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James Edgar\Dropbox (WPI Economics)\WPI team folder\Green Alliance\Underemployment index\Constituency version\"/>
    </mc:Choice>
  </mc:AlternateContent>
  <xr:revisionPtr revIDLastSave="0" documentId="13_ncr:1_{095AD355-4F00-4159-9D55-B3B4B682863F}" xr6:coauthVersionLast="46" xr6:coauthVersionMax="46" xr10:uidLastSave="{00000000-0000-0000-0000-000000000000}"/>
  <bookViews>
    <workbookView xWindow="-110" yWindow="-110" windowWidth="19420" windowHeight="10420" firstSheet="3" activeTab="3" xr2:uid="{C6F8EF76-ED6C-4714-BAE6-6F707FB28345}"/>
  </bookViews>
  <sheets>
    <sheet name="Results (sorted) test" sheetId="29" r:id="rId1"/>
    <sheet name="Sheet4" sheetId="30" r:id="rId2"/>
    <sheet name="Missing data to fill in" sheetId="11" r:id="rId3"/>
    <sheet name="Results (sorted)" sheetId="22" r:id="rId4"/>
    <sheet name="Red Wall MP List" sheetId="26" r:id="rId5"/>
    <sheet name="Results" sheetId="17" r:id="rId6"/>
    <sheet name="Master sheet" sheetId="1" r:id="rId7"/>
    <sheet name="BRES data" sheetId="20" r:id="rId8"/>
    <sheet name="City and Town classifications" sheetId="25" r:id="rId9"/>
    <sheet name="RUC_PCON_2011_EN_LU" sheetId="24" r:id="rId10"/>
    <sheet name="Part-time workers" sheetId="23" r:id="rId11"/>
    <sheet name="ICAEW sectoral forecasts" sheetId="19" r:id="rId12"/>
    <sheet name="SEISS data" sheetId="13" r:id="rId13"/>
    <sheet name="Region Lookup" sheetId="16" r:id="rId14"/>
    <sheet name="Skills" sheetId="15" r:id="rId15"/>
    <sheet name="APS (2017)" sheetId="2" r:id="rId16"/>
    <sheet name="APS (2018)" sheetId="3" r:id="rId17"/>
    <sheet name="APS (combined up to 2019)" sheetId="10" r:id="rId18"/>
    <sheet name="APS (2019)" sheetId="4" r:id="rId19"/>
    <sheet name="APS (2020)" sheetId="5" r:id="rId20"/>
    <sheet name="Claimant Count" sheetId="6" r:id="rId21"/>
    <sheet name="Westminster_Parliamentary_Const" sheetId="8" r:id="rId22"/>
    <sheet name="13. Parl. Constituency gender" sheetId="12" r:id="rId23"/>
  </sheets>
  <externalReferences>
    <externalReference r:id="rId24"/>
    <externalReference r:id="rId25"/>
  </externalReferences>
  <definedNames>
    <definedName name="___________bot1">#REF!</definedName>
    <definedName name="___________bot2">#REF!</definedName>
    <definedName name="___________bot3">#REF!</definedName>
    <definedName name="___________bot4">#REF!</definedName>
    <definedName name="___________bot5">#REF!</definedName>
    <definedName name="___________bot6">#REF!</definedName>
    <definedName name="___________top1">#REF!</definedName>
    <definedName name="___________top2">#REF!</definedName>
    <definedName name="___________top3">#REF!</definedName>
    <definedName name="___________top4">#REF!</definedName>
    <definedName name="___________top5">#REF!</definedName>
    <definedName name="___________top6">#REF!</definedName>
    <definedName name="__________bot1">#REF!</definedName>
    <definedName name="__________bot2">#REF!</definedName>
    <definedName name="__________bot3">#REF!</definedName>
    <definedName name="__________bot4">#REF!</definedName>
    <definedName name="__________bot5">#REF!</definedName>
    <definedName name="__________bot6">#REF!</definedName>
    <definedName name="__________top1">#REF!</definedName>
    <definedName name="__________top2">#REF!</definedName>
    <definedName name="__________top3">#REF!</definedName>
    <definedName name="__________top4">#REF!</definedName>
    <definedName name="__________top5">#REF!</definedName>
    <definedName name="__________top6">#REF!</definedName>
    <definedName name="_________bot1">#REF!</definedName>
    <definedName name="_________bot2">#REF!</definedName>
    <definedName name="_________bot3">#REF!</definedName>
    <definedName name="_________bot4">#REF!</definedName>
    <definedName name="_________bot5">#REF!</definedName>
    <definedName name="_________bot6">#REF!</definedName>
    <definedName name="_________top1">#REF!</definedName>
    <definedName name="_________top2">#REF!</definedName>
    <definedName name="_________top3">#REF!</definedName>
    <definedName name="_________top4">#REF!</definedName>
    <definedName name="_________top5">#REF!</definedName>
    <definedName name="_________top6">#REF!</definedName>
    <definedName name="________bot1">#REF!</definedName>
    <definedName name="________bot2">#REF!</definedName>
    <definedName name="________bot3">#REF!</definedName>
    <definedName name="________bot4">#REF!</definedName>
    <definedName name="________bot5">#REF!</definedName>
    <definedName name="________bot6">#REF!</definedName>
    <definedName name="________top1">#REF!</definedName>
    <definedName name="________top2">#REF!</definedName>
    <definedName name="________top3">#REF!</definedName>
    <definedName name="________top4">#REF!</definedName>
    <definedName name="________top5">#REF!</definedName>
    <definedName name="________top6">#REF!</definedName>
    <definedName name="_______bot1">#REF!</definedName>
    <definedName name="_______bot2">#REF!</definedName>
    <definedName name="_______bot3">#REF!</definedName>
    <definedName name="_______bot4">#REF!</definedName>
    <definedName name="_______bot5">#REF!</definedName>
    <definedName name="_______bot6">#REF!</definedName>
    <definedName name="_______top1">#REF!</definedName>
    <definedName name="_______top2">#REF!</definedName>
    <definedName name="_______top3">#REF!</definedName>
    <definedName name="_______top4">#REF!</definedName>
    <definedName name="_______top5">#REF!</definedName>
    <definedName name="_______top6">#REF!</definedName>
    <definedName name="______bot1">#REF!</definedName>
    <definedName name="______bot2">#REF!</definedName>
    <definedName name="______bot3">#REF!</definedName>
    <definedName name="______bot4">#REF!</definedName>
    <definedName name="______bot5">#REF!</definedName>
    <definedName name="______bot6">#REF!</definedName>
    <definedName name="______top1">#REF!</definedName>
    <definedName name="______top2">#REF!</definedName>
    <definedName name="______top3">#REF!</definedName>
    <definedName name="______top4">#REF!</definedName>
    <definedName name="______top5">#REF!</definedName>
    <definedName name="______top6">#REF!</definedName>
    <definedName name="_____bot1">#REF!</definedName>
    <definedName name="_____bot2">#REF!</definedName>
    <definedName name="_____bot3">#REF!</definedName>
    <definedName name="_____bot4">#REF!</definedName>
    <definedName name="_____bot5">#REF!</definedName>
    <definedName name="_____bot6">#REF!</definedName>
    <definedName name="_____top1">#REF!</definedName>
    <definedName name="_____top2">#REF!</definedName>
    <definedName name="_____top3">#REF!</definedName>
    <definedName name="_____top4">#REF!</definedName>
    <definedName name="_____top5">#REF!</definedName>
    <definedName name="_____top6">#REF!</definedName>
    <definedName name="____bot1">#REF!</definedName>
    <definedName name="____bot2">#REF!</definedName>
    <definedName name="____bot3">#REF!</definedName>
    <definedName name="____bot4">#REF!</definedName>
    <definedName name="____bot5">#REF!</definedName>
    <definedName name="____bot6">#REF!</definedName>
    <definedName name="____top1">#REF!</definedName>
    <definedName name="____top2">#REF!</definedName>
    <definedName name="____top3">#REF!</definedName>
    <definedName name="____top4">#REF!</definedName>
    <definedName name="____top5">#REF!</definedName>
    <definedName name="____top6">#REF!</definedName>
    <definedName name="___bot1">#REF!</definedName>
    <definedName name="___bot2">#REF!</definedName>
    <definedName name="___bot3">#REF!</definedName>
    <definedName name="___bot4">#REF!</definedName>
    <definedName name="___bot5">#REF!</definedName>
    <definedName name="___bot6">#REF!</definedName>
    <definedName name="___top1">#REF!</definedName>
    <definedName name="___top2">#REF!</definedName>
    <definedName name="___top3">#REF!</definedName>
    <definedName name="___top4">#REF!</definedName>
    <definedName name="___top5">#REF!</definedName>
    <definedName name="___top6">#REF!</definedName>
    <definedName name="__bot1">#REF!</definedName>
    <definedName name="__bot2">#REF!</definedName>
    <definedName name="__bot3">#REF!</definedName>
    <definedName name="__bot4">#REF!</definedName>
    <definedName name="__bot5">#REF!</definedName>
    <definedName name="__bot6">#REF!</definedName>
    <definedName name="__top1">#REF!</definedName>
    <definedName name="__top2">#REF!</definedName>
    <definedName name="__top3">#REF!</definedName>
    <definedName name="__top4">#REF!</definedName>
    <definedName name="__top5">#REF!</definedName>
    <definedName name="__top6">#REF!</definedName>
    <definedName name="_bot1">#REF!</definedName>
    <definedName name="_bot2">#REF!</definedName>
    <definedName name="_bot3">#REF!</definedName>
    <definedName name="_bot4">#REF!</definedName>
    <definedName name="_bot5">#REF!</definedName>
    <definedName name="_bot6">#REF!</definedName>
    <definedName name="_xlnm._FilterDatabase" localSheetId="8" hidden="1">'City and Town classifications'!$A$2:$AF$634</definedName>
    <definedName name="_top1">#REF!</definedName>
    <definedName name="_top2">#REF!</definedName>
    <definedName name="_top3">#REF!</definedName>
    <definedName name="_top4">#REF!</definedName>
    <definedName name="_top5">#REF!</definedName>
    <definedName name="_top6">#REF!</definedName>
    <definedName name="calsht1">#REF!</definedName>
    <definedName name="calsht10">#REF!</definedName>
    <definedName name="calsht11">#REF!</definedName>
    <definedName name="calsht12">#REF!</definedName>
    <definedName name="calsht13">#REF!</definedName>
    <definedName name="calsht14">#REF!</definedName>
    <definedName name="calsht15">#REF!</definedName>
    <definedName name="calsht16">#REF!</definedName>
    <definedName name="calsht17">#REF!</definedName>
    <definedName name="calsht18">#REF!</definedName>
    <definedName name="calsht19">#REF!</definedName>
    <definedName name="calsht2">#REF!</definedName>
    <definedName name="calsht20">#REF!</definedName>
    <definedName name="calsht21">#REF!</definedName>
    <definedName name="calsht3">#REF!</definedName>
    <definedName name="calsht4">#REF!</definedName>
    <definedName name="calsht5">#REF!</definedName>
    <definedName name="calsht6">#REF!</definedName>
    <definedName name="calsht7">#REF!</definedName>
    <definedName name="calsht8">#REF!</definedName>
    <definedName name="calsht9">#REF!</definedName>
    <definedName name="datrng1">#REF!</definedName>
    <definedName name="datrng10">#REF!</definedName>
    <definedName name="datrng11">#REF!</definedName>
    <definedName name="datrng12">#REF!</definedName>
    <definedName name="datrng13">#REF!</definedName>
    <definedName name="datrng14">#REF!</definedName>
    <definedName name="datrng15">#REF!</definedName>
    <definedName name="datrng16">#REF!</definedName>
    <definedName name="datrng17">#REF!</definedName>
    <definedName name="datrng18">#REF!</definedName>
    <definedName name="datrng2">#REF!</definedName>
    <definedName name="datrng3">#REF!</definedName>
    <definedName name="datrng4">#REF!</definedName>
    <definedName name="datrng5">#REF!</definedName>
    <definedName name="datrng6">#REF!</definedName>
    <definedName name="datrng7">#REF!</definedName>
    <definedName name="datrng8">#REF!</definedName>
    <definedName name="datrng9">#REF!</definedName>
    <definedName name="female">#REF!</definedName>
    <definedName name="male">#REF!</definedName>
    <definedName name="people">[1]Tab10!#REF!</definedName>
    <definedName name="PubDate">#REF!</definedName>
    <definedName name="QPubDate">#REF!</definedName>
    <definedName name="SECT01">#REF!</definedName>
    <definedName name="SECT03">#REF!</definedName>
    <definedName name="ShortDate1">#REF!</definedName>
    <definedName name="Table">'[2]Table 13(Basic)'!$A$1:$K$532</definedName>
    <definedName name="uw_m_emp">#REF!</definedName>
    <definedName name="uw_m_ina">#REF!</definedName>
    <definedName name="uw_m_lev">#REF!</definedName>
    <definedName name="uw_p_emp">#REF!</definedName>
    <definedName name="uw_p_ina">#REF!</definedName>
    <definedName name="uw_p_lev">#REF!</definedName>
    <definedName name="uw_w_emp">#REF!</definedName>
    <definedName name="uw_w_ina">#REF!</definedName>
    <definedName name="uw_w_lev">#REF!</definedName>
    <definedName name="vcop1">#REF!</definedName>
    <definedName name="vcop10">#REF!</definedName>
    <definedName name="vcop11">#REF!</definedName>
    <definedName name="vcop12">#REF!</definedName>
    <definedName name="vcop13">#REF!</definedName>
    <definedName name="vcop14">#REF!</definedName>
    <definedName name="vcop15">#REF!</definedName>
    <definedName name="vcop16">#REF!</definedName>
    <definedName name="vcop17">#REF!</definedName>
    <definedName name="vcop18">#REF!</definedName>
    <definedName name="vcop2">#REF!</definedName>
    <definedName name="vcop3">#REF!</definedName>
    <definedName name="vcop4">#REF!</definedName>
    <definedName name="vcop5">#REF!</definedName>
    <definedName name="vcop6">#REF!</definedName>
    <definedName name="vcop7">#REF!</definedName>
    <definedName name="vcop8">#REF!</definedName>
    <definedName name="vcop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6" i="22" l="1"/>
  <c r="X3" i="22"/>
  <c r="W13" i="22"/>
  <c r="W14" i="22"/>
  <c r="W12" i="22"/>
  <c r="M9" i="29"/>
  <c r="M10" i="29"/>
  <c r="M11" i="29"/>
  <c r="M12" i="29"/>
  <c r="M13" i="29"/>
  <c r="M14" i="29"/>
  <c r="M15" i="29"/>
  <c r="M16" i="29"/>
  <c r="M17" i="29"/>
  <c r="M18" i="29"/>
  <c r="M19" i="29"/>
  <c r="M20" i="29"/>
  <c r="M21" i="29"/>
  <c r="M22" i="29"/>
  <c r="M23" i="29"/>
  <c r="M24" i="29"/>
  <c r="M25" i="29"/>
  <c r="M26" i="29"/>
  <c r="M27" i="29"/>
  <c r="M28" i="29"/>
  <c r="M29" i="29"/>
  <c r="M30" i="29"/>
  <c r="M31" i="29"/>
  <c r="M32" i="29"/>
  <c r="M33" i="29"/>
  <c r="M34" i="29"/>
  <c r="M35" i="29"/>
  <c r="M36" i="29"/>
  <c r="M37" i="29"/>
  <c r="M38" i="29"/>
  <c r="M39" i="29"/>
  <c r="M40" i="29"/>
  <c r="M41" i="29"/>
  <c r="M42" i="29"/>
  <c r="M43" i="29"/>
  <c r="M44" i="29"/>
  <c r="M45" i="29"/>
  <c r="M46" i="29"/>
  <c r="M47" i="29"/>
  <c r="M48" i="29"/>
  <c r="M49" i="29"/>
  <c r="M50" i="29"/>
  <c r="M51" i="29"/>
  <c r="M52" i="29"/>
  <c r="M53" i="29"/>
  <c r="M54" i="29"/>
  <c r="M55" i="29"/>
  <c r="M56" i="29"/>
  <c r="M57" i="29"/>
  <c r="M58" i="29"/>
  <c r="M59" i="29"/>
  <c r="M60" i="29"/>
  <c r="M61" i="29"/>
  <c r="M62" i="29"/>
  <c r="M63" i="29"/>
  <c r="M64" i="29"/>
  <c r="M65" i="29"/>
  <c r="M66" i="29"/>
  <c r="M67" i="29"/>
  <c r="M68" i="29"/>
  <c r="M69" i="29"/>
  <c r="M70" i="29"/>
  <c r="M71" i="29"/>
  <c r="M72" i="29"/>
  <c r="M73" i="29"/>
  <c r="M74" i="29"/>
  <c r="M75" i="29"/>
  <c r="M76" i="29"/>
  <c r="M77" i="29"/>
  <c r="M78" i="29"/>
  <c r="M79" i="29"/>
  <c r="M80" i="29"/>
  <c r="M81" i="29"/>
  <c r="M82" i="29"/>
  <c r="M83" i="29"/>
  <c r="M84" i="29"/>
  <c r="M85" i="29"/>
  <c r="M86" i="29"/>
  <c r="M87" i="29"/>
  <c r="M88" i="29"/>
  <c r="M89" i="29"/>
  <c r="M90" i="29"/>
  <c r="M91" i="29"/>
  <c r="M92" i="29"/>
  <c r="M93" i="29"/>
  <c r="M94" i="29"/>
  <c r="M95" i="29"/>
  <c r="M96" i="29"/>
  <c r="M97" i="29"/>
  <c r="M98" i="29"/>
  <c r="M99" i="29"/>
  <c r="M100" i="29"/>
  <c r="M101" i="29"/>
  <c r="M102" i="29"/>
  <c r="M103" i="29"/>
  <c r="M104" i="29"/>
  <c r="M105" i="29"/>
  <c r="M106" i="29"/>
  <c r="M107" i="29"/>
  <c r="M108" i="29"/>
  <c r="M109" i="29"/>
  <c r="M110" i="29"/>
  <c r="M111" i="29"/>
  <c r="M112" i="29"/>
  <c r="M113" i="29"/>
  <c r="M114" i="29"/>
  <c r="M115" i="29"/>
  <c r="M116" i="29"/>
  <c r="M117" i="29"/>
  <c r="M118" i="29"/>
  <c r="M119" i="29"/>
  <c r="M120" i="29"/>
  <c r="M121" i="29"/>
  <c r="M122" i="29"/>
  <c r="M123" i="29"/>
  <c r="M124" i="29"/>
  <c r="M125" i="29"/>
  <c r="M126" i="29"/>
  <c r="M127" i="29"/>
  <c r="M128" i="29"/>
  <c r="M129" i="29"/>
  <c r="M130" i="29"/>
  <c r="M131" i="29"/>
  <c r="M132" i="29"/>
  <c r="M133" i="29"/>
  <c r="M134" i="29"/>
  <c r="M135" i="29"/>
  <c r="M136" i="29"/>
  <c r="M137" i="29"/>
  <c r="M138" i="29"/>
  <c r="M139" i="29"/>
  <c r="M140" i="29"/>
  <c r="M141" i="29"/>
  <c r="M142" i="29"/>
  <c r="M143" i="29"/>
  <c r="M144" i="29"/>
  <c r="M145" i="29"/>
  <c r="M146" i="29"/>
  <c r="M147" i="29"/>
  <c r="M148" i="29"/>
  <c r="M149" i="29"/>
  <c r="M150" i="29"/>
  <c r="M151" i="29"/>
  <c r="M152" i="29"/>
  <c r="M153" i="29"/>
  <c r="M154" i="29"/>
  <c r="M155" i="29"/>
  <c r="M156" i="29"/>
  <c r="M157" i="29"/>
  <c r="M158" i="29"/>
  <c r="M159" i="29"/>
  <c r="M160" i="29"/>
  <c r="M161" i="29"/>
  <c r="M162" i="29"/>
  <c r="M163" i="29"/>
  <c r="M164" i="29"/>
  <c r="M165" i="29"/>
  <c r="M166" i="29"/>
  <c r="M167" i="29"/>
  <c r="M168" i="29"/>
  <c r="M169" i="29"/>
  <c r="M170" i="29"/>
  <c r="M171" i="29"/>
  <c r="M172" i="29"/>
  <c r="M173" i="29"/>
  <c r="M174" i="29"/>
  <c r="M175" i="29"/>
  <c r="M176" i="29"/>
  <c r="M177" i="29"/>
  <c r="M178" i="29"/>
  <c r="M179" i="29"/>
  <c r="M180" i="29"/>
  <c r="M181" i="29"/>
  <c r="M182" i="29"/>
  <c r="M183" i="29"/>
  <c r="M184" i="29"/>
  <c r="M185" i="29"/>
  <c r="M186" i="29"/>
  <c r="M187" i="29"/>
  <c r="M188" i="29"/>
  <c r="M189" i="29"/>
  <c r="M190" i="29"/>
  <c r="M191" i="29"/>
  <c r="M192" i="29"/>
  <c r="M193" i="29"/>
  <c r="M194" i="29"/>
  <c r="M195" i="29"/>
  <c r="M196" i="29"/>
  <c r="M197" i="29"/>
  <c r="M198" i="29"/>
  <c r="M199" i="29"/>
  <c r="M200" i="29"/>
  <c r="M201" i="29"/>
  <c r="M202" i="29"/>
  <c r="M203" i="29"/>
  <c r="M204" i="29"/>
  <c r="M205" i="29"/>
  <c r="M206" i="29"/>
  <c r="M207" i="29"/>
  <c r="M208" i="29"/>
  <c r="M209" i="29"/>
  <c r="M210" i="29"/>
  <c r="M211" i="29"/>
  <c r="M212" i="29"/>
  <c r="M213" i="29"/>
  <c r="M214" i="29"/>
  <c r="M215" i="29"/>
  <c r="M216" i="29"/>
  <c r="M217" i="29"/>
  <c r="M218" i="29"/>
  <c r="M219" i="29"/>
  <c r="M220" i="29"/>
  <c r="M221" i="29"/>
  <c r="M222" i="29"/>
  <c r="M223" i="29"/>
  <c r="M224" i="29"/>
  <c r="M225" i="29"/>
  <c r="M226" i="29"/>
  <c r="M227" i="29"/>
  <c r="M228" i="29"/>
  <c r="M229" i="29"/>
  <c r="M230" i="29"/>
  <c r="M231" i="29"/>
  <c r="M232" i="29"/>
  <c r="M233" i="29"/>
  <c r="M234" i="29"/>
  <c r="M235" i="29"/>
  <c r="M236" i="29"/>
  <c r="M237" i="29"/>
  <c r="M238" i="29"/>
  <c r="M239" i="29"/>
  <c r="M240" i="29"/>
  <c r="M241" i="29"/>
  <c r="M242" i="29"/>
  <c r="M243" i="29"/>
  <c r="M244" i="29"/>
  <c r="M245" i="29"/>
  <c r="M246" i="29"/>
  <c r="M247" i="29"/>
  <c r="M248" i="29"/>
  <c r="M249" i="29"/>
  <c r="M250" i="29"/>
  <c r="M251" i="29"/>
  <c r="M252" i="29"/>
  <c r="M253" i="29"/>
  <c r="M254" i="29"/>
  <c r="M255" i="29"/>
  <c r="M256" i="29"/>
  <c r="M257" i="29"/>
  <c r="M258" i="29"/>
  <c r="M259" i="29"/>
  <c r="M260" i="29"/>
  <c r="M261" i="29"/>
  <c r="M262" i="29"/>
  <c r="M263" i="29"/>
  <c r="M264" i="29"/>
  <c r="M265" i="29"/>
  <c r="M266" i="29"/>
  <c r="M267" i="29"/>
  <c r="M268" i="29"/>
  <c r="M269" i="29"/>
  <c r="M270" i="29"/>
  <c r="M271" i="29"/>
  <c r="M272" i="29"/>
  <c r="M273" i="29"/>
  <c r="M274" i="29"/>
  <c r="M275" i="29"/>
  <c r="M276" i="29"/>
  <c r="M277" i="29"/>
  <c r="M278" i="29"/>
  <c r="M279" i="29"/>
  <c r="M280" i="29"/>
  <c r="M281" i="29"/>
  <c r="M282" i="29"/>
  <c r="M283" i="29"/>
  <c r="M284" i="29"/>
  <c r="M285" i="29"/>
  <c r="M286" i="29"/>
  <c r="M287" i="29"/>
  <c r="M288" i="29"/>
  <c r="M289" i="29"/>
  <c r="M290" i="29"/>
  <c r="M291" i="29"/>
  <c r="M292" i="29"/>
  <c r="M293" i="29"/>
  <c r="M294" i="29"/>
  <c r="M295" i="29"/>
  <c r="M296" i="29"/>
  <c r="M297" i="29"/>
  <c r="M298" i="29"/>
  <c r="M299" i="29"/>
  <c r="M300" i="29"/>
  <c r="M301" i="29"/>
  <c r="M302" i="29"/>
  <c r="M303" i="29"/>
  <c r="M304" i="29"/>
  <c r="M305" i="29"/>
  <c r="M306" i="29"/>
  <c r="M307" i="29"/>
  <c r="M308" i="29"/>
  <c r="M309" i="29"/>
  <c r="M310" i="29"/>
  <c r="M311" i="29"/>
  <c r="M312" i="29"/>
  <c r="M313" i="29"/>
  <c r="M314" i="29"/>
  <c r="M315" i="29"/>
  <c r="M316" i="29"/>
  <c r="M317" i="29"/>
  <c r="M318" i="29"/>
  <c r="M319" i="29"/>
  <c r="M320" i="29"/>
  <c r="M321" i="29"/>
  <c r="M322" i="29"/>
  <c r="M323" i="29"/>
  <c r="M324" i="29"/>
  <c r="M325" i="29"/>
  <c r="M326" i="29"/>
  <c r="M327" i="29"/>
  <c r="M328" i="29"/>
  <c r="M329" i="29"/>
  <c r="M330" i="29"/>
  <c r="M331" i="29"/>
  <c r="M332" i="29"/>
  <c r="M333" i="29"/>
  <c r="M334" i="29"/>
  <c r="M335" i="29"/>
  <c r="M336" i="29"/>
  <c r="M337" i="29"/>
  <c r="M338" i="29"/>
  <c r="M339" i="29"/>
  <c r="M340" i="29"/>
  <c r="M341" i="29"/>
  <c r="M342" i="29"/>
  <c r="M343" i="29"/>
  <c r="M344" i="29"/>
  <c r="M345" i="29"/>
  <c r="M346" i="29"/>
  <c r="M347" i="29"/>
  <c r="M348" i="29"/>
  <c r="M349" i="29"/>
  <c r="M350" i="29"/>
  <c r="M351" i="29"/>
  <c r="M352" i="29"/>
  <c r="M353" i="29"/>
  <c r="M354" i="29"/>
  <c r="M355" i="29"/>
  <c r="M356" i="29"/>
  <c r="M357" i="29"/>
  <c r="M358" i="29"/>
  <c r="M359" i="29"/>
  <c r="M360" i="29"/>
  <c r="M361" i="29"/>
  <c r="M362" i="29"/>
  <c r="M363" i="29"/>
  <c r="M364" i="29"/>
  <c r="M365" i="29"/>
  <c r="M366" i="29"/>
  <c r="M367" i="29"/>
  <c r="M368" i="29"/>
  <c r="M369" i="29"/>
  <c r="M370" i="29"/>
  <c r="M371" i="29"/>
  <c r="M372" i="29"/>
  <c r="M373" i="29"/>
  <c r="M374" i="29"/>
  <c r="M375" i="29"/>
  <c r="M376" i="29"/>
  <c r="M377" i="29"/>
  <c r="M378" i="29"/>
  <c r="M379" i="29"/>
  <c r="M380" i="29"/>
  <c r="M381" i="29"/>
  <c r="M382" i="29"/>
  <c r="M383" i="29"/>
  <c r="M384" i="29"/>
  <c r="M385" i="29"/>
  <c r="M386" i="29"/>
  <c r="M387" i="29"/>
  <c r="M388" i="29"/>
  <c r="M389" i="29"/>
  <c r="M390" i="29"/>
  <c r="M391" i="29"/>
  <c r="M392" i="29"/>
  <c r="M393" i="29"/>
  <c r="M394" i="29"/>
  <c r="M395" i="29"/>
  <c r="M396" i="29"/>
  <c r="M397" i="29"/>
  <c r="M398" i="29"/>
  <c r="M399" i="29"/>
  <c r="M400" i="29"/>
  <c r="M401" i="29"/>
  <c r="M402" i="29"/>
  <c r="M403" i="29"/>
  <c r="M404" i="29"/>
  <c r="M405" i="29"/>
  <c r="M406" i="29"/>
  <c r="M407" i="29"/>
  <c r="M408" i="29"/>
  <c r="M409" i="29"/>
  <c r="M410" i="29"/>
  <c r="M411" i="29"/>
  <c r="M412" i="29"/>
  <c r="M413" i="29"/>
  <c r="M414" i="29"/>
  <c r="M415" i="29"/>
  <c r="M416" i="29"/>
  <c r="M417" i="29"/>
  <c r="M418" i="29"/>
  <c r="M419" i="29"/>
  <c r="M420" i="29"/>
  <c r="M421" i="29"/>
  <c r="M422" i="29"/>
  <c r="M423" i="29"/>
  <c r="M424" i="29"/>
  <c r="M425" i="29"/>
  <c r="M426" i="29"/>
  <c r="M427" i="29"/>
  <c r="M428" i="29"/>
  <c r="M429" i="29"/>
  <c r="M430" i="29"/>
  <c r="M431" i="29"/>
  <c r="M432" i="29"/>
  <c r="M433" i="29"/>
  <c r="M434" i="29"/>
  <c r="M435" i="29"/>
  <c r="M436" i="29"/>
  <c r="M437" i="29"/>
  <c r="M438" i="29"/>
  <c r="M439" i="29"/>
  <c r="M440" i="29"/>
  <c r="M441" i="29"/>
  <c r="M442" i="29"/>
  <c r="M443" i="29"/>
  <c r="M444" i="29"/>
  <c r="M445" i="29"/>
  <c r="M446" i="29"/>
  <c r="M447" i="29"/>
  <c r="M448" i="29"/>
  <c r="M449" i="29"/>
  <c r="M450" i="29"/>
  <c r="M451" i="29"/>
  <c r="M452" i="29"/>
  <c r="M453" i="29"/>
  <c r="M454" i="29"/>
  <c r="M455" i="29"/>
  <c r="M456" i="29"/>
  <c r="M457" i="29"/>
  <c r="M458" i="29"/>
  <c r="M459" i="29"/>
  <c r="M460" i="29"/>
  <c r="M461" i="29"/>
  <c r="M462" i="29"/>
  <c r="M463" i="29"/>
  <c r="M464" i="29"/>
  <c r="M465" i="29"/>
  <c r="M466" i="29"/>
  <c r="M467" i="29"/>
  <c r="M468" i="29"/>
  <c r="M469" i="29"/>
  <c r="M470" i="29"/>
  <c r="M471" i="29"/>
  <c r="M472" i="29"/>
  <c r="M473" i="29"/>
  <c r="M474" i="29"/>
  <c r="M475" i="29"/>
  <c r="M476" i="29"/>
  <c r="M477" i="29"/>
  <c r="M478" i="29"/>
  <c r="M479" i="29"/>
  <c r="M480" i="29"/>
  <c r="M481" i="29"/>
  <c r="M482" i="29"/>
  <c r="M483" i="29"/>
  <c r="M484" i="29"/>
  <c r="M485" i="29"/>
  <c r="M486" i="29"/>
  <c r="M487" i="29"/>
  <c r="M488" i="29"/>
  <c r="M489" i="29"/>
  <c r="M490" i="29"/>
  <c r="M491" i="29"/>
  <c r="M492" i="29"/>
  <c r="M493" i="29"/>
  <c r="M494" i="29"/>
  <c r="M495" i="29"/>
  <c r="M496" i="29"/>
  <c r="M497" i="29"/>
  <c r="M498" i="29"/>
  <c r="M499" i="29"/>
  <c r="M500" i="29"/>
  <c r="M501" i="29"/>
  <c r="M502" i="29"/>
  <c r="M503" i="29"/>
  <c r="M504" i="29"/>
  <c r="M505" i="29"/>
  <c r="M506" i="29"/>
  <c r="M507" i="29"/>
  <c r="M508" i="29"/>
  <c r="M509" i="29"/>
  <c r="M510" i="29"/>
  <c r="M511" i="29"/>
  <c r="M512" i="29"/>
  <c r="M513" i="29"/>
  <c r="M514" i="29"/>
  <c r="M515" i="29"/>
  <c r="M516" i="29"/>
  <c r="M517" i="29"/>
  <c r="M518" i="29"/>
  <c r="M519" i="29"/>
  <c r="M520" i="29"/>
  <c r="M521" i="29"/>
  <c r="M522" i="29"/>
  <c r="M523" i="29"/>
  <c r="M524" i="29"/>
  <c r="M525" i="29"/>
  <c r="M526" i="29"/>
  <c r="M527" i="29"/>
  <c r="M528" i="29"/>
  <c r="M529" i="29"/>
  <c r="M530" i="29"/>
  <c r="M531" i="29"/>
  <c r="M532" i="29"/>
  <c r="M533" i="29"/>
  <c r="M534" i="29"/>
  <c r="M535" i="29"/>
  <c r="M536" i="29"/>
  <c r="M537" i="29"/>
  <c r="M538" i="29"/>
  <c r="M539" i="29"/>
  <c r="M540" i="29"/>
  <c r="M541" i="29"/>
  <c r="M542" i="29"/>
  <c r="M543" i="29"/>
  <c r="M544" i="29"/>
  <c r="M545" i="29"/>
  <c r="M546" i="29"/>
  <c r="M547" i="29"/>
  <c r="M548" i="29"/>
  <c r="M549" i="29"/>
  <c r="M550" i="29"/>
  <c r="M551" i="29"/>
  <c r="M552" i="29"/>
  <c r="M553" i="29"/>
  <c r="M554" i="29"/>
  <c r="M555" i="29"/>
  <c r="M556" i="29"/>
  <c r="M557" i="29"/>
  <c r="M558" i="29"/>
  <c r="M559" i="29"/>
  <c r="M560" i="29"/>
  <c r="M561" i="29"/>
  <c r="M562" i="29"/>
  <c r="M563" i="29"/>
  <c r="M564" i="29"/>
  <c r="M565" i="29"/>
  <c r="M566" i="29"/>
  <c r="M567" i="29"/>
  <c r="M568" i="29"/>
  <c r="M569" i="29"/>
  <c r="M570" i="29"/>
  <c r="M571" i="29"/>
  <c r="M572" i="29"/>
  <c r="M573" i="29"/>
  <c r="M574" i="29"/>
  <c r="M575" i="29"/>
  <c r="M576" i="29"/>
  <c r="M577" i="29"/>
  <c r="M578" i="29"/>
  <c r="M579" i="29"/>
  <c r="M580" i="29"/>
  <c r="M581" i="29"/>
  <c r="M582" i="29"/>
  <c r="M583" i="29"/>
  <c r="M584" i="29"/>
  <c r="M585" i="29"/>
  <c r="M586" i="29"/>
  <c r="M587" i="29"/>
  <c r="M588" i="29"/>
  <c r="M589" i="29"/>
  <c r="M590" i="29"/>
  <c r="M591" i="29"/>
  <c r="M592" i="29"/>
  <c r="M593" i="29"/>
  <c r="M594" i="29"/>
  <c r="M595" i="29"/>
  <c r="M596" i="29"/>
  <c r="M597" i="29"/>
  <c r="M598" i="29"/>
  <c r="M599" i="29"/>
  <c r="M600" i="29"/>
  <c r="M601" i="29"/>
  <c r="M602" i="29"/>
  <c r="M603" i="29"/>
  <c r="M604" i="29"/>
  <c r="M605" i="29"/>
  <c r="M606" i="29"/>
  <c r="M607" i="29"/>
  <c r="M608" i="29"/>
  <c r="M609" i="29"/>
  <c r="M610" i="29"/>
  <c r="M611" i="29"/>
  <c r="M612" i="29"/>
  <c r="M613" i="29"/>
  <c r="M614" i="29"/>
  <c r="M615" i="29"/>
  <c r="M616" i="29"/>
  <c r="M617" i="29"/>
  <c r="M618" i="29"/>
  <c r="M619" i="29"/>
  <c r="M620" i="29"/>
  <c r="M621" i="29"/>
  <c r="M622" i="29"/>
  <c r="M623" i="29"/>
  <c r="M624" i="29"/>
  <c r="M625" i="29"/>
  <c r="M626" i="29"/>
  <c r="M627" i="29"/>
  <c r="M628" i="29"/>
  <c r="M629" i="29"/>
  <c r="M630" i="29"/>
  <c r="M631" i="29"/>
  <c r="M632" i="29"/>
  <c r="M633" i="29"/>
  <c r="M634" i="29"/>
  <c r="M7" i="29"/>
  <c r="M8" i="29"/>
  <c r="M4" i="29"/>
  <c r="M5" i="29"/>
  <c r="M6" i="29"/>
  <c r="M3" i="29"/>
  <c r="O634" i="29"/>
  <c r="N634" i="29"/>
  <c r="B634" i="29"/>
  <c r="L634" i="29" s="1"/>
  <c r="A634" i="29"/>
  <c r="B633" i="29"/>
  <c r="A633" i="29"/>
  <c r="O632" i="29"/>
  <c r="N632" i="29"/>
  <c r="B632" i="29"/>
  <c r="A632" i="29"/>
  <c r="B631" i="29"/>
  <c r="A631" i="29"/>
  <c r="N630" i="29"/>
  <c r="B630" i="29"/>
  <c r="A630" i="29"/>
  <c r="O630" i="29" s="1"/>
  <c r="B629" i="29"/>
  <c r="A629" i="29"/>
  <c r="B628" i="29"/>
  <c r="A628" i="29"/>
  <c r="B627" i="29"/>
  <c r="A627" i="29"/>
  <c r="O626" i="29"/>
  <c r="N626" i="29"/>
  <c r="B626" i="29"/>
  <c r="A626" i="29"/>
  <c r="B625" i="29"/>
  <c r="A625" i="29"/>
  <c r="O624" i="29"/>
  <c r="N624" i="29"/>
  <c r="B624" i="29"/>
  <c r="A624" i="29"/>
  <c r="B623" i="29"/>
  <c r="A623" i="29"/>
  <c r="O622" i="29"/>
  <c r="N622" i="29"/>
  <c r="B622" i="29"/>
  <c r="E622" i="29" s="1"/>
  <c r="A622" i="29"/>
  <c r="O621" i="29"/>
  <c r="F621" i="29"/>
  <c r="B621" i="29"/>
  <c r="H621" i="29" s="1"/>
  <c r="A621" i="29"/>
  <c r="N621" i="29" s="1"/>
  <c r="B620" i="29"/>
  <c r="A620" i="29"/>
  <c r="O620" i="29" s="1"/>
  <c r="B619" i="29"/>
  <c r="F619" i="29" s="1"/>
  <c r="A619" i="29"/>
  <c r="O618" i="29"/>
  <c r="D618" i="29"/>
  <c r="B618" i="29"/>
  <c r="F618" i="29" s="1"/>
  <c r="A618" i="29"/>
  <c r="N618" i="29" s="1"/>
  <c r="I617" i="29"/>
  <c r="B617" i="29"/>
  <c r="J617" i="29" s="1"/>
  <c r="A617" i="29"/>
  <c r="B616" i="29"/>
  <c r="L616" i="29" s="1"/>
  <c r="A616" i="29"/>
  <c r="N615" i="29"/>
  <c r="I615" i="29"/>
  <c r="H615" i="29"/>
  <c r="F615" i="29"/>
  <c r="B615" i="29"/>
  <c r="J615" i="29" s="1"/>
  <c r="A615" i="29"/>
  <c r="O615" i="29" s="1"/>
  <c r="N614" i="29"/>
  <c r="D614" i="29"/>
  <c r="B614" i="29"/>
  <c r="F614" i="29" s="1"/>
  <c r="A614" i="29"/>
  <c r="O614" i="29" s="1"/>
  <c r="B613" i="29"/>
  <c r="A613" i="29"/>
  <c r="O613" i="29" s="1"/>
  <c r="I612" i="29"/>
  <c r="F612" i="29"/>
  <c r="E612" i="29"/>
  <c r="B612" i="29"/>
  <c r="A612" i="29"/>
  <c r="N612" i="29" s="1"/>
  <c r="O611" i="29"/>
  <c r="I611" i="29"/>
  <c r="B611" i="29"/>
  <c r="J611" i="29" s="1"/>
  <c r="A611" i="29"/>
  <c r="N611" i="29" s="1"/>
  <c r="J610" i="29"/>
  <c r="I610" i="29"/>
  <c r="F610" i="29"/>
  <c r="D610" i="29"/>
  <c r="B610" i="29"/>
  <c r="E610" i="29" s="1"/>
  <c r="A610" i="29"/>
  <c r="O610" i="29" s="1"/>
  <c r="B609" i="29"/>
  <c r="A609" i="29"/>
  <c r="O609" i="29" s="1"/>
  <c r="L608" i="29"/>
  <c r="F608" i="29"/>
  <c r="B608" i="29"/>
  <c r="J608" i="29" s="1"/>
  <c r="A608" i="29"/>
  <c r="O608" i="29" s="1"/>
  <c r="O607" i="29"/>
  <c r="N607" i="29"/>
  <c r="B607" i="29"/>
  <c r="H607" i="29" s="1"/>
  <c r="A607" i="29"/>
  <c r="N606" i="29"/>
  <c r="B606" i="29"/>
  <c r="A606" i="29"/>
  <c r="O606" i="29" s="1"/>
  <c r="B605" i="29"/>
  <c r="E605" i="29" s="1"/>
  <c r="A605" i="29"/>
  <c r="N605" i="29" s="1"/>
  <c r="O604" i="29"/>
  <c r="B604" i="29"/>
  <c r="A604" i="29"/>
  <c r="N604" i="29" s="1"/>
  <c r="N603" i="29"/>
  <c r="J603" i="29"/>
  <c r="H603" i="29"/>
  <c r="F603" i="29"/>
  <c r="E603" i="29"/>
  <c r="B603" i="29"/>
  <c r="I603" i="29" s="1"/>
  <c r="A603" i="29"/>
  <c r="O603" i="29" s="1"/>
  <c r="N602" i="29"/>
  <c r="B602" i="29"/>
  <c r="L602" i="29" s="1"/>
  <c r="A602" i="29"/>
  <c r="O602" i="29" s="1"/>
  <c r="J601" i="29"/>
  <c r="I601" i="29"/>
  <c r="H601" i="29"/>
  <c r="F601" i="29"/>
  <c r="E601" i="29"/>
  <c r="B601" i="29"/>
  <c r="A601" i="29"/>
  <c r="J600" i="29"/>
  <c r="B600" i="29"/>
  <c r="G600" i="29" s="1"/>
  <c r="A600" i="29"/>
  <c r="O599" i="29"/>
  <c r="L599" i="29"/>
  <c r="B599" i="29"/>
  <c r="E599" i="29" s="1"/>
  <c r="A599" i="29"/>
  <c r="N599" i="29" s="1"/>
  <c r="O598" i="29"/>
  <c r="N598" i="29"/>
  <c r="I598" i="29"/>
  <c r="F598" i="29"/>
  <c r="D598" i="29"/>
  <c r="C598" i="29"/>
  <c r="B598" i="29"/>
  <c r="G598" i="29" s="1"/>
  <c r="A598" i="29"/>
  <c r="B597" i="29"/>
  <c r="A597" i="29"/>
  <c r="O597" i="29" s="1"/>
  <c r="J596" i="29"/>
  <c r="H596" i="29"/>
  <c r="B596" i="29"/>
  <c r="G596" i="29" s="1"/>
  <c r="A596" i="29"/>
  <c r="B595" i="29"/>
  <c r="A595" i="29"/>
  <c r="O595" i="29" s="1"/>
  <c r="O594" i="29"/>
  <c r="K594" i="29"/>
  <c r="B594" i="29"/>
  <c r="A594" i="29"/>
  <c r="N594" i="29" s="1"/>
  <c r="O593" i="29"/>
  <c r="B593" i="29"/>
  <c r="A593" i="29"/>
  <c r="N593" i="29" s="1"/>
  <c r="I592" i="29"/>
  <c r="F592" i="29"/>
  <c r="B592" i="29"/>
  <c r="G592" i="29" s="1"/>
  <c r="A592" i="29"/>
  <c r="N592" i="29" s="1"/>
  <c r="B591" i="29"/>
  <c r="A591" i="29"/>
  <c r="O591" i="29" s="1"/>
  <c r="L590" i="29"/>
  <c r="B590" i="29"/>
  <c r="A590" i="29"/>
  <c r="O590" i="29" s="1"/>
  <c r="J589" i="29"/>
  <c r="F589" i="29"/>
  <c r="D589" i="29"/>
  <c r="B589" i="29"/>
  <c r="L589" i="29" s="1"/>
  <c r="A589" i="29"/>
  <c r="O589" i="29" s="1"/>
  <c r="L588" i="29"/>
  <c r="F588" i="29"/>
  <c r="D588" i="29"/>
  <c r="B588" i="29"/>
  <c r="G588" i="29" s="1"/>
  <c r="A588" i="29"/>
  <c r="O587" i="29"/>
  <c r="I587" i="29"/>
  <c r="G587" i="29"/>
  <c r="D587" i="29"/>
  <c r="B587" i="29"/>
  <c r="J587" i="29" s="1"/>
  <c r="A587" i="29"/>
  <c r="N587" i="29" s="1"/>
  <c r="B586" i="29"/>
  <c r="A586" i="29"/>
  <c r="N585" i="29"/>
  <c r="I585" i="29"/>
  <c r="B585" i="29"/>
  <c r="A585" i="29"/>
  <c r="O585" i="29" s="1"/>
  <c r="L584" i="29"/>
  <c r="B584" i="29"/>
  <c r="C584" i="29" s="1"/>
  <c r="A584" i="29"/>
  <c r="O584" i="29" s="1"/>
  <c r="G583" i="29"/>
  <c r="B583" i="29"/>
  <c r="A583" i="29"/>
  <c r="N583" i="29" s="1"/>
  <c r="O582" i="29"/>
  <c r="E582" i="29"/>
  <c r="B582" i="29"/>
  <c r="L582" i="29" s="1"/>
  <c r="A582" i="29"/>
  <c r="N582" i="29" s="1"/>
  <c r="J581" i="29"/>
  <c r="I581" i="29"/>
  <c r="H581" i="29"/>
  <c r="G581" i="29"/>
  <c r="F581" i="29"/>
  <c r="B581" i="29"/>
  <c r="A581" i="29"/>
  <c r="B580" i="29"/>
  <c r="A580" i="29"/>
  <c r="F579" i="29"/>
  <c r="B579" i="29"/>
  <c r="L579" i="29" s="1"/>
  <c r="A579" i="29"/>
  <c r="N578" i="29"/>
  <c r="H578" i="29"/>
  <c r="E578" i="29"/>
  <c r="B578" i="29"/>
  <c r="K578" i="29" s="1"/>
  <c r="A578" i="29"/>
  <c r="O578" i="29" s="1"/>
  <c r="F577" i="29"/>
  <c r="B577" i="29"/>
  <c r="H577" i="29" s="1"/>
  <c r="A577" i="29"/>
  <c r="O577" i="29" s="1"/>
  <c r="J576" i="29"/>
  <c r="F576" i="29"/>
  <c r="B576" i="29"/>
  <c r="A576" i="29"/>
  <c r="N576" i="29" s="1"/>
  <c r="L575" i="29"/>
  <c r="G575" i="29"/>
  <c r="B575" i="29"/>
  <c r="A575" i="29"/>
  <c r="O575" i="29" s="1"/>
  <c r="D574" i="29"/>
  <c r="B574" i="29"/>
  <c r="J574" i="29" s="1"/>
  <c r="A574" i="29"/>
  <c r="N574" i="29" s="1"/>
  <c r="L573" i="29"/>
  <c r="G573" i="29"/>
  <c r="E573" i="29"/>
  <c r="D573" i="29"/>
  <c r="B573" i="29"/>
  <c r="A573" i="29"/>
  <c r="N573" i="29" s="1"/>
  <c r="O572" i="29"/>
  <c r="N572" i="29"/>
  <c r="H572" i="29"/>
  <c r="F572" i="29"/>
  <c r="D572" i="29"/>
  <c r="B572" i="29"/>
  <c r="A572" i="29"/>
  <c r="J571" i="29"/>
  <c r="I571" i="29"/>
  <c r="H571" i="29"/>
  <c r="F571" i="29"/>
  <c r="E571" i="29"/>
  <c r="D571" i="29"/>
  <c r="B571" i="29"/>
  <c r="G571" i="29" s="1"/>
  <c r="A571" i="29"/>
  <c r="L570" i="29"/>
  <c r="F570" i="29"/>
  <c r="B570" i="29"/>
  <c r="A570" i="29"/>
  <c r="J569" i="29"/>
  <c r="E569" i="29"/>
  <c r="D569" i="29"/>
  <c r="B569" i="29"/>
  <c r="A569" i="29"/>
  <c r="O569" i="29" s="1"/>
  <c r="L568" i="29"/>
  <c r="D568" i="29"/>
  <c r="B568" i="29"/>
  <c r="A568" i="29"/>
  <c r="O568" i="29" s="1"/>
  <c r="N567" i="29"/>
  <c r="B567" i="29"/>
  <c r="A567" i="29"/>
  <c r="O567" i="29" s="1"/>
  <c r="N566" i="29"/>
  <c r="J566" i="29"/>
  <c r="H566" i="29"/>
  <c r="F566" i="29"/>
  <c r="E566" i="29"/>
  <c r="C566" i="29"/>
  <c r="B566" i="29"/>
  <c r="G566" i="29" s="1"/>
  <c r="A566" i="29"/>
  <c r="O566" i="29" s="1"/>
  <c r="L565" i="29"/>
  <c r="J565" i="29"/>
  <c r="I565" i="29"/>
  <c r="F565" i="29"/>
  <c r="B565" i="29"/>
  <c r="A565" i="29"/>
  <c r="I564" i="29"/>
  <c r="B564" i="29"/>
  <c r="A564" i="29"/>
  <c r="J563" i="29"/>
  <c r="B563" i="29"/>
  <c r="A563" i="29"/>
  <c r="N563" i="29" s="1"/>
  <c r="E562" i="29"/>
  <c r="C562" i="29"/>
  <c r="B562" i="29"/>
  <c r="L562" i="29" s="1"/>
  <c r="A562" i="29"/>
  <c r="O562" i="29" s="1"/>
  <c r="N561" i="29"/>
  <c r="B561" i="29"/>
  <c r="L561" i="29" s="1"/>
  <c r="A561" i="29"/>
  <c r="O561" i="29" s="1"/>
  <c r="O560" i="29"/>
  <c r="I560" i="29"/>
  <c r="B560" i="29"/>
  <c r="A560" i="29"/>
  <c r="N560" i="29" s="1"/>
  <c r="H559" i="29"/>
  <c r="B559" i="29"/>
  <c r="L559" i="29" s="1"/>
  <c r="A559" i="29"/>
  <c r="J558" i="29"/>
  <c r="B558" i="29"/>
  <c r="L558" i="29" s="1"/>
  <c r="A558" i="29"/>
  <c r="L557" i="29"/>
  <c r="I557" i="29"/>
  <c r="F557" i="29"/>
  <c r="B557" i="29"/>
  <c r="J557" i="29" s="1"/>
  <c r="A557" i="29"/>
  <c r="O557" i="29" s="1"/>
  <c r="O556" i="29"/>
  <c r="N556" i="29"/>
  <c r="I556" i="29"/>
  <c r="D556" i="29"/>
  <c r="B556" i="29"/>
  <c r="K556" i="29" s="1"/>
  <c r="A556" i="29"/>
  <c r="J555" i="29"/>
  <c r="E555" i="29"/>
  <c r="B555" i="29"/>
  <c r="A555" i="29"/>
  <c r="O555" i="29" s="1"/>
  <c r="B554" i="29"/>
  <c r="A554" i="29"/>
  <c r="O553" i="29"/>
  <c r="B553" i="29"/>
  <c r="A553" i="29"/>
  <c r="N553" i="29" s="1"/>
  <c r="K552" i="29"/>
  <c r="I552" i="29"/>
  <c r="F552" i="29"/>
  <c r="E552" i="29"/>
  <c r="C552" i="29"/>
  <c r="B552" i="29"/>
  <c r="D552" i="29" s="1"/>
  <c r="A552" i="29"/>
  <c r="B551" i="29"/>
  <c r="A551" i="29"/>
  <c r="O550" i="29"/>
  <c r="N550" i="29"/>
  <c r="B550" i="29"/>
  <c r="A550" i="29"/>
  <c r="B549" i="29"/>
  <c r="A549" i="29"/>
  <c r="I548" i="29"/>
  <c r="B548" i="29"/>
  <c r="L548" i="29" s="1"/>
  <c r="A548" i="29"/>
  <c r="O547" i="29"/>
  <c r="H547" i="29"/>
  <c r="B547" i="29"/>
  <c r="L547" i="29" s="1"/>
  <c r="A547" i="29"/>
  <c r="N547" i="29" s="1"/>
  <c r="B546" i="29"/>
  <c r="A546" i="29"/>
  <c r="O545" i="29"/>
  <c r="K545" i="29"/>
  <c r="H545" i="29"/>
  <c r="E545" i="29"/>
  <c r="B545" i="29"/>
  <c r="A545" i="29"/>
  <c r="N545" i="29" s="1"/>
  <c r="B544" i="29"/>
  <c r="A544" i="29"/>
  <c r="N544" i="29" s="1"/>
  <c r="O543" i="29"/>
  <c r="N543" i="29"/>
  <c r="H543" i="29"/>
  <c r="G543" i="29"/>
  <c r="F543" i="29"/>
  <c r="D543" i="29"/>
  <c r="B543" i="29"/>
  <c r="A543" i="29"/>
  <c r="K542" i="29"/>
  <c r="G542" i="29"/>
  <c r="B542" i="29"/>
  <c r="A542" i="29"/>
  <c r="K541" i="29"/>
  <c r="B541" i="29"/>
  <c r="A541" i="29"/>
  <c r="O541" i="29" s="1"/>
  <c r="K540" i="29"/>
  <c r="H540" i="29"/>
  <c r="F540" i="29"/>
  <c r="B540" i="29"/>
  <c r="A540" i="29"/>
  <c r="O539" i="29"/>
  <c r="N539" i="29"/>
  <c r="B539" i="29"/>
  <c r="A539" i="29"/>
  <c r="J538" i="29"/>
  <c r="I538" i="29"/>
  <c r="G538" i="29"/>
  <c r="B538" i="29"/>
  <c r="L538" i="29" s="1"/>
  <c r="A538" i="29"/>
  <c r="O537" i="29"/>
  <c r="N537" i="29"/>
  <c r="B537" i="29"/>
  <c r="A537" i="29"/>
  <c r="O536" i="29"/>
  <c r="L536" i="29"/>
  <c r="B536" i="29"/>
  <c r="J536" i="29" s="1"/>
  <c r="A536" i="29"/>
  <c r="N536" i="29" s="1"/>
  <c r="N535" i="29"/>
  <c r="B535" i="29"/>
  <c r="A535" i="29"/>
  <c r="O535" i="29" s="1"/>
  <c r="B534" i="29"/>
  <c r="A534" i="29"/>
  <c r="N534" i="29" s="1"/>
  <c r="B533" i="29"/>
  <c r="A533" i="29"/>
  <c r="O533" i="29" s="1"/>
  <c r="B532" i="29"/>
  <c r="L532" i="29" s="1"/>
  <c r="A532" i="29"/>
  <c r="O531" i="29"/>
  <c r="N531" i="29"/>
  <c r="B531" i="29"/>
  <c r="C531" i="29" s="1"/>
  <c r="A531" i="29"/>
  <c r="B530" i="29"/>
  <c r="A530" i="29"/>
  <c r="N530" i="29" s="1"/>
  <c r="J529" i="29"/>
  <c r="B529" i="29"/>
  <c r="E529" i="29" s="1"/>
  <c r="A529" i="29"/>
  <c r="O529" i="29" s="1"/>
  <c r="J528" i="29"/>
  <c r="D528" i="29"/>
  <c r="C528" i="29"/>
  <c r="B528" i="29"/>
  <c r="L528" i="29" s="1"/>
  <c r="A528" i="29"/>
  <c r="B527" i="29"/>
  <c r="A527" i="29"/>
  <c r="I526" i="29"/>
  <c r="C526" i="29"/>
  <c r="B526" i="29"/>
  <c r="A526" i="29"/>
  <c r="N526" i="29" s="1"/>
  <c r="N525" i="29"/>
  <c r="B525" i="29"/>
  <c r="K525" i="29" s="1"/>
  <c r="A525" i="29"/>
  <c r="O525" i="29" s="1"/>
  <c r="J524" i="29"/>
  <c r="D524" i="29"/>
  <c r="C524" i="29"/>
  <c r="B524" i="29"/>
  <c r="L524" i="29" s="1"/>
  <c r="A524" i="29"/>
  <c r="N524" i="29" s="1"/>
  <c r="B523" i="29"/>
  <c r="L523" i="29" s="1"/>
  <c r="A523" i="29"/>
  <c r="O523" i="29" s="1"/>
  <c r="E522" i="29"/>
  <c r="B522" i="29"/>
  <c r="A522" i="29"/>
  <c r="J521" i="29"/>
  <c r="I521" i="29"/>
  <c r="H521" i="29"/>
  <c r="E521" i="29"/>
  <c r="D521" i="29"/>
  <c r="C521" i="29"/>
  <c r="B521" i="29"/>
  <c r="F521" i="29" s="1"/>
  <c r="A521" i="29"/>
  <c r="O521" i="29" s="1"/>
  <c r="B520" i="29"/>
  <c r="A520" i="29"/>
  <c r="O519" i="29"/>
  <c r="N519" i="29"/>
  <c r="F519" i="29"/>
  <c r="C519" i="29"/>
  <c r="B519" i="29"/>
  <c r="A519" i="29"/>
  <c r="K518" i="29"/>
  <c r="J518" i="29"/>
  <c r="I518" i="29"/>
  <c r="H518" i="29"/>
  <c r="G518" i="29"/>
  <c r="D518" i="29"/>
  <c r="C518" i="29"/>
  <c r="B518" i="29"/>
  <c r="A518" i="29"/>
  <c r="O517" i="29"/>
  <c r="N517" i="29"/>
  <c r="L517" i="29"/>
  <c r="I517" i="29"/>
  <c r="H517" i="29"/>
  <c r="B517" i="29"/>
  <c r="A517" i="29"/>
  <c r="J516" i="29"/>
  <c r="G516" i="29"/>
  <c r="D516" i="29"/>
  <c r="B516" i="29"/>
  <c r="K516" i="29" s="1"/>
  <c r="A516" i="29"/>
  <c r="O516" i="29" s="1"/>
  <c r="K515" i="29"/>
  <c r="I515" i="29"/>
  <c r="H515" i="29"/>
  <c r="G515" i="29"/>
  <c r="F515" i="29"/>
  <c r="E515" i="29"/>
  <c r="D515" i="29"/>
  <c r="B515" i="29"/>
  <c r="A515" i="29"/>
  <c r="N514" i="29"/>
  <c r="B514" i="29"/>
  <c r="A514" i="29"/>
  <c r="O514" i="29" s="1"/>
  <c r="K513" i="29"/>
  <c r="H513" i="29"/>
  <c r="G513" i="29"/>
  <c r="E513" i="29"/>
  <c r="D513" i="29"/>
  <c r="B513" i="29"/>
  <c r="I513" i="29" s="1"/>
  <c r="A513" i="29"/>
  <c r="D512" i="29"/>
  <c r="B512" i="29"/>
  <c r="A512" i="29"/>
  <c r="O512" i="29" s="1"/>
  <c r="I511" i="29"/>
  <c r="G511" i="29"/>
  <c r="F511" i="29"/>
  <c r="C511" i="29"/>
  <c r="B511" i="29"/>
  <c r="K511" i="29" s="1"/>
  <c r="A511" i="29"/>
  <c r="N510" i="29"/>
  <c r="E510" i="29"/>
  <c r="D510" i="29"/>
  <c r="C510" i="29"/>
  <c r="B510" i="29"/>
  <c r="K510" i="29" s="1"/>
  <c r="A510" i="29"/>
  <c r="O510" i="29" s="1"/>
  <c r="O509" i="29"/>
  <c r="N509" i="29"/>
  <c r="L509" i="29"/>
  <c r="H509" i="29"/>
  <c r="D509" i="29"/>
  <c r="B509" i="29"/>
  <c r="I509" i="29" s="1"/>
  <c r="A509" i="29"/>
  <c r="I508" i="29"/>
  <c r="G508" i="29"/>
  <c r="E508" i="29"/>
  <c r="B508" i="29"/>
  <c r="A508" i="29"/>
  <c r="O508" i="29" s="1"/>
  <c r="G507" i="29"/>
  <c r="B507" i="29"/>
  <c r="A507" i="29"/>
  <c r="K506" i="29"/>
  <c r="J506" i="29"/>
  <c r="I506" i="29"/>
  <c r="G506" i="29"/>
  <c r="D506" i="29"/>
  <c r="B506" i="29"/>
  <c r="E506" i="29" s="1"/>
  <c r="A506" i="29"/>
  <c r="O506" i="29" s="1"/>
  <c r="O505" i="29"/>
  <c r="B505" i="29"/>
  <c r="A505" i="29"/>
  <c r="N505" i="29" s="1"/>
  <c r="L504" i="29"/>
  <c r="G504" i="29"/>
  <c r="B504" i="29"/>
  <c r="I504" i="29" s="1"/>
  <c r="A504" i="29"/>
  <c r="O503" i="29"/>
  <c r="L503" i="29"/>
  <c r="B503" i="29"/>
  <c r="A503" i="29"/>
  <c r="N503" i="29" s="1"/>
  <c r="O502" i="29"/>
  <c r="D502" i="29"/>
  <c r="B502" i="29"/>
  <c r="L502" i="29" s="1"/>
  <c r="A502" i="29"/>
  <c r="N502" i="29" s="1"/>
  <c r="O501" i="29"/>
  <c r="L501" i="29"/>
  <c r="H501" i="29"/>
  <c r="G501" i="29"/>
  <c r="D501" i="29"/>
  <c r="C501" i="29"/>
  <c r="B501" i="29"/>
  <c r="J501" i="29" s="1"/>
  <c r="A501" i="29"/>
  <c r="N501" i="29" s="1"/>
  <c r="J500" i="29"/>
  <c r="H500" i="29"/>
  <c r="C500" i="29"/>
  <c r="B500" i="29"/>
  <c r="A500" i="29"/>
  <c r="O499" i="29"/>
  <c r="E499" i="29"/>
  <c r="B499" i="29"/>
  <c r="H499" i="29" s="1"/>
  <c r="A499" i="29"/>
  <c r="N499" i="29" s="1"/>
  <c r="O498" i="29"/>
  <c r="L498" i="29"/>
  <c r="C498" i="29"/>
  <c r="B498" i="29"/>
  <c r="H498" i="29" s="1"/>
  <c r="A498" i="29"/>
  <c r="N498" i="29" s="1"/>
  <c r="O497" i="29"/>
  <c r="N497" i="29"/>
  <c r="F497" i="29"/>
  <c r="C497" i="29"/>
  <c r="B497" i="29"/>
  <c r="H497" i="29" s="1"/>
  <c r="A497" i="29"/>
  <c r="I496" i="29"/>
  <c r="G496" i="29"/>
  <c r="C496" i="29"/>
  <c r="B496" i="29"/>
  <c r="A496" i="29"/>
  <c r="O495" i="29"/>
  <c r="K495" i="29"/>
  <c r="J495" i="29"/>
  <c r="E495" i="29"/>
  <c r="D495" i="29"/>
  <c r="B495" i="29"/>
  <c r="A495" i="29"/>
  <c r="N495" i="29" s="1"/>
  <c r="J494" i="29"/>
  <c r="H494" i="29"/>
  <c r="D494" i="29"/>
  <c r="B494" i="29"/>
  <c r="A494" i="29"/>
  <c r="N494" i="29" s="1"/>
  <c r="L493" i="29"/>
  <c r="J493" i="29"/>
  <c r="H493" i="29"/>
  <c r="F493" i="29"/>
  <c r="E493" i="29"/>
  <c r="D493" i="29"/>
  <c r="C493" i="29"/>
  <c r="B493" i="29"/>
  <c r="A493" i="29"/>
  <c r="N493" i="29" s="1"/>
  <c r="G492" i="29"/>
  <c r="F492" i="29"/>
  <c r="B492" i="29"/>
  <c r="K492" i="29" s="1"/>
  <c r="A492" i="29"/>
  <c r="O491" i="29"/>
  <c r="J491" i="29"/>
  <c r="D491" i="29"/>
  <c r="B491" i="29"/>
  <c r="H491" i="29" s="1"/>
  <c r="A491" i="29"/>
  <c r="N491" i="29" s="1"/>
  <c r="J490" i="29"/>
  <c r="C490" i="29"/>
  <c r="B490" i="29"/>
  <c r="A490" i="29"/>
  <c r="N490" i="29" s="1"/>
  <c r="J489" i="29"/>
  <c r="G489" i="29"/>
  <c r="F489" i="29"/>
  <c r="D489" i="29"/>
  <c r="C489" i="29"/>
  <c r="B489" i="29"/>
  <c r="I489" i="29" s="1"/>
  <c r="A489" i="29"/>
  <c r="O489" i="29" s="1"/>
  <c r="J488" i="29"/>
  <c r="I488" i="29"/>
  <c r="F488" i="29"/>
  <c r="C488" i="29"/>
  <c r="B488" i="29"/>
  <c r="H488" i="29" s="1"/>
  <c r="A488" i="29"/>
  <c r="K487" i="29"/>
  <c r="J487" i="29"/>
  <c r="H487" i="29"/>
  <c r="E487" i="29"/>
  <c r="D487" i="29"/>
  <c r="C487" i="29"/>
  <c r="B487" i="29"/>
  <c r="G487" i="29" s="1"/>
  <c r="A487" i="29"/>
  <c r="O487" i="29" s="1"/>
  <c r="O486" i="29"/>
  <c r="J486" i="29"/>
  <c r="H486" i="29"/>
  <c r="D486" i="29"/>
  <c r="C486" i="29"/>
  <c r="B486" i="29"/>
  <c r="G486" i="29" s="1"/>
  <c r="A486" i="29"/>
  <c r="N486" i="29" s="1"/>
  <c r="G485" i="29"/>
  <c r="D485" i="29"/>
  <c r="B485" i="29"/>
  <c r="A485" i="29"/>
  <c r="N485" i="29" s="1"/>
  <c r="G484" i="29"/>
  <c r="B484" i="29"/>
  <c r="A484" i="29"/>
  <c r="O483" i="29"/>
  <c r="D483" i="29"/>
  <c r="B483" i="29"/>
  <c r="A483" i="29"/>
  <c r="N483" i="29" s="1"/>
  <c r="F482" i="29"/>
  <c r="B482" i="29"/>
  <c r="G482" i="29" s="1"/>
  <c r="A482" i="29"/>
  <c r="B481" i="29"/>
  <c r="A481" i="29"/>
  <c r="N481" i="29" s="1"/>
  <c r="G480" i="29"/>
  <c r="B480" i="29"/>
  <c r="L480" i="29" s="1"/>
  <c r="A480" i="29"/>
  <c r="N480" i="29" s="1"/>
  <c r="K479" i="29"/>
  <c r="F479" i="29"/>
  <c r="D479" i="29"/>
  <c r="B479" i="29"/>
  <c r="A479" i="29"/>
  <c r="O478" i="29"/>
  <c r="J478" i="29"/>
  <c r="E478" i="29"/>
  <c r="B478" i="29"/>
  <c r="A478" i="29"/>
  <c r="N478" i="29" s="1"/>
  <c r="N477" i="29"/>
  <c r="J477" i="29"/>
  <c r="D477" i="29"/>
  <c r="C477" i="29"/>
  <c r="B477" i="29"/>
  <c r="K477" i="29" s="1"/>
  <c r="A477" i="29"/>
  <c r="O477" i="29" s="1"/>
  <c r="B476" i="29"/>
  <c r="A476" i="29"/>
  <c r="B475" i="29"/>
  <c r="I475" i="29" s="1"/>
  <c r="A475" i="29"/>
  <c r="O475" i="29" s="1"/>
  <c r="B474" i="29"/>
  <c r="A474" i="29"/>
  <c r="B473" i="29"/>
  <c r="L473" i="29" s="1"/>
  <c r="A473" i="29"/>
  <c r="L472" i="29"/>
  <c r="J472" i="29"/>
  <c r="G472" i="29"/>
  <c r="F472" i="29"/>
  <c r="B472" i="29"/>
  <c r="I472" i="29" s="1"/>
  <c r="A472" i="29"/>
  <c r="N471" i="29"/>
  <c r="H471" i="29"/>
  <c r="E471" i="29"/>
  <c r="B471" i="29"/>
  <c r="I471" i="29" s="1"/>
  <c r="A471" i="29"/>
  <c r="O471" i="29" s="1"/>
  <c r="J470" i="29"/>
  <c r="I470" i="29"/>
  <c r="G470" i="29"/>
  <c r="F470" i="29"/>
  <c r="E470" i="29"/>
  <c r="D470" i="29"/>
  <c r="B470" i="29"/>
  <c r="H470" i="29" s="1"/>
  <c r="A470" i="29"/>
  <c r="I469" i="29"/>
  <c r="F469" i="29"/>
  <c r="B469" i="29"/>
  <c r="J469" i="29" s="1"/>
  <c r="A469" i="29"/>
  <c r="L468" i="29"/>
  <c r="J468" i="29"/>
  <c r="H468" i="29"/>
  <c r="G468" i="29"/>
  <c r="E468" i="29"/>
  <c r="D468" i="29"/>
  <c r="B468" i="29"/>
  <c r="I468" i="29" s="1"/>
  <c r="A468" i="29"/>
  <c r="O468" i="29" s="1"/>
  <c r="O467" i="29"/>
  <c r="F467" i="29"/>
  <c r="C467" i="29"/>
  <c r="B467" i="29"/>
  <c r="A467" i="29"/>
  <c r="N467" i="29" s="1"/>
  <c r="H466" i="29"/>
  <c r="B466" i="29"/>
  <c r="A466" i="29"/>
  <c r="O466" i="29" s="1"/>
  <c r="O465" i="29"/>
  <c r="J465" i="29"/>
  <c r="I465" i="29"/>
  <c r="F465" i="29"/>
  <c r="E465" i="29"/>
  <c r="D465" i="29"/>
  <c r="C465" i="29"/>
  <c r="B465" i="29"/>
  <c r="G465" i="29" s="1"/>
  <c r="A465" i="29"/>
  <c r="N465" i="29" s="1"/>
  <c r="B464" i="29"/>
  <c r="H464" i="29" s="1"/>
  <c r="A464" i="29"/>
  <c r="N464" i="29" s="1"/>
  <c r="N463" i="29"/>
  <c r="H463" i="29"/>
  <c r="B463" i="29"/>
  <c r="A463" i="29"/>
  <c r="O463" i="29" s="1"/>
  <c r="B462" i="29"/>
  <c r="A462" i="29"/>
  <c r="O461" i="29"/>
  <c r="K461" i="29"/>
  <c r="E461" i="29"/>
  <c r="D461" i="29"/>
  <c r="B461" i="29"/>
  <c r="A461" i="29"/>
  <c r="N461" i="29" s="1"/>
  <c r="O460" i="29"/>
  <c r="N460" i="29"/>
  <c r="I460" i="29"/>
  <c r="D460" i="29"/>
  <c r="B460" i="29"/>
  <c r="A460" i="29"/>
  <c r="J459" i="29"/>
  <c r="E459" i="29"/>
  <c r="B459" i="29"/>
  <c r="C459" i="29" s="1"/>
  <c r="A459" i="29"/>
  <c r="N459" i="29" s="1"/>
  <c r="G458" i="29"/>
  <c r="B458" i="29"/>
  <c r="A458" i="29"/>
  <c r="O457" i="29"/>
  <c r="N457" i="29"/>
  <c r="C457" i="29"/>
  <c r="B457" i="29"/>
  <c r="A457" i="29"/>
  <c r="B456" i="29"/>
  <c r="A456" i="29"/>
  <c r="L455" i="29"/>
  <c r="K455" i="29"/>
  <c r="J455" i="29"/>
  <c r="I455" i="29"/>
  <c r="C455" i="29"/>
  <c r="B455" i="29"/>
  <c r="H455" i="29" s="1"/>
  <c r="A455" i="29"/>
  <c r="J454" i="29"/>
  <c r="B454" i="29"/>
  <c r="A454" i="29"/>
  <c r="N454" i="29" s="1"/>
  <c r="O453" i="29"/>
  <c r="B453" i="29"/>
  <c r="L453" i="29" s="1"/>
  <c r="A453" i="29"/>
  <c r="N453" i="29" s="1"/>
  <c r="N452" i="29"/>
  <c r="H452" i="29"/>
  <c r="G452" i="29"/>
  <c r="B452" i="29"/>
  <c r="A452" i="29"/>
  <c r="O452" i="29" s="1"/>
  <c r="F451" i="29"/>
  <c r="B451" i="29"/>
  <c r="A451" i="29"/>
  <c r="N451" i="29" s="1"/>
  <c r="J450" i="29"/>
  <c r="B450" i="29"/>
  <c r="A450" i="29"/>
  <c r="B449" i="29"/>
  <c r="L449" i="29" s="1"/>
  <c r="A449" i="29"/>
  <c r="O449" i="29" s="1"/>
  <c r="L448" i="29"/>
  <c r="B448" i="29"/>
  <c r="F448" i="29" s="1"/>
  <c r="A448" i="29"/>
  <c r="O448" i="29" s="1"/>
  <c r="B447" i="29"/>
  <c r="H447" i="29" s="1"/>
  <c r="A447" i="29"/>
  <c r="O447" i="29" s="1"/>
  <c r="O446" i="29"/>
  <c r="N446" i="29"/>
  <c r="I446" i="29"/>
  <c r="H446" i="29"/>
  <c r="F446" i="29"/>
  <c r="D446" i="29"/>
  <c r="B446" i="29"/>
  <c r="G446" i="29" s="1"/>
  <c r="A446" i="29"/>
  <c r="J445" i="29"/>
  <c r="H445" i="29"/>
  <c r="B445" i="29"/>
  <c r="K445" i="29" s="1"/>
  <c r="A445" i="29"/>
  <c r="L444" i="29"/>
  <c r="B444" i="29"/>
  <c r="A444" i="29"/>
  <c r="O444" i="29" s="1"/>
  <c r="J443" i="29"/>
  <c r="B443" i="29"/>
  <c r="A443" i="29"/>
  <c r="O443" i="29" s="1"/>
  <c r="N442" i="29"/>
  <c r="B442" i="29"/>
  <c r="A442" i="29"/>
  <c r="O442" i="29" s="1"/>
  <c r="J441" i="29"/>
  <c r="I441" i="29"/>
  <c r="H441" i="29"/>
  <c r="F441" i="29"/>
  <c r="D441" i="29"/>
  <c r="C441" i="29"/>
  <c r="B441" i="29"/>
  <c r="G441" i="29" s="1"/>
  <c r="A441" i="29"/>
  <c r="O441" i="29" s="1"/>
  <c r="B440" i="29"/>
  <c r="A440" i="29"/>
  <c r="N440" i="29" s="1"/>
  <c r="N439" i="29"/>
  <c r="B439" i="29"/>
  <c r="A439" i="29"/>
  <c r="O439" i="29" s="1"/>
  <c r="N438" i="29"/>
  <c r="B438" i="29"/>
  <c r="J438" i="29" s="1"/>
  <c r="A438" i="29"/>
  <c r="O438" i="29" s="1"/>
  <c r="O437" i="29"/>
  <c r="I437" i="29"/>
  <c r="H437" i="29"/>
  <c r="B437" i="29"/>
  <c r="A437" i="29"/>
  <c r="N437" i="29" s="1"/>
  <c r="I436" i="29"/>
  <c r="F436" i="29"/>
  <c r="C436" i="29"/>
  <c r="B436" i="29"/>
  <c r="L436" i="29" s="1"/>
  <c r="A436" i="29"/>
  <c r="O435" i="29"/>
  <c r="L435" i="29"/>
  <c r="B435" i="29"/>
  <c r="H435" i="29" s="1"/>
  <c r="A435" i="29"/>
  <c r="N435" i="29" s="1"/>
  <c r="H434" i="29"/>
  <c r="E434" i="29"/>
  <c r="C434" i="29"/>
  <c r="B434" i="29"/>
  <c r="A434" i="29"/>
  <c r="O434" i="29" s="1"/>
  <c r="O433" i="29"/>
  <c r="B433" i="29"/>
  <c r="A433" i="29"/>
  <c r="N433" i="29" s="1"/>
  <c r="N432" i="29"/>
  <c r="J432" i="29"/>
  <c r="I432" i="29"/>
  <c r="H432" i="29"/>
  <c r="F432" i="29"/>
  <c r="Q432" i="29" s="1"/>
  <c r="D432" i="29"/>
  <c r="B432" i="29"/>
  <c r="G432" i="29" s="1"/>
  <c r="A432" i="29"/>
  <c r="O432" i="29" s="1"/>
  <c r="I431" i="29"/>
  <c r="B431" i="29"/>
  <c r="A431" i="29"/>
  <c r="O431" i="29" s="1"/>
  <c r="N430" i="29"/>
  <c r="B430" i="29"/>
  <c r="D430" i="29" s="1"/>
  <c r="A430" i="29"/>
  <c r="O430" i="29" s="1"/>
  <c r="O429" i="29"/>
  <c r="N429" i="29"/>
  <c r="L429" i="29"/>
  <c r="I429" i="29"/>
  <c r="B429" i="29"/>
  <c r="F429" i="29" s="1"/>
  <c r="A429" i="29"/>
  <c r="B428" i="29"/>
  <c r="A428" i="29"/>
  <c r="N427" i="29"/>
  <c r="I427" i="29"/>
  <c r="G427" i="29"/>
  <c r="F427" i="29"/>
  <c r="B427" i="29"/>
  <c r="A427" i="29"/>
  <c r="O427" i="29" s="1"/>
  <c r="I426" i="29"/>
  <c r="B426" i="29"/>
  <c r="H426" i="29" s="1"/>
  <c r="A426" i="29"/>
  <c r="N425" i="29"/>
  <c r="J425" i="29"/>
  <c r="D425" i="29"/>
  <c r="B425" i="29"/>
  <c r="I425" i="29" s="1"/>
  <c r="A425" i="29"/>
  <c r="O425" i="29" s="1"/>
  <c r="O424" i="29"/>
  <c r="N424" i="29"/>
  <c r="B424" i="29"/>
  <c r="A424" i="29"/>
  <c r="G423" i="29"/>
  <c r="B423" i="29"/>
  <c r="A423" i="29"/>
  <c r="O423" i="29" s="1"/>
  <c r="C422" i="29"/>
  <c r="B422" i="29"/>
  <c r="L422" i="29" s="1"/>
  <c r="A422" i="29"/>
  <c r="J421" i="29"/>
  <c r="H421" i="29"/>
  <c r="E421" i="29"/>
  <c r="B421" i="29"/>
  <c r="G421" i="29" s="1"/>
  <c r="A421" i="29"/>
  <c r="L420" i="29"/>
  <c r="J420" i="29"/>
  <c r="I420" i="29"/>
  <c r="B420" i="29"/>
  <c r="A420" i="29"/>
  <c r="E419" i="29"/>
  <c r="B419" i="29"/>
  <c r="H419" i="29" s="1"/>
  <c r="A419" i="29"/>
  <c r="J418" i="29"/>
  <c r="I418" i="29"/>
  <c r="H418" i="29"/>
  <c r="F418" i="29"/>
  <c r="E418" i="29"/>
  <c r="D418" i="29"/>
  <c r="C418" i="29"/>
  <c r="B418" i="29"/>
  <c r="G418" i="29" s="1"/>
  <c r="A418" i="29"/>
  <c r="O417" i="29"/>
  <c r="B417" i="29"/>
  <c r="A417" i="29"/>
  <c r="N417" i="29" s="1"/>
  <c r="J416" i="29"/>
  <c r="I416" i="29"/>
  <c r="H416" i="29"/>
  <c r="D416" i="29"/>
  <c r="B416" i="29"/>
  <c r="A416" i="29"/>
  <c r="O416" i="29" s="1"/>
  <c r="L415" i="29"/>
  <c r="J415" i="29"/>
  <c r="H415" i="29"/>
  <c r="B415" i="29"/>
  <c r="I415" i="29" s="1"/>
  <c r="A415" i="29"/>
  <c r="H414" i="29"/>
  <c r="B414" i="29"/>
  <c r="K414" i="29" s="1"/>
  <c r="A414" i="29"/>
  <c r="B413" i="29"/>
  <c r="L413" i="29" s="1"/>
  <c r="A413" i="29"/>
  <c r="N413" i="29" s="1"/>
  <c r="B412" i="29"/>
  <c r="D412" i="29" s="1"/>
  <c r="A412" i="29"/>
  <c r="O412" i="29" s="1"/>
  <c r="N411" i="29"/>
  <c r="G411" i="29"/>
  <c r="D411" i="29"/>
  <c r="B411" i="29"/>
  <c r="J411" i="29" s="1"/>
  <c r="A411" i="29"/>
  <c r="O411" i="29" s="1"/>
  <c r="H410" i="29"/>
  <c r="E410" i="29"/>
  <c r="B410" i="29"/>
  <c r="A410" i="29"/>
  <c r="N410" i="29" s="1"/>
  <c r="N409" i="29"/>
  <c r="L409" i="29"/>
  <c r="J409" i="29"/>
  <c r="D409" i="29"/>
  <c r="B409" i="29"/>
  <c r="I409" i="29" s="1"/>
  <c r="A409" i="29"/>
  <c r="O409" i="29" s="1"/>
  <c r="L408" i="29"/>
  <c r="C408" i="29"/>
  <c r="B408" i="29"/>
  <c r="K408" i="29" s="1"/>
  <c r="A408" i="29"/>
  <c r="N408" i="29" s="1"/>
  <c r="H407" i="29"/>
  <c r="E407" i="29"/>
  <c r="D407" i="29"/>
  <c r="B407" i="29"/>
  <c r="F407" i="29" s="1"/>
  <c r="A407" i="29"/>
  <c r="B406" i="29"/>
  <c r="J406" i="29" s="1"/>
  <c r="A406" i="29"/>
  <c r="N406" i="29" s="1"/>
  <c r="H405" i="29"/>
  <c r="E405" i="29"/>
  <c r="B405" i="29"/>
  <c r="I405" i="29" s="1"/>
  <c r="A405" i="29"/>
  <c r="N405" i="29" s="1"/>
  <c r="J404" i="29"/>
  <c r="B404" i="29"/>
  <c r="A404" i="29"/>
  <c r="O403" i="29"/>
  <c r="J403" i="29"/>
  <c r="B403" i="29"/>
  <c r="H403" i="29" s="1"/>
  <c r="A403" i="29"/>
  <c r="N403" i="29" s="1"/>
  <c r="O402" i="29"/>
  <c r="J402" i="29"/>
  <c r="H402" i="29"/>
  <c r="E402" i="29"/>
  <c r="D402" i="29"/>
  <c r="B402" i="29"/>
  <c r="L402" i="29" s="1"/>
  <c r="A402" i="29"/>
  <c r="N402" i="29" s="1"/>
  <c r="O401" i="29"/>
  <c r="B401" i="29"/>
  <c r="H401" i="29" s="1"/>
  <c r="A401" i="29"/>
  <c r="N401" i="29" s="1"/>
  <c r="I400" i="29"/>
  <c r="H400" i="29"/>
  <c r="F400" i="29"/>
  <c r="D400" i="29"/>
  <c r="B400" i="29"/>
  <c r="A400" i="29"/>
  <c r="B399" i="29"/>
  <c r="I399" i="29" s="1"/>
  <c r="A399" i="29"/>
  <c r="B398" i="29"/>
  <c r="A398" i="29"/>
  <c r="O398" i="29" s="1"/>
  <c r="O397" i="29"/>
  <c r="B397" i="29"/>
  <c r="A397" i="29"/>
  <c r="N397" i="29" s="1"/>
  <c r="N396" i="29"/>
  <c r="D396" i="29"/>
  <c r="B396" i="29"/>
  <c r="A396" i="29"/>
  <c r="O396" i="29" s="1"/>
  <c r="N395" i="29"/>
  <c r="H395" i="29"/>
  <c r="D395" i="29"/>
  <c r="B395" i="29"/>
  <c r="G395" i="29" s="1"/>
  <c r="A395" i="29"/>
  <c r="O395" i="29" s="1"/>
  <c r="J394" i="29"/>
  <c r="I394" i="29"/>
  <c r="H394" i="29"/>
  <c r="B394" i="29"/>
  <c r="A394" i="29"/>
  <c r="L393" i="29"/>
  <c r="I393" i="29"/>
  <c r="G393" i="29"/>
  <c r="B393" i="29"/>
  <c r="J393" i="29" s="1"/>
  <c r="A393" i="29"/>
  <c r="O393" i="29" s="1"/>
  <c r="N392" i="29"/>
  <c r="E392" i="29"/>
  <c r="B392" i="29"/>
  <c r="A392" i="29"/>
  <c r="O392" i="29" s="1"/>
  <c r="J391" i="29"/>
  <c r="I391" i="29"/>
  <c r="H391" i="29"/>
  <c r="G391" i="29"/>
  <c r="F391" i="29"/>
  <c r="E391" i="29"/>
  <c r="D391" i="29"/>
  <c r="B391" i="29"/>
  <c r="A391" i="29"/>
  <c r="O390" i="29"/>
  <c r="J390" i="29"/>
  <c r="H390" i="29"/>
  <c r="F390" i="29"/>
  <c r="B390" i="29"/>
  <c r="L390" i="29" s="1"/>
  <c r="A390" i="29"/>
  <c r="N390" i="29" s="1"/>
  <c r="J389" i="29"/>
  <c r="H389" i="29"/>
  <c r="E389" i="29"/>
  <c r="B389" i="29"/>
  <c r="G389" i="29" s="1"/>
  <c r="A389" i="29"/>
  <c r="N389" i="29" s="1"/>
  <c r="J388" i="29"/>
  <c r="B388" i="29"/>
  <c r="A388" i="29"/>
  <c r="B387" i="29"/>
  <c r="J387" i="29" s="1"/>
  <c r="A387" i="29"/>
  <c r="N387" i="29" s="1"/>
  <c r="L386" i="29"/>
  <c r="I386" i="29"/>
  <c r="H386" i="29"/>
  <c r="F386" i="29"/>
  <c r="E386" i="29"/>
  <c r="D386" i="29"/>
  <c r="C386" i="29"/>
  <c r="B386" i="29"/>
  <c r="A386" i="29"/>
  <c r="N386" i="29" s="1"/>
  <c r="B385" i="29"/>
  <c r="H385" i="29" s="1"/>
  <c r="A385" i="29"/>
  <c r="N385" i="29" s="1"/>
  <c r="B384" i="29"/>
  <c r="A384" i="29"/>
  <c r="O384" i="29" s="1"/>
  <c r="H383" i="29"/>
  <c r="B383" i="29"/>
  <c r="J383" i="29" s="1"/>
  <c r="A383" i="29"/>
  <c r="O383" i="29" s="1"/>
  <c r="J382" i="29"/>
  <c r="C382" i="29"/>
  <c r="B382" i="29"/>
  <c r="H382" i="29" s="1"/>
  <c r="A382" i="29"/>
  <c r="O382" i="29" s="1"/>
  <c r="O381" i="29"/>
  <c r="N381" i="29"/>
  <c r="B381" i="29"/>
  <c r="A381" i="29"/>
  <c r="K380" i="29"/>
  <c r="H380" i="29"/>
  <c r="F380" i="29"/>
  <c r="B380" i="29"/>
  <c r="A380" i="29"/>
  <c r="N380" i="29" s="1"/>
  <c r="J379" i="29"/>
  <c r="I379" i="29"/>
  <c r="H379" i="29"/>
  <c r="G379" i="29"/>
  <c r="F379" i="29"/>
  <c r="D379" i="29"/>
  <c r="B379" i="29"/>
  <c r="A379" i="29"/>
  <c r="O379" i="29" s="1"/>
  <c r="B378" i="29"/>
  <c r="A378" i="29"/>
  <c r="N378" i="29" s="1"/>
  <c r="I377" i="29"/>
  <c r="D377" i="29"/>
  <c r="B377" i="29"/>
  <c r="J377" i="29" s="1"/>
  <c r="A377" i="29"/>
  <c r="O377" i="29" s="1"/>
  <c r="L376" i="29"/>
  <c r="I376" i="29"/>
  <c r="E376" i="29"/>
  <c r="D376" i="29"/>
  <c r="B376" i="29"/>
  <c r="K376" i="29" s="1"/>
  <c r="A376" i="29"/>
  <c r="B375" i="29"/>
  <c r="A375" i="29"/>
  <c r="N375" i="29" s="1"/>
  <c r="I374" i="29"/>
  <c r="B374" i="29"/>
  <c r="E374" i="29" s="1"/>
  <c r="A374" i="29"/>
  <c r="N374" i="29" s="1"/>
  <c r="B373" i="29"/>
  <c r="A373" i="29"/>
  <c r="L372" i="29"/>
  <c r="K372" i="29"/>
  <c r="J372" i="29"/>
  <c r="F372" i="29"/>
  <c r="D372" i="29"/>
  <c r="B372" i="29"/>
  <c r="A372" i="29"/>
  <c r="O371" i="29"/>
  <c r="B371" i="29"/>
  <c r="A371" i="29"/>
  <c r="N371" i="29" s="1"/>
  <c r="L370" i="29"/>
  <c r="I370" i="29"/>
  <c r="H370" i="29"/>
  <c r="F370" i="29"/>
  <c r="E370" i="29"/>
  <c r="D370" i="29"/>
  <c r="C370" i="29"/>
  <c r="B370" i="29"/>
  <c r="A370" i="29"/>
  <c r="B369" i="29"/>
  <c r="L369" i="29" s="1"/>
  <c r="A369" i="29"/>
  <c r="N369" i="29" s="1"/>
  <c r="J368" i="29"/>
  <c r="F368" i="29"/>
  <c r="B368" i="29"/>
  <c r="H368" i="29" s="1"/>
  <c r="A368" i="29"/>
  <c r="O368" i="29" s="1"/>
  <c r="N367" i="29"/>
  <c r="I367" i="29"/>
  <c r="D367" i="29"/>
  <c r="B367" i="29"/>
  <c r="A367" i="29"/>
  <c r="O367" i="29" s="1"/>
  <c r="H366" i="29"/>
  <c r="B366" i="29"/>
  <c r="A366" i="29"/>
  <c r="O366" i="29" s="1"/>
  <c r="N365" i="29"/>
  <c r="D365" i="29"/>
  <c r="B365" i="29"/>
  <c r="A365" i="29"/>
  <c r="O365" i="29" s="1"/>
  <c r="O364" i="29"/>
  <c r="H364" i="29"/>
  <c r="B364" i="29"/>
  <c r="A364" i="29"/>
  <c r="N364" i="29" s="1"/>
  <c r="J363" i="29"/>
  <c r="I363" i="29"/>
  <c r="H363" i="29"/>
  <c r="F363" i="29"/>
  <c r="Q363" i="29" s="1"/>
  <c r="D363" i="29"/>
  <c r="B363" i="29"/>
  <c r="G363" i="29" s="1"/>
  <c r="A363" i="29"/>
  <c r="O363" i="29" s="1"/>
  <c r="B362" i="29"/>
  <c r="A362" i="29"/>
  <c r="B361" i="29"/>
  <c r="D361" i="29" s="1"/>
  <c r="A361" i="29"/>
  <c r="N361" i="29" s="1"/>
  <c r="L360" i="29"/>
  <c r="H360" i="29"/>
  <c r="F360" i="29"/>
  <c r="C360" i="29"/>
  <c r="B360" i="29"/>
  <c r="A360" i="29"/>
  <c r="N360" i="29" s="1"/>
  <c r="O359" i="29"/>
  <c r="H359" i="29"/>
  <c r="G359" i="29"/>
  <c r="B359" i="29"/>
  <c r="J359" i="29" s="1"/>
  <c r="A359" i="29"/>
  <c r="N359" i="29" s="1"/>
  <c r="I358" i="29"/>
  <c r="B358" i="29"/>
  <c r="A358" i="29"/>
  <c r="N358" i="29" s="1"/>
  <c r="B357" i="29"/>
  <c r="A357" i="29"/>
  <c r="D356" i="29"/>
  <c r="B356" i="29"/>
  <c r="E356" i="29" s="1"/>
  <c r="A356" i="29"/>
  <c r="N356" i="29" s="1"/>
  <c r="L355" i="29"/>
  <c r="J355" i="29"/>
  <c r="F355" i="29"/>
  <c r="E355" i="29"/>
  <c r="B355" i="29"/>
  <c r="A355" i="29"/>
  <c r="N355" i="29" s="1"/>
  <c r="L354" i="29"/>
  <c r="J354" i="29"/>
  <c r="F354" i="29"/>
  <c r="D354" i="29"/>
  <c r="C354" i="29"/>
  <c r="B354" i="29"/>
  <c r="A354" i="29"/>
  <c r="N354" i="29" s="1"/>
  <c r="B353" i="29"/>
  <c r="A353" i="29"/>
  <c r="O353" i="29" s="1"/>
  <c r="O352" i="29"/>
  <c r="N352" i="29"/>
  <c r="B352" i="29"/>
  <c r="A352" i="29"/>
  <c r="I351" i="29"/>
  <c r="H351" i="29"/>
  <c r="B351" i="29"/>
  <c r="A351" i="29"/>
  <c r="N351" i="29" s="1"/>
  <c r="B350" i="29"/>
  <c r="A350" i="29"/>
  <c r="N349" i="29"/>
  <c r="J349" i="29"/>
  <c r="E349" i="29"/>
  <c r="B349" i="29"/>
  <c r="H349" i="29" s="1"/>
  <c r="A349" i="29"/>
  <c r="O349" i="29" s="1"/>
  <c r="J348" i="29"/>
  <c r="F348" i="29"/>
  <c r="B348" i="29"/>
  <c r="A348" i="29"/>
  <c r="N348" i="29" s="1"/>
  <c r="O347" i="29"/>
  <c r="N347" i="29"/>
  <c r="B347" i="29"/>
  <c r="A347" i="29"/>
  <c r="O346" i="29"/>
  <c r="H346" i="29"/>
  <c r="F346" i="29"/>
  <c r="D346" i="29"/>
  <c r="B346" i="29"/>
  <c r="A346" i="29"/>
  <c r="N346" i="29" s="1"/>
  <c r="B345" i="29"/>
  <c r="A345" i="29"/>
  <c r="L344" i="29"/>
  <c r="K344" i="29"/>
  <c r="B344" i="29"/>
  <c r="A344" i="29"/>
  <c r="N343" i="29"/>
  <c r="B343" i="29"/>
  <c r="A343" i="29"/>
  <c r="O343" i="29" s="1"/>
  <c r="O342" i="29"/>
  <c r="L342" i="29"/>
  <c r="K342" i="29"/>
  <c r="H342" i="29"/>
  <c r="F342" i="29"/>
  <c r="E342" i="29"/>
  <c r="D342" i="29"/>
  <c r="C342" i="29"/>
  <c r="B342" i="29"/>
  <c r="A342" i="29"/>
  <c r="N342" i="29" s="1"/>
  <c r="J341" i="29"/>
  <c r="I341" i="29"/>
  <c r="H341" i="29"/>
  <c r="G341" i="29"/>
  <c r="E341" i="29"/>
  <c r="D341" i="29"/>
  <c r="B341" i="29"/>
  <c r="F341" i="29" s="1"/>
  <c r="A341" i="29"/>
  <c r="N341" i="29" s="1"/>
  <c r="O340" i="29"/>
  <c r="B340" i="29"/>
  <c r="L340" i="29" s="1"/>
  <c r="A340" i="29"/>
  <c r="N340" i="29" s="1"/>
  <c r="N339" i="29"/>
  <c r="L339" i="29"/>
  <c r="B339" i="29"/>
  <c r="A339" i="29"/>
  <c r="O339" i="29" s="1"/>
  <c r="B338" i="29"/>
  <c r="L338" i="29" s="1"/>
  <c r="A338" i="29"/>
  <c r="N338" i="29" s="1"/>
  <c r="N337" i="29"/>
  <c r="L337" i="29"/>
  <c r="B337" i="29"/>
  <c r="A337" i="29"/>
  <c r="O337" i="29" s="1"/>
  <c r="J336" i="29"/>
  <c r="I336" i="29"/>
  <c r="E336" i="29"/>
  <c r="D336" i="29"/>
  <c r="B336" i="29"/>
  <c r="K336" i="29" s="1"/>
  <c r="A336" i="29"/>
  <c r="F335" i="29"/>
  <c r="B335" i="29"/>
  <c r="J335" i="29" s="1"/>
  <c r="A335" i="29"/>
  <c r="O335" i="29" s="1"/>
  <c r="I334" i="29"/>
  <c r="B334" i="29"/>
  <c r="A334" i="29"/>
  <c r="J333" i="29"/>
  <c r="G333" i="29"/>
  <c r="F333" i="29"/>
  <c r="D333" i="29"/>
  <c r="B333" i="29"/>
  <c r="A333" i="29"/>
  <c r="O333" i="29" s="1"/>
  <c r="I332" i="29"/>
  <c r="C332" i="29"/>
  <c r="B332" i="29"/>
  <c r="A332" i="29"/>
  <c r="N332" i="29" s="1"/>
  <c r="J331" i="29"/>
  <c r="I331" i="29"/>
  <c r="H331" i="29"/>
  <c r="G331" i="29"/>
  <c r="F331" i="29"/>
  <c r="E331" i="29"/>
  <c r="D331" i="29"/>
  <c r="B331" i="29"/>
  <c r="A331" i="29"/>
  <c r="N331" i="29" s="1"/>
  <c r="B330" i="29"/>
  <c r="A330" i="29"/>
  <c r="N330" i="29" s="1"/>
  <c r="L329" i="29"/>
  <c r="J329" i="29"/>
  <c r="H329" i="29"/>
  <c r="G329" i="29"/>
  <c r="B329" i="29"/>
  <c r="E329" i="29" s="1"/>
  <c r="A329" i="29"/>
  <c r="O329" i="29" s="1"/>
  <c r="L328" i="29"/>
  <c r="J328" i="29"/>
  <c r="I328" i="29"/>
  <c r="E328" i="29"/>
  <c r="D328" i="29"/>
  <c r="B328" i="29"/>
  <c r="A328" i="29"/>
  <c r="O328" i="29" s="1"/>
  <c r="B327" i="29"/>
  <c r="A327" i="29"/>
  <c r="N327" i="29" s="1"/>
  <c r="J326" i="29"/>
  <c r="I326" i="29"/>
  <c r="H326" i="29"/>
  <c r="F326" i="29"/>
  <c r="E326" i="29"/>
  <c r="D326" i="29"/>
  <c r="C326" i="29"/>
  <c r="B326" i="29"/>
  <c r="G326" i="29" s="1"/>
  <c r="A326" i="29"/>
  <c r="L325" i="29"/>
  <c r="J325" i="29"/>
  <c r="I325" i="29"/>
  <c r="H325" i="29"/>
  <c r="F325" i="29"/>
  <c r="E325" i="29"/>
  <c r="B325" i="29"/>
  <c r="A325" i="29"/>
  <c r="N325" i="29" s="1"/>
  <c r="N324" i="29"/>
  <c r="B324" i="29"/>
  <c r="F324" i="29" s="1"/>
  <c r="A324" i="29"/>
  <c r="O324" i="29" s="1"/>
  <c r="O323" i="29"/>
  <c r="N323" i="29"/>
  <c r="D323" i="29"/>
  <c r="B323" i="29"/>
  <c r="L323" i="29" s="1"/>
  <c r="A323" i="29"/>
  <c r="B322" i="29"/>
  <c r="A322" i="29"/>
  <c r="O322" i="29" s="1"/>
  <c r="H321" i="29"/>
  <c r="D321" i="29"/>
  <c r="B321" i="29"/>
  <c r="A321" i="29"/>
  <c r="B320" i="29"/>
  <c r="A320" i="29"/>
  <c r="N320" i="29" s="1"/>
  <c r="J319" i="29"/>
  <c r="B319" i="29"/>
  <c r="L319" i="29" s="1"/>
  <c r="A319" i="29"/>
  <c r="O319" i="29" s="1"/>
  <c r="L318" i="29"/>
  <c r="K318" i="29"/>
  <c r="I318" i="29"/>
  <c r="H318" i="29"/>
  <c r="E318" i="29"/>
  <c r="D318" i="29"/>
  <c r="C318" i="29"/>
  <c r="B318" i="29"/>
  <c r="A318" i="29"/>
  <c r="O317" i="29"/>
  <c r="B317" i="29"/>
  <c r="I317" i="29" s="1"/>
  <c r="A317" i="29"/>
  <c r="N317" i="29" s="1"/>
  <c r="N316" i="29"/>
  <c r="B316" i="29"/>
  <c r="L316" i="29" s="1"/>
  <c r="A316" i="29"/>
  <c r="O316" i="29" s="1"/>
  <c r="J315" i="29"/>
  <c r="I315" i="29"/>
  <c r="H315" i="29"/>
  <c r="G315" i="29"/>
  <c r="F315" i="29"/>
  <c r="E315" i="29"/>
  <c r="D315" i="29"/>
  <c r="B315" i="29"/>
  <c r="A315" i="29"/>
  <c r="O314" i="29"/>
  <c r="B314" i="29"/>
  <c r="A314" i="29"/>
  <c r="N314" i="29" s="1"/>
  <c r="O313" i="29"/>
  <c r="J313" i="29"/>
  <c r="G313" i="29"/>
  <c r="E313" i="29"/>
  <c r="B313" i="29"/>
  <c r="A313" i="29"/>
  <c r="N313" i="29" s="1"/>
  <c r="O312" i="29"/>
  <c r="N312" i="29"/>
  <c r="J312" i="29"/>
  <c r="E312" i="29"/>
  <c r="D312" i="29"/>
  <c r="B312" i="29"/>
  <c r="I312" i="29" s="1"/>
  <c r="A312" i="29"/>
  <c r="B311" i="29"/>
  <c r="L311" i="29" s="1"/>
  <c r="A311" i="29"/>
  <c r="N311" i="29" s="1"/>
  <c r="L310" i="29"/>
  <c r="J310" i="29"/>
  <c r="H310" i="29"/>
  <c r="E310" i="29"/>
  <c r="C310" i="29"/>
  <c r="B310" i="29"/>
  <c r="A310" i="29"/>
  <c r="B309" i="29"/>
  <c r="I309" i="29" s="1"/>
  <c r="A309" i="29"/>
  <c r="N309" i="29" s="1"/>
  <c r="N308" i="29"/>
  <c r="B308" i="29"/>
  <c r="L308" i="29" s="1"/>
  <c r="A308" i="29"/>
  <c r="O308" i="29" s="1"/>
  <c r="H307" i="29"/>
  <c r="E307" i="29"/>
  <c r="B307" i="29"/>
  <c r="L307" i="29" s="1"/>
  <c r="A307" i="29"/>
  <c r="N307" i="29" s="1"/>
  <c r="B306" i="29"/>
  <c r="A306" i="29"/>
  <c r="N305" i="29"/>
  <c r="G305" i="29"/>
  <c r="B305" i="29"/>
  <c r="D305" i="29" s="1"/>
  <c r="A305" i="29"/>
  <c r="O305" i="29" s="1"/>
  <c r="K304" i="29"/>
  <c r="D304" i="29"/>
  <c r="B304" i="29"/>
  <c r="A304" i="29"/>
  <c r="O304" i="29" s="1"/>
  <c r="L303" i="29"/>
  <c r="J303" i="29"/>
  <c r="I303" i="29"/>
  <c r="G303" i="29"/>
  <c r="F303" i="29"/>
  <c r="D303" i="29"/>
  <c r="B303" i="29"/>
  <c r="A303" i="29"/>
  <c r="O303" i="29" s="1"/>
  <c r="H302" i="29"/>
  <c r="E302" i="29"/>
  <c r="D302" i="29"/>
  <c r="C302" i="29"/>
  <c r="B302" i="29"/>
  <c r="L302" i="29" s="1"/>
  <c r="A302" i="29"/>
  <c r="N302" i="29" s="1"/>
  <c r="J301" i="29"/>
  <c r="I301" i="29"/>
  <c r="G301" i="29"/>
  <c r="F301" i="29"/>
  <c r="E301" i="29"/>
  <c r="D301" i="29"/>
  <c r="AE301" i="29" s="1"/>
  <c r="B301" i="29"/>
  <c r="H301" i="29" s="1"/>
  <c r="A301" i="29"/>
  <c r="N301" i="29" s="1"/>
  <c r="O300" i="29"/>
  <c r="N300" i="29"/>
  <c r="B300" i="29"/>
  <c r="A300" i="29"/>
  <c r="J299" i="29"/>
  <c r="H299" i="29"/>
  <c r="G299" i="29"/>
  <c r="E299" i="29"/>
  <c r="B299" i="29"/>
  <c r="D299" i="29" s="1"/>
  <c r="A299" i="29"/>
  <c r="O299" i="29" s="1"/>
  <c r="L298" i="29"/>
  <c r="J298" i="29"/>
  <c r="I298" i="29"/>
  <c r="C298" i="29"/>
  <c r="B298" i="29"/>
  <c r="E298" i="29" s="1"/>
  <c r="A298" i="29"/>
  <c r="N298" i="29" s="1"/>
  <c r="O297" i="29"/>
  <c r="B297" i="29"/>
  <c r="G297" i="29" s="1"/>
  <c r="A297" i="29"/>
  <c r="N297" i="29" s="1"/>
  <c r="O296" i="29"/>
  <c r="L296" i="29"/>
  <c r="J296" i="29"/>
  <c r="I296" i="29"/>
  <c r="E296" i="29"/>
  <c r="D296" i="29"/>
  <c r="B296" i="29"/>
  <c r="A296" i="29"/>
  <c r="N296" i="29" s="1"/>
  <c r="J295" i="29"/>
  <c r="B295" i="29"/>
  <c r="E295" i="29" s="1"/>
  <c r="A295" i="29"/>
  <c r="N295" i="29" s="1"/>
  <c r="N294" i="29"/>
  <c r="B294" i="29"/>
  <c r="A294" i="29"/>
  <c r="O294" i="29" s="1"/>
  <c r="O293" i="29"/>
  <c r="F293" i="29"/>
  <c r="B293" i="29"/>
  <c r="A293" i="29"/>
  <c r="N293" i="29" s="1"/>
  <c r="J292" i="29"/>
  <c r="B292" i="29"/>
  <c r="K292" i="29" s="1"/>
  <c r="A292" i="29"/>
  <c r="O292" i="29" s="1"/>
  <c r="F291" i="29"/>
  <c r="D291" i="29"/>
  <c r="B291" i="29"/>
  <c r="L291" i="29" s="1"/>
  <c r="A291" i="29"/>
  <c r="N291" i="29" s="1"/>
  <c r="D290" i="29"/>
  <c r="B290" i="29"/>
  <c r="F290" i="29" s="1"/>
  <c r="A290" i="29"/>
  <c r="O289" i="29"/>
  <c r="L289" i="29"/>
  <c r="D289" i="29"/>
  <c r="B289" i="29"/>
  <c r="A289" i="29"/>
  <c r="N289" i="29" s="1"/>
  <c r="I288" i="29"/>
  <c r="E288" i="29"/>
  <c r="B288" i="29"/>
  <c r="K288" i="29" s="1"/>
  <c r="A288" i="29"/>
  <c r="O288" i="29" s="1"/>
  <c r="I287" i="29"/>
  <c r="F287" i="29"/>
  <c r="D287" i="29"/>
  <c r="B287" i="29"/>
  <c r="L287" i="29" s="1"/>
  <c r="A287" i="29"/>
  <c r="O287" i="29" s="1"/>
  <c r="B286" i="29"/>
  <c r="L286" i="29" s="1"/>
  <c r="A286" i="29"/>
  <c r="N286" i="29" s="1"/>
  <c r="F285" i="29"/>
  <c r="B285" i="29"/>
  <c r="A285" i="29"/>
  <c r="N284" i="29"/>
  <c r="H284" i="29"/>
  <c r="E284" i="29"/>
  <c r="B284" i="29"/>
  <c r="A284" i="29"/>
  <c r="O284" i="29" s="1"/>
  <c r="O283" i="29"/>
  <c r="H283" i="29"/>
  <c r="G283" i="29"/>
  <c r="F283" i="29"/>
  <c r="E283" i="29"/>
  <c r="B283" i="29"/>
  <c r="J283" i="29" s="1"/>
  <c r="A283" i="29"/>
  <c r="N283" i="29" s="1"/>
  <c r="I282" i="29"/>
  <c r="F282" i="29"/>
  <c r="E282" i="29"/>
  <c r="C282" i="29"/>
  <c r="B282" i="29"/>
  <c r="L282" i="29" s="1"/>
  <c r="A282" i="29"/>
  <c r="N282" i="29" s="1"/>
  <c r="D281" i="29"/>
  <c r="B281" i="29"/>
  <c r="L281" i="29" s="1"/>
  <c r="A281" i="29"/>
  <c r="O281" i="29" s="1"/>
  <c r="L280" i="29"/>
  <c r="J280" i="29"/>
  <c r="I280" i="29"/>
  <c r="D280" i="29"/>
  <c r="C280" i="29"/>
  <c r="B280" i="29"/>
  <c r="A280" i="29"/>
  <c r="H279" i="29"/>
  <c r="G279" i="29"/>
  <c r="F279" i="29"/>
  <c r="B279" i="29"/>
  <c r="A279" i="29"/>
  <c r="N279" i="29" s="1"/>
  <c r="N278" i="29"/>
  <c r="J278" i="29"/>
  <c r="I278" i="29"/>
  <c r="H278" i="29"/>
  <c r="E278" i="29"/>
  <c r="B278" i="29"/>
  <c r="L278" i="29" s="1"/>
  <c r="A278" i="29"/>
  <c r="O278" i="29" s="1"/>
  <c r="B277" i="29"/>
  <c r="L277" i="29" s="1"/>
  <c r="A277" i="29"/>
  <c r="N277" i="29" s="1"/>
  <c r="L276" i="29"/>
  <c r="K276" i="29"/>
  <c r="J276" i="29"/>
  <c r="H276" i="29"/>
  <c r="F276" i="29"/>
  <c r="D276" i="29"/>
  <c r="C276" i="29"/>
  <c r="B276" i="29"/>
  <c r="A276" i="29"/>
  <c r="O276" i="29" s="1"/>
  <c r="B275" i="29"/>
  <c r="A275" i="29"/>
  <c r="K274" i="29"/>
  <c r="D274" i="29"/>
  <c r="B274" i="29"/>
  <c r="A274" i="29"/>
  <c r="O273" i="29"/>
  <c r="L273" i="29"/>
  <c r="H273" i="29"/>
  <c r="G273" i="29"/>
  <c r="F273" i="29"/>
  <c r="B273" i="29"/>
  <c r="I273" i="29" s="1"/>
  <c r="A273" i="29"/>
  <c r="N273" i="29" s="1"/>
  <c r="O272" i="29"/>
  <c r="J272" i="29"/>
  <c r="I272" i="29"/>
  <c r="H272" i="29"/>
  <c r="E272" i="29"/>
  <c r="D272" i="29"/>
  <c r="B272" i="29"/>
  <c r="K272" i="29" s="1"/>
  <c r="A272" i="29"/>
  <c r="N272" i="29" s="1"/>
  <c r="F271" i="29"/>
  <c r="B271" i="29"/>
  <c r="A271" i="29"/>
  <c r="O271" i="29" s="1"/>
  <c r="O270" i="29"/>
  <c r="N270" i="29"/>
  <c r="B270" i="29"/>
  <c r="A270" i="29"/>
  <c r="J269" i="29"/>
  <c r="I269" i="29"/>
  <c r="G269" i="29"/>
  <c r="F269" i="29"/>
  <c r="E269" i="29"/>
  <c r="D269" i="29"/>
  <c r="B269" i="29"/>
  <c r="H269" i="29" s="1"/>
  <c r="A269" i="29"/>
  <c r="O269" i="29" s="1"/>
  <c r="I268" i="29"/>
  <c r="H268" i="29"/>
  <c r="F268" i="29"/>
  <c r="E268" i="29"/>
  <c r="B268" i="29"/>
  <c r="L268" i="29" s="1"/>
  <c r="A268" i="29"/>
  <c r="O268" i="29" s="1"/>
  <c r="B267" i="29"/>
  <c r="A267" i="29"/>
  <c r="N267" i="29" s="1"/>
  <c r="O266" i="29"/>
  <c r="B266" i="29"/>
  <c r="F266" i="29" s="1"/>
  <c r="A266" i="29"/>
  <c r="N266" i="29" s="1"/>
  <c r="E265" i="29"/>
  <c r="B265" i="29"/>
  <c r="A265" i="29"/>
  <c r="O265" i="29" s="1"/>
  <c r="L264" i="29"/>
  <c r="D264" i="29"/>
  <c r="B264" i="29"/>
  <c r="A264" i="29"/>
  <c r="O263" i="29"/>
  <c r="L263" i="29"/>
  <c r="D263" i="29"/>
  <c r="B263" i="29"/>
  <c r="A263" i="29"/>
  <c r="N263" i="29" s="1"/>
  <c r="J262" i="29"/>
  <c r="I262" i="29"/>
  <c r="H262" i="29"/>
  <c r="F262" i="29"/>
  <c r="D262" i="29"/>
  <c r="C262" i="29"/>
  <c r="B262" i="29"/>
  <c r="G262" i="29" s="1"/>
  <c r="A262" i="29"/>
  <c r="L261" i="29"/>
  <c r="J261" i="29"/>
  <c r="I261" i="29"/>
  <c r="B261" i="29"/>
  <c r="A261" i="29"/>
  <c r="N261" i="29" s="1"/>
  <c r="B260" i="29"/>
  <c r="A260" i="29"/>
  <c r="L259" i="29"/>
  <c r="J259" i="29"/>
  <c r="B259" i="29"/>
  <c r="A259" i="29"/>
  <c r="J258" i="29"/>
  <c r="B258" i="29"/>
  <c r="A258" i="29"/>
  <c r="O257" i="29"/>
  <c r="N257" i="29"/>
  <c r="B257" i="29"/>
  <c r="F257" i="29" s="1"/>
  <c r="A257" i="29"/>
  <c r="K256" i="29"/>
  <c r="I256" i="29"/>
  <c r="H256" i="29"/>
  <c r="F256" i="29"/>
  <c r="E256" i="29"/>
  <c r="B256" i="29"/>
  <c r="D256" i="29" s="1"/>
  <c r="A256" i="29"/>
  <c r="N256" i="29" s="1"/>
  <c r="I255" i="29"/>
  <c r="H255" i="29"/>
  <c r="G255" i="29"/>
  <c r="F255" i="29"/>
  <c r="B255" i="29"/>
  <c r="L255" i="29" s="1"/>
  <c r="A255" i="29"/>
  <c r="O255" i="29" s="1"/>
  <c r="N254" i="29"/>
  <c r="E254" i="29"/>
  <c r="B254" i="29"/>
  <c r="A254" i="29"/>
  <c r="O254" i="29" s="1"/>
  <c r="O253" i="29"/>
  <c r="N253" i="29"/>
  <c r="E253" i="29"/>
  <c r="D253" i="29"/>
  <c r="B253" i="29"/>
  <c r="A253" i="29"/>
  <c r="O252" i="29"/>
  <c r="L252" i="29"/>
  <c r="B252" i="29"/>
  <c r="F252" i="29" s="1"/>
  <c r="A252" i="29"/>
  <c r="N252" i="29" s="1"/>
  <c r="J251" i="29"/>
  <c r="H251" i="29"/>
  <c r="G251" i="29"/>
  <c r="F251" i="29"/>
  <c r="Q251" i="29" s="1"/>
  <c r="E251" i="29"/>
  <c r="B251" i="29"/>
  <c r="D251" i="29" s="1"/>
  <c r="A251" i="29"/>
  <c r="L250" i="29"/>
  <c r="H250" i="29"/>
  <c r="F250" i="29"/>
  <c r="E250" i="29"/>
  <c r="B250" i="29"/>
  <c r="C250" i="29" s="1"/>
  <c r="A250" i="29"/>
  <c r="G249" i="29"/>
  <c r="C249" i="29"/>
  <c r="B249" i="29"/>
  <c r="A249" i="29"/>
  <c r="L248" i="29"/>
  <c r="I248" i="29"/>
  <c r="H248" i="29"/>
  <c r="G248" i="29"/>
  <c r="F248" i="29"/>
  <c r="D248" i="29"/>
  <c r="C248" i="29"/>
  <c r="B248" i="29"/>
  <c r="J248" i="29" s="1"/>
  <c r="A248" i="29"/>
  <c r="K247" i="29"/>
  <c r="J247" i="29"/>
  <c r="I247" i="29"/>
  <c r="B247" i="29"/>
  <c r="A247" i="29"/>
  <c r="K246" i="29"/>
  <c r="H246" i="29"/>
  <c r="E246" i="29"/>
  <c r="C246" i="29"/>
  <c r="B246" i="29"/>
  <c r="A246" i="29"/>
  <c r="O246" i="29" s="1"/>
  <c r="N245" i="29"/>
  <c r="B245" i="29"/>
  <c r="A245" i="29"/>
  <c r="O245" i="29" s="1"/>
  <c r="O244" i="29"/>
  <c r="N244" i="29"/>
  <c r="B244" i="29"/>
  <c r="L244" i="29" s="1"/>
  <c r="A244" i="29"/>
  <c r="B243" i="29"/>
  <c r="K243" i="29" s="1"/>
  <c r="A243" i="29"/>
  <c r="I242" i="29"/>
  <c r="E242" i="29"/>
  <c r="C242" i="29"/>
  <c r="B242" i="29"/>
  <c r="A242" i="29"/>
  <c r="L241" i="29"/>
  <c r="G241" i="29"/>
  <c r="C241" i="29"/>
  <c r="B241" i="29"/>
  <c r="K241" i="29" s="1"/>
  <c r="A241" i="29"/>
  <c r="O240" i="29"/>
  <c r="N240" i="29"/>
  <c r="L240" i="29"/>
  <c r="I240" i="29"/>
  <c r="H240" i="29"/>
  <c r="G240" i="29"/>
  <c r="F240" i="29"/>
  <c r="E240" i="29"/>
  <c r="D240" i="29"/>
  <c r="C240" i="29"/>
  <c r="B240" i="29"/>
  <c r="J240" i="29" s="1"/>
  <c r="A240" i="29"/>
  <c r="G239" i="29"/>
  <c r="B239" i="29"/>
  <c r="J239" i="29" s="1"/>
  <c r="A239" i="29"/>
  <c r="B238" i="29"/>
  <c r="K238" i="29" s="1"/>
  <c r="A238" i="29"/>
  <c r="N237" i="29"/>
  <c r="J237" i="29"/>
  <c r="E237" i="29"/>
  <c r="D237" i="29"/>
  <c r="B237" i="29"/>
  <c r="L237" i="29" s="1"/>
  <c r="A237" i="29"/>
  <c r="O237" i="29" s="1"/>
  <c r="L236" i="29"/>
  <c r="K236" i="29"/>
  <c r="I236" i="29"/>
  <c r="H236" i="29"/>
  <c r="C236" i="29"/>
  <c r="B236" i="29"/>
  <c r="A236" i="29"/>
  <c r="N236" i="29" s="1"/>
  <c r="H235" i="29"/>
  <c r="B235" i="29"/>
  <c r="K235" i="29" s="1"/>
  <c r="A235" i="29"/>
  <c r="I234" i="29"/>
  <c r="E234" i="29"/>
  <c r="C234" i="29"/>
  <c r="B234" i="29"/>
  <c r="A234" i="29"/>
  <c r="L233" i="29"/>
  <c r="K233" i="29"/>
  <c r="G233" i="29"/>
  <c r="C233" i="29"/>
  <c r="B233" i="29"/>
  <c r="A233" i="29"/>
  <c r="O232" i="29"/>
  <c r="N232" i="29"/>
  <c r="L232" i="29"/>
  <c r="I232" i="29"/>
  <c r="H232" i="29"/>
  <c r="F232" i="29"/>
  <c r="E232" i="29"/>
  <c r="D232" i="29"/>
  <c r="C232" i="29"/>
  <c r="B232" i="29"/>
  <c r="J232" i="29" s="1"/>
  <c r="A232" i="29"/>
  <c r="G231" i="29"/>
  <c r="B231" i="29"/>
  <c r="J231" i="29" s="1"/>
  <c r="A231" i="29"/>
  <c r="H230" i="29"/>
  <c r="B230" i="29"/>
  <c r="K230" i="29" s="1"/>
  <c r="A230" i="29"/>
  <c r="N229" i="29"/>
  <c r="J229" i="29"/>
  <c r="E229" i="29"/>
  <c r="D229" i="29"/>
  <c r="B229" i="29"/>
  <c r="L229" i="29" s="1"/>
  <c r="A229" i="29"/>
  <c r="O229" i="29" s="1"/>
  <c r="L228" i="29"/>
  <c r="K228" i="29"/>
  <c r="I228" i="29"/>
  <c r="H228" i="29"/>
  <c r="C228" i="29"/>
  <c r="B228" i="29"/>
  <c r="A228" i="29"/>
  <c r="N228" i="29" s="1"/>
  <c r="H227" i="29"/>
  <c r="B227" i="29"/>
  <c r="K227" i="29" s="1"/>
  <c r="A227" i="29"/>
  <c r="L226" i="29"/>
  <c r="I226" i="29"/>
  <c r="E226" i="29"/>
  <c r="C226" i="29"/>
  <c r="B226" i="29"/>
  <c r="A226" i="29"/>
  <c r="L225" i="29"/>
  <c r="K225" i="29"/>
  <c r="G225" i="29"/>
  <c r="C225" i="29"/>
  <c r="B225" i="29"/>
  <c r="A225" i="29"/>
  <c r="O224" i="29"/>
  <c r="N224" i="29"/>
  <c r="L224" i="29"/>
  <c r="I224" i="29"/>
  <c r="H224" i="29"/>
  <c r="F224" i="29"/>
  <c r="E224" i="29"/>
  <c r="D224" i="29"/>
  <c r="C224" i="29"/>
  <c r="B224" i="29"/>
  <c r="J224" i="29" s="1"/>
  <c r="A224" i="29"/>
  <c r="G223" i="29"/>
  <c r="B223" i="29"/>
  <c r="J223" i="29" s="1"/>
  <c r="A223" i="29"/>
  <c r="H222" i="29"/>
  <c r="B222" i="29"/>
  <c r="K222" i="29" s="1"/>
  <c r="A222" i="29"/>
  <c r="N221" i="29"/>
  <c r="J221" i="29"/>
  <c r="E221" i="29"/>
  <c r="D221" i="29"/>
  <c r="B221" i="29"/>
  <c r="L221" i="29" s="1"/>
  <c r="A221" i="29"/>
  <c r="O221" i="29" s="1"/>
  <c r="O220" i="29"/>
  <c r="L220" i="29"/>
  <c r="I220" i="29"/>
  <c r="H220" i="29"/>
  <c r="G220" i="29"/>
  <c r="F220" i="29"/>
  <c r="E220" i="29"/>
  <c r="D220" i="29"/>
  <c r="B220" i="29"/>
  <c r="K220" i="29" s="1"/>
  <c r="A220" i="29"/>
  <c r="N220" i="29" s="1"/>
  <c r="N219" i="29"/>
  <c r="E219" i="29"/>
  <c r="C219" i="29"/>
  <c r="B219" i="29"/>
  <c r="K219" i="29" s="1"/>
  <c r="A219" i="29"/>
  <c r="O219" i="29" s="1"/>
  <c r="L218" i="29"/>
  <c r="H218" i="29"/>
  <c r="G218" i="29"/>
  <c r="F218" i="29"/>
  <c r="E218" i="29"/>
  <c r="B218" i="29"/>
  <c r="K218" i="29" s="1"/>
  <c r="A218" i="29"/>
  <c r="O218" i="29" s="1"/>
  <c r="B217" i="29"/>
  <c r="A217" i="29"/>
  <c r="B216" i="29"/>
  <c r="A216" i="29"/>
  <c r="N216" i="29" s="1"/>
  <c r="N215" i="29"/>
  <c r="D215" i="29"/>
  <c r="B215" i="29"/>
  <c r="A215" i="29"/>
  <c r="O215" i="29" s="1"/>
  <c r="O214" i="29"/>
  <c r="B214" i="29"/>
  <c r="D214" i="29" s="1"/>
  <c r="A214" i="29"/>
  <c r="N214" i="29" s="1"/>
  <c r="B213" i="29"/>
  <c r="A213" i="29"/>
  <c r="N213" i="29" s="1"/>
  <c r="O212" i="29"/>
  <c r="J212" i="29"/>
  <c r="I212" i="29"/>
  <c r="G212" i="29"/>
  <c r="F212" i="29"/>
  <c r="E212" i="29"/>
  <c r="D212" i="29"/>
  <c r="B212" i="29"/>
  <c r="H212" i="29" s="1"/>
  <c r="Q212" i="29" s="1"/>
  <c r="A212" i="29"/>
  <c r="N212" i="29" s="1"/>
  <c r="O211" i="29"/>
  <c r="B211" i="29"/>
  <c r="A211" i="29"/>
  <c r="N211" i="29" s="1"/>
  <c r="N210" i="29"/>
  <c r="J210" i="29"/>
  <c r="I210" i="29"/>
  <c r="B210" i="29"/>
  <c r="A210" i="29"/>
  <c r="O210" i="29" s="1"/>
  <c r="O209" i="29"/>
  <c r="N209" i="29"/>
  <c r="K209" i="29"/>
  <c r="I209" i="29"/>
  <c r="B209" i="29"/>
  <c r="L209" i="29" s="1"/>
  <c r="A209" i="29"/>
  <c r="E208" i="29"/>
  <c r="B208" i="29"/>
  <c r="J208" i="29" s="1"/>
  <c r="A208" i="29"/>
  <c r="O208" i="29" s="1"/>
  <c r="N207" i="29"/>
  <c r="J207" i="29"/>
  <c r="I207" i="29"/>
  <c r="H207" i="29"/>
  <c r="F207" i="29"/>
  <c r="Q207" i="29" s="1"/>
  <c r="E207" i="29"/>
  <c r="D207" i="29"/>
  <c r="C207" i="29"/>
  <c r="B207" i="29"/>
  <c r="G207" i="29" s="1"/>
  <c r="A207" i="29"/>
  <c r="O207" i="29" s="1"/>
  <c r="J206" i="29"/>
  <c r="I206" i="29"/>
  <c r="H206" i="29"/>
  <c r="G206" i="29"/>
  <c r="F206" i="29"/>
  <c r="E206" i="29"/>
  <c r="B206" i="29"/>
  <c r="A206" i="29"/>
  <c r="N206" i="29" s="1"/>
  <c r="L205" i="29"/>
  <c r="J205" i="29"/>
  <c r="I205" i="29"/>
  <c r="B205" i="29"/>
  <c r="A205" i="29"/>
  <c r="J204" i="29"/>
  <c r="B204" i="29"/>
  <c r="H204" i="29" s="1"/>
  <c r="A204" i="29"/>
  <c r="N204" i="29" s="1"/>
  <c r="D203" i="29"/>
  <c r="B203" i="29"/>
  <c r="F203" i="29" s="1"/>
  <c r="A203" i="29"/>
  <c r="O203" i="29" s="1"/>
  <c r="E202" i="29"/>
  <c r="B202" i="29"/>
  <c r="A202" i="29"/>
  <c r="J201" i="29"/>
  <c r="I201" i="29"/>
  <c r="H201" i="29"/>
  <c r="F201" i="29"/>
  <c r="E201" i="29"/>
  <c r="D201" i="29"/>
  <c r="B201" i="29"/>
  <c r="G201" i="29" s="1"/>
  <c r="A201" i="29"/>
  <c r="O201" i="29" s="1"/>
  <c r="I200" i="29"/>
  <c r="H200" i="29"/>
  <c r="F200" i="29"/>
  <c r="B200" i="29"/>
  <c r="L200" i="29" s="1"/>
  <c r="A200" i="29"/>
  <c r="O200" i="29" s="1"/>
  <c r="B199" i="29"/>
  <c r="A199" i="29"/>
  <c r="O199" i="29" s="1"/>
  <c r="O198" i="29"/>
  <c r="N198" i="29"/>
  <c r="L198" i="29"/>
  <c r="B198" i="29"/>
  <c r="A198" i="29"/>
  <c r="O197" i="29"/>
  <c r="N197" i="29"/>
  <c r="K197" i="29"/>
  <c r="H197" i="29"/>
  <c r="B197" i="29"/>
  <c r="E197" i="29" s="1"/>
  <c r="A197" i="29"/>
  <c r="N196" i="29"/>
  <c r="B196" i="29"/>
  <c r="A196" i="29"/>
  <c r="O196" i="29" s="1"/>
  <c r="O195" i="29"/>
  <c r="K195" i="29"/>
  <c r="I195" i="29"/>
  <c r="B195" i="29"/>
  <c r="H195" i="29" s="1"/>
  <c r="A195" i="29"/>
  <c r="N195" i="29" s="1"/>
  <c r="J194" i="29"/>
  <c r="I194" i="29"/>
  <c r="G194" i="29"/>
  <c r="D194" i="29"/>
  <c r="B194" i="29"/>
  <c r="A194" i="29"/>
  <c r="O194" i="29" s="1"/>
  <c r="B193" i="29"/>
  <c r="C193" i="29" s="1"/>
  <c r="A193" i="29"/>
  <c r="E192" i="29"/>
  <c r="B192" i="29"/>
  <c r="A192" i="29"/>
  <c r="O192" i="29" s="1"/>
  <c r="O191" i="29"/>
  <c r="N191" i="29"/>
  <c r="I191" i="29"/>
  <c r="F191" i="29"/>
  <c r="E191" i="29"/>
  <c r="D191" i="29"/>
  <c r="C191" i="29"/>
  <c r="B191" i="29"/>
  <c r="G191" i="29" s="1"/>
  <c r="A191" i="29"/>
  <c r="J190" i="29"/>
  <c r="H190" i="29"/>
  <c r="G190" i="29"/>
  <c r="F190" i="29"/>
  <c r="E190" i="29"/>
  <c r="B190" i="29"/>
  <c r="I190" i="29" s="1"/>
  <c r="A190" i="29"/>
  <c r="N190" i="29" s="1"/>
  <c r="L189" i="29"/>
  <c r="I189" i="29"/>
  <c r="F189" i="29"/>
  <c r="C189" i="29"/>
  <c r="B189" i="29"/>
  <c r="A189" i="29"/>
  <c r="E188" i="29"/>
  <c r="B188" i="29"/>
  <c r="A188" i="29"/>
  <c r="L187" i="29"/>
  <c r="J187" i="29"/>
  <c r="F187" i="29"/>
  <c r="E187" i="29"/>
  <c r="D187" i="29"/>
  <c r="C187" i="29"/>
  <c r="B187" i="29"/>
  <c r="G187" i="29" s="1"/>
  <c r="A187" i="29"/>
  <c r="O187" i="29" s="1"/>
  <c r="O186" i="29"/>
  <c r="N186" i="29"/>
  <c r="H186" i="29"/>
  <c r="B186" i="29"/>
  <c r="A186" i="29"/>
  <c r="B185" i="29"/>
  <c r="I185" i="29" s="1"/>
  <c r="A185" i="29"/>
  <c r="O185" i="29" s="1"/>
  <c r="H184" i="29"/>
  <c r="B184" i="29"/>
  <c r="F184" i="29" s="1"/>
  <c r="A184" i="29"/>
  <c r="O184" i="29" s="1"/>
  <c r="K183" i="29"/>
  <c r="B183" i="29"/>
  <c r="J183" i="29" s="1"/>
  <c r="A183" i="29"/>
  <c r="O182" i="29"/>
  <c r="I182" i="29"/>
  <c r="F182" i="29"/>
  <c r="B182" i="29"/>
  <c r="A182" i="29"/>
  <c r="N182" i="29" s="1"/>
  <c r="N181" i="29"/>
  <c r="B181" i="29"/>
  <c r="D181" i="29" s="1"/>
  <c r="A181" i="29"/>
  <c r="O181" i="29" s="1"/>
  <c r="J180" i="29"/>
  <c r="H180" i="29"/>
  <c r="G180" i="29"/>
  <c r="F180" i="29"/>
  <c r="AE180" i="29" s="1"/>
  <c r="E180" i="29"/>
  <c r="D180" i="29"/>
  <c r="B180" i="29"/>
  <c r="I180" i="29" s="1"/>
  <c r="A180" i="29"/>
  <c r="N180" i="29" s="1"/>
  <c r="E179" i="29"/>
  <c r="B179" i="29"/>
  <c r="A179" i="29"/>
  <c r="J178" i="29"/>
  <c r="I178" i="29"/>
  <c r="G178" i="29"/>
  <c r="D178" i="29"/>
  <c r="B178" i="29"/>
  <c r="A178" i="29"/>
  <c r="O178" i="29" s="1"/>
  <c r="L177" i="29"/>
  <c r="E177" i="29"/>
  <c r="B177" i="29"/>
  <c r="A177" i="29"/>
  <c r="J176" i="29"/>
  <c r="G176" i="29"/>
  <c r="F176" i="29"/>
  <c r="E176" i="29"/>
  <c r="D176" i="29"/>
  <c r="B176" i="29"/>
  <c r="I176" i="29" s="1"/>
  <c r="A176" i="29"/>
  <c r="N176" i="29" s="1"/>
  <c r="O175" i="29"/>
  <c r="B175" i="29"/>
  <c r="A175" i="29"/>
  <c r="N175" i="29" s="1"/>
  <c r="F174" i="29"/>
  <c r="B174" i="29"/>
  <c r="I174" i="29" s="1"/>
  <c r="A174" i="29"/>
  <c r="N174" i="29" s="1"/>
  <c r="J173" i="29"/>
  <c r="F173" i="29"/>
  <c r="B173" i="29"/>
  <c r="A173" i="29"/>
  <c r="B172" i="29"/>
  <c r="A172" i="29"/>
  <c r="N172" i="29" s="1"/>
  <c r="E171" i="29"/>
  <c r="B171" i="29"/>
  <c r="L171" i="29" s="1"/>
  <c r="A171" i="29"/>
  <c r="O171" i="29" s="1"/>
  <c r="O170" i="29"/>
  <c r="N170" i="29"/>
  <c r="B170" i="29"/>
  <c r="A170" i="29"/>
  <c r="H169" i="29"/>
  <c r="E169" i="29"/>
  <c r="B169" i="29"/>
  <c r="A169" i="29"/>
  <c r="O169" i="29" s="1"/>
  <c r="I168" i="29"/>
  <c r="B168" i="29"/>
  <c r="A168" i="29"/>
  <c r="K167" i="29"/>
  <c r="B167" i="29"/>
  <c r="C167" i="29" s="1"/>
  <c r="A167" i="29"/>
  <c r="O167" i="29" s="1"/>
  <c r="I166" i="29"/>
  <c r="B166" i="29"/>
  <c r="L166" i="29" s="1"/>
  <c r="A166" i="29"/>
  <c r="B165" i="29"/>
  <c r="A165" i="29"/>
  <c r="H164" i="29"/>
  <c r="B164" i="29"/>
  <c r="A164" i="29"/>
  <c r="O164" i="29" s="1"/>
  <c r="J163" i="29"/>
  <c r="H163" i="29"/>
  <c r="E163" i="29"/>
  <c r="B163" i="29"/>
  <c r="K163" i="29" s="1"/>
  <c r="A163" i="29"/>
  <c r="N163" i="29" s="1"/>
  <c r="N162" i="29"/>
  <c r="J162" i="29"/>
  <c r="G162" i="29"/>
  <c r="D162" i="29"/>
  <c r="B162" i="29"/>
  <c r="L162" i="29" s="1"/>
  <c r="A162" i="29"/>
  <c r="O162" i="29" s="1"/>
  <c r="L161" i="29"/>
  <c r="G161" i="29"/>
  <c r="F161" i="29"/>
  <c r="E161" i="29"/>
  <c r="D161" i="29"/>
  <c r="B161" i="29"/>
  <c r="J161" i="29" s="1"/>
  <c r="A161" i="29"/>
  <c r="N161" i="29" s="1"/>
  <c r="B160" i="29"/>
  <c r="K160" i="29" s="1"/>
  <c r="A160" i="29"/>
  <c r="N160" i="29" s="1"/>
  <c r="O159" i="29"/>
  <c r="N159" i="29"/>
  <c r="B159" i="29"/>
  <c r="A159" i="29"/>
  <c r="B158" i="29"/>
  <c r="A158" i="29"/>
  <c r="N158" i="29" s="1"/>
  <c r="L157" i="29"/>
  <c r="J157" i="29"/>
  <c r="E157" i="29"/>
  <c r="B157" i="29"/>
  <c r="F157" i="29" s="1"/>
  <c r="A157" i="29"/>
  <c r="B156" i="29"/>
  <c r="A156" i="29"/>
  <c r="N156" i="29" s="1"/>
  <c r="O155" i="29"/>
  <c r="N155" i="29"/>
  <c r="D155" i="29"/>
  <c r="B155" i="29"/>
  <c r="J155" i="29" s="1"/>
  <c r="A155" i="29"/>
  <c r="K154" i="29"/>
  <c r="J154" i="29"/>
  <c r="I154" i="29"/>
  <c r="H154" i="29"/>
  <c r="C154" i="29"/>
  <c r="B154" i="29"/>
  <c r="F154" i="29" s="1"/>
  <c r="A154" i="29"/>
  <c r="N154" i="29" s="1"/>
  <c r="L153" i="29"/>
  <c r="G153" i="29"/>
  <c r="F153" i="29"/>
  <c r="E153" i="29"/>
  <c r="D153" i="29"/>
  <c r="B153" i="29"/>
  <c r="J153" i="29" s="1"/>
  <c r="A153" i="29"/>
  <c r="O153" i="29" s="1"/>
  <c r="B152" i="29"/>
  <c r="K152" i="29" s="1"/>
  <c r="A152" i="29"/>
  <c r="N152" i="29" s="1"/>
  <c r="O151" i="29"/>
  <c r="D151" i="29"/>
  <c r="B151" i="29"/>
  <c r="A151" i="29"/>
  <c r="N151" i="29" s="1"/>
  <c r="K150" i="29"/>
  <c r="F150" i="29"/>
  <c r="B150" i="29"/>
  <c r="A150" i="29"/>
  <c r="N150" i="29" s="1"/>
  <c r="N149" i="29"/>
  <c r="B149" i="29"/>
  <c r="L149" i="29" s="1"/>
  <c r="A149" i="29"/>
  <c r="O149" i="29" s="1"/>
  <c r="B148" i="29"/>
  <c r="A148" i="29"/>
  <c r="N148" i="29" s="1"/>
  <c r="O147" i="29"/>
  <c r="K147" i="29"/>
  <c r="J147" i="29"/>
  <c r="F147" i="29"/>
  <c r="C147" i="29"/>
  <c r="B147" i="29"/>
  <c r="A147" i="29"/>
  <c r="N147" i="29" s="1"/>
  <c r="O146" i="29"/>
  <c r="B146" i="29"/>
  <c r="A146" i="29"/>
  <c r="N146" i="29" s="1"/>
  <c r="N145" i="29"/>
  <c r="B145" i="29"/>
  <c r="A145" i="29"/>
  <c r="O145" i="29" s="1"/>
  <c r="I144" i="29"/>
  <c r="C144" i="29"/>
  <c r="B144" i="29"/>
  <c r="K144" i="29" s="1"/>
  <c r="A144" i="29"/>
  <c r="O143" i="29"/>
  <c r="C143" i="29"/>
  <c r="B143" i="29"/>
  <c r="K143" i="29" s="1"/>
  <c r="A143" i="29"/>
  <c r="N143" i="29" s="1"/>
  <c r="B142" i="29"/>
  <c r="A142" i="29"/>
  <c r="O141" i="29"/>
  <c r="N141" i="29"/>
  <c r="J141" i="29"/>
  <c r="B141" i="29"/>
  <c r="K141" i="29" s="1"/>
  <c r="A141" i="29"/>
  <c r="J140" i="29"/>
  <c r="B140" i="29"/>
  <c r="A140" i="29"/>
  <c r="N140" i="29" s="1"/>
  <c r="N139" i="29"/>
  <c r="J139" i="29"/>
  <c r="B139" i="29"/>
  <c r="A139" i="29"/>
  <c r="O139" i="29" s="1"/>
  <c r="K138" i="29"/>
  <c r="J138" i="29"/>
  <c r="I138" i="29"/>
  <c r="H138" i="29"/>
  <c r="G138" i="29"/>
  <c r="F138" i="29"/>
  <c r="C138" i="29"/>
  <c r="B138" i="29"/>
  <c r="A138" i="29"/>
  <c r="N138" i="29" s="1"/>
  <c r="N137" i="29"/>
  <c r="J137" i="29"/>
  <c r="F137" i="29"/>
  <c r="D137" i="29"/>
  <c r="B137" i="29"/>
  <c r="E137" i="29" s="1"/>
  <c r="A137" i="29"/>
  <c r="O137" i="29" s="1"/>
  <c r="C136" i="29"/>
  <c r="B136" i="29"/>
  <c r="A136" i="29"/>
  <c r="N136" i="29" s="1"/>
  <c r="N135" i="29"/>
  <c r="B135" i="29"/>
  <c r="A135" i="29"/>
  <c r="O135" i="29" s="1"/>
  <c r="O134" i="29"/>
  <c r="H134" i="29"/>
  <c r="F134" i="29"/>
  <c r="B134" i="29"/>
  <c r="K134" i="29" s="1"/>
  <c r="A134" i="29"/>
  <c r="N134" i="29" s="1"/>
  <c r="N133" i="29"/>
  <c r="F133" i="29"/>
  <c r="B133" i="29"/>
  <c r="K133" i="29" s="1"/>
  <c r="A133" i="29"/>
  <c r="O133" i="29" s="1"/>
  <c r="H132" i="29"/>
  <c r="F132" i="29"/>
  <c r="C132" i="29"/>
  <c r="B132" i="29"/>
  <c r="A132" i="29"/>
  <c r="N132" i="29" s="1"/>
  <c r="O131" i="29"/>
  <c r="J131" i="29"/>
  <c r="E131" i="29"/>
  <c r="D131" i="29"/>
  <c r="B131" i="29"/>
  <c r="G131" i="29" s="1"/>
  <c r="A131" i="29"/>
  <c r="N131" i="29" s="1"/>
  <c r="B130" i="29"/>
  <c r="A130" i="29"/>
  <c r="N130" i="29" s="1"/>
  <c r="O129" i="29"/>
  <c r="N129" i="29"/>
  <c r="B129" i="29"/>
  <c r="A129" i="29"/>
  <c r="I128" i="29"/>
  <c r="B128" i="29"/>
  <c r="K128" i="29" s="1"/>
  <c r="A128" i="29"/>
  <c r="O127" i="29"/>
  <c r="N127" i="29"/>
  <c r="B127" i="29"/>
  <c r="A127" i="29"/>
  <c r="B126" i="29"/>
  <c r="A126" i="29"/>
  <c r="N126" i="29" s="1"/>
  <c r="N125" i="29"/>
  <c r="B125" i="29"/>
  <c r="A125" i="29"/>
  <c r="O125" i="29" s="1"/>
  <c r="K124" i="29"/>
  <c r="I124" i="29"/>
  <c r="F124" i="29"/>
  <c r="B124" i="29"/>
  <c r="G124" i="29" s="1"/>
  <c r="A124" i="29"/>
  <c r="N124" i="29" s="1"/>
  <c r="O123" i="29"/>
  <c r="K123" i="29"/>
  <c r="E123" i="29"/>
  <c r="D123" i="29"/>
  <c r="B123" i="29"/>
  <c r="G123" i="29" s="1"/>
  <c r="A123" i="29"/>
  <c r="N123" i="29" s="1"/>
  <c r="K122" i="29"/>
  <c r="I122" i="29"/>
  <c r="F122" i="29"/>
  <c r="C122" i="29"/>
  <c r="B122" i="29"/>
  <c r="H122" i="29" s="1"/>
  <c r="A122" i="29"/>
  <c r="N122" i="29" s="1"/>
  <c r="O121" i="29"/>
  <c r="N121" i="29"/>
  <c r="B121" i="29"/>
  <c r="A121" i="29"/>
  <c r="H120" i="29"/>
  <c r="G120" i="29"/>
  <c r="B120" i="29"/>
  <c r="K120" i="29" s="1"/>
  <c r="A120" i="29"/>
  <c r="G119" i="29"/>
  <c r="E119" i="29"/>
  <c r="C119" i="29"/>
  <c r="B119" i="29"/>
  <c r="K119" i="29" s="1"/>
  <c r="A119" i="29"/>
  <c r="O119" i="29" s="1"/>
  <c r="H118" i="29"/>
  <c r="B118" i="29"/>
  <c r="K118" i="29" s="1"/>
  <c r="A118" i="29"/>
  <c r="O117" i="29"/>
  <c r="B117" i="29"/>
  <c r="A117" i="29"/>
  <c r="N117" i="29" s="1"/>
  <c r="J116" i="29"/>
  <c r="G116" i="29"/>
  <c r="F116" i="29"/>
  <c r="B116" i="29"/>
  <c r="A116" i="29"/>
  <c r="N116" i="29" s="1"/>
  <c r="K115" i="29"/>
  <c r="F115" i="29"/>
  <c r="D115" i="29"/>
  <c r="B115" i="29"/>
  <c r="A115" i="29"/>
  <c r="N115" i="29" s="1"/>
  <c r="B114" i="29"/>
  <c r="A114" i="29"/>
  <c r="N114" i="29" s="1"/>
  <c r="N113" i="29"/>
  <c r="D113" i="29"/>
  <c r="B113" i="29"/>
  <c r="L113" i="29" s="1"/>
  <c r="A113" i="29"/>
  <c r="O113" i="29" s="1"/>
  <c r="K112" i="29"/>
  <c r="I112" i="29"/>
  <c r="C112" i="29"/>
  <c r="B112" i="29"/>
  <c r="A112" i="29"/>
  <c r="O111" i="29"/>
  <c r="N111" i="29"/>
  <c r="G111" i="29"/>
  <c r="B111" i="29"/>
  <c r="C111" i="29" s="1"/>
  <c r="A111" i="29"/>
  <c r="O110" i="29"/>
  <c r="B110" i="29"/>
  <c r="A110" i="29"/>
  <c r="N110" i="29" s="1"/>
  <c r="O109" i="29"/>
  <c r="N109" i="29"/>
  <c r="B109" i="29"/>
  <c r="L109" i="29" s="1"/>
  <c r="A109" i="29"/>
  <c r="K108" i="29"/>
  <c r="J108" i="29"/>
  <c r="I108" i="29"/>
  <c r="G108" i="29"/>
  <c r="F108" i="29"/>
  <c r="B108" i="29"/>
  <c r="A108" i="29"/>
  <c r="N107" i="29"/>
  <c r="K107" i="29"/>
  <c r="J107" i="29"/>
  <c r="G107" i="29"/>
  <c r="E107" i="29"/>
  <c r="D107" i="29"/>
  <c r="B107" i="29"/>
  <c r="A107" i="29"/>
  <c r="O107" i="29" s="1"/>
  <c r="K106" i="29"/>
  <c r="J106" i="29"/>
  <c r="I106" i="29"/>
  <c r="H106" i="29"/>
  <c r="G106" i="29"/>
  <c r="F106" i="29"/>
  <c r="C106" i="29"/>
  <c r="B106" i="29"/>
  <c r="A106" i="29"/>
  <c r="N106" i="29" s="1"/>
  <c r="O105" i="29"/>
  <c r="B105" i="29"/>
  <c r="A105" i="29"/>
  <c r="N105" i="29" s="1"/>
  <c r="O104" i="29"/>
  <c r="H104" i="29"/>
  <c r="B104" i="29"/>
  <c r="I104" i="29" s="1"/>
  <c r="A104" i="29"/>
  <c r="N104" i="29" s="1"/>
  <c r="O103" i="29"/>
  <c r="N103" i="29"/>
  <c r="G103" i="29"/>
  <c r="F103" i="29"/>
  <c r="C103" i="29"/>
  <c r="B103" i="29"/>
  <c r="A103" i="29"/>
  <c r="O102" i="29"/>
  <c r="H102" i="29"/>
  <c r="F102" i="29"/>
  <c r="B102" i="29"/>
  <c r="K102" i="29" s="1"/>
  <c r="A102" i="29"/>
  <c r="N102" i="29" s="1"/>
  <c r="O101" i="29"/>
  <c r="B101" i="29"/>
  <c r="A101" i="29"/>
  <c r="N101" i="29" s="1"/>
  <c r="K100" i="29"/>
  <c r="H100" i="29"/>
  <c r="G100" i="29"/>
  <c r="C100" i="29"/>
  <c r="B100" i="29"/>
  <c r="A100" i="29"/>
  <c r="N100" i="29" s="1"/>
  <c r="O99" i="29"/>
  <c r="B99" i="29"/>
  <c r="F99" i="29" s="1"/>
  <c r="A99" i="29"/>
  <c r="N99" i="29" s="1"/>
  <c r="B98" i="29"/>
  <c r="A98" i="29"/>
  <c r="B97" i="29"/>
  <c r="A97" i="29"/>
  <c r="I96" i="29"/>
  <c r="B96" i="29"/>
  <c r="K96" i="29" s="1"/>
  <c r="A96" i="29"/>
  <c r="N95" i="29"/>
  <c r="C95" i="29"/>
  <c r="B95" i="29"/>
  <c r="G95" i="29" s="1"/>
  <c r="A95" i="29"/>
  <c r="O95" i="29" s="1"/>
  <c r="O94" i="29"/>
  <c r="B94" i="29"/>
  <c r="A94" i="29"/>
  <c r="N94" i="29" s="1"/>
  <c r="J93" i="29"/>
  <c r="G93" i="29"/>
  <c r="B93" i="29"/>
  <c r="I93" i="29" s="1"/>
  <c r="A93" i="29"/>
  <c r="F92" i="29"/>
  <c r="D92" i="29"/>
  <c r="B92" i="29"/>
  <c r="A92" i="29"/>
  <c r="N91" i="29"/>
  <c r="F91" i="29"/>
  <c r="E91" i="29"/>
  <c r="B91" i="29"/>
  <c r="I91" i="29" s="1"/>
  <c r="A91" i="29"/>
  <c r="O91" i="29" s="1"/>
  <c r="H90" i="29"/>
  <c r="F90" i="29"/>
  <c r="B90" i="29"/>
  <c r="E90" i="29" s="1"/>
  <c r="A90" i="29"/>
  <c r="O89" i="29"/>
  <c r="N89" i="29"/>
  <c r="J89" i="29"/>
  <c r="G89" i="29"/>
  <c r="B89" i="29"/>
  <c r="I89" i="29" s="1"/>
  <c r="A89" i="29"/>
  <c r="L88" i="29"/>
  <c r="J88" i="29"/>
  <c r="I88" i="29"/>
  <c r="G88" i="29"/>
  <c r="F88" i="29"/>
  <c r="D88" i="29"/>
  <c r="C88" i="29"/>
  <c r="B88" i="29"/>
  <c r="E88" i="29" s="1"/>
  <c r="A88" i="29"/>
  <c r="O87" i="29"/>
  <c r="N87" i="29"/>
  <c r="B87" i="29"/>
  <c r="A87" i="29"/>
  <c r="J86" i="29"/>
  <c r="I86" i="29"/>
  <c r="H86" i="29"/>
  <c r="F86" i="29"/>
  <c r="D86" i="29"/>
  <c r="B86" i="29"/>
  <c r="E86" i="29" s="1"/>
  <c r="A86" i="29"/>
  <c r="L85" i="29"/>
  <c r="J85" i="29"/>
  <c r="G85" i="29"/>
  <c r="C85" i="29"/>
  <c r="B85" i="29"/>
  <c r="I85" i="29" s="1"/>
  <c r="A85" i="29"/>
  <c r="B84" i="29"/>
  <c r="A84" i="29"/>
  <c r="L83" i="29"/>
  <c r="G83" i="29"/>
  <c r="F83" i="29"/>
  <c r="E83" i="29"/>
  <c r="C83" i="29"/>
  <c r="B83" i="29"/>
  <c r="I83" i="29" s="1"/>
  <c r="A83" i="29"/>
  <c r="O83" i="29" s="1"/>
  <c r="J82" i="29"/>
  <c r="I82" i="29"/>
  <c r="H82" i="29"/>
  <c r="F82" i="29"/>
  <c r="D82" i="29"/>
  <c r="B82" i="29"/>
  <c r="E82" i="29" s="1"/>
  <c r="A82" i="29"/>
  <c r="N81" i="29"/>
  <c r="L81" i="29"/>
  <c r="J81" i="29"/>
  <c r="G81" i="29"/>
  <c r="C81" i="29"/>
  <c r="B81" i="29"/>
  <c r="I81" i="29" s="1"/>
  <c r="A81" i="29"/>
  <c r="O81" i="29" s="1"/>
  <c r="J80" i="29"/>
  <c r="I80" i="29"/>
  <c r="F80" i="29"/>
  <c r="D80" i="29"/>
  <c r="B80" i="29"/>
  <c r="E80" i="29" s="1"/>
  <c r="A80" i="29"/>
  <c r="O79" i="29"/>
  <c r="L79" i="29"/>
  <c r="G79" i="29"/>
  <c r="F79" i="29"/>
  <c r="C79" i="29"/>
  <c r="B79" i="29"/>
  <c r="I79" i="29" s="1"/>
  <c r="A79" i="29"/>
  <c r="N79" i="29" s="1"/>
  <c r="J78" i="29"/>
  <c r="I78" i="29"/>
  <c r="H78" i="29"/>
  <c r="D78" i="29"/>
  <c r="B78" i="29"/>
  <c r="E78" i="29" s="1"/>
  <c r="A78" i="29"/>
  <c r="K77" i="29"/>
  <c r="J77" i="29"/>
  <c r="C77" i="29"/>
  <c r="B77" i="29"/>
  <c r="L77" i="29" s="1"/>
  <c r="A77" i="29"/>
  <c r="O76" i="29"/>
  <c r="I76" i="29"/>
  <c r="C76" i="29"/>
  <c r="B76" i="29"/>
  <c r="E76" i="29" s="1"/>
  <c r="A76" i="29"/>
  <c r="N76" i="29" s="1"/>
  <c r="N75" i="29"/>
  <c r="G75" i="29"/>
  <c r="E75" i="29"/>
  <c r="C75" i="29"/>
  <c r="B75" i="29"/>
  <c r="I75" i="29" s="1"/>
  <c r="A75" i="29"/>
  <c r="O75" i="29" s="1"/>
  <c r="H74" i="29"/>
  <c r="F74" i="29"/>
  <c r="B74" i="29"/>
  <c r="E74" i="29" s="1"/>
  <c r="A74" i="29"/>
  <c r="G73" i="29"/>
  <c r="C73" i="29"/>
  <c r="B73" i="29"/>
  <c r="L73" i="29" s="1"/>
  <c r="A73" i="29"/>
  <c r="O73" i="29" s="1"/>
  <c r="O72" i="29"/>
  <c r="B72" i="29"/>
  <c r="A72" i="29"/>
  <c r="N72" i="29" s="1"/>
  <c r="L71" i="29"/>
  <c r="G71" i="29"/>
  <c r="F71" i="29"/>
  <c r="E71" i="29"/>
  <c r="C71" i="29"/>
  <c r="B71" i="29"/>
  <c r="I71" i="29" s="1"/>
  <c r="A71" i="29"/>
  <c r="O71" i="29" s="1"/>
  <c r="J70" i="29"/>
  <c r="I70" i="29"/>
  <c r="H70" i="29"/>
  <c r="F70" i="29"/>
  <c r="D70" i="29"/>
  <c r="B70" i="29"/>
  <c r="E70" i="29" s="1"/>
  <c r="A70" i="29"/>
  <c r="N69" i="29"/>
  <c r="B69" i="29"/>
  <c r="K69" i="29" s="1"/>
  <c r="A69" i="29"/>
  <c r="O69" i="29" s="1"/>
  <c r="L68" i="29"/>
  <c r="F68" i="29"/>
  <c r="D68" i="29"/>
  <c r="B68" i="29"/>
  <c r="E68" i="29" s="1"/>
  <c r="A68" i="29"/>
  <c r="N67" i="29"/>
  <c r="G67" i="29"/>
  <c r="B67" i="29"/>
  <c r="A67" i="29"/>
  <c r="O67" i="29" s="1"/>
  <c r="H66" i="29"/>
  <c r="F66" i="29"/>
  <c r="B66" i="29"/>
  <c r="E66" i="29" s="1"/>
  <c r="A66" i="29"/>
  <c r="B65" i="29"/>
  <c r="A65" i="29"/>
  <c r="L64" i="29"/>
  <c r="G64" i="29"/>
  <c r="B64" i="29"/>
  <c r="A64" i="29"/>
  <c r="N64" i="29" s="1"/>
  <c r="N63" i="29"/>
  <c r="L63" i="29"/>
  <c r="C63" i="29"/>
  <c r="B63" i="29"/>
  <c r="A63" i="29"/>
  <c r="O63" i="29" s="1"/>
  <c r="J62" i="29"/>
  <c r="B62" i="29"/>
  <c r="A62" i="29"/>
  <c r="O61" i="29"/>
  <c r="N61" i="29"/>
  <c r="B61" i="29"/>
  <c r="A61" i="29"/>
  <c r="L60" i="29"/>
  <c r="F60" i="29"/>
  <c r="D60" i="29"/>
  <c r="B60" i="29"/>
  <c r="E60" i="29" s="1"/>
  <c r="A60" i="29"/>
  <c r="N59" i="29"/>
  <c r="G59" i="29"/>
  <c r="F59" i="29"/>
  <c r="B59" i="29"/>
  <c r="A59" i="29"/>
  <c r="O59" i="29" s="1"/>
  <c r="J58" i="29"/>
  <c r="I58" i="29"/>
  <c r="H58" i="29"/>
  <c r="F58" i="29"/>
  <c r="D58" i="29"/>
  <c r="AE58" i="29" s="1"/>
  <c r="B58" i="29"/>
  <c r="E58" i="29" s="1"/>
  <c r="A58" i="29"/>
  <c r="N57" i="29"/>
  <c r="L57" i="29"/>
  <c r="G57" i="29"/>
  <c r="F57" i="29"/>
  <c r="B57" i="29"/>
  <c r="K57" i="29" s="1"/>
  <c r="A57" i="29"/>
  <c r="O57" i="29" s="1"/>
  <c r="G56" i="29"/>
  <c r="B56" i="29"/>
  <c r="A56" i="29"/>
  <c r="N56" i="29" s="1"/>
  <c r="N55" i="29"/>
  <c r="L55" i="29"/>
  <c r="B55" i="29"/>
  <c r="A55" i="29"/>
  <c r="O55" i="29" s="1"/>
  <c r="H54" i="29"/>
  <c r="B54" i="29"/>
  <c r="A54" i="29"/>
  <c r="N54" i="29" s="1"/>
  <c r="B53" i="29"/>
  <c r="G53" i="29" s="1"/>
  <c r="A53" i="29"/>
  <c r="I52" i="29"/>
  <c r="B52" i="29"/>
  <c r="J52" i="29" s="1"/>
  <c r="A52" i="29"/>
  <c r="N52" i="29" s="1"/>
  <c r="O51" i="29"/>
  <c r="N51" i="29"/>
  <c r="B51" i="29"/>
  <c r="A51" i="29"/>
  <c r="J50" i="29"/>
  <c r="B50" i="29"/>
  <c r="A50" i="29"/>
  <c r="N49" i="29"/>
  <c r="L49" i="29"/>
  <c r="B49" i="29"/>
  <c r="A49" i="29"/>
  <c r="O49" i="29" s="1"/>
  <c r="L48" i="29"/>
  <c r="J48" i="29"/>
  <c r="D48" i="29"/>
  <c r="C48" i="29"/>
  <c r="B48" i="29"/>
  <c r="E48" i="29" s="1"/>
  <c r="A48" i="29"/>
  <c r="N48" i="29" s="1"/>
  <c r="L47" i="29"/>
  <c r="B47" i="29"/>
  <c r="A47" i="29"/>
  <c r="N47" i="29" s="1"/>
  <c r="J46" i="29"/>
  <c r="I46" i="29"/>
  <c r="H46" i="29"/>
  <c r="F46" i="29"/>
  <c r="B46" i="29"/>
  <c r="E46" i="29" s="1"/>
  <c r="A46" i="29"/>
  <c r="N46" i="29" s="1"/>
  <c r="B45" i="29"/>
  <c r="J45" i="29" s="1"/>
  <c r="A45" i="29"/>
  <c r="O45" i="29" s="1"/>
  <c r="L44" i="29"/>
  <c r="B44" i="29"/>
  <c r="D44" i="29" s="1"/>
  <c r="A44" i="29"/>
  <c r="N44" i="29" s="1"/>
  <c r="F43" i="29"/>
  <c r="B43" i="29"/>
  <c r="A43" i="29"/>
  <c r="O43" i="29" s="1"/>
  <c r="K42" i="29"/>
  <c r="H42" i="29"/>
  <c r="B42" i="29"/>
  <c r="J42" i="29" s="1"/>
  <c r="A42" i="29"/>
  <c r="N42" i="29" s="1"/>
  <c r="B41" i="29"/>
  <c r="C41" i="29" s="1"/>
  <c r="A41" i="29"/>
  <c r="O41" i="29" s="1"/>
  <c r="O40" i="29"/>
  <c r="B40" i="29"/>
  <c r="A40" i="29"/>
  <c r="N40" i="29" s="1"/>
  <c r="G39" i="29"/>
  <c r="C39" i="29"/>
  <c r="B39" i="29"/>
  <c r="K39" i="29" s="1"/>
  <c r="A39" i="29"/>
  <c r="N39" i="29" s="1"/>
  <c r="J38" i="29"/>
  <c r="B38" i="29"/>
  <c r="K38" i="29" s="1"/>
  <c r="A38" i="29"/>
  <c r="N38" i="29" s="1"/>
  <c r="J37" i="29"/>
  <c r="B37" i="29"/>
  <c r="K37" i="29" s="1"/>
  <c r="A37" i="29"/>
  <c r="N37" i="29" s="1"/>
  <c r="O36" i="29"/>
  <c r="K36" i="29"/>
  <c r="J36" i="29"/>
  <c r="H36" i="29"/>
  <c r="G36" i="29"/>
  <c r="F36" i="29"/>
  <c r="E36" i="29"/>
  <c r="C36" i="29"/>
  <c r="B36" i="29"/>
  <c r="A36" i="29"/>
  <c r="N36" i="29" s="1"/>
  <c r="J35" i="29"/>
  <c r="I35" i="29"/>
  <c r="G35" i="29"/>
  <c r="F35" i="29"/>
  <c r="D35" i="29"/>
  <c r="B35" i="29"/>
  <c r="C35" i="29" s="1"/>
  <c r="A35" i="29"/>
  <c r="N35" i="29" s="1"/>
  <c r="H34" i="29"/>
  <c r="B34" i="29"/>
  <c r="A34" i="29"/>
  <c r="O34" i="29" s="1"/>
  <c r="J33" i="29"/>
  <c r="I33" i="29"/>
  <c r="B33" i="29"/>
  <c r="A33" i="29"/>
  <c r="N33" i="29" s="1"/>
  <c r="F32" i="29"/>
  <c r="B32" i="29"/>
  <c r="K32" i="29" s="1"/>
  <c r="A32" i="29"/>
  <c r="O32" i="29" s="1"/>
  <c r="O31" i="29"/>
  <c r="B31" i="29"/>
  <c r="A31" i="29"/>
  <c r="N31" i="29" s="1"/>
  <c r="B30" i="29"/>
  <c r="A30" i="29"/>
  <c r="B29" i="29"/>
  <c r="A29" i="29"/>
  <c r="N29" i="29" s="1"/>
  <c r="N28" i="29"/>
  <c r="B28" i="29"/>
  <c r="A28" i="29"/>
  <c r="O28" i="29" s="1"/>
  <c r="K27" i="29"/>
  <c r="J27" i="29"/>
  <c r="C27" i="29"/>
  <c r="B27" i="29"/>
  <c r="I27" i="29" s="1"/>
  <c r="A27" i="29"/>
  <c r="B26" i="29"/>
  <c r="G26" i="29" s="1"/>
  <c r="A26" i="29"/>
  <c r="N26" i="29" s="1"/>
  <c r="B25" i="29"/>
  <c r="I25" i="29" s="1"/>
  <c r="A25" i="29"/>
  <c r="N25" i="29" s="1"/>
  <c r="N24" i="29"/>
  <c r="K24" i="29"/>
  <c r="H24" i="29"/>
  <c r="G24" i="29"/>
  <c r="B24" i="29"/>
  <c r="C24" i="29" s="1"/>
  <c r="A24" i="29"/>
  <c r="O24" i="29" s="1"/>
  <c r="K23" i="29"/>
  <c r="J23" i="29"/>
  <c r="I23" i="29"/>
  <c r="G23" i="29"/>
  <c r="C23" i="29"/>
  <c r="B23" i="29"/>
  <c r="A23" i="29"/>
  <c r="N23" i="29" s="1"/>
  <c r="N22" i="29"/>
  <c r="J22" i="29"/>
  <c r="B22" i="29"/>
  <c r="K22" i="29" s="1"/>
  <c r="A22" i="29"/>
  <c r="O22" i="29" s="1"/>
  <c r="J21" i="29"/>
  <c r="B21" i="29"/>
  <c r="K21" i="29" s="1"/>
  <c r="A21" i="29"/>
  <c r="N21" i="29" s="1"/>
  <c r="N20" i="29"/>
  <c r="K20" i="29"/>
  <c r="H20" i="29"/>
  <c r="G20" i="29"/>
  <c r="B20" i="29"/>
  <c r="A20" i="29"/>
  <c r="O20" i="29" s="1"/>
  <c r="J19" i="29"/>
  <c r="C19" i="29"/>
  <c r="B19" i="29"/>
  <c r="A19" i="29"/>
  <c r="N19" i="29" s="1"/>
  <c r="O18" i="29"/>
  <c r="F18" i="29"/>
  <c r="E18" i="29"/>
  <c r="B18" i="29"/>
  <c r="A18" i="29"/>
  <c r="N18" i="29" s="1"/>
  <c r="K17" i="29"/>
  <c r="J17" i="29"/>
  <c r="H17" i="29"/>
  <c r="G17" i="29"/>
  <c r="E17" i="29"/>
  <c r="D17" i="29"/>
  <c r="C17" i="29"/>
  <c r="B17" i="29"/>
  <c r="A17" i="29"/>
  <c r="O17" i="29" s="1"/>
  <c r="J16" i="29"/>
  <c r="I16" i="29"/>
  <c r="G16" i="29"/>
  <c r="E16" i="29"/>
  <c r="B16" i="29"/>
  <c r="D16" i="29" s="1"/>
  <c r="A16" i="29"/>
  <c r="O16" i="29" s="1"/>
  <c r="L15" i="29"/>
  <c r="K15" i="29"/>
  <c r="H15" i="29"/>
  <c r="F15" i="29"/>
  <c r="B15" i="29"/>
  <c r="A15" i="29"/>
  <c r="O15" i="29" s="1"/>
  <c r="L14" i="29"/>
  <c r="B14" i="29"/>
  <c r="A14" i="29"/>
  <c r="O13" i="29"/>
  <c r="L13" i="29"/>
  <c r="E13" i="29"/>
  <c r="B13" i="29"/>
  <c r="K13" i="29" s="1"/>
  <c r="A13" i="29"/>
  <c r="N13" i="29" s="1"/>
  <c r="E12" i="29"/>
  <c r="C12" i="29"/>
  <c r="B12" i="29"/>
  <c r="J12" i="29" s="1"/>
  <c r="A12" i="29"/>
  <c r="L11" i="29"/>
  <c r="I11" i="29"/>
  <c r="H11" i="29"/>
  <c r="G11" i="29"/>
  <c r="F11" i="29"/>
  <c r="E11" i="29"/>
  <c r="D11" i="29"/>
  <c r="C11" i="29"/>
  <c r="B11" i="29"/>
  <c r="J11" i="29" s="1"/>
  <c r="A11" i="29"/>
  <c r="O11" i="29" s="1"/>
  <c r="K10" i="29"/>
  <c r="I10" i="29"/>
  <c r="H10" i="29"/>
  <c r="G10" i="29"/>
  <c r="F10" i="29"/>
  <c r="C10" i="29"/>
  <c r="B10" i="29"/>
  <c r="E10" i="29" s="1"/>
  <c r="A10" i="29"/>
  <c r="O10" i="29" s="1"/>
  <c r="K9" i="29"/>
  <c r="C9" i="29"/>
  <c r="B9" i="29"/>
  <c r="J9" i="29" s="1"/>
  <c r="A9" i="29"/>
  <c r="L8" i="29"/>
  <c r="E8" i="29"/>
  <c r="D8" i="29"/>
  <c r="B8" i="29"/>
  <c r="K8" i="29" s="1"/>
  <c r="A8" i="29"/>
  <c r="N8" i="29" s="1"/>
  <c r="O7" i="29"/>
  <c r="K7" i="29"/>
  <c r="E7" i="29"/>
  <c r="B7" i="29"/>
  <c r="H7" i="29" s="1"/>
  <c r="A7" i="29"/>
  <c r="N7" i="29" s="1"/>
  <c r="K6" i="29"/>
  <c r="I6" i="29"/>
  <c r="H6" i="29"/>
  <c r="F6" i="29"/>
  <c r="C6" i="29"/>
  <c r="B6" i="29"/>
  <c r="G6" i="29" s="1"/>
  <c r="A6" i="29"/>
  <c r="O6" i="29" s="1"/>
  <c r="L5" i="29"/>
  <c r="K5" i="29"/>
  <c r="I5" i="29"/>
  <c r="F5" i="29"/>
  <c r="E5" i="29"/>
  <c r="C5" i="29"/>
  <c r="B5" i="29"/>
  <c r="J5" i="29" s="1"/>
  <c r="A5" i="29"/>
  <c r="O4" i="29"/>
  <c r="K4" i="29"/>
  <c r="I4" i="29"/>
  <c r="E4" i="29"/>
  <c r="D4" i="29"/>
  <c r="B4" i="29"/>
  <c r="G4" i="29" s="1"/>
  <c r="A4" i="29"/>
  <c r="N4" i="29" s="1"/>
  <c r="B3" i="29"/>
  <c r="I3" i="29" s="1"/>
  <c r="A3" i="29"/>
  <c r="O3" i="29" s="1"/>
  <c r="N27" i="29" l="1"/>
  <c r="O27" i="29"/>
  <c r="K31" i="29"/>
  <c r="I31" i="29"/>
  <c r="K40" i="29"/>
  <c r="J40" i="29"/>
  <c r="C40" i="29"/>
  <c r="L172" i="29"/>
  <c r="H172" i="29"/>
  <c r="J172" i="29"/>
  <c r="E172" i="29"/>
  <c r="O12" i="29"/>
  <c r="N12" i="29"/>
  <c r="F13" i="29"/>
  <c r="K33" i="29"/>
  <c r="G33" i="29"/>
  <c r="F33" i="29"/>
  <c r="D33" i="29"/>
  <c r="N34" i="29"/>
  <c r="K49" i="29"/>
  <c r="J49" i="29"/>
  <c r="G49" i="29"/>
  <c r="F49" i="29"/>
  <c r="L61" i="29"/>
  <c r="K61" i="29"/>
  <c r="J61" i="29"/>
  <c r="G61" i="29"/>
  <c r="I67" i="29"/>
  <c r="L67" i="29"/>
  <c r="E67" i="29"/>
  <c r="C67" i="29"/>
  <c r="E84" i="29"/>
  <c r="L84" i="29"/>
  <c r="J84" i="29"/>
  <c r="I84" i="29"/>
  <c r="F84" i="29"/>
  <c r="D84" i="29"/>
  <c r="C84" i="29"/>
  <c r="I87" i="29"/>
  <c r="C87" i="29"/>
  <c r="G87" i="29"/>
  <c r="F87" i="29"/>
  <c r="E87" i="29"/>
  <c r="N93" i="29"/>
  <c r="O93" i="29"/>
  <c r="N98" i="29"/>
  <c r="O98" i="29"/>
  <c r="E105" i="29"/>
  <c r="F105" i="29"/>
  <c r="D105" i="29"/>
  <c r="C105" i="29"/>
  <c r="K105" i="29"/>
  <c r="J105" i="29"/>
  <c r="N120" i="29"/>
  <c r="O120" i="29"/>
  <c r="G127" i="29"/>
  <c r="K127" i="29"/>
  <c r="C127" i="29"/>
  <c r="O165" i="29"/>
  <c r="N165" i="29"/>
  <c r="L170" i="29"/>
  <c r="G170" i="29"/>
  <c r="H170" i="29"/>
  <c r="E170" i="29"/>
  <c r="G175" i="29"/>
  <c r="I175" i="29"/>
  <c r="F175" i="29"/>
  <c r="E175" i="29"/>
  <c r="D175" i="29"/>
  <c r="C175" i="29"/>
  <c r="L175" i="29"/>
  <c r="J175" i="29"/>
  <c r="G196" i="29"/>
  <c r="F196" i="29"/>
  <c r="D196" i="29"/>
  <c r="I196" i="29"/>
  <c r="H196" i="29"/>
  <c r="E196" i="29"/>
  <c r="G213" i="29"/>
  <c r="H213" i="29"/>
  <c r="D213" i="29"/>
  <c r="E213" i="29"/>
  <c r="O85" i="29"/>
  <c r="N85" i="29"/>
  <c r="E44" i="29"/>
  <c r="J44" i="29"/>
  <c r="I44" i="29"/>
  <c r="G44" i="29"/>
  <c r="C44" i="29"/>
  <c r="O56" i="29"/>
  <c r="O115" i="29"/>
  <c r="O180" i="29"/>
  <c r="G185" i="29"/>
  <c r="D185" i="29"/>
  <c r="J185" i="29"/>
  <c r="H185" i="29"/>
  <c r="F185" i="29"/>
  <c r="E185" i="29"/>
  <c r="G7" i="29"/>
  <c r="F31" i="29"/>
  <c r="G40" i="29"/>
  <c r="O47" i="29"/>
  <c r="O8" i="29"/>
  <c r="AE11" i="29"/>
  <c r="J15" i="29"/>
  <c r="E15" i="29"/>
  <c r="D15" i="29"/>
  <c r="C15" i="29"/>
  <c r="I15" i="29"/>
  <c r="F20" i="29"/>
  <c r="E20" i="29"/>
  <c r="C20" i="29"/>
  <c r="J20" i="29"/>
  <c r="J29" i="29"/>
  <c r="K29" i="29"/>
  <c r="G29" i="29"/>
  <c r="D29" i="29"/>
  <c r="C33" i="29"/>
  <c r="O38" i="29"/>
  <c r="H40" i="29"/>
  <c r="F44" i="29"/>
  <c r="C49" i="29"/>
  <c r="L51" i="29"/>
  <c r="G51" i="29"/>
  <c r="E51" i="29"/>
  <c r="C51" i="29"/>
  <c r="O53" i="29"/>
  <c r="N53" i="29"/>
  <c r="Q58" i="29"/>
  <c r="C61" i="29"/>
  <c r="I63" i="29"/>
  <c r="G63" i="29"/>
  <c r="F63" i="29"/>
  <c r="E63" i="29"/>
  <c r="O65" i="29"/>
  <c r="N65" i="29"/>
  <c r="F67" i="29"/>
  <c r="G84" i="29"/>
  <c r="L87" i="29"/>
  <c r="G105" i="29"/>
  <c r="K135" i="29"/>
  <c r="E135" i="29"/>
  <c r="G135" i="29"/>
  <c r="F135" i="29"/>
  <c r="C135" i="29"/>
  <c r="O161" i="29"/>
  <c r="H175" i="29"/>
  <c r="J196" i="29"/>
  <c r="K216" i="29"/>
  <c r="G216" i="29"/>
  <c r="F216" i="29"/>
  <c r="D216" i="29"/>
  <c r="I216" i="29"/>
  <c r="H216" i="29"/>
  <c r="E216" i="29"/>
  <c r="I140" i="29"/>
  <c r="G140" i="29"/>
  <c r="F140" i="29"/>
  <c r="K140" i="29"/>
  <c r="K142" i="29"/>
  <c r="J142" i="29"/>
  <c r="N166" i="29"/>
  <c r="O166" i="29"/>
  <c r="O177" i="29"/>
  <c r="N177" i="29"/>
  <c r="N193" i="29"/>
  <c r="O193" i="29"/>
  <c r="L216" i="29"/>
  <c r="J30" i="29"/>
  <c r="E30" i="29"/>
  <c r="E72" i="29"/>
  <c r="L72" i="29"/>
  <c r="J72" i="29"/>
  <c r="I72" i="29"/>
  <c r="F72" i="29"/>
  <c r="D72" i="29"/>
  <c r="C72" i="29"/>
  <c r="K125" i="29"/>
  <c r="J125" i="29"/>
  <c r="K158" i="29"/>
  <c r="F158" i="29"/>
  <c r="O14" i="29"/>
  <c r="N14" i="29"/>
  <c r="G19" i="29"/>
  <c r="F19" i="29"/>
  <c r="D19" i="29"/>
  <c r="K19" i="29"/>
  <c r="G30" i="29"/>
  <c r="L43" i="29"/>
  <c r="H43" i="29"/>
  <c r="N50" i="29"/>
  <c r="O50" i="29"/>
  <c r="E54" i="29"/>
  <c r="J54" i="29"/>
  <c r="F54" i="29"/>
  <c r="Q54" i="29" s="1"/>
  <c r="D54" i="29"/>
  <c r="E56" i="29"/>
  <c r="F56" i="29"/>
  <c r="D56" i="29"/>
  <c r="C56" i="29"/>
  <c r="J56" i="29"/>
  <c r="I56" i="29"/>
  <c r="N68" i="29"/>
  <c r="O68" i="29"/>
  <c r="G72" i="29"/>
  <c r="Q82" i="29"/>
  <c r="O9" i="29"/>
  <c r="N9" i="29"/>
  <c r="O30" i="29"/>
  <c r="N30" i="29"/>
  <c r="N60" i="29"/>
  <c r="O60" i="29"/>
  <c r="O77" i="29"/>
  <c r="N77" i="29"/>
  <c r="G99" i="29"/>
  <c r="E99" i="29"/>
  <c r="D99" i="29"/>
  <c r="C99" i="29"/>
  <c r="K99" i="29"/>
  <c r="J99" i="29"/>
  <c r="N5" i="29"/>
  <c r="O5" i="29"/>
  <c r="J7" i="29"/>
  <c r="L7" i="29"/>
  <c r="C7" i="29"/>
  <c r="I7" i="29"/>
  <c r="F7" i="29"/>
  <c r="H14" i="29"/>
  <c r="F14" i="29"/>
  <c r="D14" i="29"/>
  <c r="C14" i="29"/>
  <c r="H28" i="29"/>
  <c r="J28" i="29"/>
  <c r="F28" i="29"/>
  <c r="C28" i="29"/>
  <c r="K30" i="29"/>
  <c r="N32" i="29"/>
  <c r="N45" i="29"/>
  <c r="K101" i="29"/>
  <c r="F101" i="29"/>
  <c r="D101" i="29"/>
  <c r="K121" i="29"/>
  <c r="J121" i="29"/>
  <c r="G121" i="29"/>
  <c r="E121" i="29"/>
  <c r="D121" i="29"/>
  <c r="C121" i="29"/>
  <c r="O157" i="29"/>
  <c r="N157" i="29"/>
  <c r="L159" i="29"/>
  <c r="F159" i="29"/>
  <c r="J159" i="29"/>
  <c r="G159" i="29"/>
  <c r="D159" i="29"/>
  <c r="J149" i="29"/>
  <c r="F149" i="29"/>
  <c r="E149" i="29"/>
  <c r="J13" i="29"/>
  <c r="AE13" i="29" s="1"/>
  <c r="I13" i="29"/>
  <c r="H13" i="29"/>
  <c r="G13" i="29"/>
  <c r="D13" i="29"/>
  <c r="K34" i="29"/>
  <c r="F34" i="29"/>
  <c r="E34" i="29"/>
  <c r="C34" i="29"/>
  <c r="J34" i="29"/>
  <c r="N41" i="29"/>
  <c r="E50" i="29"/>
  <c r="H50" i="29"/>
  <c r="F50" i="29"/>
  <c r="Q50" i="29" s="1"/>
  <c r="D50" i="29"/>
  <c r="E52" i="29"/>
  <c r="G52" i="29"/>
  <c r="F52" i="29"/>
  <c r="D52" i="29"/>
  <c r="L52" i="29"/>
  <c r="E62" i="29"/>
  <c r="I62" i="29"/>
  <c r="H62" i="29"/>
  <c r="F62" i="29"/>
  <c r="J4" i="29"/>
  <c r="H4" i="29"/>
  <c r="F4" i="29"/>
  <c r="L4" i="29"/>
  <c r="C4" i="29"/>
  <c r="D7" i="29"/>
  <c r="C13" i="29"/>
  <c r="J14" i="29"/>
  <c r="K18" i="29"/>
  <c r="J18" i="29"/>
  <c r="H18" i="29"/>
  <c r="G18" i="29"/>
  <c r="C18" i="29"/>
  <c r="I19" i="29"/>
  <c r="O26" i="29"/>
  <c r="K28" i="29"/>
  <c r="G34" i="29"/>
  <c r="I50" i="29"/>
  <c r="C52" i="29"/>
  <c r="I54" i="29"/>
  <c r="L56" i="29"/>
  <c r="I59" i="29"/>
  <c r="L59" i="29"/>
  <c r="E59" i="29"/>
  <c r="C59" i="29"/>
  <c r="D62" i="29"/>
  <c r="E64" i="29"/>
  <c r="F64" i="29"/>
  <c r="D64" i="29"/>
  <c r="C64" i="29"/>
  <c r="J64" i="29"/>
  <c r="I64" i="29"/>
  <c r="O97" i="29"/>
  <c r="N97" i="29"/>
  <c r="F121" i="29"/>
  <c r="K126" i="29"/>
  <c r="J126" i="29"/>
  <c r="G139" i="29"/>
  <c r="E139" i="29"/>
  <c r="D139" i="29"/>
  <c r="K139" i="29"/>
  <c r="D164" i="29"/>
  <c r="J164" i="29"/>
  <c r="I164" i="29"/>
  <c r="G164" i="29"/>
  <c r="F164" i="29"/>
  <c r="Q164" i="29" s="1"/>
  <c r="E164" i="29"/>
  <c r="AE70" i="29"/>
  <c r="J76" i="29"/>
  <c r="E92" i="29"/>
  <c r="J92" i="29"/>
  <c r="K111" i="29"/>
  <c r="G115" i="29"/>
  <c r="E115" i="29"/>
  <c r="K117" i="29"/>
  <c r="D117" i="29"/>
  <c r="G169" i="29"/>
  <c r="I169" i="29"/>
  <c r="F169" i="29"/>
  <c r="J171" i="29"/>
  <c r="G173" i="29"/>
  <c r="L173" i="29"/>
  <c r="I173" i="29"/>
  <c r="G174" i="29"/>
  <c r="N179" i="29"/>
  <c r="O179" i="29"/>
  <c r="F208" i="29"/>
  <c r="O226" i="29"/>
  <c r="N226" i="29"/>
  <c r="O234" i="29"/>
  <c r="N234" i="29"/>
  <c r="O242" i="29"/>
  <c r="N242" i="29"/>
  <c r="K244" i="29"/>
  <c r="J246" i="29"/>
  <c r="G246" i="29"/>
  <c r="F246" i="29"/>
  <c r="Q246" i="29" s="1"/>
  <c r="D246" i="29"/>
  <c r="H247" i="29"/>
  <c r="G247" i="29"/>
  <c r="Q248" i="29"/>
  <c r="D252" i="29"/>
  <c r="I259" i="29"/>
  <c r="H259" i="29"/>
  <c r="F259" i="29"/>
  <c r="E259" i="29"/>
  <c r="O267" i="29"/>
  <c r="H285" i="29"/>
  <c r="E285" i="29"/>
  <c r="J285" i="29"/>
  <c r="I285" i="29"/>
  <c r="G285" i="29"/>
  <c r="D285" i="29"/>
  <c r="K306" i="29"/>
  <c r="H306" i="29"/>
  <c r="F306" i="29"/>
  <c r="E306" i="29"/>
  <c r="D306" i="29"/>
  <c r="J306" i="29"/>
  <c r="O321" i="29"/>
  <c r="N321" i="29"/>
  <c r="H16" i="29"/>
  <c r="J24" i="29"/>
  <c r="O33" i="29"/>
  <c r="J57" i="29"/>
  <c r="C60" i="29"/>
  <c r="D66" i="29"/>
  <c r="AE66" i="29" s="1"/>
  <c r="C68" i="29"/>
  <c r="D74" i="29"/>
  <c r="Q74" i="29" s="1"/>
  <c r="L76" i="29"/>
  <c r="G80" i="29"/>
  <c r="C89" i="29"/>
  <c r="D90" i="29"/>
  <c r="Q90" i="29" s="1"/>
  <c r="C91" i="29"/>
  <c r="C92" i="29"/>
  <c r="C93" i="29"/>
  <c r="C96" i="29"/>
  <c r="C115" i="29"/>
  <c r="I116" i="29"/>
  <c r="C116" i="29"/>
  <c r="F117" i="29"/>
  <c r="C120" i="29"/>
  <c r="C131" i="29"/>
  <c r="I132" i="29"/>
  <c r="J132" i="29"/>
  <c r="D133" i="29"/>
  <c r="C137" i="29"/>
  <c r="N153" i="29"/>
  <c r="D169" i="29"/>
  <c r="C173" i="29"/>
  <c r="O202" i="29"/>
  <c r="N202" i="29"/>
  <c r="G210" i="29"/>
  <c r="D210" i="29"/>
  <c r="J226" i="29"/>
  <c r="G226" i="29"/>
  <c r="F226" i="29"/>
  <c r="D226" i="29"/>
  <c r="J234" i="29"/>
  <c r="G234" i="29"/>
  <c r="F234" i="29"/>
  <c r="D234" i="29"/>
  <c r="J242" i="29"/>
  <c r="G242" i="29"/>
  <c r="F242" i="29"/>
  <c r="D242" i="29"/>
  <c r="N250" i="29"/>
  <c r="O250" i="29"/>
  <c r="AE269" i="29"/>
  <c r="O275" i="29"/>
  <c r="N275" i="29"/>
  <c r="G294" i="29"/>
  <c r="F294" i="29"/>
  <c r="H294" i="29"/>
  <c r="E294" i="29"/>
  <c r="D294" i="29"/>
  <c r="AE294" i="29" s="1"/>
  <c r="C294" i="29"/>
  <c r="L294" i="29"/>
  <c r="J294" i="29"/>
  <c r="I294" i="29"/>
  <c r="Q86" i="29"/>
  <c r="K136" i="29"/>
  <c r="G136" i="29"/>
  <c r="L151" i="29"/>
  <c r="F151" i="29"/>
  <c r="K156" i="29"/>
  <c r="I156" i="29"/>
  <c r="N188" i="29"/>
  <c r="O188" i="29"/>
  <c r="K254" i="29"/>
  <c r="D254" i="29"/>
  <c r="C254" i="29"/>
  <c r="O262" i="29"/>
  <c r="N262" i="29"/>
  <c r="F275" i="29"/>
  <c r="D275" i="29"/>
  <c r="N318" i="29"/>
  <c r="O318" i="29"/>
  <c r="I284" i="29"/>
  <c r="L284" i="29"/>
  <c r="K284" i="29"/>
  <c r="F284" i="29"/>
  <c r="O334" i="29"/>
  <c r="N334" i="29"/>
  <c r="J222" i="29"/>
  <c r="D222" i="29"/>
  <c r="L222" i="29"/>
  <c r="C222" i="29"/>
  <c r="I222" i="29"/>
  <c r="O228" i="29"/>
  <c r="J230" i="29"/>
  <c r="D230" i="29"/>
  <c r="L230" i="29"/>
  <c r="C230" i="29"/>
  <c r="I230" i="29"/>
  <c r="O236" i="29"/>
  <c r="J238" i="29"/>
  <c r="D238" i="29"/>
  <c r="L238" i="29"/>
  <c r="C238" i="29"/>
  <c r="I238" i="29"/>
  <c r="J244" i="29"/>
  <c r="I244" i="29"/>
  <c r="H244" i="29"/>
  <c r="F244" i="29"/>
  <c r="H267" i="29"/>
  <c r="G267" i="29"/>
  <c r="F267" i="29"/>
  <c r="E267" i="29"/>
  <c r="G8" i="29"/>
  <c r="K12" i="29"/>
  <c r="L16" i="29"/>
  <c r="K35" i="29"/>
  <c r="I39" i="29"/>
  <c r="F48" i="29"/>
  <c r="G60" i="29"/>
  <c r="I66" i="29"/>
  <c r="G68" i="29"/>
  <c r="Q70" i="29"/>
  <c r="N71" i="29"/>
  <c r="K73" i="29"/>
  <c r="I74" i="29"/>
  <c r="F75" i="29"/>
  <c r="D76" i="29"/>
  <c r="L80" i="29"/>
  <c r="N83" i="29"/>
  <c r="L89" i="29"/>
  <c r="I90" i="29"/>
  <c r="G91" i="29"/>
  <c r="G92" i="29"/>
  <c r="L93" i="29"/>
  <c r="K95" i="29"/>
  <c r="I100" i="29"/>
  <c r="J100" i="29"/>
  <c r="J115" i="29"/>
  <c r="H116" i="29"/>
  <c r="N118" i="29"/>
  <c r="O118" i="29"/>
  <c r="F119" i="29"/>
  <c r="I120" i="29"/>
  <c r="G122" i="29"/>
  <c r="J123" i="29"/>
  <c r="J124" i="29"/>
  <c r="F131" i="29"/>
  <c r="G132" i="29"/>
  <c r="H136" i="29"/>
  <c r="G137" i="29"/>
  <c r="G143" i="29"/>
  <c r="G147" i="29"/>
  <c r="E147" i="29"/>
  <c r="G151" i="29"/>
  <c r="I162" i="29"/>
  <c r="I163" i="29"/>
  <c r="J168" i="29"/>
  <c r="F168" i="29"/>
  <c r="J169" i="29"/>
  <c r="I177" i="29"/>
  <c r="C177" i="29"/>
  <c r="I184" i="29"/>
  <c r="I192" i="29"/>
  <c r="G192" i="29"/>
  <c r="F192" i="29"/>
  <c r="D192" i="29"/>
  <c r="L204" i="29"/>
  <c r="AE212" i="29"/>
  <c r="E222" i="29"/>
  <c r="H223" i="29"/>
  <c r="Q224" i="29"/>
  <c r="H226" i="29"/>
  <c r="J228" i="29"/>
  <c r="G228" i="29"/>
  <c r="F228" i="29"/>
  <c r="Q228" i="29" s="1"/>
  <c r="D228" i="29"/>
  <c r="E230" i="29"/>
  <c r="H231" i="29"/>
  <c r="Q232" i="29"/>
  <c r="H234" i="29"/>
  <c r="J236" i="29"/>
  <c r="G236" i="29"/>
  <c r="F236" i="29"/>
  <c r="Q236" i="29" s="1"/>
  <c r="D236" i="29"/>
  <c r="E238" i="29"/>
  <c r="H239" i="29"/>
  <c r="Q240" i="29"/>
  <c r="H242" i="29"/>
  <c r="C244" i="29"/>
  <c r="I246" i="29"/>
  <c r="O248" i="29"/>
  <c r="N248" i="29"/>
  <c r="H254" i="29"/>
  <c r="H258" i="29"/>
  <c r="F258" i="29"/>
  <c r="E258" i="29"/>
  <c r="D258" i="29"/>
  <c r="K260" i="29"/>
  <c r="H260" i="29"/>
  <c r="D267" i="29"/>
  <c r="J39" i="29"/>
  <c r="N43" i="29"/>
  <c r="I60" i="29"/>
  <c r="J66" i="29"/>
  <c r="F76" i="29"/>
  <c r="J90" i="29"/>
  <c r="L91" i="29"/>
  <c r="I92" i="29"/>
  <c r="K104" i="29"/>
  <c r="G104" i="29"/>
  <c r="O126" i="29"/>
  <c r="I136" i="29"/>
  <c r="K148" i="29"/>
  <c r="I148" i="29"/>
  <c r="J151" i="29"/>
  <c r="G171" i="29"/>
  <c r="F171" i="29"/>
  <c r="D171" i="29"/>
  <c r="J174" i="29"/>
  <c r="H174" i="29"/>
  <c r="L184" i="29"/>
  <c r="F198" i="29"/>
  <c r="D198" i="29"/>
  <c r="G203" i="29"/>
  <c r="L203" i="29"/>
  <c r="J203" i="29"/>
  <c r="E203" i="29"/>
  <c r="I208" i="29"/>
  <c r="G208" i="29"/>
  <c r="O213" i="29"/>
  <c r="F222" i="29"/>
  <c r="Q222" i="29" s="1"/>
  <c r="I223" i="29"/>
  <c r="F230" i="29"/>
  <c r="Q230" i="29" s="1"/>
  <c r="I231" i="29"/>
  <c r="F238" i="29"/>
  <c r="Q238" i="29" s="1"/>
  <c r="I239" i="29"/>
  <c r="D244" i="29"/>
  <c r="L245" i="29"/>
  <c r="J245" i="29"/>
  <c r="D245" i="29"/>
  <c r="O249" i="29"/>
  <c r="N249" i="29"/>
  <c r="I254" i="29"/>
  <c r="L257" i="29"/>
  <c r="I257" i="29"/>
  <c r="H257" i="29"/>
  <c r="G257" i="29"/>
  <c r="I267" i="29"/>
  <c r="J322" i="29"/>
  <c r="E322" i="29"/>
  <c r="K322" i="29"/>
  <c r="H322" i="29"/>
  <c r="F322" i="29"/>
  <c r="G48" i="29"/>
  <c r="I68" i="29"/>
  <c r="N73" i="29"/>
  <c r="J74" i="29"/>
  <c r="D5" i="29"/>
  <c r="Q11" i="29"/>
  <c r="K11" i="29"/>
  <c r="N17" i="29"/>
  <c r="F27" i="29"/>
  <c r="H32" i="29"/>
  <c r="D42" i="29"/>
  <c r="D46" i="29"/>
  <c r="AE46" i="29" s="1"/>
  <c r="I48" i="29"/>
  <c r="C57" i="29"/>
  <c r="J60" i="29"/>
  <c r="J68" i="29"/>
  <c r="L75" i="29"/>
  <c r="G76" i="29"/>
  <c r="G77" i="29"/>
  <c r="F78" i="29"/>
  <c r="E79" i="29"/>
  <c r="C80" i="29"/>
  <c r="L92" i="29"/>
  <c r="F100" i="29"/>
  <c r="K103" i="29"/>
  <c r="E103" i="29"/>
  <c r="C104" i="29"/>
  <c r="J109" i="29"/>
  <c r="O114" i="29"/>
  <c r="K116" i="29"/>
  <c r="F118" i="29"/>
  <c r="N119" i="29"/>
  <c r="J122" i="29"/>
  <c r="C128" i="29"/>
  <c r="O130" i="29"/>
  <c r="K131" i="29"/>
  <c r="K132" i="29"/>
  <c r="O136" i="29"/>
  <c r="K137" i="29"/>
  <c r="N142" i="29"/>
  <c r="O142" i="29"/>
  <c r="D147" i="29"/>
  <c r="N164" i="29"/>
  <c r="L168" i="29"/>
  <c r="C171" i="29"/>
  <c r="O172" i="29"/>
  <c r="E174" i="29"/>
  <c r="K177" i="29"/>
  <c r="O183" i="29"/>
  <c r="N183" i="29"/>
  <c r="L186" i="29"/>
  <c r="F186" i="29"/>
  <c r="E186" i="29"/>
  <c r="G189" i="29"/>
  <c r="J189" i="29"/>
  <c r="J192" i="29"/>
  <c r="I198" i="29"/>
  <c r="C203" i="29"/>
  <c r="G205" i="29"/>
  <c r="F205" i="29"/>
  <c r="C205" i="29"/>
  <c r="D208" i="29"/>
  <c r="G222" i="29"/>
  <c r="K223" i="29"/>
  <c r="K226" i="29"/>
  <c r="E228" i="29"/>
  <c r="G230" i="29"/>
  <c r="K231" i="29"/>
  <c r="K234" i="29"/>
  <c r="E236" i="29"/>
  <c r="G238" i="29"/>
  <c r="K239" i="29"/>
  <c r="K242" i="29"/>
  <c r="E244" i="29"/>
  <c r="L246" i="29"/>
  <c r="D257" i="29"/>
  <c r="K258" i="29"/>
  <c r="N265" i="29"/>
  <c r="J267" i="29"/>
  <c r="L300" i="29"/>
  <c r="K300" i="29"/>
  <c r="C300" i="29"/>
  <c r="L234" i="29"/>
  <c r="H238" i="29"/>
  <c r="L242" i="29"/>
  <c r="G244" i="29"/>
  <c r="O251" i="29"/>
  <c r="N251" i="29"/>
  <c r="E257" i="29"/>
  <c r="AE262" i="29"/>
  <c r="N264" i="29"/>
  <c r="O264" i="29"/>
  <c r="N285" i="29"/>
  <c r="O285" i="29"/>
  <c r="O291" i="29"/>
  <c r="H295" i="29"/>
  <c r="O302" i="29"/>
  <c r="O307" i="29"/>
  <c r="G317" i="29"/>
  <c r="L332" i="29"/>
  <c r="E332" i="29"/>
  <c r="AE341" i="29"/>
  <c r="O380" i="29"/>
  <c r="N422" i="29"/>
  <c r="O422" i="29"/>
  <c r="N428" i="29"/>
  <c r="O428" i="29"/>
  <c r="I439" i="29"/>
  <c r="H439" i="29"/>
  <c r="F439" i="29"/>
  <c r="J439" i="29"/>
  <c r="C439" i="29"/>
  <c r="K439" i="29"/>
  <c r="N299" i="29"/>
  <c r="AE315" i="29"/>
  <c r="K320" i="29"/>
  <c r="D320" i="29"/>
  <c r="H358" i="29"/>
  <c r="L358" i="29"/>
  <c r="C358" i="29"/>
  <c r="L378" i="29"/>
  <c r="H378" i="29"/>
  <c r="E378" i="29"/>
  <c r="O286" i="29"/>
  <c r="L295" i="29"/>
  <c r="N306" i="29"/>
  <c r="O306" i="29"/>
  <c r="G310" i="29"/>
  <c r="F310" i="29"/>
  <c r="C316" i="29"/>
  <c r="O320" i="29"/>
  <c r="H332" i="29"/>
  <c r="D335" i="29"/>
  <c r="F358" i="29"/>
  <c r="O360" i="29"/>
  <c r="J366" i="29"/>
  <c r="L366" i="29"/>
  <c r="C366" i="29"/>
  <c r="I378" i="29"/>
  <c r="L381" i="29"/>
  <c r="D381" i="29"/>
  <c r="I381" i="29"/>
  <c r="O400" i="29"/>
  <c r="N400" i="29"/>
  <c r="O408" i="29"/>
  <c r="I345" i="29"/>
  <c r="H345" i="29"/>
  <c r="F350" i="29"/>
  <c r="K350" i="29"/>
  <c r="J350" i="29"/>
  <c r="G352" i="29"/>
  <c r="I352" i="29"/>
  <c r="F352" i="29"/>
  <c r="D352" i="29"/>
  <c r="L352" i="29"/>
  <c r="J353" i="29"/>
  <c r="F353" i="29"/>
  <c r="F371" i="29"/>
  <c r="E371" i="29"/>
  <c r="I375" i="29"/>
  <c r="G375" i="29"/>
  <c r="F375" i="29"/>
  <c r="D375" i="29"/>
  <c r="J375" i="29"/>
  <c r="I397" i="29"/>
  <c r="F397" i="29"/>
  <c r="E397" i="29"/>
  <c r="G440" i="29"/>
  <c r="H440" i="29"/>
  <c r="F440" i="29"/>
  <c r="J440" i="29"/>
  <c r="E440" i="29"/>
  <c r="H191" i="29"/>
  <c r="Q191" i="29" s="1"/>
  <c r="N194" i="29"/>
  <c r="L207" i="29"/>
  <c r="I218" i="29"/>
  <c r="G224" i="29"/>
  <c r="G232" i="29"/>
  <c r="K248" i="29"/>
  <c r="I251" i="29"/>
  <c r="N255" i="29"/>
  <c r="J256" i="29"/>
  <c r="Q256" i="29" s="1"/>
  <c r="L262" i="29"/>
  <c r="N268" i="29"/>
  <c r="Q276" i="29"/>
  <c r="G280" i="29"/>
  <c r="E280" i="29"/>
  <c r="O282" i="29"/>
  <c r="I283" i="29"/>
  <c r="H288" i="29"/>
  <c r="E291" i="29"/>
  <c r="G296" i="29"/>
  <c r="C296" i="29"/>
  <c r="F298" i="29"/>
  <c r="F299" i="29"/>
  <c r="F307" i="29"/>
  <c r="D310" i="29"/>
  <c r="L321" i="29"/>
  <c r="I321" i="29"/>
  <c r="F321" i="29"/>
  <c r="N328" i="29"/>
  <c r="O332" i="29"/>
  <c r="K334" i="29"/>
  <c r="L334" i="29"/>
  <c r="G335" i="29"/>
  <c r="F345" i="29"/>
  <c r="O348" i="29"/>
  <c r="C350" i="29"/>
  <c r="C352" i="29"/>
  <c r="L353" i="29"/>
  <c r="O354" i="29"/>
  <c r="O358" i="29"/>
  <c r="I365" i="29"/>
  <c r="G365" i="29"/>
  <c r="E365" i="29"/>
  <c r="N366" i="29"/>
  <c r="E375" i="29"/>
  <c r="F388" i="29"/>
  <c r="K388" i="29"/>
  <c r="I388" i="29"/>
  <c r="C388" i="29"/>
  <c r="K392" i="29"/>
  <c r="L392" i="29"/>
  <c r="D392" i="29"/>
  <c r="C392" i="29"/>
  <c r="L397" i="29"/>
  <c r="K412" i="29"/>
  <c r="D423" i="29"/>
  <c r="H423" i="29"/>
  <c r="E423" i="29"/>
  <c r="J423" i="29"/>
  <c r="I423" i="29"/>
  <c r="F423" i="29"/>
  <c r="J431" i="29"/>
  <c r="H431" i="29"/>
  <c r="F431" i="29"/>
  <c r="I440" i="29"/>
  <c r="G278" i="29"/>
  <c r="F278" i="29"/>
  <c r="N292" i="29"/>
  <c r="L309" i="29"/>
  <c r="F309" i="29"/>
  <c r="L314" i="29"/>
  <c r="K314" i="29"/>
  <c r="H317" i="29"/>
  <c r="D317" i="29"/>
  <c r="Q317" i="29" s="1"/>
  <c r="J317" i="29"/>
  <c r="L324" i="29"/>
  <c r="H324" i="29"/>
  <c r="L335" i="29"/>
  <c r="I337" i="29"/>
  <c r="F337" i="29"/>
  <c r="H339" i="29"/>
  <c r="I339" i="29"/>
  <c r="J344" i="29"/>
  <c r="H344" i="29"/>
  <c r="C344" i="29"/>
  <c r="J345" i="29"/>
  <c r="E352" i="29"/>
  <c r="O361" i="29"/>
  <c r="H375" i="29"/>
  <c r="AE402" i="29"/>
  <c r="J191" i="29"/>
  <c r="O256" i="29"/>
  <c r="C266" i="29"/>
  <c r="O274" i="29"/>
  <c r="N274" i="29"/>
  <c r="C278" i="29"/>
  <c r="J288" i="29"/>
  <c r="N290" i="29"/>
  <c r="O290" i="29"/>
  <c r="H291" i="29"/>
  <c r="F295" i="29"/>
  <c r="D297" i="29"/>
  <c r="AE299" i="29"/>
  <c r="I307" i="29"/>
  <c r="E309" i="29"/>
  <c r="G312" i="29"/>
  <c r="L312" i="29"/>
  <c r="F312" i="29"/>
  <c r="E317" i="29"/>
  <c r="G321" i="29"/>
  <c r="C324" i="29"/>
  <c r="G328" i="29"/>
  <c r="F328" i="29"/>
  <c r="C328" i="29"/>
  <c r="O331" i="29"/>
  <c r="H333" i="29"/>
  <c r="AE333" i="29" s="1"/>
  <c r="I333" i="29"/>
  <c r="E333" i="29"/>
  <c r="N336" i="29"/>
  <c r="O336" i="29"/>
  <c r="G337" i="29"/>
  <c r="E339" i="29"/>
  <c r="O341" i="29"/>
  <c r="D344" i="29"/>
  <c r="J351" i="29"/>
  <c r="G351" i="29"/>
  <c r="E351" i="29"/>
  <c r="H352" i="29"/>
  <c r="F359" i="29"/>
  <c r="I359" i="29"/>
  <c r="E359" i="29"/>
  <c r="F365" i="29"/>
  <c r="O376" i="29"/>
  <c r="N376" i="29"/>
  <c r="L388" i="29"/>
  <c r="G406" i="29"/>
  <c r="I406" i="29"/>
  <c r="L406" i="29"/>
  <c r="H406" i="29"/>
  <c r="E406" i="29"/>
  <c r="C406" i="29"/>
  <c r="I413" i="29"/>
  <c r="E413" i="29"/>
  <c r="D413" i="29"/>
  <c r="L191" i="29"/>
  <c r="D218" i="29"/>
  <c r="K224" i="29"/>
  <c r="E227" i="29"/>
  <c r="K232" i="29"/>
  <c r="E235" i="29"/>
  <c r="K240" i="29"/>
  <c r="E248" i="29"/>
  <c r="D255" i="29"/>
  <c r="E262" i="29"/>
  <c r="C268" i="29"/>
  <c r="D278" i="29"/>
  <c r="AE278" i="29" s="1"/>
  <c r="L279" i="29"/>
  <c r="E279" i="29"/>
  <c r="F280" i="29"/>
  <c r="D283" i="29"/>
  <c r="AE283" i="29" s="1"/>
  <c r="G287" i="29"/>
  <c r="I291" i="29"/>
  <c r="G295" i="29"/>
  <c r="F296" i="29"/>
  <c r="K298" i="29"/>
  <c r="I299" i="29"/>
  <c r="H309" i="29"/>
  <c r="I310" i="29"/>
  <c r="C312" i="29"/>
  <c r="L313" i="29"/>
  <c r="H313" i="29"/>
  <c r="D313" i="29"/>
  <c r="O315" i="29"/>
  <c r="N315" i="29"/>
  <c r="F317" i="29"/>
  <c r="D324" i="29"/>
  <c r="AE331" i="29"/>
  <c r="H337" i="29"/>
  <c r="G339" i="29"/>
  <c r="I344" i="29"/>
  <c r="G346" i="29"/>
  <c r="I346" i="29"/>
  <c r="J346" i="29"/>
  <c r="AE346" i="29" s="1"/>
  <c r="E346" i="29"/>
  <c r="F351" i="29"/>
  <c r="J352" i="29"/>
  <c r="D359" i="29"/>
  <c r="AE359" i="29" s="1"/>
  <c r="L365" i="29"/>
  <c r="G374" i="29"/>
  <c r="L374" i="29"/>
  <c r="H374" i="29"/>
  <c r="F374" i="29"/>
  <c r="C374" i="29"/>
  <c r="J374" i="29"/>
  <c r="F406" i="29"/>
  <c r="F413" i="29"/>
  <c r="N426" i="29"/>
  <c r="O426" i="29"/>
  <c r="N423" i="29"/>
  <c r="G425" i="29"/>
  <c r="J427" i="29"/>
  <c r="H427" i="29"/>
  <c r="D427" i="29"/>
  <c r="AE427" i="29" s="1"/>
  <c r="C438" i="29"/>
  <c r="C447" i="29"/>
  <c r="O458" i="29"/>
  <c r="N458" i="29"/>
  <c r="O482" i="29"/>
  <c r="N482" i="29"/>
  <c r="G354" i="29"/>
  <c r="H354" i="29"/>
  <c r="AE354" i="29" s="1"/>
  <c r="G409" i="29"/>
  <c r="C414" i="29"/>
  <c r="Q427" i="29"/>
  <c r="H438" i="29"/>
  <c r="G442" i="29"/>
  <c r="D442" i="29"/>
  <c r="F447" i="29"/>
  <c r="N476" i="29"/>
  <c r="O476" i="29"/>
  <c r="J367" i="29"/>
  <c r="H367" i="29"/>
  <c r="D368" i="29"/>
  <c r="AE368" i="29" s="1"/>
  <c r="O369" i="29"/>
  <c r="O375" i="29"/>
  <c r="F383" i="29"/>
  <c r="O385" i="29"/>
  <c r="I389" i="29"/>
  <c r="I390" i="29"/>
  <c r="K396" i="29"/>
  <c r="E396" i="29"/>
  <c r="J399" i="29"/>
  <c r="F402" i="29"/>
  <c r="D414" i="29"/>
  <c r="G420" i="29"/>
  <c r="C420" i="29"/>
  <c r="F420" i="29"/>
  <c r="G434" i="29"/>
  <c r="F434" i="29"/>
  <c r="J434" i="29"/>
  <c r="I434" i="29"/>
  <c r="D434" i="29"/>
  <c r="AE434" i="29" s="1"/>
  <c r="J437" i="29"/>
  <c r="G437" i="29"/>
  <c r="E437" i="29"/>
  <c r="F456" i="29"/>
  <c r="H456" i="29"/>
  <c r="G456" i="29"/>
  <c r="E456" i="29"/>
  <c r="J456" i="29"/>
  <c r="I456" i="29"/>
  <c r="Q301" i="29"/>
  <c r="L326" i="29"/>
  <c r="L349" i="29"/>
  <c r="E354" i="29"/>
  <c r="H355" i="29"/>
  <c r="D355" i="29"/>
  <c r="O356" i="29"/>
  <c r="F367" i="29"/>
  <c r="AE367" i="29" s="1"/>
  <c r="I368" i="29"/>
  <c r="G370" i="29"/>
  <c r="J370" i="29"/>
  <c r="E382" i="29"/>
  <c r="L383" i="29"/>
  <c r="G386" i="29"/>
  <c r="J386" i="29"/>
  <c r="AE386" i="29" s="1"/>
  <c r="O389" i="29"/>
  <c r="F395" i="29"/>
  <c r="Q395" i="29" s="1"/>
  <c r="F396" i="29"/>
  <c r="G400" i="29"/>
  <c r="J400" i="29"/>
  <c r="AE400" i="29" s="1"/>
  <c r="I402" i="29"/>
  <c r="G405" i="29"/>
  <c r="G407" i="29"/>
  <c r="F411" i="29"/>
  <c r="Q411" i="29" s="1"/>
  <c r="L414" i="29"/>
  <c r="G422" i="29"/>
  <c r="F422" i="29"/>
  <c r="J422" i="29"/>
  <c r="E422" i="29"/>
  <c r="C443" i="29"/>
  <c r="L443" i="29"/>
  <c r="E443" i="29"/>
  <c r="G451" i="29"/>
  <c r="E451" i="29"/>
  <c r="J451" i="29"/>
  <c r="I451" i="29"/>
  <c r="D451" i="29"/>
  <c r="AE451" i="29" s="1"/>
  <c r="G457" i="29"/>
  <c r="J457" i="29"/>
  <c r="D457" i="29"/>
  <c r="H457" i="29"/>
  <c r="F457" i="29"/>
  <c r="Q457" i="29" s="1"/>
  <c r="E457" i="29"/>
  <c r="L457" i="29"/>
  <c r="I457" i="29"/>
  <c r="F462" i="29"/>
  <c r="L462" i="29"/>
  <c r="E462" i="29"/>
  <c r="I354" i="29"/>
  <c r="L367" i="29"/>
  <c r="K368" i="29"/>
  <c r="N382" i="29"/>
  <c r="G390" i="29"/>
  <c r="E390" i="29"/>
  <c r="N391" i="29"/>
  <c r="O391" i="29"/>
  <c r="I395" i="29"/>
  <c r="J405" i="29"/>
  <c r="I407" i="29"/>
  <c r="K410" i="29"/>
  <c r="I410" i="29"/>
  <c r="H411" i="29"/>
  <c r="N412" i="29"/>
  <c r="O413" i="29"/>
  <c r="L419" i="29"/>
  <c r="J419" i="29"/>
  <c r="H422" i="29"/>
  <c r="K426" i="29"/>
  <c r="L434" i="29"/>
  <c r="K443" i="29"/>
  <c r="H451" i="29"/>
  <c r="AE379" i="29"/>
  <c r="C390" i="29"/>
  <c r="J395" i="29"/>
  <c r="G402" i="29"/>
  <c r="C402" i="29"/>
  <c r="O406" i="29"/>
  <c r="J407" i="29"/>
  <c r="Q407" i="29" s="1"/>
  <c r="I411" i="29"/>
  <c r="O414" i="29"/>
  <c r="N414" i="29"/>
  <c r="I422" i="29"/>
  <c r="J430" i="29"/>
  <c r="K430" i="29"/>
  <c r="N434" i="29"/>
  <c r="I438" i="29"/>
  <c r="F438" i="29"/>
  <c r="E438" i="29"/>
  <c r="N441" i="29"/>
  <c r="G447" i="29"/>
  <c r="E447" i="29"/>
  <c r="L447" i="29"/>
  <c r="D447" i="29"/>
  <c r="G481" i="29"/>
  <c r="I481" i="29"/>
  <c r="C481" i="29"/>
  <c r="H481" i="29"/>
  <c r="F481" i="29"/>
  <c r="E481" i="29"/>
  <c r="D481" i="29"/>
  <c r="L481" i="29"/>
  <c r="J481" i="29"/>
  <c r="J452" i="29"/>
  <c r="E452" i="29"/>
  <c r="L466" i="29"/>
  <c r="D466" i="29"/>
  <c r="G466" i="29"/>
  <c r="K467" i="29"/>
  <c r="D467" i="29"/>
  <c r="F471" i="29"/>
  <c r="F480" i="29"/>
  <c r="I485" i="29"/>
  <c r="C485" i="29"/>
  <c r="F485" i="29"/>
  <c r="G490" i="29"/>
  <c r="H490" i="29"/>
  <c r="D490" i="29"/>
  <c r="H496" i="29"/>
  <c r="F496" i="29"/>
  <c r="J496" i="29"/>
  <c r="E497" i="29"/>
  <c r="E500" i="29"/>
  <c r="I500" i="29"/>
  <c r="G500" i="29"/>
  <c r="L500" i="29"/>
  <c r="O507" i="29"/>
  <c r="N507" i="29"/>
  <c r="J508" i="29"/>
  <c r="H508" i="29"/>
  <c r="D508" i="29"/>
  <c r="E509" i="29"/>
  <c r="O515" i="29"/>
  <c r="N515" i="29"/>
  <c r="J517" i="29"/>
  <c r="G517" i="29"/>
  <c r="F517" i="29"/>
  <c r="E517" i="29"/>
  <c r="D517" i="29"/>
  <c r="C517" i="29"/>
  <c r="K517" i="29"/>
  <c r="J519" i="29"/>
  <c r="I519" i="29"/>
  <c r="E519" i="29"/>
  <c r="L519" i="29"/>
  <c r="K519" i="29"/>
  <c r="H519" i="29"/>
  <c r="G519" i="29"/>
  <c r="D519" i="29"/>
  <c r="AE519" i="29" s="1"/>
  <c r="D452" i="29"/>
  <c r="E466" i="29"/>
  <c r="N475" i="29"/>
  <c r="K483" i="29"/>
  <c r="F483" i="29"/>
  <c r="F484" i="29"/>
  <c r="J484" i="29"/>
  <c r="K503" i="29"/>
  <c r="H503" i="29"/>
  <c r="J507" i="29"/>
  <c r="D507" i="29"/>
  <c r="I507" i="29"/>
  <c r="F507" i="29"/>
  <c r="C507" i="29"/>
  <c r="O527" i="29"/>
  <c r="N527" i="29"/>
  <c r="I539" i="29"/>
  <c r="E539" i="29"/>
  <c r="J539" i="29"/>
  <c r="L539" i="29"/>
  <c r="H539" i="29"/>
  <c r="G539" i="29"/>
  <c r="F539" i="29"/>
  <c r="D539" i="29"/>
  <c r="C539" i="29"/>
  <c r="J546" i="29"/>
  <c r="H546" i="29"/>
  <c r="C546" i="29"/>
  <c r="K546" i="29"/>
  <c r="I546" i="29"/>
  <c r="G546" i="29"/>
  <c r="N448" i="29"/>
  <c r="F452" i="29"/>
  <c r="D459" i="29"/>
  <c r="F466" i="29"/>
  <c r="E467" i="29"/>
  <c r="H469" i="29"/>
  <c r="K471" i="29"/>
  <c r="O481" i="29"/>
  <c r="C483" i="29"/>
  <c r="C484" i="29"/>
  <c r="E485" i="29"/>
  <c r="F490" i="29"/>
  <c r="Q490" i="29" s="1"/>
  <c r="O493" i="29"/>
  <c r="J503" i="29"/>
  <c r="E507" i="29"/>
  <c r="Q519" i="29"/>
  <c r="G505" i="29"/>
  <c r="F505" i="29"/>
  <c r="D505" i="29"/>
  <c r="O464" i="29"/>
  <c r="J466" i="29"/>
  <c r="I467" i="29"/>
  <c r="K469" i="29"/>
  <c r="E483" i="29"/>
  <c r="I484" i="29"/>
  <c r="H485" i="29"/>
  <c r="AE485" i="29" s="1"/>
  <c r="K490" i="29"/>
  <c r="G494" i="29"/>
  <c r="C494" i="29"/>
  <c r="F494" i="29"/>
  <c r="K494" i="29"/>
  <c r="K496" i="29"/>
  <c r="C505" i="29"/>
  <c r="H507" i="29"/>
  <c r="K508" i="29"/>
  <c r="K512" i="29"/>
  <c r="E512" i="29"/>
  <c r="N523" i="29"/>
  <c r="L530" i="29"/>
  <c r="D530" i="29"/>
  <c r="I530" i="29"/>
  <c r="F530" i="29"/>
  <c r="C530" i="29"/>
  <c r="G550" i="29"/>
  <c r="E550" i="29"/>
  <c r="C550" i="29"/>
  <c r="J550" i="29"/>
  <c r="L550" i="29"/>
  <c r="I550" i="29"/>
  <c r="H550" i="29"/>
  <c r="F550" i="29"/>
  <c r="D550" i="29"/>
  <c r="G416" i="29"/>
  <c r="F416" i="29"/>
  <c r="I421" i="29"/>
  <c r="N447" i="29"/>
  <c r="O459" i="29"/>
  <c r="N466" i="29"/>
  <c r="J467" i="29"/>
  <c r="O474" i="29"/>
  <c r="N474" i="29"/>
  <c r="L478" i="29"/>
  <c r="D478" i="29"/>
  <c r="I483" i="29"/>
  <c r="K484" i="29"/>
  <c r="J485" i="29"/>
  <c r="N489" i="29"/>
  <c r="H492" i="29"/>
  <c r="J492" i="29"/>
  <c r="I492" i="29"/>
  <c r="C492" i="29"/>
  <c r="Q494" i="29"/>
  <c r="E505" i="29"/>
  <c r="K507" i="29"/>
  <c r="N533" i="29"/>
  <c r="G436" i="29"/>
  <c r="J436" i="29"/>
  <c r="AE441" i="29"/>
  <c r="J483" i="29"/>
  <c r="L484" i="29"/>
  <c r="L485" i="29"/>
  <c r="G491" i="29"/>
  <c r="K491" i="29"/>
  <c r="E491" i="29"/>
  <c r="C491" i="29"/>
  <c r="I497" i="29"/>
  <c r="J497" i="29"/>
  <c r="D497" i="29"/>
  <c r="AE497" i="29" s="1"/>
  <c r="L497" i="29"/>
  <c r="G497" i="29"/>
  <c r="G498" i="29"/>
  <c r="F498" i="29"/>
  <c r="K498" i="29"/>
  <c r="D498" i="29"/>
  <c r="E504" i="29"/>
  <c r="J504" i="29"/>
  <c r="H504" i="29"/>
  <c r="C504" i="29"/>
  <c r="H505" i="29"/>
  <c r="L507" i="29"/>
  <c r="J509" i="29"/>
  <c r="G509" i="29"/>
  <c r="F509" i="29"/>
  <c r="Q509" i="29" s="1"/>
  <c r="C509" i="29"/>
  <c r="K509" i="29"/>
  <c r="O513" i="29"/>
  <c r="N513" i="29"/>
  <c r="N516" i="29"/>
  <c r="K520" i="29"/>
  <c r="G520" i="29"/>
  <c r="J520" i="29"/>
  <c r="H520" i="29"/>
  <c r="C520" i="29"/>
  <c r="J446" i="29"/>
  <c r="AE446" i="29" s="1"/>
  <c r="E446" i="29"/>
  <c r="L460" i="29"/>
  <c r="E460" i="29"/>
  <c r="O485" i="29"/>
  <c r="N487" i="29"/>
  <c r="K505" i="29"/>
  <c r="AE509" i="29"/>
  <c r="O551" i="29"/>
  <c r="N551" i="29"/>
  <c r="G567" i="29"/>
  <c r="H567" i="29"/>
  <c r="E567" i="29"/>
  <c r="L591" i="29"/>
  <c r="I591" i="29"/>
  <c r="H591" i="29"/>
  <c r="J522" i="29"/>
  <c r="L522" i="29"/>
  <c r="C522" i="29"/>
  <c r="G522" i="29"/>
  <c r="N529" i="29"/>
  <c r="J533" i="29"/>
  <c r="F533" i="29"/>
  <c r="L535" i="29"/>
  <c r="D535" i="29"/>
  <c r="N541" i="29"/>
  <c r="J545" i="29"/>
  <c r="G545" i="29"/>
  <c r="J547" i="29"/>
  <c r="N562" i="29"/>
  <c r="D567" i="29"/>
  <c r="O579" i="29"/>
  <c r="N579" i="29"/>
  <c r="F582" i="29"/>
  <c r="O583" i="29"/>
  <c r="L418" i="29"/>
  <c r="E441" i="29"/>
  <c r="L465" i="29"/>
  <c r="K488" i="29"/>
  <c r="H489" i="29"/>
  <c r="AE489" i="29" s="1"/>
  <c r="I493" i="29"/>
  <c r="G493" i="29"/>
  <c r="H511" i="29"/>
  <c r="Q511" i="29" s="1"/>
  <c r="J515" i="29"/>
  <c r="AE515" i="29" s="1"/>
  <c r="L515" i="29"/>
  <c r="C515" i="29"/>
  <c r="AE521" i="29"/>
  <c r="D522" i="29"/>
  <c r="K523" i="29"/>
  <c r="O526" i="29"/>
  <c r="E533" i="29"/>
  <c r="J535" i="29"/>
  <c r="L540" i="29"/>
  <c r="J540" i="29"/>
  <c r="I543" i="29"/>
  <c r="E543" i="29"/>
  <c r="C543" i="29"/>
  <c r="J543" i="29"/>
  <c r="C545" i="29"/>
  <c r="F567" i="29"/>
  <c r="L569" i="29"/>
  <c r="I569" i="29"/>
  <c r="K576" i="29"/>
  <c r="I576" i="29"/>
  <c r="E576" i="29"/>
  <c r="N577" i="29"/>
  <c r="I582" i="29"/>
  <c r="O588" i="29"/>
  <c r="N588" i="29"/>
  <c r="K537" i="29"/>
  <c r="E537" i="29"/>
  <c r="L537" i="29"/>
  <c r="J544" i="29"/>
  <c r="G544" i="29"/>
  <c r="H549" i="29"/>
  <c r="E549" i="29"/>
  <c r="D553" i="29"/>
  <c r="L553" i="29"/>
  <c r="I553" i="29"/>
  <c r="I563" i="29"/>
  <c r="D563" i="29"/>
  <c r="G572" i="29"/>
  <c r="E572" i="29"/>
  <c r="C572" i="29"/>
  <c r="L572" i="29"/>
  <c r="O574" i="29"/>
  <c r="L606" i="29"/>
  <c r="J606" i="29"/>
  <c r="L489" i="29"/>
  <c r="AE493" i="29"/>
  <c r="G495" i="29"/>
  <c r="C495" i="29"/>
  <c r="I501" i="29"/>
  <c r="F501" i="29"/>
  <c r="AE501" i="29" s="1"/>
  <c r="O511" i="29"/>
  <c r="N511" i="29"/>
  <c r="J513" i="29"/>
  <c r="L513" i="29"/>
  <c r="C513" i="29"/>
  <c r="Q521" i="29"/>
  <c r="F522" i="29"/>
  <c r="C537" i="29"/>
  <c r="H542" i="29"/>
  <c r="C542" i="29"/>
  <c r="Q543" i="29"/>
  <c r="C544" i="29"/>
  <c r="G549" i="29"/>
  <c r="E553" i="29"/>
  <c r="H555" i="29"/>
  <c r="F555" i="29"/>
  <c r="Q555" i="29" s="1"/>
  <c r="D555" i="29"/>
  <c r="D559" i="29"/>
  <c r="F563" i="29"/>
  <c r="J597" i="29"/>
  <c r="I597" i="29"/>
  <c r="H597" i="29"/>
  <c r="G597" i="29"/>
  <c r="F597" i="29"/>
  <c r="N617" i="29"/>
  <c r="O617" i="29"/>
  <c r="J511" i="29"/>
  <c r="D511" i="29"/>
  <c r="L511" i="29"/>
  <c r="H522" i="29"/>
  <c r="N532" i="29"/>
  <c r="O532" i="29"/>
  <c r="G537" i="29"/>
  <c r="F544" i="29"/>
  <c r="I547" i="29"/>
  <c r="G547" i="29"/>
  <c r="E547" i="29"/>
  <c r="C547" i="29"/>
  <c r="C548" i="29"/>
  <c r="K548" i="29"/>
  <c r="I549" i="29"/>
  <c r="G553" i="29"/>
  <c r="K558" i="29"/>
  <c r="H558" i="29"/>
  <c r="K568" i="29"/>
  <c r="E568" i="29"/>
  <c r="J575" i="29"/>
  <c r="H575" i="29"/>
  <c r="D575" i="29"/>
  <c r="O628" i="29"/>
  <c r="N628" i="29"/>
  <c r="I522" i="29"/>
  <c r="D529" i="29"/>
  <c r="H537" i="29"/>
  <c r="I542" i="29"/>
  <c r="H544" i="29"/>
  <c r="D547" i="29"/>
  <c r="F548" i="29"/>
  <c r="L549" i="29"/>
  <c r="H553" i="29"/>
  <c r="G555" i="29"/>
  <c r="C558" i="29"/>
  <c r="J577" i="29"/>
  <c r="I577" i="29"/>
  <c r="G577" i="29"/>
  <c r="E577" i="29"/>
  <c r="G582" i="29"/>
  <c r="C582" i="29"/>
  <c r="J582" i="29"/>
  <c r="H582" i="29"/>
  <c r="L583" i="29"/>
  <c r="F583" i="29"/>
  <c r="D583" i="29"/>
  <c r="D585" i="29"/>
  <c r="L585" i="29"/>
  <c r="J585" i="29"/>
  <c r="J593" i="29"/>
  <c r="I593" i="29"/>
  <c r="G593" i="29"/>
  <c r="F593" i="29"/>
  <c r="E593" i="29"/>
  <c r="D593" i="29"/>
  <c r="L620" i="29"/>
  <c r="J620" i="29"/>
  <c r="F620" i="29"/>
  <c r="L441" i="29"/>
  <c r="H465" i="29"/>
  <c r="K486" i="29"/>
  <c r="G488" i="29"/>
  <c r="E489" i="29"/>
  <c r="H495" i="29"/>
  <c r="E501" i="29"/>
  <c r="E511" i="29"/>
  <c r="F513" i="29"/>
  <c r="Q513" i="29" s="1"/>
  <c r="H516" i="29"/>
  <c r="N521" i="29"/>
  <c r="K522" i="29"/>
  <c r="L526" i="29"/>
  <c r="D526" i="29"/>
  <c r="N528" i="29"/>
  <c r="O528" i="29"/>
  <c r="F529" i="29"/>
  <c r="O530" i="29"/>
  <c r="O534" i="29"/>
  <c r="D536" i="29"/>
  <c r="J537" i="29"/>
  <c r="J542" i="29"/>
  <c r="L543" i="29"/>
  <c r="K544" i="29"/>
  <c r="F547" i="29"/>
  <c r="H548" i="29"/>
  <c r="J553" i="29"/>
  <c r="I555" i="29"/>
  <c r="E558" i="29"/>
  <c r="J560" i="29"/>
  <c r="K560" i="29"/>
  <c r="E560" i="29"/>
  <c r="L564" i="29"/>
  <c r="K564" i="29"/>
  <c r="D564" i="29"/>
  <c r="F568" i="29"/>
  <c r="I572" i="29"/>
  <c r="I575" i="29"/>
  <c r="D577" i="29"/>
  <c r="D582" i="29"/>
  <c r="E583" i="29"/>
  <c r="H585" i="29"/>
  <c r="H593" i="29"/>
  <c r="J613" i="29"/>
  <c r="I613" i="29"/>
  <c r="H613" i="29"/>
  <c r="E587" i="29"/>
  <c r="E614" i="29"/>
  <c r="I621" i="29"/>
  <c r="L521" i="29"/>
  <c r="J552" i="29"/>
  <c r="I566" i="29"/>
  <c r="F587" i="29"/>
  <c r="C588" i="29"/>
  <c r="E592" i="29"/>
  <c r="C596" i="29"/>
  <c r="E598" i="29"/>
  <c r="C600" i="29"/>
  <c r="L610" i="29"/>
  <c r="H617" i="29"/>
  <c r="J621" i="29"/>
  <c r="F556" i="29"/>
  <c r="L566" i="29"/>
  <c r="H587" i="29"/>
  <c r="E588" i="29"/>
  <c r="H592" i="29"/>
  <c r="I596" i="29"/>
  <c r="H598" i="29"/>
  <c r="Q598" i="29" s="1"/>
  <c r="L600" i="29"/>
  <c r="E608" i="29"/>
  <c r="N613" i="29"/>
  <c r="N620" i="29"/>
  <c r="E634" i="29"/>
  <c r="F634" i="29"/>
  <c r="G521" i="29"/>
  <c r="L556" i="29"/>
  <c r="D566" i="29"/>
  <c r="AE566" i="29" s="1"/>
  <c r="L574" i="29"/>
  <c r="H588" i="29"/>
  <c r="E589" i="29"/>
  <c r="J592" i="29"/>
  <c r="L596" i="29"/>
  <c r="J598" i="29"/>
  <c r="J602" i="29"/>
  <c r="F607" i="29"/>
  <c r="I608" i="29"/>
  <c r="O612" i="29"/>
  <c r="D616" i="29"/>
  <c r="D622" i="29"/>
  <c r="I588" i="29"/>
  <c r="L598" i="29"/>
  <c r="AE7" i="29"/>
  <c r="Q7" i="29"/>
  <c r="Q60" i="29"/>
  <c r="AE4" i="29"/>
  <c r="Q4" i="29"/>
  <c r="C3" i="29"/>
  <c r="K3" i="29"/>
  <c r="J6" i="29"/>
  <c r="F8" i="29"/>
  <c r="D9" i="29"/>
  <c r="L9" i="29"/>
  <c r="J10" i="29"/>
  <c r="D12" i="29"/>
  <c r="L12" i="29"/>
  <c r="E14" i="29"/>
  <c r="H23" i="29"/>
  <c r="E23" i="29"/>
  <c r="L23" i="29"/>
  <c r="L24" i="29"/>
  <c r="D24" i="29"/>
  <c r="I24" i="29"/>
  <c r="C25" i="29"/>
  <c r="O25" i="29"/>
  <c r="C26" i="29"/>
  <c r="D27" i="29"/>
  <c r="E28" i="29"/>
  <c r="F29" i="29"/>
  <c r="F30" i="29"/>
  <c r="G31" i="29"/>
  <c r="G32" i="29"/>
  <c r="H39" i="29"/>
  <c r="E39" i="29"/>
  <c r="L39" i="29"/>
  <c r="L40" i="29"/>
  <c r="D40" i="29"/>
  <c r="I40" i="29"/>
  <c r="F42" i="29"/>
  <c r="Q42" i="29" s="1"/>
  <c r="G43" i="29"/>
  <c r="C45" i="29"/>
  <c r="F51" i="29"/>
  <c r="C53" i="29"/>
  <c r="N58" i="29"/>
  <c r="O58" i="29"/>
  <c r="C69" i="29"/>
  <c r="J73" i="29"/>
  <c r="N74" i="29"/>
  <c r="O74" i="29"/>
  <c r="N82" i="29"/>
  <c r="O82" i="29"/>
  <c r="E130" i="29"/>
  <c r="L130" i="29"/>
  <c r="D130" i="29"/>
  <c r="K130" i="29"/>
  <c r="J130" i="29"/>
  <c r="I130" i="29"/>
  <c r="H130" i="29"/>
  <c r="G130" i="29"/>
  <c r="F130" i="29"/>
  <c r="C130" i="29"/>
  <c r="J3" i="29"/>
  <c r="I41" i="29"/>
  <c r="H41" i="29"/>
  <c r="E41" i="29"/>
  <c r="D3" i="29"/>
  <c r="H37" i="29"/>
  <c r="E37" i="29"/>
  <c r="L37" i="29"/>
  <c r="L38" i="29"/>
  <c r="D38" i="29"/>
  <c r="I38" i="29"/>
  <c r="O39" i="29"/>
  <c r="D41" i="29"/>
  <c r="F45" i="29"/>
  <c r="I47" i="29"/>
  <c r="D47" i="29"/>
  <c r="J47" i="29"/>
  <c r="H47" i="29"/>
  <c r="F53" i="29"/>
  <c r="I55" i="29"/>
  <c r="D55" i="29"/>
  <c r="J55" i="29"/>
  <c r="H55" i="29"/>
  <c r="I65" i="29"/>
  <c r="H65" i="29"/>
  <c r="F65" i="29"/>
  <c r="E65" i="29"/>
  <c r="D65" i="29"/>
  <c r="G69" i="29"/>
  <c r="N86" i="29"/>
  <c r="O86" i="29"/>
  <c r="N96" i="29"/>
  <c r="O96" i="29"/>
  <c r="I97" i="29"/>
  <c r="H97" i="29"/>
  <c r="K97" i="29"/>
  <c r="G97" i="29"/>
  <c r="F97" i="29"/>
  <c r="E97" i="29"/>
  <c r="C97" i="29"/>
  <c r="E98" i="29"/>
  <c r="L98" i="29"/>
  <c r="D98" i="29"/>
  <c r="K98" i="29"/>
  <c r="I98" i="29"/>
  <c r="H98" i="29"/>
  <c r="G98" i="29"/>
  <c r="C98" i="29"/>
  <c r="I145" i="29"/>
  <c r="H145" i="29"/>
  <c r="K145" i="29"/>
  <c r="J145" i="29"/>
  <c r="G145" i="29"/>
  <c r="F145" i="29"/>
  <c r="E145" i="29"/>
  <c r="D145" i="29"/>
  <c r="C145" i="29"/>
  <c r="H21" i="29"/>
  <c r="E21" i="29"/>
  <c r="L21" i="29"/>
  <c r="L22" i="29"/>
  <c r="D22" i="29"/>
  <c r="I22" i="29"/>
  <c r="O23" i="29"/>
  <c r="D25" i="29"/>
  <c r="E26" i="29"/>
  <c r="E3" i="29"/>
  <c r="N3" i="29"/>
  <c r="G5" i="29"/>
  <c r="D6" i="29"/>
  <c r="AE6" i="29" s="1"/>
  <c r="L6" i="29"/>
  <c r="H8" i="29"/>
  <c r="F9" i="29"/>
  <c r="D10" i="29"/>
  <c r="AE10" i="29" s="1"/>
  <c r="L10" i="29"/>
  <c r="F12" i="29"/>
  <c r="G14" i="29"/>
  <c r="F16" i="29"/>
  <c r="Q16" i="29" s="1"/>
  <c r="K16" i="29"/>
  <c r="C16" i="29"/>
  <c r="N16" i="29"/>
  <c r="I17" i="29"/>
  <c r="F17" i="29"/>
  <c r="L17" i="29"/>
  <c r="H19" i="29"/>
  <c r="Q19" i="29" s="1"/>
  <c r="E19" i="29"/>
  <c r="L19" i="29"/>
  <c r="L20" i="29"/>
  <c r="D20" i="29"/>
  <c r="AE20" i="29" s="1"/>
  <c r="I20" i="29"/>
  <c r="C21" i="29"/>
  <c r="O21" i="29"/>
  <c r="C22" i="29"/>
  <c r="D23" i="29"/>
  <c r="E24" i="29"/>
  <c r="F25" i="29"/>
  <c r="F26" i="29"/>
  <c r="G27" i="29"/>
  <c r="G28" i="29"/>
  <c r="I29" i="29"/>
  <c r="H30" i="29"/>
  <c r="J31" i="29"/>
  <c r="J32" i="29"/>
  <c r="H35" i="29"/>
  <c r="Q35" i="29" s="1"/>
  <c r="E35" i="29"/>
  <c r="L35" i="29"/>
  <c r="L36" i="29"/>
  <c r="D36" i="29"/>
  <c r="AE36" i="29" s="1"/>
  <c r="I36" i="29"/>
  <c r="C37" i="29"/>
  <c r="O37" i="29"/>
  <c r="C38" i="29"/>
  <c r="D39" i="29"/>
  <c r="E40" i="29"/>
  <c r="F41" i="29"/>
  <c r="I42" i="29"/>
  <c r="K43" i="29"/>
  <c r="O44" i="29"/>
  <c r="G45" i="29"/>
  <c r="C47" i="29"/>
  <c r="K51" i="29"/>
  <c r="O52" i="29"/>
  <c r="C55" i="29"/>
  <c r="C65" i="29"/>
  <c r="J69" i="29"/>
  <c r="N70" i="29"/>
  <c r="O70" i="29"/>
  <c r="N90" i="29"/>
  <c r="O90" i="29"/>
  <c r="D97" i="29"/>
  <c r="AE97" i="29" s="1"/>
  <c r="F98" i="29"/>
  <c r="L145" i="29"/>
  <c r="L25" i="29"/>
  <c r="I53" i="29"/>
  <c r="H53" i="29"/>
  <c r="E53" i="29"/>
  <c r="D53" i="29"/>
  <c r="N112" i="29"/>
  <c r="O112" i="29"/>
  <c r="H5" i="29"/>
  <c r="Q5" i="29" s="1"/>
  <c r="E6" i="29"/>
  <c r="N6" i="29"/>
  <c r="I8" i="29"/>
  <c r="G9" i="29"/>
  <c r="N10" i="29"/>
  <c r="G12" i="29"/>
  <c r="I14" i="29"/>
  <c r="N15" i="29"/>
  <c r="L18" i="29"/>
  <c r="D18" i="29"/>
  <c r="I18" i="29"/>
  <c r="O19" i="29"/>
  <c r="D21" i="29"/>
  <c r="E22" i="29"/>
  <c r="F23" i="29"/>
  <c r="F24" i="29"/>
  <c r="Q24" i="29" s="1"/>
  <c r="G25" i="29"/>
  <c r="H33" i="29"/>
  <c r="E33" i="29"/>
  <c r="L33" i="29"/>
  <c r="L34" i="29"/>
  <c r="D34" i="29"/>
  <c r="I34" i="29"/>
  <c r="O35" i="29"/>
  <c r="D37" i="29"/>
  <c r="E38" i="29"/>
  <c r="F39" i="29"/>
  <c r="F40" i="29"/>
  <c r="Q40" i="29" s="1"/>
  <c r="G41" i="29"/>
  <c r="O46" i="29"/>
  <c r="E47" i="29"/>
  <c r="I49" i="29"/>
  <c r="H49" i="29"/>
  <c r="E49" i="29"/>
  <c r="D49" i="29"/>
  <c r="J53" i="29"/>
  <c r="O54" i="29"/>
  <c r="E55" i="29"/>
  <c r="I57" i="29"/>
  <c r="H57" i="29"/>
  <c r="Q57" i="29" s="1"/>
  <c r="E57" i="29"/>
  <c r="D57" i="29"/>
  <c r="I61" i="29"/>
  <c r="H61" i="29"/>
  <c r="F61" i="29"/>
  <c r="Q61" i="29" s="1"/>
  <c r="E61" i="29"/>
  <c r="D61" i="29"/>
  <c r="G65" i="29"/>
  <c r="Q66" i="29"/>
  <c r="I77" i="29"/>
  <c r="H77" i="29"/>
  <c r="F77" i="29"/>
  <c r="E77" i="29"/>
  <c r="D77" i="29"/>
  <c r="N80" i="29"/>
  <c r="O80" i="29"/>
  <c r="AE82" i="29"/>
  <c r="J97" i="29"/>
  <c r="J98" i="29"/>
  <c r="I129" i="29"/>
  <c r="H129" i="29"/>
  <c r="K129" i="29"/>
  <c r="J129" i="29"/>
  <c r="G129" i="29"/>
  <c r="F129" i="29"/>
  <c r="E129" i="29"/>
  <c r="D129" i="29"/>
  <c r="C129" i="29"/>
  <c r="N144" i="29"/>
  <c r="O144" i="29"/>
  <c r="L26" i="29"/>
  <c r="D26" i="29"/>
  <c r="I26" i="29"/>
  <c r="I45" i="29"/>
  <c r="H45" i="29"/>
  <c r="E45" i="29"/>
  <c r="D45" i="29"/>
  <c r="I69" i="29"/>
  <c r="H69" i="29"/>
  <c r="F69" i="29"/>
  <c r="E69" i="29"/>
  <c r="D69" i="29"/>
  <c r="L3" i="29"/>
  <c r="E9" i="29"/>
  <c r="J8" i="29"/>
  <c r="H9" i="29"/>
  <c r="H12" i="29"/>
  <c r="AE15" i="29"/>
  <c r="F21" i="29"/>
  <c r="F22" i="29"/>
  <c r="H26" i="29"/>
  <c r="H31" i="29"/>
  <c r="Q31" i="29" s="1"/>
  <c r="E31" i="29"/>
  <c r="L31" i="29"/>
  <c r="L32" i="29"/>
  <c r="D32" i="29"/>
  <c r="AE32" i="29" s="1"/>
  <c r="I32" i="29"/>
  <c r="F37" i="29"/>
  <c r="Q37" i="29" s="1"/>
  <c r="F38" i="29"/>
  <c r="J41" i="29"/>
  <c r="I43" i="29"/>
  <c r="D43" i="29"/>
  <c r="J43" i="29"/>
  <c r="K45" i="29"/>
  <c r="F47" i="29"/>
  <c r="K53" i="29"/>
  <c r="F55" i="29"/>
  <c r="J65" i="29"/>
  <c r="N66" i="29"/>
  <c r="O66" i="29"/>
  <c r="L69" i="29"/>
  <c r="N84" i="29"/>
  <c r="O84" i="29"/>
  <c r="AE86" i="29"/>
  <c r="E94" i="29"/>
  <c r="L94" i="29"/>
  <c r="D94" i="29"/>
  <c r="I94" i="29"/>
  <c r="G94" i="29"/>
  <c r="F94" i="29"/>
  <c r="C94" i="29"/>
  <c r="K94" i="29"/>
  <c r="L97" i="29"/>
  <c r="E114" i="29"/>
  <c r="L114" i="29"/>
  <c r="D114" i="29"/>
  <c r="K114" i="29"/>
  <c r="J114" i="29"/>
  <c r="I114" i="29"/>
  <c r="H114" i="29"/>
  <c r="G114" i="29"/>
  <c r="C114" i="29"/>
  <c r="L129" i="29"/>
  <c r="H25" i="29"/>
  <c r="E25" i="29"/>
  <c r="F3" i="29"/>
  <c r="G3" i="29"/>
  <c r="H3" i="29"/>
  <c r="C8" i="29"/>
  <c r="I9" i="29"/>
  <c r="N11" i="29"/>
  <c r="I12" i="29"/>
  <c r="K14" i="29"/>
  <c r="G21" i="29"/>
  <c r="G22" i="29"/>
  <c r="J25" i="29"/>
  <c r="J26" i="29"/>
  <c r="H29" i="29"/>
  <c r="E29" i="29"/>
  <c r="L29" i="29"/>
  <c r="L30" i="29"/>
  <c r="D30" i="29"/>
  <c r="AE30" i="29" s="1"/>
  <c r="I30" i="29"/>
  <c r="C31" i="29"/>
  <c r="C32" i="29"/>
  <c r="G37" i="29"/>
  <c r="G38" i="29"/>
  <c r="K41" i="29"/>
  <c r="O42" i="29"/>
  <c r="C43" i="29"/>
  <c r="L45" i="29"/>
  <c r="G47" i="29"/>
  <c r="I51" i="29"/>
  <c r="D51" i="29"/>
  <c r="J51" i="29"/>
  <c r="H51" i="29"/>
  <c r="L53" i="29"/>
  <c r="G55" i="29"/>
  <c r="O64" i="29"/>
  <c r="K65" i="29"/>
  <c r="I73" i="29"/>
  <c r="H73" i="29"/>
  <c r="F73" i="29"/>
  <c r="E73" i="29"/>
  <c r="D73" i="29"/>
  <c r="AE73" i="29" s="1"/>
  <c r="N88" i="29"/>
  <c r="O88" i="29"/>
  <c r="AE90" i="29"/>
  <c r="H94" i="29"/>
  <c r="N108" i="29"/>
  <c r="O108" i="29"/>
  <c r="E110" i="29"/>
  <c r="L110" i="29"/>
  <c r="D110" i="29"/>
  <c r="I110" i="29"/>
  <c r="H110" i="29"/>
  <c r="G110" i="29"/>
  <c r="F110" i="29"/>
  <c r="C110" i="29"/>
  <c r="K110" i="29"/>
  <c r="F114" i="29"/>
  <c r="Q114" i="29" s="1"/>
  <c r="N128" i="29"/>
  <c r="O128" i="29"/>
  <c r="Q15" i="29"/>
  <c r="I21" i="29"/>
  <c r="H22" i="29"/>
  <c r="K25" i="29"/>
  <c r="K26" i="29"/>
  <c r="H27" i="29"/>
  <c r="E27" i="29"/>
  <c r="L27" i="29"/>
  <c r="L28" i="29"/>
  <c r="D28" i="29"/>
  <c r="AE28" i="29" s="1"/>
  <c r="I28" i="29"/>
  <c r="C29" i="29"/>
  <c r="O29" i="29"/>
  <c r="C30" i="29"/>
  <c r="D31" i="29"/>
  <c r="E32" i="29"/>
  <c r="I37" i="29"/>
  <c r="H38" i="29"/>
  <c r="L41" i="29"/>
  <c r="E42" i="29"/>
  <c r="G42" i="29"/>
  <c r="L42" i="29"/>
  <c r="C42" i="29"/>
  <c r="E43" i="29"/>
  <c r="K47" i="29"/>
  <c r="O48" i="29"/>
  <c r="K55" i="29"/>
  <c r="N62" i="29"/>
  <c r="O62" i="29"/>
  <c r="L65" i="29"/>
  <c r="N78" i="29"/>
  <c r="O78" i="29"/>
  <c r="N92" i="29"/>
  <c r="O92" i="29"/>
  <c r="J94" i="29"/>
  <c r="I109" i="29"/>
  <c r="H109" i="29"/>
  <c r="G109" i="29"/>
  <c r="F109" i="29"/>
  <c r="E109" i="29"/>
  <c r="D109" i="29"/>
  <c r="C109" i="29"/>
  <c r="K109" i="29"/>
  <c r="J110" i="29"/>
  <c r="I113" i="29"/>
  <c r="H113" i="29"/>
  <c r="K113" i="29"/>
  <c r="J113" i="29"/>
  <c r="G113" i="29"/>
  <c r="F113" i="29"/>
  <c r="Q113" i="29" s="1"/>
  <c r="E113" i="29"/>
  <c r="C113" i="29"/>
  <c r="E146" i="29"/>
  <c r="L146" i="29"/>
  <c r="D146" i="29"/>
  <c r="K146" i="29"/>
  <c r="J146" i="29"/>
  <c r="I146" i="29"/>
  <c r="H146" i="29"/>
  <c r="G146" i="29"/>
  <c r="F146" i="29"/>
  <c r="C146" i="29"/>
  <c r="F148" i="29"/>
  <c r="G150" i="29"/>
  <c r="E150" i="29"/>
  <c r="L150" i="29"/>
  <c r="D150" i="29"/>
  <c r="F156" i="29"/>
  <c r="G158" i="29"/>
  <c r="E158" i="29"/>
  <c r="L158" i="29"/>
  <c r="D158" i="29"/>
  <c r="AE164" i="29"/>
  <c r="E166" i="29"/>
  <c r="N167" i="29"/>
  <c r="N171" i="29"/>
  <c r="O176" i="29"/>
  <c r="K198" i="29"/>
  <c r="C198" i="29"/>
  <c r="J198" i="29"/>
  <c r="H198" i="29"/>
  <c r="AE198" i="29" s="1"/>
  <c r="G198" i="29"/>
  <c r="E198" i="29"/>
  <c r="Q201" i="29"/>
  <c r="O206" i="29"/>
  <c r="E209" i="29"/>
  <c r="O216" i="29"/>
  <c r="N218" i="29"/>
  <c r="K81" i="29"/>
  <c r="K85" i="29"/>
  <c r="K89" i="29"/>
  <c r="K93" i="29"/>
  <c r="I95" i="29"/>
  <c r="H95" i="29"/>
  <c r="L95" i="29"/>
  <c r="E96" i="29"/>
  <c r="L96" i="29"/>
  <c r="D96" i="29"/>
  <c r="E101" i="29"/>
  <c r="G102" i="29"/>
  <c r="I111" i="29"/>
  <c r="H111" i="29"/>
  <c r="L111" i="29"/>
  <c r="E112" i="29"/>
  <c r="L112" i="29"/>
  <c r="D112" i="29"/>
  <c r="E117" i="29"/>
  <c r="G118" i="29"/>
  <c r="I127" i="29"/>
  <c r="H127" i="29"/>
  <c r="L127" i="29"/>
  <c r="E128" i="29"/>
  <c r="L128" i="29"/>
  <c r="D128" i="29"/>
  <c r="E133" i="29"/>
  <c r="G134" i="29"/>
  <c r="I143" i="29"/>
  <c r="H143" i="29"/>
  <c r="L143" i="29"/>
  <c r="E144" i="29"/>
  <c r="L144" i="29"/>
  <c r="D144" i="29"/>
  <c r="H148" i="29"/>
  <c r="C150" i="29"/>
  <c r="O152" i="29"/>
  <c r="K155" i="29"/>
  <c r="C155" i="29"/>
  <c r="I155" i="29"/>
  <c r="H155" i="29"/>
  <c r="H156" i="29"/>
  <c r="C158" i="29"/>
  <c r="O160" i="29"/>
  <c r="F166" i="29"/>
  <c r="G167" i="29"/>
  <c r="I167" i="29"/>
  <c r="F167" i="29"/>
  <c r="E167" i="29"/>
  <c r="G179" i="29"/>
  <c r="F179" i="29"/>
  <c r="D179" i="29"/>
  <c r="L179" i="29"/>
  <c r="C179" i="29"/>
  <c r="J179" i="29"/>
  <c r="G181" i="29"/>
  <c r="L181" i="29"/>
  <c r="C181" i="29"/>
  <c r="J181" i="29"/>
  <c r="I181" i="29"/>
  <c r="F181" i="29"/>
  <c r="K188" i="29"/>
  <c r="C188" i="29"/>
  <c r="I188" i="29"/>
  <c r="G188" i="29"/>
  <c r="F188" i="29"/>
  <c r="D188" i="29"/>
  <c r="O189" i="29"/>
  <c r="N189" i="29"/>
  <c r="G193" i="29"/>
  <c r="J193" i="29"/>
  <c r="H193" i="29"/>
  <c r="F193" i="29"/>
  <c r="D193" i="29"/>
  <c r="K202" i="29"/>
  <c r="C202" i="29"/>
  <c r="D202" i="29"/>
  <c r="J202" i="29"/>
  <c r="I202" i="29"/>
  <c r="G202" i="29"/>
  <c r="AE207" i="29"/>
  <c r="N208" i="29"/>
  <c r="K214" i="29"/>
  <c r="C214" i="29"/>
  <c r="J214" i="29"/>
  <c r="I214" i="29"/>
  <c r="H214" i="29"/>
  <c r="G214" i="29"/>
  <c r="E214" i="29"/>
  <c r="G215" i="29"/>
  <c r="I215" i="29"/>
  <c r="H215" i="29"/>
  <c r="F215" i="29"/>
  <c r="E215" i="29"/>
  <c r="L215" i="29"/>
  <c r="C215" i="29"/>
  <c r="O217" i="29"/>
  <c r="N217" i="29"/>
  <c r="I125" i="29"/>
  <c r="H125" i="29"/>
  <c r="L125" i="29"/>
  <c r="E126" i="29"/>
  <c r="L126" i="29"/>
  <c r="D126" i="29"/>
  <c r="I141" i="29"/>
  <c r="H141" i="29"/>
  <c r="L141" i="29"/>
  <c r="E142" i="29"/>
  <c r="L142" i="29"/>
  <c r="D142" i="29"/>
  <c r="G152" i="29"/>
  <c r="E152" i="29"/>
  <c r="L152" i="29"/>
  <c r="D152" i="29"/>
  <c r="AE152" i="29" s="1"/>
  <c r="G160" i="29"/>
  <c r="E160" i="29"/>
  <c r="L160" i="29"/>
  <c r="D160" i="29"/>
  <c r="G165" i="29"/>
  <c r="L165" i="29"/>
  <c r="C165" i="29"/>
  <c r="J165" i="29"/>
  <c r="I165" i="29"/>
  <c r="G199" i="29"/>
  <c r="I199" i="29"/>
  <c r="F199" i="29"/>
  <c r="E199" i="29"/>
  <c r="L199" i="29"/>
  <c r="C199" i="29"/>
  <c r="N203" i="29"/>
  <c r="G211" i="29"/>
  <c r="F211" i="29"/>
  <c r="E211" i="29"/>
  <c r="D211" i="29"/>
  <c r="L211" i="29"/>
  <c r="C211" i="29"/>
  <c r="J211" i="29"/>
  <c r="AE215" i="29"/>
  <c r="G217" i="29"/>
  <c r="F217" i="29"/>
  <c r="J217" i="29"/>
  <c r="I217" i="29"/>
  <c r="H217" i="29"/>
  <c r="E217" i="29"/>
  <c r="C217" i="29"/>
  <c r="AE220" i="29"/>
  <c r="K46" i="29"/>
  <c r="K50" i="29"/>
  <c r="K54" i="29"/>
  <c r="K58" i="29"/>
  <c r="H59" i="29"/>
  <c r="K62" i="29"/>
  <c r="H63" i="29"/>
  <c r="Q63" i="29" s="1"/>
  <c r="K66" i="29"/>
  <c r="H67" i="29"/>
  <c r="Q67" i="29" s="1"/>
  <c r="K70" i="29"/>
  <c r="H71" i="29"/>
  <c r="K74" i="29"/>
  <c r="H75" i="29"/>
  <c r="K78" i="29"/>
  <c r="H79" i="29"/>
  <c r="Q79" i="29" s="1"/>
  <c r="D81" i="29"/>
  <c r="K82" i="29"/>
  <c r="H83" i="29"/>
  <c r="D85" i="29"/>
  <c r="K86" i="29"/>
  <c r="H87" i="29"/>
  <c r="D89" i="29"/>
  <c r="K90" i="29"/>
  <c r="H91" i="29"/>
  <c r="D93" i="29"/>
  <c r="D95" i="29"/>
  <c r="F96" i="29"/>
  <c r="G101" i="29"/>
  <c r="I102" i="29"/>
  <c r="J103" i="29"/>
  <c r="J104" i="29"/>
  <c r="I107" i="29"/>
  <c r="H107" i="29"/>
  <c r="L107" i="29"/>
  <c r="E108" i="29"/>
  <c r="L108" i="29"/>
  <c r="D108" i="29"/>
  <c r="AE108" i="29" s="1"/>
  <c r="D111" i="29"/>
  <c r="F112" i="29"/>
  <c r="G117" i="29"/>
  <c r="I118" i="29"/>
  <c r="J119" i="29"/>
  <c r="J120" i="29"/>
  <c r="I123" i="29"/>
  <c r="H123" i="29"/>
  <c r="L123" i="29"/>
  <c r="E124" i="29"/>
  <c r="L124" i="29"/>
  <c r="D124" i="29"/>
  <c r="O124" i="29"/>
  <c r="C125" i="29"/>
  <c r="C126" i="29"/>
  <c r="D127" i="29"/>
  <c r="F128" i="29"/>
  <c r="G133" i="29"/>
  <c r="I134" i="29"/>
  <c r="J135" i="29"/>
  <c r="J136" i="29"/>
  <c r="I139" i="29"/>
  <c r="H139" i="29"/>
  <c r="L139" i="29"/>
  <c r="E140" i="29"/>
  <c r="L140" i="29"/>
  <c r="D140" i="29"/>
  <c r="O140" i="29"/>
  <c r="C141" i="29"/>
  <c r="C142" i="29"/>
  <c r="D143" i="29"/>
  <c r="F144" i="29"/>
  <c r="J148" i="29"/>
  <c r="K149" i="29"/>
  <c r="C149" i="29"/>
  <c r="I149" i="29"/>
  <c r="H149" i="29"/>
  <c r="Q149" i="29" s="1"/>
  <c r="H150" i="29"/>
  <c r="C152" i="29"/>
  <c r="O154" i="29"/>
  <c r="E155" i="29"/>
  <c r="J156" i="29"/>
  <c r="K157" i="29"/>
  <c r="C157" i="29"/>
  <c r="I157" i="29"/>
  <c r="H157" i="29"/>
  <c r="H158" i="29"/>
  <c r="C160" i="29"/>
  <c r="D165" i="29"/>
  <c r="D167" i="29"/>
  <c r="Q169" i="29"/>
  <c r="H179" i="29"/>
  <c r="E181" i="29"/>
  <c r="K182" i="29"/>
  <c r="C182" i="29"/>
  <c r="J182" i="29"/>
  <c r="H182" i="29"/>
  <c r="G182" i="29"/>
  <c r="E182" i="29"/>
  <c r="Q185" i="29"/>
  <c r="H188" i="29"/>
  <c r="O190" i="29"/>
  <c r="E193" i="29"/>
  <c r="D199" i="29"/>
  <c r="F202" i="29"/>
  <c r="O204" i="29"/>
  <c r="H211" i="29"/>
  <c r="F214" i="29"/>
  <c r="J215" i="29"/>
  <c r="D217" i="29"/>
  <c r="O222" i="29"/>
  <c r="N222" i="29"/>
  <c r="O230" i="29"/>
  <c r="N230" i="29"/>
  <c r="O238" i="29"/>
  <c r="N238" i="29"/>
  <c r="G15" i="29"/>
  <c r="H44" i="29"/>
  <c r="AE44" i="29" s="1"/>
  <c r="C46" i="29"/>
  <c r="L46" i="29"/>
  <c r="H48" i="29"/>
  <c r="Q48" i="29" s="1"/>
  <c r="C50" i="29"/>
  <c r="L50" i="29"/>
  <c r="H52" i="29"/>
  <c r="AE52" i="29" s="1"/>
  <c r="C54" i="29"/>
  <c r="L54" i="29"/>
  <c r="H56" i="29"/>
  <c r="Q56" i="29" s="1"/>
  <c r="C58" i="29"/>
  <c r="L58" i="29"/>
  <c r="J59" i="29"/>
  <c r="H60" i="29"/>
  <c r="AE60" i="29" s="1"/>
  <c r="C62" i="29"/>
  <c r="L62" i="29"/>
  <c r="J63" i="29"/>
  <c r="H64" i="29"/>
  <c r="Q64" i="29" s="1"/>
  <c r="C66" i="29"/>
  <c r="L66" i="29"/>
  <c r="J67" i="29"/>
  <c r="H68" i="29"/>
  <c r="Q68" i="29" s="1"/>
  <c r="C70" i="29"/>
  <c r="L70" i="29"/>
  <c r="J71" i="29"/>
  <c r="H72" i="29"/>
  <c r="Q72" i="29" s="1"/>
  <c r="C74" i="29"/>
  <c r="L74" i="29"/>
  <c r="J75" i="29"/>
  <c r="H76" i="29"/>
  <c r="Q76" i="29" s="1"/>
  <c r="C78" i="29"/>
  <c r="L78" i="29"/>
  <c r="J79" i="29"/>
  <c r="H80" i="29"/>
  <c r="AE80" i="29" s="1"/>
  <c r="E81" i="29"/>
  <c r="C82" i="29"/>
  <c r="L82" i="29"/>
  <c r="J83" i="29"/>
  <c r="H84" i="29"/>
  <c r="Q84" i="29" s="1"/>
  <c r="E85" i="29"/>
  <c r="C86" i="29"/>
  <c r="L86" i="29"/>
  <c r="J87" i="29"/>
  <c r="H88" i="29"/>
  <c r="Q88" i="29" s="1"/>
  <c r="E89" i="29"/>
  <c r="C90" i="29"/>
  <c r="L90" i="29"/>
  <c r="J91" i="29"/>
  <c r="H92" i="29"/>
  <c r="Q92" i="29" s="1"/>
  <c r="E93" i="29"/>
  <c r="E95" i="29"/>
  <c r="G96" i="29"/>
  <c r="J101" i="29"/>
  <c r="J102" i="29"/>
  <c r="I105" i="29"/>
  <c r="H105" i="29"/>
  <c r="AE105" i="29" s="1"/>
  <c r="L105" i="29"/>
  <c r="E106" i="29"/>
  <c r="L106" i="29"/>
  <c r="D106" i="29"/>
  <c r="AE106" i="29" s="1"/>
  <c r="O106" i="29"/>
  <c r="C107" i="29"/>
  <c r="C108" i="29"/>
  <c r="E111" i="29"/>
  <c r="G112" i="29"/>
  <c r="J117" i="29"/>
  <c r="J118" i="29"/>
  <c r="I121" i="29"/>
  <c r="H121" i="29"/>
  <c r="AE121" i="29" s="1"/>
  <c r="L121" i="29"/>
  <c r="E122" i="29"/>
  <c r="L122" i="29"/>
  <c r="D122" i="29"/>
  <c r="AE122" i="29" s="1"/>
  <c r="O122" i="29"/>
  <c r="C123" i="29"/>
  <c r="C124" i="29"/>
  <c r="D125" i="29"/>
  <c r="F126" i="29"/>
  <c r="E127" i="29"/>
  <c r="G128" i="29"/>
  <c r="J133" i="29"/>
  <c r="J134" i="29"/>
  <c r="I137" i="29"/>
  <c r="H137" i="29"/>
  <c r="AE137" i="29" s="1"/>
  <c r="L137" i="29"/>
  <c r="E138" i="29"/>
  <c r="L138" i="29"/>
  <c r="D138" i="29"/>
  <c r="AE138" i="29" s="1"/>
  <c r="O138" i="29"/>
  <c r="C139" i="29"/>
  <c r="C140" i="29"/>
  <c r="D141" i="29"/>
  <c r="F142" i="29"/>
  <c r="E143" i="29"/>
  <c r="G144" i="29"/>
  <c r="D149" i="29"/>
  <c r="AE149" i="29" s="1"/>
  <c r="I150" i="29"/>
  <c r="F152" i="29"/>
  <c r="G154" i="29"/>
  <c r="E154" i="29"/>
  <c r="L154" i="29"/>
  <c r="D154" i="29"/>
  <c r="AE154" i="29" s="1"/>
  <c r="F155" i="29"/>
  <c r="D157" i="29"/>
  <c r="I158" i="29"/>
  <c r="F160" i="29"/>
  <c r="K162" i="29"/>
  <c r="C162" i="29"/>
  <c r="H162" i="29"/>
  <c r="F162" i="29"/>
  <c r="AE162" i="29" s="1"/>
  <c r="E162" i="29"/>
  <c r="E165" i="29"/>
  <c r="H167" i="29"/>
  <c r="O168" i="29"/>
  <c r="N168" i="29"/>
  <c r="K172" i="29"/>
  <c r="C172" i="29"/>
  <c r="I172" i="29"/>
  <c r="G172" i="29"/>
  <c r="F172" i="29"/>
  <c r="D172" i="29"/>
  <c r="O173" i="29"/>
  <c r="N173" i="29"/>
  <c r="G177" i="29"/>
  <c r="J177" i="29"/>
  <c r="H177" i="29"/>
  <c r="F177" i="29"/>
  <c r="D177" i="29"/>
  <c r="N178" i="29"/>
  <c r="I179" i="29"/>
  <c r="H181" i="29"/>
  <c r="AE181" i="29" s="1"/>
  <c r="D182" i="29"/>
  <c r="K186" i="29"/>
  <c r="C186" i="29"/>
  <c r="D186" i="29"/>
  <c r="J186" i="29"/>
  <c r="I186" i="29"/>
  <c r="G186" i="29"/>
  <c r="J188" i="29"/>
  <c r="AE191" i="29"/>
  <c r="N192" i="29"/>
  <c r="I193" i="29"/>
  <c r="H199" i="29"/>
  <c r="K200" i="29"/>
  <c r="C200" i="29"/>
  <c r="G200" i="29"/>
  <c r="E200" i="29"/>
  <c r="D200" i="29"/>
  <c r="J200" i="29"/>
  <c r="N201" i="29"/>
  <c r="H202" i="29"/>
  <c r="I211" i="29"/>
  <c r="L214" i="29"/>
  <c r="K215" i="29"/>
  <c r="K217" i="29"/>
  <c r="O225" i="29"/>
  <c r="N225" i="29"/>
  <c r="O233" i="29"/>
  <c r="N233" i="29"/>
  <c r="O241" i="29"/>
  <c r="N241" i="29"/>
  <c r="K59" i="29"/>
  <c r="K63" i="29"/>
  <c r="K67" i="29"/>
  <c r="K71" i="29"/>
  <c r="K75" i="29"/>
  <c r="K79" i="29"/>
  <c r="F81" i="29"/>
  <c r="K83" i="29"/>
  <c r="F85" i="29"/>
  <c r="K87" i="29"/>
  <c r="F89" i="29"/>
  <c r="K91" i="29"/>
  <c r="F93" i="29"/>
  <c r="F95" i="29"/>
  <c r="H96" i="29"/>
  <c r="I103" i="29"/>
  <c r="H103" i="29"/>
  <c r="L103" i="29"/>
  <c r="E104" i="29"/>
  <c r="L104" i="29"/>
  <c r="D104" i="29"/>
  <c r="F111" i="29"/>
  <c r="H112" i="29"/>
  <c r="I119" i="29"/>
  <c r="H119" i="29"/>
  <c r="L119" i="29"/>
  <c r="E120" i="29"/>
  <c r="L120" i="29"/>
  <c r="D120" i="29"/>
  <c r="E125" i="29"/>
  <c r="G126" i="29"/>
  <c r="F127" i="29"/>
  <c r="H128" i="29"/>
  <c r="I135" i="29"/>
  <c r="H135" i="29"/>
  <c r="L135" i="29"/>
  <c r="E136" i="29"/>
  <c r="L136" i="29"/>
  <c r="D136" i="29"/>
  <c r="E141" i="29"/>
  <c r="G142" i="29"/>
  <c r="F143" i="29"/>
  <c r="H144" i="29"/>
  <c r="O148" i="29"/>
  <c r="J150" i="29"/>
  <c r="K151" i="29"/>
  <c r="C151" i="29"/>
  <c r="I151" i="29"/>
  <c r="H151" i="29"/>
  <c r="Q151" i="29" s="1"/>
  <c r="H152" i="29"/>
  <c r="G155" i="29"/>
  <c r="O156" i="29"/>
  <c r="J158" i="29"/>
  <c r="K159" i="29"/>
  <c r="C159" i="29"/>
  <c r="I159" i="29"/>
  <c r="H159" i="29"/>
  <c r="Q159" i="29" s="1"/>
  <c r="H160" i="29"/>
  <c r="O163" i="29"/>
  <c r="F165" i="29"/>
  <c r="J167" i="29"/>
  <c r="K168" i="29"/>
  <c r="C168" i="29"/>
  <c r="G168" i="29"/>
  <c r="E168" i="29"/>
  <c r="D168" i="29"/>
  <c r="K170" i="29"/>
  <c r="C170" i="29"/>
  <c r="D170" i="29"/>
  <c r="J170" i="29"/>
  <c r="I170" i="29"/>
  <c r="K179" i="29"/>
  <c r="Q180" i="29"/>
  <c r="K181" i="29"/>
  <c r="G183" i="29"/>
  <c r="I183" i="29"/>
  <c r="F183" i="29"/>
  <c r="E183" i="29"/>
  <c r="L183" i="29"/>
  <c r="C183" i="29"/>
  <c r="N187" i="29"/>
  <c r="L188" i="29"/>
  <c r="K193" i="29"/>
  <c r="J199" i="29"/>
  <c r="L202" i="29"/>
  <c r="K211" i="29"/>
  <c r="L217" i="29"/>
  <c r="I101" i="29"/>
  <c r="H101" i="29"/>
  <c r="L101" i="29"/>
  <c r="E102" i="29"/>
  <c r="L102" i="29"/>
  <c r="D102" i="29"/>
  <c r="AE102" i="29" s="1"/>
  <c r="I117" i="29"/>
  <c r="H117" i="29"/>
  <c r="Q117" i="29" s="1"/>
  <c r="L117" i="29"/>
  <c r="E118" i="29"/>
  <c r="L118" i="29"/>
  <c r="D118" i="29"/>
  <c r="F125" i="29"/>
  <c r="H126" i="29"/>
  <c r="I133" i="29"/>
  <c r="H133" i="29"/>
  <c r="Q133" i="29" s="1"/>
  <c r="L133" i="29"/>
  <c r="E134" i="29"/>
  <c r="L134" i="29"/>
  <c r="D134" i="29"/>
  <c r="F141" i="29"/>
  <c r="H142" i="29"/>
  <c r="G148" i="29"/>
  <c r="E148" i="29"/>
  <c r="L148" i="29"/>
  <c r="D148" i="29"/>
  <c r="AE148" i="29" s="1"/>
  <c r="I152" i="29"/>
  <c r="Q154" i="29"/>
  <c r="G156" i="29"/>
  <c r="E156" i="29"/>
  <c r="L156" i="29"/>
  <c r="D156" i="29"/>
  <c r="I160" i="29"/>
  <c r="H165" i="29"/>
  <c r="K166" i="29"/>
  <c r="C166" i="29"/>
  <c r="J166" i="29"/>
  <c r="H166" i="29"/>
  <c r="G166" i="29"/>
  <c r="O174" i="29"/>
  <c r="D183" i="29"/>
  <c r="L193" i="29"/>
  <c r="G195" i="29"/>
  <c r="F195" i="29"/>
  <c r="D195" i="29"/>
  <c r="L195" i="29"/>
  <c r="C195" i="29"/>
  <c r="J195" i="29"/>
  <c r="G197" i="29"/>
  <c r="L197" i="29"/>
  <c r="C197" i="29"/>
  <c r="J197" i="29"/>
  <c r="I197" i="29"/>
  <c r="F197" i="29"/>
  <c r="K199" i="29"/>
  <c r="AE201" i="29"/>
  <c r="K204" i="29"/>
  <c r="C204" i="29"/>
  <c r="I204" i="29"/>
  <c r="G204" i="29"/>
  <c r="F204" i="29"/>
  <c r="D204" i="29"/>
  <c r="O205" i="29"/>
  <c r="N205" i="29"/>
  <c r="G209" i="29"/>
  <c r="J209" i="29"/>
  <c r="H209" i="29"/>
  <c r="F209" i="29"/>
  <c r="D209" i="29"/>
  <c r="K44" i="29"/>
  <c r="G46" i="29"/>
  <c r="K48" i="29"/>
  <c r="G50" i="29"/>
  <c r="K52" i="29"/>
  <c r="G54" i="29"/>
  <c r="K56" i="29"/>
  <c r="G58" i="29"/>
  <c r="D59" i="29"/>
  <c r="K60" i="29"/>
  <c r="G62" i="29"/>
  <c r="D63" i="29"/>
  <c r="K64" i="29"/>
  <c r="G66" i="29"/>
  <c r="D67" i="29"/>
  <c r="K68" i="29"/>
  <c r="G70" i="29"/>
  <c r="D71" i="29"/>
  <c r="AE71" i="29" s="1"/>
  <c r="K72" i="29"/>
  <c r="G74" i="29"/>
  <c r="D75" i="29"/>
  <c r="K76" i="29"/>
  <c r="G78" i="29"/>
  <c r="D79" i="29"/>
  <c r="K80" i="29"/>
  <c r="H81" i="29"/>
  <c r="G82" i="29"/>
  <c r="D83" i="29"/>
  <c r="AE83" i="29" s="1"/>
  <c r="K84" i="29"/>
  <c r="H85" i="29"/>
  <c r="G86" i="29"/>
  <c r="D87" i="29"/>
  <c r="AE87" i="29" s="1"/>
  <c r="K88" i="29"/>
  <c r="H89" i="29"/>
  <c r="G90" i="29"/>
  <c r="D91" i="29"/>
  <c r="AE91" i="29" s="1"/>
  <c r="K92" i="29"/>
  <c r="H93" i="29"/>
  <c r="J95" i="29"/>
  <c r="J96" i="29"/>
  <c r="I99" i="29"/>
  <c r="H99" i="29"/>
  <c r="L99" i="29"/>
  <c r="E100" i="29"/>
  <c r="L100" i="29"/>
  <c r="D100" i="29"/>
  <c r="O100" i="29"/>
  <c r="C101" i="29"/>
  <c r="C102" i="29"/>
  <c r="D103" i="29"/>
  <c r="F104" i="29"/>
  <c r="F107" i="29"/>
  <c r="Q107" i="29" s="1"/>
  <c r="H108" i="29"/>
  <c r="J111" i="29"/>
  <c r="J112" i="29"/>
  <c r="I115" i="29"/>
  <c r="H115" i="29"/>
  <c r="Q115" i="29" s="1"/>
  <c r="L115" i="29"/>
  <c r="E116" i="29"/>
  <c r="L116" i="29"/>
  <c r="D116" i="29"/>
  <c r="O116" i="29"/>
  <c r="C117" i="29"/>
  <c r="C118" i="29"/>
  <c r="D119" i="29"/>
  <c r="F120" i="29"/>
  <c r="Q120" i="29" s="1"/>
  <c r="F123" i="29"/>
  <c r="AE123" i="29" s="1"/>
  <c r="H124" i="29"/>
  <c r="Q124" i="29" s="1"/>
  <c r="G125" i="29"/>
  <c r="I126" i="29"/>
  <c r="J127" i="29"/>
  <c r="J128" i="29"/>
  <c r="I131" i="29"/>
  <c r="H131" i="29"/>
  <c r="L131" i="29"/>
  <c r="E132" i="29"/>
  <c r="L132" i="29"/>
  <c r="D132" i="29"/>
  <c r="O132" i="29"/>
  <c r="C133" i="29"/>
  <c r="C134" i="29"/>
  <c r="D135" i="29"/>
  <c r="F136" i="29"/>
  <c r="F139" i="29"/>
  <c r="H140" i="29"/>
  <c r="Q140" i="29" s="1"/>
  <c r="G141" i="29"/>
  <c r="I142" i="29"/>
  <c r="J143" i="29"/>
  <c r="J144" i="29"/>
  <c r="I147" i="29"/>
  <c r="H147" i="29"/>
  <c r="Q147" i="29" s="1"/>
  <c r="L147" i="29"/>
  <c r="C148" i="29"/>
  <c r="G149" i="29"/>
  <c r="O150" i="29"/>
  <c r="E151" i="29"/>
  <c r="J152" i="29"/>
  <c r="K153" i="29"/>
  <c r="C153" i="29"/>
  <c r="I153" i="29"/>
  <c r="H153" i="29"/>
  <c r="AE153" i="29" s="1"/>
  <c r="L155" i="29"/>
  <c r="C156" i="29"/>
  <c r="G157" i="29"/>
  <c r="O158" i="29"/>
  <c r="E159" i="29"/>
  <c r="J160" i="29"/>
  <c r="K161" i="29"/>
  <c r="C161" i="29"/>
  <c r="I161" i="29"/>
  <c r="H161" i="29"/>
  <c r="Q161" i="29" s="1"/>
  <c r="G163" i="29"/>
  <c r="F163" i="29"/>
  <c r="D163" i="29"/>
  <c r="L163" i="29"/>
  <c r="C163" i="29"/>
  <c r="K165" i="29"/>
  <c r="D166" i="29"/>
  <c r="AE166" i="29" s="1"/>
  <c r="L167" i="29"/>
  <c r="H168" i="29"/>
  <c r="Q168" i="29" s="1"/>
  <c r="N169" i="29"/>
  <c r="F170" i="29"/>
  <c r="Q170" i="29" s="1"/>
  <c r="AE175" i="29"/>
  <c r="L182" i="29"/>
  <c r="H183" i="29"/>
  <c r="K184" i="29"/>
  <c r="C184" i="29"/>
  <c r="G184" i="29"/>
  <c r="E184" i="29"/>
  <c r="D184" i="29"/>
  <c r="AE184" i="29" s="1"/>
  <c r="J184" i="29"/>
  <c r="N185" i="29"/>
  <c r="E195" i="29"/>
  <c r="D197" i="29"/>
  <c r="AE197" i="29" s="1"/>
  <c r="N199" i="29"/>
  <c r="E204" i="29"/>
  <c r="C209" i="29"/>
  <c r="O223" i="29"/>
  <c r="N223" i="29"/>
  <c r="O231" i="29"/>
  <c r="N231" i="29"/>
  <c r="O239" i="29"/>
  <c r="N239" i="29"/>
  <c r="E243" i="29"/>
  <c r="E245" i="29"/>
  <c r="AE251" i="29"/>
  <c r="E252" i="29"/>
  <c r="K253" i="29"/>
  <c r="C253" i="29"/>
  <c r="H253" i="29"/>
  <c r="L253" i="29"/>
  <c r="J253" i="29"/>
  <c r="I253" i="29"/>
  <c r="O260" i="29"/>
  <c r="N260" i="29"/>
  <c r="O261" i="29"/>
  <c r="G266" i="29"/>
  <c r="D266" i="29"/>
  <c r="AE266" i="29" s="1"/>
  <c r="K266" i="29"/>
  <c r="J266" i="29"/>
  <c r="I266" i="29"/>
  <c r="H266" i="29"/>
  <c r="E266" i="29"/>
  <c r="K271" i="29"/>
  <c r="C271" i="29"/>
  <c r="H271" i="29"/>
  <c r="Q271" i="29" s="1"/>
  <c r="E271" i="29"/>
  <c r="L271" i="29"/>
  <c r="J271" i="29"/>
  <c r="I271" i="29"/>
  <c r="G271" i="29"/>
  <c r="D271" i="29"/>
  <c r="K275" i="29"/>
  <c r="C275" i="29"/>
  <c r="J275" i="29"/>
  <c r="Q275" i="29" s="1"/>
  <c r="G275" i="29"/>
  <c r="L275" i="29"/>
  <c r="I275" i="29"/>
  <c r="H275" i="29"/>
  <c r="E275" i="29"/>
  <c r="D286" i="29"/>
  <c r="G292" i="29"/>
  <c r="I292" i="29"/>
  <c r="E292" i="29"/>
  <c r="H292" i="29"/>
  <c r="F292" i="29"/>
  <c r="D292" i="29"/>
  <c r="C292" i="29"/>
  <c r="L292" i="29"/>
  <c r="O301" i="29"/>
  <c r="D308" i="29"/>
  <c r="K311" i="29"/>
  <c r="C311" i="29"/>
  <c r="D311" i="29"/>
  <c r="I311" i="29"/>
  <c r="J311" i="29"/>
  <c r="H311" i="29"/>
  <c r="G311" i="29"/>
  <c r="F311" i="29"/>
  <c r="E311" i="29"/>
  <c r="K173" i="29"/>
  <c r="K178" i="29"/>
  <c r="C178" i="29"/>
  <c r="L178" i="29"/>
  <c r="K189" i="29"/>
  <c r="K194" i="29"/>
  <c r="C194" i="29"/>
  <c r="L194" i="29"/>
  <c r="K205" i="29"/>
  <c r="K210" i="29"/>
  <c r="C210" i="29"/>
  <c r="L210" i="29"/>
  <c r="F213" i="29"/>
  <c r="D219" i="29"/>
  <c r="G221" i="29"/>
  <c r="F225" i="29"/>
  <c r="I225" i="29"/>
  <c r="H225" i="29"/>
  <c r="AE226" i="29"/>
  <c r="G227" i="29"/>
  <c r="G229" i="29"/>
  <c r="F233" i="29"/>
  <c r="I233" i="29"/>
  <c r="H233" i="29"/>
  <c r="AE234" i="29"/>
  <c r="G235" i="29"/>
  <c r="G237" i="29"/>
  <c r="F241" i="29"/>
  <c r="I241" i="29"/>
  <c r="H241" i="29"/>
  <c r="AE242" i="29"/>
  <c r="G243" i="29"/>
  <c r="G245" i="29"/>
  <c r="K249" i="29"/>
  <c r="F249" i="29"/>
  <c r="J249" i="29"/>
  <c r="I249" i="29"/>
  <c r="H249" i="29"/>
  <c r="O258" i="29"/>
  <c r="N258" i="29"/>
  <c r="G260" i="29"/>
  <c r="E260" i="29"/>
  <c r="F260" i="29"/>
  <c r="D260" i="29"/>
  <c r="AE260" i="29" s="1"/>
  <c r="C260" i="29"/>
  <c r="K263" i="29"/>
  <c r="C263" i="29"/>
  <c r="I263" i="29"/>
  <c r="G263" i="29"/>
  <c r="F263" i="29"/>
  <c r="E263" i="29"/>
  <c r="G264" i="29"/>
  <c r="H264" i="29"/>
  <c r="I264" i="29"/>
  <c r="F264" i="29"/>
  <c r="E264" i="29"/>
  <c r="C264" i="29"/>
  <c r="K265" i="29"/>
  <c r="C265" i="29"/>
  <c r="F265" i="29"/>
  <c r="I265" i="29"/>
  <c r="H265" i="29"/>
  <c r="G265" i="29"/>
  <c r="D265" i="29"/>
  <c r="N281" i="29"/>
  <c r="AE285" i="29"/>
  <c r="N304" i="29"/>
  <c r="Q310" i="29"/>
  <c r="O326" i="29"/>
  <c r="N326" i="29"/>
  <c r="H243" i="29"/>
  <c r="O247" i="29"/>
  <c r="N247" i="29"/>
  <c r="G270" i="29"/>
  <c r="J270" i="29"/>
  <c r="F270" i="29"/>
  <c r="H270" i="29"/>
  <c r="E270" i="29"/>
  <c r="D270" i="29"/>
  <c r="C270" i="29"/>
  <c r="L270" i="29"/>
  <c r="N271" i="29"/>
  <c r="K169" i="29"/>
  <c r="H171" i="29"/>
  <c r="AE171" i="29" s="1"/>
  <c r="D173" i="29"/>
  <c r="K174" i="29"/>
  <c r="C174" i="29"/>
  <c r="L174" i="29"/>
  <c r="H176" i="29"/>
  <c r="E178" i="29"/>
  <c r="N184" i="29"/>
  <c r="K185" i="29"/>
  <c r="H187" i="29"/>
  <c r="AE187" i="29" s="1"/>
  <c r="D189" i="29"/>
  <c r="K190" i="29"/>
  <c r="C190" i="29"/>
  <c r="L190" i="29"/>
  <c r="H192" i="29"/>
  <c r="AE192" i="29" s="1"/>
  <c r="E194" i="29"/>
  <c r="N200" i="29"/>
  <c r="K201" i="29"/>
  <c r="H203" i="29"/>
  <c r="Q203" i="29" s="1"/>
  <c r="D205" i="29"/>
  <c r="K206" i="29"/>
  <c r="C206" i="29"/>
  <c r="L206" i="29"/>
  <c r="H208" i="29"/>
  <c r="AE208" i="29" s="1"/>
  <c r="E210" i="29"/>
  <c r="I213" i="29"/>
  <c r="H219" i="29"/>
  <c r="K221" i="29"/>
  <c r="F223" i="29"/>
  <c r="D223" i="29"/>
  <c r="AE223" i="29" s="1"/>
  <c r="L223" i="29"/>
  <c r="C223" i="29"/>
  <c r="AE224" i="29"/>
  <c r="D225" i="29"/>
  <c r="Q226" i="29"/>
  <c r="I227" i="29"/>
  <c r="K229" i="29"/>
  <c r="F231" i="29"/>
  <c r="Q231" i="29" s="1"/>
  <c r="D231" i="29"/>
  <c r="L231" i="29"/>
  <c r="C231" i="29"/>
  <c r="AE232" i="29"/>
  <c r="D233" i="29"/>
  <c r="Q234" i="29"/>
  <c r="I235" i="29"/>
  <c r="K237" i="29"/>
  <c r="F239" i="29"/>
  <c r="D239" i="29"/>
  <c r="L239" i="29"/>
  <c r="C239" i="29"/>
  <c r="AE240" i="29"/>
  <c r="D241" i="29"/>
  <c r="Q242" i="29"/>
  <c r="I243" i="29"/>
  <c r="K245" i="29"/>
  <c r="F247" i="29"/>
  <c r="D247" i="29"/>
  <c r="L247" i="29"/>
  <c r="C247" i="29"/>
  <c r="AE248" i="29"/>
  <c r="D249" i="29"/>
  <c r="F253" i="29"/>
  <c r="I260" i="29"/>
  <c r="K261" i="29"/>
  <c r="C261" i="29"/>
  <c r="D261" i="29"/>
  <c r="G261" i="29"/>
  <c r="F261" i="29"/>
  <c r="E261" i="29"/>
  <c r="H263" i="29"/>
  <c r="J264" i="29"/>
  <c r="J265" i="29"/>
  <c r="L266" i="29"/>
  <c r="Q269" i="29"/>
  <c r="I270" i="29"/>
  <c r="K277" i="29"/>
  <c r="C277" i="29"/>
  <c r="G277" i="29"/>
  <c r="D277" i="29"/>
  <c r="I277" i="29"/>
  <c r="H277" i="29"/>
  <c r="F277" i="29"/>
  <c r="E277" i="29"/>
  <c r="O280" i="29"/>
  <c r="N280" i="29"/>
  <c r="K164" i="29"/>
  <c r="C164" i="29"/>
  <c r="L164" i="29"/>
  <c r="C169" i="29"/>
  <c r="L169" i="29"/>
  <c r="I171" i="29"/>
  <c r="E173" i="29"/>
  <c r="D174" i="29"/>
  <c r="AE174" i="29" s="1"/>
  <c r="K175" i="29"/>
  <c r="F178" i="29"/>
  <c r="K180" i="29"/>
  <c r="C180" i="29"/>
  <c r="L180" i="29"/>
  <c r="C185" i="29"/>
  <c r="L185" i="29"/>
  <c r="I187" i="29"/>
  <c r="E189" i="29"/>
  <c r="D190" i="29"/>
  <c r="AE190" i="29" s="1"/>
  <c r="K191" i="29"/>
  <c r="F194" i="29"/>
  <c r="K196" i="29"/>
  <c r="C196" i="29"/>
  <c r="L196" i="29"/>
  <c r="C201" i="29"/>
  <c r="L201" i="29"/>
  <c r="I203" i="29"/>
  <c r="E205" i="29"/>
  <c r="D206" i="29"/>
  <c r="K207" i="29"/>
  <c r="F210" i="29"/>
  <c r="K212" i="29"/>
  <c r="C212" i="29"/>
  <c r="L212" i="29"/>
  <c r="J213" i="29"/>
  <c r="I219" i="29"/>
  <c r="E223" i="29"/>
  <c r="E225" i="29"/>
  <c r="J227" i="29"/>
  <c r="E231" i="29"/>
  <c r="E233" i="29"/>
  <c r="J235" i="29"/>
  <c r="E239" i="29"/>
  <c r="E241" i="29"/>
  <c r="J243" i="29"/>
  <c r="E247" i="29"/>
  <c r="E249" i="29"/>
  <c r="G250" i="29"/>
  <c r="D250" i="29"/>
  <c r="K250" i="29"/>
  <c r="J250" i="29"/>
  <c r="Q250" i="29" s="1"/>
  <c r="I250" i="29"/>
  <c r="G253" i="29"/>
  <c r="J260" i="29"/>
  <c r="H261" i="29"/>
  <c r="J263" i="29"/>
  <c r="K264" i="29"/>
  <c r="L265" i="29"/>
  <c r="K270" i="29"/>
  <c r="J277" i="29"/>
  <c r="N288" i="29"/>
  <c r="K297" i="29"/>
  <c r="C297" i="29"/>
  <c r="I297" i="29"/>
  <c r="F297" i="29"/>
  <c r="L297" i="29"/>
  <c r="J297" i="29"/>
  <c r="H297" i="29"/>
  <c r="AE297" i="29" s="1"/>
  <c r="E297" i="29"/>
  <c r="K305" i="29"/>
  <c r="C305" i="29"/>
  <c r="E305" i="29"/>
  <c r="J305" i="29"/>
  <c r="L305" i="29"/>
  <c r="I305" i="29"/>
  <c r="H305" i="29"/>
  <c r="F305" i="29"/>
  <c r="O310" i="29"/>
  <c r="N310" i="29"/>
  <c r="K327" i="29"/>
  <c r="C327" i="29"/>
  <c r="D327" i="29"/>
  <c r="I327" i="29"/>
  <c r="L327" i="29"/>
  <c r="J327" i="29"/>
  <c r="H327" i="29"/>
  <c r="G327" i="29"/>
  <c r="F327" i="29"/>
  <c r="E327" i="29"/>
  <c r="K213" i="29"/>
  <c r="J219" i="29"/>
  <c r="F221" i="29"/>
  <c r="I221" i="29"/>
  <c r="H221" i="29"/>
  <c r="F229" i="29"/>
  <c r="I229" i="29"/>
  <c r="H229" i="29"/>
  <c r="F237" i="29"/>
  <c r="I237" i="29"/>
  <c r="H237" i="29"/>
  <c r="F245" i="29"/>
  <c r="I245" i="29"/>
  <c r="H245" i="29"/>
  <c r="AE245" i="29" s="1"/>
  <c r="N246" i="29"/>
  <c r="G252" i="29"/>
  <c r="J252" i="29"/>
  <c r="AE252" i="29" s="1"/>
  <c r="K252" i="29"/>
  <c r="I252" i="29"/>
  <c r="H252" i="29"/>
  <c r="Q252" i="29" s="1"/>
  <c r="Q258" i="29"/>
  <c r="O259" i="29"/>
  <c r="N259" i="29"/>
  <c r="K293" i="29"/>
  <c r="C293" i="29"/>
  <c r="G293" i="29"/>
  <c r="D293" i="29"/>
  <c r="L293" i="29"/>
  <c r="J293" i="29"/>
  <c r="I293" i="29"/>
  <c r="H293" i="29"/>
  <c r="Q293" i="29" s="1"/>
  <c r="E293" i="29"/>
  <c r="K171" i="29"/>
  <c r="H173" i="29"/>
  <c r="Q173" i="29" s="1"/>
  <c r="K176" i="29"/>
  <c r="C176" i="29"/>
  <c r="L176" i="29"/>
  <c r="H178" i="29"/>
  <c r="K187" i="29"/>
  <c r="H189" i="29"/>
  <c r="K192" i="29"/>
  <c r="C192" i="29"/>
  <c r="L192" i="29"/>
  <c r="H194" i="29"/>
  <c r="K203" i="29"/>
  <c r="H205" i="29"/>
  <c r="K208" i="29"/>
  <c r="C208" i="29"/>
  <c r="L208" i="29"/>
  <c r="H210" i="29"/>
  <c r="C213" i="29"/>
  <c r="L213" i="29"/>
  <c r="C221" i="29"/>
  <c r="J225" i="29"/>
  <c r="O227" i="29"/>
  <c r="N227" i="29"/>
  <c r="C229" i="29"/>
  <c r="J233" i="29"/>
  <c r="O235" i="29"/>
  <c r="N235" i="29"/>
  <c r="C237" i="29"/>
  <c r="J241" i="29"/>
  <c r="O243" i="29"/>
  <c r="N243" i="29"/>
  <c r="C245" i="29"/>
  <c r="L249" i="29"/>
  <c r="C252" i="29"/>
  <c r="L260" i="29"/>
  <c r="G290" i="29"/>
  <c r="L290" i="29"/>
  <c r="C290" i="29"/>
  <c r="I290" i="29"/>
  <c r="K290" i="29"/>
  <c r="J290" i="29"/>
  <c r="H290" i="29"/>
  <c r="Q290" i="29" s="1"/>
  <c r="E290" i="29"/>
  <c r="G219" i="29"/>
  <c r="F219" i="29"/>
  <c r="L219" i="29"/>
  <c r="AE221" i="29"/>
  <c r="F227" i="29"/>
  <c r="D227" i="29"/>
  <c r="L227" i="29"/>
  <c r="C227" i="29"/>
  <c r="F235" i="29"/>
  <c r="D235" i="29"/>
  <c r="L235" i="29"/>
  <c r="C235" i="29"/>
  <c r="F243" i="29"/>
  <c r="D243" i="29"/>
  <c r="L243" i="29"/>
  <c r="C243" i="29"/>
  <c r="AE256" i="29"/>
  <c r="G286" i="29"/>
  <c r="J286" i="29"/>
  <c r="F286" i="29"/>
  <c r="K286" i="29"/>
  <c r="I286" i="29"/>
  <c r="H286" i="29"/>
  <c r="E286" i="29"/>
  <c r="C286" i="29"/>
  <c r="AE303" i="29"/>
  <c r="G308" i="29"/>
  <c r="I308" i="29"/>
  <c r="E308" i="29"/>
  <c r="K308" i="29"/>
  <c r="J308" i="29"/>
  <c r="H308" i="29"/>
  <c r="F308" i="29"/>
  <c r="C308" i="29"/>
  <c r="G330" i="29"/>
  <c r="H330" i="29"/>
  <c r="D330" i="29"/>
  <c r="O330" i="29"/>
  <c r="F332" i="29"/>
  <c r="K335" i="29"/>
  <c r="C335" i="29"/>
  <c r="H335" i="29"/>
  <c r="Q335" i="29" s="1"/>
  <c r="E335" i="29"/>
  <c r="H336" i="29"/>
  <c r="O338" i="29"/>
  <c r="O344" i="29"/>
  <c r="N344" i="29"/>
  <c r="Q346" i="29"/>
  <c r="Q352" i="29"/>
  <c r="Q355" i="29"/>
  <c r="G364" i="29"/>
  <c r="L364" i="29"/>
  <c r="C364" i="29"/>
  <c r="J364" i="29"/>
  <c r="D364" i="29"/>
  <c r="K364" i="29"/>
  <c r="I364" i="29"/>
  <c r="E364" i="29"/>
  <c r="F364" i="29"/>
  <c r="O374" i="29"/>
  <c r="Q267" i="29"/>
  <c r="G274" i="29"/>
  <c r="L274" i="29"/>
  <c r="C274" i="29"/>
  <c r="I274" i="29"/>
  <c r="O277" i="29"/>
  <c r="K281" i="29"/>
  <c r="C281" i="29"/>
  <c r="I281" i="29"/>
  <c r="F281" i="29"/>
  <c r="K289" i="29"/>
  <c r="C289" i="29"/>
  <c r="E289" i="29"/>
  <c r="J289" i="29"/>
  <c r="Q294" i="29"/>
  <c r="G300" i="29"/>
  <c r="D300" i="29"/>
  <c r="J300" i="29"/>
  <c r="G304" i="29"/>
  <c r="F304" i="29"/>
  <c r="AE304" i="29" s="1"/>
  <c r="L304" i="29"/>
  <c r="C304" i="29"/>
  <c r="O311" i="29"/>
  <c r="E316" i="29"/>
  <c r="AE317" i="29"/>
  <c r="N319" i="29"/>
  <c r="E320" i="29"/>
  <c r="K323" i="29"/>
  <c r="C323" i="29"/>
  <c r="J323" i="29"/>
  <c r="AE323" i="29" s="1"/>
  <c r="G323" i="29"/>
  <c r="C330" i="29"/>
  <c r="Q331" i="29"/>
  <c r="G338" i="29"/>
  <c r="H338" i="29"/>
  <c r="C338" i="29"/>
  <c r="J338" i="29"/>
  <c r="G340" i="29"/>
  <c r="D340" i="29"/>
  <c r="E340" i="29"/>
  <c r="K340" i="29"/>
  <c r="Q341" i="29"/>
  <c r="K343" i="29"/>
  <c r="C343" i="29"/>
  <c r="H343" i="29"/>
  <c r="G343" i="29"/>
  <c r="J343" i="29"/>
  <c r="E343" i="29"/>
  <c r="D343" i="29"/>
  <c r="K347" i="29"/>
  <c r="C347" i="29"/>
  <c r="J347" i="29"/>
  <c r="I347" i="29"/>
  <c r="G347" i="29"/>
  <c r="F347" i="29"/>
  <c r="G314" i="29"/>
  <c r="H314" i="29"/>
  <c r="D314" i="29"/>
  <c r="F316" i="29"/>
  <c r="K319" i="29"/>
  <c r="C319" i="29"/>
  <c r="H319" i="29"/>
  <c r="E319" i="29"/>
  <c r="H320" i="29"/>
  <c r="N322" i="29"/>
  <c r="N329" i="29"/>
  <c r="E330" i="29"/>
  <c r="G334" i="29"/>
  <c r="J334" i="29"/>
  <c r="F334" i="29"/>
  <c r="D338" i="29"/>
  <c r="C340" i="29"/>
  <c r="F343" i="29"/>
  <c r="D347" i="29"/>
  <c r="O357" i="29"/>
  <c r="N357" i="29"/>
  <c r="N362" i="29"/>
  <c r="O362" i="29"/>
  <c r="J216" i="29"/>
  <c r="AE216" i="29" s="1"/>
  <c r="J218" i="29"/>
  <c r="Q218" i="29" s="1"/>
  <c r="J220" i="29"/>
  <c r="Q220" i="29" s="1"/>
  <c r="J254" i="29"/>
  <c r="J255" i="29"/>
  <c r="AE255" i="29" s="1"/>
  <c r="G258" i="29"/>
  <c r="I258" i="29"/>
  <c r="L258" i="29"/>
  <c r="K259" i="29"/>
  <c r="C259" i="29"/>
  <c r="G259" i="29"/>
  <c r="K268" i="29"/>
  <c r="N269" i="29"/>
  <c r="K273" i="29"/>
  <c r="C273" i="29"/>
  <c r="E273" i="29"/>
  <c r="J273" i="29"/>
  <c r="E274" i="29"/>
  <c r="Q278" i="29"/>
  <c r="J279" i="29"/>
  <c r="E281" i="29"/>
  <c r="J282" i="29"/>
  <c r="G284" i="29"/>
  <c r="D284" i="29"/>
  <c r="J284" i="29"/>
  <c r="Q285" i="29"/>
  <c r="J287" i="29"/>
  <c r="G288" i="29"/>
  <c r="F288" i="29"/>
  <c r="L288" i="29"/>
  <c r="C288" i="29"/>
  <c r="F289" i="29"/>
  <c r="O295" i="29"/>
  <c r="E300" i="29"/>
  <c r="I302" i="29"/>
  <c r="N303" i="29"/>
  <c r="E304" i="29"/>
  <c r="K307" i="29"/>
  <c r="C307" i="29"/>
  <c r="J307" i="29"/>
  <c r="G307" i="29"/>
  <c r="J309" i="29"/>
  <c r="C314" i="29"/>
  <c r="Q315" i="29"/>
  <c r="H316" i="29"/>
  <c r="D319" i="29"/>
  <c r="I320" i="29"/>
  <c r="G322" i="29"/>
  <c r="L322" i="29"/>
  <c r="C322" i="29"/>
  <c r="I322" i="29"/>
  <c r="E323" i="29"/>
  <c r="J324" i="29"/>
  <c r="O325" i="29"/>
  <c r="K329" i="29"/>
  <c r="C329" i="29"/>
  <c r="I329" i="29"/>
  <c r="F329" i="29"/>
  <c r="F330" i="29"/>
  <c r="K332" i="29"/>
  <c r="N333" i="29"/>
  <c r="C334" i="29"/>
  <c r="K337" i="29"/>
  <c r="C337" i="29"/>
  <c r="E337" i="29"/>
  <c r="J337" i="29"/>
  <c r="E338" i="29"/>
  <c r="F340" i="29"/>
  <c r="I343" i="29"/>
  <c r="E347" i="29"/>
  <c r="G348" i="29"/>
  <c r="I348" i="29"/>
  <c r="H348" i="29"/>
  <c r="D348" i="29"/>
  <c r="L348" i="29"/>
  <c r="K348" i="29"/>
  <c r="K357" i="29"/>
  <c r="C357" i="29"/>
  <c r="F357" i="29"/>
  <c r="D357" i="29"/>
  <c r="J357" i="29"/>
  <c r="I357" i="29"/>
  <c r="H357" i="29"/>
  <c r="G357" i="29"/>
  <c r="E357" i="29"/>
  <c r="G362" i="29"/>
  <c r="F362" i="29"/>
  <c r="D362" i="29"/>
  <c r="J362" i="29"/>
  <c r="E362" i="29"/>
  <c r="C362" i="29"/>
  <c r="K362" i="29"/>
  <c r="I362" i="29"/>
  <c r="H362" i="29"/>
  <c r="G398" i="29"/>
  <c r="I398" i="29"/>
  <c r="F398" i="29"/>
  <c r="E398" i="29"/>
  <c r="C398" i="29"/>
  <c r="L398" i="29"/>
  <c r="K398" i="29"/>
  <c r="J398" i="29"/>
  <c r="H398" i="29"/>
  <c r="D398" i="29"/>
  <c r="C216" i="29"/>
  <c r="C218" i="29"/>
  <c r="C220" i="29"/>
  <c r="G256" i="29"/>
  <c r="L256" i="29"/>
  <c r="C256" i="29"/>
  <c r="K257" i="29"/>
  <c r="C257" i="29"/>
  <c r="J257" i="29"/>
  <c r="Q257" i="29" s="1"/>
  <c r="C258" i="29"/>
  <c r="D259" i="29"/>
  <c r="AE259" i="29" s="1"/>
  <c r="D273" i="29"/>
  <c r="Q273" i="29" s="1"/>
  <c r="F274" i="29"/>
  <c r="G276" i="29"/>
  <c r="I276" i="29"/>
  <c r="E276" i="29"/>
  <c r="N276" i="29"/>
  <c r="G281" i="29"/>
  <c r="K282" i="29"/>
  <c r="C284" i="29"/>
  <c r="D288" i="29"/>
  <c r="AE288" i="29" s="1"/>
  <c r="G289" i="29"/>
  <c r="K295" i="29"/>
  <c r="C295" i="29"/>
  <c r="D295" i="29"/>
  <c r="I295" i="29"/>
  <c r="G298" i="29"/>
  <c r="H298" i="29"/>
  <c r="D298" i="29"/>
  <c r="AE298" i="29" s="1"/>
  <c r="O298" i="29"/>
  <c r="F300" i="29"/>
  <c r="K302" i="29"/>
  <c r="K303" i="29"/>
  <c r="C303" i="29"/>
  <c r="H303" i="29"/>
  <c r="Q303" i="29" s="1"/>
  <c r="E303" i="29"/>
  <c r="H304" i="29"/>
  <c r="D307" i="29"/>
  <c r="E314" i="29"/>
  <c r="I316" i="29"/>
  <c r="G318" i="29"/>
  <c r="J318" i="29"/>
  <c r="F318" i="29"/>
  <c r="F319" i="29"/>
  <c r="J320" i="29"/>
  <c r="D322" i="29"/>
  <c r="F323" i="29"/>
  <c r="K324" i="29"/>
  <c r="K325" i="29"/>
  <c r="C325" i="29"/>
  <c r="G325" i="29"/>
  <c r="D325" i="29"/>
  <c r="AE325" i="29" s="1"/>
  <c r="D329" i="29"/>
  <c r="AE329" i="29" s="1"/>
  <c r="I330" i="29"/>
  <c r="D334" i="29"/>
  <c r="I335" i="29"/>
  <c r="D337" i="29"/>
  <c r="AE337" i="29" s="1"/>
  <c r="F338" i="29"/>
  <c r="H340" i="29"/>
  <c r="L343" i="29"/>
  <c r="K345" i="29"/>
  <c r="C345" i="29"/>
  <c r="E345" i="29"/>
  <c r="D345" i="29"/>
  <c r="G345" i="29"/>
  <c r="L345" i="29"/>
  <c r="H347" i="29"/>
  <c r="C348" i="29"/>
  <c r="L357" i="29"/>
  <c r="L362" i="29"/>
  <c r="Q368" i="29"/>
  <c r="G254" i="29"/>
  <c r="F254" i="29"/>
  <c r="Q254" i="29" s="1"/>
  <c r="L254" i="29"/>
  <c r="K255" i="29"/>
  <c r="C255" i="29"/>
  <c r="E255" i="29"/>
  <c r="AE258" i="29"/>
  <c r="Q262" i="29"/>
  <c r="G268" i="29"/>
  <c r="D268" i="29"/>
  <c r="J268" i="29"/>
  <c r="G272" i="29"/>
  <c r="F272" i="29"/>
  <c r="L272" i="29"/>
  <c r="C272" i="29"/>
  <c r="H274" i="29"/>
  <c r="O279" i="29"/>
  <c r="H281" i="29"/>
  <c r="N287" i="29"/>
  <c r="H289" i="29"/>
  <c r="K291" i="29"/>
  <c r="C291" i="29"/>
  <c r="J291" i="29"/>
  <c r="AE291" i="29" s="1"/>
  <c r="G291" i="29"/>
  <c r="Q299" i="29"/>
  <c r="H300" i="29"/>
  <c r="I304" i="29"/>
  <c r="G306" i="29"/>
  <c r="L306" i="29"/>
  <c r="C306" i="29"/>
  <c r="I306" i="29"/>
  <c r="O309" i="29"/>
  <c r="K313" i="29"/>
  <c r="C313" i="29"/>
  <c r="I313" i="29"/>
  <c r="F313" i="29"/>
  <c r="Q313" i="29" s="1"/>
  <c r="F314" i="29"/>
  <c r="K316" i="29"/>
  <c r="G319" i="29"/>
  <c r="K321" i="29"/>
  <c r="C321" i="29"/>
  <c r="E321" i="29"/>
  <c r="J321" i="29"/>
  <c r="Q321" i="29" s="1"/>
  <c r="H323" i="29"/>
  <c r="Q326" i="29"/>
  <c r="AE326" i="29"/>
  <c r="J330" i="29"/>
  <c r="G332" i="29"/>
  <c r="D332" i="29"/>
  <c r="AE332" i="29" s="1"/>
  <c r="J332" i="29"/>
  <c r="Q333" i="29"/>
  <c r="E334" i="29"/>
  <c r="G336" i="29"/>
  <c r="F336" i="29"/>
  <c r="L336" i="29"/>
  <c r="C336" i="29"/>
  <c r="I338" i="29"/>
  <c r="K339" i="29"/>
  <c r="C339" i="29"/>
  <c r="F339" i="29"/>
  <c r="D339" i="29"/>
  <c r="J339" i="29"/>
  <c r="I340" i="29"/>
  <c r="L347" i="29"/>
  <c r="E348" i="29"/>
  <c r="G356" i="29"/>
  <c r="H356" i="29"/>
  <c r="C356" i="29"/>
  <c r="J356" i="29"/>
  <c r="I356" i="29"/>
  <c r="L356" i="29"/>
  <c r="K356" i="29"/>
  <c r="F356" i="29"/>
  <c r="AE356" i="29" s="1"/>
  <c r="N373" i="29"/>
  <c r="O373" i="29"/>
  <c r="J274" i="29"/>
  <c r="AE276" i="29"/>
  <c r="K279" i="29"/>
  <c r="C279" i="29"/>
  <c r="D279" i="29"/>
  <c r="AE279" i="29" s="1"/>
  <c r="I279" i="29"/>
  <c r="J281" i="29"/>
  <c r="AE281" i="29" s="1"/>
  <c r="G282" i="29"/>
  <c r="H282" i="29"/>
  <c r="D282" i="29"/>
  <c r="K287" i="29"/>
  <c r="C287" i="29"/>
  <c r="H287" i="29"/>
  <c r="Q287" i="29" s="1"/>
  <c r="E287" i="29"/>
  <c r="I289" i="29"/>
  <c r="I300" i="29"/>
  <c r="G302" i="29"/>
  <c r="J302" i="29"/>
  <c r="F302" i="29"/>
  <c r="J304" i="29"/>
  <c r="AE306" i="29"/>
  <c r="K309" i="29"/>
  <c r="C309" i="29"/>
  <c r="G309" i="29"/>
  <c r="D309" i="29"/>
  <c r="AE309" i="29" s="1"/>
  <c r="AE313" i="29"/>
  <c r="I314" i="29"/>
  <c r="I319" i="29"/>
  <c r="I323" i="29"/>
  <c r="G324" i="29"/>
  <c r="I324" i="29"/>
  <c r="E324" i="29"/>
  <c r="K330" i="29"/>
  <c r="H334" i="29"/>
  <c r="K338" i="29"/>
  <c r="J340" i="29"/>
  <c r="AE342" i="29"/>
  <c r="G350" i="29"/>
  <c r="E350" i="29"/>
  <c r="D350" i="29"/>
  <c r="L350" i="29"/>
  <c r="I350" i="29"/>
  <c r="H350" i="29"/>
  <c r="Q350" i="29" s="1"/>
  <c r="O351" i="29"/>
  <c r="N353" i="29"/>
  <c r="K373" i="29"/>
  <c r="C373" i="29"/>
  <c r="F373" i="29"/>
  <c r="D373" i="29"/>
  <c r="L373" i="29"/>
  <c r="H373" i="29"/>
  <c r="G373" i="29"/>
  <c r="J373" i="29"/>
  <c r="I373" i="29"/>
  <c r="E373" i="29"/>
  <c r="AE310" i="29"/>
  <c r="J314" i="29"/>
  <c r="G316" i="29"/>
  <c r="D316" i="29"/>
  <c r="J316" i="29"/>
  <c r="G320" i="29"/>
  <c r="F320" i="29"/>
  <c r="L320" i="29"/>
  <c r="C320" i="29"/>
  <c r="O327" i="29"/>
  <c r="L330" i="29"/>
  <c r="N335" i="29"/>
  <c r="K361" i="29"/>
  <c r="C361" i="29"/>
  <c r="H361" i="29"/>
  <c r="F361" i="29"/>
  <c r="E361" i="29"/>
  <c r="L361" i="29"/>
  <c r="J361" i="29"/>
  <c r="I361" i="29"/>
  <c r="G361" i="29"/>
  <c r="O370" i="29"/>
  <c r="N370" i="29"/>
  <c r="G384" i="29"/>
  <c r="E384" i="29"/>
  <c r="L384" i="29"/>
  <c r="C384" i="29"/>
  <c r="I384" i="29"/>
  <c r="H384" i="29"/>
  <c r="K384" i="29"/>
  <c r="J384" i="29"/>
  <c r="F384" i="29"/>
  <c r="D384" i="29"/>
  <c r="AE384" i="29" s="1"/>
  <c r="AE391" i="29"/>
  <c r="Q391" i="29"/>
  <c r="K371" i="29"/>
  <c r="C371" i="29"/>
  <c r="I371" i="29"/>
  <c r="G371" i="29"/>
  <c r="D371" i="29"/>
  <c r="L371" i="29"/>
  <c r="J371" i="29"/>
  <c r="O372" i="29"/>
  <c r="N372" i="29"/>
  <c r="Q375" i="29"/>
  <c r="K387" i="29"/>
  <c r="C387" i="29"/>
  <c r="I387" i="29"/>
  <c r="G387" i="29"/>
  <c r="F387" i="29"/>
  <c r="H387" i="29"/>
  <c r="E387" i="29"/>
  <c r="O399" i="29"/>
  <c r="N399" i="29"/>
  <c r="N419" i="29"/>
  <c r="O419" i="29"/>
  <c r="D387" i="29"/>
  <c r="K401" i="29"/>
  <c r="C401" i="29"/>
  <c r="D401" i="29"/>
  <c r="J401" i="29"/>
  <c r="I401" i="29"/>
  <c r="G401" i="29"/>
  <c r="F401" i="29"/>
  <c r="E401" i="29"/>
  <c r="K433" i="29"/>
  <c r="C433" i="29"/>
  <c r="D433" i="29"/>
  <c r="AE433" i="29" s="1"/>
  <c r="J433" i="29"/>
  <c r="I433" i="29"/>
  <c r="H433" i="29"/>
  <c r="G433" i="29"/>
  <c r="L433" i="29"/>
  <c r="F433" i="29"/>
  <c r="E433" i="29"/>
  <c r="G428" i="29"/>
  <c r="L428" i="29"/>
  <c r="C428" i="29"/>
  <c r="J428" i="29"/>
  <c r="I428" i="29"/>
  <c r="F428" i="29"/>
  <c r="K428" i="29"/>
  <c r="H428" i="29"/>
  <c r="E428" i="29"/>
  <c r="D428" i="29"/>
  <c r="K349" i="29"/>
  <c r="C349" i="29"/>
  <c r="G349" i="29"/>
  <c r="F349" i="29"/>
  <c r="K353" i="29"/>
  <c r="C353" i="29"/>
  <c r="I353" i="29"/>
  <c r="H353" i="29"/>
  <c r="K369" i="29"/>
  <c r="C369" i="29"/>
  <c r="D369" i="29"/>
  <c r="J369" i="29"/>
  <c r="I369" i="29"/>
  <c r="F369" i="29"/>
  <c r="Q369" i="29" s="1"/>
  <c r="E369" i="29"/>
  <c r="H371" i="29"/>
  <c r="Q371" i="29" s="1"/>
  <c r="N377" i="29"/>
  <c r="Q379" i="29"/>
  <c r="K385" i="29"/>
  <c r="C385" i="29"/>
  <c r="D385" i="29"/>
  <c r="J385" i="29"/>
  <c r="E385" i="29"/>
  <c r="L385" i="29"/>
  <c r="I385" i="29"/>
  <c r="L387" i="29"/>
  <c r="L401" i="29"/>
  <c r="G404" i="29"/>
  <c r="H404" i="29"/>
  <c r="E404" i="29"/>
  <c r="D404" i="29"/>
  <c r="AE404" i="29" s="1"/>
  <c r="F404" i="29"/>
  <c r="L404" i="29"/>
  <c r="K404" i="29"/>
  <c r="Q418" i="29"/>
  <c r="K251" i="29"/>
  <c r="C251" i="29"/>
  <c r="L251" i="29"/>
  <c r="K262" i="29"/>
  <c r="K267" i="29"/>
  <c r="C267" i="29"/>
  <c r="L267" i="29"/>
  <c r="K278" i="29"/>
  <c r="H280" i="29"/>
  <c r="AE280" i="29" s="1"/>
  <c r="K283" i="29"/>
  <c r="C283" i="29"/>
  <c r="L283" i="29"/>
  <c r="K294" i="29"/>
  <c r="H296" i="29"/>
  <c r="K299" i="29"/>
  <c r="C299" i="29"/>
  <c r="L299" i="29"/>
  <c r="K310" i="29"/>
  <c r="H312" i="29"/>
  <c r="AE312" i="29" s="1"/>
  <c r="K315" i="29"/>
  <c r="C315" i="29"/>
  <c r="L315" i="29"/>
  <c r="K326" i="29"/>
  <c r="H328" i="29"/>
  <c r="K331" i="29"/>
  <c r="C331" i="29"/>
  <c r="L331" i="29"/>
  <c r="G342" i="29"/>
  <c r="J342" i="29"/>
  <c r="Q342" i="29" s="1"/>
  <c r="I342" i="29"/>
  <c r="O345" i="29"/>
  <c r="N345" i="29"/>
  <c r="D349" i="29"/>
  <c r="AE349" i="29" s="1"/>
  <c r="D353" i="29"/>
  <c r="O355" i="29"/>
  <c r="G358" i="29"/>
  <c r="D358" i="29"/>
  <c r="E358" i="29"/>
  <c r="K358" i="29"/>
  <c r="J358" i="29"/>
  <c r="Q358" i="29" s="1"/>
  <c r="AE363" i="29"/>
  <c r="G366" i="29"/>
  <c r="I366" i="29"/>
  <c r="F366" i="29"/>
  <c r="Q366" i="29" s="1"/>
  <c r="K366" i="29"/>
  <c r="E366" i="29"/>
  <c r="D366" i="29"/>
  <c r="G369" i="29"/>
  <c r="O378" i="29"/>
  <c r="G380" i="29"/>
  <c r="L380" i="29"/>
  <c r="C380" i="29"/>
  <c r="J380" i="29"/>
  <c r="I380" i="29"/>
  <c r="E380" i="29"/>
  <c r="D380" i="29"/>
  <c r="F385" i="29"/>
  <c r="O387" i="29"/>
  <c r="N393" i="29"/>
  <c r="Q402" i="29"/>
  <c r="C404" i="29"/>
  <c r="O407" i="29"/>
  <c r="N407" i="29"/>
  <c r="K417" i="29"/>
  <c r="C417" i="29"/>
  <c r="D417" i="29"/>
  <c r="J417" i="29"/>
  <c r="I417" i="29"/>
  <c r="G417" i="29"/>
  <c r="L417" i="29"/>
  <c r="H417" i="29"/>
  <c r="F417" i="29"/>
  <c r="E417" i="29"/>
  <c r="G424" i="29"/>
  <c r="J424" i="29"/>
  <c r="H424" i="29"/>
  <c r="F424" i="29"/>
  <c r="D424" i="29"/>
  <c r="C424" i="29"/>
  <c r="L424" i="29"/>
  <c r="K424" i="29"/>
  <c r="E424" i="29"/>
  <c r="E353" i="29"/>
  <c r="G360" i="29"/>
  <c r="J360" i="29"/>
  <c r="D360" i="29"/>
  <c r="K360" i="29"/>
  <c r="I360" i="29"/>
  <c r="H369" i="29"/>
  <c r="AE370" i="29"/>
  <c r="K381" i="29"/>
  <c r="C381" i="29"/>
  <c r="J381" i="29"/>
  <c r="H381" i="29"/>
  <c r="G381" i="29"/>
  <c r="F381" i="29"/>
  <c r="G385" i="29"/>
  <c r="O386" i="29"/>
  <c r="N398" i="29"/>
  <c r="I404" i="29"/>
  <c r="O410" i="29"/>
  <c r="I424" i="29"/>
  <c r="N383" i="29"/>
  <c r="N394" i="29"/>
  <c r="O394" i="29"/>
  <c r="O418" i="29"/>
  <c r="N418" i="29"/>
  <c r="N421" i="29"/>
  <c r="O421" i="29"/>
  <c r="K269" i="29"/>
  <c r="C269" i="29"/>
  <c r="L269" i="29"/>
  <c r="K280" i="29"/>
  <c r="K285" i="29"/>
  <c r="C285" i="29"/>
  <c r="L285" i="29"/>
  <c r="K296" i="29"/>
  <c r="K301" i="29"/>
  <c r="C301" i="29"/>
  <c r="L301" i="29"/>
  <c r="K312" i="29"/>
  <c r="K317" i="29"/>
  <c r="C317" i="29"/>
  <c r="L317" i="29"/>
  <c r="K328" i="29"/>
  <c r="K333" i="29"/>
  <c r="C333" i="29"/>
  <c r="L333" i="29"/>
  <c r="G344" i="29"/>
  <c r="F344" i="29"/>
  <c r="E344" i="29"/>
  <c r="I349" i="29"/>
  <c r="O350" i="29"/>
  <c r="N350" i="29"/>
  <c r="G353" i="29"/>
  <c r="AE355" i="29"/>
  <c r="E360" i="29"/>
  <c r="Q367" i="29"/>
  <c r="K377" i="29"/>
  <c r="C377" i="29"/>
  <c r="H377" i="29"/>
  <c r="AE377" i="29" s="1"/>
  <c r="F377" i="29"/>
  <c r="L377" i="29"/>
  <c r="G377" i="29"/>
  <c r="E377" i="29"/>
  <c r="G378" i="29"/>
  <c r="F378" i="29"/>
  <c r="D378" i="29"/>
  <c r="C378" i="29"/>
  <c r="K378" i="29"/>
  <c r="J378" i="29"/>
  <c r="E381" i="29"/>
  <c r="G382" i="29"/>
  <c r="I382" i="29"/>
  <c r="F382" i="29"/>
  <c r="D382" i="29"/>
  <c r="L382" i="29"/>
  <c r="K382" i="29"/>
  <c r="G394" i="29"/>
  <c r="F394" i="29"/>
  <c r="Q394" i="29" s="1"/>
  <c r="D394" i="29"/>
  <c r="L394" i="29"/>
  <c r="C394" i="29"/>
  <c r="E394" i="29"/>
  <c r="K394" i="29"/>
  <c r="AE395" i="29"/>
  <c r="G408" i="29"/>
  <c r="J408" i="29"/>
  <c r="H408" i="29"/>
  <c r="F408" i="29"/>
  <c r="G412" i="29"/>
  <c r="L412" i="29"/>
  <c r="C412" i="29"/>
  <c r="J412" i="29"/>
  <c r="I412" i="29"/>
  <c r="Q416" i="29"/>
  <c r="AE432" i="29"/>
  <c r="O436" i="29"/>
  <c r="N436" i="29"/>
  <c r="K399" i="29"/>
  <c r="C399" i="29"/>
  <c r="G399" i="29"/>
  <c r="E399" i="29"/>
  <c r="D399" i="29"/>
  <c r="K403" i="29"/>
  <c r="C403" i="29"/>
  <c r="I403" i="29"/>
  <c r="G403" i="29"/>
  <c r="F403" i="29"/>
  <c r="D408" i="29"/>
  <c r="E412" i="29"/>
  <c r="O415" i="29"/>
  <c r="N415" i="29"/>
  <c r="AE423" i="29"/>
  <c r="K346" i="29"/>
  <c r="K351" i="29"/>
  <c r="C351" i="29"/>
  <c r="L351" i="29"/>
  <c r="Q354" i="29"/>
  <c r="G355" i="29"/>
  <c r="N368" i="29"/>
  <c r="Q370" i="29"/>
  <c r="G372" i="29"/>
  <c r="H372" i="29"/>
  <c r="Q372" i="29" s="1"/>
  <c r="E372" i="29"/>
  <c r="G376" i="29"/>
  <c r="J376" i="29"/>
  <c r="H376" i="29"/>
  <c r="N379" i="29"/>
  <c r="K383" i="29"/>
  <c r="C383" i="29"/>
  <c r="G383" i="29"/>
  <c r="E383" i="29"/>
  <c r="O388" i="29"/>
  <c r="N388" i="29"/>
  <c r="I392" i="29"/>
  <c r="K393" i="29"/>
  <c r="C393" i="29"/>
  <c r="H393" i="29"/>
  <c r="F393" i="29"/>
  <c r="E393" i="29"/>
  <c r="H396" i="29"/>
  <c r="K397" i="29"/>
  <c r="C397" i="29"/>
  <c r="J397" i="29"/>
  <c r="H397" i="29"/>
  <c r="G397" i="29"/>
  <c r="F399" i="29"/>
  <c r="D403" i="29"/>
  <c r="AE407" i="29"/>
  <c r="E408" i="29"/>
  <c r="J410" i="29"/>
  <c r="F412" i="29"/>
  <c r="J414" i="29"/>
  <c r="K415" i="29"/>
  <c r="C415" i="29"/>
  <c r="G415" i="29"/>
  <c r="E415" i="29"/>
  <c r="D415" i="29"/>
  <c r="AE415" i="29" s="1"/>
  <c r="G426" i="29"/>
  <c r="F426" i="29"/>
  <c r="D426" i="29"/>
  <c r="L426" i="29"/>
  <c r="C426" i="29"/>
  <c r="J426" i="29"/>
  <c r="K429" i="29"/>
  <c r="C429" i="29"/>
  <c r="J429" i="29"/>
  <c r="H429" i="29"/>
  <c r="G429" i="29"/>
  <c r="E429" i="29"/>
  <c r="K341" i="29"/>
  <c r="C341" i="29"/>
  <c r="L341" i="29"/>
  <c r="C346" i="29"/>
  <c r="L346" i="29"/>
  <c r="D351" i="29"/>
  <c r="K352" i="29"/>
  <c r="K365" i="29"/>
  <c r="C365" i="29"/>
  <c r="J365" i="29"/>
  <c r="H365" i="29"/>
  <c r="G368" i="29"/>
  <c r="E368" i="29"/>
  <c r="L368" i="29"/>
  <c r="C368" i="29"/>
  <c r="C372" i="29"/>
  <c r="C376" i="29"/>
  <c r="D383" i="29"/>
  <c r="AE383" i="29" s="1"/>
  <c r="G388" i="29"/>
  <c r="H388" i="29"/>
  <c r="Q388" i="29" s="1"/>
  <c r="E388" i="29"/>
  <c r="D388" i="29"/>
  <c r="D393" i="29"/>
  <c r="D397" i="29"/>
  <c r="AE397" i="29" s="1"/>
  <c r="H399" i="29"/>
  <c r="E403" i="29"/>
  <c r="O404" i="29"/>
  <c r="N404" i="29"/>
  <c r="I408" i="29"/>
  <c r="K409" i="29"/>
  <c r="C409" i="29"/>
  <c r="H409" i="29"/>
  <c r="F409" i="29"/>
  <c r="E409" i="29"/>
  <c r="H412" i="29"/>
  <c r="K413" i="29"/>
  <c r="C413" i="29"/>
  <c r="J413" i="29"/>
  <c r="H413" i="29"/>
  <c r="Q413" i="29" s="1"/>
  <c r="G413" i="29"/>
  <c r="F415" i="29"/>
  <c r="N416" i="29"/>
  <c r="AE418" i="29"/>
  <c r="Q423" i="29"/>
  <c r="E426" i="29"/>
  <c r="D429" i="29"/>
  <c r="K435" i="29"/>
  <c r="C435" i="29"/>
  <c r="J435" i="29"/>
  <c r="I435" i="29"/>
  <c r="G435" i="29"/>
  <c r="F435" i="29"/>
  <c r="E435" i="29"/>
  <c r="D435" i="29"/>
  <c r="G430" i="29"/>
  <c r="I430" i="29"/>
  <c r="F430" i="29"/>
  <c r="E430" i="29"/>
  <c r="L430" i="29"/>
  <c r="C430" i="29"/>
  <c r="AE430" i="29"/>
  <c r="K355" i="29"/>
  <c r="C355" i="29"/>
  <c r="I355" i="29"/>
  <c r="N363" i="29"/>
  <c r="K367" i="29"/>
  <c r="C367" i="29"/>
  <c r="G367" i="29"/>
  <c r="E367" i="29"/>
  <c r="I372" i="29"/>
  <c r="F376" i="29"/>
  <c r="Q376" i="29" s="1"/>
  <c r="I383" i="29"/>
  <c r="N384" i="29"/>
  <c r="Q386" i="29"/>
  <c r="G392" i="29"/>
  <c r="J392" i="29"/>
  <c r="H392" i="29"/>
  <c r="F392" i="29"/>
  <c r="G396" i="29"/>
  <c r="L396" i="29"/>
  <c r="C396" i="29"/>
  <c r="J396" i="29"/>
  <c r="I396" i="29"/>
  <c r="L399" i="29"/>
  <c r="Q400" i="29"/>
  <c r="L403" i="29"/>
  <c r="O405" i="29"/>
  <c r="G410" i="29"/>
  <c r="F410" i="29"/>
  <c r="D410" i="29"/>
  <c r="L410" i="29"/>
  <c r="C410" i="29"/>
  <c r="G414" i="29"/>
  <c r="I414" i="29"/>
  <c r="F414" i="29"/>
  <c r="Q414" i="29" s="1"/>
  <c r="E414" i="29"/>
  <c r="AE416" i="29"/>
  <c r="K419" i="29"/>
  <c r="C419" i="29"/>
  <c r="I419" i="29"/>
  <c r="G419" i="29"/>
  <c r="F419" i="29"/>
  <c r="D419" i="29"/>
  <c r="O420" i="29"/>
  <c r="N420" i="29"/>
  <c r="H430" i="29"/>
  <c r="K444" i="29"/>
  <c r="C444" i="29"/>
  <c r="G444" i="29"/>
  <c r="F444" i="29"/>
  <c r="E444" i="29"/>
  <c r="I449" i="29"/>
  <c r="O450" i="29"/>
  <c r="N450" i="29"/>
  <c r="E453" i="29"/>
  <c r="O454" i="29"/>
  <c r="K474" i="29"/>
  <c r="C474" i="29"/>
  <c r="E474" i="29"/>
  <c r="G474" i="29"/>
  <c r="F474" i="29"/>
  <c r="D474" i="29"/>
  <c r="J474" i="29"/>
  <c r="I474" i="29"/>
  <c r="K420" i="29"/>
  <c r="K425" i="29"/>
  <c r="C425" i="29"/>
  <c r="L425" i="29"/>
  <c r="K436" i="29"/>
  <c r="K442" i="29"/>
  <c r="C442" i="29"/>
  <c r="J442" i="29"/>
  <c r="I442" i="29"/>
  <c r="H442" i="29"/>
  <c r="D444" i="29"/>
  <c r="J449" i="29"/>
  <c r="K450" i="29"/>
  <c r="C450" i="29"/>
  <c r="F450" i="29"/>
  <c r="E450" i="29"/>
  <c r="D450" i="29"/>
  <c r="F453" i="29"/>
  <c r="Q453" i="29" s="1"/>
  <c r="K454" i="29"/>
  <c r="C454" i="29"/>
  <c r="H454" i="29"/>
  <c r="G454" i="29"/>
  <c r="F454" i="29"/>
  <c r="AE457" i="29"/>
  <c r="AE466" i="29"/>
  <c r="O472" i="29"/>
  <c r="N472" i="29"/>
  <c r="O473" i="29"/>
  <c r="N473" i="29"/>
  <c r="H474" i="29"/>
  <c r="K431" i="29"/>
  <c r="C431" i="29"/>
  <c r="L431" i="29"/>
  <c r="Q434" i="29"/>
  <c r="H444" i="29"/>
  <c r="O445" i="29"/>
  <c r="N445" i="29"/>
  <c r="K448" i="29"/>
  <c r="C448" i="29"/>
  <c r="I448" i="29"/>
  <c r="H448" i="29"/>
  <c r="G448" i="29"/>
  <c r="K449" i="29"/>
  <c r="G450" i="29"/>
  <c r="AE452" i="29"/>
  <c r="K453" i="29"/>
  <c r="D454" i="29"/>
  <c r="AE454" i="29" s="1"/>
  <c r="N469" i="29"/>
  <c r="O469" i="29"/>
  <c r="G473" i="29"/>
  <c r="F473" i="29"/>
  <c r="E473" i="29"/>
  <c r="D473" i="29"/>
  <c r="C473" i="29"/>
  <c r="J473" i="29"/>
  <c r="I473" i="29"/>
  <c r="L474" i="29"/>
  <c r="O479" i="29"/>
  <c r="N479" i="29"/>
  <c r="K389" i="29"/>
  <c r="C389" i="29"/>
  <c r="L389" i="29"/>
  <c r="K400" i="29"/>
  <c r="K405" i="29"/>
  <c r="C405" i="29"/>
  <c r="L405" i="29"/>
  <c r="K416" i="29"/>
  <c r="D420" i="29"/>
  <c r="K421" i="29"/>
  <c r="C421" i="29"/>
  <c r="L421" i="29"/>
  <c r="E425" i="29"/>
  <c r="D431" i="29"/>
  <c r="AE431" i="29" s="1"/>
  <c r="N431" i="29"/>
  <c r="K432" i="29"/>
  <c r="D436" i="29"/>
  <c r="K437" i="29"/>
  <c r="C437" i="29"/>
  <c r="L437" i="29"/>
  <c r="O440" i="29"/>
  <c r="E442" i="29"/>
  <c r="N443" i="29"/>
  <c r="I444" i="29"/>
  <c r="G445" i="29"/>
  <c r="E445" i="29"/>
  <c r="D445" i="29"/>
  <c r="L445" i="29"/>
  <c r="C445" i="29"/>
  <c r="D448" i="29"/>
  <c r="H450" i="29"/>
  <c r="O451" i="29"/>
  <c r="E454" i="29"/>
  <c r="O455" i="29"/>
  <c r="N455" i="29"/>
  <c r="K458" i="29"/>
  <c r="C458" i="29"/>
  <c r="J458" i="29"/>
  <c r="I458" i="29"/>
  <c r="H458" i="29"/>
  <c r="E458" i="29"/>
  <c r="D458" i="29"/>
  <c r="O462" i="29"/>
  <c r="N462" i="29"/>
  <c r="G463" i="29"/>
  <c r="E463" i="29"/>
  <c r="K463" i="29"/>
  <c r="J463" i="29"/>
  <c r="I463" i="29"/>
  <c r="D463" i="29"/>
  <c r="C463" i="29"/>
  <c r="K464" i="29"/>
  <c r="C464" i="29"/>
  <c r="D464" i="29"/>
  <c r="L464" i="29"/>
  <c r="J464" i="29"/>
  <c r="I464" i="29"/>
  <c r="F464" i="29"/>
  <c r="E464" i="29"/>
  <c r="Q466" i="29"/>
  <c r="O470" i="29"/>
  <c r="N470" i="29"/>
  <c r="H473" i="29"/>
  <c r="AE481" i="29"/>
  <c r="K363" i="29"/>
  <c r="C363" i="29"/>
  <c r="L363" i="29"/>
  <c r="K374" i="29"/>
  <c r="K379" i="29"/>
  <c r="C379" i="29"/>
  <c r="L379" i="29"/>
  <c r="D389" i="29"/>
  <c r="K390" i="29"/>
  <c r="K395" i="29"/>
  <c r="C395" i="29"/>
  <c r="L395" i="29"/>
  <c r="C400" i="29"/>
  <c r="L400" i="29"/>
  <c r="D405" i="29"/>
  <c r="K406" i="29"/>
  <c r="K411" i="29"/>
  <c r="C411" i="29"/>
  <c r="L411" i="29"/>
  <c r="C416" i="29"/>
  <c r="L416" i="29"/>
  <c r="E420" i="29"/>
  <c r="D421" i="29"/>
  <c r="K422" i="29"/>
  <c r="F425" i="29"/>
  <c r="K427" i="29"/>
  <c r="C427" i="29"/>
  <c r="L427" i="29"/>
  <c r="E431" i="29"/>
  <c r="C432" i="29"/>
  <c r="L432" i="29"/>
  <c r="E436" i="29"/>
  <c r="D437" i="29"/>
  <c r="AE437" i="29" s="1"/>
  <c r="K438" i="29"/>
  <c r="G438" i="29"/>
  <c r="L438" i="29"/>
  <c r="G439" i="29"/>
  <c r="E439" i="29"/>
  <c r="L439" i="29"/>
  <c r="F442" i="29"/>
  <c r="G443" i="29"/>
  <c r="I443" i="29"/>
  <c r="H443" i="29"/>
  <c r="F443" i="29"/>
  <c r="J444" i="29"/>
  <c r="F445" i="29"/>
  <c r="Q445" i="29" s="1"/>
  <c r="E448" i="29"/>
  <c r="N449" i="29"/>
  <c r="I450" i="29"/>
  <c r="I454" i="29"/>
  <c r="G455" i="29"/>
  <c r="F455" i="29"/>
  <c r="E455" i="29"/>
  <c r="D455" i="29"/>
  <c r="F458" i="29"/>
  <c r="F463" i="29"/>
  <c r="G464" i="29"/>
  <c r="K473" i="29"/>
  <c r="G449" i="29"/>
  <c r="H449" i="29"/>
  <c r="F449" i="29"/>
  <c r="E449" i="29"/>
  <c r="G453" i="29"/>
  <c r="J453" i="29"/>
  <c r="I453" i="29"/>
  <c r="H453" i="29"/>
  <c r="K476" i="29"/>
  <c r="C476" i="29"/>
  <c r="J476" i="29"/>
  <c r="G476" i="29"/>
  <c r="F476" i="29"/>
  <c r="E476" i="29"/>
  <c r="L476" i="29"/>
  <c r="I476" i="29"/>
  <c r="K354" i="29"/>
  <c r="K359" i="29"/>
  <c r="C359" i="29"/>
  <c r="L359" i="29"/>
  <c r="E363" i="29"/>
  <c r="K370" i="29"/>
  <c r="D374" i="29"/>
  <c r="AE374" i="29" s="1"/>
  <c r="K375" i="29"/>
  <c r="C375" i="29"/>
  <c r="L375" i="29"/>
  <c r="E379" i="29"/>
  <c r="K386" i="29"/>
  <c r="F389" i="29"/>
  <c r="D390" i="29"/>
  <c r="K391" i="29"/>
  <c r="C391" i="29"/>
  <c r="L391" i="29"/>
  <c r="E395" i="29"/>
  <c r="E400" i="29"/>
  <c r="K402" i="29"/>
  <c r="F405" i="29"/>
  <c r="Q405" i="29" s="1"/>
  <c r="D406" i="29"/>
  <c r="K407" i="29"/>
  <c r="C407" i="29"/>
  <c r="L407" i="29"/>
  <c r="E411" i="29"/>
  <c r="E416" i="29"/>
  <c r="K418" i="29"/>
  <c r="H420" i="29"/>
  <c r="Q420" i="29" s="1"/>
  <c r="F421" i="29"/>
  <c r="D422" i="29"/>
  <c r="AE422" i="29" s="1"/>
  <c r="K423" i="29"/>
  <c r="C423" i="29"/>
  <c r="L423" i="29"/>
  <c r="H425" i="29"/>
  <c r="E427" i="29"/>
  <c r="G431" i="29"/>
  <c r="E432" i="29"/>
  <c r="K434" i="29"/>
  <c r="H436" i="29"/>
  <c r="Q436" i="29" s="1"/>
  <c r="F437" i="29"/>
  <c r="D438" i="29"/>
  <c r="AE438" i="29" s="1"/>
  <c r="D439" i="29"/>
  <c r="AE439" i="29" s="1"/>
  <c r="Q441" i="29"/>
  <c r="L442" i="29"/>
  <c r="D443" i="29"/>
  <c r="N444" i="29"/>
  <c r="I445" i="29"/>
  <c r="J448" i="29"/>
  <c r="C449" i="29"/>
  <c r="L450" i="29"/>
  <c r="C453" i="29"/>
  <c r="L454" i="29"/>
  <c r="L458" i="29"/>
  <c r="L463" i="29"/>
  <c r="Q465" i="29"/>
  <c r="AE465" i="29"/>
  <c r="G475" i="29"/>
  <c r="L475" i="29"/>
  <c r="C475" i="29"/>
  <c r="H475" i="29"/>
  <c r="F475" i="29"/>
  <c r="E475" i="29"/>
  <c r="K475" i="29"/>
  <c r="J475" i="29"/>
  <c r="D476" i="29"/>
  <c r="D449" i="29"/>
  <c r="Q451" i="29"/>
  <c r="D453" i="29"/>
  <c r="O456" i="29"/>
  <c r="N456" i="29"/>
  <c r="Q470" i="29"/>
  <c r="AE470" i="29"/>
  <c r="D475" i="29"/>
  <c r="H476" i="29"/>
  <c r="K482" i="29"/>
  <c r="C482" i="29"/>
  <c r="I482" i="29"/>
  <c r="Q489" i="29"/>
  <c r="G459" i="29"/>
  <c r="L459" i="29"/>
  <c r="K459" i="29"/>
  <c r="G461" i="29"/>
  <c r="I461" i="29"/>
  <c r="L461" i="29"/>
  <c r="K462" i="29"/>
  <c r="C462" i="29"/>
  <c r="G462" i="29"/>
  <c r="G479" i="29"/>
  <c r="E479" i="29"/>
  <c r="L479" i="29"/>
  <c r="K480" i="29"/>
  <c r="C480" i="29"/>
  <c r="D480" i="29"/>
  <c r="O480" i="29"/>
  <c r="D482" i="29"/>
  <c r="Q485" i="29"/>
  <c r="AE490" i="29"/>
  <c r="K460" i="29"/>
  <c r="C460" i="29"/>
  <c r="J460" i="29"/>
  <c r="C461" i="29"/>
  <c r="D462" i="29"/>
  <c r="G477" i="29"/>
  <c r="I477" i="29"/>
  <c r="L477" i="29"/>
  <c r="K478" i="29"/>
  <c r="C478" i="29"/>
  <c r="G478" i="29"/>
  <c r="C479" i="29"/>
  <c r="E480" i="29"/>
  <c r="E482" i="29"/>
  <c r="N496" i="29"/>
  <c r="O496" i="29"/>
  <c r="N492" i="29"/>
  <c r="O492" i="29"/>
  <c r="O494" i="29"/>
  <c r="Q497" i="29"/>
  <c r="K440" i="29"/>
  <c r="C440" i="29"/>
  <c r="L440" i="29"/>
  <c r="I447" i="29"/>
  <c r="K451" i="29"/>
  <c r="I452" i="29"/>
  <c r="K456" i="29"/>
  <c r="C456" i="29"/>
  <c r="L456" i="29"/>
  <c r="F459" i="29"/>
  <c r="F460" i="29"/>
  <c r="F461" i="29"/>
  <c r="H462" i="29"/>
  <c r="G469" i="29"/>
  <c r="D469" i="29"/>
  <c r="L469" i="29"/>
  <c r="G471" i="29"/>
  <c r="J471" i="29"/>
  <c r="L471" i="29"/>
  <c r="K472" i="29"/>
  <c r="C472" i="29"/>
  <c r="H472" i="29"/>
  <c r="E477" i="29"/>
  <c r="F478" i="29"/>
  <c r="H479" i="29"/>
  <c r="AE479" i="29" s="1"/>
  <c r="H480" i="29"/>
  <c r="H482" i="29"/>
  <c r="Q482" i="29" s="1"/>
  <c r="N484" i="29"/>
  <c r="O484" i="29"/>
  <c r="D440" i="29"/>
  <c r="AE440" i="29" s="1"/>
  <c r="K441" i="29"/>
  <c r="K446" i="29"/>
  <c r="C446" i="29"/>
  <c r="L446" i="29"/>
  <c r="J447" i="29"/>
  <c r="Q447" i="29" s="1"/>
  <c r="C451" i="29"/>
  <c r="L451" i="29"/>
  <c r="D456" i="29"/>
  <c r="K457" i="29"/>
  <c r="H459" i="29"/>
  <c r="G460" i="29"/>
  <c r="H461" i="29"/>
  <c r="I462" i="29"/>
  <c r="G467" i="29"/>
  <c r="H467" i="29"/>
  <c r="L467" i="29"/>
  <c r="K468" i="29"/>
  <c r="C468" i="29"/>
  <c r="F468" i="29"/>
  <c r="N468" i="29"/>
  <c r="C469" i="29"/>
  <c r="C471" i="29"/>
  <c r="D472" i="29"/>
  <c r="F477" i="29"/>
  <c r="AE477" i="29" s="1"/>
  <c r="H478" i="29"/>
  <c r="I479" i="29"/>
  <c r="I480" i="29"/>
  <c r="J482" i="29"/>
  <c r="E484" i="29"/>
  <c r="D484" i="29"/>
  <c r="H484" i="29"/>
  <c r="N488" i="29"/>
  <c r="O488" i="29"/>
  <c r="O490" i="29"/>
  <c r="Q493" i="29"/>
  <c r="I499" i="29"/>
  <c r="G499" i="29"/>
  <c r="F499" i="29"/>
  <c r="J499" i="29"/>
  <c r="D499" i="29"/>
  <c r="AE499" i="29" s="1"/>
  <c r="C499" i="29"/>
  <c r="L499" i="29"/>
  <c r="K499" i="29"/>
  <c r="K447" i="29"/>
  <c r="K452" i="29"/>
  <c r="C452" i="29"/>
  <c r="L452" i="29"/>
  <c r="I459" i="29"/>
  <c r="H460" i="29"/>
  <c r="J461" i="29"/>
  <c r="J462" i="29"/>
  <c r="K466" i="29"/>
  <c r="C466" i="29"/>
  <c r="I466" i="29"/>
  <c r="E469" i="29"/>
  <c r="D471" i="29"/>
  <c r="E472" i="29"/>
  <c r="H477" i="29"/>
  <c r="I478" i="29"/>
  <c r="J479" i="29"/>
  <c r="J480" i="29"/>
  <c r="L482" i="29"/>
  <c r="G483" i="29"/>
  <c r="H483" i="29"/>
  <c r="AE483" i="29" s="1"/>
  <c r="L483" i="29"/>
  <c r="AE494" i="29"/>
  <c r="K465" i="29"/>
  <c r="K470" i="29"/>
  <c r="C470" i="29"/>
  <c r="L470" i="29"/>
  <c r="K481" i="29"/>
  <c r="K502" i="29"/>
  <c r="C503" i="29"/>
  <c r="E503" i="29"/>
  <c r="Q515" i="29"/>
  <c r="F514" i="29"/>
  <c r="J514" i="29"/>
  <c r="H514" i="29"/>
  <c r="L514" i="29"/>
  <c r="K514" i="29"/>
  <c r="I514" i="29"/>
  <c r="G514" i="29"/>
  <c r="E514" i="29"/>
  <c r="D514" i="29"/>
  <c r="C514" i="29"/>
  <c r="E502" i="29"/>
  <c r="J502" i="29"/>
  <c r="I502" i="29"/>
  <c r="G502" i="29"/>
  <c r="N504" i="29"/>
  <c r="O504" i="29"/>
  <c r="E486" i="29"/>
  <c r="I486" i="29"/>
  <c r="L486" i="29"/>
  <c r="I487" i="29"/>
  <c r="F487" i="29"/>
  <c r="L487" i="29"/>
  <c r="E488" i="29"/>
  <c r="D488" i="29"/>
  <c r="AE488" i="29" s="1"/>
  <c r="L488" i="29"/>
  <c r="E490" i="29"/>
  <c r="I490" i="29"/>
  <c r="L490" i="29"/>
  <c r="I491" i="29"/>
  <c r="F491" i="29"/>
  <c r="Q491" i="29" s="1"/>
  <c r="L491" i="29"/>
  <c r="E492" i="29"/>
  <c r="D492" i="29"/>
  <c r="AE492" i="29" s="1"/>
  <c r="L492" i="29"/>
  <c r="E494" i="29"/>
  <c r="I494" i="29"/>
  <c r="L494" i="29"/>
  <c r="I495" i="29"/>
  <c r="F495" i="29"/>
  <c r="Q495" i="29" s="1"/>
  <c r="L495" i="29"/>
  <c r="E496" i="29"/>
  <c r="D496" i="29"/>
  <c r="L496" i="29"/>
  <c r="E498" i="29"/>
  <c r="J498" i="29"/>
  <c r="I498" i="29"/>
  <c r="C502" i="29"/>
  <c r="F502" i="29"/>
  <c r="F486" i="29"/>
  <c r="N500" i="29"/>
  <c r="O500" i="29"/>
  <c r="Q501" i="29"/>
  <c r="H502" i="29"/>
  <c r="I503" i="29"/>
  <c r="G503" i="29"/>
  <c r="F503" i="29"/>
  <c r="D503" i="29"/>
  <c r="AE503" i="29" s="1"/>
  <c r="I531" i="29"/>
  <c r="G531" i="29"/>
  <c r="K531" i="29"/>
  <c r="H531" i="29"/>
  <c r="F531" i="29"/>
  <c r="L531" i="29"/>
  <c r="J531" i="29"/>
  <c r="D531" i="29"/>
  <c r="K500" i="29"/>
  <c r="K504" i="29"/>
  <c r="G510" i="29"/>
  <c r="G512" i="29"/>
  <c r="N522" i="29"/>
  <c r="O522" i="29"/>
  <c r="I510" i="29"/>
  <c r="H512" i="29"/>
  <c r="AE517" i="29"/>
  <c r="I527" i="29"/>
  <c r="G527" i="29"/>
  <c r="H527" i="29"/>
  <c r="F527" i="29"/>
  <c r="J527" i="29"/>
  <c r="E527" i="29"/>
  <c r="D527" i="29"/>
  <c r="C527" i="29"/>
  <c r="E531" i="29"/>
  <c r="K485" i="29"/>
  <c r="K489" i="29"/>
  <c r="K493" i="29"/>
  <c r="K497" i="29"/>
  <c r="D500" i="29"/>
  <c r="K501" i="29"/>
  <c r="D504" i="29"/>
  <c r="J505" i="29"/>
  <c r="Q505" i="29" s="1"/>
  <c r="I505" i="29"/>
  <c r="L505" i="29"/>
  <c r="F506" i="29"/>
  <c r="H506" i="29"/>
  <c r="L506" i="29"/>
  <c r="J510" i="29"/>
  <c r="I512" i="29"/>
  <c r="K527" i="29"/>
  <c r="F500" i="29"/>
  <c r="Q500" i="29" s="1"/>
  <c r="F504" i="29"/>
  <c r="C506" i="29"/>
  <c r="N506" i="29"/>
  <c r="F508" i="29"/>
  <c r="L508" i="29"/>
  <c r="C508" i="29"/>
  <c r="N508" i="29"/>
  <c r="J512" i="29"/>
  <c r="F516" i="29"/>
  <c r="Q516" i="29" s="1"/>
  <c r="I516" i="29"/>
  <c r="E516" i="29"/>
  <c r="L516" i="29"/>
  <c r="C516" i="29"/>
  <c r="Q517" i="29"/>
  <c r="I525" i="29"/>
  <c r="L525" i="29"/>
  <c r="C525" i="29"/>
  <c r="H525" i="29"/>
  <c r="G525" i="29"/>
  <c r="J525" i="29"/>
  <c r="F525" i="29"/>
  <c r="E525" i="29"/>
  <c r="D525" i="29"/>
  <c r="L527" i="29"/>
  <c r="N540" i="29"/>
  <c r="O540" i="29"/>
  <c r="AE507" i="29"/>
  <c r="F510" i="29"/>
  <c r="H510" i="29"/>
  <c r="L510" i="29"/>
  <c r="F512" i="29"/>
  <c r="L512" i="29"/>
  <c r="C512" i="29"/>
  <c r="N512" i="29"/>
  <c r="O518" i="29"/>
  <c r="N518" i="29"/>
  <c r="I523" i="29"/>
  <c r="G523" i="29"/>
  <c r="H523" i="29"/>
  <c r="F523" i="29"/>
  <c r="J523" i="29"/>
  <c r="E523" i="29"/>
  <c r="D523" i="29"/>
  <c r="C523" i="29"/>
  <c r="K551" i="29"/>
  <c r="C551" i="29"/>
  <c r="I551" i="29"/>
  <c r="L551" i="29"/>
  <c r="E551" i="29"/>
  <c r="J551" i="29"/>
  <c r="G551" i="29"/>
  <c r="H551" i="29"/>
  <c r="D551" i="29"/>
  <c r="F551" i="29"/>
  <c r="E534" i="29"/>
  <c r="J534" i="29"/>
  <c r="K534" i="29"/>
  <c r="H534" i="29"/>
  <c r="G534" i="29"/>
  <c r="G536" i="29"/>
  <c r="I541" i="29"/>
  <c r="F541" i="29"/>
  <c r="D541" i="29"/>
  <c r="J541" i="29"/>
  <c r="H541" i="29"/>
  <c r="G541" i="29"/>
  <c r="E541" i="29"/>
  <c r="L541" i="29"/>
  <c r="I520" i="29"/>
  <c r="G524" i="29"/>
  <c r="F526" i="29"/>
  <c r="G528" i="29"/>
  <c r="I529" i="29"/>
  <c r="L529" i="29"/>
  <c r="C529" i="29"/>
  <c r="K529" i="29"/>
  <c r="H529" i="29"/>
  <c r="G529" i="29"/>
  <c r="C534" i="29"/>
  <c r="C541" i="29"/>
  <c r="N546" i="29"/>
  <c r="O546" i="29"/>
  <c r="AE547" i="29"/>
  <c r="E532" i="29"/>
  <c r="F532" i="29"/>
  <c r="K532" i="29"/>
  <c r="I532" i="29"/>
  <c r="H532" i="29"/>
  <c r="D534" i="29"/>
  <c r="N549" i="29"/>
  <c r="O549" i="29"/>
  <c r="F518" i="29"/>
  <c r="E518" i="29"/>
  <c r="L518" i="29"/>
  <c r="O520" i="29"/>
  <c r="N520" i="29"/>
  <c r="K524" i="29"/>
  <c r="K526" i="29"/>
  <c r="C532" i="29"/>
  <c r="F534" i="29"/>
  <c r="I535" i="29"/>
  <c r="G535" i="29"/>
  <c r="K535" i="29"/>
  <c r="H535" i="29"/>
  <c r="F535" i="29"/>
  <c r="Q535" i="29" s="1"/>
  <c r="N552" i="29"/>
  <c r="O552" i="29"/>
  <c r="O559" i="29"/>
  <c r="N559" i="29"/>
  <c r="F520" i="29"/>
  <c r="E520" i="29"/>
  <c r="L520" i="29"/>
  <c r="E530" i="29"/>
  <c r="J530" i="29"/>
  <c r="K530" i="29"/>
  <c r="H530" i="29"/>
  <c r="G530" i="29"/>
  <c r="D532" i="29"/>
  <c r="I534" i="29"/>
  <c r="C535" i="29"/>
  <c r="AE522" i="29"/>
  <c r="O524" i="29"/>
  <c r="G532" i="29"/>
  <c r="I533" i="29"/>
  <c r="L533" i="29"/>
  <c r="C533" i="29"/>
  <c r="K533" i="29"/>
  <c r="H533" i="29"/>
  <c r="G533" i="29"/>
  <c r="L534" i="29"/>
  <c r="N542" i="29"/>
  <c r="O542" i="29"/>
  <c r="AE543" i="29"/>
  <c r="D520" i="29"/>
  <c r="AE520" i="29" s="1"/>
  <c r="E524" i="29"/>
  <c r="F524" i="29"/>
  <c r="I524" i="29"/>
  <c r="H524" i="29"/>
  <c r="E526" i="29"/>
  <c r="J526" i="29"/>
  <c r="H526" i="29"/>
  <c r="G526" i="29"/>
  <c r="E528" i="29"/>
  <c r="F528" i="29"/>
  <c r="K528" i="29"/>
  <c r="I528" i="29"/>
  <c r="H528" i="29"/>
  <c r="J532" i="29"/>
  <c r="D533" i="29"/>
  <c r="E535" i="29"/>
  <c r="E536" i="29"/>
  <c r="F536" i="29"/>
  <c r="K536" i="29"/>
  <c r="I536" i="29"/>
  <c r="H536" i="29"/>
  <c r="C536" i="29"/>
  <c r="Q539" i="29"/>
  <c r="AE539" i="29"/>
  <c r="K561" i="29"/>
  <c r="C561" i="29"/>
  <c r="J561" i="29"/>
  <c r="F561" i="29"/>
  <c r="I561" i="29"/>
  <c r="G561" i="29"/>
  <c r="E561" i="29"/>
  <c r="D561" i="29"/>
  <c r="H561" i="29"/>
  <c r="O564" i="29"/>
  <c r="N564" i="29"/>
  <c r="H538" i="29"/>
  <c r="O563" i="29"/>
  <c r="O565" i="29"/>
  <c r="N565" i="29"/>
  <c r="Q567" i="29"/>
  <c r="G554" i="29"/>
  <c r="D554" i="29"/>
  <c r="C554" i="29"/>
  <c r="L554" i="29"/>
  <c r="H554" i="29"/>
  <c r="E554" i="29"/>
  <c r="G580" i="29"/>
  <c r="F580" i="29"/>
  <c r="E580" i="29"/>
  <c r="D580" i="29"/>
  <c r="K580" i="29"/>
  <c r="C580" i="29"/>
  <c r="L580" i="29"/>
  <c r="J580" i="29"/>
  <c r="I580" i="29"/>
  <c r="H580" i="29"/>
  <c r="K538" i="29"/>
  <c r="E540" i="29"/>
  <c r="I540" i="29"/>
  <c r="D540" i="29"/>
  <c r="AE540" i="29" s="1"/>
  <c r="F554" i="29"/>
  <c r="N555" i="29"/>
  <c r="K521" i="29"/>
  <c r="N538" i="29"/>
  <c r="O538" i="29"/>
  <c r="C540" i="29"/>
  <c r="O544" i="29"/>
  <c r="O548" i="29"/>
  <c r="N548" i="29"/>
  <c r="I554" i="29"/>
  <c r="Q566" i="29"/>
  <c r="E538" i="29"/>
  <c r="D538" i="29"/>
  <c r="F538" i="29"/>
  <c r="J554" i="29"/>
  <c r="AE555" i="29"/>
  <c r="I537" i="29"/>
  <c r="F537" i="29"/>
  <c r="D537" i="29"/>
  <c r="C538" i="29"/>
  <c r="G540" i="29"/>
  <c r="K554" i="29"/>
  <c r="O558" i="29"/>
  <c r="N558" i="29"/>
  <c r="Q571" i="29"/>
  <c r="N568" i="29"/>
  <c r="G570" i="29"/>
  <c r="E570" i="29"/>
  <c r="D570" i="29"/>
  <c r="K570" i="29"/>
  <c r="AE571" i="29"/>
  <c r="O573" i="29"/>
  <c r="I574" i="29"/>
  <c r="N575" i="29"/>
  <c r="C578" i="29"/>
  <c r="J579" i="29"/>
  <c r="O581" i="29"/>
  <c r="N581" i="29"/>
  <c r="G586" i="29"/>
  <c r="E586" i="29"/>
  <c r="D586" i="29"/>
  <c r="L586" i="29"/>
  <c r="C586" i="29"/>
  <c r="K586" i="29"/>
  <c r="J586" i="29"/>
  <c r="I586" i="29"/>
  <c r="H586" i="29"/>
  <c r="E542" i="29"/>
  <c r="D542" i="29"/>
  <c r="L542" i="29"/>
  <c r="E544" i="29"/>
  <c r="I544" i="29"/>
  <c r="L544" i="29"/>
  <c r="I545" i="29"/>
  <c r="F545" i="29"/>
  <c r="L545" i="29"/>
  <c r="E546" i="29"/>
  <c r="D546" i="29"/>
  <c r="L546" i="29"/>
  <c r="G548" i="29"/>
  <c r="E548" i="29"/>
  <c r="J548" i="29"/>
  <c r="F549" i="29"/>
  <c r="Q550" i="29"/>
  <c r="H556" i="29"/>
  <c r="G558" i="29"/>
  <c r="F558" i="29"/>
  <c r="Q558" i="29" s="1"/>
  <c r="D558" i="29"/>
  <c r="G559" i="29"/>
  <c r="D562" i="29"/>
  <c r="H564" i="29"/>
  <c r="G568" i="29"/>
  <c r="I568" i="29"/>
  <c r="H568" i="29"/>
  <c r="AE568" i="29" s="1"/>
  <c r="C568" i="29"/>
  <c r="C570" i="29"/>
  <c r="K573" i="29"/>
  <c r="C573" i="29"/>
  <c r="I573" i="29"/>
  <c r="H573" i="29"/>
  <c r="F573" i="29"/>
  <c r="D578" i="29"/>
  <c r="G584" i="29"/>
  <c r="I584" i="29"/>
  <c r="H584" i="29"/>
  <c r="F584" i="29"/>
  <c r="K584" i="29"/>
  <c r="J584" i="29"/>
  <c r="E584" i="29"/>
  <c r="D584" i="29"/>
  <c r="F586" i="29"/>
  <c r="Q587" i="29"/>
  <c r="Q577" i="29"/>
  <c r="F542" i="29"/>
  <c r="Q542" i="29" s="1"/>
  <c r="D544" i="29"/>
  <c r="D545" i="29"/>
  <c r="F546" i="29"/>
  <c r="D548" i="29"/>
  <c r="N557" i="29"/>
  <c r="I559" i="29"/>
  <c r="H562" i="29"/>
  <c r="K563" i="29"/>
  <c r="C563" i="29"/>
  <c r="H563" i="29"/>
  <c r="G563" i="29"/>
  <c r="L563" i="29"/>
  <c r="J564" i="29"/>
  <c r="K565" i="29"/>
  <c r="C565" i="29"/>
  <c r="E565" i="29"/>
  <c r="D565" i="29"/>
  <c r="H565" i="29"/>
  <c r="N569" i="29"/>
  <c r="H570" i="29"/>
  <c r="O576" i="29"/>
  <c r="F578" i="29"/>
  <c r="Q578" i="29" s="1"/>
  <c r="N590" i="29"/>
  <c r="K557" i="29"/>
  <c r="C557" i="29"/>
  <c r="H557" i="29"/>
  <c r="Q557" i="29" s="1"/>
  <c r="D557" i="29"/>
  <c r="J559" i="29"/>
  <c r="G560" i="29"/>
  <c r="L560" i="29"/>
  <c r="C560" i="29"/>
  <c r="F560" i="29"/>
  <c r="K562" i="29"/>
  <c r="I570" i="29"/>
  <c r="N571" i="29"/>
  <c r="O571" i="29"/>
  <c r="G574" i="29"/>
  <c r="H574" i="29"/>
  <c r="AE574" i="29" s="1"/>
  <c r="F574" i="29"/>
  <c r="K574" i="29"/>
  <c r="K579" i="29"/>
  <c r="C579" i="29"/>
  <c r="H579" i="29"/>
  <c r="G579" i="29"/>
  <c r="D579" i="29"/>
  <c r="AE579" i="29" s="1"/>
  <c r="N584" i="29"/>
  <c r="G556" i="29"/>
  <c r="J556" i="29"/>
  <c r="C556" i="29"/>
  <c r="E557" i="29"/>
  <c r="I558" i="29"/>
  <c r="D560" i="29"/>
  <c r="E563" i="29"/>
  <c r="G565" i="29"/>
  <c r="K567" i="29"/>
  <c r="C567" i="29"/>
  <c r="J567" i="29"/>
  <c r="AE567" i="29" s="1"/>
  <c r="I567" i="29"/>
  <c r="L567" i="29"/>
  <c r="J568" i="29"/>
  <c r="K569" i="29"/>
  <c r="C569" i="29"/>
  <c r="G569" i="29"/>
  <c r="F569" i="29"/>
  <c r="Q569" i="29" s="1"/>
  <c r="H569" i="29"/>
  <c r="J570" i="29"/>
  <c r="J573" i="29"/>
  <c r="C574" i="29"/>
  <c r="G576" i="29"/>
  <c r="D576" i="29"/>
  <c r="AE576" i="29" s="1"/>
  <c r="L576" i="29"/>
  <c r="C576" i="29"/>
  <c r="H576" i="29"/>
  <c r="E579" i="29"/>
  <c r="O580" i="29"/>
  <c r="N580" i="29"/>
  <c r="K549" i="29"/>
  <c r="C549" i="29"/>
  <c r="D549" i="29"/>
  <c r="J549" i="29"/>
  <c r="N554" i="29"/>
  <c r="O554" i="29"/>
  <c r="E556" i="29"/>
  <c r="G557" i="29"/>
  <c r="K559" i="29"/>
  <c r="C559" i="29"/>
  <c r="E559" i="29"/>
  <c r="F559" i="29"/>
  <c r="Q559" i="29" s="1"/>
  <c r="H560" i="29"/>
  <c r="G562" i="29"/>
  <c r="J562" i="29"/>
  <c r="I562" i="29"/>
  <c r="F562" i="29"/>
  <c r="G564" i="29"/>
  <c r="F564" i="29"/>
  <c r="E564" i="29"/>
  <c r="C564" i="29"/>
  <c r="O570" i="29"/>
  <c r="N570" i="29"/>
  <c r="E574" i="29"/>
  <c r="G578" i="29"/>
  <c r="J578" i="29"/>
  <c r="I578" i="29"/>
  <c r="L578" i="29"/>
  <c r="I579" i="29"/>
  <c r="O586" i="29"/>
  <c r="N586" i="29"/>
  <c r="AE587" i="29"/>
  <c r="O616" i="29"/>
  <c r="N616" i="29"/>
  <c r="K604" i="29"/>
  <c r="C604" i="29"/>
  <c r="H604" i="29"/>
  <c r="G604" i="29"/>
  <c r="F604" i="29"/>
  <c r="E604" i="29"/>
  <c r="L604" i="29"/>
  <c r="J604" i="29"/>
  <c r="I604" i="29"/>
  <c r="D604" i="29"/>
  <c r="N631" i="29"/>
  <c r="O631" i="29"/>
  <c r="G590" i="29"/>
  <c r="H590" i="29"/>
  <c r="F590" i="29"/>
  <c r="E590" i="29"/>
  <c r="AE593" i="29"/>
  <c r="Q593" i="29"/>
  <c r="O601" i="29"/>
  <c r="N601" i="29"/>
  <c r="N619" i="29"/>
  <c r="O619" i="29"/>
  <c r="C590" i="29"/>
  <c r="K595" i="29"/>
  <c r="C595" i="29"/>
  <c r="H595" i="29"/>
  <c r="G595" i="29"/>
  <c r="F595" i="29"/>
  <c r="E595" i="29"/>
  <c r="D595" i="29"/>
  <c r="J595" i="29"/>
  <c r="K539" i="29"/>
  <c r="K543" i="29"/>
  <c r="K547" i="29"/>
  <c r="G552" i="29"/>
  <c r="H552" i="29"/>
  <c r="Q552" i="29" s="1"/>
  <c r="L552" i="29"/>
  <c r="K553" i="29"/>
  <c r="C553" i="29"/>
  <c r="F553" i="29"/>
  <c r="K575" i="29"/>
  <c r="C575" i="29"/>
  <c r="F575" i="29"/>
  <c r="Q575" i="29" s="1"/>
  <c r="E575" i="29"/>
  <c r="AE588" i="29"/>
  <c r="D590" i="29"/>
  <c r="G594" i="29"/>
  <c r="J594" i="29"/>
  <c r="I594" i="29"/>
  <c r="H594" i="29"/>
  <c r="F594" i="29"/>
  <c r="E594" i="29"/>
  <c r="L594" i="29"/>
  <c r="C594" i="29"/>
  <c r="I595" i="29"/>
  <c r="AE598" i="29"/>
  <c r="O600" i="29"/>
  <c r="N600" i="29"/>
  <c r="G609" i="29"/>
  <c r="L609" i="29"/>
  <c r="D609" i="29"/>
  <c r="K609" i="29"/>
  <c r="C609" i="29"/>
  <c r="I609" i="29"/>
  <c r="H609" i="29"/>
  <c r="J609" i="29"/>
  <c r="F609" i="29"/>
  <c r="E609" i="29"/>
  <c r="AE614" i="29"/>
  <c r="L624" i="29"/>
  <c r="D624" i="29"/>
  <c r="K624" i="29"/>
  <c r="C624" i="29"/>
  <c r="I624" i="29"/>
  <c r="H624" i="29"/>
  <c r="G624" i="29"/>
  <c r="J624" i="29"/>
  <c r="F624" i="29"/>
  <c r="E624" i="29"/>
  <c r="K585" i="29"/>
  <c r="C585" i="29"/>
  <c r="G585" i="29"/>
  <c r="F585" i="29"/>
  <c r="E585" i="29"/>
  <c r="N589" i="29"/>
  <c r="I590" i="29"/>
  <c r="O592" i="29"/>
  <c r="D594" i="29"/>
  <c r="L595" i="29"/>
  <c r="N627" i="29"/>
  <c r="O627" i="29"/>
  <c r="K583" i="29"/>
  <c r="C583" i="29"/>
  <c r="J583" i="29"/>
  <c r="I583" i="29"/>
  <c r="H583" i="29"/>
  <c r="Q583" i="29" s="1"/>
  <c r="J590" i="29"/>
  <c r="K591" i="29"/>
  <c r="C591" i="29"/>
  <c r="F591" i="29"/>
  <c r="E591" i="29"/>
  <c r="D591" i="29"/>
  <c r="J591" i="29"/>
  <c r="O605" i="29"/>
  <c r="K589" i="29"/>
  <c r="C589" i="29"/>
  <c r="I589" i="29"/>
  <c r="H589" i="29"/>
  <c r="AE589" i="29" s="1"/>
  <c r="G589" i="29"/>
  <c r="K590" i="29"/>
  <c r="G591" i="29"/>
  <c r="O596" i="29"/>
  <c r="N596" i="29"/>
  <c r="K599" i="29"/>
  <c r="C599" i="29"/>
  <c r="J599" i="29"/>
  <c r="I599" i="29"/>
  <c r="H599" i="29"/>
  <c r="G599" i="29"/>
  <c r="F599" i="29"/>
  <c r="D599" i="29"/>
  <c r="K600" i="29"/>
  <c r="K616" i="29"/>
  <c r="C616" i="29"/>
  <c r="H616" i="29"/>
  <c r="G616" i="29"/>
  <c r="J616" i="29"/>
  <c r="I616" i="29"/>
  <c r="F616" i="29"/>
  <c r="AE616" i="29" s="1"/>
  <c r="K618" i="29"/>
  <c r="C618" i="29"/>
  <c r="I618" i="29"/>
  <c r="H618" i="29"/>
  <c r="Q618" i="29" s="1"/>
  <c r="G618" i="29"/>
  <c r="L618" i="29"/>
  <c r="N629" i="29"/>
  <c r="O629" i="29"/>
  <c r="N595" i="29"/>
  <c r="K596" i="29"/>
  <c r="D600" i="29"/>
  <c r="G605" i="29"/>
  <c r="L605" i="29"/>
  <c r="D605" i="29"/>
  <c r="K605" i="29"/>
  <c r="C605" i="29"/>
  <c r="J605" i="29"/>
  <c r="E616" i="29"/>
  <c r="E618" i="29"/>
  <c r="G619" i="29"/>
  <c r="E619" i="29"/>
  <c r="L619" i="29"/>
  <c r="D619" i="29"/>
  <c r="K619" i="29"/>
  <c r="C619" i="29"/>
  <c r="J619" i="29"/>
  <c r="I619" i="29"/>
  <c r="H619" i="29"/>
  <c r="Q619" i="29" s="1"/>
  <c r="N625" i="29"/>
  <c r="O625" i="29"/>
  <c r="H627" i="29"/>
  <c r="G627" i="29"/>
  <c r="E627" i="29"/>
  <c r="L627" i="29"/>
  <c r="D627" i="29"/>
  <c r="AE627" i="29" s="1"/>
  <c r="K627" i="29"/>
  <c r="C627" i="29"/>
  <c r="J627" i="29"/>
  <c r="I627" i="29"/>
  <c r="F627" i="29"/>
  <c r="E600" i="29"/>
  <c r="N623" i="29"/>
  <c r="O623" i="29"/>
  <c r="H625" i="29"/>
  <c r="G625" i="29"/>
  <c r="E625" i="29"/>
  <c r="L625" i="29"/>
  <c r="D625" i="29"/>
  <c r="K625" i="29"/>
  <c r="C625" i="29"/>
  <c r="J625" i="29"/>
  <c r="I625" i="29"/>
  <c r="F625" i="29"/>
  <c r="K581" i="29"/>
  <c r="C581" i="29"/>
  <c r="L581" i="29"/>
  <c r="N591" i="29"/>
  <c r="K592" i="29"/>
  <c r="D596" i="29"/>
  <c r="K597" i="29"/>
  <c r="C597" i="29"/>
  <c r="L597" i="29"/>
  <c r="F600" i="29"/>
  <c r="Q600" i="29" s="1"/>
  <c r="K602" i="29"/>
  <c r="C602" i="29"/>
  <c r="H602" i="29"/>
  <c r="G602" i="29"/>
  <c r="I602" i="29"/>
  <c r="F602" i="29"/>
  <c r="F605" i="29"/>
  <c r="K606" i="29"/>
  <c r="C606" i="29"/>
  <c r="H606" i="29"/>
  <c r="G606" i="29"/>
  <c r="E606" i="29"/>
  <c r="D606" i="29"/>
  <c r="J618" i="29"/>
  <c r="H623" i="29"/>
  <c r="G623" i="29"/>
  <c r="E623" i="29"/>
  <c r="L623" i="29"/>
  <c r="D623" i="29"/>
  <c r="AE623" i="29" s="1"/>
  <c r="K623" i="29"/>
  <c r="C623" i="29"/>
  <c r="J623" i="29"/>
  <c r="I623" i="29"/>
  <c r="F623" i="29"/>
  <c r="K550" i="29"/>
  <c r="K555" i="29"/>
  <c r="C555" i="29"/>
  <c r="L555" i="29"/>
  <c r="K566" i="29"/>
  <c r="K571" i="29"/>
  <c r="C571" i="29"/>
  <c r="L571" i="29"/>
  <c r="J572" i="29"/>
  <c r="D581" i="29"/>
  <c r="K582" i="29"/>
  <c r="K587" i="29"/>
  <c r="C587" i="29"/>
  <c r="L587" i="29"/>
  <c r="J588" i="29"/>
  <c r="Q588" i="29" s="1"/>
  <c r="C592" i="29"/>
  <c r="L592" i="29"/>
  <c r="E596" i="29"/>
  <c r="D597" i="29"/>
  <c r="AE597" i="29" s="1"/>
  <c r="N597" i="29"/>
  <c r="K598" i="29"/>
  <c r="H600" i="29"/>
  <c r="D602" i="29"/>
  <c r="H605" i="29"/>
  <c r="F606" i="29"/>
  <c r="G607" i="29"/>
  <c r="L607" i="29"/>
  <c r="D607" i="29"/>
  <c r="K607" i="29"/>
  <c r="C607" i="29"/>
  <c r="J607" i="29"/>
  <c r="Q607" i="29" s="1"/>
  <c r="I607" i="29"/>
  <c r="N608" i="29"/>
  <c r="N609" i="29"/>
  <c r="K612" i="29"/>
  <c r="C612" i="29"/>
  <c r="H612" i="29"/>
  <c r="G612" i="29"/>
  <c r="L612" i="29"/>
  <c r="J612" i="29"/>
  <c r="L628" i="29"/>
  <c r="D628" i="29"/>
  <c r="K628" i="29"/>
  <c r="C628" i="29"/>
  <c r="I628" i="29"/>
  <c r="H628" i="29"/>
  <c r="G628" i="29"/>
  <c r="J628" i="29"/>
  <c r="F628" i="29"/>
  <c r="E628" i="29"/>
  <c r="K572" i="29"/>
  <c r="K577" i="29"/>
  <c r="C577" i="29"/>
  <c r="L577" i="29"/>
  <c r="E581" i="29"/>
  <c r="K588" i="29"/>
  <c r="D592" i="29"/>
  <c r="AE592" i="29" s="1"/>
  <c r="K593" i="29"/>
  <c r="C593" i="29"/>
  <c r="L593" i="29"/>
  <c r="F596" i="29"/>
  <c r="E597" i="29"/>
  <c r="I600" i="29"/>
  <c r="E602" i="29"/>
  <c r="G603" i="29"/>
  <c r="L603" i="29"/>
  <c r="D603" i="29"/>
  <c r="K603" i="29"/>
  <c r="C603" i="29"/>
  <c r="I605" i="29"/>
  <c r="I606" i="29"/>
  <c r="E607" i="29"/>
  <c r="G611" i="29"/>
  <c r="L611" i="29"/>
  <c r="D611" i="29"/>
  <c r="K611" i="29"/>
  <c r="C611" i="29"/>
  <c r="H611" i="29"/>
  <c r="F611" i="29"/>
  <c r="E611" i="29"/>
  <c r="D612" i="29"/>
  <c r="AE612" i="29" s="1"/>
  <c r="K614" i="29"/>
  <c r="C614" i="29"/>
  <c r="H614" i="29"/>
  <c r="G614" i="29"/>
  <c r="L614" i="29"/>
  <c r="J614" i="29"/>
  <c r="I614" i="29"/>
  <c r="L626" i="29"/>
  <c r="D626" i="29"/>
  <c r="K626" i="29"/>
  <c r="C626" i="29"/>
  <c r="I626" i="29"/>
  <c r="H626" i="29"/>
  <c r="G626" i="29"/>
  <c r="J626" i="29"/>
  <c r="F626" i="29"/>
  <c r="Q626" i="29" s="1"/>
  <c r="E626" i="29"/>
  <c r="N633" i="29"/>
  <c r="O633" i="29"/>
  <c r="K622" i="29"/>
  <c r="C622" i="29"/>
  <c r="I622" i="29"/>
  <c r="H622" i="29"/>
  <c r="G622" i="29"/>
  <c r="H629" i="29"/>
  <c r="G629" i="29"/>
  <c r="E629" i="29"/>
  <c r="L629" i="29"/>
  <c r="D629" i="29"/>
  <c r="K629" i="29"/>
  <c r="C629" i="29"/>
  <c r="L630" i="29"/>
  <c r="D630" i="29"/>
  <c r="K630" i="29"/>
  <c r="C630" i="29"/>
  <c r="I630" i="29"/>
  <c r="H630" i="29"/>
  <c r="G630" i="29"/>
  <c r="H631" i="29"/>
  <c r="G631" i="29"/>
  <c r="E631" i="29"/>
  <c r="L631" i="29"/>
  <c r="D631" i="29"/>
  <c r="K631" i="29"/>
  <c r="C631" i="29"/>
  <c r="L632" i="29"/>
  <c r="D632" i="29"/>
  <c r="K632" i="29"/>
  <c r="C632" i="29"/>
  <c r="I632" i="29"/>
  <c r="H632" i="29"/>
  <c r="G632" i="29"/>
  <c r="H633" i="29"/>
  <c r="G633" i="29"/>
  <c r="E633" i="29"/>
  <c r="L633" i="29"/>
  <c r="D633" i="29"/>
  <c r="K633" i="29"/>
  <c r="C633" i="29"/>
  <c r="G613" i="29"/>
  <c r="L613" i="29"/>
  <c r="D613" i="29"/>
  <c r="K613" i="29"/>
  <c r="C613" i="29"/>
  <c r="K620" i="29"/>
  <c r="C620" i="29"/>
  <c r="I620" i="29"/>
  <c r="H620" i="29"/>
  <c r="Q620" i="29" s="1"/>
  <c r="G620" i="29"/>
  <c r="F622" i="29"/>
  <c r="F629" i="29"/>
  <c r="E630" i="29"/>
  <c r="F631" i="29"/>
  <c r="E632" i="29"/>
  <c r="F633" i="29"/>
  <c r="G601" i="29"/>
  <c r="L601" i="29"/>
  <c r="K601" i="29"/>
  <c r="C601" i="29"/>
  <c r="K608" i="29"/>
  <c r="C608" i="29"/>
  <c r="H608" i="29"/>
  <c r="Q608" i="29" s="1"/>
  <c r="G608" i="29"/>
  <c r="N610" i="29"/>
  <c r="E613" i="29"/>
  <c r="G615" i="29"/>
  <c r="L615" i="29"/>
  <c r="D615" i="29"/>
  <c r="AE615" i="29" s="1"/>
  <c r="K615" i="29"/>
  <c r="C615" i="29"/>
  <c r="G617" i="29"/>
  <c r="E617" i="29"/>
  <c r="L617" i="29"/>
  <c r="D617" i="29"/>
  <c r="K617" i="29"/>
  <c r="C617" i="29"/>
  <c r="D620" i="29"/>
  <c r="J622" i="29"/>
  <c r="I629" i="29"/>
  <c r="F630" i="29"/>
  <c r="I631" i="29"/>
  <c r="F632" i="29"/>
  <c r="I633" i="29"/>
  <c r="D601" i="29"/>
  <c r="D608" i="29"/>
  <c r="K610" i="29"/>
  <c r="C610" i="29"/>
  <c r="H610" i="29"/>
  <c r="AE610" i="29" s="1"/>
  <c r="G610" i="29"/>
  <c r="F613" i="29"/>
  <c r="Q613" i="29" s="1"/>
  <c r="E615" i="29"/>
  <c r="F617" i="29"/>
  <c r="Q617" i="29" s="1"/>
  <c r="E620" i="29"/>
  <c r="L622" i="29"/>
  <c r="J629" i="29"/>
  <c r="J630" i="29"/>
  <c r="J631" i="29"/>
  <c r="J632" i="29"/>
  <c r="J633" i="29"/>
  <c r="G621" i="29"/>
  <c r="E621" i="29"/>
  <c r="L621" i="29"/>
  <c r="D621" i="29"/>
  <c r="AE621" i="29" s="1"/>
  <c r="K621" i="29"/>
  <c r="C621" i="29"/>
  <c r="G634" i="29"/>
  <c r="H634" i="29"/>
  <c r="Q634" i="29" s="1"/>
  <c r="I634" i="29"/>
  <c r="J634" i="29"/>
  <c r="C634" i="29"/>
  <c r="K634" i="29"/>
  <c r="D634" i="29"/>
  <c r="AE551" i="29" l="1"/>
  <c r="AE476" i="29"/>
  <c r="Q247" i="29"/>
  <c r="Q249" i="29"/>
  <c r="AE79" i="29"/>
  <c r="Q171" i="29"/>
  <c r="AE287" i="29"/>
  <c r="AE21" i="29"/>
  <c r="AE39" i="29"/>
  <c r="Q36" i="29"/>
  <c r="Q547" i="29"/>
  <c r="Q522" i="29"/>
  <c r="AE267" i="29"/>
  <c r="AE236" i="29"/>
  <c r="AE228" i="29"/>
  <c r="AE169" i="29"/>
  <c r="AE62" i="29"/>
  <c r="Q14" i="29"/>
  <c r="Q589" i="29"/>
  <c r="Q597" i="29"/>
  <c r="Q621" i="29"/>
  <c r="Q591" i="29"/>
  <c r="Q595" i="29"/>
  <c r="Q604" i="29"/>
  <c r="AE560" i="29"/>
  <c r="Q538" i="29"/>
  <c r="AE580" i="29"/>
  <c r="AE505" i="29"/>
  <c r="Q480" i="29"/>
  <c r="AE474" i="29"/>
  <c r="Q438" i="29"/>
  <c r="Q435" i="29"/>
  <c r="AE385" i="29"/>
  <c r="Q282" i="29"/>
  <c r="AE339" i="29"/>
  <c r="Q319" i="29"/>
  <c r="Q298" i="29"/>
  <c r="AE347" i="29"/>
  <c r="AE314" i="29"/>
  <c r="AE335" i="29"/>
  <c r="Q237" i="29"/>
  <c r="Q239" i="29"/>
  <c r="Q280" i="29"/>
  <c r="AE67" i="29"/>
  <c r="AE204" i="29"/>
  <c r="AE203" i="29"/>
  <c r="AE136" i="29"/>
  <c r="AE172" i="29"/>
  <c r="AE217" i="29"/>
  <c r="Q157" i="29"/>
  <c r="Q150" i="29"/>
  <c r="AE85" i="29"/>
  <c r="AE115" i="29"/>
  <c r="Q77" i="29"/>
  <c r="Q153" i="29"/>
  <c r="AE5" i="29"/>
  <c r="AE582" i="29"/>
  <c r="AE513" i="29"/>
  <c r="Q446" i="29"/>
  <c r="AE230" i="29"/>
  <c r="Q306" i="29"/>
  <c r="AE583" i="29"/>
  <c r="Q609" i="29"/>
  <c r="Q594" i="29"/>
  <c r="AE557" i="29"/>
  <c r="AE548" i="29"/>
  <c r="Q586" i="29"/>
  <c r="AE412" i="29"/>
  <c r="AE387" i="29"/>
  <c r="AE350" i="29"/>
  <c r="Q279" i="29"/>
  <c r="Q337" i="29"/>
  <c r="AE327" i="29"/>
  <c r="AE195" i="29"/>
  <c r="Q141" i="29"/>
  <c r="Q125" i="29"/>
  <c r="AE177" i="29"/>
  <c r="Q83" i="29"/>
  <c r="Q215" i="29"/>
  <c r="AE56" i="29"/>
  <c r="AE577" i="29"/>
  <c r="AE411" i="29"/>
  <c r="Q62" i="29"/>
  <c r="AE185" i="29"/>
  <c r="Q13" i="29"/>
  <c r="AE605" i="29"/>
  <c r="AE599" i="29"/>
  <c r="AE546" i="29"/>
  <c r="Q536" i="29"/>
  <c r="Q528" i="29"/>
  <c r="AE534" i="29"/>
  <c r="Q527" i="29"/>
  <c r="Q531" i="29"/>
  <c r="AE420" i="29"/>
  <c r="Q430" i="29"/>
  <c r="AE408" i="29"/>
  <c r="AE414" i="29"/>
  <c r="Q338" i="29"/>
  <c r="AE227" i="29"/>
  <c r="AE275" i="29"/>
  <c r="Q108" i="29"/>
  <c r="Q134" i="29"/>
  <c r="AE118" i="29"/>
  <c r="Q158" i="29"/>
  <c r="AE104" i="29"/>
  <c r="Q93" i="29"/>
  <c r="Q155" i="29"/>
  <c r="Q214" i="29"/>
  <c r="Q211" i="29"/>
  <c r="Q109" i="29"/>
  <c r="AE23" i="29"/>
  <c r="Q10" i="29"/>
  <c r="AE511" i="29"/>
  <c r="Q582" i="29"/>
  <c r="Q507" i="29"/>
  <c r="AE375" i="29"/>
  <c r="Q283" i="29"/>
  <c r="AE244" i="29"/>
  <c r="AE238" i="29"/>
  <c r="AE50" i="29"/>
  <c r="AE54" i="29"/>
  <c r="Q579" i="29"/>
  <c r="Q614" i="29"/>
  <c r="AE596" i="29"/>
  <c r="Q565" i="29"/>
  <c r="AE537" i="29"/>
  <c r="AE561" i="29"/>
  <c r="AE552" i="29"/>
  <c r="Q533" i="29"/>
  <c r="Q504" i="29"/>
  <c r="Q475" i="29"/>
  <c r="AE443" i="29"/>
  <c r="Q421" i="29"/>
  <c r="Q463" i="29"/>
  <c r="AE442" i="29"/>
  <c r="AE389" i="29"/>
  <c r="Q399" i="29"/>
  <c r="Q393" i="29"/>
  <c r="Q403" i="29"/>
  <c r="AE361" i="29"/>
  <c r="AE320" i="29"/>
  <c r="AE268" i="29"/>
  <c r="Q398" i="29"/>
  <c r="Q348" i="29"/>
  <c r="Q261" i="29"/>
  <c r="AE241" i="29"/>
  <c r="AE205" i="29"/>
  <c r="Q266" i="29"/>
  <c r="Q139" i="29"/>
  <c r="Q162" i="29"/>
  <c r="Q91" i="29"/>
  <c r="Q27" i="29"/>
  <c r="AE110" i="29"/>
  <c r="Q3" i="29"/>
  <c r="Q49" i="29"/>
  <c r="AE55" i="29"/>
  <c r="AE88" i="29"/>
  <c r="AE550" i="29"/>
  <c r="Q481" i="29"/>
  <c r="AE352" i="29"/>
  <c r="Q244" i="29"/>
  <c r="AE74" i="29"/>
  <c r="AE246" i="29"/>
  <c r="Q210" i="29"/>
  <c r="Q233" i="29"/>
  <c r="AE219" i="29"/>
  <c r="AE196" i="29"/>
  <c r="Q175" i="29"/>
  <c r="AE608" i="29"/>
  <c r="AE620" i="29"/>
  <c r="Q631" i="29"/>
  <c r="AE630" i="29"/>
  <c r="AE628" i="29"/>
  <c r="Q592" i="29"/>
  <c r="Q549" i="29"/>
  <c r="Q545" i="29"/>
  <c r="AE618" i="29"/>
  <c r="Q554" i="29"/>
  <c r="AE526" i="29"/>
  <c r="AE559" i="29"/>
  <c r="Q541" i="29"/>
  <c r="AE569" i="29"/>
  <c r="Q484" i="29"/>
  <c r="Q462" i="29"/>
  <c r="AE455" i="29"/>
  <c r="AE464" i="29"/>
  <c r="Q448" i="29"/>
  <c r="Q419" i="29"/>
  <c r="Q440" i="29"/>
  <c r="AE413" i="29"/>
  <c r="AE426" i="29"/>
  <c r="AE382" i="29"/>
  <c r="Q360" i="29"/>
  <c r="Q424" i="29"/>
  <c r="Q353" i="29"/>
  <c r="AE428" i="29"/>
  <c r="AE274" i="29"/>
  <c r="Q300" i="29"/>
  <c r="Q277" i="29"/>
  <c r="AE225" i="29"/>
  <c r="AE264" i="29"/>
  <c r="AE218" i="29"/>
  <c r="AE163" i="29"/>
  <c r="AE135" i="29"/>
  <c r="AE103" i="29"/>
  <c r="Q208" i="29"/>
  <c r="AE111" i="29"/>
  <c r="Q174" i="29"/>
  <c r="AE43" i="29"/>
  <c r="Q51" i="29"/>
  <c r="Q359" i="29"/>
  <c r="Q46" i="29"/>
  <c r="Q196" i="29"/>
  <c r="AE235" i="29"/>
  <c r="Q189" i="29"/>
  <c r="Q265" i="29"/>
  <c r="Q291" i="29"/>
  <c r="AE156" i="29"/>
  <c r="Q119" i="29"/>
  <c r="Q144" i="29"/>
  <c r="AE127" i="29"/>
  <c r="Q87" i="29"/>
  <c r="Q75" i="29"/>
  <c r="Q59" i="29"/>
  <c r="AE38" i="29"/>
  <c r="Q452" i="29"/>
  <c r="Q78" i="29"/>
  <c r="AE78" i="29"/>
  <c r="AE222" i="29"/>
  <c r="AE14" i="29"/>
  <c r="Q585" i="29"/>
  <c r="AE585" i="29"/>
  <c r="Q612" i="29"/>
  <c r="Q584" i="29"/>
  <c r="AE535" i="29"/>
  <c r="Q530" i="29"/>
  <c r="AE530" i="29"/>
  <c r="Q534" i="29"/>
  <c r="Q518" i="29"/>
  <c r="AE518" i="29"/>
  <c r="AE516" i="29"/>
  <c r="Q459" i="29"/>
  <c r="AE459" i="29"/>
  <c r="Q253" i="29"/>
  <c r="AE253" i="29"/>
  <c r="AE176" i="29"/>
  <c r="Q176" i="29"/>
  <c r="Q524" i="29"/>
  <c r="AE524" i="29"/>
  <c r="Q498" i="29"/>
  <c r="AE498" i="29"/>
  <c r="Q487" i="29"/>
  <c r="AE487" i="29"/>
  <c r="Q479" i="29"/>
  <c r="AE295" i="29"/>
  <c r="Q295" i="29"/>
  <c r="Q229" i="29"/>
  <c r="AE229" i="29"/>
  <c r="Q327" i="29"/>
  <c r="Q263" i="29"/>
  <c r="AE263" i="29"/>
  <c r="AE601" i="29"/>
  <c r="Q601" i="29"/>
  <c r="AE633" i="29"/>
  <c r="AE626" i="29"/>
  <c r="AE603" i="29"/>
  <c r="Q603" i="29"/>
  <c r="Q540" i="29"/>
  <c r="AE504" i="29"/>
  <c r="AE528" i="29"/>
  <c r="AE392" i="29"/>
  <c r="AE345" i="29"/>
  <c r="Q345" i="29"/>
  <c r="AE257" i="29"/>
  <c r="AE581" i="29"/>
  <c r="Q581" i="29"/>
  <c r="AE624" i="29"/>
  <c r="Q615" i="29"/>
  <c r="Q570" i="29"/>
  <c r="Q510" i="29"/>
  <c r="AE510" i="29"/>
  <c r="AE471" i="29"/>
  <c r="Q471" i="29"/>
  <c r="AE469" i="29"/>
  <c r="Q469" i="29"/>
  <c r="AE453" i="29"/>
  <c r="AE406" i="29"/>
  <c r="Q406" i="29"/>
  <c r="AE390" i="29"/>
  <c r="Q390" i="29"/>
  <c r="Q397" i="29"/>
  <c r="AE380" i="29"/>
  <c r="Q380" i="29"/>
  <c r="AE328" i="29"/>
  <c r="Q328" i="29"/>
  <c r="Q289" i="29"/>
  <c r="AE289" i="29"/>
  <c r="AE284" i="29"/>
  <c r="Q284" i="29"/>
  <c r="Q81" i="29"/>
  <c r="Q629" i="29"/>
  <c r="AE632" i="29"/>
  <c r="Q610" i="29"/>
  <c r="Q628" i="29"/>
  <c r="Q606" i="29"/>
  <c r="Q572" i="29"/>
  <c r="AE572" i="29"/>
  <c r="Q624" i="29"/>
  <c r="AE590" i="29"/>
  <c r="Q564" i="29"/>
  <c r="AE564" i="29"/>
  <c r="AE578" i="29"/>
  <c r="Q568" i="29"/>
  <c r="AE496" i="29"/>
  <c r="Q496" i="29"/>
  <c r="AE472" i="29"/>
  <c r="Q472" i="29"/>
  <c r="Q467" i="29"/>
  <c r="AE467" i="29"/>
  <c r="AE445" i="29"/>
  <c r="AE322" i="29"/>
  <c r="Q322" i="29"/>
  <c r="AE307" i="29"/>
  <c r="Q383" i="29"/>
  <c r="AE372" i="29"/>
  <c r="AE330" i="29"/>
  <c r="AE305" i="29"/>
  <c r="AE206" i="29"/>
  <c r="Q206" i="29"/>
  <c r="Q194" i="29"/>
  <c r="AE194" i="29"/>
  <c r="Q71" i="29"/>
  <c r="AE609" i="29"/>
  <c r="AE595" i="29"/>
  <c r="Q590" i="29"/>
  <c r="AE563" i="29"/>
  <c r="Q563" i="29"/>
  <c r="AE545" i="29"/>
  <c r="Q573" i="29"/>
  <c r="AE573" i="29"/>
  <c r="AE556" i="29"/>
  <c r="Q556" i="29"/>
  <c r="AE542" i="29"/>
  <c r="Q486" i="29"/>
  <c r="AE486" i="29"/>
  <c r="Q499" i="29"/>
  <c r="Q442" i="29"/>
  <c r="AE381" i="29"/>
  <c r="AE296" i="29"/>
  <c r="Q296" i="29"/>
  <c r="Q314" i="29"/>
  <c r="Q205" i="29"/>
  <c r="AE634" i="29"/>
  <c r="AE629" i="29"/>
  <c r="AE602" i="29"/>
  <c r="Q605" i="29"/>
  <c r="Q576" i="29"/>
  <c r="AE565" i="29"/>
  <c r="AE544" i="29"/>
  <c r="Q544" i="29"/>
  <c r="AE575" i="29"/>
  <c r="AE541" i="29"/>
  <c r="Q523" i="29"/>
  <c r="Q502" i="29"/>
  <c r="AE502" i="29"/>
  <c r="Q483" i="29"/>
  <c r="AE399" i="29"/>
  <c r="AE324" i="29"/>
  <c r="Q324" i="29"/>
  <c r="Q178" i="29"/>
  <c r="AE178" i="29"/>
  <c r="Q307" i="29"/>
  <c r="Q529" i="29"/>
  <c r="AE529" i="29"/>
  <c r="Q396" i="29"/>
  <c r="AE396" i="29"/>
  <c r="Q131" i="29"/>
  <c r="AE131" i="29"/>
  <c r="Q99" i="29"/>
  <c r="AE99" i="29"/>
  <c r="Q190" i="29"/>
  <c r="AE101" i="29"/>
  <c r="Q101" i="29"/>
  <c r="AE114" i="29"/>
  <c r="Q94" i="29"/>
  <c r="AE77" i="29"/>
  <c r="AE61" i="29"/>
  <c r="Q23" i="29"/>
  <c r="Q25" i="29"/>
  <c r="AE92" i="29"/>
  <c r="AE133" i="29"/>
  <c r="AE9" i="29"/>
  <c r="AE117" i="29"/>
  <c r="Q44" i="29"/>
  <c r="Q217" i="29"/>
  <c r="AE211" i="29"/>
  <c r="Q199" i="29"/>
  <c r="AE144" i="29"/>
  <c r="AE128" i="29"/>
  <c r="AE112" i="29"/>
  <c r="AE96" i="29"/>
  <c r="Q632" i="29"/>
  <c r="AE617" i="29"/>
  <c r="Q622" i="29"/>
  <c r="AE613" i="29"/>
  <c r="Q611" i="29"/>
  <c r="Q623" i="29"/>
  <c r="AE625" i="29"/>
  <c r="AE600" i="29"/>
  <c r="Q599" i="29"/>
  <c r="AE586" i="29"/>
  <c r="Q537" i="29"/>
  <c r="AE538" i="29"/>
  <c r="AE533" i="29"/>
  <c r="Q551" i="29"/>
  <c r="AE525" i="29"/>
  <c r="Q503" i="29"/>
  <c r="Q477" i="29"/>
  <c r="Q456" i="29"/>
  <c r="AE456" i="29"/>
  <c r="Q478" i="29"/>
  <c r="AE495" i="29"/>
  <c r="Q389" i="29"/>
  <c r="AE478" i="29"/>
  <c r="Q458" i="29"/>
  <c r="AE421" i="29"/>
  <c r="AE405" i="29"/>
  <c r="Q492" i="29"/>
  <c r="AE444" i="29"/>
  <c r="Q474" i="29"/>
  <c r="Q415" i="29"/>
  <c r="Q409" i="29"/>
  <c r="AE403" i="29"/>
  <c r="Q377" i="29"/>
  <c r="AE360" i="29"/>
  <c r="AE424" i="29"/>
  <c r="AE366" i="29"/>
  <c r="AE371" i="29"/>
  <c r="AE316" i="29"/>
  <c r="Q336" i="29"/>
  <c r="AE336" i="29"/>
  <c r="AE334" i="29"/>
  <c r="Q323" i="29"/>
  <c r="AE398" i="29"/>
  <c r="AE319" i="29"/>
  <c r="Q343" i="29"/>
  <c r="AE343" i="29"/>
  <c r="AE321" i="29"/>
  <c r="Q304" i="29"/>
  <c r="Q364" i="29"/>
  <c r="AE290" i="29"/>
  <c r="Q227" i="29"/>
  <c r="AE249" i="29"/>
  <c r="Q223" i="29"/>
  <c r="Q270" i="29"/>
  <c r="Q260" i="29"/>
  <c r="Q241" i="29"/>
  <c r="Q213" i="29"/>
  <c r="AE271" i="29"/>
  <c r="Q163" i="29"/>
  <c r="AE119" i="29"/>
  <c r="AE59" i="29"/>
  <c r="AE183" i="29"/>
  <c r="Q183" i="29"/>
  <c r="Q111" i="29"/>
  <c r="Q95" i="29"/>
  <c r="AE186" i="29"/>
  <c r="Q177" i="29"/>
  <c r="Q172" i="29"/>
  <c r="AE157" i="29"/>
  <c r="AE143" i="29"/>
  <c r="Q255" i="29"/>
  <c r="AE158" i="29"/>
  <c r="AE155" i="29"/>
  <c r="AE146" i="29"/>
  <c r="AE109" i="29"/>
  <c r="AE161" i="29"/>
  <c r="Q69" i="29"/>
  <c r="AE26" i="29"/>
  <c r="AE129" i="29"/>
  <c r="Q122" i="29"/>
  <c r="Q34" i="29"/>
  <c r="AE34" i="29"/>
  <c r="Q97" i="29"/>
  <c r="Q65" i="29"/>
  <c r="Q53" i="29"/>
  <c r="AE27" i="29"/>
  <c r="Q8" i="29"/>
  <c r="Q137" i="29"/>
  <c r="Q80" i="29"/>
  <c r="Q6" i="29"/>
  <c r="Q43" i="29"/>
  <c r="AE48" i="29"/>
  <c r="Q52" i="29"/>
  <c r="Q630" i="29"/>
  <c r="Q602" i="29"/>
  <c r="Q627" i="29"/>
  <c r="AE622" i="29"/>
  <c r="AE549" i="29"/>
  <c r="AE562" i="29"/>
  <c r="Q561" i="29"/>
  <c r="Q548" i="29"/>
  <c r="Q525" i="29"/>
  <c r="AE484" i="29"/>
  <c r="Q488" i="29"/>
  <c r="Q464" i="29"/>
  <c r="AE463" i="29"/>
  <c r="AE458" i="29"/>
  <c r="AE450" i="29"/>
  <c r="AE447" i="29"/>
  <c r="AE410" i="29"/>
  <c r="AE393" i="29"/>
  <c r="Q408" i="29"/>
  <c r="AE378" i="29"/>
  <c r="AE358" i="29"/>
  <c r="AE401" i="29"/>
  <c r="Q384" i="29"/>
  <c r="Q339" i="29"/>
  <c r="Q272" i="29"/>
  <c r="AE272" i="29"/>
  <c r="Q340" i="29"/>
  <c r="Q288" i="29"/>
  <c r="AE338" i="29"/>
  <c r="Q347" i="29"/>
  <c r="AE340" i="29"/>
  <c r="Q235" i="29"/>
  <c r="Q325" i="29"/>
  <c r="Q297" i="29"/>
  <c r="AE233" i="29"/>
  <c r="AE189" i="29"/>
  <c r="AE209" i="29"/>
  <c r="Q197" i="29"/>
  <c r="Q165" i="29"/>
  <c r="AE200" i="29"/>
  <c r="Q200" i="29"/>
  <c r="Q126" i="29"/>
  <c r="AE95" i="29"/>
  <c r="AE214" i="29"/>
  <c r="Q187" i="29"/>
  <c r="AE160" i="29"/>
  <c r="AE126" i="29"/>
  <c r="AE202" i="29"/>
  <c r="Q192" i="29"/>
  <c r="Q146" i="29"/>
  <c r="Q110" i="29"/>
  <c r="Q106" i="29"/>
  <c r="AE94" i="29"/>
  <c r="AE159" i="29"/>
  <c r="Q129" i="29"/>
  <c r="AE145" i="29"/>
  <c r="Q138" i="29"/>
  <c r="AE130" i="29"/>
  <c r="Y14" i="29"/>
  <c r="Y12" i="29"/>
  <c r="AB14" i="29"/>
  <c r="Z13" i="29"/>
  <c r="AA14" i="29"/>
  <c r="Y13" i="29"/>
  <c r="AA13" i="29"/>
  <c r="Z14" i="29"/>
  <c r="AB12" i="29"/>
  <c r="Z12" i="29"/>
  <c r="AB13" i="29"/>
  <c r="AA12" i="29"/>
  <c r="AE84" i="29"/>
  <c r="Q32" i="29"/>
  <c r="AE170" i="29"/>
  <c r="Q148" i="29"/>
  <c r="AE22" i="29"/>
  <c r="Q633" i="29"/>
  <c r="AE631" i="29"/>
  <c r="Q596" i="29"/>
  <c r="AE606" i="29"/>
  <c r="Q625" i="29"/>
  <c r="Q616" i="29"/>
  <c r="Q562" i="29"/>
  <c r="Q580" i="29"/>
  <c r="Q512" i="29"/>
  <c r="Q508" i="29"/>
  <c r="AE508" i="29"/>
  <c r="AE500" i="29"/>
  <c r="AE527" i="29"/>
  <c r="AE531" i="29"/>
  <c r="AE514" i="29"/>
  <c r="Q514" i="29"/>
  <c r="AE512" i="29"/>
  <c r="AE462" i="29"/>
  <c r="AE482" i="29"/>
  <c r="AE449" i="29"/>
  <c r="Q455" i="29"/>
  <c r="Q443" i="29"/>
  <c r="AE436" i="29"/>
  <c r="AE473" i="29"/>
  <c r="Q410" i="29"/>
  <c r="AE435" i="29"/>
  <c r="AE429" i="29"/>
  <c r="AE388" i="29"/>
  <c r="Q351" i="29"/>
  <c r="AE351" i="29"/>
  <c r="Q422" i="29"/>
  <c r="Q382" i="29"/>
  <c r="Q378" i="29"/>
  <c r="Q374" i="29"/>
  <c r="Q349" i="29"/>
  <c r="Q428" i="29"/>
  <c r="Q433" i="29"/>
  <c r="AE376" i="29"/>
  <c r="AE373" i="29"/>
  <c r="Q274" i="29"/>
  <c r="AE362" i="29"/>
  <c r="Q330" i="29"/>
  <c r="Q334" i="29"/>
  <c r="AE300" i="29"/>
  <c r="Q281" i="29"/>
  <c r="Q268" i="29"/>
  <c r="AE243" i="29"/>
  <c r="Q219" i="29"/>
  <c r="AE293" i="29"/>
  <c r="Q245" i="29"/>
  <c r="AE250" i="29"/>
  <c r="AE261" i="29"/>
  <c r="AE173" i="29"/>
  <c r="AE265" i="29"/>
  <c r="AE311" i="29"/>
  <c r="AE292" i="29"/>
  <c r="Q259" i="29"/>
  <c r="AE132" i="29"/>
  <c r="Q132" i="29"/>
  <c r="AE100" i="29"/>
  <c r="Q100" i="29"/>
  <c r="Q209" i="29"/>
  <c r="Q204" i="29"/>
  <c r="Q135" i="29"/>
  <c r="Q89" i="29"/>
  <c r="AE182" i="29"/>
  <c r="Q142" i="29"/>
  <c r="AE125" i="29"/>
  <c r="AE124" i="29"/>
  <c r="AE93" i="29"/>
  <c r="AE213" i="29"/>
  <c r="Q181" i="29"/>
  <c r="AE254" i="29"/>
  <c r="AE107" i="29"/>
  <c r="Q73" i="29"/>
  <c r="Q102" i="29"/>
  <c r="AE45" i="29"/>
  <c r="AE151" i="29"/>
  <c r="AE49" i="29"/>
  <c r="Q39" i="29"/>
  <c r="AE64" i="29"/>
  <c r="AE139" i="29"/>
  <c r="Q12" i="29"/>
  <c r="Q121" i="29"/>
  <c r="AE98" i="29"/>
  <c r="AE76" i="29"/>
  <c r="AE47" i="29"/>
  <c r="AE8" i="29"/>
  <c r="AE35" i="29"/>
  <c r="AE19" i="29"/>
  <c r="Q28" i="29"/>
  <c r="AE120" i="29"/>
  <c r="Q96" i="29"/>
  <c r="Q167" i="29"/>
  <c r="AE611" i="29"/>
  <c r="AE607" i="29"/>
  <c r="AE619" i="29"/>
  <c r="AE591" i="29"/>
  <c r="AE594" i="29"/>
  <c r="Q553" i="29"/>
  <c r="AE553" i="29"/>
  <c r="AE604" i="29"/>
  <c r="Q574" i="29"/>
  <c r="Q560" i="29"/>
  <c r="Q546" i="29"/>
  <c r="AE558" i="29"/>
  <c r="AE570" i="29"/>
  <c r="AE532" i="29"/>
  <c r="Q520" i="29"/>
  <c r="Q526" i="29"/>
  <c r="AE523" i="29"/>
  <c r="AE536" i="29"/>
  <c r="Q461" i="29"/>
  <c r="AE491" i="29"/>
  <c r="AE475" i="29"/>
  <c r="Q439" i="29"/>
  <c r="AE461" i="29"/>
  <c r="Q437" i="29"/>
  <c r="Q476" i="29"/>
  <c r="Q454" i="29"/>
  <c r="Q450" i="29"/>
  <c r="Q444" i="29"/>
  <c r="Q429" i="29"/>
  <c r="Q426" i="29"/>
  <c r="Q412" i="29"/>
  <c r="Q344" i="29"/>
  <c r="AE344" i="29"/>
  <c r="Q431" i="29"/>
  <c r="Q381" i="29"/>
  <c r="AE417" i="29"/>
  <c r="AE369" i="29"/>
  <c r="AE409" i="29"/>
  <c r="Q387" i="29"/>
  <c r="Q361" i="29"/>
  <c r="Q373" i="29"/>
  <c r="Q302" i="29"/>
  <c r="Q356" i="29"/>
  <c r="Q318" i="29"/>
  <c r="AE318" i="29"/>
  <c r="AE273" i="29"/>
  <c r="Q362" i="29"/>
  <c r="AE357" i="29"/>
  <c r="AE348" i="29"/>
  <c r="Q329" i="29"/>
  <c r="Q312" i="29"/>
  <c r="AE364" i="29"/>
  <c r="Q309" i="29"/>
  <c r="Q243" i="29"/>
  <c r="AE302" i="29"/>
  <c r="Q221" i="29"/>
  <c r="AE277" i="29"/>
  <c r="AE247" i="29"/>
  <c r="Q264" i="29"/>
  <c r="Q225" i="29"/>
  <c r="Q292" i="29"/>
  <c r="AE286" i="29"/>
  <c r="AE116" i="29"/>
  <c r="Q116" i="29"/>
  <c r="AE75" i="29"/>
  <c r="Q195" i="29"/>
  <c r="AE168" i="29"/>
  <c r="Q143" i="29"/>
  <c r="AE141" i="29"/>
  <c r="AE140" i="29"/>
  <c r="AE81" i="29"/>
  <c r="AE142" i="29"/>
  <c r="AE179" i="29"/>
  <c r="Q166" i="29"/>
  <c r="Q156" i="29"/>
  <c r="AE210" i="29"/>
  <c r="Q118" i="29"/>
  <c r="Q55" i="29"/>
  <c r="Q38" i="29"/>
  <c r="Z8" i="29"/>
  <c r="AB7" i="29"/>
  <c r="Y5" i="29"/>
  <c r="AB4" i="29"/>
  <c r="Y8" i="29"/>
  <c r="AA7" i="29"/>
  <c r="AA4" i="29"/>
  <c r="Z7" i="29"/>
  <c r="Z4" i="29"/>
  <c r="AB5" i="29"/>
  <c r="Z3" i="29"/>
  <c r="Z5" i="29"/>
  <c r="AB10" i="29"/>
  <c r="AB6" i="29"/>
  <c r="AA10" i="29"/>
  <c r="Y7" i="29"/>
  <c r="AA6" i="29"/>
  <c r="Y4" i="29"/>
  <c r="AB3" i="29"/>
  <c r="AA8" i="29"/>
  <c r="Z10" i="29"/>
  <c r="AB9" i="29"/>
  <c r="Z6" i="29"/>
  <c r="AA3" i="29"/>
  <c r="Y10" i="29"/>
  <c r="AA9" i="29"/>
  <c r="Y6" i="29"/>
  <c r="Y9" i="29"/>
  <c r="Z9" i="29"/>
  <c r="AB8" i="29"/>
  <c r="AA5" i="29"/>
  <c r="Y3" i="29"/>
  <c r="AE147" i="29"/>
  <c r="AE72" i="29"/>
  <c r="AE57" i="29"/>
  <c r="Q33" i="29"/>
  <c r="AE33" i="29"/>
  <c r="Q18" i="29"/>
  <c r="AE18" i="29"/>
  <c r="AE53" i="29"/>
  <c r="Q98" i="29"/>
  <c r="Q41" i="29"/>
  <c r="Q17" i="29"/>
  <c r="AE17" i="29"/>
  <c r="Q145" i="29"/>
  <c r="Q105" i="29"/>
  <c r="Q130" i="29"/>
  <c r="AE12" i="29"/>
  <c r="Q198" i="29"/>
  <c r="AE584" i="29"/>
  <c r="AE554" i="29"/>
  <c r="Q532" i="29"/>
  <c r="Q506" i="29"/>
  <c r="AE506" i="29"/>
  <c r="Q468" i="29"/>
  <c r="AE468" i="29"/>
  <c r="Q460" i="29"/>
  <c r="AE480" i="29"/>
  <c r="AE460" i="29"/>
  <c r="Q473" i="29"/>
  <c r="AE419" i="29"/>
  <c r="AE394" i="29"/>
  <c r="AE353" i="29"/>
  <c r="Q404" i="29"/>
  <c r="Q320" i="29"/>
  <c r="Q357" i="29"/>
  <c r="Q332" i="29"/>
  <c r="AE237" i="29"/>
  <c r="AE239" i="29"/>
  <c r="AE270" i="29"/>
  <c r="AE63" i="29"/>
  <c r="AE134" i="29"/>
  <c r="Q216" i="29"/>
  <c r="Q103" i="29"/>
  <c r="Q85" i="29"/>
  <c r="Q202" i="29"/>
  <c r="Q182" i="29"/>
  <c r="AE167" i="29"/>
  <c r="Q112" i="29"/>
  <c r="AE193" i="29"/>
  <c r="AE188" i="29"/>
  <c r="Q179" i="29"/>
  <c r="AE150" i="29"/>
  <c r="AE31" i="29"/>
  <c r="AE51" i="29"/>
  <c r="Q22" i="29"/>
  <c r="AE37" i="29"/>
  <c r="Q45" i="29"/>
  <c r="Q30" i="29"/>
  <c r="AE24" i="29"/>
  <c r="Q186" i="29"/>
  <c r="Q20" i="29"/>
  <c r="AE42" i="29"/>
  <c r="Q449" i="29"/>
  <c r="Q425" i="29"/>
  <c r="AE425" i="29"/>
  <c r="AE448" i="29"/>
  <c r="Q392" i="29"/>
  <c r="Q365" i="29"/>
  <c r="Q417" i="29"/>
  <c r="Q385" i="29"/>
  <c r="Q401" i="29"/>
  <c r="AE365" i="29"/>
  <c r="AE282" i="29"/>
  <c r="Q316" i="29"/>
  <c r="Q308" i="29"/>
  <c r="Q286" i="29"/>
  <c r="Q305" i="29"/>
  <c r="AE231" i="29"/>
  <c r="Q311" i="29"/>
  <c r="AE308" i="29"/>
  <c r="Q136" i="29"/>
  <c r="Q123" i="29"/>
  <c r="Q104" i="29"/>
  <c r="Q127" i="29"/>
  <c r="Q160" i="29"/>
  <c r="Q152" i="29"/>
  <c r="AE199" i="29"/>
  <c r="AE165" i="29"/>
  <c r="Q128" i="29"/>
  <c r="AE89" i="29"/>
  <c r="Q193" i="29"/>
  <c r="Q188" i="29"/>
  <c r="AE68" i="29"/>
  <c r="Q47" i="29"/>
  <c r="Q21" i="29"/>
  <c r="AE69" i="29"/>
  <c r="AE16" i="29"/>
  <c r="AF86" i="29" s="1"/>
  <c r="Q26" i="29"/>
  <c r="Q9" i="29"/>
  <c r="AE25" i="29"/>
  <c r="AE113" i="29"/>
  <c r="AE65" i="29"/>
  <c r="AE41" i="29"/>
  <c r="AE3" i="29"/>
  <c r="Q184" i="29"/>
  <c r="AE40" i="29"/>
  <c r="Q29" i="29"/>
  <c r="AE29" i="29"/>
  <c r="R59" i="29" l="1"/>
  <c r="AF526" i="29"/>
  <c r="AF470" i="29"/>
  <c r="AF188" i="29"/>
  <c r="R607" i="29"/>
  <c r="R29" i="29"/>
  <c r="R301" i="29"/>
  <c r="R85" i="29"/>
  <c r="R299" i="29"/>
  <c r="AF41" i="29"/>
  <c r="AF39" i="29"/>
  <c r="AF110" i="29"/>
  <c r="AF111" i="29"/>
  <c r="R317" i="29"/>
  <c r="AF184" i="29"/>
  <c r="R239" i="29"/>
  <c r="R342" i="29"/>
  <c r="AF404" i="29"/>
  <c r="R354" i="29"/>
  <c r="AF431" i="29"/>
  <c r="AF422" i="29"/>
  <c r="R186" i="29"/>
  <c r="R66" i="29"/>
  <c r="AF31" i="29"/>
  <c r="AF167" i="29"/>
  <c r="R159" i="29"/>
  <c r="R107" i="29"/>
  <c r="AF237" i="29"/>
  <c r="R338" i="29"/>
  <c r="AF387" i="29"/>
  <c r="AF419" i="29"/>
  <c r="R490" i="29"/>
  <c r="R558" i="29"/>
  <c r="R70" i="29"/>
  <c r="AF18" i="29"/>
  <c r="R166" i="29"/>
  <c r="AF141" i="29"/>
  <c r="R116" i="29"/>
  <c r="AF247" i="29"/>
  <c r="R267" i="29"/>
  <c r="AF318" i="29"/>
  <c r="AF409" i="29"/>
  <c r="AF344" i="29"/>
  <c r="R444" i="29"/>
  <c r="AF491" i="29"/>
  <c r="R543" i="29"/>
  <c r="R560" i="29"/>
  <c r="AF591" i="29"/>
  <c r="R77" i="29"/>
  <c r="R96" i="29"/>
  <c r="AF8" i="29"/>
  <c r="AF64" i="29"/>
  <c r="R228" i="29"/>
  <c r="AF125" i="29"/>
  <c r="R204" i="29"/>
  <c r="R259" i="29"/>
  <c r="AF261" i="29"/>
  <c r="R268" i="29"/>
  <c r="R274" i="29"/>
  <c r="AF310" i="29"/>
  <c r="R378" i="29"/>
  <c r="AF388" i="29"/>
  <c r="AF452" i="29"/>
  <c r="AF449" i="29"/>
  <c r="R519" i="29"/>
  <c r="AF543" i="29"/>
  <c r="R625" i="29"/>
  <c r="AF38" i="29"/>
  <c r="R220" i="29"/>
  <c r="R46" i="29"/>
  <c r="AF159" i="29"/>
  <c r="R192" i="29"/>
  <c r="R185" i="29"/>
  <c r="R240" i="29"/>
  <c r="AF233" i="29"/>
  <c r="R347" i="29"/>
  <c r="R313" i="29"/>
  <c r="R402" i="29"/>
  <c r="AF410" i="29"/>
  <c r="R488" i="29"/>
  <c r="R525" i="29"/>
  <c r="AF549" i="29"/>
  <c r="AF21" i="29"/>
  <c r="AF79" i="29"/>
  <c r="AF27" i="29"/>
  <c r="AF129" i="29"/>
  <c r="R255" i="29"/>
  <c r="R177" i="29"/>
  <c r="AF59" i="29"/>
  <c r="R283" i="29"/>
  <c r="R364" i="29"/>
  <c r="R323" i="29"/>
  <c r="AF316" i="29"/>
  <c r="AF395" i="29"/>
  <c r="R466" i="29"/>
  <c r="AF490" i="29"/>
  <c r="R513" i="29"/>
  <c r="R582" i="29"/>
  <c r="R599" i="29"/>
  <c r="R632" i="29"/>
  <c r="R174" i="29"/>
  <c r="R144" i="29"/>
  <c r="R10" i="29"/>
  <c r="R212" i="29"/>
  <c r="AF114" i="29"/>
  <c r="R76" i="29"/>
  <c r="R99" i="29"/>
  <c r="AF260" i="29"/>
  <c r="R335" i="29"/>
  <c r="AF407" i="29"/>
  <c r="R527" i="29"/>
  <c r="AF618" i="29"/>
  <c r="R609" i="29"/>
  <c r="R178" i="29"/>
  <c r="R324" i="29"/>
  <c r="AF412" i="29"/>
  <c r="R544" i="29"/>
  <c r="R605" i="29"/>
  <c r="R158" i="29"/>
  <c r="R314" i="29"/>
  <c r="R438" i="29"/>
  <c r="R486" i="29"/>
  <c r="R573" i="29"/>
  <c r="AF614" i="29"/>
  <c r="R108" i="29"/>
  <c r="AF305" i="29"/>
  <c r="AF445" i="29"/>
  <c r="AF559" i="29"/>
  <c r="AF583" i="29"/>
  <c r="R629" i="29"/>
  <c r="AF136" i="29"/>
  <c r="R300" i="29"/>
  <c r="R397" i="29"/>
  <c r="R421" i="29"/>
  <c r="AF483" i="29"/>
  <c r="R538" i="29"/>
  <c r="AF581" i="29"/>
  <c r="R87" i="29"/>
  <c r="AF248" i="29"/>
  <c r="AF385" i="29"/>
  <c r="AF561" i="29"/>
  <c r="R603" i="29"/>
  <c r="AF601" i="29"/>
  <c r="R168" i="29"/>
  <c r="AF314" i="29"/>
  <c r="AF433" i="29"/>
  <c r="R448" i="29"/>
  <c r="R505" i="29"/>
  <c r="R11" i="29"/>
  <c r="AF176" i="29"/>
  <c r="AF465" i="29"/>
  <c r="R518" i="29"/>
  <c r="AF579" i="29"/>
  <c r="R594" i="29"/>
  <c r="AF568" i="29"/>
  <c r="AF7" i="29"/>
  <c r="AF55" i="29"/>
  <c r="AF16" i="29"/>
  <c r="R196" i="29"/>
  <c r="R128" i="29"/>
  <c r="R127" i="29"/>
  <c r="R246" i="29"/>
  <c r="R305" i="29"/>
  <c r="R316" i="29"/>
  <c r="AF349" i="29"/>
  <c r="AF415" i="29"/>
  <c r="AF448" i="29"/>
  <c r="AF477" i="29"/>
  <c r="AF24" i="29"/>
  <c r="R82" i="29"/>
  <c r="AF150" i="29"/>
  <c r="R182" i="29"/>
  <c r="R216" i="29"/>
  <c r="R139" i="29"/>
  <c r="R306" i="29"/>
  <c r="R254" i="29"/>
  <c r="R404" i="29"/>
  <c r="R473" i="29"/>
  <c r="AF505" i="29"/>
  <c r="AF584" i="29"/>
  <c r="R105" i="29"/>
  <c r="R18" i="29"/>
  <c r="R38" i="29"/>
  <c r="AF179" i="29"/>
  <c r="R143" i="29"/>
  <c r="AF116" i="29"/>
  <c r="AF277" i="29"/>
  <c r="R278" i="29"/>
  <c r="R318" i="29"/>
  <c r="AF369" i="29"/>
  <c r="R344" i="29"/>
  <c r="R450" i="29"/>
  <c r="R461" i="29"/>
  <c r="AF523" i="29"/>
  <c r="R574" i="29"/>
  <c r="AF619" i="29"/>
  <c r="R3" i="29"/>
  <c r="AF120" i="29"/>
  <c r="AF47" i="29"/>
  <c r="R39" i="29"/>
  <c r="R201" i="29"/>
  <c r="R142" i="29"/>
  <c r="R209" i="29"/>
  <c r="AF292" i="29"/>
  <c r="R269" i="29"/>
  <c r="R346" i="29"/>
  <c r="AF288" i="29"/>
  <c r="AF376" i="29"/>
  <c r="R382" i="29"/>
  <c r="AF429" i="29"/>
  <c r="AF473" i="29"/>
  <c r="AF482" i="29"/>
  <c r="AF488" i="29"/>
  <c r="R580" i="29"/>
  <c r="AF606" i="29"/>
  <c r="AF22" i="29"/>
  <c r="AF104" i="29"/>
  <c r="R4" i="29"/>
  <c r="AF94" i="29"/>
  <c r="AF202" i="29"/>
  <c r="R68" i="29"/>
  <c r="R165" i="29"/>
  <c r="AF240" i="29"/>
  <c r="AF338" i="29"/>
  <c r="R339" i="29"/>
  <c r="AF378" i="29"/>
  <c r="AF447" i="29"/>
  <c r="AF439" i="29"/>
  <c r="AF507" i="29"/>
  <c r="AF622" i="29"/>
  <c r="R61" i="29"/>
  <c r="R52" i="29"/>
  <c r="R53" i="29"/>
  <c r="AF26" i="29"/>
  <c r="R251" i="29"/>
  <c r="AF186" i="29"/>
  <c r="R115" i="29"/>
  <c r="R270" i="29"/>
  <c r="R304" i="29"/>
  <c r="AF334" i="29"/>
  <c r="AF391" i="29"/>
  <c r="AF403" i="29"/>
  <c r="R492" i="29"/>
  <c r="AF495" i="29"/>
  <c r="R503" i="29"/>
  <c r="AF538" i="29"/>
  <c r="AF600" i="29"/>
  <c r="AF32" i="29"/>
  <c r="AF152" i="29"/>
  <c r="AF217" i="29"/>
  <c r="AF117" i="29"/>
  <c r="R25" i="29"/>
  <c r="R114" i="29"/>
  <c r="R101" i="29"/>
  <c r="AF103" i="29"/>
  <c r="R265" i="29"/>
  <c r="R303" i="29"/>
  <c r="AF383" i="29"/>
  <c r="R504" i="29"/>
  <c r="R545" i="29"/>
  <c r="AF52" i="29"/>
  <c r="AF190" i="29"/>
  <c r="AF324" i="29"/>
  <c r="R483" i="29"/>
  <c r="AF544" i="29"/>
  <c r="R588" i="29"/>
  <c r="R134" i="29"/>
  <c r="R326" i="29"/>
  <c r="AF474" i="29"/>
  <c r="AF503" i="29"/>
  <c r="AF545" i="29"/>
  <c r="AF589" i="29"/>
  <c r="R140" i="29"/>
  <c r="AF330" i="29"/>
  <c r="AF467" i="29"/>
  <c r="AF546" i="29"/>
  <c r="AF572" i="29"/>
  <c r="R613" i="29"/>
  <c r="AF203" i="29"/>
  <c r="R350" i="29"/>
  <c r="AF430" i="29"/>
  <c r="AF443" i="29"/>
  <c r="AF510" i="29"/>
  <c r="R570" i="29"/>
  <c r="AF628" i="29"/>
  <c r="AF181" i="29"/>
  <c r="R261" i="29"/>
  <c r="AF280" i="29"/>
  <c r="R540" i="29"/>
  <c r="AF603" i="29"/>
  <c r="R617" i="29"/>
  <c r="AF263" i="29"/>
  <c r="AF347" i="29"/>
  <c r="R369" i="29"/>
  <c r="R479" i="29"/>
  <c r="AF551" i="29"/>
  <c r="R63" i="29"/>
  <c r="AF223" i="29"/>
  <c r="AF459" i="29"/>
  <c r="R534" i="29"/>
  <c r="AF599" i="29"/>
  <c r="AF585" i="29"/>
  <c r="R634" i="29"/>
  <c r="AF29" i="29"/>
  <c r="AF65" i="29"/>
  <c r="R24" i="29"/>
  <c r="R164" i="29"/>
  <c r="AF165" i="29"/>
  <c r="R171" i="29"/>
  <c r="AF266" i="29"/>
  <c r="R237" i="29"/>
  <c r="AF337" i="29"/>
  <c r="AF363" i="29"/>
  <c r="R365" i="29"/>
  <c r="AF464" i="29"/>
  <c r="R470" i="29"/>
  <c r="R30" i="29"/>
  <c r="R22" i="29"/>
  <c r="R230" i="29"/>
  <c r="R202" i="29"/>
  <c r="AF118" i="29"/>
  <c r="AF175" i="29"/>
  <c r="R332" i="29"/>
  <c r="AF268" i="29"/>
  <c r="AF353" i="29"/>
  <c r="AF460" i="29"/>
  <c r="R491" i="29"/>
  <c r="R86" i="29"/>
  <c r="R145" i="29"/>
  <c r="AF33" i="29"/>
  <c r="R55" i="29"/>
  <c r="AF142" i="29"/>
  <c r="AF168" i="29"/>
  <c r="AF286" i="29"/>
  <c r="R221" i="29"/>
  <c r="R312" i="29"/>
  <c r="R356" i="29"/>
  <c r="R379" i="29"/>
  <c r="R367" i="29"/>
  <c r="R454" i="29"/>
  <c r="R493" i="29"/>
  <c r="R526" i="29"/>
  <c r="AF604" i="29"/>
  <c r="AF607" i="29"/>
  <c r="AF73" i="29"/>
  <c r="R271" i="29"/>
  <c r="AF76" i="29"/>
  <c r="AF49" i="29"/>
  <c r="AF254" i="29"/>
  <c r="AF182" i="29"/>
  <c r="R100" i="29"/>
  <c r="AF311" i="29"/>
  <c r="AF174" i="29"/>
  <c r="R281" i="29"/>
  <c r="AF298" i="29"/>
  <c r="R433" i="29"/>
  <c r="R422" i="29"/>
  <c r="AF435" i="29"/>
  <c r="AF420" i="29"/>
  <c r="AF462" i="29"/>
  <c r="AF531" i="29"/>
  <c r="AF555" i="29"/>
  <c r="R596" i="29"/>
  <c r="AF23" i="29"/>
  <c r="AF170" i="29"/>
  <c r="R191" i="29"/>
  <c r="AF130" i="29"/>
  <c r="R106" i="29"/>
  <c r="R248" i="29"/>
  <c r="R126" i="29"/>
  <c r="R197" i="29"/>
  <c r="R297" i="29"/>
  <c r="R288" i="29"/>
  <c r="AF306" i="29"/>
  <c r="AF382" i="29"/>
  <c r="AF450" i="29"/>
  <c r="R465" i="29"/>
  <c r="R548" i="29"/>
  <c r="R627" i="29"/>
  <c r="AF43" i="29"/>
  <c r="AF48" i="29"/>
  <c r="R65" i="29"/>
  <c r="R69" i="29"/>
  <c r="AF143" i="29"/>
  <c r="R224" i="29"/>
  <c r="AF119" i="29"/>
  <c r="R223" i="29"/>
  <c r="AF321" i="29"/>
  <c r="R368" i="29"/>
  <c r="AF371" i="29"/>
  <c r="R409" i="29"/>
  <c r="AF405" i="29"/>
  <c r="R497" i="29"/>
  <c r="AF525" i="29"/>
  <c r="R537" i="29"/>
  <c r="AF625" i="29"/>
  <c r="AF162" i="29"/>
  <c r="R199" i="29"/>
  <c r="AF122" i="29"/>
  <c r="R67" i="29"/>
  <c r="R35" i="29"/>
  <c r="R113" i="29"/>
  <c r="AF101" i="29"/>
  <c r="R120" i="29"/>
  <c r="AF192" i="29"/>
  <c r="R321" i="29"/>
  <c r="R445" i="29"/>
  <c r="R516" i="29"/>
  <c r="R549" i="29"/>
  <c r="AF123" i="29"/>
  <c r="R250" i="29"/>
  <c r="R273" i="29"/>
  <c r="R447" i="29"/>
  <c r="AF565" i="29"/>
  <c r="AF602" i="29"/>
  <c r="R124" i="29"/>
  <c r="AF339" i="29"/>
  <c r="AF389" i="29"/>
  <c r="R579" i="29"/>
  <c r="R563" i="29"/>
  <c r="R600" i="29"/>
  <c r="AF275" i="29"/>
  <c r="AF372" i="29"/>
  <c r="R467" i="29"/>
  <c r="R568" i="29"/>
  <c r="R572" i="29"/>
  <c r="AF560" i="29"/>
  <c r="R277" i="29"/>
  <c r="R391" i="29"/>
  <c r="R400" i="29"/>
  <c r="AF453" i="29"/>
  <c r="R510" i="29"/>
  <c r="R557" i="29"/>
  <c r="AF612" i="29"/>
  <c r="AF257" i="29"/>
  <c r="AF235" i="29"/>
  <c r="R440" i="29"/>
  <c r="AF557" i="29"/>
  <c r="AF626" i="29"/>
  <c r="R608" i="29"/>
  <c r="R263" i="29"/>
  <c r="R398" i="29"/>
  <c r="AF414" i="29"/>
  <c r="R436" i="29"/>
  <c r="AF547" i="29"/>
  <c r="R79" i="29"/>
  <c r="R231" i="29"/>
  <c r="R459" i="29"/>
  <c r="AF530" i="29"/>
  <c r="AF605" i="29"/>
  <c r="R585" i="29"/>
  <c r="AF574" i="29"/>
  <c r="R54" i="29"/>
  <c r="AF113" i="29"/>
  <c r="R57" i="29"/>
  <c r="R222" i="29"/>
  <c r="AF199" i="29"/>
  <c r="R104" i="29"/>
  <c r="AF308" i="29"/>
  <c r="AF356" i="29"/>
  <c r="AF276" i="29"/>
  <c r="R385" i="29"/>
  <c r="AF418" i="29"/>
  <c r="AF425" i="29"/>
  <c r="R489" i="29"/>
  <c r="R45" i="29"/>
  <c r="R37" i="29"/>
  <c r="R179" i="29"/>
  <c r="R232" i="29"/>
  <c r="AF134" i="29"/>
  <c r="AF242" i="29"/>
  <c r="R294" i="29"/>
  <c r="AF394" i="29"/>
  <c r="AF506" i="29"/>
  <c r="R198" i="29"/>
  <c r="AF17" i="29"/>
  <c r="R33" i="29"/>
  <c r="R15" i="29"/>
  <c r="AF81" i="29"/>
  <c r="R180" i="29"/>
  <c r="R292" i="29"/>
  <c r="AF302" i="29"/>
  <c r="R329" i="29"/>
  <c r="R302" i="29"/>
  <c r="AF312" i="29"/>
  <c r="R416" i="29"/>
  <c r="R476" i="29"/>
  <c r="AF494" i="29"/>
  <c r="R520" i="29"/>
  <c r="R593" i="29"/>
  <c r="AF611" i="29"/>
  <c r="AF153" i="29"/>
  <c r="R28" i="29"/>
  <c r="AF98" i="29"/>
  <c r="AF151" i="29"/>
  <c r="R181" i="29"/>
  <c r="R89" i="29"/>
  <c r="AF100" i="29"/>
  <c r="AF234" i="29"/>
  <c r="AF250" i="29"/>
  <c r="AF300" i="29"/>
  <c r="R319" i="29"/>
  <c r="R428" i="29"/>
  <c r="R457" i="29"/>
  <c r="R386" i="29"/>
  <c r="AF436" i="29"/>
  <c r="R462" i="29"/>
  <c r="AF527" i="29"/>
  <c r="R586" i="29"/>
  <c r="AF631" i="29"/>
  <c r="AF115" i="29"/>
  <c r="AF156" i="29"/>
  <c r="R175" i="29"/>
  <c r="R138" i="29"/>
  <c r="R110" i="29"/>
  <c r="AF126" i="29"/>
  <c r="AF154" i="29"/>
  <c r="AF204" i="29"/>
  <c r="R325" i="29"/>
  <c r="R315" i="29"/>
  <c r="R384" i="29"/>
  <c r="R408" i="29"/>
  <c r="AF466" i="29"/>
  <c r="R451" i="29"/>
  <c r="R561" i="29"/>
  <c r="R602" i="29"/>
  <c r="AF30" i="29"/>
  <c r="R43" i="29"/>
  <c r="R90" i="29"/>
  <c r="AF161" i="29"/>
  <c r="AF105" i="29"/>
  <c r="R95" i="29"/>
  <c r="R163" i="29"/>
  <c r="R242" i="29"/>
  <c r="R331" i="29"/>
  <c r="AF258" i="29"/>
  <c r="R427" i="29"/>
  <c r="R415" i="29"/>
  <c r="AF421" i="29"/>
  <c r="R478" i="29"/>
  <c r="R551" i="29"/>
  <c r="R571" i="29"/>
  <c r="R623" i="29"/>
  <c r="AF164" i="29"/>
  <c r="AF211" i="29"/>
  <c r="AF172" i="29"/>
  <c r="R153" i="29"/>
  <c r="R23" i="29"/>
  <c r="R92" i="29"/>
  <c r="AF148" i="29"/>
  <c r="AF131" i="29"/>
  <c r="AF327" i="29"/>
  <c r="AF320" i="29"/>
  <c r="AF455" i="29"/>
  <c r="AF569" i="29"/>
  <c r="R589" i="29"/>
  <c r="R307" i="29"/>
  <c r="AF252" i="29"/>
  <c r="R298" i="29"/>
  <c r="AF502" i="29"/>
  <c r="R576" i="29"/>
  <c r="AF629" i="29"/>
  <c r="R266" i="29"/>
  <c r="R282" i="29"/>
  <c r="R442" i="29"/>
  <c r="AF537" i="29"/>
  <c r="AF563" i="29"/>
  <c r="R620" i="29"/>
  <c r="AF187" i="29"/>
  <c r="R383" i="29"/>
  <c r="R472" i="29"/>
  <c r="AF578" i="29"/>
  <c r="R606" i="29"/>
  <c r="R31" i="29"/>
  <c r="R189" i="29"/>
  <c r="R328" i="29"/>
  <c r="AF454" i="29"/>
  <c r="R469" i="29"/>
  <c r="AF534" i="29"/>
  <c r="AF593" i="29"/>
  <c r="R626" i="29"/>
  <c r="R161" i="29"/>
  <c r="AF216" i="29"/>
  <c r="AF392" i="29"/>
  <c r="R583" i="29"/>
  <c r="AF630" i="29"/>
  <c r="AF596" i="29"/>
  <c r="AF285" i="29"/>
  <c r="R257" i="29"/>
  <c r="R372" i="29"/>
  <c r="AF479" i="29"/>
  <c r="AF524" i="29"/>
  <c r="R203" i="29"/>
  <c r="AF253" i="29"/>
  <c r="R480" i="29"/>
  <c r="R530" i="29"/>
  <c r="R612" i="29"/>
  <c r="AF274" i="29"/>
  <c r="AF25" i="29"/>
  <c r="AF69" i="29"/>
  <c r="R188" i="29"/>
  <c r="R56" i="29"/>
  <c r="R123" i="29"/>
  <c r="R311" i="29"/>
  <c r="AF335" i="29"/>
  <c r="AF282" i="29"/>
  <c r="R417" i="29"/>
  <c r="R430" i="29"/>
  <c r="R425" i="29"/>
  <c r="R7" i="29"/>
  <c r="AF10" i="29"/>
  <c r="R154" i="29"/>
  <c r="AF270" i="29"/>
  <c r="R218" i="29"/>
  <c r="AF332" i="29"/>
  <c r="R420" i="29"/>
  <c r="AF480" i="29"/>
  <c r="R506" i="29"/>
  <c r="AF12" i="29"/>
  <c r="R17" i="29"/>
  <c r="AF57" i="29"/>
  <c r="R118" i="29"/>
  <c r="AF140" i="29"/>
  <c r="R125" i="29"/>
  <c r="R225" i="29"/>
  <c r="R243" i="29"/>
  <c r="AF348" i="29"/>
  <c r="R373" i="29"/>
  <c r="AF417" i="29"/>
  <c r="AF423" i="29"/>
  <c r="R437" i="29"/>
  <c r="R495" i="29"/>
  <c r="AF532" i="29"/>
  <c r="AF553" i="29"/>
  <c r="AF608" i="29"/>
  <c r="AF287" i="29"/>
  <c r="AF19" i="29"/>
  <c r="R121" i="29"/>
  <c r="AF45" i="29"/>
  <c r="AF213" i="29"/>
  <c r="R135" i="29"/>
  <c r="R132" i="29"/>
  <c r="AF265" i="29"/>
  <c r="R245" i="29"/>
  <c r="AF317" i="29"/>
  <c r="AF325" i="29"/>
  <c r="R349" i="29"/>
  <c r="R370" i="29"/>
  <c r="R410" i="29"/>
  <c r="R443" i="29"/>
  <c r="R511" i="29"/>
  <c r="AF500" i="29"/>
  <c r="AF548" i="29"/>
  <c r="R633" i="29"/>
  <c r="R148" i="29"/>
  <c r="AF87" i="29"/>
  <c r="AF145" i="29"/>
  <c r="AF28" i="29"/>
  <c r="AF160" i="29"/>
  <c r="R162" i="29"/>
  <c r="AF209" i="29"/>
  <c r="R258" i="29"/>
  <c r="R340" i="29"/>
  <c r="R375" i="29"/>
  <c r="AF432" i="29"/>
  <c r="AF458" i="29"/>
  <c r="R494" i="29"/>
  <c r="R566" i="29"/>
  <c r="R630" i="29"/>
  <c r="R211" i="29"/>
  <c r="R6" i="29"/>
  <c r="R522" i="29"/>
  <c r="R598" i="29"/>
  <c r="R446" i="29"/>
  <c r="R509" i="29"/>
  <c r="R432" i="29"/>
  <c r="R555" i="29"/>
  <c r="R481" i="29"/>
  <c r="R363" i="29"/>
  <c r="R97" i="29"/>
  <c r="AF109" i="29"/>
  <c r="AF138" i="29"/>
  <c r="R111" i="29"/>
  <c r="AF271" i="29"/>
  <c r="AF249" i="29"/>
  <c r="AF343" i="29"/>
  <c r="AF291" i="29"/>
  <c r="AF366" i="29"/>
  <c r="R452" i="29"/>
  <c r="R458" i="29"/>
  <c r="AF440" i="29"/>
  <c r="AF522" i="29"/>
  <c r="AF586" i="29"/>
  <c r="R611" i="29"/>
  <c r="AF96" i="29"/>
  <c r="R217" i="29"/>
  <c r="AF56" i="29"/>
  <c r="AF9" i="29"/>
  <c r="AF61" i="29"/>
  <c r="R74" i="29"/>
  <c r="R190" i="29"/>
  <c r="R131" i="29"/>
  <c r="R337" i="29"/>
  <c r="AF361" i="29"/>
  <c r="AF476" i="29"/>
  <c r="R541" i="29"/>
  <c r="R604" i="29"/>
  <c r="AF218" i="29"/>
  <c r="R279" i="29"/>
  <c r="R388" i="29"/>
  <c r="R502" i="29"/>
  <c r="AF587" i="29"/>
  <c r="AF610" i="29"/>
  <c r="AF171" i="29"/>
  <c r="AF384" i="29"/>
  <c r="R463" i="29"/>
  <c r="AF542" i="29"/>
  <c r="R590" i="29"/>
  <c r="R71" i="29"/>
  <c r="AF194" i="29"/>
  <c r="AF307" i="29"/>
  <c r="AF472" i="29"/>
  <c r="AF564" i="29"/>
  <c r="R628" i="29"/>
  <c r="AF198" i="29"/>
  <c r="R284" i="29"/>
  <c r="AF328" i="29"/>
  <c r="R390" i="29"/>
  <c r="AF469" i="29"/>
  <c r="R535" i="29"/>
  <c r="R615" i="29"/>
  <c r="AF615" i="29"/>
  <c r="R280" i="29"/>
  <c r="R348" i="29"/>
  <c r="AF528" i="29"/>
  <c r="R618" i="29"/>
  <c r="AF633" i="29"/>
  <c r="R88" i="29"/>
  <c r="R327" i="29"/>
  <c r="R295" i="29"/>
  <c r="R393" i="29"/>
  <c r="AF487" i="29"/>
  <c r="R524" i="29"/>
  <c r="R291" i="29"/>
  <c r="R253" i="29"/>
  <c r="R515" i="29"/>
  <c r="AF535" i="29"/>
  <c r="R614" i="29"/>
  <c r="AF245" i="29"/>
  <c r="R353" i="29"/>
  <c r="AF40" i="29"/>
  <c r="R9" i="29"/>
  <c r="R21" i="29"/>
  <c r="R193" i="29"/>
  <c r="R64" i="29"/>
  <c r="R136" i="29"/>
  <c r="AF219" i="29"/>
  <c r="R286" i="29"/>
  <c r="AF309" i="29"/>
  <c r="R413" i="29"/>
  <c r="R376" i="29"/>
  <c r="AF437" i="29"/>
  <c r="AF42" i="29"/>
  <c r="AF97" i="29"/>
  <c r="AF51" i="29"/>
  <c r="AF193" i="29"/>
  <c r="R103" i="29"/>
  <c r="AF63" i="29"/>
  <c r="AF239" i="29"/>
  <c r="R285" i="29"/>
  <c r="AF313" i="29"/>
  <c r="R423" i="29"/>
  <c r="R460" i="29"/>
  <c r="R532" i="29"/>
  <c r="R42" i="29"/>
  <c r="R41" i="29"/>
  <c r="AF72" i="29"/>
  <c r="AF210" i="29"/>
  <c r="R169" i="29"/>
  <c r="R141" i="29"/>
  <c r="R264" i="29"/>
  <c r="AF256" i="29"/>
  <c r="AF357" i="29"/>
  <c r="R407" i="29"/>
  <c r="AF370" i="29"/>
  <c r="R412" i="29"/>
  <c r="AF461" i="29"/>
  <c r="R501" i="29"/>
  <c r="AF570" i="29"/>
  <c r="R553" i="29"/>
  <c r="R36" i="29"/>
  <c r="R167" i="29"/>
  <c r="R78" i="29"/>
  <c r="R12" i="29"/>
  <c r="R102" i="29"/>
  <c r="AF93" i="29"/>
  <c r="R244" i="29"/>
  <c r="AF132" i="29"/>
  <c r="AF173" i="29"/>
  <c r="AF293" i="29"/>
  <c r="R334" i="29"/>
  <c r="R333" i="29"/>
  <c r="R395" i="29"/>
  <c r="AF426" i="29"/>
  <c r="AF416" i="29"/>
  <c r="R455" i="29"/>
  <c r="AF512" i="29"/>
  <c r="AF508" i="29"/>
  <c r="R569" i="29"/>
  <c r="AF5" i="29"/>
  <c r="AF220" i="29"/>
  <c r="AF197" i="29"/>
  <c r="R359" i="29"/>
  <c r="R19" i="29"/>
  <c r="R109" i="29"/>
  <c r="R187" i="29"/>
  <c r="AF191" i="29"/>
  <c r="AF67" i="29"/>
  <c r="R235" i="29"/>
  <c r="AF329" i="29"/>
  <c r="AF401" i="29"/>
  <c r="R403" i="29"/>
  <c r="AF463" i="29"/>
  <c r="AF484" i="29"/>
  <c r="AF571" i="29"/>
  <c r="AF621" i="29"/>
  <c r="AF85" i="29"/>
  <c r="R80" i="29"/>
  <c r="AF34" i="29"/>
  <c r="AF146" i="29"/>
  <c r="AF149" i="29"/>
  <c r="R183" i="29"/>
  <c r="R213" i="29"/>
  <c r="R276" i="29"/>
  <c r="R343" i="29"/>
  <c r="AF326" i="29"/>
  <c r="AF424" i="29"/>
  <c r="R474" i="29"/>
  <c r="AF478" i="29"/>
  <c r="AF456" i="29"/>
  <c r="AF520" i="29"/>
  <c r="R550" i="29"/>
  <c r="AF613" i="29"/>
  <c r="AF112" i="29"/>
  <c r="R252" i="29"/>
  <c r="R14" i="29"/>
  <c r="AF88" i="29"/>
  <c r="AF77" i="29"/>
  <c r="R27" i="29"/>
  <c r="R208" i="29"/>
  <c r="AF135" i="29"/>
  <c r="R275" i="29"/>
  <c r="AF428" i="29"/>
  <c r="R485" i="29"/>
  <c r="AF529" i="29"/>
  <c r="AF616" i="29"/>
  <c r="AF264" i="29"/>
  <c r="AF227" i="29"/>
  <c r="R424" i="29"/>
  <c r="R523" i="29"/>
  <c r="R552" i="29"/>
  <c r="AF634" i="29"/>
  <c r="AF297" i="29"/>
  <c r="R296" i="29"/>
  <c r="R441" i="29"/>
  <c r="R556" i="29"/>
  <c r="AF595" i="29"/>
  <c r="R150" i="29"/>
  <c r="R194" i="29"/>
  <c r="R322" i="29"/>
  <c r="R484" i="29"/>
  <c r="R564" i="29"/>
  <c r="AF592" i="29"/>
  <c r="R72" i="29"/>
  <c r="AF284" i="29"/>
  <c r="R358" i="29"/>
  <c r="AF390" i="29"/>
  <c r="AF499" i="29"/>
  <c r="R533" i="29"/>
  <c r="AF624" i="29"/>
  <c r="R578" i="29"/>
  <c r="AF205" i="29"/>
  <c r="R345" i="29"/>
  <c r="AF504" i="29"/>
  <c r="AF627" i="29"/>
  <c r="R631" i="29"/>
  <c r="AF137" i="29"/>
  <c r="AF229" i="29"/>
  <c r="AF295" i="29"/>
  <c r="R399" i="29"/>
  <c r="R487" i="29"/>
  <c r="R528" i="29"/>
  <c r="AF226" i="29"/>
  <c r="AF221" i="29"/>
  <c r="R500" i="29"/>
  <c r="R567" i="29"/>
  <c r="R542" i="29"/>
  <c r="AF442" i="29"/>
  <c r="R371" i="29"/>
  <c r="R184" i="29"/>
  <c r="AF20" i="29"/>
  <c r="R47" i="29"/>
  <c r="R256" i="29"/>
  <c r="R152" i="29"/>
  <c r="R147" i="29"/>
  <c r="R233" i="29"/>
  <c r="AF304" i="29"/>
  <c r="AF365" i="29"/>
  <c r="AF355" i="29"/>
  <c r="R392" i="29"/>
  <c r="R449" i="29"/>
  <c r="R62" i="29"/>
  <c r="AF37" i="29"/>
  <c r="AF90" i="29"/>
  <c r="AF207" i="29"/>
  <c r="R119" i="29"/>
  <c r="AF83" i="29"/>
  <c r="R247" i="29"/>
  <c r="R357" i="29"/>
  <c r="AF350" i="29"/>
  <c r="R435" i="29"/>
  <c r="AF468" i="29"/>
  <c r="R536" i="29"/>
  <c r="R130" i="29"/>
  <c r="R98" i="29"/>
  <c r="AF82" i="29"/>
  <c r="R156" i="29"/>
  <c r="R48" i="29"/>
  <c r="R195" i="29"/>
  <c r="R310" i="29"/>
  <c r="R309" i="29"/>
  <c r="R362" i="29"/>
  <c r="R361" i="29"/>
  <c r="R381" i="29"/>
  <c r="R426" i="29"/>
  <c r="R439" i="29"/>
  <c r="R521" i="29"/>
  <c r="AF558" i="29"/>
  <c r="AF598" i="29"/>
  <c r="R5" i="29"/>
  <c r="R215" i="29"/>
  <c r="AF35" i="29"/>
  <c r="AF36" i="29"/>
  <c r="R73" i="29"/>
  <c r="AF124" i="29"/>
  <c r="AF102" i="29"/>
  <c r="AF166" i="29"/>
  <c r="AF225" i="29"/>
  <c r="R219" i="29"/>
  <c r="R330" i="29"/>
  <c r="AF279" i="29"/>
  <c r="R366" i="29"/>
  <c r="AF351" i="29"/>
  <c r="R507" i="29"/>
  <c r="AF438" i="29"/>
  <c r="R514" i="29"/>
  <c r="R508" i="29"/>
  <c r="R562" i="29"/>
  <c r="R51" i="29"/>
  <c r="R214" i="29"/>
  <c r="R32" i="29"/>
  <c r="R547" i="29"/>
  <c r="R40" i="29"/>
  <c r="R146" i="29"/>
  <c r="AF214" i="29"/>
  <c r="R200" i="29"/>
  <c r="AF189" i="29"/>
  <c r="R352" i="29"/>
  <c r="AF272" i="29"/>
  <c r="R411" i="29"/>
  <c r="AF393" i="29"/>
  <c r="R464" i="29"/>
  <c r="AF492" i="29"/>
  <c r="AF562" i="29"/>
  <c r="R50" i="29"/>
  <c r="R155" i="29"/>
  <c r="R137" i="29"/>
  <c r="R34" i="29"/>
  <c r="AF155" i="29"/>
  <c r="AF157" i="29"/>
  <c r="AF183" i="29"/>
  <c r="R241" i="29"/>
  <c r="R227" i="29"/>
  <c r="AF319" i="29"/>
  <c r="AF336" i="29"/>
  <c r="AF360" i="29"/>
  <c r="AF444" i="29"/>
  <c r="R389" i="29"/>
  <c r="R456" i="29"/>
  <c r="AF533" i="29"/>
  <c r="R577" i="29"/>
  <c r="R622" i="29"/>
  <c r="AF128" i="29"/>
  <c r="AF108" i="29"/>
  <c r="R60" i="29"/>
  <c r="AF133" i="29"/>
  <c r="AF15" i="29"/>
  <c r="R91" i="29"/>
  <c r="AF71" i="29"/>
  <c r="AF163" i="29"/>
  <c r="R293" i="29"/>
  <c r="AF396" i="29"/>
  <c r="R482" i="29"/>
  <c r="R529" i="29"/>
  <c r="R595" i="29"/>
  <c r="AF208" i="29"/>
  <c r="R355" i="29"/>
  <c r="R360" i="29"/>
  <c r="AF541" i="29"/>
  <c r="R591" i="29"/>
  <c r="R83" i="29"/>
  <c r="AF323" i="29"/>
  <c r="AF296" i="29"/>
  <c r="R499" i="29"/>
  <c r="AF556" i="29"/>
  <c r="AF588" i="29"/>
  <c r="R157" i="29"/>
  <c r="R206" i="29"/>
  <c r="AF322" i="29"/>
  <c r="R496" i="29"/>
  <c r="AF590" i="29"/>
  <c r="R610" i="29"/>
  <c r="AF80" i="29"/>
  <c r="AF289" i="29"/>
  <c r="R380" i="29"/>
  <c r="R406" i="29"/>
  <c r="R471" i="29"/>
  <c r="AF539" i="29"/>
  <c r="R619" i="29"/>
  <c r="R234" i="29"/>
  <c r="AF345" i="29"/>
  <c r="R517" i="29"/>
  <c r="AF623" i="29"/>
  <c r="AF620" i="29"/>
  <c r="R117" i="29"/>
  <c r="R229" i="29"/>
  <c r="R287" i="29"/>
  <c r="AF397" i="29"/>
  <c r="AF498" i="29"/>
  <c r="AF540" i="29"/>
  <c r="R249" i="29"/>
  <c r="AF303" i="29"/>
  <c r="AF516" i="29"/>
  <c r="R554" i="29"/>
  <c r="R592" i="29"/>
  <c r="R565" i="29"/>
  <c r="AF294" i="29"/>
  <c r="AF238" i="29"/>
  <c r="AF230" i="29"/>
  <c r="AF222" i="29"/>
  <c r="AF185" i="29"/>
  <c r="AF3" i="29"/>
  <c r="AF58" i="29"/>
  <c r="AF11" i="29"/>
  <c r="AF301" i="29"/>
  <c r="AF352" i="29"/>
  <c r="AF236" i="29"/>
  <c r="AF402" i="29"/>
  <c r="AF446" i="29"/>
  <c r="AF50" i="29"/>
  <c r="AF78" i="29"/>
  <c r="AF262" i="29"/>
  <c r="AF283" i="29"/>
  <c r="AF411" i="29"/>
  <c r="AF451" i="29"/>
  <c r="AF485" i="29"/>
  <c r="AF501" i="29"/>
  <c r="AF515" i="29"/>
  <c r="AF519" i="29"/>
  <c r="AF550" i="29"/>
  <c r="AF14" i="29"/>
  <c r="AF46" i="29"/>
  <c r="AF13" i="29"/>
  <c r="AF196" i="29"/>
  <c r="AF299" i="29"/>
  <c r="AF228" i="29"/>
  <c r="AF359" i="29"/>
  <c r="AF367" i="29"/>
  <c r="AF497" i="29"/>
  <c r="AF54" i="29"/>
  <c r="AF267" i="29"/>
  <c r="AF368" i="29"/>
  <c r="AF375" i="29"/>
  <c r="AF521" i="29"/>
  <c r="AF70" i="29"/>
  <c r="AF62" i="29"/>
  <c r="AF246" i="29"/>
  <c r="AF269" i="29"/>
  <c r="AF379" i="29"/>
  <c r="AF511" i="29"/>
  <c r="AF74" i="29"/>
  <c r="AF212" i="29"/>
  <c r="AF66" i="29"/>
  <c r="AF180" i="29"/>
  <c r="AF333" i="29"/>
  <c r="AF331" i="29"/>
  <c r="AF244" i="29"/>
  <c r="AF354" i="29"/>
  <c r="AF441" i="29"/>
  <c r="AF509" i="29"/>
  <c r="AF577" i="29"/>
  <c r="AF169" i="29"/>
  <c r="AF341" i="29"/>
  <c r="AF566" i="29"/>
  <c r="AF315" i="29"/>
  <c r="AF493" i="29"/>
  <c r="AF346" i="29"/>
  <c r="AF513" i="29"/>
  <c r="AF400" i="29"/>
  <c r="AF386" i="29"/>
  <c r="AF434" i="29"/>
  <c r="AF489" i="29"/>
  <c r="AF427" i="29"/>
  <c r="AF278" i="29"/>
  <c r="AF582" i="29"/>
  <c r="R26" i="29"/>
  <c r="AF68" i="29"/>
  <c r="AF89" i="29"/>
  <c r="R160" i="29"/>
  <c r="R173" i="29"/>
  <c r="AF231" i="29"/>
  <c r="R308" i="29"/>
  <c r="R401" i="29"/>
  <c r="R394" i="29"/>
  <c r="R419" i="29"/>
  <c r="AF374" i="29"/>
  <c r="R20" i="29"/>
  <c r="R49" i="29"/>
  <c r="R58" i="29"/>
  <c r="R112" i="29"/>
  <c r="R151" i="29"/>
  <c r="AF91" i="29"/>
  <c r="R210" i="29"/>
  <c r="AF259" i="29"/>
  <c r="R320" i="29"/>
  <c r="R414" i="29"/>
  <c r="R468" i="29"/>
  <c r="AF554" i="29"/>
  <c r="R207" i="29"/>
  <c r="AF53" i="29"/>
  <c r="AF147" i="29"/>
  <c r="R238" i="29"/>
  <c r="AF106" i="29"/>
  <c r="AF75" i="29"/>
  <c r="AF224" i="29"/>
  <c r="AF364" i="29"/>
  <c r="AF273" i="29"/>
  <c r="R387" i="29"/>
  <c r="R431" i="29"/>
  <c r="R429" i="29"/>
  <c r="AF475" i="29"/>
  <c r="AF536" i="29"/>
  <c r="R546" i="29"/>
  <c r="AF594" i="29"/>
  <c r="AF6" i="29"/>
  <c r="AF215" i="29"/>
  <c r="AF4" i="29"/>
  <c r="AF139" i="29"/>
  <c r="AF107" i="29"/>
  <c r="AF121" i="29"/>
  <c r="AF195" i="29"/>
  <c r="AF251" i="29"/>
  <c r="AF232" i="29"/>
  <c r="AF243" i="29"/>
  <c r="AF362" i="29"/>
  <c r="AF373" i="29"/>
  <c r="R374" i="29"/>
  <c r="R351" i="29"/>
  <c r="AF457" i="29"/>
  <c r="R475" i="29"/>
  <c r="AF514" i="29"/>
  <c r="R512" i="29"/>
  <c r="R616" i="29"/>
  <c r="R149" i="29"/>
  <c r="R84" i="29"/>
  <c r="R13" i="29"/>
  <c r="AF84" i="29"/>
  <c r="R129" i="29"/>
  <c r="R236" i="29"/>
  <c r="AF95" i="29"/>
  <c r="AF200" i="29"/>
  <c r="R226" i="29"/>
  <c r="AF340" i="29"/>
  <c r="R272" i="29"/>
  <c r="AF358" i="29"/>
  <c r="AF413" i="29"/>
  <c r="AF481" i="29"/>
  <c r="AF517" i="29"/>
  <c r="R587" i="29"/>
  <c r="R16" i="29"/>
  <c r="R93" i="29"/>
  <c r="R8" i="29"/>
  <c r="R122" i="29"/>
  <c r="AF158" i="29"/>
  <c r="R172" i="29"/>
  <c r="AF201" i="29"/>
  <c r="R260" i="29"/>
  <c r="AF290" i="29"/>
  <c r="AF398" i="29"/>
  <c r="R336" i="29"/>
  <c r="R377" i="29"/>
  <c r="R434" i="29"/>
  <c r="R405" i="29"/>
  <c r="R477" i="29"/>
  <c r="R539" i="29"/>
  <c r="R559" i="29"/>
  <c r="AF617" i="29"/>
  <c r="AF144" i="29"/>
  <c r="AF127" i="29"/>
  <c r="R44" i="29"/>
  <c r="AF92" i="29"/>
  <c r="R94" i="29"/>
  <c r="AF60" i="29"/>
  <c r="AF99" i="29"/>
  <c r="R170" i="29"/>
  <c r="R290" i="29"/>
  <c r="R396" i="29"/>
  <c r="R531" i="29"/>
  <c r="AF567" i="29"/>
  <c r="R575" i="29"/>
  <c r="AF178" i="29"/>
  <c r="AF255" i="29"/>
  <c r="AF399" i="29"/>
  <c r="AF575" i="29"/>
  <c r="R621" i="29"/>
  <c r="AF177" i="29"/>
  <c r="R205" i="29"/>
  <c r="AF381" i="29"/>
  <c r="AF486" i="29"/>
  <c r="AF573" i="29"/>
  <c r="AF609" i="29"/>
  <c r="AF44" i="29"/>
  <c r="AF206" i="29"/>
  <c r="R418" i="29"/>
  <c r="AF496" i="29"/>
  <c r="R624" i="29"/>
  <c r="AF632" i="29"/>
  <c r="R81" i="29"/>
  <c r="R289" i="29"/>
  <c r="AF380" i="29"/>
  <c r="AF406" i="29"/>
  <c r="AF471" i="29"/>
  <c r="AF580" i="29"/>
  <c r="R581" i="29"/>
  <c r="R75" i="29"/>
  <c r="AF241" i="29"/>
  <c r="R262" i="29"/>
  <c r="AF552" i="29"/>
  <c r="AF597" i="29"/>
  <c r="R601" i="29"/>
  <c r="R133" i="29"/>
  <c r="R341" i="29"/>
  <c r="AF342" i="29"/>
  <c r="R453" i="29"/>
  <c r="R498" i="29"/>
  <c r="R597" i="29"/>
  <c r="R176" i="29"/>
  <c r="AF408" i="29"/>
  <c r="AF518" i="29"/>
  <c r="R584" i="29"/>
  <c r="AF576" i="29"/>
  <c r="AF281" i="29"/>
  <c r="AF377" i="29"/>
  <c r="S515" i="29" l="1"/>
  <c r="S88" i="29"/>
  <c r="S535" i="29"/>
  <c r="AG472" i="29"/>
  <c r="AG171" i="29"/>
  <c r="AG295" i="29"/>
  <c r="AG520" i="29"/>
  <c r="S334" i="29"/>
  <c r="S21" i="29"/>
  <c r="AG264" i="29"/>
  <c r="S569" i="29"/>
  <c r="AG72" i="29"/>
  <c r="S517" i="29"/>
  <c r="S360" i="29"/>
  <c r="AG163" i="29"/>
  <c r="S622" i="29"/>
  <c r="AG319" i="29"/>
  <c r="S155" i="29"/>
  <c r="S352" i="29"/>
  <c r="S214" i="29"/>
  <c r="S366" i="29"/>
  <c r="S73" i="29"/>
  <c r="S439" i="29"/>
  <c r="S48" i="29"/>
  <c r="AG350" i="29"/>
  <c r="S62" i="29"/>
  <c r="S152" i="29"/>
  <c r="S578" i="29"/>
  <c r="AG571" i="29"/>
  <c r="S78" i="29"/>
  <c r="AG289" i="29"/>
  <c r="S262" i="29"/>
  <c r="AG617" i="29"/>
  <c r="S84" i="29"/>
  <c r="AG475" i="29"/>
  <c r="AG434" i="29"/>
  <c r="AG246" i="29"/>
  <c r="AG301" i="29"/>
  <c r="S542" i="29"/>
  <c r="S27" i="29"/>
  <c r="S376" i="29"/>
  <c r="AG540" i="29"/>
  <c r="AG609" i="29"/>
  <c r="AG398" i="29"/>
  <c r="S374" i="29"/>
  <c r="S320" i="29"/>
  <c r="AG341" i="29"/>
  <c r="AG283" i="29"/>
  <c r="AG592" i="29"/>
  <c r="AG191" i="29"/>
  <c r="AG239" i="29"/>
  <c r="AG377" i="29"/>
  <c r="S289" i="29"/>
  <c r="AG399" i="29"/>
  <c r="S93" i="29"/>
  <c r="AG107" i="29"/>
  <c r="S20" i="29"/>
  <c r="AG333" i="29"/>
  <c r="AG14" i="29"/>
  <c r="S85" i="29"/>
  <c r="S441" i="29"/>
  <c r="S213" i="29"/>
  <c r="AG370" i="29"/>
  <c r="AG588" i="29"/>
  <c r="S498" i="29"/>
  <c r="S170" i="29"/>
  <c r="AG340" i="29"/>
  <c r="AG106" i="29"/>
  <c r="S160" i="29"/>
  <c r="AG497" i="29"/>
  <c r="AG294" i="29"/>
  <c r="S480" i="29"/>
  <c r="AG596" i="29"/>
  <c r="AG534" i="29"/>
  <c r="S472" i="29"/>
  <c r="S266" i="29"/>
  <c r="AG569" i="29"/>
  <c r="AG473" i="29"/>
  <c r="S541" i="29"/>
  <c r="AG9" i="29"/>
  <c r="AG188" i="29"/>
  <c r="S458" i="29"/>
  <c r="AG138" i="29"/>
  <c r="S446" i="29"/>
  <c r="AG458" i="29"/>
  <c r="AG28" i="29"/>
  <c r="S443" i="29"/>
  <c r="S132" i="29"/>
  <c r="AG553" i="29"/>
  <c r="S243" i="29"/>
  <c r="S506" i="29"/>
  <c r="S7" i="29"/>
  <c r="S56" i="29"/>
  <c r="S209" i="29"/>
  <c r="S574" i="29"/>
  <c r="AG277" i="29"/>
  <c r="AG505" i="29"/>
  <c r="AG150" i="29"/>
  <c r="S305" i="29"/>
  <c r="AG568" i="29"/>
  <c r="S448" i="29"/>
  <c r="AG248" i="29"/>
  <c r="AG136" i="29"/>
  <c r="S573" i="29"/>
  <c r="S324" i="29"/>
  <c r="S99" i="29"/>
  <c r="S599" i="29"/>
  <c r="S364" i="29"/>
  <c r="AG21" i="29"/>
  <c r="AG233" i="29"/>
  <c r="S625" i="29"/>
  <c r="S274" i="29"/>
  <c r="AG8" i="29"/>
  <c r="AG344" i="29"/>
  <c r="AG18" i="29"/>
  <c r="S107" i="29"/>
  <c r="S354" i="29"/>
  <c r="AG39" i="29"/>
  <c r="AG466" i="29"/>
  <c r="S37" i="29"/>
  <c r="S250" i="29"/>
  <c r="S627" i="29"/>
  <c r="S55" i="29"/>
  <c r="AG467" i="29"/>
  <c r="AG447" i="29"/>
  <c r="AG241" i="29"/>
  <c r="AG573" i="29"/>
  <c r="AG99" i="29"/>
  <c r="AG290" i="29"/>
  <c r="S16" i="29"/>
  <c r="S149" i="29"/>
  <c r="AG373" i="29"/>
  <c r="AG139" i="29"/>
  <c r="S429" i="29"/>
  <c r="S238" i="29"/>
  <c r="AG259" i="29"/>
  <c r="AG374" i="29"/>
  <c r="AG89" i="29"/>
  <c r="AG386" i="29"/>
  <c r="AG169" i="29"/>
  <c r="AG180" i="29"/>
  <c r="AG62" i="29"/>
  <c r="AG367" i="29"/>
  <c r="AG550" i="29"/>
  <c r="AG262" i="29"/>
  <c r="AG11" i="29"/>
  <c r="AG498" i="29"/>
  <c r="AG345" i="29"/>
  <c r="AG80" i="29"/>
  <c r="AG556" i="29"/>
  <c r="S355" i="29"/>
  <c r="AG71" i="29"/>
  <c r="S577" i="29"/>
  <c r="S227" i="29"/>
  <c r="S50" i="29"/>
  <c r="AG189" i="29"/>
  <c r="S51" i="29"/>
  <c r="AG279" i="29"/>
  <c r="AG36" i="29"/>
  <c r="S426" i="29"/>
  <c r="S156" i="29"/>
  <c r="S357" i="29"/>
  <c r="S449" i="29"/>
  <c r="S256" i="29"/>
  <c r="S567" i="29"/>
  <c r="AG229" i="29"/>
  <c r="AG624" i="29"/>
  <c r="S564" i="29"/>
  <c r="S296" i="29"/>
  <c r="AG616" i="29"/>
  <c r="AG77" i="29"/>
  <c r="AG456" i="29"/>
  <c r="S183" i="29"/>
  <c r="AG484" i="29"/>
  <c r="S187" i="29"/>
  <c r="AG508" i="29"/>
  <c r="AG293" i="29"/>
  <c r="S167" i="29"/>
  <c r="S407" i="29"/>
  <c r="S41" i="29"/>
  <c r="AG63" i="29"/>
  <c r="S413" i="29"/>
  <c r="S9" i="29"/>
  <c r="S253" i="29"/>
  <c r="AG633" i="29"/>
  <c r="AG469" i="29"/>
  <c r="AG307" i="29"/>
  <c r="AG610" i="29"/>
  <c r="AG476" i="29"/>
  <c r="AG56" i="29"/>
  <c r="S452" i="29"/>
  <c r="AG109" i="29"/>
  <c r="S598" i="29"/>
  <c r="AG432" i="29"/>
  <c r="AG145" i="29"/>
  <c r="S410" i="29"/>
  <c r="S135" i="29"/>
  <c r="AG532" i="29"/>
  <c r="S225" i="29"/>
  <c r="AG480" i="29"/>
  <c r="S425" i="29"/>
  <c r="S188" i="29"/>
  <c r="AG253" i="29"/>
  <c r="AG630" i="29"/>
  <c r="S469" i="29"/>
  <c r="S383" i="29"/>
  <c r="AG629" i="29"/>
  <c r="AG455" i="29"/>
  <c r="AG172" i="29"/>
  <c r="S415" i="29"/>
  <c r="AG161" i="29"/>
  <c r="S408" i="29"/>
  <c r="S138" i="29"/>
  <c r="AG436" i="29"/>
  <c r="AG100" i="29"/>
  <c r="S593" i="29"/>
  <c r="AG302" i="29"/>
  <c r="AG506" i="29"/>
  <c r="S45" i="29"/>
  <c r="S104" i="29"/>
  <c r="AG605" i="29"/>
  <c r="S398" i="29"/>
  <c r="AG612" i="29"/>
  <c r="S572" i="29"/>
  <c r="AG389" i="29"/>
  <c r="AG123" i="29"/>
  <c r="S113" i="29"/>
  <c r="AG525" i="29"/>
  <c r="AG119" i="29"/>
  <c r="S548" i="29"/>
  <c r="S126" i="29"/>
  <c r="AG555" i="29"/>
  <c r="S281" i="29"/>
  <c r="S271" i="29"/>
  <c r="S379" i="29"/>
  <c r="AG33" i="29"/>
  <c r="AG175" i="29"/>
  <c r="S365" i="29"/>
  <c r="S24" i="29"/>
  <c r="AG223" i="29"/>
  <c r="AG603" i="29"/>
  <c r="AG443" i="29"/>
  <c r="AG330" i="29"/>
  <c r="S588" i="29"/>
  <c r="AG383" i="29"/>
  <c r="AG217" i="29"/>
  <c r="AG403" i="29"/>
  <c r="AG26" i="29"/>
  <c r="AG378" i="29"/>
  <c r="S4" i="29"/>
  <c r="AG429" i="29"/>
  <c r="S142" i="29"/>
  <c r="AG523" i="29"/>
  <c r="AG116" i="29"/>
  <c r="S473" i="29"/>
  <c r="S82" i="29"/>
  <c r="S246" i="29"/>
  <c r="S594" i="29"/>
  <c r="AG433" i="29"/>
  <c r="S87" i="29"/>
  <c r="S629" i="29"/>
  <c r="S486" i="29"/>
  <c r="S178" i="29"/>
  <c r="S76" i="29"/>
  <c r="S582" i="29"/>
  <c r="S283" i="29"/>
  <c r="AG549" i="29"/>
  <c r="S240" i="29"/>
  <c r="AG543" i="29"/>
  <c r="S268" i="29"/>
  <c r="S96" i="29"/>
  <c r="AG409" i="29"/>
  <c r="S70" i="29"/>
  <c r="S159" i="29"/>
  <c r="AG404" i="29"/>
  <c r="AG41" i="29"/>
  <c r="AG421" i="29"/>
  <c r="AG611" i="29"/>
  <c r="AG414" i="29"/>
  <c r="S223" i="29"/>
  <c r="AG76" i="29"/>
  <c r="S617" i="29"/>
  <c r="S492" i="29"/>
  <c r="S453" i="29"/>
  <c r="S81" i="29"/>
  <c r="AG255" i="29"/>
  <c r="S559" i="29"/>
  <c r="S226" i="29"/>
  <c r="AG576" i="29"/>
  <c r="AG342" i="29"/>
  <c r="S75" i="29"/>
  <c r="AG632" i="29"/>
  <c r="AG486" i="29"/>
  <c r="AG178" i="29"/>
  <c r="AG60" i="29"/>
  <c r="S539" i="29"/>
  <c r="S260" i="29"/>
  <c r="S587" i="29"/>
  <c r="AG200" i="29"/>
  <c r="S616" i="29"/>
  <c r="AG362" i="29"/>
  <c r="AG4" i="29"/>
  <c r="S431" i="29"/>
  <c r="AG147" i="29"/>
  <c r="S210" i="29"/>
  <c r="S419" i="29"/>
  <c r="AG68" i="29"/>
  <c r="AG400" i="29"/>
  <c r="AG577" i="29"/>
  <c r="AG66" i="29"/>
  <c r="AG70" i="29"/>
  <c r="AG359" i="29"/>
  <c r="AG519" i="29"/>
  <c r="AG78" i="29"/>
  <c r="AG58" i="29"/>
  <c r="S565" i="29"/>
  <c r="AG397" i="29"/>
  <c r="S234" i="29"/>
  <c r="S610" i="29"/>
  <c r="S499" i="29"/>
  <c r="AG208" i="29"/>
  <c r="S91" i="29"/>
  <c r="AG533" i="29"/>
  <c r="S241" i="29"/>
  <c r="AG562" i="29"/>
  <c r="S200" i="29"/>
  <c r="S562" i="29"/>
  <c r="S330" i="29"/>
  <c r="AG35" i="29"/>
  <c r="S381" i="29"/>
  <c r="AG82" i="29"/>
  <c r="S247" i="29"/>
  <c r="S392" i="29"/>
  <c r="S47" i="29"/>
  <c r="S500" i="29"/>
  <c r="AG137" i="29"/>
  <c r="S533" i="29"/>
  <c r="S484" i="29"/>
  <c r="AG297" i="29"/>
  <c r="AG529" i="29"/>
  <c r="AG88" i="29"/>
  <c r="AG478" i="29"/>
  <c r="AG149" i="29"/>
  <c r="AG463" i="29"/>
  <c r="S109" i="29"/>
  <c r="AG512" i="29"/>
  <c r="AG173" i="29"/>
  <c r="S36" i="29"/>
  <c r="AG357" i="29"/>
  <c r="S42" i="29"/>
  <c r="S103" i="29"/>
  <c r="AG309" i="29"/>
  <c r="AG40" i="29"/>
  <c r="S291" i="29"/>
  <c r="S618" i="29"/>
  <c r="S390" i="29"/>
  <c r="AG194" i="29"/>
  <c r="AG587" i="29"/>
  <c r="AG361" i="29"/>
  <c r="S217" i="29"/>
  <c r="AG366" i="29"/>
  <c r="S97" i="29"/>
  <c r="S522" i="29"/>
  <c r="S375" i="29"/>
  <c r="AG87" i="29"/>
  <c r="S370" i="29"/>
  <c r="AG213" i="29"/>
  <c r="S495" i="29"/>
  <c r="S125" i="29"/>
  <c r="S420" i="29"/>
  <c r="S430" i="29"/>
  <c r="AG69" i="29"/>
  <c r="S203" i="29"/>
  <c r="S583" i="29"/>
  <c r="AG454" i="29"/>
  <c r="AG187" i="29"/>
  <c r="S576" i="29"/>
  <c r="AG320" i="29"/>
  <c r="AG211" i="29"/>
  <c r="S427" i="29"/>
  <c r="S90" i="29"/>
  <c r="S384" i="29"/>
  <c r="S175" i="29"/>
  <c r="S386" i="29"/>
  <c r="S89" i="29"/>
  <c r="S520" i="29"/>
  <c r="S292" i="29"/>
  <c r="AG394" i="29"/>
  <c r="S489" i="29"/>
  <c r="AG199" i="29"/>
  <c r="AG530" i="29"/>
  <c r="S263" i="29"/>
  <c r="S557" i="29"/>
  <c r="S568" i="29"/>
  <c r="AG339" i="29"/>
  <c r="S549" i="29"/>
  <c r="S35" i="29"/>
  <c r="S497" i="29"/>
  <c r="S224" i="29"/>
  <c r="S465" i="29"/>
  <c r="S248" i="29"/>
  <c r="AG531" i="29"/>
  <c r="AG174" i="29"/>
  <c r="AG73" i="29"/>
  <c r="S356" i="29"/>
  <c r="S145" i="29"/>
  <c r="AG118" i="29"/>
  <c r="AG363" i="29"/>
  <c r="AG65" i="29"/>
  <c r="S63" i="29"/>
  <c r="S540" i="29"/>
  <c r="AG430" i="29"/>
  <c r="S140" i="29"/>
  <c r="AG544" i="29"/>
  <c r="S303" i="29"/>
  <c r="AG152" i="29"/>
  <c r="AG391" i="29"/>
  <c r="S53" i="29"/>
  <c r="S339" i="29"/>
  <c r="AG104" i="29"/>
  <c r="S382" i="29"/>
  <c r="S201" i="29"/>
  <c r="S461" i="29"/>
  <c r="S143" i="29"/>
  <c r="S404" i="29"/>
  <c r="AG24" i="29"/>
  <c r="S127" i="29"/>
  <c r="AG579" i="29"/>
  <c r="AG314" i="29"/>
  <c r="AG581" i="29"/>
  <c r="AG583" i="29"/>
  <c r="S438" i="29"/>
  <c r="S609" i="29"/>
  <c r="AG114" i="29"/>
  <c r="S513" i="29"/>
  <c r="AG59" i="29"/>
  <c r="S525" i="29"/>
  <c r="S185" i="29"/>
  <c r="S519" i="29"/>
  <c r="AG261" i="29"/>
  <c r="S77" i="29"/>
  <c r="AG318" i="29"/>
  <c r="S558" i="29"/>
  <c r="AG167" i="29"/>
  <c r="S342" i="29"/>
  <c r="S59" i="29"/>
  <c r="AG234" i="29"/>
  <c r="AG560" i="29"/>
  <c r="S197" i="29"/>
  <c r="S367" i="29"/>
  <c r="AG510" i="29"/>
  <c r="S251" i="29"/>
  <c r="S584" i="29"/>
  <c r="S624" i="29"/>
  <c r="S94" i="29"/>
  <c r="AG517" i="29"/>
  <c r="AG95" i="29"/>
  <c r="S512" i="29"/>
  <c r="AG243" i="29"/>
  <c r="AG215" i="29"/>
  <c r="S387" i="29"/>
  <c r="AG53" i="29"/>
  <c r="AG91" i="29"/>
  <c r="S394" i="29"/>
  <c r="S26" i="29"/>
  <c r="AG513" i="29"/>
  <c r="AG509" i="29"/>
  <c r="AG212" i="29"/>
  <c r="AG521" i="29"/>
  <c r="AG228" i="29"/>
  <c r="AG515" i="29"/>
  <c r="AG50" i="29"/>
  <c r="AG3" i="29"/>
  <c r="S592" i="29"/>
  <c r="S287" i="29"/>
  <c r="S619" i="29"/>
  <c r="AG590" i="29"/>
  <c r="AG296" i="29"/>
  <c r="S595" i="29"/>
  <c r="AG15" i="29"/>
  <c r="S456" i="29"/>
  <c r="AG183" i="29"/>
  <c r="AG492" i="29"/>
  <c r="AG214" i="29"/>
  <c r="S508" i="29"/>
  <c r="S219" i="29"/>
  <c r="S215" i="29"/>
  <c r="S361" i="29"/>
  <c r="S98" i="29"/>
  <c r="AG83" i="29"/>
  <c r="AG355" i="29"/>
  <c r="AG20" i="29"/>
  <c r="AG221" i="29"/>
  <c r="S631" i="29"/>
  <c r="AG499" i="29"/>
  <c r="S322" i="29"/>
  <c r="AG634" i="29"/>
  <c r="S485" i="29"/>
  <c r="S14" i="29"/>
  <c r="S474" i="29"/>
  <c r="AG146" i="29"/>
  <c r="S403" i="29"/>
  <c r="S19" i="29"/>
  <c r="S455" i="29"/>
  <c r="AG132" i="29"/>
  <c r="S553" i="29"/>
  <c r="AG256" i="29"/>
  <c r="S532" i="29"/>
  <c r="AG193" i="29"/>
  <c r="S286" i="29"/>
  <c r="S524" i="29"/>
  <c r="AG528" i="29"/>
  <c r="AG328" i="29"/>
  <c r="S71" i="29"/>
  <c r="S502" i="29"/>
  <c r="S337" i="29"/>
  <c r="AG96" i="29"/>
  <c r="AG291" i="29"/>
  <c r="S363" i="29"/>
  <c r="S6" i="29"/>
  <c r="S340" i="29"/>
  <c r="S148" i="29"/>
  <c r="S349" i="29"/>
  <c r="AG45" i="29"/>
  <c r="S437" i="29"/>
  <c r="AG140" i="29"/>
  <c r="AG332" i="29"/>
  <c r="S417" i="29"/>
  <c r="AG25" i="29"/>
  <c r="AG524" i="29"/>
  <c r="AG392" i="29"/>
  <c r="S328" i="29"/>
  <c r="S620" i="29"/>
  <c r="AG502" i="29"/>
  <c r="AG327" i="29"/>
  <c r="AG164" i="29"/>
  <c r="AG258" i="29"/>
  <c r="S43" i="29"/>
  <c r="S315" i="29"/>
  <c r="AG156" i="29"/>
  <c r="S457" i="29"/>
  <c r="S181" i="29"/>
  <c r="AG494" i="29"/>
  <c r="S180" i="29"/>
  <c r="S294" i="29"/>
  <c r="AG425" i="29"/>
  <c r="S222" i="29"/>
  <c r="S459" i="29"/>
  <c r="S608" i="29"/>
  <c r="S510" i="29"/>
  <c r="S467" i="29"/>
  <c r="S124" i="29"/>
  <c r="S516" i="29"/>
  <c r="S67" i="29"/>
  <c r="AG405" i="29"/>
  <c r="AG143" i="29"/>
  <c r="AG450" i="29"/>
  <c r="S106" i="29"/>
  <c r="AG462" i="29"/>
  <c r="AG311" i="29"/>
  <c r="AG607" i="29"/>
  <c r="S312" i="29"/>
  <c r="S86" i="29"/>
  <c r="S202" i="29"/>
  <c r="AG337" i="29"/>
  <c r="AG29" i="29"/>
  <c r="AG551" i="29"/>
  <c r="AG280" i="29"/>
  <c r="S350" i="29"/>
  <c r="AG589" i="29"/>
  <c r="S483" i="29"/>
  <c r="S265" i="29"/>
  <c r="AG32" i="29"/>
  <c r="AG334" i="29"/>
  <c r="S52" i="29"/>
  <c r="AG338" i="29"/>
  <c r="AG22" i="29"/>
  <c r="AG376" i="29"/>
  <c r="S39" i="29"/>
  <c r="S450" i="29"/>
  <c r="AG179" i="29"/>
  <c r="S254" i="29"/>
  <c r="AG477" i="29"/>
  <c r="S128" i="29"/>
  <c r="S518" i="29"/>
  <c r="S168" i="29"/>
  <c r="S538" i="29"/>
  <c r="AG559" i="29"/>
  <c r="S314" i="29"/>
  <c r="AG618" i="29"/>
  <c r="S212" i="29"/>
  <c r="AG490" i="29"/>
  <c r="S177" i="29"/>
  <c r="S488" i="29"/>
  <c r="S192" i="29"/>
  <c r="AG449" i="29"/>
  <c r="S259" i="29"/>
  <c r="AG591" i="29"/>
  <c r="S267" i="29"/>
  <c r="S490" i="29"/>
  <c r="AG31" i="29"/>
  <c r="S239" i="29"/>
  <c r="S299" i="29"/>
  <c r="S110" i="29"/>
  <c r="AG308" i="29"/>
  <c r="AG101" i="29"/>
  <c r="AG298" i="29"/>
  <c r="S332" i="29"/>
  <c r="S504" i="29"/>
  <c r="AG94" i="29"/>
  <c r="S341" i="29"/>
  <c r="AG381" i="29"/>
  <c r="AG201" i="29"/>
  <c r="AG518" i="29"/>
  <c r="S133" i="29"/>
  <c r="AG580" i="29"/>
  <c r="AG496" i="29"/>
  <c r="S205" i="29"/>
  <c r="AG567" i="29"/>
  <c r="AG92" i="29"/>
  <c r="S405" i="29"/>
  <c r="S172" i="29"/>
  <c r="AG481" i="29"/>
  <c r="S236" i="29"/>
  <c r="AG514" i="29"/>
  <c r="AG232" i="29"/>
  <c r="AG6" i="29"/>
  <c r="AG273" i="29"/>
  <c r="S207" i="29"/>
  <c r="S151" i="29"/>
  <c r="S401" i="29"/>
  <c r="AG582" i="29"/>
  <c r="AG346" i="29"/>
  <c r="AG441" i="29"/>
  <c r="AG74" i="29"/>
  <c r="AG375" i="29"/>
  <c r="AG299" i="29"/>
  <c r="AG501" i="29"/>
  <c r="AG446" i="29"/>
  <c r="AG185" i="29"/>
  <c r="S554" i="29"/>
  <c r="S229" i="29"/>
  <c r="AG539" i="29"/>
  <c r="S496" i="29"/>
  <c r="AG323" i="29"/>
  <c r="S529" i="29"/>
  <c r="AG133" i="29"/>
  <c r="S389" i="29"/>
  <c r="AG157" i="29"/>
  <c r="S464" i="29"/>
  <c r="S146" i="29"/>
  <c r="S514" i="29"/>
  <c r="AG225" i="29"/>
  <c r="S5" i="29"/>
  <c r="S362" i="29"/>
  <c r="S130" i="29"/>
  <c r="S119" i="29"/>
  <c r="AG365" i="29"/>
  <c r="S184" i="29"/>
  <c r="AG226" i="29"/>
  <c r="AG627" i="29"/>
  <c r="AG390" i="29"/>
  <c r="S194" i="29"/>
  <c r="S552" i="29"/>
  <c r="AG428" i="29"/>
  <c r="S252" i="29"/>
  <c r="AG424" i="29"/>
  <c r="AG34" i="29"/>
  <c r="AG401" i="29"/>
  <c r="S359" i="29"/>
  <c r="AG416" i="29"/>
  <c r="S244" i="29"/>
  <c r="AG570" i="29"/>
  <c r="S264" i="29"/>
  <c r="S460" i="29"/>
  <c r="AG51" i="29"/>
  <c r="AG219" i="29"/>
  <c r="S353" i="29"/>
  <c r="AG487" i="29"/>
  <c r="S348" i="29"/>
  <c r="S284" i="29"/>
  <c r="S590" i="29"/>
  <c r="S388" i="29"/>
  <c r="S131" i="29"/>
  <c r="S611" i="29"/>
  <c r="AG343" i="29"/>
  <c r="S481" i="29"/>
  <c r="S211" i="29"/>
  <c r="S258" i="29"/>
  <c r="S633" i="29"/>
  <c r="AG325" i="29"/>
  <c r="S121" i="29"/>
  <c r="AG423" i="29"/>
  <c r="S118" i="29"/>
  <c r="S218" i="29"/>
  <c r="AG282" i="29"/>
  <c r="S29" i="29"/>
  <c r="AG479" i="29"/>
  <c r="AG216" i="29"/>
  <c r="S189" i="29"/>
  <c r="AG563" i="29"/>
  <c r="S298" i="29"/>
  <c r="AG131" i="29"/>
  <c r="S623" i="29"/>
  <c r="S331" i="29"/>
  <c r="AG30" i="29"/>
  <c r="S325" i="29"/>
  <c r="AG115" i="29"/>
  <c r="S428" i="29"/>
  <c r="AG151" i="29"/>
  <c r="S476" i="29"/>
  <c r="AG81" i="29"/>
  <c r="AG242" i="29"/>
  <c r="AG418" i="29"/>
  <c r="S57" i="29"/>
  <c r="S231" i="29"/>
  <c r="AG626" i="29"/>
  <c r="AG453" i="29"/>
  <c r="AG372" i="29"/>
  <c r="AG602" i="29"/>
  <c r="S445" i="29"/>
  <c r="AG122" i="29"/>
  <c r="S409" i="29"/>
  <c r="S69" i="29"/>
  <c r="AG382" i="29"/>
  <c r="AG130" i="29"/>
  <c r="AG420" i="29"/>
  <c r="S100" i="29"/>
  <c r="AG604" i="29"/>
  <c r="S221" i="29"/>
  <c r="S491" i="29"/>
  <c r="S230" i="29"/>
  <c r="S237" i="29"/>
  <c r="S634" i="29"/>
  <c r="S479" i="29"/>
  <c r="S261" i="29"/>
  <c r="AG203" i="29"/>
  <c r="AG545" i="29"/>
  <c r="AG324" i="29"/>
  <c r="AG103" i="29"/>
  <c r="AG600" i="29"/>
  <c r="S304" i="29"/>
  <c r="S61" i="29"/>
  <c r="AG240" i="29"/>
  <c r="AG606" i="29"/>
  <c r="AG288" i="29"/>
  <c r="AG47" i="29"/>
  <c r="S344" i="29"/>
  <c r="S38" i="29"/>
  <c r="S306" i="29"/>
  <c r="AG448" i="29"/>
  <c r="S196" i="29"/>
  <c r="AG465" i="29"/>
  <c r="AG601" i="29"/>
  <c r="AG483" i="29"/>
  <c r="AG445" i="29"/>
  <c r="S158" i="29"/>
  <c r="S527" i="29"/>
  <c r="S10" i="29"/>
  <c r="S466" i="29"/>
  <c r="S255" i="29"/>
  <c r="AG410" i="29"/>
  <c r="AG159" i="29"/>
  <c r="AG452" i="29"/>
  <c r="S204" i="29"/>
  <c r="S560" i="29"/>
  <c r="AG247" i="29"/>
  <c r="AG419" i="29"/>
  <c r="S66" i="29"/>
  <c r="AG184" i="29"/>
  <c r="S301" i="29"/>
  <c r="S462" i="29"/>
  <c r="S585" i="29"/>
  <c r="S537" i="29"/>
  <c r="S596" i="29"/>
  <c r="AG464" i="29"/>
  <c r="S134" i="29"/>
  <c r="AG117" i="29"/>
  <c r="AG281" i="29"/>
  <c r="S581" i="29"/>
  <c r="S575" i="29"/>
  <c r="S477" i="29"/>
  <c r="AG408" i="29"/>
  <c r="S601" i="29"/>
  <c r="AG471" i="29"/>
  <c r="S418" i="29"/>
  <c r="AG177" i="29"/>
  <c r="S531" i="29"/>
  <c r="S44" i="29"/>
  <c r="S434" i="29"/>
  <c r="AG158" i="29"/>
  <c r="AG413" i="29"/>
  <c r="S129" i="29"/>
  <c r="S475" i="29"/>
  <c r="AG251" i="29"/>
  <c r="AG594" i="29"/>
  <c r="AG364" i="29"/>
  <c r="AG554" i="29"/>
  <c r="S112" i="29"/>
  <c r="S308" i="29"/>
  <c r="AG278" i="29"/>
  <c r="AG493" i="29"/>
  <c r="AG354" i="29"/>
  <c r="AG511" i="29"/>
  <c r="AG368" i="29"/>
  <c r="AG196" i="29"/>
  <c r="AG485" i="29"/>
  <c r="AG402" i="29"/>
  <c r="AG222" i="29"/>
  <c r="AG516" i="29"/>
  <c r="S117" i="29"/>
  <c r="S471" i="29"/>
  <c r="AG322" i="29"/>
  <c r="S83" i="29"/>
  <c r="S482" i="29"/>
  <c r="S60" i="29"/>
  <c r="AG444" i="29"/>
  <c r="AG155" i="29"/>
  <c r="AG393" i="29"/>
  <c r="S40" i="29"/>
  <c r="AG438" i="29"/>
  <c r="AG166" i="29"/>
  <c r="AG598" i="29"/>
  <c r="S309" i="29"/>
  <c r="S536" i="29"/>
  <c r="AG207" i="29"/>
  <c r="AG304" i="29"/>
  <c r="AG86" i="29"/>
  <c r="S528" i="29"/>
  <c r="AG504" i="29"/>
  <c r="S358" i="29"/>
  <c r="S150" i="29"/>
  <c r="S523" i="29"/>
  <c r="S275" i="29"/>
  <c r="AG112" i="29"/>
  <c r="AG326" i="29"/>
  <c r="S80" i="29"/>
  <c r="AG329" i="29"/>
  <c r="AG197" i="29"/>
  <c r="AG426" i="29"/>
  <c r="AG93" i="29"/>
  <c r="S501" i="29"/>
  <c r="S141" i="29"/>
  <c r="S423" i="29"/>
  <c r="AG97" i="29"/>
  <c r="S136" i="29"/>
  <c r="AG245" i="29"/>
  <c r="S393" i="29"/>
  <c r="S280" i="29"/>
  <c r="AG198" i="29"/>
  <c r="AG542" i="29"/>
  <c r="S279" i="29"/>
  <c r="S190" i="29"/>
  <c r="AG586" i="29"/>
  <c r="AG249" i="29"/>
  <c r="S555" i="29"/>
  <c r="S630" i="29"/>
  <c r="AG209" i="29"/>
  <c r="AG548" i="29"/>
  <c r="AG317" i="29"/>
  <c r="AG19" i="29"/>
  <c r="AG417" i="29"/>
  <c r="AG57" i="29"/>
  <c r="AG270" i="29"/>
  <c r="AG335" i="29"/>
  <c r="AG274" i="29"/>
  <c r="S372" i="29"/>
  <c r="S161" i="29"/>
  <c r="S31" i="29"/>
  <c r="AG537" i="29"/>
  <c r="AG252" i="29"/>
  <c r="AG148" i="29"/>
  <c r="S571" i="29"/>
  <c r="S242" i="29"/>
  <c r="S602" i="29"/>
  <c r="AG204" i="29"/>
  <c r="AG631" i="29"/>
  <c r="S319" i="29"/>
  <c r="AG98" i="29"/>
  <c r="S416" i="29"/>
  <c r="S15" i="29"/>
  <c r="AG134" i="29"/>
  <c r="S385" i="29"/>
  <c r="AG113" i="29"/>
  <c r="S79" i="29"/>
  <c r="AG557" i="29"/>
  <c r="S400" i="29"/>
  <c r="AG275" i="29"/>
  <c r="AG565" i="29"/>
  <c r="S321" i="29"/>
  <c r="S199" i="29"/>
  <c r="AG371" i="29"/>
  <c r="S65" i="29"/>
  <c r="AG306" i="29"/>
  <c r="S191" i="29"/>
  <c r="AG435" i="29"/>
  <c r="AG182" i="29"/>
  <c r="S526" i="29"/>
  <c r="AG286" i="29"/>
  <c r="AG460" i="29"/>
  <c r="S22" i="29"/>
  <c r="AG266" i="29"/>
  <c r="AG585" i="29"/>
  <c r="S369" i="29"/>
  <c r="AG181" i="29"/>
  <c r="S613" i="29"/>
  <c r="AG503" i="29"/>
  <c r="AG190" i="29"/>
  <c r="S101" i="29"/>
  <c r="AG538" i="29"/>
  <c r="S270" i="29"/>
  <c r="AG622" i="29"/>
  <c r="S165" i="29"/>
  <c r="S580" i="29"/>
  <c r="S346" i="29"/>
  <c r="AG120" i="29"/>
  <c r="AG369" i="29"/>
  <c r="S18" i="29"/>
  <c r="S139" i="29"/>
  <c r="AG415" i="29"/>
  <c r="AG16" i="29"/>
  <c r="AG176" i="29"/>
  <c r="S603" i="29"/>
  <c r="S421" i="29"/>
  <c r="AG305" i="29"/>
  <c r="S605" i="29"/>
  <c r="AG407" i="29"/>
  <c r="S144" i="29"/>
  <c r="AG395" i="29"/>
  <c r="AG129" i="29"/>
  <c r="S402" i="29"/>
  <c r="S46" i="29"/>
  <c r="AG388" i="29"/>
  <c r="AG125" i="29"/>
  <c r="S543" i="29"/>
  <c r="S116" i="29"/>
  <c r="AG387" i="29"/>
  <c r="S186" i="29"/>
  <c r="S317" i="29"/>
  <c r="S607" i="29"/>
  <c r="AG105" i="29"/>
  <c r="S198" i="29"/>
  <c r="S579" i="29"/>
  <c r="AG459" i="29"/>
  <c r="AG597" i="29"/>
  <c r="AG206" i="29"/>
  <c r="S396" i="29"/>
  <c r="S377" i="29"/>
  <c r="AG358" i="29"/>
  <c r="AG457" i="29"/>
  <c r="S546" i="29"/>
  <c r="AG224" i="29"/>
  <c r="S58" i="29"/>
  <c r="AG231" i="29"/>
  <c r="AG427" i="29"/>
  <c r="AG315" i="29"/>
  <c r="AG244" i="29"/>
  <c r="AG379" i="29"/>
  <c r="AG267" i="29"/>
  <c r="AG13" i="29"/>
  <c r="AG451" i="29"/>
  <c r="AG236" i="29"/>
  <c r="AG230" i="29"/>
  <c r="AG303" i="29"/>
  <c r="AG620" i="29"/>
  <c r="S406" i="29"/>
  <c r="S206" i="29"/>
  <c r="S591" i="29"/>
  <c r="AG396" i="29"/>
  <c r="AG108" i="29"/>
  <c r="AG360" i="29"/>
  <c r="S34" i="29"/>
  <c r="S411" i="29"/>
  <c r="S547" i="29"/>
  <c r="S507" i="29"/>
  <c r="AG102" i="29"/>
  <c r="AG558" i="29"/>
  <c r="S310" i="29"/>
  <c r="AG468" i="29"/>
  <c r="AG90" i="29"/>
  <c r="S233" i="29"/>
  <c r="S371" i="29"/>
  <c r="S487" i="29"/>
  <c r="S345" i="29"/>
  <c r="AG284" i="29"/>
  <c r="AG595" i="29"/>
  <c r="S424" i="29"/>
  <c r="AG135" i="29"/>
  <c r="AG613" i="29"/>
  <c r="S343" i="29"/>
  <c r="AG85" i="29"/>
  <c r="S235" i="29"/>
  <c r="AG220" i="29"/>
  <c r="S395" i="29"/>
  <c r="S102" i="29"/>
  <c r="AG461" i="29"/>
  <c r="S169" i="29"/>
  <c r="AG313" i="29"/>
  <c r="AG42" i="29"/>
  <c r="S64" i="29"/>
  <c r="S614" i="29"/>
  <c r="S295" i="29"/>
  <c r="AG615" i="29"/>
  <c r="S628" i="29"/>
  <c r="S463" i="29"/>
  <c r="AG218" i="29"/>
  <c r="S74" i="29"/>
  <c r="AG522" i="29"/>
  <c r="AG271" i="29"/>
  <c r="S432" i="29"/>
  <c r="S566" i="29"/>
  <c r="S162" i="29"/>
  <c r="AG500" i="29"/>
  <c r="S245" i="29"/>
  <c r="AG287" i="29"/>
  <c r="S373" i="29"/>
  <c r="S17" i="29"/>
  <c r="S154" i="29"/>
  <c r="S311" i="29"/>
  <c r="S612" i="29"/>
  <c r="S257" i="29"/>
  <c r="S626" i="29"/>
  <c r="S606" i="29"/>
  <c r="S442" i="29"/>
  <c r="S307" i="29"/>
  <c r="S92" i="29"/>
  <c r="S551" i="29"/>
  <c r="S163" i="29"/>
  <c r="S561" i="29"/>
  <c r="AG154" i="29"/>
  <c r="S586" i="29"/>
  <c r="AG300" i="29"/>
  <c r="S28" i="29"/>
  <c r="AG312" i="29"/>
  <c r="S33" i="29"/>
  <c r="S232" i="29"/>
  <c r="AG276" i="29"/>
  <c r="S54" i="29"/>
  <c r="AG547" i="29"/>
  <c r="S440" i="29"/>
  <c r="S391" i="29"/>
  <c r="S600" i="29"/>
  <c r="S447" i="29"/>
  <c r="AG192" i="29"/>
  <c r="AG162" i="29"/>
  <c r="S368" i="29"/>
  <c r="AG48" i="29"/>
  <c r="S288" i="29"/>
  <c r="AG170" i="29"/>
  <c r="S422" i="29"/>
  <c r="AG254" i="29"/>
  <c r="S493" i="29"/>
  <c r="AG168" i="29"/>
  <c r="AG353" i="29"/>
  <c r="S30" i="29"/>
  <c r="S171" i="29"/>
  <c r="AG599" i="29"/>
  <c r="AG347" i="29"/>
  <c r="AG628" i="29"/>
  <c r="AG572" i="29"/>
  <c r="AG474" i="29"/>
  <c r="AG52" i="29"/>
  <c r="S114" i="29"/>
  <c r="S503" i="29"/>
  <c r="S115" i="29"/>
  <c r="AG507" i="29"/>
  <c r="S68" i="29"/>
  <c r="AG488" i="29"/>
  <c r="S269" i="29"/>
  <c r="S3" i="29"/>
  <c r="S318" i="29"/>
  <c r="S105" i="29"/>
  <c r="S216" i="29"/>
  <c r="AG349" i="29"/>
  <c r="AG55" i="29"/>
  <c r="S11" i="29"/>
  <c r="AG561" i="29"/>
  <c r="S397" i="29"/>
  <c r="S108" i="29"/>
  <c r="S544" i="29"/>
  <c r="S335" i="29"/>
  <c r="S174" i="29"/>
  <c r="AG316" i="29"/>
  <c r="AG27" i="29"/>
  <c r="S313" i="29"/>
  <c r="S220" i="29"/>
  <c r="S378" i="29"/>
  <c r="S228" i="29"/>
  <c r="AG491" i="29"/>
  <c r="AG141" i="29"/>
  <c r="S338" i="29"/>
  <c r="AG422" i="29"/>
  <c r="AG111" i="29"/>
  <c r="AG470" i="29"/>
  <c r="S153" i="29"/>
  <c r="S329" i="29"/>
  <c r="AG257" i="29"/>
  <c r="S164" i="29"/>
  <c r="S176" i="29"/>
  <c r="AG406" i="29"/>
  <c r="S621" i="29"/>
  <c r="AG127" i="29"/>
  <c r="S122" i="29"/>
  <c r="AG84" i="29"/>
  <c r="AG195" i="29"/>
  <c r="S468" i="29"/>
  <c r="S597" i="29"/>
  <c r="AG552" i="29"/>
  <c r="AG380" i="29"/>
  <c r="AG44" i="29"/>
  <c r="AG575" i="29"/>
  <c r="S290" i="29"/>
  <c r="AG144" i="29"/>
  <c r="S336" i="29"/>
  <c r="S8" i="29"/>
  <c r="S272" i="29"/>
  <c r="S13" i="29"/>
  <c r="S351" i="29"/>
  <c r="AG121" i="29"/>
  <c r="AG536" i="29"/>
  <c r="AG75" i="29"/>
  <c r="S414" i="29"/>
  <c r="S49" i="29"/>
  <c r="S173" i="29"/>
  <c r="AG489" i="29"/>
  <c r="AG566" i="29"/>
  <c r="AG331" i="29"/>
  <c r="AG269" i="29"/>
  <c r="AG54" i="29"/>
  <c r="AG46" i="29"/>
  <c r="AG411" i="29"/>
  <c r="AG352" i="29"/>
  <c r="AG238" i="29"/>
  <c r="S249" i="29"/>
  <c r="AG623" i="29"/>
  <c r="S380" i="29"/>
  <c r="S157" i="29"/>
  <c r="AG541" i="29"/>
  <c r="S293" i="29"/>
  <c r="AG128" i="29"/>
  <c r="AG336" i="29"/>
  <c r="S137" i="29"/>
  <c r="AG272" i="29"/>
  <c r="S32" i="29"/>
  <c r="AG351" i="29"/>
  <c r="AG124" i="29"/>
  <c r="S521" i="29"/>
  <c r="S195" i="29"/>
  <c r="S435" i="29"/>
  <c r="AG37" i="29"/>
  <c r="S147" i="29"/>
  <c r="AG442" i="29"/>
  <c r="S399" i="29"/>
  <c r="AG205" i="29"/>
  <c r="S72" i="29"/>
  <c r="S556" i="29"/>
  <c r="AG227" i="29"/>
  <c r="S208" i="29"/>
  <c r="S550" i="29"/>
  <c r="S276" i="29"/>
  <c r="AG621" i="29"/>
  <c r="AG67" i="29"/>
  <c r="AG5" i="29"/>
  <c r="S333" i="29"/>
  <c r="S12" i="29"/>
  <c r="S412" i="29"/>
  <c r="AG210" i="29"/>
  <c r="S285" i="29"/>
  <c r="AG437" i="29"/>
  <c r="S193" i="29"/>
  <c r="AG535" i="29"/>
  <c r="S327" i="29"/>
  <c r="S615" i="29"/>
  <c r="AG564" i="29"/>
  <c r="AG384" i="29"/>
  <c r="S604" i="29"/>
  <c r="AG61" i="29"/>
  <c r="AG440" i="29"/>
  <c r="S111" i="29"/>
  <c r="S509" i="29"/>
  <c r="S494" i="29"/>
  <c r="AG160" i="29"/>
  <c r="S511" i="29"/>
  <c r="AG265" i="29"/>
  <c r="AG608" i="29"/>
  <c r="AG348" i="29"/>
  <c r="AG12" i="29"/>
  <c r="AG10" i="29"/>
  <c r="S123" i="29"/>
  <c r="S530" i="29"/>
  <c r="AG285" i="29"/>
  <c r="AG593" i="29"/>
  <c r="AG578" i="29"/>
  <c r="S282" i="29"/>
  <c r="S589" i="29"/>
  <c r="S23" i="29"/>
  <c r="S478" i="29"/>
  <c r="S95" i="29"/>
  <c r="S451" i="29"/>
  <c r="AG126" i="29"/>
  <c r="AG527" i="29"/>
  <c r="AG250" i="29"/>
  <c r="AG153" i="29"/>
  <c r="S302" i="29"/>
  <c r="AG17" i="29"/>
  <c r="S179" i="29"/>
  <c r="AG356" i="29"/>
  <c r="AG574" i="29"/>
  <c r="S436" i="29"/>
  <c r="AG235" i="29"/>
  <c r="S277" i="29"/>
  <c r="S563" i="29"/>
  <c r="S273" i="29"/>
  <c r="S120" i="29"/>
  <c r="AG625" i="29"/>
  <c r="AG321" i="29"/>
  <c r="AG43" i="29"/>
  <c r="S297" i="29"/>
  <c r="AG23" i="29"/>
  <c r="S433" i="29"/>
  <c r="AG49" i="29"/>
  <c r="S454" i="29"/>
  <c r="AG142" i="29"/>
  <c r="AG268" i="29"/>
  <c r="S470" i="29"/>
  <c r="AG165" i="29"/>
  <c r="S534" i="29"/>
  <c r="AG263" i="29"/>
  <c r="S570" i="29"/>
  <c r="AG546" i="29"/>
  <c r="S326" i="29"/>
  <c r="S545" i="29"/>
  <c r="S25" i="29"/>
  <c r="AG495" i="29"/>
  <c r="AG186" i="29"/>
  <c r="AG439" i="29"/>
  <c r="AG202" i="29"/>
  <c r="AG482" i="29"/>
  <c r="AG292" i="29"/>
  <c r="AG619" i="29"/>
  <c r="S278" i="29"/>
  <c r="AG584" i="29"/>
  <c r="S182" i="29"/>
  <c r="S316" i="29"/>
  <c r="AG7" i="29"/>
  <c r="S505" i="29"/>
  <c r="AG385" i="29"/>
  <c r="S300" i="29"/>
  <c r="AG614" i="29"/>
  <c r="AG412" i="29"/>
  <c r="AG260" i="29"/>
  <c r="S632" i="29"/>
  <c r="S323" i="29"/>
  <c r="AG79" i="29"/>
  <c r="S347" i="29"/>
  <c r="AG38" i="29"/>
  <c r="AG310" i="29"/>
  <c r="AG64" i="29"/>
  <c r="S444" i="29"/>
  <c r="S166" i="29"/>
  <c r="AG237" i="29"/>
  <c r="AG431" i="29"/>
  <c r="AG110" i="29"/>
  <c r="AG526" i="29"/>
  <c r="AL6" i="29" l="1"/>
  <c r="AL3" i="29"/>
  <c r="X16" i="29"/>
  <c r="AL9" i="29"/>
  <c r="X5" i="29"/>
  <c r="X3" i="29"/>
  <c r="X13" i="29"/>
  <c r="AJ5" i="29"/>
  <c r="AL10" i="29"/>
  <c r="AJ4" i="29"/>
  <c r="X7" i="29"/>
  <c r="X6" i="29"/>
  <c r="X4" i="29"/>
  <c r="AJ3" i="29"/>
  <c r="AL8" i="29"/>
  <c r="AL5" i="29"/>
  <c r="X9" i="29"/>
  <c r="AL4" i="29"/>
  <c r="AL13" i="29"/>
  <c r="X17" i="29"/>
  <c r="X12" i="29"/>
  <c r="X8" i="29"/>
  <c r="X14" i="29"/>
  <c r="X10" i="29"/>
  <c r="AL7" i="29"/>
  <c r="Y6" i="1" l="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4" i="1"/>
  <c r="Y5" i="1"/>
  <c r="Y3" i="1"/>
  <c r="A9" i="17" l="1"/>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B93" i="20"/>
  <c r="AB94" i="20"/>
  <c r="AB95" i="20"/>
  <c r="AB96" i="20"/>
  <c r="AB97" i="20"/>
  <c r="AB98" i="20"/>
  <c r="AB99" i="20"/>
  <c r="AB100" i="20"/>
  <c r="AB101" i="20"/>
  <c r="AB102" i="20"/>
  <c r="AB103" i="20"/>
  <c r="AB104" i="20"/>
  <c r="AB105" i="20"/>
  <c r="AB106" i="20"/>
  <c r="AB107" i="20"/>
  <c r="AB108" i="20"/>
  <c r="AB109" i="20"/>
  <c r="AB110" i="20"/>
  <c r="AB111" i="20"/>
  <c r="AB112" i="20"/>
  <c r="AB113" i="20"/>
  <c r="AB114" i="20"/>
  <c r="AB115" i="20"/>
  <c r="AB116" i="20"/>
  <c r="AB117" i="20"/>
  <c r="AB118" i="20"/>
  <c r="AB119" i="20"/>
  <c r="AB120" i="20"/>
  <c r="AB121" i="20"/>
  <c r="AB122" i="20"/>
  <c r="AB123" i="20"/>
  <c r="AB124" i="20"/>
  <c r="AB125" i="20"/>
  <c r="AB126" i="20"/>
  <c r="AB127" i="20"/>
  <c r="AB128" i="20"/>
  <c r="AB129" i="20"/>
  <c r="AB130" i="20"/>
  <c r="AB131" i="20"/>
  <c r="AB132" i="20"/>
  <c r="AB133" i="20"/>
  <c r="AB134" i="20"/>
  <c r="AB135" i="20"/>
  <c r="AB136" i="20"/>
  <c r="AB137" i="20"/>
  <c r="AB138" i="20"/>
  <c r="AB139" i="20"/>
  <c r="AB140" i="20"/>
  <c r="AB141" i="20"/>
  <c r="AB142" i="20"/>
  <c r="AB143" i="20"/>
  <c r="AB144" i="20"/>
  <c r="AB145" i="20"/>
  <c r="AB146" i="20"/>
  <c r="AB147" i="20"/>
  <c r="AB148" i="20"/>
  <c r="AB149" i="20"/>
  <c r="AB150" i="20"/>
  <c r="AB151" i="20"/>
  <c r="AB152" i="20"/>
  <c r="AB153" i="20"/>
  <c r="AB154" i="20"/>
  <c r="AB155" i="20"/>
  <c r="AB156" i="20"/>
  <c r="AB157" i="20"/>
  <c r="AB158" i="20"/>
  <c r="AB159" i="20"/>
  <c r="AB160" i="20"/>
  <c r="AB161" i="20"/>
  <c r="AB162" i="20"/>
  <c r="AB163" i="20"/>
  <c r="AB164" i="20"/>
  <c r="AB165" i="20"/>
  <c r="AB166" i="20"/>
  <c r="AB167" i="20"/>
  <c r="AB168" i="20"/>
  <c r="AB169" i="20"/>
  <c r="AB170" i="20"/>
  <c r="AB171" i="20"/>
  <c r="AB172" i="20"/>
  <c r="AB173" i="20"/>
  <c r="AB174" i="20"/>
  <c r="AB175" i="20"/>
  <c r="AB176" i="20"/>
  <c r="AB177" i="20"/>
  <c r="AB178" i="20"/>
  <c r="AB179" i="20"/>
  <c r="AB180" i="20"/>
  <c r="AB181" i="20"/>
  <c r="AB182" i="20"/>
  <c r="AB183" i="20"/>
  <c r="AB184" i="20"/>
  <c r="AB185" i="20"/>
  <c r="AB186" i="20"/>
  <c r="AB187" i="20"/>
  <c r="AB188" i="20"/>
  <c r="AB189" i="20"/>
  <c r="AB190" i="20"/>
  <c r="AB191" i="20"/>
  <c r="AB192" i="20"/>
  <c r="AB193" i="20"/>
  <c r="AB194" i="20"/>
  <c r="AB195" i="20"/>
  <c r="AB196" i="20"/>
  <c r="AB197" i="20"/>
  <c r="AB198" i="20"/>
  <c r="AB199" i="20"/>
  <c r="AB200" i="20"/>
  <c r="AB201" i="20"/>
  <c r="AB202" i="20"/>
  <c r="AB203" i="20"/>
  <c r="AB204" i="20"/>
  <c r="AB205" i="20"/>
  <c r="AB206" i="20"/>
  <c r="AB207" i="20"/>
  <c r="AB208" i="20"/>
  <c r="AB209" i="20"/>
  <c r="AB210" i="20"/>
  <c r="AB211" i="20"/>
  <c r="AB212" i="20"/>
  <c r="AB213" i="20"/>
  <c r="AB214" i="20"/>
  <c r="AB215" i="20"/>
  <c r="AB216" i="20"/>
  <c r="AB217" i="20"/>
  <c r="AB218" i="20"/>
  <c r="AB219" i="20"/>
  <c r="AB220" i="20"/>
  <c r="AB221" i="20"/>
  <c r="AB222" i="20"/>
  <c r="AB223" i="20"/>
  <c r="AB224" i="20"/>
  <c r="AB225" i="20"/>
  <c r="AB226" i="20"/>
  <c r="AB227" i="20"/>
  <c r="AB228" i="20"/>
  <c r="AB229" i="20"/>
  <c r="AB230" i="20"/>
  <c r="AB231" i="20"/>
  <c r="AB232" i="20"/>
  <c r="AB233" i="20"/>
  <c r="AB234" i="20"/>
  <c r="AB235" i="20"/>
  <c r="AB236" i="20"/>
  <c r="AB237" i="20"/>
  <c r="AB238" i="20"/>
  <c r="AB239" i="20"/>
  <c r="AB240" i="20"/>
  <c r="AB241" i="20"/>
  <c r="AB242" i="20"/>
  <c r="AB243" i="20"/>
  <c r="AB244" i="20"/>
  <c r="AB245" i="20"/>
  <c r="AB246" i="20"/>
  <c r="AB247" i="20"/>
  <c r="AB248" i="20"/>
  <c r="AB249" i="20"/>
  <c r="AB250" i="20"/>
  <c r="AB251" i="20"/>
  <c r="AB252" i="20"/>
  <c r="AB253" i="20"/>
  <c r="AB254" i="20"/>
  <c r="AB255" i="20"/>
  <c r="AB256" i="20"/>
  <c r="AB257" i="20"/>
  <c r="AB258" i="20"/>
  <c r="AB259" i="20"/>
  <c r="AB260" i="20"/>
  <c r="AB261" i="20"/>
  <c r="AB262" i="20"/>
  <c r="AB263" i="20"/>
  <c r="AB264" i="20"/>
  <c r="AB265" i="20"/>
  <c r="AB266" i="20"/>
  <c r="AB267" i="20"/>
  <c r="AB268" i="20"/>
  <c r="AB269" i="20"/>
  <c r="AB270" i="20"/>
  <c r="AB271" i="20"/>
  <c r="AB272" i="20"/>
  <c r="AB273" i="20"/>
  <c r="AB274" i="20"/>
  <c r="AB275" i="20"/>
  <c r="AB276" i="20"/>
  <c r="AB277" i="20"/>
  <c r="AB278" i="20"/>
  <c r="AB279" i="20"/>
  <c r="AB280" i="20"/>
  <c r="AB281" i="20"/>
  <c r="AB282" i="20"/>
  <c r="AB283" i="20"/>
  <c r="AB284" i="20"/>
  <c r="AB285" i="20"/>
  <c r="AB286" i="20"/>
  <c r="AB287" i="20"/>
  <c r="AB288" i="20"/>
  <c r="AB289" i="20"/>
  <c r="AB290" i="20"/>
  <c r="AB291" i="20"/>
  <c r="AB292" i="20"/>
  <c r="AB293" i="20"/>
  <c r="AB294" i="20"/>
  <c r="AB295" i="20"/>
  <c r="AB296" i="20"/>
  <c r="AB297" i="20"/>
  <c r="AB298" i="20"/>
  <c r="AB299" i="20"/>
  <c r="AB300" i="20"/>
  <c r="AB301" i="20"/>
  <c r="AB302" i="20"/>
  <c r="AB303" i="20"/>
  <c r="AB304" i="20"/>
  <c r="AB305" i="20"/>
  <c r="AB306" i="20"/>
  <c r="AB307" i="20"/>
  <c r="AB308" i="20"/>
  <c r="AB309" i="20"/>
  <c r="AB310" i="20"/>
  <c r="AB311" i="20"/>
  <c r="AB312" i="20"/>
  <c r="AB313" i="20"/>
  <c r="AB314" i="20"/>
  <c r="AB315" i="20"/>
  <c r="AB316" i="20"/>
  <c r="AB317" i="20"/>
  <c r="AB318" i="20"/>
  <c r="AB319" i="20"/>
  <c r="AB320" i="20"/>
  <c r="AB321" i="20"/>
  <c r="AB322" i="20"/>
  <c r="AB323" i="20"/>
  <c r="AB324" i="20"/>
  <c r="AB325" i="20"/>
  <c r="AB326" i="20"/>
  <c r="AB327" i="20"/>
  <c r="AB328" i="20"/>
  <c r="AB329" i="20"/>
  <c r="AB330" i="20"/>
  <c r="AB331" i="20"/>
  <c r="AB332" i="20"/>
  <c r="AB333" i="20"/>
  <c r="AB334" i="20"/>
  <c r="AB335" i="20"/>
  <c r="AB336" i="20"/>
  <c r="AB337" i="20"/>
  <c r="AB338" i="20"/>
  <c r="AB339" i="20"/>
  <c r="AB340" i="20"/>
  <c r="AB341" i="20"/>
  <c r="AB342" i="20"/>
  <c r="AB343" i="20"/>
  <c r="AB344" i="20"/>
  <c r="AB345" i="20"/>
  <c r="AB346" i="20"/>
  <c r="AB347" i="20"/>
  <c r="AB348" i="20"/>
  <c r="AB349" i="20"/>
  <c r="AB350" i="20"/>
  <c r="AB351" i="20"/>
  <c r="AB352" i="20"/>
  <c r="AB353" i="20"/>
  <c r="AB354" i="20"/>
  <c r="AB355" i="20"/>
  <c r="AB356" i="20"/>
  <c r="AB357" i="20"/>
  <c r="AB358" i="20"/>
  <c r="AB359" i="20"/>
  <c r="AB360" i="20"/>
  <c r="AB361" i="20"/>
  <c r="AB362" i="20"/>
  <c r="AB363" i="20"/>
  <c r="AB364" i="20"/>
  <c r="AB365" i="20"/>
  <c r="AB366" i="20"/>
  <c r="AB367" i="20"/>
  <c r="AB368" i="20"/>
  <c r="AB369" i="20"/>
  <c r="AB370" i="20"/>
  <c r="AB371" i="20"/>
  <c r="AB372" i="20"/>
  <c r="AB373" i="20"/>
  <c r="AB374" i="20"/>
  <c r="AB375" i="20"/>
  <c r="AB376" i="20"/>
  <c r="AB377" i="20"/>
  <c r="AB378" i="20"/>
  <c r="AB379" i="20"/>
  <c r="AB380" i="20"/>
  <c r="AB381" i="20"/>
  <c r="AB382" i="20"/>
  <c r="AB383" i="20"/>
  <c r="AB384" i="20"/>
  <c r="AB385" i="20"/>
  <c r="AB386" i="20"/>
  <c r="AB387" i="20"/>
  <c r="AB388" i="20"/>
  <c r="AB389" i="20"/>
  <c r="AB390" i="20"/>
  <c r="AB391" i="20"/>
  <c r="AB392" i="20"/>
  <c r="AB393" i="20"/>
  <c r="AB394" i="20"/>
  <c r="AB395" i="20"/>
  <c r="AB396" i="20"/>
  <c r="AB397" i="20"/>
  <c r="AB398" i="20"/>
  <c r="AB399" i="20"/>
  <c r="AB400" i="20"/>
  <c r="AB401" i="20"/>
  <c r="AB402" i="20"/>
  <c r="AB403" i="20"/>
  <c r="AB404" i="20"/>
  <c r="AB405" i="20"/>
  <c r="AB406" i="20"/>
  <c r="AB407" i="20"/>
  <c r="AB408" i="20"/>
  <c r="AB409" i="20"/>
  <c r="AB410" i="20"/>
  <c r="AB411" i="20"/>
  <c r="AB412" i="20"/>
  <c r="AB413" i="20"/>
  <c r="AB414" i="20"/>
  <c r="AB415" i="20"/>
  <c r="AB416" i="20"/>
  <c r="AB417" i="20"/>
  <c r="AB418" i="20"/>
  <c r="AB419" i="20"/>
  <c r="AB420" i="20"/>
  <c r="AB421" i="20"/>
  <c r="AB422" i="20"/>
  <c r="AB423" i="20"/>
  <c r="AB424" i="20"/>
  <c r="AB425" i="20"/>
  <c r="AB426" i="20"/>
  <c r="AB427" i="20"/>
  <c r="AB428" i="20"/>
  <c r="AB429" i="20"/>
  <c r="AB430" i="20"/>
  <c r="AB431" i="20"/>
  <c r="AB432" i="20"/>
  <c r="AB433" i="20"/>
  <c r="AB434" i="20"/>
  <c r="AB435" i="20"/>
  <c r="AB436" i="20"/>
  <c r="AB437" i="20"/>
  <c r="AB438" i="20"/>
  <c r="AB439" i="20"/>
  <c r="AB440" i="20"/>
  <c r="AB441" i="20"/>
  <c r="AB442" i="20"/>
  <c r="AB443" i="20"/>
  <c r="AB444" i="20"/>
  <c r="AB445" i="20"/>
  <c r="AB446" i="20"/>
  <c r="AB447" i="20"/>
  <c r="AB448" i="20"/>
  <c r="AB449" i="20"/>
  <c r="AB450" i="20"/>
  <c r="AB451" i="20"/>
  <c r="AB452" i="20"/>
  <c r="AB453" i="20"/>
  <c r="AB454" i="20"/>
  <c r="AB455" i="20"/>
  <c r="AB456" i="20"/>
  <c r="AB457" i="20"/>
  <c r="AB458" i="20"/>
  <c r="AB459" i="20"/>
  <c r="AB460" i="20"/>
  <c r="AB461" i="20"/>
  <c r="AB462" i="20"/>
  <c r="AB463" i="20"/>
  <c r="AB464" i="20"/>
  <c r="AB465" i="20"/>
  <c r="AB466" i="20"/>
  <c r="AB467" i="20"/>
  <c r="AB468" i="20"/>
  <c r="AB469" i="20"/>
  <c r="AB470" i="20"/>
  <c r="AB471" i="20"/>
  <c r="AB472" i="20"/>
  <c r="AB473" i="20"/>
  <c r="AB474" i="20"/>
  <c r="AB475" i="20"/>
  <c r="AB476" i="20"/>
  <c r="AB477" i="20"/>
  <c r="AB478" i="20"/>
  <c r="AB479" i="20"/>
  <c r="AB480" i="20"/>
  <c r="AB481" i="20"/>
  <c r="AB482" i="20"/>
  <c r="AB483" i="20"/>
  <c r="AB484" i="20"/>
  <c r="AB485" i="20"/>
  <c r="AB486" i="20"/>
  <c r="AB487" i="20"/>
  <c r="AB488" i="20"/>
  <c r="AB489" i="20"/>
  <c r="AB490" i="20"/>
  <c r="AB491" i="20"/>
  <c r="AB492" i="20"/>
  <c r="AB493" i="20"/>
  <c r="AB494" i="20"/>
  <c r="AB495" i="20"/>
  <c r="AB496" i="20"/>
  <c r="AB497" i="20"/>
  <c r="AB498" i="20"/>
  <c r="AB499" i="20"/>
  <c r="AB500" i="20"/>
  <c r="AB501" i="20"/>
  <c r="AB502" i="20"/>
  <c r="AB503" i="20"/>
  <c r="AB504" i="20"/>
  <c r="AB505" i="20"/>
  <c r="AB506" i="20"/>
  <c r="AB507" i="20"/>
  <c r="AB508" i="20"/>
  <c r="AB509" i="20"/>
  <c r="AB510" i="20"/>
  <c r="AB511" i="20"/>
  <c r="AB512" i="20"/>
  <c r="AB513" i="20"/>
  <c r="AB514" i="20"/>
  <c r="AB515" i="20"/>
  <c r="AB516" i="20"/>
  <c r="AB517" i="20"/>
  <c r="AB518" i="20"/>
  <c r="AB519" i="20"/>
  <c r="AB520" i="20"/>
  <c r="AB521" i="20"/>
  <c r="AB522" i="20"/>
  <c r="AB523" i="20"/>
  <c r="AB524" i="20"/>
  <c r="AB525" i="20"/>
  <c r="AB526" i="20"/>
  <c r="AB527" i="20"/>
  <c r="AB528" i="20"/>
  <c r="AB529" i="20"/>
  <c r="AB530" i="20"/>
  <c r="AB531" i="20"/>
  <c r="AB532" i="20"/>
  <c r="AB533" i="20"/>
  <c r="AB534" i="20"/>
  <c r="AB535" i="20"/>
  <c r="AB536" i="20"/>
  <c r="AB537" i="20"/>
  <c r="AB538" i="20"/>
  <c r="AB539" i="20"/>
  <c r="AB540" i="20"/>
  <c r="AB541" i="20"/>
  <c r="AB542" i="20"/>
  <c r="AB543" i="20"/>
  <c r="AB544" i="20"/>
  <c r="AB545" i="20"/>
  <c r="AB546" i="20"/>
  <c r="AB547" i="20"/>
  <c r="AB548" i="20"/>
  <c r="AB549" i="20"/>
  <c r="AB550" i="20"/>
  <c r="AB551" i="20"/>
  <c r="AB552" i="20"/>
  <c r="AB553" i="20"/>
  <c r="AB554" i="20"/>
  <c r="AB555" i="20"/>
  <c r="AB556" i="20"/>
  <c r="AB557" i="20"/>
  <c r="AB558" i="20"/>
  <c r="AB559" i="20"/>
  <c r="AB560" i="20"/>
  <c r="AB561" i="20"/>
  <c r="AB562" i="20"/>
  <c r="AB563" i="20"/>
  <c r="AB564" i="20"/>
  <c r="AB565" i="20"/>
  <c r="AB566" i="20"/>
  <c r="AB567" i="20"/>
  <c r="AB568" i="20"/>
  <c r="AB569" i="20"/>
  <c r="AB570" i="20"/>
  <c r="AB571" i="20"/>
  <c r="AB572" i="20"/>
  <c r="AB573" i="20"/>
  <c r="AB574" i="20"/>
  <c r="AB575" i="20"/>
  <c r="AB576" i="20"/>
  <c r="AB577" i="20"/>
  <c r="AB578" i="20"/>
  <c r="AB579" i="20"/>
  <c r="AB580" i="20"/>
  <c r="AB581" i="20"/>
  <c r="AB582" i="20"/>
  <c r="AB583" i="20"/>
  <c r="AB584" i="20"/>
  <c r="AB585" i="20"/>
  <c r="AB586" i="20"/>
  <c r="AB587" i="20"/>
  <c r="AB588" i="20"/>
  <c r="AB589" i="20"/>
  <c r="AB590" i="20"/>
  <c r="AB591" i="20"/>
  <c r="AB592" i="20"/>
  <c r="AB593" i="20"/>
  <c r="AB594" i="20"/>
  <c r="AB595" i="20"/>
  <c r="AB596" i="20"/>
  <c r="AB597" i="20"/>
  <c r="AB598" i="20"/>
  <c r="AB599" i="20"/>
  <c r="AB600" i="20"/>
  <c r="AB601" i="20"/>
  <c r="AB602" i="20"/>
  <c r="AB603" i="20"/>
  <c r="AB604" i="20"/>
  <c r="AB605" i="20"/>
  <c r="AB606" i="20"/>
  <c r="AB607" i="20"/>
  <c r="AB608" i="20"/>
  <c r="AB609" i="20"/>
  <c r="AB610" i="20"/>
  <c r="AB611" i="20"/>
  <c r="AB612" i="20"/>
  <c r="AB613" i="20"/>
  <c r="AB614" i="20"/>
  <c r="AB615" i="20"/>
  <c r="AB616" i="20"/>
  <c r="AB617" i="20"/>
  <c r="AB618" i="20"/>
  <c r="AB619" i="20"/>
  <c r="AB620" i="20"/>
  <c r="AB621" i="20"/>
  <c r="AB622" i="20"/>
  <c r="AB623" i="20"/>
  <c r="AB624" i="20"/>
  <c r="AB625" i="20"/>
  <c r="AB626" i="20"/>
  <c r="AB627" i="20"/>
  <c r="AB628" i="20"/>
  <c r="AB629" i="20"/>
  <c r="AB630" i="20"/>
  <c r="AB631" i="20"/>
  <c r="AB632" i="20"/>
  <c r="AB633" i="20"/>
  <c r="AB634" i="20"/>
  <c r="AB635" i="20"/>
  <c r="AB636" i="20"/>
  <c r="AB637" i="20"/>
  <c r="AB638" i="20"/>
  <c r="AB639" i="20"/>
  <c r="AB640" i="20"/>
  <c r="AB641" i="20"/>
  <c r="AB642" i="20"/>
  <c r="AB643" i="20"/>
  <c r="AB11" i="20"/>
  <c r="AA12" i="20" a="1"/>
  <c r="AA12" i="20" s="1"/>
  <c r="AA13" i="20" a="1"/>
  <c r="AA13" i="20" s="1"/>
  <c r="AA14" i="20" a="1"/>
  <c r="AA14" i="20" s="1"/>
  <c r="AA15" i="20" a="1"/>
  <c r="AA15" i="20"/>
  <c r="AA16" i="20" a="1"/>
  <c r="AA16" i="20" s="1"/>
  <c r="AA17" i="20" a="1"/>
  <c r="AA17" i="20" s="1"/>
  <c r="AA18" i="20" a="1"/>
  <c r="AA18" i="20" s="1"/>
  <c r="AA19" i="20" a="1"/>
  <c r="AA19" i="20" s="1"/>
  <c r="AA20" i="20" a="1"/>
  <c r="AA20" i="20" s="1"/>
  <c r="AA21" i="20" a="1"/>
  <c r="AA21" i="20" s="1"/>
  <c r="AA22" i="20" a="1"/>
  <c r="AA22" i="20"/>
  <c r="AA23" i="20" a="1"/>
  <c r="AA23" i="20" s="1"/>
  <c r="AA24" i="20" a="1"/>
  <c r="AA24" i="20" s="1"/>
  <c r="AA25" i="20" a="1"/>
  <c r="AA25" i="20" s="1"/>
  <c r="AA26" i="20" a="1"/>
  <c r="AA26" i="20"/>
  <c r="AA27" i="20" a="1"/>
  <c r="AA27" i="20"/>
  <c r="AA28" i="20" a="1"/>
  <c r="AA28" i="20" s="1"/>
  <c r="AA29" i="20" a="1"/>
  <c r="AA29" i="20" s="1"/>
  <c r="AA30" i="20" a="1"/>
  <c r="AA30" i="20" s="1"/>
  <c r="AA31" i="20" a="1"/>
  <c r="AA31" i="20"/>
  <c r="AA32" i="20" a="1"/>
  <c r="AA32" i="20" s="1"/>
  <c r="AA33" i="20" a="1"/>
  <c r="AA33" i="20" s="1"/>
  <c r="AA34" i="20" a="1"/>
  <c r="AA34" i="20" s="1"/>
  <c r="AA35" i="20" a="1"/>
  <c r="AA35" i="20" s="1"/>
  <c r="AA36" i="20" a="1"/>
  <c r="AA36" i="20" s="1"/>
  <c r="AA37" i="20" a="1"/>
  <c r="AA37" i="20" s="1"/>
  <c r="AA38" i="20" a="1"/>
  <c r="AA38" i="20" s="1"/>
  <c r="AA39" i="20" a="1"/>
  <c r="AA39" i="20" s="1"/>
  <c r="AA40" i="20" a="1"/>
  <c r="AA40" i="20" s="1"/>
  <c r="AA41" i="20" a="1"/>
  <c r="AA41" i="20" s="1"/>
  <c r="AA42" i="20" a="1"/>
  <c r="AA42" i="20"/>
  <c r="AA43" i="20" a="1"/>
  <c r="AA43" i="20" s="1"/>
  <c r="AA44" i="20" a="1"/>
  <c r="AA44" i="20" s="1"/>
  <c r="AA45" i="20" a="1"/>
  <c r="AA45" i="20" s="1"/>
  <c r="AA46" i="20" a="1"/>
  <c r="AA46" i="20" s="1"/>
  <c r="AA47" i="20" a="1"/>
  <c r="AA47" i="20"/>
  <c r="AA48" i="20" a="1"/>
  <c r="AA48" i="20" s="1"/>
  <c r="AA49" i="20" a="1"/>
  <c r="AA49" i="20" s="1"/>
  <c r="AA50" i="20" a="1"/>
  <c r="AA50" i="20" s="1"/>
  <c r="AA51" i="20" a="1"/>
  <c r="AA51" i="20" s="1"/>
  <c r="AA52" i="20" a="1"/>
  <c r="AA52" i="20" s="1"/>
  <c r="AA53" i="20" a="1"/>
  <c r="AA53" i="20" s="1"/>
  <c r="AA54" i="20" a="1"/>
  <c r="AA54" i="20" s="1"/>
  <c r="AA55" i="20" a="1"/>
  <c r="AA55" i="20" s="1"/>
  <c r="AA56" i="20" a="1"/>
  <c r="AA56" i="20" s="1"/>
  <c r="AA57" i="20" a="1"/>
  <c r="AA57" i="20" s="1"/>
  <c r="AA58" i="20" a="1"/>
  <c r="AA58" i="20"/>
  <c r="AA59" i="20" a="1"/>
  <c r="AA59" i="20" s="1"/>
  <c r="AA60" i="20" a="1"/>
  <c r="AA60" i="20" s="1"/>
  <c r="AA61" i="20" a="1"/>
  <c r="AA61" i="20" s="1"/>
  <c r="AA62" i="20" a="1"/>
  <c r="AA62" i="20" s="1"/>
  <c r="AA63" i="20" a="1"/>
  <c r="AA63" i="20"/>
  <c r="AA64" i="20" a="1"/>
  <c r="AA64" i="20" s="1"/>
  <c r="AA65" i="20" a="1"/>
  <c r="AA65" i="20" s="1"/>
  <c r="AA66" i="20" a="1"/>
  <c r="AA66" i="20" s="1"/>
  <c r="AA67" i="20" a="1"/>
  <c r="AA67" i="20" s="1"/>
  <c r="AA68" i="20" a="1"/>
  <c r="AA68" i="20" s="1"/>
  <c r="AA69" i="20" a="1"/>
  <c r="AA69" i="20" s="1"/>
  <c r="AA70" i="20" a="1"/>
  <c r="AA70" i="20" s="1"/>
  <c r="AA71" i="20" a="1"/>
  <c r="AA71" i="20" s="1"/>
  <c r="AA72" i="20" a="1"/>
  <c r="AA72" i="20" s="1"/>
  <c r="AA73" i="20" a="1"/>
  <c r="AA73" i="20" s="1"/>
  <c r="AA74" i="20" a="1"/>
  <c r="AA74" i="20"/>
  <c r="AA75" i="20" a="1"/>
  <c r="AA75" i="20" s="1"/>
  <c r="AA76" i="20" a="1"/>
  <c r="AA76" i="20" s="1"/>
  <c r="AA77" i="20" a="1"/>
  <c r="AA77" i="20" s="1"/>
  <c r="AA78" i="20" a="1"/>
  <c r="AA78" i="20" s="1"/>
  <c r="AA79" i="20" a="1"/>
  <c r="AA79" i="20"/>
  <c r="AA80" i="20" a="1"/>
  <c r="AA80" i="20" s="1"/>
  <c r="AA81" i="20" a="1"/>
  <c r="AA81" i="20" s="1"/>
  <c r="AA82" i="20" a="1"/>
  <c r="AA82" i="20" s="1"/>
  <c r="AA83" i="20" a="1"/>
  <c r="AA83" i="20" s="1"/>
  <c r="AA84" i="20" a="1"/>
  <c r="AA84" i="20" s="1"/>
  <c r="AA85" i="20" a="1"/>
  <c r="AA85" i="20" s="1"/>
  <c r="AA86" i="20" a="1"/>
  <c r="AA86" i="20" s="1"/>
  <c r="AA87" i="20" a="1"/>
  <c r="AA87" i="20" s="1"/>
  <c r="AA88" i="20" a="1"/>
  <c r="AA88" i="20" s="1"/>
  <c r="AA89" i="20" a="1"/>
  <c r="AA89" i="20" s="1"/>
  <c r="AA90" i="20" a="1"/>
  <c r="AA90" i="20"/>
  <c r="AA91" i="20" a="1"/>
  <c r="AA91" i="20" s="1"/>
  <c r="AA92" i="20" a="1"/>
  <c r="AA92" i="20" s="1"/>
  <c r="AA93" i="20" a="1"/>
  <c r="AA93" i="20" s="1"/>
  <c r="AA94" i="20" a="1"/>
  <c r="AA94" i="20" s="1"/>
  <c r="AA95" i="20" a="1"/>
  <c r="AA95" i="20"/>
  <c r="AA96" i="20" a="1"/>
  <c r="AA96" i="20" s="1"/>
  <c r="AA97" i="20" a="1"/>
  <c r="AA97" i="20" s="1"/>
  <c r="AA98" i="20" a="1"/>
  <c r="AA98" i="20" s="1"/>
  <c r="AA99" i="20" a="1"/>
  <c r="AA99" i="20" s="1"/>
  <c r="AA100" i="20" a="1"/>
  <c r="AA100" i="20" s="1"/>
  <c r="AA101" i="20" a="1"/>
  <c r="AA101" i="20" s="1"/>
  <c r="AA102" i="20" a="1"/>
  <c r="AA102" i="20" s="1"/>
  <c r="AA103" i="20" a="1"/>
  <c r="AA103" i="20" s="1"/>
  <c r="AA104" i="20" a="1"/>
  <c r="AA104" i="20" s="1"/>
  <c r="AA105" i="20" a="1"/>
  <c r="AA105" i="20" s="1"/>
  <c r="AA106" i="20" a="1"/>
  <c r="AA106" i="20"/>
  <c r="AA107" i="20" a="1"/>
  <c r="AA107" i="20" s="1"/>
  <c r="AA108" i="20" a="1"/>
  <c r="AA108" i="20" s="1"/>
  <c r="AA109" i="20" a="1"/>
  <c r="AA109" i="20" s="1"/>
  <c r="AA110" i="20" a="1"/>
  <c r="AA110" i="20" s="1"/>
  <c r="AA111" i="20" a="1"/>
  <c r="AA111" i="20"/>
  <c r="AA112" i="20" a="1"/>
  <c r="AA112" i="20" s="1"/>
  <c r="AA113" i="20" a="1"/>
  <c r="AA113" i="20" s="1"/>
  <c r="AA114" i="20" a="1"/>
  <c r="AA114" i="20" s="1"/>
  <c r="AA115" i="20" a="1"/>
  <c r="AA115" i="20" s="1"/>
  <c r="AA116" i="20" a="1"/>
  <c r="AA116" i="20" s="1"/>
  <c r="AA117" i="20" a="1"/>
  <c r="AA117" i="20" s="1"/>
  <c r="AA118" i="20" a="1"/>
  <c r="AA118" i="20" s="1"/>
  <c r="AA119" i="20" a="1"/>
  <c r="AA119" i="20" s="1"/>
  <c r="AA120" i="20" a="1"/>
  <c r="AA120" i="20" s="1"/>
  <c r="AA121" i="20" a="1"/>
  <c r="AA121" i="20" s="1"/>
  <c r="AA122" i="20" a="1"/>
  <c r="AA122" i="20" s="1"/>
  <c r="AA123" i="20" a="1"/>
  <c r="AA123" i="20" s="1"/>
  <c r="AA124" i="20" a="1"/>
  <c r="AA124" i="20" s="1"/>
  <c r="AA125" i="20" a="1"/>
  <c r="AA125" i="20" s="1"/>
  <c r="AA126" i="20" a="1"/>
  <c r="AA126" i="20" s="1"/>
  <c r="AA127" i="20" a="1"/>
  <c r="AA127" i="20" s="1"/>
  <c r="AA128" i="20" a="1"/>
  <c r="AA128" i="20" s="1"/>
  <c r="AA129" i="20" a="1"/>
  <c r="AA129" i="20" s="1"/>
  <c r="AA130" i="20" a="1"/>
  <c r="AA130" i="20" s="1"/>
  <c r="AA131" i="20" a="1"/>
  <c r="AA131" i="20" s="1"/>
  <c r="AA132" i="20" a="1"/>
  <c r="AA132" i="20" s="1"/>
  <c r="AA133" i="20" a="1"/>
  <c r="AA133" i="20" s="1"/>
  <c r="AA134" i="20" a="1"/>
  <c r="AA134" i="20" s="1"/>
  <c r="AA135" i="20" a="1"/>
  <c r="AA135" i="20" s="1"/>
  <c r="AA136" i="20" a="1"/>
  <c r="AA136" i="20" s="1"/>
  <c r="AA137" i="20" a="1"/>
  <c r="AA137" i="20" s="1"/>
  <c r="AA138" i="20" a="1"/>
  <c r="AA138" i="20" s="1"/>
  <c r="AA139" i="20" a="1"/>
  <c r="AA139" i="20" s="1"/>
  <c r="AA140" i="20" a="1"/>
  <c r="AA140" i="20" s="1"/>
  <c r="AA141" i="20" a="1"/>
  <c r="AA141" i="20" s="1"/>
  <c r="AA142" i="20" a="1"/>
  <c r="AA142" i="20" s="1"/>
  <c r="AA143" i="20" a="1"/>
  <c r="AA143" i="20" s="1"/>
  <c r="AA144" i="20" a="1"/>
  <c r="AA144" i="20" s="1"/>
  <c r="AA145" i="20" a="1"/>
  <c r="AA145" i="20" s="1"/>
  <c r="AA146" i="20" a="1"/>
  <c r="AA146" i="20" s="1"/>
  <c r="AA147" i="20" a="1"/>
  <c r="AA147" i="20" s="1"/>
  <c r="AA148" i="20" a="1"/>
  <c r="AA148" i="20" s="1"/>
  <c r="AA149" i="20" a="1"/>
  <c r="AA149" i="20" s="1"/>
  <c r="AA150" i="20" a="1"/>
  <c r="AA150" i="20" s="1"/>
  <c r="AA151" i="20" a="1"/>
  <c r="AA151" i="20" s="1"/>
  <c r="AA152" i="20" a="1"/>
  <c r="AA152" i="20" s="1"/>
  <c r="AA153" i="20" a="1"/>
  <c r="AA153" i="20" s="1"/>
  <c r="AA154" i="20" a="1"/>
  <c r="AA154" i="20" s="1"/>
  <c r="AA155" i="20" a="1"/>
  <c r="AA155" i="20" s="1"/>
  <c r="AA156" i="20" a="1"/>
  <c r="AA156" i="20" s="1"/>
  <c r="AA157" i="20" a="1"/>
  <c r="AA157" i="20" s="1"/>
  <c r="AA158" i="20" a="1"/>
  <c r="AA158" i="20" s="1"/>
  <c r="AA159" i="20" a="1"/>
  <c r="AA159" i="20" s="1"/>
  <c r="AA160" i="20" a="1"/>
  <c r="AA160" i="20" s="1"/>
  <c r="AA161" i="20" a="1"/>
  <c r="AA161" i="20" s="1"/>
  <c r="AA162" i="20" a="1"/>
  <c r="AA162" i="20" s="1"/>
  <c r="AA163" i="20" a="1"/>
  <c r="AA163" i="20" s="1"/>
  <c r="AA164" i="20" a="1"/>
  <c r="AA164" i="20" s="1"/>
  <c r="AA165" i="20" a="1"/>
  <c r="AA165" i="20" s="1"/>
  <c r="AA166" i="20" a="1"/>
  <c r="AA166" i="20" s="1"/>
  <c r="AA167" i="20" a="1"/>
  <c r="AA167" i="20" s="1"/>
  <c r="AA168" i="20" a="1"/>
  <c r="AA168" i="20" s="1"/>
  <c r="AA169" i="20" a="1"/>
  <c r="AA169" i="20" s="1"/>
  <c r="AA170" i="20" a="1"/>
  <c r="AA170" i="20" s="1"/>
  <c r="AA171" i="20" a="1"/>
  <c r="AA171" i="20" s="1"/>
  <c r="AA172" i="20" a="1"/>
  <c r="AA172" i="20" s="1"/>
  <c r="AA173" i="20" a="1"/>
  <c r="AA173" i="20" s="1"/>
  <c r="AA174" i="20" a="1"/>
  <c r="AA174" i="20" s="1"/>
  <c r="AA175" i="20" a="1"/>
  <c r="AA175" i="20" s="1"/>
  <c r="AA176" i="20" a="1"/>
  <c r="AA176" i="20" s="1"/>
  <c r="AA177" i="20" a="1"/>
  <c r="AA177" i="20" s="1"/>
  <c r="AA178" i="20" a="1"/>
  <c r="AA178" i="20" s="1"/>
  <c r="AA179" i="20" a="1"/>
  <c r="AA179" i="20" s="1"/>
  <c r="AA180" i="20" a="1"/>
  <c r="AA180" i="20" s="1"/>
  <c r="AA181" i="20" a="1"/>
  <c r="AA181" i="20" s="1"/>
  <c r="AA182" i="20" a="1"/>
  <c r="AA182" i="20" s="1"/>
  <c r="AA183" i="20" a="1"/>
  <c r="AA183" i="20" s="1"/>
  <c r="AA184" i="20" a="1"/>
  <c r="AA184" i="20" s="1"/>
  <c r="AA185" i="20" a="1"/>
  <c r="AA185" i="20" s="1"/>
  <c r="AA186" i="20" a="1"/>
  <c r="AA186" i="20" s="1"/>
  <c r="AA187" i="20" a="1"/>
  <c r="AA187" i="20" s="1"/>
  <c r="AA188" i="20" a="1"/>
  <c r="AA188" i="20" s="1"/>
  <c r="AA189" i="20" a="1"/>
  <c r="AA189" i="20" s="1"/>
  <c r="AA190" i="20" a="1"/>
  <c r="AA190" i="20" s="1"/>
  <c r="AA191" i="20" a="1"/>
  <c r="AA191" i="20" s="1"/>
  <c r="AA192" i="20" a="1"/>
  <c r="AA192" i="20" s="1"/>
  <c r="AA193" i="20" a="1"/>
  <c r="AA193" i="20" s="1"/>
  <c r="AA194" i="20" a="1"/>
  <c r="AA194" i="20" s="1"/>
  <c r="AA195" i="20" a="1"/>
  <c r="AA195" i="20" s="1"/>
  <c r="AA196" i="20" a="1"/>
  <c r="AA196" i="20" s="1"/>
  <c r="AA197" i="20" a="1"/>
  <c r="AA197" i="20" s="1"/>
  <c r="AA198" i="20" a="1"/>
  <c r="AA198" i="20" s="1"/>
  <c r="AA199" i="20" a="1"/>
  <c r="AA199" i="20" s="1"/>
  <c r="AA200" i="20" a="1"/>
  <c r="AA200" i="20" s="1"/>
  <c r="AA201" i="20" a="1"/>
  <c r="AA201" i="20" s="1"/>
  <c r="AA202" i="20" a="1"/>
  <c r="AA202" i="20" s="1"/>
  <c r="AA203" i="20" a="1"/>
  <c r="AA203" i="20" s="1"/>
  <c r="AA204" i="20" a="1"/>
  <c r="AA204" i="20" s="1"/>
  <c r="AA205" i="20" a="1"/>
  <c r="AA205" i="20"/>
  <c r="AA206" i="20" a="1"/>
  <c r="AA206" i="20"/>
  <c r="AA207" i="20" a="1"/>
  <c r="AA207" i="20"/>
  <c r="AA208" i="20" a="1"/>
  <c r="AA208" i="20" s="1"/>
  <c r="AA209" i="20" a="1"/>
  <c r="AA209" i="20" s="1"/>
  <c r="AA210" i="20" a="1"/>
  <c r="AA210" i="20" s="1"/>
  <c r="AA211" i="20" a="1"/>
  <c r="AA211" i="20" s="1"/>
  <c r="AA212" i="20" a="1"/>
  <c r="AA212" i="20" s="1"/>
  <c r="AA213" i="20" a="1"/>
  <c r="AA213" i="20"/>
  <c r="AA214" i="20" a="1"/>
  <c r="AA214" i="20"/>
  <c r="AA215" i="20" a="1"/>
  <c r="AA215" i="20"/>
  <c r="AA216" i="20" a="1"/>
  <c r="AA216" i="20" s="1"/>
  <c r="AA217" i="20" a="1"/>
  <c r="AA217" i="20" s="1"/>
  <c r="AA218" i="20" a="1"/>
  <c r="AA218" i="20" s="1"/>
  <c r="AA219" i="20" a="1"/>
  <c r="AA219" i="20" s="1"/>
  <c r="AA220" i="20" a="1"/>
  <c r="AA220" i="20" s="1"/>
  <c r="AA221" i="20" a="1"/>
  <c r="AA221" i="20"/>
  <c r="AA222" i="20" a="1"/>
  <c r="AA222" i="20"/>
  <c r="AA223" i="20" a="1"/>
  <c r="AA223" i="20"/>
  <c r="AA224" i="20" a="1"/>
  <c r="AA224" i="20" s="1"/>
  <c r="AA225" i="20" a="1"/>
  <c r="AA225" i="20" s="1"/>
  <c r="AA226" i="20" a="1"/>
  <c r="AA226" i="20" s="1"/>
  <c r="AA227" i="20" a="1"/>
  <c r="AA227" i="20" s="1"/>
  <c r="AA228" i="20" a="1"/>
  <c r="AA228" i="20" s="1"/>
  <c r="AA229" i="20" a="1"/>
  <c r="AA229" i="20"/>
  <c r="AA230" i="20" a="1"/>
  <c r="AA230" i="20"/>
  <c r="AA231" i="20" a="1"/>
  <c r="AA231" i="20"/>
  <c r="AA232" i="20" a="1"/>
  <c r="AA232" i="20" s="1"/>
  <c r="AA233" i="20" a="1"/>
  <c r="AA233" i="20" s="1"/>
  <c r="AA234" i="20" a="1"/>
  <c r="AA234" i="20" s="1"/>
  <c r="AA235" i="20" a="1"/>
  <c r="AA235" i="20" s="1"/>
  <c r="AA236" i="20" a="1"/>
  <c r="AA236" i="20" s="1"/>
  <c r="AA237" i="20" a="1"/>
  <c r="AA237" i="20"/>
  <c r="AA238" i="20" a="1"/>
  <c r="AA238" i="20"/>
  <c r="AA239" i="20" a="1"/>
  <c r="AA239" i="20"/>
  <c r="AA240" i="20" a="1"/>
  <c r="AA240" i="20" s="1"/>
  <c r="AA241" i="20" a="1"/>
  <c r="AA241" i="20" s="1"/>
  <c r="AA242" i="20" a="1"/>
  <c r="AA242" i="20" s="1"/>
  <c r="AA243" i="20" a="1"/>
  <c r="AA243" i="20" s="1"/>
  <c r="AA244" i="20" a="1"/>
  <c r="AA244" i="20" s="1"/>
  <c r="AA245" i="20" a="1"/>
  <c r="AA245" i="20"/>
  <c r="AA246" i="20" a="1"/>
  <c r="AA246" i="20"/>
  <c r="AA247" i="20" a="1"/>
  <c r="AA247" i="20"/>
  <c r="AA248" i="20" a="1"/>
  <c r="AA248" i="20" s="1"/>
  <c r="AA249" i="20" a="1"/>
  <c r="AA249" i="20" s="1"/>
  <c r="AA250" i="20" a="1"/>
  <c r="AA250" i="20" s="1"/>
  <c r="AA251" i="20" a="1"/>
  <c r="AA251" i="20" s="1"/>
  <c r="AA252" i="20" a="1"/>
  <c r="AA252" i="20" s="1"/>
  <c r="AA253" i="20" a="1"/>
  <c r="AA253" i="20"/>
  <c r="AA254" i="20" a="1"/>
  <c r="AA254" i="20"/>
  <c r="AA255" i="20" a="1"/>
  <c r="AA255" i="20"/>
  <c r="AA256" i="20" a="1"/>
  <c r="AA256" i="20" s="1"/>
  <c r="AA257" i="20" a="1"/>
  <c r="AA257" i="20" s="1"/>
  <c r="AA258" i="20" a="1"/>
  <c r="AA258" i="20" s="1"/>
  <c r="AA259" i="20" a="1"/>
  <c r="AA259" i="20" s="1"/>
  <c r="AA260" i="20" a="1"/>
  <c r="AA260" i="20" s="1"/>
  <c r="AA261" i="20" a="1"/>
  <c r="AA261" i="20"/>
  <c r="AA262" i="20" a="1"/>
  <c r="AA262" i="20"/>
  <c r="AA263" i="20" a="1"/>
  <c r="AA263" i="20"/>
  <c r="AA264" i="20" a="1"/>
  <c r="AA264" i="20" s="1"/>
  <c r="AA265" i="20" a="1"/>
  <c r="AA265" i="20" s="1"/>
  <c r="AA266" i="20" a="1"/>
  <c r="AA266" i="20" s="1"/>
  <c r="AA267" i="20" a="1"/>
  <c r="AA267" i="20" s="1"/>
  <c r="AA268" i="20" a="1"/>
  <c r="AA268" i="20" s="1"/>
  <c r="AA269" i="20" a="1"/>
  <c r="AA269" i="20"/>
  <c r="AA270" i="20" a="1"/>
  <c r="AA270" i="20"/>
  <c r="AA271" i="20" a="1"/>
  <c r="AA271" i="20"/>
  <c r="AA272" i="20" a="1"/>
  <c r="AA272" i="20" s="1"/>
  <c r="AA273" i="20" a="1"/>
  <c r="AA273" i="20" s="1"/>
  <c r="AA274" i="20" a="1"/>
  <c r="AA274" i="20" s="1"/>
  <c r="AA275" i="20" a="1"/>
  <c r="AA275" i="20" s="1"/>
  <c r="AA276" i="20" a="1"/>
  <c r="AA276" i="20" s="1"/>
  <c r="AA277" i="20" a="1"/>
  <c r="AA277" i="20"/>
  <c r="AA278" i="20" a="1"/>
  <c r="AA278" i="20"/>
  <c r="AA279" i="20" a="1"/>
  <c r="AA279" i="20"/>
  <c r="AA280" i="20" a="1"/>
  <c r="AA280" i="20" s="1"/>
  <c r="AA281" i="20" a="1"/>
  <c r="AA281" i="20" s="1"/>
  <c r="AA282" i="20" a="1"/>
  <c r="AA282" i="20" s="1"/>
  <c r="AA283" i="20" a="1"/>
  <c r="AA283" i="20" s="1"/>
  <c r="AA284" i="20" a="1"/>
  <c r="AA284" i="20" s="1"/>
  <c r="AA285" i="20" a="1"/>
  <c r="AA285" i="20"/>
  <c r="AA286" i="20" a="1"/>
  <c r="AA286" i="20"/>
  <c r="AA287" i="20" a="1"/>
  <c r="AA287" i="20"/>
  <c r="AA288" i="20" a="1"/>
  <c r="AA288" i="20" s="1"/>
  <c r="AA289" i="20" a="1"/>
  <c r="AA289" i="20" s="1"/>
  <c r="AA290" i="20" a="1"/>
  <c r="AA290" i="20" s="1"/>
  <c r="AA291" i="20" a="1"/>
  <c r="AA291" i="20" s="1"/>
  <c r="AA292" i="20" a="1"/>
  <c r="AA292" i="20" s="1"/>
  <c r="AA293" i="20" a="1"/>
  <c r="AA293" i="20"/>
  <c r="AA294" i="20" a="1"/>
  <c r="AA294" i="20"/>
  <c r="AA295" i="20" a="1"/>
  <c r="AA295" i="20"/>
  <c r="AA296" i="20" a="1"/>
  <c r="AA296" i="20" s="1"/>
  <c r="AA297" i="20" a="1"/>
  <c r="AA297" i="20" s="1"/>
  <c r="AA298" i="20" a="1"/>
  <c r="AA298" i="20" s="1"/>
  <c r="AA299" i="20" a="1"/>
  <c r="AA299" i="20" s="1"/>
  <c r="AA300" i="20" a="1"/>
  <c r="AA300" i="20" s="1"/>
  <c r="AA301" i="20" a="1"/>
  <c r="AA301" i="20"/>
  <c r="AA302" i="20" a="1"/>
  <c r="AA302" i="20"/>
  <c r="AA303" i="20" a="1"/>
  <c r="AA303" i="20"/>
  <c r="AA304" i="20" a="1"/>
  <c r="AA304" i="20" s="1"/>
  <c r="AA305" i="20" a="1"/>
  <c r="AA305" i="20" s="1"/>
  <c r="AA306" i="20" a="1"/>
  <c r="AA306" i="20" s="1"/>
  <c r="AA307" i="20" a="1"/>
  <c r="AA307" i="20" s="1"/>
  <c r="AA308" i="20" a="1"/>
  <c r="AA308" i="20" s="1"/>
  <c r="AA309" i="20" a="1"/>
  <c r="AA309" i="20"/>
  <c r="AA310" i="20" a="1"/>
  <c r="AA310" i="20"/>
  <c r="AA311" i="20" a="1"/>
  <c r="AA311" i="20"/>
  <c r="AA312" i="20" a="1"/>
  <c r="AA312" i="20" s="1"/>
  <c r="AA313" i="20" a="1"/>
  <c r="AA313" i="20" s="1"/>
  <c r="AA314" i="20" a="1"/>
  <c r="AA314" i="20" s="1"/>
  <c r="AA315" i="20" a="1"/>
  <c r="AA315" i="20" s="1"/>
  <c r="AA316" i="20" a="1"/>
  <c r="AA316" i="20" s="1"/>
  <c r="AA317" i="20" a="1"/>
  <c r="AA317" i="20"/>
  <c r="AA318" i="20" a="1"/>
  <c r="AA318" i="20"/>
  <c r="AA319" i="20" a="1"/>
  <c r="AA319" i="20"/>
  <c r="AA320" i="20" a="1"/>
  <c r="AA320" i="20" s="1"/>
  <c r="AA321" i="20" a="1"/>
  <c r="AA321" i="20" s="1"/>
  <c r="AA322" i="20" a="1"/>
  <c r="AA322" i="20" s="1"/>
  <c r="AA323" i="20" a="1"/>
  <c r="AA323" i="20" s="1"/>
  <c r="AA324" i="20" a="1"/>
  <c r="AA324" i="20" s="1"/>
  <c r="AA325" i="20" a="1"/>
  <c r="AA325" i="20"/>
  <c r="AA326" i="20" a="1"/>
  <c r="AA326" i="20"/>
  <c r="AA327" i="20" a="1"/>
  <c r="AA327" i="20"/>
  <c r="AA328" i="20" a="1"/>
  <c r="AA328" i="20" s="1"/>
  <c r="AA329" i="20" a="1"/>
  <c r="AA329" i="20" s="1"/>
  <c r="AA330" i="20" a="1"/>
  <c r="AA330" i="20" s="1"/>
  <c r="AA331" i="20" a="1"/>
  <c r="AA331" i="20" s="1"/>
  <c r="AA332" i="20" a="1"/>
  <c r="AA332" i="20" s="1"/>
  <c r="AA333" i="20" a="1"/>
  <c r="AA333" i="20"/>
  <c r="AA334" i="20" a="1"/>
  <c r="AA334" i="20"/>
  <c r="AA335" i="20" a="1"/>
  <c r="AA335" i="20"/>
  <c r="AA336" i="20" a="1"/>
  <c r="AA336" i="20" s="1"/>
  <c r="AA337" i="20" a="1"/>
  <c r="AA337" i="20" s="1"/>
  <c r="AA338" i="20" a="1"/>
  <c r="AA338" i="20" s="1"/>
  <c r="AA339" i="20" a="1"/>
  <c r="AA339" i="20" s="1"/>
  <c r="AA340" i="20" a="1"/>
  <c r="AA340" i="20" s="1"/>
  <c r="AA341" i="20" a="1"/>
  <c r="AA341" i="20"/>
  <c r="AA342" i="20" a="1"/>
  <c r="AA342" i="20"/>
  <c r="AA343" i="20" a="1"/>
  <c r="AA343" i="20"/>
  <c r="AA344" i="20" a="1"/>
  <c r="AA344" i="20" s="1"/>
  <c r="AA345" i="20" a="1"/>
  <c r="AA345" i="20" s="1"/>
  <c r="AA346" i="20" a="1"/>
  <c r="AA346" i="20" s="1"/>
  <c r="AA347" i="20" a="1"/>
  <c r="AA347" i="20" s="1"/>
  <c r="AA348" i="20" a="1"/>
  <c r="AA348" i="20" s="1"/>
  <c r="AA349" i="20" a="1"/>
  <c r="AA349" i="20"/>
  <c r="AA350" i="20" a="1"/>
  <c r="AA350" i="20"/>
  <c r="AA351" i="20" a="1"/>
  <c r="AA351" i="20"/>
  <c r="AA352" i="20" a="1"/>
  <c r="AA352" i="20"/>
  <c r="AA353" i="20" a="1"/>
  <c r="AA353" i="20"/>
  <c r="AA354" i="20" a="1"/>
  <c r="AA354" i="20"/>
  <c r="AA355" i="20" a="1"/>
  <c r="AA355" i="20"/>
  <c r="AA356" i="20" a="1"/>
  <c r="AA356" i="20"/>
  <c r="AA357" i="20" a="1"/>
  <c r="AA357" i="20"/>
  <c r="AA358" i="20" a="1"/>
  <c r="AA358" i="20"/>
  <c r="AA359" i="20" a="1"/>
  <c r="AA359" i="20"/>
  <c r="AA360" i="20" a="1"/>
  <c r="AA360" i="20"/>
  <c r="AA361" i="20" a="1"/>
  <c r="AA361" i="20"/>
  <c r="AA362" i="20" a="1"/>
  <c r="AA362" i="20"/>
  <c r="AA363" i="20" a="1"/>
  <c r="AA363" i="20"/>
  <c r="AA364" i="20" a="1"/>
  <c r="AA364" i="20"/>
  <c r="AA365" i="20" a="1"/>
  <c r="AA365" i="20"/>
  <c r="AA366" i="20" a="1"/>
  <c r="AA366" i="20"/>
  <c r="AA367" i="20" a="1"/>
  <c r="AA367" i="20"/>
  <c r="AA368" i="20" a="1"/>
  <c r="AA368" i="20"/>
  <c r="AA369" i="20" a="1"/>
  <c r="AA369" i="20"/>
  <c r="AA370" i="20" a="1"/>
  <c r="AA370" i="20"/>
  <c r="AA371" i="20" a="1"/>
  <c r="AA371" i="20"/>
  <c r="AA372" i="20" a="1"/>
  <c r="AA372" i="20"/>
  <c r="AA373" i="20" a="1"/>
  <c r="AA373" i="20"/>
  <c r="AA374" i="20" a="1"/>
  <c r="AA374" i="20"/>
  <c r="AA375" i="20" a="1"/>
  <c r="AA375" i="20"/>
  <c r="AA376" i="20" a="1"/>
  <c r="AA376" i="20"/>
  <c r="AA377" i="20" a="1"/>
  <c r="AA377" i="20" s="1"/>
  <c r="AA378" i="20" a="1"/>
  <c r="AA378" i="20"/>
  <c r="AA379" i="20" a="1"/>
  <c r="AA379" i="20"/>
  <c r="AA380" i="20" a="1"/>
  <c r="AA380" i="20"/>
  <c r="AA381" i="20" a="1"/>
  <c r="AA381" i="20" s="1"/>
  <c r="AA382" i="20" a="1"/>
  <c r="AA382" i="20"/>
  <c r="AA383" i="20" a="1"/>
  <c r="AA383" i="20"/>
  <c r="AA384" i="20" a="1"/>
  <c r="AA384" i="20"/>
  <c r="AA385" i="20" a="1"/>
  <c r="AA385" i="20" s="1"/>
  <c r="AA386" i="20" a="1"/>
  <c r="AA386" i="20"/>
  <c r="AA387" i="20" a="1"/>
  <c r="AA387" i="20"/>
  <c r="AA388" i="20" a="1"/>
  <c r="AA388" i="20"/>
  <c r="AA389" i="20" a="1"/>
  <c r="AA389" i="20" s="1"/>
  <c r="AA390" i="20" a="1"/>
  <c r="AA390" i="20"/>
  <c r="AA391" i="20" a="1"/>
  <c r="AA391" i="20"/>
  <c r="AA392" i="20" a="1"/>
  <c r="AA392" i="20"/>
  <c r="AA393" i="20" a="1"/>
  <c r="AA393" i="20" s="1"/>
  <c r="AA394" i="20" a="1"/>
  <c r="AA394" i="20"/>
  <c r="AA395" i="20" a="1"/>
  <c r="AA395" i="20"/>
  <c r="AA396" i="20" a="1"/>
  <c r="AA396" i="20"/>
  <c r="AA397" i="20" a="1"/>
  <c r="AA397" i="20" s="1"/>
  <c r="AA398" i="20" a="1"/>
  <c r="AA398" i="20"/>
  <c r="AA399" i="20" a="1"/>
  <c r="AA399" i="20"/>
  <c r="AA400" i="20" a="1"/>
  <c r="AA400" i="20"/>
  <c r="AA401" i="20" a="1"/>
  <c r="AA401" i="20" s="1"/>
  <c r="AA402" i="20" a="1"/>
  <c r="AA402" i="20"/>
  <c r="AA403" i="20" a="1"/>
  <c r="AA403" i="20"/>
  <c r="AA404" i="20" a="1"/>
  <c r="AA404" i="20"/>
  <c r="AA405" i="20" a="1"/>
  <c r="AA405" i="20" s="1"/>
  <c r="AA406" i="20" a="1"/>
  <c r="AA406" i="20"/>
  <c r="AA407" i="20" a="1"/>
  <c r="AA407" i="20"/>
  <c r="AA408" i="20" a="1"/>
  <c r="AA408" i="20"/>
  <c r="AA409" i="20" a="1"/>
  <c r="AA409" i="20" s="1"/>
  <c r="AA410" i="20" a="1"/>
  <c r="AA410" i="20"/>
  <c r="AA411" i="20" a="1"/>
  <c r="AA411" i="20"/>
  <c r="AA412" i="20" a="1"/>
  <c r="AA412" i="20"/>
  <c r="AA413" i="20" a="1"/>
  <c r="AA413" i="20" s="1"/>
  <c r="AA414" i="20" a="1"/>
  <c r="AA414" i="20"/>
  <c r="AA415" i="20" a="1"/>
  <c r="AA415" i="20"/>
  <c r="AA416" i="20" a="1"/>
  <c r="AA416" i="20"/>
  <c r="AA417" i="20" a="1"/>
  <c r="AA417" i="20" s="1"/>
  <c r="AA418" i="20" a="1"/>
  <c r="AA418" i="20"/>
  <c r="AA419" i="20" a="1"/>
  <c r="AA419" i="20"/>
  <c r="AA420" i="20" a="1"/>
  <c r="AA420" i="20"/>
  <c r="AA421" i="20" a="1"/>
  <c r="AA421" i="20" s="1"/>
  <c r="AA422" i="20" a="1"/>
  <c r="AA422" i="20"/>
  <c r="AA423" i="20" a="1"/>
  <c r="AA423" i="20"/>
  <c r="AA424" i="20" a="1"/>
  <c r="AA424" i="20"/>
  <c r="AA425" i="20" a="1"/>
  <c r="AA425" i="20" s="1"/>
  <c r="AA426" i="20" a="1"/>
  <c r="AA426" i="20"/>
  <c r="AA427" i="20" a="1"/>
  <c r="AA427" i="20"/>
  <c r="AA428" i="20" a="1"/>
  <c r="AA428" i="20"/>
  <c r="AA429" i="20" a="1"/>
  <c r="AA429" i="20" s="1"/>
  <c r="AA430" i="20" a="1"/>
  <c r="AA430" i="20"/>
  <c r="AA431" i="20" a="1"/>
  <c r="AA431" i="20"/>
  <c r="AA432" i="20" a="1"/>
  <c r="AA432" i="20"/>
  <c r="AA433" i="20" a="1"/>
  <c r="AA433" i="20" s="1"/>
  <c r="AA434" i="20" a="1"/>
  <c r="AA434" i="20"/>
  <c r="AA435" i="20" a="1"/>
  <c r="AA435" i="20" s="1"/>
  <c r="AA436" i="20" a="1"/>
  <c r="AA436" i="20"/>
  <c r="AA437" i="20" a="1"/>
  <c r="AA437" i="20" s="1"/>
  <c r="AA438" i="20" a="1"/>
  <c r="AA438" i="20"/>
  <c r="AA439" i="20" a="1"/>
  <c r="AA439" i="20" s="1"/>
  <c r="AA440" i="20" a="1"/>
  <c r="AA440" i="20"/>
  <c r="AA441" i="20" a="1"/>
  <c r="AA441" i="20" s="1"/>
  <c r="AA442" i="20" a="1"/>
  <c r="AA442" i="20"/>
  <c r="AA443" i="20" a="1"/>
  <c r="AA443" i="20" s="1"/>
  <c r="AA444" i="20" a="1"/>
  <c r="AA444" i="20" s="1"/>
  <c r="AA445" i="20" a="1"/>
  <c r="AA445" i="20" s="1"/>
  <c r="AA446" i="20" a="1"/>
  <c r="AA446" i="20"/>
  <c r="AA447" i="20" a="1"/>
  <c r="AA447" i="20" s="1"/>
  <c r="AA448" i="20" a="1"/>
  <c r="AA448" i="20" s="1"/>
  <c r="AA449" i="20" a="1"/>
  <c r="AA449" i="20" s="1"/>
  <c r="AA450" i="20" a="1"/>
  <c r="AA450" i="20"/>
  <c r="AA451" i="20" a="1"/>
  <c r="AA451" i="20" s="1"/>
  <c r="AA452" i="20" a="1"/>
  <c r="AA452" i="20" s="1"/>
  <c r="AA453" i="20" a="1"/>
  <c r="AA453" i="20" s="1"/>
  <c r="AA454" i="20" a="1"/>
  <c r="AA454" i="20"/>
  <c r="AA455" i="20" a="1"/>
  <c r="AA455" i="20" s="1"/>
  <c r="AA456" i="20" a="1"/>
  <c r="AA456" i="20" s="1"/>
  <c r="AA457" i="20" a="1"/>
  <c r="AA457" i="20" s="1"/>
  <c r="AA458" i="20" a="1"/>
  <c r="AA458" i="20"/>
  <c r="AA459" i="20" a="1"/>
  <c r="AA459" i="20" s="1"/>
  <c r="AA460" i="20" a="1"/>
  <c r="AA460" i="20" s="1"/>
  <c r="AA461" i="20" a="1"/>
  <c r="AA461" i="20" s="1"/>
  <c r="AA462" i="20" a="1"/>
  <c r="AA462" i="20"/>
  <c r="AA463" i="20" a="1"/>
  <c r="AA463" i="20" s="1"/>
  <c r="AA464" i="20" a="1"/>
  <c r="AA464" i="20" s="1"/>
  <c r="AA465" i="20" a="1"/>
  <c r="AA465" i="20" s="1"/>
  <c r="AA466" i="20" a="1"/>
  <c r="AA466" i="20" s="1"/>
  <c r="AA467" i="20" a="1"/>
  <c r="AA467" i="20" s="1"/>
  <c r="AA468" i="20" a="1"/>
  <c r="AA468" i="20" s="1"/>
  <c r="AA469" i="20" a="1"/>
  <c r="AA469" i="20" s="1"/>
  <c r="AA470" i="20" a="1"/>
  <c r="AA470" i="20" s="1"/>
  <c r="AA471" i="20" a="1"/>
  <c r="AA471" i="20" s="1"/>
  <c r="AA472" i="20" a="1"/>
  <c r="AA472" i="20" s="1"/>
  <c r="AA473" i="20" a="1"/>
  <c r="AA473" i="20" s="1"/>
  <c r="AA474" i="20" a="1"/>
  <c r="AA474" i="20" s="1"/>
  <c r="AA475" i="20" a="1"/>
  <c r="AA475" i="20" s="1"/>
  <c r="AA476" i="20" a="1"/>
  <c r="AA476" i="20" s="1"/>
  <c r="AA477" i="20" a="1"/>
  <c r="AA477" i="20" s="1"/>
  <c r="AA478" i="20" a="1"/>
  <c r="AA478" i="20" s="1"/>
  <c r="AA479" i="20" a="1"/>
  <c r="AA479" i="20" s="1"/>
  <c r="AA480" i="20" a="1"/>
  <c r="AA480" i="20" s="1"/>
  <c r="AA481" i="20" a="1"/>
  <c r="AA481" i="20" s="1"/>
  <c r="AA482" i="20" a="1"/>
  <c r="AA482" i="20" s="1"/>
  <c r="AA483" i="20" a="1"/>
  <c r="AA483" i="20" s="1"/>
  <c r="AA484" i="20" a="1"/>
  <c r="AA484" i="20" s="1"/>
  <c r="AA485" i="20" a="1"/>
  <c r="AA485" i="20" s="1"/>
  <c r="AA486" i="20" a="1"/>
  <c r="AA486" i="20" s="1"/>
  <c r="AA487" i="20" a="1"/>
  <c r="AA487" i="20" s="1"/>
  <c r="AA488" i="20" a="1"/>
  <c r="AA488" i="20" s="1"/>
  <c r="AA489" i="20" a="1"/>
  <c r="AA489" i="20" s="1"/>
  <c r="AA490" i="20" a="1"/>
  <c r="AA490" i="20" s="1"/>
  <c r="AA491" i="20" a="1"/>
  <c r="AA491" i="20" s="1"/>
  <c r="AA492" i="20" a="1"/>
  <c r="AA492" i="20" s="1"/>
  <c r="AA493" i="20" a="1"/>
  <c r="AA493" i="20" s="1"/>
  <c r="AA494" i="20" a="1"/>
  <c r="AA494" i="20" s="1"/>
  <c r="AA495" i="20" a="1"/>
  <c r="AA495" i="20" s="1"/>
  <c r="AA496" i="20" a="1"/>
  <c r="AA496" i="20" s="1"/>
  <c r="AA497" i="20" a="1"/>
  <c r="AA497" i="20" s="1"/>
  <c r="AA498" i="20" a="1"/>
  <c r="AA498" i="20" s="1"/>
  <c r="AA499" i="20" a="1"/>
  <c r="AA499" i="20" s="1"/>
  <c r="AA500" i="20" a="1"/>
  <c r="AA500" i="20" s="1"/>
  <c r="AA501" i="20" a="1"/>
  <c r="AA501" i="20" s="1"/>
  <c r="AA502" i="20" a="1"/>
  <c r="AA502" i="20" s="1"/>
  <c r="AA503" i="20" a="1"/>
  <c r="AA503" i="20" s="1"/>
  <c r="AA504" i="20" a="1"/>
  <c r="AA504" i="20" s="1"/>
  <c r="AA505" i="20" a="1"/>
  <c r="AA505" i="20" s="1"/>
  <c r="AA506" i="20" a="1"/>
  <c r="AA506" i="20" s="1"/>
  <c r="AA507" i="20" a="1"/>
  <c r="AA507" i="20" s="1"/>
  <c r="AA508" i="20" a="1"/>
  <c r="AA508" i="20" s="1"/>
  <c r="AA509" i="20" a="1"/>
  <c r="AA509" i="20" s="1"/>
  <c r="AA510" i="20" a="1"/>
  <c r="AA510" i="20" s="1"/>
  <c r="AA511" i="20" a="1"/>
  <c r="AA511" i="20" s="1"/>
  <c r="AA512" i="20" a="1"/>
  <c r="AA512" i="20" s="1"/>
  <c r="AA513" i="20" a="1"/>
  <c r="AA513" i="20" s="1"/>
  <c r="AA514" i="20" a="1"/>
  <c r="AA514" i="20" s="1"/>
  <c r="AA515" i="20" a="1"/>
  <c r="AA515" i="20" s="1"/>
  <c r="AA516" i="20" a="1"/>
  <c r="AA516" i="20" s="1"/>
  <c r="AA517" i="20" a="1"/>
  <c r="AA517" i="20" s="1"/>
  <c r="AA518" i="20" a="1"/>
  <c r="AA518" i="20" s="1"/>
  <c r="AA519" i="20" a="1"/>
  <c r="AA519" i="20" s="1"/>
  <c r="AA520" i="20" a="1"/>
  <c r="AA520" i="20" s="1"/>
  <c r="AA521" i="20" a="1"/>
  <c r="AA521" i="20" s="1"/>
  <c r="AA522" i="20" a="1"/>
  <c r="AA522" i="20" s="1"/>
  <c r="AA523" i="20" a="1"/>
  <c r="AA523" i="20" s="1"/>
  <c r="AA524" i="20" a="1"/>
  <c r="AA524" i="20" s="1"/>
  <c r="AA525" i="20" a="1"/>
  <c r="AA525" i="20" s="1"/>
  <c r="AA526" i="20" a="1"/>
  <c r="AA526" i="20" s="1"/>
  <c r="AA527" i="20" a="1"/>
  <c r="AA527" i="20" s="1"/>
  <c r="AA528" i="20" a="1"/>
  <c r="AA528" i="20" s="1"/>
  <c r="AA529" i="20" a="1"/>
  <c r="AA529" i="20" s="1"/>
  <c r="AA530" i="20" a="1"/>
  <c r="AA530" i="20" s="1"/>
  <c r="AA531" i="20" a="1"/>
  <c r="AA531" i="20" s="1"/>
  <c r="AA532" i="20" a="1"/>
  <c r="AA532" i="20" s="1"/>
  <c r="AA533" i="20" a="1"/>
  <c r="AA533" i="20" s="1"/>
  <c r="AA534" i="20" a="1"/>
  <c r="AA534" i="20" s="1"/>
  <c r="AA535" i="20" a="1"/>
  <c r="AA535" i="20" s="1"/>
  <c r="AA536" i="20" a="1"/>
  <c r="AA536" i="20" s="1"/>
  <c r="AA537" i="20" a="1"/>
  <c r="AA537" i="20" s="1"/>
  <c r="AA538" i="20" a="1"/>
  <c r="AA538" i="20" s="1"/>
  <c r="AA539" i="20" a="1"/>
  <c r="AA539" i="20" s="1"/>
  <c r="AA540" i="20" a="1"/>
  <c r="AA540" i="20" s="1"/>
  <c r="AA541" i="20" a="1"/>
  <c r="AA541" i="20" s="1"/>
  <c r="AA542" i="20" a="1"/>
  <c r="AA542" i="20" s="1"/>
  <c r="AA543" i="20" a="1"/>
  <c r="AA543" i="20" s="1"/>
  <c r="AA544" i="20" a="1"/>
  <c r="AA544" i="20" s="1"/>
  <c r="AA545" i="20" a="1"/>
  <c r="AA545" i="20" s="1"/>
  <c r="AA546" i="20" a="1"/>
  <c r="AA546" i="20" s="1"/>
  <c r="AA547" i="20" a="1"/>
  <c r="AA547" i="20" s="1"/>
  <c r="AA548" i="20" a="1"/>
  <c r="AA548" i="20" s="1"/>
  <c r="AA549" i="20" a="1"/>
  <c r="AA549" i="20" s="1"/>
  <c r="AA550" i="20" a="1"/>
  <c r="AA550" i="20" s="1"/>
  <c r="AA551" i="20" a="1"/>
  <c r="AA551" i="20" s="1"/>
  <c r="AA552" i="20" a="1"/>
  <c r="AA552" i="20" s="1"/>
  <c r="AA553" i="20" a="1"/>
  <c r="AA553" i="20" s="1"/>
  <c r="AA554" i="20" a="1"/>
  <c r="AA554" i="20" s="1"/>
  <c r="AA555" i="20" a="1"/>
  <c r="AA555" i="20" s="1"/>
  <c r="AA556" i="20" a="1"/>
  <c r="AA556" i="20" s="1"/>
  <c r="AA557" i="20" a="1"/>
  <c r="AA557" i="20" s="1"/>
  <c r="AA558" i="20" a="1"/>
  <c r="AA558" i="20" s="1"/>
  <c r="AA559" i="20" a="1"/>
  <c r="AA559" i="20" s="1"/>
  <c r="AA560" i="20" a="1"/>
  <c r="AA560" i="20" s="1"/>
  <c r="AA561" i="20" a="1"/>
  <c r="AA561" i="20" s="1"/>
  <c r="AA562" i="20" a="1"/>
  <c r="AA562" i="20" s="1"/>
  <c r="AA563" i="20" a="1"/>
  <c r="AA563" i="20" s="1"/>
  <c r="AA564" i="20" a="1"/>
  <c r="AA564" i="20" s="1"/>
  <c r="AA565" i="20" a="1"/>
  <c r="AA565" i="20" s="1"/>
  <c r="AA566" i="20" a="1"/>
  <c r="AA566" i="20" s="1"/>
  <c r="AA567" i="20" a="1"/>
  <c r="AA567" i="20" s="1"/>
  <c r="AA568" i="20" a="1"/>
  <c r="AA568" i="20" s="1"/>
  <c r="AA569" i="20" a="1"/>
  <c r="AA569" i="20" s="1"/>
  <c r="AA570" i="20" a="1"/>
  <c r="AA570" i="20" s="1"/>
  <c r="AA571" i="20" a="1"/>
  <c r="AA571" i="20" s="1"/>
  <c r="AA572" i="20" a="1"/>
  <c r="AA572" i="20" s="1"/>
  <c r="AA573" i="20" a="1"/>
  <c r="AA573" i="20" s="1"/>
  <c r="AA574" i="20" a="1"/>
  <c r="AA574" i="20" s="1"/>
  <c r="AA575" i="20" a="1"/>
  <c r="AA575" i="20" s="1"/>
  <c r="AA576" i="20" a="1"/>
  <c r="AA576" i="20" s="1"/>
  <c r="AA577" i="20" a="1"/>
  <c r="AA577" i="20" s="1"/>
  <c r="AA578" i="20" a="1"/>
  <c r="AA578" i="20" s="1"/>
  <c r="AA579" i="20" a="1"/>
  <c r="AA579" i="20" s="1"/>
  <c r="AA580" i="20" a="1"/>
  <c r="AA580" i="20" s="1"/>
  <c r="AA581" i="20" a="1"/>
  <c r="AA581" i="20" s="1"/>
  <c r="AA582" i="20" a="1"/>
  <c r="AA582" i="20" s="1"/>
  <c r="AA583" i="20" a="1"/>
  <c r="AA583" i="20" s="1"/>
  <c r="AA584" i="20" a="1"/>
  <c r="AA584" i="20" s="1"/>
  <c r="AA585" i="20" a="1"/>
  <c r="AA585" i="20" s="1"/>
  <c r="AA586" i="20" a="1"/>
  <c r="AA586" i="20" s="1"/>
  <c r="AA587" i="20" a="1"/>
  <c r="AA587" i="20" s="1"/>
  <c r="AA588" i="20" a="1"/>
  <c r="AA588" i="20" s="1"/>
  <c r="AA589" i="20" a="1"/>
  <c r="AA589" i="20" s="1"/>
  <c r="AA590" i="20" a="1"/>
  <c r="AA590" i="20" s="1"/>
  <c r="AA591" i="20" a="1"/>
  <c r="AA591" i="20" s="1"/>
  <c r="AA592" i="20" a="1"/>
  <c r="AA592" i="20" s="1"/>
  <c r="AA593" i="20" a="1"/>
  <c r="AA593" i="20" s="1"/>
  <c r="AA594" i="20" a="1"/>
  <c r="AA594" i="20" s="1"/>
  <c r="AA595" i="20" a="1"/>
  <c r="AA595" i="20" s="1"/>
  <c r="AA596" i="20" a="1"/>
  <c r="AA596" i="20" s="1"/>
  <c r="AA597" i="20" a="1"/>
  <c r="AA597" i="20" s="1"/>
  <c r="AA598" i="20" a="1"/>
  <c r="AA598" i="20" s="1"/>
  <c r="AA599" i="20" a="1"/>
  <c r="AA599" i="20" s="1"/>
  <c r="AA600" i="20" a="1"/>
  <c r="AA600" i="20" s="1"/>
  <c r="AA601" i="20" a="1"/>
  <c r="AA601" i="20" s="1"/>
  <c r="AA602" i="20" a="1"/>
  <c r="AA602" i="20" s="1"/>
  <c r="AA603" i="20" a="1"/>
  <c r="AA603" i="20" s="1"/>
  <c r="AA604" i="20" a="1"/>
  <c r="AA604" i="20" s="1"/>
  <c r="AA605" i="20" a="1"/>
  <c r="AA605" i="20" s="1"/>
  <c r="AA606" i="20" a="1"/>
  <c r="AA606" i="20" s="1"/>
  <c r="AA607" i="20" a="1"/>
  <c r="AA607" i="20" s="1"/>
  <c r="AA608" i="20" a="1"/>
  <c r="AA608" i="20" s="1"/>
  <c r="AA609" i="20" a="1"/>
  <c r="AA609" i="20" s="1"/>
  <c r="AA610" i="20" a="1"/>
  <c r="AA610" i="20" s="1"/>
  <c r="AA611" i="20" a="1"/>
  <c r="AA611" i="20" s="1"/>
  <c r="AA612" i="20" a="1"/>
  <c r="AA612" i="20" s="1"/>
  <c r="AA613" i="20" a="1"/>
  <c r="AA613" i="20" s="1"/>
  <c r="AA614" i="20" a="1"/>
  <c r="AA614" i="20" s="1"/>
  <c r="AA615" i="20" a="1"/>
  <c r="AA615" i="20" s="1"/>
  <c r="AA616" i="20" a="1"/>
  <c r="AA616" i="20" s="1"/>
  <c r="AA617" i="20" a="1"/>
  <c r="AA617" i="20" s="1"/>
  <c r="AA618" i="20" a="1"/>
  <c r="AA618" i="20" s="1"/>
  <c r="AA619" i="20" a="1"/>
  <c r="AA619" i="20" s="1"/>
  <c r="AA620" i="20" a="1"/>
  <c r="AA620" i="20" s="1"/>
  <c r="AA621" i="20" a="1"/>
  <c r="AA621" i="20" s="1"/>
  <c r="AA622" i="20" a="1"/>
  <c r="AA622" i="20" s="1"/>
  <c r="AA623" i="20" a="1"/>
  <c r="AA623" i="20" s="1"/>
  <c r="AA624" i="20" a="1"/>
  <c r="AA624" i="20" s="1"/>
  <c r="AA625" i="20" a="1"/>
  <c r="AA625" i="20" s="1"/>
  <c r="AA626" i="20" a="1"/>
  <c r="AA626" i="20" s="1"/>
  <c r="AA627" i="20" a="1"/>
  <c r="AA627" i="20" s="1"/>
  <c r="AA628" i="20" a="1"/>
  <c r="AA628" i="20" s="1"/>
  <c r="AA629" i="20" a="1"/>
  <c r="AA629" i="20" s="1"/>
  <c r="AA630" i="20" a="1"/>
  <c r="AA630" i="20" s="1"/>
  <c r="AA631" i="20" a="1"/>
  <c r="AA631" i="20" s="1"/>
  <c r="AA632" i="20" a="1"/>
  <c r="AA632" i="20" s="1"/>
  <c r="AA633" i="20" a="1"/>
  <c r="AA633" i="20" s="1"/>
  <c r="AA634" i="20" a="1"/>
  <c r="AA634" i="20" s="1"/>
  <c r="AA635" i="20" a="1"/>
  <c r="AA635" i="20" s="1"/>
  <c r="AA636" i="20" a="1"/>
  <c r="AA636" i="20" s="1"/>
  <c r="AA637" i="20" a="1"/>
  <c r="AA637" i="20" s="1"/>
  <c r="AA638" i="20" a="1"/>
  <c r="AA638" i="20" s="1"/>
  <c r="AA639" i="20" a="1"/>
  <c r="AA639" i="20" s="1"/>
  <c r="AA640" i="20" a="1"/>
  <c r="AA640" i="20" s="1"/>
  <c r="AA641" i="20" a="1"/>
  <c r="AA641" i="20" s="1"/>
  <c r="AA642" i="20" a="1"/>
  <c r="AA642" i="20" s="1"/>
  <c r="AA643" i="20" a="1"/>
  <c r="AA643" i="20" s="1"/>
  <c r="AA11" i="20" a="1"/>
  <c r="AA11" i="20" s="1"/>
  <c r="Z12" i="20" l="1"/>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Z93" i="20"/>
  <c r="Z94" i="20"/>
  <c r="Z95" i="20"/>
  <c r="Z96" i="20"/>
  <c r="Z97" i="20"/>
  <c r="Z98" i="20"/>
  <c r="Z99" i="20"/>
  <c r="Z100" i="20"/>
  <c r="Z101" i="20"/>
  <c r="Z102" i="20"/>
  <c r="Z103" i="20"/>
  <c r="Z104" i="20"/>
  <c r="Z105" i="20"/>
  <c r="Z106" i="20"/>
  <c r="Z107" i="20"/>
  <c r="Z108" i="20"/>
  <c r="Z109" i="20"/>
  <c r="Z110" i="20"/>
  <c r="Z111" i="20"/>
  <c r="Z112" i="20"/>
  <c r="Z113" i="20"/>
  <c r="Z114" i="20"/>
  <c r="Z115" i="20"/>
  <c r="Z116" i="20"/>
  <c r="Z117" i="20"/>
  <c r="Z118" i="20"/>
  <c r="Z119" i="20"/>
  <c r="Z120" i="20"/>
  <c r="Z121" i="20"/>
  <c r="Z122" i="20"/>
  <c r="Z123" i="20"/>
  <c r="Z124" i="20"/>
  <c r="Z125" i="20"/>
  <c r="Z126" i="20"/>
  <c r="Z127" i="20"/>
  <c r="Z128" i="20"/>
  <c r="Z129" i="20"/>
  <c r="Z130" i="20"/>
  <c r="Z131" i="20"/>
  <c r="Z132" i="20"/>
  <c r="Z133" i="20"/>
  <c r="Z134" i="20"/>
  <c r="Z135" i="20"/>
  <c r="Z136" i="20"/>
  <c r="Z137" i="20"/>
  <c r="Z138" i="20"/>
  <c r="Z139" i="20"/>
  <c r="Z140" i="20"/>
  <c r="Z141" i="20"/>
  <c r="Z142" i="20"/>
  <c r="Z143" i="20"/>
  <c r="Z144" i="20"/>
  <c r="Z145" i="20"/>
  <c r="Z146" i="20"/>
  <c r="Z147" i="20"/>
  <c r="Z148" i="20"/>
  <c r="Z149" i="20"/>
  <c r="Z150" i="20"/>
  <c r="Z151" i="20"/>
  <c r="Z152" i="20"/>
  <c r="Z153" i="20"/>
  <c r="Z154" i="20"/>
  <c r="Z155" i="20"/>
  <c r="Z156" i="20"/>
  <c r="Z157" i="20"/>
  <c r="Z158" i="20"/>
  <c r="Z159" i="20"/>
  <c r="Z160" i="20"/>
  <c r="Z161" i="20"/>
  <c r="Z162" i="20"/>
  <c r="Z163" i="20"/>
  <c r="Z164" i="20"/>
  <c r="Z165" i="20"/>
  <c r="Z166" i="20"/>
  <c r="Z167" i="20"/>
  <c r="Z168" i="20"/>
  <c r="Z169" i="20"/>
  <c r="Z170" i="20"/>
  <c r="Z171" i="20"/>
  <c r="Z172" i="20"/>
  <c r="Z173" i="20"/>
  <c r="Z174" i="20"/>
  <c r="Z175" i="20"/>
  <c r="Z176" i="20"/>
  <c r="Z177" i="20"/>
  <c r="Z178" i="20"/>
  <c r="Z179" i="20"/>
  <c r="Z180" i="20"/>
  <c r="Z181" i="20"/>
  <c r="Z182" i="20"/>
  <c r="Z183" i="20"/>
  <c r="Z184" i="20"/>
  <c r="Z185" i="20"/>
  <c r="Z186" i="20"/>
  <c r="Z187" i="20"/>
  <c r="Z188" i="20"/>
  <c r="Z189" i="20"/>
  <c r="Z190" i="20"/>
  <c r="Z191" i="20"/>
  <c r="Z192" i="20"/>
  <c r="Z193" i="20"/>
  <c r="Z194" i="20"/>
  <c r="Z195" i="20"/>
  <c r="Z196" i="20"/>
  <c r="Z197" i="20"/>
  <c r="Z198" i="20"/>
  <c r="Z199" i="20"/>
  <c r="Z200" i="20"/>
  <c r="Z201" i="20"/>
  <c r="Z202" i="20"/>
  <c r="Z203" i="20"/>
  <c r="Z204" i="20"/>
  <c r="Z205" i="20"/>
  <c r="Z206" i="20"/>
  <c r="Z207" i="20"/>
  <c r="Z208" i="20"/>
  <c r="Z209" i="20"/>
  <c r="Z210" i="20"/>
  <c r="Z211" i="20"/>
  <c r="Z212" i="20"/>
  <c r="Z213" i="20"/>
  <c r="Z214" i="20"/>
  <c r="Z215" i="20"/>
  <c r="Z216" i="20"/>
  <c r="Z217" i="20"/>
  <c r="Z218" i="20"/>
  <c r="Z219" i="20"/>
  <c r="Z220" i="20"/>
  <c r="Z221" i="20"/>
  <c r="Z222" i="20"/>
  <c r="Z223" i="20"/>
  <c r="Z224" i="20"/>
  <c r="Z225" i="20"/>
  <c r="Z226" i="20"/>
  <c r="Z227" i="20"/>
  <c r="Z228" i="20"/>
  <c r="Z229" i="20"/>
  <c r="Z230" i="20"/>
  <c r="Z231" i="20"/>
  <c r="Z232" i="20"/>
  <c r="Z233" i="20"/>
  <c r="Z234" i="20"/>
  <c r="Z235" i="20"/>
  <c r="Z236" i="20"/>
  <c r="Z237" i="20"/>
  <c r="Z238" i="20"/>
  <c r="Z239" i="20"/>
  <c r="Z240" i="20"/>
  <c r="Z241" i="20"/>
  <c r="Z242" i="20"/>
  <c r="Z243" i="20"/>
  <c r="Z244" i="20"/>
  <c r="Z245" i="20"/>
  <c r="Z246" i="20"/>
  <c r="Z247" i="20"/>
  <c r="Z248" i="20"/>
  <c r="Z249" i="20"/>
  <c r="Z250" i="20"/>
  <c r="Z251" i="20"/>
  <c r="Z252" i="20"/>
  <c r="Z253" i="20"/>
  <c r="Z254" i="20"/>
  <c r="Z255" i="20"/>
  <c r="Z256" i="20"/>
  <c r="Z257" i="20"/>
  <c r="Z258" i="20"/>
  <c r="Z259" i="20"/>
  <c r="Z260" i="20"/>
  <c r="Z261" i="20"/>
  <c r="Z262" i="20"/>
  <c r="Z263" i="20"/>
  <c r="Z264" i="20"/>
  <c r="Z265" i="20"/>
  <c r="Z266" i="20"/>
  <c r="Z267" i="20"/>
  <c r="Z268" i="20"/>
  <c r="Z269" i="20"/>
  <c r="Z270" i="20"/>
  <c r="Z271" i="20"/>
  <c r="Z272" i="20"/>
  <c r="Z273" i="20"/>
  <c r="Z274" i="20"/>
  <c r="Z275" i="20"/>
  <c r="Z276" i="20"/>
  <c r="Z277" i="20"/>
  <c r="Z278" i="20"/>
  <c r="Z279" i="20"/>
  <c r="Z280" i="20"/>
  <c r="Z281" i="20"/>
  <c r="Z282" i="20"/>
  <c r="Z283" i="20"/>
  <c r="Z284" i="20"/>
  <c r="Z285" i="20"/>
  <c r="Z286" i="20"/>
  <c r="Z287" i="20"/>
  <c r="Z288" i="20"/>
  <c r="Z289" i="20"/>
  <c r="Z290" i="20"/>
  <c r="Z291" i="20"/>
  <c r="Z292" i="20"/>
  <c r="Z293" i="20"/>
  <c r="Z294" i="20"/>
  <c r="Z295" i="20"/>
  <c r="Z296" i="20"/>
  <c r="Z297" i="20"/>
  <c r="Z298" i="20"/>
  <c r="Z299" i="20"/>
  <c r="Z300" i="20"/>
  <c r="Z301" i="20"/>
  <c r="Z302" i="20"/>
  <c r="Z303" i="20"/>
  <c r="Z304" i="20"/>
  <c r="Z305" i="20"/>
  <c r="Z306" i="20"/>
  <c r="Z307" i="20"/>
  <c r="Z308" i="20"/>
  <c r="Z309" i="20"/>
  <c r="Z310" i="20"/>
  <c r="Z311" i="20"/>
  <c r="Z312" i="20"/>
  <c r="Z313" i="20"/>
  <c r="Z314" i="20"/>
  <c r="Z315" i="20"/>
  <c r="Z316" i="20"/>
  <c r="Z317" i="20"/>
  <c r="Z318" i="20"/>
  <c r="Z319" i="20"/>
  <c r="Z320" i="20"/>
  <c r="Z321" i="20"/>
  <c r="Z322" i="20"/>
  <c r="Z323" i="20"/>
  <c r="Z324" i="20"/>
  <c r="Z325" i="20"/>
  <c r="Z326" i="20"/>
  <c r="Z327" i="20"/>
  <c r="Z328" i="20"/>
  <c r="Z329" i="20"/>
  <c r="Z330" i="20"/>
  <c r="Z331" i="20"/>
  <c r="Z332" i="20"/>
  <c r="Z333" i="20"/>
  <c r="Z334" i="20"/>
  <c r="Z335" i="20"/>
  <c r="Z336" i="20"/>
  <c r="Z337" i="20"/>
  <c r="Z338" i="20"/>
  <c r="Z339" i="20"/>
  <c r="Z340" i="20"/>
  <c r="Z341" i="20"/>
  <c r="Z342" i="20"/>
  <c r="Z343" i="20"/>
  <c r="Z344" i="20"/>
  <c r="Z345" i="20"/>
  <c r="Z346" i="20"/>
  <c r="Z347" i="20"/>
  <c r="Z348" i="20"/>
  <c r="Z349" i="20"/>
  <c r="Z350" i="20"/>
  <c r="Z351" i="20"/>
  <c r="Z352" i="20"/>
  <c r="Z353" i="20"/>
  <c r="Z354" i="20"/>
  <c r="Z355" i="20"/>
  <c r="Z356" i="20"/>
  <c r="Z357" i="20"/>
  <c r="Z358" i="20"/>
  <c r="Z359" i="20"/>
  <c r="Z360" i="20"/>
  <c r="Z361" i="20"/>
  <c r="Z362" i="20"/>
  <c r="Z363" i="20"/>
  <c r="Z364" i="20"/>
  <c r="Z365" i="20"/>
  <c r="Z366" i="20"/>
  <c r="Z367" i="20"/>
  <c r="Z368" i="20"/>
  <c r="Z369" i="20"/>
  <c r="Z370" i="20"/>
  <c r="Z371" i="20"/>
  <c r="Z372" i="20"/>
  <c r="Z373" i="20"/>
  <c r="Z374" i="20"/>
  <c r="Z375" i="20"/>
  <c r="Z376" i="20"/>
  <c r="Z377" i="20"/>
  <c r="Z378" i="20"/>
  <c r="Z379" i="20"/>
  <c r="Z380" i="20"/>
  <c r="Z381" i="20"/>
  <c r="Z382" i="20"/>
  <c r="Z383" i="20"/>
  <c r="Z384" i="20"/>
  <c r="Z385" i="20"/>
  <c r="Z386" i="20"/>
  <c r="Z387" i="20"/>
  <c r="Z388" i="20"/>
  <c r="Z389" i="20"/>
  <c r="Z390" i="20"/>
  <c r="Z391" i="20"/>
  <c r="Z392" i="20"/>
  <c r="Z393" i="20"/>
  <c r="Z394" i="20"/>
  <c r="Z395" i="20"/>
  <c r="Z396" i="20"/>
  <c r="Z397" i="20"/>
  <c r="Z398" i="20"/>
  <c r="Z399" i="20"/>
  <c r="Z400" i="20"/>
  <c r="Z401" i="20"/>
  <c r="Z402" i="20"/>
  <c r="Z403" i="20"/>
  <c r="Z404" i="20"/>
  <c r="Z405" i="20"/>
  <c r="Z406" i="20"/>
  <c r="Z407" i="20"/>
  <c r="Z408" i="20"/>
  <c r="Z409" i="20"/>
  <c r="Z410" i="20"/>
  <c r="Z411" i="20"/>
  <c r="Z412" i="20"/>
  <c r="Z413" i="20"/>
  <c r="Z414" i="20"/>
  <c r="Z415" i="20"/>
  <c r="Z416" i="20"/>
  <c r="Z417" i="20"/>
  <c r="Z418" i="20"/>
  <c r="Z419" i="20"/>
  <c r="Z420" i="20"/>
  <c r="Z421" i="20"/>
  <c r="Z422" i="20"/>
  <c r="Z423" i="20"/>
  <c r="Z424" i="20"/>
  <c r="Z425" i="20"/>
  <c r="Z426" i="20"/>
  <c r="Z427" i="20"/>
  <c r="Z428" i="20"/>
  <c r="Z429" i="20"/>
  <c r="Z430" i="20"/>
  <c r="Z431" i="20"/>
  <c r="Z432" i="20"/>
  <c r="Z433" i="20"/>
  <c r="Z434" i="20"/>
  <c r="Z435" i="20"/>
  <c r="Z436" i="20"/>
  <c r="Z437" i="20"/>
  <c r="Z438" i="20"/>
  <c r="Z439" i="20"/>
  <c r="Z440" i="20"/>
  <c r="Z441" i="20"/>
  <c r="Z442" i="20"/>
  <c r="Z443" i="20"/>
  <c r="Z444" i="20"/>
  <c r="Z445" i="20"/>
  <c r="Z446" i="20"/>
  <c r="Z447" i="20"/>
  <c r="Z448" i="20"/>
  <c r="Z449" i="20"/>
  <c r="Z450" i="20"/>
  <c r="Z451" i="20"/>
  <c r="Z452" i="20"/>
  <c r="Z453" i="20"/>
  <c r="Z454" i="20"/>
  <c r="Z455" i="20"/>
  <c r="Z456" i="20"/>
  <c r="Z457" i="20"/>
  <c r="Z458" i="20"/>
  <c r="Z459" i="20"/>
  <c r="Z460" i="20"/>
  <c r="Z461" i="20"/>
  <c r="Z462" i="20"/>
  <c r="Z463" i="20"/>
  <c r="Z464" i="20"/>
  <c r="Z465" i="20"/>
  <c r="Z466" i="20"/>
  <c r="Z467" i="20"/>
  <c r="Z468" i="20"/>
  <c r="Z469" i="20"/>
  <c r="Z470" i="20"/>
  <c r="Z471" i="20"/>
  <c r="Z472" i="20"/>
  <c r="Z473" i="20"/>
  <c r="Z474" i="20"/>
  <c r="Z475" i="20"/>
  <c r="Z476" i="20"/>
  <c r="Z477" i="20"/>
  <c r="Z478" i="20"/>
  <c r="Z479" i="20"/>
  <c r="Z480" i="20"/>
  <c r="Z481" i="20"/>
  <c r="Z482" i="20"/>
  <c r="Z483" i="20"/>
  <c r="Z484" i="20"/>
  <c r="Z485" i="20"/>
  <c r="Z486" i="20"/>
  <c r="Z487" i="20"/>
  <c r="Z488" i="20"/>
  <c r="Z489" i="20"/>
  <c r="Z490" i="20"/>
  <c r="Z491" i="20"/>
  <c r="Z492" i="20"/>
  <c r="Z493" i="20"/>
  <c r="Z494" i="20"/>
  <c r="Z495" i="20"/>
  <c r="Z496" i="20"/>
  <c r="Z497" i="20"/>
  <c r="Z498" i="20"/>
  <c r="Z499" i="20"/>
  <c r="Z500" i="20"/>
  <c r="Z501" i="20"/>
  <c r="Z502" i="20"/>
  <c r="Z503" i="20"/>
  <c r="Z504" i="20"/>
  <c r="Z505" i="20"/>
  <c r="Z506" i="20"/>
  <c r="Z507" i="20"/>
  <c r="Z508" i="20"/>
  <c r="Z509" i="20"/>
  <c r="Z510" i="20"/>
  <c r="Z511" i="20"/>
  <c r="Z512" i="20"/>
  <c r="Z513" i="20"/>
  <c r="Z514" i="20"/>
  <c r="Z515" i="20"/>
  <c r="Z516" i="20"/>
  <c r="Z517" i="20"/>
  <c r="Z518" i="20"/>
  <c r="Z519" i="20"/>
  <c r="Z520" i="20"/>
  <c r="Z521" i="20"/>
  <c r="Z522" i="20"/>
  <c r="Z523" i="20"/>
  <c r="Z524" i="20"/>
  <c r="Z525" i="20"/>
  <c r="Z526" i="20"/>
  <c r="Z527" i="20"/>
  <c r="Z528" i="20"/>
  <c r="Z529" i="20"/>
  <c r="Z530" i="20"/>
  <c r="Z531" i="20"/>
  <c r="Z532" i="20"/>
  <c r="Z533" i="20"/>
  <c r="Z534" i="20"/>
  <c r="Z535" i="20"/>
  <c r="Z536" i="20"/>
  <c r="Z537" i="20"/>
  <c r="Z538" i="20"/>
  <c r="Z539" i="20"/>
  <c r="Z540" i="20"/>
  <c r="Z541" i="20"/>
  <c r="Z542" i="20"/>
  <c r="Z543" i="20"/>
  <c r="Z544" i="20"/>
  <c r="Z545" i="20"/>
  <c r="Z546" i="20"/>
  <c r="Z547" i="20"/>
  <c r="Z548" i="20"/>
  <c r="Z549" i="20"/>
  <c r="Z550" i="20"/>
  <c r="Z551" i="20"/>
  <c r="Z552" i="20"/>
  <c r="Z553" i="20"/>
  <c r="Z554" i="20"/>
  <c r="Z555" i="20"/>
  <c r="Z556" i="20"/>
  <c r="Z557" i="20"/>
  <c r="Z558" i="20"/>
  <c r="Z559" i="20"/>
  <c r="Z560" i="20"/>
  <c r="Z561" i="20"/>
  <c r="Z562" i="20"/>
  <c r="Z563" i="20"/>
  <c r="Z564" i="20"/>
  <c r="Z565" i="20"/>
  <c r="Z566" i="20"/>
  <c r="Z567" i="20"/>
  <c r="Z568" i="20"/>
  <c r="Z569" i="20"/>
  <c r="Z570" i="20"/>
  <c r="Z571" i="20"/>
  <c r="Z572" i="20"/>
  <c r="Z573" i="20"/>
  <c r="Z574" i="20"/>
  <c r="Z575" i="20"/>
  <c r="Z576" i="20"/>
  <c r="Z577" i="20"/>
  <c r="Z578" i="20"/>
  <c r="Z579" i="20"/>
  <c r="Z580" i="20"/>
  <c r="Z581" i="20"/>
  <c r="Z582" i="20"/>
  <c r="Z583" i="20"/>
  <c r="Z584" i="20"/>
  <c r="Z585" i="20"/>
  <c r="Z586" i="20"/>
  <c r="Z587" i="20"/>
  <c r="Z588" i="20"/>
  <c r="Z589" i="20"/>
  <c r="Z590" i="20"/>
  <c r="Z591" i="20"/>
  <c r="Z592" i="20"/>
  <c r="Z593" i="20"/>
  <c r="Z594" i="20"/>
  <c r="Z595" i="20"/>
  <c r="Z596" i="20"/>
  <c r="Z597" i="20"/>
  <c r="Z598" i="20"/>
  <c r="Z599" i="20"/>
  <c r="Z600" i="20"/>
  <c r="Z601" i="20"/>
  <c r="Z602" i="20"/>
  <c r="Z603" i="20"/>
  <c r="Z604" i="20"/>
  <c r="Z605" i="20"/>
  <c r="Z606" i="20"/>
  <c r="Z607" i="20"/>
  <c r="Z608" i="20"/>
  <c r="Z609" i="20"/>
  <c r="Z610" i="20"/>
  <c r="Z611" i="20"/>
  <c r="Z612" i="20"/>
  <c r="Z613" i="20"/>
  <c r="Z614" i="20"/>
  <c r="Z615" i="20"/>
  <c r="Z616" i="20"/>
  <c r="Z617" i="20"/>
  <c r="Z618" i="20"/>
  <c r="Z619" i="20"/>
  <c r="Z620" i="20"/>
  <c r="Z621" i="20"/>
  <c r="Z622" i="20"/>
  <c r="Z623" i="20"/>
  <c r="Z624" i="20"/>
  <c r="Z625" i="20"/>
  <c r="Z626" i="20"/>
  <c r="Z627" i="20"/>
  <c r="Z628" i="20"/>
  <c r="Z629" i="20"/>
  <c r="Z630" i="20"/>
  <c r="Z631" i="20"/>
  <c r="Z632" i="20"/>
  <c r="Z633" i="20"/>
  <c r="Z634" i="20"/>
  <c r="Z635" i="20"/>
  <c r="Z636" i="20"/>
  <c r="Z637" i="20"/>
  <c r="Z638" i="20"/>
  <c r="Z639" i="20"/>
  <c r="Z640" i="20"/>
  <c r="Z641" i="20"/>
  <c r="Z642" i="20"/>
  <c r="Z643" i="20"/>
  <c r="Z11" i="20"/>
  <c r="G3" i="23"/>
  <c r="H318" i="1"/>
  <c r="H366" i="1"/>
  <c r="H398" i="1"/>
  <c r="H430" i="1"/>
  <c r="H454" i="1"/>
  <c r="H472" i="1"/>
  <c r="H480" i="1"/>
  <c r="H536" i="1"/>
  <c r="H544" i="1"/>
  <c r="H552" i="1"/>
  <c r="H560" i="1"/>
  <c r="H568" i="1"/>
  <c r="H576" i="1"/>
  <c r="H577" i="1"/>
  <c r="H579" i="1"/>
  <c r="H584" i="1"/>
  <c r="H585" i="1"/>
  <c r="H587" i="1"/>
  <c r="H592" i="1"/>
  <c r="H593" i="1"/>
  <c r="H595" i="1"/>
  <c r="H600" i="1"/>
  <c r="H601" i="1"/>
  <c r="H603" i="1"/>
  <c r="H608" i="1"/>
  <c r="H609" i="1"/>
  <c r="H611" i="1"/>
  <c r="H616" i="1"/>
  <c r="H617" i="1"/>
  <c r="H619" i="1"/>
  <c r="H624" i="1"/>
  <c r="H625" i="1"/>
  <c r="H627" i="1"/>
  <c r="H632" i="1"/>
  <c r="H633" i="1"/>
  <c r="H4" i="1"/>
  <c r="H6" i="1"/>
  <c r="H9" i="1"/>
  <c r="H10" i="1"/>
  <c r="H12" i="1"/>
  <c r="H14" i="1"/>
  <c r="H17" i="1"/>
  <c r="H18" i="1"/>
  <c r="H20" i="1"/>
  <c r="H22" i="1"/>
  <c r="H25" i="1"/>
  <c r="H26" i="1"/>
  <c r="H28" i="1"/>
  <c r="H30" i="1"/>
  <c r="F4" i="23"/>
  <c r="G4" i="23"/>
  <c r="H4" i="23" s="1"/>
  <c r="F5" i="23"/>
  <c r="G5" i="23"/>
  <c r="H5" i="23" s="1"/>
  <c r="F6" i="23"/>
  <c r="G6" i="23"/>
  <c r="H6" i="23" s="1"/>
  <c r="F7" i="23"/>
  <c r="G7" i="23"/>
  <c r="F8" i="23"/>
  <c r="H278" i="1" s="1"/>
  <c r="G8" i="23"/>
  <c r="H8" i="23" s="1"/>
  <c r="F9" i="23"/>
  <c r="H356" i="1" s="1"/>
  <c r="G9" i="23"/>
  <c r="H9" i="23" s="1"/>
  <c r="F10" i="23"/>
  <c r="H428" i="1" s="1"/>
  <c r="G10" i="23"/>
  <c r="H10" i="23" s="1"/>
  <c r="F11" i="23"/>
  <c r="H481" i="1" s="1"/>
  <c r="G11" i="23"/>
  <c r="F12" i="23"/>
  <c r="H537" i="1" s="1"/>
  <c r="G12" i="23"/>
  <c r="H12" i="23" s="1"/>
  <c r="F13" i="23"/>
  <c r="H578" i="1" s="1"/>
  <c r="G13" i="23"/>
  <c r="H13" i="23" s="1"/>
  <c r="F3" i="23"/>
  <c r="H3" i="23" s="1"/>
  <c r="E4" i="23"/>
  <c r="E5" i="23"/>
  <c r="E6" i="23"/>
  <c r="E7" i="23"/>
  <c r="E8" i="23"/>
  <c r="E9" i="23"/>
  <c r="E10" i="23"/>
  <c r="E11" i="23"/>
  <c r="E12" i="23"/>
  <c r="E13" i="23"/>
  <c r="E3" i="23"/>
  <c r="D4" i="23"/>
  <c r="D5" i="23"/>
  <c r="D6" i="23"/>
  <c r="D7" i="23"/>
  <c r="D8" i="23"/>
  <c r="D9" i="23"/>
  <c r="D10" i="23"/>
  <c r="D11" i="23"/>
  <c r="D12" i="23"/>
  <c r="D13" i="23"/>
  <c r="D3" i="23"/>
  <c r="B321" i="22"/>
  <c r="A321" i="22"/>
  <c r="B559" i="22"/>
  <c r="A559" i="22"/>
  <c r="B557" i="22"/>
  <c r="A557" i="22"/>
  <c r="B181" i="22"/>
  <c r="O181" i="22" s="1"/>
  <c r="A181" i="22"/>
  <c r="B152" i="22"/>
  <c r="O152" i="22" s="1"/>
  <c r="A152" i="22"/>
  <c r="B430" i="22"/>
  <c r="A430" i="22"/>
  <c r="B354" i="22"/>
  <c r="O354" i="22" s="1"/>
  <c r="A354" i="22"/>
  <c r="B390" i="22"/>
  <c r="O390" i="22" s="1"/>
  <c r="A390" i="22"/>
  <c r="B570" i="22"/>
  <c r="A570" i="22"/>
  <c r="B328" i="22"/>
  <c r="O328" i="22" s="1"/>
  <c r="A328" i="22"/>
  <c r="B444" i="22"/>
  <c r="A444" i="22"/>
  <c r="B86" i="22"/>
  <c r="O86" i="22" s="1"/>
  <c r="A86" i="22"/>
  <c r="B355" i="22"/>
  <c r="A355" i="22"/>
  <c r="B246" i="22"/>
  <c r="A246" i="22"/>
  <c r="B280" i="22"/>
  <c r="A280" i="22"/>
  <c r="B466" i="22"/>
  <c r="A466" i="22"/>
  <c r="B382" i="22"/>
  <c r="A382" i="22"/>
  <c r="B232" i="22"/>
  <c r="O232" i="22" s="1"/>
  <c r="A232" i="22"/>
  <c r="B499" i="22"/>
  <c r="A499" i="22"/>
  <c r="B344" i="22"/>
  <c r="O344" i="22" s="1"/>
  <c r="A344" i="22"/>
  <c r="B314" i="22"/>
  <c r="A314" i="22"/>
  <c r="B546" i="22"/>
  <c r="A546" i="22"/>
  <c r="B449" i="22"/>
  <c r="A449" i="22"/>
  <c r="B486" i="22"/>
  <c r="A486" i="22"/>
  <c r="B38" i="22"/>
  <c r="A38" i="22"/>
  <c r="B245" i="22"/>
  <c r="O245" i="22" s="1"/>
  <c r="A245" i="22"/>
  <c r="B515" i="22"/>
  <c r="A515" i="22"/>
  <c r="B103" i="22"/>
  <c r="O103" i="22" s="1"/>
  <c r="A103" i="22"/>
  <c r="B21" i="22"/>
  <c r="A21" i="22"/>
  <c r="B588" i="22"/>
  <c r="A588" i="22"/>
  <c r="B16" i="22"/>
  <c r="O16" i="22" s="1"/>
  <c r="A16" i="22"/>
  <c r="B494" i="22"/>
  <c r="A494" i="22"/>
  <c r="B527" i="22"/>
  <c r="O527" i="22" s="1"/>
  <c r="A527" i="22"/>
  <c r="B592" i="22"/>
  <c r="A592" i="22"/>
  <c r="B531" i="22"/>
  <c r="A531" i="22"/>
  <c r="B602" i="22"/>
  <c r="A602" i="22"/>
  <c r="B535" i="22"/>
  <c r="A535" i="22"/>
  <c r="B481" i="22"/>
  <c r="A481" i="22"/>
  <c r="B561" i="22"/>
  <c r="A561" i="22"/>
  <c r="B425" i="22"/>
  <c r="A425" i="22"/>
  <c r="B252" i="22"/>
  <c r="O252" i="22" s="1"/>
  <c r="A252" i="22"/>
  <c r="B587" i="22"/>
  <c r="A587" i="22"/>
  <c r="B398" i="22"/>
  <c r="A398" i="22"/>
  <c r="B376" i="22"/>
  <c r="A376" i="22"/>
  <c r="B254" i="22"/>
  <c r="A254" i="22"/>
  <c r="B272" i="22"/>
  <c r="O272" i="22" s="1"/>
  <c r="A272" i="22"/>
  <c r="B247" i="22"/>
  <c r="A247" i="22"/>
  <c r="B404" i="22"/>
  <c r="A404" i="22"/>
  <c r="B223" i="22"/>
  <c r="O223" i="22" s="1"/>
  <c r="A223" i="22"/>
  <c r="B65" i="22"/>
  <c r="O65" i="22" s="1"/>
  <c r="A65" i="22"/>
  <c r="B75" i="22"/>
  <c r="O75" i="22" s="1"/>
  <c r="A75" i="22"/>
  <c r="B270" i="22"/>
  <c r="A270" i="22"/>
  <c r="B196" i="22"/>
  <c r="A196" i="22"/>
  <c r="B146" i="22"/>
  <c r="O146" i="22" s="1"/>
  <c r="A146" i="22"/>
  <c r="B401" i="22"/>
  <c r="A401" i="22"/>
  <c r="B91" i="22"/>
  <c r="O91" i="22" s="1"/>
  <c r="A91" i="22"/>
  <c r="B341" i="22"/>
  <c r="A341" i="22"/>
  <c r="B567" i="22"/>
  <c r="A567" i="22"/>
  <c r="B591" i="22"/>
  <c r="A591" i="22"/>
  <c r="B440" i="22"/>
  <c r="A440" i="22"/>
  <c r="B549" i="22"/>
  <c r="A549" i="22"/>
  <c r="B166" i="22"/>
  <c r="O166" i="22" s="1"/>
  <c r="A166" i="22"/>
  <c r="B14" i="22"/>
  <c r="A14" i="22"/>
  <c r="B43" i="22"/>
  <c r="A43" i="22"/>
  <c r="B361" i="22"/>
  <c r="A361" i="22"/>
  <c r="B35" i="22"/>
  <c r="A35" i="22"/>
  <c r="B161" i="22"/>
  <c r="A161" i="22"/>
  <c r="B39" i="22"/>
  <c r="O39" i="22" s="1"/>
  <c r="A39" i="22"/>
  <c r="B93" i="22"/>
  <c r="O93" i="22" s="1"/>
  <c r="A93" i="22"/>
  <c r="B240" i="22"/>
  <c r="A240" i="22"/>
  <c r="B365" i="22"/>
  <c r="A365" i="22"/>
  <c r="B312" i="22"/>
  <c r="O312" i="22" s="1"/>
  <c r="A312" i="22"/>
  <c r="B83" i="22"/>
  <c r="O83" i="22" s="1"/>
  <c r="A83" i="22"/>
  <c r="B226" i="22"/>
  <c r="O226" i="22" s="1"/>
  <c r="A226" i="22"/>
  <c r="B410" i="22"/>
  <c r="A410" i="22"/>
  <c r="B415" i="22"/>
  <c r="A415" i="22"/>
  <c r="B63" i="22"/>
  <c r="A63" i="22"/>
  <c r="B51" i="22"/>
  <c r="A51" i="22"/>
  <c r="B162" i="22"/>
  <c r="A162" i="22"/>
  <c r="B263" i="22"/>
  <c r="A263" i="22"/>
  <c r="B383" i="22"/>
  <c r="O383" i="22" s="1"/>
  <c r="A383" i="22"/>
  <c r="B288" i="22"/>
  <c r="A288" i="22"/>
  <c r="B417" i="22"/>
  <c r="A417" i="22"/>
  <c r="B316" i="22"/>
  <c r="A316" i="22"/>
  <c r="B30" i="22"/>
  <c r="O30" i="22" s="1"/>
  <c r="A30" i="22"/>
  <c r="B514" i="22"/>
  <c r="A514" i="22"/>
  <c r="B34" i="22"/>
  <c r="A34" i="22"/>
  <c r="B85" i="22"/>
  <c r="A85" i="22"/>
  <c r="B619" i="22"/>
  <c r="A619" i="22"/>
  <c r="B488" i="22"/>
  <c r="A488" i="22"/>
  <c r="B46" i="22"/>
  <c r="A46" i="22"/>
  <c r="B74" i="22"/>
  <c r="O74" i="22" s="1"/>
  <c r="A74" i="22"/>
  <c r="B584" i="22"/>
  <c r="A584" i="22"/>
  <c r="B493" i="22"/>
  <c r="A493" i="22"/>
  <c r="B134" i="22"/>
  <c r="O134" i="22" s="1"/>
  <c r="A134" i="22"/>
  <c r="B210" i="22"/>
  <c r="A210" i="22"/>
  <c r="B20" i="22"/>
  <c r="O20" i="22" s="1"/>
  <c r="A20" i="22"/>
  <c r="B139" i="22"/>
  <c r="A139" i="22"/>
  <c r="B156" i="22"/>
  <c r="O156" i="22" s="1"/>
  <c r="A156" i="22"/>
  <c r="B375" i="22"/>
  <c r="A375" i="22"/>
  <c r="B350" i="22"/>
  <c r="O350" i="22" s="1"/>
  <c r="A350" i="22"/>
  <c r="B387" i="22"/>
  <c r="A387" i="22"/>
  <c r="B262" i="22"/>
  <c r="O262" i="22" s="1"/>
  <c r="A262" i="22"/>
  <c r="B300" i="22"/>
  <c r="O300" i="22" s="1"/>
  <c r="A300" i="22"/>
  <c r="B150" i="22"/>
  <c r="O150" i="22" s="1"/>
  <c r="A150" i="22"/>
  <c r="B235" i="22"/>
  <c r="O235" i="22" s="1"/>
  <c r="A235" i="22"/>
  <c r="B191" i="22"/>
  <c r="O191" i="22" s="1"/>
  <c r="A191" i="22"/>
  <c r="B174" i="22"/>
  <c r="O174" i="22" s="1"/>
  <c r="A174" i="22"/>
  <c r="B480" i="22"/>
  <c r="A480" i="22"/>
  <c r="B228" i="22"/>
  <c r="A228" i="22"/>
  <c r="B225" i="22"/>
  <c r="O225" i="22" s="1"/>
  <c r="A225" i="22"/>
  <c r="B498" i="22"/>
  <c r="A498" i="22"/>
  <c r="B218" i="22"/>
  <c r="O218" i="22" s="1"/>
  <c r="A218" i="22"/>
  <c r="B233" i="22"/>
  <c r="A233" i="22"/>
  <c r="B175" i="22"/>
  <c r="A175" i="22"/>
  <c r="B306" i="22"/>
  <c r="A306" i="22"/>
  <c r="B324" i="22"/>
  <c r="O324" i="22" s="1"/>
  <c r="A324" i="22"/>
  <c r="B446" i="22"/>
  <c r="A446" i="22"/>
  <c r="B106" i="22"/>
  <c r="O106" i="22" s="1"/>
  <c r="A106" i="22"/>
  <c r="B397" i="22"/>
  <c r="O397" i="22" s="1"/>
  <c r="A397" i="22"/>
  <c r="B97" i="22"/>
  <c r="A97" i="22"/>
  <c r="B583" i="22"/>
  <c r="A583" i="22"/>
  <c r="B362" i="22"/>
  <c r="O362" i="22" s="1"/>
  <c r="A362" i="22"/>
  <c r="B31" i="22"/>
  <c r="O31" i="22" s="1"/>
  <c r="A31" i="22"/>
  <c r="B265" i="22"/>
  <c r="A265" i="22"/>
  <c r="B465" i="22"/>
  <c r="A465" i="22"/>
  <c r="B200" i="22"/>
  <c r="O200" i="22" s="1"/>
  <c r="A200" i="22"/>
  <c r="B553" i="22"/>
  <c r="A553" i="22"/>
  <c r="B411" i="22"/>
  <c r="O411" i="22" s="1"/>
  <c r="A411" i="22"/>
  <c r="B154" i="22"/>
  <c r="O154" i="22" s="1"/>
  <c r="A154" i="22"/>
  <c r="B155" i="22"/>
  <c r="A155" i="22"/>
  <c r="B66" i="22"/>
  <c r="O66" i="22" s="1"/>
  <c r="A66" i="22"/>
  <c r="B296" i="22"/>
  <c r="O296" i="22" s="1"/>
  <c r="A296" i="22"/>
  <c r="B345" i="22"/>
  <c r="O345" i="22" s="1"/>
  <c r="A345" i="22"/>
  <c r="B509" i="22"/>
  <c r="O509" i="22" s="1"/>
  <c r="A509" i="22"/>
  <c r="B380" i="22"/>
  <c r="O380" i="22" s="1"/>
  <c r="A380" i="22"/>
  <c r="B275" i="22"/>
  <c r="A275" i="22"/>
  <c r="B290" i="22"/>
  <c r="O290" i="22" s="1"/>
  <c r="A290" i="22"/>
  <c r="B625" i="22"/>
  <c r="A625" i="22"/>
  <c r="B451" i="22"/>
  <c r="O451" i="22" s="1"/>
  <c r="A451" i="22"/>
  <c r="B483" i="22"/>
  <c r="A483" i="22"/>
  <c r="B71" i="22"/>
  <c r="O71" i="22" s="1"/>
  <c r="A71" i="22"/>
  <c r="B173" i="22"/>
  <c r="O173" i="22" s="1"/>
  <c r="A173" i="22"/>
  <c r="B529" i="22"/>
  <c r="O529" i="22" s="1"/>
  <c r="A529" i="22"/>
  <c r="B229" i="22"/>
  <c r="O229" i="22" s="1"/>
  <c r="A229" i="22"/>
  <c r="B283" i="22"/>
  <c r="O283" i="22" s="1"/>
  <c r="A283" i="22"/>
  <c r="B551" i="22"/>
  <c r="A551" i="22"/>
  <c r="B351" i="22"/>
  <c r="A351" i="22"/>
  <c r="B469" i="22"/>
  <c r="O469" i="22" s="1"/>
  <c r="A469" i="22"/>
  <c r="B271" i="22"/>
  <c r="O271" i="22" s="1"/>
  <c r="A271" i="22"/>
  <c r="B269" i="22"/>
  <c r="A269" i="22"/>
  <c r="B339" i="22"/>
  <c r="O339" i="22" s="1"/>
  <c r="A339" i="22"/>
  <c r="B403" i="22"/>
  <c r="O403" i="22" s="1"/>
  <c r="A403" i="22"/>
  <c r="B569" i="22"/>
  <c r="O569" i="22" s="1"/>
  <c r="A569" i="22"/>
  <c r="B363" i="22"/>
  <c r="O363" i="22" s="1"/>
  <c r="A363" i="22"/>
  <c r="B307" i="22"/>
  <c r="O307" i="22" s="1"/>
  <c r="A307" i="22"/>
  <c r="B633" i="22"/>
  <c r="A633" i="22"/>
  <c r="B571" i="22"/>
  <c r="A571" i="22"/>
  <c r="B343" i="22"/>
  <c r="O343" i="22" s="1"/>
  <c r="A343" i="22"/>
  <c r="B523" i="22"/>
  <c r="A523" i="22"/>
  <c r="B605" i="22"/>
  <c r="A605" i="22"/>
  <c r="B236" i="22"/>
  <c r="A236" i="22"/>
  <c r="B609" i="22"/>
  <c r="A609" i="22"/>
  <c r="B456" i="22"/>
  <c r="O456" i="22" s="1"/>
  <c r="A456" i="22"/>
  <c r="B471" i="22"/>
  <c r="A471" i="22"/>
  <c r="B576" i="22"/>
  <c r="A576" i="22"/>
  <c r="B500" i="22"/>
  <c r="A500" i="22"/>
  <c r="B562" i="22"/>
  <c r="A562" i="22"/>
  <c r="B402" i="22"/>
  <c r="A402" i="22"/>
  <c r="B617" i="22"/>
  <c r="A617" i="22"/>
  <c r="B249" i="22"/>
  <c r="O249" i="22" s="1"/>
  <c r="A249" i="22"/>
  <c r="B292" i="22"/>
  <c r="O292" i="22" s="1"/>
  <c r="A292" i="22"/>
  <c r="B123" i="22"/>
  <c r="A123" i="22"/>
  <c r="B513" i="22"/>
  <c r="A513" i="22"/>
  <c r="B534" i="22"/>
  <c r="A534" i="22"/>
  <c r="B510" i="22"/>
  <c r="A510" i="22"/>
  <c r="B329" i="22"/>
  <c r="O329" i="22" s="1"/>
  <c r="A329" i="22"/>
  <c r="B580" i="22"/>
  <c r="A580" i="22"/>
  <c r="B565" i="22"/>
  <c r="A565" i="22"/>
  <c r="B599" i="22"/>
  <c r="A599" i="22"/>
  <c r="B165" i="22"/>
  <c r="O165" i="22" s="1"/>
  <c r="A165" i="22"/>
  <c r="B340" i="22"/>
  <c r="O340" i="22" s="1"/>
  <c r="A340" i="22"/>
  <c r="B508" i="22"/>
  <c r="A508" i="22"/>
  <c r="B558" i="22"/>
  <c r="A558" i="22"/>
  <c r="B374" i="22"/>
  <c r="A374" i="22"/>
  <c r="B213" i="22"/>
  <c r="A213" i="22"/>
  <c r="B618" i="22"/>
  <c r="A618" i="22"/>
  <c r="B511" i="22"/>
  <c r="A511" i="22"/>
  <c r="B448" i="22"/>
  <c r="A448" i="22"/>
  <c r="B441" i="22"/>
  <c r="O441" i="22" s="1"/>
  <c r="A441" i="22"/>
  <c r="B418" i="22"/>
  <c r="A418" i="22"/>
  <c r="B461" i="22"/>
  <c r="A461" i="22"/>
  <c r="B457" i="22"/>
  <c r="O457" i="22" s="1"/>
  <c r="A457" i="22"/>
  <c r="B563" i="22"/>
  <c r="A563" i="22"/>
  <c r="B388" i="22"/>
  <c r="A388" i="22"/>
  <c r="B491" i="22"/>
  <c r="A491" i="22"/>
  <c r="B593" i="22"/>
  <c r="A593" i="22"/>
  <c r="B421" i="22"/>
  <c r="O421" i="22" s="1"/>
  <c r="A421" i="22"/>
  <c r="B44" i="22"/>
  <c r="A44" i="22"/>
  <c r="B462" i="22"/>
  <c r="A462" i="22"/>
  <c r="B470" i="22"/>
  <c r="A470" i="22"/>
  <c r="B532" i="22"/>
  <c r="A532" i="22"/>
  <c r="B182" i="22"/>
  <c r="O182" i="22" s="1"/>
  <c r="A182" i="22"/>
  <c r="B131" i="22"/>
  <c r="O131" i="22" s="1"/>
  <c r="A131" i="22"/>
  <c r="B517" i="22"/>
  <c r="A517" i="22"/>
  <c r="B32" i="22"/>
  <c r="A32" i="22"/>
  <c r="B202" i="22"/>
  <c r="O202" i="22" s="1"/>
  <c r="A202" i="22"/>
  <c r="B560" i="22"/>
  <c r="A560" i="22"/>
  <c r="B333" i="22"/>
  <c r="O333" i="22" s="1"/>
  <c r="A333" i="22"/>
  <c r="B136" i="22"/>
  <c r="O136" i="22" s="1"/>
  <c r="A136" i="22"/>
  <c r="B485" i="22"/>
  <c r="A485" i="22"/>
  <c r="B544" i="22"/>
  <c r="A544" i="22"/>
  <c r="B627" i="22"/>
  <c r="A627" i="22"/>
  <c r="B348" i="22"/>
  <c r="O348" i="22" s="1"/>
  <c r="A348" i="22"/>
  <c r="B257" i="22"/>
  <c r="O257" i="22" s="1"/>
  <c r="A257" i="22"/>
  <c r="B255" i="22"/>
  <c r="O255" i="22" s="1"/>
  <c r="A255" i="22"/>
  <c r="B407" i="22"/>
  <c r="A407" i="22"/>
  <c r="B436" i="22"/>
  <c r="O436" i="22" s="1"/>
  <c r="A436" i="22"/>
  <c r="B214" i="22"/>
  <c r="O214" i="22" s="1"/>
  <c r="A214" i="22"/>
  <c r="B518" i="22"/>
  <c r="A518" i="22"/>
  <c r="B167" i="22"/>
  <c r="A167" i="22"/>
  <c r="B393" i="22"/>
  <c r="A393" i="22"/>
  <c r="B540" i="22"/>
  <c r="A540" i="22"/>
  <c r="B221" i="22"/>
  <c r="A221" i="22"/>
  <c r="B595" i="22"/>
  <c r="A595" i="22"/>
  <c r="B476" i="22"/>
  <c r="A476" i="22"/>
  <c r="B504" i="22"/>
  <c r="A504" i="22"/>
  <c r="B276" i="22"/>
  <c r="O276" i="22" s="1"/>
  <c r="A276" i="22"/>
  <c r="B615" i="22"/>
  <c r="A615" i="22"/>
  <c r="B320" i="22"/>
  <c r="O320" i="22" s="1"/>
  <c r="A320" i="22"/>
  <c r="B349" i="22"/>
  <c r="O349" i="22" s="1"/>
  <c r="A349" i="22"/>
  <c r="B516" i="22"/>
  <c r="O516" i="22" s="1"/>
  <c r="A516" i="22"/>
  <c r="B496" i="22"/>
  <c r="A496" i="22"/>
  <c r="B282" i="22"/>
  <c r="A282" i="22"/>
  <c r="B455" i="22"/>
  <c r="O455" i="22" s="1"/>
  <c r="A455" i="22"/>
  <c r="B308" i="22"/>
  <c r="O308" i="22" s="1"/>
  <c r="A308" i="22"/>
  <c r="B392" i="22"/>
  <c r="O392" i="22" s="1"/>
  <c r="A392" i="22"/>
  <c r="B541" i="22"/>
  <c r="A541" i="22"/>
  <c r="B604" i="22"/>
  <c r="A604" i="22"/>
  <c r="B564" i="22"/>
  <c r="O564" i="22" s="1"/>
  <c r="A564" i="22"/>
  <c r="B287" i="22"/>
  <c r="A287" i="22"/>
  <c r="B24" i="22"/>
  <c r="O24" i="22" s="1"/>
  <c r="A24" i="22"/>
  <c r="B458" i="22"/>
  <c r="A458" i="22"/>
  <c r="B293" i="22"/>
  <c r="O293" i="22" s="1"/>
  <c r="A293" i="22"/>
  <c r="B597" i="22"/>
  <c r="A597" i="22"/>
  <c r="B23" i="22"/>
  <c r="O23" i="22" s="1"/>
  <c r="A23" i="22"/>
  <c r="B629" i="22"/>
  <c r="A629" i="22"/>
  <c r="B596" i="22"/>
  <c r="A596" i="22"/>
  <c r="B384" i="22"/>
  <c r="O384" i="22" s="1"/>
  <c r="A384" i="22"/>
  <c r="B574" i="22"/>
  <c r="A574" i="22"/>
  <c r="B396" i="22"/>
  <c r="O396" i="22" s="1"/>
  <c r="A396" i="22"/>
  <c r="B630" i="22"/>
  <c r="O630" i="22" s="1"/>
  <c r="A630" i="22"/>
  <c r="B581" i="22"/>
  <c r="A581" i="22"/>
  <c r="B479" i="22"/>
  <c r="A479" i="22"/>
  <c r="B336" i="22"/>
  <c r="A336" i="22"/>
  <c r="B575" i="22"/>
  <c r="O575" i="22" s="1"/>
  <c r="A575" i="22"/>
  <c r="B60" i="22"/>
  <c r="O60" i="22" s="1"/>
  <c r="A60" i="22"/>
  <c r="B129" i="22"/>
  <c r="O129" i="22" s="1"/>
  <c r="A129" i="22"/>
  <c r="B313" i="22"/>
  <c r="O313" i="22" s="1"/>
  <c r="A313" i="22"/>
  <c r="B554" i="22"/>
  <c r="A554" i="22"/>
  <c r="B241" i="22"/>
  <c r="O241" i="22" s="1"/>
  <c r="A241" i="22"/>
  <c r="B468" i="22"/>
  <c r="A468" i="22"/>
  <c r="B503" i="22"/>
  <c r="A503" i="22"/>
  <c r="B620" i="22"/>
  <c r="O620" i="22" s="1"/>
  <c r="A620" i="22"/>
  <c r="B445" i="22"/>
  <c r="O445" i="22" s="1"/>
  <c r="A445" i="22"/>
  <c r="B80" i="22"/>
  <c r="O80" i="22" s="1"/>
  <c r="A80" i="22"/>
  <c r="B453" i="22"/>
  <c r="A453" i="22"/>
  <c r="B395" i="22"/>
  <c r="O395" i="22" s="1"/>
  <c r="A395" i="22"/>
  <c r="B579" i="22"/>
  <c r="A579" i="22"/>
  <c r="B492" i="22"/>
  <c r="A492" i="22"/>
  <c r="B117" i="22"/>
  <c r="O117" i="22" s="1"/>
  <c r="A117" i="22"/>
  <c r="B273" i="22"/>
  <c r="A273" i="22"/>
  <c r="B331" i="22"/>
  <c r="O331" i="22" s="1"/>
  <c r="A331" i="22"/>
  <c r="B69" i="22"/>
  <c r="A69" i="22"/>
  <c r="B616" i="22"/>
  <c r="A616" i="22"/>
  <c r="B460" i="22"/>
  <c r="A460" i="22"/>
  <c r="B548" i="22"/>
  <c r="A548" i="22"/>
  <c r="B389" i="22"/>
  <c r="O389" i="22" s="1"/>
  <c r="A389" i="22"/>
  <c r="B332" i="22"/>
  <c r="O332" i="22" s="1"/>
  <c r="A332" i="22"/>
  <c r="B412" i="22"/>
  <c r="O412" i="22" s="1"/>
  <c r="A412" i="22"/>
  <c r="B47" i="22"/>
  <c r="O47" i="22" s="1"/>
  <c r="A47" i="22"/>
  <c r="B78" i="22"/>
  <c r="A78" i="22"/>
  <c r="B205" i="22"/>
  <c r="O205" i="22" s="1"/>
  <c r="A205" i="22"/>
  <c r="B230" i="22"/>
  <c r="A230" i="22"/>
  <c r="B409" i="22"/>
  <c r="A409" i="22"/>
  <c r="B10" i="22"/>
  <c r="A10" i="22"/>
  <c r="B28" i="22"/>
  <c r="A28" i="22"/>
  <c r="B8" i="22"/>
  <c r="O8" i="22" s="1"/>
  <c r="A8" i="22"/>
  <c r="B81" i="22"/>
  <c r="O81" i="22" s="1"/>
  <c r="A81" i="22"/>
  <c r="B231" i="22"/>
  <c r="O231" i="22" s="1"/>
  <c r="A231" i="22"/>
  <c r="B614" i="22"/>
  <c r="A614" i="22"/>
  <c r="B13" i="22"/>
  <c r="O13" i="22" s="1"/>
  <c r="A13" i="22"/>
  <c r="B530" i="22"/>
  <c r="A530" i="22"/>
  <c r="B37" i="22"/>
  <c r="A37" i="22"/>
  <c r="B113" i="22"/>
  <c r="A113" i="22"/>
  <c r="B568" i="22"/>
  <c r="A568" i="22"/>
  <c r="B601" i="22"/>
  <c r="A601" i="22"/>
  <c r="B489" i="22"/>
  <c r="A489" i="22"/>
  <c r="B538" i="22"/>
  <c r="A538" i="22"/>
  <c r="B209" i="22"/>
  <c r="A209" i="22"/>
  <c r="B207" i="22"/>
  <c r="A207" i="22"/>
  <c r="B431" i="22"/>
  <c r="A431" i="22"/>
  <c r="B368" i="22"/>
  <c r="A368" i="22"/>
  <c r="B163" i="22"/>
  <c r="O163" i="22" s="1"/>
  <c r="A163" i="22"/>
  <c r="B7" i="22"/>
  <c r="A7" i="22"/>
  <c r="B334" i="22"/>
  <c r="A334" i="22"/>
  <c r="B594" i="22"/>
  <c r="A594" i="22"/>
  <c r="B598" i="22"/>
  <c r="A598" i="22"/>
  <c r="B447" i="22"/>
  <c r="O447" i="22" s="1"/>
  <c r="A447" i="22"/>
  <c r="B586" i="22"/>
  <c r="A586" i="22"/>
  <c r="B61" i="22"/>
  <c r="O61" i="22" s="1"/>
  <c r="A61" i="22"/>
  <c r="B242" i="22"/>
  <c r="O242" i="22" s="1"/>
  <c r="A242" i="22"/>
  <c r="B264" i="22"/>
  <c r="O264" i="22" s="1"/>
  <c r="A264" i="22"/>
  <c r="B624" i="22"/>
  <c r="A624" i="22"/>
  <c r="B145" i="22"/>
  <c r="A145" i="22"/>
  <c r="B552" i="22"/>
  <c r="A552" i="22"/>
  <c r="B227" i="22"/>
  <c r="A227" i="22"/>
  <c r="B391" i="22"/>
  <c r="A391" i="22"/>
  <c r="B435" i="22"/>
  <c r="A435" i="22"/>
  <c r="B519" i="22"/>
  <c r="A519" i="22"/>
  <c r="B603" i="22"/>
  <c r="A603" i="22"/>
  <c r="B189" i="22"/>
  <c r="O189" i="22" s="1"/>
  <c r="A189" i="22"/>
  <c r="B524" i="22"/>
  <c r="O524" i="22" s="1"/>
  <c r="A524" i="22"/>
  <c r="B433" i="22"/>
  <c r="O433" i="22" s="1"/>
  <c r="A433" i="22"/>
  <c r="B315" i="22"/>
  <c r="A315" i="22"/>
  <c r="B543" i="22"/>
  <c r="A543" i="22"/>
  <c r="B533" i="22"/>
  <c r="A533" i="22"/>
  <c r="B626" i="22"/>
  <c r="A626" i="22"/>
  <c r="B432" i="22"/>
  <c r="O432" i="22" s="1"/>
  <c r="A432" i="22"/>
  <c r="B452" i="22"/>
  <c r="A452" i="22"/>
  <c r="B72" i="22"/>
  <c r="O72" i="22" s="1"/>
  <c r="A72" i="22"/>
  <c r="B487" i="22"/>
  <c r="A487" i="22"/>
  <c r="B171" i="22"/>
  <c r="O171" i="22" s="1"/>
  <c r="A171" i="22"/>
  <c r="B512" i="22"/>
  <c r="A512" i="22"/>
  <c r="B291" i="22"/>
  <c r="A291" i="22"/>
  <c r="B319" i="22"/>
  <c r="O319" i="22" s="1"/>
  <c r="A319" i="22"/>
  <c r="B545" i="22"/>
  <c r="A545" i="22"/>
  <c r="B423" i="22"/>
  <c r="O423" i="22" s="1"/>
  <c r="A423" i="22"/>
  <c r="B424" i="22"/>
  <c r="A424" i="22"/>
  <c r="B144" i="22"/>
  <c r="O144" i="22" s="1"/>
  <c r="A144" i="22"/>
  <c r="B472" i="22"/>
  <c r="A472" i="22"/>
  <c r="B373" i="22"/>
  <c r="A373" i="22"/>
  <c r="B525" i="22"/>
  <c r="A525" i="22"/>
  <c r="B217" i="22"/>
  <c r="O217" i="22" s="1"/>
  <c r="A217" i="22"/>
  <c r="B299" i="22"/>
  <c r="O299" i="22" s="1"/>
  <c r="A299" i="22"/>
  <c r="B501" i="22"/>
  <c r="A501" i="22"/>
  <c r="B381" i="22"/>
  <c r="O381" i="22" s="1"/>
  <c r="A381" i="22"/>
  <c r="B304" i="22"/>
  <c r="O304" i="22" s="1"/>
  <c r="A304" i="22"/>
  <c r="B632" i="22"/>
  <c r="A632" i="22"/>
  <c r="B274" i="22"/>
  <c r="O274" i="22" s="1"/>
  <c r="A274" i="22"/>
  <c r="B477" i="22"/>
  <c r="O477" i="22" s="1"/>
  <c r="A477" i="22"/>
  <c r="B577" i="22"/>
  <c r="A577" i="22"/>
  <c r="B323" i="22"/>
  <c r="A323" i="22"/>
  <c r="B112" i="22"/>
  <c r="A112" i="22"/>
  <c r="B84" i="22"/>
  <c r="A84" i="22"/>
  <c r="B346" i="22"/>
  <c r="O346" i="22" s="1"/>
  <c r="A346" i="22"/>
  <c r="B528" i="22"/>
  <c r="A528" i="22"/>
  <c r="B42" i="22"/>
  <c r="O42" i="22" s="1"/>
  <c r="A42" i="22"/>
  <c r="B408" i="22"/>
  <c r="A408" i="22"/>
  <c r="B405" i="22"/>
  <c r="O405" i="22" s="1"/>
  <c r="A405" i="22"/>
  <c r="B379" i="22"/>
  <c r="O379" i="22" s="1"/>
  <c r="A379" i="22"/>
  <c r="B622" i="22"/>
  <c r="A622" i="22"/>
  <c r="B539" i="22"/>
  <c r="A539" i="22"/>
  <c r="B285" i="22"/>
  <c r="A285" i="22"/>
  <c r="B377" i="22"/>
  <c r="O377" i="22" s="1"/>
  <c r="A377" i="22"/>
  <c r="B550" i="22"/>
  <c r="O550" i="22" s="1"/>
  <c r="A550" i="22"/>
  <c r="B177" i="22"/>
  <c r="A177" i="22"/>
  <c r="B372" i="22"/>
  <c r="A372" i="22"/>
  <c r="B250" i="22"/>
  <c r="A250" i="22"/>
  <c r="B141" i="22"/>
  <c r="O141" i="22" s="1"/>
  <c r="A141" i="22"/>
  <c r="B556" i="22"/>
  <c r="A556" i="22"/>
  <c r="B369" i="22"/>
  <c r="O369" i="22" s="1"/>
  <c r="A369" i="22"/>
  <c r="B4" i="22"/>
  <c r="O4" i="22" s="1"/>
  <c r="A4" i="22"/>
  <c r="B120" i="22"/>
  <c r="A120" i="22"/>
  <c r="B187" i="22"/>
  <c r="O187" i="22" s="1"/>
  <c r="A187" i="22"/>
  <c r="B33" i="22"/>
  <c r="O33" i="22" s="1"/>
  <c r="A33" i="22"/>
  <c r="B87" i="22"/>
  <c r="O87" i="22" s="1"/>
  <c r="A87" i="22"/>
  <c r="B537" i="22"/>
  <c r="A537" i="22"/>
  <c r="B100" i="22"/>
  <c r="O100" i="22" s="1"/>
  <c r="A100" i="22"/>
  <c r="B126" i="22"/>
  <c r="O126" i="22" s="1"/>
  <c r="A126" i="22"/>
  <c r="B17" i="22"/>
  <c r="O17" i="22" s="1"/>
  <c r="A17" i="22"/>
  <c r="B386" i="22"/>
  <c r="O386" i="22" s="1"/>
  <c r="A386" i="22"/>
  <c r="B53" i="22"/>
  <c r="O53" i="22" s="1"/>
  <c r="A53" i="22"/>
  <c r="B211" i="22"/>
  <c r="O211" i="22" s="1"/>
  <c r="A211" i="22"/>
  <c r="B612" i="22"/>
  <c r="A612" i="22"/>
  <c r="B474" i="22"/>
  <c r="A474" i="22"/>
  <c r="B192" i="22"/>
  <c r="O192" i="22" s="1"/>
  <c r="A192" i="22"/>
  <c r="B253" i="22"/>
  <c r="O253" i="22" s="1"/>
  <c r="A253" i="22"/>
  <c r="B151" i="22"/>
  <c r="O151" i="22" s="1"/>
  <c r="A151" i="22"/>
  <c r="B41" i="22"/>
  <c r="O41" i="22" s="1"/>
  <c r="A41" i="22"/>
  <c r="B371" i="22"/>
  <c r="A371" i="22"/>
  <c r="B318" i="22"/>
  <c r="A318" i="22"/>
  <c r="B439" i="22"/>
  <c r="A439" i="22"/>
  <c r="B204" i="22"/>
  <c r="A204" i="22"/>
  <c r="B259" i="22"/>
  <c r="O259" i="22" s="1"/>
  <c r="A259" i="22"/>
  <c r="B438" i="22"/>
  <c r="O438" i="22" s="1"/>
  <c r="A438" i="22"/>
  <c r="B399" i="22"/>
  <c r="O399" i="22" s="1"/>
  <c r="A399" i="22"/>
  <c r="B185" i="22"/>
  <c r="O185" i="22" s="1"/>
  <c r="A185" i="22"/>
  <c r="B178" i="22"/>
  <c r="A178" i="22"/>
  <c r="B186" i="22"/>
  <c r="O186" i="22" s="1"/>
  <c r="A186" i="22"/>
  <c r="B243" i="22"/>
  <c r="O243" i="22" s="1"/>
  <c r="A243" i="22"/>
  <c r="B301" i="22"/>
  <c r="A301" i="22"/>
  <c r="B442" i="22"/>
  <c r="A442" i="22"/>
  <c r="B193" i="22"/>
  <c r="O193" i="22" s="1"/>
  <c r="A193" i="22"/>
  <c r="B600" i="22"/>
  <c r="A600" i="22"/>
  <c r="B289" i="22"/>
  <c r="O289" i="22" s="1"/>
  <c r="A289" i="22"/>
  <c r="B302" i="22"/>
  <c r="O302" i="22" s="1"/>
  <c r="A302" i="22"/>
  <c r="B216" i="22"/>
  <c r="O216" i="22" s="1"/>
  <c r="A216" i="22"/>
  <c r="B190" i="22"/>
  <c r="O190" i="22" s="1"/>
  <c r="A190" i="22"/>
  <c r="B111" i="22"/>
  <c r="O111" i="22" s="1"/>
  <c r="A111" i="22"/>
  <c r="B58" i="22"/>
  <c r="O58" i="22" s="1"/>
  <c r="A58" i="22"/>
  <c r="B164" i="22"/>
  <c r="O164" i="22" s="1"/>
  <c r="A164" i="22"/>
  <c r="B122" i="22"/>
  <c r="O122" i="22" s="1"/>
  <c r="A122" i="22"/>
  <c r="B420" i="22"/>
  <c r="O420" i="22" s="1"/>
  <c r="A420" i="22"/>
  <c r="B429" i="22"/>
  <c r="A429" i="22"/>
  <c r="B277" i="22"/>
  <c r="A277" i="22"/>
  <c r="B115" i="22"/>
  <c r="O115" i="22" s="1"/>
  <c r="A115" i="22"/>
  <c r="B542" i="22"/>
  <c r="A542" i="22"/>
  <c r="B15" i="22"/>
  <c r="O15" i="22" s="1"/>
  <c r="A15" i="22"/>
  <c r="B347" i="22"/>
  <c r="O347" i="22" s="1"/>
  <c r="A347" i="22"/>
  <c r="B206" i="22"/>
  <c r="O206" i="22" s="1"/>
  <c r="A206" i="22"/>
  <c r="B248" i="22"/>
  <c r="A248" i="22"/>
  <c r="B76" i="22"/>
  <c r="O76" i="22" s="1"/>
  <c r="A76" i="22"/>
  <c r="B102" i="22"/>
  <c r="O102" i="22" s="1"/>
  <c r="A102" i="22"/>
  <c r="B197" i="22"/>
  <c r="A197" i="22"/>
  <c r="B25" i="22"/>
  <c r="O25" i="22" s="1"/>
  <c r="A25" i="22"/>
  <c r="B573" i="22"/>
  <c r="A573" i="22"/>
  <c r="B251" i="22"/>
  <c r="A251" i="22"/>
  <c r="B133" i="22"/>
  <c r="O133" i="22" s="1"/>
  <c r="A133" i="22"/>
  <c r="B520" i="22"/>
  <c r="A520" i="22"/>
  <c r="B478" i="22"/>
  <c r="A478" i="22"/>
  <c r="B172" i="22"/>
  <c r="A172" i="22"/>
  <c r="B110" i="22"/>
  <c r="O110" i="22" s="1"/>
  <c r="A110" i="22"/>
  <c r="B208" i="22"/>
  <c r="O208" i="22" s="1"/>
  <c r="A208" i="22"/>
  <c r="B261" i="22"/>
  <c r="A261" i="22"/>
  <c r="B180" i="22"/>
  <c r="A180" i="22"/>
  <c r="B606" i="22"/>
  <c r="A606" i="22"/>
  <c r="B506" i="22"/>
  <c r="A506" i="22"/>
  <c r="B215" i="22"/>
  <c r="O215" i="22" s="1"/>
  <c r="A215" i="22"/>
  <c r="B220" i="22"/>
  <c r="O220" i="22" s="1"/>
  <c r="A220" i="22"/>
  <c r="B303" i="22"/>
  <c r="A303" i="22"/>
  <c r="B11" i="22"/>
  <c r="O11" i="22" s="1"/>
  <c r="A11" i="22"/>
  <c r="B237" i="22"/>
  <c r="A237" i="22"/>
  <c r="B179" i="22"/>
  <c r="O179" i="22" s="1"/>
  <c r="A179" i="22"/>
  <c r="B484" i="22"/>
  <c r="A484" i="22"/>
  <c r="B607" i="22"/>
  <c r="A607" i="22"/>
  <c r="B195" i="22"/>
  <c r="O195" i="22" s="1"/>
  <c r="A195" i="22"/>
  <c r="B118" i="22"/>
  <c r="O118" i="22" s="1"/>
  <c r="A118" i="22"/>
  <c r="B394" i="22"/>
  <c r="A394" i="22"/>
  <c r="B370" i="22"/>
  <c r="A370" i="22"/>
  <c r="B101" i="22"/>
  <c r="A101" i="22"/>
  <c r="B400" i="22"/>
  <c r="A400" i="22"/>
  <c r="B22" i="22"/>
  <c r="A22" i="22"/>
  <c r="B385" i="22"/>
  <c r="A385" i="22"/>
  <c r="B49" i="22"/>
  <c r="O49" i="22" s="1"/>
  <c r="A49" i="22"/>
  <c r="B353" i="22"/>
  <c r="O353" i="22" s="1"/>
  <c r="A353" i="22"/>
  <c r="B142" i="22"/>
  <c r="O142" i="22" s="1"/>
  <c r="A142" i="22"/>
  <c r="B286" i="22"/>
  <c r="O286" i="22" s="1"/>
  <c r="A286" i="22"/>
  <c r="B183" i="22"/>
  <c r="O183" i="22" s="1"/>
  <c r="A183" i="22"/>
  <c r="B119" i="22"/>
  <c r="O119" i="22" s="1"/>
  <c r="A119" i="22"/>
  <c r="B107" i="22"/>
  <c r="O107" i="22" s="1"/>
  <c r="A107" i="22"/>
  <c r="B5" i="22"/>
  <c r="O5" i="22" s="1"/>
  <c r="A5" i="22"/>
  <c r="B521" i="22"/>
  <c r="A521" i="22"/>
  <c r="B378" i="22"/>
  <c r="O378" i="22" s="1"/>
  <c r="A378" i="22"/>
  <c r="B96" i="22"/>
  <c r="A96" i="22"/>
  <c r="B437" i="22"/>
  <c r="A437" i="22"/>
  <c r="B244" i="22"/>
  <c r="O244" i="22" s="1"/>
  <c r="A244" i="22"/>
  <c r="B367" i="22"/>
  <c r="O367" i="22" s="1"/>
  <c r="A367" i="22"/>
  <c r="B281" i="22"/>
  <c r="O281" i="22" s="1"/>
  <c r="A281" i="22"/>
  <c r="B170" i="22"/>
  <c r="O170" i="22" s="1"/>
  <c r="A170" i="22"/>
  <c r="B352" i="22"/>
  <c r="A352" i="22"/>
  <c r="B222" i="22"/>
  <c r="O222" i="22" s="1"/>
  <c r="A222" i="22"/>
  <c r="B62" i="22"/>
  <c r="A62" i="22"/>
  <c r="B36" i="22"/>
  <c r="O36" i="22" s="1"/>
  <c r="A36" i="22"/>
  <c r="B611" i="22"/>
  <c r="O611" i="22" s="1"/>
  <c r="A611" i="22"/>
  <c r="B473" i="22"/>
  <c r="O473" i="22" s="1"/>
  <c r="A473" i="22"/>
  <c r="B212" i="22"/>
  <c r="O212" i="22" s="1"/>
  <c r="A212" i="22"/>
  <c r="B325" i="22"/>
  <c r="O325" i="22" s="1"/>
  <c r="A325" i="22"/>
  <c r="B188" i="22"/>
  <c r="A188" i="22"/>
  <c r="B239" i="22"/>
  <c r="O239" i="22" s="1"/>
  <c r="A239" i="22"/>
  <c r="B505" i="22"/>
  <c r="A505" i="22"/>
  <c r="B502" i="22"/>
  <c r="A502" i="22"/>
  <c r="B634" i="22"/>
  <c r="A634" i="22"/>
  <c r="B99" i="22"/>
  <c r="O99" i="22" s="1"/>
  <c r="A99" i="22"/>
  <c r="B116" i="22"/>
  <c r="O116" i="22" s="1"/>
  <c r="A116" i="22"/>
  <c r="B522" i="22"/>
  <c r="A522" i="22"/>
  <c r="B132" i="22"/>
  <c r="O132" i="22" s="1"/>
  <c r="A132" i="22"/>
  <c r="B57" i="22"/>
  <c r="O57" i="22" s="1"/>
  <c r="A57" i="22"/>
  <c r="B125" i="22"/>
  <c r="O125" i="22" s="1"/>
  <c r="A125" i="22"/>
  <c r="B40" i="22"/>
  <c r="O40" i="22" s="1"/>
  <c r="A40" i="22"/>
  <c r="B70" i="22"/>
  <c r="A70" i="22"/>
  <c r="B298" i="22"/>
  <c r="A298" i="22"/>
  <c r="B536" i="22"/>
  <c r="A536" i="22"/>
  <c r="B224" i="22"/>
  <c r="A224" i="22"/>
  <c r="B52" i="22"/>
  <c r="O52" i="22" s="1"/>
  <c r="A52" i="22"/>
  <c r="B585" i="22"/>
  <c r="A585" i="22"/>
  <c r="B338" i="22"/>
  <c r="O338" i="22" s="1"/>
  <c r="A338" i="22"/>
  <c r="B582" i="22"/>
  <c r="A582" i="22"/>
  <c r="B623" i="22"/>
  <c r="O623" i="22" s="1"/>
  <c r="A623" i="22"/>
  <c r="B169" i="22"/>
  <c r="O169" i="22" s="1"/>
  <c r="A169" i="22"/>
  <c r="B266" i="22"/>
  <c r="A266" i="22"/>
  <c r="B203" i="22"/>
  <c r="O203" i="22" s="1"/>
  <c r="A203" i="22"/>
  <c r="B310" i="22"/>
  <c r="A310" i="22"/>
  <c r="B6" i="22"/>
  <c r="O6" i="22" s="1"/>
  <c r="A6" i="22"/>
  <c r="B454" i="22"/>
  <c r="A454" i="22"/>
  <c r="B427" i="22"/>
  <c r="A427" i="22"/>
  <c r="B149" i="22"/>
  <c r="O149" i="22" s="1"/>
  <c r="A149" i="22"/>
  <c r="B526" i="22"/>
  <c r="A526" i="22"/>
  <c r="B426" i="22"/>
  <c r="A426" i="22"/>
  <c r="B194" i="22"/>
  <c r="O194" i="22" s="1"/>
  <c r="A194" i="22"/>
  <c r="B95" i="22"/>
  <c r="O95" i="22" s="1"/>
  <c r="A95" i="22"/>
  <c r="B608" i="22"/>
  <c r="A608" i="22"/>
  <c r="B137" i="22"/>
  <c r="A137" i="22"/>
  <c r="B309" i="22"/>
  <c r="A309" i="22"/>
  <c r="B158" i="22"/>
  <c r="O158" i="22" s="1"/>
  <c r="A158" i="22"/>
  <c r="B284" i="22"/>
  <c r="A284" i="22"/>
  <c r="B104" i="22"/>
  <c r="O104" i="22" s="1"/>
  <c r="A104" i="22"/>
  <c r="B419" i="22"/>
  <c r="A419" i="22"/>
  <c r="B127" i="22"/>
  <c r="O127" i="22" s="1"/>
  <c r="A127" i="22"/>
  <c r="B267" i="22"/>
  <c r="A267" i="22"/>
  <c r="B428" i="22"/>
  <c r="O428" i="22" s="1"/>
  <c r="A428" i="22"/>
  <c r="B77" i="22"/>
  <c r="O77" i="22" s="1"/>
  <c r="A77" i="22"/>
  <c r="B26" i="22"/>
  <c r="O26" i="22" s="1"/>
  <c r="A26" i="22"/>
  <c r="B55" i="22"/>
  <c r="O55" i="22" s="1"/>
  <c r="A55" i="22"/>
  <c r="B305" i="22"/>
  <c r="O305" i="22" s="1"/>
  <c r="A305" i="22"/>
  <c r="B64" i="22"/>
  <c r="O64" i="22" s="1"/>
  <c r="A64" i="22"/>
  <c r="B45" i="22"/>
  <c r="O45" i="22" s="1"/>
  <c r="A45" i="22"/>
  <c r="B279" i="22"/>
  <c r="A279" i="22"/>
  <c r="B443" i="22"/>
  <c r="A443" i="22"/>
  <c r="B589" i="22"/>
  <c r="A589" i="22"/>
  <c r="B327" i="22"/>
  <c r="O327" i="22" s="1"/>
  <c r="A327" i="22"/>
  <c r="B168" i="22"/>
  <c r="A168" i="22"/>
  <c r="B610" i="22"/>
  <c r="A610" i="22"/>
  <c r="B467" i="22"/>
  <c r="A467" i="22"/>
  <c r="B317" i="22"/>
  <c r="O317" i="22" s="1"/>
  <c r="A317" i="22"/>
  <c r="B234" i="22"/>
  <c r="O234" i="22" s="1"/>
  <c r="A234" i="22"/>
  <c r="B201" i="22"/>
  <c r="O201" i="22" s="1"/>
  <c r="A201" i="22"/>
  <c r="B495" i="22"/>
  <c r="O495" i="22" s="1"/>
  <c r="A495" i="22"/>
  <c r="B621" i="22"/>
  <c r="A621" i="22"/>
  <c r="B459" i="22"/>
  <c r="O459" i="22" s="1"/>
  <c r="A459" i="22"/>
  <c r="B413" i="22"/>
  <c r="A413" i="22"/>
  <c r="B475" i="22"/>
  <c r="A475" i="22"/>
  <c r="B322" i="22"/>
  <c r="O322" i="22" s="1"/>
  <c r="A322" i="22"/>
  <c r="B199" i="22"/>
  <c r="O199" i="22" s="1"/>
  <c r="A199" i="22"/>
  <c r="B73" i="22"/>
  <c r="O73" i="22" s="1"/>
  <c r="A73" i="22"/>
  <c r="B497" i="22"/>
  <c r="A497" i="22"/>
  <c r="B330" i="22"/>
  <c r="O330" i="22" s="1"/>
  <c r="A330" i="22"/>
  <c r="B547" i="22"/>
  <c r="A547" i="22"/>
  <c r="B490" i="22"/>
  <c r="A490" i="22"/>
  <c r="B628" i="22"/>
  <c r="A628" i="22"/>
  <c r="B198" i="22"/>
  <c r="O198" i="22" s="1"/>
  <c r="A198" i="22"/>
  <c r="B160" i="22"/>
  <c r="O160" i="22" s="1"/>
  <c r="A160" i="22"/>
  <c r="B90" i="22"/>
  <c r="O90" i="22" s="1"/>
  <c r="A90" i="22"/>
  <c r="B219" i="22"/>
  <c r="O219" i="22" s="1"/>
  <c r="A219" i="22"/>
  <c r="B124" i="22"/>
  <c r="O124" i="22" s="1"/>
  <c r="A124" i="22"/>
  <c r="B130" i="22"/>
  <c r="O130" i="22" s="1"/>
  <c r="A130" i="22"/>
  <c r="B27" i="22"/>
  <c r="O27" i="22" s="1"/>
  <c r="A27" i="22"/>
  <c r="B98" i="22"/>
  <c r="A98" i="22"/>
  <c r="B48" i="22"/>
  <c r="A48" i="22"/>
  <c r="B260" i="22"/>
  <c r="O260" i="22" s="1"/>
  <c r="A260" i="22"/>
  <c r="B613" i="22"/>
  <c r="A613" i="22"/>
  <c r="B434" i="22"/>
  <c r="O434" i="22" s="1"/>
  <c r="A434" i="22"/>
  <c r="B463" i="22"/>
  <c r="A463" i="22"/>
  <c r="B422" i="22"/>
  <c r="O422" i="22" s="1"/>
  <c r="A422" i="22"/>
  <c r="B406" i="22"/>
  <c r="A406" i="22"/>
  <c r="B572" i="22"/>
  <c r="A572" i="22"/>
  <c r="B326" i="22"/>
  <c r="A326" i="22"/>
  <c r="B108" i="22"/>
  <c r="O108" i="22" s="1"/>
  <c r="A108" i="22"/>
  <c r="B414" i="22"/>
  <c r="A414" i="22"/>
  <c r="B359" i="22"/>
  <c r="A359" i="22"/>
  <c r="B578" i="22"/>
  <c r="O578" i="22" s="1"/>
  <c r="A578" i="22"/>
  <c r="B153" i="22"/>
  <c r="A153" i="22"/>
  <c r="B82" i="22"/>
  <c r="A82" i="22"/>
  <c r="B67" i="22"/>
  <c r="O67" i="22" s="1"/>
  <c r="A67" i="22"/>
  <c r="B416" i="22"/>
  <c r="A416" i="22"/>
  <c r="B256" i="22"/>
  <c r="O256" i="22" s="1"/>
  <c r="A256" i="22"/>
  <c r="B109" i="22"/>
  <c r="A109" i="22"/>
  <c r="B143" i="22"/>
  <c r="O143" i="22" s="1"/>
  <c r="A143" i="22"/>
  <c r="B59" i="22"/>
  <c r="O59" i="22" s="1"/>
  <c r="A59" i="22"/>
  <c r="B464" i="22"/>
  <c r="A464" i="22"/>
  <c r="B94" i="22"/>
  <c r="A94" i="22"/>
  <c r="B278" i="22"/>
  <c r="O278" i="22" s="1"/>
  <c r="A278" i="22"/>
  <c r="B29" i="22"/>
  <c r="A29" i="22"/>
  <c r="B238" i="22"/>
  <c r="O238" i="22" s="1"/>
  <c r="A238" i="22"/>
  <c r="B482" i="22"/>
  <c r="A482" i="22"/>
  <c r="B360" i="22"/>
  <c r="O360" i="22" s="1"/>
  <c r="A360" i="22"/>
  <c r="B590" i="22"/>
  <c r="A590" i="22"/>
  <c r="B357" i="22"/>
  <c r="A357" i="22"/>
  <c r="B366" i="22"/>
  <c r="O366" i="22" s="1"/>
  <c r="A366" i="22"/>
  <c r="B297" i="22"/>
  <c r="O297" i="22" s="1"/>
  <c r="A297" i="22"/>
  <c r="B148" i="22"/>
  <c r="A148" i="22"/>
  <c r="B50" i="22"/>
  <c r="O50" i="22" s="1"/>
  <c r="A50" i="22"/>
  <c r="B268" i="22"/>
  <c r="A268" i="22"/>
  <c r="B157" i="22"/>
  <c r="O157" i="22" s="1"/>
  <c r="A157" i="22"/>
  <c r="B140" i="22"/>
  <c r="O140" i="22" s="1"/>
  <c r="A140" i="22"/>
  <c r="B12" i="22"/>
  <c r="O12" i="22" s="1"/>
  <c r="A12" i="22"/>
  <c r="B159" i="22"/>
  <c r="O159" i="22" s="1"/>
  <c r="A159" i="22"/>
  <c r="B176" i="22"/>
  <c r="O176" i="22" s="1"/>
  <c r="A176" i="22"/>
  <c r="G128" i="22"/>
  <c r="B128" i="22"/>
  <c r="A128" i="22"/>
  <c r="B68" i="22"/>
  <c r="A68" i="22"/>
  <c r="B138" i="22"/>
  <c r="O138" i="22" s="1"/>
  <c r="A138" i="22"/>
  <c r="B184" i="22"/>
  <c r="O184" i="22" s="1"/>
  <c r="A184" i="22"/>
  <c r="B631" i="22"/>
  <c r="A631" i="22"/>
  <c r="B3" i="22"/>
  <c r="A3" i="22"/>
  <c r="B88" i="22"/>
  <c r="A88" i="22"/>
  <c r="B555" i="22"/>
  <c r="A555" i="22"/>
  <c r="B358" i="22"/>
  <c r="A358" i="22"/>
  <c r="B342" i="22"/>
  <c r="A342" i="22"/>
  <c r="B89" i="22"/>
  <c r="O89" i="22" s="1"/>
  <c r="A89" i="22"/>
  <c r="B56" i="22"/>
  <c r="O56" i="22" s="1"/>
  <c r="A56" i="22"/>
  <c r="B19" i="22"/>
  <c r="A19" i="22"/>
  <c r="B114" i="22"/>
  <c r="O114" i="22" s="1"/>
  <c r="A114" i="22"/>
  <c r="B105" i="22"/>
  <c r="A105" i="22"/>
  <c r="B335" i="22"/>
  <c r="O335" i="22" s="1"/>
  <c r="A335" i="22"/>
  <c r="B295" i="22"/>
  <c r="A295" i="22"/>
  <c r="B507" i="22"/>
  <c r="A507" i="22"/>
  <c r="B356" i="22"/>
  <c r="A356" i="22"/>
  <c r="B135" i="22"/>
  <c r="O135" i="22" s="1"/>
  <c r="A135" i="22"/>
  <c r="B450" i="22"/>
  <c r="A450" i="22"/>
  <c r="B337" i="22"/>
  <c r="A337" i="22"/>
  <c r="B121" i="22"/>
  <c r="O121" i="22" s="1"/>
  <c r="A121" i="22"/>
  <c r="B92" i="22"/>
  <c r="O92" i="22" s="1"/>
  <c r="A92" i="22"/>
  <c r="B311" i="22"/>
  <c r="A311" i="22"/>
  <c r="B79" i="22"/>
  <c r="O79" i="22" s="1"/>
  <c r="A79" i="22"/>
  <c r="B364" i="22"/>
  <c r="A364" i="22"/>
  <c r="B9" i="22"/>
  <c r="A9" i="22"/>
  <c r="B294" i="22"/>
  <c r="A294" i="22"/>
  <c r="B566" i="22"/>
  <c r="A566" i="22"/>
  <c r="B54" i="22"/>
  <c r="A54" i="22"/>
  <c r="B147" i="22"/>
  <c r="O147" i="22" s="1"/>
  <c r="A147" i="22"/>
  <c r="B18" i="22"/>
  <c r="O18" i="22" s="1"/>
  <c r="A18" i="22"/>
  <c r="B258" i="22"/>
  <c r="A258" i="22"/>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G466" i="17" s="1"/>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117" i="17"/>
  <c r="B116" i="17"/>
  <c r="B115" i="17"/>
  <c r="B114" i="17"/>
  <c r="B113" i="17"/>
  <c r="B112" i="17"/>
  <c r="B111" i="17"/>
  <c r="B110" i="17"/>
  <c r="B109" i="17"/>
  <c r="B108" i="17"/>
  <c r="B107" i="17"/>
  <c r="B106" i="17"/>
  <c r="B105" i="17"/>
  <c r="B104" i="17"/>
  <c r="B103" i="17"/>
  <c r="B102" i="17"/>
  <c r="B101" i="17"/>
  <c r="B100" i="17"/>
  <c r="B99" i="17"/>
  <c r="B9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B11" i="17"/>
  <c r="B10" i="17"/>
  <c r="B9" i="17"/>
  <c r="B8" i="17"/>
  <c r="B7" i="17"/>
  <c r="B6" i="17"/>
  <c r="B5" i="17"/>
  <c r="B4" i="17"/>
  <c r="B3" i="17"/>
  <c r="Z7" i="1"/>
  <c r="Z8" i="1"/>
  <c r="Z20" i="1"/>
  <c r="Z24" i="1"/>
  <c r="Z29" i="1"/>
  <c r="Z36" i="1"/>
  <c r="Z39" i="1"/>
  <c r="Z40" i="1"/>
  <c r="Z50" i="1"/>
  <c r="Z52" i="1"/>
  <c r="Z56" i="1"/>
  <c r="Z62" i="1"/>
  <c r="Z68" i="1"/>
  <c r="Z78" i="1"/>
  <c r="Z82" i="1"/>
  <c r="Z84" i="1"/>
  <c r="Z93" i="1"/>
  <c r="Z94" i="1"/>
  <c r="Z100" i="1"/>
  <c r="Z104" i="1"/>
  <c r="Z110" i="1"/>
  <c r="Z120" i="1"/>
  <c r="Z125" i="1"/>
  <c r="Z135" i="1"/>
  <c r="Z136" i="1"/>
  <c r="Z142" i="1"/>
  <c r="Z147" i="1"/>
  <c r="Z151" i="1"/>
  <c r="Z155" i="1"/>
  <c r="Z160" i="1"/>
  <c r="Z164" i="1"/>
  <c r="Z165" i="1"/>
  <c r="Z173" i="1"/>
  <c r="Z174" i="1"/>
  <c r="Z182" i="1"/>
  <c r="Z187" i="1"/>
  <c r="Z188" i="1"/>
  <c r="Z191" i="1"/>
  <c r="Z192" i="1"/>
  <c r="Z196" i="1"/>
  <c r="Z197" i="1"/>
  <c r="Z200" i="1"/>
  <c r="Z202" i="1"/>
  <c r="Z205" i="1"/>
  <c r="Z210" i="1"/>
  <c r="Z214" i="1"/>
  <c r="Z219" i="1"/>
  <c r="Z220" i="1"/>
  <c r="Z223" i="1"/>
  <c r="Z224" i="1"/>
  <c r="Z226" i="1"/>
  <c r="Z228" i="1"/>
  <c r="Z229" i="1"/>
  <c r="Z232" i="1"/>
  <c r="Z234" i="1"/>
  <c r="Z235" i="1"/>
  <c r="Z237" i="1"/>
  <c r="Z238" i="1"/>
  <c r="Z239" i="1"/>
  <c r="Z242" i="1"/>
  <c r="Z243" i="1"/>
  <c r="Z244" i="1"/>
  <c r="Z246" i="1"/>
  <c r="Z247" i="1"/>
  <c r="Z248" i="1"/>
  <c r="Z251" i="1"/>
  <c r="Z252" i="1"/>
  <c r="Z253" i="1"/>
  <c r="Z256" i="1"/>
  <c r="Z258" i="1"/>
  <c r="Z260" i="1"/>
  <c r="Z261" i="1"/>
  <c r="Z262" i="1"/>
  <c r="Z264" i="1"/>
  <c r="Z266" i="1"/>
  <c r="Z267" i="1"/>
  <c r="Z269" i="1"/>
  <c r="Z270" i="1"/>
  <c r="Z271" i="1"/>
  <c r="Z275" i="1"/>
  <c r="Z276" i="1"/>
  <c r="Z278" i="1"/>
  <c r="Z280" i="1"/>
  <c r="Z283" i="1"/>
  <c r="Z284" i="1"/>
  <c r="Z285" i="1"/>
  <c r="Z287" i="1"/>
  <c r="Z288" i="1"/>
  <c r="Z290" i="1"/>
  <c r="Z292" i="1"/>
  <c r="Z293" i="1"/>
  <c r="Z294" i="1"/>
  <c r="Z296" i="1"/>
  <c r="Z299" i="1"/>
  <c r="Z301" i="1"/>
  <c r="Z302" i="1"/>
  <c r="Z306" i="1"/>
  <c r="Z307" i="1"/>
  <c r="Z308" i="1"/>
  <c r="Z311" i="1"/>
  <c r="Z312" i="1"/>
  <c r="Z315" i="1"/>
  <c r="Z316" i="1"/>
  <c r="Z317" i="1"/>
  <c r="Z319" i="1"/>
  <c r="Z320" i="1"/>
  <c r="Z324" i="1"/>
  <c r="Z325" i="1"/>
  <c r="Z326" i="1"/>
  <c r="Z328" i="1"/>
  <c r="Z330" i="1"/>
  <c r="Z331" i="1"/>
  <c r="Z333" i="1"/>
  <c r="Z335" i="1"/>
  <c r="Z338" i="1"/>
  <c r="Z339" i="1"/>
  <c r="Z340" i="1"/>
  <c r="Z342" i="1"/>
  <c r="Z343" i="1"/>
  <c r="Z344" i="1"/>
  <c r="Z347" i="1"/>
  <c r="Z348" i="1"/>
  <c r="Z349" i="1"/>
  <c r="Z351" i="1"/>
  <c r="Z352" i="1"/>
  <c r="Z354" i="1"/>
  <c r="Z356" i="1"/>
  <c r="Z357" i="1"/>
  <c r="Z360" i="1"/>
  <c r="Z362" i="1"/>
  <c r="Z363" i="1"/>
  <c r="Z365" i="1"/>
  <c r="Z366" i="1"/>
  <c r="Z367" i="1"/>
  <c r="Z370" i="1"/>
  <c r="Z371" i="1"/>
  <c r="Z372" i="1"/>
  <c r="Z374" i="1"/>
  <c r="Z375" i="1"/>
  <c r="Z376" i="1"/>
  <c r="Z379" i="1"/>
  <c r="Z380" i="1"/>
  <c r="Z381" i="1"/>
  <c r="Z384" i="1"/>
  <c r="Z386" i="1"/>
  <c r="Z389" i="1"/>
  <c r="Z390" i="1"/>
  <c r="Z392" i="1"/>
  <c r="Z394" i="1"/>
  <c r="Z395" i="1"/>
  <c r="Z397" i="1"/>
  <c r="Z398" i="1"/>
  <c r="Z399" i="1"/>
  <c r="Z403" i="1"/>
  <c r="Z404" i="1"/>
  <c r="Z406" i="1"/>
  <c r="Z408" i="1"/>
  <c r="Z412" i="1"/>
  <c r="Z413" i="1"/>
  <c r="Z415" i="1"/>
  <c r="Z416" i="1"/>
  <c r="Z418" i="1"/>
  <c r="Z420" i="1"/>
  <c r="Z421" i="1"/>
  <c r="Z422" i="1"/>
  <c r="Z424" i="1"/>
  <c r="Z427" i="1"/>
  <c r="I32" i="22"/>
  <c r="Z430" i="1"/>
  <c r="Z434" i="1"/>
  <c r="Z435" i="1"/>
  <c r="Z436" i="1"/>
  <c r="Z439" i="1"/>
  <c r="Z440" i="1"/>
  <c r="Z443" i="1"/>
  <c r="Z444" i="1"/>
  <c r="Z445" i="1"/>
  <c r="Z447" i="1"/>
  <c r="Z448" i="1"/>
  <c r="Z452" i="1"/>
  <c r="Z453" i="1"/>
  <c r="Z454" i="1"/>
  <c r="Z456" i="1"/>
  <c r="Z458" i="1"/>
  <c r="Z459" i="1"/>
  <c r="Z461" i="1"/>
  <c r="Z463" i="1"/>
  <c r="Z466" i="1"/>
  <c r="Z467" i="1"/>
  <c r="Z468" i="1"/>
  <c r="Z470" i="1"/>
  <c r="Z471" i="1"/>
  <c r="Z472" i="1"/>
  <c r="Z475" i="1"/>
  <c r="Z476" i="1"/>
  <c r="Z477" i="1"/>
  <c r="Z479" i="1"/>
  <c r="Z480" i="1"/>
  <c r="Z482" i="1"/>
  <c r="Z484" i="1"/>
  <c r="Z485" i="1"/>
  <c r="Z488" i="1"/>
  <c r="Z490" i="1"/>
  <c r="Z491" i="1"/>
  <c r="Z493" i="1"/>
  <c r="Z494" i="1"/>
  <c r="Z495" i="1"/>
  <c r="Z498" i="1"/>
  <c r="Z499" i="1"/>
  <c r="Z500" i="1"/>
  <c r="Z502" i="1"/>
  <c r="Z503" i="1"/>
  <c r="Z504" i="1"/>
  <c r="Z507" i="1"/>
  <c r="Z508" i="1"/>
  <c r="Z509" i="1"/>
  <c r="Z512" i="1"/>
  <c r="Z514" i="1"/>
  <c r="Z516" i="1"/>
  <c r="Z517" i="1"/>
  <c r="Z518" i="1"/>
  <c r="Z520" i="1"/>
  <c r="Z522" i="1"/>
  <c r="Z523" i="1"/>
  <c r="Z525" i="1"/>
  <c r="Z526" i="1"/>
  <c r="Z527" i="1"/>
  <c r="Z531" i="1"/>
  <c r="Z532" i="1"/>
  <c r="Z534" i="1"/>
  <c r="Z536" i="1"/>
  <c r="Z539" i="1"/>
  <c r="Z540" i="1"/>
  <c r="Z541" i="1"/>
  <c r="Z543" i="1"/>
  <c r="Z544" i="1"/>
  <c r="Z546" i="1"/>
  <c r="Z548" i="1"/>
  <c r="Z549" i="1"/>
  <c r="Z550" i="1"/>
  <c r="Z552" i="1"/>
  <c r="Z555" i="1"/>
  <c r="Z557" i="1"/>
  <c r="Z558" i="1"/>
  <c r="Z562" i="1"/>
  <c r="Z563" i="1"/>
  <c r="Z564" i="1"/>
  <c r="Z567" i="1"/>
  <c r="Z568" i="1"/>
  <c r="Z571" i="1"/>
  <c r="Z572" i="1"/>
  <c r="Z573" i="1"/>
  <c r="Z575" i="1"/>
  <c r="Z576" i="1"/>
  <c r="Z580" i="1"/>
  <c r="Z581" i="1"/>
  <c r="Z582" i="1"/>
  <c r="Z584" i="1"/>
  <c r="Z586" i="1"/>
  <c r="Z587" i="1"/>
  <c r="Z589" i="1"/>
  <c r="Z591" i="1"/>
  <c r="Z594" i="1"/>
  <c r="Z595" i="1"/>
  <c r="Z596" i="1"/>
  <c r="Z598" i="1"/>
  <c r="Z599" i="1"/>
  <c r="Z600" i="1"/>
  <c r="Z603" i="1"/>
  <c r="Z604" i="1"/>
  <c r="Z605" i="1"/>
  <c r="Z607" i="1"/>
  <c r="Z608" i="1"/>
  <c r="Z610" i="1"/>
  <c r="Z612" i="1"/>
  <c r="I546" i="22"/>
  <c r="Z614" i="1"/>
  <c r="Z616" i="1"/>
  <c r="Z618" i="1"/>
  <c r="Z619" i="1"/>
  <c r="Z621" i="1"/>
  <c r="Z622" i="1"/>
  <c r="Z623" i="1"/>
  <c r="Z626" i="1"/>
  <c r="Z627" i="1"/>
  <c r="Z628" i="1"/>
  <c r="Z630" i="1"/>
  <c r="Z631" i="1"/>
  <c r="Z632" i="1"/>
  <c r="Z634" i="1"/>
  <c r="Z14" i="1"/>
  <c r="W26" i="20"/>
  <c r="X26" i="20"/>
  <c r="Y26" i="20" s="1"/>
  <c r="W27" i="20"/>
  <c r="X27" i="20"/>
  <c r="Y27" i="20"/>
  <c r="W28" i="20"/>
  <c r="X28" i="20"/>
  <c r="Y28" i="20" s="1"/>
  <c r="W29" i="20"/>
  <c r="X29" i="20"/>
  <c r="Y29" i="20" s="1"/>
  <c r="W30" i="20"/>
  <c r="X30" i="20"/>
  <c r="Y30" i="20" s="1"/>
  <c r="W31" i="20"/>
  <c r="X31" i="20"/>
  <c r="Y31" i="20" s="1"/>
  <c r="W32" i="20"/>
  <c r="X32" i="20"/>
  <c r="Y32" i="20"/>
  <c r="W33" i="20"/>
  <c r="X33" i="20"/>
  <c r="Y33" i="20" s="1"/>
  <c r="W34" i="20"/>
  <c r="X34" i="20"/>
  <c r="Y34" i="20" s="1"/>
  <c r="W35" i="20"/>
  <c r="X35" i="20"/>
  <c r="Y35" i="20"/>
  <c r="W36" i="20"/>
  <c r="X36" i="20"/>
  <c r="Y36" i="20" s="1"/>
  <c r="W37" i="20"/>
  <c r="X37" i="20"/>
  <c r="Y37" i="20"/>
  <c r="W38" i="20"/>
  <c r="X38" i="20"/>
  <c r="Y38" i="20" s="1"/>
  <c r="W39" i="20"/>
  <c r="X39" i="20"/>
  <c r="Y39" i="20" s="1"/>
  <c r="W40" i="20"/>
  <c r="X40" i="20"/>
  <c r="Y40" i="20"/>
  <c r="W41" i="20"/>
  <c r="X41" i="20"/>
  <c r="Y41" i="20" s="1"/>
  <c r="W42" i="20"/>
  <c r="X42" i="20"/>
  <c r="Y42" i="20" s="1"/>
  <c r="W43" i="20"/>
  <c r="X43" i="20"/>
  <c r="Y43" i="20"/>
  <c r="W44" i="20"/>
  <c r="X44" i="20"/>
  <c r="Y44" i="20" s="1"/>
  <c r="W45" i="20"/>
  <c r="X45" i="20"/>
  <c r="Y45" i="20"/>
  <c r="W46" i="20"/>
  <c r="X46" i="20"/>
  <c r="Y46" i="20" s="1"/>
  <c r="W47" i="20"/>
  <c r="X47" i="20"/>
  <c r="Y47" i="20" s="1"/>
  <c r="W48" i="20"/>
  <c r="X48" i="20"/>
  <c r="Y48" i="20"/>
  <c r="W49" i="20"/>
  <c r="X49" i="20"/>
  <c r="Y49" i="20" s="1"/>
  <c r="W50" i="20"/>
  <c r="X50" i="20"/>
  <c r="Y50" i="20" s="1"/>
  <c r="W51" i="20"/>
  <c r="X51" i="20"/>
  <c r="Y51" i="20"/>
  <c r="W52" i="20"/>
  <c r="X52" i="20"/>
  <c r="Y52" i="20" s="1"/>
  <c r="W53" i="20"/>
  <c r="X53" i="20"/>
  <c r="Y53" i="20"/>
  <c r="W54" i="20"/>
  <c r="X54" i="20"/>
  <c r="Y54" i="20" s="1"/>
  <c r="W55" i="20"/>
  <c r="X55" i="20"/>
  <c r="Y55" i="20" s="1"/>
  <c r="W56" i="20"/>
  <c r="X56" i="20"/>
  <c r="Y56" i="20"/>
  <c r="W57" i="20"/>
  <c r="X57" i="20"/>
  <c r="Y57" i="20" s="1"/>
  <c r="W58" i="20"/>
  <c r="X58" i="20"/>
  <c r="Y58" i="20"/>
  <c r="W59" i="20"/>
  <c r="X59" i="20"/>
  <c r="Y59" i="20"/>
  <c r="W60" i="20"/>
  <c r="X60" i="20"/>
  <c r="Y60" i="20" s="1"/>
  <c r="W61" i="20"/>
  <c r="X61" i="20"/>
  <c r="Y61" i="20"/>
  <c r="W62" i="20"/>
  <c r="X62" i="20"/>
  <c r="Y62" i="20" s="1"/>
  <c r="W63" i="20"/>
  <c r="X63" i="20"/>
  <c r="Y63" i="20" s="1"/>
  <c r="W64" i="20"/>
  <c r="X64" i="20"/>
  <c r="Y64" i="20"/>
  <c r="W65" i="20"/>
  <c r="Y65" i="20" s="1"/>
  <c r="X65" i="20"/>
  <c r="W66" i="20"/>
  <c r="X66" i="20"/>
  <c r="Y66" i="20"/>
  <c r="W67" i="20"/>
  <c r="X67" i="20"/>
  <c r="Y67" i="20"/>
  <c r="W68" i="20"/>
  <c r="X68" i="20"/>
  <c r="Y68" i="20" s="1"/>
  <c r="W69" i="20"/>
  <c r="X69" i="20"/>
  <c r="Y69" i="20"/>
  <c r="W70" i="20"/>
  <c r="X70" i="20"/>
  <c r="Y70" i="20" s="1"/>
  <c r="W71" i="20"/>
  <c r="X71" i="20"/>
  <c r="Y71" i="20" s="1"/>
  <c r="W72" i="20"/>
  <c r="X72" i="20"/>
  <c r="Y72" i="20"/>
  <c r="W73" i="20"/>
  <c r="Y73" i="20" s="1"/>
  <c r="X73" i="20"/>
  <c r="W74" i="20"/>
  <c r="X74" i="20"/>
  <c r="Y74" i="20"/>
  <c r="W75" i="20"/>
  <c r="X75" i="20"/>
  <c r="Y75" i="20"/>
  <c r="W76" i="20"/>
  <c r="X76" i="20"/>
  <c r="Y76" i="20" s="1"/>
  <c r="W77" i="20"/>
  <c r="X77" i="20"/>
  <c r="Y77" i="20"/>
  <c r="W78" i="20"/>
  <c r="X78" i="20"/>
  <c r="Y78" i="20" s="1"/>
  <c r="W79" i="20"/>
  <c r="X79" i="20"/>
  <c r="Y79" i="20" s="1"/>
  <c r="W80" i="20"/>
  <c r="X80" i="20"/>
  <c r="Y80" i="20"/>
  <c r="W81" i="20"/>
  <c r="Y81" i="20" s="1"/>
  <c r="X81" i="20"/>
  <c r="W82" i="20"/>
  <c r="X82" i="20"/>
  <c r="Y82" i="20"/>
  <c r="W83" i="20"/>
  <c r="X83" i="20"/>
  <c r="Y83" i="20"/>
  <c r="W84" i="20"/>
  <c r="X84" i="20"/>
  <c r="Y84" i="20" s="1"/>
  <c r="W85" i="20"/>
  <c r="X85" i="20"/>
  <c r="Y85" i="20"/>
  <c r="W86" i="20"/>
  <c r="X86" i="20"/>
  <c r="Y86" i="20" s="1"/>
  <c r="W87" i="20"/>
  <c r="X87" i="20"/>
  <c r="Y87" i="20" s="1"/>
  <c r="W88" i="20"/>
  <c r="X88" i="20"/>
  <c r="Y88" i="20"/>
  <c r="W89" i="20"/>
  <c r="Y89" i="20" s="1"/>
  <c r="X89" i="20"/>
  <c r="W90" i="20"/>
  <c r="X90" i="20"/>
  <c r="Y90" i="20"/>
  <c r="W91" i="20"/>
  <c r="X91" i="20"/>
  <c r="Y91" i="20"/>
  <c r="W92" i="20"/>
  <c r="X92" i="20"/>
  <c r="Y92" i="20" s="1"/>
  <c r="W93" i="20"/>
  <c r="X93" i="20"/>
  <c r="Y93" i="20"/>
  <c r="W94" i="20"/>
  <c r="X94" i="20"/>
  <c r="Y94" i="20" s="1"/>
  <c r="W95" i="20"/>
  <c r="X95" i="20"/>
  <c r="Y95" i="20" s="1"/>
  <c r="W96" i="20"/>
  <c r="X96" i="20"/>
  <c r="Y96" i="20"/>
  <c r="W97" i="20"/>
  <c r="Y97" i="20" s="1"/>
  <c r="X97" i="20"/>
  <c r="W98" i="20"/>
  <c r="X98" i="20"/>
  <c r="Y98" i="20"/>
  <c r="W99" i="20"/>
  <c r="X99" i="20"/>
  <c r="Y99" i="20"/>
  <c r="W100" i="20"/>
  <c r="X100" i="20"/>
  <c r="Y100" i="20" s="1"/>
  <c r="W101" i="20"/>
  <c r="X101" i="20"/>
  <c r="Y101" i="20" s="1"/>
  <c r="W102" i="20"/>
  <c r="X102" i="20"/>
  <c r="Y102" i="20" s="1"/>
  <c r="W103" i="20"/>
  <c r="X103" i="20"/>
  <c r="Y103" i="20" s="1"/>
  <c r="W104" i="20"/>
  <c r="X104" i="20"/>
  <c r="Y104" i="20"/>
  <c r="W105" i="20"/>
  <c r="Y105" i="20" s="1"/>
  <c r="X105" i="20"/>
  <c r="W106" i="20"/>
  <c r="X106" i="20"/>
  <c r="Y106" i="20"/>
  <c r="W107" i="20"/>
  <c r="X107" i="20"/>
  <c r="Y107" i="20"/>
  <c r="W108" i="20"/>
  <c r="X108" i="20"/>
  <c r="Y108" i="20" s="1"/>
  <c r="W109" i="20"/>
  <c r="X109" i="20"/>
  <c r="Y109" i="20" s="1"/>
  <c r="W110" i="20"/>
  <c r="X110" i="20"/>
  <c r="Y110" i="20" s="1"/>
  <c r="W111" i="20"/>
  <c r="X111" i="20"/>
  <c r="Y111" i="20" s="1"/>
  <c r="W112" i="20"/>
  <c r="X112" i="20"/>
  <c r="Y112" i="20"/>
  <c r="W113" i="20"/>
  <c r="Y113" i="20" s="1"/>
  <c r="X113" i="20"/>
  <c r="W114" i="20"/>
  <c r="X114" i="20"/>
  <c r="Y114" i="20"/>
  <c r="W115" i="20"/>
  <c r="X115" i="20"/>
  <c r="Y115" i="20"/>
  <c r="W116" i="20"/>
  <c r="X116" i="20"/>
  <c r="Y116" i="20" s="1"/>
  <c r="W117" i="20"/>
  <c r="X117" i="20"/>
  <c r="Y117" i="20" s="1"/>
  <c r="W118" i="20"/>
  <c r="X118" i="20"/>
  <c r="Y118" i="20" s="1"/>
  <c r="W119" i="20"/>
  <c r="X119" i="20"/>
  <c r="Y119" i="20" s="1"/>
  <c r="W120" i="20"/>
  <c r="X120" i="20"/>
  <c r="Y120" i="20"/>
  <c r="W121" i="20"/>
  <c r="Y121" i="20" s="1"/>
  <c r="X121" i="20"/>
  <c r="W122" i="20"/>
  <c r="X122" i="20"/>
  <c r="Y122" i="20"/>
  <c r="W123" i="20"/>
  <c r="X123" i="20"/>
  <c r="Y123" i="20"/>
  <c r="W124" i="20"/>
  <c r="X124" i="20"/>
  <c r="Y124" i="20" s="1"/>
  <c r="W125" i="20"/>
  <c r="X125" i="20"/>
  <c r="Y125" i="20" s="1"/>
  <c r="W126" i="20"/>
  <c r="X126" i="20"/>
  <c r="Y126" i="20" s="1"/>
  <c r="W127" i="20"/>
  <c r="X127" i="20"/>
  <c r="Y127" i="20" s="1"/>
  <c r="W128" i="20"/>
  <c r="X128" i="20"/>
  <c r="Y128" i="20"/>
  <c r="W129" i="20"/>
  <c r="Y129" i="20" s="1"/>
  <c r="X129" i="20"/>
  <c r="W130" i="20"/>
  <c r="X130" i="20"/>
  <c r="Y130" i="20"/>
  <c r="W131" i="20"/>
  <c r="X131" i="20"/>
  <c r="Y131" i="20"/>
  <c r="W132" i="20"/>
  <c r="X132" i="20"/>
  <c r="Y132" i="20" s="1"/>
  <c r="W133" i="20"/>
  <c r="X133" i="20"/>
  <c r="Y133" i="20" s="1"/>
  <c r="W134" i="20"/>
  <c r="X134" i="20"/>
  <c r="Y134" i="20" s="1"/>
  <c r="W135" i="20"/>
  <c r="X135" i="20"/>
  <c r="Y135" i="20" s="1"/>
  <c r="W136" i="20"/>
  <c r="X136" i="20"/>
  <c r="Y136" i="20"/>
  <c r="W137" i="20"/>
  <c r="Y137" i="20" s="1"/>
  <c r="X137" i="20"/>
  <c r="W138" i="20"/>
  <c r="X138" i="20"/>
  <c r="Y138" i="20"/>
  <c r="W139" i="20"/>
  <c r="X139" i="20"/>
  <c r="Y139" i="20"/>
  <c r="W140" i="20"/>
  <c r="X140" i="20"/>
  <c r="Y140" i="20" s="1"/>
  <c r="W141" i="20"/>
  <c r="X141" i="20"/>
  <c r="Y141" i="20" s="1"/>
  <c r="W142" i="20"/>
  <c r="X142" i="20"/>
  <c r="Y142" i="20" s="1"/>
  <c r="W143" i="20"/>
  <c r="X143" i="20"/>
  <c r="Y143" i="20" s="1"/>
  <c r="W144" i="20"/>
  <c r="X144" i="20"/>
  <c r="Y144" i="20"/>
  <c r="W145" i="20"/>
  <c r="Y145" i="20" s="1"/>
  <c r="X145" i="20"/>
  <c r="W146" i="20"/>
  <c r="X146" i="20"/>
  <c r="Y146" i="20"/>
  <c r="W147" i="20"/>
  <c r="X147" i="20"/>
  <c r="Y147" i="20"/>
  <c r="W148" i="20"/>
  <c r="X148" i="20"/>
  <c r="Y148" i="20" s="1"/>
  <c r="W149" i="20"/>
  <c r="X149" i="20"/>
  <c r="Y149" i="20" s="1"/>
  <c r="W150" i="20"/>
  <c r="X150" i="20"/>
  <c r="Y150" i="20" s="1"/>
  <c r="W151" i="20"/>
  <c r="X151" i="20"/>
  <c r="Y151" i="20" s="1"/>
  <c r="W152" i="20"/>
  <c r="X152" i="20"/>
  <c r="Y152" i="20"/>
  <c r="W153" i="20"/>
  <c r="Y153" i="20" s="1"/>
  <c r="X153" i="20"/>
  <c r="W154" i="20"/>
  <c r="X154" i="20"/>
  <c r="Y154" i="20"/>
  <c r="W155" i="20"/>
  <c r="X155" i="20"/>
  <c r="Y155" i="20"/>
  <c r="W156" i="20"/>
  <c r="X156" i="20"/>
  <c r="Y156" i="20" s="1"/>
  <c r="W157" i="20"/>
  <c r="X157" i="20"/>
  <c r="Y157" i="20" s="1"/>
  <c r="W158" i="20"/>
  <c r="X158" i="20"/>
  <c r="Y158" i="20" s="1"/>
  <c r="W159" i="20"/>
  <c r="X159" i="20"/>
  <c r="Y159" i="20" s="1"/>
  <c r="W160" i="20"/>
  <c r="X160" i="20"/>
  <c r="Y160" i="20"/>
  <c r="W161" i="20"/>
  <c r="Y161" i="20" s="1"/>
  <c r="X161" i="20"/>
  <c r="W162" i="20"/>
  <c r="X162" i="20"/>
  <c r="Y162" i="20"/>
  <c r="W163" i="20"/>
  <c r="X163" i="20"/>
  <c r="Y163" i="20"/>
  <c r="W164" i="20"/>
  <c r="X164" i="20"/>
  <c r="Y164" i="20" s="1"/>
  <c r="W165" i="20"/>
  <c r="X165" i="20"/>
  <c r="Y165" i="20" s="1"/>
  <c r="W166" i="20"/>
  <c r="X166" i="20"/>
  <c r="Y166" i="20" s="1"/>
  <c r="W167" i="20"/>
  <c r="Y167" i="20" s="1"/>
  <c r="X167" i="20"/>
  <c r="W168" i="20"/>
  <c r="X168" i="20"/>
  <c r="Y168" i="20"/>
  <c r="W169" i="20"/>
  <c r="Y169" i="20" s="1"/>
  <c r="X169" i="20"/>
  <c r="W170" i="20"/>
  <c r="X170" i="20"/>
  <c r="Y170" i="20"/>
  <c r="W171" i="20"/>
  <c r="X171" i="20"/>
  <c r="Y171" i="20"/>
  <c r="W172" i="20"/>
  <c r="X172" i="20"/>
  <c r="Y172" i="20" s="1"/>
  <c r="W173" i="20"/>
  <c r="X173" i="20"/>
  <c r="Y173" i="20" s="1"/>
  <c r="W174" i="20"/>
  <c r="X174" i="20"/>
  <c r="Y174" i="20" s="1"/>
  <c r="W175" i="20"/>
  <c r="Y175" i="20" s="1"/>
  <c r="X175" i="20"/>
  <c r="W176" i="20"/>
  <c r="X176" i="20"/>
  <c r="Y176" i="20"/>
  <c r="W177" i="20"/>
  <c r="Y177" i="20" s="1"/>
  <c r="X177" i="20"/>
  <c r="W178" i="20"/>
  <c r="X178" i="20"/>
  <c r="Y178" i="20"/>
  <c r="W179" i="20"/>
  <c r="X179" i="20"/>
  <c r="Y179" i="20"/>
  <c r="W180" i="20"/>
  <c r="X180" i="20"/>
  <c r="Y180" i="20" s="1"/>
  <c r="W181" i="20"/>
  <c r="X181" i="20"/>
  <c r="Y181" i="20" s="1"/>
  <c r="W182" i="20"/>
  <c r="X182" i="20"/>
  <c r="Y182" i="20" s="1"/>
  <c r="W183" i="20"/>
  <c r="Y183" i="20" s="1"/>
  <c r="X183" i="20"/>
  <c r="W184" i="20"/>
  <c r="X184" i="20"/>
  <c r="Y184" i="20"/>
  <c r="W185" i="20"/>
  <c r="Y185" i="20" s="1"/>
  <c r="X185" i="20"/>
  <c r="W186" i="20"/>
  <c r="X186" i="20"/>
  <c r="Y186" i="20"/>
  <c r="W187" i="20"/>
  <c r="X187" i="20"/>
  <c r="Y187" i="20"/>
  <c r="W188" i="20"/>
  <c r="X188" i="20"/>
  <c r="Y188" i="20" s="1"/>
  <c r="W189" i="20"/>
  <c r="X189" i="20"/>
  <c r="Y189" i="20" s="1"/>
  <c r="W190" i="20"/>
  <c r="X190" i="20"/>
  <c r="Y190" i="20" s="1"/>
  <c r="W191" i="20"/>
  <c r="Y191" i="20" s="1"/>
  <c r="X191" i="20"/>
  <c r="W192" i="20"/>
  <c r="X192" i="20"/>
  <c r="Y192" i="20"/>
  <c r="W193" i="20"/>
  <c r="Y193" i="20" s="1"/>
  <c r="X193" i="20"/>
  <c r="W194" i="20"/>
  <c r="X194" i="20"/>
  <c r="Y194" i="20"/>
  <c r="W195" i="20"/>
  <c r="X195" i="20"/>
  <c r="Y195" i="20"/>
  <c r="W196" i="20"/>
  <c r="X196" i="20"/>
  <c r="Y196" i="20" s="1"/>
  <c r="W197" i="20"/>
  <c r="X197" i="20"/>
  <c r="Y197" i="20" s="1"/>
  <c r="W198" i="20"/>
  <c r="X198" i="20"/>
  <c r="Y198" i="20" s="1"/>
  <c r="W199" i="20"/>
  <c r="Y199" i="20" s="1"/>
  <c r="X199" i="20"/>
  <c r="W200" i="20"/>
  <c r="X200" i="20"/>
  <c r="Y200" i="20"/>
  <c r="W201" i="20"/>
  <c r="Y201" i="20" s="1"/>
  <c r="X201" i="20"/>
  <c r="W202" i="20"/>
  <c r="X202" i="20"/>
  <c r="Y202" i="20"/>
  <c r="W203" i="20"/>
  <c r="X203" i="20"/>
  <c r="Y203" i="20"/>
  <c r="W204" i="20"/>
  <c r="X204" i="20"/>
  <c r="Y204" i="20" s="1"/>
  <c r="W205" i="20"/>
  <c r="X205" i="20"/>
  <c r="Y205" i="20" s="1"/>
  <c r="W206" i="20"/>
  <c r="X206" i="20"/>
  <c r="Y206" i="20" s="1"/>
  <c r="W207" i="20"/>
  <c r="Y207" i="20" s="1"/>
  <c r="X207" i="20"/>
  <c r="W208" i="20"/>
  <c r="X208" i="20"/>
  <c r="Y208" i="20"/>
  <c r="W209" i="20"/>
  <c r="Y209" i="20" s="1"/>
  <c r="X209" i="20"/>
  <c r="W210" i="20"/>
  <c r="X210" i="20"/>
  <c r="Y210" i="20"/>
  <c r="W211" i="20"/>
  <c r="X211" i="20"/>
  <c r="Y211" i="20"/>
  <c r="W212" i="20"/>
  <c r="X212" i="20"/>
  <c r="Y212" i="20" s="1"/>
  <c r="W213" i="20"/>
  <c r="X213" i="20"/>
  <c r="Y213" i="20" s="1"/>
  <c r="W214" i="20"/>
  <c r="X214" i="20"/>
  <c r="Y214" i="20" s="1"/>
  <c r="W215" i="20"/>
  <c r="Y215" i="20" s="1"/>
  <c r="X215" i="20"/>
  <c r="W216" i="20"/>
  <c r="X216" i="20"/>
  <c r="Y216" i="20"/>
  <c r="W217" i="20"/>
  <c r="Y217" i="20" s="1"/>
  <c r="X217" i="20"/>
  <c r="W218" i="20"/>
  <c r="X218" i="20"/>
  <c r="Y218" i="20"/>
  <c r="W219" i="20"/>
  <c r="X219" i="20"/>
  <c r="Y219" i="20"/>
  <c r="W220" i="20"/>
  <c r="X220" i="20"/>
  <c r="Y220" i="20" s="1"/>
  <c r="W221" i="20"/>
  <c r="X221" i="20"/>
  <c r="Y221" i="20" s="1"/>
  <c r="W222" i="20"/>
  <c r="X222" i="20"/>
  <c r="Y222" i="20" s="1"/>
  <c r="W223" i="20"/>
  <c r="Y223" i="20" s="1"/>
  <c r="X223" i="20"/>
  <c r="W224" i="20"/>
  <c r="X224" i="20"/>
  <c r="Y224" i="20"/>
  <c r="W225" i="20"/>
  <c r="Y225" i="20" s="1"/>
  <c r="X225" i="20"/>
  <c r="W226" i="20"/>
  <c r="X226" i="20"/>
  <c r="Y226" i="20"/>
  <c r="W227" i="20"/>
  <c r="X227" i="20"/>
  <c r="Y227" i="20"/>
  <c r="W228" i="20"/>
  <c r="X228" i="20"/>
  <c r="Y228" i="20" s="1"/>
  <c r="W229" i="20"/>
  <c r="X229" i="20"/>
  <c r="Y229" i="20" s="1"/>
  <c r="W230" i="20"/>
  <c r="X230" i="20"/>
  <c r="Y230" i="20" s="1"/>
  <c r="W231" i="20"/>
  <c r="Y231" i="20" s="1"/>
  <c r="X231" i="20"/>
  <c r="W232" i="20"/>
  <c r="X232" i="20"/>
  <c r="Y232" i="20"/>
  <c r="W233" i="20"/>
  <c r="Y233" i="20" s="1"/>
  <c r="X233" i="20"/>
  <c r="W234" i="20"/>
  <c r="X234" i="20"/>
  <c r="Y234" i="20"/>
  <c r="W235" i="20"/>
  <c r="X235" i="20"/>
  <c r="Y235" i="20"/>
  <c r="W236" i="20"/>
  <c r="X236" i="20"/>
  <c r="Y236" i="20" s="1"/>
  <c r="W237" i="20"/>
  <c r="X237" i="20"/>
  <c r="Y237" i="20" s="1"/>
  <c r="W238" i="20"/>
  <c r="X238" i="20"/>
  <c r="Y238" i="20" s="1"/>
  <c r="W239" i="20"/>
  <c r="Y239" i="20" s="1"/>
  <c r="X239" i="20"/>
  <c r="W240" i="20"/>
  <c r="X240" i="20"/>
  <c r="Y240" i="20"/>
  <c r="W241" i="20"/>
  <c r="Y241" i="20" s="1"/>
  <c r="X241" i="20"/>
  <c r="W242" i="20"/>
  <c r="X242" i="20"/>
  <c r="Y242" i="20"/>
  <c r="W243" i="20"/>
  <c r="X243" i="20"/>
  <c r="Y243" i="20"/>
  <c r="W244" i="20"/>
  <c r="X244" i="20"/>
  <c r="Y244" i="20" s="1"/>
  <c r="W245" i="20"/>
  <c r="X245" i="20"/>
  <c r="Y245" i="20" s="1"/>
  <c r="W246" i="20"/>
  <c r="X246" i="20"/>
  <c r="Y246" i="20" s="1"/>
  <c r="W247" i="20"/>
  <c r="Y247" i="20" s="1"/>
  <c r="X247" i="20"/>
  <c r="W248" i="20"/>
  <c r="X248" i="20"/>
  <c r="Y248" i="20"/>
  <c r="W249" i="20"/>
  <c r="Y249" i="20" s="1"/>
  <c r="X249" i="20"/>
  <c r="W250" i="20"/>
  <c r="X250" i="20"/>
  <c r="Y250" i="20"/>
  <c r="W251" i="20"/>
  <c r="X251" i="20"/>
  <c r="Y251" i="20"/>
  <c r="W252" i="20"/>
  <c r="X252" i="20"/>
  <c r="Y252" i="20" s="1"/>
  <c r="W253" i="20"/>
  <c r="X253" i="20"/>
  <c r="Y253" i="20" s="1"/>
  <c r="W254" i="20"/>
  <c r="X254" i="20"/>
  <c r="Y254" i="20" s="1"/>
  <c r="W255" i="20"/>
  <c r="Y255" i="20" s="1"/>
  <c r="X255" i="20"/>
  <c r="W256" i="20"/>
  <c r="X256" i="20"/>
  <c r="Y256" i="20"/>
  <c r="W257" i="20"/>
  <c r="Y257" i="20" s="1"/>
  <c r="X257" i="20"/>
  <c r="W258" i="20"/>
  <c r="X258" i="20"/>
  <c r="Y258" i="20"/>
  <c r="W259" i="20"/>
  <c r="X259" i="20"/>
  <c r="Y259" i="20"/>
  <c r="W260" i="20"/>
  <c r="X260" i="20"/>
  <c r="Y260" i="20" s="1"/>
  <c r="W261" i="20"/>
  <c r="X261" i="20"/>
  <c r="Y261" i="20" s="1"/>
  <c r="W262" i="20"/>
  <c r="X262" i="20"/>
  <c r="Y262" i="20" s="1"/>
  <c r="W263" i="20"/>
  <c r="Y263" i="20" s="1"/>
  <c r="X263" i="20"/>
  <c r="W264" i="20"/>
  <c r="X264" i="20"/>
  <c r="Y264" i="20"/>
  <c r="W265" i="20"/>
  <c r="Y265" i="20" s="1"/>
  <c r="X265" i="20"/>
  <c r="W266" i="20"/>
  <c r="X266" i="20"/>
  <c r="Y266" i="20"/>
  <c r="W267" i="20"/>
  <c r="X267" i="20"/>
  <c r="Y267" i="20"/>
  <c r="W268" i="20"/>
  <c r="X268" i="20"/>
  <c r="Y268" i="20" s="1"/>
  <c r="W269" i="20"/>
  <c r="X269" i="20"/>
  <c r="Y269" i="20" s="1"/>
  <c r="W270" i="20"/>
  <c r="X270" i="20"/>
  <c r="Y270" i="20" s="1"/>
  <c r="W271" i="20"/>
  <c r="Y271" i="20" s="1"/>
  <c r="X271" i="20"/>
  <c r="W272" i="20"/>
  <c r="X272" i="20"/>
  <c r="Y272" i="20"/>
  <c r="W273" i="20"/>
  <c r="Y273" i="20" s="1"/>
  <c r="X273" i="20"/>
  <c r="W274" i="20"/>
  <c r="X274" i="20"/>
  <c r="Y274" i="20"/>
  <c r="W275" i="20"/>
  <c r="X275" i="20"/>
  <c r="Y275" i="20"/>
  <c r="W276" i="20"/>
  <c r="X276" i="20"/>
  <c r="Y276" i="20" s="1"/>
  <c r="W277" i="20"/>
  <c r="X277" i="20"/>
  <c r="Y277" i="20" s="1"/>
  <c r="W278" i="20"/>
  <c r="X278" i="20"/>
  <c r="Y278" i="20" s="1"/>
  <c r="W279" i="20"/>
  <c r="Y279" i="20" s="1"/>
  <c r="X279" i="20"/>
  <c r="W280" i="20"/>
  <c r="X280" i="20"/>
  <c r="Y280" i="20"/>
  <c r="W281" i="20"/>
  <c r="Y281" i="20" s="1"/>
  <c r="X281" i="20"/>
  <c r="W282" i="20"/>
  <c r="X282" i="20"/>
  <c r="Y282" i="20"/>
  <c r="W283" i="20"/>
  <c r="X283" i="20"/>
  <c r="Y283" i="20"/>
  <c r="W284" i="20"/>
  <c r="X284" i="20"/>
  <c r="Y284" i="20" s="1"/>
  <c r="W285" i="20"/>
  <c r="X285" i="20"/>
  <c r="Y285" i="20" s="1"/>
  <c r="W286" i="20"/>
  <c r="X286" i="20"/>
  <c r="Y286" i="20" s="1"/>
  <c r="W287" i="20"/>
  <c r="Y287" i="20" s="1"/>
  <c r="X287" i="20"/>
  <c r="W288" i="20"/>
  <c r="X288" i="20"/>
  <c r="Y288" i="20"/>
  <c r="W289" i="20"/>
  <c r="Y289" i="20" s="1"/>
  <c r="X289" i="20"/>
  <c r="W290" i="20"/>
  <c r="X290" i="20"/>
  <c r="Y290" i="20"/>
  <c r="W291" i="20"/>
  <c r="X291" i="20"/>
  <c r="Y291" i="20"/>
  <c r="W292" i="20"/>
  <c r="X292" i="20"/>
  <c r="Y292" i="20" s="1"/>
  <c r="W293" i="20"/>
  <c r="X293" i="20"/>
  <c r="Y293" i="20" s="1"/>
  <c r="W294" i="20"/>
  <c r="X294" i="20"/>
  <c r="Y294" i="20" s="1"/>
  <c r="W295" i="20"/>
  <c r="Y295" i="20" s="1"/>
  <c r="X295" i="20"/>
  <c r="W296" i="20"/>
  <c r="X296" i="20"/>
  <c r="Y296" i="20"/>
  <c r="W297" i="20"/>
  <c r="Y297" i="20" s="1"/>
  <c r="X297" i="20"/>
  <c r="W298" i="20"/>
  <c r="X298" i="20"/>
  <c r="Y298" i="20"/>
  <c r="W299" i="20"/>
  <c r="X299" i="20"/>
  <c r="Y299" i="20"/>
  <c r="W300" i="20"/>
  <c r="X300" i="20"/>
  <c r="Y300" i="20" s="1"/>
  <c r="W301" i="20"/>
  <c r="X301" i="20"/>
  <c r="Y301" i="20" s="1"/>
  <c r="W302" i="20"/>
  <c r="X302" i="20"/>
  <c r="Y302" i="20" s="1"/>
  <c r="W303" i="20"/>
  <c r="Y303" i="20" s="1"/>
  <c r="X303" i="20"/>
  <c r="W304" i="20"/>
  <c r="Y304" i="20" s="1"/>
  <c r="X304" i="20"/>
  <c r="W305" i="20"/>
  <c r="Y305" i="20" s="1"/>
  <c r="X305" i="20"/>
  <c r="W306" i="20"/>
  <c r="X306" i="20"/>
  <c r="Y306" i="20"/>
  <c r="W307" i="20"/>
  <c r="X307" i="20"/>
  <c r="Y307" i="20"/>
  <c r="W308" i="20"/>
  <c r="X308" i="20"/>
  <c r="Y308" i="20" s="1"/>
  <c r="W309" i="20"/>
  <c r="X309" i="20"/>
  <c r="Y309" i="20" s="1"/>
  <c r="W310" i="20"/>
  <c r="X310" i="20"/>
  <c r="Y310" i="20" s="1"/>
  <c r="W311" i="20"/>
  <c r="Y311" i="20" s="1"/>
  <c r="X311" i="20"/>
  <c r="W312" i="20"/>
  <c r="Y312" i="20" s="1"/>
  <c r="X312" i="20"/>
  <c r="W313" i="20"/>
  <c r="Y313" i="20" s="1"/>
  <c r="X313" i="20"/>
  <c r="W314" i="20"/>
  <c r="X314" i="20"/>
  <c r="Y314" i="20"/>
  <c r="W315" i="20"/>
  <c r="X315" i="20"/>
  <c r="Y315" i="20"/>
  <c r="W316" i="20"/>
  <c r="X316" i="20"/>
  <c r="Y316" i="20" s="1"/>
  <c r="W317" i="20"/>
  <c r="X317" i="20"/>
  <c r="Y317" i="20" s="1"/>
  <c r="W318" i="20"/>
  <c r="X318" i="20"/>
  <c r="Y318" i="20" s="1"/>
  <c r="W319" i="20"/>
  <c r="Y319" i="20" s="1"/>
  <c r="X319" i="20"/>
  <c r="W320" i="20"/>
  <c r="Y320" i="20" s="1"/>
  <c r="X320" i="20"/>
  <c r="W321" i="20"/>
  <c r="Y321" i="20" s="1"/>
  <c r="X321" i="20"/>
  <c r="W322" i="20"/>
  <c r="X322" i="20"/>
  <c r="Y322" i="20"/>
  <c r="W323" i="20"/>
  <c r="X323" i="20"/>
  <c r="Y323" i="20"/>
  <c r="W324" i="20"/>
  <c r="X324" i="20"/>
  <c r="Y324" i="20" s="1"/>
  <c r="W325" i="20"/>
  <c r="X325" i="20"/>
  <c r="Y325" i="20" s="1"/>
  <c r="W326" i="20"/>
  <c r="X326" i="20"/>
  <c r="Y326" i="20" s="1"/>
  <c r="W327" i="20"/>
  <c r="Y327" i="20" s="1"/>
  <c r="X327" i="20"/>
  <c r="W328" i="20"/>
  <c r="Y328" i="20" s="1"/>
  <c r="X328" i="20"/>
  <c r="W329" i="20"/>
  <c r="Y329" i="20" s="1"/>
  <c r="X329" i="20"/>
  <c r="W330" i="20"/>
  <c r="X330" i="20"/>
  <c r="Y330" i="20"/>
  <c r="W331" i="20"/>
  <c r="X331" i="20"/>
  <c r="Y331" i="20"/>
  <c r="W332" i="20"/>
  <c r="X332" i="20"/>
  <c r="Y332" i="20" s="1"/>
  <c r="W333" i="20"/>
  <c r="X333" i="20"/>
  <c r="Y333" i="20" s="1"/>
  <c r="W334" i="20"/>
  <c r="X334" i="20"/>
  <c r="Y334" i="20" s="1"/>
  <c r="W335" i="20"/>
  <c r="Y335" i="20" s="1"/>
  <c r="X335" i="20"/>
  <c r="W336" i="20"/>
  <c r="Y336" i="20" s="1"/>
  <c r="X336" i="20"/>
  <c r="W337" i="20"/>
  <c r="Y337" i="20" s="1"/>
  <c r="X337" i="20"/>
  <c r="W338" i="20"/>
  <c r="X338" i="20"/>
  <c r="Y338" i="20"/>
  <c r="W339" i="20"/>
  <c r="X339" i="20"/>
  <c r="Y339" i="20"/>
  <c r="W340" i="20"/>
  <c r="X340" i="20"/>
  <c r="Y340" i="20" s="1"/>
  <c r="W341" i="20"/>
  <c r="X341" i="20"/>
  <c r="Y341" i="20" s="1"/>
  <c r="W342" i="20"/>
  <c r="X342" i="20"/>
  <c r="Y342" i="20" s="1"/>
  <c r="W343" i="20"/>
  <c r="Y343" i="20" s="1"/>
  <c r="X343" i="20"/>
  <c r="W344" i="20"/>
  <c r="Y344" i="20" s="1"/>
  <c r="X344" i="20"/>
  <c r="W345" i="20"/>
  <c r="Y345" i="20" s="1"/>
  <c r="X345" i="20"/>
  <c r="W346" i="20"/>
  <c r="X346" i="20"/>
  <c r="Y346" i="20"/>
  <c r="W347" i="20"/>
  <c r="X347" i="20"/>
  <c r="Y347" i="20"/>
  <c r="W348" i="20"/>
  <c r="X348" i="20"/>
  <c r="Y348" i="20" s="1"/>
  <c r="W349" i="20"/>
  <c r="X349" i="20"/>
  <c r="Y349" i="20" s="1"/>
  <c r="W350" i="20"/>
  <c r="X350" i="20"/>
  <c r="Y350" i="20" s="1"/>
  <c r="W351" i="20"/>
  <c r="Y351" i="20" s="1"/>
  <c r="X351" i="20"/>
  <c r="W352" i="20"/>
  <c r="Y352" i="20" s="1"/>
  <c r="X352" i="20"/>
  <c r="W353" i="20"/>
  <c r="Y353" i="20" s="1"/>
  <c r="X353" i="20"/>
  <c r="W354" i="20"/>
  <c r="X354" i="20"/>
  <c r="Y354" i="20"/>
  <c r="W355" i="20"/>
  <c r="X355" i="20"/>
  <c r="Y355" i="20"/>
  <c r="W356" i="20"/>
  <c r="X356" i="20"/>
  <c r="Y356" i="20" s="1"/>
  <c r="W357" i="20"/>
  <c r="X357" i="20"/>
  <c r="Y357" i="20" s="1"/>
  <c r="W358" i="20"/>
  <c r="X358" i="20"/>
  <c r="Y358" i="20" s="1"/>
  <c r="W359" i="20"/>
  <c r="Y359" i="20" s="1"/>
  <c r="X359" i="20"/>
  <c r="W360" i="20"/>
  <c r="Y360" i="20" s="1"/>
  <c r="X360" i="20"/>
  <c r="W361" i="20"/>
  <c r="Y361" i="20" s="1"/>
  <c r="X361" i="20"/>
  <c r="W362" i="20"/>
  <c r="X362" i="20"/>
  <c r="Y362" i="20"/>
  <c r="W363" i="20"/>
  <c r="X363" i="20"/>
  <c r="Y363" i="20"/>
  <c r="W364" i="20"/>
  <c r="X364" i="20"/>
  <c r="Y364" i="20" s="1"/>
  <c r="W365" i="20"/>
  <c r="X365" i="20"/>
  <c r="Y365" i="20" s="1"/>
  <c r="W366" i="20"/>
  <c r="X366" i="20"/>
  <c r="Y366" i="20" s="1"/>
  <c r="W367" i="20"/>
  <c r="Y367" i="20" s="1"/>
  <c r="X367" i="20"/>
  <c r="W368" i="20"/>
  <c r="Y368" i="20" s="1"/>
  <c r="X368" i="20"/>
  <c r="W369" i="20"/>
  <c r="Y369" i="20" s="1"/>
  <c r="X369" i="20"/>
  <c r="W370" i="20"/>
  <c r="X370" i="20"/>
  <c r="Y370" i="20"/>
  <c r="W371" i="20"/>
  <c r="X371" i="20"/>
  <c r="Y371" i="20"/>
  <c r="W372" i="20"/>
  <c r="X372" i="20"/>
  <c r="Y372" i="20" s="1"/>
  <c r="W373" i="20"/>
  <c r="X373" i="20"/>
  <c r="Y373" i="20" s="1"/>
  <c r="W374" i="20"/>
  <c r="X374" i="20"/>
  <c r="Y374" i="20" s="1"/>
  <c r="W375" i="20"/>
  <c r="Y375" i="20" s="1"/>
  <c r="X375" i="20"/>
  <c r="W376" i="20"/>
  <c r="Y376" i="20" s="1"/>
  <c r="X376" i="20"/>
  <c r="W377" i="20"/>
  <c r="Y377" i="20" s="1"/>
  <c r="X377" i="20"/>
  <c r="W378" i="20"/>
  <c r="X378" i="20"/>
  <c r="Y378" i="20"/>
  <c r="W379" i="20"/>
  <c r="X379" i="20"/>
  <c r="Y379" i="20"/>
  <c r="W380" i="20"/>
  <c r="X380" i="20"/>
  <c r="Y380" i="20" s="1"/>
  <c r="W381" i="20"/>
  <c r="X381" i="20"/>
  <c r="Y381" i="20" s="1"/>
  <c r="W382" i="20"/>
  <c r="X382" i="20"/>
  <c r="Y382" i="20" s="1"/>
  <c r="W383" i="20"/>
  <c r="Y383" i="20" s="1"/>
  <c r="X383" i="20"/>
  <c r="W384" i="20"/>
  <c r="Y384" i="20" s="1"/>
  <c r="X384" i="20"/>
  <c r="W385" i="20"/>
  <c r="Y385" i="20" s="1"/>
  <c r="X385" i="20"/>
  <c r="W386" i="20"/>
  <c r="X386" i="20"/>
  <c r="Y386" i="20"/>
  <c r="W387" i="20"/>
  <c r="X387" i="20"/>
  <c r="Y387" i="20"/>
  <c r="W388" i="20"/>
  <c r="X388" i="20"/>
  <c r="Y388" i="20" s="1"/>
  <c r="W389" i="20"/>
  <c r="X389" i="20"/>
  <c r="Y389" i="20" s="1"/>
  <c r="W390" i="20"/>
  <c r="X390" i="20"/>
  <c r="Y390" i="20" s="1"/>
  <c r="W391" i="20"/>
  <c r="Y391" i="20" s="1"/>
  <c r="X391" i="20"/>
  <c r="W392" i="20"/>
  <c r="Y392" i="20" s="1"/>
  <c r="X392" i="20"/>
  <c r="W393" i="20"/>
  <c r="Y393" i="20" s="1"/>
  <c r="X393" i="20"/>
  <c r="W394" i="20"/>
  <c r="X394" i="20"/>
  <c r="Y394" i="20"/>
  <c r="W395" i="20"/>
  <c r="X395" i="20"/>
  <c r="Y395" i="20"/>
  <c r="W396" i="20"/>
  <c r="X396" i="20"/>
  <c r="Y396" i="20" s="1"/>
  <c r="W397" i="20"/>
  <c r="X397" i="20"/>
  <c r="Y397" i="20" s="1"/>
  <c r="W398" i="20"/>
  <c r="X398" i="20"/>
  <c r="Y398" i="20" s="1"/>
  <c r="W399" i="20"/>
  <c r="Y399" i="20" s="1"/>
  <c r="X399" i="20"/>
  <c r="W400" i="20"/>
  <c r="Y400" i="20" s="1"/>
  <c r="X400" i="20"/>
  <c r="W401" i="20"/>
  <c r="Y401" i="20" s="1"/>
  <c r="X401" i="20"/>
  <c r="W402" i="20"/>
  <c r="X402" i="20"/>
  <c r="Y402" i="20"/>
  <c r="W403" i="20"/>
  <c r="X403" i="20"/>
  <c r="Y403" i="20"/>
  <c r="W404" i="20"/>
  <c r="X404" i="20"/>
  <c r="Y404" i="20" s="1"/>
  <c r="W405" i="20"/>
  <c r="X405" i="20"/>
  <c r="Y405" i="20" s="1"/>
  <c r="W406" i="20"/>
  <c r="X406" i="20"/>
  <c r="Y406" i="20" s="1"/>
  <c r="W407" i="20"/>
  <c r="Y407" i="20" s="1"/>
  <c r="X407" i="20"/>
  <c r="W408" i="20"/>
  <c r="Y408" i="20" s="1"/>
  <c r="X408" i="20"/>
  <c r="W409" i="20"/>
  <c r="Y409" i="20" s="1"/>
  <c r="X409" i="20"/>
  <c r="W410" i="20"/>
  <c r="X410" i="20"/>
  <c r="Y410" i="20"/>
  <c r="W411" i="20"/>
  <c r="X411" i="20"/>
  <c r="Y411" i="20"/>
  <c r="W412" i="20"/>
  <c r="X412" i="20"/>
  <c r="Y412" i="20" s="1"/>
  <c r="W413" i="20"/>
  <c r="X413" i="20"/>
  <c r="Y413" i="20" s="1"/>
  <c r="W414" i="20"/>
  <c r="X414" i="20"/>
  <c r="Y414" i="20" s="1"/>
  <c r="W415" i="20"/>
  <c r="Y415" i="20" s="1"/>
  <c r="X415" i="20"/>
  <c r="W416" i="20"/>
  <c r="Y416" i="20" s="1"/>
  <c r="X416" i="20"/>
  <c r="W417" i="20"/>
  <c r="Y417" i="20" s="1"/>
  <c r="X417" i="20"/>
  <c r="W418" i="20"/>
  <c r="X418" i="20"/>
  <c r="Y418" i="20"/>
  <c r="W419" i="20"/>
  <c r="X419" i="20"/>
  <c r="Y419" i="20"/>
  <c r="W420" i="20"/>
  <c r="X420" i="20"/>
  <c r="Y420" i="20" s="1"/>
  <c r="W421" i="20"/>
  <c r="X421" i="20"/>
  <c r="Y421" i="20" s="1"/>
  <c r="W422" i="20"/>
  <c r="X422" i="20"/>
  <c r="Y422" i="20" s="1"/>
  <c r="W423" i="20"/>
  <c r="Y423" i="20" s="1"/>
  <c r="X423" i="20"/>
  <c r="W424" i="20"/>
  <c r="Y424" i="20" s="1"/>
  <c r="X424" i="20"/>
  <c r="W425" i="20"/>
  <c r="Y425" i="20" s="1"/>
  <c r="X425" i="20"/>
  <c r="W426" i="20"/>
  <c r="X426" i="20"/>
  <c r="Y426" i="20"/>
  <c r="W427" i="20"/>
  <c r="X427" i="20"/>
  <c r="Y427" i="20"/>
  <c r="W428" i="20"/>
  <c r="X428" i="20"/>
  <c r="Y428" i="20" s="1"/>
  <c r="W429" i="20"/>
  <c r="X429" i="20"/>
  <c r="Y429" i="20" s="1"/>
  <c r="W430" i="20"/>
  <c r="X430" i="20"/>
  <c r="Y430" i="20" s="1"/>
  <c r="W431" i="20"/>
  <c r="Y431" i="20" s="1"/>
  <c r="X431" i="20"/>
  <c r="W432" i="20"/>
  <c r="Y432" i="20" s="1"/>
  <c r="X432" i="20"/>
  <c r="W433" i="20"/>
  <c r="Y433" i="20" s="1"/>
  <c r="X433" i="20"/>
  <c r="W434" i="20"/>
  <c r="X434" i="20"/>
  <c r="Y434" i="20"/>
  <c r="W435" i="20"/>
  <c r="X435" i="20"/>
  <c r="Y435" i="20"/>
  <c r="W436" i="20"/>
  <c r="X436" i="20"/>
  <c r="Y436" i="20" s="1"/>
  <c r="W437" i="20"/>
  <c r="X437" i="20"/>
  <c r="Y437" i="20" s="1"/>
  <c r="W438" i="20"/>
  <c r="X438" i="20"/>
  <c r="Y438" i="20" s="1"/>
  <c r="W439" i="20"/>
  <c r="Y439" i="20" s="1"/>
  <c r="X439" i="20"/>
  <c r="W440" i="20"/>
  <c r="Y440" i="20" s="1"/>
  <c r="X440" i="20"/>
  <c r="W441" i="20"/>
  <c r="Y441" i="20" s="1"/>
  <c r="X441" i="20"/>
  <c r="W442" i="20"/>
  <c r="X442" i="20"/>
  <c r="Y442" i="20"/>
  <c r="W443" i="20"/>
  <c r="X443" i="20"/>
  <c r="Y443" i="20"/>
  <c r="W444" i="20"/>
  <c r="X444" i="20"/>
  <c r="Y444" i="20" s="1"/>
  <c r="W445" i="20"/>
  <c r="X445" i="20"/>
  <c r="Y445" i="20" s="1"/>
  <c r="W446" i="20"/>
  <c r="X446" i="20"/>
  <c r="Y446" i="20" s="1"/>
  <c r="W447" i="20"/>
  <c r="Y447" i="20" s="1"/>
  <c r="X447" i="20"/>
  <c r="W448" i="20"/>
  <c r="Y448" i="20" s="1"/>
  <c r="X448" i="20"/>
  <c r="W449" i="20"/>
  <c r="Y449" i="20" s="1"/>
  <c r="X449" i="20"/>
  <c r="W450" i="20"/>
  <c r="X450" i="20"/>
  <c r="Y450" i="20"/>
  <c r="W451" i="20"/>
  <c r="X451" i="20"/>
  <c r="Y451" i="20"/>
  <c r="W452" i="20"/>
  <c r="X452" i="20"/>
  <c r="Y452" i="20" s="1"/>
  <c r="W453" i="20"/>
  <c r="X453" i="20"/>
  <c r="Y453" i="20" s="1"/>
  <c r="W454" i="20"/>
  <c r="X454" i="20"/>
  <c r="Y454" i="20" s="1"/>
  <c r="W455" i="20"/>
  <c r="Y455" i="20" s="1"/>
  <c r="X455" i="20"/>
  <c r="W456" i="20"/>
  <c r="Y456" i="20" s="1"/>
  <c r="X456" i="20"/>
  <c r="W457" i="20"/>
  <c r="Y457" i="20" s="1"/>
  <c r="X457" i="20"/>
  <c r="W458" i="20"/>
  <c r="X458" i="20"/>
  <c r="Y458" i="20"/>
  <c r="W459" i="20"/>
  <c r="X459" i="20"/>
  <c r="Y459" i="20"/>
  <c r="W460" i="20"/>
  <c r="X460" i="20"/>
  <c r="Y460" i="20" s="1"/>
  <c r="W461" i="20"/>
  <c r="X461" i="20"/>
  <c r="Y461" i="20" s="1"/>
  <c r="W462" i="20"/>
  <c r="X462" i="20"/>
  <c r="Y462" i="20" s="1"/>
  <c r="W463" i="20"/>
  <c r="Y463" i="20" s="1"/>
  <c r="X463" i="20"/>
  <c r="W464" i="20"/>
  <c r="Y464" i="20" s="1"/>
  <c r="X464" i="20"/>
  <c r="W465" i="20"/>
  <c r="Y465" i="20" s="1"/>
  <c r="X465" i="20"/>
  <c r="W466" i="20"/>
  <c r="X466" i="20"/>
  <c r="Y466" i="20"/>
  <c r="W467" i="20"/>
  <c r="X467" i="20"/>
  <c r="Y467" i="20"/>
  <c r="W468" i="20"/>
  <c r="X468" i="20"/>
  <c r="Y468" i="20" s="1"/>
  <c r="W469" i="20"/>
  <c r="X469" i="20"/>
  <c r="Y469" i="20" s="1"/>
  <c r="W470" i="20"/>
  <c r="X470" i="20"/>
  <c r="Y470" i="20" s="1"/>
  <c r="W471" i="20"/>
  <c r="Y471" i="20" s="1"/>
  <c r="X471" i="20"/>
  <c r="W472" i="20"/>
  <c r="Y472" i="20" s="1"/>
  <c r="X472" i="20"/>
  <c r="W473" i="20"/>
  <c r="Y473" i="20" s="1"/>
  <c r="X473" i="20"/>
  <c r="W474" i="20"/>
  <c r="X474" i="20"/>
  <c r="Y474" i="20"/>
  <c r="W475" i="20"/>
  <c r="X475" i="20"/>
  <c r="Y475" i="20"/>
  <c r="W476" i="20"/>
  <c r="X476" i="20"/>
  <c r="Y476" i="20" s="1"/>
  <c r="W477" i="20"/>
  <c r="X477" i="20"/>
  <c r="Y477" i="20" s="1"/>
  <c r="W478" i="20"/>
  <c r="X478" i="20"/>
  <c r="Y478" i="20" s="1"/>
  <c r="W479" i="20"/>
  <c r="Y479" i="20" s="1"/>
  <c r="X479" i="20"/>
  <c r="W480" i="20"/>
  <c r="Y480" i="20" s="1"/>
  <c r="X480" i="20"/>
  <c r="W481" i="20"/>
  <c r="Y481" i="20" s="1"/>
  <c r="X481" i="20"/>
  <c r="W482" i="20"/>
  <c r="X482" i="20"/>
  <c r="Y482" i="20"/>
  <c r="W483" i="20"/>
  <c r="X483" i="20"/>
  <c r="Y483" i="20"/>
  <c r="W484" i="20"/>
  <c r="X484" i="20"/>
  <c r="Y484" i="20" s="1"/>
  <c r="W485" i="20"/>
  <c r="X485" i="20"/>
  <c r="Y485" i="20" s="1"/>
  <c r="W486" i="20"/>
  <c r="X486" i="20"/>
  <c r="Y486" i="20" s="1"/>
  <c r="W487" i="20"/>
  <c r="Y487" i="20" s="1"/>
  <c r="X487" i="20"/>
  <c r="W488" i="20"/>
  <c r="Y488" i="20" s="1"/>
  <c r="X488" i="20"/>
  <c r="W489" i="20"/>
  <c r="Y489" i="20" s="1"/>
  <c r="X489" i="20"/>
  <c r="W490" i="20"/>
  <c r="X490" i="20"/>
  <c r="Y490" i="20"/>
  <c r="W491" i="20"/>
  <c r="X491" i="20"/>
  <c r="Y491" i="20"/>
  <c r="W492" i="20"/>
  <c r="X492" i="20"/>
  <c r="Y492" i="20" s="1"/>
  <c r="W493" i="20"/>
  <c r="X493" i="20"/>
  <c r="Y493" i="20" s="1"/>
  <c r="W494" i="20"/>
  <c r="X494" i="20"/>
  <c r="Y494" i="20" s="1"/>
  <c r="W495" i="20"/>
  <c r="Y495" i="20" s="1"/>
  <c r="X495" i="20"/>
  <c r="W496" i="20"/>
  <c r="Y496" i="20" s="1"/>
  <c r="X496" i="20"/>
  <c r="W497" i="20"/>
  <c r="Y497" i="20" s="1"/>
  <c r="X497" i="20"/>
  <c r="W498" i="20"/>
  <c r="X498" i="20"/>
  <c r="Y498" i="20"/>
  <c r="W499" i="20"/>
  <c r="X499" i="20"/>
  <c r="Y499" i="20"/>
  <c r="W500" i="20"/>
  <c r="X500" i="20"/>
  <c r="Y500" i="20" s="1"/>
  <c r="W501" i="20"/>
  <c r="X501" i="20"/>
  <c r="Y501" i="20" s="1"/>
  <c r="W502" i="20"/>
  <c r="X502" i="20"/>
  <c r="Y502" i="20" s="1"/>
  <c r="W503" i="20"/>
  <c r="Y503" i="20" s="1"/>
  <c r="X503" i="20"/>
  <c r="W504" i="20"/>
  <c r="Y504" i="20" s="1"/>
  <c r="X504" i="20"/>
  <c r="W505" i="20"/>
  <c r="Y505" i="20" s="1"/>
  <c r="X505" i="20"/>
  <c r="W506" i="20"/>
  <c r="X506" i="20"/>
  <c r="Y506" i="20"/>
  <c r="W507" i="20"/>
  <c r="X507" i="20"/>
  <c r="Y507" i="20"/>
  <c r="W508" i="20"/>
  <c r="X508" i="20"/>
  <c r="Y508" i="20" s="1"/>
  <c r="W509" i="20"/>
  <c r="X509" i="20"/>
  <c r="Y509" i="20" s="1"/>
  <c r="W510" i="20"/>
  <c r="X510" i="20"/>
  <c r="Y510" i="20" s="1"/>
  <c r="W511" i="20"/>
  <c r="Y511" i="20" s="1"/>
  <c r="X511" i="20"/>
  <c r="W512" i="20"/>
  <c r="Y512" i="20" s="1"/>
  <c r="X512" i="20"/>
  <c r="W513" i="20"/>
  <c r="Y513" i="20" s="1"/>
  <c r="X513" i="20"/>
  <c r="W514" i="20"/>
  <c r="X514" i="20"/>
  <c r="Y514" i="20"/>
  <c r="W515" i="20"/>
  <c r="X515" i="20"/>
  <c r="Y515" i="20"/>
  <c r="W516" i="20"/>
  <c r="X516" i="20"/>
  <c r="Y516" i="20" s="1"/>
  <c r="W517" i="20"/>
  <c r="X517" i="20"/>
  <c r="Y517" i="20" s="1"/>
  <c r="W518" i="20"/>
  <c r="X518" i="20"/>
  <c r="Y518" i="20" s="1"/>
  <c r="W519" i="20"/>
  <c r="Y519" i="20" s="1"/>
  <c r="X519" i="20"/>
  <c r="W520" i="20"/>
  <c r="Y520" i="20" s="1"/>
  <c r="X520" i="20"/>
  <c r="W521" i="20"/>
  <c r="Y521" i="20" s="1"/>
  <c r="X521" i="20"/>
  <c r="W522" i="20"/>
  <c r="X522" i="20"/>
  <c r="Y522" i="20"/>
  <c r="W523" i="20"/>
  <c r="X523" i="20"/>
  <c r="Y523" i="20"/>
  <c r="W524" i="20"/>
  <c r="X524" i="20"/>
  <c r="Y524" i="20" s="1"/>
  <c r="W525" i="20"/>
  <c r="X525" i="20"/>
  <c r="Y525" i="20" s="1"/>
  <c r="W526" i="20"/>
  <c r="X526" i="20"/>
  <c r="Y526" i="20" s="1"/>
  <c r="W527" i="20"/>
  <c r="Y527" i="20" s="1"/>
  <c r="X527" i="20"/>
  <c r="W528" i="20"/>
  <c r="Y528" i="20" s="1"/>
  <c r="X528" i="20"/>
  <c r="W529" i="20"/>
  <c r="Y529" i="20" s="1"/>
  <c r="X529" i="20"/>
  <c r="W530" i="20"/>
  <c r="X530" i="20"/>
  <c r="Y530" i="20"/>
  <c r="W531" i="20"/>
  <c r="X531" i="20"/>
  <c r="Y531" i="20"/>
  <c r="W532" i="20"/>
  <c r="X532" i="20"/>
  <c r="Y532" i="20" s="1"/>
  <c r="W533" i="20"/>
  <c r="X533" i="20"/>
  <c r="Y533" i="20" s="1"/>
  <c r="W534" i="20"/>
  <c r="X534" i="20"/>
  <c r="Y534" i="20" s="1"/>
  <c r="W535" i="20"/>
  <c r="Y535" i="20" s="1"/>
  <c r="X535" i="20"/>
  <c r="W536" i="20"/>
  <c r="Y536" i="20" s="1"/>
  <c r="X536" i="20"/>
  <c r="W537" i="20"/>
  <c r="Y537" i="20" s="1"/>
  <c r="X537" i="20"/>
  <c r="W538" i="20"/>
  <c r="X538" i="20"/>
  <c r="Y538" i="20"/>
  <c r="W539" i="20"/>
  <c r="X539" i="20"/>
  <c r="Y539" i="20"/>
  <c r="W540" i="20"/>
  <c r="X540" i="20"/>
  <c r="Y540" i="20" s="1"/>
  <c r="W541" i="20"/>
  <c r="X541" i="20"/>
  <c r="Y541" i="20" s="1"/>
  <c r="W542" i="20"/>
  <c r="X542" i="20"/>
  <c r="Y542" i="20" s="1"/>
  <c r="W543" i="20"/>
  <c r="Y543" i="20" s="1"/>
  <c r="X543" i="20"/>
  <c r="W544" i="20"/>
  <c r="Y544" i="20" s="1"/>
  <c r="X544" i="20"/>
  <c r="W545" i="20"/>
  <c r="Y545" i="20" s="1"/>
  <c r="X545" i="20"/>
  <c r="W546" i="20"/>
  <c r="X546" i="20"/>
  <c r="Y546" i="20"/>
  <c r="W547" i="20"/>
  <c r="X547" i="20"/>
  <c r="Y547" i="20"/>
  <c r="W548" i="20"/>
  <c r="X548" i="20"/>
  <c r="Y548" i="20" s="1"/>
  <c r="W549" i="20"/>
  <c r="X549" i="20"/>
  <c r="Y549" i="20" s="1"/>
  <c r="W550" i="20"/>
  <c r="X550" i="20"/>
  <c r="Y550" i="20" s="1"/>
  <c r="W551" i="20"/>
  <c r="Y551" i="20" s="1"/>
  <c r="X551" i="20"/>
  <c r="W552" i="20"/>
  <c r="Y552" i="20" s="1"/>
  <c r="X552" i="20"/>
  <c r="W553" i="20"/>
  <c r="Y553" i="20" s="1"/>
  <c r="X553" i="20"/>
  <c r="W554" i="20"/>
  <c r="X554" i="20"/>
  <c r="Y554" i="20"/>
  <c r="W555" i="20"/>
  <c r="X555" i="20"/>
  <c r="Y555" i="20"/>
  <c r="W556" i="20"/>
  <c r="X556" i="20"/>
  <c r="Y556" i="20" s="1"/>
  <c r="W557" i="20"/>
  <c r="X557" i="20"/>
  <c r="Y557" i="20" s="1"/>
  <c r="W558" i="20"/>
  <c r="X558" i="20"/>
  <c r="Y558" i="20" s="1"/>
  <c r="W559" i="20"/>
  <c r="Y559" i="20" s="1"/>
  <c r="X559" i="20"/>
  <c r="W560" i="20"/>
  <c r="Y560" i="20" s="1"/>
  <c r="X560" i="20"/>
  <c r="W561" i="20"/>
  <c r="Y561" i="20" s="1"/>
  <c r="X561" i="20"/>
  <c r="W562" i="20"/>
  <c r="X562" i="20"/>
  <c r="Y562" i="20"/>
  <c r="W563" i="20"/>
  <c r="X563" i="20"/>
  <c r="Y563" i="20"/>
  <c r="W564" i="20"/>
  <c r="X564" i="20"/>
  <c r="Y564" i="20" s="1"/>
  <c r="W565" i="20"/>
  <c r="X565" i="20"/>
  <c r="Y565" i="20" s="1"/>
  <c r="W566" i="20"/>
  <c r="X566" i="20"/>
  <c r="Y566" i="20" s="1"/>
  <c r="W567" i="20"/>
  <c r="Y567" i="20" s="1"/>
  <c r="X567" i="20"/>
  <c r="W568" i="20"/>
  <c r="Y568" i="20" s="1"/>
  <c r="X568" i="20"/>
  <c r="W569" i="20"/>
  <c r="Y569" i="20" s="1"/>
  <c r="X569" i="20"/>
  <c r="W570" i="20"/>
  <c r="X570" i="20"/>
  <c r="Y570" i="20"/>
  <c r="W571" i="20"/>
  <c r="X571" i="20"/>
  <c r="Y571" i="20"/>
  <c r="W572" i="20"/>
  <c r="X572" i="20"/>
  <c r="Y572" i="20" s="1"/>
  <c r="W573" i="20"/>
  <c r="X573" i="20"/>
  <c r="Y573" i="20" s="1"/>
  <c r="W574" i="20"/>
  <c r="X574" i="20"/>
  <c r="Y574" i="20" s="1"/>
  <c r="W575" i="20"/>
  <c r="Y575" i="20" s="1"/>
  <c r="X575" i="20"/>
  <c r="W576" i="20"/>
  <c r="Y576" i="20" s="1"/>
  <c r="X576" i="20"/>
  <c r="W577" i="20"/>
  <c r="Y577" i="20" s="1"/>
  <c r="X577" i="20"/>
  <c r="W578" i="20"/>
  <c r="X578" i="20"/>
  <c r="Y578" i="20"/>
  <c r="W579" i="20"/>
  <c r="X579" i="20"/>
  <c r="Y579" i="20"/>
  <c r="W580" i="20"/>
  <c r="X580" i="20"/>
  <c r="Y580" i="20" s="1"/>
  <c r="W581" i="20"/>
  <c r="X581" i="20"/>
  <c r="Y581" i="20" s="1"/>
  <c r="W582" i="20"/>
  <c r="X582" i="20"/>
  <c r="Y582" i="20" s="1"/>
  <c r="W583" i="20"/>
  <c r="Y583" i="20" s="1"/>
  <c r="X583" i="20"/>
  <c r="W584" i="20"/>
  <c r="Y584" i="20" s="1"/>
  <c r="X584" i="20"/>
  <c r="W585" i="20"/>
  <c r="Y585" i="20" s="1"/>
  <c r="X585" i="20"/>
  <c r="W586" i="20"/>
  <c r="X586" i="20"/>
  <c r="Y586" i="20"/>
  <c r="W587" i="20"/>
  <c r="X587" i="20"/>
  <c r="Y587" i="20"/>
  <c r="W588" i="20"/>
  <c r="X588" i="20"/>
  <c r="Y588" i="20" s="1"/>
  <c r="W589" i="20"/>
  <c r="X589" i="20"/>
  <c r="Y589" i="20" s="1"/>
  <c r="W590" i="20"/>
  <c r="X590" i="20"/>
  <c r="Y590" i="20" s="1"/>
  <c r="W591" i="20"/>
  <c r="Y591" i="20" s="1"/>
  <c r="X591" i="20"/>
  <c r="W592" i="20"/>
  <c r="Y592" i="20" s="1"/>
  <c r="X592" i="20"/>
  <c r="W593" i="20"/>
  <c r="Y593" i="20" s="1"/>
  <c r="X593" i="20"/>
  <c r="W594" i="20"/>
  <c r="X594" i="20"/>
  <c r="Y594" i="20"/>
  <c r="W595" i="20"/>
  <c r="X595" i="20"/>
  <c r="Y595" i="20"/>
  <c r="W596" i="20"/>
  <c r="X596" i="20"/>
  <c r="Y596" i="20" s="1"/>
  <c r="W597" i="20"/>
  <c r="X597" i="20"/>
  <c r="Y597" i="20" s="1"/>
  <c r="W598" i="20"/>
  <c r="X598" i="20"/>
  <c r="Y598" i="20" s="1"/>
  <c r="W599" i="20"/>
  <c r="Y599" i="20" s="1"/>
  <c r="X599" i="20"/>
  <c r="W600" i="20"/>
  <c r="Y600" i="20" s="1"/>
  <c r="X600" i="20"/>
  <c r="W601" i="20"/>
  <c r="Y601" i="20" s="1"/>
  <c r="X601" i="20"/>
  <c r="W602" i="20"/>
  <c r="X602" i="20"/>
  <c r="Y602" i="20"/>
  <c r="W603" i="20"/>
  <c r="X603" i="20"/>
  <c r="Y603" i="20"/>
  <c r="W604" i="20"/>
  <c r="X604" i="20"/>
  <c r="Y604" i="20" s="1"/>
  <c r="W605" i="20"/>
  <c r="X605" i="20"/>
  <c r="Y605" i="20" s="1"/>
  <c r="W606" i="20"/>
  <c r="X606" i="20"/>
  <c r="Y606" i="20" s="1"/>
  <c r="W607" i="20"/>
  <c r="Y607" i="20" s="1"/>
  <c r="X607" i="20"/>
  <c r="W608" i="20"/>
  <c r="Y608" i="20" s="1"/>
  <c r="X608" i="20"/>
  <c r="W609" i="20"/>
  <c r="Y609" i="20" s="1"/>
  <c r="X609" i="20"/>
  <c r="W610" i="20"/>
  <c r="X610" i="20"/>
  <c r="Y610" i="20"/>
  <c r="W611" i="20"/>
  <c r="X611" i="20"/>
  <c r="Y611" i="20"/>
  <c r="W612" i="20"/>
  <c r="X612" i="20"/>
  <c r="Y612" i="20" s="1"/>
  <c r="W613" i="20"/>
  <c r="X613" i="20"/>
  <c r="Y613" i="20" s="1"/>
  <c r="W614" i="20"/>
  <c r="X614" i="20"/>
  <c r="Y614" i="20" s="1"/>
  <c r="W615" i="20"/>
  <c r="Y615" i="20" s="1"/>
  <c r="X615" i="20"/>
  <c r="W616" i="20"/>
  <c r="Y616" i="20" s="1"/>
  <c r="X616" i="20"/>
  <c r="W617" i="20"/>
  <c r="Y617" i="20" s="1"/>
  <c r="X617" i="20"/>
  <c r="W618" i="20"/>
  <c r="X618" i="20"/>
  <c r="Y618" i="20"/>
  <c r="W619" i="20"/>
  <c r="X619" i="20"/>
  <c r="Y619" i="20"/>
  <c r="W620" i="20"/>
  <c r="X620" i="20"/>
  <c r="Y620" i="20" s="1"/>
  <c r="W621" i="20"/>
  <c r="X621" i="20"/>
  <c r="Y621" i="20" s="1"/>
  <c r="W622" i="20"/>
  <c r="X622" i="20"/>
  <c r="Y622" i="20" s="1"/>
  <c r="W623" i="20"/>
  <c r="Y623" i="20" s="1"/>
  <c r="X623" i="20"/>
  <c r="W624" i="20"/>
  <c r="Y624" i="20" s="1"/>
  <c r="X624" i="20"/>
  <c r="W625" i="20"/>
  <c r="Y625" i="20" s="1"/>
  <c r="X625" i="20"/>
  <c r="W626" i="20"/>
  <c r="X626" i="20"/>
  <c r="Y626" i="20"/>
  <c r="W627" i="20"/>
  <c r="X627" i="20"/>
  <c r="Y627" i="20"/>
  <c r="W628" i="20"/>
  <c r="X628" i="20"/>
  <c r="Y628" i="20" s="1"/>
  <c r="W629" i="20"/>
  <c r="X629" i="20"/>
  <c r="Y629" i="20" s="1"/>
  <c r="W630" i="20"/>
  <c r="X630" i="20"/>
  <c r="Y630" i="20" s="1"/>
  <c r="W631" i="20"/>
  <c r="Y631" i="20" s="1"/>
  <c r="X631" i="20"/>
  <c r="W632" i="20"/>
  <c r="Y632" i="20" s="1"/>
  <c r="X632" i="20"/>
  <c r="W633" i="20"/>
  <c r="Y633" i="20" s="1"/>
  <c r="X633" i="20"/>
  <c r="W634" i="20"/>
  <c r="X634" i="20"/>
  <c r="Y634" i="20"/>
  <c r="W635" i="20"/>
  <c r="X635" i="20"/>
  <c r="Y635" i="20"/>
  <c r="W636" i="20"/>
  <c r="X636" i="20"/>
  <c r="Y636" i="20" s="1"/>
  <c r="W637" i="20"/>
  <c r="X637" i="20"/>
  <c r="Y637" i="20" s="1"/>
  <c r="W638" i="20"/>
  <c r="X638" i="20"/>
  <c r="Y638" i="20" s="1"/>
  <c r="W639" i="20"/>
  <c r="Y639" i="20" s="1"/>
  <c r="X639" i="20"/>
  <c r="W640" i="20"/>
  <c r="Y640" i="20" s="1"/>
  <c r="X640" i="20"/>
  <c r="W641" i="20"/>
  <c r="Y641" i="20" s="1"/>
  <c r="X641" i="20"/>
  <c r="W642" i="20"/>
  <c r="X642" i="20"/>
  <c r="Y642" i="20"/>
  <c r="W643" i="20"/>
  <c r="X643" i="20"/>
  <c r="Y643" i="20"/>
  <c r="W18" i="20"/>
  <c r="X18" i="20"/>
  <c r="Y18" i="20" s="1"/>
  <c r="W19" i="20"/>
  <c r="X19" i="20"/>
  <c r="Y19" i="20"/>
  <c r="W20" i="20"/>
  <c r="X20" i="20"/>
  <c r="Y20" i="20" s="1"/>
  <c r="W21" i="20"/>
  <c r="X21" i="20"/>
  <c r="Y21" i="20" s="1"/>
  <c r="W22" i="20"/>
  <c r="X22" i="20"/>
  <c r="Y22" i="20"/>
  <c r="W23" i="20"/>
  <c r="Y23" i="20" s="1"/>
  <c r="X23" i="20"/>
  <c r="W24" i="20"/>
  <c r="X24" i="20"/>
  <c r="Y24" i="20" s="1"/>
  <c r="W25" i="20"/>
  <c r="X25" i="20"/>
  <c r="Y25" i="20"/>
  <c r="W12" i="20"/>
  <c r="X12" i="20"/>
  <c r="Y12" i="20" s="1"/>
  <c r="W13" i="20"/>
  <c r="X13" i="20"/>
  <c r="Y13" i="20" s="1"/>
  <c r="W14" i="20"/>
  <c r="X14" i="20"/>
  <c r="Y14" i="20" s="1"/>
  <c r="W15" i="20"/>
  <c r="X15" i="20"/>
  <c r="Y15" i="20"/>
  <c r="W16" i="20"/>
  <c r="X16" i="20"/>
  <c r="Y16" i="20"/>
  <c r="W17" i="20"/>
  <c r="X17" i="20"/>
  <c r="Y17" i="20" s="1"/>
  <c r="X11" i="20"/>
  <c r="Y11" i="20" s="1"/>
  <c r="W11" i="20"/>
  <c r="V8" i="20"/>
  <c r="U8" i="20"/>
  <c r="T8" i="20"/>
  <c r="S8" i="20"/>
  <c r="R8" i="20"/>
  <c r="Q8" i="20"/>
  <c r="P8" i="20"/>
  <c r="O8" i="20"/>
  <c r="N8" i="20"/>
  <c r="M8" i="20"/>
  <c r="L8" i="20"/>
  <c r="K8" i="20"/>
  <c r="J8" i="20"/>
  <c r="I8" i="20"/>
  <c r="H8" i="20"/>
  <c r="G8" i="20"/>
  <c r="F8" i="20"/>
  <c r="E8" i="20"/>
  <c r="D8" i="20"/>
  <c r="C8" i="20"/>
  <c r="B8" i="20"/>
  <c r="A4" i="17"/>
  <c r="A5" i="17"/>
  <c r="A6" i="17"/>
  <c r="A7" i="17"/>
  <c r="A8"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462" i="17"/>
  <c r="A463" i="17"/>
  <c r="A464" i="17"/>
  <c r="A465" i="17"/>
  <c r="A466" i="17"/>
  <c r="A467" i="17"/>
  <c r="A468" i="17"/>
  <c r="A469" i="17"/>
  <c r="A470" i="17"/>
  <c r="A471" i="17"/>
  <c r="A472" i="17"/>
  <c r="A473" i="17"/>
  <c r="A474" i="17"/>
  <c r="A475" i="17"/>
  <c r="A476" i="17"/>
  <c r="A477" i="17"/>
  <c r="A478" i="17"/>
  <c r="A479" i="17"/>
  <c r="A480" i="17"/>
  <c r="A481" i="17"/>
  <c r="A482" i="17"/>
  <c r="A483" i="17"/>
  <c r="A484" i="17"/>
  <c r="A485" i="17"/>
  <c r="A486" i="17"/>
  <c r="A487" i="17"/>
  <c r="A488" i="17"/>
  <c r="A489" i="17"/>
  <c r="A490" i="17"/>
  <c r="A491" i="17"/>
  <c r="A492" i="17"/>
  <c r="A493" i="17"/>
  <c r="A494" i="17"/>
  <c r="A495" i="17"/>
  <c r="A496" i="17"/>
  <c r="A497" i="17"/>
  <c r="A498" i="17"/>
  <c r="A499" i="17"/>
  <c r="A500" i="17"/>
  <c r="A501" i="17"/>
  <c r="A502" i="17"/>
  <c r="A503" i="17"/>
  <c r="A504" i="17"/>
  <c r="A505" i="17"/>
  <c r="A506" i="17"/>
  <c r="A507" i="17"/>
  <c r="A508" i="17"/>
  <c r="A509" i="17"/>
  <c r="A510" i="17"/>
  <c r="A511" i="17"/>
  <c r="A512" i="17"/>
  <c r="A513" i="17"/>
  <c r="A514" i="17"/>
  <c r="A515" i="17"/>
  <c r="A516" i="17"/>
  <c r="A517" i="17"/>
  <c r="A518" i="17"/>
  <c r="A519" i="17"/>
  <c r="A520" i="17"/>
  <c r="A521" i="17"/>
  <c r="A522" i="17"/>
  <c r="A523" i="17"/>
  <c r="A524" i="17"/>
  <c r="A525" i="17"/>
  <c r="A526" i="17"/>
  <c r="A527" i="17"/>
  <c r="A528" i="17"/>
  <c r="A529" i="17"/>
  <c r="A530" i="17"/>
  <c r="A531" i="17"/>
  <c r="A532" i="17"/>
  <c r="A533" i="17"/>
  <c r="A534" i="17"/>
  <c r="A535" i="17"/>
  <c r="A536" i="17"/>
  <c r="A537" i="17"/>
  <c r="A538" i="17"/>
  <c r="A539" i="17"/>
  <c r="A540" i="17"/>
  <c r="A541" i="17"/>
  <c r="A542" i="17"/>
  <c r="A543" i="17"/>
  <c r="A544" i="17"/>
  <c r="A545" i="17"/>
  <c r="A546" i="17"/>
  <c r="A547" i="17"/>
  <c r="A548" i="17"/>
  <c r="A549" i="17"/>
  <c r="A550" i="17"/>
  <c r="A551" i="17"/>
  <c r="A552" i="17"/>
  <c r="A553" i="17"/>
  <c r="A554" i="17"/>
  <c r="A555" i="17"/>
  <c r="A556" i="17"/>
  <c r="A557" i="17"/>
  <c r="A558" i="17"/>
  <c r="A559" i="17"/>
  <c r="A560" i="17"/>
  <c r="A561" i="17"/>
  <c r="A562" i="17"/>
  <c r="A563" i="17"/>
  <c r="A564" i="17"/>
  <c r="A565" i="17"/>
  <c r="A566" i="17"/>
  <c r="A567" i="17"/>
  <c r="A568" i="17"/>
  <c r="A569" i="17"/>
  <c r="A570" i="17"/>
  <c r="A571" i="17"/>
  <c r="A572" i="17"/>
  <c r="A573" i="17"/>
  <c r="A574" i="17"/>
  <c r="A575" i="17"/>
  <c r="A576" i="17"/>
  <c r="A577" i="17"/>
  <c r="A578" i="17"/>
  <c r="A579" i="17"/>
  <c r="A580" i="17"/>
  <c r="A581" i="17"/>
  <c r="A582" i="17"/>
  <c r="A583" i="17"/>
  <c r="A584" i="17"/>
  <c r="A585" i="17"/>
  <c r="A586" i="17"/>
  <c r="A587" i="17"/>
  <c r="A588" i="17"/>
  <c r="A589" i="17"/>
  <c r="A590" i="17"/>
  <c r="A591" i="17"/>
  <c r="A592" i="17"/>
  <c r="A593" i="17"/>
  <c r="A594" i="17"/>
  <c r="A595" i="17"/>
  <c r="A596" i="17"/>
  <c r="A597" i="17"/>
  <c r="A598" i="17"/>
  <c r="A599" i="17"/>
  <c r="A600" i="17"/>
  <c r="A601" i="17"/>
  <c r="A602" i="17"/>
  <c r="A603" i="17"/>
  <c r="A604" i="17"/>
  <c r="A605" i="17"/>
  <c r="A606" i="17"/>
  <c r="A607" i="17"/>
  <c r="A608" i="17"/>
  <c r="A609" i="17"/>
  <c r="A610" i="17"/>
  <c r="A611" i="17"/>
  <c r="A612" i="17"/>
  <c r="A613" i="17"/>
  <c r="A614" i="17"/>
  <c r="A615" i="17"/>
  <c r="A616" i="17"/>
  <c r="A617" i="17"/>
  <c r="A618" i="17"/>
  <c r="A619" i="17"/>
  <c r="A620" i="17"/>
  <c r="A621" i="17"/>
  <c r="A622" i="17"/>
  <c r="A623" i="17"/>
  <c r="A624" i="17"/>
  <c r="A625" i="17"/>
  <c r="A626" i="17"/>
  <c r="A627" i="17"/>
  <c r="A628" i="17"/>
  <c r="A629" i="17"/>
  <c r="A630" i="17"/>
  <c r="A631" i="17"/>
  <c r="A632" i="17"/>
  <c r="A633" i="17"/>
  <c r="A634" i="17"/>
  <c r="A3" i="17"/>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3" i="1"/>
  <c r="H6" i="15"/>
  <c r="D6" i="15"/>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U506" i="1" s="1"/>
  <c r="T507" i="1"/>
  <c r="T508" i="1"/>
  <c r="T509" i="1"/>
  <c r="T510" i="1"/>
  <c r="U510" i="1" s="1"/>
  <c r="T511" i="1"/>
  <c r="T512" i="1"/>
  <c r="T513" i="1"/>
  <c r="T514" i="1"/>
  <c r="U514" i="1" s="1"/>
  <c r="V514" i="1" s="1"/>
  <c r="T515" i="1"/>
  <c r="T516" i="1"/>
  <c r="T517" i="1"/>
  <c r="T518" i="1"/>
  <c r="U518" i="1" s="1"/>
  <c r="T519" i="1"/>
  <c r="T520" i="1"/>
  <c r="T521" i="1"/>
  <c r="T522" i="1"/>
  <c r="U522" i="1" s="1"/>
  <c r="V522" i="1" s="1"/>
  <c r="T523" i="1"/>
  <c r="T524" i="1"/>
  <c r="T525" i="1"/>
  <c r="T526" i="1"/>
  <c r="U526" i="1" s="1"/>
  <c r="T527" i="1"/>
  <c r="T528" i="1"/>
  <c r="T529" i="1"/>
  <c r="T530" i="1"/>
  <c r="U530" i="1" s="1"/>
  <c r="V530" i="1" s="1"/>
  <c r="T531" i="1"/>
  <c r="T532" i="1"/>
  <c r="T533" i="1"/>
  <c r="T534" i="1"/>
  <c r="U534" i="1" s="1"/>
  <c r="V534" i="1" s="1"/>
  <c r="T535" i="1"/>
  <c r="T536" i="1"/>
  <c r="T537" i="1"/>
  <c r="T538" i="1"/>
  <c r="U538" i="1" s="1"/>
  <c r="T539" i="1"/>
  <c r="T540" i="1"/>
  <c r="T541" i="1"/>
  <c r="T542" i="1"/>
  <c r="U542" i="1" s="1"/>
  <c r="T543" i="1"/>
  <c r="T544" i="1"/>
  <c r="T545" i="1"/>
  <c r="T546" i="1"/>
  <c r="U546" i="1" s="1"/>
  <c r="V546" i="1" s="1"/>
  <c r="T547" i="1"/>
  <c r="T548" i="1"/>
  <c r="U548" i="1" s="1"/>
  <c r="V548" i="1" s="1"/>
  <c r="T549" i="1"/>
  <c r="T550" i="1"/>
  <c r="U550" i="1" s="1"/>
  <c r="T551" i="1"/>
  <c r="T552" i="1"/>
  <c r="T553" i="1"/>
  <c r="T554" i="1"/>
  <c r="U554" i="1" s="1"/>
  <c r="V554" i="1" s="1"/>
  <c r="T555" i="1"/>
  <c r="T556" i="1"/>
  <c r="U556" i="1" s="1"/>
  <c r="V556" i="1" s="1"/>
  <c r="T557" i="1"/>
  <c r="T558" i="1"/>
  <c r="U558" i="1" s="1"/>
  <c r="V558" i="1" s="1"/>
  <c r="T559" i="1"/>
  <c r="T560" i="1"/>
  <c r="T561" i="1"/>
  <c r="T562" i="1"/>
  <c r="U562" i="1" s="1"/>
  <c r="V562" i="1" s="1"/>
  <c r="T563" i="1"/>
  <c r="T564" i="1"/>
  <c r="T565" i="1"/>
  <c r="T566" i="1"/>
  <c r="T567" i="1"/>
  <c r="T568" i="1"/>
  <c r="T569" i="1"/>
  <c r="T570" i="1"/>
  <c r="U570" i="1" s="1"/>
  <c r="T571" i="1"/>
  <c r="T572" i="1"/>
  <c r="T573" i="1"/>
  <c r="T574" i="1"/>
  <c r="U574" i="1" s="1"/>
  <c r="V574" i="1" s="1"/>
  <c r="T575" i="1"/>
  <c r="T576" i="1"/>
  <c r="T577" i="1"/>
  <c r="T578" i="1"/>
  <c r="U578" i="1" s="1"/>
  <c r="V578" i="1" s="1"/>
  <c r="T579" i="1"/>
  <c r="T580" i="1"/>
  <c r="T581" i="1"/>
  <c r="T582" i="1"/>
  <c r="T583" i="1"/>
  <c r="T584" i="1"/>
  <c r="T585" i="1"/>
  <c r="T586" i="1"/>
  <c r="U586" i="1" s="1"/>
  <c r="V586" i="1" s="1"/>
  <c r="T587" i="1"/>
  <c r="T588" i="1"/>
  <c r="U588" i="1" s="1"/>
  <c r="V588" i="1" s="1"/>
  <c r="T589" i="1"/>
  <c r="T590" i="1"/>
  <c r="T591" i="1"/>
  <c r="T592" i="1"/>
  <c r="T593" i="1"/>
  <c r="T594" i="1"/>
  <c r="U594" i="1" s="1"/>
  <c r="V594" i="1" s="1"/>
  <c r="T595" i="1"/>
  <c r="T596" i="1"/>
  <c r="U596" i="1" s="1"/>
  <c r="V596" i="1" s="1"/>
  <c r="T597" i="1"/>
  <c r="T598" i="1"/>
  <c r="T599" i="1"/>
  <c r="T600" i="1"/>
  <c r="T601" i="1"/>
  <c r="T602" i="1"/>
  <c r="U602" i="1" s="1"/>
  <c r="T603" i="1"/>
  <c r="T604" i="1"/>
  <c r="U604" i="1" s="1"/>
  <c r="V604" i="1" s="1"/>
  <c r="T605" i="1"/>
  <c r="T606" i="1"/>
  <c r="U606" i="1" s="1"/>
  <c r="V606" i="1" s="1"/>
  <c r="T607" i="1"/>
  <c r="T608" i="1"/>
  <c r="T609" i="1"/>
  <c r="T610" i="1"/>
  <c r="U610" i="1" s="1"/>
  <c r="V610" i="1" s="1"/>
  <c r="T611" i="1"/>
  <c r="T612" i="1"/>
  <c r="T613" i="1"/>
  <c r="T614" i="1"/>
  <c r="U614" i="1" s="1"/>
  <c r="V614" i="1" s="1"/>
  <c r="T615" i="1"/>
  <c r="T616" i="1"/>
  <c r="T617" i="1"/>
  <c r="T618" i="1"/>
  <c r="U618" i="1" s="1"/>
  <c r="V618" i="1" s="1"/>
  <c r="T619" i="1"/>
  <c r="T620" i="1"/>
  <c r="U620" i="1" s="1"/>
  <c r="V620" i="1" s="1"/>
  <c r="T621" i="1"/>
  <c r="T622" i="1"/>
  <c r="U622" i="1" s="1"/>
  <c r="V622" i="1" s="1"/>
  <c r="T623" i="1"/>
  <c r="T624" i="1"/>
  <c r="T625" i="1"/>
  <c r="U625" i="1" s="1"/>
  <c r="V625" i="1" s="1"/>
  <c r="T626" i="1"/>
  <c r="U626" i="1" s="1"/>
  <c r="T627" i="1"/>
  <c r="T628" i="1"/>
  <c r="T629" i="1"/>
  <c r="T630" i="1"/>
  <c r="U630" i="1" s="1"/>
  <c r="V630" i="1" s="1"/>
  <c r="T631" i="1"/>
  <c r="T632" i="1"/>
  <c r="T633" i="1"/>
  <c r="U633" i="1" s="1"/>
  <c r="V633" i="1" s="1"/>
  <c r="T634" i="1"/>
  <c r="U634" i="1" s="1"/>
  <c r="V634" i="1" s="1"/>
  <c r="T3" i="1"/>
  <c r="V4" i="1"/>
  <c r="V6" i="1"/>
  <c r="V7" i="1"/>
  <c r="V9" i="1"/>
  <c r="V10" i="1"/>
  <c r="V14" i="1"/>
  <c r="V15" i="1"/>
  <c r="V17" i="1"/>
  <c r="V18" i="1"/>
  <c r="V22" i="1"/>
  <c r="V25" i="1"/>
  <c r="V26" i="1"/>
  <c r="V28" i="1"/>
  <c r="V30" i="1"/>
  <c r="V33" i="1"/>
  <c r="V34" i="1"/>
  <c r="V38" i="1"/>
  <c r="V39" i="1"/>
  <c r="V41" i="1"/>
  <c r="V42" i="1"/>
  <c r="V46" i="1"/>
  <c r="V49" i="1"/>
  <c r="V50" i="1"/>
  <c r="V54" i="1"/>
  <c r="V55" i="1"/>
  <c r="V57" i="1"/>
  <c r="V58" i="1"/>
  <c r="V62" i="1"/>
  <c r="V65" i="1"/>
  <c r="V66" i="1"/>
  <c r="V68" i="1"/>
  <c r="V70" i="1"/>
  <c r="V71" i="1"/>
  <c r="V73" i="1"/>
  <c r="V74" i="1"/>
  <c r="V78" i="1"/>
  <c r="V79" i="1"/>
  <c r="V81" i="1"/>
  <c r="V82" i="1"/>
  <c r="V83" i="1"/>
  <c r="V86" i="1"/>
  <c r="V89" i="1"/>
  <c r="V90" i="1"/>
  <c r="V91" i="1"/>
  <c r="V94" i="1"/>
  <c r="V97" i="1"/>
  <c r="V98" i="1"/>
  <c r="V99" i="1"/>
  <c r="V100" i="1"/>
  <c r="V102" i="1"/>
  <c r="V105" i="1"/>
  <c r="V106" i="1"/>
  <c r="V110" i="1"/>
  <c r="V111" i="1"/>
  <c r="V113" i="1"/>
  <c r="V114" i="1"/>
  <c r="V115" i="1"/>
  <c r="V118" i="1"/>
  <c r="V121" i="1"/>
  <c r="V122" i="1"/>
  <c r="V123" i="1"/>
  <c r="V126" i="1"/>
  <c r="V129" i="1"/>
  <c r="V130" i="1"/>
  <c r="V131" i="1"/>
  <c r="V132" i="1"/>
  <c r="V134" i="1"/>
  <c r="V137" i="1"/>
  <c r="V138" i="1"/>
  <c r="V142" i="1"/>
  <c r="V143" i="1"/>
  <c r="V145" i="1"/>
  <c r="V146" i="1"/>
  <c r="V147" i="1"/>
  <c r="V150" i="1"/>
  <c r="V153" i="1"/>
  <c r="V154" i="1"/>
  <c r="V155" i="1"/>
  <c r="V158" i="1"/>
  <c r="V161" i="1"/>
  <c r="V162" i="1"/>
  <c r="V163" i="1"/>
  <c r="V164" i="1"/>
  <c r="V166" i="1"/>
  <c r="V169" i="1"/>
  <c r="V170" i="1"/>
  <c r="V174" i="1"/>
  <c r="V175" i="1"/>
  <c r="V177" i="1"/>
  <c r="V178" i="1"/>
  <c r="V179" i="1"/>
  <c r="V182" i="1"/>
  <c r="V185" i="1"/>
  <c r="V186" i="1"/>
  <c r="V187" i="1"/>
  <c r="V190" i="1"/>
  <c r="V193" i="1"/>
  <c r="V194" i="1"/>
  <c r="V195" i="1"/>
  <c r="V196" i="1"/>
  <c r="V198" i="1"/>
  <c r="V201" i="1"/>
  <c r="V202" i="1"/>
  <c r="V206" i="1"/>
  <c r="V207" i="1"/>
  <c r="V209" i="1"/>
  <c r="V210" i="1"/>
  <c r="V211" i="1"/>
  <c r="V214" i="1"/>
  <c r="V217" i="1"/>
  <c r="V218" i="1"/>
  <c r="V219" i="1"/>
  <c r="V222" i="1"/>
  <c r="V225" i="1"/>
  <c r="V226" i="1"/>
  <c r="V227" i="1"/>
  <c r="V228" i="1"/>
  <c r="V230" i="1"/>
  <c r="V233" i="1"/>
  <c r="V234" i="1"/>
  <c r="V238" i="1"/>
  <c r="V239" i="1"/>
  <c r="V241" i="1"/>
  <c r="V242" i="1"/>
  <c r="V243" i="1"/>
  <c r="V246" i="1"/>
  <c r="V249" i="1"/>
  <c r="V250" i="1"/>
  <c r="V251" i="1"/>
  <c r="V254" i="1"/>
  <c r="V257" i="1"/>
  <c r="V258" i="1"/>
  <c r="V259" i="1"/>
  <c r="V260" i="1"/>
  <c r="V262" i="1"/>
  <c r="V265" i="1"/>
  <c r="V266" i="1"/>
  <c r="V270" i="1"/>
  <c r="V271" i="1"/>
  <c r="V273" i="1"/>
  <c r="V274" i="1"/>
  <c r="V275" i="1"/>
  <c r="V278" i="1"/>
  <c r="V281" i="1"/>
  <c r="V282" i="1"/>
  <c r="V283" i="1"/>
  <c r="V286" i="1"/>
  <c r="V289" i="1"/>
  <c r="V290" i="1"/>
  <c r="V291" i="1"/>
  <c r="V292" i="1"/>
  <c r="V294" i="1"/>
  <c r="V297" i="1"/>
  <c r="V298" i="1"/>
  <c r="V302" i="1"/>
  <c r="V303" i="1"/>
  <c r="V305" i="1"/>
  <c r="V306" i="1"/>
  <c r="V307" i="1"/>
  <c r="V310" i="1"/>
  <c r="V313" i="1"/>
  <c r="V314" i="1"/>
  <c r="V315" i="1"/>
  <c r="V318" i="1"/>
  <c r="V321" i="1"/>
  <c r="V322" i="1"/>
  <c r="V323" i="1"/>
  <c r="V324" i="1"/>
  <c r="V326" i="1"/>
  <c r="V329" i="1"/>
  <c r="V330" i="1"/>
  <c r="V334" i="1"/>
  <c r="V335" i="1"/>
  <c r="V337" i="1"/>
  <c r="V338" i="1"/>
  <c r="V339" i="1"/>
  <c r="V342" i="1"/>
  <c r="V345" i="1"/>
  <c r="V346" i="1"/>
  <c r="V347" i="1"/>
  <c r="V350" i="1"/>
  <c r="V353" i="1"/>
  <c r="V354" i="1"/>
  <c r="V355" i="1"/>
  <c r="V356" i="1"/>
  <c r="V358" i="1"/>
  <c r="V361" i="1"/>
  <c r="V362" i="1"/>
  <c r="V366" i="1"/>
  <c r="V367" i="1"/>
  <c r="V369" i="1"/>
  <c r="V370" i="1"/>
  <c r="V371" i="1"/>
  <c r="V374" i="1"/>
  <c r="V377" i="1"/>
  <c r="V378" i="1"/>
  <c r="V379" i="1"/>
  <c r="V382" i="1"/>
  <c r="V385" i="1"/>
  <c r="V386" i="1"/>
  <c r="V387" i="1"/>
  <c r="V388" i="1"/>
  <c r="V390" i="1"/>
  <c r="V393" i="1"/>
  <c r="V394" i="1"/>
  <c r="V398" i="1"/>
  <c r="V399" i="1"/>
  <c r="V401" i="1"/>
  <c r="V402" i="1"/>
  <c r="V403" i="1"/>
  <c r="V406" i="1"/>
  <c r="V409" i="1"/>
  <c r="V410" i="1"/>
  <c r="V411" i="1"/>
  <c r="V414" i="1"/>
  <c r="V417" i="1"/>
  <c r="V418" i="1"/>
  <c r="V419" i="1"/>
  <c r="V420" i="1"/>
  <c r="V422" i="1"/>
  <c r="V425" i="1"/>
  <c r="V426" i="1"/>
  <c r="V430" i="1"/>
  <c r="V431" i="1"/>
  <c r="V433" i="1"/>
  <c r="V434" i="1"/>
  <c r="V435" i="1"/>
  <c r="V438" i="1"/>
  <c r="V441" i="1"/>
  <c r="V442" i="1"/>
  <c r="V443" i="1"/>
  <c r="V446" i="1"/>
  <c r="V449" i="1"/>
  <c r="V450" i="1"/>
  <c r="V451" i="1"/>
  <c r="V452" i="1"/>
  <c r="V454" i="1"/>
  <c r="V457" i="1"/>
  <c r="V458" i="1"/>
  <c r="V462" i="1"/>
  <c r="V463" i="1"/>
  <c r="V465" i="1"/>
  <c r="V466" i="1"/>
  <c r="V467" i="1"/>
  <c r="V470" i="1"/>
  <c r="V473" i="1"/>
  <c r="V474" i="1"/>
  <c r="V475" i="1"/>
  <c r="V478" i="1"/>
  <c r="V481" i="1"/>
  <c r="V482" i="1"/>
  <c r="V483" i="1"/>
  <c r="V484" i="1"/>
  <c r="V486" i="1"/>
  <c r="V489" i="1"/>
  <c r="V490" i="1"/>
  <c r="V494" i="1"/>
  <c r="V495" i="1"/>
  <c r="V497" i="1"/>
  <c r="V498" i="1"/>
  <c r="V499" i="1"/>
  <c r="V502" i="1"/>
  <c r="V505" i="1"/>
  <c r="V506" i="1"/>
  <c r="V507" i="1"/>
  <c r="V510" i="1"/>
  <c r="V513" i="1"/>
  <c r="V516" i="1"/>
  <c r="V518" i="1"/>
  <c r="V521" i="1"/>
  <c r="V526" i="1"/>
  <c r="V527" i="1"/>
  <c r="V529" i="1"/>
  <c r="V537" i="1"/>
  <c r="V538" i="1"/>
  <c r="V539" i="1"/>
  <c r="V542" i="1"/>
  <c r="V545" i="1"/>
  <c r="V550" i="1"/>
  <c r="V553" i="1"/>
  <c r="V559" i="1"/>
  <c r="V561" i="1"/>
  <c r="V569" i="1"/>
  <c r="V570" i="1"/>
  <c r="V571" i="1"/>
  <c r="V577" i="1"/>
  <c r="V579" i="1"/>
  <c r="V580" i="1"/>
  <c r="V585" i="1"/>
  <c r="V591" i="1"/>
  <c r="V593" i="1"/>
  <c r="V595" i="1"/>
  <c r="V601" i="1"/>
  <c r="V602" i="1"/>
  <c r="V603" i="1"/>
  <c r="V609" i="1"/>
  <c r="V611" i="1"/>
  <c r="V612" i="1"/>
  <c r="V617" i="1"/>
  <c r="V623" i="1"/>
  <c r="V626" i="1"/>
  <c r="U4" i="1"/>
  <c r="U5" i="1"/>
  <c r="V5" i="1" s="1"/>
  <c r="U6" i="1"/>
  <c r="U7" i="1"/>
  <c r="U8" i="1"/>
  <c r="V8" i="1" s="1"/>
  <c r="U9" i="1"/>
  <c r="U10" i="1"/>
  <c r="U11" i="1"/>
  <c r="V11" i="1" s="1"/>
  <c r="U12" i="1"/>
  <c r="V12" i="1" s="1"/>
  <c r="U13" i="1"/>
  <c r="V13" i="1" s="1"/>
  <c r="U14" i="1"/>
  <c r="U15" i="1"/>
  <c r="U16" i="1"/>
  <c r="V16" i="1" s="1"/>
  <c r="U17" i="1"/>
  <c r="U18" i="1"/>
  <c r="U19" i="1"/>
  <c r="V19" i="1" s="1"/>
  <c r="U20" i="1"/>
  <c r="V20" i="1" s="1"/>
  <c r="U21" i="1"/>
  <c r="V21" i="1" s="1"/>
  <c r="U22" i="1"/>
  <c r="U23" i="1"/>
  <c r="V23" i="1" s="1"/>
  <c r="U24" i="1"/>
  <c r="V24" i="1" s="1"/>
  <c r="U25" i="1"/>
  <c r="U26" i="1"/>
  <c r="U27" i="1"/>
  <c r="V27" i="1" s="1"/>
  <c r="U28" i="1"/>
  <c r="U29" i="1"/>
  <c r="V29" i="1" s="1"/>
  <c r="U30" i="1"/>
  <c r="U31" i="1"/>
  <c r="V31" i="1" s="1"/>
  <c r="U32" i="1"/>
  <c r="V32" i="1" s="1"/>
  <c r="U33" i="1"/>
  <c r="U34" i="1"/>
  <c r="U35" i="1"/>
  <c r="V35" i="1" s="1"/>
  <c r="U36" i="1"/>
  <c r="V36" i="1" s="1"/>
  <c r="U37" i="1"/>
  <c r="V37" i="1" s="1"/>
  <c r="U38" i="1"/>
  <c r="U39" i="1"/>
  <c r="U40" i="1"/>
  <c r="V40" i="1" s="1"/>
  <c r="U41" i="1"/>
  <c r="U42" i="1"/>
  <c r="U43" i="1"/>
  <c r="V43" i="1" s="1"/>
  <c r="U44" i="1"/>
  <c r="V44" i="1" s="1"/>
  <c r="U45" i="1"/>
  <c r="V45" i="1" s="1"/>
  <c r="U46" i="1"/>
  <c r="U47" i="1"/>
  <c r="V47" i="1" s="1"/>
  <c r="U48" i="1"/>
  <c r="V48" i="1" s="1"/>
  <c r="U49" i="1"/>
  <c r="U50" i="1"/>
  <c r="U51" i="1"/>
  <c r="V51" i="1" s="1"/>
  <c r="U52" i="1"/>
  <c r="V52" i="1" s="1"/>
  <c r="U53" i="1"/>
  <c r="V53" i="1" s="1"/>
  <c r="U54" i="1"/>
  <c r="U55" i="1"/>
  <c r="U56" i="1"/>
  <c r="V56" i="1" s="1"/>
  <c r="U57" i="1"/>
  <c r="U58" i="1"/>
  <c r="U59" i="1"/>
  <c r="V59" i="1" s="1"/>
  <c r="U60" i="1"/>
  <c r="V60" i="1" s="1"/>
  <c r="U61" i="1"/>
  <c r="V61" i="1" s="1"/>
  <c r="U62" i="1"/>
  <c r="U63" i="1"/>
  <c r="V63" i="1" s="1"/>
  <c r="U64" i="1"/>
  <c r="V64" i="1" s="1"/>
  <c r="U65" i="1"/>
  <c r="U66" i="1"/>
  <c r="U67" i="1"/>
  <c r="V67" i="1" s="1"/>
  <c r="U68" i="1"/>
  <c r="U69" i="1"/>
  <c r="V69" i="1" s="1"/>
  <c r="U70" i="1"/>
  <c r="U71" i="1"/>
  <c r="U72" i="1"/>
  <c r="V72" i="1" s="1"/>
  <c r="U73" i="1"/>
  <c r="U74" i="1"/>
  <c r="U75" i="1"/>
  <c r="V75" i="1" s="1"/>
  <c r="U76" i="1"/>
  <c r="V76" i="1" s="1"/>
  <c r="U77" i="1"/>
  <c r="V77" i="1" s="1"/>
  <c r="U78" i="1"/>
  <c r="U79" i="1"/>
  <c r="U80" i="1"/>
  <c r="V80" i="1" s="1"/>
  <c r="U81" i="1"/>
  <c r="U82" i="1"/>
  <c r="U83" i="1"/>
  <c r="U84" i="1"/>
  <c r="V84" i="1" s="1"/>
  <c r="U85" i="1"/>
  <c r="V85" i="1" s="1"/>
  <c r="U86" i="1"/>
  <c r="U87" i="1"/>
  <c r="V87" i="1" s="1"/>
  <c r="U88" i="1"/>
  <c r="V88" i="1" s="1"/>
  <c r="U89" i="1"/>
  <c r="U90" i="1"/>
  <c r="U91" i="1"/>
  <c r="U92" i="1"/>
  <c r="V92" i="1" s="1"/>
  <c r="U93" i="1"/>
  <c r="V93" i="1" s="1"/>
  <c r="U94" i="1"/>
  <c r="U95" i="1"/>
  <c r="V95" i="1" s="1"/>
  <c r="U96" i="1"/>
  <c r="V96" i="1" s="1"/>
  <c r="U97" i="1"/>
  <c r="U98" i="1"/>
  <c r="U99" i="1"/>
  <c r="U100" i="1"/>
  <c r="U101" i="1"/>
  <c r="V101" i="1" s="1"/>
  <c r="U102" i="1"/>
  <c r="U103" i="1"/>
  <c r="V103" i="1" s="1"/>
  <c r="U104" i="1"/>
  <c r="V104" i="1" s="1"/>
  <c r="U105" i="1"/>
  <c r="U106" i="1"/>
  <c r="U107" i="1"/>
  <c r="V107" i="1" s="1"/>
  <c r="U108" i="1"/>
  <c r="V108" i="1" s="1"/>
  <c r="U109" i="1"/>
  <c r="V109" i="1" s="1"/>
  <c r="U110" i="1"/>
  <c r="U111" i="1"/>
  <c r="U112" i="1"/>
  <c r="V112" i="1" s="1"/>
  <c r="U113" i="1"/>
  <c r="U114" i="1"/>
  <c r="U115" i="1"/>
  <c r="U116" i="1"/>
  <c r="V116" i="1" s="1"/>
  <c r="U117" i="1"/>
  <c r="V117" i="1" s="1"/>
  <c r="U118" i="1"/>
  <c r="U119" i="1"/>
  <c r="V119" i="1" s="1"/>
  <c r="U120" i="1"/>
  <c r="V120" i="1" s="1"/>
  <c r="U121" i="1"/>
  <c r="U122" i="1"/>
  <c r="U123" i="1"/>
  <c r="U124" i="1"/>
  <c r="V124" i="1" s="1"/>
  <c r="U125" i="1"/>
  <c r="V125" i="1" s="1"/>
  <c r="U126" i="1"/>
  <c r="U127" i="1"/>
  <c r="V127" i="1" s="1"/>
  <c r="U128" i="1"/>
  <c r="V128" i="1" s="1"/>
  <c r="U129" i="1"/>
  <c r="U130" i="1"/>
  <c r="U131" i="1"/>
  <c r="U132" i="1"/>
  <c r="U133" i="1"/>
  <c r="V133" i="1" s="1"/>
  <c r="U134" i="1"/>
  <c r="U135" i="1"/>
  <c r="V135" i="1" s="1"/>
  <c r="U136" i="1"/>
  <c r="V136" i="1" s="1"/>
  <c r="U137" i="1"/>
  <c r="U138" i="1"/>
  <c r="U139" i="1"/>
  <c r="V139" i="1" s="1"/>
  <c r="U140" i="1"/>
  <c r="V140" i="1" s="1"/>
  <c r="U141" i="1"/>
  <c r="V141" i="1" s="1"/>
  <c r="U142" i="1"/>
  <c r="U143" i="1"/>
  <c r="U144" i="1"/>
  <c r="V144" i="1" s="1"/>
  <c r="U145" i="1"/>
  <c r="U146" i="1"/>
  <c r="U147" i="1"/>
  <c r="U148" i="1"/>
  <c r="V148" i="1" s="1"/>
  <c r="U149" i="1"/>
  <c r="V149" i="1" s="1"/>
  <c r="U150" i="1"/>
  <c r="U151" i="1"/>
  <c r="V151" i="1" s="1"/>
  <c r="U152" i="1"/>
  <c r="V152" i="1" s="1"/>
  <c r="U153" i="1"/>
  <c r="U154" i="1"/>
  <c r="U155" i="1"/>
  <c r="U156" i="1"/>
  <c r="V156" i="1" s="1"/>
  <c r="U157" i="1"/>
  <c r="V157" i="1" s="1"/>
  <c r="U158" i="1"/>
  <c r="U159" i="1"/>
  <c r="V159" i="1" s="1"/>
  <c r="U160" i="1"/>
  <c r="V160" i="1" s="1"/>
  <c r="U161" i="1"/>
  <c r="U162" i="1"/>
  <c r="U163" i="1"/>
  <c r="U164" i="1"/>
  <c r="U165" i="1"/>
  <c r="V165" i="1" s="1"/>
  <c r="U166" i="1"/>
  <c r="U167" i="1"/>
  <c r="V167" i="1" s="1"/>
  <c r="U168" i="1"/>
  <c r="V168" i="1" s="1"/>
  <c r="U169" i="1"/>
  <c r="U170" i="1"/>
  <c r="U171" i="1"/>
  <c r="V171" i="1" s="1"/>
  <c r="U172" i="1"/>
  <c r="V172" i="1" s="1"/>
  <c r="U173" i="1"/>
  <c r="V173" i="1" s="1"/>
  <c r="U174" i="1"/>
  <c r="U175" i="1"/>
  <c r="U176" i="1"/>
  <c r="V176" i="1" s="1"/>
  <c r="U177" i="1"/>
  <c r="U178" i="1"/>
  <c r="U179" i="1"/>
  <c r="U180" i="1"/>
  <c r="V180" i="1" s="1"/>
  <c r="U181" i="1"/>
  <c r="V181" i="1" s="1"/>
  <c r="U182" i="1"/>
  <c r="U183" i="1"/>
  <c r="V183" i="1" s="1"/>
  <c r="U184" i="1"/>
  <c r="V184" i="1" s="1"/>
  <c r="U185" i="1"/>
  <c r="U186" i="1"/>
  <c r="U187" i="1"/>
  <c r="U188" i="1"/>
  <c r="V188" i="1" s="1"/>
  <c r="U189" i="1"/>
  <c r="V189" i="1" s="1"/>
  <c r="U190" i="1"/>
  <c r="U191" i="1"/>
  <c r="V191" i="1" s="1"/>
  <c r="U192" i="1"/>
  <c r="V192" i="1" s="1"/>
  <c r="U193" i="1"/>
  <c r="U194" i="1"/>
  <c r="U195" i="1"/>
  <c r="U196" i="1"/>
  <c r="U197" i="1"/>
  <c r="V197" i="1" s="1"/>
  <c r="U198" i="1"/>
  <c r="U199" i="1"/>
  <c r="V199" i="1" s="1"/>
  <c r="U200" i="1"/>
  <c r="V200" i="1" s="1"/>
  <c r="U201" i="1"/>
  <c r="U202" i="1"/>
  <c r="U203" i="1"/>
  <c r="V203" i="1" s="1"/>
  <c r="U204" i="1"/>
  <c r="V204" i="1" s="1"/>
  <c r="U205" i="1"/>
  <c r="V205" i="1" s="1"/>
  <c r="U206" i="1"/>
  <c r="U207" i="1"/>
  <c r="U208" i="1"/>
  <c r="V208" i="1" s="1"/>
  <c r="U209" i="1"/>
  <c r="U210" i="1"/>
  <c r="U211" i="1"/>
  <c r="U212" i="1"/>
  <c r="V212" i="1" s="1"/>
  <c r="U213" i="1"/>
  <c r="V213" i="1" s="1"/>
  <c r="U214" i="1"/>
  <c r="U215" i="1"/>
  <c r="V215" i="1" s="1"/>
  <c r="U216" i="1"/>
  <c r="V216" i="1" s="1"/>
  <c r="U217" i="1"/>
  <c r="U218" i="1"/>
  <c r="U219" i="1"/>
  <c r="U220" i="1"/>
  <c r="V220" i="1" s="1"/>
  <c r="U221" i="1"/>
  <c r="V221" i="1" s="1"/>
  <c r="U222" i="1"/>
  <c r="U223" i="1"/>
  <c r="V223" i="1" s="1"/>
  <c r="U224" i="1"/>
  <c r="V224" i="1" s="1"/>
  <c r="U225" i="1"/>
  <c r="U226" i="1"/>
  <c r="U227" i="1"/>
  <c r="U228" i="1"/>
  <c r="U229" i="1"/>
  <c r="V229" i="1" s="1"/>
  <c r="U230" i="1"/>
  <c r="U231" i="1"/>
  <c r="V231" i="1" s="1"/>
  <c r="U232" i="1"/>
  <c r="V232" i="1" s="1"/>
  <c r="U233" i="1"/>
  <c r="U234" i="1"/>
  <c r="U235" i="1"/>
  <c r="V235" i="1" s="1"/>
  <c r="U236" i="1"/>
  <c r="V236" i="1" s="1"/>
  <c r="U237" i="1"/>
  <c r="V237" i="1" s="1"/>
  <c r="U238" i="1"/>
  <c r="U239" i="1"/>
  <c r="U240" i="1"/>
  <c r="V240" i="1" s="1"/>
  <c r="U241" i="1"/>
  <c r="U242" i="1"/>
  <c r="U243" i="1"/>
  <c r="U244" i="1"/>
  <c r="V244" i="1" s="1"/>
  <c r="U245" i="1"/>
  <c r="V245" i="1" s="1"/>
  <c r="U246" i="1"/>
  <c r="U247" i="1"/>
  <c r="V247" i="1" s="1"/>
  <c r="U248" i="1"/>
  <c r="V248" i="1" s="1"/>
  <c r="U249" i="1"/>
  <c r="U250" i="1"/>
  <c r="U251" i="1"/>
  <c r="U252" i="1"/>
  <c r="V252" i="1" s="1"/>
  <c r="U253" i="1"/>
  <c r="V253" i="1" s="1"/>
  <c r="U254" i="1"/>
  <c r="U255" i="1"/>
  <c r="V255" i="1" s="1"/>
  <c r="U256" i="1"/>
  <c r="V256" i="1" s="1"/>
  <c r="U257" i="1"/>
  <c r="U258" i="1"/>
  <c r="U259" i="1"/>
  <c r="U260" i="1"/>
  <c r="U261" i="1"/>
  <c r="V261" i="1" s="1"/>
  <c r="U262" i="1"/>
  <c r="U263" i="1"/>
  <c r="V263" i="1" s="1"/>
  <c r="U264" i="1"/>
  <c r="V264" i="1" s="1"/>
  <c r="U265" i="1"/>
  <c r="U266" i="1"/>
  <c r="U267" i="1"/>
  <c r="V267" i="1" s="1"/>
  <c r="U268" i="1"/>
  <c r="V268" i="1" s="1"/>
  <c r="U269" i="1"/>
  <c r="V269" i="1" s="1"/>
  <c r="U270" i="1"/>
  <c r="U271" i="1"/>
  <c r="U272" i="1"/>
  <c r="V272" i="1" s="1"/>
  <c r="U273" i="1"/>
  <c r="U274" i="1"/>
  <c r="U275" i="1"/>
  <c r="U276" i="1"/>
  <c r="V276" i="1" s="1"/>
  <c r="U277" i="1"/>
  <c r="V277" i="1" s="1"/>
  <c r="U278" i="1"/>
  <c r="U279" i="1"/>
  <c r="V279" i="1" s="1"/>
  <c r="U280" i="1"/>
  <c r="V280" i="1" s="1"/>
  <c r="U281" i="1"/>
  <c r="U282" i="1"/>
  <c r="U283" i="1"/>
  <c r="U284" i="1"/>
  <c r="V284" i="1" s="1"/>
  <c r="U285" i="1"/>
  <c r="V285" i="1" s="1"/>
  <c r="U286" i="1"/>
  <c r="U287" i="1"/>
  <c r="V287" i="1" s="1"/>
  <c r="U288" i="1"/>
  <c r="V288" i="1" s="1"/>
  <c r="U289" i="1"/>
  <c r="U290" i="1"/>
  <c r="U291" i="1"/>
  <c r="U292" i="1"/>
  <c r="U293" i="1"/>
  <c r="V293" i="1" s="1"/>
  <c r="U294" i="1"/>
  <c r="U295" i="1"/>
  <c r="V295" i="1" s="1"/>
  <c r="U296" i="1"/>
  <c r="V296" i="1" s="1"/>
  <c r="U297" i="1"/>
  <c r="U298" i="1"/>
  <c r="U299" i="1"/>
  <c r="V299" i="1" s="1"/>
  <c r="U300" i="1"/>
  <c r="V300" i="1" s="1"/>
  <c r="U301" i="1"/>
  <c r="V301" i="1" s="1"/>
  <c r="U302" i="1"/>
  <c r="U303" i="1"/>
  <c r="U304" i="1"/>
  <c r="V304" i="1" s="1"/>
  <c r="U305" i="1"/>
  <c r="U306" i="1"/>
  <c r="U307" i="1"/>
  <c r="U308" i="1"/>
  <c r="V308" i="1" s="1"/>
  <c r="U309" i="1"/>
  <c r="V309" i="1" s="1"/>
  <c r="U310" i="1"/>
  <c r="U311" i="1"/>
  <c r="V311" i="1" s="1"/>
  <c r="U312" i="1"/>
  <c r="V312" i="1" s="1"/>
  <c r="U313" i="1"/>
  <c r="U314" i="1"/>
  <c r="U315" i="1"/>
  <c r="U316" i="1"/>
  <c r="V316" i="1" s="1"/>
  <c r="U317" i="1"/>
  <c r="V317" i="1" s="1"/>
  <c r="U318" i="1"/>
  <c r="U319" i="1"/>
  <c r="V319" i="1" s="1"/>
  <c r="U320" i="1"/>
  <c r="V320" i="1" s="1"/>
  <c r="U321" i="1"/>
  <c r="U322" i="1"/>
  <c r="U323" i="1"/>
  <c r="U324" i="1"/>
  <c r="U325" i="1"/>
  <c r="V325" i="1" s="1"/>
  <c r="U326" i="1"/>
  <c r="U327" i="1"/>
  <c r="V327" i="1" s="1"/>
  <c r="U328" i="1"/>
  <c r="V328" i="1" s="1"/>
  <c r="U329" i="1"/>
  <c r="U330" i="1"/>
  <c r="U331" i="1"/>
  <c r="V331" i="1" s="1"/>
  <c r="U332" i="1"/>
  <c r="V332" i="1" s="1"/>
  <c r="U333" i="1"/>
  <c r="V333" i="1" s="1"/>
  <c r="U334" i="1"/>
  <c r="U335" i="1"/>
  <c r="U336" i="1"/>
  <c r="V336" i="1" s="1"/>
  <c r="U337" i="1"/>
  <c r="U338" i="1"/>
  <c r="U339" i="1"/>
  <c r="U340" i="1"/>
  <c r="V340" i="1" s="1"/>
  <c r="U341" i="1"/>
  <c r="V341" i="1" s="1"/>
  <c r="U342" i="1"/>
  <c r="U343" i="1"/>
  <c r="V343" i="1" s="1"/>
  <c r="U344" i="1"/>
  <c r="V344" i="1" s="1"/>
  <c r="U345" i="1"/>
  <c r="U346" i="1"/>
  <c r="U347" i="1"/>
  <c r="U348" i="1"/>
  <c r="V348" i="1" s="1"/>
  <c r="U349" i="1"/>
  <c r="V349" i="1" s="1"/>
  <c r="U350" i="1"/>
  <c r="U351" i="1"/>
  <c r="V351" i="1" s="1"/>
  <c r="U352" i="1"/>
  <c r="V352" i="1" s="1"/>
  <c r="U353" i="1"/>
  <c r="U354" i="1"/>
  <c r="U355" i="1"/>
  <c r="U356" i="1"/>
  <c r="U357" i="1"/>
  <c r="V357" i="1" s="1"/>
  <c r="U358" i="1"/>
  <c r="U359" i="1"/>
  <c r="V359" i="1" s="1"/>
  <c r="U360" i="1"/>
  <c r="V360" i="1" s="1"/>
  <c r="U361" i="1"/>
  <c r="U362" i="1"/>
  <c r="U363" i="1"/>
  <c r="V363" i="1" s="1"/>
  <c r="U364" i="1"/>
  <c r="V364" i="1" s="1"/>
  <c r="U365" i="1"/>
  <c r="V365" i="1" s="1"/>
  <c r="U366" i="1"/>
  <c r="U367" i="1"/>
  <c r="U368" i="1"/>
  <c r="V368" i="1" s="1"/>
  <c r="U369" i="1"/>
  <c r="U370" i="1"/>
  <c r="U371" i="1"/>
  <c r="U372" i="1"/>
  <c r="V372" i="1" s="1"/>
  <c r="U373" i="1"/>
  <c r="V373" i="1" s="1"/>
  <c r="U374" i="1"/>
  <c r="U375" i="1"/>
  <c r="V375" i="1" s="1"/>
  <c r="U376" i="1"/>
  <c r="V376" i="1" s="1"/>
  <c r="U377" i="1"/>
  <c r="U378" i="1"/>
  <c r="U379" i="1"/>
  <c r="U380" i="1"/>
  <c r="V380" i="1" s="1"/>
  <c r="U381" i="1"/>
  <c r="V381" i="1" s="1"/>
  <c r="U382" i="1"/>
  <c r="U383" i="1"/>
  <c r="V383" i="1" s="1"/>
  <c r="U384" i="1"/>
  <c r="V384" i="1" s="1"/>
  <c r="U385" i="1"/>
  <c r="U386" i="1"/>
  <c r="U387" i="1"/>
  <c r="U388" i="1"/>
  <c r="U389" i="1"/>
  <c r="V389" i="1" s="1"/>
  <c r="U390" i="1"/>
  <c r="U391" i="1"/>
  <c r="V391" i="1" s="1"/>
  <c r="U392" i="1"/>
  <c r="V392" i="1" s="1"/>
  <c r="U393" i="1"/>
  <c r="U394" i="1"/>
  <c r="U395" i="1"/>
  <c r="V395" i="1" s="1"/>
  <c r="U396" i="1"/>
  <c r="V396" i="1" s="1"/>
  <c r="U397" i="1"/>
  <c r="V397" i="1" s="1"/>
  <c r="U398" i="1"/>
  <c r="U399" i="1"/>
  <c r="U400" i="1"/>
  <c r="V400" i="1" s="1"/>
  <c r="U401" i="1"/>
  <c r="U402" i="1"/>
  <c r="U403" i="1"/>
  <c r="U404" i="1"/>
  <c r="V404" i="1" s="1"/>
  <c r="U405" i="1"/>
  <c r="V405" i="1" s="1"/>
  <c r="U406" i="1"/>
  <c r="U407" i="1"/>
  <c r="V407" i="1" s="1"/>
  <c r="U408" i="1"/>
  <c r="V408" i="1" s="1"/>
  <c r="U409" i="1"/>
  <c r="U410" i="1"/>
  <c r="U411" i="1"/>
  <c r="U412" i="1"/>
  <c r="V412" i="1" s="1"/>
  <c r="U413" i="1"/>
  <c r="V413" i="1" s="1"/>
  <c r="U414" i="1"/>
  <c r="U415" i="1"/>
  <c r="V415" i="1" s="1"/>
  <c r="U416" i="1"/>
  <c r="V416" i="1" s="1"/>
  <c r="U417" i="1"/>
  <c r="U418" i="1"/>
  <c r="U419" i="1"/>
  <c r="U420" i="1"/>
  <c r="U421" i="1"/>
  <c r="V421" i="1" s="1"/>
  <c r="U422" i="1"/>
  <c r="U423" i="1"/>
  <c r="V423" i="1" s="1"/>
  <c r="U424" i="1"/>
  <c r="V424" i="1" s="1"/>
  <c r="U425" i="1"/>
  <c r="U426" i="1"/>
  <c r="U427" i="1"/>
  <c r="V427" i="1" s="1"/>
  <c r="U428" i="1"/>
  <c r="V428" i="1" s="1"/>
  <c r="U429" i="1"/>
  <c r="V429" i="1" s="1"/>
  <c r="U430" i="1"/>
  <c r="U431" i="1"/>
  <c r="U432" i="1"/>
  <c r="V432" i="1" s="1"/>
  <c r="U433" i="1"/>
  <c r="U434" i="1"/>
  <c r="U435" i="1"/>
  <c r="U436" i="1"/>
  <c r="V436" i="1" s="1"/>
  <c r="U437" i="1"/>
  <c r="V437" i="1" s="1"/>
  <c r="U438" i="1"/>
  <c r="U439" i="1"/>
  <c r="V439" i="1" s="1"/>
  <c r="U440" i="1"/>
  <c r="V440" i="1" s="1"/>
  <c r="U441" i="1"/>
  <c r="U442" i="1"/>
  <c r="U443" i="1"/>
  <c r="U444" i="1"/>
  <c r="V444" i="1" s="1"/>
  <c r="U445" i="1"/>
  <c r="V445" i="1" s="1"/>
  <c r="U446" i="1"/>
  <c r="U447" i="1"/>
  <c r="V447" i="1" s="1"/>
  <c r="U448" i="1"/>
  <c r="V448" i="1" s="1"/>
  <c r="U449" i="1"/>
  <c r="U450" i="1"/>
  <c r="U451" i="1"/>
  <c r="U452" i="1"/>
  <c r="U453" i="1"/>
  <c r="V453" i="1" s="1"/>
  <c r="U454" i="1"/>
  <c r="U455" i="1"/>
  <c r="V455" i="1" s="1"/>
  <c r="U456" i="1"/>
  <c r="V456" i="1" s="1"/>
  <c r="U457" i="1"/>
  <c r="U458" i="1"/>
  <c r="U459" i="1"/>
  <c r="V459" i="1" s="1"/>
  <c r="U460" i="1"/>
  <c r="V460" i="1" s="1"/>
  <c r="U461" i="1"/>
  <c r="V461" i="1" s="1"/>
  <c r="U462" i="1"/>
  <c r="U463" i="1"/>
  <c r="U464" i="1"/>
  <c r="V464" i="1" s="1"/>
  <c r="U465" i="1"/>
  <c r="U466" i="1"/>
  <c r="U467" i="1"/>
  <c r="U468" i="1"/>
  <c r="V468" i="1" s="1"/>
  <c r="U469" i="1"/>
  <c r="V469" i="1" s="1"/>
  <c r="U470" i="1"/>
  <c r="U471" i="1"/>
  <c r="V471" i="1" s="1"/>
  <c r="U472" i="1"/>
  <c r="V472" i="1" s="1"/>
  <c r="U473" i="1"/>
  <c r="U474" i="1"/>
  <c r="U475" i="1"/>
  <c r="U476" i="1"/>
  <c r="V476" i="1" s="1"/>
  <c r="U477" i="1"/>
  <c r="V477" i="1" s="1"/>
  <c r="U478" i="1"/>
  <c r="U479" i="1"/>
  <c r="V479" i="1" s="1"/>
  <c r="U480" i="1"/>
  <c r="V480" i="1" s="1"/>
  <c r="U481" i="1"/>
  <c r="U482" i="1"/>
  <c r="U483" i="1"/>
  <c r="U484" i="1"/>
  <c r="U485" i="1"/>
  <c r="V485" i="1" s="1"/>
  <c r="U486" i="1"/>
  <c r="U487" i="1"/>
  <c r="V487" i="1" s="1"/>
  <c r="U488" i="1"/>
  <c r="V488" i="1" s="1"/>
  <c r="U489" i="1"/>
  <c r="U490" i="1"/>
  <c r="U491" i="1"/>
  <c r="V491" i="1" s="1"/>
  <c r="U492" i="1"/>
  <c r="V492" i="1" s="1"/>
  <c r="U493" i="1"/>
  <c r="V493" i="1" s="1"/>
  <c r="U494" i="1"/>
  <c r="U495" i="1"/>
  <c r="U496" i="1"/>
  <c r="V496" i="1" s="1"/>
  <c r="U497" i="1"/>
  <c r="U498" i="1"/>
  <c r="U499" i="1"/>
  <c r="U500" i="1"/>
  <c r="V500" i="1" s="1"/>
  <c r="U501" i="1"/>
  <c r="V501" i="1" s="1"/>
  <c r="U502" i="1"/>
  <c r="U503" i="1"/>
  <c r="V503" i="1" s="1"/>
  <c r="U504" i="1"/>
  <c r="V504" i="1" s="1"/>
  <c r="U505" i="1"/>
  <c r="U507" i="1"/>
  <c r="U508" i="1"/>
  <c r="V508" i="1" s="1"/>
  <c r="U509" i="1"/>
  <c r="V509" i="1" s="1"/>
  <c r="U511" i="1"/>
  <c r="V511" i="1" s="1"/>
  <c r="U512" i="1"/>
  <c r="V512" i="1" s="1"/>
  <c r="U513" i="1"/>
  <c r="U515" i="1"/>
  <c r="V515" i="1" s="1"/>
  <c r="U516" i="1"/>
  <c r="U517" i="1"/>
  <c r="V517" i="1" s="1"/>
  <c r="U519" i="1"/>
  <c r="V519" i="1" s="1"/>
  <c r="U520" i="1"/>
  <c r="V520" i="1" s="1"/>
  <c r="U521" i="1"/>
  <c r="U523" i="1"/>
  <c r="V523" i="1" s="1"/>
  <c r="U524" i="1"/>
  <c r="V524" i="1" s="1"/>
  <c r="U525" i="1"/>
  <c r="V525" i="1" s="1"/>
  <c r="U527" i="1"/>
  <c r="U528" i="1"/>
  <c r="V528" i="1" s="1"/>
  <c r="U529" i="1"/>
  <c r="U531" i="1"/>
  <c r="V531" i="1" s="1"/>
  <c r="U532" i="1"/>
  <c r="V532" i="1" s="1"/>
  <c r="U533" i="1"/>
  <c r="V533" i="1" s="1"/>
  <c r="U535" i="1"/>
  <c r="V535" i="1" s="1"/>
  <c r="U536" i="1"/>
  <c r="V536" i="1" s="1"/>
  <c r="U537" i="1"/>
  <c r="U539" i="1"/>
  <c r="U540" i="1"/>
  <c r="V540" i="1" s="1"/>
  <c r="U541" i="1"/>
  <c r="V541" i="1" s="1"/>
  <c r="U543" i="1"/>
  <c r="V543" i="1" s="1"/>
  <c r="U544" i="1"/>
  <c r="V544" i="1" s="1"/>
  <c r="U545" i="1"/>
  <c r="U547" i="1"/>
  <c r="V547" i="1" s="1"/>
  <c r="U549" i="1"/>
  <c r="V549" i="1" s="1"/>
  <c r="U551" i="1"/>
  <c r="V551" i="1" s="1"/>
  <c r="U552" i="1"/>
  <c r="V552" i="1" s="1"/>
  <c r="U553" i="1"/>
  <c r="U555" i="1"/>
  <c r="V555" i="1" s="1"/>
  <c r="U557" i="1"/>
  <c r="V557" i="1" s="1"/>
  <c r="U559" i="1"/>
  <c r="U560" i="1"/>
  <c r="V560" i="1" s="1"/>
  <c r="U561" i="1"/>
  <c r="U563" i="1"/>
  <c r="V563" i="1" s="1"/>
  <c r="U564" i="1"/>
  <c r="V564" i="1" s="1"/>
  <c r="U565" i="1"/>
  <c r="V565" i="1" s="1"/>
  <c r="U566" i="1"/>
  <c r="V566" i="1" s="1"/>
  <c r="U567" i="1"/>
  <c r="V567" i="1" s="1"/>
  <c r="U568" i="1"/>
  <c r="V568" i="1" s="1"/>
  <c r="U569" i="1"/>
  <c r="U571" i="1"/>
  <c r="U572" i="1"/>
  <c r="V572" i="1" s="1"/>
  <c r="U573" i="1"/>
  <c r="V573" i="1" s="1"/>
  <c r="U575" i="1"/>
  <c r="V575" i="1" s="1"/>
  <c r="U576" i="1"/>
  <c r="V576" i="1" s="1"/>
  <c r="U577" i="1"/>
  <c r="U579" i="1"/>
  <c r="U580" i="1"/>
  <c r="U581" i="1"/>
  <c r="V581" i="1" s="1"/>
  <c r="U582" i="1"/>
  <c r="V582" i="1" s="1"/>
  <c r="U583" i="1"/>
  <c r="V583" i="1" s="1"/>
  <c r="U584" i="1"/>
  <c r="V584" i="1" s="1"/>
  <c r="U585" i="1"/>
  <c r="U587" i="1"/>
  <c r="V587" i="1" s="1"/>
  <c r="U589" i="1"/>
  <c r="V589" i="1" s="1"/>
  <c r="U590" i="1"/>
  <c r="V590" i="1" s="1"/>
  <c r="U591" i="1"/>
  <c r="U592" i="1"/>
  <c r="V592" i="1" s="1"/>
  <c r="U593" i="1"/>
  <c r="U595" i="1"/>
  <c r="U597" i="1"/>
  <c r="V597" i="1" s="1"/>
  <c r="U598" i="1"/>
  <c r="V598" i="1" s="1"/>
  <c r="U599" i="1"/>
  <c r="V599" i="1" s="1"/>
  <c r="U600" i="1"/>
  <c r="V600" i="1" s="1"/>
  <c r="U601" i="1"/>
  <c r="U603" i="1"/>
  <c r="U605" i="1"/>
  <c r="V605" i="1" s="1"/>
  <c r="U607" i="1"/>
  <c r="V607" i="1" s="1"/>
  <c r="U608" i="1"/>
  <c r="V608" i="1" s="1"/>
  <c r="U609" i="1"/>
  <c r="U611" i="1"/>
  <c r="U612" i="1"/>
  <c r="U613" i="1"/>
  <c r="V613" i="1" s="1"/>
  <c r="U615" i="1"/>
  <c r="V615" i="1" s="1"/>
  <c r="U616" i="1"/>
  <c r="V616" i="1" s="1"/>
  <c r="U617" i="1"/>
  <c r="U619" i="1"/>
  <c r="V619" i="1" s="1"/>
  <c r="U621" i="1"/>
  <c r="V621" i="1" s="1"/>
  <c r="U623" i="1"/>
  <c r="U624" i="1"/>
  <c r="V624" i="1" s="1"/>
  <c r="U627" i="1"/>
  <c r="V627" i="1" s="1"/>
  <c r="U628" i="1"/>
  <c r="V628" i="1" s="1"/>
  <c r="U629" i="1"/>
  <c r="V629" i="1" s="1"/>
  <c r="U631" i="1"/>
  <c r="V631" i="1" s="1"/>
  <c r="U632" i="1"/>
  <c r="V632" i="1" s="1"/>
  <c r="U3" i="1"/>
  <c r="V3" i="1" s="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3" i="1"/>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9" i="10"/>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B4" i="1"/>
  <c r="F4" i="1" s="1"/>
  <c r="I4" i="1" s="1"/>
  <c r="J4" i="1" s="1"/>
  <c r="B5" i="1"/>
  <c r="F5" i="1" s="1"/>
  <c r="B6" i="1"/>
  <c r="F6" i="1" s="1"/>
  <c r="I6" i="1" s="1"/>
  <c r="J6" i="1" s="1"/>
  <c r="B7" i="1"/>
  <c r="F7" i="1" s="1"/>
  <c r="B8" i="1"/>
  <c r="F8" i="1" s="1"/>
  <c r="B9" i="1"/>
  <c r="F9" i="1" s="1"/>
  <c r="I9" i="1" s="1"/>
  <c r="J9" i="1" s="1"/>
  <c r="B10" i="1"/>
  <c r="F10" i="1" s="1"/>
  <c r="I10" i="1" s="1"/>
  <c r="J10" i="1" s="1"/>
  <c r="B11" i="1"/>
  <c r="F11" i="1" s="1"/>
  <c r="B12" i="1"/>
  <c r="F12" i="1" s="1"/>
  <c r="I12" i="1" s="1"/>
  <c r="J12" i="1" s="1"/>
  <c r="B13" i="1"/>
  <c r="F13" i="1" s="1"/>
  <c r="B14" i="1"/>
  <c r="F14" i="1" s="1"/>
  <c r="I14" i="1" s="1"/>
  <c r="J14" i="1" s="1"/>
  <c r="B15" i="1"/>
  <c r="F15" i="1" s="1"/>
  <c r="B16" i="1"/>
  <c r="F16" i="1" s="1"/>
  <c r="B17" i="1"/>
  <c r="F17" i="1" s="1"/>
  <c r="I17" i="1" s="1"/>
  <c r="J17" i="1" s="1"/>
  <c r="B18" i="1"/>
  <c r="F18" i="1" s="1"/>
  <c r="I18" i="1" s="1"/>
  <c r="J18" i="1" s="1"/>
  <c r="B19" i="1"/>
  <c r="F19" i="1" s="1"/>
  <c r="B20" i="1"/>
  <c r="F20" i="1" s="1"/>
  <c r="I20" i="1" s="1"/>
  <c r="J20" i="1" s="1"/>
  <c r="B21" i="1"/>
  <c r="F21" i="1" s="1"/>
  <c r="B22" i="1"/>
  <c r="F22" i="1" s="1"/>
  <c r="I22" i="1" s="1"/>
  <c r="B23" i="1"/>
  <c r="F23" i="1" s="1"/>
  <c r="B24" i="1"/>
  <c r="F24" i="1" s="1"/>
  <c r="B25" i="1"/>
  <c r="F25" i="1" s="1"/>
  <c r="I25" i="1" s="1"/>
  <c r="J25" i="1" s="1"/>
  <c r="B26" i="1"/>
  <c r="F26" i="1" s="1"/>
  <c r="I26" i="1" s="1"/>
  <c r="J26" i="1" s="1"/>
  <c r="B27" i="1"/>
  <c r="F27" i="1" s="1"/>
  <c r="B28" i="1"/>
  <c r="F28" i="1" s="1"/>
  <c r="I28" i="1" s="1"/>
  <c r="J28" i="1" s="1"/>
  <c r="B29" i="1"/>
  <c r="F29" i="1" s="1"/>
  <c r="B30" i="1"/>
  <c r="F30" i="1" s="1"/>
  <c r="I30" i="1" s="1"/>
  <c r="B31" i="1"/>
  <c r="F31" i="1" s="1"/>
  <c r="B32" i="1"/>
  <c r="F32" i="1" s="1"/>
  <c r="B33" i="1"/>
  <c r="F33" i="1" s="1"/>
  <c r="B34" i="1"/>
  <c r="F34" i="1" s="1"/>
  <c r="B35" i="1"/>
  <c r="F35" i="1" s="1"/>
  <c r="B36" i="1"/>
  <c r="F36" i="1" s="1"/>
  <c r="B37" i="1"/>
  <c r="F37" i="1" s="1"/>
  <c r="B38" i="1"/>
  <c r="F38" i="1" s="1"/>
  <c r="B39" i="1"/>
  <c r="F39" i="1" s="1"/>
  <c r="B40" i="1"/>
  <c r="F40" i="1" s="1"/>
  <c r="B41" i="1"/>
  <c r="F41" i="1" s="1"/>
  <c r="B42" i="1"/>
  <c r="F42" i="1" s="1"/>
  <c r="B43" i="1"/>
  <c r="F43" i="1" s="1"/>
  <c r="B44" i="1"/>
  <c r="F44" i="1" s="1"/>
  <c r="B45" i="1"/>
  <c r="F45" i="1" s="1"/>
  <c r="B46" i="1"/>
  <c r="F46" i="1" s="1"/>
  <c r="B47" i="1"/>
  <c r="F47" i="1" s="1"/>
  <c r="B48" i="1"/>
  <c r="F48" i="1" s="1"/>
  <c r="B49" i="1"/>
  <c r="F49" i="1" s="1"/>
  <c r="B50" i="1"/>
  <c r="F50" i="1" s="1"/>
  <c r="B51" i="1"/>
  <c r="F51" i="1" s="1"/>
  <c r="B52" i="1"/>
  <c r="F52" i="1" s="1"/>
  <c r="B53" i="1"/>
  <c r="F53" i="1" s="1"/>
  <c r="B54" i="1"/>
  <c r="F54" i="1" s="1"/>
  <c r="B55" i="1"/>
  <c r="F55" i="1" s="1"/>
  <c r="B56" i="1"/>
  <c r="F56" i="1" s="1"/>
  <c r="B57" i="1"/>
  <c r="F57" i="1" s="1"/>
  <c r="B58" i="1"/>
  <c r="F58" i="1" s="1"/>
  <c r="B59" i="1"/>
  <c r="F59" i="1" s="1"/>
  <c r="B60" i="1"/>
  <c r="F60" i="1" s="1"/>
  <c r="B61" i="1"/>
  <c r="F61" i="1" s="1"/>
  <c r="B62" i="1"/>
  <c r="F62" i="1" s="1"/>
  <c r="B63" i="1"/>
  <c r="F63" i="1" s="1"/>
  <c r="B64" i="1"/>
  <c r="F64" i="1" s="1"/>
  <c r="B65" i="1"/>
  <c r="F65" i="1" s="1"/>
  <c r="B66" i="1"/>
  <c r="F66" i="1" s="1"/>
  <c r="B67" i="1"/>
  <c r="F67" i="1" s="1"/>
  <c r="B68" i="1"/>
  <c r="F68" i="1" s="1"/>
  <c r="B69" i="1"/>
  <c r="F69" i="1" s="1"/>
  <c r="B70" i="1"/>
  <c r="F70" i="1" s="1"/>
  <c r="B71" i="1"/>
  <c r="F71" i="1" s="1"/>
  <c r="B72" i="1"/>
  <c r="F72" i="1" s="1"/>
  <c r="B73" i="1"/>
  <c r="F73" i="1" s="1"/>
  <c r="B74" i="1"/>
  <c r="F74" i="1" s="1"/>
  <c r="B75" i="1"/>
  <c r="F75" i="1" s="1"/>
  <c r="B76" i="1"/>
  <c r="F76" i="1" s="1"/>
  <c r="B77" i="1"/>
  <c r="F77" i="1" s="1"/>
  <c r="B78" i="1"/>
  <c r="F78" i="1" s="1"/>
  <c r="B79" i="1"/>
  <c r="F79" i="1" s="1"/>
  <c r="B80" i="1"/>
  <c r="F80" i="1" s="1"/>
  <c r="B81" i="1"/>
  <c r="F81" i="1" s="1"/>
  <c r="B82" i="1"/>
  <c r="F82" i="1" s="1"/>
  <c r="B83" i="1"/>
  <c r="F83" i="1" s="1"/>
  <c r="B84" i="1"/>
  <c r="F84" i="1" s="1"/>
  <c r="B85" i="1"/>
  <c r="F85" i="1" s="1"/>
  <c r="B86" i="1"/>
  <c r="F86" i="1" s="1"/>
  <c r="B87" i="1"/>
  <c r="F87" i="1" s="1"/>
  <c r="B88" i="1"/>
  <c r="F88" i="1" s="1"/>
  <c r="B89" i="1"/>
  <c r="F89" i="1" s="1"/>
  <c r="B90" i="1"/>
  <c r="F90" i="1" s="1"/>
  <c r="B91" i="1"/>
  <c r="F91" i="1" s="1"/>
  <c r="B92" i="1"/>
  <c r="F92" i="1" s="1"/>
  <c r="B93" i="1"/>
  <c r="F93" i="1" s="1"/>
  <c r="B94" i="1"/>
  <c r="F94" i="1" s="1"/>
  <c r="B95" i="1"/>
  <c r="F95" i="1" s="1"/>
  <c r="B96" i="1"/>
  <c r="F96" i="1" s="1"/>
  <c r="B97" i="1"/>
  <c r="F97" i="1" s="1"/>
  <c r="B98" i="1"/>
  <c r="F98" i="1" s="1"/>
  <c r="B99" i="1"/>
  <c r="F99" i="1" s="1"/>
  <c r="B100" i="1"/>
  <c r="F100" i="1" s="1"/>
  <c r="B101" i="1"/>
  <c r="F101" i="1" s="1"/>
  <c r="B102" i="1"/>
  <c r="F102" i="1" s="1"/>
  <c r="B103" i="1"/>
  <c r="F103" i="1" s="1"/>
  <c r="B104" i="1"/>
  <c r="F104" i="1" s="1"/>
  <c r="B105" i="1"/>
  <c r="F105" i="1" s="1"/>
  <c r="B106" i="1"/>
  <c r="F106" i="1" s="1"/>
  <c r="B107" i="1"/>
  <c r="F107" i="1" s="1"/>
  <c r="B108" i="1"/>
  <c r="F108" i="1" s="1"/>
  <c r="B109" i="1"/>
  <c r="F109" i="1" s="1"/>
  <c r="B110" i="1"/>
  <c r="F110" i="1" s="1"/>
  <c r="B111" i="1"/>
  <c r="F111" i="1" s="1"/>
  <c r="B112" i="1"/>
  <c r="F112" i="1" s="1"/>
  <c r="B113" i="1"/>
  <c r="F113" i="1" s="1"/>
  <c r="B114" i="1"/>
  <c r="F114" i="1" s="1"/>
  <c r="B115" i="1"/>
  <c r="F115" i="1" s="1"/>
  <c r="B116" i="1"/>
  <c r="F116" i="1" s="1"/>
  <c r="B117" i="1"/>
  <c r="F117" i="1" s="1"/>
  <c r="B118" i="1"/>
  <c r="F118" i="1" s="1"/>
  <c r="B119" i="1"/>
  <c r="F119" i="1" s="1"/>
  <c r="B120" i="1"/>
  <c r="F120" i="1" s="1"/>
  <c r="B121" i="1"/>
  <c r="F121" i="1" s="1"/>
  <c r="B122" i="1"/>
  <c r="F122" i="1" s="1"/>
  <c r="B123" i="1"/>
  <c r="F123" i="1" s="1"/>
  <c r="B124" i="1"/>
  <c r="F124" i="1" s="1"/>
  <c r="B125" i="1"/>
  <c r="F125" i="1" s="1"/>
  <c r="B126" i="1"/>
  <c r="F126" i="1" s="1"/>
  <c r="B127" i="1"/>
  <c r="F127" i="1" s="1"/>
  <c r="B128" i="1"/>
  <c r="F128" i="1" s="1"/>
  <c r="B129" i="1"/>
  <c r="F129" i="1" s="1"/>
  <c r="B130" i="1"/>
  <c r="F130" i="1" s="1"/>
  <c r="B131" i="1"/>
  <c r="F131" i="1" s="1"/>
  <c r="B132" i="1"/>
  <c r="F132" i="1" s="1"/>
  <c r="B133" i="1"/>
  <c r="F133" i="1" s="1"/>
  <c r="B134" i="1"/>
  <c r="F134" i="1" s="1"/>
  <c r="B135" i="1"/>
  <c r="F135" i="1" s="1"/>
  <c r="B136" i="1"/>
  <c r="F136" i="1" s="1"/>
  <c r="B137" i="1"/>
  <c r="F137" i="1" s="1"/>
  <c r="B138" i="1"/>
  <c r="F138" i="1" s="1"/>
  <c r="B139" i="1"/>
  <c r="F139" i="1" s="1"/>
  <c r="B140" i="1"/>
  <c r="F140" i="1" s="1"/>
  <c r="B141" i="1"/>
  <c r="F141" i="1" s="1"/>
  <c r="B142" i="1"/>
  <c r="F142" i="1" s="1"/>
  <c r="B143" i="1"/>
  <c r="F143" i="1" s="1"/>
  <c r="B144" i="1"/>
  <c r="F144" i="1" s="1"/>
  <c r="B145" i="1"/>
  <c r="F145" i="1" s="1"/>
  <c r="B146" i="1"/>
  <c r="F146" i="1" s="1"/>
  <c r="B147" i="1"/>
  <c r="F147" i="1" s="1"/>
  <c r="B148" i="1"/>
  <c r="F148" i="1" s="1"/>
  <c r="B149" i="1"/>
  <c r="F149" i="1" s="1"/>
  <c r="B150" i="1"/>
  <c r="F150" i="1" s="1"/>
  <c r="B151" i="1"/>
  <c r="F151" i="1" s="1"/>
  <c r="B152" i="1"/>
  <c r="F152" i="1" s="1"/>
  <c r="B153" i="1"/>
  <c r="F153" i="1" s="1"/>
  <c r="B154" i="1"/>
  <c r="F154" i="1" s="1"/>
  <c r="B155" i="1"/>
  <c r="F155" i="1" s="1"/>
  <c r="B156" i="1"/>
  <c r="F156" i="1" s="1"/>
  <c r="B157" i="1"/>
  <c r="F157" i="1" s="1"/>
  <c r="B158" i="1"/>
  <c r="F158" i="1" s="1"/>
  <c r="B159" i="1"/>
  <c r="F159" i="1" s="1"/>
  <c r="B160" i="1"/>
  <c r="F160" i="1" s="1"/>
  <c r="B161" i="1"/>
  <c r="F161" i="1" s="1"/>
  <c r="B162" i="1"/>
  <c r="F162" i="1" s="1"/>
  <c r="B163" i="1"/>
  <c r="F163" i="1" s="1"/>
  <c r="B164" i="1"/>
  <c r="F164" i="1" s="1"/>
  <c r="B165" i="1"/>
  <c r="F165" i="1" s="1"/>
  <c r="B166" i="1"/>
  <c r="F166" i="1" s="1"/>
  <c r="B167" i="1"/>
  <c r="F167" i="1" s="1"/>
  <c r="B168" i="1"/>
  <c r="F168" i="1" s="1"/>
  <c r="B169" i="1"/>
  <c r="F169" i="1" s="1"/>
  <c r="B170" i="1"/>
  <c r="F170" i="1" s="1"/>
  <c r="B171" i="1"/>
  <c r="F171" i="1" s="1"/>
  <c r="B172" i="1"/>
  <c r="F172" i="1" s="1"/>
  <c r="B173" i="1"/>
  <c r="F173" i="1" s="1"/>
  <c r="B174" i="1"/>
  <c r="F174" i="1" s="1"/>
  <c r="B175" i="1"/>
  <c r="F175" i="1" s="1"/>
  <c r="B176" i="1"/>
  <c r="F176" i="1" s="1"/>
  <c r="B177" i="1"/>
  <c r="F177" i="1" s="1"/>
  <c r="B178" i="1"/>
  <c r="F178" i="1" s="1"/>
  <c r="B179" i="1"/>
  <c r="F179" i="1" s="1"/>
  <c r="B180" i="1"/>
  <c r="F180" i="1" s="1"/>
  <c r="B181" i="1"/>
  <c r="F181" i="1" s="1"/>
  <c r="B182" i="1"/>
  <c r="F182" i="1" s="1"/>
  <c r="B183" i="1"/>
  <c r="F183" i="1" s="1"/>
  <c r="B184" i="1"/>
  <c r="F184" i="1" s="1"/>
  <c r="B185" i="1"/>
  <c r="F185" i="1" s="1"/>
  <c r="B186" i="1"/>
  <c r="F186" i="1" s="1"/>
  <c r="B187" i="1"/>
  <c r="F187" i="1" s="1"/>
  <c r="B188" i="1"/>
  <c r="F188" i="1" s="1"/>
  <c r="B189" i="1"/>
  <c r="F189" i="1" s="1"/>
  <c r="B190" i="1"/>
  <c r="F190" i="1" s="1"/>
  <c r="B191" i="1"/>
  <c r="F191" i="1" s="1"/>
  <c r="B192" i="1"/>
  <c r="F192" i="1" s="1"/>
  <c r="B193" i="1"/>
  <c r="F193" i="1" s="1"/>
  <c r="B194" i="1"/>
  <c r="F194" i="1" s="1"/>
  <c r="B195" i="1"/>
  <c r="F195" i="1" s="1"/>
  <c r="B196" i="1"/>
  <c r="F196" i="1" s="1"/>
  <c r="B197" i="1"/>
  <c r="F197" i="1" s="1"/>
  <c r="B198" i="1"/>
  <c r="F198" i="1" s="1"/>
  <c r="B199" i="1"/>
  <c r="F199" i="1" s="1"/>
  <c r="B200" i="1"/>
  <c r="F200" i="1" s="1"/>
  <c r="B201" i="1"/>
  <c r="F201" i="1" s="1"/>
  <c r="B202" i="1"/>
  <c r="F202" i="1" s="1"/>
  <c r="B203" i="1"/>
  <c r="F203" i="1" s="1"/>
  <c r="B204" i="1"/>
  <c r="F204" i="1" s="1"/>
  <c r="B205" i="1"/>
  <c r="F205" i="1" s="1"/>
  <c r="B206" i="1"/>
  <c r="F206" i="1" s="1"/>
  <c r="B207" i="1"/>
  <c r="F207" i="1" s="1"/>
  <c r="B208" i="1"/>
  <c r="F208" i="1" s="1"/>
  <c r="B209" i="1"/>
  <c r="F209" i="1" s="1"/>
  <c r="B210" i="1"/>
  <c r="F210" i="1" s="1"/>
  <c r="B211" i="1"/>
  <c r="F211" i="1" s="1"/>
  <c r="B212" i="1"/>
  <c r="F212" i="1" s="1"/>
  <c r="B213" i="1"/>
  <c r="F213" i="1" s="1"/>
  <c r="B214" i="1"/>
  <c r="F214" i="1" s="1"/>
  <c r="B215" i="1"/>
  <c r="F215" i="1" s="1"/>
  <c r="B216" i="1"/>
  <c r="F216" i="1" s="1"/>
  <c r="B217" i="1"/>
  <c r="F217" i="1" s="1"/>
  <c r="B218" i="1"/>
  <c r="F218" i="1" s="1"/>
  <c r="B219" i="1"/>
  <c r="F219" i="1" s="1"/>
  <c r="B220" i="1"/>
  <c r="F220" i="1" s="1"/>
  <c r="B221" i="1"/>
  <c r="F221" i="1" s="1"/>
  <c r="B222" i="1"/>
  <c r="F222" i="1" s="1"/>
  <c r="B223" i="1"/>
  <c r="F223" i="1" s="1"/>
  <c r="B224" i="1"/>
  <c r="F224" i="1" s="1"/>
  <c r="B225" i="1"/>
  <c r="F225" i="1" s="1"/>
  <c r="B226" i="1"/>
  <c r="F226" i="1" s="1"/>
  <c r="B227" i="1"/>
  <c r="F227" i="1" s="1"/>
  <c r="B228" i="1"/>
  <c r="F228" i="1" s="1"/>
  <c r="B229" i="1"/>
  <c r="F229" i="1" s="1"/>
  <c r="B230" i="1"/>
  <c r="F230" i="1" s="1"/>
  <c r="B231" i="1"/>
  <c r="F231" i="1" s="1"/>
  <c r="B232" i="1"/>
  <c r="F232" i="1" s="1"/>
  <c r="B233" i="1"/>
  <c r="F233" i="1" s="1"/>
  <c r="B234" i="1"/>
  <c r="F234" i="1" s="1"/>
  <c r="B235" i="1"/>
  <c r="F235" i="1" s="1"/>
  <c r="B236" i="1"/>
  <c r="F236" i="1" s="1"/>
  <c r="B237" i="1"/>
  <c r="F237" i="1" s="1"/>
  <c r="B238" i="1"/>
  <c r="F238" i="1" s="1"/>
  <c r="B239" i="1"/>
  <c r="F239" i="1" s="1"/>
  <c r="B240" i="1"/>
  <c r="F240" i="1" s="1"/>
  <c r="B241" i="1"/>
  <c r="F241" i="1" s="1"/>
  <c r="B242" i="1"/>
  <c r="F242" i="1" s="1"/>
  <c r="B243" i="1"/>
  <c r="F243" i="1" s="1"/>
  <c r="B244" i="1"/>
  <c r="F244" i="1" s="1"/>
  <c r="B245" i="1"/>
  <c r="F245" i="1" s="1"/>
  <c r="B246" i="1"/>
  <c r="F246" i="1" s="1"/>
  <c r="B247" i="1"/>
  <c r="F247" i="1" s="1"/>
  <c r="B248" i="1"/>
  <c r="F248" i="1" s="1"/>
  <c r="B249" i="1"/>
  <c r="F249" i="1" s="1"/>
  <c r="B250" i="1"/>
  <c r="F250" i="1" s="1"/>
  <c r="B251" i="1"/>
  <c r="F251" i="1" s="1"/>
  <c r="B252" i="1"/>
  <c r="F252" i="1" s="1"/>
  <c r="B253" i="1"/>
  <c r="F253" i="1" s="1"/>
  <c r="B254" i="1"/>
  <c r="F254" i="1" s="1"/>
  <c r="B255" i="1"/>
  <c r="F255" i="1" s="1"/>
  <c r="B256" i="1"/>
  <c r="F256" i="1" s="1"/>
  <c r="B257" i="1"/>
  <c r="F257" i="1" s="1"/>
  <c r="B258" i="1"/>
  <c r="F258" i="1" s="1"/>
  <c r="B259" i="1"/>
  <c r="F259" i="1" s="1"/>
  <c r="B260" i="1"/>
  <c r="F260" i="1" s="1"/>
  <c r="B261" i="1"/>
  <c r="F261" i="1" s="1"/>
  <c r="B262" i="1"/>
  <c r="F262" i="1" s="1"/>
  <c r="B263" i="1"/>
  <c r="F263" i="1" s="1"/>
  <c r="B264" i="1"/>
  <c r="F264" i="1" s="1"/>
  <c r="B265" i="1"/>
  <c r="F265" i="1" s="1"/>
  <c r="B266" i="1"/>
  <c r="F266" i="1" s="1"/>
  <c r="B267" i="1"/>
  <c r="F267" i="1" s="1"/>
  <c r="B268" i="1"/>
  <c r="F268" i="1" s="1"/>
  <c r="B269" i="1"/>
  <c r="F269" i="1" s="1"/>
  <c r="B270" i="1"/>
  <c r="F270" i="1" s="1"/>
  <c r="B271" i="1"/>
  <c r="F271" i="1" s="1"/>
  <c r="B272" i="1"/>
  <c r="F272" i="1" s="1"/>
  <c r="B273" i="1"/>
  <c r="F273" i="1" s="1"/>
  <c r="B274" i="1"/>
  <c r="F274" i="1" s="1"/>
  <c r="B275" i="1"/>
  <c r="F275" i="1" s="1"/>
  <c r="B276" i="1"/>
  <c r="F276" i="1" s="1"/>
  <c r="B277" i="1"/>
  <c r="F277" i="1" s="1"/>
  <c r="B278" i="1"/>
  <c r="F278" i="1" s="1"/>
  <c r="I278" i="1" s="1"/>
  <c r="B279" i="1"/>
  <c r="F279" i="1" s="1"/>
  <c r="B280" i="1"/>
  <c r="F280" i="1" s="1"/>
  <c r="B281" i="1"/>
  <c r="F281" i="1" s="1"/>
  <c r="B282" i="1"/>
  <c r="F282" i="1" s="1"/>
  <c r="B283" i="1"/>
  <c r="F283" i="1" s="1"/>
  <c r="B284" i="1"/>
  <c r="F284" i="1" s="1"/>
  <c r="B285" i="1"/>
  <c r="F285" i="1" s="1"/>
  <c r="B286" i="1"/>
  <c r="F286" i="1" s="1"/>
  <c r="B287" i="1"/>
  <c r="F287" i="1" s="1"/>
  <c r="B288" i="1"/>
  <c r="F288" i="1" s="1"/>
  <c r="B289" i="1"/>
  <c r="F289" i="1" s="1"/>
  <c r="B290" i="1"/>
  <c r="F290" i="1" s="1"/>
  <c r="B291" i="1"/>
  <c r="F291" i="1" s="1"/>
  <c r="B292" i="1"/>
  <c r="F292" i="1" s="1"/>
  <c r="B293" i="1"/>
  <c r="F293" i="1" s="1"/>
  <c r="B294" i="1"/>
  <c r="F294" i="1" s="1"/>
  <c r="B295" i="1"/>
  <c r="F295" i="1" s="1"/>
  <c r="B296" i="1"/>
  <c r="F296" i="1" s="1"/>
  <c r="B297" i="1"/>
  <c r="F297" i="1" s="1"/>
  <c r="B298" i="1"/>
  <c r="F298" i="1" s="1"/>
  <c r="B299" i="1"/>
  <c r="F299" i="1" s="1"/>
  <c r="B300" i="1"/>
  <c r="F300" i="1" s="1"/>
  <c r="B301" i="1"/>
  <c r="F301" i="1" s="1"/>
  <c r="B302" i="1"/>
  <c r="F302" i="1" s="1"/>
  <c r="B303" i="1"/>
  <c r="F303" i="1" s="1"/>
  <c r="B304" i="1"/>
  <c r="F304" i="1" s="1"/>
  <c r="B305" i="1"/>
  <c r="F305" i="1" s="1"/>
  <c r="B306" i="1"/>
  <c r="F306" i="1" s="1"/>
  <c r="B307" i="1"/>
  <c r="F307" i="1" s="1"/>
  <c r="B308" i="1"/>
  <c r="F308" i="1" s="1"/>
  <c r="B309" i="1"/>
  <c r="F309" i="1" s="1"/>
  <c r="B310" i="1"/>
  <c r="F310" i="1" s="1"/>
  <c r="B311" i="1"/>
  <c r="F311" i="1" s="1"/>
  <c r="B312" i="1"/>
  <c r="F312" i="1" s="1"/>
  <c r="B313" i="1"/>
  <c r="F313" i="1" s="1"/>
  <c r="B314" i="1"/>
  <c r="F314" i="1" s="1"/>
  <c r="B315" i="1"/>
  <c r="F315" i="1" s="1"/>
  <c r="B316" i="1"/>
  <c r="F316" i="1" s="1"/>
  <c r="B317" i="1"/>
  <c r="F317" i="1" s="1"/>
  <c r="B318" i="1"/>
  <c r="F318" i="1" s="1"/>
  <c r="I318" i="1" s="1"/>
  <c r="B319" i="1"/>
  <c r="F319" i="1" s="1"/>
  <c r="B320" i="1"/>
  <c r="F320" i="1" s="1"/>
  <c r="B321" i="1"/>
  <c r="F321" i="1" s="1"/>
  <c r="B322" i="1"/>
  <c r="F322" i="1" s="1"/>
  <c r="B323" i="1"/>
  <c r="F323" i="1" s="1"/>
  <c r="B324" i="1"/>
  <c r="F324" i="1" s="1"/>
  <c r="B325" i="1"/>
  <c r="F325" i="1" s="1"/>
  <c r="B326" i="1"/>
  <c r="F326" i="1" s="1"/>
  <c r="B327" i="1"/>
  <c r="F327" i="1" s="1"/>
  <c r="B328" i="1"/>
  <c r="F328" i="1" s="1"/>
  <c r="B329" i="1"/>
  <c r="F329" i="1" s="1"/>
  <c r="B330" i="1"/>
  <c r="F330" i="1" s="1"/>
  <c r="B331" i="1"/>
  <c r="F331" i="1" s="1"/>
  <c r="B332" i="1"/>
  <c r="F332" i="1" s="1"/>
  <c r="B333" i="1"/>
  <c r="F333" i="1" s="1"/>
  <c r="B334" i="1"/>
  <c r="F334" i="1" s="1"/>
  <c r="B335" i="1"/>
  <c r="F335" i="1" s="1"/>
  <c r="B336" i="1"/>
  <c r="F336" i="1" s="1"/>
  <c r="B337" i="1"/>
  <c r="F337" i="1" s="1"/>
  <c r="B338" i="1"/>
  <c r="F338" i="1" s="1"/>
  <c r="B339" i="1"/>
  <c r="F339" i="1" s="1"/>
  <c r="B340" i="1"/>
  <c r="F340" i="1" s="1"/>
  <c r="B341" i="1"/>
  <c r="F341" i="1" s="1"/>
  <c r="B342" i="1"/>
  <c r="F342" i="1" s="1"/>
  <c r="B343" i="1"/>
  <c r="F343" i="1" s="1"/>
  <c r="B344" i="1"/>
  <c r="F344" i="1" s="1"/>
  <c r="B345" i="1"/>
  <c r="F345" i="1" s="1"/>
  <c r="B346" i="1"/>
  <c r="F346" i="1" s="1"/>
  <c r="B347" i="1"/>
  <c r="F347" i="1" s="1"/>
  <c r="B348" i="1"/>
  <c r="F348" i="1" s="1"/>
  <c r="B349" i="1"/>
  <c r="F349" i="1" s="1"/>
  <c r="B350" i="1"/>
  <c r="F350" i="1" s="1"/>
  <c r="B351" i="1"/>
  <c r="F351" i="1" s="1"/>
  <c r="B352" i="1"/>
  <c r="F352" i="1" s="1"/>
  <c r="B353" i="1"/>
  <c r="F353" i="1" s="1"/>
  <c r="B354" i="1"/>
  <c r="F354" i="1" s="1"/>
  <c r="B355" i="1"/>
  <c r="F355" i="1" s="1"/>
  <c r="B356" i="1"/>
  <c r="F356" i="1" s="1"/>
  <c r="I356" i="1" s="1"/>
  <c r="B357" i="1"/>
  <c r="F357" i="1" s="1"/>
  <c r="B358" i="1"/>
  <c r="F358" i="1" s="1"/>
  <c r="B359" i="1"/>
  <c r="F359" i="1" s="1"/>
  <c r="B360" i="1"/>
  <c r="F360" i="1" s="1"/>
  <c r="B361" i="1"/>
  <c r="F361" i="1" s="1"/>
  <c r="B362" i="1"/>
  <c r="F362" i="1" s="1"/>
  <c r="B363" i="1"/>
  <c r="F363" i="1" s="1"/>
  <c r="B364" i="1"/>
  <c r="F364" i="1" s="1"/>
  <c r="B365" i="1"/>
  <c r="F365" i="1" s="1"/>
  <c r="B366" i="1"/>
  <c r="F366" i="1" s="1"/>
  <c r="I366" i="1" s="1"/>
  <c r="B367" i="1"/>
  <c r="F367" i="1" s="1"/>
  <c r="B368" i="1"/>
  <c r="F368" i="1" s="1"/>
  <c r="B369" i="1"/>
  <c r="F369" i="1" s="1"/>
  <c r="B370" i="1"/>
  <c r="F370" i="1" s="1"/>
  <c r="B371" i="1"/>
  <c r="F371" i="1" s="1"/>
  <c r="B372" i="1"/>
  <c r="F372" i="1" s="1"/>
  <c r="B373" i="1"/>
  <c r="F373" i="1" s="1"/>
  <c r="B374" i="1"/>
  <c r="F374" i="1" s="1"/>
  <c r="B375" i="1"/>
  <c r="F375" i="1" s="1"/>
  <c r="B376" i="1"/>
  <c r="F376" i="1" s="1"/>
  <c r="B377" i="1"/>
  <c r="F377" i="1" s="1"/>
  <c r="B378" i="1"/>
  <c r="F378" i="1" s="1"/>
  <c r="B379" i="1"/>
  <c r="F379" i="1" s="1"/>
  <c r="B380" i="1"/>
  <c r="F380" i="1" s="1"/>
  <c r="B381" i="1"/>
  <c r="F381" i="1" s="1"/>
  <c r="B382" i="1"/>
  <c r="F382" i="1" s="1"/>
  <c r="B383" i="1"/>
  <c r="F383" i="1" s="1"/>
  <c r="B384" i="1"/>
  <c r="F384" i="1" s="1"/>
  <c r="B385" i="1"/>
  <c r="F385" i="1" s="1"/>
  <c r="B386" i="1"/>
  <c r="F386" i="1" s="1"/>
  <c r="B387" i="1"/>
  <c r="F387" i="1" s="1"/>
  <c r="B388" i="1"/>
  <c r="F388" i="1" s="1"/>
  <c r="B389" i="1"/>
  <c r="F389" i="1" s="1"/>
  <c r="B390" i="1"/>
  <c r="F390" i="1" s="1"/>
  <c r="B391" i="1"/>
  <c r="F391" i="1" s="1"/>
  <c r="B392" i="1"/>
  <c r="F392" i="1" s="1"/>
  <c r="B393" i="1"/>
  <c r="F393" i="1" s="1"/>
  <c r="B394" i="1"/>
  <c r="F394" i="1" s="1"/>
  <c r="B395" i="1"/>
  <c r="F395" i="1" s="1"/>
  <c r="B396" i="1"/>
  <c r="F396" i="1" s="1"/>
  <c r="B397" i="1"/>
  <c r="F397" i="1" s="1"/>
  <c r="B398" i="1"/>
  <c r="F398" i="1" s="1"/>
  <c r="I398" i="1" s="1"/>
  <c r="B399" i="1"/>
  <c r="F399" i="1" s="1"/>
  <c r="B400" i="1"/>
  <c r="F400" i="1" s="1"/>
  <c r="B401" i="1"/>
  <c r="F401" i="1" s="1"/>
  <c r="B402" i="1"/>
  <c r="F402" i="1" s="1"/>
  <c r="B403" i="1"/>
  <c r="F403" i="1" s="1"/>
  <c r="B404" i="1"/>
  <c r="F404" i="1" s="1"/>
  <c r="B405" i="1"/>
  <c r="F405" i="1" s="1"/>
  <c r="B406" i="1"/>
  <c r="F406" i="1" s="1"/>
  <c r="B407" i="1"/>
  <c r="F407" i="1" s="1"/>
  <c r="B408" i="1"/>
  <c r="F408" i="1" s="1"/>
  <c r="B409" i="1"/>
  <c r="F409" i="1" s="1"/>
  <c r="B410" i="1"/>
  <c r="F410" i="1" s="1"/>
  <c r="B411" i="1"/>
  <c r="F411" i="1" s="1"/>
  <c r="B412" i="1"/>
  <c r="F412" i="1" s="1"/>
  <c r="B413" i="1"/>
  <c r="F413" i="1" s="1"/>
  <c r="B414" i="1"/>
  <c r="F414" i="1" s="1"/>
  <c r="B415" i="1"/>
  <c r="F415" i="1" s="1"/>
  <c r="B416" i="1"/>
  <c r="F416" i="1" s="1"/>
  <c r="B417" i="1"/>
  <c r="F417" i="1" s="1"/>
  <c r="B418" i="1"/>
  <c r="F418" i="1" s="1"/>
  <c r="B419" i="1"/>
  <c r="F419" i="1" s="1"/>
  <c r="B420" i="1"/>
  <c r="F420" i="1" s="1"/>
  <c r="B421" i="1"/>
  <c r="F421" i="1" s="1"/>
  <c r="B422" i="1"/>
  <c r="F422" i="1" s="1"/>
  <c r="B423" i="1"/>
  <c r="F423" i="1" s="1"/>
  <c r="B424" i="1"/>
  <c r="F424" i="1" s="1"/>
  <c r="B425" i="1"/>
  <c r="F425" i="1" s="1"/>
  <c r="B426" i="1"/>
  <c r="F426" i="1" s="1"/>
  <c r="B427" i="1"/>
  <c r="F427" i="1" s="1"/>
  <c r="B428" i="1"/>
  <c r="F428" i="1" s="1"/>
  <c r="I428" i="1" s="1"/>
  <c r="B429" i="1"/>
  <c r="F429" i="1" s="1"/>
  <c r="B430" i="1"/>
  <c r="F430" i="1" s="1"/>
  <c r="I430" i="1" s="1"/>
  <c r="B431" i="1"/>
  <c r="F431" i="1" s="1"/>
  <c r="B432" i="1"/>
  <c r="F432" i="1" s="1"/>
  <c r="B433" i="1"/>
  <c r="F433" i="1" s="1"/>
  <c r="B434" i="1"/>
  <c r="F434" i="1" s="1"/>
  <c r="B435" i="1"/>
  <c r="F435" i="1" s="1"/>
  <c r="B436" i="1"/>
  <c r="F436" i="1" s="1"/>
  <c r="B437" i="1"/>
  <c r="F437" i="1" s="1"/>
  <c r="B438" i="1"/>
  <c r="F438" i="1" s="1"/>
  <c r="B439" i="1"/>
  <c r="F439" i="1" s="1"/>
  <c r="B440" i="1"/>
  <c r="F440" i="1" s="1"/>
  <c r="B441" i="1"/>
  <c r="F441" i="1" s="1"/>
  <c r="B442" i="1"/>
  <c r="F442" i="1" s="1"/>
  <c r="B443" i="1"/>
  <c r="F443" i="1" s="1"/>
  <c r="B444" i="1"/>
  <c r="F444" i="1" s="1"/>
  <c r="B445" i="1"/>
  <c r="F445" i="1" s="1"/>
  <c r="B446" i="1"/>
  <c r="F446" i="1" s="1"/>
  <c r="B447" i="1"/>
  <c r="F447" i="1" s="1"/>
  <c r="B448" i="1"/>
  <c r="F448" i="1" s="1"/>
  <c r="B449" i="1"/>
  <c r="F449" i="1" s="1"/>
  <c r="B450" i="1"/>
  <c r="F450" i="1" s="1"/>
  <c r="B451" i="1"/>
  <c r="F451" i="1" s="1"/>
  <c r="B452" i="1"/>
  <c r="F452" i="1" s="1"/>
  <c r="B453" i="1"/>
  <c r="F453" i="1" s="1"/>
  <c r="B454" i="1"/>
  <c r="F454" i="1" s="1"/>
  <c r="I454" i="1" s="1"/>
  <c r="B455" i="1"/>
  <c r="F455" i="1" s="1"/>
  <c r="B456" i="1"/>
  <c r="F456" i="1" s="1"/>
  <c r="B457" i="1"/>
  <c r="F457" i="1" s="1"/>
  <c r="B458" i="1"/>
  <c r="F458" i="1" s="1"/>
  <c r="B459" i="1"/>
  <c r="F459" i="1" s="1"/>
  <c r="B460" i="1"/>
  <c r="F460" i="1" s="1"/>
  <c r="B461" i="1"/>
  <c r="F461" i="1" s="1"/>
  <c r="B462" i="1"/>
  <c r="F462" i="1" s="1"/>
  <c r="B463" i="1"/>
  <c r="F463" i="1" s="1"/>
  <c r="B464" i="1"/>
  <c r="F464" i="1" s="1"/>
  <c r="B465" i="1"/>
  <c r="F465" i="1" s="1"/>
  <c r="B466" i="1"/>
  <c r="F466" i="1" s="1"/>
  <c r="B467" i="1"/>
  <c r="F467" i="1" s="1"/>
  <c r="B468" i="1"/>
  <c r="F468" i="1" s="1"/>
  <c r="B469" i="1"/>
  <c r="F469" i="1" s="1"/>
  <c r="B470" i="1"/>
  <c r="F470" i="1" s="1"/>
  <c r="B471" i="1"/>
  <c r="F471" i="1" s="1"/>
  <c r="B472" i="1"/>
  <c r="F472" i="1" s="1"/>
  <c r="I472" i="1" s="1"/>
  <c r="B473" i="1"/>
  <c r="F473" i="1" s="1"/>
  <c r="B474" i="1"/>
  <c r="F474" i="1" s="1"/>
  <c r="B475" i="1"/>
  <c r="F475" i="1" s="1"/>
  <c r="B476" i="1"/>
  <c r="F476" i="1" s="1"/>
  <c r="B477" i="1"/>
  <c r="F477" i="1" s="1"/>
  <c r="B478" i="1"/>
  <c r="F478" i="1" s="1"/>
  <c r="B479" i="1"/>
  <c r="F479" i="1" s="1"/>
  <c r="B480" i="1"/>
  <c r="F480" i="1" s="1"/>
  <c r="I480" i="1" s="1"/>
  <c r="B481" i="1"/>
  <c r="F481" i="1" s="1"/>
  <c r="I481" i="1" s="1"/>
  <c r="B482" i="1"/>
  <c r="F482" i="1" s="1"/>
  <c r="B483" i="1"/>
  <c r="F483" i="1" s="1"/>
  <c r="B484" i="1"/>
  <c r="F484" i="1" s="1"/>
  <c r="B485" i="1"/>
  <c r="F485" i="1" s="1"/>
  <c r="B486" i="1"/>
  <c r="F486" i="1" s="1"/>
  <c r="B487" i="1"/>
  <c r="F487" i="1" s="1"/>
  <c r="B488" i="1"/>
  <c r="F488" i="1" s="1"/>
  <c r="B489" i="1"/>
  <c r="F489" i="1" s="1"/>
  <c r="B490" i="1"/>
  <c r="F490" i="1" s="1"/>
  <c r="B491" i="1"/>
  <c r="F491" i="1" s="1"/>
  <c r="B492" i="1"/>
  <c r="F492" i="1" s="1"/>
  <c r="B493" i="1"/>
  <c r="F493" i="1" s="1"/>
  <c r="B494" i="1"/>
  <c r="F494" i="1" s="1"/>
  <c r="B495" i="1"/>
  <c r="F495" i="1" s="1"/>
  <c r="B496" i="1"/>
  <c r="F496" i="1" s="1"/>
  <c r="B497" i="1"/>
  <c r="F497" i="1" s="1"/>
  <c r="B498" i="1"/>
  <c r="F498" i="1" s="1"/>
  <c r="B499" i="1"/>
  <c r="F499" i="1" s="1"/>
  <c r="B500" i="1"/>
  <c r="F500" i="1" s="1"/>
  <c r="B501" i="1"/>
  <c r="F501" i="1" s="1"/>
  <c r="B502" i="1"/>
  <c r="F502" i="1" s="1"/>
  <c r="B503" i="1"/>
  <c r="F503" i="1" s="1"/>
  <c r="B504" i="1"/>
  <c r="F504" i="1" s="1"/>
  <c r="B505" i="1"/>
  <c r="F505" i="1" s="1"/>
  <c r="B506" i="1"/>
  <c r="F506" i="1" s="1"/>
  <c r="B507" i="1"/>
  <c r="F507" i="1" s="1"/>
  <c r="B508" i="1"/>
  <c r="F508" i="1" s="1"/>
  <c r="B509" i="1"/>
  <c r="F509" i="1" s="1"/>
  <c r="B510" i="1"/>
  <c r="F510" i="1" s="1"/>
  <c r="B511" i="1"/>
  <c r="F511" i="1" s="1"/>
  <c r="B512" i="1"/>
  <c r="F512" i="1" s="1"/>
  <c r="B513" i="1"/>
  <c r="F513" i="1" s="1"/>
  <c r="B514" i="1"/>
  <c r="F514" i="1" s="1"/>
  <c r="B515" i="1"/>
  <c r="F515" i="1" s="1"/>
  <c r="B516" i="1"/>
  <c r="F516" i="1" s="1"/>
  <c r="B517" i="1"/>
  <c r="F517" i="1" s="1"/>
  <c r="B518" i="1"/>
  <c r="F518" i="1" s="1"/>
  <c r="B519" i="1"/>
  <c r="F519" i="1" s="1"/>
  <c r="B520" i="1"/>
  <c r="F520" i="1" s="1"/>
  <c r="B521" i="1"/>
  <c r="F521" i="1" s="1"/>
  <c r="B522" i="1"/>
  <c r="F522" i="1" s="1"/>
  <c r="B523" i="1"/>
  <c r="F523" i="1" s="1"/>
  <c r="B524" i="1"/>
  <c r="F524" i="1" s="1"/>
  <c r="B525" i="1"/>
  <c r="F525" i="1" s="1"/>
  <c r="B526" i="1"/>
  <c r="F526" i="1" s="1"/>
  <c r="B527" i="1"/>
  <c r="F527" i="1" s="1"/>
  <c r="B528" i="1"/>
  <c r="F528" i="1" s="1"/>
  <c r="B529" i="1"/>
  <c r="F529" i="1" s="1"/>
  <c r="B530" i="1"/>
  <c r="F530" i="1" s="1"/>
  <c r="B531" i="1"/>
  <c r="F531" i="1" s="1"/>
  <c r="B532" i="1"/>
  <c r="F532" i="1" s="1"/>
  <c r="B533" i="1"/>
  <c r="F533" i="1" s="1"/>
  <c r="B534" i="1"/>
  <c r="F534" i="1" s="1"/>
  <c r="B535" i="1"/>
  <c r="F535" i="1" s="1"/>
  <c r="B536" i="1"/>
  <c r="F536" i="1" s="1"/>
  <c r="I536" i="1" s="1"/>
  <c r="B537" i="1"/>
  <c r="F537" i="1" s="1"/>
  <c r="I537" i="1" s="1"/>
  <c r="B538" i="1"/>
  <c r="F538" i="1" s="1"/>
  <c r="B539" i="1"/>
  <c r="F539" i="1" s="1"/>
  <c r="B540" i="1"/>
  <c r="F540" i="1" s="1"/>
  <c r="B541" i="1"/>
  <c r="F541" i="1" s="1"/>
  <c r="B542" i="1"/>
  <c r="F542" i="1" s="1"/>
  <c r="B543" i="1"/>
  <c r="F543" i="1" s="1"/>
  <c r="B544" i="1"/>
  <c r="F544" i="1" s="1"/>
  <c r="I544" i="1" s="1"/>
  <c r="B545" i="1"/>
  <c r="F545" i="1" s="1"/>
  <c r="B546" i="1"/>
  <c r="F546" i="1" s="1"/>
  <c r="B547" i="1"/>
  <c r="F547" i="1" s="1"/>
  <c r="B548" i="1"/>
  <c r="F548" i="1" s="1"/>
  <c r="B549" i="1"/>
  <c r="F549" i="1" s="1"/>
  <c r="B550" i="1"/>
  <c r="F550" i="1" s="1"/>
  <c r="B551" i="1"/>
  <c r="F551" i="1" s="1"/>
  <c r="B552" i="1"/>
  <c r="F552" i="1" s="1"/>
  <c r="I552" i="1" s="1"/>
  <c r="B553" i="1"/>
  <c r="F553" i="1" s="1"/>
  <c r="B554" i="1"/>
  <c r="F554" i="1" s="1"/>
  <c r="B555" i="1"/>
  <c r="F555" i="1" s="1"/>
  <c r="B556" i="1"/>
  <c r="F556" i="1" s="1"/>
  <c r="B557" i="1"/>
  <c r="F557" i="1" s="1"/>
  <c r="B558" i="1"/>
  <c r="F558" i="1" s="1"/>
  <c r="B559" i="1"/>
  <c r="F559" i="1" s="1"/>
  <c r="B560" i="1"/>
  <c r="F560" i="1" s="1"/>
  <c r="I560" i="1" s="1"/>
  <c r="B561" i="1"/>
  <c r="F561" i="1" s="1"/>
  <c r="B562" i="1"/>
  <c r="F562" i="1" s="1"/>
  <c r="B563" i="1"/>
  <c r="F563" i="1" s="1"/>
  <c r="B564" i="1"/>
  <c r="F564" i="1" s="1"/>
  <c r="B565" i="1"/>
  <c r="F565" i="1" s="1"/>
  <c r="B566" i="1"/>
  <c r="F566" i="1" s="1"/>
  <c r="B567" i="1"/>
  <c r="F567" i="1" s="1"/>
  <c r="B568" i="1"/>
  <c r="F568" i="1" s="1"/>
  <c r="I568" i="1" s="1"/>
  <c r="B569" i="1"/>
  <c r="F569" i="1" s="1"/>
  <c r="B570" i="1"/>
  <c r="F570" i="1" s="1"/>
  <c r="B571" i="1"/>
  <c r="F571" i="1" s="1"/>
  <c r="B572" i="1"/>
  <c r="F572" i="1" s="1"/>
  <c r="B573" i="1"/>
  <c r="F573" i="1" s="1"/>
  <c r="B574" i="1"/>
  <c r="F574" i="1" s="1"/>
  <c r="B575" i="1"/>
  <c r="F575" i="1" s="1"/>
  <c r="B576" i="1"/>
  <c r="F576" i="1" s="1"/>
  <c r="I576" i="1" s="1"/>
  <c r="B577" i="1"/>
  <c r="F577" i="1" s="1"/>
  <c r="I577" i="1" s="1"/>
  <c r="B578" i="1"/>
  <c r="F578" i="1" s="1"/>
  <c r="I578" i="1" s="1"/>
  <c r="B579" i="1"/>
  <c r="F579" i="1" s="1"/>
  <c r="I579" i="1" s="1"/>
  <c r="B580" i="1"/>
  <c r="F580" i="1" s="1"/>
  <c r="B581" i="1"/>
  <c r="F581" i="1" s="1"/>
  <c r="B582" i="1"/>
  <c r="F582" i="1" s="1"/>
  <c r="B583" i="1"/>
  <c r="F583" i="1" s="1"/>
  <c r="B584" i="1"/>
  <c r="F584" i="1" s="1"/>
  <c r="I584" i="1" s="1"/>
  <c r="B585" i="1"/>
  <c r="F585" i="1" s="1"/>
  <c r="I585" i="1" s="1"/>
  <c r="B586" i="1"/>
  <c r="F586" i="1" s="1"/>
  <c r="B587" i="1"/>
  <c r="F587" i="1" s="1"/>
  <c r="I587" i="1" s="1"/>
  <c r="B588" i="1"/>
  <c r="F588" i="1" s="1"/>
  <c r="B589" i="1"/>
  <c r="F589" i="1" s="1"/>
  <c r="B590" i="1"/>
  <c r="F590" i="1" s="1"/>
  <c r="B591" i="1"/>
  <c r="F591" i="1" s="1"/>
  <c r="B592" i="1"/>
  <c r="F592" i="1" s="1"/>
  <c r="I592" i="1" s="1"/>
  <c r="B593" i="1"/>
  <c r="F593" i="1" s="1"/>
  <c r="I593" i="1" s="1"/>
  <c r="B594" i="1"/>
  <c r="F594" i="1" s="1"/>
  <c r="B595" i="1"/>
  <c r="F595" i="1" s="1"/>
  <c r="I595" i="1" s="1"/>
  <c r="B596" i="1"/>
  <c r="F596" i="1" s="1"/>
  <c r="B597" i="1"/>
  <c r="F597" i="1" s="1"/>
  <c r="B598" i="1"/>
  <c r="F598" i="1" s="1"/>
  <c r="B599" i="1"/>
  <c r="F599" i="1" s="1"/>
  <c r="B600" i="1"/>
  <c r="F600" i="1" s="1"/>
  <c r="I600" i="1" s="1"/>
  <c r="B601" i="1"/>
  <c r="F601" i="1" s="1"/>
  <c r="I601" i="1" s="1"/>
  <c r="B602" i="1"/>
  <c r="F602" i="1" s="1"/>
  <c r="B603" i="1"/>
  <c r="F603" i="1" s="1"/>
  <c r="I603" i="1" s="1"/>
  <c r="B604" i="1"/>
  <c r="F604" i="1" s="1"/>
  <c r="B605" i="1"/>
  <c r="F605" i="1" s="1"/>
  <c r="B606" i="1"/>
  <c r="F606" i="1" s="1"/>
  <c r="B607" i="1"/>
  <c r="F607" i="1" s="1"/>
  <c r="B608" i="1"/>
  <c r="F608" i="1" s="1"/>
  <c r="I608" i="1" s="1"/>
  <c r="B609" i="1"/>
  <c r="F609" i="1" s="1"/>
  <c r="I609" i="1" s="1"/>
  <c r="B610" i="1"/>
  <c r="F610" i="1" s="1"/>
  <c r="B611" i="1"/>
  <c r="F611" i="1" s="1"/>
  <c r="I611" i="1" s="1"/>
  <c r="B612" i="1"/>
  <c r="F612" i="1" s="1"/>
  <c r="B613" i="1"/>
  <c r="F613" i="1" s="1"/>
  <c r="B614" i="1"/>
  <c r="F614" i="1" s="1"/>
  <c r="B615" i="1"/>
  <c r="F615" i="1" s="1"/>
  <c r="B616" i="1"/>
  <c r="F616" i="1" s="1"/>
  <c r="I616" i="1" s="1"/>
  <c r="B617" i="1"/>
  <c r="F617" i="1" s="1"/>
  <c r="I617" i="1" s="1"/>
  <c r="B618" i="1"/>
  <c r="F618" i="1" s="1"/>
  <c r="B619" i="1"/>
  <c r="F619" i="1" s="1"/>
  <c r="I619" i="1" s="1"/>
  <c r="B620" i="1"/>
  <c r="F620" i="1" s="1"/>
  <c r="B621" i="1"/>
  <c r="F621" i="1" s="1"/>
  <c r="B622" i="1"/>
  <c r="F622" i="1" s="1"/>
  <c r="B623" i="1"/>
  <c r="F623" i="1" s="1"/>
  <c r="B624" i="1"/>
  <c r="F624" i="1" s="1"/>
  <c r="I624" i="1" s="1"/>
  <c r="B625" i="1"/>
  <c r="F625" i="1" s="1"/>
  <c r="I625" i="1" s="1"/>
  <c r="B626" i="1"/>
  <c r="F626" i="1" s="1"/>
  <c r="B627" i="1"/>
  <c r="F627" i="1" s="1"/>
  <c r="I627" i="1" s="1"/>
  <c r="B628" i="1"/>
  <c r="F628" i="1" s="1"/>
  <c r="B629" i="1"/>
  <c r="F629" i="1" s="1"/>
  <c r="B630" i="1"/>
  <c r="F630" i="1" s="1"/>
  <c r="B631" i="1"/>
  <c r="F631" i="1" s="1"/>
  <c r="B632" i="1"/>
  <c r="F632" i="1" s="1"/>
  <c r="I632" i="1" s="1"/>
  <c r="B633" i="1"/>
  <c r="F633" i="1" s="1"/>
  <c r="I633" i="1" s="1"/>
  <c r="B634" i="1"/>
  <c r="F634" i="1" s="1"/>
  <c r="B3" i="1"/>
  <c r="F3" i="1" s="1"/>
  <c r="L112" i="22" l="1"/>
  <c r="O112" i="22"/>
  <c r="L501" i="22"/>
  <c r="O501" i="22"/>
  <c r="L373" i="22"/>
  <c r="O373" i="22"/>
  <c r="K452" i="22"/>
  <c r="O452" i="22"/>
  <c r="L78" i="22"/>
  <c r="O78" i="22"/>
  <c r="K69" i="22"/>
  <c r="O69" i="22"/>
  <c r="L479" i="22"/>
  <c r="O479" i="22"/>
  <c r="L574" i="22"/>
  <c r="O574" i="22"/>
  <c r="L541" i="22"/>
  <c r="O541" i="22"/>
  <c r="K282" i="22"/>
  <c r="O282" i="22"/>
  <c r="L476" i="22"/>
  <c r="O476" i="22"/>
  <c r="L393" i="22"/>
  <c r="O393" i="22"/>
  <c r="K32" i="22"/>
  <c r="O32" i="22"/>
  <c r="L532" i="22"/>
  <c r="O532" i="22"/>
  <c r="L563" i="22"/>
  <c r="O563" i="22"/>
  <c r="K213" i="22"/>
  <c r="O213" i="22"/>
  <c r="K493" i="22"/>
  <c r="O493" i="22"/>
  <c r="L488" i="22"/>
  <c r="O488" i="22"/>
  <c r="L514" i="22"/>
  <c r="O514" i="22"/>
  <c r="L288" i="22"/>
  <c r="O288" i="22"/>
  <c r="L51" i="22"/>
  <c r="O51" i="22"/>
  <c r="L240" i="22"/>
  <c r="O240" i="22"/>
  <c r="K35" i="22"/>
  <c r="O35" i="22"/>
  <c r="L54" i="22"/>
  <c r="O54" i="22"/>
  <c r="L364" i="22"/>
  <c r="O364" i="22"/>
  <c r="L356" i="22"/>
  <c r="O356" i="22"/>
  <c r="L105" i="22"/>
  <c r="O105" i="22"/>
  <c r="L88" i="22"/>
  <c r="O88" i="22"/>
  <c r="L94" i="22"/>
  <c r="O94" i="22"/>
  <c r="K82" i="22"/>
  <c r="O82" i="22"/>
  <c r="K613" i="22"/>
  <c r="O613" i="22"/>
  <c r="G490" i="22"/>
  <c r="O490" i="22"/>
  <c r="K443" i="22"/>
  <c r="O443" i="22"/>
  <c r="L137" i="22"/>
  <c r="O137" i="22"/>
  <c r="L62" i="22"/>
  <c r="O62" i="22"/>
  <c r="L22" i="22"/>
  <c r="O22" i="22"/>
  <c r="L484" i="22"/>
  <c r="O484" i="22"/>
  <c r="L439" i="22"/>
  <c r="O439" i="22"/>
  <c r="L315" i="22"/>
  <c r="O315" i="22"/>
  <c r="K227" i="22"/>
  <c r="O227" i="22"/>
  <c r="K207" i="22"/>
  <c r="O207" i="22"/>
  <c r="L601" i="22"/>
  <c r="O601" i="22"/>
  <c r="L530" i="22"/>
  <c r="O530" i="22"/>
  <c r="K597" i="22"/>
  <c r="O597" i="22"/>
  <c r="L287" i="22"/>
  <c r="O287" i="22"/>
  <c r="L496" i="22"/>
  <c r="O496" i="22"/>
  <c r="K615" i="22"/>
  <c r="O615" i="22"/>
  <c r="L595" i="22"/>
  <c r="O595" i="22"/>
  <c r="L167" i="22"/>
  <c r="O167" i="22"/>
  <c r="L407" i="22"/>
  <c r="O407" i="22"/>
  <c r="L627" i="22"/>
  <c r="O627" i="22"/>
  <c r="L448" i="22"/>
  <c r="O448" i="22"/>
  <c r="K374" i="22"/>
  <c r="O374" i="22"/>
  <c r="K123" i="22"/>
  <c r="O123" i="22"/>
  <c r="L402" i="22"/>
  <c r="O402" i="22"/>
  <c r="L471" i="22"/>
  <c r="O471" i="22"/>
  <c r="L605" i="22"/>
  <c r="O605" i="22"/>
  <c r="L633" i="22"/>
  <c r="O633" i="22"/>
  <c r="L483" i="22"/>
  <c r="O483" i="22"/>
  <c r="L275" i="22"/>
  <c r="O275" i="22"/>
  <c r="L265" i="22"/>
  <c r="O265" i="22"/>
  <c r="K97" i="22"/>
  <c r="O97" i="22"/>
  <c r="L480" i="22"/>
  <c r="O480" i="22"/>
  <c r="L584" i="22"/>
  <c r="O584" i="22"/>
  <c r="L549" i="22"/>
  <c r="O549" i="22"/>
  <c r="L341" i="22"/>
  <c r="O341" i="22"/>
  <c r="K196" i="22"/>
  <c r="O196" i="22"/>
  <c r="L254" i="22"/>
  <c r="O254" i="22"/>
  <c r="L535" i="22"/>
  <c r="O535" i="22"/>
  <c r="K21" i="22"/>
  <c r="O21" i="22"/>
  <c r="K38" i="22"/>
  <c r="O38" i="22"/>
  <c r="L314" i="22"/>
  <c r="O314" i="22"/>
  <c r="L382" i="22"/>
  <c r="O382" i="22"/>
  <c r="K355" i="22"/>
  <c r="O355" i="22"/>
  <c r="L570" i="22"/>
  <c r="O570" i="22"/>
  <c r="L321" i="22"/>
  <c r="O321" i="22"/>
  <c r="L268" i="22"/>
  <c r="O268" i="22"/>
  <c r="L482" i="22"/>
  <c r="O482" i="22"/>
  <c r="K109" i="22"/>
  <c r="O109" i="22"/>
  <c r="K414" i="22"/>
  <c r="O414" i="22"/>
  <c r="L406" i="22"/>
  <c r="O406" i="22"/>
  <c r="L413" i="22"/>
  <c r="O413" i="22"/>
  <c r="L610" i="22"/>
  <c r="O610" i="22"/>
  <c r="L426" i="22"/>
  <c r="O426" i="22"/>
  <c r="L454" i="22"/>
  <c r="O454" i="22"/>
  <c r="L266" i="22"/>
  <c r="O266" i="22"/>
  <c r="L536" i="22"/>
  <c r="O536" i="22"/>
  <c r="L505" i="22"/>
  <c r="O505" i="22"/>
  <c r="L96" i="22"/>
  <c r="O96" i="22"/>
  <c r="L394" i="22"/>
  <c r="O394" i="22"/>
  <c r="H303" i="22"/>
  <c r="O303" i="22"/>
  <c r="L606" i="22"/>
  <c r="O606" i="22"/>
  <c r="L197" i="22"/>
  <c r="O197" i="22"/>
  <c r="L600" i="22"/>
  <c r="O600" i="22"/>
  <c r="L612" i="22"/>
  <c r="O612" i="22"/>
  <c r="L250" i="22"/>
  <c r="O250" i="22"/>
  <c r="L528" i="22"/>
  <c r="O528" i="22"/>
  <c r="L323" i="22"/>
  <c r="O323" i="22"/>
  <c r="K632" i="22"/>
  <c r="O632" i="22"/>
  <c r="L472" i="22"/>
  <c r="O472" i="22"/>
  <c r="L545" i="22"/>
  <c r="O545" i="22"/>
  <c r="L603" i="22"/>
  <c r="O603" i="22"/>
  <c r="L7" i="22"/>
  <c r="O7" i="22"/>
  <c r="L409" i="22"/>
  <c r="O409" i="22"/>
  <c r="K548" i="22"/>
  <c r="O548" i="22"/>
  <c r="L579" i="22"/>
  <c r="O579" i="22"/>
  <c r="K581" i="22"/>
  <c r="O581" i="22"/>
  <c r="L517" i="22"/>
  <c r="O517" i="22"/>
  <c r="L470" i="22"/>
  <c r="O470" i="22"/>
  <c r="L593" i="22"/>
  <c r="O593" i="22"/>
  <c r="K619" i="22"/>
  <c r="O619" i="22"/>
  <c r="K63" i="22"/>
  <c r="O63" i="22"/>
  <c r="L361" i="22"/>
  <c r="O361" i="22"/>
  <c r="L258" i="22"/>
  <c r="O258" i="22"/>
  <c r="L566" i="22"/>
  <c r="O566" i="22"/>
  <c r="L337" i="22"/>
  <c r="O337" i="22"/>
  <c r="L507" i="22"/>
  <c r="O507" i="22"/>
  <c r="L342" i="22"/>
  <c r="O342" i="22"/>
  <c r="L3" i="22"/>
  <c r="O3" i="22"/>
  <c r="L68" i="22"/>
  <c r="O68" i="22"/>
  <c r="L357" i="22"/>
  <c r="O357" i="22"/>
  <c r="K153" i="22"/>
  <c r="O153" i="22"/>
  <c r="L284" i="22"/>
  <c r="O284" i="22"/>
  <c r="L526" i="22"/>
  <c r="O526" i="22"/>
  <c r="K298" i="22"/>
  <c r="O298" i="22"/>
  <c r="H400" i="22"/>
  <c r="O400" i="22"/>
  <c r="K180" i="22"/>
  <c r="O180" i="22"/>
  <c r="K172" i="22"/>
  <c r="O172" i="22"/>
  <c r="K251" i="22"/>
  <c r="O251" i="22"/>
  <c r="L277" i="22"/>
  <c r="O277" i="22"/>
  <c r="L318" i="22"/>
  <c r="O318" i="22"/>
  <c r="K372" i="22"/>
  <c r="O372" i="22"/>
  <c r="H285" i="22"/>
  <c r="O285" i="22"/>
  <c r="H577" i="22"/>
  <c r="O577" i="22"/>
  <c r="L487" i="22"/>
  <c r="O487" i="22"/>
  <c r="L626" i="22"/>
  <c r="O626" i="22"/>
  <c r="L519" i="22"/>
  <c r="O519" i="22"/>
  <c r="L552" i="22"/>
  <c r="O552" i="22"/>
  <c r="L598" i="22"/>
  <c r="O598" i="22"/>
  <c r="L209" i="22"/>
  <c r="O209" i="22"/>
  <c r="L568" i="22"/>
  <c r="O568" i="22"/>
  <c r="L230" i="22"/>
  <c r="O230" i="22"/>
  <c r="L460" i="22"/>
  <c r="O460" i="22"/>
  <c r="L273" i="22"/>
  <c r="O273" i="22"/>
  <c r="L462" i="22"/>
  <c r="O462" i="22"/>
  <c r="K491" i="22"/>
  <c r="O491" i="22"/>
  <c r="K461" i="22"/>
  <c r="O461" i="22"/>
  <c r="L511" i="22"/>
  <c r="O511" i="22"/>
  <c r="K558" i="22"/>
  <c r="O558" i="22"/>
  <c r="L599" i="22"/>
  <c r="O599" i="22"/>
  <c r="L510" i="22"/>
  <c r="O510" i="22"/>
  <c r="L523" i="22"/>
  <c r="O523" i="22"/>
  <c r="L351" i="22"/>
  <c r="O351" i="22"/>
  <c r="L553" i="22"/>
  <c r="O553" i="22"/>
  <c r="L306" i="22"/>
  <c r="O306" i="22"/>
  <c r="L498" i="22"/>
  <c r="O498" i="22"/>
  <c r="L375" i="22"/>
  <c r="O375" i="22"/>
  <c r="K210" i="22"/>
  <c r="O210" i="22"/>
  <c r="L43" i="22"/>
  <c r="O43" i="22"/>
  <c r="K270" i="22"/>
  <c r="O270" i="22"/>
  <c r="L404" i="22"/>
  <c r="O404" i="22"/>
  <c r="L376" i="22"/>
  <c r="O376" i="22"/>
  <c r="L425" i="22"/>
  <c r="O425" i="22"/>
  <c r="L602" i="22"/>
  <c r="O602" i="22"/>
  <c r="K494" i="22"/>
  <c r="O494" i="22"/>
  <c r="L486" i="22"/>
  <c r="O486" i="22"/>
  <c r="L466" i="22"/>
  <c r="O466" i="22"/>
  <c r="L464" i="22"/>
  <c r="O464" i="22"/>
  <c r="L547" i="22"/>
  <c r="O547" i="22"/>
  <c r="L168" i="22"/>
  <c r="O168" i="22"/>
  <c r="K279" i="22"/>
  <c r="O279" i="22"/>
  <c r="L267" i="22"/>
  <c r="O267" i="22"/>
  <c r="L608" i="22"/>
  <c r="O608" i="22"/>
  <c r="L585" i="22"/>
  <c r="O585" i="22"/>
  <c r="L554" i="22"/>
  <c r="O554" i="22"/>
  <c r="L596" i="22"/>
  <c r="O596" i="22"/>
  <c r="H221" i="22"/>
  <c r="O221" i="22"/>
  <c r="L518" i="22"/>
  <c r="O518" i="22"/>
  <c r="L544" i="22"/>
  <c r="O544" i="22"/>
  <c r="K560" i="22"/>
  <c r="O560" i="22"/>
  <c r="L562" i="22"/>
  <c r="O562" i="22"/>
  <c r="K85" i="22"/>
  <c r="O85" i="22"/>
  <c r="L316" i="22"/>
  <c r="O316" i="22"/>
  <c r="L263" i="22"/>
  <c r="O263" i="22"/>
  <c r="L415" i="22"/>
  <c r="O415" i="22"/>
  <c r="L440" i="22"/>
  <c r="O440" i="22"/>
  <c r="L294" i="22"/>
  <c r="O294" i="22"/>
  <c r="L311" i="22"/>
  <c r="O311" i="22"/>
  <c r="L450" i="22"/>
  <c r="O450" i="22"/>
  <c r="L295" i="22"/>
  <c r="O295" i="22"/>
  <c r="L19" i="22"/>
  <c r="O19" i="22"/>
  <c r="L358" i="22"/>
  <c r="O358" i="22"/>
  <c r="L631" i="22"/>
  <c r="O631" i="22"/>
  <c r="L128" i="22"/>
  <c r="O128" i="22"/>
  <c r="L148" i="22"/>
  <c r="O148" i="22"/>
  <c r="L590" i="22"/>
  <c r="O590" i="22"/>
  <c r="L29" i="22"/>
  <c r="O29" i="22"/>
  <c r="L416" i="22"/>
  <c r="O416" i="22"/>
  <c r="L326" i="22"/>
  <c r="O326" i="22"/>
  <c r="L463" i="22"/>
  <c r="O463" i="22"/>
  <c r="L48" i="22"/>
  <c r="O48" i="22"/>
  <c r="L621" i="22"/>
  <c r="O621" i="22"/>
  <c r="L310" i="22"/>
  <c r="O310" i="22"/>
  <c r="L70" i="22"/>
  <c r="O70" i="22"/>
  <c r="L634" i="22"/>
  <c r="O634" i="22"/>
  <c r="K188" i="22"/>
  <c r="O188" i="22"/>
  <c r="L352" i="22"/>
  <c r="O352" i="22"/>
  <c r="L521" i="22"/>
  <c r="O521" i="22"/>
  <c r="L101" i="22"/>
  <c r="O101" i="22"/>
  <c r="L237" i="22"/>
  <c r="O237" i="22"/>
  <c r="L261" i="22"/>
  <c r="O261" i="22"/>
  <c r="L478" i="22"/>
  <c r="O478" i="22"/>
  <c r="L573" i="22"/>
  <c r="O573" i="22"/>
  <c r="L429" i="22"/>
  <c r="O429" i="22"/>
  <c r="K442" i="22"/>
  <c r="O442" i="22"/>
  <c r="K178" i="22"/>
  <c r="O178" i="22"/>
  <c r="L371" i="22"/>
  <c r="O371" i="22"/>
  <c r="K556" i="22"/>
  <c r="O556" i="22"/>
  <c r="L177" i="22"/>
  <c r="O177" i="22"/>
  <c r="H539" i="22"/>
  <c r="O539" i="22"/>
  <c r="L408" i="22"/>
  <c r="O408" i="22"/>
  <c r="L84" i="22"/>
  <c r="O84" i="22"/>
  <c r="L525" i="22"/>
  <c r="O525" i="22"/>
  <c r="L424" i="22"/>
  <c r="O424" i="22"/>
  <c r="K291" i="22"/>
  <c r="O291" i="22"/>
  <c r="K533" i="22"/>
  <c r="O533" i="22"/>
  <c r="L435" i="22"/>
  <c r="O435" i="22"/>
  <c r="L145" i="22"/>
  <c r="O145" i="22"/>
  <c r="L594" i="22"/>
  <c r="O594" i="22"/>
  <c r="L368" i="22"/>
  <c r="O368" i="22"/>
  <c r="L538" i="22"/>
  <c r="O538" i="22"/>
  <c r="K113" i="22"/>
  <c r="O113" i="22"/>
  <c r="L614" i="22"/>
  <c r="O614" i="22"/>
  <c r="K28" i="22"/>
  <c r="O28" i="22"/>
  <c r="K44" i="22"/>
  <c r="O44" i="22"/>
  <c r="L388" i="22"/>
  <c r="O388" i="22"/>
  <c r="L418" i="22"/>
  <c r="O418" i="22"/>
  <c r="L618" i="22"/>
  <c r="O618" i="22"/>
  <c r="L508" i="22"/>
  <c r="O508" i="22"/>
  <c r="L565" i="22"/>
  <c r="O565" i="22"/>
  <c r="L534" i="22"/>
  <c r="O534" i="22"/>
  <c r="L500" i="22"/>
  <c r="O500" i="22"/>
  <c r="L609" i="22"/>
  <c r="O609" i="22"/>
  <c r="K269" i="22"/>
  <c r="O269" i="22"/>
  <c r="L551" i="22"/>
  <c r="O551" i="22"/>
  <c r="L625" i="22"/>
  <c r="O625" i="22"/>
  <c r="K155" i="22"/>
  <c r="O155" i="22"/>
  <c r="L175" i="22"/>
  <c r="O175" i="22"/>
  <c r="L14" i="22"/>
  <c r="O14" i="22"/>
  <c r="L591" i="22"/>
  <c r="O591" i="22"/>
  <c r="L401" i="22"/>
  <c r="O401" i="22"/>
  <c r="L247" i="22"/>
  <c r="O247" i="22"/>
  <c r="K398" i="22"/>
  <c r="O398" i="22"/>
  <c r="L561" i="22"/>
  <c r="O561" i="22"/>
  <c r="L531" i="22"/>
  <c r="O531" i="22"/>
  <c r="L515" i="22"/>
  <c r="O515" i="22"/>
  <c r="L449" i="22"/>
  <c r="O449" i="22"/>
  <c r="L499" i="22"/>
  <c r="O499" i="22"/>
  <c r="L280" i="22"/>
  <c r="O280" i="22"/>
  <c r="L444" i="22"/>
  <c r="O444" i="22"/>
  <c r="L557" i="22"/>
  <c r="O557" i="22"/>
  <c r="L616" i="22"/>
  <c r="O616" i="22"/>
  <c r="K453" i="22"/>
  <c r="O453" i="22"/>
  <c r="L503" i="22"/>
  <c r="O503" i="22"/>
  <c r="L336" i="22"/>
  <c r="O336" i="22"/>
  <c r="L629" i="22"/>
  <c r="O629" i="22"/>
  <c r="L458" i="22"/>
  <c r="O458" i="22"/>
  <c r="L604" i="22"/>
  <c r="O604" i="22"/>
  <c r="K504" i="22"/>
  <c r="O504" i="22"/>
  <c r="L540" i="22"/>
  <c r="O540" i="22"/>
  <c r="L485" i="22"/>
  <c r="O485" i="22"/>
  <c r="L46" i="22"/>
  <c r="O46" i="22"/>
  <c r="L34" i="22"/>
  <c r="O34" i="22"/>
  <c r="K417" i="22"/>
  <c r="O417" i="22"/>
  <c r="K162" i="22"/>
  <c r="O162" i="22"/>
  <c r="L410" i="22"/>
  <c r="O410" i="22"/>
  <c r="L365" i="22"/>
  <c r="O365" i="22"/>
  <c r="L161" i="22"/>
  <c r="O161" i="22"/>
  <c r="K9" i="22"/>
  <c r="O9" i="22"/>
  <c r="L555" i="22"/>
  <c r="O555" i="22"/>
  <c r="L359" i="22"/>
  <c r="O359" i="22"/>
  <c r="L572" i="22"/>
  <c r="O572" i="22"/>
  <c r="L98" i="22"/>
  <c r="O98" i="22"/>
  <c r="L628" i="22"/>
  <c r="O628" i="22"/>
  <c r="K497" i="22"/>
  <c r="O497" i="22"/>
  <c r="L475" i="22"/>
  <c r="O475" i="22"/>
  <c r="L467" i="22"/>
  <c r="O467" i="22"/>
  <c r="G589" i="22"/>
  <c r="O589" i="22"/>
  <c r="L419" i="22"/>
  <c r="O419" i="22"/>
  <c r="L309" i="22"/>
  <c r="O309" i="22"/>
  <c r="L427" i="22"/>
  <c r="O427" i="22"/>
  <c r="L582" i="22"/>
  <c r="O582" i="22"/>
  <c r="L224" i="22"/>
  <c r="O224" i="22"/>
  <c r="L522" i="22"/>
  <c r="O522" i="22"/>
  <c r="L502" i="22"/>
  <c r="O502" i="22"/>
  <c r="L437" i="22"/>
  <c r="O437" i="22"/>
  <c r="G385" i="22"/>
  <c r="O385" i="22"/>
  <c r="L370" i="22"/>
  <c r="O370" i="22"/>
  <c r="L607" i="22"/>
  <c r="O607" i="22"/>
  <c r="L506" i="22"/>
  <c r="O506" i="22"/>
  <c r="L520" i="22"/>
  <c r="O520" i="22"/>
  <c r="L248" i="22"/>
  <c r="O248" i="22"/>
  <c r="K542" i="22"/>
  <c r="O542" i="22"/>
  <c r="K301" i="22"/>
  <c r="O301" i="22"/>
  <c r="L204" i="22"/>
  <c r="O204" i="22"/>
  <c r="K474" i="22"/>
  <c r="O474" i="22"/>
  <c r="L537" i="22"/>
  <c r="O537" i="22"/>
  <c r="G120" i="22"/>
  <c r="O120" i="22"/>
  <c r="H622" i="22"/>
  <c r="O622" i="22"/>
  <c r="L512" i="22"/>
  <c r="O512" i="22"/>
  <c r="K543" i="22"/>
  <c r="O543" i="22"/>
  <c r="L391" i="22"/>
  <c r="O391" i="22"/>
  <c r="I624" i="22"/>
  <c r="O624" i="22"/>
  <c r="L586" i="22"/>
  <c r="O586" i="22"/>
  <c r="L334" i="22"/>
  <c r="O334" i="22"/>
  <c r="L431" i="22"/>
  <c r="O431" i="22"/>
  <c r="I489" i="22"/>
  <c r="O489" i="22"/>
  <c r="L37" i="22"/>
  <c r="O37" i="22"/>
  <c r="L10" i="22"/>
  <c r="O10" i="22"/>
  <c r="L492" i="22"/>
  <c r="O492" i="22"/>
  <c r="L468" i="22"/>
  <c r="O468" i="22"/>
  <c r="L580" i="22"/>
  <c r="O580" i="22"/>
  <c r="L513" i="22"/>
  <c r="O513" i="22"/>
  <c r="L617" i="22"/>
  <c r="O617" i="22"/>
  <c r="K576" i="22"/>
  <c r="O576" i="22"/>
  <c r="K236" i="22"/>
  <c r="O236" i="22"/>
  <c r="L571" i="22"/>
  <c r="O571" i="22"/>
  <c r="L465" i="22"/>
  <c r="O465" i="22"/>
  <c r="L583" i="22"/>
  <c r="O583" i="22"/>
  <c r="K446" i="22"/>
  <c r="O446" i="22"/>
  <c r="L233" i="22"/>
  <c r="O233" i="22"/>
  <c r="L228" i="22"/>
  <c r="O228" i="22"/>
  <c r="L387" i="22"/>
  <c r="O387" i="22"/>
  <c r="L139" i="22"/>
  <c r="O139" i="22"/>
  <c r="H567" i="22"/>
  <c r="O567" i="22"/>
  <c r="L587" i="22"/>
  <c r="O587" i="22"/>
  <c r="L481" i="22"/>
  <c r="O481" i="22"/>
  <c r="L592" i="22"/>
  <c r="O592" i="22"/>
  <c r="L588" i="22"/>
  <c r="O588" i="22"/>
  <c r="L546" i="22"/>
  <c r="O546" i="22"/>
  <c r="K246" i="22"/>
  <c r="O246" i="22"/>
  <c r="L430" i="22"/>
  <c r="O430" i="22"/>
  <c r="L559" i="22"/>
  <c r="O559" i="22"/>
  <c r="M364" i="22"/>
  <c r="N364" i="22"/>
  <c r="M159" i="22"/>
  <c r="N159" i="22"/>
  <c r="M268" i="22"/>
  <c r="N268" i="22"/>
  <c r="M366" i="22"/>
  <c r="N366" i="22"/>
  <c r="M482" i="22"/>
  <c r="N482" i="22"/>
  <c r="M94" i="22"/>
  <c r="N94" i="22"/>
  <c r="M109" i="22"/>
  <c r="N109" i="22"/>
  <c r="M82" i="22"/>
  <c r="N82" i="22"/>
  <c r="M414" i="22"/>
  <c r="N414" i="22"/>
  <c r="M406" i="22"/>
  <c r="N406" i="22"/>
  <c r="M613" i="22"/>
  <c r="N613" i="22"/>
  <c r="M27" i="22"/>
  <c r="N27" i="22"/>
  <c r="M90" i="22"/>
  <c r="N90" i="22"/>
  <c r="M490" i="22"/>
  <c r="N490" i="22"/>
  <c r="M73" i="22"/>
  <c r="N73" i="22"/>
  <c r="M413" i="22"/>
  <c r="N413" i="22"/>
  <c r="M201" i="22"/>
  <c r="N201" i="22"/>
  <c r="M610" i="22"/>
  <c r="N610" i="22"/>
  <c r="M443" i="22"/>
  <c r="N443" i="22"/>
  <c r="M305" i="22"/>
  <c r="N305" i="22"/>
  <c r="M428" i="22"/>
  <c r="N428" i="22"/>
  <c r="M104" i="22"/>
  <c r="N104" i="22"/>
  <c r="M137" i="22"/>
  <c r="N137" i="22"/>
  <c r="M426" i="22"/>
  <c r="N426" i="22"/>
  <c r="M454" i="22"/>
  <c r="N454" i="22"/>
  <c r="M266" i="22"/>
  <c r="N266" i="22"/>
  <c r="M338" i="22"/>
  <c r="N338" i="22"/>
  <c r="M536" i="22"/>
  <c r="N536" i="22"/>
  <c r="M125" i="22"/>
  <c r="N125" i="22"/>
  <c r="M116" i="22"/>
  <c r="N116" i="22"/>
  <c r="M505" i="22"/>
  <c r="N505" i="22"/>
  <c r="M212" i="22"/>
  <c r="N212" i="22"/>
  <c r="M62" i="22"/>
  <c r="N62" i="22"/>
  <c r="M281" i="22"/>
  <c r="N281" i="22"/>
  <c r="M96" i="22"/>
  <c r="N96" i="22"/>
  <c r="M107" i="22"/>
  <c r="N107" i="22"/>
  <c r="M142" i="22"/>
  <c r="N142" i="22"/>
  <c r="M22" i="22"/>
  <c r="N22" i="22"/>
  <c r="M394" i="22"/>
  <c r="N394" i="22"/>
  <c r="M484" i="22"/>
  <c r="N484" i="22"/>
  <c r="M303" i="22"/>
  <c r="N303" i="22"/>
  <c r="M606" i="22"/>
  <c r="N606" i="22"/>
  <c r="M110" i="22"/>
  <c r="N110" i="22"/>
  <c r="M133" i="22"/>
  <c r="N133" i="22"/>
  <c r="M197" i="22"/>
  <c r="N197" i="22"/>
  <c r="M206" i="22"/>
  <c r="N206" i="22"/>
  <c r="M115" i="22"/>
  <c r="N115" i="22"/>
  <c r="M122" i="22"/>
  <c r="N122" i="22"/>
  <c r="M190" i="22"/>
  <c r="N190" i="22"/>
  <c r="M600" i="22"/>
  <c r="N600" i="22"/>
  <c r="M243" i="22"/>
  <c r="N243" i="22"/>
  <c r="M399" i="22"/>
  <c r="N399" i="22"/>
  <c r="M439" i="22"/>
  <c r="N439" i="22"/>
  <c r="M151" i="22"/>
  <c r="N151" i="22"/>
  <c r="M612" i="22"/>
  <c r="N612" i="22"/>
  <c r="M17" i="22"/>
  <c r="N17" i="22"/>
  <c r="M87" i="22"/>
  <c r="N87" i="22"/>
  <c r="M4" i="22"/>
  <c r="N4" i="22"/>
  <c r="M250" i="22"/>
  <c r="N250" i="22"/>
  <c r="M377" i="22"/>
  <c r="N377" i="22"/>
  <c r="M379" i="22"/>
  <c r="N379" i="22"/>
  <c r="M528" i="22"/>
  <c r="N528" i="22"/>
  <c r="M323" i="22"/>
  <c r="N323" i="22"/>
  <c r="M632" i="22"/>
  <c r="N632" i="22"/>
  <c r="M299" i="22"/>
  <c r="N299" i="22"/>
  <c r="M472" i="22"/>
  <c r="N472" i="22"/>
  <c r="M545" i="22"/>
  <c r="N545" i="22"/>
  <c r="M171" i="22"/>
  <c r="N171" i="22"/>
  <c r="M432" i="22"/>
  <c r="N432" i="22"/>
  <c r="M315" i="22"/>
  <c r="N315" i="22"/>
  <c r="M603" i="22"/>
  <c r="N603" i="22"/>
  <c r="M227" i="22"/>
  <c r="N227" i="22"/>
  <c r="M264" i="22"/>
  <c r="N264" i="22"/>
  <c r="M447" i="22"/>
  <c r="N447" i="22"/>
  <c r="M7" i="22"/>
  <c r="N7" i="22"/>
  <c r="M207" i="22"/>
  <c r="N207" i="22"/>
  <c r="M601" i="22"/>
  <c r="N601" i="22"/>
  <c r="M530" i="22"/>
  <c r="N530" i="22"/>
  <c r="M81" i="22"/>
  <c r="N81" i="22"/>
  <c r="M409" i="22"/>
  <c r="N409" i="22"/>
  <c r="M47" i="22"/>
  <c r="N47" i="22"/>
  <c r="M548" i="22"/>
  <c r="N548" i="22"/>
  <c r="M331" i="22"/>
  <c r="N331" i="22"/>
  <c r="M579" i="22"/>
  <c r="N579" i="22"/>
  <c r="M445" i="22"/>
  <c r="N445" i="22"/>
  <c r="M241" i="22"/>
  <c r="N241" i="22"/>
  <c r="M60" i="22"/>
  <c r="N60" i="22"/>
  <c r="M581" i="22"/>
  <c r="N581" i="22"/>
  <c r="M384" i="22"/>
  <c r="N384" i="22"/>
  <c r="M597" i="22"/>
  <c r="N597" i="22"/>
  <c r="M287" i="22"/>
  <c r="N287" i="22"/>
  <c r="M392" i="22"/>
  <c r="N392" i="22"/>
  <c r="M496" i="22"/>
  <c r="N496" i="22"/>
  <c r="M615" i="22"/>
  <c r="N615" i="22"/>
  <c r="M595" i="22"/>
  <c r="N595" i="22"/>
  <c r="M167" i="22"/>
  <c r="N167" i="22"/>
  <c r="M407" i="22"/>
  <c r="N407" i="22"/>
  <c r="M627" i="22"/>
  <c r="N627" i="22"/>
  <c r="M333" i="22"/>
  <c r="N333" i="22"/>
  <c r="M517" i="22"/>
  <c r="N517" i="22"/>
  <c r="M470" i="22"/>
  <c r="N470" i="22"/>
  <c r="M593" i="22"/>
  <c r="N593" i="22"/>
  <c r="M457" i="22"/>
  <c r="N457" i="22"/>
  <c r="M448" i="22"/>
  <c r="N448" i="22"/>
  <c r="M374" i="22"/>
  <c r="N374" i="22"/>
  <c r="M165" i="22"/>
  <c r="N165" i="22"/>
  <c r="M329" i="22"/>
  <c r="N329" i="22"/>
  <c r="M123" i="22"/>
  <c r="N123" i="22"/>
  <c r="M402" i="22"/>
  <c r="N402" i="22"/>
  <c r="M471" i="22"/>
  <c r="N471" i="22"/>
  <c r="M605" i="22"/>
  <c r="N605" i="22"/>
  <c r="M633" i="22"/>
  <c r="N633" i="22"/>
  <c r="M403" i="22"/>
  <c r="N403" i="22"/>
  <c r="M469" i="22"/>
  <c r="N469" i="22"/>
  <c r="M229" i="22"/>
  <c r="N229" i="22"/>
  <c r="M483" i="22"/>
  <c r="N483" i="22"/>
  <c r="M275" i="22"/>
  <c r="N275" i="22"/>
  <c r="M296" i="22"/>
  <c r="N296" i="22"/>
  <c r="M411" i="22"/>
  <c r="N411" i="22"/>
  <c r="M265" i="22"/>
  <c r="N265" i="22"/>
  <c r="M97" i="22"/>
  <c r="N97" i="22"/>
  <c r="M324" i="22"/>
  <c r="N324" i="22"/>
  <c r="M218" i="22"/>
  <c r="N218" i="22"/>
  <c r="M480" i="22"/>
  <c r="N480" i="22"/>
  <c r="M150" i="22"/>
  <c r="N150" i="22"/>
  <c r="M350" i="22"/>
  <c r="N350" i="22"/>
  <c r="M20" i="22"/>
  <c r="N20" i="22"/>
  <c r="M584" i="22"/>
  <c r="N584" i="22"/>
  <c r="M619" i="22"/>
  <c r="N619" i="22"/>
  <c r="M30" i="22"/>
  <c r="N30" i="22"/>
  <c r="M383" i="22"/>
  <c r="N383" i="22"/>
  <c r="M63" i="22"/>
  <c r="N63" i="22"/>
  <c r="M83" i="22"/>
  <c r="N83" i="22"/>
  <c r="M93" i="22"/>
  <c r="N93" i="22"/>
  <c r="M361" i="22"/>
  <c r="N361" i="22"/>
  <c r="M549" i="22"/>
  <c r="N549" i="22"/>
  <c r="M341" i="22"/>
  <c r="N341" i="22"/>
  <c r="M196" i="22"/>
  <c r="N196" i="22"/>
  <c r="M223" i="22"/>
  <c r="N223" i="22"/>
  <c r="M254" i="22"/>
  <c r="N254" i="22"/>
  <c r="M252" i="22"/>
  <c r="N252" i="22"/>
  <c r="M535" i="22"/>
  <c r="N535" i="22"/>
  <c r="M527" i="22"/>
  <c r="N527" i="22"/>
  <c r="M21" i="22"/>
  <c r="N21" i="22"/>
  <c r="M38" i="22"/>
  <c r="N38" i="22"/>
  <c r="M314" i="22"/>
  <c r="N314" i="22"/>
  <c r="M382" i="22"/>
  <c r="N382" i="22"/>
  <c r="M355" i="22"/>
  <c r="N355" i="22"/>
  <c r="M570" i="22"/>
  <c r="N570" i="22"/>
  <c r="M152" i="22"/>
  <c r="N152" i="22"/>
  <c r="M321" i="22"/>
  <c r="N321" i="22"/>
  <c r="M566" i="22"/>
  <c r="N566" i="22"/>
  <c r="M337" i="22"/>
  <c r="N337" i="22"/>
  <c r="M507" i="22"/>
  <c r="N507" i="22"/>
  <c r="M342" i="22"/>
  <c r="N342" i="22"/>
  <c r="M3" i="22"/>
  <c r="N3" i="22"/>
  <c r="M68" i="22"/>
  <c r="N68" i="22"/>
  <c r="M258" i="22"/>
  <c r="N258" i="22"/>
  <c r="M79" i="22"/>
  <c r="N79" i="22"/>
  <c r="M114" i="22"/>
  <c r="N114" i="22"/>
  <c r="M12" i="22"/>
  <c r="N12" i="22"/>
  <c r="M50" i="22"/>
  <c r="N50" i="22"/>
  <c r="M357" i="22"/>
  <c r="N357" i="22"/>
  <c r="M238" i="22"/>
  <c r="N238" i="22"/>
  <c r="M464" i="22"/>
  <c r="N464" i="22"/>
  <c r="M256" i="22"/>
  <c r="N256" i="22"/>
  <c r="M153" i="22"/>
  <c r="N153" i="22"/>
  <c r="M108" i="22"/>
  <c r="N108" i="22"/>
  <c r="M422" i="22"/>
  <c r="N422" i="22"/>
  <c r="M260" i="22"/>
  <c r="N260" i="22"/>
  <c r="M130" i="22"/>
  <c r="N130" i="22"/>
  <c r="M160" i="22"/>
  <c r="N160" i="22"/>
  <c r="M547" i="22"/>
  <c r="N547" i="22"/>
  <c r="M199" i="22"/>
  <c r="N199" i="22"/>
  <c r="M459" i="22"/>
  <c r="N459" i="22"/>
  <c r="M234" i="22"/>
  <c r="N234" i="22"/>
  <c r="M168" i="22"/>
  <c r="N168" i="22"/>
  <c r="M279" i="22"/>
  <c r="N279" i="22"/>
  <c r="M55" i="22"/>
  <c r="N55" i="22"/>
  <c r="M267" i="22"/>
  <c r="N267" i="22"/>
  <c r="M284" i="22"/>
  <c r="N284" i="22"/>
  <c r="M608" i="22"/>
  <c r="N608" i="22"/>
  <c r="M526" i="22"/>
  <c r="N526" i="22"/>
  <c r="M6" i="22"/>
  <c r="N6" i="22"/>
  <c r="M169" i="22"/>
  <c r="N169" i="22"/>
  <c r="M585" i="22"/>
  <c r="N585" i="22"/>
  <c r="M298" i="22"/>
  <c r="N298" i="22"/>
  <c r="M57" i="22"/>
  <c r="N57" i="22"/>
  <c r="M99" i="22"/>
  <c r="N99" i="22"/>
  <c r="M239" i="22"/>
  <c r="N239" i="22"/>
  <c r="M473" i="22"/>
  <c r="N473" i="22"/>
  <c r="M222" i="22"/>
  <c r="N222" i="22"/>
  <c r="M367" i="22"/>
  <c r="N367" i="22"/>
  <c r="M378" i="22"/>
  <c r="N378" i="22"/>
  <c r="M119" i="22"/>
  <c r="N119" i="22"/>
  <c r="M353" i="22"/>
  <c r="N353" i="22"/>
  <c r="M400" i="22"/>
  <c r="N400" i="22"/>
  <c r="M118" i="22"/>
  <c r="N118" i="22"/>
  <c r="M179" i="22"/>
  <c r="N179" i="22"/>
  <c r="M220" i="22"/>
  <c r="N220" i="22"/>
  <c r="M180" i="22"/>
  <c r="N180" i="22"/>
  <c r="M172" i="22"/>
  <c r="N172" i="22"/>
  <c r="M251" i="22"/>
  <c r="N251" i="22"/>
  <c r="M102" i="22"/>
  <c r="N102" i="22"/>
  <c r="M347" i="22"/>
  <c r="N347" i="22"/>
  <c r="M277" i="22"/>
  <c r="N277" i="22"/>
  <c r="M164" i="22"/>
  <c r="N164" i="22"/>
  <c r="M216" i="22"/>
  <c r="N216" i="22"/>
  <c r="M193" i="22"/>
  <c r="N193" i="22"/>
  <c r="M186" i="22"/>
  <c r="N186" i="22"/>
  <c r="M438" i="22"/>
  <c r="N438" i="22"/>
  <c r="M318" i="22"/>
  <c r="N318" i="22"/>
  <c r="M253" i="22"/>
  <c r="N253" i="22"/>
  <c r="M211" i="22"/>
  <c r="N211" i="22"/>
  <c r="M126" i="22"/>
  <c r="N126" i="22"/>
  <c r="M33" i="22"/>
  <c r="N33" i="22"/>
  <c r="M369" i="22"/>
  <c r="N369" i="22"/>
  <c r="M372" i="22"/>
  <c r="N372" i="22"/>
  <c r="M285" i="22"/>
  <c r="N285" i="22"/>
  <c r="M405" i="22"/>
  <c r="N405" i="22"/>
  <c r="M346" i="22"/>
  <c r="N346" i="22"/>
  <c r="M577" i="22"/>
  <c r="N577" i="22"/>
  <c r="M304" i="22"/>
  <c r="N304" i="22"/>
  <c r="M217" i="22"/>
  <c r="N217" i="22"/>
  <c r="M144" i="22"/>
  <c r="N144" i="22"/>
  <c r="M319" i="22"/>
  <c r="N319" i="22"/>
  <c r="M487" i="22"/>
  <c r="N487" i="22"/>
  <c r="M626" i="22"/>
  <c r="N626" i="22"/>
  <c r="M433" i="22"/>
  <c r="N433" i="22"/>
  <c r="M519" i="22"/>
  <c r="N519" i="22"/>
  <c r="M552" i="22"/>
  <c r="N552" i="22"/>
  <c r="M242" i="22"/>
  <c r="N242" i="22"/>
  <c r="M598" i="22"/>
  <c r="N598" i="22"/>
  <c r="M163" i="22"/>
  <c r="N163" i="22"/>
  <c r="M209" i="22"/>
  <c r="N209" i="22"/>
  <c r="M568" i="22"/>
  <c r="N568" i="22"/>
  <c r="M13" i="22"/>
  <c r="N13" i="22"/>
  <c r="M8" i="22"/>
  <c r="N8" i="22"/>
  <c r="M230" i="22"/>
  <c r="N230" i="22"/>
  <c r="M412" i="22"/>
  <c r="N412" i="22"/>
  <c r="M460" i="22"/>
  <c r="N460" i="22"/>
  <c r="M273" i="22"/>
  <c r="N273" i="22"/>
  <c r="M395" i="22"/>
  <c r="N395" i="22"/>
  <c r="M620" i="22"/>
  <c r="N620" i="22"/>
  <c r="M554" i="22"/>
  <c r="N554" i="22"/>
  <c r="M575" i="22"/>
  <c r="N575" i="22"/>
  <c r="M630" i="22"/>
  <c r="N630" i="22"/>
  <c r="M596" i="22"/>
  <c r="N596" i="22"/>
  <c r="M293" i="22"/>
  <c r="N293" i="22"/>
  <c r="M564" i="22"/>
  <c r="N564" i="22"/>
  <c r="M308" i="22"/>
  <c r="N308" i="22"/>
  <c r="M516" i="22"/>
  <c r="N516" i="22"/>
  <c r="M276" i="22"/>
  <c r="N276" i="22"/>
  <c r="M221" i="22"/>
  <c r="N221" i="22"/>
  <c r="M518" i="22"/>
  <c r="N518" i="22"/>
  <c r="M255" i="22"/>
  <c r="N255" i="22"/>
  <c r="M544" i="22"/>
  <c r="N544" i="22"/>
  <c r="M560" i="22"/>
  <c r="N560" i="22"/>
  <c r="M131" i="22"/>
  <c r="N131" i="22"/>
  <c r="M462" i="22"/>
  <c r="N462" i="22"/>
  <c r="M491" i="22"/>
  <c r="N491" i="22"/>
  <c r="M461" i="22"/>
  <c r="N461" i="22"/>
  <c r="M511" i="22"/>
  <c r="N511" i="22"/>
  <c r="M558" i="22"/>
  <c r="N558" i="22"/>
  <c r="M599" i="22"/>
  <c r="N599" i="22"/>
  <c r="M510" i="22"/>
  <c r="N510" i="22"/>
  <c r="M292" i="22"/>
  <c r="N292" i="22"/>
  <c r="M562" i="22"/>
  <c r="N562" i="22"/>
  <c r="M456" i="22"/>
  <c r="N456" i="22"/>
  <c r="M523" i="22"/>
  <c r="N523" i="22"/>
  <c r="M307" i="22"/>
  <c r="N307" i="22"/>
  <c r="M339" i="22"/>
  <c r="N339" i="22"/>
  <c r="M351" i="22"/>
  <c r="N351" i="22"/>
  <c r="M529" i="22"/>
  <c r="N529" i="22"/>
  <c r="M451" i="22"/>
  <c r="N451" i="22"/>
  <c r="M380" i="22"/>
  <c r="N380" i="22"/>
  <c r="M66" i="22"/>
  <c r="N66" i="22"/>
  <c r="M553" i="22"/>
  <c r="N553" i="22"/>
  <c r="M31" i="22"/>
  <c r="N31" i="22"/>
  <c r="M397" i="22"/>
  <c r="N397" i="22"/>
  <c r="M306" i="22"/>
  <c r="N306" i="22"/>
  <c r="M498" i="22"/>
  <c r="N498" i="22"/>
  <c r="M174" i="22"/>
  <c r="N174" i="22"/>
  <c r="M300" i="22"/>
  <c r="N300" i="22"/>
  <c r="M375" i="22"/>
  <c r="N375" i="22"/>
  <c r="M210" i="22"/>
  <c r="N210" i="22"/>
  <c r="M74" i="22"/>
  <c r="N74" i="22"/>
  <c r="M85" i="22"/>
  <c r="N85" i="22"/>
  <c r="M316" i="22"/>
  <c r="N316" i="22"/>
  <c r="M263" i="22"/>
  <c r="N263" i="22"/>
  <c r="M415" i="22"/>
  <c r="N415" i="22"/>
  <c r="M312" i="22"/>
  <c r="N312" i="22"/>
  <c r="M39" i="22"/>
  <c r="N39" i="22"/>
  <c r="M43" i="22"/>
  <c r="N43" i="22"/>
  <c r="M440" i="22"/>
  <c r="N440" i="22"/>
  <c r="M91" i="22"/>
  <c r="N91" i="22"/>
  <c r="M270" i="22"/>
  <c r="N270" i="22"/>
  <c r="M404" i="22"/>
  <c r="N404" i="22"/>
  <c r="M376" i="22"/>
  <c r="N376" i="22"/>
  <c r="M425" i="22"/>
  <c r="N425" i="22"/>
  <c r="M602" i="22"/>
  <c r="N602" i="22"/>
  <c r="M494" i="22"/>
  <c r="N494" i="22"/>
  <c r="M103" i="22"/>
  <c r="N103" i="22"/>
  <c r="M486" i="22"/>
  <c r="N486" i="22"/>
  <c r="M344" i="22"/>
  <c r="N344" i="22"/>
  <c r="M466" i="22"/>
  <c r="N466" i="22"/>
  <c r="M86" i="22"/>
  <c r="N86" i="22"/>
  <c r="M390" i="22"/>
  <c r="N390" i="22"/>
  <c r="M181" i="22"/>
  <c r="N181" i="22"/>
  <c r="M18" i="22"/>
  <c r="N18" i="22"/>
  <c r="M450" i="22"/>
  <c r="N450" i="22"/>
  <c r="M295" i="22"/>
  <c r="N295" i="22"/>
  <c r="M358" i="22"/>
  <c r="N358" i="22"/>
  <c r="M631" i="22"/>
  <c r="N631" i="22"/>
  <c r="M128" i="22"/>
  <c r="N128" i="22"/>
  <c r="M140" i="22"/>
  <c r="N140" i="22"/>
  <c r="M148" i="22"/>
  <c r="N148" i="22"/>
  <c r="M590" i="22"/>
  <c r="N590" i="22"/>
  <c r="M29" i="22"/>
  <c r="N29" i="22"/>
  <c r="M59" i="22"/>
  <c r="N59" i="22"/>
  <c r="M416" i="22"/>
  <c r="N416" i="22"/>
  <c r="M578" i="22"/>
  <c r="N578" i="22"/>
  <c r="M326" i="22"/>
  <c r="N326" i="22"/>
  <c r="M463" i="22"/>
  <c r="N463" i="22"/>
  <c r="M48" i="22"/>
  <c r="N48" i="22"/>
  <c r="M124" i="22"/>
  <c r="N124" i="22"/>
  <c r="M198" i="22"/>
  <c r="N198" i="22"/>
  <c r="M330" i="22"/>
  <c r="N330" i="22"/>
  <c r="M322" i="22"/>
  <c r="N322" i="22"/>
  <c r="M621" i="22"/>
  <c r="N621" i="22"/>
  <c r="M317" i="22"/>
  <c r="N317" i="22"/>
  <c r="M327" i="22"/>
  <c r="N327" i="22"/>
  <c r="M45" i="22"/>
  <c r="N45" i="22"/>
  <c r="M26" i="22"/>
  <c r="N26" i="22"/>
  <c r="M127" i="22"/>
  <c r="N127" i="22"/>
  <c r="M158" i="22"/>
  <c r="N158" i="22"/>
  <c r="M95" i="22"/>
  <c r="N95" i="22"/>
  <c r="M149" i="22"/>
  <c r="N149" i="22"/>
  <c r="M310" i="22"/>
  <c r="N310" i="22"/>
  <c r="M623" i="22"/>
  <c r="N623" i="22"/>
  <c r="M52" i="22"/>
  <c r="N52" i="22"/>
  <c r="M70" i="22"/>
  <c r="N70" i="22"/>
  <c r="M132" i="22"/>
  <c r="N132" i="22"/>
  <c r="M634" i="22"/>
  <c r="N634" i="22"/>
  <c r="M188" i="22"/>
  <c r="N188" i="22"/>
  <c r="M611" i="22"/>
  <c r="N611" i="22"/>
  <c r="M352" i="22"/>
  <c r="N352" i="22"/>
  <c r="M244" i="22"/>
  <c r="N244" i="22"/>
  <c r="M521" i="22"/>
  <c r="N521" i="22"/>
  <c r="M183" i="22"/>
  <c r="N183" i="22"/>
  <c r="M49" i="22"/>
  <c r="N49" i="22"/>
  <c r="M101" i="22"/>
  <c r="N101" i="22"/>
  <c r="M195" i="22"/>
  <c r="N195" i="22"/>
  <c r="M237" i="22"/>
  <c r="N237" i="22"/>
  <c r="M215" i="22"/>
  <c r="N215" i="22"/>
  <c r="M261" i="22"/>
  <c r="N261" i="22"/>
  <c r="M478" i="22"/>
  <c r="N478" i="22"/>
  <c r="M573" i="22"/>
  <c r="N573" i="22"/>
  <c r="M76" i="22"/>
  <c r="N76" i="22"/>
  <c r="M15" i="22"/>
  <c r="N15" i="22"/>
  <c r="M429" i="22"/>
  <c r="N429" i="22"/>
  <c r="M58" i="22"/>
  <c r="N58" i="22"/>
  <c r="M302" i="22"/>
  <c r="N302" i="22"/>
  <c r="M442" i="22"/>
  <c r="N442" i="22"/>
  <c r="M178" i="22"/>
  <c r="N178" i="22"/>
  <c r="M259" i="22"/>
  <c r="N259" i="22"/>
  <c r="M371" i="22"/>
  <c r="N371" i="22"/>
  <c r="M192" i="22"/>
  <c r="N192" i="22"/>
  <c r="M53" i="22"/>
  <c r="N53" i="22"/>
  <c r="M100" i="22"/>
  <c r="N100" i="22"/>
  <c r="M187" i="22"/>
  <c r="N187" i="22"/>
  <c r="M556" i="22"/>
  <c r="N556" i="22"/>
  <c r="M177" i="22"/>
  <c r="N177" i="22"/>
  <c r="M539" i="22"/>
  <c r="N539" i="22"/>
  <c r="M408" i="22"/>
  <c r="N408" i="22"/>
  <c r="M84" i="22"/>
  <c r="N84" i="22"/>
  <c r="M477" i="22"/>
  <c r="N477" i="22"/>
  <c r="M381" i="22"/>
  <c r="N381" i="22"/>
  <c r="M525" i="22"/>
  <c r="N525" i="22"/>
  <c r="M424" i="22"/>
  <c r="N424" i="22"/>
  <c r="M291" i="22"/>
  <c r="N291" i="22"/>
  <c r="M72" i="22"/>
  <c r="N72" i="22"/>
  <c r="M533" i="22"/>
  <c r="N533" i="22"/>
  <c r="M524" i="22"/>
  <c r="N524" i="22"/>
  <c r="M435" i="22"/>
  <c r="N435" i="22"/>
  <c r="M145" i="22"/>
  <c r="N145" i="22"/>
  <c r="M61" i="22"/>
  <c r="N61" i="22"/>
  <c r="M594" i="22"/>
  <c r="N594" i="22"/>
  <c r="M368" i="22"/>
  <c r="N368" i="22"/>
  <c r="M538" i="22"/>
  <c r="N538" i="22"/>
  <c r="M113" i="22"/>
  <c r="N113" i="22"/>
  <c r="M614" i="22"/>
  <c r="N614" i="22"/>
  <c r="M28" i="22"/>
  <c r="N28" i="22"/>
  <c r="M205" i="22"/>
  <c r="N205" i="22"/>
  <c r="M332" i="22"/>
  <c r="N332" i="22"/>
  <c r="M616" i="22"/>
  <c r="N616" i="22"/>
  <c r="M117" i="22"/>
  <c r="N117" i="22"/>
  <c r="M453" i="22"/>
  <c r="N453" i="22"/>
  <c r="M503" i="22"/>
  <c r="N503" i="22"/>
  <c r="M313" i="22"/>
  <c r="N313" i="22"/>
  <c r="M336" i="22"/>
  <c r="N336" i="22"/>
  <c r="M396" i="22"/>
  <c r="N396" i="22"/>
  <c r="M629" i="22"/>
  <c r="N629" i="22"/>
  <c r="M458" i="22"/>
  <c r="N458" i="22"/>
  <c r="M604" i="22"/>
  <c r="N604" i="22"/>
  <c r="M455" i="22"/>
  <c r="N455" i="22"/>
  <c r="M349" i="22"/>
  <c r="N349" i="22"/>
  <c r="M504" i="22"/>
  <c r="N504" i="22"/>
  <c r="M540" i="22"/>
  <c r="N540" i="22"/>
  <c r="M214" i="22"/>
  <c r="N214" i="22"/>
  <c r="M257" i="22"/>
  <c r="N257" i="22"/>
  <c r="M485" i="22"/>
  <c r="N485" i="22"/>
  <c r="M202" i="22"/>
  <c r="N202" i="22"/>
  <c r="M182" i="22"/>
  <c r="N182" i="22"/>
  <c r="M44" i="22"/>
  <c r="N44" i="22"/>
  <c r="M388" i="22"/>
  <c r="N388" i="22"/>
  <c r="M418" i="22"/>
  <c r="N418" i="22"/>
  <c r="M618" i="22"/>
  <c r="N618" i="22"/>
  <c r="M508" i="22"/>
  <c r="N508" i="22"/>
  <c r="M565" i="22"/>
  <c r="N565" i="22"/>
  <c r="M534" i="22"/>
  <c r="N534" i="22"/>
  <c r="M249" i="22"/>
  <c r="N249" i="22"/>
  <c r="M500" i="22"/>
  <c r="N500" i="22"/>
  <c r="M609" i="22"/>
  <c r="N609" i="22"/>
  <c r="M343" i="22"/>
  <c r="N343" i="22"/>
  <c r="M363" i="22"/>
  <c r="N363" i="22"/>
  <c r="M269" i="22"/>
  <c r="N269" i="22"/>
  <c r="M551" i="22"/>
  <c r="N551" i="22"/>
  <c r="M173" i="22"/>
  <c r="N173" i="22"/>
  <c r="M625" i="22"/>
  <c r="N625" i="22"/>
  <c r="M509" i="22"/>
  <c r="N509" i="22"/>
  <c r="M155" i="22"/>
  <c r="N155" i="22"/>
  <c r="M200" i="22"/>
  <c r="N200" i="22"/>
  <c r="M362" i="22"/>
  <c r="N362" i="22"/>
  <c r="M106" i="22"/>
  <c r="N106" i="22"/>
  <c r="M175" i="22"/>
  <c r="N175" i="22"/>
  <c r="M225" i="22"/>
  <c r="N225" i="22"/>
  <c r="M191" i="22"/>
  <c r="N191" i="22"/>
  <c r="M262" i="22"/>
  <c r="N262" i="22"/>
  <c r="M156" i="22"/>
  <c r="N156" i="22"/>
  <c r="M134" i="22"/>
  <c r="N134" i="22"/>
  <c r="M46" i="22"/>
  <c r="N46" i="22"/>
  <c r="M34" i="22"/>
  <c r="N34" i="22"/>
  <c r="M417" i="22"/>
  <c r="N417" i="22"/>
  <c r="M162" i="22"/>
  <c r="N162" i="22"/>
  <c r="M410" i="22"/>
  <c r="N410" i="22"/>
  <c r="M365" i="22"/>
  <c r="N365" i="22"/>
  <c r="M161" i="22"/>
  <c r="N161" i="22"/>
  <c r="M14" i="22"/>
  <c r="N14" i="22"/>
  <c r="M591" i="22"/>
  <c r="N591" i="22"/>
  <c r="M401" i="22"/>
  <c r="N401" i="22"/>
  <c r="M75" i="22"/>
  <c r="N75" i="22"/>
  <c r="M247" i="22"/>
  <c r="N247" i="22"/>
  <c r="M398" i="22"/>
  <c r="N398" i="22"/>
  <c r="M561" i="22"/>
  <c r="N561" i="22"/>
  <c r="M531" i="22"/>
  <c r="N531" i="22"/>
  <c r="M16" i="22"/>
  <c r="N16" i="22"/>
  <c r="M515" i="22"/>
  <c r="N515" i="22"/>
  <c r="M449" i="22"/>
  <c r="N449" i="22"/>
  <c r="M499" i="22"/>
  <c r="N499" i="22"/>
  <c r="M280" i="22"/>
  <c r="N280" i="22"/>
  <c r="M444" i="22"/>
  <c r="N444" i="22"/>
  <c r="M354" i="22"/>
  <c r="N354" i="22"/>
  <c r="M557" i="22"/>
  <c r="N557" i="22"/>
  <c r="M294" i="22"/>
  <c r="N294" i="22"/>
  <c r="M311" i="22"/>
  <c r="N311" i="22"/>
  <c r="M19" i="22"/>
  <c r="N19" i="22"/>
  <c r="M147" i="22"/>
  <c r="N147" i="22"/>
  <c r="M9" i="22"/>
  <c r="N9" i="22"/>
  <c r="M92" i="22"/>
  <c r="N92" i="22"/>
  <c r="M135" i="22"/>
  <c r="N135" i="22"/>
  <c r="M335" i="22"/>
  <c r="N335" i="22"/>
  <c r="M56" i="22"/>
  <c r="N56" i="22"/>
  <c r="M555" i="22"/>
  <c r="N555" i="22"/>
  <c r="M184" i="22"/>
  <c r="N184" i="22"/>
  <c r="M176" i="22"/>
  <c r="N176" i="22"/>
  <c r="M157" i="22"/>
  <c r="N157" i="22"/>
  <c r="M297" i="22"/>
  <c r="N297" i="22"/>
  <c r="M360" i="22"/>
  <c r="N360" i="22"/>
  <c r="M278" i="22"/>
  <c r="N278" i="22"/>
  <c r="M143" i="22"/>
  <c r="N143" i="22"/>
  <c r="M67" i="22"/>
  <c r="N67" i="22"/>
  <c r="M359" i="22"/>
  <c r="N359" i="22"/>
  <c r="M572" i="22"/>
  <c r="N572" i="22"/>
  <c r="M434" i="22"/>
  <c r="N434" i="22"/>
  <c r="M98" i="22"/>
  <c r="N98" i="22"/>
  <c r="M219" i="22"/>
  <c r="N219" i="22"/>
  <c r="M628" i="22"/>
  <c r="N628" i="22"/>
  <c r="M497" i="22"/>
  <c r="N497" i="22"/>
  <c r="M475" i="22"/>
  <c r="N475" i="22"/>
  <c r="M495" i="22"/>
  <c r="N495" i="22"/>
  <c r="M467" i="22"/>
  <c r="N467" i="22"/>
  <c r="M589" i="22"/>
  <c r="N589" i="22"/>
  <c r="M64" i="22"/>
  <c r="N64" i="22"/>
  <c r="M77" i="22"/>
  <c r="N77" i="22"/>
  <c r="M419" i="22"/>
  <c r="N419" i="22"/>
  <c r="M309" i="22"/>
  <c r="N309" i="22"/>
  <c r="M194" i="22"/>
  <c r="N194" i="22"/>
  <c r="M427" i="22"/>
  <c r="N427" i="22"/>
  <c r="M203" i="22"/>
  <c r="N203" i="22"/>
  <c r="M582" i="22"/>
  <c r="N582" i="22"/>
  <c r="M224" i="22"/>
  <c r="N224" i="22"/>
  <c r="M40" i="22"/>
  <c r="N40" i="22"/>
  <c r="M522" i="22"/>
  <c r="N522" i="22"/>
  <c r="M502" i="22"/>
  <c r="N502" i="22"/>
  <c r="M325" i="22"/>
  <c r="N325" i="22"/>
  <c r="M36" i="22"/>
  <c r="N36" i="22"/>
  <c r="M170" i="22"/>
  <c r="N170" i="22"/>
  <c r="M437" i="22"/>
  <c r="N437" i="22"/>
  <c r="M5" i="22"/>
  <c r="N5" i="22"/>
  <c r="M286" i="22"/>
  <c r="N286" i="22"/>
  <c r="M385" i="22"/>
  <c r="N385" i="22"/>
  <c r="M370" i="22"/>
  <c r="N370" i="22"/>
  <c r="M607" i="22"/>
  <c r="N607" i="22"/>
  <c r="M11" i="22"/>
  <c r="N11" i="22"/>
  <c r="M506" i="22"/>
  <c r="N506" i="22"/>
  <c r="M208" i="22"/>
  <c r="N208" i="22"/>
  <c r="M520" i="22"/>
  <c r="N520" i="22"/>
  <c r="M25" i="22"/>
  <c r="N25" i="22"/>
  <c r="M248" i="22"/>
  <c r="N248" i="22"/>
  <c r="M542" i="22"/>
  <c r="N542" i="22"/>
  <c r="M420" i="22"/>
  <c r="N420" i="22"/>
  <c r="M111" i="22"/>
  <c r="N111" i="22"/>
  <c r="M289" i="22"/>
  <c r="N289" i="22"/>
  <c r="M301" i="22"/>
  <c r="N301" i="22"/>
  <c r="M185" i="22"/>
  <c r="N185" i="22"/>
  <c r="M204" i="22"/>
  <c r="N204" i="22"/>
  <c r="M41" i="22"/>
  <c r="N41" i="22"/>
  <c r="M474" i="22"/>
  <c r="N474" i="22"/>
  <c r="M386" i="22"/>
  <c r="N386" i="22"/>
  <c r="M537" i="22"/>
  <c r="N537" i="22"/>
  <c r="M120" i="22"/>
  <c r="N120" i="22"/>
  <c r="M141" i="22"/>
  <c r="N141" i="22"/>
  <c r="M550" i="22"/>
  <c r="N550" i="22"/>
  <c r="M622" i="22"/>
  <c r="N622" i="22"/>
  <c r="M42" i="22"/>
  <c r="N42" i="22"/>
  <c r="M112" i="22"/>
  <c r="N112" i="22"/>
  <c r="M274" i="22"/>
  <c r="N274" i="22"/>
  <c r="M501" i="22"/>
  <c r="N501" i="22"/>
  <c r="M373" i="22"/>
  <c r="N373" i="22"/>
  <c r="M423" i="22"/>
  <c r="N423" i="22"/>
  <c r="M512" i="22"/>
  <c r="N512" i="22"/>
  <c r="M452" i="22"/>
  <c r="N452" i="22"/>
  <c r="M543" i="22"/>
  <c r="N543" i="22"/>
  <c r="M189" i="22"/>
  <c r="N189" i="22"/>
  <c r="M391" i="22"/>
  <c r="N391" i="22"/>
  <c r="M624" i="22"/>
  <c r="N624" i="22"/>
  <c r="M586" i="22"/>
  <c r="N586" i="22"/>
  <c r="M334" i="22"/>
  <c r="N334" i="22"/>
  <c r="M431" i="22"/>
  <c r="N431" i="22"/>
  <c r="M489" i="22"/>
  <c r="N489" i="22"/>
  <c r="M37" i="22"/>
  <c r="N37" i="22"/>
  <c r="M231" i="22"/>
  <c r="N231" i="22"/>
  <c r="M10" i="22"/>
  <c r="N10" i="22"/>
  <c r="M78" i="22"/>
  <c r="N78" i="22"/>
  <c r="M389" i="22"/>
  <c r="N389" i="22"/>
  <c r="M69" i="22"/>
  <c r="N69" i="22"/>
  <c r="M492" i="22"/>
  <c r="N492" i="22"/>
  <c r="M80" i="22"/>
  <c r="N80" i="22"/>
  <c r="M468" i="22"/>
  <c r="N468" i="22"/>
  <c r="M129" i="22"/>
  <c r="N129" i="22"/>
  <c r="M479" i="22"/>
  <c r="N479" i="22"/>
  <c r="M574" i="22"/>
  <c r="N574" i="22"/>
  <c r="M23" i="22"/>
  <c r="N23" i="22"/>
  <c r="M24" i="22"/>
  <c r="N24" i="22"/>
  <c r="M541" i="22"/>
  <c r="N541" i="22"/>
  <c r="M282" i="22"/>
  <c r="N282" i="22"/>
  <c r="M320" i="22"/>
  <c r="N320" i="22"/>
  <c r="M476" i="22"/>
  <c r="N476" i="22"/>
  <c r="M393" i="22"/>
  <c r="N393" i="22"/>
  <c r="M436" i="22"/>
  <c r="N436" i="22"/>
  <c r="M348" i="22"/>
  <c r="N348" i="22"/>
  <c r="M136" i="22"/>
  <c r="N136" i="22"/>
  <c r="M32" i="22"/>
  <c r="N32" i="22"/>
  <c r="M532" i="22"/>
  <c r="N532" i="22"/>
  <c r="M421" i="22"/>
  <c r="N421" i="22"/>
  <c r="M563" i="22"/>
  <c r="N563" i="22"/>
  <c r="M441" i="22"/>
  <c r="N441" i="22"/>
  <c r="M213" i="22"/>
  <c r="N213" i="22"/>
  <c r="M340" i="22"/>
  <c r="N340" i="22"/>
  <c r="M580" i="22"/>
  <c r="N580" i="22"/>
  <c r="M513" i="22"/>
  <c r="N513" i="22"/>
  <c r="M617" i="22"/>
  <c r="N617" i="22"/>
  <c r="M576" i="22"/>
  <c r="N576" i="22"/>
  <c r="M236" i="22"/>
  <c r="N236" i="22"/>
  <c r="M571" i="22"/>
  <c r="N571" i="22"/>
  <c r="M569" i="22"/>
  <c r="N569" i="22"/>
  <c r="M271" i="22"/>
  <c r="N271" i="22"/>
  <c r="M283" i="22"/>
  <c r="N283" i="22"/>
  <c r="M71" i="22"/>
  <c r="N71" i="22"/>
  <c r="M290" i="22"/>
  <c r="N290" i="22"/>
  <c r="M345" i="22"/>
  <c r="N345" i="22"/>
  <c r="M154" i="22"/>
  <c r="N154" i="22"/>
  <c r="M465" i="22"/>
  <c r="N465" i="22"/>
  <c r="M583" i="22"/>
  <c r="N583" i="22"/>
  <c r="M446" i="22"/>
  <c r="N446" i="22"/>
  <c r="M233" i="22"/>
  <c r="N233" i="22"/>
  <c r="M228" i="22"/>
  <c r="N228" i="22"/>
  <c r="M235" i="22"/>
  <c r="N235" i="22"/>
  <c r="M387" i="22"/>
  <c r="N387" i="22"/>
  <c r="M139" i="22"/>
  <c r="N139" i="22"/>
  <c r="M493" i="22"/>
  <c r="N493" i="22"/>
  <c r="M488" i="22"/>
  <c r="N488" i="22"/>
  <c r="M514" i="22"/>
  <c r="N514" i="22"/>
  <c r="M288" i="22"/>
  <c r="N288" i="22"/>
  <c r="M51" i="22"/>
  <c r="N51" i="22"/>
  <c r="M226" i="22"/>
  <c r="N226" i="22"/>
  <c r="M240" i="22"/>
  <c r="N240" i="22"/>
  <c r="M35" i="22"/>
  <c r="N35" i="22"/>
  <c r="M166" i="22"/>
  <c r="N166" i="22"/>
  <c r="M567" i="22"/>
  <c r="N567" i="22"/>
  <c r="M146" i="22"/>
  <c r="N146" i="22"/>
  <c r="M65" i="22"/>
  <c r="N65" i="22"/>
  <c r="M272" i="22"/>
  <c r="N272" i="22"/>
  <c r="M587" i="22"/>
  <c r="N587" i="22"/>
  <c r="M481" i="22"/>
  <c r="N481" i="22"/>
  <c r="M592" i="22"/>
  <c r="N592" i="22"/>
  <c r="M588" i="22"/>
  <c r="N588" i="22"/>
  <c r="M245" i="22"/>
  <c r="N245" i="22"/>
  <c r="M546" i="22"/>
  <c r="N546" i="22"/>
  <c r="M232" i="22"/>
  <c r="N232" i="22"/>
  <c r="M246" i="22"/>
  <c r="N246" i="22"/>
  <c r="M328" i="22"/>
  <c r="N328" i="22"/>
  <c r="M430" i="22"/>
  <c r="N430" i="22"/>
  <c r="M559" i="22"/>
  <c r="N559" i="22"/>
  <c r="M54" i="22"/>
  <c r="N54" i="22"/>
  <c r="M121" i="22"/>
  <c r="N121" i="22"/>
  <c r="M356" i="22"/>
  <c r="N356" i="22"/>
  <c r="M105" i="22"/>
  <c r="N105" i="22"/>
  <c r="M89" i="22"/>
  <c r="N89" i="22"/>
  <c r="M88" i="22"/>
  <c r="N88" i="22"/>
  <c r="M138" i="22"/>
  <c r="N138" i="22"/>
  <c r="L477" i="22"/>
  <c r="H477" i="22"/>
  <c r="J509" i="22"/>
  <c r="I629" i="22"/>
  <c r="I353" i="22"/>
  <c r="I199" i="22"/>
  <c r="G314" i="22"/>
  <c r="I221" i="22"/>
  <c r="J38" i="22"/>
  <c r="H34" i="22"/>
  <c r="J192" i="22"/>
  <c r="J442" i="22"/>
  <c r="I102" i="22"/>
  <c r="I400" i="22"/>
  <c r="K598" i="22"/>
  <c r="K468" i="22"/>
  <c r="K415" i="22"/>
  <c r="K628" i="22"/>
  <c r="K449" i="22"/>
  <c r="K546" i="22"/>
  <c r="K321" i="22"/>
  <c r="K595" i="22"/>
  <c r="K492" i="22"/>
  <c r="K373" i="22"/>
  <c r="K407" i="22"/>
  <c r="L577" i="22"/>
  <c r="K592" i="22"/>
  <c r="K567" i="22"/>
  <c r="K515" i="22"/>
  <c r="K337" i="22"/>
  <c r="L461" i="22"/>
  <c r="G105" i="22"/>
  <c r="C121" i="22"/>
  <c r="J432" i="22"/>
  <c r="I142" i="22"/>
  <c r="I428" i="22"/>
  <c r="H261" i="22"/>
  <c r="H175" i="22"/>
  <c r="G494" i="22"/>
  <c r="K591" i="22"/>
  <c r="K531" i="22"/>
  <c r="K574" i="22"/>
  <c r="K247" i="22"/>
  <c r="K503" i="22"/>
  <c r="K240" i="22"/>
  <c r="H552" i="22"/>
  <c r="H581" i="22"/>
  <c r="K604" i="22"/>
  <c r="K563" i="22"/>
  <c r="K466" i="22"/>
  <c r="K96" i="22"/>
  <c r="L147" i="22"/>
  <c r="K147" i="22"/>
  <c r="L135" i="22"/>
  <c r="K135" i="22"/>
  <c r="L335" i="22"/>
  <c r="K335" i="22"/>
  <c r="K50" i="22"/>
  <c r="L50" i="22"/>
  <c r="G238" i="22"/>
  <c r="L238" i="22"/>
  <c r="L422" i="22"/>
  <c r="K422" i="22"/>
  <c r="K130" i="22"/>
  <c r="L130" i="22"/>
  <c r="H160" i="22"/>
  <c r="L160" i="22"/>
  <c r="K160" i="22"/>
  <c r="H338" i="22"/>
  <c r="L338" i="22"/>
  <c r="L125" i="22"/>
  <c r="K125" i="22"/>
  <c r="L212" i="22"/>
  <c r="K212" i="22"/>
  <c r="L281" i="22"/>
  <c r="K281" i="22"/>
  <c r="L11" i="22"/>
  <c r="K11" i="22"/>
  <c r="H347" i="22"/>
  <c r="L347" i="22"/>
  <c r="L190" i="22"/>
  <c r="K190" i="22"/>
  <c r="K243" i="22"/>
  <c r="L243" i="22"/>
  <c r="L399" i="22"/>
  <c r="K399" i="22"/>
  <c r="K151" i="22"/>
  <c r="L151" i="22"/>
  <c r="L17" i="22"/>
  <c r="K17" i="22"/>
  <c r="L87" i="22"/>
  <c r="K87" i="22"/>
  <c r="G550" i="22"/>
  <c r="L550" i="22"/>
  <c r="K117" i="22"/>
  <c r="L117" i="22"/>
  <c r="L313" i="22"/>
  <c r="K313" i="22"/>
  <c r="H630" i="22"/>
  <c r="L630" i="22"/>
  <c r="K293" i="22"/>
  <c r="L293" i="22"/>
  <c r="H564" i="22"/>
  <c r="L564" i="22"/>
  <c r="L308" i="22"/>
  <c r="K308" i="22"/>
  <c r="L333" i="22"/>
  <c r="K333" i="22"/>
  <c r="I67" i="22"/>
  <c r="K55" i="22"/>
  <c r="L55" i="22"/>
  <c r="L107" i="22"/>
  <c r="K107" i="22"/>
  <c r="H142" i="22"/>
  <c r="K142" i="22"/>
  <c r="L142" i="22"/>
  <c r="G573" i="22"/>
  <c r="L76" i="22"/>
  <c r="K76" i="22"/>
  <c r="L164" i="22"/>
  <c r="K164" i="22"/>
  <c r="G87" i="22"/>
  <c r="L144" i="22"/>
  <c r="K144" i="22"/>
  <c r="K319" i="22"/>
  <c r="L319" i="22"/>
  <c r="L433" i="22"/>
  <c r="K433" i="22"/>
  <c r="H7" i="22"/>
  <c r="L231" i="22"/>
  <c r="K231" i="22"/>
  <c r="L389" i="22"/>
  <c r="K389" i="22"/>
  <c r="H308" i="22"/>
  <c r="K516" i="22"/>
  <c r="L516" i="22"/>
  <c r="G276" i="22"/>
  <c r="L276" i="22"/>
  <c r="K276" i="22"/>
  <c r="K221" i="22"/>
  <c r="L221" i="22"/>
  <c r="G471" i="22"/>
  <c r="G403" i="22"/>
  <c r="L403" i="22"/>
  <c r="L469" i="22"/>
  <c r="K469" i="22"/>
  <c r="K229" i="22"/>
  <c r="L229" i="22"/>
  <c r="L296" i="22"/>
  <c r="K296" i="22"/>
  <c r="L411" i="22"/>
  <c r="K411" i="22"/>
  <c r="L324" i="22"/>
  <c r="K324" i="22"/>
  <c r="L16" i="22"/>
  <c r="K16" i="22"/>
  <c r="L344" i="22"/>
  <c r="K344" i="22"/>
  <c r="L86" i="22"/>
  <c r="K86" i="22"/>
  <c r="L390" i="22"/>
  <c r="K390" i="22"/>
  <c r="K181" i="22"/>
  <c r="L181" i="22"/>
  <c r="K607" i="22"/>
  <c r="K588" i="22"/>
  <c r="K608" i="22"/>
  <c r="K629" i="22"/>
  <c r="K507" i="22"/>
  <c r="K553" i="22"/>
  <c r="K586" i="22"/>
  <c r="K530" i="22"/>
  <c r="K580" i="22"/>
  <c r="K484" i="22"/>
  <c r="K478" i="22"/>
  <c r="K471" i="22"/>
  <c r="K485" i="22"/>
  <c r="K550" i="22"/>
  <c r="K375" i="22"/>
  <c r="K463" i="22"/>
  <c r="K416" i="22"/>
  <c r="K476" i="22"/>
  <c r="K316" i="22"/>
  <c r="K408" i="22"/>
  <c r="K444" i="22"/>
  <c r="K482" i="22"/>
  <c r="K387" i="22"/>
  <c r="K391" i="22"/>
  <c r="K288" i="22"/>
  <c r="K84" i="22"/>
  <c r="K197" i="22"/>
  <c r="K51" i="22"/>
  <c r="K54" i="22"/>
  <c r="K78" i="22"/>
  <c r="L632" i="22"/>
  <c r="L493" i="22"/>
  <c r="L504" i="22"/>
  <c r="L474" i="22"/>
  <c r="L207" i="22"/>
  <c r="L82" i="22"/>
  <c r="L69" i="22"/>
  <c r="H12" i="22"/>
  <c r="L12" i="22"/>
  <c r="K12" i="22"/>
  <c r="G256" i="22"/>
  <c r="L256" i="22"/>
  <c r="K256" i="22"/>
  <c r="L108" i="22"/>
  <c r="K108" i="22"/>
  <c r="K260" i="22"/>
  <c r="L260" i="22"/>
  <c r="H459" i="22"/>
  <c r="L459" i="22"/>
  <c r="K234" i="22"/>
  <c r="L234" i="22"/>
  <c r="H116" i="22"/>
  <c r="L116" i="22"/>
  <c r="K116" i="22"/>
  <c r="H141" i="22"/>
  <c r="K141" i="22"/>
  <c r="L141" i="22"/>
  <c r="G539" i="22"/>
  <c r="L539" i="22"/>
  <c r="K304" i="22"/>
  <c r="L304" i="22"/>
  <c r="K217" i="22"/>
  <c r="L217" i="22"/>
  <c r="L264" i="22"/>
  <c r="K264" i="22"/>
  <c r="L447" i="22"/>
  <c r="K447" i="22"/>
  <c r="L121" i="22"/>
  <c r="K121" i="22"/>
  <c r="L56" i="22"/>
  <c r="K56" i="22"/>
  <c r="L140" i="22"/>
  <c r="K140" i="22"/>
  <c r="H59" i="22"/>
  <c r="L59" i="22"/>
  <c r="K59" i="22"/>
  <c r="H578" i="22"/>
  <c r="L578" i="22"/>
  <c r="H124" i="22"/>
  <c r="L124" i="22"/>
  <c r="K124" i="22"/>
  <c r="L198" i="22"/>
  <c r="K198" i="22"/>
  <c r="H330" i="22"/>
  <c r="L330" i="22"/>
  <c r="K322" i="22"/>
  <c r="L322" i="22"/>
  <c r="L317" i="22"/>
  <c r="K317" i="22"/>
  <c r="H327" i="22"/>
  <c r="K327" i="22"/>
  <c r="L327" i="22"/>
  <c r="G6" i="22"/>
  <c r="L6" i="22"/>
  <c r="K6" i="22"/>
  <c r="L169" i="22"/>
  <c r="K169" i="22"/>
  <c r="L57" i="22"/>
  <c r="K57" i="22"/>
  <c r="L99" i="22"/>
  <c r="K99" i="22"/>
  <c r="G239" i="22"/>
  <c r="L239" i="22"/>
  <c r="K239" i="22"/>
  <c r="L473" i="22"/>
  <c r="K473" i="22"/>
  <c r="H222" i="22"/>
  <c r="L222" i="22"/>
  <c r="K222" i="22"/>
  <c r="L367" i="22"/>
  <c r="K367" i="22"/>
  <c r="K303" i="22"/>
  <c r="L303" i="22"/>
  <c r="K208" i="22"/>
  <c r="L208" i="22"/>
  <c r="L15" i="22"/>
  <c r="K15" i="22"/>
  <c r="L216" i="22"/>
  <c r="K216" i="22"/>
  <c r="L193" i="22"/>
  <c r="K193" i="22"/>
  <c r="L186" i="22"/>
  <c r="K186" i="22"/>
  <c r="L438" i="22"/>
  <c r="K438" i="22"/>
  <c r="G318" i="22"/>
  <c r="K318" i="22"/>
  <c r="L253" i="22"/>
  <c r="K253" i="22"/>
  <c r="L211" i="22"/>
  <c r="K211" i="22"/>
  <c r="G126" i="22"/>
  <c r="L126" i="22"/>
  <c r="K126" i="22"/>
  <c r="K4" i="22"/>
  <c r="L4" i="22"/>
  <c r="K377" i="22"/>
  <c r="L377" i="22"/>
  <c r="K381" i="22"/>
  <c r="L381" i="22"/>
  <c r="K242" i="22"/>
  <c r="L242" i="22"/>
  <c r="K80" i="22"/>
  <c r="L80" i="22"/>
  <c r="K129" i="22"/>
  <c r="L129" i="22"/>
  <c r="H396" i="22"/>
  <c r="L396" i="22"/>
  <c r="K396" i="22"/>
  <c r="L255" i="22"/>
  <c r="K255" i="22"/>
  <c r="H560" i="22"/>
  <c r="L560" i="22"/>
  <c r="K131" i="22"/>
  <c r="L131" i="22"/>
  <c r="H558" i="22"/>
  <c r="L558" i="22"/>
  <c r="H292" i="22"/>
  <c r="L292" i="22"/>
  <c r="K292" i="22"/>
  <c r="K218" i="22"/>
  <c r="L218" i="22"/>
  <c r="H150" i="22"/>
  <c r="L150" i="22"/>
  <c r="K150" i="22"/>
  <c r="H350" i="22"/>
  <c r="K350" i="22"/>
  <c r="L350" i="22"/>
  <c r="L20" i="22"/>
  <c r="K20" i="22"/>
  <c r="L226" i="22"/>
  <c r="K226" i="22"/>
  <c r="G166" i="22"/>
  <c r="K166" i="22"/>
  <c r="L166" i="22"/>
  <c r="K146" i="22"/>
  <c r="L146" i="22"/>
  <c r="K65" i="22"/>
  <c r="L65" i="22"/>
  <c r="K272" i="22"/>
  <c r="L272" i="22"/>
  <c r="K631" i="22"/>
  <c r="K602" i="22"/>
  <c r="K630" i="22"/>
  <c r="K626" i="22"/>
  <c r="K562" i="22"/>
  <c r="K617" i="22"/>
  <c r="K600" i="22"/>
  <c r="K545" i="22"/>
  <c r="K565" i="22"/>
  <c r="K549" i="22"/>
  <c r="K479" i="22"/>
  <c r="K458" i="22"/>
  <c r="K336" i="22"/>
  <c r="K454" i="22"/>
  <c r="K480" i="22"/>
  <c r="K512" i="22"/>
  <c r="K376" i="22"/>
  <c r="K519" i="22"/>
  <c r="K483" i="22"/>
  <c r="K472" i="22"/>
  <c r="K361" i="22"/>
  <c r="K526" i="22"/>
  <c r="K440" i="22"/>
  <c r="K347" i="22"/>
  <c r="K351" i="22"/>
  <c r="K237" i="22"/>
  <c r="K294" i="22"/>
  <c r="K295" i="22"/>
  <c r="K323" i="22"/>
  <c r="K273" i="22"/>
  <c r="K250" i="22"/>
  <c r="K145" i="22"/>
  <c r="K105" i="22"/>
  <c r="K139" i="22"/>
  <c r="K177" i="22"/>
  <c r="L615" i="22"/>
  <c r="L533" i="22"/>
  <c r="L453" i="22"/>
  <c r="L452" i="22"/>
  <c r="L109" i="22"/>
  <c r="L251" i="22"/>
  <c r="L35" i="22"/>
  <c r="L28" i="22"/>
  <c r="L184" i="22"/>
  <c r="K184" i="22"/>
  <c r="L45" i="22"/>
  <c r="K45" i="22"/>
  <c r="G26" i="22"/>
  <c r="L26" i="22"/>
  <c r="H127" i="22"/>
  <c r="K127" i="22"/>
  <c r="L158" i="22"/>
  <c r="K158" i="22"/>
  <c r="H378" i="22"/>
  <c r="L378" i="22"/>
  <c r="K378" i="22"/>
  <c r="L119" i="22"/>
  <c r="K119" i="22"/>
  <c r="G353" i="22"/>
  <c r="L353" i="22"/>
  <c r="K353" i="22"/>
  <c r="L25" i="22"/>
  <c r="K25" i="22"/>
  <c r="L58" i="22"/>
  <c r="K58" i="22"/>
  <c r="G33" i="22"/>
  <c r="L33" i="22"/>
  <c r="K33" i="22"/>
  <c r="L42" i="22"/>
  <c r="K42" i="22"/>
  <c r="L72" i="22"/>
  <c r="K72" i="22"/>
  <c r="L524" i="22"/>
  <c r="K524" i="22"/>
  <c r="L163" i="22"/>
  <c r="K163" i="22"/>
  <c r="G209" i="22"/>
  <c r="K209" i="22"/>
  <c r="L81" i="22"/>
  <c r="K81" i="22"/>
  <c r="H47" i="22"/>
  <c r="L47" i="22"/>
  <c r="K47" i="22"/>
  <c r="H455" i="22"/>
  <c r="L455" i="22"/>
  <c r="L349" i="22"/>
  <c r="K349" i="22"/>
  <c r="H456" i="22"/>
  <c r="L456" i="22"/>
  <c r="K456" i="22"/>
  <c r="H307" i="22"/>
  <c r="L307" i="22"/>
  <c r="K307" i="22"/>
  <c r="G339" i="22"/>
  <c r="L339" i="22"/>
  <c r="L529" i="22"/>
  <c r="K529" i="22"/>
  <c r="L451" i="22"/>
  <c r="K451" i="22"/>
  <c r="L380" i="22"/>
  <c r="K380" i="22"/>
  <c r="L66" i="22"/>
  <c r="K66" i="22"/>
  <c r="L31" i="22"/>
  <c r="K31" i="22"/>
  <c r="G397" i="22"/>
  <c r="L397" i="22"/>
  <c r="K397" i="22"/>
  <c r="G619" i="22"/>
  <c r="L619" i="22"/>
  <c r="L245" i="22"/>
  <c r="K245" i="22"/>
  <c r="L354" i="22"/>
  <c r="K354" i="22"/>
  <c r="K612" i="22"/>
  <c r="K536" i="22"/>
  <c r="K557" i="22"/>
  <c r="K490" i="22"/>
  <c r="K499" i="22"/>
  <c r="K342" i="22"/>
  <c r="K406" i="22"/>
  <c r="K224" i="22"/>
  <c r="K248" i="22"/>
  <c r="K266" i="22"/>
  <c r="K306" i="22"/>
  <c r="K62" i="22"/>
  <c r="K112" i="22"/>
  <c r="L622" i="22"/>
  <c r="L548" i="22"/>
  <c r="L172" i="22"/>
  <c r="L9" i="22"/>
  <c r="L79" i="22"/>
  <c r="K79" i="22"/>
  <c r="H105" i="22"/>
  <c r="K89" i="22"/>
  <c r="L89" i="22"/>
  <c r="K176" i="22"/>
  <c r="L176" i="22"/>
  <c r="H157" i="22"/>
  <c r="L157" i="22"/>
  <c r="K157" i="22"/>
  <c r="L297" i="22"/>
  <c r="K297" i="22"/>
  <c r="L360" i="22"/>
  <c r="K360" i="22"/>
  <c r="K278" i="22"/>
  <c r="L278" i="22"/>
  <c r="L143" i="22"/>
  <c r="K143" i="22"/>
  <c r="K67" i="22"/>
  <c r="L67" i="22"/>
  <c r="L434" i="22"/>
  <c r="K434" i="22"/>
  <c r="L219" i="22"/>
  <c r="K219" i="22"/>
  <c r="G495" i="22"/>
  <c r="L495" i="22"/>
  <c r="I589" i="22"/>
  <c r="L589" i="22"/>
  <c r="G158" i="22"/>
  <c r="L95" i="22"/>
  <c r="K95" i="22"/>
  <c r="L149" i="22"/>
  <c r="K149" i="22"/>
  <c r="H623" i="22"/>
  <c r="L623" i="22"/>
  <c r="L52" i="22"/>
  <c r="K52" i="22"/>
  <c r="L132" i="22"/>
  <c r="K132" i="22"/>
  <c r="G188" i="22"/>
  <c r="L188" i="22"/>
  <c r="H611" i="22"/>
  <c r="L611" i="22"/>
  <c r="L244" i="22"/>
  <c r="K244" i="22"/>
  <c r="H118" i="22"/>
  <c r="L118" i="22"/>
  <c r="K118" i="22"/>
  <c r="L179" i="22"/>
  <c r="K179" i="22"/>
  <c r="L110" i="22"/>
  <c r="K110" i="22"/>
  <c r="L133" i="22"/>
  <c r="K133" i="22"/>
  <c r="H248" i="22"/>
  <c r="G542" i="22"/>
  <c r="L542" i="22"/>
  <c r="G58" i="22"/>
  <c r="L302" i="22"/>
  <c r="K302" i="22"/>
  <c r="H442" i="22"/>
  <c r="L442" i="22"/>
  <c r="H178" i="22"/>
  <c r="L178" i="22"/>
  <c r="L259" i="22"/>
  <c r="K259" i="22"/>
  <c r="H192" i="22"/>
  <c r="L192" i="22"/>
  <c r="K53" i="22"/>
  <c r="L53" i="22"/>
  <c r="L100" i="22"/>
  <c r="K100" i="22"/>
  <c r="L369" i="22"/>
  <c r="K369" i="22"/>
  <c r="H372" i="22"/>
  <c r="L372" i="22"/>
  <c r="L285" i="22"/>
  <c r="K285" i="22"/>
  <c r="H274" i="22"/>
  <c r="L274" i="22"/>
  <c r="K274" i="22"/>
  <c r="K61" i="22"/>
  <c r="L61" i="22"/>
  <c r="G13" i="22"/>
  <c r="L13" i="22"/>
  <c r="K13" i="22"/>
  <c r="G548" i="22"/>
  <c r="H331" i="22"/>
  <c r="K331" i="22"/>
  <c r="L331" i="22"/>
  <c r="K445" i="22"/>
  <c r="L445" i="22"/>
  <c r="K241" i="22"/>
  <c r="L241" i="22"/>
  <c r="L60" i="22"/>
  <c r="K60" i="22"/>
  <c r="G23" i="22"/>
  <c r="L23" i="22"/>
  <c r="K23" i="22"/>
  <c r="K24" i="22"/>
  <c r="L24" i="22"/>
  <c r="K214" i="22"/>
  <c r="L214" i="22"/>
  <c r="L257" i="22"/>
  <c r="K257" i="22"/>
  <c r="L202" i="22"/>
  <c r="K202" i="22"/>
  <c r="G182" i="22"/>
  <c r="L182" i="22"/>
  <c r="K182" i="22"/>
  <c r="L249" i="22"/>
  <c r="K249" i="22"/>
  <c r="H174" i="22"/>
  <c r="K174" i="22"/>
  <c r="L174" i="22"/>
  <c r="L300" i="22"/>
  <c r="K300" i="22"/>
  <c r="L74" i="22"/>
  <c r="K74" i="22"/>
  <c r="L30" i="22"/>
  <c r="K30" i="22"/>
  <c r="L383" i="22"/>
  <c r="K383" i="22"/>
  <c r="G63" i="22"/>
  <c r="L63" i="22"/>
  <c r="H83" i="22"/>
  <c r="L83" i="22"/>
  <c r="K83" i="22"/>
  <c r="L93" i="22"/>
  <c r="K93" i="22"/>
  <c r="L223" i="22"/>
  <c r="K223" i="22"/>
  <c r="K252" i="22"/>
  <c r="L252" i="22"/>
  <c r="G527" i="22"/>
  <c r="L527" i="22"/>
  <c r="K614" i="22"/>
  <c r="K570" i="22"/>
  <c r="K585" i="22"/>
  <c r="K572" i="22"/>
  <c r="K538" i="22"/>
  <c r="K517" i="22"/>
  <c r="K508" i="22"/>
  <c r="K551" i="22"/>
  <c r="K594" i="22"/>
  <c r="K514" i="22"/>
  <c r="K528" i="22"/>
  <c r="K419" i="22"/>
  <c r="K413" i="22"/>
  <c r="K459" i="22"/>
  <c r="K481" i="22"/>
  <c r="K535" i="22"/>
  <c r="K547" i="22"/>
  <c r="K394" i="22"/>
  <c r="K495" i="22"/>
  <c r="K455" i="22"/>
  <c r="K487" i="22"/>
  <c r="K418" i="22"/>
  <c r="K534" i="22"/>
  <c r="K425" i="22"/>
  <c r="K430" i="22"/>
  <c r="K359" i="22"/>
  <c r="K352" i="22"/>
  <c r="K268" i="22"/>
  <c r="K326" i="22"/>
  <c r="K137" i="22"/>
  <c r="K204" i="22"/>
  <c r="K267" i="22"/>
  <c r="K101" i="22"/>
  <c r="K233" i="22"/>
  <c r="K128" i="22"/>
  <c r="K14" i="22"/>
  <c r="K94" i="22"/>
  <c r="K29" i="22"/>
  <c r="L497" i="22"/>
  <c r="L576" i="22"/>
  <c r="L491" i="22"/>
  <c r="L291" i="22"/>
  <c r="L298" i="22"/>
  <c r="L153" i="22"/>
  <c r="L113" i="22"/>
  <c r="L138" i="22"/>
  <c r="K138" i="22"/>
  <c r="L64" i="22"/>
  <c r="K64" i="22"/>
  <c r="G77" i="22"/>
  <c r="L77" i="22"/>
  <c r="K77" i="22"/>
  <c r="K183" i="22"/>
  <c r="L183" i="22"/>
  <c r="L49" i="22"/>
  <c r="K49" i="22"/>
  <c r="H220" i="22"/>
  <c r="L220" i="22"/>
  <c r="K220" i="22"/>
  <c r="I542" i="22"/>
  <c r="H420" i="22"/>
  <c r="L420" i="22"/>
  <c r="L187" i="22"/>
  <c r="K187" i="22"/>
  <c r="G285" i="22"/>
  <c r="K379" i="22"/>
  <c r="L379" i="22"/>
  <c r="G373" i="22"/>
  <c r="H423" i="22"/>
  <c r="L423" i="22"/>
  <c r="K423" i="22"/>
  <c r="K189" i="22"/>
  <c r="L189" i="22"/>
  <c r="H13" i="22"/>
  <c r="L8" i="22"/>
  <c r="K8" i="22"/>
  <c r="K412" i="22"/>
  <c r="L412" i="22"/>
  <c r="G581" i="22"/>
  <c r="L581" i="22"/>
  <c r="K320" i="22"/>
  <c r="L320" i="22"/>
  <c r="L343" i="22"/>
  <c r="K343" i="22"/>
  <c r="H363" i="22"/>
  <c r="L363" i="22"/>
  <c r="K363" i="22"/>
  <c r="G269" i="22"/>
  <c r="L269" i="22"/>
  <c r="H173" i="22"/>
  <c r="L173" i="22"/>
  <c r="G509" i="22"/>
  <c r="K509" i="22"/>
  <c r="L509" i="22"/>
  <c r="G155" i="22"/>
  <c r="L155" i="22"/>
  <c r="L200" i="22"/>
  <c r="K200" i="22"/>
  <c r="H362" i="22"/>
  <c r="K362" i="22"/>
  <c r="L362" i="22"/>
  <c r="L106" i="22"/>
  <c r="K106" i="22"/>
  <c r="G74" i="22"/>
  <c r="H85" i="22"/>
  <c r="L85" i="22"/>
  <c r="G38" i="22"/>
  <c r="L38" i="22"/>
  <c r="K232" i="22"/>
  <c r="L232" i="22"/>
  <c r="K328" i="22"/>
  <c r="L328" i="22"/>
  <c r="K609" i="22"/>
  <c r="K627" i="22"/>
  <c r="K606" i="22"/>
  <c r="K624" i="22"/>
  <c r="K522" i="22"/>
  <c r="K621" i="22"/>
  <c r="K465" i="22"/>
  <c r="K527" i="22"/>
  <c r="K513" i="22"/>
  <c r="K603" i="22"/>
  <c r="K400" i="22"/>
  <c r="K544" i="22"/>
  <c r="K559" i="22"/>
  <c r="K577" i="22"/>
  <c r="K539" i="22"/>
  <c r="K358" i="22"/>
  <c r="K426" i="22"/>
  <c r="K500" i="22"/>
  <c r="K429" i="22"/>
  <c r="K520" i="22"/>
  <c r="K470" i="22"/>
  <c r="K364" i="22"/>
  <c r="K424" i="22"/>
  <c r="K371" i="22"/>
  <c r="K265" i="22"/>
  <c r="K404" i="22"/>
  <c r="K467" i="22"/>
  <c r="K501" i="22"/>
  <c r="K261" i="22"/>
  <c r="K409" i="22"/>
  <c r="K263" i="22"/>
  <c r="K368" i="22"/>
  <c r="K338" i="22"/>
  <c r="K43" i="22"/>
  <c r="K88" i="22"/>
  <c r="K70" i="22"/>
  <c r="K175" i="22"/>
  <c r="K26" i="22"/>
  <c r="K3" i="22"/>
  <c r="L494" i="22"/>
  <c r="L279" i="22"/>
  <c r="L417" i="22"/>
  <c r="L123" i="22"/>
  <c r="L180" i="22"/>
  <c r="L44" i="22"/>
  <c r="G159" i="22"/>
  <c r="L159" i="22"/>
  <c r="G613" i="22"/>
  <c r="L613" i="22"/>
  <c r="G90" i="22"/>
  <c r="L90" i="22"/>
  <c r="L201" i="22"/>
  <c r="K201" i="22"/>
  <c r="K194" i="22"/>
  <c r="L194" i="22"/>
  <c r="H40" i="22"/>
  <c r="L40" i="22"/>
  <c r="K40" i="22"/>
  <c r="K325" i="22"/>
  <c r="L325" i="22"/>
  <c r="L170" i="22"/>
  <c r="K170" i="22"/>
  <c r="H206" i="22"/>
  <c r="K206" i="22"/>
  <c r="L206" i="22"/>
  <c r="G299" i="22"/>
  <c r="K299" i="22"/>
  <c r="L299" i="22"/>
  <c r="L436" i="22"/>
  <c r="K436" i="22"/>
  <c r="H348" i="22"/>
  <c r="K348" i="22"/>
  <c r="L136" i="22"/>
  <c r="K136" i="22"/>
  <c r="L421" i="22"/>
  <c r="K421" i="22"/>
  <c r="L441" i="22"/>
  <c r="K441" i="22"/>
  <c r="K340" i="22"/>
  <c r="L340" i="22"/>
  <c r="K225" i="22"/>
  <c r="L225" i="22"/>
  <c r="L191" i="22"/>
  <c r="K191" i="22"/>
  <c r="H262" i="22"/>
  <c r="K262" i="22"/>
  <c r="L262" i="22"/>
  <c r="L156" i="22"/>
  <c r="K156" i="22"/>
  <c r="K134" i="22"/>
  <c r="L134" i="22"/>
  <c r="L312" i="22"/>
  <c r="K312" i="22"/>
  <c r="L39" i="22"/>
  <c r="K39" i="22"/>
  <c r="L91" i="22"/>
  <c r="K91" i="22"/>
  <c r="K633" i="22"/>
  <c r="K584" i="22"/>
  <c r="K566" i="22"/>
  <c r="K605" i="22"/>
  <c r="K583" i="22"/>
  <c r="K618" i="22"/>
  <c r="K596" i="22"/>
  <c r="K601" i="22"/>
  <c r="K587" i="22"/>
  <c r="K540" i="22"/>
  <c r="K579" i="22"/>
  <c r="K561" i="22"/>
  <c r="K437" i="22"/>
  <c r="K488" i="22"/>
  <c r="K505" i="22"/>
  <c r="K552" i="22"/>
  <c r="K450" i="22"/>
  <c r="K593" i="22"/>
  <c r="K365" i="22"/>
  <c r="K498" i="22"/>
  <c r="K420" i="22"/>
  <c r="K541" i="22"/>
  <c r="K460" i="22"/>
  <c r="K435" i="22"/>
  <c r="K382" i="22"/>
  <c r="K532" i="22"/>
  <c r="K284" i="22"/>
  <c r="K309" i="22"/>
  <c r="K523" i="22"/>
  <c r="K254" i="22"/>
  <c r="K230" i="22"/>
  <c r="K311" i="22"/>
  <c r="K275" i="22"/>
  <c r="K90" i="22"/>
  <c r="K168" i="22"/>
  <c r="K98" i="22"/>
  <c r="K167" i="22"/>
  <c r="K68" i="22"/>
  <c r="K37" i="22"/>
  <c r="L624" i="22"/>
  <c r="L490" i="22"/>
  <c r="L414" i="22"/>
  <c r="L127" i="22"/>
  <c r="L162" i="22"/>
  <c r="L21" i="22"/>
  <c r="L32" i="22"/>
  <c r="K18" i="22"/>
  <c r="L18" i="22"/>
  <c r="K114" i="22"/>
  <c r="L114" i="22"/>
  <c r="I366" i="22"/>
  <c r="L366" i="22"/>
  <c r="K366" i="22"/>
  <c r="H27" i="22"/>
  <c r="L27" i="22"/>
  <c r="K27" i="22"/>
  <c r="L73" i="22"/>
  <c r="K73" i="22"/>
  <c r="G203" i="22"/>
  <c r="K203" i="22"/>
  <c r="L203" i="22"/>
  <c r="H36" i="22"/>
  <c r="L36" i="22"/>
  <c r="K36" i="22"/>
  <c r="K195" i="22"/>
  <c r="L195" i="22"/>
  <c r="L111" i="22"/>
  <c r="K111" i="22"/>
  <c r="L289" i="22"/>
  <c r="K289" i="22"/>
  <c r="I301" i="22"/>
  <c r="L301" i="22"/>
  <c r="L185" i="22"/>
  <c r="K185" i="22"/>
  <c r="L41" i="22"/>
  <c r="K41" i="22"/>
  <c r="L386" i="22"/>
  <c r="K386" i="22"/>
  <c r="G556" i="22"/>
  <c r="L556" i="22"/>
  <c r="L395" i="22"/>
  <c r="K395" i="22"/>
  <c r="H620" i="22"/>
  <c r="L620" i="22"/>
  <c r="G575" i="22"/>
  <c r="L575" i="22"/>
  <c r="L384" i="22"/>
  <c r="K384" i="22"/>
  <c r="G597" i="22"/>
  <c r="L597" i="22"/>
  <c r="L392" i="22"/>
  <c r="K392" i="22"/>
  <c r="G342" i="22"/>
  <c r="G443" i="22"/>
  <c r="L443" i="22"/>
  <c r="L305" i="22"/>
  <c r="K305" i="22"/>
  <c r="H428" i="22"/>
  <c r="L428" i="22"/>
  <c r="L104" i="22"/>
  <c r="K104" i="22"/>
  <c r="G437" i="22"/>
  <c r="L5" i="22"/>
  <c r="K5" i="22"/>
  <c r="L286" i="22"/>
  <c r="K286" i="22"/>
  <c r="H385" i="22"/>
  <c r="L385" i="22"/>
  <c r="L215" i="22"/>
  <c r="K215" i="22"/>
  <c r="G102" i="22"/>
  <c r="K102" i="22"/>
  <c r="L102" i="22"/>
  <c r="L115" i="22"/>
  <c r="K115" i="22"/>
  <c r="H122" i="22"/>
  <c r="L122" i="22"/>
  <c r="K122" i="22"/>
  <c r="L120" i="22"/>
  <c r="K120" i="22"/>
  <c r="K405" i="22"/>
  <c r="L405" i="22"/>
  <c r="L346" i="22"/>
  <c r="K346" i="22"/>
  <c r="L171" i="22"/>
  <c r="K171" i="22"/>
  <c r="H432" i="22"/>
  <c r="L432" i="22"/>
  <c r="K432" i="22"/>
  <c r="L489" i="22"/>
  <c r="K489" i="22"/>
  <c r="H205" i="22"/>
  <c r="L205" i="22"/>
  <c r="K205" i="22"/>
  <c r="K332" i="22"/>
  <c r="L332" i="22"/>
  <c r="H575" i="22"/>
  <c r="H236" i="22"/>
  <c r="L236" i="22"/>
  <c r="H569" i="22"/>
  <c r="L569" i="22"/>
  <c r="L271" i="22"/>
  <c r="K271" i="22"/>
  <c r="L283" i="22"/>
  <c r="K283" i="22"/>
  <c r="G71" i="22"/>
  <c r="L71" i="22"/>
  <c r="K71" i="22"/>
  <c r="L290" i="22"/>
  <c r="K290" i="22"/>
  <c r="G345" i="22"/>
  <c r="L345" i="22"/>
  <c r="K345" i="22"/>
  <c r="L154" i="22"/>
  <c r="K154" i="22"/>
  <c r="H446" i="22"/>
  <c r="L446" i="22"/>
  <c r="G34" i="22"/>
  <c r="K34" i="22"/>
  <c r="L103" i="22"/>
  <c r="K103" i="22"/>
  <c r="G355" i="22"/>
  <c r="L355" i="22"/>
  <c r="G152" i="22"/>
  <c r="L152" i="22"/>
  <c r="K7" i="22"/>
  <c r="K625" i="22"/>
  <c r="K506" i="22"/>
  <c r="K573" i="22"/>
  <c r="K623" i="22"/>
  <c r="K521" i="22"/>
  <c r="K611" i="22"/>
  <c r="K569" i="22"/>
  <c r="K590" i="22"/>
  <c r="K568" i="22"/>
  <c r="K571" i="22"/>
  <c r="K356" i="22"/>
  <c r="K510" i="22"/>
  <c r="K502" i="22"/>
  <c r="K496" i="22"/>
  <c r="K537" i="22"/>
  <c r="K486" i="22"/>
  <c r="K439" i="22"/>
  <c r="K431" i="22"/>
  <c r="K511" i="22"/>
  <c r="K477" i="22"/>
  <c r="K462" i="22"/>
  <c r="K525" i="22"/>
  <c r="K341" i="22"/>
  <c r="K402" i="22"/>
  <c r="K518" i="22"/>
  <c r="K564" i="22"/>
  <c r="K475" i="22"/>
  <c r="K330" i="22"/>
  <c r="K357" i="22"/>
  <c r="K334" i="22"/>
  <c r="K403" i="22"/>
  <c r="K339" i="22"/>
  <c r="K315" i="22"/>
  <c r="K148" i="22"/>
  <c r="K173" i="22"/>
  <c r="K238" i="22"/>
  <c r="K46" i="22"/>
  <c r="K287" i="22"/>
  <c r="K19" i="22"/>
  <c r="L567" i="22"/>
  <c r="L543" i="22"/>
  <c r="L246" i="22"/>
  <c r="L196" i="22"/>
  <c r="L213" i="22"/>
  <c r="L282" i="22"/>
  <c r="L97" i="22"/>
  <c r="L92" i="22"/>
  <c r="K92" i="22"/>
  <c r="G199" i="22"/>
  <c r="L199" i="22"/>
  <c r="K199" i="22"/>
  <c r="L457" i="22"/>
  <c r="K457" i="22"/>
  <c r="G374" i="22"/>
  <c r="L374" i="22"/>
  <c r="K165" i="22"/>
  <c r="L165" i="22"/>
  <c r="L329" i="22"/>
  <c r="K329" i="22"/>
  <c r="H235" i="22"/>
  <c r="L235" i="22"/>
  <c r="K235" i="22"/>
  <c r="G401" i="22"/>
  <c r="K401" i="22"/>
  <c r="K75" i="22"/>
  <c r="L75" i="22"/>
  <c r="G398" i="22"/>
  <c r="L398" i="22"/>
  <c r="G486" i="22"/>
  <c r="K634" i="22"/>
  <c r="K582" i="22"/>
  <c r="K622" i="22"/>
  <c r="K578" i="22"/>
  <c r="K616" i="22"/>
  <c r="K555" i="22"/>
  <c r="K620" i="22"/>
  <c r="K599" i="22"/>
  <c r="K554" i="22"/>
  <c r="K610" i="22"/>
  <c r="K589" i="22"/>
  <c r="K427" i="22"/>
  <c r="K464" i="22"/>
  <c r="K575" i="22"/>
  <c r="K428" i="22"/>
  <c r="K370" i="22"/>
  <c r="K448" i="22"/>
  <c r="K410" i="22"/>
  <c r="K314" i="22"/>
  <c r="K310" i="22"/>
  <c r="K385" i="22"/>
  <c r="K161" i="22"/>
  <c r="K258" i="22"/>
  <c r="K388" i="22"/>
  <c r="K280" i="22"/>
  <c r="K393" i="22"/>
  <c r="K277" i="22"/>
  <c r="K192" i="22"/>
  <c r="K228" i="22"/>
  <c r="K159" i="22"/>
  <c r="K152" i="22"/>
  <c r="K48" i="22"/>
  <c r="K22" i="22"/>
  <c r="K10" i="22"/>
  <c r="L400" i="22"/>
  <c r="L348" i="22"/>
  <c r="L210" i="22"/>
  <c r="L270" i="22"/>
  <c r="L227" i="22"/>
  <c r="Z606" i="1"/>
  <c r="J606" i="17" s="1"/>
  <c r="Z574" i="1"/>
  <c r="Z542" i="1"/>
  <c r="Z510" i="1"/>
  <c r="Z478" i="1"/>
  <c r="Z446" i="1"/>
  <c r="Z414" i="1"/>
  <c r="J414" i="17" s="1"/>
  <c r="Z382" i="1"/>
  <c r="J382" i="17" s="1"/>
  <c r="Z350" i="1"/>
  <c r="J409" i="22" s="1"/>
  <c r="Z318" i="1"/>
  <c r="Z286" i="1"/>
  <c r="Z254" i="1"/>
  <c r="Z222" i="1"/>
  <c r="Z198" i="1"/>
  <c r="Z190" i="1"/>
  <c r="J484" i="22" s="1"/>
  <c r="Z166" i="1"/>
  <c r="J166" i="17" s="1"/>
  <c r="Z158" i="1"/>
  <c r="J212" i="22" s="1"/>
  <c r="Z150" i="1"/>
  <c r="Z134" i="1"/>
  <c r="Z118" i="1"/>
  <c r="Z102" i="1"/>
  <c r="Z86" i="1"/>
  <c r="Z70" i="1"/>
  <c r="Z54" i="1"/>
  <c r="J54" i="17" s="1"/>
  <c r="Z38" i="1"/>
  <c r="J159" i="22" s="1"/>
  <c r="Z22" i="1"/>
  <c r="Z6" i="1"/>
  <c r="Z629" i="1"/>
  <c r="Z597" i="1"/>
  <c r="Z565" i="1"/>
  <c r="Z533" i="1"/>
  <c r="J533" i="17" s="1"/>
  <c r="Z501" i="1"/>
  <c r="J501" i="17" s="1"/>
  <c r="Z469" i="1"/>
  <c r="J576" i="22" s="1"/>
  <c r="Z437" i="1"/>
  <c r="Z405" i="1"/>
  <c r="Z373" i="1"/>
  <c r="Z341" i="1"/>
  <c r="Z309" i="1"/>
  <c r="Z277" i="1"/>
  <c r="J42" i="22" s="1"/>
  <c r="Z245" i="1"/>
  <c r="J41" i="22" s="1"/>
  <c r="Z221" i="1"/>
  <c r="J420" i="22" s="1"/>
  <c r="Z213" i="1"/>
  <c r="Z189" i="1"/>
  <c r="Z181" i="1"/>
  <c r="Z157" i="1"/>
  <c r="Z149" i="1"/>
  <c r="Z141" i="1"/>
  <c r="J224" i="22" s="1"/>
  <c r="Z133" i="1"/>
  <c r="J203" i="22" s="1"/>
  <c r="Z117" i="1"/>
  <c r="J419" i="22" s="1"/>
  <c r="Z109" i="1"/>
  <c r="Z101" i="1"/>
  <c r="Z85" i="1"/>
  <c r="Z77" i="1"/>
  <c r="Z69" i="1"/>
  <c r="Z53" i="1"/>
  <c r="J53" i="17" s="1"/>
  <c r="Z45" i="1"/>
  <c r="J45" i="17" s="1"/>
  <c r="Z37" i="1"/>
  <c r="J37" i="17" s="1"/>
  <c r="Z21" i="1"/>
  <c r="Z13" i="1"/>
  <c r="Z5" i="1"/>
  <c r="Z590" i="1"/>
  <c r="Z578" i="1"/>
  <c r="Z566" i="1"/>
  <c r="J566" i="17" s="1"/>
  <c r="Z554" i="1"/>
  <c r="J383" i="22" s="1"/>
  <c r="Z530" i="1"/>
  <c r="J530" i="17" s="1"/>
  <c r="Z431" i="1"/>
  <c r="Z407" i="1"/>
  <c r="Z383" i="1"/>
  <c r="Z358" i="1"/>
  <c r="Z334" i="1"/>
  <c r="Z322" i="1"/>
  <c r="J264" i="22" s="1"/>
  <c r="Z310" i="1"/>
  <c r="J315" i="22" s="1"/>
  <c r="Z298" i="1"/>
  <c r="J298" i="17" s="1"/>
  <c r="Z274" i="1"/>
  <c r="Z206" i="1"/>
  <c r="Z170" i="1"/>
  <c r="Z146" i="1"/>
  <c r="Z116" i="1"/>
  <c r="Z88" i="1"/>
  <c r="J330" i="22" s="1"/>
  <c r="Z61" i="1"/>
  <c r="J67" i="22" s="1"/>
  <c r="Z30" i="1"/>
  <c r="J88" i="22" s="1"/>
  <c r="Z4" i="1"/>
  <c r="J54" i="22"/>
  <c r="J121" i="22"/>
  <c r="J105" i="22"/>
  <c r="Z620" i="1"/>
  <c r="J620" i="17" s="1"/>
  <c r="Z588" i="1"/>
  <c r="Z556" i="1"/>
  <c r="Z524" i="1"/>
  <c r="J524" i="17" s="1"/>
  <c r="Z492" i="1"/>
  <c r="Z460" i="1"/>
  <c r="J460" i="17" s="1"/>
  <c r="Z428" i="1"/>
  <c r="Z396" i="1"/>
  <c r="Z364" i="1"/>
  <c r="J117" i="22" s="1"/>
  <c r="Z332" i="1"/>
  <c r="Z300" i="1"/>
  <c r="Z268" i="1"/>
  <c r="J177" i="22" s="1"/>
  <c r="Z236" i="1"/>
  <c r="Z212" i="1"/>
  <c r="J76" i="22" s="1"/>
  <c r="Z204" i="1"/>
  <c r="Z180" i="1"/>
  <c r="Z172" i="1"/>
  <c r="J172" i="17" s="1"/>
  <c r="Z148" i="1"/>
  <c r="Z140" i="1"/>
  <c r="Z124" i="1"/>
  <c r="J95" i="22" s="1"/>
  <c r="Z108" i="1"/>
  <c r="Z92" i="1"/>
  <c r="J92" i="17" s="1"/>
  <c r="Z76" i="1"/>
  <c r="Z60" i="1"/>
  <c r="Z44" i="1"/>
  <c r="J148" i="22" s="1"/>
  <c r="Z28" i="1"/>
  <c r="Z12" i="1"/>
  <c r="Z613" i="1"/>
  <c r="J613" i="17" s="1"/>
  <c r="Z114" i="1"/>
  <c r="I608" i="22"/>
  <c r="Z611" i="1"/>
  <c r="Z579" i="1"/>
  <c r="Z547" i="1"/>
  <c r="J547" i="17" s="1"/>
  <c r="Z515" i="1"/>
  <c r="Z483" i="1"/>
  <c r="Z451" i="1"/>
  <c r="J558" i="22" s="1"/>
  <c r="Z419" i="1"/>
  <c r="Z387" i="1"/>
  <c r="J387" i="17" s="1"/>
  <c r="Z355" i="1"/>
  <c r="Z323" i="1"/>
  <c r="Z291" i="1"/>
  <c r="J217" i="22" s="1"/>
  <c r="Z259" i="1"/>
  <c r="Z227" i="1"/>
  <c r="Z203" i="1"/>
  <c r="J203" i="17" s="1"/>
  <c r="Z195" i="1"/>
  <c r="Z171" i="1"/>
  <c r="J378" i="22" s="1"/>
  <c r="Z163" i="1"/>
  <c r="Z139" i="1"/>
  <c r="J585" i="22" s="1"/>
  <c r="Z131" i="1"/>
  <c r="J131" i="17" s="1"/>
  <c r="Z123" i="1"/>
  <c r="Z115" i="1"/>
  <c r="Z107" i="1"/>
  <c r="J107" i="17" s="1"/>
  <c r="Z99" i="1"/>
  <c r="Z91" i="1"/>
  <c r="J199" i="22" s="1"/>
  <c r="Z83" i="1"/>
  <c r="Z75" i="1"/>
  <c r="Z67" i="1"/>
  <c r="J67" i="17" s="1"/>
  <c r="Z59" i="1"/>
  <c r="Z51" i="1"/>
  <c r="Z43" i="1"/>
  <c r="J50" i="22" s="1"/>
  <c r="Z35" i="1"/>
  <c r="Z27" i="1"/>
  <c r="J27" i="17" s="1"/>
  <c r="Z19" i="1"/>
  <c r="J507" i="22" s="1"/>
  <c r="Z11" i="1"/>
  <c r="Z3" i="1"/>
  <c r="J3" i="17" s="1"/>
  <c r="Z429" i="1"/>
  <c r="Z183" i="1"/>
  <c r="Z602" i="1"/>
  <c r="J602" i="17" s="1"/>
  <c r="Z570" i="1"/>
  <c r="Z538" i="1"/>
  <c r="J538" i="17" s="1"/>
  <c r="Z506" i="1"/>
  <c r="Z474" i="1"/>
  <c r="J605" i="22" s="1"/>
  <c r="Z442" i="1"/>
  <c r="J442" i="17" s="1"/>
  <c r="Z410" i="1"/>
  <c r="Z378" i="1"/>
  <c r="Z346" i="1"/>
  <c r="J81" i="22" s="1"/>
  <c r="Z314" i="1"/>
  <c r="Z282" i="1"/>
  <c r="J282" i="17" s="1"/>
  <c r="Z250" i="1"/>
  <c r="J612" i="22" s="1"/>
  <c r="Z218" i="1"/>
  <c r="J115" i="22" s="1"/>
  <c r="Z194" i="1"/>
  <c r="J303" i="22" s="1"/>
  <c r="Z186" i="1"/>
  <c r="Z162" i="1"/>
  <c r="Z154" i="1"/>
  <c r="J154" i="17" s="1"/>
  <c r="Z138" i="1"/>
  <c r="Z130" i="1"/>
  <c r="J454" i="22" s="1"/>
  <c r="I137" i="22"/>
  <c r="Z122" i="1"/>
  <c r="J137" i="22" s="1"/>
  <c r="Z106" i="1"/>
  <c r="J443" i="22" s="1"/>
  <c r="Z98" i="1"/>
  <c r="Z90" i="1"/>
  <c r="Z74" i="1"/>
  <c r="J74" i="17" s="1"/>
  <c r="Z66" i="1"/>
  <c r="Z58" i="1"/>
  <c r="J109" i="22" s="1"/>
  <c r="Z42" i="1"/>
  <c r="J268" i="22" s="1"/>
  <c r="Z34" i="1"/>
  <c r="J138" i="22" s="1"/>
  <c r="Z26" i="1"/>
  <c r="J89" i="22" s="1"/>
  <c r="Z10" i="1"/>
  <c r="J364" i="22" s="1"/>
  <c r="I475" i="22"/>
  <c r="J467" i="22"/>
  <c r="Z633" i="1"/>
  <c r="Z625" i="1"/>
  <c r="J328" i="22" s="1"/>
  <c r="Z617" i="1"/>
  <c r="J232" i="22" s="1"/>
  <c r="Z609" i="1"/>
  <c r="J245" i="22" s="1"/>
  <c r="Z601" i="1"/>
  <c r="J592" i="22" s="1"/>
  <c r="Z593" i="1"/>
  <c r="Z585" i="1"/>
  <c r="Z577" i="1"/>
  <c r="J577" i="17" s="1"/>
  <c r="Z569" i="1"/>
  <c r="Z561" i="1"/>
  <c r="J561" i="17" s="1"/>
  <c r="Z553" i="1"/>
  <c r="Z545" i="1"/>
  <c r="J488" i="22" s="1"/>
  <c r="Z537" i="1"/>
  <c r="J537" i="17" s="1"/>
  <c r="Z529" i="1"/>
  <c r="Z521" i="1"/>
  <c r="Z513" i="1"/>
  <c r="J583" i="22" s="1"/>
  <c r="Z505" i="1"/>
  <c r="Z497" i="1"/>
  <c r="J497" i="17" s="1"/>
  <c r="Z489" i="1"/>
  <c r="Z481" i="1"/>
  <c r="Z473" i="1"/>
  <c r="J473" i="17" s="1"/>
  <c r="Z465" i="1"/>
  <c r="Z457" i="1"/>
  <c r="Z449" i="1"/>
  <c r="J449" i="17" s="1"/>
  <c r="Z441" i="1"/>
  <c r="Z433" i="1"/>
  <c r="J433" i="17" s="1"/>
  <c r="Z425" i="1"/>
  <c r="J136" i="22" s="1"/>
  <c r="Z417" i="1"/>
  <c r="J436" i="22" s="1"/>
  <c r="Z409" i="1"/>
  <c r="J409" i="17" s="1"/>
  <c r="Z401" i="1"/>
  <c r="Z393" i="1"/>
  <c r="Z385" i="1"/>
  <c r="J574" i="22" s="1"/>
  <c r="Z377" i="1"/>
  <c r="Z369" i="1"/>
  <c r="Z361" i="1"/>
  <c r="Z353" i="1"/>
  <c r="J78" i="22" s="1"/>
  <c r="Z345" i="1"/>
  <c r="J231" i="22" s="1"/>
  <c r="Z337" i="1"/>
  <c r="Z329" i="1"/>
  <c r="J334" i="22" s="1"/>
  <c r="Z321" i="1"/>
  <c r="J321" i="17" s="1"/>
  <c r="Z313" i="1"/>
  <c r="Z305" i="1"/>
  <c r="J305" i="17" s="1"/>
  <c r="Z297" i="1"/>
  <c r="Z289" i="1"/>
  <c r="Z281" i="1"/>
  <c r="J281" i="17" s="1"/>
  <c r="Z273" i="1"/>
  <c r="Z265" i="1"/>
  <c r="Z257" i="1"/>
  <c r="J537" i="22" s="1"/>
  <c r="Z249" i="1"/>
  <c r="Z241" i="1"/>
  <c r="J241" i="17" s="1"/>
  <c r="Z233" i="1"/>
  <c r="J301" i="22" s="1"/>
  <c r="Z225" i="1"/>
  <c r="J111" i="22" s="1"/>
  <c r="Z217" i="1"/>
  <c r="J542" i="22" s="1"/>
  <c r="Z209" i="1"/>
  <c r="Z201" i="1"/>
  <c r="Z193" i="1"/>
  <c r="J11" i="22" s="1"/>
  <c r="Z185" i="1"/>
  <c r="Z177" i="1"/>
  <c r="J286" i="22" s="1"/>
  <c r="Z169" i="1"/>
  <c r="J437" i="22" s="1"/>
  <c r="Z161" i="1"/>
  <c r="Z153" i="1"/>
  <c r="J502" i="22" s="1"/>
  <c r="Z145" i="1"/>
  <c r="Z137" i="1"/>
  <c r="J582" i="22" s="1"/>
  <c r="Z129" i="1"/>
  <c r="J129" i="17" s="1"/>
  <c r="Z121" i="1"/>
  <c r="Z113" i="1"/>
  <c r="J77" i="22" s="1"/>
  <c r="Z105" i="1"/>
  <c r="J589" i="22" s="1"/>
  <c r="Z97" i="1"/>
  <c r="J495" i="22" s="1"/>
  <c r="Z89" i="1"/>
  <c r="J497" i="22" s="1"/>
  <c r="Z81" i="1"/>
  <c r="Z73" i="1"/>
  <c r="Z65" i="1"/>
  <c r="J65" i="17" s="1"/>
  <c r="Z57" i="1"/>
  <c r="Z49" i="1"/>
  <c r="J49" i="17" s="1"/>
  <c r="Z41" i="1"/>
  <c r="J157" i="22" s="1"/>
  <c r="Z33" i="1"/>
  <c r="J184" i="22" s="1"/>
  <c r="Z25" i="1"/>
  <c r="J25" i="17" s="1"/>
  <c r="Z17" i="1"/>
  <c r="Z9" i="1"/>
  <c r="J9" i="22" s="1"/>
  <c r="Z559" i="1"/>
  <c r="J415" i="22" s="1"/>
  <c r="Z535" i="1"/>
  <c r="Z511" i="1"/>
  <c r="J31" i="22" s="1"/>
  <c r="Z486" i="1"/>
  <c r="J469" i="22" s="1"/>
  <c r="Z462" i="1"/>
  <c r="J123" i="22" s="1"/>
  <c r="Z450" i="1"/>
  <c r="J374" i="22" s="1"/>
  <c r="Z438" i="1"/>
  <c r="Z426" i="1"/>
  <c r="J333" i="22" s="1"/>
  <c r="Z402" i="1"/>
  <c r="J496" i="22" s="1"/>
  <c r="Z303" i="1"/>
  <c r="Z279" i="1"/>
  <c r="J346" i="22" s="1"/>
  <c r="Z255" i="1"/>
  <c r="Z230" i="1"/>
  <c r="J600" i="22" s="1"/>
  <c r="Z215" i="1"/>
  <c r="J215" i="17" s="1"/>
  <c r="Z179" i="1"/>
  <c r="Z156" i="1"/>
  <c r="Z132" i="1"/>
  <c r="J310" i="22" s="1"/>
  <c r="Z103" i="1"/>
  <c r="J168" i="22" s="1"/>
  <c r="Z72" i="1"/>
  <c r="J463" i="22" s="1"/>
  <c r="Z46" i="1"/>
  <c r="J366" i="22" s="1"/>
  <c r="Z18" i="1"/>
  <c r="J356" i="22" s="1"/>
  <c r="J294" i="22"/>
  <c r="J311" i="22"/>
  <c r="J295" i="22"/>
  <c r="J342" i="22"/>
  <c r="J482" i="22"/>
  <c r="Z624" i="1"/>
  <c r="J444" i="22" s="1"/>
  <c r="Z592" i="1"/>
  <c r="J398" i="22" s="1"/>
  <c r="Z560" i="1"/>
  <c r="J410" i="22" s="1"/>
  <c r="Z528" i="1"/>
  <c r="Z496" i="1"/>
  <c r="Z464" i="1"/>
  <c r="J249" i="22" s="1"/>
  <c r="Z432" i="1"/>
  <c r="Z400" i="1"/>
  <c r="Z368" i="1"/>
  <c r="Z336" i="1"/>
  <c r="J538" i="22" s="1"/>
  <c r="Z304" i="1"/>
  <c r="J72" i="22" s="1"/>
  <c r="I539" i="22"/>
  <c r="Z272" i="1"/>
  <c r="J539" i="22" s="1"/>
  <c r="Z240" i="1"/>
  <c r="J259" i="22" s="1"/>
  <c r="Z216" i="1"/>
  <c r="Z208" i="1"/>
  <c r="Z184" i="1"/>
  <c r="J101" i="22" s="1"/>
  <c r="Z176" i="1"/>
  <c r="J183" i="22" s="1"/>
  <c r="Z168" i="1"/>
  <c r="J244" i="22" s="1"/>
  <c r="Z152" i="1"/>
  <c r="Z144" i="1"/>
  <c r="J70" i="22" s="1"/>
  <c r="Z128" i="1"/>
  <c r="J128" i="17" s="1"/>
  <c r="Z112" i="1"/>
  <c r="Z96" i="1"/>
  <c r="J621" i="22" s="1"/>
  <c r="Z80" i="1"/>
  <c r="J124" i="22" s="1"/>
  <c r="I578" i="22"/>
  <c r="Z64" i="1"/>
  <c r="J64" i="17" s="1"/>
  <c r="Z48" i="1"/>
  <c r="J590" i="22" s="1"/>
  <c r="Z32" i="1"/>
  <c r="J631" i="22" s="1"/>
  <c r="Z16" i="1"/>
  <c r="J450" i="22" s="1"/>
  <c r="Z388" i="1"/>
  <c r="Z178" i="1"/>
  <c r="Z126" i="1"/>
  <c r="J426" i="22" s="1"/>
  <c r="Z71" i="1"/>
  <c r="J422" i="22" s="1"/>
  <c r="Z615" i="1"/>
  <c r="J344" i="22" s="1"/>
  <c r="Z583" i="1"/>
  <c r="Z551" i="1"/>
  <c r="Z519" i="1"/>
  <c r="J519" i="17" s="1"/>
  <c r="Z487" i="1"/>
  <c r="Z455" i="1"/>
  <c r="Z423" i="1"/>
  <c r="Z391" i="1"/>
  <c r="J293" i="22" s="1"/>
  <c r="Z359" i="1"/>
  <c r="J359" i="17" s="1"/>
  <c r="Z327" i="1"/>
  <c r="Z295" i="1"/>
  <c r="J144" i="22" s="1"/>
  <c r="Z263" i="1"/>
  <c r="J369" i="22" s="1"/>
  <c r="I369" i="22"/>
  <c r="Z231" i="1"/>
  <c r="Z207" i="1"/>
  <c r="J251" i="22" s="1"/>
  <c r="Z199" i="1"/>
  <c r="J180" i="22" s="1"/>
  <c r="Z175" i="1"/>
  <c r="J119" i="22" s="1"/>
  <c r="Z167" i="1"/>
  <c r="Z159" i="1"/>
  <c r="J473" i="22" s="1"/>
  <c r="Z143" i="1"/>
  <c r="J298" i="22" s="1"/>
  <c r="Z127" i="1"/>
  <c r="Z119" i="1"/>
  <c r="J284" i="22" s="1"/>
  <c r="Z111" i="1"/>
  <c r="J55" i="22" s="1"/>
  <c r="Z95" i="1"/>
  <c r="J459" i="22" s="1"/>
  <c r="Z87" i="1"/>
  <c r="J547" i="22" s="1"/>
  <c r="Z79" i="1"/>
  <c r="Z63" i="1"/>
  <c r="J153" i="22" s="1"/>
  <c r="Z55" i="1"/>
  <c r="J55" i="17" s="1"/>
  <c r="Z47" i="1"/>
  <c r="Z31" i="1"/>
  <c r="J3" i="22" s="1"/>
  <c r="Z23" i="1"/>
  <c r="J114" i="22" s="1"/>
  <c r="Z15" i="1"/>
  <c r="J337" i="22" s="1"/>
  <c r="Z411" i="1"/>
  <c r="J221" i="22" s="1"/>
  <c r="Z211" i="1"/>
  <c r="J176" i="22"/>
  <c r="I317" i="22"/>
  <c r="I536" i="22"/>
  <c r="I281" i="22"/>
  <c r="J195" i="22"/>
  <c r="J237" i="22"/>
  <c r="J525" i="22"/>
  <c r="J572" i="22"/>
  <c r="I98" i="22"/>
  <c r="J219" i="22"/>
  <c r="J628" i="22"/>
  <c r="J158" i="22"/>
  <c r="J107" i="22"/>
  <c r="J285" i="22"/>
  <c r="I492" i="22"/>
  <c r="I526" i="22"/>
  <c r="I57" i="22"/>
  <c r="J501" i="22"/>
  <c r="I373" i="22"/>
  <c r="J533" i="22"/>
  <c r="J479" i="22"/>
  <c r="J604" i="22"/>
  <c r="I491" i="22"/>
  <c r="J461" i="22"/>
  <c r="J68" i="22"/>
  <c r="I82" i="22"/>
  <c r="I406" i="22"/>
  <c r="I506" i="22"/>
  <c r="J120" i="22"/>
  <c r="J145" i="22"/>
  <c r="I579" i="22"/>
  <c r="I445" i="22"/>
  <c r="J60" i="22"/>
  <c r="J135" i="22"/>
  <c r="J335" i="22"/>
  <c r="J19" i="22"/>
  <c r="I357" i="22"/>
  <c r="I464" i="22"/>
  <c r="I310" i="22"/>
  <c r="J52" i="22"/>
  <c r="J132" i="22"/>
  <c r="J352" i="22"/>
  <c r="I244" i="22"/>
  <c r="I277" i="22"/>
  <c r="J164" i="22"/>
  <c r="J243" i="22"/>
  <c r="J399" i="22"/>
  <c r="J452" i="22"/>
  <c r="I230" i="22"/>
  <c r="I412" i="22"/>
  <c r="J541" i="22"/>
  <c r="J358" i="22"/>
  <c r="J128" i="22"/>
  <c r="I153" i="22"/>
  <c r="J25" i="22"/>
  <c r="I248" i="22"/>
  <c r="I193" i="22"/>
  <c r="J405" i="22"/>
  <c r="I346" i="22"/>
  <c r="I545" i="22"/>
  <c r="J234" i="22"/>
  <c r="I194" i="22"/>
  <c r="J522" i="22"/>
  <c r="I170" i="22"/>
  <c r="I179" i="22"/>
  <c r="J133" i="22"/>
  <c r="J58" i="22"/>
  <c r="J253" i="22"/>
  <c r="I217" i="22"/>
  <c r="I5" i="22"/>
  <c r="J302" i="22"/>
  <c r="I377" i="22"/>
  <c r="I447" i="22"/>
  <c r="J7" i="22"/>
  <c r="I271" i="22"/>
  <c r="J191" i="22"/>
  <c r="I134" i="22"/>
  <c r="I39" i="22"/>
  <c r="J602" i="22"/>
  <c r="I494" i="22"/>
  <c r="I518" i="22"/>
  <c r="J329" i="22"/>
  <c r="J471" i="22"/>
  <c r="J103" i="22"/>
  <c r="J430" i="22"/>
  <c r="J633" i="22"/>
  <c r="J483" i="22"/>
  <c r="J275" i="22"/>
  <c r="J233" i="22"/>
  <c r="I365" i="22"/>
  <c r="J14" i="22"/>
  <c r="I561" i="22"/>
  <c r="I314" i="22"/>
  <c r="I273" i="22"/>
  <c r="I485" i="22"/>
  <c r="J202" i="22"/>
  <c r="J411" i="22"/>
  <c r="J265" i="22"/>
  <c r="I16" i="22"/>
  <c r="J555" i="22"/>
  <c r="I108" i="22"/>
  <c r="I422" i="22"/>
  <c r="I130" i="22"/>
  <c r="I478" i="22"/>
  <c r="J573" i="22"/>
  <c r="I111" i="22"/>
  <c r="J289" i="22"/>
  <c r="J100" i="22"/>
  <c r="I477" i="22"/>
  <c r="I144" i="22"/>
  <c r="J319" i="22"/>
  <c r="I431" i="22"/>
  <c r="J489" i="22"/>
  <c r="J614" i="22"/>
  <c r="J392" i="22"/>
  <c r="I388" i="22"/>
  <c r="J523" i="22"/>
  <c r="J451" i="22"/>
  <c r="I51" i="22"/>
  <c r="J481" i="22"/>
  <c r="I592" i="22"/>
  <c r="I37" i="22"/>
  <c r="I496" i="22"/>
  <c r="I508" i="22"/>
  <c r="J500" i="22"/>
  <c r="J588" i="22"/>
  <c r="I390" i="22"/>
  <c r="I326" i="22"/>
  <c r="I463" i="22"/>
  <c r="I48" i="22"/>
  <c r="I104" i="22"/>
  <c r="J394" i="22"/>
  <c r="I520" i="22"/>
  <c r="I537" i="22"/>
  <c r="I112" i="22"/>
  <c r="J626" i="22"/>
  <c r="J552" i="22"/>
  <c r="I207" i="22"/>
  <c r="I231" i="22"/>
  <c r="I551" i="22"/>
  <c r="J361" i="22"/>
  <c r="I549" i="22"/>
  <c r="J196" i="22"/>
  <c r="I223" i="22"/>
  <c r="J252" i="22"/>
  <c r="J629" i="22"/>
  <c r="J340" i="22"/>
  <c r="J513" i="22"/>
  <c r="J175" i="22"/>
  <c r="J499" i="22"/>
  <c r="I354" i="22"/>
  <c r="J161" i="22"/>
  <c r="I161" i="22"/>
  <c r="G488" i="22"/>
  <c r="I488" i="22"/>
  <c r="I19" i="22"/>
  <c r="I159" i="22"/>
  <c r="G27" i="22"/>
  <c r="J317" i="22"/>
  <c r="J104" i="22"/>
  <c r="G57" i="22"/>
  <c r="H179" i="22"/>
  <c r="H600" i="22"/>
  <c r="G396" i="22"/>
  <c r="H123" i="22"/>
  <c r="G121" i="22"/>
  <c r="G268" i="22"/>
  <c r="H495" i="22"/>
  <c r="H57" i="22"/>
  <c r="I396" i="22"/>
  <c r="J597" i="22"/>
  <c r="H32" i="22"/>
  <c r="J32" i="22"/>
  <c r="G123" i="22"/>
  <c r="I31" i="22"/>
  <c r="H31" i="22"/>
  <c r="J35" i="22"/>
  <c r="G35" i="22"/>
  <c r="J526" i="22"/>
  <c r="H268" i="22"/>
  <c r="J57" i="22"/>
  <c r="I123" i="22"/>
  <c r="J300" i="22"/>
  <c r="H300" i="22"/>
  <c r="J86" i="22"/>
  <c r="H86" i="22"/>
  <c r="H184" i="22"/>
  <c r="G412" i="22"/>
  <c r="G445" i="22"/>
  <c r="G564" i="22"/>
  <c r="G392" i="22"/>
  <c r="H445" i="22"/>
  <c r="I630" i="22"/>
  <c r="H23" i="22"/>
  <c r="I476" i="22"/>
  <c r="G560" i="22"/>
  <c r="J126" i="22"/>
  <c r="I423" i="22"/>
  <c r="I552" i="22"/>
  <c r="J445" i="22"/>
  <c r="I23" i="22"/>
  <c r="H485" i="22"/>
  <c r="H374" i="22"/>
  <c r="H471" i="22"/>
  <c r="G103" i="22"/>
  <c r="G354" i="22"/>
  <c r="J223" i="22"/>
  <c r="I430" i="22"/>
  <c r="G224" i="22"/>
  <c r="H170" i="22"/>
  <c r="G244" i="22"/>
  <c r="G180" i="22"/>
  <c r="G164" i="22"/>
  <c r="G37" i="22"/>
  <c r="H230" i="22"/>
  <c r="G47" i="22"/>
  <c r="G579" i="22"/>
  <c r="G596" i="22"/>
  <c r="G363" i="22"/>
  <c r="G362" i="22"/>
  <c r="J397" i="22"/>
  <c r="G54" i="22"/>
  <c r="I105" i="22"/>
  <c r="H3" i="22"/>
  <c r="G366" i="22"/>
  <c r="H422" i="22"/>
  <c r="G234" i="22"/>
  <c r="H467" i="22"/>
  <c r="H6" i="22"/>
  <c r="H224" i="22"/>
  <c r="H244" i="22"/>
  <c r="H107" i="22"/>
  <c r="I180" i="22"/>
  <c r="I164" i="22"/>
  <c r="I178" i="22"/>
  <c r="G274" i="22"/>
  <c r="H452" i="22"/>
  <c r="I334" i="22"/>
  <c r="H579" i="22"/>
  <c r="H596" i="22"/>
  <c r="J518" i="22"/>
  <c r="H605" i="22"/>
  <c r="I139" i="22"/>
  <c r="H35" i="22"/>
  <c r="I14" i="22"/>
  <c r="I103" i="22"/>
  <c r="H337" i="22"/>
  <c r="H130" i="22"/>
  <c r="H366" i="22"/>
  <c r="I234" i="22"/>
  <c r="I6" i="22"/>
  <c r="I107" i="22"/>
  <c r="J178" i="22"/>
  <c r="I452" i="22"/>
  <c r="H444" i="22"/>
  <c r="H54" i="22"/>
  <c r="J274" i="22"/>
  <c r="I54" i="22"/>
  <c r="G89" i="22"/>
  <c r="H68" i="22"/>
  <c r="H159" i="22"/>
  <c r="G279" i="22"/>
  <c r="H126" i="22"/>
  <c r="H538" i="22"/>
  <c r="G31" i="22"/>
  <c r="G175" i="22"/>
  <c r="H155" i="22"/>
  <c r="G361" i="22"/>
  <c r="I398" i="22"/>
  <c r="G602" i="22"/>
  <c r="I355" i="22"/>
  <c r="H121" i="22"/>
  <c r="G88" i="22"/>
  <c r="H357" i="22"/>
  <c r="H482" i="22"/>
  <c r="G406" i="22"/>
  <c r="H463" i="22"/>
  <c r="I459" i="22"/>
  <c r="H589" i="22"/>
  <c r="H104" i="22"/>
  <c r="G36" i="22"/>
  <c r="H437" i="22"/>
  <c r="G277" i="22"/>
  <c r="H120" i="22"/>
  <c r="H556" i="22"/>
  <c r="G432" i="22"/>
  <c r="H412" i="22"/>
  <c r="G331" i="22"/>
  <c r="J492" i="22"/>
  <c r="I307" i="22"/>
  <c r="H602" i="22"/>
  <c r="H88" i="22"/>
  <c r="H406" i="22"/>
  <c r="I437" i="22"/>
  <c r="I556" i="22"/>
  <c r="I236" i="1"/>
  <c r="I238" i="1"/>
  <c r="I235" i="1"/>
  <c r="I262" i="1"/>
  <c r="I258" i="1"/>
  <c r="I239" i="1"/>
  <c r="I249" i="1"/>
  <c r="I217" i="1"/>
  <c r="I216" i="1"/>
  <c r="I215" i="1"/>
  <c r="I261" i="1"/>
  <c r="I229" i="1"/>
  <c r="H214" i="1"/>
  <c r="I214" i="1" s="1"/>
  <c r="H222" i="1"/>
  <c r="I222" i="1" s="1"/>
  <c r="H230" i="1"/>
  <c r="I230" i="1" s="1"/>
  <c r="H238" i="1"/>
  <c r="H246" i="1"/>
  <c r="I246" i="1" s="1"/>
  <c r="H254" i="1"/>
  <c r="I254" i="1" s="1"/>
  <c r="H262" i="1"/>
  <c r="H207" i="1"/>
  <c r="I207" i="1" s="1"/>
  <c r="H215" i="1"/>
  <c r="H223" i="1"/>
  <c r="I223" i="1" s="1"/>
  <c r="H231" i="1"/>
  <c r="I231" i="1" s="1"/>
  <c r="H239" i="1"/>
  <c r="H247" i="1"/>
  <c r="I247" i="1" s="1"/>
  <c r="H255" i="1"/>
  <c r="I255" i="1" s="1"/>
  <c r="H263" i="1"/>
  <c r="I263" i="1" s="1"/>
  <c r="H208" i="1"/>
  <c r="I208" i="1" s="1"/>
  <c r="H216" i="1"/>
  <c r="H224" i="1"/>
  <c r="I224" i="1" s="1"/>
  <c r="J224" i="1" s="1"/>
  <c r="H232" i="1"/>
  <c r="I232" i="1" s="1"/>
  <c r="H240" i="1"/>
  <c r="I240" i="1" s="1"/>
  <c r="H248" i="1"/>
  <c r="I248" i="1" s="1"/>
  <c r="H256" i="1"/>
  <c r="I256" i="1" s="1"/>
  <c r="H264" i="1"/>
  <c r="I264" i="1" s="1"/>
  <c r="H209" i="1"/>
  <c r="I209" i="1" s="1"/>
  <c r="H217" i="1"/>
  <c r="H225" i="1"/>
  <c r="I225" i="1" s="1"/>
  <c r="J225" i="1" s="1"/>
  <c r="H233" i="1"/>
  <c r="I233" i="1" s="1"/>
  <c r="H241" i="1"/>
  <c r="I241" i="1" s="1"/>
  <c r="H249" i="1"/>
  <c r="H257" i="1"/>
  <c r="I257" i="1" s="1"/>
  <c r="H265" i="1"/>
  <c r="I265" i="1" s="1"/>
  <c r="H210" i="1"/>
  <c r="I210" i="1" s="1"/>
  <c r="H218" i="1"/>
  <c r="I218" i="1" s="1"/>
  <c r="H226" i="1"/>
  <c r="I226" i="1" s="1"/>
  <c r="H234" i="1"/>
  <c r="I234" i="1" s="1"/>
  <c r="H242" i="1"/>
  <c r="I242" i="1" s="1"/>
  <c r="H250" i="1"/>
  <c r="I250" i="1" s="1"/>
  <c r="H258" i="1"/>
  <c r="H211" i="1"/>
  <c r="I211" i="1" s="1"/>
  <c r="H219" i="1"/>
  <c r="I219" i="1" s="1"/>
  <c r="H227" i="1"/>
  <c r="I227" i="1" s="1"/>
  <c r="J227" i="1" s="1"/>
  <c r="H235" i="1"/>
  <c r="H243" i="1"/>
  <c r="I243" i="1" s="1"/>
  <c r="H251" i="1"/>
  <c r="I251" i="1" s="1"/>
  <c r="H259" i="1"/>
  <c r="I259" i="1" s="1"/>
  <c r="H212" i="1"/>
  <c r="I212" i="1" s="1"/>
  <c r="H220" i="1"/>
  <c r="I220" i="1" s="1"/>
  <c r="H228" i="1"/>
  <c r="I228" i="1" s="1"/>
  <c r="H236" i="1"/>
  <c r="H244" i="1"/>
  <c r="I244" i="1" s="1"/>
  <c r="H252" i="1"/>
  <c r="I252" i="1" s="1"/>
  <c r="H260" i="1"/>
  <c r="I260" i="1" s="1"/>
  <c r="H213" i="1"/>
  <c r="I213" i="1" s="1"/>
  <c r="H221" i="1"/>
  <c r="I221" i="1" s="1"/>
  <c r="H229" i="1"/>
  <c r="H237" i="1"/>
  <c r="I237" i="1" s="1"/>
  <c r="H245" i="1"/>
  <c r="I245" i="1" s="1"/>
  <c r="H253" i="1"/>
  <c r="I253" i="1" s="1"/>
  <c r="H261" i="1"/>
  <c r="H528" i="1"/>
  <c r="I528" i="1" s="1"/>
  <c r="H520" i="1"/>
  <c r="I520" i="1" s="1"/>
  <c r="H512" i="1"/>
  <c r="I512" i="1" s="1"/>
  <c r="H504" i="1"/>
  <c r="I504" i="1" s="1"/>
  <c r="H496" i="1"/>
  <c r="I496" i="1" s="1"/>
  <c r="H488" i="1"/>
  <c r="I488" i="1" s="1"/>
  <c r="J488" i="1" s="1"/>
  <c r="C488" i="17" s="1"/>
  <c r="O474" i="1"/>
  <c r="P474" i="1" s="1"/>
  <c r="O466" i="1"/>
  <c r="P466" i="1" s="1"/>
  <c r="O458" i="1"/>
  <c r="P458" i="1" s="1"/>
  <c r="O450" i="1"/>
  <c r="P450" i="1" s="1"/>
  <c r="O442" i="1"/>
  <c r="P442" i="1" s="1"/>
  <c r="O434" i="1"/>
  <c r="P434" i="1" s="1"/>
  <c r="O426" i="1"/>
  <c r="P426" i="1" s="1"/>
  <c r="O418" i="1"/>
  <c r="P418" i="1" s="1"/>
  <c r="O410" i="1"/>
  <c r="P410" i="1" s="1"/>
  <c r="O402" i="1"/>
  <c r="P402" i="1" s="1"/>
  <c r="O473" i="1"/>
  <c r="P473" i="1" s="1"/>
  <c r="O465" i="1"/>
  <c r="P465" i="1" s="1"/>
  <c r="O457" i="1"/>
  <c r="P457" i="1" s="1"/>
  <c r="O449" i="1"/>
  <c r="P449" i="1" s="1"/>
  <c r="O441" i="1"/>
  <c r="P441" i="1" s="1"/>
  <c r="O433" i="1"/>
  <c r="P433" i="1" s="1"/>
  <c r="O425" i="1"/>
  <c r="P425" i="1" s="1"/>
  <c r="O417" i="1"/>
  <c r="P417" i="1" s="1"/>
  <c r="O409" i="1"/>
  <c r="P409" i="1" s="1"/>
  <c r="O401" i="1"/>
  <c r="P401" i="1" s="1"/>
  <c r="O480" i="1"/>
  <c r="P480" i="1" s="1"/>
  <c r="O479" i="1"/>
  <c r="P479" i="1" s="1"/>
  <c r="O471" i="1"/>
  <c r="P471" i="1" s="1"/>
  <c r="O463" i="1"/>
  <c r="P463" i="1" s="1"/>
  <c r="O455" i="1"/>
  <c r="P455" i="1" s="1"/>
  <c r="O447" i="1"/>
  <c r="P447" i="1" s="1"/>
  <c r="O439" i="1"/>
  <c r="P439" i="1" s="1"/>
  <c r="O431" i="1"/>
  <c r="P431" i="1" s="1"/>
  <c r="O423" i="1"/>
  <c r="P423" i="1" s="1"/>
  <c r="O415" i="1"/>
  <c r="P415" i="1" s="1"/>
  <c r="O407" i="1"/>
  <c r="P407" i="1" s="1"/>
  <c r="O399" i="1"/>
  <c r="P399" i="1" s="1"/>
  <c r="O478" i="1"/>
  <c r="P478" i="1" s="1"/>
  <c r="O470" i="1"/>
  <c r="P470" i="1" s="1"/>
  <c r="O462" i="1"/>
  <c r="P462" i="1" s="1"/>
  <c r="O454" i="1"/>
  <c r="P454" i="1" s="1"/>
  <c r="Q454" i="1" s="1"/>
  <c r="O446" i="1"/>
  <c r="P446" i="1" s="1"/>
  <c r="O438" i="1"/>
  <c r="P438" i="1" s="1"/>
  <c r="O430" i="1"/>
  <c r="P430" i="1" s="1"/>
  <c r="Q430" i="1" s="1"/>
  <c r="E517" i="22" s="1"/>
  <c r="O477" i="1"/>
  <c r="P477" i="1" s="1"/>
  <c r="O469" i="1"/>
  <c r="P469" i="1" s="1"/>
  <c r="O461" i="1"/>
  <c r="P461" i="1" s="1"/>
  <c r="O453" i="1"/>
  <c r="P453" i="1" s="1"/>
  <c r="O445" i="1"/>
  <c r="P445" i="1" s="1"/>
  <c r="O437" i="1"/>
  <c r="P437" i="1" s="1"/>
  <c r="O429" i="1"/>
  <c r="P429" i="1" s="1"/>
  <c r="O421" i="1"/>
  <c r="P421" i="1" s="1"/>
  <c r="O413" i="1"/>
  <c r="P413" i="1" s="1"/>
  <c r="O405" i="1"/>
  <c r="P405" i="1" s="1"/>
  <c r="O397" i="1"/>
  <c r="P397" i="1" s="1"/>
  <c r="O476" i="1"/>
  <c r="P476" i="1" s="1"/>
  <c r="O468" i="1"/>
  <c r="P468" i="1" s="1"/>
  <c r="O460" i="1"/>
  <c r="P460" i="1" s="1"/>
  <c r="O452" i="1"/>
  <c r="P452" i="1" s="1"/>
  <c r="O444" i="1"/>
  <c r="P444" i="1" s="1"/>
  <c r="O436" i="1"/>
  <c r="P436" i="1" s="1"/>
  <c r="O428" i="1"/>
  <c r="P428" i="1" s="1"/>
  <c r="Q428" i="1" s="1"/>
  <c r="E202" i="22" s="1"/>
  <c r="O420" i="1"/>
  <c r="P420" i="1" s="1"/>
  <c r="O412" i="1"/>
  <c r="P412" i="1" s="1"/>
  <c r="O404" i="1"/>
  <c r="P404" i="1" s="1"/>
  <c r="O475" i="1"/>
  <c r="P475" i="1" s="1"/>
  <c r="O467" i="1"/>
  <c r="P467" i="1" s="1"/>
  <c r="O459" i="1"/>
  <c r="P459" i="1" s="1"/>
  <c r="O451" i="1"/>
  <c r="P451" i="1" s="1"/>
  <c r="O443" i="1"/>
  <c r="P443" i="1" s="1"/>
  <c r="O435" i="1"/>
  <c r="P435" i="1" s="1"/>
  <c r="O427" i="1"/>
  <c r="P427" i="1" s="1"/>
  <c r="O419" i="1"/>
  <c r="P419" i="1" s="1"/>
  <c r="O411" i="1"/>
  <c r="P411" i="1" s="1"/>
  <c r="O403" i="1"/>
  <c r="P403" i="1" s="1"/>
  <c r="O472" i="1"/>
  <c r="P472" i="1" s="1"/>
  <c r="O416" i="1"/>
  <c r="P416" i="1" s="1"/>
  <c r="O464" i="1"/>
  <c r="P464" i="1" s="1"/>
  <c r="O414" i="1"/>
  <c r="P414" i="1" s="1"/>
  <c r="O456" i="1"/>
  <c r="P456" i="1" s="1"/>
  <c r="O408" i="1"/>
  <c r="P408" i="1" s="1"/>
  <c r="O448" i="1"/>
  <c r="P448" i="1" s="1"/>
  <c r="O406" i="1"/>
  <c r="P406" i="1" s="1"/>
  <c r="O440" i="1"/>
  <c r="P440" i="1" s="1"/>
  <c r="O400" i="1"/>
  <c r="P400" i="1" s="1"/>
  <c r="O432" i="1"/>
  <c r="P432" i="1" s="1"/>
  <c r="O398" i="1"/>
  <c r="P398" i="1" s="1"/>
  <c r="Q398" i="1" s="1"/>
  <c r="O424" i="1"/>
  <c r="P424" i="1" s="1"/>
  <c r="O422" i="1"/>
  <c r="P422" i="1" s="1"/>
  <c r="O202" i="1"/>
  <c r="P202" i="1" s="1"/>
  <c r="O194" i="1"/>
  <c r="P194" i="1" s="1"/>
  <c r="O186" i="1"/>
  <c r="P186" i="1" s="1"/>
  <c r="O178" i="1"/>
  <c r="P178" i="1" s="1"/>
  <c r="O170" i="1"/>
  <c r="P170" i="1" s="1"/>
  <c r="O162" i="1"/>
  <c r="P162" i="1" s="1"/>
  <c r="O201" i="1"/>
  <c r="P201" i="1" s="1"/>
  <c r="O193" i="1"/>
  <c r="P193" i="1" s="1"/>
  <c r="O185" i="1"/>
  <c r="P185" i="1" s="1"/>
  <c r="O177" i="1"/>
  <c r="P177" i="1" s="1"/>
  <c r="O169" i="1"/>
  <c r="P169" i="1" s="1"/>
  <c r="O161" i="1"/>
  <c r="P161" i="1" s="1"/>
  <c r="O204" i="1"/>
  <c r="P204" i="1" s="1"/>
  <c r="O196" i="1"/>
  <c r="P196" i="1" s="1"/>
  <c r="O188" i="1"/>
  <c r="P188" i="1" s="1"/>
  <c r="O180" i="1"/>
  <c r="P180" i="1" s="1"/>
  <c r="O172" i="1"/>
  <c r="P172" i="1" s="1"/>
  <c r="O164" i="1"/>
  <c r="P164" i="1" s="1"/>
  <c r="O197" i="1"/>
  <c r="P197" i="1" s="1"/>
  <c r="O183" i="1"/>
  <c r="P183" i="1" s="1"/>
  <c r="O171" i="1"/>
  <c r="P171" i="1" s="1"/>
  <c r="O195" i="1"/>
  <c r="P195" i="1" s="1"/>
  <c r="O182" i="1"/>
  <c r="P182" i="1" s="1"/>
  <c r="O168" i="1"/>
  <c r="P168" i="1" s="1"/>
  <c r="O206" i="1"/>
  <c r="P206" i="1" s="1"/>
  <c r="O192" i="1"/>
  <c r="P192" i="1" s="1"/>
  <c r="O181" i="1"/>
  <c r="P181" i="1" s="1"/>
  <c r="O167" i="1"/>
  <c r="P167" i="1" s="1"/>
  <c r="O205" i="1"/>
  <c r="P205" i="1" s="1"/>
  <c r="O191" i="1"/>
  <c r="P191" i="1" s="1"/>
  <c r="O179" i="1"/>
  <c r="P179" i="1" s="1"/>
  <c r="O166" i="1"/>
  <c r="P166" i="1" s="1"/>
  <c r="O203" i="1"/>
  <c r="P203" i="1" s="1"/>
  <c r="O190" i="1"/>
  <c r="P190" i="1" s="1"/>
  <c r="O176" i="1"/>
  <c r="P176" i="1" s="1"/>
  <c r="O165" i="1"/>
  <c r="P165" i="1" s="1"/>
  <c r="O200" i="1"/>
  <c r="P200" i="1" s="1"/>
  <c r="O189" i="1"/>
  <c r="P189" i="1" s="1"/>
  <c r="O175" i="1"/>
  <c r="P175" i="1" s="1"/>
  <c r="O163" i="1"/>
  <c r="P163" i="1" s="1"/>
  <c r="O199" i="1"/>
  <c r="P199" i="1" s="1"/>
  <c r="O187" i="1"/>
  <c r="P187" i="1" s="1"/>
  <c r="O174" i="1"/>
  <c r="P174" i="1" s="1"/>
  <c r="O198" i="1"/>
  <c r="P198" i="1" s="1"/>
  <c r="O184" i="1"/>
  <c r="P184" i="1" s="1"/>
  <c r="O173" i="1"/>
  <c r="P173" i="1" s="1"/>
  <c r="H3" i="1"/>
  <c r="I3" i="1" s="1"/>
  <c r="J3" i="1" s="1"/>
  <c r="H24" i="1"/>
  <c r="I24" i="1" s="1"/>
  <c r="J24" i="1" s="1"/>
  <c r="C19" i="22" s="1"/>
  <c r="H16" i="1"/>
  <c r="I16" i="1" s="1"/>
  <c r="J16" i="1" s="1"/>
  <c r="H8" i="1"/>
  <c r="I8" i="1" s="1"/>
  <c r="J8" i="1" s="1"/>
  <c r="C294" i="22" s="1"/>
  <c r="H631" i="1"/>
  <c r="I631" i="1" s="1"/>
  <c r="Q631" i="1" s="1"/>
  <c r="H623" i="1"/>
  <c r="I623" i="1" s="1"/>
  <c r="H615" i="1"/>
  <c r="I615" i="1" s="1"/>
  <c r="H607" i="1"/>
  <c r="I607" i="1" s="1"/>
  <c r="Q607" i="1" s="1"/>
  <c r="E103" i="22" s="1"/>
  <c r="H599" i="1"/>
  <c r="I599" i="1" s="1"/>
  <c r="Q599" i="1" s="1"/>
  <c r="E602" i="22" s="1"/>
  <c r="H591" i="1"/>
  <c r="I591" i="1" s="1"/>
  <c r="Q591" i="1" s="1"/>
  <c r="H583" i="1"/>
  <c r="I583" i="1" s="1"/>
  <c r="Q583" i="1" s="1"/>
  <c r="H575" i="1"/>
  <c r="I575" i="1" s="1"/>
  <c r="Q575" i="1" s="1"/>
  <c r="H567" i="1"/>
  <c r="I567" i="1" s="1"/>
  <c r="Q567" i="1" s="1"/>
  <c r="H559" i="1"/>
  <c r="I559" i="1" s="1"/>
  <c r="H551" i="1"/>
  <c r="I551" i="1" s="1"/>
  <c r="H543" i="1"/>
  <c r="I543" i="1" s="1"/>
  <c r="Q543" i="1" s="1"/>
  <c r="H535" i="1"/>
  <c r="I535" i="1" s="1"/>
  <c r="H527" i="1"/>
  <c r="I527" i="1" s="1"/>
  <c r="H519" i="1"/>
  <c r="I519" i="1" s="1"/>
  <c r="H511" i="1"/>
  <c r="I511" i="1" s="1"/>
  <c r="H503" i="1"/>
  <c r="I503" i="1" s="1"/>
  <c r="H495" i="1"/>
  <c r="I495" i="1" s="1"/>
  <c r="H487" i="1"/>
  <c r="I487" i="1" s="1"/>
  <c r="H479" i="1"/>
  <c r="I479" i="1" s="1"/>
  <c r="Q479" i="1" s="1"/>
  <c r="E307" i="22" s="1"/>
  <c r="H471" i="1"/>
  <c r="I471" i="1" s="1"/>
  <c r="Q471" i="1" s="1"/>
  <c r="H453" i="1"/>
  <c r="I453" i="1" s="1"/>
  <c r="Q453" i="1" s="1"/>
  <c r="H396" i="1"/>
  <c r="I396" i="1" s="1"/>
  <c r="Q396" i="1" s="1"/>
  <c r="H364" i="1"/>
  <c r="I364" i="1" s="1"/>
  <c r="Q364" i="1" s="1"/>
  <c r="H310" i="1"/>
  <c r="I310" i="1" s="1"/>
  <c r="O14" i="1"/>
  <c r="P14" i="1" s="1"/>
  <c r="Q14" i="1" s="1"/>
  <c r="O22" i="1"/>
  <c r="P22" i="1" s="1"/>
  <c r="Q22" i="1" s="1"/>
  <c r="E105" i="22" s="1"/>
  <c r="O30" i="1"/>
  <c r="P30" i="1" s="1"/>
  <c r="Q30" i="1" s="1"/>
  <c r="E88" i="22" s="1"/>
  <c r="O5" i="1"/>
  <c r="P5" i="1" s="1"/>
  <c r="O16" i="1"/>
  <c r="P16" i="1" s="1"/>
  <c r="O25" i="1"/>
  <c r="P25" i="1" s="1"/>
  <c r="O11" i="1"/>
  <c r="P11" i="1" s="1"/>
  <c r="O17" i="1"/>
  <c r="P17" i="1" s="1"/>
  <c r="O26" i="1"/>
  <c r="P26" i="1" s="1"/>
  <c r="O12" i="1"/>
  <c r="P12" i="1" s="1"/>
  <c r="O18" i="1"/>
  <c r="P18" i="1" s="1"/>
  <c r="O27" i="1"/>
  <c r="P27" i="1" s="1"/>
  <c r="O4" i="1"/>
  <c r="P4" i="1" s="1"/>
  <c r="O19" i="1"/>
  <c r="P19" i="1" s="1"/>
  <c r="O28" i="1"/>
  <c r="P28" i="1" s="1"/>
  <c r="O6" i="1"/>
  <c r="P6" i="1" s="1"/>
  <c r="Q6" i="1" s="1"/>
  <c r="E54" i="22" s="1"/>
  <c r="O3" i="1"/>
  <c r="P3" i="1" s="1"/>
  <c r="O20" i="1"/>
  <c r="P20" i="1" s="1"/>
  <c r="O29" i="1"/>
  <c r="P29" i="1" s="1"/>
  <c r="O7" i="1"/>
  <c r="P7" i="1" s="1"/>
  <c r="O21" i="1"/>
  <c r="P21" i="1" s="1"/>
  <c r="O31" i="1"/>
  <c r="P31" i="1" s="1"/>
  <c r="O8" i="1"/>
  <c r="P8" i="1" s="1"/>
  <c r="O13" i="1"/>
  <c r="P13" i="1" s="1"/>
  <c r="O23" i="1"/>
  <c r="P23" i="1" s="1"/>
  <c r="O9" i="1"/>
  <c r="P9" i="1" s="1"/>
  <c r="O15" i="1"/>
  <c r="P15" i="1" s="1"/>
  <c r="O24" i="1"/>
  <c r="P24" i="1" s="1"/>
  <c r="O10" i="1"/>
  <c r="P10" i="1" s="1"/>
  <c r="H399" i="1"/>
  <c r="I399" i="1" s="1"/>
  <c r="Q399" i="1" s="1"/>
  <c r="H407" i="1"/>
  <c r="I407" i="1" s="1"/>
  <c r="Q407" i="1" s="1"/>
  <c r="H415" i="1"/>
  <c r="I415" i="1" s="1"/>
  <c r="Q415" i="1" s="1"/>
  <c r="H423" i="1"/>
  <c r="I423" i="1" s="1"/>
  <c r="H431" i="1"/>
  <c r="I431" i="1" s="1"/>
  <c r="H439" i="1"/>
  <c r="I439" i="1" s="1"/>
  <c r="Q439" i="1" s="1"/>
  <c r="H447" i="1"/>
  <c r="I447" i="1" s="1"/>
  <c r="Q447" i="1" s="1"/>
  <c r="E511" i="22" s="1"/>
  <c r="H455" i="1"/>
  <c r="I455" i="1" s="1"/>
  <c r="Q455" i="1" s="1"/>
  <c r="H463" i="1"/>
  <c r="I463" i="1" s="1"/>
  <c r="Q463" i="1" s="1"/>
  <c r="H400" i="1"/>
  <c r="I400" i="1" s="1"/>
  <c r="Q400" i="1" s="1"/>
  <c r="H408" i="1"/>
  <c r="I408" i="1" s="1"/>
  <c r="H416" i="1"/>
  <c r="I416" i="1" s="1"/>
  <c r="H424" i="1"/>
  <c r="I424" i="1" s="1"/>
  <c r="H432" i="1"/>
  <c r="I432" i="1" s="1"/>
  <c r="Q432" i="1" s="1"/>
  <c r="H440" i="1"/>
  <c r="I440" i="1" s="1"/>
  <c r="Q440" i="1" s="1"/>
  <c r="H448" i="1"/>
  <c r="I448" i="1" s="1"/>
  <c r="Q448" i="1" s="1"/>
  <c r="H456" i="1"/>
  <c r="I456" i="1" s="1"/>
  <c r="Q456" i="1" s="1"/>
  <c r="H464" i="1"/>
  <c r="I464" i="1" s="1"/>
  <c r="Q464" i="1" s="1"/>
  <c r="E249" i="22" s="1"/>
  <c r="H401" i="1"/>
  <c r="I401" i="1" s="1"/>
  <c r="Q401" i="1" s="1"/>
  <c r="E282" i="22" s="1"/>
  <c r="H409" i="1"/>
  <c r="I409" i="1" s="1"/>
  <c r="Q409" i="1" s="1"/>
  <c r="E476" i="22" s="1"/>
  <c r="H417" i="1"/>
  <c r="I417" i="1" s="1"/>
  <c r="H425" i="1"/>
  <c r="I425" i="1" s="1"/>
  <c r="Q425" i="1" s="1"/>
  <c r="H433" i="1"/>
  <c r="I433" i="1" s="1"/>
  <c r="Q433" i="1" s="1"/>
  <c r="H441" i="1"/>
  <c r="I441" i="1" s="1"/>
  <c r="Q441" i="1" s="1"/>
  <c r="H449" i="1"/>
  <c r="I449" i="1" s="1"/>
  <c r="Q449" i="1" s="1"/>
  <c r="H457" i="1"/>
  <c r="I457" i="1" s="1"/>
  <c r="Q457" i="1" s="1"/>
  <c r="H465" i="1"/>
  <c r="I465" i="1" s="1"/>
  <c r="Q465" i="1" s="1"/>
  <c r="H402" i="1"/>
  <c r="I402" i="1" s="1"/>
  <c r="H410" i="1"/>
  <c r="I410" i="1" s="1"/>
  <c r="H418" i="1"/>
  <c r="I418" i="1" s="1"/>
  <c r="Q418" i="1" s="1"/>
  <c r="H426" i="1"/>
  <c r="I426" i="1" s="1"/>
  <c r="Q426" i="1" s="1"/>
  <c r="H434" i="1"/>
  <c r="I434" i="1" s="1"/>
  <c r="Q434" i="1" s="1"/>
  <c r="H442" i="1"/>
  <c r="I442" i="1" s="1"/>
  <c r="Q442" i="1" s="1"/>
  <c r="H450" i="1"/>
  <c r="I450" i="1" s="1"/>
  <c r="Q450" i="1" s="1"/>
  <c r="E374" i="22" s="1"/>
  <c r="H458" i="1"/>
  <c r="I458" i="1" s="1"/>
  <c r="Q458" i="1" s="1"/>
  <c r="H466" i="1"/>
  <c r="I466" i="1" s="1"/>
  <c r="H403" i="1"/>
  <c r="I403" i="1" s="1"/>
  <c r="H411" i="1"/>
  <c r="I411" i="1" s="1"/>
  <c r="H419" i="1"/>
  <c r="I419" i="1" s="1"/>
  <c r="H427" i="1"/>
  <c r="I427" i="1" s="1"/>
  <c r="H435" i="1"/>
  <c r="I435" i="1" s="1"/>
  <c r="H443" i="1"/>
  <c r="I443" i="1" s="1"/>
  <c r="J443" i="1" s="1"/>
  <c r="H451" i="1"/>
  <c r="I451" i="1" s="1"/>
  <c r="H459" i="1"/>
  <c r="I459" i="1" s="1"/>
  <c r="H467" i="1"/>
  <c r="I467" i="1" s="1"/>
  <c r="J467" i="1" s="1"/>
  <c r="H397" i="1"/>
  <c r="I397" i="1" s="1"/>
  <c r="Q397" i="1" s="1"/>
  <c r="H405" i="1"/>
  <c r="I405" i="1" s="1"/>
  <c r="Q405" i="1" s="1"/>
  <c r="H413" i="1"/>
  <c r="I413" i="1" s="1"/>
  <c r="Q413" i="1" s="1"/>
  <c r="H421" i="1"/>
  <c r="I421" i="1" s="1"/>
  <c r="Q421" i="1" s="1"/>
  <c r="H429" i="1"/>
  <c r="I429" i="1" s="1"/>
  <c r="Q429" i="1" s="1"/>
  <c r="H437" i="1"/>
  <c r="I437" i="1" s="1"/>
  <c r="Q437" i="1" s="1"/>
  <c r="H166" i="1"/>
  <c r="I166" i="1" s="1"/>
  <c r="H174" i="1"/>
  <c r="I174" i="1" s="1"/>
  <c r="H182" i="1"/>
  <c r="I182" i="1" s="1"/>
  <c r="Q182" i="1" s="1"/>
  <c r="H190" i="1"/>
  <c r="I190" i="1" s="1"/>
  <c r="H198" i="1"/>
  <c r="I198" i="1" s="1"/>
  <c r="Q198" i="1" s="1"/>
  <c r="H206" i="1"/>
  <c r="I206" i="1" s="1"/>
  <c r="Q206" i="1" s="1"/>
  <c r="H167" i="1"/>
  <c r="I167" i="1" s="1"/>
  <c r="Q167" i="1" s="1"/>
  <c r="E367" i="22" s="1"/>
  <c r="H175" i="1"/>
  <c r="I175" i="1" s="1"/>
  <c r="Q175" i="1" s="1"/>
  <c r="E119" i="22" s="1"/>
  <c r="H183" i="1"/>
  <c r="I183" i="1" s="1"/>
  <c r="H191" i="1"/>
  <c r="I191" i="1" s="1"/>
  <c r="H199" i="1"/>
  <c r="I199" i="1" s="1"/>
  <c r="Q199" i="1" s="1"/>
  <c r="H168" i="1"/>
  <c r="I168" i="1" s="1"/>
  <c r="H176" i="1"/>
  <c r="I176" i="1" s="1"/>
  <c r="Q176" i="1" s="1"/>
  <c r="H184" i="1"/>
  <c r="I184" i="1" s="1"/>
  <c r="Q184" i="1" s="1"/>
  <c r="H192" i="1"/>
  <c r="I192" i="1" s="1"/>
  <c r="H200" i="1"/>
  <c r="I200" i="1" s="1"/>
  <c r="Q200" i="1" s="1"/>
  <c r="H161" i="1"/>
  <c r="I161" i="1" s="1"/>
  <c r="H169" i="1"/>
  <c r="I169" i="1" s="1"/>
  <c r="H177" i="1"/>
  <c r="I177" i="1" s="1"/>
  <c r="H185" i="1"/>
  <c r="I185" i="1" s="1"/>
  <c r="H193" i="1"/>
  <c r="I193" i="1" s="1"/>
  <c r="H201" i="1"/>
  <c r="I201" i="1" s="1"/>
  <c r="H162" i="1"/>
  <c r="I162" i="1" s="1"/>
  <c r="Q162" i="1" s="1"/>
  <c r="H170" i="1"/>
  <c r="I170" i="1" s="1"/>
  <c r="Q170" i="1" s="1"/>
  <c r="H178" i="1"/>
  <c r="I178" i="1" s="1"/>
  <c r="H186" i="1"/>
  <c r="I186" i="1" s="1"/>
  <c r="H194" i="1"/>
  <c r="I194" i="1" s="1"/>
  <c r="Q194" i="1" s="1"/>
  <c r="H202" i="1"/>
  <c r="I202" i="1" s="1"/>
  <c r="Q202" i="1" s="1"/>
  <c r="H163" i="1"/>
  <c r="I163" i="1" s="1"/>
  <c r="H171" i="1"/>
  <c r="I171" i="1" s="1"/>
  <c r="H179" i="1"/>
  <c r="I179" i="1" s="1"/>
  <c r="J179" i="1" s="1"/>
  <c r="H187" i="1"/>
  <c r="I187" i="1" s="1"/>
  <c r="H195" i="1"/>
  <c r="I195" i="1" s="1"/>
  <c r="J195" i="1" s="1"/>
  <c r="H203" i="1"/>
  <c r="I203" i="1" s="1"/>
  <c r="H164" i="1"/>
  <c r="I164" i="1" s="1"/>
  <c r="Q164" i="1" s="1"/>
  <c r="E352" i="22" s="1"/>
  <c r="H172" i="1"/>
  <c r="I172" i="1" s="1"/>
  <c r="Q172" i="1" s="1"/>
  <c r="H180" i="1"/>
  <c r="I180" i="1" s="1"/>
  <c r="Q180" i="1" s="1"/>
  <c r="H188" i="1"/>
  <c r="I188" i="1" s="1"/>
  <c r="Q188" i="1" s="1"/>
  <c r="H196" i="1"/>
  <c r="I196" i="1" s="1"/>
  <c r="Q196" i="1" s="1"/>
  <c r="H204" i="1"/>
  <c r="I204" i="1" s="1"/>
  <c r="Q204" i="1" s="1"/>
  <c r="H165" i="1"/>
  <c r="I165" i="1" s="1"/>
  <c r="J165" i="1" s="1"/>
  <c r="H173" i="1"/>
  <c r="I173" i="1" s="1"/>
  <c r="H181" i="1"/>
  <c r="I181" i="1" s="1"/>
  <c r="H189" i="1"/>
  <c r="I189" i="1" s="1"/>
  <c r="H197" i="1"/>
  <c r="I197" i="1" s="1"/>
  <c r="H205" i="1"/>
  <c r="I205" i="1" s="1"/>
  <c r="H31" i="1"/>
  <c r="I31" i="1" s="1"/>
  <c r="J31" i="1" s="1"/>
  <c r="C3" i="22" s="1"/>
  <c r="H23" i="1"/>
  <c r="I23" i="1" s="1"/>
  <c r="J23" i="1" s="1"/>
  <c r="C114" i="22" s="1"/>
  <c r="H15" i="1"/>
  <c r="I15" i="1" s="1"/>
  <c r="J15" i="1" s="1"/>
  <c r="H7" i="1"/>
  <c r="I7" i="1" s="1"/>
  <c r="H630" i="1"/>
  <c r="I630" i="1" s="1"/>
  <c r="Q630" i="1" s="1"/>
  <c r="H622" i="1"/>
  <c r="I622" i="1" s="1"/>
  <c r="Q622" i="1" s="1"/>
  <c r="H614" i="1"/>
  <c r="I614" i="1" s="1"/>
  <c r="Q614" i="1" s="1"/>
  <c r="H606" i="1"/>
  <c r="I606" i="1" s="1"/>
  <c r="H598" i="1"/>
  <c r="I598" i="1" s="1"/>
  <c r="Q598" i="1" s="1"/>
  <c r="H590" i="1"/>
  <c r="I590" i="1" s="1"/>
  <c r="Q590" i="1" s="1"/>
  <c r="H582" i="1"/>
  <c r="I582" i="1" s="1"/>
  <c r="Q582" i="1" s="1"/>
  <c r="H574" i="1"/>
  <c r="I574" i="1" s="1"/>
  <c r="H566" i="1"/>
  <c r="I566" i="1" s="1"/>
  <c r="Q566" i="1" s="1"/>
  <c r="H558" i="1"/>
  <c r="I558" i="1" s="1"/>
  <c r="Q558" i="1" s="1"/>
  <c r="E558" i="17" s="1"/>
  <c r="H550" i="1"/>
  <c r="I550" i="1" s="1"/>
  <c r="Q550" i="1" s="1"/>
  <c r="H542" i="1"/>
  <c r="I542" i="1" s="1"/>
  <c r="Q542" i="1" s="1"/>
  <c r="E584" i="22" s="1"/>
  <c r="H534" i="1"/>
  <c r="I534" i="1" s="1"/>
  <c r="H526" i="1"/>
  <c r="I526" i="1" s="1"/>
  <c r="H518" i="1"/>
  <c r="I518" i="1" s="1"/>
  <c r="H510" i="1"/>
  <c r="I510" i="1" s="1"/>
  <c r="H502" i="1"/>
  <c r="I502" i="1" s="1"/>
  <c r="H494" i="1"/>
  <c r="I494" i="1" s="1"/>
  <c r="H486" i="1"/>
  <c r="I486" i="1" s="1"/>
  <c r="H478" i="1"/>
  <c r="I478" i="1" s="1"/>
  <c r="Q478" i="1" s="1"/>
  <c r="E633" i="22" s="1"/>
  <c r="H470" i="1"/>
  <c r="I470" i="1" s="1"/>
  <c r="Q470" i="1" s="1"/>
  <c r="E471" i="22" s="1"/>
  <c r="H452" i="1"/>
  <c r="I452" i="1" s="1"/>
  <c r="Q452" i="1" s="1"/>
  <c r="H422" i="1"/>
  <c r="I422" i="1" s="1"/>
  <c r="H390" i="1"/>
  <c r="I390" i="1" s="1"/>
  <c r="H358" i="1"/>
  <c r="I358" i="1" s="1"/>
  <c r="H302" i="1"/>
  <c r="I302" i="1" s="1"/>
  <c r="Q302" i="1" s="1"/>
  <c r="O634" i="1"/>
  <c r="P634" i="1" s="1"/>
  <c r="O626" i="1"/>
  <c r="P626" i="1" s="1"/>
  <c r="O618" i="1"/>
  <c r="P618" i="1" s="1"/>
  <c r="O610" i="1"/>
  <c r="P610" i="1" s="1"/>
  <c r="O602" i="1"/>
  <c r="P602" i="1" s="1"/>
  <c r="O594" i="1"/>
  <c r="P594" i="1" s="1"/>
  <c r="O586" i="1"/>
  <c r="P586" i="1" s="1"/>
  <c r="O578" i="1"/>
  <c r="P578" i="1" s="1"/>
  <c r="Q578" i="1" s="1"/>
  <c r="O633" i="1"/>
  <c r="P633" i="1" s="1"/>
  <c r="Q633" i="1" s="1"/>
  <c r="O625" i="1"/>
  <c r="P625" i="1" s="1"/>
  <c r="Q625" i="1" s="1"/>
  <c r="O617" i="1"/>
  <c r="P617" i="1" s="1"/>
  <c r="Q617" i="1" s="1"/>
  <c r="O609" i="1"/>
  <c r="P609" i="1" s="1"/>
  <c r="Q609" i="1" s="1"/>
  <c r="O601" i="1"/>
  <c r="P601" i="1" s="1"/>
  <c r="Q601" i="1" s="1"/>
  <c r="O593" i="1"/>
  <c r="P593" i="1" s="1"/>
  <c r="Q593" i="1" s="1"/>
  <c r="O585" i="1"/>
  <c r="P585" i="1" s="1"/>
  <c r="Q585" i="1" s="1"/>
  <c r="O577" i="1"/>
  <c r="P577" i="1" s="1"/>
  <c r="Q577" i="1" s="1"/>
  <c r="O632" i="1"/>
  <c r="P632" i="1" s="1"/>
  <c r="O624" i="1"/>
  <c r="P624" i="1" s="1"/>
  <c r="O616" i="1"/>
  <c r="P616" i="1" s="1"/>
  <c r="Q616" i="1" s="1"/>
  <c r="O608" i="1"/>
  <c r="P608" i="1" s="1"/>
  <c r="O600" i="1"/>
  <c r="P600" i="1" s="1"/>
  <c r="O592" i="1"/>
  <c r="P592" i="1" s="1"/>
  <c r="O584" i="1"/>
  <c r="P584" i="1" s="1"/>
  <c r="O576" i="1"/>
  <c r="P576" i="1" s="1"/>
  <c r="O631" i="1"/>
  <c r="P631" i="1" s="1"/>
  <c r="O623" i="1"/>
  <c r="P623" i="1" s="1"/>
  <c r="O615" i="1"/>
  <c r="P615" i="1" s="1"/>
  <c r="O607" i="1"/>
  <c r="P607" i="1" s="1"/>
  <c r="O599" i="1"/>
  <c r="P599" i="1" s="1"/>
  <c r="O591" i="1"/>
  <c r="P591" i="1" s="1"/>
  <c r="O583" i="1"/>
  <c r="P583" i="1" s="1"/>
  <c r="O630" i="1"/>
  <c r="P630" i="1" s="1"/>
  <c r="O622" i="1"/>
  <c r="P622" i="1" s="1"/>
  <c r="O614" i="1"/>
  <c r="P614" i="1" s="1"/>
  <c r="O606" i="1"/>
  <c r="P606" i="1" s="1"/>
  <c r="O598" i="1"/>
  <c r="P598" i="1" s="1"/>
  <c r="O590" i="1"/>
  <c r="P590" i="1" s="1"/>
  <c r="O582" i="1"/>
  <c r="P582" i="1" s="1"/>
  <c r="O629" i="1"/>
  <c r="P629" i="1" s="1"/>
  <c r="O621" i="1"/>
  <c r="P621" i="1" s="1"/>
  <c r="O613" i="1"/>
  <c r="P613" i="1" s="1"/>
  <c r="O605" i="1"/>
  <c r="P605" i="1" s="1"/>
  <c r="O597" i="1"/>
  <c r="P597" i="1" s="1"/>
  <c r="O589" i="1"/>
  <c r="P589" i="1" s="1"/>
  <c r="O581" i="1"/>
  <c r="P581" i="1" s="1"/>
  <c r="O628" i="1"/>
  <c r="P628" i="1" s="1"/>
  <c r="O620" i="1"/>
  <c r="P620" i="1" s="1"/>
  <c r="O612" i="1"/>
  <c r="P612" i="1" s="1"/>
  <c r="O604" i="1"/>
  <c r="P604" i="1" s="1"/>
  <c r="O596" i="1"/>
  <c r="P596" i="1" s="1"/>
  <c r="O588" i="1"/>
  <c r="P588" i="1" s="1"/>
  <c r="O580" i="1"/>
  <c r="P580" i="1" s="1"/>
  <c r="O627" i="1"/>
  <c r="P627" i="1" s="1"/>
  <c r="O619" i="1"/>
  <c r="P619" i="1" s="1"/>
  <c r="O611" i="1"/>
  <c r="P611" i="1" s="1"/>
  <c r="O603" i="1"/>
  <c r="P603" i="1" s="1"/>
  <c r="O595" i="1"/>
  <c r="P595" i="1" s="1"/>
  <c r="O587" i="1"/>
  <c r="P587" i="1" s="1"/>
  <c r="O579" i="1"/>
  <c r="P579" i="1" s="1"/>
  <c r="Q579" i="1" s="1"/>
  <c r="E579" i="17" s="1"/>
  <c r="O394" i="1"/>
  <c r="P394" i="1" s="1"/>
  <c r="O386" i="1"/>
  <c r="P386" i="1" s="1"/>
  <c r="O378" i="1"/>
  <c r="P378" i="1" s="1"/>
  <c r="O370" i="1"/>
  <c r="P370" i="1" s="1"/>
  <c r="O362" i="1"/>
  <c r="P362" i="1" s="1"/>
  <c r="O354" i="1"/>
  <c r="P354" i="1" s="1"/>
  <c r="O346" i="1"/>
  <c r="P346" i="1" s="1"/>
  <c r="O338" i="1"/>
  <c r="P338" i="1" s="1"/>
  <c r="O330" i="1"/>
  <c r="P330" i="1" s="1"/>
  <c r="O393" i="1"/>
  <c r="P393" i="1" s="1"/>
  <c r="O385" i="1"/>
  <c r="P385" i="1" s="1"/>
  <c r="O377" i="1"/>
  <c r="P377" i="1" s="1"/>
  <c r="O369" i="1"/>
  <c r="P369" i="1" s="1"/>
  <c r="O361" i="1"/>
  <c r="P361" i="1" s="1"/>
  <c r="O353" i="1"/>
  <c r="P353" i="1" s="1"/>
  <c r="O345" i="1"/>
  <c r="P345" i="1" s="1"/>
  <c r="O337" i="1"/>
  <c r="P337" i="1" s="1"/>
  <c r="O329" i="1"/>
  <c r="P329" i="1" s="1"/>
  <c r="O391" i="1"/>
  <c r="P391" i="1" s="1"/>
  <c r="O383" i="1"/>
  <c r="P383" i="1" s="1"/>
  <c r="O375" i="1"/>
  <c r="P375" i="1" s="1"/>
  <c r="O367" i="1"/>
  <c r="P367" i="1" s="1"/>
  <c r="O359" i="1"/>
  <c r="P359" i="1" s="1"/>
  <c r="O351" i="1"/>
  <c r="P351" i="1" s="1"/>
  <c r="O343" i="1"/>
  <c r="P343" i="1" s="1"/>
  <c r="O335" i="1"/>
  <c r="P335" i="1" s="1"/>
  <c r="O327" i="1"/>
  <c r="P327" i="1" s="1"/>
  <c r="O389" i="1"/>
  <c r="P389" i="1" s="1"/>
  <c r="O381" i="1"/>
  <c r="P381" i="1" s="1"/>
  <c r="O373" i="1"/>
  <c r="P373" i="1" s="1"/>
  <c r="O365" i="1"/>
  <c r="P365" i="1" s="1"/>
  <c r="O357" i="1"/>
  <c r="P357" i="1" s="1"/>
  <c r="O349" i="1"/>
  <c r="P349" i="1" s="1"/>
  <c r="O341" i="1"/>
  <c r="P341" i="1" s="1"/>
  <c r="O333" i="1"/>
  <c r="P333" i="1" s="1"/>
  <c r="O325" i="1"/>
  <c r="P325" i="1" s="1"/>
  <c r="O396" i="1"/>
  <c r="P396" i="1" s="1"/>
  <c r="O388" i="1"/>
  <c r="P388" i="1" s="1"/>
  <c r="O380" i="1"/>
  <c r="P380" i="1" s="1"/>
  <c r="O372" i="1"/>
  <c r="P372" i="1" s="1"/>
  <c r="O364" i="1"/>
  <c r="P364" i="1" s="1"/>
  <c r="O356" i="1"/>
  <c r="P356" i="1" s="1"/>
  <c r="Q356" i="1" s="1"/>
  <c r="O348" i="1"/>
  <c r="P348" i="1" s="1"/>
  <c r="O340" i="1"/>
  <c r="P340" i="1" s="1"/>
  <c r="O332" i="1"/>
  <c r="P332" i="1" s="1"/>
  <c r="O324" i="1"/>
  <c r="P324" i="1" s="1"/>
  <c r="O395" i="1"/>
  <c r="P395" i="1" s="1"/>
  <c r="O387" i="1"/>
  <c r="P387" i="1" s="1"/>
  <c r="O379" i="1"/>
  <c r="P379" i="1" s="1"/>
  <c r="O371" i="1"/>
  <c r="P371" i="1" s="1"/>
  <c r="O363" i="1"/>
  <c r="P363" i="1" s="1"/>
  <c r="O355" i="1"/>
  <c r="P355" i="1" s="1"/>
  <c r="O347" i="1"/>
  <c r="P347" i="1" s="1"/>
  <c r="O339" i="1"/>
  <c r="P339" i="1" s="1"/>
  <c r="O331" i="1"/>
  <c r="P331" i="1" s="1"/>
  <c r="O384" i="1"/>
  <c r="P384" i="1" s="1"/>
  <c r="Q384" i="1" s="1"/>
  <c r="E396" i="22" s="1"/>
  <c r="O352" i="1"/>
  <c r="P352" i="1" s="1"/>
  <c r="O382" i="1"/>
  <c r="P382" i="1" s="1"/>
  <c r="O350" i="1"/>
  <c r="P350" i="1" s="1"/>
  <c r="O376" i="1"/>
  <c r="P376" i="1" s="1"/>
  <c r="O344" i="1"/>
  <c r="P344" i="1" s="1"/>
  <c r="O374" i="1"/>
  <c r="P374" i="1" s="1"/>
  <c r="O342" i="1"/>
  <c r="P342" i="1" s="1"/>
  <c r="O368" i="1"/>
  <c r="P368" i="1" s="1"/>
  <c r="Q368" i="1" s="1"/>
  <c r="O336" i="1"/>
  <c r="P336" i="1" s="1"/>
  <c r="O366" i="1"/>
  <c r="P366" i="1" s="1"/>
  <c r="Q366" i="1" s="1"/>
  <c r="E579" i="22" s="1"/>
  <c r="O334" i="1"/>
  <c r="P334" i="1" s="1"/>
  <c r="O392" i="1"/>
  <c r="P392" i="1" s="1"/>
  <c r="O360" i="1"/>
  <c r="P360" i="1" s="1"/>
  <c r="O328" i="1"/>
  <c r="P328" i="1" s="1"/>
  <c r="O390" i="1"/>
  <c r="P390" i="1" s="1"/>
  <c r="O358" i="1"/>
  <c r="P358" i="1" s="1"/>
  <c r="O326" i="1"/>
  <c r="P326" i="1" s="1"/>
  <c r="O154" i="1"/>
  <c r="P154" i="1" s="1"/>
  <c r="O146" i="1"/>
  <c r="P146" i="1" s="1"/>
  <c r="O138" i="1"/>
  <c r="P138" i="1" s="1"/>
  <c r="O130" i="1"/>
  <c r="P130" i="1" s="1"/>
  <c r="O122" i="1"/>
  <c r="P122" i="1" s="1"/>
  <c r="O114" i="1"/>
  <c r="P114" i="1" s="1"/>
  <c r="O153" i="1"/>
  <c r="P153" i="1" s="1"/>
  <c r="Q153" i="1" s="1"/>
  <c r="O145" i="1"/>
  <c r="P145" i="1" s="1"/>
  <c r="O137" i="1"/>
  <c r="P137" i="1" s="1"/>
  <c r="O129" i="1"/>
  <c r="P129" i="1" s="1"/>
  <c r="O121" i="1"/>
  <c r="P121" i="1" s="1"/>
  <c r="O113" i="1"/>
  <c r="P113" i="1" s="1"/>
  <c r="O156" i="1"/>
  <c r="P156" i="1" s="1"/>
  <c r="O148" i="1"/>
  <c r="P148" i="1" s="1"/>
  <c r="O140" i="1"/>
  <c r="P140" i="1" s="1"/>
  <c r="O132" i="1"/>
  <c r="P132" i="1" s="1"/>
  <c r="O124" i="1"/>
  <c r="P124" i="1" s="1"/>
  <c r="O116" i="1"/>
  <c r="P116" i="1" s="1"/>
  <c r="O158" i="1"/>
  <c r="P158" i="1" s="1"/>
  <c r="O144" i="1"/>
  <c r="P144" i="1" s="1"/>
  <c r="O133" i="1"/>
  <c r="P133" i="1" s="1"/>
  <c r="O119" i="1"/>
  <c r="P119" i="1" s="1"/>
  <c r="O157" i="1"/>
  <c r="P157" i="1" s="1"/>
  <c r="O143" i="1"/>
  <c r="P143" i="1" s="1"/>
  <c r="O131" i="1"/>
  <c r="P131" i="1" s="1"/>
  <c r="O118" i="1"/>
  <c r="P118" i="1" s="1"/>
  <c r="O107" i="1"/>
  <c r="P107" i="1" s="1"/>
  <c r="O155" i="1"/>
  <c r="P155" i="1" s="1"/>
  <c r="O142" i="1"/>
  <c r="P142" i="1" s="1"/>
  <c r="O128" i="1"/>
  <c r="P128" i="1" s="1"/>
  <c r="O117" i="1"/>
  <c r="P117" i="1" s="1"/>
  <c r="O108" i="1"/>
  <c r="P108" i="1" s="1"/>
  <c r="O152" i="1"/>
  <c r="P152" i="1" s="1"/>
  <c r="O141" i="1"/>
  <c r="P141" i="1" s="1"/>
  <c r="O127" i="1"/>
  <c r="P127" i="1" s="1"/>
  <c r="O115" i="1"/>
  <c r="P115" i="1" s="1"/>
  <c r="O109" i="1"/>
  <c r="P109" i="1" s="1"/>
  <c r="O151" i="1"/>
  <c r="P151" i="1" s="1"/>
  <c r="O139" i="1"/>
  <c r="P139" i="1" s="1"/>
  <c r="O126" i="1"/>
  <c r="P126" i="1" s="1"/>
  <c r="O112" i="1"/>
  <c r="P112" i="1" s="1"/>
  <c r="O150" i="1"/>
  <c r="P150" i="1" s="1"/>
  <c r="O136" i="1"/>
  <c r="P136" i="1" s="1"/>
  <c r="O125" i="1"/>
  <c r="P125" i="1" s="1"/>
  <c r="O111" i="1"/>
  <c r="P111" i="1" s="1"/>
  <c r="O160" i="1"/>
  <c r="P160" i="1" s="1"/>
  <c r="O149" i="1"/>
  <c r="P149" i="1" s="1"/>
  <c r="Q149" i="1" s="1"/>
  <c r="O135" i="1"/>
  <c r="P135" i="1" s="1"/>
  <c r="O123" i="1"/>
  <c r="P123" i="1" s="1"/>
  <c r="O110" i="1"/>
  <c r="P110" i="1" s="1"/>
  <c r="O159" i="1"/>
  <c r="P159" i="1" s="1"/>
  <c r="O147" i="1"/>
  <c r="P147" i="1" s="1"/>
  <c r="O134" i="1"/>
  <c r="P134" i="1" s="1"/>
  <c r="O120" i="1"/>
  <c r="P120" i="1" s="1"/>
  <c r="H629" i="1"/>
  <c r="I629" i="1" s="1"/>
  <c r="H621" i="1"/>
  <c r="I621" i="1" s="1"/>
  <c r="Q621" i="1" s="1"/>
  <c r="H613" i="1"/>
  <c r="I613" i="1" s="1"/>
  <c r="Q613" i="1" s="1"/>
  <c r="H605" i="1"/>
  <c r="I605" i="1" s="1"/>
  <c r="H597" i="1"/>
  <c r="I597" i="1" s="1"/>
  <c r="H589" i="1"/>
  <c r="I589" i="1" s="1"/>
  <c r="Q589" i="1" s="1"/>
  <c r="H581" i="1"/>
  <c r="I581" i="1" s="1"/>
  <c r="Q581" i="1" s="1"/>
  <c r="H573" i="1"/>
  <c r="I573" i="1" s="1"/>
  <c r="H565" i="1"/>
  <c r="I565" i="1" s="1"/>
  <c r="H557" i="1"/>
  <c r="I557" i="1" s="1"/>
  <c r="Q557" i="1" s="1"/>
  <c r="H549" i="1"/>
  <c r="I549" i="1" s="1"/>
  <c r="Q549" i="1" s="1"/>
  <c r="H541" i="1"/>
  <c r="I541" i="1" s="1"/>
  <c r="H533" i="1"/>
  <c r="I533" i="1" s="1"/>
  <c r="H525" i="1"/>
  <c r="I525" i="1" s="1"/>
  <c r="H517" i="1"/>
  <c r="I517" i="1" s="1"/>
  <c r="H509" i="1"/>
  <c r="I509" i="1" s="1"/>
  <c r="H501" i="1"/>
  <c r="I501" i="1" s="1"/>
  <c r="H493" i="1"/>
  <c r="I493" i="1" s="1"/>
  <c r="H485" i="1"/>
  <c r="I485" i="1" s="1"/>
  <c r="H477" i="1"/>
  <c r="I477" i="1" s="1"/>
  <c r="H469" i="1"/>
  <c r="I469" i="1" s="1"/>
  <c r="Q469" i="1" s="1"/>
  <c r="H446" i="1"/>
  <c r="I446" i="1" s="1"/>
  <c r="Q446" i="1" s="1"/>
  <c r="H420" i="1"/>
  <c r="I420" i="1" s="1"/>
  <c r="Q420" i="1" s="1"/>
  <c r="H388" i="1"/>
  <c r="I388" i="1" s="1"/>
  <c r="Q388" i="1" s="1"/>
  <c r="H294" i="1"/>
  <c r="I294" i="1" s="1"/>
  <c r="H327" i="1"/>
  <c r="I327" i="1" s="1"/>
  <c r="Q327" i="1" s="1"/>
  <c r="H335" i="1"/>
  <c r="I335" i="1" s="1"/>
  <c r="Q335" i="1" s="1"/>
  <c r="E209" i="22" s="1"/>
  <c r="H343" i="1"/>
  <c r="I343" i="1" s="1"/>
  <c r="H351" i="1"/>
  <c r="I351" i="1" s="1"/>
  <c r="H359" i="1"/>
  <c r="I359" i="1" s="1"/>
  <c r="Q359" i="1" s="1"/>
  <c r="E460" i="22" s="1"/>
  <c r="H367" i="1"/>
  <c r="I367" i="1" s="1"/>
  <c r="Q367" i="1" s="1"/>
  <c r="H375" i="1"/>
  <c r="I375" i="1" s="1"/>
  <c r="Q375" i="1" s="1"/>
  <c r="H383" i="1"/>
  <c r="I383" i="1" s="1"/>
  <c r="H391" i="1"/>
  <c r="I391" i="1" s="1"/>
  <c r="Q391" i="1" s="1"/>
  <c r="H328" i="1"/>
  <c r="I328" i="1" s="1"/>
  <c r="Q328" i="1" s="1"/>
  <c r="H336" i="1"/>
  <c r="I336" i="1" s="1"/>
  <c r="H344" i="1"/>
  <c r="I344" i="1" s="1"/>
  <c r="H352" i="1"/>
  <c r="I352" i="1" s="1"/>
  <c r="Q352" i="1" s="1"/>
  <c r="H360" i="1"/>
  <c r="I360" i="1" s="1"/>
  <c r="H368" i="1"/>
  <c r="I368" i="1" s="1"/>
  <c r="H376" i="1"/>
  <c r="I376" i="1" s="1"/>
  <c r="H384" i="1"/>
  <c r="I384" i="1" s="1"/>
  <c r="H392" i="1"/>
  <c r="I392" i="1" s="1"/>
  <c r="Q392" i="1" s="1"/>
  <c r="E458" i="22" s="1"/>
  <c r="H329" i="1"/>
  <c r="I329" i="1" s="1"/>
  <c r="H337" i="1"/>
  <c r="I337" i="1" s="1"/>
  <c r="Q337" i="1" s="1"/>
  <c r="H345" i="1"/>
  <c r="I345" i="1" s="1"/>
  <c r="H353" i="1"/>
  <c r="I353" i="1" s="1"/>
  <c r="Q353" i="1" s="1"/>
  <c r="H361" i="1"/>
  <c r="I361" i="1" s="1"/>
  <c r="Q361" i="1" s="1"/>
  <c r="H369" i="1"/>
  <c r="I369" i="1" s="1"/>
  <c r="Q369" i="1" s="1"/>
  <c r="H377" i="1"/>
  <c r="I377" i="1" s="1"/>
  <c r="Q377" i="1" s="1"/>
  <c r="H385" i="1"/>
  <c r="I385" i="1" s="1"/>
  <c r="H393" i="1"/>
  <c r="I393" i="1" s="1"/>
  <c r="H330" i="1"/>
  <c r="I330" i="1" s="1"/>
  <c r="Q330" i="1" s="1"/>
  <c r="H338" i="1"/>
  <c r="I338" i="1" s="1"/>
  <c r="H346" i="1"/>
  <c r="I346" i="1" s="1"/>
  <c r="Q346" i="1" s="1"/>
  <c r="H354" i="1"/>
  <c r="I354" i="1" s="1"/>
  <c r="Q354" i="1" s="1"/>
  <c r="E47" i="22" s="1"/>
  <c r="H362" i="1"/>
  <c r="I362" i="1" s="1"/>
  <c r="H370" i="1"/>
  <c r="I370" i="1" s="1"/>
  <c r="Q370" i="1" s="1"/>
  <c r="H378" i="1"/>
  <c r="I378" i="1" s="1"/>
  <c r="Q378" i="1" s="1"/>
  <c r="E60" i="22" s="1"/>
  <c r="H386" i="1"/>
  <c r="I386" i="1" s="1"/>
  <c r="H394" i="1"/>
  <c r="I394" i="1" s="1"/>
  <c r="Q394" i="1" s="1"/>
  <c r="H331" i="1"/>
  <c r="I331" i="1" s="1"/>
  <c r="H339" i="1"/>
  <c r="I339" i="1" s="1"/>
  <c r="H347" i="1"/>
  <c r="I347" i="1" s="1"/>
  <c r="H355" i="1"/>
  <c r="I355" i="1" s="1"/>
  <c r="H363" i="1"/>
  <c r="I363" i="1" s="1"/>
  <c r="H371" i="1"/>
  <c r="I371" i="1" s="1"/>
  <c r="Q371" i="1" s="1"/>
  <c r="E620" i="22" s="1"/>
  <c r="H379" i="1"/>
  <c r="I379" i="1" s="1"/>
  <c r="H387" i="1"/>
  <c r="I387" i="1" s="1"/>
  <c r="H395" i="1"/>
  <c r="I395" i="1" s="1"/>
  <c r="H324" i="1"/>
  <c r="I324" i="1" s="1"/>
  <c r="Q324" i="1" s="1"/>
  <c r="H332" i="1"/>
  <c r="I332" i="1" s="1"/>
  <c r="Q332" i="1" s="1"/>
  <c r="H340" i="1"/>
  <c r="I340" i="1" s="1"/>
  <c r="H348" i="1"/>
  <c r="I348" i="1" s="1"/>
  <c r="Q348" i="1" s="1"/>
  <c r="H325" i="1"/>
  <c r="I325" i="1" s="1"/>
  <c r="H333" i="1"/>
  <c r="I333" i="1" s="1"/>
  <c r="H341" i="1"/>
  <c r="I341" i="1" s="1"/>
  <c r="Q341" i="1" s="1"/>
  <c r="H349" i="1"/>
  <c r="I349" i="1" s="1"/>
  <c r="Q349" i="1" s="1"/>
  <c r="H357" i="1"/>
  <c r="I357" i="1" s="1"/>
  <c r="H365" i="1"/>
  <c r="I365" i="1" s="1"/>
  <c r="Q365" i="1" s="1"/>
  <c r="H373" i="1"/>
  <c r="I373" i="1" s="1"/>
  <c r="H381" i="1"/>
  <c r="I381" i="1" s="1"/>
  <c r="Q381" i="1" s="1"/>
  <c r="H389" i="1"/>
  <c r="I389" i="1" s="1"/>
  <c r="H110" i="1"/>
  <c r="I110" i="1" s="1"/>
  <c r="H118" i="1"/>
  <c r="I118" i="1" s="1"/>
  <c r="Q118" i="1" s="1"/>
  <c r="E104" i="22" s="1"/>
  <c r="H126" i="1"/>
  <c r="I126" i="1" s="1"/>
  <c r="Q126" i="1" s="1"/>
  <c r="H134" i="1"/>
  <c r="I134" i="1" s="1"/>
  <c r="Q134" i="1" s="1"/>
  <c r="H142" i="1"/>
  <c r="I142" i="1" s="1"/>
  <c r="Q142" i="1" s="1"/>
  <c r="H150" i="1"/>
  <c r="I150" i="1" s="1"/>
  <c r="H158" i="1"/>
  <c r="I158" i="1" s="1"/>
  <c r="Q158" i="1" s="1"/>
  <c r="E212" i="22" s="1"/>
  <c r="H111" i="1"/>
  <c r="I111" i="1" s="1"/>
  <c r="Q111" i="1" s="1"/>
  <c r="H119" i="1"/>
  <c r="I119" i="1" s="1"/>
  <c r="H127" i="1"/>
  <c r="I127" i="1" s="1"/>
  <c r="Q127" i="1" s="1"/>
  <c r="E526" i="22" s="1"/>
  <c r="H135" i="1"/>
  <c r="I135" i="1" s="1"/>
  <c r="Q135" i="1" s="1"/>
  <c r="H143" i="1"/>
  <c r="I143" i="1" s="1"/>
  <c r="Q143" i="1" s="1"/>
  <c r="E298" i="22" s="1"/>
  <c r="H151" i="1"/>
  <c r="I151" i="1" s="1"/>
  <c r="Q151" i="1" s="1"/>
  <c r="H159" i="1"/>
  <c r="I159" i="1" s="1"/>
  <c r="Q159" i="1" s="1"/>
  <c r="H112" i="1"/>
  <c r="I112" i="1" s="1"/>
  <c r="Q112" i="1" s="1"/>
  <c r="H120" i="1"/>
  <c r="I120" i="1" s="1"/>
  <c r="Q120" i="1" s="1"/>
  <c r="H128" i="1"/>
  <c r="I128" i="1" s="1"/>
  <c r="H136" i="1"/>
  <c r="I136" i="1" s="1"/>
  <c r="Q136" i="1" s="1"/>
  <c r="H144" i="1"/>
  <c r="I144" i="1" s="1"/>
  <c r="Q144" i="1" s="1"/>
  <c r="H152" i="1"/>
  <c r="I152" i="1" s="1"/>
  <c r="H160" i="1"/>
  <c r="I160" i="1" s="1"/>
  <c r="Q160" i="1" s="1"/>
  <c r="H113" i="1"/>
  <c r="I113" i="1" s="1"/>
  <c r="H121" i="1"/>
  <c r="I121" i="1" s="1"/>
  <c r="H129" i="1"/>
  <c r="I129" i="1" s="1"/>
  <c r="H137" i="1"/>
  <c r="I137" i="1" s="1"/>
  <c r="H145" i="1"/>
  <c r="I145" i="1" s="1"/>
  <c r="H153" i="1"/>
  <c r="I153" i="1" s="1"/>
  <c r="H114" i="1"/>
  <c r="I114" i="1" s="1"/>
  <c r="Q114" i="1" s="1"/>
  <c r="H122" i="1"/>
  <c r="I122" i="1" s="1"/>
  <c r="Q122" i="1" s="1"/>
  <c r="H130" i="1"/>
  <c r="I130" i="1" s="1"/>
  <c r="H138" i="1"/>
  <c r="I138" i="1" s="1"/>
  <c r="Q138" i="1" s="1"/>
  <c r="H146" i="1"/>
  <c r="I146" i="1" s="1"/>
  <c r="H154" i="1"/>
  <c r="I154" i="1" s="1"/>
  <c r="H107" i="1"/>
  <c r="I107" i="1" s="1"/>
  <c r="Q107" i="1" s="1"/>
  <c r="H115" i="1"/>
  <c r="I115" i="1" s="1"/>
  <c r="H123" i="1"/>
  <c r="I123" i="1" s="1"/>
  <c r="H131" i="1"/>
  <c r="I131" i="1" s="1"/>
  <c r="H139" i="1"/>
  <c r="I139" i="1" s="1"/>
  <c r="J139" i="1" s="1"/>
  <c r="H147" i="1"/>
  <c r="I147" i="1" s="1"/>
  <c r="H155" i="1"/>
  <c r="I155" i="1" s="1"/>
  <c r="H108" i="1"/>
  <c r="I108" i="1" s="1"/>
  <c r="H116" i="1"/>
  <c r="I116" i="1" s="1"/>
  <c r="Q116" i="1" s="1"/>
  <c r="E127" i="22" s="1"/>
  <c r="H124" i="1"/>
  <c r="I124" i="1" s="1"/>
  <c r="Q124" i="1" s="1"/>
  <c r="H132" i="1"/>
  <c r="I132" i="1" s="1"/>
  <c r="Q132" i="1" s="1"/>
  <c r="H140" i="1"/>
  <c r="I140" i="1" s="1"/>
  <c r="H148" i="1"/>
  <c r="I148" i="1" s="1"/>
  <c r="H156" i="1"/>
  <c r="I156" i="1" s="1"/>
  <c r="Q156" i="1" s="1"/>
  <c r="E188" i="22" s="1"/>
  <c r="H109" i="1"/>
  <c r="I109" i="1" s="1"/>
  <c r="H117" i="1"/>
  <c r="I117" i="1" s="1"/>
  <c r="J117" i="1" s="1"/>
  <c r="H125" i="1"/>
  <c r="I125" i="1" s="1"/>
  <c r="H133" i="1"/>
  <c r="I133" i="1" s="1"/>
  <c r="H141" i="1"/>
  <c r="I141" i="1" s="1"/>
  <c r="H149" i="1"/>
  <c r="I149" i="1" s="1"/>
  <c r="H157" i="1"/>
  <c r="I157" i="1" s="1"/>
  <c r="H29" i="1"/>
  <c r="I29" i="1" s="1"/>
  <c r="J29" i="1" s="1"/>
  <c r="H21" i="1"/>
  <c r="I21" i="1" s="1"/>
  <c r="H13" i="1"/>
  <c r="I13" i="1" s="1"/>
  <c r="H5" i="1"/>
  <c r="I5" i="1" s="1"/>
  <c r="J5" i="1" s="1"/>
  <c r="H628" i="1"/>
  <c r="I628" i="1" s="1"/>
  <c r="Q628" i="1" s="1"/>
  <c r="H620" i="1"/>
  <c r="I620" i="1" s="1"/>
  <c r="Q620" i="1" s="1"/>
  <c r="H612" i="1"/>
  <c r="I612" i="1" s="1"/>
  <c r="Q612" i="1" s="1"/>
  <c r="H604" i="1"/>
  <c r="I604" i="1" s="1"/>
  <c r="H596" i="1"/>
  <c r="I596" i="1" s="1"/>
  <c r="Q596" i="1" s="1"/>
  <c r="H588" i="1"/>
  <c r="I588" i="1" s="1"/>
  <c r="H580" i="1"/>
  <c r="I580" i="1" s="1"/>
  <c r="H572" i="1"/>
  <c r="I572" i="1" s="1"/>
  <c r="Q572" i="1" s="1"/>
  <c r="H564" i="1"/>
  <c r="I564" i="1" s="1"/>
  <c r="Q564" i="1" s="1"/>
  <c r="E365" i="22" s="1"/>
  <c r="H556" i="1"/>
  <c r="I556" i="1" s="1"/>
  <c r="Q556" i="1" s="1"/>
  <c r="H548" i="1"/>
  <c r="I548" i="1" s="1"/>
  <c r="H540" i="1"/>
  <c r="I540" i="1" s="1"/>
  <c r="H532" i="1"/>
  <c r="I532" i="1" s="1"/>
  <c r="H524" i="1"/>
  <c r="I524" i="1" s="1"/>
  <c r="H516" i="1"/>
  <c r="I516" i="1" s="1"/>
  <c r="H508" i="1"/>
  <c r="I508" i="1" s="1"/>
  <c r="H500" i="1"/>
  <c r="I500" i="1" s="1"/>
  <c r="H492" i="1"/>
  <c r="I492" i="1" s="1"/>
  <c r="H484" i="1"/>
  <c r="I484" i="1" s="1"/>
  <c r="H476" i="1"/>
  <c r="I476" i="1" s="1"/>
  <c r="H468" i="1"/>
  <c r="I468" i="1" s="1"/>
  <c r="Q468" i="1" s="1"/>
  <c r="H445" i="1"/>
  <c r="I445" i="1" s="1"/>
  <c r="H414" i="1"/>
  <c r="I414" i="1" s="1"/>
  <c r="H382" i="1"/>
  <c r="I382" i="1" s="1"/>
  <c r="Q382" i="1" s="1"/>
  <c r="H350" i="1"/>
  <c r="I350" i="1" s="1"/>
  <c r="Q350" i="1" s="1"/>
  <c r="H286" i="1"/>
  <c r="I286" i="1" s="1"/>
  <c r="Q286" i="1" s="1"/>
  <c r="O570" i="1"/>
  <c r="P570" i="1" s="1"/>
  <c r="O562" i="1"/>
  <c r="P562" i="1" s="1"/>
  <c r="O554" i="1"/>
  <c r="P554" i="1" s="1"/>
  <c r="O546" i="1"/>
  <c r="P546" i="1" s="1"/>
  <c r="O538" i="1"/>
  <c r="P538" i="1" s="1"/>
  <c r="O569" i="1"/>
  <c r="P569" i="1" s="1"/>
  <c r="O561" i="1"/>
  <c r="P561" i="1" s="1"/>
  <c r="O553" i="1"/>
  <c r="P553" i="1" s="1"/>
  <c r="O545" i="1"/>
  <c r="P545" i="1" s="1"/>
  <c r="O537" i="1"/>
  <c r="P537" i="1" s="1"/>
  <c r="Q537" i="1" s="1"/>
  <c r="O568" i="1"/>
  <c r="P568" i="1" s="1"/>
  <c r="O560" i="1"/>
  <c r="P560" i="1" s="1"/>
  <c r="O552" i="1"/>
  <c r="P552" i="1" s="1"/>
  <c r="O544" i="1"/>
  <c r="P544" i="1" s="1"/>
  <c r="O536" i="1"/>
  <c r="P536" i="1" s="1"/>
  <c r="O575" i="1"/>
  <c r="P575" i="1" s="1"/>
  <c r="O567" i="1"/>
  <c r="P567" i="1" s="1"/>
  <c r="O559" i="1"/>
  <c r="P559" i="1" s="1"/>
  <c r="O551" i="1"/>
  <c r="P551" i="1" s="1"/>
  <c r="O543" i="1"/>
  <c r="P543" i="1" s="1"/>
  <c r="O574" i="1"/>
  <c r="P574" i="1" s="1"/>
  <c r="O566" i="1"/>
  <c r="P566" i="1" s="1"/>
  <c r="O558" i="1"/>
  <c r="P558" i="1" s="1"/>
  <c r="O550" i="1"/>
  <c r="P550" i="1" s="1"/>
  <c r="O542" i="1"/>
  <c r="P542" i="1" s="1"/>
  <c r="O573" i="1"/>
  <c r="P573" i="1" s="1"/>
  <c r="O565" i="1"/>
  <c r="P565" i="1" s="1"/>
  <c r="O557" i="1"/>
  <c r="P557" i="1" s="1"/>
  <c r="O549" i="1"/>
  <c r="P549" i="1" s="1"/>
  <c r="O541" i="1"/>
  <c r="P541" i="1" s="1"/>
  <c r="O572" i="1"/>
  <c r="P572" i="1" s="1"/>
  <c r="O564" i="1"/>
  <c r="P564" i="1" s="1"/>
  <c r="O556" i="1"/>
  <c r="P556" i="1" s="1"/>
  <c r="O548" i="1"/>
  <c r="P548" i="1" s="1"/>
  <c r="O540" i="1"/>
  <c r="P540" i="1" s="1"/>
  <c r="O571" i="1"/>
  <c r="P571" i="1" s="1"/>
  <c r="O563" i="1"/>
  <c r="P563" i="1" s="1"/>
  <c r="O555" i="1"/>
  <c r="P555" i="1" s="1"/>
  <c r="O547" i="1"/>
  <c r="P547" i="1" s="1"/>
  <c r="O539" i="1"/>
  <c r="P539" i="1" s="1"/>
  <c r="O322" i="1"/>
  <c r="P322" i="1" s="1"/>
  <c r="O314" i="1"/>
  <c r="P314" i="1" s="1"/>
  <c r="O306" i="1"/>
  <c r="P306" i="1" s="1"/>
  <c r="O298" i="1"/>
  <c r="P298" i="1" s="1"/>
  <c r="O290" i="1"/>
  <c r="P290" i="1" s="1"/>
  <c r="O282" i="1"/>
  <c r="P282" i="1" s="1"/>
  <c r="O274" i="1"/>
  <c r="P274" i="1" s="1"/>
  <c r="O266" i="1"/>
  <c r="P266" i="1" s="1"/>
  <c r="O321" i="1"/>
  <c r="P321" i="1" s="1"/>
  <c r="O313" i="1"/>
  <c r="P313" i="1" s="1"/>
  <c r="O305" i="1"/>
  <c r="P305" i="1" s="1"/>
  <c r="O297" i="1"/>
  <c r="P297" i="1" s="1"/>
  <c r="O289" i="1"/>
  <c r="P289" i="1" s="1"/>
  <c r="O281" i="1"/>
  <c r="P281" i="1" s="1"/>
  <c r="O273" i="1"/>
  <c r="P273" i="1" s="1"/>
  <c r="O317" i="1"/>
  <c r="P317" i="1" s="1"/>
  <c r="O309" i="1"/>
  <c r="P309" i="1" s="1"/>
  <c r="O301" i="1"/>
  <c r="P301" i="1" s="1"/>
  <c r="O293" i="1"/>
  <c r="P293" i="1" s="1"/>
  <c r="O316" i="1"/>
  <c r="P316" i="1" s="1"/>
  <c r="O308" i="1"/>
  <c r="P308" i="1" s="1"/>
  <c r="O300" i="1"/>
  <c r="P300" i="1" s="1"/>
  <c r="O292" i="1"/>
  <c r="P292" i="1" s="1"/>
  <c r="O284" i="1"/>
  <c r="P284" i="1" s="1"/>
  <c r="O276" i="1"/>
  <c r="P276" i="1" s="1"/>
  <c r="O268" i="1"/>
  <c r="P268" i="1" s="1"/>
  <c r="O323" i="1"/>
  <c r="P323" i="1" s="1"/>
  <c r="O315" i="1"/>
  <c r="P315" i="1" s="1"/>
  <c r="O307" i="1"/>
  <c r="P307" i="1" s="1"/>
  <c r="O299" i="1"/>
  <c r="P299" i="1" s="1"/>
  <c r="O291" i="1"/>
  <c r="P291" i="1" s="1"/>
  <c r="O283" i="1"/>
  <c r="P283" i="1" s="1"/>
  <c r="O275" i="1"/>
  <c r="P275" i="1" s="1"/>
  <c r="O267" i="1"/>
  <c r="P267" i="1" s="1"/>
  <c r="O320" i="1"/>
  <c r="P320" i="1" s="1"/>
  <c r="O302" i="1"/>
  <c r="P302" i="1" s="1"/>
  <c r="O280" i="1"/>
  <c r="P280" i="1" s="1"/>
  <c r="O319" i="1"/>
  <c r="P319" i="1" s="1"/>
  <c r="O296" i="1"/>
  <c r="P296" i="1" s="1"/>
  <c r="O279" i="1"/>
  <c r="P279" i="1" s="1"/>
  <c r="O318" i="1"/>
  <c r="P318" i="1" s="1"/>
  <c r="Q318" i="1" s="1"/>
  <c r="O295" i="1"/>
  <c r="P295" i="1" s="1"/>
  <c r="O278" i="1"/>
  <c r="P278" i="1" s="1"/>
  <c r="Q278" i="1" s="1"/>
  <c r="O312" i="1"/>
  <c r="P312" i="1" s="1"/>
  <c r="O294" i="1"/>
  <c r="P294" i="1" s="1"/>
  <c r="O277" i="1"/>
  <c r="P277" i="1" s="1"/>
  <c r="O311" i="1"/>
  <c r="P311" i="1" s="1"/>
  <c r="O288" i="1"/>
  <c r="P288" i="1" s="1"/>
  <c r="O272" i="1"/>
  <c r="P272" i="1" s="1"/>
  <c r="O310" i="1"/>
  <c r="P310" i="1" s="1"/>
  <c r="O287" i="1"/>
  <c r="P287" i="1" s="1"/>
  <c r="O271" i="1"/>
  <c r="P271" i="1" s="1"/>
  <c r="O304" i="1"/>
  <c r="P304" i="1" s="1"/>
  <c r="O286" i="1"/>
  <c r="P286" i="1" s="1"/>
  <c r="O270" i="1"/>
  <c r="P270" i="1" s="1"/>
  <c r="O303" i="1"/>
  <c r="P303" i="1" s="1"/>
  <c r="O285" i="1"/>
  <c r="P285" i="1" s="1"/>
  <c r="O269" i="1"/>
  <c r="P269" i="1" s="1"/>
  <c r="O43" i="1"/>
  <c r="P43" i="1" s="1"/>
  <c r="O51" i="1"/>
  <c r="P51" i="1" s="1"/>
  <c r="O59" i="1"/>
  <c r="P59" i="1" s="1"/>
  <c r="O67" i="1"/>
  <c r="P67" i="1" s="1"/>
  <c r="O75" i="1"/>
  <c r="P75" i="1" s="1"/>
  <c r="O83" i="1"/>
  <c r="P83" i="1" s="1"/>
  <c r="O44" i="1"/>
  <c r="P44" i="1" s="1"/>
  <c r="O52" i="1"/>
  <c r="P52" i="1" s="1"/>
  <c r="O41" i="1"/>
  <c r="P41" i="1" s="1"/>
  <c r="O49" i="1"/>
  <c r="P49" i="1" s="1"/>
  <c r="O57" i="1"/>
  <c r="P57" i="1" s="1"/>
  <c r="O65" i="1"/>
  <c r="P65" i="1" s="1"/>
  <c r="O73" i="1"/>
  <c r="P73" i="1" s="1"/>
  <c r="O81" i="1"/>
  <c r="P81" i="1" s="1"/>
  <c r="O89" i="1"/>
  <c r="P89" i="1" s="1"/>
  <c r="O97" i="1"/>
  <c r="P97" i="1" s="1"/>
  <c r="Q97" i="1" s="1"/>
  <c r="E495" i="22" s="1"/>
  <c r="O105" i="1"/>
  <c r="P105" i="1" s="1"/>
  <c r="O38" i="1"/>
  <c r="P38" i="1" s="1"/>
  <c r="O42" i="1"/>
  <c r="P42" i="1" s="1"/>
  <c r="O55" i="1"/>
  <c r="P55" i="1" s="1"/>
  <c r="O66" i="1"/>
  <c r="P66" i="1" s="1"/>
  <c r="O77" i="1"/>
  <c r="P77" i="1" s="1"/>
  <c r="O87" i="1"/>
  <c r="P87" i="1" s="1"/>
  <c r="O96" i="1"/>
  <c r="P96" i="1" s="1"/>
  <c r="Q96" i="1" s="1"/>
  <c r="E621" i="22" s="1"/>
  <c r="O106" i="1"/>
  <c r="P106" i="1" s="1"/>
  <c r="O34" i="1"/>
  <c r="P34" i="1" s="1"/>
  <c r="O45" i="1"/>
  <c r="P45" i="1" s="1"/>
  <c r="O56" i="1"/>
  <c r="P56" i="1" s="1"/>
  <c r="O68" i="1"/>
  <c r="P68" i="1" s="1"/>
  <c r="O78" i="1"/>
  <c r="P78" i="1" s="1"/>
  <c r="O88" i="1"/>
  <c r="P88" i="1" s="1"/>
  <c r="O98" i="1"/>
  <c r="P98" i="1" s="1"/>
  <c r="O35" i="1"/>
  <c r="P35" i="1" s="1"/>
  <c r="O46" i="1"/>
  <c r="P46" i="1" s="1"/>
  <c r="O58" i="1"/>
  <c r="P58" i="1" s="1"/>
  <c r="O69" i="1"/>
  <c r="P69" i="1" s="1"/>
  <c r="O79" i="1"/>
  <c r="P79" i="1" s="1"/>
  <c r="O90" i="1"/>
  <c r="P90" i="1" s="1"/>
  <c r="O99" i="1"/>
  <c r="P99" i="1" s="1"/>
  <c r="O36" i="1"/>
  <c r="P36" i="1" s="1"/>
  <c r="O47" i="1"/>
  <c r="P47" i="1" s="1"/>
  <c r="O60" i="1"/>
  <c r="P60" i="1" s="1"/>
  <c r="O70" i="1"/>
  <c r="P70" i="1" s="1"/>
  <c r="O80" i="1"/>
  <c r="P80" i="1" s="1"/>
  <c r="O91" i="1"/>
  <c r="P91" i="1" s="1"/>
  <c r="O100" i="1"/>
  <c r="P100" i="1" s="1"/>
  <c r="O37" i="1"/>
  <c r="P37" i="1" s="1"/>
  <c r="O48" i="1"/>
  <c r="P48" i="1" s="1"/>
  <c r="Q48" i="1" s="1"/>
  <c r="O61" i="1"/>
  <c r="P61" i="1" s="1"/>
  <c r="O71" i="1"/>
  <c r="P71" i="1" s="1"/>
  <c r="O82" i="1"/>
  <c r="P82" i="1" s="1"/>
  <c r="O92" i="1"/>
  <c r="P92" i="1" s="1"/>
  <c r="O101" i="1"/>
  <c r="P101" i="1" s="1"/>
  <c r="O39" i="1"/>
  <c r="P39" i="1" s="1"/>
  <c r="O50" i="1"/>
  <c r="P50" i="1" s="1"/>
  <c r="O62" i="1"/>
  <c r="P62" i="1" s="1"/>
  <c r="O72" i="1"/>
  <c r="P72" i="1" s="1"/>
  <c r="O84" i="1"/>
  <c r="P84" i="1" s="1"/>
  <c r="O93" i="1"/>
  <c r="P93" i="1" s="1"/>
  <c r="O102" i="1"/>
  <c r="P102" i="1" s="1"/>
  <c r="O53" i="1"/>
  <c r="P53" i="1" s="1"/>
  <c r="O63" i="1"/>
  <c r="P63" i="1" s="1"/>
  <c r="O74" i="1"/>
  <c r="P74" i="1" s="1"/>
  <c r="O85" i="1"/>
  <c r="P85" i="1" s="1"/>
  <c r="Q85" i="1" s="1"/>
  <c r="O94" i="1"/>
  <c r="P94" i="1" s="1"/>
  <c r="O103" i="1"/>
  <c r="P103" i="1" s="1"/>
  <c r="O32" i="1"/>
  <c r="P32" i="1" s="1"/>
  <c r="O40" i="1"/>
  <c r="P40" i="1" s="1"/>
  <c r="O54" i="1"/>
  <c r="P54" i="1" s="1"/>
  <c r="O64" i="1"/>
  <c r="P64" i="1" s="1"/>
  <c r="O76" i="1"/>
  <c r="P76" i="1" s="1"/>
  <c r="O86" i="1"/>
  <c r="P86" i="1" s="1"/>
  <c r="O95" i="1"/>
  <c r="P95" i="1" s="1"/>
  <c r="O104" i="1"/>
  <c r="P104" i="1" s="1"/>
  <c r="O33" i="1"/>
  <c r="P33" i="1" s="1"/>
  <c r="H571" i="1"/>
  <c r="I571" i="1" s="1"/>
  <c r="H563" i="1"/>
  <c r="I563" i="1" s="1"/>
  <c r="Q563" i="1" s="1"/>
  <c r="H555" i="1"/>
  <c r="I555" i="1" s="1"/>
  <c r="H547" i="1"/>
  <c r="I547" i="1" s="1"/>
  <c r="H539" i="1"/>
  <c r="I539" i="1" s="1"/>
  <c r="H531" i="1"/>
  <c r="I531" i="1" s="1"/>
  <c r="H523" i="1"/>
  <c r="I523" i="1" s="1"/>
  <c r="J523" i="1" s="1"/>
  <c r="H515" i="1"/>
  <c r="I515" i="1" s="1"/>
  <c r="J515" i="1" s="1"/>
  <c r="H507" i="1"/>
  <c r="I507" i="1" s="1"/>
  <c r="H499" i="1"/>
  <c r="I499" i="1" s="1"/>
  <c r="H491" i="1"/>
  <c r="I491" i="1" s="1"/>
  <c r="H483" i="1"/>
  <c r="I483" i="1" s="1"/>
  <c r="H475" i="1"/>
  <c r="I475" i="1" s="1"/>
  <c r="H462" i="1"/>
  <c r="I462" i="1" s="1"/>
  <c r="Q462" i="1" s="1"/>
  <c r="E123" i="22" s="1"/>
  <c r="H444" i="1"/>
  <c r="I444" i="1" s="1"/>
  <c r="H412" i="1"/>
  <c r="I412" i="1" s="1"/>
  <c r="H380" i="1"/>
  <c r="I380" i="1" s="1"/>
  <c r="Q380" i="1" s="1"/>
  <c r="H342" i="1"/>
  <c r="I342" i="1" s="1"/>
  <c r="Q342" i="1" s="1"/>
  <c r="H271" i="1"/>
  <c r="I271" i="1" s="1"/>
  <c r="Q271" i="1" s="1"/>
  <c r="H279" i="1"/>
  <c r="I279" i="1" s="1"/>
  <c r="Q279" i="1" s="1"/>
  <c r="H287" i="1"/>
  <c r="I287" i="1" s="1"/>
  <c r="H295" i="1"/>
  <c r="I295" i="1" s="1"/>
  <c r="H303" i="1"/>
  <c r="I303" i="1" s="1"/>
  <c r="H311" i="1"/>
  <c r="I311" i="1" s="1"/>
  <c r="H319" i="1"/>
  <c r="I319" i="1" s="1"/>
  <c r="Q319" i="1" s="1"/>
  <c r="E552" i="22" s="1"/>
  <c r="H272" i="1"/>
  <c r="I272" i="1" s="1"/>
  <c r="Q272" i="1" s="1"/>
  <c r="H280" i="1"/>
  <c r="I280" i="1" s="1"/>
  <c r="H288" i="1"/>
  <c r="I288" i="1" s="1"/>
  <c r="Q288" i="1" s="1"/>
  <c r="H296" i="1"/>
  <c r="I296" i="1" s="1"/>
  <c r="H304" i="1"/>
  <c r="I304" i="1" s="1"/>
  <c r="Q304" i="1" s="1"/>
  <c r="H312" i="1"/>
  <c r="I312" i="1" s="1"/>
  <c r="H320" i="1"/>
  <c r="I320" i="1" s="1"/>
  <c r="H273" i="1"/>
  <c r="I273" i="1" s="1"/>
  <c r="Q273" i="1" s="1"/>
  <c r="H281" i="1"/>
  <c r="I281" i="1" s="1"/>
  <c r="Q281" i="1" s="1"/>
  <c r="E112" i="22" s="1"/>
  <c r="H289" i="1"/>
  <c r="I289" i="1" s="1"/>
  <c r="Q289" i="1" s="1"/>
  <c r="E501" i="22" s="1"/>
  <c r="H297" i="1"/>
  <c r="I297" i="1" s="1"/>
  <c r="Q297" i="1" s="1"/>
  <c r="H305" i="1"/>
  <c r="I305" i="1" s="1"/>
  <c r="H313" i="1"/>
  <c r="I313" i="1" s="1"/>
  <c r="H321" i="1"/>
  <c r="I321" i="1" s="1"/>
  <c r="H266" i="1"/>
  <c r="I266" i="1" s="1"/>
  <c r="H274" i="1"/>
  <c r="I274" i="1" s="1"/>
  <c r="Q274" i="1" s="1"/>
  <c r="H282" i="1"/>
  <c r="I282" i="1" s="1"/>
  <c r="Q282" i="1" s="1"/>
  <c r="H290" i="1"/>
  <c r="I290" i="1" s="1"/>
  <c r="Q290" i="1" s="1"/>
  <c r="H298" i="1"/>
  <c r="I298" i="1" s="1"/>
  <c r="Q298" i="1" s="1"/>
  <c r="E545" i="22" s="1"/>
  <c r="H306" i="1"/>
  <c r="I306" i="1" s="1"/>
  <c r="H314" i="1"/>
  <c r="I314" i="1" s="1"/>
  <c r="H322" i="1"/>
  <c r="I322" i="1" s="1"/>
  <c r="H267" i="1"/>
  <c r="I267" i="1" s="1"/>
  <c r="J267" i="1" s="1"/>
  <c r="H275" i="1"/>
  <c r="I275" i="1" s="1"/>
  <c r="H283" i="1"/>
  <c r="I283" i="1" s="1"/>
  <c r="H291" i="1"/>
  <c r="I291" i="1" s="1"/>
  <c r="H299" i="1"/>
  <c r="I299" i="1" s="1"/>
  <c r="H307" i="1"/>
  <c r="I307" i="1" s="1"/>
  <c r="Q307" i="1" s="1"/>
  <c r="E626" i="22" s="1"/>
  <c r="H315" i="1"/>
  <c r="I315" i="1" s="1"/>
  <c r="H323" i="1"/>
  <c r="I323" i="1" s="1"/>
  <c r="Q323" i="1" s="1"/>
  <c r="H268" i="1"/>
  <c r="I268" i="1" s="1"/>
  <c r="H276" i="1"/>
  <c r="I276" i="1" s="1"/>
  <c r="Q276" i="1" s="1"/>
  <c r="E408" i="22" s="1"/>
  <c r="H284" i="1"/>
  <c r="I284" i="1" s="1"/>
  <c r="Q284" i="1" s="1"/>
  <c r="H292" i="1"/>
  <c r="I292" i="1" s="1"/>
  <c r="Q292" i="1" s="1"/>
  <c r="H300" i="1"/>
  <c r="I300" i="1" s="1"/>
  <c r="Q300" i="1" s="1"/>
  <c r="H308" i="1"/>
  <c r="I308" i="1" s="1"/>
  <c r="H316" i="1"/>
  <c r="I316" i="1" s="1"/>
  <c r="Q316" i="1" s="1"/>
  <c r="H269" i="1"/>
  <c r="I269" i="1" s="1"/>
  <c r="H277" i="1"/>
  <c r="I277" i="1" s="1"/>
  <c r="H285" i="1"/>
  <c r="I285" i="1" s="1"/>
  <c r="Q285" i="1" s="1"/>
  <c r="H293" i="1"/>
  <c r="I293" i="1" s="1"/>
  <c r="Q293" i="1" s="1"/>
  <c r="E373" i="22" s="1"/>
  <c r="H301" i="1"/>
  <c r="I301" i="1" s="1"/>
  <c r="H309" i="1"/>
  <c r="I309" i="1" s="1"/>
  <c r="Q309" i="1" s="1"/>
  <c r="H317" i="1"/>
  <c r="I317" i="1" s="1"/>
  <c r="H34" i="1"/>
  <c r="I34" i="1" s="1"/>
  <c r="Q34" i="1" s="1"/>
  <c r="H42" i="1"/>
  <c r="I42" i="1" s="1"/>
  <c r="H50" i="1"/>
  <c r="I50" i="1" s="1"/>
  <c r="H58" i="1"/>
  <c r="I58" i="1" s="1"/>
  <c r="Q58" i="1" s="1"/>
  <c r="H66" i="1"/>
  <c r="I66" i="1" s="1"/>
  <c r="Q66" i="1" s="1"/>
  <c r="H33" i="1"/>
  <c r="I33" i="1" s="1"/>
  <c r="H43" i="1"/>
  <c r="I43" i="1" s="1"/>
  <c r="Q43" i="1" s="1"/>
  <c r="H52" i="1"/>
  <c r="I52" i="1" s="1"/>
  <c r="H61" i="1"/>
  <c r="I61" i="1" s="1"/>
  <c r="H70" i="1"/>
  <c r="I70" i="1" s="1"/>
  <c r="H78" i="1"/>
  <c r="I78" i="1" s="1"/>
  <c r="H86" i="1"/>
  <c r="I86" i="1" s="1"/>
  <c r="H94" i="1"/>
  <c r="I94" i="1" s="1"/>
  <c r="Q94" i="1" s="1"/>
  <c r="H102" i="1"/>
  <c r="I102" i="1" s="1"/>
  <c r="Q102" i="1" s="1"/>
  <c r="H35" i="1"/>
  <c r="I35" i="1" s="1"/>
  <c r="H44" i="1"/>
  <c r="I44" i="1" s="1"/>
  <c r="H53" i="1"/>
  <c r="I53" i="1" s="1"/>
  <c r="H62" i="1"/>
  <c r="I62" i="1" s="1"/>
  <c r="H71" i="1"/>
  <c r="I71" i="1" s="1"/>
  <c r="H79" i="1"/>
  <c r="I79" i="1" s="1"/>
  <c r="Q79" i="1" s="1"/>
  <c r="H87" i="1"/>
  <c r="I87" i="1" s="1"/>
  <c r="Q87" i="1" s="1"/>
  <c r="H95" i="1"/>
  <c r="I95" i="1" s="1"/>
  <c r="Q95" i="1" s="1"/>
  <c r="E459" i="22" s="1"/>
  <c r="H103" i="1"/>
  <c r="I103" i="1" s="1"/>
  <c r="Q103" i="1" s="1"/>
  <c r="H36" i="1"/>
  <c r="I36" i="1" s="1"/>
  <c r="J36" i="1" s="1"/>
  <c r="H45" i="1"/>
  <c r="I45" i="1" s="1"/>
  <c r="H54" i="1"/>
  <c r="I54" i="1" s="1"/>
  <c r="H63" i="1"/>
  <c r="I63" i="1" s="1"/>
  <c r="H72" i="1"/>
  <c r="I72" i="1" s="1"/>
  <c r="H80" i="1"/>
  <c r="I80" i="1" s="1"/>
  <c r="H88" i="1"/>
  <c r="I88" i="1" s="1"/>
  <c r="H96" i="1"/>
  <c r="I96" i="1" s="1"/>
  <c r="H104" i="1"/>
  <c r="I104" i="1" s="1"/>
  <c r="H37" i="1"/>
  <c r="I37" i="1" s="1"/>
  <c r="H46" i="1"/>
  <c r="I46" i="1" s="1"/>
  <c r="H55" i="1"/>
  <c r="I55" i="1" s="1"/>
  <c r="Q55" i="1" s="1"/>
  <c r="E464" i="22" s="1"/>
  <c r="H64" i="1"/>
  <c r="I64" i="1" s="1"/>
  <c r="H73" i="1"/>
  <c r="I73" i="1" s="1"/>
  <c r="H81" i="1"/>
  <c r="I81" i="1" s="1"/>
  <c r="H89" i="1"/>
  <c r="I89" i="1" s="1"/>
  <c r="H97" i="1"/>
  <c r="I97" i="1" s="1"/>
  <c r="J97" i="1" s="1"/>
  <c r="H105" i="1"/>
  <c r="I105" i="1" s="1"/>
  <c r="H38" i="1"/>
  <c r="I38" i="1" s="1"/>
  <c r="Q38" i="1" s="1"/>
  <c r="H47" i="1"/>
  <c r="I47" i="1" s="1"/>
  <c r="H56" i="1"/>
  <c r="I56" i="1" s="1"/>
  <c r="H65" i="1"/>
  <c r="I65" i="1" s="1"/>
  <c r="H74" i="1"/>
  <c r="I74" i="1" s="1"/>
  <c r="Q74" i="1" s="1"/>
  <c r="H82" i="1"/>
  <c r="I82" i="1" s="1"/>
  <c r="Q82" i="1" s="1"/>
  <c r="H90" i="1"/>
  <c r="I90" i="1" s="1"/>
  <c r="H98" i="1"/>
  <c r="I98" i="1" s="1"/>
  <c r="H106" i="1"/>
  <c r="I106" i="1" s="1"/>
  <c r="H39" i="1"/>
  <c r="I39" i="1" s="1"/>
  <c r="H48" i="1"/>
  <c r="I48" i="1" s="1"/>
  <c r="H57" i="1"/>
  <c r="I57" i="1" s="1"/>
  <c r="H67" i="1"/>
  <c r="I67" i="1" s="1"/>
  <c r="Q67" i="1" s="1"/>
  <c r="E108" i="22" s="1"/>
  <c r="H75" i="1"/>
  <c r="I75" i="1" s="1"/>
  <c r="Q75" i="1" s="1"/>
  <c r="H83" i="1"/>
  <c r="I83" i="1" s="1"/>
  <c r="H91" i="1"/>
  <c r="I91" i="1" s="1"/>
  <c r="Q91" i="1" s="1"/>
  <c r="E199" i="22" s="1"/>
  <c r="H99" i="1"/>
  <c r="I99" i="1" s="1"/>
  <c r="Q99" i="1" s="1"/>
  <c r="E234" i="22" s="1"/>
  <c r="H40" i="1"/>
  <c r="I40" i="1" s="1"/>
  <c r="H49" i="1"/>
  <c r="I49" i="1" s="1"/>
  <c r="H59" i="1"/>
  <c r="I59" i="1" s="1"/>
  <c r="Q59" i="1" s="1"/>
  <c r="E256" i="22" s="1"/>
  <c r="H68" i="1"/>
  <c r="I68" i="1" s="1"/>
  <c r="Q68" i="1" s="1"/>
  <c r="H76" i="1"/>
  <c r="I76" i="1" s="1"/>
  <c r="Q76" i="1" s="1"/>
  <c r="H84" i="1"/>
  <c r="I84" i="1" s="1"/>
  <c r="H92" i="1"/>
  <c r="I92" i="1" s="1"/>
  <c r="Q92" i="1" s="1"/>
  <c r="H100" i="1"/>
  <c r="I100" i="1" s="1"/>
  <c r="H32" i="1"/>
  <c r="I32" i="1" s="1"/>
  <c r="H41" i="1"/>
  <c r="I41" i="1" s="1"/>
  <c r="H51" i="1"/>
  <c r="I51" i="1" s="1"/>
  <c r="Q51" i="1" s="1"/>
  <c r="E238" i="22" s="1"/>
  <c r="H60" i="1"/>
  <c r="I60" i="1" s="1"/>
  <c r="Q60" i="1" s="1"/>
  <c r="H69" i="1"/>
  <c r="I69" i="1" s="1"/>
  <c r="H77" i="1"/>
  <c r="I77" i="1" s="1"/>
  <c r="H85" i="1"/>
  <c r="I85" i="1" s="1"/>
  <c r="H93" i="1"/>
  <c r="I93" i="1" s="1"/>
  <c r="H101" i="1"/>
  <c r="I101" i="1" s="1"/>
  <c r="H27" i="1"/>
  <c r="I27" i="1" s="1"/>
  <c r="J27" i="1" s="1"/>
  <c r="H19" i="1"/>
  <c r="I19" i="1" s="1"/>
  <c r="J19" i="1" s="1"/>
  <c r="H11" i="1"/>
  <c r="I11" i="1" s="1"/>
  <c r="J11" i="1" s="1"/>
  <c r="H634" i="1"/>
  <c r="I634" i="1" s="1"/>
  <c r="Q634" i="1" s="1"/>
  <c r="H626" i="1"/>
  <c r="I626" i="1" s="1"/>
  <c r="H618" i="1"/>
  <c r="I618" i="1" s="1"/>
  <c r="H610" i="1"/>
  <c r="I610" i="1" s="1"/>
  <c r="H602" i="1"/>
  <c r="I602" i="1" s="1"/>
  <c r="H594" i="1"/>
  <c r="I594" i="1" s="1"/>
  <c r="Q594" i="1" s="1"/>
  <c r="H586" i="1"/>
  <c r="I586" i="1" s="1"/>
  <c r="Q586" i="1" s="1"/>
  <c r="E223" i="22" s="1"/>
  <c r="H570" i="1"/>
  <c r="I570" i="1" s="1"/>
  <c r="Q570" i="1" s="1"/>
  <c r="H562" i="1"/>
  <c r="I562" i="1" s="1"/>
  <c r="H554" i="1"/>
  <c r="I554" i="1" s="1"/>
  <c r="H546" i="1"/>
  <c r="I546" i="1" s="1"/>
  <c r="Q546" i="1" s="1"/>
  <c r="E619" i="22" s="1"/>
  <c r="H538" i="1"/>
  <c r="I538" i="1" s="1"/>
  <c r="H530" i="1"/>
  <c r="I530" i="1" s="1"/>
  <c r="H522" i="1"/>
  <c r="I522" i="1" s="1"/>
  <c r="H514" i="1"/>
  <c r="I514" i="1" s="1"/>
  <c r="H506" i="1"/>
  <c r="I506" i="1" s="1"/>
  <c r="H498" i="1"/>
  <c r="I498" i="1" s="1"/>
  <c r="H490" i="1"/>
  <c r="I490" i="1" s="1"/>
  <c r="H482" i="1"/>
  <c r="I482" i="1" s="1"/>
  <c r="H474" i="1"/>
  <c r="I474" i="1" s="1"/>
  <c r="H461" i="1"/>
  <c r="I461" i="1" s="1"/>
  <c r="H438" i="1"/>
  <c r="I438" i="1" s="1"/>
  <c r="Q438" i="1" s="1"/>
  <c r="H406" i="1"/>
  <c r="I406" i="1" s="1"/>
  <c r="Q406" i="1" s="1"/>
  <c r="H374" i="1"/>
  <c r="I374" i="1" s="1"/>
  <c r="Q374" i="1" s="1"/>
  <c r="H334" i="1"/>
  <c r="I334" i="1" s="1"/>
  <c r="Q334" i="1" s="1"/>
  <c r="H270" i="1"/>
  <c r="I270" i="1" s="1"/>
  <c r="H11" i="23"/>
  <c r="H7" i="23"/>
  <c r="H569" i="1"/>
  <c r="I569" i="1" s="1"/>
  <c r="H561" i="1"/>
  <c r="I561" i="1" s="1"/>
  <c r="Q561" i="1" s="1"/>
  <c r="H553" i="1"/>
  <c r="I553" i="1" s="1"/>
  <c r="Q553" i="1" s="1"/>
  <c r="E288" i="22" s="1"/>
  <c r="H545" i="1"/>
  <c r="I545" i="1" s="1"/>
  <c r="Q545" i="1" s="1"/>
  <c r="E488" i="22" s="1"/>
  <c r="H529" i="1"/>
  <c r="I529" i="1" s="1"/>
  <c r="H521" i="1"/>
  <c r="I521" i="1" s="1"/>
  <c r="H513" i="1"/>
  <c r="I513" i="1" s="1"/>
  <c r="H505" i="1"/>
  <c r="I505" i="1" s="1"/>
  <c r="H497" i="1"/>
  <c r="I497" i="1" s="1"/>
  <c r="H489" i="1"/>
  <c r="I489" i="1" s="1"/>
  <c r="H473" i="1"/>
  <c r="I473" i="1" s="1"/>
  <c r="Q473" i="1" s="1"/>
  <c r="E236" i="22" s="1"/>
  <c r="H460" i="1"/>
  <c r="I460" i="1" s="1"/>
  <c r="Q460" i="1" s="1"/>
  <c r="H436" i="1"/>
  <c r="I436" i="1" s="1"/>
  <c r="Q436" i="1" s="1"/>
  <c r="H404" i="1"/>
  <c r="I404" i="1" s="1"/>
  <c r="H372" i="1"/>
  <c r="I372" i="1" s="1"/>
  <c r="H326" i="1"/>
  <c r="I326" i="1" s="1"/>
  <c r="Q326" i="1" s="1"/>
  <c r="H251" i="22"/>
  <c r="I12" i="22"/>
  <c r="J185" i="22"/>
  <c r="H185" i="22"/>
  <c r="G185" i="22"/>
  <c r="I287" i="22"/>
  <c r="J287" i="22"/>
  <c r="H287" i="22"/>
  <c r="G287" i="22"/>
  <c r="I595" i="22"/>
  <c r="H595" i="22"/>
  <c r="J146" i="22"/>
  <c r="I146" i="22"/>
  <c r="I238" i="22"/>
  <c r="H238" i="22"/>
  <c r="J186" i="22"/>
  <c r="I186" i="22"/>
  <c r="G186" i="22"/>
  <c r="I293" i="22"/>
  <c r="G293" i="22"/>
  <c r="J189" i="22"/>
  <c r="I189" i="22"/>
  <c r="J607" i="22"/>
  <c r="I607" i="22"/>
  <c r="H607" i="22"/>
  <c r="I504" i="22"/>
  <c r="H504" i="22"/>
  <c r="G504" i="22"/>
  <c r="J529" i="22"/>
  <c r="G529" i="22"/>
  <c r="J91" i="22"/>
  <c r="I91" i="22"/>
  <c r="G91" i="22"/>
  <c r="I94" i="22"/>
  <c r="H94" i="22"/>
  <c r="G94" i="22"/>
  <c r="G621" i="22"/>
  <c r="H266" i="22"/>
  <c r="G266" i="22"/>
  <c r="J586" i="22"/>
  <c r="I586" i="22"/>
  <c r="G586" i="22"/>
  <c r="I46" i="22"/>
  <c r="G46" i="22"/>
  <c r="H93" i="22"/>
  <c r="H82" i="22"/>
  <c r="G305" i="22"/>
  <c r="I305" i="22"/>
  <c r="G389" i="22"/>
  <c r="I389" i="22"/>
  <c r="H389" i="22"/>
  <c r="H255" i="22"/>
  <c r="G255" i="22"/>
  <c r="J66" i="22"/>
  <c r="I66" i="22"/>
  <c r="H66" i="22"/>
  <c r="G66" i="22"/>
  <c r="J591" i="22"/>
  <c r="H591" i="22"/>
  <c r="J566" i="22"/>
  <c r="I566" i="22"/>
  <c r="H566" i="22"/>
  <c r="H264" i="22"/>
  <c r="H582" i="22"/>
  <c r="G40" i="22"/>
  <c r="G5" i="22"/>
  <c r="G118" i="22"/>
  <c r="G506" i="22"/>
  <c r="G520" i="22"/>
  <c r="I347" i="22"/>
  <c r="G289" i="22"/>
  <c r="H193" i="22"/>
  <c r="G253" i="22"/>
  <c r="G501" i="22"/>
  <c r="G626" i="22"/>
  <c r="H145" i="22"/>
  <c r="G273" i="22"/>
  <c r="G620" i="22"/>
  <c r="H60" i="22"/>
  <c r="I596" i="22"/>
  <c r="J23" i="22"/>
  <c r="I471" i="22"/>
  <c r="G236" i="22"/>
  <c r="I523" i="22"/>
  <c r="G633" i="22"/>
  <c r="G271" i="22"/>
  <c r="H583" i="22"/>
  <c r="G306" i="22"/>
  <c r="G174" i="22"/>
  <c r="I582" i="22"/>
  <c r="H5" i="22"/>
  <c r="I118" i="22"/>
  <c r="H289" i="22"/>
  <c r="J193" i="22"/>
  <c r="H253" i="22"/>
  <c r="H501" i="22"/>
  <c r="I626" i="22"/>
  <c r="I620" i="22"/>
  <c r="I60" i="22"/>
  <c r="H633" i="22"/>
  <c r="H306" i="22"/>
  <c r="I174" i="22"/>
  <c r="E536" i="22"/>
  <c r="G135" i="22"/>
  <c r="H114" i="22"/>
  <c r="G297" i="22"/>
  <c r="I572" i="22"/>
  <c r="I628" i="22"/>
  <c r="H443" i="22"/>
  <c r="G378" i="22"/>
  <c r="G119" i="22"/>
  <c r="I220" i="22"/>
  <c r="I289" i="22"/>
  <c r="G41" i="22"/>
  <c r="I612" i="22"/>
  <c r="G405" i="22"/>
  <c r="H112" i="22"/>
  <c r="I525" i="22"/>
  <c r="H209" i="22"/>
  <c r="I541" i="22"/>
  <c r="H333" i="22"/>
  <c r="G558" i="22"/>
  <c r="G534" i="22"/>
  <c r="I633" i="22"/>
  <c r="I265" i="22"/>
  <c r="I306" i="22"/>
  <c r="H233" i="22"/>
  <c r="J174" i="22"/>
  <c r="I226" i="22"/>
  <c r="H549" i="22"/>
  <c r="G196" i="22"/>
  <c r="G592" i="22"/>
  <c r="J494" i="22"/>
  <c r="G232" i="22"/>
  <c r="I114" i="22"/>
  <c r="I297" i="22"/>
  <c r="I443" i="22"/>
  <c r="H119" i="22"/>
  <c r="J220" i="22"/>
  <c r="H41" i="22"/>
  <c r="I405" i="22"/>
  <c r="I209" i="22"/>
  <c r="I333" i="22"/>
  <c r="I558" i="22"/>
  <c r="I534" i="22"/>
  <c r="I233" i="22"/>
  <c r="G14" i="22"/>
  <c r="I196" i="22"/>
  <c r="E48" i="22"/>
  <c r="H294" i="22"/>
  <c r="G157" i="22"/>
  <c r="H464" i="22"/>
  <c r="G108" i="22"/>
  <c r="G160" i="22"/>
  <c r="H194" i="22"/>
  <c r="I338" i="22"/>
  <c r="I70" i="22"/>
  <c r="G132" i="22"/>
  <c r="I119" i="22"/>
  <c r="G142" i="22"/>
  <c r="G400" i="22"/>
  <c r="G195" i="22"/>
  <c r="G442" i="22"/>
  <c r="G369" i="22"/>
  <c r="G545" i="22"/>
  <c r="H369" i="22"/>
  <c r="H545" i="22"/>
  <c r="J348" i="22"/>
  <c r="H329" i="22"/>
  <c r="H139" i="22"/>
  <c r="H134" i="22"/>
  <c r="G223" i="22"/>
  <c r="I602" i="22"/>
  <c r="H103" i="22"/>
  <c r="H344" i="22"/>
  <c r="Q632" i="1"/>
  <c r="Q624" i="1"/>
  <c r="Q608" i="1"/>
  <c r="Q600" i="1"/>
  <c r="Q592" i="1"/>
  <c r="E398" i="22" s="1"/>
  <c r="Q584" i="1"/>
  <c r="Q576" i="1"/>
  <c r="Q568" i="1"/>
  <c r="Q560" i="1"/>
  <c r="Q552" i="1"/>
  <c r="Q544" i="1"/>
  <c r="Q536" i="1"/>
  <c r="Q480" i="1"/>
  <c r="Q472" i="1"/>
  <c r="Q408" i="1"/>
  <c r="E504" i="22" s="1"/>
  <c r="Q360" i="1"/>
  <c r="Q344" i="1"/>
  <c r="E614" i="22" s="1"/>
  <c r="Q280" i="1"/>
  <c r="Q168" i="1"/>
  <c r="Q152" i="1"/>
  <c r="Q627" i="1"/>
  <c r="Q619" i="1"/>
  <c r="Q611" i="1"/>
  <c r="Q603" i="1"/>
  <c r="Q595" i="1"/>
  <c r="Q587" i="1"/>
  <c r="Q571" i="1"/>
  <c r="E43" i="22" s="1"/>
  <c r="Q555" i="1"/>
  <c r="Q547" i="1"/>
  <c r="Q451" i="1"/>
  <c r="Q443" i="1"/>
  <c r="Q435" i="1"/>
  <c r="Q427" i="1"/>
  <c r="E560" i="22" s="1"/>
  <c r="Q419" i="1"/>
  <c r="Q411" i="1"/>
  <c r="Q395" i="1"/>
  <c r="E564" i="22" s="1"/>
  <c r="Q387" i="1"/>
  <c r="E596" i="22" s="1"/>
  <c r="Q363" i="1"/>
  <c r="Q347" i="1"/>
  <c r="Q339" i="1"/>
  <c r="Q331" i="1"/>
  <c r="Q315" i="1"/>
  <c r="Q299" i="1"/>
  <c r="Q291" i="1"/>
  <c r="Q283" i="1"/>
  <c r="Q275" i="1"/>
  <c r="Q195" i="1"/>
  <c r="Q187" i="1"/>
  <c r="E118" i="22" s="1"/>
  <c r="Q171" i="1"/>
  <c r="E378" i="22" s="1"/>
  <c r="Q163" i="1"/>
  <c r="Q147" i="1"/>
  <c r="E57" i="22" s="1"/>
  <c r="Q131" i="1"/>
  <c r="Q123" i="1"/>
  <c r="E608" i="22" s="1"/>
  <c r="Q115" i="1"/>
  <c r="Q88" i="1"/>
  <c r="E330" i="22" s="1"/>
  <c r="Q80" i="1"/>
  <c r="Q72" i="1"/>
  <c r="Q64" i="1"/>
  <c r="E578" i="22" s="1"/>
  <c r="Q56" i="1"/>
  <c r="E59" i="22" s="1"/>
  <c r="Q35" i="1"/>
  <c r="J621" i="1"/>
  <c r="J613" i="1"/>
  <c r="J597" i="1"/>
  <c r="C481" i="22" s="1"/>
  <c r="J589" i="1"/>
  <c r="J581" i="1"/>
  <c r="C146" i="22" s="1"/>
  <c r="J573" i="1"/>
  <c r="J557" i="1"/>
  <c r="J549" i="1"/>
  <c r="J533" i="1"/>
  <c r="J525" i="1"/>
  <c r="C228" i="22" s="1"/>
  <c r="J517" i="1"/>
  <c r="C446" i="22" s="1"/>
  <c r="J509" i="1"/>
  <c r="J493" i="1"/>
  <c r="J485" i="1"/>
  <c r="J469" i="1"/>
  <c r="J453" i="1"/>
  <c r="C340" i="22" s="1"/>
  <c r="J437" i="1"/>
  <c r="J421" i="1"/>
  <c r="J413" i="1"/>
  <c r="J405" i="1"/>
  <c r="J397" i="1"/>
  <c r="J381" i="1"/>
  <c r="C479" i="22" s="1"/>
  <c r="J365" i="1"/>
  <c r="J357" i="1"/>
  <c r="J349" i="1"/>
  <c r="J341" i="1"/>
  <c r="C37" i="22" s="1"/>
  <c r="J309" i="1"/>
  <c r="J301" i="1"/>
  <c r="C512" i="22" s="1"/>
  <c r="J293" i="1"/>
  <c r="J285" i="1"/>
  <c r="J261" i="1"/>
  <c r="C120" i="22" s="1"/>
  <c r="J245" i="1"/>
  <c r="C41" i="22" s="1"/>
  <c r="J236" i="1"/>
  <c r="C178" i="22" s="1"/>
  <c r="J215" i="1"/>
  <c r="J204" i="1"/>
  <c r="J194" i="1"/>
  <c r="J172" i="1"/>
  <c r="J162" i="1"/>
  <c r="J151" i="1"/>
  <c r="J140" i="1"/>
  <c r="J98" i="1"/>
  <c r="J87" i="1"/>
  <c r="C547" i="22" s="1"/>
  <c r="J76" i="1"/>
  <c r="J66" i="1"/>
  <c r="J34" i="1"/>
  <c r="J628" i="1"/>
  <c r="J620" i="1"/>
  <c r="J612" i="1"/>
  <c r="J596" i="1"/>
  <c r="J572" i="1"/>
  <c r="J564" i="1"/>
  <c r="J556" i="1"/>
  <c r="J548" i="1"/>
  <c r="C34" i="22" s="1"/>
  <c r="J532" i="1"/>
  <c r="C262" i="22" s="1"/>
  <c r="J508" i="1"/>
  <c r="J500" i="1"/>
  <c r="J492" i="1"/>
  <c r="J484" i="1"/>
  <c r="J468" i="1"/>
  <c r="J460" i="1"/>
  <c r="J452" i="1"/>
  <c r="J436" i="1"/>
  <c r="J428" i="1"/>
  <c r="C202" i="22" s="1"/>
  <c r="J420" i="1"/>
  <c r="J396" i="1"/>
  <c r="J388" i="1"/>
  <c r="J380" i="1"/>
  <c r="J372" i="1"/>
  <c r="J364" i="1"/>
  <c r="C117" i="22" s="1"/>
  <c r="J356" i="1"/>
  <c r="J348" i="1"/>
  <c r="J332" i="1"/>
  <c r="J324" i="1"/>
  <c r="J316" i="1"/>
  <c r="J300" i="1"/>
  <c r="J292" i="1"/>
  <c r="J284" i="1"/>
  <c r="J276" i="1"/>
  <c r="J260" i="1"/>
  <c r="J252" i="1"/>
  <c r="J235" i="1"/>
  <c r="C186" i="22" s="1"/>
  <c r="J214" i="1"/>
  <c r="J192" i="1"/>
  <c r="J182" i="1"/>
  <c r="J171" i="1"/>
  <c r="J160" i="1"/>
  <c r="J118" i="1"/>
  <c r="J107" i="1"/>
  <c r="J96" i="1"/>
  <c r="J86" i="1"/>
  <c r="C490" i="22" s="1"/>
  <c r="J75" i="1"/>
  <c r="J64" i="1"/>
  <c r="J43" i="1"/>
  <c r="J627" i="1"/>
  <c r="J619" i="1"/>
  <c r="J611" i="1"/>
  <c r="J603" i="1"/>
  <c r="J595" i="1"/>
  <c r="J587" i="1"/>
  <c r="J579" i="1"/>
  <c r="C91" i="22" s="1"/>
  <c r="J571" i="1"/>
  <c r="J563" i="1"/>
  <c r="J555" i="1"/>
  <c r="J547" i="1"/>
  <c r="C85" i="22" s="1"/>
  <c r="J531" i="1"/>
  <c r="C300" i="22" s="1"/>
  <c r="J507" i="1"/>
  <c r="J499" i="1"/>
  <c r="J491" i="1"/>
  <c r="J483" i="1"/>
  <c r="J451" i="1"/>
  <c r="J435" i="1"/>
  <c r="J427" i="1"/>
  <c r="C560" i="22" s="1"/>
  <c r="J419" i="1"/>
  <c r="J411" i="1"/>
  <c r="C221" i="22" s="1"/>
  <c r="J395" i="1"/>
  <c r="J387" i="1"/>
  <c r="C596" i="22" s="1"/>
  <c r="J371" i="1"/>
  <c r="J363" i="1"/>
  <c r="C273" i="22" s="1"/>
  <c r="J347" i="1"/>
  <c r="J339" i="1"/>
  <c r="J331" i="1"/>
  <c r="J323" i="1"/>
  <c r="J315" i="1"/>
  <c r="J299" i="1"/>
  <c r="J291" i="1"/>
  <c r="J283" i="1"/>
  <c r="J275" i="1"/>
  <c r="C405" i="22" s="1"/>
  <c r="J259" i="1"/>
  <c r="C33" i="22" s="1"/>
  <c r="J251" i="1"/>
  <c r="J243" i="1"/>
  <c r="J234" i="1"/>
  <c r="J212" i="1"/>
  <c r="J202" i="1"/>
  <c r="J180" i="1"/>
  <c r="J170" i="1"/>
  <c r="J159" i="1"/>
  <c r="J138" i="1"/>
  <c r="C338" i="22" s="1"/>
  <c r="J127" i="1"/>
  <c r="J116" i="1"/>
  <c r="C127" i="22" s="1"/>
  <c r="J95" i="1"/>
  <c r="C459" i="22" s="1"/>
  <c r="J74" i="1"/>
  <c r="J237" i="1"/>
  <c r="C185" i="22" s="1"/>
  <c r="J229" i="1"/>
  <c r="C289" i="22" s="1"/>
  <c r="J221" i="1"/>
  <c r="J213" i="1"/>
  <c r="C248" i="22" s="1"/>
  <c r="Q205" i="1"/>
  <c r="J205" i="1"/>
  <c r="C520" i="22" s="1"/>
  <c r="Q197" i="1"/>
  <c r="J197" i="1"/>
  <c r="Q189" i="1"/>
  <c r="E607" i="22" s="1"/>
  <c r="J189" i="1"/>
  <c r="Q181" i="1"/>
  <c r="E385" i="22" s="1"/>
  <c r="J181" i="1"/>
  <c r="Q165" i="1"/>
  <c r="J157" i="1"/>
  <c r="J149" i="1"/>
  <c r="Q141" i="1"/>
  <c r="J141" i="1"/>
  <c r="Q133" i="1"/>
  <c r="J133" i="1"/>
  <c r="C203" i="22" s="1"/>
  <c r="Q125" i="1"/>
  <c r="J125" i="1"/>
  <c r="Q93" i="1"/>
  <c r="J93" i="1"/>
  <c r="J85" i="1"/>
  <c r="Q69" i="1"/>
  <c r="J69" i="1"/>
  <c r="Q61" i="1"/>
  <c r="J61" i="1"/>
  <c r="Q53" i="1"/>
  <c r="J53" i="1"/>
  <c r="Q45" i="1"/>
  <c r="J45" i="1"/>
  <c r="Q37" i="1"/>
  <c r="J37" i="1"/>
  <c r="J634" i="1"/>
  <c r="C321" i="22" s="1"/>
  <c r="J618" i="1"/>
  <c r="J594" i="1"/>
  <c r="J586" i="1"/>
  <c r="C223" i="22" s="1"/>
  <c r="J578" i="1"/>
  <c r="J570" i="1"/>
  <c r="J562" i="1"/>
  <c r="J546" i="1"/>
  <c r="J522" i="1"/>
  <c r="J514" i="1"/>
  <c r="J506" i="1"/>
  <c r="J498" i="1"/>
  <c r="J482" i="1"/>
  <c r="J458" i="1"/>
  <c r="J450" i="1"/>
  <c r="J442" i="1"/>
  <c r="J434" i="1"/>
  <c r="J426" i="1"/>
  <c r="C333" i="22" s="1"/>
  <c r="J418" i="1"/>
  <c r="J394" i="1"/>
  <c r="C287" i="22" s="1"/>
  <c r="J378" i="1"/>
  <c r="J370" i="1"/>
  <c r="C445" i="22" s="1"/>
  <c r="J354" i="1"/>
  <c r="J346" i="1"/>
  <c r="J338" i="1"/>
  <c r="J330" i="1"/>
  <c r="J314" i="1"/>
  <c r="J298" i="1"/>
  <c r="C545" i="22" s="1"/>
  <c r="J290" i="1"/>
  <c r="J282" i="1"/>
  <c r="J274" i="1"/>
  <c r="J258" i="1"/>
  <c r="J250" i="1"/>
  <c r="J242" i="1"/>
  <c r="J232" i="1"/>
  <c r="J211" i="1"/>
  <c r="J200" i="1"/>
  <c r="J190" i="1"/>
  <c r="J168" i="1"/>
  <c r="C168" i="17" s="1"/>
  <c r="J158" i="1"/>
  <c r="J147" i="1"/>
  <c r="J136" i="1"/>
  <c r="J126" i="1"/>
  <c r="J115" i="1"/>
  <c r="J94" i="1"/>
  <c r="J72" i="1"/>
  <c r="J51" i="1"/>
  <c r="J633" i="1"/>
  <c r="J625" i="1"/>
  <c r="J617" i="1"/>
  <c r="J609" i="1"/>
  <c r="J601" i="1"/>
  <c r="J593" i="1"/>
  <c r="J585" i="1"/>
  <c r="C65" i="22" s="1"/>
  <c r="J577" i="1"/>
  <c r="J561" i="1"/>
  <c r="C226" i="22" s="1"/>
  <c r="J553" i="1"/>
  <c r="J545" i="1"/>
  <c r="J537" i="1"/>
  <c r="C139" i="22" s="1"/>
  <c r="J529" i="1"/>
  <c r="C235" i="22" s="1"/>
  <c r="J513" i="1"/>
  <c r="J489" i="1"/>
  <c r="J481" i="1"/>
  <c r="J473" i="1"/>
  <c r="J465" i="1"/>
  <c r="J457" i="1"/>
  <c r="J449" i="1"/>
  <c r="J441" i="1"/>
  <c r="J433" i="1"/>
  <c r="J425" i="1"/>
  <c r="C136" i="22" s="1"/>
  <c r="J409" i="1"/>
  <c r="C476" i="22" s="1"/>
  <c r="J401" i="1"/>
  <c r="J377" i="1"/>
  <c r="J369" i="1"/>
  <c r="J361" i="1"/>
  <c r="J353" i="1"/>
  <c r="J345" i="1"/>
  <c r="J337" i="1"/>
  <c r="J313" i="1"/>
  <c r="J297" i="1"/>
  <c r="J289" i="1"/>
  <c r="J281" i="1"/>
  <c r="C112" i="22" s="1"/>
  <c r="J273" i="1"/>
  <c r="J265" i="1"/>
  <c r="J257" i="1"/>
  <c r="J249" i="1"/>
  <c r="J241" i="1"/>
  <c r="J231" i="1"/>
  <c r="J220" i="1"/>
  <c r="J210" i="1"/>
  <c r="J199" i="1"/>
  <c r="J188" i="1"/>
  <c r="J167" i="1"/>
  <c r="J156" i="1"/>
  <c r="J135" i="1"/>
  <c r="J124" i="1"/>
  <c r="J114" i="1"/>
  <c r="J103" i="1"/>
  <c r="J92" i="1"/>
  <c r="J82" i="1"/>
  <c r="J60" i="1"/>
  <c r="J632" i="1"/>
  <c r="J624" i="1"/>
  <c r="J616" i="1"/>
  <c r="J608" i="1"/>
  <c r="C608" i="17" s="1"/>
  <c r="J600" i="1"/>
  <c r="J592" i="1"/>
  <c r="J584" i="1"/>
  <c r="J576" i="1"/>
  <c r="C576" i="17" s="1"/>
  <c r="J568" i="1"/>
  <c r="J560" i="1"/>
  <c r="C410" i="22" s="1"/>
  <c r="J552" i="1"/>
  <c r="J544" i="1"/>
  <c r="J536" i="1"/>
  <c r="J528" i="1"/>
  <c r="C528" i="17" s="1"/>
  <c r="J520" i="1"/>
  <c r="C175" i="22" s="1"/>
  <c r="J512" i="1"/>
  <c r="C512" i="17" s="1"/>
  <c r="J504" i="1"/>
  <c r="J496" i="1"/>
  <c r="J480" i="1"/>
  <c r="J472" i="1"/>
  <c r="J464" i="1"/>
  <c r="C464" i="17" s="1"/>
  <c r="J456" i="1"/>
  <c r="J448" i="1"/>
  <c r="C448" i="17" s="1"/>
  <c r="J440" i="1"/>
  <c r="J432" i="1"/>
  <c r="J408" i="1"/>
  <c r="C504" i="22" s="1"/>
  <c r="J400" i="1"/>
  <c r="C400" i="17" s="1"/>
  <c r="J392" i="1"/>
  <c r="C392" i="17" s="1"/>
  <c r="J384" i="1"/>
  <c r="J368" i="1"/>
  <c r="J360" i="1"/>
  <c r="J352" i="1"/>
  <c r="C205" i="22" s="1"/>
  <c r="J344" i="1"/>
  <c r="J328" i="1"/>
  <c r="C328" i="17" s="1"/>
  <c r="J304" i="1"/>
  <c r="J288" i="1"/>
  <c r="C381" i="22" s="1"/>
  <c r="J280" i="1"/>
  <c r="J272" i="1"/>
  <c r="C272" i="17" s="1"/>
  <c r="J264" i="1"/>
  <c r="C556" i="22" s="1"/>
  <c r="J256" i="1"/>
  <c r="J248" i="1"/>
  <c r="J240" i="1"/>
  <c r="J230" i="1"/>
  <c r="J219" i="1"/>
  <c r="J208" i="1"/>
  <c r="J198" i="1"/>
  <c r="J187" i="1"/>
  <c r="J176" i="1"/>
  <c r="J144" i="1"/>
  <c r="C70" i="22" s="1"/>
  <c r="J134" i="1"/>
  <c r="J123" i="1"/>
  <c r="J112" i="1"/>
  <c r="C26" i="22" s="1"/>
  <c r="J102" i="1"/>
  <c r="J91" i="1"/>
  <c r="J80" i="1"/>
  <c r="J59" i="1"/>
  <c r="J48" i="1"/>
  <c r="J38" i="1"/>
  <c r="J631" i="1"/>
  <c r="J607" i="1"/>
  <c r="C103" i="22" s="1"/>
  <c r="J599" i="1"/>
  <c r="C602" i="22" s="1"/>
  <c r="J591" i="1"/>
  <c r="J583" i="1"/>
  <c r="J575" i="1"/>
  <c r="C575" i="17" s="1"/>
  <c r="J567" i="1"/>
  <c r="J543" i="1"/>
  <c r="J535" i="1"/>
  <c r="J527" i="1"/>
  <c r="C174" i="22" s="1"/>
  <c r="J519" i="1"/>
  <c r="C306" i="22" s="1"/>
  <c r="J511" i="1"/>
  <c r="J503" i="1"/>
  <c r="J479" i="1"/>
  <c r="J471" i="1"/>
  <c r="J463" i="1"/>
  <c r="J455" i="1"/>
  <c r="C599" i="22" s="1"/>
  <c r="J447" i="1"/>
  <c r="J439" i="1"/>
  <c r="J415" i="1"/>
  <c r="J407" i="1"/>
  <c r="C276" i="22" s="1"/>
  <c r="J399" i="1"/>
  <c r="J391" i="1"/>
  <c r="J375" i="1"/>
  <c r="J367" i="1"/>
  <c r="J359" i="1"/>
  <c r="C460" i="22" s="1"/>
  <c r="J351" i="1"/>
  <c r="C230" i="22" s="1"/>
  <c r="J335" i="1"/>
  <c r="J327" i="1"/>
  <c r="C598" i="22" s="1"/>
  <c r="J319" i="1"/>
  <c r="J295" i="1"/>
  <c r="J279" i="1"/>
  <c r="J271" i="1"/>
  <c r="J263" i="1"/>
  <c r="C369" i="22" s="1"/>
  <c r="J255" i="1"/>
  <c r="J247" i="1"/>
  <c r="J239" i="1"/>
  <c r="J228" i="1"/>
  <c r="J207" i="1"/>
  <c r="J196" i="1"/>
  <c r="J175" i="1"/>
  <c r="J164" i="1"/>
  <c r="J143" i="1"/>
  <c r="J132" i="1"/>
  <c r="J122" i="1"/>
  <c r="J111" i="1"/>
  <c r="J79" i="1"/>
  <c r="J68" i="1"/>
  <c r="J58" i="1"/>
  <c r="C109" i="22" s="1"/>
  <c r="J233" i="1"/>
  <c r="J217" i="1"/>
  <c r="C542" i="22" s="1"/>
  <c r="J209" i="1"/>
  <c r="Q201" i="1"/>
  <c r="J201" i="1"/>
  <c r="J193" i="1"/>
  <c r="Q193" i="1"/>
  <c r="J185" i="1"/>
  <c r="Q185" i="1"/>
  <c r="Q177" i="1"/>
  <c r="J177" i="1"/>
  <c r="Q161" i="1"/>
  <c r="E36" i="22" s="1"/>
  <c r="J161" i="1"/>
  <c r="C36" i="22" s="1"/>
  <c r="J153" i="1"/>
  <c r="J145" i="1"/>
  <c r="Q145" i="1"/>
  <c r="E40" i="22" s="1"/>
  <c r="J129" i="1"/>
  <c r="Q129" i="1"/>
  <c r="J121" i="1"/>
  <c r="Q121" i="1"/>
  <c r="J105" i="1"/>
  <c r="Q105" i="1"/>
  <c r="E589" i="22" s="1"/>
  <c r="Q89" i="1"/>
  <c r="J89" i="1"/>
  <c r="J81" i="1"/>
  <c r="Q81" i="1"/>
  <c r="E219" i="22" s="1"/>
  <c r="Q73" i="1"/>
  <c r="E434" i="22" s="1"/>
  <c r="J73" i="1"/>
  <c r="J65" i="1"/>
  <c r="Q65" i="1"/>
  <c r="E359" i="22" s="1"/>
  <c r="J57" i="1"/>
  <c r="Q57" i="1"/>
  <c r="Q49" i="1"/>
  <c r="J49" i="1"/>
  <c r="J41" i="1"/>
  <c r="Q41" i="1"/>
  <c r="E157" i="22" s="1"/>
  <c r="Q33" i="1"/>
  <c r="J33" i="1"/>
  <c r="C184" i="22" s="1"/>
  <c r="J630" i="1"/>
  <c r="C630" i="17" s="1"/>
  <c r="J622" i="1"/>
  <c r="J614" i="1"/>
  <c r="C314" i="22" s="1"/>
  <c r="J606" i="1"/>
  <c r="J598" i="1"/>
  <c r="J590" i="1"/>
  <c r="J582" i="1"/>
  <c r="J566" i="1"/>
  <c r="J558" i="1"/>
  <c r="J550" i="1"/>
  <c r="J542" i="1"/>
  <c r="J534" i="1"/>
  <c r="J526" i="1"/>
  <c r="J518" i="1"/>
  <c r="J502" i="1"/>
  <c r="C296" i="22" s="1"/>
  <c r="J494" i="1"/>
  <c r="J486" i="1"/>
  <c r="C469" i="22" s="1"/>
  <c r="J478" i="1"/>
  <c r="C633" i="22" s="1"/>
  <c r="J470" i="1"/>
  <c r="J462" i="1"/>
  <c r="C123" i="22" s="1"/>
  <c r="J454" i="1"/>
  <c r="J446" i="1"/>
  <c r="C448" i="22" s="1"/>
  <c r="J438" i="1"/>
  <c r="C593" i="22" s="1"/>
  <c r="J430" i="1"/>
  <c r="J406" i="1"/>
  <c r="J398" i="1"/>
  <c r="J382" i="1"/>
  <c r="J374" i="1"/>
  <c r="J366" i="1"/>
  <c r="J358" i="1"/>
  <c r="C548" i="22" s="1"/>
  <c r="J350" i="1"/>
  <c r="J342" i="1"/>
  <c r="J334" i="1"/>
  <c r="C207" i="22" s="1"/>
  <c r="J326" i="1"/>
  <c r="J318" i="1"/>
  <c r="J310" i="1"/>
  <c r="C315" i="22" s="1"/>
  <c r="J302" i="1"/>
  <c r="J286" i="1"/>
  <c r="J278" i="1"/>
  <c r="J262" i="1"/>
  <c r="J254" i="1"/>
  <c r="J246" i="1"/>
  <c r="J238" i="1"/>
  <c r="J216" i="1"/>
  <c r="J206" i="1"/>
  <c r="J184" i="1"/>
  <c r="J163" i="1"/>
  <c r="J152" i="1"/>
  <c r="J142" i="1"/>
  <c r="C142" i="17" s="1"/>
  <c r="J131" i="1"/>
  <c r="J120" i="1"/>
  <c r="J99" i="1"/>
  <c r="J88" i="1"/>
  <c r="C88" i="17" s="1"/>
  <c r="J67" i="1"/>
  <c r="J56" i="1"/>
  <c r="J35" i="1"/>
  <c r="C60" i="17"/>
  <c r="C124" i="17"/>
  <c r="E300" i="17"/>
  <c r="E316" i="17"/>
  <c r="E380" i="17"/>
  <c r="E388" i="17"/>
  <c r="C303" i="22"/>
  <c r="C69" i="17"/>
  <c r="C133" i="17"/>
  <c r="C509" i="17"/>
  <c r="C525" i="17"/>
  <c r="C533" i="17"/>
  <c r="C557" i="17"/>
  <c r="C573" i="17"/>
  <c r="C589" i="17"/>
  <c r="C597" i="17"/>
  <c r="C621" i="17"/>
  <c r="C426" i="22"/>
  <c r="E489" i="22"/>
  <c r="E46" i="22"/>
  <c r="E232" i="22"/>
  <c r="C502" i="17"/>
  <c r="C542" i="17"/>
  <c r="E550" i="17"/>
  <c r="C566" i="17"/>
  <c r="C606" i="17"/>
  <c r="C416" i="22"/>
  <c r="C62" i="22"/>
  <c r="C379" i="22"/>
  <c r="C449" i="22"/>
  <c r="C543" i="17"/>
  <c r="E567" i="17"/>
  <c r="C607" i="17"/>
  <c r="C525" i="22"/>
  <c r="E457" i="22"/>
  <c r="C63" i="22"/>
  <c r="C561" i="22"/>
  <c r="C160" i="17"/>
  <c r="C184" i="17"/>
  <c r="C200" i="17"/>
  <c r="C224" i="17"/>
  <c r="C232" i="17"/>
  <c r="C240" i="17"/>
  <c r="C248" i="17"/>
  <c r="C288" i="17"/>
  <c r="C304" i="17"/>
  <c r="C352" i="17"/>
  <c r="C360" i="17"/>
  <c r="C368" i="17"/>
  <c r="C384" i="17"/>
  <c r="C432" i="17"/>
  <c r="C440" i="17"/>
  <c r="C480" i="17"/>
  <c r="C496" i="17"/>
  <c r="C504" i="17"/>
  <c r="C520" i="17"/>
  <c r="C544" i="17"/>
  <c r="C552" i="17"/>
  <c r="C560" i="17"/>
  <c r="C568" i="17"/>
  <c r="C616" i="17"/>
  <c r="C624" i="17"/>
  <c r="C632" i="17"/>
  <c r="C67" i="22"/>
  <c r="C104" i="22"/>
  <c r="E617" i="22"/>
  <c r="C326" i="22"/>
  <c r="E158" i="22"/>
  <c r="E442" i="17"/>
  <c r="E578" i="17"/>
  <c r="C169" i="22"/>
  <c r="E299" i="22"/>
  <c r="C409" i="22"/>
  <c r="C354" i="22"/>
  <c r="E595" i="17"/>
  <c r="E619" i="17"/>
  <c r="E314" i="22"/>
  <c r="Q31" i="1"/>
  <c r="Q4" i="1"/>
  <c r="Q27" i="1"/>
  <c r="E342" i="22" s="1"/>
  <c r="Q19" i="1"/>
  <c r="E507" i="22" s="1"/>
  <c r="Q11" i="1"/>
  <c r="J30" i="1"/>
  <c r="C88" i="22" s="1"/>
  <c r="J22" i="1"/>
  <c r="C105" i="22" s="1"/>
  <c r="Q12" i="1"/>
  <c r="Q29" i="1"/>
  <c r="Q20" i="1"/>
  <c r="Q10" i="1"/>
  <c r="C14" i="17"/>
  <c r="Q28" i="1"/>
  <c r="E358" i="22" s="1"/>
  <c r="Q18" i="1"/>
  <c r="E356" i="22" s="1"/>
  <c r="Q9" i="1"/>
  <c r="Q26" i="1"/>
  <c r="Q17" i="1"/>
  <c r="Q8" i="1"/>
  <c r="E294" i="22" s="1"/>
  <c r="C24" i="17"/>
  <c r="Q25" i="1"/>
  <c r="E56" i="22" s="1"/>
  <c r="Q16" i="1"/>
  <c r="E450" i="22" s="1"/>
  <c r="Q3" i="1"/>
  <c r="E79" i="22"/>
  <c r="J571" i="22"/>
  <c r="I571" i="22"/>
  <c r="G571" i="22"/>
  <c r="I260" i="22"/>
  <c r="E9" i="22"/>
  <c r="E121" i="22"/>
  <c r="H450" i="22"/>
  <c r="I507" i="22"/>
  <c r="G56" i="22"/>
  <c r="E184" i="22"/>
  <c r="G138" i="22"/>
  <c r="C176" i="22"/>
  <c r="I59" i="22"/>
  <c r="H284" i="22"/>
  <c r="I284" i="22"/>
  <c r="G284" i="22"/>
  <c r="I95" i="22"/>
  <c r="E95" i="22"/>
  <c r="I125" i="22"/>
  <c r="I183" i="22"/>
  <c r="E183" i="22"/>
  <c r="H259" i="22"/>
  <c r="G259" i="22"/>
  <c r="J524" i="22"/>
  <c r="J516" i="22"/>
  <c r="I516" i="22"/>
  <c r="G516" i="22"/>
  <c r="H516" i="22"/>
  <c r="J216" i="22"/>
  <c r="I216" i="22"/>
  <c r="G216" i="22"/>
  <c r="C216" i="22"/>
  <c r="C54" i="22"/>
  <c r="I450" i="22"/>
  <c r="H56" i="22"/>
  <c r="E3" i="22"/>
  <c r="H138" i="22"/>
  <c r="G148" i="22"/>
  <c r="J357" i="22"/>
  <c r="C590" i="22"/>
  <c r="J59" i="22"/>
  <c r="E416" i="22"/>
  <c r="G359" i="22"/>
  <c r="E260" i="22"/>
  <c r="I467" i="22"/>
  <c r="G428" i="22"/>
  <c r="E428" i="22"/>
  <c r="I298" i="22"/>
  <c r="C298" i="22"/>
  <c r="J125" i="22"/>
  <c r="J96" i="22"/>
  <c r="C96" i="22"/>
  <c r="G53" i="22"/>
  <c r="I53" i="22"/>
  <c r="H53" i="22"/>
  <c r="C53" i="22"/>
  <c r="I335" i="22"/>
  <c r="H19" i="22"/>
  <c r="H631" i="22"/>
  <c r="G184" i="22"/>
  <c r="I148" i="22"/>
  <c r="J82" i="22"/>
  <c r="G260" i="22"/>
  <c r="G124" i="22"/>
  <c r="E124" i="22"/>
  <c r="I547" i="22"/>
  <c r="E547" i="22"/>
  <c r="C286" i="22"/>
  <c r="H286" i="22"/>
  <c r="G15" i="22"/>
  <c r="J15" i="22"/>
  <c r="H15" i="22"/>
  <c r="I395" i="22"/>
  <c r="G395" i="22"/>
  <c r="E395" i="22"/>
  <c r="C395" i="22"/>
  <c r="I631" i="22"/>
  <c r="G176" i="22"/>
  <c r="H50" i="22"/>
  <c r="I416" i="22"/>
  <c r="H260" i="22"/>
  <c r="J130" i="22"/>
  <c r="J413" i="22"/>
  <c r="C413" i="22"/>
  <c r="G413" i="22"/>
  <c r="E413" i="22"/>
  <c r="J309" i="22"/>
  <c r="G309" i="22"/>
  <c r="H309" i="22"/>
  <c r="C309" i="22"/>
  <c r="G427" i="22"/>
  <c r="H427" i="22"/>
  <c r="C427" i="22"/>
  <c r="I634" i="22"/>
  <c r="J634" i="22"/>
  <c r="G634" i="22"/>
  <c r="C634" i="22"/>
  <c r="J325" i="22"/>
  <c r="G325" i="22"/>
  <c r="C325" i="22"/>
  <c r="I325" i="22"/>
  <c r="E215" i="22"/>
  <c r="J215" i="22"/>
  <c r="G215" i="22"/>
  <c r="I215" i="22"/>
  <c r="H215" i="22"/>
  <c r="I323" i="22"/>
  <c r="G323" i="22"/>
  <c r="E323" i="22"/>
  <c r="C323" i="22"/>
  <c r="C364" i="22"/>
  <c r="I121" i="22"/>
  <c r="I337" i="22"/>
  <c r="C135" i="22"/>
  <c r="E295" i="22"/>
  <c r="C89" i="22"/>
  <c r="I88" i="22"/>
  <c r="I3" i="22"/>
  <c r="E50" i="22"/>
  <c r="C278" i="22"/>
  <c r="H256" i="22"/>
  <c r="J578" i="22"/>
  <c r="C613" i="22"/>
  <c r="J27" i="22"/>
  <c r="I27" i="22"/>
  <c r="I124" i="22"/>
  <c r="J490" i="22"/>
  <c r="I490" i="22"/>
  <c r="H490" i="22"/>
  <c r="I64" i="22"/>
  <c r="J64" i="22"/>
  <c r="J428" i="22"/>
  <c r="E309" i="22"/>
  <c r="E427" i="22"/>
  <c r="H634" i="22"/>
  <c r="H325" i="22"/>
  <c r="E135" i="22"/>
  <c r="I295" i="22"/>
  <c r="E68" i="22"/>
  <c r="E159" i="22"/>
  <c r="J12" i="22"/>
  <c r="I50" i="22"/>
  <c r="I256" i="22"/>
  <c r="H108" i="22"/>
  <c r="E326" i="22"/>
  <c r="G463" i="22"/>
  <c r="E463" i="22"/>
  <c r="C48" i="22"/>
  <c r="E130" i="22"/>
  <c r="C322" i="22"/>
  <c r="E322" i="22"/>
  <c r="I322" i="22"/>
  <c r="H413" i="22"/>
  <c r="I427" i="22"/>
  <c r="J151" i="22"/>
  <c r="H151" i="22"/>
  <c r="E528" i="22"/>
  <c r="J528" i="22"/>
  <c r="H528" i="22"/>
  <c r="G528" i="22"/>
  <c r="C528" i="22"/>
  <c r="I227" i="22"/>
  <c r="C227" i="22"/>
  <c r="E89" i="22"/>
  <c r="G68" i="22"/>
  <c r="G82" i="22"/>
  <c r="H153" i="22"/>
  <c r="J406" i="22"/>
  <c r="I198" i="22"/>
  <c r="H547" i="22"/>
  <c r="I413" i="22"/>
  <c r="H305" i="22"/>
  <c r="J305" i="22"/>
  <c r="E26" i="22"/>
  <c r="J26" i="22"/>
  <c r="I26" i="22"/>
  <c r="G419" i="22"/>
  <c r="I309" i="22"/>
  <c r="G22" i="22"/>
  <c r="J22" i="22"/>
  <c r="I22" i="22"/>
  <c r="J17" i="22"/>
  <c r="J246" i="22"/>
  <c r="I246" i="22"/>
  <c r="C246" i="22"/>
  <c r="I77" i="22"/>
  <c r="I127" i="22"/>
  <c r="E6" i="22"/>
  <c r="I203" i="22"/>
  <c r="J338" i="22"/>
  <c r="J188" i="22"/>
  <c r="I378" i="22"/>
  <c r="G107" i="22"/>
  <c r="J400" i="22"/>
  <c r="H195" i="22"/>
  <c r="J277" i="22"/>
  <c r="C277" i="22"/>
  <c r="G537" i="22"/>
  <c r="C408" i="22"/>
  <c r="J408" i="22"/>
  <c r="I408" i="22"/>
  <c r="H408" i="22"/>
  <c r="G408" i="22"/>
  <c r="J291" i="22"/>
  <c r="I291" i="22"/>
  <c r="H291" i="22"/>
  <c r="G291" i="22"/>
  <c r="I315" i="22"/>
  <c r="H315" i="22"/>
  <c r="I241" i="22"/>
  <c r="J241" i="22"/>
  <c r="H241" i="22"/>
  <c r="G241" i="22"/>
  <c r="E241" i="22"/>
  <c r="C241" i="22"/>
  <c r="J407" i="22"/>
  <c r="I407" i="22"/>
  <c r="J99" i="22"/>
  <c r="E99" i="22"/>
  <c r="H502" i="22"/>
  <c r="E502" i="22"/>
  <c r="J222" i="22"/>
  <c r="J367" i="22"/>
  <c r="I367" i="22"/>
  <c r="E478" i="22"/>
  <c r="J478" i="22"/>
  <c r="G478" i="22"/>
  <c r="J197" i="22"/>
  <c r="I243" i="22"/>
  <c r="H243" i="22"/>
  <c r="I204" i="22"/>
  <c r="C141" i="22"/>
  <c r="J141" i="22"/>
  <c r="J487" i="22"/>
  <c r="G487" i="22"/>
  <c r="J609" i="22"/>
  <c r="I609" i="22"/>
  <c r="H609" i="22"/>
  <c r="C609" i="22"/>
  <c r="H283" i="22"/>
  <c r="I283" i="22"/>
  <c r="J283" i="22"/>
  <c r="C283" i="22"/>
  <c r="J608" i="22"/>
  <c r="G608" i="22"/>
  <c r="C536" i="22"/>
  <c r="G536" i="22"/>
  <c r="C502" i="22"/>
  <c r="I212" i="22"/>
  <c r="J611" i="22"/>
  <c r="E222" i="22"/>
  <c r="G281" i="22"/>
  <c r="C367" i="22"/>
  <c r="I394" i="22"/>
  <c r="I237" i="22"/>
  <c r="H237" i="22"/>
  <c r="C11" i="22"/>
  <c r="H25" i="22"/>
  <c r="I420" i="22"/>
  <c r="H58" i="22"/>
  <c r="J190" i="22"/>
  <c r="H190" i="22"/>
  <c r="G190" i="22"/>
  <c r="G204" i="22"/>
  <c r="J386" i="22"/>
  <c r="H386" i="22"/>
  <c r="G386" i="22"/>
  <c r="H346" i="22"/>
  <c r="G346" i="22"/>
  <c r="E346" i="22"/>
  <c r="J304" i="22"/>
  <c r="I304" i="22"/>
  <c r="H304" i="22"/>
  <c r="G304" i="22"/>
  <c r="H144" i="22"/>
  <c r="G144" i="22"/>
  <c r="H487" i="22"/>
  <c r="J594" i="22"/>
  <c r="H594" i="22"/>
  <c r="E594" i="22"/>
  <c r="I530" i="22"/>
  <c r="C530" i="22"/>
  <c r="J10" i="22"/>
  <c r="C10" i="22"/>
  <c r="I10" i="22"/>
  <c r="G10" i="22"/>
  <c r="E10" i="22"/>
  <c r="E554" i="22"/>
  <c r="J554" i="22"/>
  <c r="H554" i="22"/>
  <c r="G554" i="22"/>
  <c r="C554" i="22"/>
  <c r="H214" i="22"/>
  <c r="G214" i="22"/>
  <c r="I214" i="22"/>
  <c r="I532" i="22"/>
  <c r="E532" i="22"/>
  <c r="C532" i="22"/>
  <c r="E421" i="22"/>
  <c r="H421" i="22"/>
  <c r="G421" i="22"/>
  <c r="I154" i="22"/>
  <c r="J154" i="22"/>
  <c r="C608" i="22"/>
  <c r="I116" i="22"/>
  <c r="G611" i="22"/>
  <c r="G222" i="22"/>
  <c r="G394" i="22"/>
  <c r="E11" i="22"/>
  <c r="I261" i="22"/>
  <c r="J261" i="22"/>
  <c r="H478" i="22"/>
  <c r="C25" i="22"/>
  <c r="G197" i="22"/>
  <c r="G347" i="22"/>
  <c r="J122" i="22"/>
  <c r="G243" i="22"/>
  <c r="G371" i="22"/>
  <c r="H371" i="22"/>
  <c r="J211" i="22"/>
  <c r="G211" i="22"/>
  <c r="C211" i="22"/>
  <c r="I87" i="22"/>
  <c r="G187" i="22"/>
  <c r="H187" i="22"/>
  <c r="G141" i="22"/>
  <c r="H177" i="22"/>
  <c r="G177" i="22"/>
  <c r="H42" i="22"/>
  <c r="I42" i="22"/>
  <c r="G42" i="22"/>
  <c r="C346" i="22"/>
  <c r="E217" i="22"/>
  <c r="C144" i="22"/>
  <c r="J512" i="22"/>
  <c r="I512" i="22"/>
  <c r="G512" i="22"/>
  <c r="I487" i="22"/>
  <c r="J433" i="22"/>
  <c r="I433" i="22"/>
  <c r="H433" i="22"/>
  <c r="G433" i="22"/>
  <c r="C594" i="22"/>
  <c r="E195" i="22"/>
  <c r="C195" i="22"/>
  <c r="I195" i="22"/>
  <c r="J439" i="22"/>
  <c r="I439" i="22"/>
  <c r="J391" i="22"/>
  <c r="G391" i="22"/>
  <c r="H81" i="22"/>
  <c r="J616" i="22"/>
  <c r="I616" i="22"/>
  <c r="J80" i="22"/>
  <c r="I80" i="22"/>
  <c r="H168" i="22"/>
  <c r="E168" i="22"/>
  <c r="C589" i="22"/>
  <c r="H77" i="22"/>
  <c r="J127" i="22"/>
  <c r="C194" i="22"/>
  <c r="C266" i="22"/>
  <c r="I266" i="22"/>
  <c r="I169" i="22"/>
  <c r="J40" i="22"/>
  <c r="I40" i="22"/>
  <c r="G502" i="22"/>
  <c r="I239" i="22"/>
  <c r="G212" i="22"/>
  <c r="I222" i="22"/>
  <c r="J170" i="22"/>
  <c r="G170" i="22"/>
  <c r="E521" i="22"/>
  <c r="H353" i="22"/>
  <c r="J353" i="22"/>
  <c r="J385" i="22"/>
  <c r="I385" i="22"/>
  <c r="J179" i="22"/>
  <c r="G179" i="22"/>
  <c r="J506" i="22"/>
  <c r="H506" i="22"/>
  <c r="E506" i="22"/>
  <c r="E261" i="22"/>
  <c r="G133" i="22"/>
  <c r="I573" i="22"/>
  <c r="H573" i="22"/>
  <c r="G25" i="22"/>
  <c r="J102" i="22"/>
  <c r="J206" i="22"/>
  <c r="I190" i="22"/>
  <c r="G301" i="22"/>
  <c r="J438" i="22"/>
  <c r="I438" i="22"/>
  <c r="I474" i="22"/>
  <c r="G474" i="22"/>
  <c r="I211" i="22"/>
  <c r="I386" i="22"/>
  <c r="I177" i="22"/>
  <c r="J543" i="22"/>
  <c r="I543" i="22"/>
  <c r="G543" i="22"/>
  <c r="E543" i="22"/>
  <c r="J603" i="22"/>
  <c r="H603" i="22"/>
  <c r="I391" i="22"/>
  <c r="J601" i="22"/>
  <c r="H601" i="22"/>
  <c r="G336" i="22"/>
  <c r="C336" i="22"/>
  <c r="I336" i="22"/>
  <c r="E336" i="22"/>
  <c r="J625" i="22"/>
  <c r="H625" i="22"/>
  <c r="G625" i="22"/>
  <c r="C625" i="22"/>
  <c r="G330" i="22"/>
  <c r="I330" i="22"/>
  <c r="H199" i="22"/>
  <c r="I495" i="22"/>
  <c r="E279" i="22"/>
  <c r="G137" i="22"/>
  <c r="E137" i="22"/>
  <c r="H608" i="22"/>
  <c r="H526" i="22"/>
  <c r="G526" i="22"/>
  <c r="G454" i="22"/>
  <c r="E266" i="22"/>
  <c r="J169" i="22"/>
  <c r="E338" i="22"/>
  <c r="H536" i="22"/>
  <c r="C40" i="22"/>
  <c r="G116" i="22"/>
  <c r="I502" i="22"/>
  <c r="J239" i="22"/>
  <c r="H212" i="22"/>
  <c r="J36" i="22"/>
  <c r="I36" i="22"/>
  <c r="C170" i="22"/>
  <c r="H281" i="22"/>
  <c r="C521" i="22"/>
  <c r="C385" i="22"/>
  <c r="G237" i="22"/>
  <c r="C506" i="22"/>
  <c r="G261" i="22"/>
  <c r="H172" i="22"/>
  <c r="G172" i="22"/>
  <c r="J520" i="22"/>
  <c r="H520" i="22"/>
  <c r="E520" i="22"/>
  <c r="C133" i="22"/>
  <c r="I25" i="22"/>
  <c r="C102" i="22"/>
  <c r="J248" i="22"/>
  <c r="G248" i="22"/>
  <c r="J429" i="22"/>
  <c r="C429" i="22"/>
  <c r="G420" i="22"/>
  <c r="G111" i="22"/>
  <c r="C301" i="22"/>
  <c r="J318" i="22"/>
  <c r="I318" i="22"/>
  <c r="I371" i="22"/>
  <c r="J474" i="22"/>
  <c r="J33" i="22"/>
  <c r="I33" i="22"/>
  <c r="I187" i="22"/>
  <c r="I84" i="22"/>
  <c r="H84" i="22"/>
  <c r="E84" i="22"/>
  <c r="G381" i="22"/>
  <c r="J381" i="22"/>
  <c r="I381" i="22"/>
  <c r="J472" i="22"/>
  <c r="I472" i="22"/>
  <c r="H472" i="22"/>
  <c r="G472" i="22"/>
  <c r="J424" i="22"/>
  <c r="H424" i="22"/>
  <c r="C543" i="22"/>
  <c r="J598" i="22"/>
  <c r="I598" i="22"/>
  <c r="H598" i="22"/>
  <c r="G598" i="22"/>
  <c r="E598" i="22"/>
  <c r="I462" i="22"/>
  <c r="J462" i="22"/>
  <c r="I160" i="22"/>
  <c r="G582" i="22"/>
  <c r="J142" i="22"/>
  <c r="J118" i="22"/>
  <c r="G607" i="22"/>
  <c r="J556" i="22"/>
  <c r="I285" i="22"/>
  <c r="G112" i="22"/>
  <c r="I274" i="22"/>
  <c r="I501" i="22"/>
  <c r="G552" i="22"/>
  <c r="J37" i="22"/>
  <c r="E37" i="22"/>
  <c r="H614" i="22"/>
  <c r="J575" i="22"/>
  <c r="I575" i="22"/>
  <c r="I581" i="22"/>
  <c r="I574" i="22"/>
  <c r="J24" i="22"/>
  <c r="I24" i="22"/>
  <c r="J257" i="22"/>
  <c r="E257" i="22"/>
  <c r="J292" i="22"/>
  <c r="I292" i="22"/>
  <c r="E292" i="22"/>
  <c r="C292" i="22"/>
  <c r="C71" i="22"/>
  <c r="H71" i="22"/>
  <c r="I71" i="22"/>
  <c r="J431" i="22"/>
  <c r="G431" i="22"/>
  <c r="J230" i="22"/>
  <c r="G230" i="22"/>
  <c r="J205" i="22"/>
  <c r="J273" i="22"/>
  <c r="H273" i="22"/>
  <c r="C455" i="22"/>
  <c r="I455" i="22"/>
  <c r="G167" i="22"/>
  <c r="I136" i="22"/>
  <c r="E136" i="22"/>
  <c r="J593" i="22"/>
  <c r="I593" i="22"/>
  <c r="H593" i="22"/>
  <c r="G593" i="22"/>
  <c r="G388" i="22"/>
  <c r="H388" i="22"/>
  <c r="E388" i="22"/>
  <c r="G508" i="22"/>
  <c r="E508" i="22"/>
  <c r="J165" i="22"/>
  <c r="H165" i="22"/>
  <c r="G165" i="22"/>
  <c r="E165" i="22"/>
  <c r="J510" i="22"/>
  <c r="H510" i="22"/>
  <c r="G569" i="22"/>
  <c r="I569" i="22"/>
  <c r="C569" i="22"/>
  <c r="J296" i="22"/>
  <c r="I296" i="22"/>
  <c r="I97" i="22"/>
  <c r="J97" i="22"/>
  <c r="G97" i="22"/>
  <c r="J106" i="22"/>
  <c r="H106" i="22"/>
  <c r="I106" i="22"/>
  <c r="J218" i="22"/>
  <c r="H218" i="22"/>
  <c r="I218" i="22"/>
  <c r="J412" i="22"/>
  <c r="C182" i="22"/>
  <c r="I182" i="22"/>
  <c r="H182" i="22"/>
  <c r="H44" i="22"/>
  <c r="I44" i="22"/>
  <c r="E44" i="22"/>
  <c r="I441" i="22"/>
  <c r="H441" i="22"/>
  <c r="G441" i="22"/>
  <c r="I229" i="22"/>
  <c r="J229" i="22"/>
  <c r="J465" i="22"/>
  <c r="C465" i="22"/>
  <c r="I465" i="22"/>
  <c r="H465" i="22"/>
  <c r="G465" i="22"/>
  <c r="H387" i="22"/>
  <c r="C387" i="22"/>
  <c r="H164" i="22"/>
  <c r="I185" i="22"/>
  <c r="I41" i="22"/>
  <c r="G192" i="22"/>
  <c r="I120" i="22"/>
  <c r="E319" i="22"/>
  <c r="G533" i="22"/>
  <c r="J13" i="22"/>
  <c r="I13" i="22"/>
  <c r="E445" i="22"/>
  <c r="J620" i="22"/>
  <c r="C620" i="22"/>
  <c r="E455" i="22"/>
  <c r="H496" i="22"/>
  <c r="G496" i="22"/>
  <c r="J276" i="22"/>
  <c r="I276" i="22"/>
  <c r="E221" i="22"/>
  <c r="G221" i="22"/>
  <c r="I436" i="22"/>
  <c r="J255" i="22"/>
  <c r="I255" i="22"/>
  <c r="E255" i="22"/>
  <c r="C255" i="22"/>
  <c r="G348" i="22"/>
  <c r="G44" i="22"/>
  <c r="J388" i="22"/>
  <c r="J511" i="22"/>
  <c r="I511" i="22"/>
  <c r="H511" i="22"/>
  <c r="H213" i="22"/>
  <c r="J508" i="22"/>
  <c r="G510" i="22"/>
  <c r="G513" i="22"/>
  <c r="J456" i="22"/>
  <c r="I456" i="22"/>
  <c r="E456" i="22"/>
  <c r="J569" i="22"/>
  <c r="I269" i="22"/>
  <c r="H269" i="22"/>
  <c r="C269" i="22"/>
  <c r="J269" i="22"/>
  <c r="J551" i="22"/>
  <c r="G551" i="22"/>
  <c r="C551" i="22"/>
  <c r="E285" i="22"/>
  <c r="G525" i="22"/>
  <c r="I319" i="22"/>
  <c r="I533" i="22"/>
  <c r="J209" i="22"/>
  <c r="C209" i="22"/>
  <c r="E205" i="22"/>
  <c r="J389" i="22"/>
  <c r="I548" i="22"/>
  <c r="J548" i="22"/>
  <c r="I331" i="22"/>
  <c r="E273" i="22"/>
  <c r="G630" i="22"/>
  <c r="C458" i="22"/>
  <c r="H458" i="22"/>
  <c r="I458" i="22"/>
  <c r="G458" i="22"/>
  <c r="G308" i="22"/>
  <c r="J308" i="22"/>
  <c r="I308" i="22"/>
  <c r="G455" i="22"/>
  <c r="I348" i="22"/>
  <c r="C517" i="22"/>
  <c r="G517" i="22"/>
  <c r="E182" i="22"/>
  <c r="J44" i="22"/>
  <c r="E593" i="22"/>
  <c r="C511" i="22"/>
  <c r="I165" i="22"/>
  <c r="I510" i="22"/>
  <c r="I513" i="22"/>
  <c r="C456" i="22"/>
  <c r="G343" i="22"/>
  <c r="J343" i="22"/>
  <c r="H551" i="22"/>
  <c r="G229" i="22"/>
  <c r="C350" i="22"/>
  <c r="I263" i="22"/>
  <c r="C263" i="22"/>
  <c r="E263" i="22"/>
  <c r="G485" i="22"/>
  <c r="I563" i="22"/>
  <c r="G563" i="22"/>
  <c r="E563" i="22"/>
  <c r="G340" i="22"/>
  <c r="I340" i="22"/>
  <c r="H229" i="22"/>
  <c r="G493" i="22"/>
  <c r="J448" i="22"/>
  <c r="E448" i="22"/>
  <c r="I448" i="22"/>
  <c r="H448" i="22"/>
  <c r="G448" i="22"/>
  <c r="J599" i="22"/>
  <c r="E599" i="22"/>
  <c r="I599" i="22"/>
  <c r="H599" i="22"/>
  <c r="H345" i="22"/>
  <c r="I345" i="22"/>
  <c r="J553" i="22"/>
  <c r="C553" i="22"/>
  <c r="E514" i="22"/>
  <c r="C514" i="22"/>
  <c r="H514" i="22"/>
  <c r="G514" i="22"/>
  <c r="G627" i="22"/>
  <c r="J363" i="22"/>
  <c r="I363" i="22"/>
  <c r="C363" i="22"/>
  <c r="I469" i="22"/>
  <c r="J173" i="22"/>
  <c r="G173" i="22"/>
  <c r="I451" i="22"/>
  <c r="J155" i="22"/>
  <c r="C155" i="22"/>
  <c r="J446" i="22"/>
  <c r="G446" i="22"/>
  <c r="I446" i="22"/>
  <c r="H228" i="22"/>
  <c r="G228" i="22"/>
  <c r="C584" i="22"/>
  <c r="I584" i="22"/>
  <c r="J564" i="22"/>
  <c r="I564" i="22"/>
  <c r="J595" i="22"/>
  <c r="G523" i="22"/>
  <c r="H523" i="22"/>
  <c r="J307" i="22"/>
  <c r="C307" i="22"/>
  <c r="I509" i="22"/>
  <c r="H509" i="22"/>
  <c r="G150" i="22"/>
  <c r="J288" i="22"/>
  <c r="I288" i="22"/>
  <c r="G288" i="22"/>
  <c r="H288" i="22"/>
  <c r="J440" i="22"/>
  <c r="C440" i="22"/>
  <c r="I440" i="22"/>
  <c r="H440" i="22"/>
  <c r="H293" i="22"/>
  <c r="C564" i="22"/>
  <c r="J282" i="22"/>
  <c r="I282" i="22"/>
  <c r="J560" i="22"/>
  <c r="I560" i="22"/>
  <c r="E558" i="22"/>
  <c r="E534" i="22"/>
  <c r="E363" i="22"/>
  <c r="C271" i="22"/>
  <c r="H271" i="22"/>
  <c r="I173" i="22"/>
  <c r="I483" i="22"/>
  <c r="C483" i="22"/>
  <c r="G451" i="22"/>
  <c r="C509" i="22"/>
  <c r="J362" i="22"/>
  <c r="C362" i="22"/>
  <c r="I228" i="22"/>
  <c r="I262" i="22"/>
  <c r="J262" i="22"/>
  <c r="G262" i="22"/>
  <c r="C30" i="22"/>
  <c r="J30" i="22"/>
  <c r="E30" i="22"/>
  <c r="C288" i="22"/>
  <c r="I43" i="22"/>
  <c r="H43" i="22"/>
  <c r="E440" i="22"/>
  <c r="G498" i="22"/>
  <c r="C498" i="22"/>
  <c r="J235" i="22"/>
  <c r="G235" i="22"/>
  <c r="I235" i="22"/>
  <c r="J312" i="22"/>
  <c r="E312" i="22"/>
  <c r="C312" i="22"/>
  <c r="H312" i="22"/>
  <c r="G312" i="22"/>
  <c r="G440" i="22"/>
  <c r="I300" i="22"/>
  <c r="G300" i="22"/>
  <c r="G20" i="22"/>
  <c r="I20" i="22"/>
  <c r="H316" i="22"/>
  <c r="I316" i="22"/>
  <c r="G383" i="22"/>
  <c r="H181" i="22"/>
  <c r="E181" i="22"/>
  <c r="C181" i="22"/>
  <c r="I83" i="22"/>
  <c r="J83" i="22"/>
  <c r="H240" i="22"/>
  <c r="J240" i="22"/>
  <c r="H341" i="22"/>
  <c r="G341" i="22"/>
  <c r="C341" i="22"/>
  <c r="J270" i="22"/>
  <c r="C270" i="22"/>
  <c r="I270" i="22"/>
  <c r="J376" i="22"/>
  <c r="C376" i="22"/>
  <c r="I376" i="22"/>
  <c r="H425" i="22"/>
  <c r="G425" i="22"/>
  <c r="J515" i="22"/>
  <c r="H515" i="22"/>
  <c r="C515" i="22"/>
  <c r="H191" i="22"/>
  <c r="I34" i="22"/>
  <c r="J34" i="22"/>
  <c r="C83" i="22"/>
  <c r="E341" i="22"/>
  <c r="E270" i="22"/>
  <c r="E376" i="22"/>
  <c r="C425" i="22"/>
  <c r="I583" i="22"/>
  <c r="C583" i="22"/>
  <c r="G240" i="22"/>
  <c r="J39" i="22"/>
  <c r="H39" i="22"/>
  <c r="E39" i="22"/>
  <c r="G270" i="22"/>
  <c r="C272" i="22"/>
  <c r="G376" i="22"/>
  <c r="E425" i="22"/>
  <c r="H74" i="22"/>
  <c r="C74" i="22"/>
  <c r="C488" i="22"/>
  <c r="H488" i="22"/>
  <c r="H51" i="22"/>
  <c r="E51" i="22"/>
  <c r="G83" i="22"/>
  <c r="J365" i="22"/>
  <c r="I240" i="22"/>
  <c r="J166" i="22"/>
  <c r="I166" i="22"/>
  <c r="E196" i="22"/>
  <c r="H196" i="22"/>
  <c r="C196" i="22"/>
  <c r="H270" i="22"/>
  <c r="H376" i="22"/>
  <c r="I425" i="22"/>
  <c r="H559" i="22"/>
  <c r="G559" i="22"/>
  <c r="E559" i="22"/>
  <c r="C280" i="22"/>
  <c r="I280" i="22"/>
  <c r="H280" i="22"/>
  <c r="G280" i="22"/>
  <c r="E280" i="22"/>
  <c r="H328" i="22"/>
  <c r="G328" i="22"/>
  <c r="E328" i="22"/>
  <c r="G51" i="22"/>
  <c r="H365" i="22"/>
  <c r="G93" i="22"/>
  <c r="G39" i="22"/>
  <c r="I567" i="22"/>
  <c r="E567" i="22"/>
  <c r="I21" i="22"/>
  <c r="H21" i="22"/>
  <c r="G21" i="22"/>
  <c r="C21" i="22"/>
  <c r="E139" i="22"/>
  <c r="H46" i="22"/>
  <c r="J619" i="22"/>
  <c r="I35" i="22"/>
  <c r="G549" i="22"/>
  <c r="E91" i="22"/>
  <c r="H223" i="22"/>
  <c r="E561" i="22"/>
  <c r="H486" i="22"/>
  <c r="G449" i="22"/>
  <c r="H232" i="22"/>
  <c r="H355" i="22"/>
  <c r="G86" i="22"/>
  <c r="H354" i="22"/>
  <c r="I486" i="22"/>
  <c r="H449" i="22"/>
  <c r="G139" i="22"/>
  <c r="J46" i="22"/>
  <c r="H91" i="22"/>
  <c r="G561" i="22"/>
  <c r="E592" i="22"/>
  <c r="C494" i="22"/>
  <c r="J486" i="22"/>
  <c r="I449" i="22"/>
  <c r="E499" i="22"/>
  <c r="C152" i="22"/>
  <c r="H561" i="22"/>
  <c r="H499" i="22"/>
  <c r="H152" i="22"/>
  <c r="E146" i="22"/>
  <c r="H592" i="22"/>
  <c r="H494" i="22"/>
  <c r="G16" i="22"/>
  <c r="I588" i="22"/>
  <c r="I245" i="22"/>
  <c r="C486" i="22"/>
  <c r="C546" i="22"/>
  <c r="E354" i="22"/>
  <c r="I152" i="22"/>
  <c r="H16" i="22"/>
  <c r="E449" i="22"/>
  <c r="H314" i="22"/>
  <c r="G344" i="22"/>
  <c r="C355" i="22"/>
  <c r="E321" i="22"/>
  <c r="H92" i="22"/>
  <c r="C258" i="22"/>
  <c r="H147" i="22"/>
  <c r="G140" i="22"/>
  <c r="I360" i="22"/>
  <c r="C143" i="22"/>
  <c r="I143" i="22"/>
  <c r="H143" i="22"/>
  <c r="I414" i="22"/>
  <c r="H414" i="22"/>
  <c r="E414" i="22"/>
  <c r="I73" i="22"/>
  <c r="H73" i="22"/>
  <c r="C147" i="22"/>
  <c r="I294" i="22"/>
  <c r="G9" i="22"/>
  <c r="E364" i="22"/>
  <c r="E311" i="22"/>
  <c r="H135" i="22"/>
  <c r="G356" i="22"/>
  <c r="G507" i="22"/>
  <c r="H89" i="22"/>
  <c r="H342" i="22"/>
  <c r="G358" i="22"/>
  <c r="G555" i="22"/>
  <c r="G631" i="22"/>
  <c r="I68" i="22"/>
  <c r="I128" i="22"/>
  <c r="I176" i="22"/>
  <c r="I157" i="22"/>
  <c r="E590" i="22"/>
  <c r="C360" i="22"/>
  <c r="I482" i="22"/>
  <c r="E143" i="22"/>
  <c r="G109" i="22"/>
  <c r="C414" i="22"/>
  <c r="C434" i="22"/>
  <c r="I434" i="22"/>
  <c r="H434" i="22"/>
  <c r="G434" i="22"/>
  <c r="H98" i="22"/>
  <c r="G98" i="22"/>
  <c r="C79" i="22"/>
  <c r="C18" i="22"/>
  <c r="H18" i="22"/>
  <c r="H29" i="22"/>
  <c r="G29" i="22"/>
  <c r="E258" i="22"/>
  <c r="E18" i="22"/>
  <c r="H9" i="22"/>
  <c r="G364" i="22"/>
  <c r="G79" i="22"/>
  <c r="H356" i="22"/>
  <c r="H507" i="22"/>
  <c r="G295" i="22"/>
  <c r="G335" i="22"/>
  <c r="G19" i="22"/>
  <c r="I342" i="22"/>
  <c r="I358" i="22"/>
  <c r="I555" i="22"/>
  <c r="I184" i="22"/>
  <c r="C157" i="22"/>
  <c r="I268" i="22"/>
  <c r="E360" i="22"/>
  <c r="G278" i="22"/>
  <c r="G59" i="22"/>
  <c r="C59" i="22"/>
  <c r="H67" i="22"/>
  <c r="G67" i="22"/>
  <c r="E67" i="22"/>
  <c r="C359" i="22"/>
  <c r="I359" i="22"/>
  <c r="H359" i="22"/>
  <c r="G73" i="22"/>
  <c r="G258" i="22"/>
  <c r="H364" i="22"/>
  <c r="H79" i="22"/>
  <c r="G311" i="22"/>
  <c r="G92" i="22"/>
  <c r="G450" i="22"/>
  <c r="I56" i="22"/>
  <c r="I138" i="22"/>
  <c r="C50" i="22"/>
  <c r="H148" i="22"/>
  <c r="H297" i="22"/>
  <c r="E297" i="22"/>
  <c r="H590" i="22"/>
  <c r="I278" i="22"/>
  <c r="G143" i="22"/>
  <c r="G414" i="22"/>
  <c r="I90" i="22"/>
  <c r="H90" i="22"/>
  <c r="E90" i="22"/>
  <c r="C497" i="22"/>
  <c r="I497" i="22"/>
  <c r="H497" i="22"/>
  <c r="G497" i="22"/>
  <c r="J73" i="22"/>
  <c r="H475" i="22"/>
  <c r="G475" i="22"/>
  <c r="E475" i="22"/>
  <c r="C475" i="22"/>
  <c r="I45" i="22"/>
  <c r="J45" i="22"/>
  <c r="H45" i="22"/>
  <c r="H258" i="22"/>
  <c r="G18" i="22"/>
  <c r="G147" i="22"/>
  <c r="G294" i="22"/>
  <c r="I79" i="22"/>
  <c r="I311" i="22"/>
  <c r="I92" i="22"/>
  <c r="C450" i="22"/>
  <c r="I135" i="22"/>
  <c r="C56" i="22"/>
  <c r="I89" i="22"/>
  <c r="C138" i="22"/>
  <c r="C68" i="22"/>
  <c r="C128" i="22"/>
  <c r="H128" i="22"/>
  <c r="H176" i="22"/>
  <c r="E176" i="22"/>
  <c r="H140" i="22"/>
  <c r="C297" i="22"/>
  <c r="I590" i="22"/>
  <c r="G360" i="22"/>
  <c r="G482" i="22"/>
  <c r="I29" i="22"/>
  <c r="J143" i="22"/>
  <c r="G578" i="22"/>
  <c r="C578" i="22"/>
  <c r="J414" i="22"/>
  <c r="H572" i="22"/>
  <c r="G572" i="22"/>
  <c r="E572" i="22"/>
  <c r="C572" i="22"/>
  <c r="J434" i="22"/>
  <c r="J98" i="22"/>
  <c r="C90" i="22"/>
  <c r="E497" i="22"/>
  <c r="G45" i="22"/>
  <c r="I258" i="22"/>
  <c r="I18" i="22"/>
  <c r="I147" i="22"/>
  <c r="I9" i="22"/>
  <c r="J79" i="22"/>
  <c r="J92" i="22"/>
  <c r="I356" i="22"/>
  <c r="C342" i="22"/>
  <c r="C358" i="22"/>
  <c r="H358" i="22"/>
  <c r="H555" i="22"/>
  <c r="E555" i="22"/>
  <c r="I140" i="22"/>
  <c r="H360" i="22"/>
  <c r="J29" i="22"/>
  <c r="H55" i="22"/>
  <c r="C55" i="22"/>
  <c r="I55" i="22"/>
  <c r="G55" i="22"/>
  <c r="J18" i="22"/>
  <c r="J147" i="22"/>
  <c r="C9" i="22"/>
  <c r="I364" i="22"/>
  <c r="C356" i="22"/>
  <c r="C507" i="22"/>
  <c r="C295" i="22"/>
  <c r="H295" i="22"/>
  <c r="H335" i="22"/>
  <c r="C555" i="22"/>
  <c r="E138" i="22"/>
  <c r="J140" i="22"/>
  <c r="G50" i="22"/>
  <c r="I109" i="22"/>
  <c r="H109" i="22"/>
  <c r="E109" i="22"/>
  <c r="I613" i="22"/>
  <c r="H613" i="22"/>
  <c r="E613" i="22"/>
  <c r="C219" i="22"/>
  <c r="I219" i="22"/>
  <c r="H219" i="22"/>
  <c r="G219" i="22"/>
  <c r="J90" i="22"/>
  <c r="H628" i="22"/>
  <c r="G628" i="22"/>
  <c r="E628" i="22"/>
  <c r="C628" i="22"/>
  <c r="J475" i="22"/>
  <c r="C610" i="22"/>
  <c r="E610" i="22"/>
  <c r="J610" i="22"/>
  <c r="I610" i="22"/>
  <c r="H610" i="22"/>
  <c r="G610" i="22"/>
  <c r="E55" i="22"/>
  <c r="C311" i="22"/>
  <c r="H311" i="22"/>
  <c r="G590" i="22"/>
  <c r="H278" i="22"/>
  <c r="E278" i="22"/>
  <c r="G201" i="22"/>
  <c r="C201" i="22"/>
  <c r="J201" i="22"/>
  <c r="I201" i="22"/>
  <c r="H201" i="22"/>
  <c r="J327" i="22"/>
  <c r="I327" i="22"/>
  <c r="G327" i="22"/>
  <c r="I426" i="22"/>
  <c r="E310" i="22"/>
  <c r="H169" i="22"/>
  <c r="G169" i="22"/>
  <c r="G585" i="22"/>
  <c r="E70" i="22"/>
  <c r="G522" i="22"/>
  <c r="E473" i="22"/>
  <c r="E62" i="22"/>
  <c r="G62" i="22"/>
  <c r="E96" i="22"/>
  <c r="G96" i="22"/>
  <c r="C110" i="22"/>
  <c r="E110" i="22"/>
  <c r="J110" i="22"/>
  <c r="H110" i="22"/>
  <c r="G110" i="22"/>
  <c r="G267" i="22"/>
  <c r="G149" i="22"/>
  <c r="E623" i="22"/>
  <c r="H585" i="22"/>
  <c r="H522" i="22"/>
  <c r="E49" i="22"/>
  <c r="H49" i="22"/>
  <c r="G49" i="22"/>
  <c r="J49" i="22"/>
  <c r="I49" i="22"/>
  <c r="I110" i="22"/>
  <c r="C621" i="22"/>
  <c r="H267" i="22"/>
  <c r="H149" i="22"/>
  <c r="G310" i="22"/>
  <c r="C623" i="22"/>
  <c r="I585" i="22"/>
  <c r="G52" i="22"/>
  <c r="I522" i="22"/>
  <c r="G505" i="22"/>
  <c r="I473" i="22"/>
  <c r="E370" i="22"/>
  <c r="J370" i="22"/>
  <c r="H370" i="22"/>
  <c r="G370" i="22"/>
  <c r="J238" i="22"/>
  <c r="J256" i="22"/>
  <c r="G416" i="22"/>
  <c r="J108" i="22"/>
  <c r="G326" i="22"/>
  <c r="C463" i="22"/>
  <c r="J260" i="22"/>
  <c r="G48" i="22"/>
  <c r="C124" i="22"/>
  <c r="J160" i="22"/>
  <c r="G198" i="22"/>
  <c r="C330" i="22"/>
  <c r="G322" i="22"/>
  <c r="G168" i="22"/>
  <c r="H279" i="22"/>
  <c r="I267" i="22"/>
  <c r="H158" i="22"/>
  <c r="C137" i="22"/>
  <c r="G95" i="22"/>
  <c r="E194" i="22"/>
  <c r="I149" i="22"/>
  <c r="H310" i="22"/>
  <c r="H203" i="22"/>
  <c r="E169" i="22"/>
  <c r="I224" i="22"/>
  <c r="G70" i="22"/>
  <c r="G125" i="22"/>
  <c r="I99" i="22"/>
  <c r="I188" i="22"/>
  <c r="H188" i="22"/>
  <c r="I611" i="22"/>
  <c r="H62" i="22"/>
  <c r="H96" i="22"/>
  <c r="C370" i="22"/>
  <c r="G606" i="22"/>
  <c r="E606" i="22"/>
  <c r="C606" i="22"/>
  <c r="J606" i="22"/>
  <c r="H606" i="22"/>
  <c r="G566" i="22"/>
  <c r="G337" i="22"/>
  <c r="G114" i="22"/>
  <c r="G3" i="22"/>
  <c r="G12" i="22"/>
  <c r="G357" i="22"/>
  <c r="C238" i="22"/>
  <c r="G464" i="22"/>
  <c r="C256" i="22"/>
  <c r="H416" i="22"/>
  <c r="G153" i="22"/>
  <c r="C108" i="22"/>
  <c r="H326" i="22"/>
  <c r="G422" i="22"/>
  <c r="C260" i="22"/>
  <c r="H48" i="22"/>
  <c r="G130" i="22"/>
  <c r="H198" i="22"/>
  <c r="G547" i="22"/>
  <c r="C199" i="22"/>
  <c r="H322" i="22"/>
  <c r="G459" i="22"/>
  <c r="H234" i="22"/>
  <c r="I168" i="22"/>
  <c r="I279" i="22"/>
  <c r="H26" i="22"/>
  <c r="C428" i="22"/>
  <c r="J267" i="22"/>
  <c r="G127" i="22"/>
  <c r="I158" i="22"/>
  <c r="H95" i="22"/>
  <c r="G194" i="22"/>
  <c r="E426" i="22"/>
  <c r="C526" i="22"/>
  <c r="C6" i="22"/>
  <c r="G623" i="22"/>
  <c r="G338" i="22"/>
  <c r="H70" i="22"/>
  <c r="C57" i="22"/>
  <c r="I132" i="22"/>
  <c r="H132" i="22"/>
  <c r="C188" i="22"/>
  <c r="I62" i="22"/>
  <c r="I96" i="22"/>
  <c r="I286" i="22"/>
  <c r="G286" i="22"/>
  <c r="E286" i="22"/>
  <c r="I370" i="22"/>
  <c r="I606" i="22"/>
  <c r="H208" i="22"/>
  <c r="G208" i="22"/>
  <c r="E208" i="22"/>
  <c r="C208" i="22"/>
  <c r="J208" i="22"/>
  <c r="I208" i="22"/>
  <c r="C585" i="22"/>
  <c r="I52" i="22"/>
  <c r="H52" i="22"/>
  <c r="E522" i="22"/>
  <c r="H473" i="22"/>
  <c r="G473" i="22"/>
  <c r="J62" i="22"/>
  <c r="I101" i="22"/>
  <c r="G101" i="22"/>
  <c r="C101" i="22"/>
  <c r="H101" i="22"/>
  <c r="G484" i="22"/>
  <c r="C484" i="22"/>
  <c r="I484" i="22"/>
  <c r="G76" i="22"/>
  <c r="C76" i="22"/>
  <c r="I76" i="22"/>
  <c r="H76" i="22"/>
  <c r="J416" i="22"/>
  <c r="J326" i="22"/>
  <c r="J48" i="22"/>
  <c r="J198" i="22"/>
  <c r="H621" i="22"/>
  <c r="G317" i="22"/>
  <c r="G64" i="22"/>
  <c r="C267" i="22"/>
  <c r="H419" i="22"/>
  <c r="G426" i="22"/>
  <c r="H454" i="22"/>
  <c r="C310" i="22"/>
  <c r="I623" i="22"/>
  <c r="C52" i="22"/>
  <c r="E224" i="22"/>
  <c r="C522" i="22"/>
  <c r="H99" i="22"/>
  <c r="G99" i="22"/>
  <c r="H505" i="22"/>
  <c r="C473" i="22"/>
  <c r="E611" i="22"/>
  <c r="H484" i="22"/>
  <c r="I621" i="22"/>
  <c r="H317" i="22"/>
  <c r="G467" i="22"/>
  <c r="C168" i="22"/>
  <c r="C279" i="22"/>
  <c r="H64" i="22"/>
  <c r="E267" i="22"/>
  <c r="I419" i="22"/>
  <c r="G104" i="22"/>
  <c r="H137" i="22"/>
  <c r="C95" i="22"/>
  <c r="J194" i="22"/>
  <c r="H426" i="22"/>
  <c r="I454" i="22"/>
  <c r="E203" i="22"/>
  <c r="J623" i="22"/>
  <c r="C224" i="22"/>
  <c r="H298" i="22"/>
  <c r="G298" i="22"/>
  <c r="H125" i="22"/>
  <c r="C99" i="22"/>
  <c r="E634" i="22"/>
  <c r="I505" i="22"/>
  <c r="H239" i="22"/>
  <c r="C611" i="22"/>
  <c r="G352" i="22"/>
  <c r="I352" i="22"/>
  <c r="H352" i="22"/>
  <c r="E170" i="22"/>
  <c r="H367" i="22"/>
  <c r="G367" i="22"/>
  <c r="C244" i="22"/>
  <c r="E244" i="22"/>
  <c r="G521" i="22"/>
  <c r="I521" i="22"/>
  <c r="H521" i="22"/>
  <c r="J5" i="22"/>
  <c r="E101" i="22"/>
  <c r="J266" i="22"/>
  <c r="J536" i="22"/>
  <c r="J116" i="22"/>
  <c r="C222" i="22"/>
  <c r="C378" i="22"/>
  <c r="G183" i="22"/>
  <c r="C118" i="22"/>
  <c r="H11" i="22"/>
  <c r="E180" i="22"/>
  <c r="C478" i="22"/>
  <c r="H133" i="22"/>
  <c r="C573" i="22"/>
  <c r="I197" i="22"/>
  <c r="C206" i="22"/>
  <c r="I429" i="22"/>
  <c r="C58" i="22"/>
  <c r="I58" i="22"/>
  <c r="H111" i="22"/>
  <c r="C243" i="22"/>
  <c r="G438" i="22"/>
  <c r="I151" i="22"/>
  <c r="G151" i="22"/>
  <c r="I253" i="22"/>
  <c r="C192" i="22"/>
  <c r="I192" i="22"/>
  <c r="I17" i="22"/>
  <c r="G17" i="22"/>
  <c r="G100" i="22"/>
  <c r="I577" i="22"/>
  <c r="G577" i="22"/>
  <c r="E577" i="22"/>
  <c r="C577" i="22"/>
  <c r="I72" i="22"/>
  <c r="G72" i="22"/>
  <c r="E72" i="22"/>
  <c r="C72" i="22"/>
  <c r="I519" i="22"/>
  <c r="H519" i="22"/>
  <c r="G519" i="22"/>
  <c r="E519" i="22"/>
  <c r="C519" i="22"/>
  <c r="H69" i="22"/>
  <c r="E69" i="22"/>
  <c r="C69" i="22"/>
  <c r="J69" i="22"/>
  <c r="I69" i="22"/>
  <c r="G69" i="22"/>
  <c r="H183" i="22"/>
  <c r="C353" i="22"/>
  <c r="E22" i="22"/>
  <c r="I11" i="22"/>
  <c r="G303" i="22"/>
  <c r="E220" i="22"/>
  <c r="C215" i="22"/>
  <c r="C261" i="22"/>
  <c r="I133" i="22"/>
  <c r="G251" i="22"/>
  <c r="C347" i="22"/>
  <c r="C15" i="22"/>
  <c r="I15" i="22"/>
  <c r="H542" i="22"/>
  <c r="C111" i="22"/>
  <c r="G193" i="22"/>
  <c r="G178" i="22"/>
  <c r="H399" i="22"/>
  <c r="H438" i="22"/>
  <c r="G439" i="22"/>
  <c r="C151" i="22"/>
  <c r="C253" i="22"/>
  <c r="G612" i="22"/>
  <c r="C17" i="22"/>
  <c r="H550" i="22"/>
  <c r="J550" i="22"/>
  <c r="I550" i="22"/>
  <c r="G84" i="22"/>
  <c r="C84" i="22"/>
  <c r="J84" i="22"/>
  <c r="H373" i="22"/>
  <c r="C373" i="22"/>
  <c r="J373" i="22"/>
  <c r="G424" i="22"/>
  <c r="I424" i="22"/>
  <c r="H72" i="22"/>
  <c r="J519" i="22"/>
  <c r="E61" i="22"/>
  <c r="C61" i="22"/>
  <c r="J61" i="22"/>
  <c r="I61" i="22"/>
  <c r="H61" i="22"/>
  <c r="G61" i="22"/>
  <c r="I163" i="22"/>
  <c r="H163" i="22"/>
  <c r="J163" i="22"/>
  <c r="G163" i="22"/>
  <c r="E163" i="22"/>
  <c r="C163" i="22"/>
  <c r="G302" i="22"/>
  <c r="I4" i="22"/>
  <c r="G4" i="22"/>
  <c r="G372" i="22"/>
  <c r="C372" i="22"/>
  <c r="J372" i="22"/>
  <c r="E632" i="22"/>
  <c r="C632" i="22"/>
  <c r="J632" i="22"/>
  <c r="I632" i="22"/>
  <c r="G632" i="22"/>
  <c r="G171" i="22"/>
  <c r="E171" i="22"/>
  <c r="J171" i="22"/>
  <c r="I171" i="22"/>
  <c r="H171" i="22"/>
  <c r="E28" i="22"/>
  <c r="C28" i="22"/>
  <c r="J28" i="22"/>
  <c r="I28" i="22"/>
  <c r="H28" i="22"/>
  <c r="G28" i="22"/>
  <c r="H468" i="22"/>
  <c r="G468" i="22"/>
  <c r="J468" i="22"/>
  <c r="I468" i="22"/>
  <c r="C562" i="22"/>
  <c r="H562" i="22"/>
  <c r="G562" i="22"/>
  <c r="J562" i="22"/>
  <c r="I562" i="22"/>
  <c r="H22" i="22"/>
  <c r="H394" i="22"/>
  <c r="I303" i="22"/>
  <c r="G220" i="22"/>
  <c r="H180" i="22"/>
  <c r="I172" i="22"/>
  <c r="I251" i="22"/>
  <c r="C197" i="22"/>
  <c r="G429" i="22"/>
  <c r="C302" i="22"/>
  <c r="H17" i="22"/>
  <c r="H537" i="22"/>
  <c r="C537" i="22"/>
  <c r="C4" i="22"/>
  <c r="I379" i="22"/>
  <c r="J379" i="22"/>
  <c r="G379" i="22"/>
  <c r="J577" i="22"/>
  <c r="C171" i="22"/>
  <c r="C320" i="22"/>
  <c r="J320" i="22"/>
  <c r="I320" i="22"/>
  <c r="H320" i="22"/>
  <c r="G320" i="22"/>
  <c r="E320" i="22"/>
  <c r="I399" i="22"/>
  <c r="G399" i="22"/>
  <c r="I250" i="22"/>
  <c r="H250" i="22"/>
  <c r="E435" i="22"/>
  <c r="C435" i="22"/>
  <c r="I435" i="22"/>
  <c r="H435" i="22"/>
  <c r="G435" i="22"/>
  <c r="E368" i="22"/>
  <c r="C368" i="22"/>
  <c r="J368" i="22"/>
  <c r="I368" i="22"/>
  <c r="H368" i="22"/>
  <c r="G368" i="22"/>
  <c r="I568" i="22"/>
  <c r="H568" i="22"/>
  <c r="J568" i="22"/>
  <c r="G568" i="22"/>
  <c r="E568" i="22"/>
  <c r="C568" i="22"/>
  <c r="G332" i="22"/>
  <c r="H332" i="22"/>
  <c r="E332" i="22"/>
  <c r="J332" i="22"/>
  <c r="C332" i="22"/>
  <c r="G115" i="22"/>
  <c r="I600" i="22"/>
  <c r="G600" i="22"/>
  <c r="C399" i="22"/>
  <c r="C100" i="22"/>
  <c r="I100" i="22"/>
  <c r="H100" i="22"/>
  <c r="H4" i="22"/>
  <c r="I372" i="22"/>
  <c r="C622" i="22"/>
  <c r="J622" i="22"/>
  <c r="I622" i="22"/>
  <c r="G622" i="22"/>
  <c r="E379" i="22"/>
  <c r="H632" i="22"/>
  <c r="H217" i="22"/>
  <c r="G217" i="22"/>
  <c r="J435" i="22"/>
  <c r="I332" i="22"/>
  <c r="E133" i="22"/>
  <c r="C251" i="22"/>
  <c r="H115" i="22"/>
  <c r="I122" i="22"/>
  <c r="G122" i="22"/>
  <c r="H302" i="22"/>
  <c r="C600" i="22"/>
  <c r="C438" i="22"/>
  <c r="C259" i="22"/>
  <c r="I259" i="22"/>
  <c r="H204" i="22"/>
  <c r="C439" i="22"/>
  <c r="H439" i="22"/>
  <c r="C612" i="22"/>
  <c r="H612" i="22"/>
  <c r="J4" i="22"/>
  <c r="G250" i="22"/>
  <c r="E622" i="22"/>
  <c r="H379" i="22"/>
  <c r="C477" i="22"/>
  <c r="G477" i="22"/>
  <c r="E477" i="22"/>
  <c r="J477" i="22"/>
  <c r="C217" i="22"/>
  <c r="I242" i="22"/>
  <c r="H242" i="22"/>
  <c r="J242" i="22"/>
  <c r="G242" i="22"/>
  <c r="E242" i="22"/>
  <c r="C242" i="22"/>
  <c r="C453" i="22"/>
  <c r="I453" i="22"/>
  <c r="H453" i="22"/>
  <c r="G453" i="22"/>
  <c r="J453" i="22"/>
  <c r="C22" i="22"/>
  <c r="G11" i="22"/>
  <c r="E303" i="22"/>
  <c r="C220" i="22"/>
  <c r="C180" i="22"/>
  <c r="H197" i="22"/>
  <c r="I206" i="22"/>
  <c r="G206" i="22"/>
  <c r="I115" i="22"/>
  <c r="H429" i="22"/>
  <c r="I302" i="22"/>
  <c r="C193" i="22"/>
  <c r="C442" i="22"/>
  <c r="I442" i="22"/>
  <c r="H301" i="22"/>
  <c r="C204" i="22"/>
  <c r="H474" i="22"/>
  <c r="C474" i="22"/>
  <c r="C126" i="22"/>
  <c r="I126" i="22"/>
  <c r="J250" i="22"/>
  <c r="J377" i="22"/>
  <c r="H377" i="22"/>
  <c r="G377" i="22"/>
  <c r="I299" i="22"/>
  <c r="C299" i="22"/>
  <c r="J299" i="22"/>
  <c r="H299" i="22"/>
  <c r="G423" i="22"/>
  <c r="E423" i="22"/>
  <c r="C423" i="22"/>
  <c r="J423" i="22"/>
  <c r="H189" i="22"/>
  <c r="G189" i="22"/>
  <c r="C189" i="22"/>
  <c r="J113" i="22"/>
  <c r="I113" i="22"/>
  <c r="H113" i="22"/>
  <c r="G113" i="22"/>
  <c r="I8" i="22"/>
  <c r="H8" i="22"/>
  <c r="J8" i="22"/>
  <c r="G8" i="22"/>
  <c r="E8" i="22"/>
  <c r="C8" i="22"/>
  <c r="E453" i="22"/>
  <c r="J313" i="22"/>
  <c r="I313" i="22"/>
  <c r="H313" i="22"/>
  <c r="G313" i="22"/>
  <c r="C393" i="22"/>
  <c r="J393" i="22"/>
  <c r="I393" i="22"/>
  <c r="H393" i="22"/>
  <c r="G393" i="22"/>
  <c r="J371" i="22"/>
  <c r="J53" i="22"/>
  <c r="H87" i="22"/>
  <c r="J187" i="22"/>
  <c r="G319" i="22"/>
  <c r="H533" i="22"/>
  <c r="I524" i="22"/>
  <c r="G524" i="22"/>
  <c r="H227" i="22"/>
  <c r="G227" i="22"/>
  <c r="E227" i="22"/>
  <c r="H447" i="22"/>
  <c r="G447" i="22"/>
  <c r="E447" i="22"/>
  <c r="H207" i="22"/>
  <c r="G207" i="22"/>
  <c r="E207" i="22"/>
  <c r="H530" i="22"/>
  <c r="G530" i="22"/>
  <c r="E530" i="22"/>
  <c r="H409" i="22"/>
  <c r="G409" i="22"/>
  <c r="E409" i="22"/>
  <c r="G78" i="22"/>
  <c r="E78" i="22"/>
  <c r="E393" i="22"/>
  <c r="J87" i="22"/>
  <c r="E525" i="22"/>
  <c r="C603" i="22"/>
  <c r="I603" i="22"/>
  <c r="G624" i="22"/>
  <c r="I264" i="22"/>
  <c r="G334" i="22"/>
  <c r="C7" i="22"/>
  <c r="I7" i="22"/>
  <c r="G489" i="22"/>
  <c r="C601" i="22"/>
  <c r="I601" i="22"/>
  <c r="G231" i="22"/>
  <c r="C81" i="22"/>
  <c r="I81" i="22"/>
  <c r="H78" i="22"/>
  <c r="G618" i="22"/>
  <c r="I618" i="22"/>
  <c r="H618" i="22"/>
  <c r="E618" i="22"/>
  <c r="J618" i="22"/>
  <c r="C618" i="22"/>
  <c r="H102" i="22"/>
  <c r="H277" i="22"/>
  <c r="H216" i="22"/>
  <c r="H186" i="22"/>
  <c r="H318" i="22"/>
  <c r="H211" i="22"/>
  <c r="C87" i="22"/>
  <c r="H33" i="22"/>
  <c r="I141" i="22"/>
  <c r="C539" i="22"/>
  <c r="E405" i="22"/>
  <c r="I528" i="22"/>
  <c r="H323" i="22"/>
  <c r="C274" i="22"/>
  <c r="E381" i="22"/>
  <c r="C501" i="22"/>
  <c r="I432" i="22"/>
  <c r="H626" i="22"/>
  <c r="E7" i="22"/>
  <c r="C489" i="22"/>
  <c r="C231" i="22"/>
  <c r="E81" i="22"/>
  <c r="I409" i="22"/>
  <c r="I78" i="22"/>
  <c r="H129" i="22"/>
  <c r="I129" i="22"/>
  <c r="G129" i="22"/>
  <c r="E129" i="22"/>
  <c r="J384" i="22"/>
  <c r="I384" i="22"/>
  <c r="H384" i="22"/>
  <c r="G384" i="22"/>
  <c r="H544" i="22"/>
  <c r="G544" i="22"/>
  <c r="J544" i="22"/>
  <c r="I544" i="22"/>
  <c r="H319" i="22"/>
  <c r="C616" i="22"/>
  <c r="H616" i="22"/>
  <c r="G616" i="22"/>
  <c r="E616" i="22"/>
  <c r="G492" i="22"/>
  <c r="E492" i="22"/>
  <c r="C492" i="22"/>
  <c r="H80" i="22"/>
  <c r="G80" i="22"/>
  <c r="E80" i="22"/>
  <c r="G503" i="22"/>
  <c r="J503" i="22"/>
  <c r="I503" i="22"/>
  <c r="H503" i="22"/>
  <c r="C129" i="22"/>
  <c r="G604" i="22"/>
  <c r="I604" i="22"/>
  <c r="H604" i="22"/>
  <c r="E604" i="22"/>
  <c r="C604" i="22"/>
  <c r="C615" i="22"/>
  <c r="I615" i="22"/>
  <c r="H615" i="22"/>
  <c r="J615" i="22"/>
  <c r="G615" i="22"/>
  <c r="I540" i="22"/>
  <c r="G540" i="22"/>
  <c r="J540" i="22"/>
  <c r="H540" i="22"/>
  <c r="I580" i="22"/>
  <c r="H580" i="22"/>
  <c r="G580" i="22"/>
  <c r="E580" i="22"/>
  <c r="J580" i="22"/>
  <c r="C580" i="22"/>
  <c r="E539" i="22"/>
  <c r="H405" i="22"/>
  <c r="E274" i="22"/>
  <c r="H381" i="22"/>
  <c r="H525" i="22"/>
  <c r="C319" i="22"/>
  <c r="E291" i="22"/>
  <c r="C291" i="22"/>
  <c r="G452" i="22"/>
  <c r="G315" i="22"/>
  <c r="H524" i="22"/>
  <c r="G603" i="22"/>
  <c r="J227" i="22"/>
  <c r="H624" i="22"/>
  <c r="G264" i="22"/>
  <c r="J447" i="22"/>
  <c r="H334" i="22"/>
  <c r="G7" i="22"/>
  <c r="J207" i="22"/>
  <c r="H489" i="22"/>
  <c r="G601" i="22"/>
  <c r="J530" i="22"/>
  <c r="H231" i="22"/>
  <c r="G81" i="22"/>
  <c r="H492" i="22"/>
  <c r="C80" i="22"/>
  <c r="C503" i="22"/>
  <c r="J129" i="22"/>
  <c r="I479" i="22"/>
  <c r="H479" i="22"/>
  <c r="G479" i="22"/>
  <c r="E479" i="22"/>
  <c r="I460" i="22"/>
  <c r="H460" i="22"/>
  <c r="G460" i="22"/>
  <c r="G117" i="22"/>
  <c r="I117" i="22"/>
  <c r="H117" i="22"/>
  <c r="E117" i="22"/>
  <c r="I349" i="22"/>
  <c r="G349" i="22"/>
  <c r="J349" i="22"/>
  <c r="H349" i="22"/>
  <c r="E615" i="22"/>
  <c r="H131" i="22"/>
  <c r="G131" i="22"/>
  <c r="J131" i="22"/>
  <c r="I131" i="22"/>
  <c r="H418" i="22"/>
  <c r="J418" i="22"/>
  <c r="I418" i="22"/>
  <c r="G418" i="22"/>
  <c r="H576" i="22"/>
  <c r="E576" i="22"/>
  <c r="G576" i="22"/>
  <c r="C576" i="22"/>
  <c r="I576" i="22"/>
  <c r="I470" i="22"/>
  <c r="H470" i="22"/>
  <c r="G470" i="22"/>
  <c r="E470" i="22"/>
  <c r="I617" i="22"/>
  <c r="J617" i="22"/>
  <c r="H617" i="22"/>
  <c r="G617" i="22"/>
  <c r="C470" i="22"/>
  <c r="C617" i="22"/>
  <c r="J351" i="22"/>
  <c r="H351" i="22"/>
  <c r="G351" i="22"/>
  <c r="I351" i="22"/>
  <c r="G629" i="22"/>
  <c r="C541" i="22"/>
  <c r="I392" i="22"/>
  <c r="H392" i="22"/>
  <c r="J470" i="22"/>
  <c r="G491" i="22"/>
  <c r="H491" i="22"/>
  <c r="E491" i="22"/>
  <c r="G249" i="22"/>
  <c r="I249" i="22"/>
  <c r="H249" i="22"/>
  <c r="H512" i="22"/>
  <c r="H543" i="22"/>
  <c r="H391" i="22"/>
  <c r="G145" i="22"/>
  <c r="H586" i="22"/>
  <c r="G594" i="22"/>
  <c r="H431" i="22"/>
  <c r="G538" i="22"/>
  <c r="H37" i="22"/>
  <c r="G614" i="22"/>
  <c r="H10" i="22"/>
  <c r="G205" i="22"/>
  <c r="I47" i="22"/>
  <c r="H548" i="22"/>
  <c r="J331" i="22"/>
  <c r="J579" i="22"/>
  <c r="H395" i="22"/>
  <c r="I554" i="22"/>
  <c r="C60" i="22"/>
  <c r="H336" i="22"/>
  <c r="C581" i="22"/>
  <c r="J630" i="22"/>
  <c r="C629" i="22"/>
  <c r="I597" i="22"/>
  <c r="H597" i="22"/>
  <c r="E541" i="22"/>
  <c r="C392" i="22"/>
  <c r="E308" i="22"/>
  <c r="E348" i="22"/>
  <c r="C348" i="22"/>
  <c r="C491" i="22"/>
  <c r="C249" i="22"/>
  <c r="J47" i="22"/>
  <c r="E293" i="22"/>
  <c r="H282" i="22"/>
  <c r="G282" i="22"/>
  <c r="G407" i="22"/>
  <c r="E407" i="22"/>
  <c r="I257" i="22"/>
  <c r="H257" i="22"/>
  <c r="G257" i="22"/>
  <c r="C461" i="22"/>
  <c r="H461" i="22"/>
  <c r="G461" i="22"/>
  <c r="E461" i="22"/>
  <c r="G565" i="22"/>
  <c r="J565" i="22"/>
  <c r="I565" i="22"/>
  <c r="H565" i="22"/>
  <c r="I402" i="22"/>
  <c r="H402" i="22"/>
  <c r="G402" i="22"/>
  <c r="I145" i="22"/>
  <c r="I594" i="22"/>
  <c r="I538" i="22"/>
  <c r="I614" i="22"/>
  <c r="I205" i="22"/>
  <c r="C47" i="22"/>
  <c r="C579" i="22"/>
  <c r="J395" i="22"/>
  <c r="J336" i="22"/>
  <c r="E581" i="22"/>
  <c r="E629" i="22"/>
  <c r="C293" i="22"/>
  <c r="H24" i="22"/>
  <c r="G24" i="22"/>
  <c r="G541" i="22"/>
  <c r="E392" i="22"/>
  <c r="C282" i="22"/>
  <c r="H518" i="22"/>
  <c r="G518" i="22"/>
  <c r="E518" i="22"/>
  <c r="C407" i="22"/>
  <c r="C257" i="22"/>
  <c r="E32" i="22"/>
  <c r="C462" i="22"/>
  <c r="G462" i="22"/>
  <c r="E462" i="22"/>
  <c r="J491" i="22"/>
  <c r="C565" i="22"/>
  <c r="C500" i="22"/>
  <c r="H500" i="22"/>
  <c r="G500" i="22"/>
  <c r="E500" i="22"/>
  <c r="G60" i="22"/>
  <c r="C396" i="22"/>
  <c r="J396" i="22"/>
  <c r="H574" i="22"/>
  <c r="G574" i="22"/>
  <c r="H629" i="22"/>
  <c r="E287" i="22"/>
  <c r="H541" i="22"/>
  <c r="H276" i="22"/>
  <c r="E276" i="22"/>
  <c r="G595" i="22"/>
  <c r="C518" i="22"/>
  <c r="H407" i="22"/>
  <c r="G333" i="22"/>
  <c r="E333" i="22"/>
  <c r="I202" i="22"/>
  <c r="H202" i="22"/>
  <c r="G202" i="22"/>
  <c r="G32" i="22"/>
  <c r="H462" i="22"/>
  <c r="I457" i="22"/>
  <c r="H457" i="22"/>
  <c r="G457" i="22"/>
  <c r="I461" i="22"/>
  <c r="I213" i="22"/>
  <c r="G213" i="22"/>
  <c r="E213" i="22"/>
  <c r="C213" i="22"/>
  <c r="E565" i="22"/>
  <c r="I329" i="22"/>
  <c r="G329" i="22"/>
  <c r="E329" i="22"/>
  <c r="C329" i="22"/>
  <c r="J402" i="22"/>
  <c r="I500" i="22"/>
  <c r="C403" i="22"/>
  <c r="J403" i="22"/>
  <c r="J200" i="22"/>
  <c r="I200" i="22"/>
  <c r="H200" i="22"/>
  <c r="G200" i="22"/>
  <c r="I380" i="22"/>
  <c r="H380" i="22"/>
  <c r="G380" i="22"/>
  <c r="C380" i="22"/>
  <c r="C200" i="22"/>
  <c r="G290" i="22"/>
  <c r="I290" i="22"/>
  <c r="H290" i="22"/>
  <c r="J380" i="22"/>
  <c r="J458" i="22"/>
  <c r="J455" i="22"/>
  <c r="J504" i="22"/>
  <c r="G476" i="22"/>
  <c r="H167" i="22"/>
  <c r="J214" i="22"/>
  <c r="G436" i="22"/>
  <c r="H627" i="22"/>
  <c r="J485" i="22"/>
  <c r="G136" i="22"/>
  <c r="H517" i="22"/>
  <c r="J182" i="22"/>
  <c r="G532" i="22"/>
  <c r="I421" i="22"/>
  <c r="H563" i="22"/>
  <c r="J441" i="22"/>
  <c r="I374" i="22"/>
  <c r="C534" i="22"/>
  <c r="H534" i="22"/>
  <c r="H513" i="22"/>
  <c r="H571" i="22"/>
  <c r="H403" i="22"/>
  <c r="H324" i="22"/>
  <c r="G324" i="22"/>
  <c r="J324" i="22"/>
  <c r="I324" i="22"/>
  <c r="C324" i="22"/>
  <c r="G210" i="22"/>
  <c r="J210" i="22"/>
  <c r="I210" i="22"/>
  <c r="H210" i="22"/>
  <c r="H476" i="22"/>
  <c r="I167" i="22"/>
  <c r="H436" i="22"/>
  <c r="I627" i="22"/>
  <c r="H136" i="22"/>
  <c r="I517" i="22"/>
  <c r="H532" i="22"/>
  <c r="C44" i="22"/>
  <c r="J421" i="22"/>
  <c r="C388" i="22"/>
  <c r="J563" i="22"/>
  <c r="C374" i="22"/>
  <c r="C558" i="22"/>
  <c r="C508" i="22"/>
  <c r="H508" i="22"/>
  <c r="H340" i="22"/>
  <c r="E340" i="22"/>
  <c r="I343" i="22"/>
  <c r="H343" i="22"/>
  <c r="I403" i="22"/>
  <c r="J167" i="22"/>
  <c r="J627" i="22"/>
  <c r="J517" i="22"/>
  <c r="G609" i="22"/>
  <c r="E609" i="22"/>
  <c r="I605" i="22"/>
  <c r="G605" i="22"/>
  <c r="C421" i="22"/>
  <c r="C563" i="22"/>
  <c r="I339" i="22"/>
  <c r="H339" i="22"/>
  <c r="C339" i="22"/>
  <c r="J339" i="22"/>
  <c r="C275" i="22"/>
  <c r="I275" i="22"/>
  <c r="H275" i="22"/>
  <c r="G275" i="22"/>
  <c r="G511" i="22"/>
  <c r="G599" i="22"/>
  <c r="G292" i="22"/>
  <c r="G456" i="22"/>
  <c r="I236" i="22"/>
  <c r="G307" i="22"/>
  <c r="G283" i="22"/>
  <c r="H451" i="22"/>
  <c r="H154" i="22"/>
  <c r="G411" i="22"/>
  <c r="H265" i="22"/>
  <c r="G265" i="22"/>
  <c r="H97" i="22"/>
  <c r="G106" i="22"/>
  <c r="H225" i="22"/>
  <c r="H375" i="22"/>
  <c r="C375" i="22"/>
  <c r="J375" i="22"/>
  <c r="I375" i="22"/>
  <c r="G375" i="22"/>
  <c r="I529" i="22"/>
  <c r="H529" i="22"/>
  <c r="H296" i="22"/>
  <c r="G296" i="22"/>
  <c r="H411" i="22"/>
  <c r="I411" i="22"/>
  <c r="G553" i="22"/>
  <c r="I162" i="22"/>
  <c r="E162" i="22"/>
  <c r="C162" i="22"/>
  <c r="J162" i="22"/>
  <c r="H162" i="22"/>
  <c r="G162" i="22"/>
  <c r="I587" i="22"/>
  <c r="H587" i="22"/>
  <c r="G587" i="22"/>
  <c r="E587" i="22"/>
  <c r="C587" i="22"/>
  <c r="J587" i="22"/>
  <c r="C173" i="22"/>
  <c r="H483" i="22"/>
  <c r="G483" i="22"/>
  <c r="C66" i="22"/>
  <c r="G583" i="22"/>
  <c r="H469" i="22"/>
  <c r="G469" i="22"/>
  <c r="G154" i="22"/>
  <c r="C97" i="22"/>
  <c r="I397" i="22"/>
  <c r="H397" i="22"/>
  <c r="C480" i="22"/>
  <c r="G480" i="22"/>
  <c r="J480" i="22"/>
  <c r="I480" i="22"/>
  <c r="H480" i="22"/>
  <c r="E156" i="22"/>
  <c r="C156" i="22"/>
  <c r="J156" i="22"/>
  <c r="H156" i="22"/>
  <c r="G156" i="22"/>
  <c r="C411" i="22"/>
  <c r="I553" i="22"/>
  <c r="H553" i="22"/>
  <c r="C397" i="22"/>
  <c r="I156" i="22"/>
  <c r="I225" i="22"/>
  <c r="G225" i="22"/>
  <c r="E417" i="22"/>
  <c r="G417" i="22"/>
  <c r="C417" i="22"/>
  <c r="J417" i="22"/>
  <c r="I417" i="22"/>
  <c r="H417" i="22"/>
  <c r="J271" i="22"/>
  <c r="J71" i="22"/>
  <c r="I625" i="22"/>
  <c r="I155" i="22"/>
  <c r="I362" i="22"/>
  <c r="I175" i="22"/>
  <c r="C218" i="22"/>
  <c r="H498" i="22"/>
  <c r="J228" i="22"/>
  <c r="I150" i="22"/>
  <c r="I350" i="22"/>
  <c r="J20" i="22"/>
  <c r="J584" i="22"/>
  <c r="I74" i="22"/>
  <c r="I85" i="22"/>
  <c r="J316" i="22"/>
  <c r="J263" i="22"/>
  <c r="H415" i="22"/>
  <c r="C161" i="22"/>
  <c r="C43" i="22"/>
  <c r="C591" i="22"/>
  <c r="I401" i="22"/>
  <c r="G233" i="22"/>
  <c r="I498" i="22"/>
  <c r="J350" i="22"/>
  <c r="J74" i="22"/>
  <c r="C619" i="22"/>
  <c r="E63" i="22"/>
  <c r="G410" i="22"/>
  <c r="E161" i="22"/>
  <c r="E361" i="22"/>
  <c r="G75" i="22"/>
  <c r="J75" i="22"/>
  <c r="H65" i="22"/>
  <c r="E65" i="22"/>
  <c r="H272" i="22"/>
  <c r="I272" i="22"/>
  <c r="E272" i="22"/>
  <c r="E254" i="22"/>
  <c r="G254" i="22"/>
  <c r="C254" i="22"/>
  <c r="J498" i="22"/>
  <c r="G191" i="22"/>
  <c r="G134" i="22"/>
  <c r="E226" i="22"/>
  <c r="C404" i="22"/>
  <c r="I404" i="22"/>
  <c r="J247" i="22"/>
  <c r="G247" i="22"/>
  <c r="E535" i="22"/>
  <c r="I535" i="22"/>
  <c r="H535" i="22"/>
  <c r="G531" i="22"/>
  <c r="H531" i="22"/>
  <c r="C531" i="22"/>
  <c r="I252" i="22"/>
  <c r="C252" i="22"/>
  <c r="C535" i="22"/>
  <c r="E531" i="22"/>
  <c r="G218" i="22"/>
  <c r="I191" i="22"/>
  <c r="G387" i="22"/>
  <c r="J134" i="22"/>
  <c r="H493" i="22"/>
  <c r="E85" i="22"/>
  <c r="I514" i="22"/>
  <c r="G30" i="22"/>
  <c r="H383" i="22"/>
  <c r="J51" i="22"/>
  <c r="H63" i="22"/>
  <c r="E410" i="22"/>
  <c r="I312" i="22"/>
  <c r="H401" i="22"/>
  <c r="E75" i="22"/>
  <c r="G65" i="22"/>
  <c r="E404" i="22"/>
  <c r="H254" i="22"/>
  <c r="I531" i="22"/>
  <c r="I493" i="22"/>
  <c r="G584" i="22"/>
  <c r="E74" i="22"/>
  <c r="C46" i="22"/>
  <c r="H619" i="22"/>
  <c r="J514" i="22"/>
  <c r="H30" i="22"/>
  <c r="I383" i="22"/>
  <c r="G263" i="22"/>
  <c r="I63" i="22"/>
  <c r="G415" i="22"/>
  <c r="H410" i="22"/>
  <c r="G226" i="22"/>
  <c r="C365" i="22"/>
  <c r="G365" i="22"/>
  <c r="E93" i="22"/>
  <c r="C93" i="22"/>
  <c r="I93" i="22"/>
  <c r="J401" i="22"/>
  <c r="H75" i="22"/>
  <c r="I65" i="22"/>
  <c r="G404" i="22"/>
  <c r="G272" i="22"/>
  <c r="I254" i="22"/>
  <c r="E252" i="22"/>
  <c r="G535" i="22"/>
  <c r="J531" i="22"/>
  <c r="I387" i="22"/>
  <c r="G350" i="22"/>
  <c r="H20" i="22"/>
  <c r="J493" i="22"/>
  <c r="H584" i="22"/>
  <c r="I619" i="22"/>
  <c r="G85" i="22"/>
  <c r="I30" i="22"/>
  <c r="G316" i="22"/>
  <c r="H263" i="22"/>
  <c r="C51" i="22"/>
  <c r="J63" i="22"/>
  <c r="I415" i="22"/>
  <c r="I410" i="22"/>
  <c r="H226" i="22"/>
  <c r="H166" i="22"/>
  <c r="C166" i="22"/>
  <c r="J549" i="22"/>
  <c r="I75" i="22"/>
  <c r="J65" i="22"/>
  <c r="H404" i="22"/>
  <c r="H247" i="22"/>
  <c r="J272" i="22"/>
  <c r="J254" i="22"/>
  <c r="G252" i="22"/>
  <c r="J535" i="22"/>
  <c r="C191" i="22"/>
  <c r="G161" i="22"/>
  <c r="H161" i="22"/>
  <c r="I361" i="22"/>
  <c r="C361" i="22"/>
  <c r="H361" i="22"/>
  <c r="J43" i="22"/>
  <c r="G43" i="22"/>
  <c r="C14" i="22"/>
  <c r="H14" i="22"/>
  <c r="E14" i="22"/>
  <c r="G591" i="22"/>
  <c r="I591" i="22"/>
  <c r="E591" i="22"/>
  <c r="G567" i="22"/>
  <c r="C567" i="22"/>
  <c r="I341" i="22"/>
  <c r="J341" i="22"/>
  <c r="H146" i="22"/>
  <c r="G146" i="22"/>
  <c r="J404" i="22"/>
  <c r="I247" i="22"/>
  <c r="H252" i="22"/>
  <c r="H466" i="22"/>
  <c r="E466" i="22"/>
  <c r="C466" i="22"/>
  <c r="G515" i="22"/>
  <c r="C245" i="22"/>
  <c r="I38" i="22"/>
  <c r="H38" i="22"/>
  <c r="C382" i="22"/>
  <c r="I382" i="22"/>
  <c r="H382" i="22"/>
  <c r="G466" i="22"/>
  <c r="H398" i="22"/>
  <c r="J425" i="22"/>
  <c r="I481" i="22"/>
  <c r="C592" i="22"/>
  <c r="I527" i="22"/>
  <c r="H527" i="22"/>
  <c r="E245" i="22"/>
  <c r="E486" i="22"/>
  <c r="I466" i="22"/>
  <c r="I557" i="22"/>
  <c r="H557" i="22"/>
  <c r="G557" i="22"/>
  <c r="E557" i="22"/>
  <c r="E494" i="22"/>
  <c r="E515" i="22"/>
  <c r="H546" i="22"/>
  <c r="G546" i="22"/>
  <c r="E546" i="22"/>
  <c r="C232" i="22"/>
  <c r="I232" i="22"/>
  <c r="J466" i="22"/>
  <c r="H390" i="22"/>
  <c r="G390" i="22"/>
  <c r="E390" i="22"/>
  <c r="C390" i="22"/>
  <c r="C557" i="22"/>
  <c r="H588" i="22"/>
  <c r="G588" i="22"/>
  <c r="G245" i="22"/>
  <c r="I499" i="22"/>
  <c r="G499" i="22"/>
  <c r="G382" i="22"/>
  <c r="I444" i="22"/>
  <c r="G444" i="22"/>
  <c r="E444" i="22"/>
  <c r="J557" i="22"/>
  <c r="H481" i="22"/>
  <c r="G481" i="22"/>
  <c r="I515" i="22"/>
  <c r="H245" i="22"/>
  <c r="C499" i="22"/>
  <c r="J382" i="22"/>
  <c r="C444" i="22"/>
  <c r="J390" i="22"/>
  <c r="J314" i="22"/>
  <c r="E246" i="22"/>
  <c r="J355" i="22"/>
  <c r="I328" i="22"/>
  <c r="J152" i="22"/>
  <c r="G181" i="22"/>
  <c r="I559" i="22"/>
  <c r="G570" i="22"/>
  <c r="J559" i="22"/>
  <c r="G321" i="22"/>
  <c r="J561" i="22"/>
  <c r="J16" i="22"/>
  <c r="J449" i="22"/>
  <c r="I344" i="22"/>
  <c r="G246" i="22"/>
  <c r="I86" i="22"/>
  <c r="C328" i="22"/>
  <c r="H570" i="22"/>
  <c r="J354" i="22"/>
  <c r="G430" i="22"/>
  <c r="I181" i="22"/>
  <c r="C559" i="22"/>
  <c r="H321" i="22"/>
  <c r="H246" i="22"/>
  <c r="E355" i="22"/>
  <c r="I570" i="22"/>
  <c r="H430" i="22"/>
  <c r="E152" i="22"/>
  <c r="J181" i="22"/>
  <c r="I321" i="22"/>
  <c r="J570" i="22"/>
  <c r="J321" i="22"/>
  <c r="J453" i="17"/>
  <c r="I453" i="17"/>
  <c r="H453" i="17"/>
  <c r="G453" i="17"/>
  <c r="E453" i="17"/>
  <c r="C453" i="17"/>
  <c r="I302" i="17"/>
  <c r="J302" i="17"/>
  <c r="H302" i="17"/>
  <c r="G302" i="17"/>
  <c r="E302" i="17"/>
  <c r="C302" i="17"/>
  <c r="J122" i="17"/>
  <c r="I122" i="17"/>
  <c r="H122" i="17"/>
  <c r="G122" i="17"/>
  <c r="E122" i="17"/>
  <c r="C122" i="17"/>
  <c r="I130" i="17"/>
  <c r="H130" i="17"/>
  <c r="G130" i="17"/>
  <c r="J138" i="17"/>
  <c r="I138" i="17"/>
  <c r="H138" i="17"/>
  <c r="G138" i="17"/>
  <c r="E138" i="17"/>
  <c r="C138" i="17"/>
  <c r="I146" i="17"/>
  <c r="J146" i="17"/>
  <c r="H146" i="17"/>
  <c r="G146" i="17"/>
  <c r="I170" i="17"/>
  <c r="J170" i="17"/>
  <c r="H170" i="17"/>
  <c r="G170" i="17"/>
  <c r="E170" i="17"/>
  <c r="C170" i="17"/>
  <c r="I178" i="17"/>
  <c r="J178" i="17"/>
  <c r="H178" i="17"/>
  <c r="G178" i="17"/>
  <c r="J186" i="17"/>
  <c r="I186" i="17"/>
  <c r="H186" i="17"/>
  <c r="G186" i="17"/>
  <c r="I194" i="17"/>
  <c r="H194" i="17"/>
  <c r="G194" i="17"/>
  <c r="E194" i="17"/>
  <c r="C194" i="17"/>
  <c r="J202" i="17"/>
  <c r="I202" i="17"/>
  <c r="H202" i="17"/>
  <c r="G202" i="17"/>
  <c r="C202" i="17"/>
  <c r="E202" i="17"/>
  <c r="J210" i="17"/>
  <c r="I210" i="17"/>
  <c r="H210" i="17"/>
  <c r="G210" i="17"/>
  <c r="C210" i="17"/>
  <c r="J218" i="17"/>
  <c r="I218" i="17"/>
  <c r="H218" i="17"/>
  <c r="G218" i="17"/>
  <c r="J226" i="17"/>
  <c r="I226" i="17"/>
  <c r="H226" i="17"/>
  <c r="G226" i="17"/>
  <c r="J234" i="17"/>
  <c r="I234" i="17"/>
  <c r="H234" i="17"/>
  <c r="G234" i="17"/>
  <c r="C234" i="17"/>
  <c r="I242" i="17"/>
  <c r="J242" i="17"/>
  <c r="H242" i="17"/>
  <c r="G242" i="17"/>
  <c r="C242" i="17"/>
  <c r="J250" i="17"/>
  <c r="I250" i="17"/>
  <c r="H250" i="17"/>
  <c r="G250" i="17"/>
  <c r="C250" i="17"/>
  <c r="I258" i="17"/>
  <c r="J258" i="17"/>
  <c r="H258" i="17"/>
  <c r="G258" i="17"/>
  <c r="C258" i="17"/>
  <c r="J266" i="17"/>
  <c r="I266" i="17"/>
  <c r="H266" i="17"/>
  <c r="G266" i="17"/>
  <c r="J274" i="17"/>
  <c r="I274" i="17"/>
  <c r="H274" i="17"/>
  <c r="G274" i="17"/>
  <c r="E274" i="17"/>
  <c r="C274" i="17"/>
  <c r="I282" i="17"/>
  <c r="H282" i="17"/>
  <c r="G282" i="17"/>
  <c r="E282" i="17"/>
  <c r="C282" i="17"/>
  <c r="I53" i="17"/>
  <c r="H53" i="17"/>
  <c r="G53" i="17"/>
  <c r="E53" i="17"/>
  <c r="C53" i="17"/>
  <c r="J85" i="17"/>
  <c r="I85" i="17"/>
  <c r="H85" i="17"/>
  <c r="G85" i="17"/>
  <c r="E85" i="17"/>
  <c r="C85" i="17"/>
  <c r="J109" i="17"/>
  <c r="I109" i="17"/>
  <c r="H109" i="17"/>
  <c r="G109" i="17"/>
  <c r="I117" i="17"/>
  <c r="H117" i="17"/>
  <c r="G117" i="17"/>
  <c r="C117" i="17"/>
  <c r="I141" i="17"/>
  <c r="H141" i="17"/>
  <c r="G141" i="17"/>
  <c r="E141" i="17"/>
  <c r="C141" i="17"/>
  <c r="J157" i="17"/>
  <c r="I157" i="17"/>
  <c r="H157" i="17"/>
  <c r="G157" i="17"/>
  <c r="C157" i="17"/>
  <c r="J181" i="17"/>
  <c r="I181" i="17"/>
  <c r="H181" i="17"/>
  <c r="G181" i="17"/>
  <c r="E181" i="17"/>
  <c r="C181" i="17"/>
  <c r="J205" i="17"/>
  <c r="I205" i="17"/>
  <c r="H205" i="17"/>
  <c r="E205" i="17"/>
  <c r="G205" i="17"/>
  <c r="C205" i="17"/>
  <c r="I221" i="17"/>
  <c r="H221" i="17"/>
  <c r="G221" i="17"/>
  <c r="C221" i="17"/>
  <c r="J245" i="17"/>
  <c r="I245" i="17"/>
  <c r="H245" i="17"/>
  <c r="G245" i="17"/>
  <c r="C245" i="17"/>
  <c r="J269" i="17"/>
  <c r="I269" i="17"/>
  <c r="H269" i="17"/>
  <c r="G269" i="17"/>
  <c r="J293" i="17"/>
  <c r="I293" i="17"/>
  <c r="H293" i="17"/>
  <c r="G293" i="17"/>
  <c r="E293" i="17"/>
  <c r="C293" i="17"/>
  <c r="J301" i="17"/>
  <c r="I301" i="17"/>
  <c r="H301" i="17"/>
  <c r="G301" i="17"/>
  <c r="C301" i="17"/>
  <c r="J333" i="17"/>
  <c r="I333" i="17"/>
  <c r="H333" i="17"/>
  <c r="G333" i="17"/>
  <c r="J349" i="17"/>
  <c r="I349" i="17"/>
  <c r="H349" i="17"/>
  <c r="G349" i="17"/>
  <c r="E349" i="17"/>
  <c r="C349" i="17"/>
  <c r="J373" i="17"/>
  <c r="I373" i="17"/>
  <c r="H373" i="17"/>
  <c r="G373" i="17"/>
  <c r="J397" i="17"/>
  <c r="I397" i="17"/>
  <c r="H397" i="17"/>
  <c r="E397" i="17"/>
  <c r="C397" i="17"/>
  <c r="G397" i="17"/>
  <c r="J413" i="17"/>
  <c r="I413" i="17"/>
  <c r="H413" i="17"/>
  <c r="G413" i="17"/>
  <c r="C413" i="17"/>
  <c r="E413" i="17"/>
  <c r="J445" i="17"/>
  <c r="I445" i="17"/>
  <c r="H445" i="17"/>
  <c r="G445" i="17"/>
  <c r="J477" i="17"/>
  <c r="I477" i="17"/>
  <c r="H477" i="17"/>
  <c r="G477" i="17"/>
  <c r="J270" i="17"/>
  <c r="I270" i="17"/>
  <c r="H270" i="17"/>
  <c r="G270" i="17"/>
  <c r="J17" i="17"/>
  <c r="I17" i="17"/>
  <c r="G17" i="17"/>
  <c r="H17" i="17"/>
  <c r="E17" i="17"/>
  <c r="C17" i="17"/>
  <c r="I25" i="17"/>
  <c r="G25" i="17"/>
  <c r="H25" i="17"/>
  <c r="E25" i="17"/>
  <c r="C25" i="17"/>
  <c r="I41" i="17"/>
  <c r="J41" i="17"/>
  <c r="G41" i="17"/>
  <c r="H41" i="17"/>
  <c r="E41" i="17"/>
  <c r="C41" i="17"/>
  <c r="J57" i="17"/>
  <c r="I57" i="17"/>
  <c r="H57" i="17"/>
  <c r="G57" i="17"/>
  <c r="E57" i="17"/>
  <c r="C57" i="17"/>
  <c r="I65" i="17"/>
  <c r="H65" i="17"/>
  <c r="G65" i="17"/>
  <c r="E65" i="17"/>
  <c r="C65" i="17"/>
  <c r="I73" i="17"/>
  <c r="J73" i="17"/>
  <c r="H73" i="17"/>
  <c r="G73" i="17"/>
  <c r="E73" i="17"/>
  <c r="C73" i="17"/>
  <c r="I89" i="17"/>
  <c r="H89" i="17"/>
  <c r="G89" i="17"/>
  <c r="E89" i="17"/>
  <c r="C89" i="17"/>
  <c r="J97" i="17"/>
  <c r="I97" i="17"/>
  <c r="H97" i="17"/>
  <c r="G97" i="17"/>
  <c r="E97" i="17"/>
  <c r="I105" i="17"/>
  <c r="J105" i="17"/>
  <c r="H105" i="17"/>
  <c r="G105" i="17"/>
  <c r="E105" i="17"/>
  <c r="C105" i="17"/>
  <c r="J10" i="17"/>
  <c r="I10" i="17"/>
  <c r="H10" i="17"/>
  <c r="G10" i="17"/>
  <c r="E10" i="17"/>
  <c r="C10" i="17"/>
  <c r="I18" i="17"/>
  <c r="J18" i="17"/>
  <c r="G18" i="17"/>
  <c r="H18" i="17"/>
  <c r="E18" i="17"/>
  <c r="C18" i="17"/>
  <c r="I26" i="17"/>
  <c r="H26" i="17"/>
  <c r="G26" i="17"/>
  <c r="E26" i="17"/>
  <c r="C26" i="17"/>
  <c r="J34" i="17"/>
  <c r="I34" i="17"/>
  <c r="H34" i="17"/>
  <c r="G34" i="17"/>
  <c r="E34" i="17"/>
  <c r="C34" i="17"/>
  <c r="J42" i="17"/>
  <c r="I42" i="17"/>
  <c r="G42" i="17"/>
  <c r="H42" i="17"/>
  <c r="I50" i="17"/>
  <c r="J50" i="17"/>
  <c r="H50" i="17"/>
  <c r="G50" i="17"/>
  <c r="I58" i="17"/>
  <c r="H58" i="17"/>
  <c r="G58" i="17"/>
  <c r="C58" i="17"/>
  <c r="E58" i="17"/>
  <c r="I66" i="17"/>
  <c r="J66" i="17"/>
  <c r="H66" i="17"/>
  <c r="G66" i="17"/>
  <c r="E66" i="17"/>
  <c r="C66" i="17"/>
  <c r="I74" i="17"/>
  <c r="H74" i="17"/>
  <c r="G74" i="17"/>
  <c r="E74" i="17"/>
  <c r="C74" i="17"/>
  <c r="I82" i="17"/>
  <c r="J82" i="17"/>
  <c r="H82" i="17"/>
  <c r="G82" i="17"/>
  <c r="E82" i="17"/>
  <c r="C82" i="17"/>
  <c r="I90" i="17"/>
  <c r="J90" i="17"/>
  <c r="H90" i="17"/>
  <c r="G90" i="17"/>
  <c r="J98" i="17"/>
  <c r="I98" i="17"/>
  <c r="H98" i="17"/>
  <c r="G98" i="17"/>
  <c r="C98" i="17"/>
  <c r="I106" i="17"/>
  <c r="H106" i="17"/>
  <c r="G106" i="17"/>
  <c r="I114" i="17"/>
  <c r="J114" i="17"/>
  <c r="H114" i="17"/>
  <c r="G114" i="17"/>
  <c r="E114" i="17"/>
  <c r="C114" i="17"/>
  <c r="J162" i="17"/>
  <c r="I162" i="17"/>
  <c r="G162" i="17"/>
  <c r="H162" i="17"/>
  <c r="E162" i="17"/>
  <c r="C162" i="17"/>
  <c r="I3" i="17"/>
  <c r="H3" i="17"/>
  <c r="G3" i="17"/>
  <c r="E3" i="17"/>
  <c r="C3" i="17"/>
  <c r="I11" i="17"/>
  <c r="J11" i="17"/>
  <c r="H11" i="17"/>
  <c r="G11" i="17"/>
  <c r="E11" i="17"/>
  <c r="C11" i="17"/>
  <c r="I19" i="17"/>
  <c r="J19" i="17"/>
  <c r="H19" i="17"/>
  <c r="G19" i="17"/>
  <c r="E19" i="17"/>
  <c r="C19" i="17"/>
  <c r="I27" i="17"/>
  <c r="H27" i="17"/>
  <c r="G27" i="17"/>
  <c r="E27" i="17"/>
  <c r="C27" i="17"/>
  <c r="J35" i="17"/>
  <c r="I35" i="17"/>
  <c r="H35" i="17"/>
  <c r="G35" i="17"/>
  <c r="C35" i="17"/>
  <c r="E35" i="17"/>
  <c r="I43" i="17"/>
  <c r="H43" i="17"/>
  <c r="G43" i="17"/>
  <c r="E43" i="17"/>
  <c r="C43" i="17"/>
  <c r="J51" i="17"/>
  <c r="I51" i="17"/>
  <c r="H51" i="17"/>
  <c r="G51" i="17"/>
  <c r="E51" i="17"/>
  <c r="J59" i="17"/>
  <c r="I59" i="17"/>
  <c r="H59" i="17"/>
  <c r="G59" i="17"/>
  <c r="E59" i="17"/>
  <c r="C59" i="17"/>
  <c r="I67" i="17"/>
  <c r="H67" i="17"/>
  <c r="G67" i="17"/>
  <c r="E67" i="17"/>
  <c r="C67" i="17"/>
  <c r="J75" i="17"/>
  <c r="I75" i="17"/>
  <c r="H75" i="17"/>
  <c r="G75" i="17"/>
  <c r="E75" i="17"/>
  <c r="C75" i="17"/>
  <c r="J83" i="17"/>
  <c r="I83" i="17"/>
  <c r="H83" i="17"/>
  <c r="G83" i="17"/>
  <c r="I91" i="17"/>
  <c r="H91" i="17"/>
  <c r="G91" i="17"/>
  <c r="E91" i="17"/>
  <c r="C91" i="17"/>
  <c r="J99" i="17"/>
  <c r="I99" i="17"/>
  <c r="H99" i="17"/>
  <c r="G99" i="17"/>
  <c r="C99" i="17"/>
  <c r="E99" i="17"/>
  <c r="I107" i="17"/>
  <c r="H107" i="17"/>
  <c r="G107" i="17"/>
  <c r="E107" i="17"/>
  <c r="C107" i="17"/>
  <c r="J115" i="17"/>
  <c r="I115" i="17"/>
  <c r="H115" i="17"/>
  <c r="G115" i="17"/>
  <c r="E115" i="17"/>
  <c r="J123" i="17"/>
  <c r="I123" i="17"/>
  <c r="H123" i="17"/>
  <c r="G123" i="17"/>
  <c r="E123" i="17"/>
  <c r="C123" i="17"/>
  <c r="I131" i="17"/>
  <c r="H131" i="17"/>
  <c r="G131" i="17"/>
  <c r="E131" i="17"/>
  <c r="C131" i="17"/>
  <c r="J139" i="17"/>
  <c r="I139" i="17"/>
  <c r="H139" i="17"/>
  <c r="G139" i="17"/>
  <c r="C139" i="17"/>
  <c r="J147" i="17"/>
  <c r="I147" i="17"/>
  <c r="H147" i="17"/>
  <c r="G147" i="17"/>
  <c r="C147" i="17"/>
  <c r="E147" i="17"/>
  <c r="J155" i="17"/>
  <c r="I155" i="17"/>
  <c r="H155" i="17"/>
  <c r="G155" i="17"/>
  <c r="J163" i="17"/>
  <c r="I163" i="17"/>
  <c r="H163" i="17"/>
  <c r="G163" i="17"/>
  <c r="C163" i="17"/>
  <c r="E163" i="17"/>
  <c r="I171" i="17"/>
  <c r="H171" i="17"/>
  <c r="G171" i="17"/>
  <c r="E171" i="17"/>
  <c r="C171" i="17"/>
  <c r="J179" i="17"/>
  <c r="I179" i="17"/>
  <c r="H179" i="17"/>
  <c r="G179" i="17"/>
  <c r="C179" i="17"/>
  <c r="J187" i="17"/>
  <c r="I187" i="17"/>
  <c r="H187" i="17"/>
  <c r="G187" i="17"/>
  <c r="E187" i="17"/>
  <c r="C187" i="17"/>
  <c r="J195" i="17"/>
  <c r="I195" i="17"/>
  <c r="H195" i="17"/>
  <c r="G195" i="17"/>
  <c r="E195" i="17"/>
  <c r="C195" i="17"/>
  <c r="I203" i="17"/>
  <c r="H203" i="17"/>
  <c r="G203" i="17"/>
  <c r="J211" i="17"/>
  <c r="I211" i="17"/>
  <c r="H211" i="17"/>
  <c r="G211" i="17"/>
  <c r="C211" i="17"/>
  <c r="J219" i="17"/>
  <c r="I219" i="17"/>
  <c r="H219" i="17"/>
  <c r="G219" i="17"/>
  <c r="C219" i="17"/>
  <c r="J227" i="17"/>
  <c r="I227" i="17"/>
  <c r="H227" i="17"/>
  <c r="G227" i="17"/>
  <c r="C227" i="17"/>
  <c r="J235" i="17"/>
  <c r="I235" i="17"/>
  <c r="H235" i="17"/>
  <c r="G235" i="17"/>
  <c r="C235" i="17"/>
  <c r="J243" i="17"/>
  <c r="I243" i="17"/>
  <c r="H243" i="17"/>
  <c r="G243" i="17"/>
  <c r="C243" i="17"/>
  <c r="J251" i="17"/>
  <c r="I251" i="17"/>
  <c r="H251" i="17"/>
  <c r="G251" i="17"/>
  <c r="C251" i="17"/>
  <c r="J259" i="17"/>
  <c r="I259" i="17"/>
  <c r="H259" i="17"/>
  <c r="G259" i="17"/>
  <c r="C259" i="17"/>
  <c r="J267" i="17"/>
  <c r="I267" i="17"/>
  <c r="H267" i="17"/>
  <c r="G267" i="17"/>
  <c r="C267" i="17"/>
  <c r="J275" i="17"/>
  <c r="I275" i="17"/>
  <c r="H275" i="17"/>
  <c r="G275" i="17"/>
  <c r="E275" i="17"/>
  <c r="C275" i="17"/>
  <c r="J283" i="17"/>
  <c r="I283" i="17"/>
  <c r="H283" i="17"/>
  <c r="G283" i="17"/>
  <c r="E283" i="17"/>
  <c r="C283" i="17"/>
  <c r="J291" i="17"/>
  <c r="I291" i="17"/>
  <c r="H291" i="17"/>
  <c r="G291" i="17"/>
  <c r="C291" i="17"/>
  <c r="E291" i="17"/>
  <c r="J299" i="17"/>
  <c r="I299" i="17"/>
  <c r="H299" i="17"/>
  <c r="G299" i="17"/>
  <c r="E299" i="17"/>
  <c r="C299" i="17"/>
  <c r="J307" i="17"/>
  <c r="I307" i="17"/>
  <c r="H307" i="17"/>
  <c r="G307" i="17"/>
  <c r="E307" i="17"/>
  <c r="J315" i="17"/>
  <c r="I315" i="17"/>
  <c r="H315" i="17"/>
  <c r="G315" i="17"/>
  <c r="E315" i="17"/>
  <c r="C315" i="17"/>
  <c r="J323" i="17"/>
  <c r="I323" i="17"/>
  <c r="H323" i="17"/>
  <c r="G323" i="17"/>
  <c r="E323" i="17"/>
  <c r="C323" i="17"/>
  <c r="J331" i="17"/>
  <c r="I331" i="17"/>
  <c r="H331" i="17"/>
  <c r="G331" i="17"/>
  <c r="E331" i="17"/>
  <c r="C331" i="17"/>
  <c r="J339" i="17"/>
  <c r="I339" i="17"/>
  <c r="H339" i="17"/>
  <c r="G339" i="17"/>
  <c r="C339" i="17"/>
  <c r="E339" i="17"/>
  <c r="J347" i="17"/>
  <c r="H347" i="17"/>
  <c r="I347" i="17"/>
  <c r="G347" i="17"/>
  <c r="E347" i="17"/>
  <c r="C347" i="17"/>
  <c r="J355" i="17"/>
  <c r="H355" i="17"/>
  <c r="I355" i="17"/>
  <c r="G355" i="17"/>
  <c r="J363" i="17"/>
  <c r="H363" i="17"/>
  <c r="I363" i="17"/>
  <c r="G363" i="17"/>
  <c r="E363" i="17"/>
  <c r="C363" i="17"/>
  <c r="J371" i="17"/>
  <c r="H371" i="17"/>
  <c r="I371" i="17"/>
  <c r="G371" i="17"/>
  <c r="E371" i="17"/>
  <c r="C371" i="17"/>
  <c r="J379" i="17"/>
  <c r="H379" i="17"/>
  <c r="I379" i="17"/>
  <c r="G379" i="17"/>
  <c r="H387" i="17"/>
  <c r="I387" i="17"/>
  <c r="G387" i="17"/>
  <c r="E387" i="17"/>
  <c r="C387" i="17"/>
  <c r="J395" i="17"/>
  <c r="H395" i="17"/>
  <c r="I395" i="17"/>
  <c r="G395" i="17"/>
  <c r="E395" i="17"/>
  <c r="C395" i="17"/>
  <c r="J403" i="17"/>
  <c r="H403" i="17"/>
  <c r="I403" i="17"/>
  <c r="G403" i="17"/>
  <c r="H411" i="17"/>
  <c r="I411" i="17"/>
  <c r="G411" i="17"/>
  <c r="E411" i="17"/>
  <c r="C411" i="17"/>
  <c r="J419" i="17"/>
  <c r="H419" i="17"/>
  <c r="I419" i="17"/>
  <c r="G419" i="17"/>
  <c r="E419" i="17"/>
  <c r="C419" i="17"/>
  <c r="J427" i="17"/>
  <c r="H427" i="17"/>
  <c r="I427" i="17"/>
  <c r="G427" i="17"/>
  <c r="E427" i="17"/>
  <c r="C427" i="17"/>
  <c r="J435" i="17"/>
  <c r="H435" i="17"/>
  <c r="I435" i="17"/>
  <c r="G435" i="17"/>
  <c r="E435" i="17"/>
  <c r="J443" i="17"/>
  <c r="H443" i="17"/>
  <c r="I443" i="17"/>
  <c r="G443" i="17"/>
  <c r="E443" i="17"/>
  <c r="C443" i="17"/>
  <c r="H451" i="17"/>
  <c r="I451" i="17"/>
  <c r="G451" i="17"/>
  <c r="E451" i="17"/>
  <c r="C451" i="17"/>
  <c r="J459" i="17"/>
  <c r="H459" i="17"/>
  <c r="I459" i="17"/>
  <c r="G459" i="17"/>
  <c r="J467" i="17"/>
  <c r="H467" i="17"/>
  <c r="I467" i="17"/>
  <c r="G467" i="17"/>
  <c r="C467" i="17"/>
  <c r="J475" i="17"/>
  <c r="H475" i="17"/>
  <c r="I475" i="17"/>
  <c r="G475" i="17"/>
  <c r="J483" i="17"/>
  <c r="H483" i="17"/>
  <c r="I483" i="17"/>
  <c r="G483" i="17"/>
  <c r="C483" i="17"/>
  <c r="J491" i="17"/>
  <c r="H491" i="17"/>
  <c r="I491" i="17"/>
  <c r="G491" i="17"/>
  <c r="C491" i="17"/>
  <c r="J499" i="17"/>
  <c r="H499" i="17"/>
  <c r="I499" i="17"/>
  <c r="G499" i="17"/>
  <c r="C499" i="17"/>
  <c r="C51" i="17"/>
  <c r="J13" i="17"/>
  <c r="I13" i="17"/>
  <c r="H13" i="17"/>
  <c r="G13" i="17"/>
  <c r="I37" i="17"/>
  <c r="H37" i="17"/>
  <c r="G37" i="17"/>
  <c r="E37" i="17"/>
  <c r="C37" i="17"/>
  <c r="I61" i="17"/>
  <c r="H61" i="17"/>
  <c r="G61" i="17"/>
  <c r="E61" i="17"/>
  <c r="C61" i="17"/>
  <c r="J93" i="17"/>
  <c r="I93" i="17"/>
  <c r="H93" i="17"/>
  <c r="G93" i="17"/>
  <c r="E93" i="17"/>
  <c r="C93" i="17"/>
  <c r="I133" i="17"/>
  <c r="H133" i="17"/>
  <c r="G133" i="17"/>
  <c r="E133" i="17"/>
  <c r="J173" i="17"/>
  <c r="I173" i="17"/>
  <c r="H173" i="17"/>
  <c r="G173" i="17"/>
  <c r="J213" i="17"/>
  <c r="I213" i="17"/>
  <c r="H213" i="17"/>
  <c r="G213" i="17"/>
  <c r="C213" i="17"/>
  <c r="J237" i="17"/>
  <c r="I237" i="17"/>
  <c r="H237" i="17"/>
  <c r="G237" i="17"/>
  <c r="C237" i="17"/>
  <c r="I277" i="17"/>
  <c r="H277" i="17"/>
  <c r="G277" i="17"/>
  <c r="J317" i="17"/>
  <c r="I317" i="17"/>
  <c r="H317" i="17"/>
  <c r="G317" i="17"/>
  <c r="J357" i="17"/>
  <c r="I357" i="17"/>
  <c r="H357" i="17"/>
  <c r="G357" i="17"/>
  <c r="C357" i="17"/>
  <c r="J381" i="17"/>
  <c r="I381" i="17"/>
  <c r="G381" i="17"/>
  <c r="H381" i="17"/>
  <c r="C381" i="17"/>
  <c r="E381" i="17"/>
  <c r="J405" i="17"/>
  <c r="I405" i="17"/>
  <c r="H405" i="17"/>
  <c r="G405" i="17"/>
  <c r="E405" i="17"/>
  <c r="C405" i="17"/>
  <c r="J429" i="17"/>
  <c r="I429" i="17"/>
  <c r="H429" i="17"/>
  <c r="G429" i="17"/>
  <c r="E429" i="17"/>
  <c r="J461" i="17"/>
  <c r="I461" i="17"/>
  <c r="H461" i="17"/>
  <c r="G461" i="17"/>
  <c r="J493" i="17"/>
  <c r="I493" i="17"/>
  <c r="H493" i="17"/>
  <c r="G493" i="17"/>
  <c r="C493" i="17"/>
  <c r="J294" i="17"/>
  <c r="I294" i="17"/>
  <c r="H294" i="17"/>
  <c r="G294" i="17"/>
  <c r="J9" i="17"/>
  <c r="I9" i="17"/>
  <c r="G9" i="17"/>
  <c r="H9" i="17"/>
  <c r="E9" i="17"/>
  <c r="C9" i="17"/>
  <c r="J33" i="17"/>
  <c r="I33" i="17"/>
  <c r="G33" i="17"/>
  <c r="H33" i="17"/>
  <c r="E33" i="17"/>
  <c r="I49" i="17"/>
  <c r="H49" i="17"/>
  <c r="G49" i="17"/>
  <c r="E49" i="17"/>
  <c r="C49" i="17"/>
  <c r="I81" i="17"/>
  <c r="J81" i="17"/>
  <c r="H81" i="17"/>
  <c r="G81" i="17"/>
  <c r="E81" i="17"/>
  <c r="C81" i="17"/>
  <c r="I154" i="17"/>
  <c r="H154" i="17"/>
  <c r="G154" i="17"/>
  <c r="J4" i="17"/>
  <c r="I4" i="17"/>
  <c r="H4" i="17"/>
  <c r="G4" i="17"/>
  <c r="E4" i="17"/>
  <c r="C4" i="17"/>
  <c r="J12" i="17"/>
  <c r="I12" i="17"/>
  <c r="H12" i="17"/>
  <c r="G12" i="17"/>
  <c r="E12" i="17"/>
  <c r="C12" i="17"/>
  <c r="J20" i="17"/>
  <c r="I20" i="17"/>
  <c r="H20" i="17"/>
  <c r="G20" i="17"/>
  <c r="E20" i="17"/>
  <c r="C20" i="17"/>
  <c r="J28" i="17"/>
  <c r="I28" i="17"/>
  <c r="H28" i="17"/>
  <c r="G28" i="17"/>
  <c r="E28" i="17"/>
  <c r="C28" i="17"/>
  <c r="J36" i="17"/>
  <c r="I36" i="17"/>
  <c r="H36" i="17"/>
  <c r="G36" i="17"/>
  <c r="C36" i="17"/>
  <c r="I44" i="17"/>
  <c r="H44" i="17"/>
  <c r="G44" i="17"/>
  <c r="J52" i="17"/>
  <c r="I52" i="17"/>
  <c r="H52" i="17"/>
  <c r="G52" i="17"/>
  <c r="J60" i="17"/>
  <c r="I60" i="17"/>
  <c r="H60" i="17"/>
  <c r="G60" i="17"/>
  <c r="E60" i="17"/>
  <c r="J68" i="17"/>
  <c r="I68" i="17"/>
  <c r="H68" i="17"/>
  <c r="G68" i="17"/>
  <c r="E68" i="17"/>
  <c r="C68" i="17"/>
  <c r="J76" i="17"/>
  <c r="I76" i="17"/>
  <c r="H76" i="17"/>
  <c r="G76" i="17"/>
  <c r="E76" i="17"/>
  <c r="C76" i="17"/>
  <c r="J84" i="17"/>
  <c r="I84" i="17"/>
  <c r="H84" i="17"/>
  <c r="G84" i="17"/>
  <c r="I92" i="17"/>
  <c r="H92" i="17"/>
  <c r="G92" i="17"/>
  <c r="E92" i="17"/>
  <c r="C92" i="17"/>
  <c r="J100" i="17"/>
  <c r="I100" i="17"/>
  <c r="H100" i="17"/>
  <c r="G100" i="17"/>
  <c r="J108" i="17"/>
  <c r="I108" i="17"/>
  <c r="H108" i="17"/>
  <c r="G108" i="17"/>
  <c r="J116" i="17"/>
  <c r="I116" i="17"/>
  <c r="H116" i="17"/>
  <c r="G116" i="17"/>
  <c r="E116" i="17"/>
  <c r="C116" i="17"/>
  <c r="I124" i="17"/>
  <c r="H124" i="17"/>
  <c r="G124" i="17"/>
  <c r="E124" i="17"/>
  <c r="I132" i="17"/>
  <c r="H132" i="17"/>
  <c r="G132" i="17"/>
  <c r="E132" i="17"/>
  <c r="C132" i="17"/>
  <c r="J140" i="17"/>
  <c r="I140" i="17"/>
  <c r="H140" i="17"/>
  <c r="G140" i="17"/>
  <c r="C140" i="17"/>
  <c r="J148" i="17"/>
  <c r="I148" i="17"/>
  <c r="H148" i="17"/>
  <c r="G148" i="17"/>
  <c r="J156" i="17"/>
  <c r="I156" i="17"/>
  <c r="H156" i="17"/>
  <c r="G156" i="17"/>
  <c r="E156" i="17"/>
  <c r="C156" i="17"/>
  <c r="J164" i="17"/>
  <c r="I164" i="17"/>
  <c r="H164" i="17"/>
  <c r="G164" i="17"/>
  <c r="E164" i="17"/>
  <c r="C164" i="17"/>
  <c r="I172" i="17"/>
  <c r="H172" i="17"/>
  <c r="G172" i="17"/>
  <c r="E172" i="17"/>
  <c r="C172" i="17"/>
  <c r="J180" i="17"/>
  <c r="I180" i="17"/>
  <c r="H180" i="17"/>
  <c r="G180" i="17"/>
  <c r="E180" i="17"/>
  <c r="C180" i="17"/>
  <c r="J188" i="17"/>
  <c r="I188" i="17"/>
  <c r="H188" i="17"/>
  <c r="G188" i="17"/>
  <c r="E188" i="17"/>
  <c r="C188" i="17"/>
  <c r="J196" i="17"/>
  <c r="H196" i="17"/>
  <c r="I196" i="17"/>
  <c r="G196" i="17"/>
  <c r="E196" i="17"/>
  <c r="C196" i="17"/>
  <c r="C115" i="17"/>
  <c r="J5" i="17"/>
  <c r="H5" i="17"/>
  <c r="I5" i="17"/>
  <c r="G5" i="17"/>
  <c r="C5" i="17"/>
  <c r="J69" i="17"/>
  <c r="I69" i="17"/>
  <c r="G69" i="17"/>
  <c r="H69" i="17"/>
  <c r="E69" i="17"/>
  <c r="C33" i="17"/>
  <c r="C97" i="17"/>
  <c r="J29" i="17"/>
  <c r="I29" i="17"/>
  <c r="G29" i="17"/>
  <c r="H29" i="17"/>
  <c r="E29" i="17"/>
  <c r="C29" i="17"/>
  <c r="I45" i="17"/>
  <c r="H45" i="17"/>
  <c r="G45" i="17"/>
  <c r="E45" i="17"/>
  <c r="C45" i="17"/>
  <c r="J77" i="17"/>
  <c r="I77" i="17"/>
  <c r="H77" i="17"/>
  <c r="G77" i="17"/>
  <c r="J101" i="17"/>
  <c r="I101" i="17"/>
  <c r="G101" i="17"/>
  <c r="H101" i="17"/>
  <c r="J125" i="17"/>
  <c r="I125" i="17"/>
  <c r="H125" i="17"/>
  <c r="G125" i="17"/>
  <c r="E125" i="17"/>
  <c r="C125" i="17"/>
  <c r="J149" i="17"/>
  <c r="I149" i="17"/>
  <c r="H149" i="17"/>
  <c r="G149" i="17"/>
  <c r="E149" i="17"/>
  <c r="C149" i="17"/>
  <c r="J165" i="17"/>
  <c r="H165" i="17"/>
  <c r="I165" i="17"/>
  <c r="G165" i="17"/>
  <c r="E165" i="17"/>
  <c r="C165" i="17"/>
  <c r="J189" i="17"/>
  <c r="I189" i="17"/>
  <c r="H189" i="17"/>
  <c r="G189" i="17"/>
  <c r="E189" i="17"/>
  <c r="C189" i="17"/>
  <c r="J197" i="17"/>
  <c r="I197" i="17"/>
  <c r="H197" i="17"/>
  <c r="G197" i="17"/>
  <c r="E197" i="17"/>
  <c r="C197" i="17"/>
  <c r="J229" i="17"/>
  <c r="I229" i="17"/>
  <c r="H229" i="17"/>
  <c r="G229" i="17"/>
  <c r="C229" i="17"/>
  <c r="J253" i="17"/>
  <c r="I253" i="17"/>
  <c r="H253" i="17"/>
  <c r="G253" i="17"/>
  <c r="J261" i="17"/>
  <c r="I261" i="17"/>
  <c r="H261" i="17"/>
  <c r="G261" i="17"/>
  <c r="C261" i="17"/>
  <c r="J285" i="17"/>
  <c r="I285" i="17"/>
  <c r="H285" i="17"/>
  <c r="G285" i="17"/>
  <c r="E285" i="17"/>
  <c r="C285" i="17"/>
  <c r="J309" i="17"/>
  <c r="I309" i="17"/>
  <c r="H309" i="17"/>
  <c r="G309" i="17"/>
  <c r="E309" i="17"/>
  <c r="C309" i="17"/>
  <c r="J325" i="17"/>
  <c r="I325" i="17"/>
  <c r="H325" i="17"/>
  <c r="G325" i="17"/>
  <c r="J341" i="17"/>
  <c r="I341" i="17"/>
  <c r="H341" i="17"/>
  <c r="G341" i="17"/>
  <c r="E341" i="17"/>
  <c r="C341" i="17"/>
  <c r="J365" i="17"/>
  <c r="I365" i="17"/>
  <c r="H365" i="17"/>
  <c r="E365" i="17"/>
  <c r="G365" i="17"/>
  <c r="C365" i="17"/>
  <c r="J389" i="17"/>
  <c r="I389" i="17"/>
  <c r="H389" i="17"/>
  <c r="G389" i="17"/>
  <c r="J421" i="17"/>
  <c r="I421" i="17"/>
  <c r="H421" i="17"/>
  <c r="G421" i="17"/>
  <c r="E421" i="17"/>
  <c r="C421" i="17"/>
  <c r="J437" i="17"/>
  <c r="I437" i="17"/>
  <c r="H437" i="17"/>
  <c r="G437" i="17"/>
  <c r="E437" i="17"/>
  <c r="C437" i="17"/>
  <c r="J485" i="17"/>
  <c r="I485" i="17"/>
  <c r="H485" i="17"/>
  <c r="C485" i="17"/>
  <c r="G485" i="17"/>
  <c r="I350" i="17"/>
  <c r="H350" i="17"/>
  <c r="G350" i="17"/>
  <c r="E350" i="17"/>
  <c r="C350" i="17"/>
  <c r="J21" i="17"/>
  <c r="I21" i="17"/>
  <c r="H21" i="17"/>
  <c r="G21" i="17"/>
  <c r="I469" i="17"/>
  <c r="H469" i="17"/>
  <c r="G469" i="17"/>
  <c r="E469" i="17"/>
  <c r="C469" i="17"/>
  <c r="J6" i="17"/>
  <c r="I6" i="17"/>
  <c r="H6" i="17"/>
  <c r="G6" i="17"/>
  <c r="E6" i="17"/>
  <c r="C6" i="17"/>
  <c r="J14" i="17"/>
  <c r="I14" i="17"/>
  <c r="H14" i="17"/>
  <c r="G14" i="17"/>
  <c r="E14" i="17"/>
  <c r="J22" i="17"/>
  <c r="I22" i="17"/>
  <c r="H22" i="17"/>
  <c r="G22" i="17"/>
  <c r="E22" i="17"/>
  <c r="C22" i="17"/>
  <c r="I30" i="17"/>
  <c r="H30" i="17"/>
  <c r="G30" i="17"/>
  <c r="E30" i="17"/>
  <c r="C30" i="17"/>
  <c r="I38" i="17"/>
  <c r="H38" i="17"/>
  <c r="G38" i="17"/>
  <c r="E38" i="17"/>
  <c r="C38" i="17"/>
  <c r="J46" i="17"/>
  <c r="I46" i="17"/>
  <c r="H46" i="17"/>
  <c r="G46" i="17"/>
  <c r="I54" i="17"/>
  <c r="H54" i="17"/>
  <c r="G54" i="17"/>
  <c r="J62" i="17"/>
  <c r="I62" i="17"/>
  <c r="H62" i="17"/>
  <c r="G62" i="17"/>
  <c r="J70" i="17"/>
  <c r="I70" i="17"/>
  <c r="H70" i="17"/>
  <c r="G70" i="17"/>
  <c r="J78" i="17"/>
  <c r="I78" i="17"/>
  <c r="H78" i="17"/>
  <c r="G78" i="17"/>
  <c r="J86" i="17"/>
  <c r="I86" i="17"/>
  <c r="H86" i="17"/>
  <c r="G86" i="17"/>
  <c r="C86" i="17"/>
  <c r="I94" i="17"/>
  <c r="J94" i="17"/>
  <c r="H94" i="17"/>
  <c r="G94" i="17"/>
  <c r="E94" i="17"/>
  <c r="C94" i="17"/>
  <c r="J102" i="17"/>
  <c r="I102" i="17"/>
  <c r="H102" i="17"/>
  <c r="E102" i="17"/>
  <c r="G102" i="17"/>
  <c r="C102" i="17"/>
  <c r="I110" i="17"/>
  <c r="J110" i="17"/>
  <c r="H110" i="17"/>
  <c r="G110" i="17"/>
  <c r="J118" i="17"/>
  <c r="I118" i="17"/>
  <c r="H118" i="17"/>
  <c r="G118" i="17"/>
  <c r="E118" i="17"/>
  <c r="C118" i="17"/>
  <c r="J126" i="17"/>
  <c r="I126" i="17"/>
  <c r="H126" i="17"/>
  <c r="G126" i="17"/>
  <c r="E126" i="17"/>
  <c r="C126" i="17"/>
  <c r="J134" i="17"/>
  <c r="I134" i="17"/>
  <c r="H134" i="17"/>
  <c r="G134" i="17"/>
  <c r="E134" i="17"/>
  <c r="C134" i="17"/>
  <c r="J142" i="17"/>
  <c r="I142" i="17"/>
  <c r="H142" i="17"/>
  <c r="G142" i="17"/>
  <c r="E142" i="17"/>
  <c r="J150" i="17"/>
  <c r="I150" i="17"/>
  <c r="H150" i="17"/>
  <c r="G150" i="17"/>
  <c r="I158" i="17"/>
  <c r="H158" i="17"/>
  <c r="G158" i="17"/>
  <c r="E158" i="17"/>
  <c r="I166" i="17"/>
  <c r="H166" i="17"/>
  <c r="G166" i="17"/>
  <c r="I174" i="17"/>
  <c r="J174" i="17"/>
  <c r="G174" i="17"/>
  <c r="H174" i="17"/>
  <c r="J182" i="17"/>
  <c r="I182" i="17"/>
  <c r="H182" i="17"/>
  <c r="G182" i="17"/>
  <c r="E182" i="17"/>
  <c r="C182" i="17"/>
  <c r="I190" i="17"/>
  <c r="H190" i="17"/>
  <c r="G190" i="17"/>
  <c r="C190" i="17"/>
  <c r="J198" i="17"/>
  <c r="I198" i="17"/>
  <c r="H198" i="17"/>
  <c r="G198" i="17"/>
  <c r="E198" i="17"/>
  <c r="C198" i="17"/>
  <c r="J206" i="17"/>
  <c r="I206" i="17"/>
  <c r="H206" i="17"/>
  <c r="G206" i="17"/>
  <c r="E206" i="17"/>
  <c r="C206" i="17"/>
  <c r="J214" i="17"/>
  <c r="I214" i="17"/>
  <c r="G214" i="17"/>
  <c r="H214" i="17"/>
  <c r="C214" i="17"/>
  <c r="I222" i="17"/>
  <c r="J222" i="17"/>
  <c r="H222" i="17"/>
  <c r="G222" i="17"/>
  <c r="J230" i="17"/>
  <c r="I230" i="17"/>
  <c r="H230" i="17"/>
  <c r="G230" i="17"/>
  <c r="C230" i="17"/>
  <c r="I238" i="17"/>
  <c r="J238" i="17"/>
  <c r="H238" i="17"/>
  <c r="G238" i="17"/>
  <c r="C238" i="17"/>
  <c r="J246" i="17"/>
  <c r="I246" i="17"/>
  <c r="H246" i="17"/>
  <c r="G246" i="17"/>
  <c r="C246" i="17"/>
  <c r="J254" i="17"/>
  <c r="I254" i="17"/>
  <c r="H254" i="17"/>
  <c r="G254" i="17"/>
  <c r="C254" i="17"/>
  <c r="J262" i="17"/>
  <c r="I262" i="17"/>
  <c r="H262" i="17"/>
  <c r="G262" i="17"/>
  <c r="C262" i="17"/>
  <c r="J278" i="17"/>
  <c r="I278" i="17"/>
  <c r="G278" i="17"/>
  <c r="E278" i="17"/>
  <c r="H278" i="17"/>
  <c r="C278" i="17"/>
  <c r="I286" i="17"/>
  <c r="J286" i="17"/>
  <c r="H286" i="17"/>
  <c r="G286" i="17"/>
  <c r="E286" i="17"/>
  <c r="C286" i="17"/>
  <c r="I310" i="17"/>
  <c r="H310" i="17"/>
  <c r="G310" i="17"/>
  <c r="C310" i="17"/>
  <c r="J318" i="17"/>
  <c r="I318" i="17"/>
  <c r="H318" i="17"/>
  <c r="G318" i="17"/>
  <c r="E318" i="17"/>
  <c r="C318" i="17"/>
  <c r="J326" i="17"/>
  <c r="I326" i="17"/>
  <c r="H326" i="17"/>
  <c r="G326" i="17"/>
  <c r="E326" i="17"/>
  <c r="C326" i="17"/>
  <c r="J334" i="17"/>
  <c r="I334" i="17"/>
  <c r="H334" i="17"/>
  <c r="G334" i="17"/>
  <c r="E334" i="17"/>
  <c r="C334" i="17"/>
  <c r="J342" i="17"/>
  <c r="I342" i="17"/>
  <c r="H342" i="17"/>
  <c r="G342" i="17"/>
  <c r="E342" i="17"/>
  <c r="C342" i="17"/>
  <c r="J358" i="17"/>
  <c r="H358" i="17"/>
  <c r="I358" i="17"/>
  <c r="G358" i="17"/>
  <c r="C358" i="17"/>
  <c r="J366" i="17"/>
  <c r="I366" i="17"/>
  <c r="G366" i="17"/>
  <c r="H366" i="17"/>
  <c r="E366" i="17"/>
  <c r="C366" i="17"/>
  <c r="J374" i="17"/>
  <c r="I374" i="17"/>
  <c r="H374" i="17"/>
  <c r="G374" i="17"/>
  <c r="E374" i="17"/>
  <c r="C374" i="17"/>
  <c r="H382" i="17"/>
  <c r="G382" i="17"/>
  <c r="I382" i="17"/>
  <c r="E382" i="17"/>
  <c r="C382" i="17"/>
  <c r="J390" i="17"/>
  <c r="I390" i="17"/>
  <c r="H390" i="17"/>
  <c r="G390" i="17"/>
  <c r="J398" i="17"/>
  <c r="H398" i="17"/>
  <c r="I398" i="17"/>
  <c r="G398" i="17"/>
  <c r="E398" i="17"/>
  <c r="C398" i="17"/>
  <c r="J406" i="17"/>
  <c r="I406" i="17"/>
  <c r="H406" i="17"/>
  <c r="G406" i="17"/>
  <c r="E406" i="17"/>
  <c r="C406" i="17"/>
  <c r="I414" i="17"/>
  <c r="H414" i="17"/>
  <c r="G414" i="17"/>
  <c r="J422" i="17"/>
  <c r="H422" i="17"/>
  <c r="I422" i="17"/>
  <c r="G422" i="17"/>
  <c r="J430" i="17"/>
  <c r="I430" i="17"/>
  <c r="G430" i="17"/>
  <c r="H430" i="17"/>
  <c r="E430" i="17"/>
  <c r="C430" i="17"/>
  <c r="J438" i="17"/>
  <c r="I438" i="17"/>
  <c r="H438" i="17"/>
  <c r="G438" i="17"/>
  <c r="E438" i="17"/>
  <c r="C438" i="17"/>
  <c r="J446" i="17"/>
  <c r="H446" i="17"/>
  <c r="I446" i="17"/>
  <c r="G446" i="17"/>
  <c r="E446" i="17"/>
  <c r="C446" i="17"/>
  <c r="J454" i="17"/>
  <c r="I454" i="17"/>
  <c r="H454" i="17"/>
  <c r="G454" i="17"/>
  <c r="E454" i="17"/>
  <c r="C454" i="17"/>
  <c r="J462" i="17"/>
  <c r="H462" i="17"/>
  <c r="I462" i="17"/>
  <c r="G462" i="17"/>
  <c r="E462" i="17"/>
  <c r="C462" i="17"/>
  <c r="J470" i="17"/>
  <c r="I470" i="17"/>
  <c r="G470" i="17"/>
  <c r="H470" i="17"/>
  <c r="E470" i="17"/>
  <c r="C470" i="17"/>
  <c r="J478" i="17"/>
  <c r="I478" i="17"/>
  <c r="H478" i="17"/>
  <c r="G478" i="17"/>
  <c r="E478" i="17"/>
  <c r="C478" i="17"/>
  <c r="J486" i="17"/>
  <c r="H486" i="17"/>
  <c r="I486" i="17"/>
  <c r="G486" i="17"/>
  <c r="C486" i="17"/>
  <c r="J494" i="17"/>
  <c r="I494" i="17"/>
  <c r="H494" i="17"/>
  <c r="G494" i="17"/>
  <c r="C494" i="17"/>
  <c r="J7" i="17"/>
  <c r="H7" i="17"/>
  <c r="I7" i="17"/>
  <c r="G7" i="17"/>
  <c r="J15" i="17"/>
  <c r="H15" i="17"/>
  <c r="G15" i="17"/>
  <c r="I15" i="17"/>
  <c r="C15" i="17"/>
  <c r="J23" i="17"/>
  <c r="I23" i="17"/>
  <c r="H23" i="17"/>
  <c r="G23" i="17"/>
  <c r="C23" i="17"/>
  <c r="J31" i="17"/>
  <c r="I31" i="17"/>
  <c r="H31" i="17"/>
  <c r="G31" i="17"/>
  <c r="E31" i="17"/>
  <c r="C31" i="17"/>
  <c r="J39" i="17"/>
  <c r="H39" i="17"/>
  <c r="I39" i="17"/>
  <c r="G39" i="17"/>
  <c r="J47" i="17"/>
  <c r="H47" i="17"/>
  <c r="I47" i="17"/>
  <c r="G47" i="17"/>
  <c r="I55" i="17"/>
  <c r="H55" i="17"/>
  <c r="G55" i="17"/>
  <c r="E55" i="17"/>
  <c r="J63" i="17"/>
  <c r="I63" i="17"/>
  <c r="H63" i="17"/>
  <c r="G63" i="17"/>
  <c r="J71" i="17"/>
  <c r="H71" i="17"/>
  <c r="I71" i="17"/>
  <c r="G71" i="17"/>
  <c r="J79" i="17"/>
  <c r="H79" i="17"/>
  <c r="G79" i="17"/>
  <c r="I79" i="17"/>
  <c r="E79" i="17"/>
  <c r="C79" i="17"/>
  <c r="I87" i="17"/>
  <c r="H87" i="17"/>
  <c r="G87" i="17"/>
  <c r="E87" i="17"/>
  <c r="C87" i="17"/>
  <c r="J95" i="17"/>
  <c r="I95" i="17"/>
  <c r="H95" i="17"/>
  <c r="G95" i="17"/>
  <c r="E95" i="17"/>
  <c r="C95" i="17"/>
  <c r="J103" i="17"/>
  <c r="H103" i="17"/>
  <c r="I103" i="17"/>
  <c r="G103" i="17"/>
  <c r="E103" i="17"/>
  <c r="C103" i="17"/>
  <c r="J111" i="17"/>
  <c r="H111" i="17"/>
  <c r="I111" i="17"/>
  <c r="G111" i="17"/>
  <c r="E111" i="17"/>
  <c r="C111" i="17"/>
  <c r="J119" i="17"/>
  <c r="I119" i="17"/>
  <c r="H119" i="17"/>
  <c r="G119" i="17"/>
  <c r="J127" i="17"/>
  <c r="I127" i="17"/>
  <c r="H127" i="17"/>
  <c r="E127" i="17"/>
  <c r="C127" i="17"/>
  <c r="G127" i="17"/>
  <c r="J135" i="17"/>
  <c r="H135" i="17"/>
  <c r="I135" i="17"/>
  <c r="G135" i="17"/>
  <c r="E135" i="17"/>
  <c r="C135" i="17"/>
  <c r="H143" i="17"/>
  <c r="I143" i="17"/>
  <c r="G143" i="17"/>
  <c r="E143" i="17"/>
  <c r="C143" i="17"/>
  <c r="J151" i="17"/>
  <c r="I151" i="17"/>
  <c r="H151" i="17"/>
  <c r="G151" i="17"/>
  <c r="E151" i="17"/>
  <c r="C151" i="17"/>
  <c r="J159" i="17"/>
  <c r="H159" i="17"/>
  <c r="I159" i="17"/>
  <c r="E159" i="17"/>
  <c r="G159" i="17"/>
  <c r="C159" i="17"/>
  <c r="J167" i="17"/>
  <c r="I167" i="17"/>
  <c r="H167" i="17"/>
  <c r="G167" i="17"/>
  <c r="E167" i="17"/>
  <c r="C167" i="17"/>
  <c r="I175" i="17"/>
  <c r="H175" i="17"/>
  <c r="G175" i="17"/>
  <c r="E175" i="17"/>
  <c r="C175" i="17"/>
  <c r="J183" i="17"/>
  <c r="H183" i="17"/>
  <c r="I183" i="17"/>
  <c r="G183" i="17"/>
  <c r="J191" i="17"/>
  <c r="I191" i="17"/>
  <c r="H191" i="17"/>
  <c r="G191" i="17"/>
  <c r="J199" i="17"/>
  <c r="H199" i="17"/>
  <c r="I199" i="17"/>
  <c r="G199" i="17"/>
  <c r="E199" i="17"/>
  <c r="C199" i="17"/>
  <c r="J207" i="17"/>
  <c r="I207" i="17"/>
  <c r="H207" i="17"/>
  <c r="G207" i="17"/>
  <c r="C207" i="17"/>
  <c r="H215" i="17"/>
  <c r="I215" i="17"/>
  <c r="G215" i="17"/>
  <c r="C215" i="17"/>
  <c r="J223" i="17"/>
  <c r="H223" i="17"/>
  <c r="I223" i="17"/>
  <c r="G223" i="17"/>
  <c r="J231" i="17"/>
  <c r="I231" i="17"/>
  <c r="H231" i="17"/>
  <c r="G231" i="17"/>
  <c r="C231" i="17"/>
  <c r="J239" i="17"/>
  <c r="I239" i="17"/>
  <c r="H239" i="17"/>
  <c r="G239" i="17"/>
  <c r="C239" i="17"/>
  <c r="J247" i="17"/>
  <c r="H247" i="17"/>
  <c r="I247" i="17"/>
  <c r="G247" i="17"/>
  <c r="C247" i="17"/>
  <c r="J255" i="17"/>
  <c r="H255" i="17"/>
  <c r="I255" i="17"/>
  <c r="G255" i="17"/>
  <c r="C255" i="17"/>
  <c r="I263" i="17"/>
  <c r="H263" i="17"/>
  <c r="G263" i="17"/>
  <c r="C263" i="17"/>
  <c r="J271" i="17"/>
  <c r="I271" i="17"/>
  <c r="H271" i="17"/>
  <c r="G271" i="17"/>
  <c r="E271" i="17"/>
  <c r="C271" i="17"/>
  <c r="H279" i="17"/>
  <c r="I279" i="17"/>
  <c r="G279" i="17"/>
  <c r="E279" i="17"/>
  <c r="C279" i="17"/>
  <c r="J287" i="17"/>
  <c r="H287" i="17"/>
  <c r="I287" i="17"/>
  <c r="G287" i="17"/>
  <c r="J295" i="17"/>
  <c r="I295" i="17"/>
  <c r="H295" i="17"/>
  <c r="G295" i="17"/>
  <c r="C295" i="17"/>
  <c r="J303" i="17"/>
  <c r="I303" i="17"/>
  <c r="H303" i="17"/>
  <c r="G303" i="17"/>
  <c r="J311" i="17"/>
  <c r="H311" i="17"/>
  <c r="I311" i="17"/>
  <c r="G311" i="17"/>
  <c r="J319" i="17"/>
  <c r="H319" i="17"/>
  <c r="I319" i="17"/>
  <c r="G319" i="17"/>
  <c r="E319" i="17"/>
  <c r="C319" i="17"/>
  <c r="J327" i="17"/>
  <c r="I327" i="17"/>
  <c r="H327" i="17"/>
  <c r="G327" i="17"/>
  <c r="E327" i="17"/>
  <c r="C327" i="17"/>
  <c r="J335" i="17"/>
  <c r="I335" i="17"/>
  <c r="H335" i="17"/>
  <c r="G335" i="17"/>
  <c r="E335" i="17"/>
  <c r="C335" i="17"/>
  <c r="J343" i="17"/>
  <c r="H343" i="17"/>
  <c r="I343" i="17"/>
  <c r="G343" i="17"/>
  <c r="J351" i="17"/>
  <c r="H351" i="17"/>
  <c r="I351" i="17"/>
  <c r="G351" i="17"/>
  <c r="C351" i="17"/>
  <c r="H359" i="17"/>
  <c r="G359" i="17"/>
  <c r="I359" i="17"/>
  <c r="E359" i="17"/>
  <c r="C359" i="17"/>
  <c r="J367" i="17"/>
  <c r="H367" i="17"/>
  <c r="I367" i="17"/>
  <c r="G367" i="17"/>
  <c r="E367" i="17"/>
  <c r="C367" i="17"/>
  <c r="J375" i="17"/>
  <c r="H375" i="17"/>
  <c r="I375" i="17"/>
  <c r="G375" i="17"/>
  <c r="E375" i="17"/>
  <c r="C375" i="17"/>
  <c r="J383" i="17"/>
  <c r="H383" i="17"/>
  <c r="I383" i="17"/>
  <c r="G383" i="17"/>
  <c r="J391" i="17"/>
  <c r="H391" i="17"/>
  <c r="I391" i="17"/>
  <c r="G391" i="17"/>
  <c r="E391" i="17"/>
  <c r="C391" i="17"/>
  <c r="J399" i="17"/>
  <c r="H399" i="17"/>
  <c r="I399" i="17"/>
  <c r="G399" i="17"/>
  <c r="E399" i="17"/>
  <c r="C399" i="17"/>
  <c r="J407" i="17"/>
  <c r="H407" i="17"/>
  <c r="I407" i="17"/>
  <c r="G407" i="17"/>
  <c r="E407" i="17"/>
  <c r="C407" i="17"/>
  <c r="J415" i="17"/>
  <c r="H415" i="17"/>
  <c r="I415" i="17"/>
  <c r="G415" i="17"/>
  <c r="E415" i="17"/>
  <c r="C415" i="17"/>
  <c r="J423" i="17"/>
  <c r="H423" i="17"/>
  <c r="I423" i="17"/>
  <c r="G423" i="17"/>
  <c r="J431" i="17"/>
  <c r="H431" i="17"/>
  <c r="I431" i="17"/>
  <c r="G431" i="17"/>
  <c r="J439" i="17"/>
  <c r="H439" i="17"/>
  <c r="I439" i="17"/>
  <c r="G439" i="17"/>
  <c r="E439" i="17"/>
  <c r="C439" i="17"/>
  <c r="J447" i="17"/>
  <c r="H447" i="17"/>
  <c r="I447" i="17"/>
  <c r="G447" i="17"/>
  <c r="E447" i="17"/>
  <c r="C447" i="17"/>
  <c r="J455" i="17"/>
  <c r="H455" i="17"/>
  <c r="I455" i="17"/>
  <c r="G455" i="17"/>
  <c r="E455" i="17"/>
  <c r="C455" i="17"/>
  <c r="J463" i="17"/>
  <c r="H463" i="17"/>
  <c r="I463" i="17"/>
  <c r="G463" i="17"/>
  <c r="E463" i="17"/>
  <c r="C463" i="17"/>
  <c r="J471" i="17"/>
  <c r="H471" i="17"/>
  <c r="I471" i="17"/>
  <c r="G471" i="17"/>
  <c r="E471" i="17"/>
  <c r="C471" i="17"/>
  <c r="J479" i="17"/>
  <c r="H479" i="17"/>
  <c r="I479" i="17"/>
  <c r="G479" i="17"/>
  <c r="E479" i="17"/>
  <c r="C479" i="17"/>
  <c r="J487" i="17"/>
  <c r="H487" i="17"/>
  <c r="I487" i="17"/>
  <c r="G487" i="17"/>
  <c r="J495" i="17"/>
  <c r="H495" i="17"/>
  <c r="I495" i="17"/>
  <c r="G495" i="17"/>
  <c r="J503" i="17"/>
  <c r="H503" i="17"/>
  <c r="I503" i="17"/>
  <c r="G503" i="17"/>
  <c r="C503" i="17"/>
  <c r="J8" i="17"/>
  <c r="I8" i="17"/>
  <c r="G8" i="17"/>
  <c r="H8" i="17"/>
  <c r="E8" i="17"/>
  <c r="C8" i="17"/>
  <c r="I16" i="17"/>
  <c r="G16" i="17"/>
  <c r="H16" i="17"/>
  <c r="E16" i="17"/>
  <c r="C16" i="17"/>
  <c r="J24" i="17"/>
  <c r="I24" i="17"/>
  <c r="G24" i="17"/>
  <c r="H24" i="17"/>
  <c r="J32" i="17"/>
  <c r="I32" i="17"/>
  <c r="G32" i="17"/>
  <c r="H32" i="17"/>
  <c r="J40" i="17"/>
  <c r="I40" i="17"/>
  <c r="G40" i="17"/>
  <c r="H40" i="17"/>
  <c r="J48" i="17"/>
  <c r="I48" i="17"/>
  <c r="G48" i="17"/>
  <c r="H48" i="17"/>
  <c r="E48" i="17"/>
  <c r="C48" i="17"/>
  <c r="J56" i="17"/>
  <c r="I56" i="17"/>
  <c r="G56" i="17"/>
  <c r="H56" i="17"/>
  <c r="E56" i="17"/>
  <c r="C56" i="17"/>
  <c r="I64" i="17"/>
  <c r="H64" i="17"/>
  <c r="G64" i="17"/>
  <c r="E64" i="17"/>
  <c r="C64" i="17"/>
  <c r="I72" i="17"/>
  <c r="H72" i="17"/>
  <c r="G72" i="17"/>
  <c r="E72" i="17"/>
  <c r="C72" i="17"/>
  <c r="J80" i="17"/>
  <c r="I80" i="17"/>
  <c r="H80" i="17"/>
  <c r="G80" i="17"/>
  <c r="E80" i="17"/>
  <c r="C80" i="17"/>
  <c r="J88" i="17"/>
  <c r="I88" i="17"/>
  <c r="H88" i="17"/>
  <c r="G88" i="17"/>
  <c r="E88" i="17"/>
  <c r="J96" i="17"/>
  <c r="I96" i="17"/>
  <c r="H96" i="17"/>
  <c r="G96" i="17"/>
  <c r="E96" i="17"/>
  <c r="C96" i="17"/>
  <c r="J104" i="17"/>
  <c r="I104" i="17"/>
  <c r="H104" i="17"/>
  <c r="G104" i="17"/>
  <c r="J112" i="17"/>
  <c r="I112" i="17"/>
  <c r="H112" i="17"/>
  <c r="G112" i="17"/>
  <c r="E112" i="17"/>
  <c r="C112" i="17"/>
  <c r="J120" i="17"/>
  <c r="I120" i="17"/>
  <c r="H120" i="17"/>
  <c r="G120" i="17"/>
  <c r="E120" i="17"/>
  <c r="C120" i="17"/>
  <c r="I128" i="17"/>
  <c r="H128" i="17"/>
  <c r="G128" i="17"/>
  <c r="J136" i="17"/>
  <c r="I136" i="17"/>
  <c r="H136" i="17"/>
  <c r="G136" i="17"/>
  <c r="E136" i="17"/>
  <c r="C136" i="17"/>
  <c r="J144" i="17"/>
  <c r="I144" i="17"/>
  <c r="H144" i="17"/>
  <c r="G144" i="17"/>
  <c r="E144" i="17"/>
  <c r="C144" i="17"/>
  <c r="J152" i="17"/>
  <c r="I152" i="17"/>
  <c r="H152" i="17"/>
  <c r="G152" i="17"/>
  <c r="E152" i="17"/>
  <c r="J160" i="17"/>
  <c r="I160" i="17"/>
  <c r="G160" i="17"/>
  <c r="H160" i="17"/>
  <c r="E160" i="17"/>
  <c r="J168" i="17"/>
  <c r="I168" i="17"/>
  <c r="G168" i="17"/>
  <c r="H168" i="17"/>
  <c r="E168" i="17"/>
  <c r="J176" i="17"/>
  <c r="I176" i="17"/>
  <c r="G176" i="17"/>
  <c r="E176" i="17"/>
  <c r="H176" i="17"/>
  <c r="J184" i="17"/>
  <c r="I184" i="17"/>
  <c r="H184" i="17"/>
  <c r="G184" i="17"/>
  <c r="E184" i="17"/>
  <c r="J192" i="17"/>
  <c r="I192" i="17"/>
  <c r="H192" i="17"/>
  <c r="G192" i="17"/>
  <c r="J200" i="17"/>
  <c r="I200" i="17"/>
  <c r="H200" i="17"/>
  <c r="G200" i="17"/>
  <c r="E200" i="17"/>
  <c r="J208" i="17"/>
  <c r="I208" i="17"/>
  <c r="H208" i="17"/>
  <c r="G208" i="17"/>
  <c r="J216" i="17"/>
  <c r="I216" i="17"/>
  <c r="H216" i="17"/>
  <c r="G216" i="17"/>
  <c r="J224" i="17"/>
  <c r="I224" i="17"/>
  <c r="H224" i="17"/>
  <c r="G224" i="17"/>
  <c r="J232" i="17"/>
  <c r="I232" i="17"/>
  <c r="H232" i="17"/>
  <c r="G232" i="17"/>
  <c r="I240" i="17"/>
  <c r="H240" i="17"/>
  <c r="G240" i="17"/>
  <c r="J248" i="17"/>
  <c r="I248" i="17"/>
  <c r="H248" i="17"/>
  <c r="G248" i="17"/>
  <c r="J256" i="17"/>
  <c r="H256" i="17"/>
  <c r="I256" i="17"/>
  <c r="G256" i="17"/>
  <c r="J264" i="17"/>
  <c r="I264" i="17"/>
  <c r="H264" i="17"/>
  <c r="G264" i="17"/>
  <c r="J272" i="17"/>
  <c r="I272" i="17"/>
  <c r="H272" i="17"/>
  <c r="G272" i="17"/>
  <c r="E272" i="17"/>
  <c r="J280" i="17"/>
  <c r="I280" i="17"/>
  <c r="H280" i="17"/>
  <c r="G280" i="17"/>
  <c r="E280" i="17"/>
  <c r="J288" i="17"/>
  <c r="I288" i="17"/>
  <c r="H288" i="17"/>
  <c r="G288" i="17"/>
  <c r="E288" i="17"/>
  <c r="J296" i="17"/>
  <c r="I296" i="17"/>
  <c r="H296" i="17"/>
  <c r="G296" i="17"/>
  <c r="I304" i="17"/>
  <c r="H304" i="17"/>
  <c r="G304" i="17"/>
  <c r="E304" i="17"/>
  <c r="J312" i="17"/>
  <c r="I312" i="17"/>
  <c r="H312" i="17"/>
  <c r="G312" i="17"/>
  <c r="J320" i="17"/>
  <c r="I320" i="17"/>
  <c r="H320" i="17"/>
  <c r="G320" i="17"/>
  <c r="J328" i="17"/>
  <c r="I328" i="17"/>
  <c r="G328" i="17"/>
  <c r="H328" i="17"/>
  <c r="E328" i="17"/>
  <c r="J336" i="17"/>
  <c r="H336" i="17"/>
  <c r="I336" i="17"/>
  <c r="G336" i="17"/>
  <c r="J344" i="17"/>
  <c r="I344" i="17"/>
  <c r="H344" i="17"/>
  <c r="G344" i="17"/>
  <c r="E344" i="17"/>
  <c r="J352" i="17"/>
  <c r="I352" i="17"/>
  <c r="H352" i="17"/>
  <c r="G352" i="17"/>
  <c r="E352" i="17"/>
  <c r="J360" i="17"/>
  <c r="I360" i="17"/>
  <c r="H360" i="17"/>
  <c r="G360" i="17"/>
  <c r="E360" i="17"/>
  <c r="J368" i="17"/>
  <c r="I368" i="17"/>
  <c r="H368" i="17"/>
  <c r="G368" i="17"/>
  <c r="E368" i="17"/>
  <c r="J376" i="17"/>
  <c r="I376" i="17"/>
  <c r="H376" i="17"/>
  <c r="G376" i="17"/>
  <c r="J384" i="17"/>
  <c r="I384" i="17"/>
  <c r="H384" i="17"/>
  <c r="G384" i="17"/>
  <c r="E384" i="17"/>
  <c r="J392" i="17"/>
  <c r="I392" i="17"/>
  <c r="H392" i="17"/>
  <c r="G392" i="17"/>
  <c r="E392" i="17"/>
  <c r="J400" i="17"/>
  <c r="I400" i="17"/>
  <c r="H400" i="17"/>
  <c r="G400" i="17"/>
  <c r="E400" i="17"/>
  <c r="J408" i="17"/>
  <c r="I408" i="17"/>
  <c r="H408" i="17"/>
  <c r="G408" i="17"/>
  <c r="E408" i="17"/>
  <c r="J416" i="17"/>
  <c r="I416" i="17"/>
  <c r="H416" i="17"/>
  <c r="G416" i="17"/>
  <c r="J424" i="17"/>
  <c r="I424" i="17"/>
  <c r="H424" i="17"/>
  <c r="G424" i="17"/>
  <c r="J432" i="17"/>
  <c r="I432" i="17"/>
  <c r="G432" i="17"/>
  <c r="H432" i="17"/>
  <c r="E432" i="17"/>
  <c r="J440" i="17"/>
  <c r="I440" i="17"/>
  <c r="H440" i="17"/>
  <c r="G440" i="17"/>
  <c r="E440" i="17"/>
  <c r="J448" i="17"/>
  <c r="I448" i="17"/>
  <c r="H448" i="17"/>
  <c r="G448" i="17"/>
  <c r="E448" i="17"/>
  <c r="J456" i="17"/>
  <c r="I456" i="17"/>
  <c r="H456" i="17"/>
  <c r="G456" i="17"/>
  <c r="E456" i="17"/>
  <c r="I464" i="17"/>
  <c r="H464" i="17"/>
  <c r="G464" i="17"/>
  <c r="E464" i="17"/>
  <c r="J472" i="17"/>
  <c r="I472" i="17"/>
  <c r="H472" i="17"/>
  <c r="G472" i="17"/>
  <c r="E472" i="17"/>
  <c r="J480" i="17"/>
  <c r="I480" i="17"/>
  <c r="H480" i="17"/>
  <c r="G480" i="17"/>
  <c r="E480" i="17"/>
  <c r="J488" i="17"/>
  <c r="I488" i="17"/>
  <c r="H488" i="17"/>
  <c r="G488" i="17"/>
  <c r="J496" i="17"/>
  <c r="I496" i="17"/>
  <c r="H496" i="17"/>
  <c r="G496" i="17"/>
  <c r="J504" i="17"/>
  <c r="I504" i="17"/>
  <c r="H504" i="17"/>
  <c r="G504" i="17"/>
  <c r="J512" i="17"/>
  <c r="I512" i="17"/>
  <c r="H512" i="17"/>
  <c r="G512" i="17"/>
  <c r="J520" i="17"/>
  <c r="I520" i="17"/>
  <c r="H520" i="17"/>
  <c r="G520" i="17"/>
  <c r="J528" i="17"/>
  <c r="I528" i="17"/>
  <c r="H528" i="17"/>
  <c r="G528" i="17"/>
  <c r="J536" i="17"/>
  <c r="I536" i="17"/>
  <c r="H536" i="17"/>
  <c r="G536" i="17"/>
  <c r="E536" i="17"/>
  <c r="J544" i="17"/>
  <c r="I544" i="17"/>
  <c r="H544" i="17"/>
  <c r="G544" i="17"/>
  <c r="E544" i="17"/>
  <c r="J552" i="17"/>
  <c r="I552" i="17"/>
  <c r="H552" i="17"/>
  <c r="G552" i="17"/>
  <c r="E552" i="17"/>
  <c r="I560" i="17"/>
  <c r="H560" i="17"/>
  <c r="G560" i="17"/>
  <c r="E560" i="17"/>
  <c r="J568" i="17"/>
  <c r="I568" i="17"/>
  <c r="H568" i="17"/>
  <c r="G568" i="17"/>
  <c r="E568" i="17"/>
  <c r="J576" i="17"/>
  <c r="I576" i="17"/>
  <c r="H576" i="17"/>
  <c r="G576" i="17"/>
  <c r="E576" i="17"/>
  <c r="J584" i="17"/>
  <c r="I584" i="17"/>
  <c r="G584" i="17"/>
  <c r="H584" i="17"/>
  <c r="E584" i="17"/>
  <c r="J592" i="17"/>
  <c r="I592" i="17"/>
  <c r="H592" i="17"/>
  <c r="G592" i="17"/>
  <c r="E592" i="17"/>
  <c r="J600" i="17"/>
  <c r="I600" i="17"/>
  <c r="H600" i="17"/>
  <c r="G600" i="17"/>
  <c r="E600" i="17"/>
  <c r="J608" i="17"/>
  <c r="I608" i="17"/>
  <c r="H608" i="17"/>
  <c r="G608" i="17"/>
  <c r="E608" i="17"/>
  <c r="J616" i="17"/>
  <c r="I616" i="17"/>
  <c r="H616" i="17"/>
  <c r="G616" i="17"/>
  <c r="E616" i="17"/>
  <c r="J624" i="17"/>
  <c r="I624" i="17"/>
  <c r="G624" i="17"/>
  <c r="H624" i="17"/>
  <c r="E624" i="17"/>
  <c r="J632" i="17"/>
  <c r="I632" i="17"/>
  <c r="H632" i="17"/>
  <c r="G632" i="17"/>
  <c r="E632" i="17"/>
  <c r="C600" i="17"/>
  <c r="C536" i="17"/>
  <c r="C472" i="17"/>
  <c r="C408" i="17"/>
  <c r="C344" i="17"/>
  <c r="C280" i="17"/>
  <c r="C216" i="17"/>
  <c r="C152" i="17"/>
  <c r="I113" i="17"/>
  <c r="H113" i="17"/>
  <c r="G113" i="17"/>
  <c r="J121" i="17"/>
  <c r="I121" i="17"/>
  <c r="H121" i="17"/>
  <c r="G121" i="17"/>
  <c r="E121" i="17"/>
  <c r="I129" i="17"/>
  <c r="H129" i="17"/>
  <c r="G129" i="17"/>
  <c r="E129" i="17"/>
  <c r="I137" i="17"/>
  <c r="J137" i="17"/>
  <c r="H137" i="17"/>
  <c r="G137" i="17"/>
  <c r="J145" i="17"/>
  <c r="I145" i="17"/>
  <c r="H145" i="17"/>
  <c r="G145" i="17"/>
  <c r="E145" i="17"/>
  <c r="I153" i="17"/>
  <c r="H153" i="17"/>
  <c r="G153" i="17"/>
  <c r="E153" i="17"/>
  <c r="J161" i="17"/>
  <c r="I161" i="17"/>
  <c r="G161" i="17"/>
  <c r="H161" i="17"/>
  <c r="J169" i="17"/>
  <c r="I169" i="17"/>
  <c r="H169" i="17"/>
  <c r="G169" i="17"/>
  <c r="J177" i="17"/>
  <c r="I177" i="17"/>
  <c r="H177" i="17"/>
  <c r="G177" i="17"/>
  <c r="J185" i="17"/>
  <c r="I185" i="17"/>
  <c r="H185" i="17"/>
  <c r="G185" i="17"/>
  <c r="E185" i="17"/>
  <c r="I193" i="17"/>
  <c r="H193" i="17"/>
  <c r="G193" i="17"/>
  <c r="E193" i="17"/>
  <c r="J201" i="17"/>
  <c r="I201" i="17"/>
  <c r="H201" i="17"/>
  <c r="G201" i="17"/>
  <c r="E201" i="17"/>
  <c r="J209" i="17"/>
  <c r="I209" i="17"/>
  <c r="H209" i="17"/>
  <c r="G209" i="17"/>
  <c r="I217" i="17"/>
  <c r="H217" i="17"/>
  <c r="G217" i="17"/>
  <c r="J225" i="17"/>
  <c r="I225" i="17"/>
  <c r="H225" i="17"/>
  <c r="G225" i="17"/>
  <c r="J233" i="17"/>
  <c r="I233" i="17"/>
  <c r="H233" i="17"/>
  <c r="G233" i="17"/>
  <c r="I241" i="17"/>
  <c r="H241" i="17"/>
  <c r="G241" i="17"/>
  <c r="J249" i="17"/>
  <c r="I249" i="17"/>
  <c r="H249" i="17"/>
  <c r="G249" i="17"/>
  <c r="H257" i="17"/>
  <c r="I257" i="17"/>
  <c r="G257" i="17"/>
  <c r="I265" i="17"/>
  <c r="J265" i="17"/>
  <c r="H265" i="17"/>
  <c r="G265" i="17"/>
  <c r="J273" i="17"/>
  <c r="I273" i="17"/>
  <c r="H273" i="17"/>
  <c r="G273" i="17"/>
  <c r="E273" i="17"/>
  <c r="I281" i="17"/>
  <c r="H281" i="17"/>
  <c r="G281" i="17"/>
  <c r="E281" i="17"/>
  <c r="J289" i="17"/>
  <c r="I289" i="17"/>
  <c r="H289" i="17"/>
  <c r="G289" i="17"/>
  <c r="J297" i="17"/>
  <c r="I297" i="17"/>
  <c r="H297" i="17"/>
  <c r="G297" i="17"/>
  <c r="E297" i="17"/>
  <c r="I305" i="17"/>
  <c r="H305" i="17"/>
  <c r="G305" i="17"/>
  <c r="J313" i="17"/>
  <c r="I313" i="17"/>
  <c r="H313" i="17"/>
  <c r="G313" i="17"/>
  <c r="I321" i="17"/>
  <c r="H321" i="17"/>
  <c r="G321" i="17"/>
  <c r="J329" i="17"/>
  <c r="I329" i="17"/>
  <c r="G329" i="17"/>
  <c r="H329" i="17"/>
  <c r="J337" i="17"/>
  <c r="I337" i="17"/>
  <c r="H337" i="17"/>
  <c r="G337" i="17"/>
  <c r="E337" i="17"/>
  <c r="I345" i="17"/>
  <c r="J345" i="17"/>
  <c r="H345" i="17"/>
  <c r="G345" i="17"/>
  <c r="J353" i="17"/>
  <c r="I353" i="17"/>
  <c r="H353" i="17"/>
  <c r="G353" i="17"/>
  <c r="J361" i="17"/>
  <c r="I361" i="17"/>
  <c r="H361" i="17"/>
  <c r="G361" i="17"/>
  <c r="E361" i="17"/>
  <c r="J369" i="17"/>
  <c r="I369" i="17"/>
  <c r="H369" i="17"/>
  <c r="G369" i="17"/>
  <c r="J377" i="17"/>
  <c r="I377" i="17"/>
  <c r="H377" i="17"/>
  <c r="G377" i="17"/>
  <c r="E377" i="17"/>
  <c r="I385" i="17"/>
  <c r="H385" i="17"/>
  <c r="G385" i="17"/>
  <c r="I393" i="17"/>
  <c r="J393" i="17"/>
  <c r="H393" i="17"/>
  <c r="G393" i="17"/>
  <c r="J401" i="17"/>
  <c r="I401" i="17"/>
  <c r="H401" i="17"/>
  <c r="G401" i="17"/>
  <c r="E401" i="17"/>
  <c r="I409" i="17"/>
  <c r="H409" i="17"/>
  <c r="G409" i="17"/>
  <c r="E409" i="17"/>
  <c r="J417" i="17"/>
  <c r="I417" i="17"/>
  <c r="H417" i="17"/>
  <c r="G417" i="17"/>
  <c r="J425" i="17"/>
  <c r="I425" i="17"/>
  <c r="H425" i="17"/>
  <c r="G425" i="17"/>
  <c r="I433" i="17"/>
  <c r="H433" i="17"/>
  <c r="G433" i="17"/>
  <c r="E433" i="17"/>
  <c r="J441" i="17"/>
  <c r="I441" i="17"/>
  <c r="H441" i="17"/>
  <c r="G441" i="17"/>
  <c r="E441" i="17"/>
  <c r="I449" i="17"/>
  <c r="H449" i="17"/>
  <c r="G449" i="17"/>
  <c r="E449" i="17"/>
  <c r="J457" i="17"/>
  <c r="I457" i="17"/>
  <c r="H457" i="17"/>
  <c r="G457" i="17"/>
  <c r="I465" i="17"/>
  <c r="J465" i="17"/>
  <c r="H465" i="17"/>
  <c r="G465" i="17"/>
  <c r="E465" i="17"/>
  <c r="I473" i="17"/>
  <c r="H473" i="17"/>
  <c r="G473" i="17"/>
  <c r="E473" i="17"/>
  <c r="I481" i="17"/>
  <c r="J481" i="17"/>
  <c r="H481" i="17"/>
  <c r="G481" i="17"/>
  <c r="J489" i="17"/>
  <c r="I489" i="17"/>
  <c r="H489" i="17"/>
  <c r="G489" i="17"/>
  <c r="I497" i="17"/>
  <c r="H497" i="17"/>
  <c r="G497" i="17"/>
  <c r="J505" i="17"/>
  <c r="I505" i="17"/>
  <c r="H505" i="17"/>
  <c r="G505" i="17"/>
  <c r="I513" i="17"/>
  <c r="H513" i="17"/>
  <c r="G513" i="17"/>
  <c r="J521" i="17"/>
  <c r="I521" i="17"/>
  <c r="H521" i="17"/>
  <c r="G521" i="17"/>
  <c r="J529" i="17"/>
  <c r="I529" i="17"/>
  <c r="H529" i="17"/>
  <c r="G529" i="17"/>
  <c r="I537" i="17"/>
  <c r="H537" i="17"/>
  <c r="G537" i="17"/>
  <c r="E537" i="17"/>
  <c r="I545" i="17"/>
  <c r="J545" i="17"/>
  <c r="H545" i="17"/>
  <c r="G545" i="17"/>
  <c r="E545" i="17"/>
  <c r="J553" i="17"/>
  <c r="I553" i="17"/>
  <c r="H553" i="17"/>
  <c r="G553" i="17"/>
  <c r="I561" i="17"/>
  <c r="H561" i="17"/>
  <c r="G561" i="17"/>
  <c r="J569" i="17"/>
  <c r="I569" i="17"/>
  <c r="H569" i="17"/>
  <c r="G569" i="17"/>
  <c r="I577" i="17"/>
  <c r="H577" i="17"/>
  <c r="G577" i="17"/>
  <c r="E577" i="17"/>
  <c r="J585" i="17"/>
  <c r="I585" i="17"/>
  <c r="H585" i="17"/>
  <c r="G585" i="17"/>
  <c r="E585" i="17"/>
  <c r="J593" i="17"/>
  <c r="I593" i="17"/>
  <c r="H593" i="17"/>
  <c r="G593" i="17"/>
  <c r="E593" i="17"/>
  <c r="I601" i="17"/>
  <c r="H601" i="17"/>
  <c r="G601" i="17"/>
  <c r="E601" i="17"/>
  <c r="J609" i="17"/>
  <c r="I609" i="17"/>
  <c r="H609" i="17"/>
  <c r="G609" i="17"/>
  <c r="E609" i="17"/>
  <c r="J617" i="17"/>
  <c r="I617" i="17"/>
  <c r="H617" i="17"/>
  <c r="G617" i="17"/>
  <c r="E617" i="17"/>
  <c r="J625" i="17"/>
  <c r="I625" i="17"/>
  <c r="H625" i="17"/>
  <c r="G625" i="17"/>
  <c r="E625" i="17"/>
  <c r="J633" i="17"/>
  <c r="I633" i="17"/>
  <c r="H633" i="17"/>
  <c r="G633" i="17"/>
  <c r="E633" i="17"/>
  <c r="C631" i="17"/>
  <c r="C599" i="17"/>
  <c r="C591" i="17"/>
  <c r="C583" i="17"/>
  <c r="C567" i="17"/>
  <c r="C535" i="17"/>
  <c r="C527" i="17"/>
  <c r="C519" i="17"/>
  <c r="E553" i="17"/>
  <c r="E353" i="17"/>
  <c r="E161" i="17"/>
  <c r="J290" i="17"/>
  <c r="I290" i="17"/>
  <c r="H290" i="17"/>
  <c r="G290" i="17"/>
  <c r="E290" i="17"/>
  <c r="H298" i="17"/>
  <c r="I298" i="17"/>
  <c r="G298" i="17"/>
  <c r="E298" i="17"/>
  <c r="J306" i="17"/>
  <c r="I306" i="17"/>
  <c r="H306" i="17"/>
  <c r="G306" i="17"/>
  <c r="J314" i="17"/>
  <c r="I314" i="17"/>
  <c r="H314" i="17"/>
  <c r="G314" i="17"/>
  <c r="I322" i="17"/>
  <c r="H322" i="17"/>
  <c r="G322" i="17"/>
  <c r="J330" i="17"/>
  <c r="H330" i="17"/>
  <c r="I330" i="17"/>
  <c r="G330" i="17"/>
  <c r="J338" i="17"/>
  <c r="I338" i="17"/>
  <c r="H338" i="17"/>
  <c r="G338" i="17"/>
  <c r="I346" i="17"/>
  <c r="H346" i="17"/>
  <c r="G346" i="17"/>
  <c r="E346" i="17"/>
  <c r="J354" i="17"/>
  <c r="I354" i="17"/>
  <c r="H354" i="17"/>
  <c r="G354" i="17"/>
  <c r="E354" i="17"/>
  <c r="J362" i="17"/>
  <c r="I362" i="17"/>
  <c r="H362" i="17"/>
  <c r="G362" i="17"/>
  <c r="J370" i="17"/>
  <c r="H370" i="17"/>
  <c r="I370" i="17"/>
  <c r="G370" i="17"/>
  <c r="J378" i="17"/>
  <c r="I378" i="17"/>
  <c r="H378" i="17"/>
  <c r="G378" i="17"/>
  <c r="J386" i="17"/>
  <c r="I386" i="17"/>
  <c r="H386" i="17"/>
  <c r="G386" i="17"/>
  <c r="J394" i="17"/>
  <c r="H394" i="17"/>
  <c r="I394" i="17"/>
  <c r="G394" i="17"/>
  <c r="E394" i="17"/>
  <c r="H402" i="17"/>
  <c r="I402" i="17"/>
  <c r="G402" i="17"/>
  <c r="J410" i="17"/>
  <c r="I410" i="17"/>
  <c r="H410" i="17"/>
  <c r="G410" i="17"/>
  <c r="J418" i="17"/>
  <c r="I418" i="17"/>
  <c r="H418" i="17"/>
  <c r="G418" i="17"/>
  <c r="E418" i="17"/>
  <c r="J426" i="17"/>
  <c r="I426" i="17"/>
  <c r="H426" i="17"/>
  <c r="G426" i="17"/>
  <c r="E426" i="17"/>
  <c r="H434" i="17"/>
  <c r="I434" i="17"/>
  <c r="J434" i="17"/>
  <c r="G434" i="17"/>
  <c r="I442" i="17"/>
  <c r="H442" i="17"/>
  <c r="G442" i="17"/>
  <c r="I450" i="17"/>
  <c r="H450" i="17"/>
  <c r="G450" i="17"/>
  <c r="E450" i="17"/>
  <c r="J458" i="17"/>
  <c r="H458" i="17"/>
  <c r="I458" i="17"/>
  <c r="G458" i="17"/>
  <c r="E458" i="17"/>
  <c r="J466" i="17"/>
  <c r="H466" i="17"/>
  <c r="I466" i="17"/>
  <c r="J474" i="17"/>
  <c r="I474" i="17"/>
  <c r="H474" i="17"/>
  <c r="G474" i="17"/>
  <c r="J482" i="17"/>
  <c r="I482" i="17"/>
  <c r="H482" i="17"/>
  <c r="G482" i="17"/>
  <c r="J490" i="17"/>
  <c r="I490" i="17"/>
  <c r="H490" i="17"/>
  <c r="G490" i="17"/>
  <c r="J498" i="17"/>
  <c r="H498" i="17"/>
  <c r="I498" i="17"/>
  <c r="G498" i="17"/>
  <c r="J506" i="17"/>
  <c r="I506" i="17"/>
  <c r="H506" i="17"/>
  <c r="G506" i="17"/>
  <c r="J514" i="17"/>
  <c r="I514" i="17"/>
  <c r="H514" i="17"/>
  <c r="G514" i="17"/>
  <c r="J522" i="17"/>
  <c r="H522" i="17"/>
  <c r="I522" i="17"/>
  <c r="G522" i="17"/>
  <c r="H530" i="17"/>
  <c r="I530" i="17"/>
  <c r="G530" i="17"/>
  <c r="I538" i="17"/>
  <c r="H538" i="17"/>
  <c r="G538" i="17"/>
  <c r="J546" i="17"/>
  <c r="I546" i="17"/>
  <c r="H546" i="17"/>
  <c r="E546" i="17"/>
  <c r="G546" i="17"/>
  <c r="I554" i="17"/>
  <c r="H554" i="17"/>
  <c r="G554" i="17"/>
  <c r="J562" i="17"/>
  <c r="H562" i="17"/>
  <c r="I562" i="17"/>
  <c r="G562" i="17"/>
  <c r="J570" i="17"/>
  <c r="I570" i="17"/>
  <c r="H570" i="17"/>
  <c r="G570" i="17"/>
  <c r="J578" i="17"/>
  <c r="I578" i="17"/>
  <c r="H578" i="17"/>
  <c r="G578" i="17"/>
  <c r="J586" i="17"/>
  <c r="H586" i="17"/>
  <c r="I586" i="17"/>
  <c r="G586" i="17"/>
  <c r="J594" i="17"/>
  <c r="H594" i="17"/>
  <c r="I594" i="17"/>
  <c r="G594" i="17"/>
  <c r="I602" i="17"/>
  <c r="H602" i="17"/>
  <c r="G602" i="17"/>
  <c r="J610" i="17"/>
  <c r="I610" i="17"/>
  <c r="H610" i="17"/>
  <c r="G610" i="17"/>
  <c r="J618" i="17"/>
  <c r="I618" i="17"/>
  <c r="H618" i="17"/>
  <c r="G618" i="17"/>
  <c r="J626" i="17"/>
  <c r="H626" i="17"/>
  <c r="I626" i="17"/>
  <c r="G626" i="17"/>
  <c r="J634" i="17"/>
  <c r="I634" i="17"/>
  <c r="H634" i="17"/>
  <c r="G634" i="17"/>
  <c r="C622" i="17"/>
  <c r="C614" i="17"/>
  <c r="C590" i="17"/>
  <c r="C582" i="17"/>
  <c r="C558" i="17"/>
  <c r="C550" i="17"/>
  <c r="C526" i="17"/>
  <c r="C518" i="17"/>
  <c r="J507" i="17"/>
  <c r="H507" i="17"/>
  <c r="I507" i="17"/>
  <c r="G507" i="17"/>
  <c r="J515" i="17"/>
  <c r="H515" i="17"/>
  <c r="I515" i="17"/>
  <c r="G515" i="17"/>
  <c r="J523" i="17"/>
  <c r="H523" i="17"/>
  <c r="I523" i="17"/>
  <c r="G523" i="17"/>
  <c r="J531" i="17"/>
  <c r="H531" i="17"/>
  <c r="I531" i="17"/>
  <c r="G531" i="17"/>
  <c r="J539" i="17"/>
  <c r="H539" i="17"/>
  <c r="I539" i="17"/>
  <c r="G539" i="17"/>
  <c r="H547" i="17"/>
  <c r="I547" i="17"/>
  <c r="G547" i="17"/>
  <c r="E547" i="17"/>
  <c r="J555" i="17"/>
  <c r="H555" i="17"/>
  <c r="I555" i="17"/>
  <c r="G555" i="17"/>
  <c r="E555" i="17"/>
  <c r="J563" i="17"/>
  <c r="H563" i="17"/>
  <c r="I563" i="17"/>
  <c r="G563" i="17"/>
  <c r="E563" i="17"/>
  <c r="J571" i="17"/>
  <c r="H571" i="17"/>
  <c r="I571" i="17"/>
  <c r="J579" i="17"/>
  <c r="H579" i="17"/>
  <c r="I579" i="17"/>
  <c r="G579" i="17"/>
  <c r="J587" i="17"/>
  <c r="H587" i="17"/>
  <c r="I587" i="17"/>
  <c r="G587" i="17"/>
  <c r="J595" i="17"/>
  <c r="H595" i="17"/>
  <c r="I595" i="17"/>
  <c r="G595" i="17"/>
  <c r="J603" i="17"/>
  <c r="H603" i="17"/>
  <c r="I603" i="17"/>
  <c r="G603" i="17"/>
  <c r="J611" i="17"/>
  <c r="H611" i="17"/>
  <c r="I611" i="17"/>
  <c r="G611" i="17"/>
  <c r="J619" i="17"/>
  <c r="H619" i="17"/>
  <c r="I619" i="17"/>
  <c r="G619" i="17"/>
  <c r="J627" i="17"/>
  <c r="H627" i="17"/>
  <c r="I627" i="17"/>
  <c r="G627" i="17"/>
  <c r="C613" i="17"/>
  <c r="C581" i="17"/>
  <c r="C549" i="17"/>
  <c r="C517" i="17"/>
  <c r="C121" i="17"/>
  <c r="E594" i="17"/>
  <c r="E571" i="17"/>
  <c r="E434" i="17"/>
  <c r="E378" i="17"/>
  <c r="J204" i="17"/>
  <c r="H204" i="17"/>
  <c r="I204" i="17"/>
  <c r="G204" i="17"/>
  <c r="E204" i="17"/>
  <c r="H212" i="17"/>
  <c r="I212" i="17"/>
  <c r="G212" i="17"/>
  <c r="J220" i="17"/>
  <c r="H220" i="17"/>
  <c r="I220" i="17"/>
  <c r="G220" i="17"/>
  <c r="J228" i="17"/>
  <c r="I228" i="17"/>
  <c r="H228" i="17"/>
  <c r="G228" i="17"/>
  <c r="J236" i="17"/>
  <c r="H236" i="17"/>
  <c r="I236" i="17"/>
  <c r="G236" i="17"/>
  <c r="J244" i="17"/>
  <c r="H244" i="17"/>
  <c r="I244" i="17"/>
  <c r="G244" i="17"/>
  <c r="J252" i="17"/>
  <c r="H252" i="17"/>
  <c r="I252" i="17"/>
  <c r="G252" i="17"/>
  <c r="J260" i="17"/>
  <c r="I260" i="17"/>
  <c r="H260" i="17"/>
  <c r="G260" i="17"/>
  <c r="H268" i="17"/>
  <c r="I268" i="17"/>
  <c r="G268" i="17"/>
  <c r="J276" i="17"/>
  <c r="H276" i="17"/>
  <c r="I276" i="17"/>
  <c r="G276" i="17"/>
  <c r="E276" i="17"/>
  <c r="J284" i="17"/>
  <c r="H284" i="17"/>
  <c r="I284" i="17"/>
  <c r="G284" i="17"/>
  <c r="E284" i="17"/>
  <c r="J292" i="17"/>
  <c r="I292" i="17"/>
  <c r="H292" i="17"/>
  <c r="G292" i="17"/>
  <c r="E292" i="17"/>
  <c r="J300" i="17"/>
  <c r="H300" i="17"/>
  <c r="G300" i="17"/>
  <c r="I300" i="17"/>
  <c r="J308" i="17"/>
  <c r="H308" i="17"/>
  <c r="I308" i="17"/>
  <c r="G308" i="17"/>
  <c r="J316" i="17"/>
  <c r="H316" i="17"/>
  <c r="I316" i="17"/>
  <c r="G316" i="17"/>
  <c r="J324" i="17"/>
  <c r="I324" i="17"/>
  <c r="H324" i="17"/>
  <c r="G324" i="17"/>
  <c r="E324" i="17"/>
  <c r="J332" i="17"/>
  <c r="H332" i="17"/>
  <c r="I332" i="17"/>
  <c r="G332" i="17"/>
  <c r="E332" i="17"/>
  <c r="J340" i="17"/>
  <c r="H340" i="17"/>
  <c r="I340" i="17"/>
  <c r="G340" i="17"/>
  <c r="J348" i="17"/>
  <c r="H348" i="17"/>
  <c r="I348" i="17"/>
  <c r="G348" i="17"/>
  <c r="E348" i="17"/>
  <c r="J356" i="17"/>
  <c r="H356" i="17"/>
  <c r="I356" i="17"/>
  <c r="G356" i="17"/>
  <c r="H364" i="17"/>
  <c r="I364" i="17"/>
  <c r="G364" i="17"/>
  <c r="J372" i="17"/>
  <c r="H372" i="17"/>
  <c r="I372" i="17"/>
  <c r="G372" i="17"/>
  <c r="J380" i="17"/>
  <c r="H380" i="17"/>
  <c r="I380" i="17"/>
  <c r="G380" i="17"/>
  <c r="J388" i="17"/>
  <c r="H388" i="17"/>
  <c r="I388" i="17"/>
  <c r="G388" i="17"/>
  <c r="J396" i="17"/>
  <c r="H396" i="17"/>
  <c r="I396" i="17"/>
  <c r="G396" i="17"/>
  <c r="E396" i="17"/>
  <c r="J404" i="17"/>
  <c r="H404" i="17"/>
  <c r="I404" i="17"/>
  <c r="G404" i="17"/>
  <c r="J412" i="17"/>
  <c r="H412" i="17"/>
  <c r="I412" i="17"/>
  <c r="G412" i="17"/>
  <c r="J420" i="17"/>
  <c r="H420" i="17"/>
  <c r="I420" i="17"/>
  <c r="G420" i="17"/>
  <c r="J428" i="17"/>
  <c r="H428" i="17"/>
  <c r="I428" i="17"/>
  <c r="G428" i="17"/>
  <c r="E428" i="17"/>
  <c r="J436" i="17"/>
  <c r="H436" i="17"/>
  <c r="I436" i="17"/>
  <c r="G436" i="17"/>
  <c r="E436" i="17"/>
  <c r="J444" i="17"/>
  <c r="H444" i="17"/>
  <c r="I444" i="17"/>
  <c r="G444" i="17"/>
  <c r="J452" i="17"/>
  <c r="H452" i="17"/>
  <c r="I452" i="17"/>
  <c r="G452" i="17"/>
  <c r="H460" i="17"/>
  <c r="I460" i="17"/>
  <c r="G460" i="17"/>
  <c r="E460" i="17"/>
  <c r="J468" i="17"/>
  <c r="H468" i="17"/>
  <c r="I468" i="17"/>
  <c r="G468" i="17"/>
  <c r="E468" i="17"/>
  <c r="J476" i="17"/>
  <c r="H476" i="17"/>
  <c r="I476" i="17"/>
  <c r="G476" i="17"/>
  <c r="J484" i="17"/>
  <c r="H484" i="17"/>
  <c r="I484" i="17"/>
  <c r="G484" i="17"/>
  <c r="J492" i="17"/>
  <c r="H492" i="17"/>
  <c r="I492" i="17"/>
  <c r="G492" i="17"/>
  <c r="J500" i="17"/>
  <c r="H500" i="17"/>
  <c r="I500" i="17"/>
  <c r="G500" i="17"/>
  <c r="J508" i="17"/>
  <c r="H508" i="17"/>
  <c r="I508" i="17"/>
  <c r="G508" i="17"/>
  <c r="J516" i="17"/>
  <c r="H516" i="17"/>
  <c r="I516" i="17"/>
  <c r="G516" i="17"/>
  <c r="H524" i="17"/>
  <c r="I524" i="17"/>
  <c r="G524" i="17"/>
  <c r="J532" i="17"/>
  <c r="H532" i="17"/>
  <c r="I532" i="17"/>
  <c r="G532" i="17"/>
  <c r="J540" i="17"/>
  <c r="H540" i="17"/>
  <c r="I540" i="17"/>
  <c r="G540" i="17"/>
  <c r="J548" i="17"/>
  <c r="H548" i="17"/>
  <c r="I548" i="17"/>
  <c r="G548" i="17"/>
  <c r="J556" i="17"/>
  <c r="H556" i="17"/>
  <c r="I556" i="17"/>
  <c r="G556" i="17"/>
  <c r="E556" i="17"/>
  <c r="J564" i="17"/>
  <c r="H564" i="17"/>
  <c r="I564" i="17"/>
  <c r="G564" i="17"/>
  <c r="E564" i="17"/>
  <c r="J572" i="17"/>
  <c r="H572" i="17"/>
  <c r="I572" i="17"/>
  <c r="G572" i="17"/>
  <c r="E572" i="17"/>
  <c r="J580" i="17"/>
  <c r="H580" i="17"/>
  <c r="I580" i="17"/>
  <c r="G580" i="17"/>
  <c r="J588" i="17"/>
  <c r="H588" i="17"/>
  <c r="I588" i="17"/>
  <c r="G588" i="17"/>
  <c r="J596" i="17"/>
  <c r="H596" i="17"/>
  <c r="I596" i="17"/>
  <c r="G596" i="17"/>
  <c r="E596" i="17"/>
  <c r="J604" i="17"/>
  <c r="H604" i="17"/>
  <c r="I604" i="17"/>
  <c r="G604" i="17"/>
  <c r="J612" i="17"/>
  <c r="H612" i="17"/>
  <c r="I612" i="17"/>
  <c r="G612" i="17"/>
  <c r="E612" i="17"/>
  <c r="H620" i="17"/>
  <c r="I620" i="17"/>
  <c r="G620" i="17"/>
  <c r="E620" i="17"/>
  <c r="J628" i="17"/>
  <c r="H628" i="17"/>
  <c r="I628" i="17"/>
  <c r="G628" i="17"/>
  <c r="E628" i="17"/>
  <c r="C628" i="17"/>
  <c r="C620" i="17"/>
  <c r="C612" i="17"/>
  <c r="C596" i="17"/>
  <c r="C572" i="17"/>
  <c r="C564" i="17"/>
  <c r="C556" i="17"/>
  <c r="C548" i="17"/>
  <c r="C532" i="17"/>
  <c r="C508" i="17"/>
  <c r="C500" i="17"/>
  <c r="C492" i="17"/>
  <c r="C484" i="17"/>
  <c r="C468" i="17"/>
  <c r="C460" i="17"/>
  <c r="C452" i="17"/>
  <c r="C436" i="17"/>
  <c r="C428" i="17"/>
  <c r="C420" i="17"/>
  <c r="C396" i="17"/>
  <c r="C388" i="17"/>
  <c r="C380" i="17"/>
  <c r="C372" i="17"/>
  <c r="C364" i="17"/>
  <c r="C356" i="17"/>
  <c r="C348" i="17"/>
  <c r="C332" i="17"/>
  <c r="C324" i="17"/>
  <c r="C316" i="17"/>
  <c r="C300" i="17"/>
  <c r="C292" i="17"/>
  <c r="C284" i="17"/>
  <c r="C276" i="17"/>
  <c r="C260" i="17"/>
  <c r="C252" i="17"/>
  <c r="C236" i="17"/>
  <c r="C228" i="17"/>
  <c r="C220" i="17"/>
  <c r="C212" i="17"/>
  <c r="C204" i="17"/>
  <c r="C129" i="17"/>
  <c r="E634" i="17"/>
  <c r="E611" i="17"/>
  <c r="E570" i="17"/>
  <c r="E457" i="17"/>
  <c r="E370" i="17"/>
  <c r="I501" i="17"/>
  <c r="H501" i="17"/>
  <c r="G501" i="17"/>
  <c r="J509" i="17"/>
  <c r="I509" i="17"/>
  <c r="H509" i="17"/>
  <c r="G509" i="17"/>
  <c r="J517" i="17"/>
  <c r="I517" i="17"/>
  <c r="H517" i="17"/>
  <c r="G517" i="17"/>
  <c r="J525" i="17"/>
  <c r="I525" i="17"/>
  <c r="H525" i="17"/>
  <c r="G525" i="17"/>
  <c r="I533" i="17"/>
  <c r="H533" i="17"/>
  <c r="G533" i="17"/>
  <c r="J541" i="17"/>
  <c r="I541" i="17"/>
  <c r="H541" i="17"/>
  <c r="G541" i="17"/>
  <c r="I549" i="17"/>
  <c r="H549" i="17"/>
  <c r="J549" i="17"/>
  <c r="E549" i="17"/>
  <c r="J557" i="17"/>
  <c r="I557" i="17"/>
  <c r="H557" i="17"/>
  <c r="G557" i="17"/>
  <c r="E557" i="17"/>
  <c r="J565" i="17"/>
  <c r="I565" i="17"/>
  <c r="H565" i="17"/>
  <c r="G565" i="17"/>
  <c r="J573" i="17"/>
  <c r="I573" i="17"/>
  <c r="H573" i="17"/>
  <c r="G573" i="17"/>
  <c r="I581" i="17"/>
  <c r="J581" i="17"/>
  <c r="H581" i="17"/>
  <c r="G581" i="17"/>
  <c r="E581" i="17"/>
  <c r="J589" i="17"/>
  <c r="I589" i="17"/>
  <c r="H589" i="17"/>
  <c r="G589" i="17"/>
  <c r="E589" i="17"/>
  <c r="J597" i="17"/>
  <c r="I597" i="17"/>
  <c r="H597" i="17"/>
  <c r="G597" i="17"/>
  <c r="J605" i="17"/>
  <c r="I605" i="17"/>
  <c r="H605" i="17"/>
  <c r="G605" i="17"/>
  <c r="I613" i="17"/>
  <c r="H613" i="17"/>
  <c r="E613" i="17"/>
  <c r="G613" i="17"/>
  <c r="J621" i="17"/>
  <c r="I621" i="17"/>
  <c r="H621" i="17"/>
  <c r="G621" i="17"/>
  <c r="E621" i="17"/>
  <c r="J629" i="17"/>
  <c r="I629" i="17"/>
  <c r="H629" i="17"/>
  <c r="G629" i="17"/>
  <c r="C627" i="17"/>
  <c r="C619" i="17"/>
  <c r="C611" i="17"/>
  <c r="C603" i="17"/>
  <c r="C595" i="17"/>
  <c r="C587" i="17"/>
  <c r="C579" i="17"/>
  <c r="C571" i="17"/>
  <c r="C563" i="17"/>
  <c r="C555" i="17"/>
  <c r="C547" i="17"/>
  <c r="C531" i="17"/>
  <c r="C523" i="17"/>
  <c r="C515" i="17"/>
  <c r="C507" i="17"/>
  <c r="E587" i="17"/>
  <c r="E425" i="17"/>
  <c r="E369" i="17"/>
  <c r="E289" i="17"/>
  <c r="I502" i="17"/>
  <c r="H502" i="17"/>
  <c r="J502" i="17"/>
  <c r="G502" i="17"/>
  <c r="J510" i="17"/>
  <c r="H510" i="17"/>
  <c r="G510" i="17"/>
  <c r="I510" i="17"/>
  <c r="J518" i="17"/>
  <c r="I518" i="17"/>
  <c r="H518" i="17"/>
  <c r="G518" i="17"/>
  <c r="J526" i="17"/>
  <c r="H526" i="17"/>
  <c r="I526" i="17"/>
  <c r="G526" i="17"/>
  <c r="J534" i="17"/>
  <c r="I534" i="17"/>
  <c r="G534" i="17"/>
  <c r="H534" i="17"/>
  <c r="J542" i="17"/>
  <c r="I542" i="17"/>
  <c r="H542" i="17"/>
  <c r="G542" i="17"/>
  <c r="E542" i="17"/>
  <c r="J550" i="17"/>
  <c r="H550" i="17"/>
  <c r="I550" i="17"/>
  <c r="G550" i="17"/>
  <c r="J558" i="17"/>
  <c r="I558" i="17"/>
  <c r="H558" i="17"/>
  <c r="G558" i="17"/>
  <c r="I566" i="17"/>
  <c r="H566" i="17"/>
  <c r="G566" i="17"/>
  <c r="E566" i="17"/>
  <c r="J574" i="17"/>
  <c r="H574" i="17"/>
  <c r="G574" i="17"/>
  <c r="I574" i="17"/>
  <c r="J582" i="17"/>
  <c r="I582" i="17"/>
  <c r="H582" i="17"/>
  <c r="G582" i="17"/>
  <c r="E582" i="17"/>
  <c r="J590" i="17"/>
  <c r="I590" i="17"/>
  <c r="H590" i="17"/>
  <c r="G590" i="17"/>
  <c r="E590" i="17"/>
  <c r="J598" i="17"/>
  <c r="I598" i="17"/>
  <c r="G598" i="17"/>
  <c r="H598" i="17"/>
  <c r="E598" i="17"/>
  <c r="I606" i="17"/>
  <c r="G606" i="17"/>
  <c r="H606" i="17"/>
  <c r="J614" i="17"/>
  <c r="H614" i="17"/>
  <c r="I614" i="17"/>
  <c r="G614" i="17"/>
  <c r="E614" i="17"/>
  <c r="J622" i="17"/>
  <c r="I622" i="17"/>
  <c r="G622" i="17"/>
  <c r="H622" i="17"/>
  <c r="E622" i="17"/>
  <c r="J630" i="17"/>
  <c r="I630" i="17"/>
  <c r="H630" i="17"/>
  <c r="G630" i="17"/>
  <c r="E630" i="17"/>
  <c r="C634" i="17"/>
  <c r="C618" i="17"/>
  <c r="C594" i="17"/>
  <c r="C586" i="17"/>
  <c r="C578" i="17"/>
  <c r="C570" i="17"/>
  <c r="C562" i="17"/>
  <c r="C546" i="17"/>
  <c r="C522" i="17"/>
  <c r="C514" i="17"/>
  <c r="C506" i="17"/>
  <c r="C498" i="17"/>
  <c r="C482" i="17"/>
  <c r="C458" i="17"/>
  <c r="C450" i="17"/>
  <c r="C442" i="17"/>
  <c r="C434" i="17"/>
  <c r="C426" i="17"/>
  <c r="C418" i="17"/>
  <c r="C394" i="17"/>
  <c r="C378" i="17"/>
  <c r="C370" i="17"/>
  <c r="C354" i="17"/>
  <c r="C346" i="17"/>
  <c r="C338" i="17"/>
  <c r="C330" i="17"/>
  <c r="C314" i="17"/>
  <c r="C298" i="17"/>
  <c r="C290" i="17"/>
  <c r="C145" i="17"/>
  <c r="E627" i="17"/>
  <c r="E586" i="17"/>
  <c r="E452" i="17"/>
  <c r="E364" i="17"/>
  <c r="E330" i="17"/>
  <c r="E177" i="17"/>
  <c r="G571" i="17"/>
  <c r="H511" i="17"/>
  <c r="I511" i="17"/>
  <c r="G511" i="17"/>
  <c r="H519" i="17"/>
  <c r="I519" i="17"/>
  <c r="G519" i="17"/>
  <c r="J527" i="17"/>
  <c r="H527" i="17"/>
  <c r="I527" i="17"/>
  <c r="G527" i="17"/>
  <c r="J535" i="17"/>
  <c r="H535" i="17"/>
  <c r="I535" i="17"/>
  <c r="G535" i="17"/>
  <c r="J543" i="17"/>
  <c r="H543" i="17"/>
  <c r="I543" i="17"/>
  <c r="G543" i="17"/>
  <c r="E543" i="17"/>
  <c r="J551" i="17"/>
  <c r="H551" i="17"/>
  <c r="G551" i="17"/>
  <c r="I551" i="17"/>
  <c r="H559" i="17"/>
  <c r="I559" i="17"/>
  <c r="G559" i="17"/>
  <c r="J567" i="17"/>
  <c r="H567" i="17"/>
  <c r="I567" i="17"/>
  <c r="G567" i="17"/>
  <c r="H575" i="17"/>
  <c r="J575" i="17"/>
  <c r="I575" i="17"/>
  <c r="G575" i="17"/>
  <c r="E575" i="17"/>
  <c r="H583" i="17"/>
  <c r="J583" i="17"/>
  <c r="I583" i="17"/>
  <c r="G583" i="17"/>
  <c r="E583" i="17"/>
  <c r="J591" i="17"/>
  <c r="H591" i="17"/>
  <c r="I591" i="17"/>
  <c r="G591" i="17"/>
  <c r="E591" i="17"/>
  <c r="J599" i="17"/>
  <c r="H599" i="17"/>
  <c r="I599" i="17"/>
  <c r="G599" i="17"/>
  <c r="E599" i="17"/>
  <c r="H607" i="17"/>
  <c r="J607" i="17"/>
  <c r="I607" i="17"/>
  <c r="G607" i="17"/>
  <c r="E607" i="17"/>
  <c r="H615" i="17"/>
  <c r="J615" i="17"/>
  <c r="I615" i="17"/>
  <c r="G615" i="17"/>
  <c r="J623" i="17"/>
  <c r="H623" i="17"/>
  <c r="I623" i="17"/>
  <c r="G623" i="17"/>
  <c r="J631" i="17"/>
  <c r="H631" i="17"/>
  <c r="I631" i="17"/>
  <c r="G631" i="17"/>
  <c r="E631" i="17"/>
  <c r="C633" i="17"/>
  <c r="C625" i="17"/>
  <c r="C617" i="17"/>
  <c r="C609" i="17"/>
  <c r="C601" i="17"/>
  <c r="C593" i="17"/>
  <c r="C585" i="17"/>
  <c r="C577" i="17"/>
  <c r="C561" i="17"/>
  <c r="C553" i="17"/>
  <c r="C545" i="17"/>
  <c r="C537" i="17"/>
  <c r="C529" i="17"/>
  <c r="C513" i="17"/>
  <c r="C489" i="17"/>
  <c r="C481" i="17"/>
  <c r="C473" i="17"/>
  <c r="C465" i="17"/>
  <c r="C457" i="17"/>
  <c r="C449" i="17"/>
  <c r="C441" i="17"/>
  <c r="C433" i="17"/>
  <c r="C425" i="17"/>
  <c r="C409" i="17"/>
  <c r="C401" i="17"/>
  <c r="C377" i="17"/>
  <c r="C369" i="17"/>
  <c r="C361" i="17"/>
  <c r="C353" i="17"/>
  <c r="C345" i="17"/>
  <c r="C337" i="17"/>
  <c r="C313" i="17"/>
  <c r="C297" i="17"/>
  <c r="C289" i="17"/>
  <c r="C281" i="17"/>
  <c r="C273" i="17"/>
  <c r="C265" i="17"/>
  <c r="C257" i="17"/>
  <c r="C249" i="17"/>
  <c r="C241" i="17"/>
  <c r="C233" i="17"/>
  <c r="C225" i="17"/>
  <c r="C217" i="17"/>
  <c r="C209" i="17"/>
  <c r="C201" i="17"/>
  <c r="C193" i="17"/>
  <c r="C185" i="17"/>
  <c r="C177" i="17"/>
  <c r="C161" i="17"/>
  <c r="C153" i="17"/>
  <c r="E603" i="17"/>
  <c r="E561" i="17"/>
  <c r="E420" i="17"/>
  <c r="E356" i="17"/>
  <c r="G549" i="17"/>
  <c r="W3" i="1"/>
  <c r="W3" i="22" l="1"/>
  <c r="W4" i="22"/>
  <c r="W5" i="22"/>
  <c r="W6" i="22"/>
  <c r="W7" i="22"/>
  <c r="W8" i="22"/>
  <c r="W9" i="22"/>
  <c r="W10" i="22"/>
  <c r="AA8" i="22"/>
  <c r="AA9" i="22"/>
  <c r="AB8" i="22"/>
  <c r="AA6" i="22"/>
  <c r="AA7" i="22"/>
  <c r="AA3" i="22"/>
  <c r="AB6" i="22"/>
  <c r="AB3" i="22"/>
  <c r="AA5" i="22"/>
  <c r="AB5" i="22"/>
  <c r="AB9" i="22"/>
  <c r="AB13" i="22"/>
  <c r="AB14" i="22"/>
  <c r="AB12" i="22"/>
  <c r="AA13" i="22"/>
  <c r="AA14" i="22"/>
  <c r="AA12" i="22"/>
  <c r="AA10" i="22"/>
  <c r="AA4" i="22"/>
  <c r="AB10" i="22"/>
  <c r="AB4" i="22"/>
  <c r="AB7" i="22"/>
  <c r="J469" i="17"/>
  <c r="J451" i="17"/>
  <c r="J559" i="17"/>
  <c r="J172" i="22"/>
  <c r="J21" i="22"/>
  <c r="J613" i="22"/>
  <c r="J279" i="22"/>
  <c r="J402" i="17"/>
  <c r="J225" i="22"/>
  <c r="J545" i="22"/>
  <c r="J624" i="22"/>
  <c r="J385" i="17"/>
  <c r="J158" i="17"/>
  <c r="J30" i="17"/>
  <c r="J350" i="17"/>
  <c r="J132" i="17"/>
  <c r="J117" i="17"/>
  <c r="J546" i="22"/>
  <c r="J427" i="22"/>
  <c r="J43" i="17"/>
  <c r="J150" i="22"/>
  <c r="J38" i="17"/>
  <c r="J567" i="22"/>
  <c r="J527" i="22"/>
  <c r="J505" i="22"/>
  <c r="J257" i="17"/>
  <c r="J193" i="17"/>
  <c r="J213" i="22"/>
  <c r="J268" i="17"/>
  <c r="J513" i="17"/>
  <c r="J124" i="17"/>
  <c r="J221" i="17"/>
  <c r="J359" i="22"/>
  <c r="J346" i="17"/>
  <c r="J306" i="22"/>
  <c r="J190" i="17"/>
  <c r="J411" i="17"/>
  <c r="J141" i="17"/>
  <c r="J194" i="17"/>
  <c r="J457" i="22"/>
  <c r="J175" i="17"/>
  <c r="J85" i="22"/>
  <c r="J601" i="17"/>
  <c r="J153" i="17"/>
  <c r="J322" i="17"/>
  <c r="J560" i="17"/>
  <c r="J277" i="17"/>
  <c r="J26" i="17"/>
  <c r="J280" i="22"/>
  <c r="J236" i="22"/>
  <c r="J387" i="22"/>
  <c r="J347" i="22"/>
  <c r="J56" i="22"/>
  <c r="J364" i="17"/>
  <c r="J217" i="17"/>
  <c r="J304" i="17"/>
  <c r="J106" i="17"/>
  <c r="J460" i="22"/>
  <c r="J258" i="22"/>
  <c r="J112" i="22"/>
  <c r="J6" i="22"/>
  <c r="J139" i="22"/>
  <c r="J278" i="22"/>
  <c r="J450" i="17"/>
  <c r="J87" i="17"/>
  <c r="J89" i="17"/>
  <c r="J521" i="22"/>
  <c r="J476" i="22"/>
  <c r="J93" i="22"/>
  <c r="J44" i="17"/>
  <c r="J511" i="17"/>
  <c r="J279" i="17"/>
  <c r="J310" i="17"/>
  <c r="J133" i="17"/>
  <c r="J171" i="17"/>
  <c r="J91" i="17"/>
  <c r="J58" i="17"/>
  <c r="J130" i="17"/>
  <c r="J345" i="22"/>
  <c r="J581" i="22"/>
  <c r="J204" i="22"/>
  <c r="J226" i="22"/>
  <c r="J212" i="17"/>
  <c r="J16" i="17"/>
  <c r="J143" i="17"/>
  <c r="J360" i="22"/>
  <c r="J323" i="22"/>
  <c r="J534" i="22"/>
  <c r="J113" i="17"/>
  <c r="J532" i="22"/>
  <c r="J464" i="22"/>
  <c r="J464" i="17"/>
  <c r="J263" i="17"/>
  <c r="J149" i="22"/>
  <c r="J94" i="22"/>
  <c r="J240" i="17"/>
  <c r="J61" i="17"/>
  <c r="J281" i="22"/>
  <c r="J322" i="22"/>
  <c r="J596" i="22"/>
  <c r="J297" i="22"/>
  <c r="J554" i="17"/>
  <c r="J72" i="17"/>
  <c r="J290" i="22"/>
  <c r="C457" i="22"/>
  <c r="C435" i="17"/>
  <c r="C49" i="22"/>
  <c r="C130" i="22"/>
  <c r="C39" i="22"/>
  <c r="J497" i="1"/>
  <c r="Q569" i="1"/>
  <c r="J569" i="1"/>
  <c r="Q461" i="1"/>
  <c r="J461" i="1"/>
  <c r="J530" i="1"/>
  <c r="Q602" i="1"/>
  <c r="J602" i="1"/>
  <c r="J101" i="1"/>
  <c r="Q101" i="1"/>
  <c r="Q32" i="1"/>
  <c r="R68" i="1" s="1"/>
  <c r="J32" i="1"/>
  <c r="J40" i="1"/>
  <c r="Q40" i="1"/>
  <c r="Q39" i="1"/>
  <c r="J39" i="1"/>
  <c r="Q47" i="1"/>
  <c r="J47" i="1"/>
  <c r="Q63" i="1"/>
  <c r="J63" i="1"/>
  <c r="Q71" i="1"/>
  <c r="J71" i="1"/>
  <c r="Q78" i="1"/>
  <c r="J78" i="1"/>
  <c r="Q50" i="1"/>
  <c r="J50" i="1"/>
  <c r="Q277" i="1"/>
  <c r="J277" i="1"/>
  <c r="Q268" i="1"/>
  <c r="J268" i="1"/>
  <c r="Q266" i="1"/>
  <c r="J266" i="1"/>
  <c r="Q320" i="1"/>
  <c r="J320" i="1"/>
  <c r="Q311" i="1"/>
  <c r="J311" i="1"/>
  <c r="J412" i="1"/>
  <c r="Q412" i="1"/>
  <c r="Q414" i="1"/>
  <c r="J414" i="1"/>
  <c r="J516" i="1"/>
  <c r="Q580" i="1"/>
  <c r="J580" i="1"/>
  <c r="J13" i="1"/>
  <c r="Q13" i="1"/>
  <c r="C419" i="22"/>
  <c r="Q108" i="1"/>
  <c r="J108" i="1"/>
  <c r="Q154" i="1"/>
  <c r="J154" i="1"/>
  <c r="J137" i="1"/>
  <c r="Q137" i="1"/>
  <c r="Q128" i="1"/>
  <c r="J128" i="1"/>
  <c r="Q119" i="1"/>
  <c r="J119" i="1"/>
  <c r="Q110" i="1"/>
  <c r="J110" i="1"/>
  <c r="Q333" i="1"/>
  <c r="J333" i="1"/>
  <c r="J379" i="1"/>
  <c r="Q379" i="1"/>
  <c r="Q386" i="1"/>
  <c r="J386" i="1"/>
  <c r="Q393" i="1"/>
  <c r="J393" i="1"/>
  <c r="Q329" i="1"/>
  <c r="J329" i="1"/>
  <c r="Q336" i="1"/>
  <c r="J336" i="1"/>
  <c r="Q343" i="1"/>
  <c r="J343" i="1"/>
  <c r="Q477" i="1"/>
  <c r="J477" i="1"/>
  <c r="Q541" i="1"/>
  <c r="J541" i="1"/>
  <c r="Q605" i="1"/>
  <c r="J605" i="1"/>
  <c r="Q390" i="1"/>
  <c r="J390" i="1"/>
  <c r="J510" i="1"/>
  <c r="Q574" i="1"/>
  <c r="J574" i="1"/>
  <c r="J7" i="1"/>
  <c r="Q7" i="1"/>
  <c r="Q173" i="1"/>
  <c r="J173" i="1"/>
  <c r="Q203" i="1"/>
  <c r="J203" i="1"/>
  <c r="Q186" i="1"/>
  <c r="J186" i="1"/>
  <c r="Q169" i="1"/>
  <c r="J169" i="1"/>
  <c r="Q191" i="1"/>
  <c r="J191" i="1"/>
  <c r="Q174" i="1"/>
  <c r="J174" i="1"/>
  <c r="J403" i="1"/>
  <c r="Q403" i="1"/>
  <c r="Q410" i="1"/>
  <c r="J410" i="1"/>
  <c r="Q417" i="1"/>
  <c r="J417" i="1"/>
  <c r="J424" i="1"/>
  <c r="Q424" i="1"/>
  <c r="Q431" i="1"/>
  <c r="J431" i="1"/>
  <c r="J487" i="1"/>
  <c r="Q551" i="1"/>
  <c r="J551" i="1"/>
  <c r="Q615" i="1"/>
  <c r="J615" i="1"/>
  <c r="J253" i="1"/>
  <c r="J244" i="1"/>
  <c r="Q226" i="1"/>
  <c r="J226" i="1"/>
  <c r="J223" i="1"/>
  <c r="J222" i="1"/>
  <c r="J55" i="1"/>
  <c r="C78" i="22"/>
  <c r="C192" i="17"/>
  <c r="C237" i="22"/>
  <c r="C165" i="22"/>
  <c r="C598" i="17"/>
  <c r="C158" i="17"/>
  <c r="C212" i="22"/>
  <c r="C158" i="22"/>
  <c r="J307" i="1"/>
  <c r="K92" i="1" s="1"/>
  <c r="C529" i="22"/>
  <c r="C159" i="22"/>
  <c r="C236" i="22"/>
  <c r="C534" i="17"/>
  <c r="C552" i="22"/>
  <c r="C176" i="17"/>
  <c r="C183" i="22"/>
  <c r="C256" i="17"/>
  <c r="C614" i="22"/>
  <c r="C607" i="22"/>
  <c r="C447" i="22"/>
  <c r="C471" i="22"/>
  <c r="Q404" i="1"/>
  <c r="J404" i="1"/>
  <c r="J521" i="1"/>
  <c r="Q270" i="1"/>
  <c r="J270" i="1"/>
  <c r="J490" i="1"/>
  <c r="Q554" i="1"/>
  <c r="J554" i="1"/>
  <c r="Q626" i="1"/>
  <c r="J626" i="1"/>
  <c r="Q77" i="1"/>
  <c r="J77" i="1"/>
  <c r="Q84" i="1"/>
  <c r="J84" i="1"/>
  <c r="Q83" i="1"/>
  <c r="J83" i="1"/>
  <c r="Q90" i="1"/>
  <c r="J90" i="1"/>
  <c r="C495" i="22"/>
  <c r="Q104" i="1"/>
  <c r="J104" i="1"/>
  <c r="K60" i="1" s="1"/>
  <c r="Q44" i="1"/>
  <c r="J44" i="1"/>
  <c r="Q52" i="1"/>
  <c r="J52" i="1"/>
  <c r="Q317" i="1"/>
  <c r="J317" i="1"/>
  <c r="Q308" i="1"/>
  <c r="J308" i="1"/>
  <c r="Q306" i="1"/>
  <c r="J306" i="1"/>
  <c r="Q305" i="1"/>
  <c r="J305" i="1"/>
  <c r="Q296" i="1"/>
  <c r="J296" i="1"/>
  <c r="Q287" i="1"/>
  <c r="J287" i="1"/>
  <c r="Q475" i="1"/>
  <c r="J475" i="1"/>
  <c r="Q539" i="1"/>
  <c r="J539" i="1"/>
  <c r="Q36" i="1"/>
  <c r="Q267" i="1"/>
  <c r="J476" i="1"/>
  <c r="Q476" i="1"/>
  <c r="J540" i="1"/>
  <c r="Q540" i="1"/>
  <c r="J604" i="1"/>
  <c r="Q604" i="1"/>
  <c r="Q148" i="1"/>
  <c r="J148" i="1"/>
  <c r="Q130" i="1"/>
  <c r="J130" i="1"/>
  <c r="Q113" i="1"/>
  <c r="J113" i="1"/>
  <c r="Q150" i="1"/>
  <c r="J150" i="1"/>
  <c r="Q373" i="1"/>
  <c r="J373" i="1"/>
  <c r="Q340" i="1"/>
  <c r="J340" i="1"/>
  <c r="Q355" i="1"/>
  <c r="J355" i="1"/>
  <c r="Q362" i="1"/>
  <c r="J362" i="1"/>
  <c r="Q376" i="1"/>
  <c r="J376" i="1"/>
  <c r="Q383" i="1"/>
  <c r="J383" i="1"/>
  <c r="Q294" i="1"/>
  <c r="J294" i="1"/>
  <c r="J501" i="1"/>
  <c r="Q565" i="1"/>
  <c r="J565" i="1"/>
  <c r="Q629" i="1"/>
  <c r="J629" i="1"/>
  <c r="Q139" i="1"/>
  <c r="Q157" i="1"/>
  <c r="C208" i="17"/>
  <c r="C456" i="17"/>
  <c r="K233" i="1"/>
  <c r="C264" i="17"/>
  <c r="C308" i="22"/>
  <c r="C389" i="22"/>
  <c r="C352" i="22"/>
  <c r="C31" i="22"/>
  <c r="C511" i="17"/>
  <c r="J505" i="1"/>
  <c r="Q474" i="1"/>
  <c r="J474" i="1"/>
  <c r="Q538" i="1"/>
  <c r="J538" i="1"/>
  <c r="Q610" i="1"/>
  <c r="J610" i="1"/>
  <c r="Q100" i="1"/>
  <c r="J100" i="1"/>
  <c r="Q106" i="1"/>
  <c r="J106" i="1"/>
  <c r="Q46" i="1"/>
  <c r="J46" i="1"/>
  <c r="Q54" i="1"/>
  <c r="J54" i="1"/>
  <c r="Q62" i="1"/>
  <c r="J62" i="1"/>
  <c r="Q70" i="1"/>
  <c r="J70" i="1"/>
  <c r="K79" i="1" s="1"/>
  <c r="Q42" i="1"/>
  <c r="J42" i="1"/>
  <c r="Q269" i="1"/>
  <c r="J269" i="1"/>
  <c r="Q322" i="1"/>
  <c r="J322" i="1"/>
  <c r="Q321" i="1"/>
  <c r="J321" i="1"/>
  <c r="Q312" i="1"/>
  <c r="J312" i="1"/>
  <c r="Q303" i="1"/>
  <c r="J303" i="1"/>
  <c r="Q444" i="1"/>
  <c r="J444" i="1"/>
  <c r="Q445" i="1"/>
  <c r="J445" i="1"/>
  <c r="J524" i="1"/>
  <c r="Q588" i="1"/>
  <c r="J588" i="1"/>
  <c r="J21" i="1"/>
  <c r="Q21" i="1"/>
  <c r="Q109" i="1"/>
  <c r="J109" i="1"/>
  <c r="Q155" i="1"/>
  <c r="J155" i="1"/>
  <c r="Q146" i="1"/>
  <c r="J146" i="1"/>
  <c r="Q389" i="1"/>
  <c r="J389" i="1"/>
  <c r="Q325" i="1"/>
  <c r="J325" i="1"/>
  <c r="Q385" i="1"/>
  <c r="J385" i="1"/>
  <c r="Q422" i="1"/>
  <c r="J422" i="1"/>
  <c r="C337" i="22"/>
  <c r="Q178" i="1"/>
  <c r="J178" i="1"/>
  <c r="Q183" i="1"/>
  <c r="J183" i="1"/>
  <c r="Q166" i="1"/>
  <c r="J166" i="1"/>
  <c r="J459" i="1"/>
  <c r="Q459" i="1"/>
  <c r="Q466" i="1"/>
  <c r="J466" i="1"/>
  <c r="Q402" i="1"/>
  <c r="J402" i="1"/>
  <c r="Q416" i="1"/>
  <c r="J416" i="1"/>
  <c r="Q423" i="1"/>
  <c r="J423" i="1"/>
  <c r="J495" i="1"/>
  <c r="Q559" i="1"/>
  <c r="J559" i="1"/>
  <c r="Q623" i="1"/>
  <c r="J623" i="1"/>
  <c r="Q245" i="1"/>
  <c r="J218" i="1"/>
  <c r="C119" i="22"/>
  <c r="C285" i="22"/>
  <c r="C75" i="22"/>
  <c r="C584" i="17"/>
  <c r="C420" i="22"/>
  <c r="C187" i="22"/>
  <c r="Q117" i="1"/>
  <c r="C318" i="22"/>
  <c r="C234" i="22"/>
  <c r="Q514" i="1"/>
  <c r="Q338" i="1"/>
  <c r="Q345" i="1"/>
  <c r="Q190" i="1"/>
  <c r="Q179" i="1"/>
  <c r="Q86" i="1"/>
  <c r="Q351" i="1"/>
  <c r="Q597" i="1"/>
  <c r="Q358" i="1"/>
  <c r="Q230" i="1"/>
  <c r="J429" i="1"/>
  <c r="Q372" i="1"/>
  <c r="Q618" i="1"/>
  <c r="Q98" i="1"/>
  <c r="Q314" i="1"/>
  <c r="Q313" i="1"/>
  <c r="Q295" i="1"/>
  <c r="Q310" i="1"/>
  <c r="Q210" i="1"/>
  <c r="Q192" i="1"/>
  <c r="Q467" i="1"/>
  <c r="Q263" i="1"/>
  <c r="Q562" i="1"/>
  <c r="Q548" i="1"/>
  <c r="Q140" i="1"/>
  <c r="Q573" i="1"/>
  <c r="Q606" i="1"/>
  <c r="Q301" i="1"/>
  <c r="Q357" i="1"/>
  <c r="Q246" i="1"/>
  <c r="O258" i="1"/>
  <c r="P258" i="1" s="1"/>
  <c r="O250" i="1"/>
  <c r="P250" i="1" s="1"/>
  <c r="Q250" i="1" s="1"/>
  <c r="O242" i="1"/>
  <c r="P242" i="1" s="1"/>
  <c r="Q242" i="1" s="1"/>
  <c r="O234" i="1"/>
  <c r="P234" i="1" s="1"/>
  <c r="Q234" i="1" s="1"/>
  <c r="O226" i="1"/>
  <c r="P226" i="1" s="1"/>
  <c r="O218" i="1"/>
  <c r="P218" i="1" s="1"/>
  <c r="Q218" i="1" s="1"/>
  <c r="O210" i="1"/>
  <c r="P210" i="1" s="1"/>
  <c r="O265" i="1"/>
  <c r="P265" i="1" s="1"/>
  <c r="Q265" i="1" s="1"/>
  <c r="O257" i="1"/>
  <c r="P257" i="1" s="1"/>
  <c r="Q257" i="1" s="1"/>
  <c r="O249" i="1"/>
  <c r="P249" i="1" s="1"/>
  <c r="O241" i="1"/>
  <c r="P241" i="1" s="1"/>
  <c r="Q241" i="1" s="1"/>
  <c r="O233" i="1"/>
  <c r="P233" i="1" s="1"/>
  <c r="Q233" i="1" s="1"/>
  <c r="O225" i="1"/>
  <c r="P225" i="1" s="1"/>
  <c r="Q225" i="1" s="1"/>
  <c r="O217" i="1"/>
  <c r="P217" i="1" s="1"/>
  <c r="Q217" i="1" s="1"/>
  <c r="O209" i="1"/>
  <c r="P209" i="1" s="1"/>
  <c r="Q209" i="1" s="1"/>
  <c r="O260" i="1"/>
  <c r="P260" i="1" s="1"/>
  <c r="Q260" i="1" s="1"/>
  <c r="O252" i="1"/>
  <c r="P252" i="1" s="1"/>
  <c r="Q252" i="1" s="1"/>
  <c r="R453" i="1" s="1"/>
  <c r="O244" i="1"/>
  <c r="P244" i="1" s="1"/>
  <c r="Q244" i="1" s="1"/>
  <c r="O236" i="1"/>
  <c r="P236" i="1" s="1"/>
  <c r="O228" i="1"/>
  <c r="P228" i="1" s="1"/>
  <c r="Q228" i="1" s="1"/>
  <c r="R359" i="1" s="1"/>
  <c r="O220" i="1"/>
  <c r="P220" i="1" s="1"/>
  <c r="Q220" i="1" s="1"/>
  <c r="O212" i="1"/>
  <c r="P212" i="1" s="1"/>
  <c r="Q212" i="1" s="1"/>
  <c r="O259" i="1"/>
  <c r="P259" i="1" s="1"/>
  <c r="Q259" i="1" s="1"/>
  <c r="O251" i="1"/>
  <c r="P251" i="1" s="1"/>
  <c r="Q251" i="1" s="1"/>
  <c r="O243" i="1"/>
  <c r="P243" i="1" s="1"/>
  <c r="Q243" i="1" s="1"/>
  <c r="O264" i="1"/>
  <c r="P264" i="1" s="1"/>
  <c r="Q264" i="1" s="1"/>
  <c r="O248" i="1"/>
  <c r="P248" i="1" s="1"/>
  <c r="Q248" i="1" s="1"/>
  <c r="O235" i="1"/>
  <c r="P235" i="1" s="1"/>
  <c r="Q235" i="1" s="1"/>
  <c r="O222" i="1"/>
  <c r="P222" i="1" s="1"/>
  <c r="Q222" i="1" s="1"/>
  <c r="O208" i="1"/>
  <c r="P208" i="1" s="1"/>
  <c r="Q208" i="1" s="1"/>
  <c r="O263" i="1"/>
  <c r="P263" i="1" s="1"/>
  <c r="O247" i="1"/>
  <c r="P247" i="1" s="1"/>
  <c r="Q247" i="1" s="1"/>
  <c r="O232" i="1"/>
  <c r="P232" i="1" s="1"/>
  <c r="Q232" i="1" s="1"/>
  <c r="O221" i="1"/>
  <c r="P221" i="1" s="1"/>
  <c r="Q221" i="1" s="1"/>
  <c r="O207" i="1"/>
  <c r="P207" i="1" s="1"/>
  <c r="Q207" i="1" s="1"/>
  <c r="O262" i="1"/>
  <c r="P262" i="1" s="1"/>
  <c r="O246" i="1"/>
  <c r="P246" i="1" s="1"/>
  <c r="O231" i="1"/>
  <c r="P231" i="1" s="1"/>
  <c r="Q231" i="1" s="1"/>
  <c r="O219" i="1"/>
  <c r="P219" i="1" s="1"/>
  <c r="Q219" i="1" s="1"/>
  <c r="O261" i="1"/>
  <c r="P261" i="1" s="1"/>
  <c r="Q261" i="1" s="1"/>
  <c r="O245" i="1"/>
  <c r="P245" i="1" s="1"/>
  <c r="O230" i="1"/>
  <c r="P230" i="1" s="1"/>
  <c r="O216" i="1"/>
  <c r="P216" i="1" s="1"/>
  <c r="Q216" i="1" s="1"/>
  <c r="O256" i="1"/>
  <c r="P256" i="1" s="1"/>
  <c r="Q256" i="1" s="1"/>
  <c r="O240" i="1"/>
  <c r="P240" i="1" s="1"/>
  <c r="Q240" i="1" s="1"/>
  <c r="O229" i="1"/>
  <c r="P229" i="1" s="1"/>
  <c r="Q229" i="1" s="1"/>
  <c r="O215" i="1"/>
  <c r="P215" i="1" s="1"/>
  <c r="O255" i="1"/>
  <c r="P255" i="1" s="1"/>
  <c r="Q255" i="1" s="1"/>
  <c r="O239" i="1"/>
  <c r="P239" i="1" s="1"/>
  <c r="O227" i="1"/>
  <c r="P227" i="1" s="1"/>
  <c r="Q227" i="1" s="1"/>
  <c r="O214" i="1"/>
  <c r="P214" i="1" s="1"/>
  <c r="Q214" i="1" s="1"/>
  <c r="O254" i="1"/>
  <c r="P254" i="1" s="1"/>
  <c r="Q254" i="1" s="1"/>
  <c r="O238" i="1"/>
  <c r="P238" i="1" s="1"/>
  <c r="O224" i="1"/>
  <c r="P224" i="1" s="1"/>
  <c r="Q224" i="1" s="1"/>
  <c r="O213" i="1"/>
  <c r="P213" i="1" s="1"/>
  <c r="Q213" i="1" s="1"/>
  <c r="O253" i="1"/>
  <c r="P253" i="1" s="1"/>
  <c r="Q253" i="1" s="1"/>
  <c r="O237" i="1"/>
  <c r="P237" i="1" s="1"/>
  <c r="Q237" i="1" s="1"/>
  <c r="O223" i="1"/>
  <c r="P223" i="1" s="1"/>
  <c r="Q223" i="1" s="1"/>
  <c r="O211" i="1"/>
  <c r="P211" i="1" s="1"/>
  <c r="Q211" i="1" s="1"/>
  <c r="Q23" i="1"/>
  <c r="O530" i="1"/>
  <c r="P530" i="1" s="1"/>
  <c r="Q530" i="1" s="1"/>
  <c r="O522" i="1"/>
  <c r="P522" i="1" s="1"/>
  <c r="Q522" i="1" s="1"/>
  <c r="O514" i="1"/>
  <c r="P514" i="1" s="1"/>
  <c r="O506" i="1"/>
  <c r="P506" i="1" s="1"/>
  <c r="Q506" i="1" s="1"/>
  <c r="O498" i="1"/>
  <c r="P498" i="1" s="1"/>
  <c r="Q498" i="1" s="1"/>
  <c r="O490" i="1"/>
  <c r="P490" i="1" s="1"/>
  <c r="Q490" i="1" s="1"/>
  <c r="O482" i="1"/>
  <c r="P482" i="1" s="1"/>
  <c r="Q482" i="1" s="1"/>
  <c r="O529" i="1"/>
  <c r="P529" i="1" s="1"/>
  <c r="Q529" i="1" s="1"/>
  <c r="O521" i="1"/>
  <c r="P521" i="1" s="1"/>
  <c r="Q521" i="1" s="1"/>
  <c r="O513" i="1"/>
  <c r="P513" i="1" s="1"/>
  <c r="Q513" i="1" s="1"/>
  <c r="O505" i="1"/>
  <c r="P505" i="1" s="1"/>
  <c r="Q505" i="1" s="1"/>
  <c r="O497" i="1"/>
  <c r="P497" i="1" s="1"/>
  <c r="Q497" i="1" s="1"/>
  <c r="O489" i="1"/>
  <c r="P489" i="1" s="1"/>
  <c r="Q489" i="1" s="1"/>
  <c r="O481" i="1"/>
  <c r="P481" i="1" s="1"/>
  <c r="Q481" i="1" s="1"/>
  <c r="O528" i="1"/>
  <c r="P528" i="1" s="1"/>
  <c r="Q528" i="1" s="1"/>
  <c r="O520" i="1"/>
  <c r="P520" i="1" s="1"/>
  <c r="Q520" i="1" s="1"/>
  <c r="O512" i="1"/>
  <c r="P512" i="1" s="1"/>
  <c r="Q512" i="1" s="1"/>
  <c r="O504" i="1"/>
  <c r="P504" i="1" s="1"/>
  <c r="Q504" i="1" s="1"/>
  <c r="O496" i="1"/>
  <c r="P496" i="1" s="1"/>
  <c r="Q496" i="1" s="1"/>
  <c r="O488" i="1"/>
  <c r="P488" i="1" s="1"/>
  <c r="Q488" i="1" s="1"/>
  <c r="O535" i="1"/>
  <c r="P535" i="1" s="1"/>
  <c r="Q535" i="1" s="1"/>
  <c r="O527" i="1"/>
  <c r="P527" i="1" s="1"/>
  <c r="Q527" i="1" s="1"/>
  <c r="O519" i="1"/>
  <c r="P519" i="1" s="1"/>
  <c r="Q519" i="1" s="1"/>
  <c r="O511" i="1"/>
  <c r="P511" i="1" s="1"/>
  <c r="Q511" i="1" s="1"/>
  <c r="O503" i="1"/>
  <c r="P503" i="1" s="1"/>
  <c r="Q503" i="1" s="1"/>
  <c r="O495" i="1"/>
  <c r="P495" i="1" s="1"/>
  <c r="Q495" i="1" s="1"/>
  <c r="O487" i="1"/>
  <c r="P487" i="1" s="1"/>
  <c r="Q487" i="1" s="1"/>
  <c r="O534" i="1"/>
  <c r="P534" i="1" s="1"/>
  <c r="Q534" i="1" s="1"/>
  <c r="O526" i="1"/>
  <c r="P526" i="1" s="1"/>
  <c r="Q526" i="1" s="1"/>
  <c r="O518" i="1"/>
  <c r="P518" i="1" s="1"/>
  <c r="Q518" i="1" s="1"/>
  <c r="O510" i="1"/>
  <c r="P510" i="1" s="1"/>
  <c r="Q510" i="1" s="1"/>
  <c r="O502" i="1"/>
  <c r="P502" i="1" s="1"/>
  <c r="Q502" i="1" s="1"/>
  <c r="O494" i="1"/>
  <c r="P494" i="1" s="1"/>
  <c r="Q494" i="1" s="1"/>
  <c r="O486" i="1"/>
  <c r="P486" i="1" s="1"/>
  <c r="Q486" i="1" s="1"/>
  <c r="O533" i="1"/>
  <c r="P533" i="1" s="1"/>
  <c r="Q533" i="1" s="1"/>
  <c r="O525" i="1"/>
  <c r="P525" i="1" s="1"/>
  <c r="Q525" i="1" s="1"/>
  <c r="O517" i="1"/>
  <c r="P517" i="1" s="1"/>
  <c r="Q517" i="1" s="1"/>
  <c r="O509" i="1"/>
  <c r="P509" i="1" s="1"/>
  <c r="Q509" i="1" s="1"/>
  <c r="O501" i="1"/>
  <c r="P501" i="1" s="1"/>
  <c r="Q501" i="1" s="1"/>
  <c r="O493" i="1"/>
  <c r="P493" i="1" s="1"/>
  <c r="Q493" i="1" s="1"/>
  <c r="O485" i="1"/>
  <c r="P485" i="1" s="1"/>
  <c r="Q485" i="1" s="1"/>
  <c r="O532" i="1"/>
  <c r="P532" i="1" s="1"/>
  <c r="Q532" i="1" s="1"/>
  <c r="O524" i="1"/>
  <c r="P524" i="1" s="1"/>
  <c r="Q524" i="1" s="1"/>
  <c r="O516" i="1"/>
  <c r="P516" i="1" s="1"/>
  <c r="Q516" i="1" s="1"/>
  <c r="O508" i="1"/>
  <c r="P508" i="1" s="1"/>
  <c r="Q508" i="1" s="1"/>
  <c r="O500" i="1"/>
  <c r="P500" i="1" s="1"/>
  <c r="Q500" i="1" s="1"/>
  <c r="O492" i="1"/>
  <c r="P492" i="1" s="1"/>
  <c r="Q492" i="1" s="1"/>
  <c r="O484" i="1"/>
  <c r="P484" i="1" s="1"/>
  <c r="Q484" i="1" s="1"/>
  <c r="O531" i="1"/>
  <c r="P531" i="1" s="1"/>
  <c r="Q531" i="1" s="1"/>
  <c r="O523" i="1"/>
  <c r="P523" i="1" s="1"/>
  <c r="Q523" i="1" s="1"/>
  <c r="O515" i="1"/>
  <c r="P515" i="1" s="1"/>
  <c r="Q515" i="1" s="1"/>
  <c r="O507" i="1"/>
  <c r="P507" i="1" s="1"/>
  <c r="Q507" i="1" s="1"/>
  <c r="O499" i="1"/>
  <c r="P499" i="1" s="1"/>
  <c r="Q499" i="1" s="1"/>
  <c r="O491" i="1"/>
  <c r="P491" i="1" s="1"/>
  <c r="Q491" i="1" s="1"/>
  <c r="O483" i="1"/>
  <c r="P483" i="1" s="1"/>
  <c r="Q483" i="1" s="1"/>
  <c r="Q215" i="1"/>
  <c r="Q249" i="1"/>
  <c r="Q239" i="1"/>
  <c r="Q258" i="1"/>
  <c r="Q262" i="1"/>
  <c r="Q238" i="1"/>
  <c r="Q236" i="1"/>
  <c r="Q24" i="1"/>
  <c r="Q5" i="1"/>
  <c r="Q15" i="1"/>
  <c r="C510" i="17"/>
  <c r="C538" i="22"/>
  <c r="C336" i="17"/>
  <c r="C398" i="22"/>
  <c r="C592" i="17"/>
  <c r="X68" i="1" l="1"/>
  <c r="F326" i="22"/>
  <c r="F68" i="17"/>
  <c r="R183" i="1"/>
  <c r="F453" i="17"/>
  <c r="X453" i="1"/>
  <c r="F340" i="22"/>
  <c r="E187" i="22"/>
  <c r="E260" i="17"/>
  <c r="R260" i="1"/>
  <c r="R33" i="1"/>
  <c r="R166" i="1"/>
  <c r="R194" i="1"/>
  <c r="F194" i="17" s="1"/>
  <c r="R420" i="1"/>
  <c r="R545" i="1"/>
  <c r="X545" i="1" s="1"/>
  <c r="R471" i="1"/>
  <c r="F471" i="17" s="1"/>
  <c r="R625" i="1"/>
  <c r="F328" i="22" s="1"/>
  <c r="R575" i="1"/>
  <c r="R583" i="1"/>
  <c r="F270" i="22" s="1"/>
  <c r="R195" i="1"/>
  <c r="R212" i="1"/>
  <c r="R284" i="1"/>
  <c r="D130" i="22"/>
  <c r="D79" i="17"/>
  <c r="D301" i="22"/>
  <c r="D233" i="17"/>
  <c r="R254" i="1"/>
  <c r="R325" i="1"/>
  <c r="F325" i="17" s="1"/>
  <c r="R529" i="1"/>
  <c r="F235" i="22" s="1"/>
  <c r="R507" i="1"/>
  <c r="F553" i="22" s="1"/>
  <c r="R175" i="1"/>
  <c r="F175" i="17" s="1"/>
  <c r="R480" i="1"/>
  <c r="F480" i="17" s="1"/>
  <c r="R422" i="1"/>
  <c r="R466" i="1"/>
  <c r="R113" i="1"/>
  <c r="R128" i="1"/>
  <c r="R488" i="1"/>
  <c r="E507" i="17"/>
  <c r="E553" i="22"/>
  <c r="E106" i="22"/>
  <c r="E516" i="17"/>
  <c r="R516" i="1"/>
  <c r="E228" i="22"/>
  <c r="E525" i="17"/>
  <c r="R525" i="1"/>
  <c r="E350" i="22"/>
  <c r="E534" i="17"/>
  <c r="R534" i="1"/>
  <c r="E551" i="22"/>
  <c r="E488" i="17"/>
  <c r="E497" i="17"/>
  <c r="E290" i="22"/>
  <c r="R497" i="1"/>
  <c r="E411" i="22"/>
  <c r="E506" i="17"/>
  <c r="R506" i="1"/>
  <c r="E253" i="17"/>
  <c r="E386" i="22"/>
  <c r="R253" i="1"/>
  <c r="E126" i="22"/>
  <c r="E255" i="17"/>
  <c r="R255" i="1"/>
  <c r="E120" i="22"/>
  <c r="E261" i="17"/>
  <c r="R261" i="1"/>
  <c r="F261" i="17" s="1"/>
  <c r="E253" i="22"/>
  <c r="E247" i="17"/>
  <c r="R247" i="1"/>
  <c r="X247" i="1" s="1"/>
  <c r="E211" i="22"/>
  <c r="E251" i="17"/>
  <c r="R251" i="1"/>
  <c r="E141" i="22"/>
  <c r="E265" i="17"/>
  <c r="R265" i="1"/>
  <c r="E246" i="17"/>
  <c r="E151" i="22"/>
  <c r="R246" i="1"/>
  <c r="F151" i="22" s="1"/>
  <c r="E369" i="22"/>
  <c r="E263" i="17"/>
  <c r="R263" i="1"/>
  <c r="F263" i="17" s="1"/>
  <c r="K15" i="1"/>
  <c r="K516" i="1"/>
  <c r="C106" i="22"/>
  <c r="C516" i="17"/>
  <c r="E446" i="22"/>
  <c r="E517" i="17"/>
  <c r="R517" i="1"/>
  <c r="E480" i="22"/>
  <c r="E526" i="17"/>
  <c r="R526" i="1"/>
  <c r="E283" i="22"/>
  <c r="E489" i="17"/>
  <c r="R489" i="1"/>
  <c r="R351" i="1"/>
  <c r="E230" i="22"/>
  <c r="E351" i="17"/>
  <c r="R135" i="1"/>
  <c r="R202" i="1"/>
  <c r="X202" i="1" s="1"/>
  <c r="R483" i="1"/>
  <c r="R181" i="1"/>
  <c r="F385" i="22" s="1"/>
  <c r="R86" i="1"/>
  <c r="R258" i="1"/>
  <c r="F87" i="22" s="1"/>
  <c r="K11" i="1"/>
  <c r="R227" i="1"/>
  <c r="R605" i="1"/>
  <c r="R513" i="1"/>
  <c r="R106" i="1"/>
  <c r="E87" i="22"/>
  <c r="E258" i="17"/>
  <c r="E524" i="17"/>
  <c r="E225" i="22"/>
  <c r="R524" i="1"/>
  <c r="E387" i="22"/>
  <c r="E533" i="17"/>
  <c r="R533" i="1"/>
  <c r="F387" i="22" s="1"/>
  <c r="E487" i="17"/>
  <c r="E351" i="22"/>
  <c r="R487" i="1"/>
  <c r="F351" i="22" s="1"/>
  <c r="E154" i="22"/>
  <c r="E505" i="17"/>
  <c r="R505" i="1"/>
  <c r="E544" i="22"/>
  <c r="E423" i="17"/>
  <c r="R423" i="1"/>
  <c r="K459" i="1"/>
  <c r="C510" i="22"/>
  <c r="C459" i="17"/>
  <c r="K613" i="1"/>
  <c r="K208" i="1"/>
  <c r="K388" i="1"/>
  <c r="C597" i="22"/>
  <c r="C390" i="17"/>
  <c r="K390" i="1"/>
  <c r="C13" i="22"/>
  <c r="K343" i="1"/>
  <c r="C343" i="17"/>
  <c r="K386" i="1"/>
  <c r="C384" i="22"/>
  <c r="C386" i="17"/>
  <c r="K119" i="1"/>
  <c r="C284" i="22"/>
  <c r="C119" i="17"/>
  <c r="C45" i="22"/>
  <c r="K108" i="1"/>
  <c r="C108" i="17"/>
  <c r="R256" i="1"/>
  <c r="X256" i="1" s="1"/>
  <c r="R3" i="1"/>
  <c r="X3" i="1" s="1"/>
  <c r="R102" i="1"/>
  <c r="F102" i="17" s="1"/>
  <c r="R521" i="1"/>
  <c r="R116" i="1"/>
  <c r="R557" i="1"/>
  <c r="F51" i="22" s="1"/>
  <c r="R213" i="1"/>
  <c r="R101" i="1"/>
  <c r="R600" i="1"/>
  <c r="R329" i="1"/>
  <c r="X329" i="1" s="1"/>
  <c r="R326" i="1"/>
  <c r="E262" i="22"/>
  <c r="E532" i="17"/>
  <c r="R532" i="1"/>
  <c r="F262" i="22" s="1"/>
  <c r="E469" i="22"/>
  <c r="E486" i="17"/>
  <c r="R486" i="1"/>
  <c r="E451" i="22"/>
  <c r="E495" i="17"/>
  <c r="R495" i="1"/>
  <c r="E583" i="22"/>
  <c r="E513" i="17"/>
  <c r="E218" i="22"/>
  <c r="E522" i="17"/>
  <c r="R522" i="1"/>
  <c r="E193" i="22"/>
  <c r="E231" i="17"/>
  <c r="R231" i="1"/>
  <c r="E76" i="22"/>
  <c r="E212" i="17"/>
  <c r="E115" i="22"/>
  <c r="E218" i="17"/>
  <c r="R218" i="1"/>
  <c r="E512" i="22"/>
  <c r="E301" i="17"/>
  <c r="R301" i="1"/>
  <c r="K260" i="1"/>
  <c r="E41" i="22"/>
  <c r="E245" i="17"/>
  <c r="R245" i="1"/>
  <c r="K460" i="1"/>
  <c r="K191" i="1"/>
  <c r="C179" i="22"/>
  <c r="C191" i="17"/>
  <c r="C5" i="22"/>
  <c r="K173" i="1"/>
  <c r="C173" i="17"/>
  <c r="E200" i="22"/>
  <c r="E508" i="17"/>
  <c r="R508" i="1"/>
  <c r="X508" i="1" s="1"/>
  <c r="C626" i="22"/>
  <c r="K307" i="1"/>
  <c r="C307" i="17"/>
  <c r="R273" i="1"/>
  <c r="R70" i="1"/>
  <c r="F70" i="17" s="1"/>
  <c r="R112" i="1"/>
  <c r="X112" i="1" s="1"/>
  <c r="R357" i="1"/>
  <c r="F357" i="17" s="1"/>
  <c r="R397" i="1"/>
  <c r="F541" i="22" s="1"/>
  <c r="R179" i="1"/>
  <c r="R201" i="1"/>
  <c r="R603" i="1"/>
  <c r="R474" i="1"/>
  <c r="E271" i="22"/>
  <c r="E485" i="17"/>
  <c r="R485" i="1"/>
  <c r="E483" i="22"/>
  <c r="E494" i="17"/>
  <c r="R494" i="1"/>
  <c r="E66" i="22"/>
  <c r="E503" i="17"/>
  <c r="R503" i="1"/>
  <c r="E233" i="22"/>
  <c r="E521" i="17"/>
  <c r="E530" i="17"/>
  <c r="E150" i="22"/>
  <c r="R530" i="1"/>
  <c r="E122" i="22"/>
  <c r="E222" i="17"/>
  <c r="R222" i="1"/>
  <c r="E220" i="17"/>
  <c r="E429" i="22"/>
  <c r="R220" i="1"/>
  <c r="E197" i="22"/>
  <c r="E210" i="17"/>
  <c r="R210" i="1"/>
  <c r="C198" i="22"/>
  <c r="C84" i="17"/>
  <c r="K84" i="1"/>
  <c r="K490" i="1"/>
  <c r="C229" i="22"/>
  <c r="C490" i="17"/>
  <c r="E436" i="22"/>
  <c r="E417" i="17"/>
  <c r="R417" i="1"/>
  <c r="E537" i="22"/>
  <c r="E257" i="17"/>
  <c r="R257" i="1"/>
  <c r="F537" i="22" s="1"/>
  <c r="R460" i="1"/>
  <c r="R80" i="1"/>
  <c r="R250" i="1"/>
  <c r="X250" i="1" s="1"/>
  <c r="R606" i="1"/>
  <c r="R270" i="1"/>
  <c r="R129" i="1"/>
  <c r="F129" i="17" s="1"/>
  <c r="K20" i="1"/>
  <c r="R234" i="1"/>
  <c r="R380" i="1"/>
  <c r="R620" i="1"/>
  <c r="X620" i="1" s="1"/>
  <c r="E269" i="22"/>
  <c r="E484" i="17"/>
  <c r="R484" i="1"/>
  <c r="E71" i="22"/>
  <c r="E493" i="17"/>
  <c r="R493" i="1"/>
  <c r="F493" i="17" s="1"/>
  <c r="E296" i="22"/>
  <c r="E502" i="17"/>
  <c r="R502" i="1"/>
  <c r="X502" i="1" s="1"/>
  <c r="E31" i="22"/>
  <c r="E511" i="17"/>
  <c r="R511" i="1"/>
  <c r="F31" i="22" s="1"/>
  <c r="E235" i="22"/>
  <c r="E529" i="17"/>
  <c r="E17" i="22"/>
  <c r="E254" i="17"/>
  <c r="E302" i="22"/>
  <c r="E228" i="17"/>
  <c r="R228" i="1"/>
  <c r="E243" i="22"/>
  <c r="E234" i="17"/>
  <c r="E166" i="22"/>
  <c r="E573" i="17"/>
  <c r="R573" i="1"/>
  <c r="E230" i="17"/>
  <c r="E600" i="22"/>
  <c r="R230" i="1"/>
  <c r="K125" i="1"/>
  <c r="C327" i="22"/>
  <c r="K104" i="1"/>
  <c r="C104" i="17"/>
  <c r="K189" i="1"/>
  <c r="K454" i="1"/>
  <c r="E316" i="22"/>
  <c r="E551" i="17"/>
  <c r="R551" i="1"/>
  <c r="E375" i="22"/>
  <c r="E535" i="17"/>
  <c r="E498" i="17"/>
  <c r="E275" i="22"/>
  <c r="R498" i="1"/>
  <c r="F498" i="17" s="1"/>
  <c r="E252" i="17"/>
  <c r="E53" i="22"/>
  <c r="R252" i="1"/>
  <c r="R304" i="1"/>
  <c r="F72" i="22" s="1"/>
  <c r="R205" i="1"/>
  <c r="F520" i="22" s="1"/>
  <c r="R147" i="1"/>
  <c r="F57" i="22" s="1"/>
  <c r="R461" i="1"/>
  <c r="R300" i="1"/>
  <c r="R271" i="1"/>
  <c r="F271" i="17" s="1"/>
  <c r="R311" i="1"/>
  <c r="R197" i="1"/>
  <c r="R189" i="1"/>
  <c r="E173" i="22"/>
  <c r="E492" i="17"/>
  <c r="R492" i="1"/>
  <c r="E345" i="22"/>
  <c r="E501" i="17"/>
  <c r="R501" i="1"/>
  <c r="F501" i="17" s="1"/>
  <c r="E265" i="22"/>
  <c r="E510" i="17"/>
  <c r="R510" i="1"/>
  <c r="E306" i="22"/>
  <c r="E519" i="17"/>
  <c r="R519" i="1"/>
  <c r="E482" i="17"/>
  <c r="E403" i="22"/>
  <c r="R482" i="1"/>
  <c r="X482" i="1" s="1"/>
  <c r="E206" i="22"/>
  <c r="E214" i="17"/>
  <c r="R214" i="1"/>
  <c r="E207" i="17"/>
  <c r="E251" i="22"/>
  <c r="R207" i="1"/>
  <c r="E204" i="22"/>
  <c r="E241" i="17"/>
  <c r="R241" i="1"/>
  <c r="E439" i="22"/>
  <c r="E242" i="17"/>
  <c r="R242" i="1"/>
  <c r="K445" i="1"/>
  <c r="C441" i="22"/>
  <c r="C445" i="17"/>
  <c r="K321" i="1"/>
  <c r="C624" i="22"/>
  <c r="C321" i="17"/>
  <c r="C406" i="22"/>
  <c r="K70" i="1"/>
  <c r="C70" i="17"/>
  <c r="K271" i="1"/>
  <c r="K76" i="1"/>
  <c r="K243" i="1"/>
  <c r="K387" i="1"/>
  <c r="K427" i="1"/>
  <c r="K28" i="1"/>
  <c r="K323" i="1"/>
  <c r="K363" i="1"/>
  <c r="K395" i="1"/>
  <c r="K99" i="1"/>
  <c r="K259" i="1"/>
  <c r="D259" i="17" s="1"/>
  <c r="K299" i="1"/>
  <c r="K331" i="1"/>
  <c r="K179" i="1"/>
  <c r="K206" i="1"/>
  <c r="K195" i="1"/>
  <c r="K235" i="1"/>
  <c r="K267" i="1"/>
  <c r="K406" i="1"/>
  <c r="K184" i="1"/>
  <c r="K111" i="1"/>
  <c r="K131" i="1"/>
  <c r="K171" i="1"/>
  <c r="K203" i="1"/>
  <c r="K148" i="1"/>
  <c r="K67" i="1"/>
  <c r="K107" i="1"/>
  <c r="D107" i="17" s="1"/>
  <c r="K139" i="1"/>
  <c r="K93" i="1"/>
  <c r="K284" i="1"/>
  <c r="K124" i="1"/>
  <c r="K43" i="1"/>
  <c r="K75" i="1"/>
  <c r="C443" i="22"/>
  <c r="K106" i="1"/>
  <c r="C106" i="17"/>
  <c r="C605" i="22"/>
  <c r="K474" i="1"/>
  <c r="C474" i="17"/>
  <c r="E630" i="22"/>
  <c r="E383" i="17"/>
  <c r="R383" i="1"/>
  <c r="E113" i="22"/>
  <c r="E340" i="17"/>
  <c r="R340" i="1"/>
  <c r="E454" i="22"/>
  <c r="E130" i="17"/>
  <c r="R130" i="1"/>
  <c r="K476" i="1"/>
  <c r="C476" i="17"/>
  <c r="C343" i="22"/>
  <c r="E304" i="22"/>
  <c r="E287" i="17"/>
  <c r="R287" i="1"/>
  <c r="E308" i="17"/>
  <c r="E533" i="22"/>
  <c r="R308" i="1"/>
  <c r="F308" i="17" s="1"/>
  <c r="K180" i="1"/>
  <c r="E461" i="17"/>
  <c r="E513" i="22"/>
  <c r="R421" i="1"/>
  <c r="F421" i="17" s="1"/>
  <c r="R11" i="1"/>
  <c r="R607" i="1"/>
  <c r="F607" i="17" s="1"/>
  <c r="R186" i="1"/>
  <c r="R395" i="1"/>
  <c r="F395" i="17" s="1"/>
  <c r="R182" i="1"/>
  <c r="F22" i="22" s="1"/>
  <c r="R580" i="1"/>
  <c r="X580" i="1" s="1"/>
  <c r="R476" i="1"/>
  <c r="R396" i="1"/>
  <c r="R535" i="1"/>
  <c r="E509" i="22"/>
  <c r="E500" i="17"/>
  <c r="R500" i="1"/>
  <c r="E465" i="22"/>
  <c r="E509" i="17"/>
  <c r="R509" i="1"/>
  <c r="E518" i="17"/>
  <c r="E324" i="22"/>
  <c r="R518" i="1"/>
  <c r="E174" i="22"/>
  <c r="E527" i="17"/>
  <c r="R527" i="1"/>
  <c r="F527" i="17" s="1"/>
  <c r="E229" i="22"/>
  <c r="E490" i="17"/>
  <c r="R490" i="1"/>
  <c r="E164" i="22"/>
  <c r="E223" i="17"/>
  <c r="R223" i="1"/>
  <c r="X223" i="1" s="1"/>
  <c r="E244" i="17"/>
  <c r="E371" i="22"/>
  <c r="R244" i="1"/>
  <c r="X244" i="1" s="1"/>
  <c r="E250" i="17"/>
  <c r="E612" i="22"/>
  <c r="E189" i="22"/>
  <c r="E313" i="17"/>
  <c r="R313" i="1"/>
  <c r="X313" i="1" s="1"/>
  <c r="E97" i="22"/>
  <c r="E514" i="17"/>
  <c r="R514" i="1"/>
  <c r="C586" i="22"/>
  <c r="K325" i="1"/>
  <c r="C325" i="17"/>
  <c r="K109" i="1"/>
  <c r="C64" i="22"/>
  <c r="C109" i="17"/>
  <c r="E430" i="22"/>
  <c r="E629" i="17"/>
  <c r="R629" i="1"/>
  <c r="E190" i="22"/>
  <c r="E226" i="17"/>
  <c r="R226" i="1"/>
  <c r="E433" i="22"/>
  <c r="E311" i="17"/>
  <c r="E42" i="22"/>
  <c r="E277" i="17"/>
  <c r="R277" i="1"/>
  <c r="E153" i="22"/>
  <c r="E63" i="17"/>
  <c r="R63" i="1"/>
  <c r="E631" i="22"/>
  <c r="E32" i="17"/>
  <c r="R243" i="1"/>
  <c r="F243" i="17" s="1"/>
  <c r="R275" i="1"/>
  <c r="F275" i="17" s="1"/>
  <c r="R285" i="1"/>
  <c r="F285" i="17" s="1"/>
  <c r="R7" i="1"/>
  <c r="F7" i="17" s="1"/>
  <c r="R537" i="1"/>
  <c r="R558" i="1"/>
  <c r="R34" i="1"/>
  <c r="R238" i="1"/>
  <c r="R447" i="1"/>
  <c r="R444" i="1"/>
  <c r="R127" i="1"/>
  <c r="R276" i="1"/>
  <c r="R335" i="1"/>
  <c r="R193" i="1"/>
  <c r="F11" i="22" s="1"/>
  <c r="R468" i="1"/>
  <c r="R621" i="1"/>
  <c r="F246" i="22" s="1"/>
  <c r="R387" i="1"/>
  <c r="R544" i="1"/>
  <c r="R221" i="1"/>
  <c r="F221" i="17" s="1"/>
  <c r="R467" i="1"/>
  <c r="F467" i="17" s="1"/>
  <c r="R364" i="1"/>
  <c r="R334" i="1"/>
  <c r="R32" i="1"/>
  <c r="R180" i="1"/>
  <c r="R150" i="1"/>
  <c r="R239" i="1"/>
  <c r="F239" i="17" s="1"/>
  <c r="R97" i="1"/>
  <c r="R333" i="1"/>
  <c r="R171" i="1"/>
  <c r="R448" i="1"/>
  <c r="R585" i="1"/>
  <c r="F65" i="22" s="1"/>
  <c r="R331" i="1"/>
  <c r="R465" i="1"/>
  <c r="R98" i="1"/>
  <c r="R391" i="1"/>
  <c r="R117" i="1"/>
  <c r="R379" i="1"/>
  <c r="R441" i="1"/>
  <c r="F563" i="22" s="1"/>
  <c r="R549" i="1"/>
  <c r="R74" i="1"/>
  <c r="R375" i="1"/>
  <c r="R93" i="1"/>
  <c r="F93" i="17" s="1"/>
  <c r="R547" i="1"/>
  <c r="F85" i="22" s="1"/>
  <c r="R593" i="1"/>
  <c r="R91" i="1"/>
  <c r="R349" i="1"/>
  <c r="R152" i="1"/>
  <c r="R158" i="1"/>
  <c r="R392" i="1"/>
  <c r="R400" i="1"/>
  <c r="R281" i="1"/>
  <c r="R94" i="1"/>
  <c r="R149" i="1"/>
  <c r="R163" i="1"/>
  <c r="R390" i="1"/>
  <c r="R310" i="1"/>
  <c r="R8" i="1"/>
  <c r="F294" i="22" s="1"/>
  <c r="R211" i="1"/>
  <c r="X211" i="1" s="1"/>
  <c r="R463" i="1"/>
  <c r="R608" i="1"/>
  <c r="F515" i="22" s="1"/>
  <c r="R362" i="1"/>
  <c r="R531" i="1"/>
  <c r="R5" i="1"/>
  <c r="R398" i="1"/>
  <c r="R96" i="1"/>
  <c r="R303" i="1"/>
  <c r="F303" i="17" s="1"/>
  <c r="R161" i="1"/>
  <c r="R436" i="1"/>
  <c r="R589" i="1"/>
  <c r="R323" i="1"/>
  <c r="R512" i="1"/>
  <c r="R138" i="1"/>
  <c r="R435" i="1"/>
  <c r="R344" i="1"/>
  <c r="R439" i="1"/>
  <c r="R10" i="1"/>
  <c r="R21" i="1"/>
  <c r="R203" i="1"/>
  <c r="R296" i="1"/>
  <c r="R411" i="1"/>
  <c r="R469" i="1"/>
  <c r="X469" i="1" s="1"/>
  <c r="R377" i="1"/>
  <c r="X377" i="1" s="1"/>
  <c r="R412" i="1"/>
  <c r="R459" i="1"/>
  <c r="X459" i="1" s="1"/>
  <c r="R567" i="1"/>
  <c r="F39" i="22" s="1"/>
  <c r="R613" i="1"/>
  <c r="F613" i="17" s="1"/>
  <c r="R141" i="1"/>
  <c r="R56" i="1"/>
  <c r="F56" i="17" s="1"/>
  <c r="R46" i="1"/>
  <c r="X46" i="1" s="1"/>
  <c r="R403" i="1"/>
  <c r="R430" i="1"/>
  <c r="F517" i="22" s="1"/>
  <c r="R305" i="1"/>
  <c r="R110" i="1"/>
  <c r="R619" i="1"/>
  <c r="X619" i="1" s="1"/>
  <c r="R632" i="1"/>
  <c r="X632" i="1" s="1"/>
  <c r="R75" i="1"/>
  <c r="F75" i="17" s="1"/>
  <c r="R153" i="1"/>
  <c r="F153" i="17" s="1"/>
  <c r="R37" i="1"/>
  <c r="F37" i="17" s="1"/>
  <c r="R18" i="1"/>
  <c r="R404" i="1"/>
  <c r="R374" i="1"/>
  <c r="F241" i="22" s="1"/>
  <c r="R72" i="1"/>
  <c r="R321" i="1"/>
  <c r="F624" i="22" s="1"/>
  <c r="R596" i="1"/>
  <c r="F596" i="17" s="1"/>
  <c r="R354" i="1"/>
  <c r="F354" i="17" s="1"/>
  <c r="R155" i="1"/>
  <c r="F155" i="17" s="1"/>
  <c r="R450" i="1"/>
  <c r="R595" i="1"/>
  <c r="X595" i="1" s="1"/>
  <c r="R69" i="1"/>
  <c r="F69" i="17" s="1"/>
  <c r="R39" i="1"/>
  <c r="F39" i="17" s="1"/>
  <c r="R160" i="1"/>
  <c r="R278" i="1"/>
  <c r="R367" i="1"/>
  <c r="R225" i="1"/>
  <c r="X225" i="1" s="1"/>
  <c r="R125" i="1"/>
  <c r="R431" i="1"/>
  <c r="R576" i="1"/>
  <c r="F576" i="17" s="1"/>
  <c r="R298" i="1"/>
  <c r="F298" i="17" s="1"/>
  <c r="R499" i="1"/>
  <c r="R618" i="1"/>
  <c r="F618" i="17" s="1"/>
  <c r="R133" i="1"/>
  <c r="X133" i="1" s="1"/>
  <c r="R291" i="1"/>
  <c r="F291" i="17" s="1"/>
  <c r="R399" i="1"/>
  <c r="F308" i="22" s="1"/>
  <c r="R191" i="1"/>
  <c r="X191" i="1" s="1"/>
  <c r="R332" i="1"/>
  <c r="R594" i="1"/>
  <c r="R35" i="1"/>
  <c r="F35" i="17" s="1"/>
  <c r="R235" i="1"/>
  <c r="X235" i="1" s="1"/>
  <c r="R352" i="1"/>
  <c r="R297" i="1"/>
  <c r="F423" i="22" s="1"/>
  <c r="R159" i="1"/>
  <c r="R316" i="1"/>
  <c r="F435" i="22" s="1"/>
  <c r="R347" i="1"/>
  <c r="F347" i="17" s="1"/>
  <c r="R415" i="1"/>
  <c r="X415" i="1" s="1"/>
  <c r="R479" i="1"/>
  <c r="F479" i="17" s="1"/>
  <c r="R50" i="1"/>
  <c r="X50" i="1" s="1"/>
  <c r="R343" i="1"/>
  <c r="F343" i="17" s="1"/>
  <c r="R61" i="1"/>
  <c r="F61" i="17" s="1"/>
  <c r="R99" i="1"/>
  <c r="R170" i="1"/>
  <c r="R169" i="1"/>
  <c r="R53" i="1"/>
  <c r="R491" i="1"/>
  <c r="R504" i="1"/>
  <c r="R248" i="1"/>
  <c r="R292" i="1"/>
  <c r="X292" i="1" s="1"/>
  <c r="R386" i="1"/>
  <c r="R62" i="1"/>
  <c r="R45" i="1"/>
  <c r="R15" i="1"/>
  <c r="R136" i="1"/>
  <c r="R385" i="1"/>
  <c r="F574" i="22" s="1"/>
  <c r="R165" i="1"/>
  <c r="F170" i="22" s="1"/>
  <c r="R446" i="1"/>
  <c r="X446" i="1" s="1"/>
  <c r="R591" i="1"/>
  <c r="R312" i="1"/>
  <c r="F524" i="22" s="1"/>
  <c r="R44" i="1"/>
  <c r="R14" i="1"/>
  <c r="R103" i="1"/>
  <c r="R224" i="1"/>
  <c r="R372" i="1"/>
  <c r="R342" i="1"/>
  <c r="F342" i="17" s="1"/>
  <c r="R40" i="1"/>
  <c r="R289" i="1"/>
  <c r="R564" i="1"/>
  <c r="R290" i="1"/>
  <c r="R617" i="1"/>
  <c r="R416" i="1"/>
  <c r="R563" i="1"/>
  <c r="R584" i="1"/>
  <c r="R630" i="1"/>
  <c r="X630" i="1" s="1"/>
  <c r="R233" i="1"/>
  <c r="R87" i="1"/>
  <c r="R560" i="1"/>
  <c r="R614" i="1"/>
  <c r="F614" i="17" s="1"/>
  <c r="R146" i="1"/>
  <c r="X146" i="1" s="1"/>
  <c r="R209" i="1"/>
  <c r="R204" i="1"/>
  <c r="X204" i="1" s="1"/>
  <c r="R139" i="1"/>
  <c r="F585" i="22" s="1"/>
  <c r="R371" i="1"/>
  <c r="F371" i="17" s="1"/>
  <c r="R445" i="1"/>
  <c r="R361" i="1"/>
  <c r="F69" i="22" s="1"/>
  <c r="R388" i="1"/>
  <c r="R523" i="1"/>
  <c r="R562" i="1"/>
  <c r="R66" i="1"/>
  <c r="X66" i="1" s="1"/>
  <c r="R633" i="1"/>
  <c r="F559" i="22" s="1"/>
  <c r="R41" i="1"/>
  <c r="R432" i="1"/>
  <c r="R30" i="1"/>
  <c r="R454" i="1"/>
  <c r="R611" i="1"/>
  <c r="F486" i="22" s="1"/>
  <c r="R409" i="1"/>
  <c r="R378" i="1"/>
  <c r="X378" i="1" s="1"/>
  <c r="R217" i="1"/>
  <c r="F542" i="22" s="1"/>
  <c r="R568" i="1"/>
  <c r="F161" i="22" s="1"/>
  <c r="R350" i="1"/>
  <c r="R107" i="1"/>
  <c r="R122" i="1"/>
  <c r="R366" i="1"/>
  <c r="R330" i="1"/>
  <c r="R339" i="1"/>
  <c r="R317" i="1"/>
  <c r="R55" i="1"/>
  <c r="R515" i="1"/>
  <c r="R520" i="1"/>
  <c r="R9" i="1"/>
  <c r="R324" i="1"/>
  <c r="F324" i="17" s="1"/>
  <c r="R299" i="1"/>
  <c r="R309" i="1"/>
  <c r="F543" i="22" s="1"/>
  <c r="R336" i="1"/>
  <c r="R88" i="1"/>
  <c r="F88" i="17" s="1"/>
  <c r="R140" i="1"/>
  <c r="R137" i="1"/>
  <c r="R29" i="1"/>
  <c r="F29" i="17" s="1"/>
  <c r="R20" i="1"/>
  <c r="R109" i="1"/>
  <c r="R79" i="1"/>
  <c r="X79" i="1" s="1"/>
  <c r="R200" i="1"/>
  <c r="F261" i="22" s="1"/>
  <c r="R58" i="1"/>
  <c r="F109" i="22" s="1"/>
  <c r="R320" i="1"/>
  <c r="R131" i="1"/>
  <c r="F131" i="17" s="1"/>
  <c r="R425" i="1"/>
  <c r="R578" i="1"/>
  <c r="F341" i="22" s="1"/>
  <c r="R108" i="1"/>
  <c r="R78" i="1"/>
  <c r="R167" i="1"/>
  <c r="R25" i="1"/>
  <c r="R13" i="1"/>
  <c r="R406" i="1"/>
  <c r="R104" i="1"/>
  <c r="R353" i="1"/>
  <c r="R628" i="1"/>
  <c r="R410" i="1"/>
  <c r="F410" i="17" s="1"/>
  <c r="R559" i="1"/>
  <c r="R627" i="1"/>
  <c r="R442" i="1"/>
  <c r="X442" i="1" s="1"/>
  <c r="R496" i="1"/>
  <c r="R550" i="1"/>
  <c r="R588" i="1"/>
  <c r="X588" i="1" s="1"/>
  <c r="R145" i="1"/>
  <c r="F145" i="17" s="1"/>
  <c r="R414" i="1"/>
  <c r="X414" i="1" s="1"/>
  <c r="R132" i="1"/>
  <c r="R426" i="1"/>
  <c r="X426" i="1" s="1"/>
  <c r="R472" i="1"/>
  <c r="R572" i="1"/>
  <c r="F14" i="22" s="1"/>
  <c r="R121" i="1"/>
  <c r="R382" i="1"/>
  <c r="R100" i="1"/>
  <c r="F100" i="17" s="1"/>
  <c r="R570" i="1"/>
  <c r="F361" i="22" s="1"/>
  <c r="R624" i="1"/>
  <c r="R315" i="1"/>
  <c r="R341" i="1"/>
  <c r="R368" i="1"/>
  <c r="R120" i="1"/>
  <c r="R156" i="1"/>
  <c r="R586" i="1"/>
  <c r="R599" i="1"/>
  <c r="R604" i="1"/>
  <c r="R319" i="1"/>
  <c r="R240" i="1"/>
  <c r="R268" i="1"/>
  <c r="R84" i="1"/>
  <c r="R54" i="1"/>
  <c r="R143" i="1"/>
  <c r="F298" i="22" s="1"/>
  <c r="R264" i="1"/>
  <c r="F556" i="22" s="1"/>
  <c r="R59" i="1"/>
  <c r="F256" i="22" s="1"/>
  <c r="R429" i="1"/>
  <c r="R574" i="1"/>
  <c r="X574" i="1" s="1"/>
  <c r="R293" i="1"/>
  <c r="X293" i="1" s="1"/>
  <c r="R51" i="1"/>
  <c r="R172" i="1"/>
  <c r="R142" i="1"/>
  <c r="R89" i="1"/>
  <c r="F497" i="22" s="1"/>
  <c r="R77" i="1"/>
  <c r="R47" i="1"/>
  <c r="R168" i="1"/>
  <c r="R26" i="1"/>
  <c r="R478" i="1"/>
  <c r="R623" i="1"/>
  <c r="X623" i="1" s="1"/>
  <c r="R376" i="1"/>
  <c r="R546" i="1"/>
  <c r="X546" i="1" s="1"/>
  <c r="R314" i="1"/>
  <c r="R402" i="1"/>
  <c r="R462" i="1"/>
  <c r="R49" i="1"/>
  <c r="F49" i="17" s="1"/>
  <c r="R302" i="1"/>
  <c r="R28" i="1"/>
  <c r="R266" i="1"/>
  <c r="R373" i="1"/>
  <c r="R438" i="1"/>
  <c r="R17" i="1"/>
  <c r="R286" i="1"/>
  <c r="F632" i="22" s="1"/>
  <c r="R4" i="1"/>
  <c r="R536" i="1"/>
  <c r="X536" i="1" s="1"/>
  <c r="R590" i="1"/>
  <c r="F590" i="17" s="1"/>
  <c r="R67" i="1"/>
  <c r="R185" i="1"/>
  <c r="X185" i="1" s="1"/>
  <c r="R31" i="1"/>
  <c r="R188" i="1"/>
  <c r="F195" i="22" s="1"/>
  <c r="R602" i="1"/>
  <c r="R615" i="1"/>
  <c r="R612" i="1"/>
  <c r="R327" i="1"/>
  <c r="R458" i="1"/>
  <c r="X458" i="1" s="1"/>
  <c r="R455" i="1"/>
  <c r="R452" i="1"/>
  <c r="R151" i="1"/>
  <c r="X151" i="1" s="1"/>
  <c r="R288" i="1"/>
  <c r="R64" i="1"/>
  <c r="R148" i="1"/>
  <c r="F148" i="17" s="1"/>
  <c r="R118" i="1"/>
  <c r="F118" i="17" s="1"/>
  <c r="R65" i="1"/>
  <c r="R269" i="1"/>
  <c r="F550" i="22" s="1"/>
  <c r="R19" i="1"/>
  <c r="X19" i="1" s="1"/>
  <c r="R413" i="1"/>
  <c r="F393" i="22" s="1"/>
  <c r="R553" i="1"/>
  <c r="F288" i="22" s="1"/>
  <c r="R267" i="1"/>
  <c r="F267" i="17" s="1"/>
  <c r="R236" i="1"/>
  <c r="F236" i="17" s="1"/>
  <c r="R206" i="1"/>
  <c r="R295" i="1"/>
  <c r="R52" i="1"/>
  <c r="F52" i="17" s="1"/>
  <c r="R22" i="1"/>
  <c r="R111" i="1"/>
  <c r="R232" i="1"/>
  <c r="F232" i="17" s="1"/>
  <c r="R90" i="1"/>
  <c r="R384" i="1"/>
  <c r="F384" i="17" s="1"/>
  <c r="R542" i="1"/>
  <c r="R457" i="1"/>
  <c r="R610" i="1"/>
  <c r="X610" i="1" s="1"/>
  <c r="R587" i="1"/>
  <c r="X587" i="1" s="1"/>
  <c r="R43" i="1"/>
  <c r="F50" i="22" s="1"/>
  <c r="R237" i="1"/>
  <c r="X237" i="1" s="1"/>
  <c r="R338" i="1"/>
  <c r="X338" i="1" s="1"/>
  <c r="R418" i="1"/>
  <c r="R208" i="1"/>
  <c r="R198" i="1"/>
  <c r="R571" i="1"/>
  <c r="R609" i="1"/>
  <c r="X609" i="1" s="1"/>
  <c r="R173" i="1"/>
  <c r="R306" i="1"/>
  <c r="R381" i="1"/>
  <c r="X381" i="1" s="1"/>
  <c r="R184" i="1"/>
  <c r="X184" i="1" s="1"/>
  <c r="R174" i="1"/>
  <c r="F107" i="22" s="1"/>
  <c r="R394" i="1"/>
  <c r="R456" i="1"/>
  <c r="F565" i="22" s="1"/>
  <c r="R548" i="1"/>
  <c r="R105" i="1"/>
  <c r="F589" i="22" s="1"/>
  <c r="R358" i="1"/>
  <c r="X358" i="1" s="1"/>
  <c r="R76" i="1"/>
  <c r="R134" i="1"/>
  <c r="R337" i="1"/>
  <c r="R470" i="1"/>
  <c r="R449" i="1"/>
  <c r="X449" i="1" s="1"/>
  <c r="R38" i="1"/>
  <c r="R249" i="1"/>
  <c r="R370" i="1"/>
  <c r="R328" i="1"/>
  <c r="F594" i="22" s="1"/>
  <c r="R294" i="1"/>
  <c r="F472" i="22" s="1"/>
  <c r="R83" i="1"/>
  <c r="R23" i="1"/>
  <c r="R592" i="1"/>
  <c r="R434" i="1"/>
  <c r="R408" i="1"/>
  <c r="R363" i="1"/>
  <c r="R126" i="1"/>
  <c r="R440" i="1"/>
  <c r="R360" i="1"/>
  <c r="R626" i="1"/>
  <c r="R528" i="1"/>
  <c r="E438" i="22"/>
  <c r="E239" i="17"/>
  <c r="E397" i="22"/>
  <c r="E515" i="17"/>
  <c r="E625" i="22"/>
  <c r="E496" i="17"/>
  <c r="E248" i="22"/>
  <c r="E213" i="17"/>
  <c r="E277" i="22"/>
  <c r="E219" i="17"/>
  <c r="E33" i="22"/>
  <c r="E259" i="17"/>
  <c r="E25" i="22"/>
  <c r="E209" i="17"/>
  <c r="E314" i="17"/>
  <c r="E603" i="22"/>
  <c r="K175" i="1"/>
  <c r="C86" i="22"/>
  <c r="K623" i="1"/>
  <c r="C623" i="17"/>
  <c r="C416" i="17"/>
  <c r="C214" i="22"/>
  <c r="K416" i="1"/>
  <c r="K166" i="1"/>
  <c r="C281" i="22"/>
  <c r="C166" i="17"/>
  <c r="E586" i="22"/>
  <c r="E325" i="17"/>
  <c r="E64" i="22"/>
  <c r="E109" i="17"/>
  <c r="E441" i="22"/>
  <c r="E445" i="17"/>
  <c r="E624" i="22"/>
  <c r="E321" i="17"/>
  <c r="E406" i="22"/>
  <c r="E70" i="17"/>
  <c r="E443" i="22"/>
  <c r="E106" i="17"/>
  <c r="E605" i="22"/>
  <c r="E474" i="17"/>
  <c r="K164" i="1"/>
  <c r="K61" i="1"/>
  <c r="K278" i="1"/>
  <c r="C565" i="17"/>
  <c r="K565" i="1"/>
  <c r="C240" i="22"/>
  <c r="K376" i="1"/>
  <c r="C376" i="17"/>
  <c r="C313" i="22"/>
  <c r="K373" i="1"/>
  <c r="C373" i="17"/>
  <c r="C468" i="22"/>
  <c r="C132" i="22"/>
  <c r="C148" i="17"/>
  <c r="E267" i="17"/>
  <c r="E372" i="22"/>
  <c r="C296" i="17"/>
  <c r="K296" i="1"/>
  <c r="C424" i="22"/>
  <c r="K317" i="1"/>
  <c r="C391" i="22"/>
  <c r="C317" i="17"/>
  <c r="E327" i="22"/>
  <c r="E104" i="17"/>
  <c r="E198" i="22"/>
  <c r="E84" i="17"/>
  <c r="K72" i="1"/>
  <c r="K319" i="1"/>
  <c r="K38" i="1"/>
  <c r="K234" i="1"/>
  <c r="K378" i="1"/>
  <c r="C371" i="22"/>
  <c r="K244" i="1"/>
  <c r="C244" i="17"/>
  <c r="K487" i="1"/>
  <c r="C487" i="17"/>
  <c r="C351" i="22"/>
  <c r="K410" i="1"/>
  <c r="C595" i="22"/>
  <c r="C410" i="17"/>
  <c r="E179" i="22"/>
  <c r="E191" i="17"/>
  <c r="E5" i="22"/>
  <c r="E173" i="17"/>
  <c r="E597" i="22"/>
  <c r="E390" i="17"/>
  <c r="E13" i="22"/>
  <c r="E343" i="17"/>
  <c r="E384" i="22"/>
  <c r="E386" i="17"/>
  <c r="E119" i="17"/>
  <c r="E284" i="22"/>
  <c r="E45" i="22"/>
  <c r="E108" i="17"/>
  <c r="C145" i="22"/>
  <c r="C320" i="17"/>
  <c r="K320" i="1"/>
  <c r="C482" i="22"/>
  <c r="K50" i="1"/>
  <c r="C50" i="17"/>
  <c r="C357" i="22"/>
  <c r="K47" i="1"/>
  <c r="C47" i="17"/>
  <c r="E467" i="22"/>
  <c r="E101" i="17"/>
  <c r="C35" i="22"/>
  <c r="K569" i="1"/>
  <c r="C569" i="17"/>
  <c r="R318" i="1"/>
  <c r="R82" i="1"/>
  <c r="R598" i="1"/>
  <c r="R577" i="1"/>
  <c r="F577" i="17" s="1"/>
  <c r="R393" i="1"/>
  <c r="R154" i="1"/>
  <c r="F505" i="22" s="1"/>
  <c r="R24" i="1"/>
  <c r="F19" i="22" s="1"/>
  <c r="R481" i="1"/>
  <c r="R365" i="1"/>
  <c r="R283" i="1"/>
  <c r="R437" i="1"/>
  <c r="X437" i="1" s="1"/>
  <c r="R60" i="1"/>
  <c r="R280" i="1"/>
  <c r="R73" i="1"/>
  <c r="R157" i="1"/>
  <c r="E15" i="17"/>
  <c r="E337" i="22"/>
  <c r="E474" i="22"/>
  <c r="E249" i="17"/>
  <c r="E498" i="22"/>
  <c r="E523" i="17"/>
  <c r="E155" i="22"/>
  <c r="E504" i="17"/>
  <c r="E224" i="17"/>
  <c r="E58" i="22"/>
  <c r="E289" i="22"/>
  <c r="E229" i="17"/>
  <c r="E573" i="22"/>
  <c r="E208" i="17"/>
  <c r="E542" i="22"/>
  <c r="E217" i="17"/>
  <c r="E52" i="22"/>
  <c r="E140" i="17"/>
  <c r="E201" i="22"/>
  <c r="E98" i="17"/>
  <c r="E490" i="22"/>
  <c r="E86" i="17"/>
  <c r="E484" i="22"/>
  <c r="E190" i="17"/>
  <c r="K182" i="1"/>
  <c r="K384" i="1"/>
  <c r="K221" i="1"/>
  <c r="E86" i="22"/>
  <c r="E623" i="17"/>
  <c r="E416" i="17"/>
  <c r="E214" i="22"/>
  <c r="E281" i="22"/>
  <c r="E166" i="17"/>
  <c r="K389" i="1"/>
  <c r="C23" i="22"/>
  <c r="C389" i="17"/>
  <c r="E335" i="22"/>
  <c r="E21" i="17"/>
  <c r="K444" i="1"/>
  <c r="C418" i="22"/>
  <c r="C444" i="17"/>
  <c r="K322" i="1"/>
  <c r="C264" i="22"/>
  <c r="C322" i="17"/>
  <c r="C82" i="22"/>
  <c r="K62" i="1"/>
  <c r="C62" i="17"/>
  <c r="K100" i="1"/>
  <c r="C317" i="22"/>
  <c r="C100" i="17"/>
  <c r="K505" i="1"/>
  <c r="C154" i="22"/>
  <c r="C505" i="17"/>
  <c r="K399" i="1"/>
  <c r="K349" i="1"/>
  <c r="K102" i="1"/>
  <c r="E240" i="22"/>
  <c r="E565" i="17"/>
  <c r="E313" i="22"/>
  <c r="E376" i="17"/>
  <c r="E468" i="22"/>
  <c r="E373" i="17"/>
  <c r="E132" i="22"/>
  <c r="E148" i="17"/>
  <c r="E128" i="22"/>
  <c r="E36" i="17"/>
  <c r="E424" i="22"/>
  <c r="E296" i="17"/>
  <c r="E391" i="22"/>
  <c r="E317" i="17"/>
  <c r="K97" i="1"/>
  <c r="K77" i="1"/>
  <c r="C98" i="22"/>
  <c r="C77" i="17"/>
  <c r="K270" i="1"/>
  <c r="C270" i="17"/>
  <c r="C377" i="22"/>
  <c r="K503" i="1"/>
  <c r="K156" i="1"/>
  <c r="K330" i="1"/>
  <c r="K222" i="1"/>
  <c r="C222" i="17"/>
  <c r="C122" i="22"/>
  <c r="E595" i="22"/>
  <c r="E410" i="17"/>
  <c r="C437" i="22"/>
  <c r="K169" i="1"/>
  <c r="C169" i="17"/>
  <c r="E566" i="22"/>
  <c r="E7" i="17"/>
  <c r="K605" i="1"/>
  <c r="C588" i="22"/>
  <c r="C605" i="17"/>
  <c r="K336" i="1"/>
  <c r="E575" i="22"/>
  <c r="E379" i="17"/>
  <c r="K128" i="1"/>
  <c r="C149" i="22"/>
  <c r="C128" i="17"/>
  <c r="K117" i="1"/>
  <c r="C167" i="22"/>
  <c r="K414" i="1"/>
  <c r="C414" i="17"/>
  <c r="E145" i="22"/>
  <c r="E320" i="17"/>
  <c r="E482" i="22"/>
  <c r="E50" i="17"/>
  <c r="E357" i="22"/>
  <c r="E47" i="17"/>
  <c r="K101" i="1"/>
  <c r="C467" i="22"/>
  <c r="C101" i="17"/>
  <c r="E35" i="22"/>
  <c r="E569" i="17"/>
  <c r="E147" i="22"/>
  <c r="E5" i="17"/>
  <c r="E347" i="22"/>
  <c r="E215" i="17"/>
  <c r="E300" i="22"/>
  <c r="E531" i="17"/>
  <c r="E362" i="22"/>
  <c r="E512" i="17"/>
  <c r="E259" i="22"/>
  <c r="E240" i="17"/>
  <c r="E111" i="22"/>
  <c r="E225" i="17"/>
  <c r="E34" i="22"/>
  <c r="E548" i="17"/>
  <c r="E467" i="17"/>
  <c r="E562" i="22"/>
  <c r="E315" i="22"/>
  <c r="E310" i="17"/>
  <c r="E618" i="17"/>
  <c r="E382" i="22"/>
  <c r="C415" i="22"/>
  <c r="K559" i="1"/>
  <c r="C559" i="17"/>
  <c r="C496" i="22"/>
  <c r="K402" i="1"/>
  <c r="C402" i="17"/>
  <c r="K183" i="1"/>
  <c r="C400" i="22"/>
  <c r="C183" i="17"/>
  <c r="K422" i="1"/>
  <c r="C627" i="22"/>
  <c r="C422" i="17"/>
  <c r="E23" i="22"/>
  <c r="E389" i="17"/>
  <c r="K21" i="1"/>
  <c r="C335" i="22"/>
  <c r="C21" i="17"/>
  <c r="E444" i="17"/>
  <c r="E418" i="22"/>
  <c r="E264" i="22"/>
  <c r="E322" i="17"/>
  <c r="E82" i="22"/>
  <c r="E62" i="17"/>
  <c r="E317" i="22"/>
  <c r="E100" i="17"/>
  <c r="K35" i="1"/>
  <c r="K74" i="1"/>
  <c r="K255" i="1"/>
  <c r="C501" i="17"/>
  <c r="K501" i="1"/>
  <c r="C345" i="22"/>
  <c r="K362" i="1"/>
  <c r="C331" i="22"/>
  <c r="C362" i="17"/>
  <c r="K150" i="1"/>
  <c r="C150" i="17"/>
  <c r="C116" i="22"/>
  <c r="E16" i="22"/>
  <c r="E604" i="17"/>
  <c r="K539" i="1"/>
  <c r="C210" i="22"/>
  <c r="C539" i="17"/>
  <c r="K305" i="1"/>
  <c r="C452" i="22"/>
  <c r="C305" i="17"/>
  <c r="K52" i="1"/>
  <c r="C29" i="22"/>
  <c r="C52" i="17"/>
  <c r="E98" i="22"/>
  <c r="E77" i="17"/>
  <c r="E377" i="22"/>
  <c r="E270" i="17"/>
  <c r="K470" i="1"/>
  <c r="K344" i="1"/>
  <c r="K534" i="1"/>
  <c r="K196" i="1"/>
  <c r="K289" i="1"/>
  <c r="K421" i="1"/>
  <c r="K192" i="1"/>
  <c r="K253" i="1"/>
  <c r="C386" i="22"/>
  <c r="C253" i="17"/>
  <c r="K431" i="1"/>
  <c r="C431" i="17"/>
  <c r="C131" i="22"/>
  <c r="E516" i="22"/>
  <c r="E403" i="17"/>
  <c r="E437" i="22"/>
  <c r="E169" i="17"/>
  <c r="C566" i="22"/>
  <c r="K211" i="1"/>
  <c r="K411" i="1"/>
  <c r="K172" i="1"/>
  <c r="K236" i="1"/>
  <c r="K300" i="1"/>
  <c r="K364" i="1"/>
  <c r="K37" i="1"/>
  <c r="K229" i="1"/>
  <c r="K30" i="1"/>
  <c r="K94" i="1"/>
  <c r="K286" i="1"/>
  <c r="K350" i="1"/>
  <c r="K19" i="1"/>
  <c r="K115" i="1"/>
  <c r="K219" i="1"/>
  <c r="K315" i="1"/>
  <c r="K419" i="1"/>
  <c r="K372" i="1"/>
  <c r="K45" i="1"/>
  <c r="K237" i="1"/>
  <c r="K301" i="1"/>
  <c r="K365" i="1"/>
  <c r="K230" i="1"/>
  <c r="K358" i="1"/>
  <c r="K127" i="1"/>
  <c r="K16" i="1"/>
  <c r="K80" i="1"/>
  <c r="K144" i="1"/>
  <c r="K272" i="1"/>
  <c r="K147" i="1"/>
  <c r="K347" i="1"/>
  <c r="K12" i="1"/>
  <c r="K116" i="1"/>
  <c r="K381" i="1"/>
  <c r="K118" i="1"/>
  <c r="K246" i="1"/>
  <c r="K310" i="1"/>
  <c r="K374" i="1"/>
  <c r="K143" i="1"/>
  <c r="K207" i="1"/>
  <c r="K160" i="1"/>
  <c r="K283" i="1"/>
  <c r="K85" i="1"/>
  <c r="K149" i="1"/>
  <c r="K213" i="1"/>
  <c r="K341" i="1"/>
  <c r="K14" i="1"/>
  <c r="K142" i="1"/>
  <c r="K334" i="1"/>
  <c r="K398" i="1"/>
  <c r="K103" i="1"/>
  <c r="K167" i="1"/>
  <c r="K231" i="1"/>
  <c r="K295" i="1"/>
  <c r="K359" i="1"/>
  <c r="K56" i="1"/>
  <c r="K248" i="1"/>
  <c r="K291" i="1"/>
  <c r="K68" i="1"/>
  <c r="K228" i="1"/>
  <c r="K292" i="1"/>
  <c r="K356" i="1"/>
  <c r="K29" i="1"/>
  <c r="K22" i="1"/>
  <c r="K86" i="1"/>
  <c r="K239" i="1"/>
  <c r="K367" i="1"/>
  <c r="K64" i="1"/>
  <c r="K59" i="1"/>
  <c r="K188" i="1"/>
  <c r="K133" i="1"/>
  <c r="K309" i="1"/>
  <c r="K254" i="1"/>
  <c r="K247" i="1"/>
  <c r="K375" i="1"/>
  <c r="K200" i="1"/>
  <c r="K9" i="1"/>
  <c r="K73" i="1"/>
  <c r="K201" i="1"/>
  <c r="K265" i="1"/>
  <c r="K210" i="1"/>
  <c r="K452" i="1"/>
  <c r="K437" i="1"/>
  <c r="K413" i="1"/>
  <c r="K486" i="1"/>
  <c r="K550" i="1"/>
  <c r="K614" i="1"/>
  <c r="K471" i="1"/>
  <c r="K535" i="1"/>
  <c r="K599" i="1"/>
  <c r="K242" i="1"/>
  <c r="K520" i="1"/>
  <c r="K584" i="1"/>
  <c r="K122" i="1"/>
  <c r="K441" i="1"/>
  <c r="K633" i="1"/>
  <c r="K618" i="1"/>
  <c r="K531" i="1"/>
  <c r="K595" i="1"/>
  <c r="K123" i="1"/>
  <c r="K371" i="1"/>
  <c r="K204" i="1"/>
  <c r="K380" i="1"/>
  <c r="K141" i="1"/>
  <c r="K262" i="1"/>
  <c r="K7" i="1"/>
  <c r="K135" i="1"/>
  <c r="K263" i="1"/>
  <c r="K391" i="1"/>
  <c r="K88" i="1"/>
  <c r="K216" i="1"/>
  <c r="K304" i="1"/>
  <c r="K17" i="1"/>
  <c r="K81" i="1"/>
  <c r="K145" i="1"/>
  <c r="K209" i="1"/>
  <c r="K273" i="1"/>
  <c r="K337" i="1"/>
  <c r="K401" i="1"/>
  <c r="K274" i="1"/>
  <c r="K509" i="1"/>
  <c r="K573" i="1"/>
  <c r="K34" i="1"/>
  <c r="K494" i="1"/>
  <c r="K558" i="1"/>
  <c r="K622" i="1"/>
  <c r="K400" i="1"/>
  <c r="K479" i="1"/>
  <c r="K543" i="1"/>
  <c r="K607" i="1"/>
  <c r="K464" i="1"/>
  <c r="K528" i="1"/>
  <c r="K592" i="1"/>
  <c r="K449" i="1"/>
  <c r="K513" i="1"/>
  <c r="K577" i="1"/>
  <c r="K66" i="1"/>
  <c r="K434" i="1"/>
  <c r="K498" i="1"/>
  <c r="K562" i="1"/>
  <c r="K392" i="1"/>
  <c r="K603" i="1"/>
  <c r="K163" i="1"/>
  <c r="K252" i="1"/>
  <c r="K197" i="1"/>
  <c r="K134" i="1"/>
  <c r="K318" i="1"/>
  <c r="K31" i="1"/>
  <c r="K415" i="1"/>
  <c r="K112" i="1"/>
  <c r="K232" i="1"/>
  <c r="K33" i="1"/>
  <c r="K161" i="1"/>
  <c r="K394" i="1"/>
  <c r="K282" i="1"/>
  <c r="K525" i="1"/>
  <c r="K589" i="1"/>
  <c r="K446" i="1"/>
  <c r="K430" i="1"/>
  <c r="K480" i="1"/>
  <c r="K544" i="1"/>
  <c r="K608" i="1"/>
  <c r="K314" i="1"/>
  <c r="K465" i="1"/>
  <c r="K529" i="1"/>
  <c r="K593" i="1"/>
  <c r="K194" i="1"/>
  <c r="K450" i="1"/>
  <c r="K514" i="1"/>
  <c r="K578" i="1"/>
  <c r="K10" i="1"/>
  <c r="K555" i="1"/>
  <c r="K619" i="1"/>
  <c r="K227" i="1"/>
  <c r="K53" i="1"/>
  <c r="K205" i="1"/>
  <c r="K8" i="1"/>
  <c r="K136" i="1"/>
  <c r="K240" i="1"/>
  <c r="K297" i="1"/>
  <c r="K361" i="1"/>
  <c r="K425" i="1"/>
  <c r="K484" i="1"/>
  <c r="K548" i="1"/>
  <c r="K612" i="1"/>
  <c r="K346" i="1"/>
  <c r="K469" i="1"/>
  <c r="K533" i="1"/>
  <c r="K597" i="1"/>
  <c r="K439" i="1"/>
  <c r="K631" i="1"/>
  <c r="K418" i="1"/>
  <c r="K488" i="1"/>
  <c r="K552" i="1"/>
  <c r="K616" i="1"/>
  <c r="K537" i="1"/>
  <c r="K258" i="1"/>
  <c r="K458" i="1"/>
  <c r="K522" i="1"/>
  <c r="K586" i="1"/>
  <c r="K499" i="1"/>
  <c r="K563" i="1"/>
  <c r="K627" i="1"/>
  <c r="K27" i="1"/>
  <c r="K275" i="1"/>
  <c r="K132" i="1"/>
  <c r="K316" i="1"/>
  <c r="K261" i="1"/>
  <c r="K198" i="1"/>
  <c r="K382" i="1"/>
  <c r="K87" i="1"/>
  <c r="K215" i="1"/>
  <c r="K168" i="1"/>
  <c r="K360" i="1"/>
  <c r="K57" i="1"/>
  <c r="K121" i="1"/>
  <c r="K185" i="1"/>
  <c r="K249" i="1"/>
  <c r="K313" i="1"/>
  <c r="K377" i="1"/>
  <c r="K82" i="1"/>
  <c r="K436" i="1"/>
  <c r="K500" i="1"/>
  <c r="K564" i="1"/>
  <c r="K628" i="1"/>
  <c r="K354" i="1"/>
  <c r="K455" i="1"/>
  <c r="K519" i="1"/>
  <c r="K583" i="1"/>
  <c r="K114" i="1"/>
  <c r="K440" i="1"/>
  <c r="K504" i="1"/>
  <c r="K568" i="1"/>
  <c r="K632" i="1"/>
  <c r="K420" i="1"/>
  <c r="K489" i="1"/>
  <c r="K553" i="1"/>
  <c r="K617" i="1"/>
  <c r="K202" i="1"/>
  <c r="K451" i="1"/>
  <c r="K579" i="1"/>
  <c r="K140" i="1"/>
  <c r="K245" i="1"/>
  <c r="K302" i="1"/>
  <c r="K152" i="1"/>
  <c r="K25" i="1"/>
  <c r="K193" i="1"/>
  <c r="K369" i="1"/>
  <c r="K468" i="1"/>
  <c r="K26" i="1"/>
  <c r="K438" i="1"/>
  <c r="K606" i="1"/>
  <c r="K511" i="1"/>
  <c r="K370" i="1"/>
  <c r="K576" i="1"/>
  <c r="K481" i="1"/>
  <c r="K546" i="1"/>
  <c r="K443" i="1"/>
  <c r="K611" i="1"/>
  <c r="K212" i="1"/>
  <c r="K366" i="1"/>
  <c r="K279" i="1"/>
  <c r="K176" i="1"/>
  <c r="K49" i="1"/>
  <c r="K217" i="1"/>
  <c r="K492" i="1"/>
  <c r="K557" i="1"/>
  <c r="K462" i="1"/>
  <c r="K630" i="1"/>
  <c r="K527" i="1"/>
  <c r="K432" i="1"/>
  <c r="K600" i="1"/>
  <c r="K570" i="1"/>
  <c r="K3" i="1"/>
  <c r="K332" i="1"/>
  <c r="K6" i="1"/>
  <c r="K23" i="1"/>
  <c r="K351" i="1"/>
  <c r="K264" i="1"/>
  <c r="K89" i="1"/>
  <c r="K257" i="1"/>
  <c r="K18" i="1"/>
  <c r="K532" i="1"/>
  <c r="K428" i="1"/>
  <c r="K502" i="1"/>
  <c r="K298" i="1"/>
  <c r="K575" i="1"/>
  <c r="K472" i="1"/>
  <c r="K58" i="1"/>
  <c r="K545" i="1"/>
  <c r="K507" i="1"/>
  <c r="K251" i="1"/>
  <c r="K5" i="1"/>
  <c r="K407" i="1"/>
  <c r="K288" i="1"/>
  <c r="K281" i="1"/>
  <c r="K556" i="1"/>
  <c r="K453" i="1"/>
  <c r="K621" i="1"/>
  <c r="K526" i="1"/>
  <c r="K591" i="1"/>
  <c r="K496" i="1"/>
  <c r="K250" i="1"/>
  <c r="K561" i="1"/>
  <c r="K634" i="1"/>
  <c r="K523" i="1"/>
  <c r="K4" i="1"/>
  <c r="K190" i="1"/>
  <c r="K151" i="1"/>
  <c r="K48" i="1"/>
  <c r="K352" i="1"/>
  <c r="K153" i="1"/>
  <c r="K426" i="1"/>
  <c r="K596" i="1"/>
  <c r="K493" i="1"/>
  <c r="K290" i="1"/>
  <c r="K566" i="1"/>
  <c r="K463" i="1"/>
  <c r="K536" i="1"/>
  <c r="K433" i="1"/>
  <c r="K609" i="1"/>
  <c r="K506" i="1"/>
  <c r="K571" i="1"/>
  <c r="K181" i="1"/>
  <c r="K238" i="1"/>
  <c r="K199" i="1"/>
  <c r="K368" i="1"/>
  <c r="K177" i="1"/>
  <c r="K345" i="1"/>
  <c r="K620" i="1"/>
  <c r="K517" i="1"/>
  <c r="K397" i="1"/>
  <c r="K590" i="1"/>
  <c r="K560" i="1"/>
  <c r="K457" i="1"/>
  <c r="K625" i="1"/>
  <c r="K408" i="1"/>
  <c r="K587" i="1"/>
  <c r="K95" i="1"/>
  <c r="K98" i="1"/>
  <c r="K512" i="1"/>
  <c r="K138" i="1"/>
  <c r="K51" i="1"/>
  <c r="K327" i="1"/>
  <c r="K409" i="1"/>
  <c r="K478" i="1"/>
  <c r="K624" i="1"/>
  <c r="K483" i="1"/>
  <c r="K339" i="1"/>
  <c r="K24" i="1"/>
  <c r="K338" i="1"/>
  <c r="K542" i="1"/>
  <c r="K547" i="1"/>
  <c r="K276" i="1"/>
  <c r="K224" i="1"/>
  <c r="K508" i="1"/>
  <c r="K170" i="1"/>
  <c r="K69" i="1"/>
  <c r="K328" i="1"/>
  <c r="K572" i="1"/>
  <c r="K447" i="1"/>
  <c r="K585" i="1"/>
  <c r="K65" i="1"/>
  <c r="K396" i="1"/>
  <c r="K405" i="1"/>
  <c r="K126" i="1"/>
  <c r="K129" i="1"/>
  <c r="K482" i="1"/>
  <c r="C7" i="17"/>
  <c r="K241" i="1"/>
  <c r="K581" i="1"/>
  <c r="K448" i="1"/>
  <c r="K594" i="1"/>
  <c r="E588" i="22"/>
  <c r="E605" i="17"/>
  <c r="E538" i="22"/>
  <c r="E336" i="17"/>
  <c r="K379" i="1"/>
  <c r="C379" i="17"/>
  <c r="C575" i="22"/>
  <c r="E149" i="22"/>
  <c r="E128" i="17"/>
  <c r="E167" i="22"/>
  <c r="E414" i="17"/>
  <c r="K266" i="1"/>
  <c r="C266" i="17"/>
  <c r="C250" i="22"/>
  <c r="C27" i="22"/>
  <c r="K78" i="1"/>
  <c r="C78" i="17"/>
  <c r="C12" i="22"/>
  <c r="K39" i="1"/>
  <c r="C39" i="17"/>
  <c r="K602" i="1"/>
  <c r="C527" i="22"/>
  <c r="C602" i="17"/>
  <c r="K497" i="1"/>
  <c r="C290" i="22"/>
  <c r="C497" i="17"/>
  <c r="R215" i="1"/>
  <c r="R119" i="1"/>
  <c r="R428" i="1"/>
  <c r="F428" i="17" s="1"/>
  <c r="R405" i="1"/>
  <c r="R16" i="1"/>
  <c r="R473" i="1"/>
  <c r="R162" i="1"/>
  <c r="F62" i="22" s="1"/>
  <c r="R322" i="1"/>
  <c r="R12" i="1"/>
  <c r="F311" i="22" s="1"/>
  <c r="R401" i="1"/>
  <c r="R199" i="1"/>
  <c r="F180" i="22" s="1"/>
  <c r="R219" i="1"/>
  <c r="R369" i="1"/>
  <c r="R538" i="1"/>
  <c r="R540" i="1"/>
  <c r="R475" i="1"/>
  <c r="R597" i="1"/>
  <c r="E19" i="22"/>
  <c r="E24" i="17"/>
  <c r="E175" i="22"/>
  <c r="E520" i="17"/>
  <c r="E114" i="22"/>
  <c r="E23" i="17"/>
  <c r="E100" i="22"/>
  <c r="E256" i="17"/>
  <c r="E186" i="22"/>
  <c r="E235" i="17"/>
  <c r="E301" i="22"/>
  <c r="E233" i="17"/>
  <c r="E237" i="22"/>
  <c r="E192" i="17"/>
  <c r="K342" i="1"/>
  <c r="E415" i="22"/>
  <c r="E559" i="17"/>
  <c r="E496" i="22"/>
  <c r="E402" i="17"/>
  <c r="E400" i="22"/>
  <c r="E183" i="17"/>
  <c r="E627" i="22"/>
  <c r="E422" i="17"/>
  <c r="K146" i="1"/>
  <c r="C146" i="17"/>
  <c r="C125" i="22"/>
  <c r="K588" i="1"/>
  <c r="C247" i="22"/>
  <c r="C588" i="17"/>
  <c r="K303" i="1"/>
  <c r="C487" i="22"/>
  <c r="C303" i="17"/>
  <c r="K269" i="1"/>
  <c r="C550" i="22"/>
  <c r="C269" i="17"/>
  <c r="C94" i="22"/>
  <c r="K54" i="1"/>
  <c r="C54" i="17"/>
  <c r="K610" i="1"/>
  <c r="C38" i="22"/>
  <c r="C610" i="17"/>
  <c r="K285" i="1"/>
  <c r="K357" i="1"/>
  <c r="K601" i="1"/>
  <c r="R433" i="1"/>
  <c r="E331" i="22"/>
  <c r="E362" i="17"/>
  <c r="E116" i="22"/>
  <c r="E150" i="17"/>
  <c r="C16" i="22"/>
  <c r="K604" i="1"/>
  <c r="C604" i="17"/>
  <c r="E210" i="22"/>
  <c r="E539" i="17"/>
  <c r="E452" i="22"/>
  <c r="E305" i="17"/>
  <c r="E29" i="22"/>
  <c r="E52" i="17"/>
  <c r="K90" i="1"/>
  <c r="C73" i="22"/>
  <c r="C90" i="17"/>
  <c r="K626" i="1"/>
  <c r="C570" i="22"/>
  <c r="C626" i="17"/>
  <c r="C233" i="22"/>
  <c r="K521" i="1"/>
  <c r="C521" i="17"/>
  <c r="K105" i="1"/>
  <c r="K220" i="1"/>
  <c r="K335" i="1"/>
  <c r="K223" i="1"/>
  <c r="C164" i="22"/>
  <c r="C223" i="17"/>
  <c r="E131" i="22"/>
  <c r="E431" i="17"/>
  <c r="K403" i="1"/>
  <c r="C403" i="17"/>
  <c r="C516" i="22"/>
  <c r="K186" i="1"/>
  <c r="C394" i="22"/>
  <c r="C186" i="17"/>
  <c r="C549" i="22"/>
  <c r="K574" i="1"/>
  <c r="C574" i="17"/>
  <c r="K541" i="1"/>
  <c r="C541" i="17"/>
  <c r="C493" i="22"/>
  <c r="K329" i="1"/>
  <c r="C334" i="22"/>
  <c r="C329" i="17"/>
  <c r="C431" i="22"/>
  <c r="C333" i="17"/>
  <c r="K333" i="1"/>
  <c r="E582" i="22"/>
  <c r="E137" i="17"/>
  <c r="E92" i="22"/>
  <c r="E13" i="17"/>
  <c r="K515" i="1"/>
  <c r="E250" i="22"/>
  <c r="E266" i="17"/>
  <c r="E27" i="22"/>
  <c r="E78" i="17"/>
  <c r="E12" i="22"/>
  <c r="E39" i="17"/>
  <c r="E527" i="22"/>
  <c r="E602" i="17"/>
  <c r="K435" i="1"/>
  <c r="R36" i="1"/>
  <c r="F128" i="22" s="1"/>
  <c r="R123" i="1"/>
  <c r="R27" i="1"/>
  <c r="R634" i="1"/>
  <c r="R279" i="1"/>
  <c r="X279" i="1" s="1"/>
  <c r="R556" i="1"/>
  <c r="X556" i="1" s="1"/>
  <c r="R554" i="1"/>
  <c r="R348" i="1"/>
  <c r="F28" i="22" s="1"/>
  <c r="R177" i="1"/>
  <c r="R346" i="1"/>
  <c r="R229" i="1"/>
  <c r="R579" i="1"/>
  <c r="F91" i="22" s="1"/>
  <c r="R355" i="1"/>
  <c r="R6" i="1"/>
  <c r="R389" i="1"/>
  <c r="R192" i="1"/>
  <c r="R601" i="1"/>
  <c r="R443" i="1"/>
  <c r="R581" i="1"/>
  <c r="R81" i="1"/>
  <c r="R622" i="1"/>
  <c r="E178" i="22"/>
  <c r="E236" i="17"/>
  <c r="E339" i="22"/>
  <c r="E483" i="17"/>
  <c r="E191" i="22"/>
  <c r="E528" i="17"/>
  <c r="E102" i="22"/>
  <c r="E211" i="17"/>
  <c r="E15" i="22"/>
  <c r="E216" i="17"/>
  <c r="E192" i="22"/>
  <c r="E248" i="17"/>
  <c r="E83" i="22"/>
  <c r="E562" i="17"/>
  <c r="E548" i="22"/>
  <c r="E358" i="17"/>
  <c r="E179" i="17"/>
  <c r="E353" i="22"/>
  <c r="E231" i="22"/>
  <c r="E345" i="17"/>
  <c r="E419" i="22"/>
  <c r="E117" i="17"/>
  <c r="C451" i="22"/>
  <c r="K495" i="1"/>
  <c r="C495" i="17"/>
  <c r="K466" i="1"/>
  <c r="C402" i="22"/>
  <c r="C466" i="17"/>
  <c r="C142" i="22"/>
  <c r="K178" i="1"/>
  <c r="C178" i="17"/>
  <c r="E125" i="22"/>
  <c r="E146" i="17"/>
  <c r="E588" i="17"/>
  <c r="E247" i="22"/>
  <c r="E487" i="22"/>
  <c r="E303" i="17"/>
  <c r="E550" i="22"/>
  <c r="E269" i="17"/>
  <c r="E94" i="22"/>
  <c r="E54" i="17"/>
  <c r="E38" i="22"/>
  <c r="E610" i="17"/>
  <c r="K324" i="1"/>
  <c r="K549" i="1"/>
  <c r="E157" i="17"/>
  <c r="E325" i="22"/>
  <c r="C472" i="22"/>
  <c r="K294" i="1"/>
  <c r="C294" i="17"/>
  <c r="K355" i="1"/>
  <c r="C412" i="22"/>
  <c r="C355" i="17"/>
  <c r="C77" i="22"/>
  <c r="K113" i="1"/>
  <c r="C113" i="17"/>
  <c r="E134" i="22"/>
  <c r="E540" i="17"/>
  <c r="K475" i="1"/>
  <c r="C475" i="17"/>
  <c r="C523" i="22"/>
  <c r="K306" i="1"/>
  <c r="C432" i="22"/>
  <c r="C306" i="17"/>
  <c r="K44" i="1"/>
  <c r="C148" i="22"/>
  <c r="C44" i="17"/>
  <c r="E73" i="22"/>
  <c r="E90" i="17"/>
  <c r="E570" i="22"/>
  <c r="E626" i="17"/>
  <c r="K326" i="1"/>
  <c r="K256" i="1"/>
  <c r="K485" i="1"/>
  <c r="K518" i="1"/>
  <c r="K582" i="1"/>
  <c r="K41" i="1"/>
  <c r="K353" i="1"/>
  <c r="C615" i="17"/>
  <c r="K615" i="1"/>
  <c r="C344" i="22"/>
  <c r="E424" i="17"/>
  <c r="E485" i="22"/>
  <c r="K467" i="1"/>
  <c r="E394" i="22"/>
  <c r="E186" i="17"/>
  <c r="E549" i="22"/>
  <c r="E574" i="17"/>
  <c r="E493" i="22"/>
  <c r="E541" i="17"/>
  <c r="E334" i="22"/>
  <c r="E329" i="17"/>
  <c r="E431" i="22"/>
  <c r="E333" i="17"/>
  <c r="C582" i="22"/>
  <c r="K137" i="1"/>
  <c r="C137" i="17"/>
  <c r="K13" i="1"/>
  <c r="C92" i="22"/>
  <c r="C13" i="17"/>
  <c r="E412" i="17"/>
  <c r="E540" i="22"/>
  <c r="K268" i="1"/>
  <c r="C177" i="22"/>
  <c r="C268" i="17"/>
  <c r="K71" i="1"/>
  <c r="C71" i="17"/>
  <c r="C422" i="22"/>
  <c r="E40" i="17"/>
  <c r="E140" i="22"/>
  <c r="K530" i="1"/>
  <c r="C150" i="22"/>
  <c r="C530" i="17"/>
  <c r="K442" i="1"/>
  <c r="R262" i="1"/>
  <c r="F262" i="17" s="1"/>
  <c r="R42" i="1"/>
  <c r="R566" i="1"/>
  <c r="R561" i="1"/>
  <c r="R196" i="1"/>
  <c r="R144" i="1"/>
  <c r="R419" i="1"/>
  <c r="R424" i="1"/>
  <c r="R407" i="1"/>
  <c r="F407" i="17" s="1"/>
  <c r="R92" i="1"/>
  <c r="F92" i="17" s="1"/>
  <c r="R48" i="1"/>
  <c r="R272" i="1"/>
  <c r="R259" i="1"/>
  <c r="R190" i="1"/>
  <c r="R114" i="1"/>
  <c r="R115" i="1"/>
  <c r="R274" i="1"/>
  <c r="R85" i="1"/>
  <c r="R95" i="1"/>
  <c r="R178" i="1"/>
  <c r="R345" i="1"/>
  <c r="R541" i="1"/>
  <c r="R124" i="1"/>
  <c r="R582" i="1"/>
  <c r="R282" i="1"/>
  <c r="E399" i="22"/>
  <c r="E238" i="17"/>
  <c r="E529" i="22"/>
  <c r="E491" i="17"/>
  <c r="E569" i="22"/>
  <c r="E481" i="17"/>
  <c r="E216" i="22"/>
  <c r="E227" i="17"/>
  <c r="E420" i="22"/>
  <c r="E221" i="17"/>
  <c r="E264" i="17"/>
  <c r="E556" i="22"/>
  <c r="E389" i="22"/>
  <c r="E357" i="17"/>
  <c r="E372" i="17"/>
  <c r="E503" i="22"/>
  <c r="E481" i="22"/>
  <c r="E597" i="17"/>
  <c r="E338" i="17"/>
  <c r="E601" i="22"/>
  <c r="K293" i="1"/>
  <c r="K91" i="1"/>
  <c r="K218" i="1"/>
  <c r="C218" i="17"/>
  <c r="C115" i="22"/>
  <c r="E402" i="22"/>
  <c r="E466" i="17"/>
  <c r="E142" i="22"/>
  <c r="E178" i="17"/>
  <c r="C574" i="22"/>
  <c r="K385" i="1"/>
  <c r="C385" i="17"/>
  <c r="K155" i="1"/>
  <c r="C239" i="22"/>
  <c r="C155" i="17"/>
  <c r="C225" i="22"/>
  <c r="K524" i="1"/>
  <c r="C524" i="17"/>
  <c r="C312" i="17"/>
  <c r="K312" i="1"/>
  <c r="C524" i="22"/>
  <c r="C268" i="22"/>
  <c r="K42" i="1"/>
  <c r="C42" i="17"/>
  <c r="C366" i="22"/>
  <c r="K46" i="1"/>
  <c r="C46" i="17"/>
  <c r="C20" i="22"/>
  <c r="K538" i="1"/>
  <c r="C538" i="17"/>
  <c r="K187" i="1"/>
  <c r="K214" i="1"/>
  <c r="K348" i="1"/>
  <c r="K456" i="1"/>
  <c r="E139" i="17"/>
  <c r="E585" i="22"/>
  <c r="E472" i="22"/>
  <c r="E294" i="17"/>
  <c r="E412" i="22"/>
  <c r="E355" i="17"/>
  <c r="E77" i="22"/>
  <c r="E113" i="17"/>
  <c r="K540" i="1"/>
  <c r="C134" i="22"/>
  <c r="C540" i="17"/>
  <c r="E523" i="22"/>
  <c r="E475" i="17"/>
  <c r="E432" i="22"/>
  <c r="E306" i="17"/>
  <c r="E148" i="22"/>
  <c r="E44" i="17"/>
  <c r="K83" i="1"/>
  <c r="C160" i="22"/>
  <c r="C83" i="17"/>
  <c r="K554" i="1"/>
  <c r="C383" i="22"/>
  <c r="C554" i="17"/>
  <c r="C349" i="22"/>
  <c r="K404" i="1"/>
  <c r="C404" i="17"/>
  <c r="K162" i="1"/>
  <c r="K491" i="1"/>
  <c r="K598" i="1"/>
  <c r="K225" i="1"/>
  <c r="E344" i="22"/>
  <c r="E615" i="17"/>
  <c r="C424" i="17"/>
  <c r="K424" i="1"/>
  <c r="C485" i="22"/>
  <c r="K174" i="1"/>
  <c r="C107" i="22"/>
  <c r="C174" i="17"/>
  <c r="C172" i="22"/>
  <c r="C203" i="17"/>
  <c r="C265" i="22"/>
  <c r="K510" i="1"/>
  <c r="C571" i="22"/>
  <c r="C477" i="17"/>
  <c r="K477" i="1"/>
  <c r="C24" i="22"/>
  <c r="K393" i="1"/>
  <c r="C393" i="17"/>
  <c r="K110" i="1"/>
  <c r="C305" i="22"/>
  <c r="C110" i="17"/>
  <c r="K154" i="1"/>
  <c r="C505" i="22"/>
  <c r="C154" i="17"/>
  <c r="K580" i="1"/>
  <c r="C401" i="22"/>
  <c r="C580" i="17"/>
  <c r="C540" i="22"/>
  <c r="K412" i="1"/>
  <c r="C412" i="17"/>
  <c r="E177" i="22"/>
  <c r="E268" i="17"/>
  <c r="E422" i="22"/>
  <c r="E71" i="17"/>
  <c r="K40" i="1"/>
  <c r="C140" i="22"/>
  <c r="C40" i="17"/>
  <c r="K567" i="1"/>
  <c r="R356" i="1"/>
  <c r="F332" i="22" s="1"/>
  <c r="R57" i="1"/>
  <c r="R565" i="1"/>
  <c r="F565" i="17" s="1"/>
  <c r="R552" i="1"/>
  <c r="F417" i="22" s="1"/>
  <c r="R539" i="1"/>
  <c r="R216" i="1"/>
  <c r="R477" i="1"/>
  <c r="F571" i="22" s="1"/>
  <c r="R464" i="1"/>
  <c r="R451" i="1"/>
  <c r="R187" i="1"/>
  <c r="R555" i="1"/>
  <c r="R307" i="1"/>
  <c r="R71" i="1"/>
  <c r="R616" i="1"/>
  <c r="X616" i="1" s="1"/>
  <c r="R176" i="1"/>
  <c r="R569" i="1"/>
  <c r="R427" i="1"/>
  <c r="R164" i="1"/>
  <c r="R543" i="1"/>
  <c r="R631" i="1"/>
  <c r="E4" i="22"/>
  <c r="E262" i="17"/>
  <c r="E499" i="17"/>
  <c r="E380" i="22"/>
  <c r="E185" i="22"/>
  <c r="E237" i="17"/>
  <c r="E442" i="22"/>
  <c r="E232" i="17"/>
  <c r="E318" i="22"/>
  <c r="E243" i="17"/>
  <c r="E21" i="22"/>
  <c r="E606" i="17"/>
  <c r="E144" i="22"/>
  <c r="E295" i="17"/>
  <c r="K429" i="1"/>
  <c r="C429" i="17"/>
  <c r="C32" i="22"/>
  <c r="K423" i="1"/>
  <c r="C544" i="22"/>
  <c r="C423" i="17"/>
  <c r="E510" i="22"/>
  <c r="E459" i="17"/>
  <c r="K165" i="1"/>
  <c r="E574" i="22"/>
  <c r="E385" i="17"/>
  <c r="E239" i="22"/>
  <c r="E155" i="17"/>
  <c r="E524" i="22"/>
  <c r="E312" i="17"/>
  <c r="E268" i="22"/>
  <c r="E42" i="17"/>
  <c r="E366" i="22"/>
  <c r="E46" i="17"/>
  <c r="E20" i="22"/>
  <c r="E538" i="17"/>
  <c r="K96" i="1"/>
  <c r="K157" i="1"/>
  <c r="K280" i="1"/>
  <c r="C430" i="22"/>
  <c r="C629" i="17"/>
  <c r="K629" i="1"/>
  <c r="K383" i="1"/>
  <c r="C383" i="17"/>
  <c r="C630" i="22"/>
  <c r="K340" i="1"/>
  <c r="C113" i="22"/>
  <c r="C340" i="17"/>
  <c r="K130" i="1"/>
  <c r="C454" i="22"/>
  <c r="C130" i="17"/>
  <c r="E343" i="22"/>
  <c r="E476" i="17"/>
  <c r="K287" i="1"/>
  <c r="C304" i="22"/>
  <c r="C287" i="17"/>
  <c r="K308" i="1"/>
  <c r="C533" i="22"/>
  <c r="C308" i="17"/>
  <c r="K36" i="1"/>
  <c r="E160" i="22"/>
  <c r="E83" i="17"/>
  <c r="E554" i="17"/>
  <c r="E383" i="22"/>
  <c r="E349" i="22"/>
  <c r="E404" i="17"/>
  <c r="K159" i="1"/>
  <c r="K473" i="1"/>
  <c r="K120" i="1"/>
  <c r="C464" i="22"/>
  <c r="K55" i="1"/>
  <c r="C55" i="17"/>
  <c r="K226" i="1"/>
  <c r="C190" i="22"/>
  <c r="C226" i="17"/>
  <c r="K551" i="1"/>
  <c r="C551" i="17"/>
  <c r="C316" i="22"/>
  <c r="C436" i="22"/>
  <c r="K417" i="1"/>
  <c r="C417" i="17"/>
  <c r="E107" i="22"/>
  <c r="E174" i="17"/>
  <c r="E172" i="22"/>
  <c r="E203" i="17"/>
  <c r="E571" i="22"/>
  <c r="E477" i="17"/>
  <c r="E24" i="22"/>
  <c r="E393" i="17"/>
  <c r="E305" i="22"/>
  <c r="E110" i="17"/>
  <c r="E505" i="22"/>
  <c r="E154" i="17"/>
  <c r="E401" i="22"/>
  <c r="E580" i="17"/>
  <c r="C433" i="22"/>
  <c r="K311" i="1"/>
  <c r="C311" i="17"/>
  <c r="C42" i="22"/>
  <c r="K277" i="1"/>
  <c r="C277" i="17"/>
  <c r="C153" i="22"/>
  <c r="K63" i="1"/>
  <c r="C63" i="17"/>
  <c r="K32" i="1"/>
  <c r="C631" i="22"/>
  <c r="C32" i="17"/>
  <c r="K461" i="1"/>
  <c r="C461" i="17"/>
  <c r="C513" i="22"/>
  <c r="K158" i="1"/>
  <c r="F545" i="22"/>
  <c r="F133" i="17"/>
  <c r="F399" i="17"/>
  <c r="X590" i="1"/>
  <c r="F286" i="17"/>
  <c r="X349" i="1"/>
  <c r="F345" i="22"/>
  <c r="F223" i="17"/>
  <c r="F334" i="22"/>
  <c r="F254" i="22"/>
  <c r="X286" i="1"/>
  <c r="F212" i="22"/>
  <c r="X614" i="1"/>
  <c r="F146" i="17"/>
  <c r="F456" i="22"/>
  <c r="X501" i="1"/>
  <c r="F620" i="17"/>
  <c r="F314" i="22"/>
  <c r="F152" i="22"/>
  <c r="F84" i="22"/>
  <c r="F120" i="22"/>
  <c r="F536" i="17"/>
  <c r="F141" i="22"/>
  <c r="X103" i="1"/>
  <c r="F108" i="22"/>
  <c r="X261" i="1"/>
  <c r="F549" i="17"/>
  <c r="F421" i="22"/>
  <c r="F437" i="17"/>
  <c r="F630" i="17"/>
  <c r="F125" i="22"/>
  <c r="F240" i="22"/>
  <c r="F280" i="22"/>
  <c r="X565" i="1"/>
  <c r="F322" i="22"/>
  <c r="F233" i="17"/>
  <c r="F156" i="22"/>
  <c r="X92" i="1"/>
  <c r="F164" i="22"/>
  <c r="F329" i="17"/>
  <c r="X188" i="1"/>
  <c r="X39" i="1"/>
  <c r="F297" i="17"/>
  <c r="F8" i="22"/>
  <c r="X316" i="1"/>
  <c r="F155" i="22"/>
  <c r="X509" i="1"/>
  <c r="F12" i="22"/>
  <c r="X399" i="1"/>
  <c r="F316" i="17"/>
  <c r="F186" i="22"/>
  <c r="F518" i="22"/>
  <c r="F382" i="22"/>
  <c r="F68" i="22"/>
  <c r="X596" i="1"/>
  <c r="X61" i="1"/>
  <c r="X618" i="1"/>
  <c r="X35" i="1"/>
  <c r="F188" i="17"/>
  <c r="F299" i="17"/>
  <c r="F561" i="22"/>
  <c r="X576" i="1"/>
  <c r="X69" i="1"/>
  <c r="F533" i="22"/>
  <c r="F591" i="22"/>
  <c r="X203" i="1"/>
  <c r="F576" i="22"/>
  <c r="F510" i="22"/>
  <c r="F313" i="17"/>
  <c r="F595" i="17"/>
  <c r="F425" i="22"/>
  <c r="X308" i="1"/>
  <c r="F203" i="22"/>
  <c r="F189" i="22"/>
  <c r="X354" i="1"/>
  <c r="X527" i="1"/>
  <c r="F47" i="22"/>
  <c r="F174" i="22"/>
  <c r="F572" i="22"/>
  <c r="X298" i="1"/>
  <c r="F235" i="17"/>
  <c r="F179" i="22"/>
  <c r="X579" i="1"/>
  <c r="F579" i="17"/>
  <c r="X582" i="1"/>
  <c r="F582" i="17"/>
  <c r="F196" i="22"/>
  <c r="F499" i="22"/>
  <c r="X492" i="1"/>
  <c r="F173" i="22"/>
  <c r="F492" i="17"/>
  <c r="X543" i="1"/>
  <c r="F74" i="22"/>
  <c r="F543" i="17"/>
  <c r="X396" i="1"/>
  <c r="F396" i="17"/>
  <c r="X513" i="1"/>
  <c r="F583" i="22"/>
  <c r="F513" i="17"/>
  <c r="X488" i="1"/>
  <c r="F488" i="17"/>
  <c r="F551" i="22"/>
  <c r="F604" i="22"/>
  <c r="X440" i="1"/>
  <c r="F388" i="22"/>
  <c r="F440" i="17"/>
  <c r="X360" i="1"/>
  <c r="F360" i="17"/>
  <c r="F616" i="22"/>
  <c r="X154" i="1"/>
  <c r="F154" i="17"/>
  <c r="X24" i="1"/>
  <c r="F24" i="17"/>
  <c r="X283" i="1"/>
  <c r="F577" i="22"/>
  <c r="F283" i="17"/>
  <c r="X487" i="1"/>
  <c r="F487" i="17"/>
  <c r="X568" i="1"/>
  <c r="F568" i="17"/>
  <c r="X217" i="1"/>
  <c r="F217" i="17"/>
  <c r="X611" i="1"/>
  <c r="F611" i="17"/>
  <c r="X633" i="1"/>
  <c r="F633" i="17"/>
  <c r="X301" i="1"/>
  <c r="F512" i="22"/>
  <c r="F301" i="17"/>
  <c r="X162" i="1"/>
  <c r="F162" i="17"/>
  <c r="X12" i="1"/>
  <c r="F12" i="17"/>
  <c r="X199" i="1"/>
  <c r="F199" i="17"/>
  <c r="X540" i="1"/>
  <c r="F540" i="17"/>
  <c r="F134" i="22"/>
  <c r="X475" i="1"/>
  <c r="F475" i="17"/>
  <c r="F523" i="22"/>
  <c r="F159" i="22"/>
  <c r="F265" i="22"/>
  <c r="F6" i="22"/>
  <c r="F444" i="17"/>
  <c r="F247" i="22"/>
  <c r="F132" i="17"/>
  <c r="X82" i="1"/>
  <c r="F466" i="22"/>
  <c r="X348" i="1"/>
  <c r="F348" i="17"/>
  <c r="X131" i="1"/>
  <c r="F249" i="17"/>
  <c r="X190" i="1"/>
  <c r="F484" i="22"/>
  <c r="F190" i="17"/>
  <c r="F520" i="17"/>
  <c r="F258" i="22"/>
  <c r="F472" i="17"/>
  <c r="F442" i="17"/>
  <c r="X37" i="1"/>
  <c r="F619" i="17"/>
  <c r="X127" i="1"/>
  <c r="F511" i="22"/>
  <c r="F40" i="22"/>
  <c r="X517" i="1"/>
  <c r="F260" i="22"/>
  <c r="X75" i="1"/>
  <c r="X294" i="1"/>
  <c r="F294" i="17"/>
  <c r="X145" i="1"/>
  <c r="X153" i="1"/>
  <c r="F550" i="17"/>
  <c r="F588" i="17"/>
  <c r="F557" i="22"/>
  <c r="X370" i="1"/>
  <c r="F502" i="22"/>
  <c r="X572" i="1"/>
  <c r="F457" i="22"/>
  <c r="F632" i="17"/>
  <c r="F307" i="22"/>
  <c r="X533" i="1"/>
  <c r="F13" i="22"/>
  <c r="X343" i="1"/>
  <c r="X479" i="1"/>
  <c r="F415" i="17"/>
  <c r="F482" i="22"/>
  <c r="X347" i="1"/>
  <c r="F533" i="17"/>
  <c r="F582" i="22"/>
  <c r="X236" i="1"/>
  <c r="F105" i="22"/>
  <c r="X567" i="1"/>
  <c r="X571" i="1"/>
  <c r="F459" i="17"/>
  <c r="F129" i="22"/>
  <c r="F318" i="22"/>
  <c r="X424" i="1"/>
  <c r="F279" i="17"/>
  <c r="X62" i="1"/>
  <c r="F62" i="17"/>
  <c r="F82" i="22"/>
  <c r="X386" i="1"/>
  <c r="F386" i="17"/>
  <c r="F384" i="22"/>
  <c r="X476" i="1"/>
  <c r="F476" i="17"/>
  <c r="F343" i="22"/>
  <c r="X466" i="1"/>
  <c r="F466" i="17"/>
  <c r="F402" i="22"/>
  <c r="X356" i="1"/>
  <c r="F356" i="17"/>
  <c r="X539" i="1"/>
  <c r="F210" i="22"/>
  <c r="F539" i="17"/>
  <c r="F567" i="17"/>
  <c r="X243" i="1"/>
  <c r="X18" i="1"/>
  <c r="F356" i="22"/>
  <c r="F18" i="17"/>
  <c r="X140" i="1"/>
  <c r="F52" i="22"/>
  <c r="F140" i="17"/>
  <c r="X88" i="1"/>
  <c r="F330" i="22"/>
  <c r="X615" i="1"/>
  <c r="F344" i="22"/>
  <c r="F615" i="17"/>
  <c r="X602" i="1"/>
  <c r="F527" i="22"/>
  <c r="F602" i="17"/>
  <c r="X101" i="1"/>
  <c r="F467" i="22"/>
  <c r="F101" i="17"/>
  <c r="X201" i="1"/>
  <c r="F208" i="22"/>
  <c r="F201" i="17"/>
  <c r="X477" i="1"/>
  <c r="F477" i="17"/>
  <c r="F442" i="22"/>
  <c r="F296" i="22"/>
  <c r="F404" i="22"/>
  <c r="X148" i="1"/>
  <c r="X493" i="1"/>
  <c r="X232" i="1"/>
  <c r="F237" i="17"/>
  <c r="F609" i="17"/>
  <c r="F507" i="22"/>
  <c r="F99" i="22"/>
  <c r="F162" i="22"/>
  <c r="X163" i="1"/>
  <c r="F163" i="17"/>
  <c r="F222" i="22"/>
  <c r="X149" i="1"/>
  <c r="F149" i="17"/>
  <c r="F522" i="22"/>
  <c r="X156" i="1"/>
  <c r="F156" i="17"/>
  <c r="F188" i="22"/>
  <c r="X368" i="1"/>
  <c r="F453" i="22"/>
  <c r="F368" i="17"/>
  <c r="X315" i="1"/>
  <c r="F519" i="22"/>
  <c r="F315" i="17"/>
  <c r="X337" i="1"/>
  <c r="F337" i="17"/>
  <c r="F489" i="22"/>
  <c r="X196" i="1"/>
  <c r="F196" i="17"/>
  <c r="X407" i="1"/>
  <c r="F276" i="22"/>
  <c r="X29" i="1"/>
  <c r="F178" i="22"/>
  <c r="F502" i="17"/>
  <c r="F555" i="22"/>
  <c r="F132" i="22"/>
  <c r="F71" i="22"/>
  <c r="X144" i="1"/>
  <c r="X285" i="1"/>
  <c r="F185" i="22"/>
  <c r="F296" i="17"/>
  <c r="F338" i="17"/>
  <c r="F458" i="17"/>
  <c r="X324" i="1"/>
  <c r="F61" i="22"/>
  <c r="X9" i="1"/>
  <c r="F9" i="17"/>
  <c r="F9" i="22"/>
  <c r="X318" i="1"/>
  <c r="F318" i="17"/>
  <c r="F227" i="22"/>
  <c r="X598" i="1"/>
  <c r="F535" i="22"/>
  <c r="F598" i="17"/>
  <c r="X328" i="1"/>
  <c r="F328" i="17"/>
  <c r="X118" i="1"/>
  <c r="F405" i="22"/>
  <c r="F508" i="22"/>
  <c r="F346" i="22"/>
  <c r="X53" i="1"/>
  <c r="F53" i="17"/>
  <c r="F278" i="22"/>
  <c r="X317" i="1"/>
  <c r="F391" i="22"/>
  <c r="F317" i="17"/>
  <c r="X497" i="1"/>
  <c r="F290" i="22"/>
  <c r="F497" i="17"/>
  <c r="F566" i="22"/>
  <c r="F274" i="22"/>
  <c r="F19" i="17"/>
  <c r="X7" i="1"/>
  <c r="F104" i="22"/>
  <c r="F396" i="22"/>
  <c r="F383" i="22"/>
  <c r="F469" i="17"/>
  <c r="F432" i="22"/>
  <c r="F601" i="22"/>
  <c r="X275" i="1"/>
  <c r="F329" i="22"/>
  <c r="X430" i="1"/>
  <c r="F430" i="17"/>
  <c r="X215" i="1"/>
  <c r="F215" i="17"/>
  <c r="F347" i="22"/>
  <c r="X511" i="1"/>
  <c r="X498" i="1"/>
  <c r="F275" i="22"/>
  <c r="X629" i="1"/>
  <c r="F430" i="22"/>
  <c r="F629" i="17"/>
  <c r="F381" i="17"/>
  <c r="X263" i="1"/>
  <c r="X394" i="1"/>
  <c r="X384" i="1"/>
  <c r="F245" i="22"/>
  <c r="F587" i="17"/>
  <c r="F215" i="22"/>
  <c r="F151" i="17"/>
  <c r="X262" i="1"/>
  <c r="X561" i="1"/>
  <c r="F226" i="22"/>
  <c r="F561" i="17"/>
  <c r="X36" i="1"/>
  <c r="F36" i="17"/>
  <c r="X428" i="1"/>
  <c r="F202" i="22"/>
  <c r="X607" i="1"/>
  <c r="F205" i="17"/>
  <c r="F103" i="22"/>
  <c r="F147" i="17"/>
  <c r="X205" i="1"/>
  <c r="F112" i="17"/>
  <c r="X395" i="1"/>
  <c r="X147" i="1"/>
  <c r="F529" i="17"/>
  <c r="F26" i="22"/>
  <c r="F545" i="17"/>
  <c r="F191" i="17"/>
  <c r="X271" i="1"/>
  <c r="F564" i="22"/>
  <c r="X175" i="1"/>
  <c r="X529" i="1"/>
  <c r="F250" i="17"/>
  <c r="F50" i="17"/>
  <c r="F119" i="22"/>
  <c r="F285" i="22"/>
  <c r="X102" i="1"/>
  <c r="F389" i="22"/>
  <c r="F488" i="22"/>
  <c r="X357" i="1"/>
  <c r="F610" i="22"/>
  <c r="F3" i="17"/>
  <c r="F612" i="22"/>
  <c r="F348" i="22"/>
  <c r="F105" i="17"/>
  <c r="F479" i="22"/>
  <c r="D372" i="22"/>
  <c r="D267" i="17"/>
  <c r="L267" i="17" s="1"/>
  <c r="D171" i="17"/>
  <c r="D378" i="22"/>
  <c r="D6" i="22"/>
  <c r="D131" i="17"/>
  <c r="L131" i="17" s="1"/>
  <c r="X105" i="1"/>
  <c r="F366" i="22"/>
  <c r="D331" i="17"/>
  <c r="D163" i="22"/>
  <c r="D186" i="22"/>
  <c r="AE186" i="22" s="1"/>
  <c r="D235" i="17"/>
  <c r="L235" i="17" s="1"/>
  <c r="D195" i="17"/>
  <c r="D220" i="22"/>
  <c r="D564" i="22"/>
  <c r="D395" i="17"/>
  <c r="L395" i="17" s="1"/>
  <c r="D319" i="22"/>
  <c r="D299" i="17"/>
  <c r="L299" i="17" s="1"/>
  <c r="D33" i="22"/>
  <c r="F456" i="17"/>
  <c r="F46" i="17"/>
  <c r="D358" i="22"/>
  <c r="D28" i="17"/>
  <c r="D363" i="17"/>
  <c r="D273" i="22"/>
  <c r="D242" i="22"/>
  <c r="D323" i="17"/>
  <c r="F101" i="22"/>
  <c r="F358" i="17"/>
  <c r="D79" i="22"/>
  <c r="D11" i="17"/>
  <c r="D322" i="22"/>
  <c r="D92" i="17"/>
  <c r="L92" i="17" s="1"/>
  <c r="D560" i="22"/>
  <c r="D427" i="17"/>
  <c r="D596" i="22"/>
  <c r="D387" i="17"/>
  <c r="D260" i="22"/>
  <c r="D75" i="17"/>
  <c r="L75" i="17" s="1"/>
  <c r="D60" i="17"/>
  <c r="D416" i="22"/>
  <c r="D295" i="22"/>
  <c r="D20" i="17"/>
  <c r="F184" i="17"/>
  <c r="D585" i="22"/>
  <c r="AE585" i="22" s="1"/>
  <c r="D139" i="17"/>
  <c r="D43" i="17"/>
  <c r="D50" i="22"/>
  <c r="AE50" i="22" s="1"/>
  <c r="D124" i="17"/>
  <c r="D95" i="22"/>
  <c r="D198" i="22"/>
  <c r="D84" i="17"/>
  <c r="D172" i="22"/>
  <c r="D203" i="17"/>
  <c r="D108" i="22"/>
  <c r="D67" i="17"/>
  <c r="D132" i="22"/>
  <c r="D148" i="17"/>
  <c r="L148" i="17" s="1"/>
  <c r="X254" i="1"/>
  <c r="F254" i="17"/>
  <c r="F17" i="22"/>
  <c r="F460" i="17"/>
  <c r="F534" i="22"/>
  <c r="X460" i="1"/>
  <c r="F572" i="17"/>
  <c r="F373" i="22"/>
  <c r="F462" i="17"/>
  <c r="F123" i="22"/>
  <c r="X462" i="1"/>
  <c r="F623" i="17"/>
  <c r="F86" i="22"/>
  <c r="X251" i="1"/>
  <c r="F211" i="22"/>
  <c r="F251" i="17"/>
  <c r="X231" i="1"/>
  <c r="F193" i="22"/>
  <c r="F231" i="17"/>
  <c r="F574" i="17"/>
  <c r="F549" i="22"/>
  <c r="X143" i="1"/>
  <c r="F143" i="17"/>
  <c r="F273" i="17"/>
  <c r="X273" i="1"/>
  <c r="F622" i="22"/>
  <c r="X382" i="1"/>
  <c r="F581" i="22"/>
  <c r="F382" i="17"/>
  <c r="X121" i="1"/>
  <c r="F121" i="17"/>
  <c r="F309" i="22"/>
  <c r="X526" i="1"/>
  <c r="F480" i="22"/>
  <c r="F526" i="17"/>
  <c r="F426" i="17"/>
  <c r="F333" i="22"/>
  <c r="F28" i="17"/>
  <c r="M28" i="17" s="1"/>
  <c r="F358" i="22"/>
  <c r="X28" i="1"/>
  <c r="X402" i="1"/>
  <c r="F402" i="17"/>
  <c r="F496" i="22"/>
  <c r="F478" i="17"/>
  <c r="F633" i="22"/>
  <c r="X478" i="1"/>
  <c r="X77" i="1"/>
  <c r="F77" i="17"/>
  <c r="F98" i="22"/>
  <c r="X51" i="1"/>
  <c r="F238" i="22"/>
  <c r="F51" i="17"/>
  <c r="X264" i="1"/>
  <c r="F100" i="22"/>
  <c r="X194" i="1"/>
  <c r="F303" i="22"/>
  <c r="F302" i="17"/>
  <c r="X388" i="1"/>
  <c r="F629" i="22"/>
  <c r="F388" i="17"/>
  <c r="F361" i="17"/>
  <c r="X361" i="1"/>
  <c r="X445" i="1"/>
  <c r="F441" i="22"/>
  <c r="F445" i="17"/>
  <c r="F314" i="17"/>
  <c r="X314" i="1"/>
  <c r="F603" i="22"/>
  <c r="X168" i="1"/>
  <c r="F244" i="22"/>
  <c r="F168" i="17"/>
  <c r="X172" i="1"/>
  <c r="F521" i="22"/>
  <c r="F172" i="17"/>
  <c r="X489" i="1"/>
  <c r="F489" i="17"/>
  <c r="X59" i="1"/>
  <c r="F59" i="17"/>
  <c r="X135" i="1"/>
  <c r="F169" i="22"/>
  <c r="F135" i="17"/>
  <c r="X624" i="1"/>
  <c r="F444" i="22"/>
  <c r="F624" i="17"/>
  <c r="X100" i="1"/>
  <c r="F293" i="17"/>
  <c r="F200" i="22"/>
  <c r="F508" i="17"/>
  <c r="X376" i="1"/>
  <c r="F376" i="17"/>
  <c r="F313" i="22"/>
  <c r="X26" i="1"/>
  <c r="F26" i="17"/>
  <c r="F89" i="22"/>
  <c r="X89" i="1"/>
  <c r="X54" i="1"/>
  <c r="F94" i="22"/>
  <c r="F54" i="17"/>
  <c r="F283" i="22"/>
  <c r="X304" i="1"/>
  <c r="F304" i="17"/>
  <c r="F317" i="22"/>
  <c r="X49" i="1"/>
  <c r="F360" i="22"/>
  <c r="F619" i="22"/>
  <c r="X47" i="1"/>
  <c r="F357" i="22"/>
  <c r="F47" i="17"/>
  <c r="X142" i="1"/>
  <c r="F142" i="17"/>
  <c r="F536" i="22"/>
  <c r="X429" i="1"/>
  <c r="F429" i="17"/>
  <c r="F32" i="22"/>
  <c r="X84" i="1"/>
  <c r="F84" i="17"/>
  <c r="M84" i="17" s="1"/>
  <c r="F198" i="22"/>
  <c r="F284" i="17"/>
  <c r="F477" i="22"/>
  <c r="X284" i="1"/>
  <c r="X570" i="1"/>
  <c r="F256" i="17"/>
  <c r="X139" i="1"/>
  <c r="F139" i="17"/>
  <c r="X63" i="1"/>
  <c r="F63" i="17"/>
  <c r="X209" i="1"/>
  <c r="F25" i="22"/>
  <c r="F209" i="17"/>
  <c r="X560" i="1"/>
  <c r="F560" i="17"/>
  <c r="F410" i="22"/>
  <c r="X496" i="1"/>
  <c r="F625" i="22"/>
  <c r="F496" i="17"/>
  <c r="X627" i="1"/>
  <c r="F627" i="17"/>
  <c r="F390" i="22"/>
  <c r="F403" i="22"/>
  <c r="X242" i="1"/>
  <c r="F439" i="22"/>
  <c r="F242" i="17"/>
  <c r="X559" i="1"/>
  <c r="F415" i="22"/>
  <c r="F559" i="17"/>
  <c r="F595" i="22"/>
  <c r="X628" i="1"/>
  <c r="F354" i="22"/>
  <c r="F628" i="17"/>
  <c r="X353" i="1"/>
  <c r="F78" i="22"/>
  <c r="F353" i="17"/>
  <c r="X104" i="1"/>
  <c r="F327" i="22"/>
  <c r="F104" i="17"/>
  <c r="X406" i="1"/>
  <c r="F615" i="22"/>
  <c r="F406" i="17"/>
  <c r="X13" i="1"/>
  <c r="F92" i="22"/>
  <c r="F13" i="17"/>
  <c r="X25" i="1"/>
  <c r="F56" i="22"/>
  <c r="F25" i="17"/>
  <c r="X167" i="1"/>
  <c r="F167" i="17"/>
  <c r="F367" i="22"/>
  <c r="X108" i="1"/>
  <c r="F108" i="17"/>
  <c r="F45" i="22"/>
  <c r="X578" i="1"/>
  <c r="F578" i="17"/>
  <c r="X425" i="1"/>
  <c r="F136" i="22"/>
  <c r="F425" i="17"/>
  <c r="X320" i="1"/>
  <c r="F145" i="22"/>
  <c r="F320" i="17"/>
  <c r="X58" i="1"/>
  <c r="F58" i="17"/>
  <c r="X200" i="1"/>
  <c r="F200" i="17"/>
  <c r="F79" i="17"/>
  <c r="X109" i="1"/>
  <c r="F109" i="17"/>
  <c r="F64" i="22"/>
  <c r="X20" i="1"/>
  <c r="F295" i="22"/>
  <c r="P295" i="22" s="1"/>
  <c r="F20" i="17"/>
  <c r="X325" i="1"/>
  <c r="X421" i="1"/>
  <c r="F253" i="22"/>
  <c r="F548" i="22"/>
  <c r="X159" i="1"/>
  <c r="F159" i="17"/>
  <c r="F473" i="22"/>
  <c r="X352" i="1"/>
  <c r="F205" i="22"/>
  <c r="F352" i="17"/>
  <c r="X594" i="1"/>
  <c r="F594" i="17"/>
  <c r="F252" i="22"/>
  <c r="X228" i="1"/>
  <c r="F228" i="17"/>
  <c r="F302" i="22"/>
  <c r="X87" i="1"/>
  <c r="F87" i="17"/>
  <c r="F547" i="22"/>
  <c r="X210" i="1"/>
  <c r="F197" i="22"/>
  <c r="F210" i="17"/>
  <c r="X530" i="1"/>
  <c r="F530" i="17"/>
  <c r="F150" i="22"/>
  <c r="X563" i="1"/>
  <c r="F312" i="22"/>
  <c r="F563" i="17"/>
  <c r="X416" i="1"/>
  <c r="F416" i="17"/>
  <c r="F214" i="22"/>
  <c r="X617" i="1"/>
  <c r="F617" i="17"/>
  <c r="F232" i="22"/>
  <c r="X495" i="1"/>
  <c r="F451" i="22"/>
  <c r="F495" i="17"/>
  <c r="X290" i="1"/>
  <c r="F290" i="17"/>
  <c r="F299" i="22"/>
  <c r="X564" i="1"/>
  <c r="F365" i="22"/>
  <c r="F564" i="17"/>
  <c r="X289" i="1"/>
  <c r="F289" i="17"/>
  <c r="F501" i="22"/>
  <c r="X40" i="1"/>
  <c r="F140" i="22"/>
  <c r="F40" i="17"/>
  <c r="X342" i="1"/>
  <c r="F530" i="22"/>
  <c r="X372" i="1"/>
  <c r="F503" i="22"/>
  <c r="F372" i="17"/>
  <c r="X224" i="1"/>
  <c r="F58" i="22"/>
  <c r="F224" i="17"/>
  <c r="X14" i="1"/>
  <c r="F121" i="22"/>
  <c r="F14" i="17"/>
  <c r="X44" i="1"/>
  <c r="F44" i="17"/>
  <c r="F148" i="22"/>
  <c r="X312" i="1"/>
  <c r="F312" i="17"/>
  <c r="X591" i="1"/>
  <c r="F376" i="22"/>
  <c r="F591" i="17"/>
  <c r="X165" i="1"/>
  <c r="F165" i="17"/>
  <c r="X385" i="1"/>
  <c r="F385" i="17"/>
  <c r="X136" i="1"/>
  <c r="F623" i="22"/>
  <c r="F136" i="17"/>
  <c r="X15" i="1"/>
  <c r="F337" i="22"/>
  <c r="F15" i="17"/>
  <c r="X45" i="1"/>
  <c r="F297" i="22"/>
  <c r="F45" i="17"/>
  <c r="X371" i="1"/>
  <c r="F586" i="22"/>
  <c r="F247" i="17"/>
  <c r="X56" i="1"/>
  <c r="F59" i="22"/>
  <c r="X141" i="1"/>
  <c r="F141" i="17"/>
  <c r="F224" i="22"/>
  <c r="X613" i="1"/>
  <c r="F546" i="22"/>
  <c r="X505" i="1"/>
  <c r="F505" i="17"/>
  <c r="F154" i="22"/>
  <c r="X412" i="1"/>
  <c r="F412" i="17"/>
  <c r="F540" i="22"/>
  <c r="X411" i="1"/>
  <c r="F411" i="17"/>
  <c r="F221" i="22"/>
  <c r="X332" i="1"/>
  <c r="F368" i="22"/>
  <c r="F332" i="17"/>
  <c r="X291" i="1"/>
  <c r="X499" i="1"/>
  <c r="F380" i="22"/>
  <c r="F499" i="17"/>
  <c r="X431" i="1"/>
  <c r="F131" i="22"/>
  <c r="F431" i="17"/>
  <c r="X125" i="1"/>
  <c r="F125" i="17"/>
  <c r="F194" i="22"/>
  <c r="X500" i="1"/>
  <c r="F500" i="17"/>
  <c r="F509" i="22"/>
  <c r="F111" i="22"/>
  <c r="X367" i="1"/>
  <c r="F367" i="17"/>
  <c r="F395" i="22"/>
  <c r="X278" i="1"/>
  <c r="F528" i="22"/>
  <c r="F278" i="17"/>
  <c r="X160" i="1"/>
  <c r="F611" i="22"/>
  <c r="F160" i="17"/>
  <c r="X450" i="1"/>
  <c r="F374" i="22"/>
  <c r="F450" i="17"/>
  <c r="X321" i="1"/>
  <c r="F321" i="17"/>
  <c r="X72" i="1"/>
  <c r="F463" i="22"/>
  <c r="F72" i="17"/>
  <c r="X374" i="1"/>
  <c r="F374" i="17"/>
  <c r="X404" i="1"/>
  <c r="F349" i="22"/>
  <c r="F404" i="17"/>
  <c r="F620" i="22"/>
  <c r="X152" i="1"/>
  <c r="F634" i="22"/>
  <c r="F152" i="17"/>
  <c r="X547" i="1"/>
  <c r="F547" i="17"/>
  <c r="X93" i="1"/>
  <c r="X74" i="1"/>
  <c r="F74" i="17"/>
  <c r="F613" i="22"/>
  <c r="X441" i="1"/>
  <c r="F441" i="17"/>
  <c r="X287" i="1"/>
  <c r="F287" i="17"/>
  <c r="F304" i="22"/>
  <c r="X10" i="1"/>
  <c r="F364" i="22"/>
  <c r="F10" i="17"/>
  <c r="X435" i="1"/>
  <c r="F435" i="17"/>
  <c r="F462" i="22"/>
  <c r="X138" i="1"/>
  <c r="F138" i="17"/>
  <c r="F338" i="22"/>
  <c r="X323" i="1"/>
  <c r="F242" i="22"/>
  <c r="P242" i="22" s="1"/>
  <c r="F323" i="17"/>
  <c r="X589" i="1"/>
  <c r="F272" i="22"/>
  <c r="F589" i="17"/>
  <c r="X436" i="1"/>
  <c r="F436" i="17"/>
  <c r="F44" i="22"/>
  <c r="X161" i="1"/>
  <c r="F161" i="17"/>
  <c r="F36" i="22"/>
  <c r="F487" i="22"/>
  <c r="X214" i="1"/>
  <c r="F206" i="22"/>
  <c r="F214" i="17"/>
  <c r="X96" i="1"/>
  <c r="F621" i="22"/>
  <c r="F96" i="17"/>
  <c r="X398" i="1"/>
  <c r="F398" i="17"/>
  <c r="F392" i="22"/>
  <c r="X5" i="1"/>
  <c r="F5" i="17"/>
  <c r="F147" i="22"/>
  <c r="X608" i="1"/>
  <c r="F608" i="17"/>
  <c r="X532" i="1"/>
  <c r="F532" i="17"/>
  <c r="X257" i="1"/>
  <c r="F257" i="17"/>
  <c r="X8" i="1"/>
  <c r="F8" i="17"/>
  <c r="X310" i="1"/>
  <c r="F310" i="17"/>
  <c r="F315" i="22"/>
  <c r="X340" i="1"/>
  <c r="F340" i="17"/>
  <c r="F113" i="22"/>
  <c r="X70" i="1"/>
  <c r="X80" i="1"/>
  <c r="F80" i="17"/>
  <c r="F124" i="22"/>
  <c r="X11" i="1"/>
  <c r="F79" i="22"/>
  <c r="F11" i="17"/>
  <c r="X583" i="1"/>
  <c r="F583" i="17"/>
  <c r="X483" i="1"/>
  <c r="F339" i="22"/>
  <c r="F483" i="17"/>
  <c r="X117" i="1"/>
  <c r="F419" i="22"/>
  <c r="F117" i="17"/>
  <c r="X417" i="1"/>
  <c r="F436" i="22"/>
  <c r="F417" i="17"/>
  <c r="X331" i="1"/>
  <c r="F163" i="22"/>
  <c r="P163" i="22" s="1"/>
  <c r="F331" i="17"/>
  <c r="X585" i="1"/>
  <c r="F585" i="17"/>
  <c r="X448" i="1"/>
  <c r="F618" i="22"/>
  <c r="F448" i="17"/>
  <c r="X171" i="1"/>
  <c r="F378" i="22"/>
  <c r="F171" i="17"/>
  <c r="M171" i="17" s="1"/>
  <c r="X525" i="1"/>
  <c r="F228" i="22"/>
  <c r="F525" i="17"/>
  <c r="X97" i="1"/>
  <c r="F495" i="22"/>
  <c r="F97" i="17"/>
  <c r="F438" i="22"/>
  <c r="X150" i="1"/>
  <c r="F150" i="17"/>
  <c r="F116" i="22"/>
  <c r="X180" i="1"/>
  <c r="F49" i="22"/>
  <c r="F180" i="17"/>
  <c r="X32" i="1"/>
  <c r="F631" i="22"/>
  <c r="F32" i="17"/>
  <c r="X334" i="1"/>
  <c r="F334" i="17"/>
  <c r="F207" i="22"/>
  <c r="X364" i="1"/>
  <c r="F364" i="17"/>
  <c r="F117" i="22"/>
  <c r="X467" i="1"/>
  <c r="F562" i="22"/>
  <c r="X221" i="1"/>
  <c r="F420" i="22"/>
  <c r="X621" i="1"/>
  <c r="F621" i="17"/>
  <c r="X468" i="1"/>
  <c r="F468" i="17"/>
  <c r="F500" i="22"/>
  <c r="X193" i="1"/>
  <c r="F193" i="17"/>
  <c r="X246" i="1"/>
  <c r="F246" i="17"/>
  <c r="X276" i="1"/>
  <c r="F276" i="17"/>
  <c r="F408" i="22"/>
  <c r="F202" i="17"/>
  <c r="X76" i="1"/>
  <c r="F76" i="17"/>
  <c r="F48" i="22"/>
  <c r="X548" i="1"/>
  <c r="F34" i="22"/>
  <c r="F548" i="17"/>
  <c r="X174" i="1"/>
  <c r="F174" i="17"/>
  <c r="X173" i="1"/>
  <c r="F5" i="22"/>
  <c r="F173" i="17"/>
  <c r="X507" i="1"/>
  <c r="F507" i="17"/>
  <c r="X181" i="1"/>
  <c r="F181" i="17"/>
  <c r="X521" i="1"/>
  <c r="F521" i="17"/>
  <c r="F233" i="22"/>
  <c r="X606" i="1"/>
  <c r="F21" i="22"/>
  <c r="F606" i="17"/>
  <c r="X461" i="1"/>
  <c r="F513" i="22"/>
  <c r="F461" i="17"/>
  <c r="X186" i="1"/>
  <c r="F394" i="22"/>
  <c r="F186" i="17"/>
  <c r="X33" i="1"/>
  <c r="F184" i="22"/>
  <c r="F33" i="17"/>
  <c r="X86" i="1"/>
  <c r="F86" i="17"/>
  <c r="F490" i="22"/>
  <c r="X116" i="1"/>
  <c r="F127" i="22"/>
  <c r="F116" i="17"/>
  <c r="X359" i="1"/>
  <c r="F359" i="17"/>
  <c r="F460" i="22"/>
  <c r="X270" i="1"/>
  <c r="F377" i="22"/>
  <c r="F270" i="17"/>
  <c r="X300" i="1"/>
  <c r="F291" i="22"/>
  <c r="F300" i="17"/>
  <c r="X625" i="1"/>
  <c r="F625" i="17"/>
  <c r="X258" i="1"/>
  <c r="F258" i="17"/>
  <c r="X557" i="1"/>
  <c r="F557" i="17"/>
  <c r="X397" i="1"/>
  <c r="F397" i="17"/>
  <c r="F427" i="22"/>
  <c r="X182" i="1"/>
  <c r="F182" i="17"/>
  <c r="X212" i="1"/>
  <c r="F76" i="22"/>
  <c r="F212" i="17"/>
  <c r="F110" i="22"/>
  <c r="F153" i="22"/>
  <c r="X31" i="1"/>
  <c r="F3" i="22"/>
  <c r="F31" i="17"/>
  <c r="X4" i="1"/>
  <c r="F18" i="22"/>
  <c r="F4" i="17"/>
  <c r="X17" i="1"/>
  <c r="F135" i="22"/>
  <c r="F17" i="17"/>
  <c r="X484" i="1"/>
  <c r="F484" i="17"/>
  <c r="F269" i="22"/>
  <c r="X266" i="1"/>
  <c r="F266" i="17"/>
  <c r="F250" i="22"/>
  <c r="X198" i="1"/>
  <c r="F606" i="22"/>
  <c r="F198" i="17"/>
  <c r="X208" i="1"/>
  <c r="F208" i="17"/>
  <c r="F573" i="22"/>
  <c r="X418" i="1"/>
  <c r="F418" i="17"/>
  <c r="F407" i="22"/>
  <c r="X43" i="1"/>
  <c r="F43" i="17"/>
  <c r="X457" i="1"/>
  <c r="F580" i="22"/>
  <c r="F457" i="17"/>
  <c r="X218" i="1"/>
  <c r="F218" i="17"/>
  <c r="F115" i="22"/>
  <c r="X542" i="1"/>
  <c r="F542" i="17"/>
  <c r="F584" i="22"/>
  <c r="X90" i="1"/>
  <c r="F73" i="22"/>
  <c r="F90" i="17"/>
  <c r="X111" i="1"/>
  <c r="F55" i="22"/>
  <c r="F111" i="17"/>
  <c r="X295" i="1"/>
  <c r="F144" i="22"/>
  <c r="F295" i="17"/>
  <c r="X206" i="1"/>
  <c r="F133" i="22"/>
  <c r="F206" i="17"/>
  <c r="X267" i="1"/>
  <c r="F372" i="22"/>
  <c r="X553" i="1"/>
  <c r="F553" i="17"/>
  <c r="X413" i="1"/>
  <c r="F413" i="17"/>
  <c r="X65" i="1"/>
  <c r="F359" i="22"/>
  <c r="F65" i="17"/>
  <c r="X207" i="1"/>
  <c r="F251" i="22"/>
  <c r="F207" i="17"/>
  <c r="P378" i="22" l="1"/>
  <c r="Z4" i="22"/>
  <c r="Z14" i="22"/>
  <c r="Z10" i="22"/>
  <c r="Y14" i="22"/>
  <c r="Y10" i="22"/>
  <c r="Z13" i="22"/>
  <c r="Z3" i="22"/>
  <c r="Z8" i="22"/>
  <c r="Y8" i="22"/>
  <c r="Y12" i="22"/>
  <c r="Y7" i="22"/>
  <c r="Y3" i="22"/>
  <c r="Y5" i="22"/>
  <c r="Z5" i="22"/>
  <c r="Y6" i="22"/>
  <c r="Z6" i="22"/>
  <c r="Z9" i="22"/>
  <c r="Y9" i="22"/>
  <c r="Z12" i="22"/>
  <c r="Z7" i="22"/>
  <c r="Y4" i="22"/>
  <c r="Y13" i="22"/>
  <c r="P372" i="22"/>
  <c r="AE108" i="22"/>
  <c r="L139" i="17"/>
  <c r="M139" i="17"/>
  <c r="L323" i="17"/>
  <c r="M323" i="17"/>
  <c r="M235" i="17"/>
  <c r="L43" i="17"/>
  <c r="M43" i="17"/>
  <c r="M75" i="17"/>
  <c r="M395" i="17"/>
  <c r="L331" i="17"/>
  <c r="M331" i="17"/>
  <c r="M148" i="17"/>
  <c r="M267" i="17"/>
  <c r="M131" i="17"/>
  <c r="L79" i="17"/>
  <c r="M79" i="17"/>
  <c r="M92" i="17"/>
  <c r="L11" i="17"/>
  <c r="M11" i="17"/>
  <c r="M299" i="17"/>
  <c r="L233" i="17"/>
  <c r="M233" i="17"/>
  <c r="M20" i="17"/>
  <c r="P564" i="22"/>
  <c r="P108" i="22"/>
  <c r="P6" i="22"/>
  <c r="P260" i="22"/>
  <c r="P132" i="22"/>
  <c r="P358" i="22"/>
  <c r="P50" i="22"/>
  <c r="P79" i="22"/>
  <c r="P198" i="22"/>
  <c r="P186" i="22"/>
  <c r="P322" i="22"/>
  <c r="P585" i="22"/>
  <c r="AE260" i="22"/>
  <c r="AE322" i="22"/>
  <c r="AE79" i="22"/>
  <c r="D308" i="17"/>
  <c r="M308" i="17" s="1"/>
  <c r="D533" i="22"/>
  <c r="P533" i="22" s="1"/>
  <c r="X114" i="1"/>
  <c r="F114" i="17"/>
  <c r="F428" i="22"/>
  <c r="F419" i="17"/>
  <c r="F255" i="22"/>
  <c r="X419" i="1"/>
  <c r="D433" i="22"/>
  <c r="D311" i="17"/>
  <c r="X307" i="1"/>
  <c r="F626" i="22"/>
  <c r="F307" i="17"/>
  <c r="D130" i="17"/>
  <c r="D454" i="22"/>
  <c r="X124" i="1"/>
  <c r="F95" i="22"/>
  <c r="F124" i="17"/>
  <c r="M124" i="17" s="1"/>
  <c r="D190" i="22"/>
  <c r="D226" i="17"/>
  <c r="D199" i="22"/>
  <c r="D91" i="17"/>
  <c r="D631" i="22"/>
  <c r="P631" i="22" s="1"/>
  <c r="D32" i="17"/>
  <c r="L32" i="17" s="1"/>
  <c r="D456" i="17"/>
  <c r="M456" i="17" s="1"/>
  <c r="D565" i="22"/>
  <c r="P565" i="22" s="1"/>
  <c r="D366" i="22"/>
  <c r="P366" i="22" s="1"/>
  <c r="D46" i="17"/>
  <c r="M46" i="17" s="1"/>
  <c r="X552" i="1"/>
  <c r="F552" i="17"/>
  <c r="X631" i="1"/>
  <c r="F181" i="22"/>
  <c r="F631" i="17"/>
  <c r="D100" i="22"/>
  <c r="P100" i="22" s="1"/>
  <c r="D256" i="17"/>
  <c r="M256" i="17" s="1"/>
  <c r="F401" i="17"/>
  <c r="F282" i="22"/>
  <c r="X401" i="1"/>
  <c r="D476" i="22"/>
  <c r="D409" i="17"/>
  <c r="D426" i="17"/>
  <c r="M426" i="17" s="1"/>
  <c r="D333" i="22"/>
  <c r="P333" i="22" s="1"/>
  <c r="D361" i="22"/>
  <c r="P361" i="22" s="1"/>
  <c r="D570" i="17"/>
  <c r="D161" i="22"/>
  <c r="AE161" i="22" s="1"/>
  <c r="D568" i="17"/>
  <c r="M568" i="17" s="1"/>
  <c r="D380" i="22"/>
  <c r="P380" i="22" s="1"/>
  <c r="D499" i="17"/>
  <c r="L499" i="17" s="1"/>
  <c r="D46" i="22"/>
  <c r="D544" i="17"/>
  <c r="D74" i="22"/>
  <c r="P74" i="22" s="1"/>
  <c r="D543" i="17"/>
  <c r="L543" i="17" s="1"/>
  <c r="D382" i="22"/>
  <c r="AE382" i="22" s="1"/>
  <c r="D618" i="17"/>
  <c r="M618" i="17" s="1"/>
  <c r="D248" i="17"/>
  <c r="D192" i="22"/>
  <c r="D526" i="22"/>
  <c r="D127" i="17"/>
  <c r="D350" i="22"/>
  <c r="D534" i="17"/>
  <c r="D281" i="22"/>
  <c r="D166" i="17"/>
  <c r="F599" i="17"/>
  <c r="X599" i="1"/>
  <c r="F602" i="22"/>
  <c r="F75" i="22"/>
  <c r="F584" i="17"/>
  <c r="F344" i="17"/>
  <c r="X344" i="1"/>
  <c r="F614" i="22"/>
  <c r="X444" i="1"/>
  <c r="F418" i="22"/>
  <c r="D443" i="22"/>
  <c r="D106" i="17"/>
  <c r="D624" i="22"/>
  <c r="P624" i="22" s="1"/>
  <c r="D321" i="17"/>
  <c r="M321" i="17" s="1"/>
  <c r="X551" i="1"/>
  <c r="F316" i="22"/>
  <c r="X222" i="1"/>
  <c r="F222" i="17"/>
  <c r="F122" i="22"/>
  <c r="F213" i="17"/>
  <c r="F248" i="22"/>
  <c r="X213" i="1"/>
  <c r="X227" i="1"/>
  <c r="F227" i="17"/>
  <c r="F216" i="22"/>
  <c r="F506" i="17"/>
  <c r="X506" i="1"/>
  <c r="F534" i="17"/>
  <c r="F350" i="22"/>
  <c r="X534" i="1"/>
  <c r="F29" i="22"/>
  <c r="X129" i="1"/>
  <c r="X239" i="1"/>
  <c r="AE378" i="22"/>
  <c r="F244" i="17"/>
  <c r="X303" i="1"/>
  <c r="F130" i="22"/>
  <c r="X410" i="1"/>
  <c r="F482" i="17"/>
  <c r="F204" i="17"/>
  <c r="F546" i="17"/>
  <c r="F264" i="17"/>
  <c r="F363" i="22"/>
  <c r="F309" i="17"/>
  <c r="F67" i="22"/>
  <c r="F567" i="22"/>
  <c r="F176" i="22"/>
  <c r="F60" i="22"/>
  <c r="F616" i="17"/>
  <c r="F369" i="22"/>
  <c r="F239" i="22"/>
  <c r="F411" i="22"/>
  <c r="D436" i="22"/>
  <c r="AE436" i="22" s="1"/>
  <c r="D417" i="17"/>
  <c r="M417" i="17" s="1"/>
  <c r="D170" i="22"/>
  <c r="P170" i="22" s="1"/>
  <c r="D165" i="17"/>
  <c r="L165" i="17" s="1"/>
  <c r="D429" i="17"/>
  <c r="L429" i="17" s="1"/>
  <c r="D32" i="22"/>
  <c r="P32" i="22" s="1"/>
  <c r="X555" i="1"/>
  <c r="F263" i="22"/>
  <c r="F555" i="17"/>
  <c r="D401" i="22"/>
  <c r="D580" i="17"/>
  <c r="D24" i="22"/>
  <c r="D393" i="17"/>
  <c r="D28" i="22"/>
  <c r="AE28" i="22" s="1"/>
  <c r="D348" i="17"/>
  <c r="M348" i="17" s="1"/>
  <c r="D225" i="22"/>
  <c r="D524" i="17"/>
  <c r="D293" i="17"/>
  <c r="M293" i="17" s="1"/>
  <c r="D373" i="22"/>
  <c r="P373" i="22" s="1"/>
  <c r="X541" i="1"/>
  <c r="F541" i="17"/>
  <c r="F493" i="22"/>
  <c r="F144" i="17"/>
  <c r="F70" i="22"/>
  <c r="D582" i="22"/>
  <c r="AE582" i="22" s="1"/>
  <c r="D137" i="17"/>
  <c r="D615" i="17"/>
  <c r="M615" i="17" s="1"/>
  <c r="D344" i="22"/>
  <c r="P344" i="22" s="1"/>
  <c r="D326" i="17"/>
  <c r="D447" i="22"/>
  <c r="D451" i="22"/>
  <c r="P451" i="22" s="1"/>
  <c r="D495" i="17"/>
  <c r="M495" i="17" s="1"/>
  <c r="F622" i="17"/>
  <c r="F355" i="22"/>
  <c r="X622" i="1"/>
  <c r="F355" i="17"/>
  <c r="X355" i="1"/>
  <c r="F412" i="22"/>
  <c r="D329" i="17"/>
  <c r="M329" i="17" s="1"/>
  <c r="D334" i="22"/>
  <c r="P334" i="22" s="1"/>
  <c r="D125" i="22"/>
  <c r="AE125" i="22" s="1"/>
  <c r="D146" i="17"/>
  <c r="L146" i="17" s="1"/>
  <c r="X597" i="1"/>
  <c r="F481" i="22"/>
  <c r="F597" i="17"/>
  <c r="D12" i="22"/>
  <c r="AE12" i="22" s="1"/>
  <c r="D39" i="17"/>
  <c r="M39" i="17" s="1"/>
  <c r="D403" i="22"/>
  <c r="AE403" i="22" s="1"/>
  <c r="D482" i="17"/>
  <c r="D14" i="22"/>
  <c r="P14" i="22" s="1"/>
  <c r="D572" i="17"/>
  <c r="M572" i="17" s="1"/>
  <c r="D542" i="17"/>
  <c r="L542" i="17" s="1"/>
  <c r="D584" i="22"/>
  <c r="P584" i="22" s="1"/>
  <c r="D598" i="22"/>
  <c r="D327" i="17"/>
  <c r="D625" i="17"/>
  <c r="L625" i="17" s="1"/>
  <c r="D328" i="22"/>
  <c r="AE328" i="22" s="1"/>
  <c r="D286" i="22"/>
  <c r="D177" i="17"/>
  <c r="D532" i="22"/>
  <c r="D433" i="17"/>
  <c r="D502" i="22"/>
  <c r="P502" i="22" s="1"/>
  <c r="D153" i="17"/>
  <c r="L153" i="17" s="1"/>
  <c r="D226" i="22"/>
  <c r="P226" i="22" s="1"/>
  <c r="D561" i="17"/>
  <c r="L561" i="17" s="1"/>
  <c r="D112" i="22"/>
  <c r="D281" i="17"/>
  <c r="D609" i="22"/>
  <c r="D472" i="17"/>
  <c r="M472" i="17" s="1"/>
  <c r="D497" i="22"/>
  <c r="AE497" i="22" s="1"/>
  <c r="D89" i="17"/>
  <c r="D531" i="22"/>
  <c r="D600" i="17"/>
  <c r="D360" i="22"/>
  <c r="P360" i="22" s="1"/>
  <c r="D49" i="17"/>
  <c r="L49" i="17" s="1"/>
  <c r="D569" i="22"/>
  <c r="D481" i="17"/>
  <c r="D369" i="17"/>
  <c r="D80" i="22"/>
  <c r="D558" i="22"/>
  <c r="D451" i="17"/>
  <c r="D155" i="22"/>
  <c r="P155" i="22" s="1"/>
  <c r="D504" i="17"/>
  <c r="D365" i="22"/>
  <c r="AE365" i="22" s="1"/>
  <c r="D564" i="17"/>
  <c r="M564" i="17" s="1"/>
  <c r="D309" i="22"/>
  <c r="P309" i="22" s="1"/>
  <c r="D121" i="17"/>
  <c r="M121" i="17" s="1"/>
  <c r="D120" i="22"/>
  <c r="AE120" i="22" s="1"/>
  <c r="D261" i="17"/>
  <c r="M261" i="17" s="1"/>
  <c r="D223" i="22"/>
  <c r="D586" i="17"/>
  <c r="D407" i="22"/>
  <c r="AE407" i="22" s="1"/>
  <c r="D418" i="17"/>
  <c r="L418" i="17" s="1"/>
  <c r="D34" i="22"/>
  <c r="AE34" i="22" s="1"/>
  <c r="D548" i="17"/>
  <c r="L548" i="17" s="1"/>
  <c r="D520" i="22"/>
  <c r="P520" i="22" s="1"/>
  <c r="D205" i="17"/>
  <c r="M205" i="17" s="1"/>
  <c r="D374" i="22"/>
  <c r="AE374" i="22" s="1"/>
  <c r="D450" i="17"/>
  <c r="L450" i="17" s="1"/>
  <c r="D363" i="22"/>
  <c r="D480" i="17"/>
  <c r="L480" i="17" s="1"/>
  <c r="D33" i="17"/>
  <c r="L33" i="17" s="1"/>
  <c r="D184" i="22"/>
  <c r="P184" i="22" s="1"/>
  <c r="D53" i="22"/>
  <c r="D252" i="17"/>
  <c r="D567" i="22"/>
  <c r="D577" i="17"/>
  <c r="L577" i="17" s="1"/>
  <c r="D307" i="22"/>
  <c r="AE307" i="22" s="1"/>
  <c r="D479" i="17"/>
  <c r="M479" i="17" s="1"/>
  <c r="D379" i="22"/>
  <c r="D274" i="17"/>
  <c r="D304" i="17"/>
  <c r="M304" i="17" s="1"/>
  <c r="D72" i="22"/>
  <c r="AE72" i="22" s="1"/>
  <c r="D224" i="22"/>
  <c r="P224" i="22" s="1"/>
  <c r="D141" i="17"/>
  <c r="L141" i="17" s="1"/>
  <c r="D559" i="22"/>
  <c r="AE559" i="22" s="1"/>
  <c r="D633" i="17"/>
  <c r="M633" i="17" s="1"/>
  <c r="D456" i="22"/>
  <c r="AE456" i="22" s="1"/>
  <c r="D471" i="17"/>
  <c r="L471" i="17" s="1"/>
  <c r="D141" i="22"/>
  <c r="P141" i="22" s="1"/>
  <c r="D265" i="17"/>
  <c r="D543" i="22"/>
  <c r="AE543" i="22" s="1"/>
  <c r="D309" i="17"/>
  <c r="D105" i="22"/>
  <c r="AE105" i="22" s="1"/>
  <c r="D22" i="17"/>
  <c r="D56" i="17"/>
  <c r="M56" i="17" s="1"/>
  <c r="D59" i="22"/>
  <c r="AE59" i="22" s="1"/>
  <c r="D536" i="22"/>
  <c r="AE536" i="22" s="1"/>
  <c r="D142" i="17"/>
  <c r="M142" i="17" s="1"/>
  <c r="D251" i="22"/>
  <c r="AE251" i="22" s="1"/>
  <c r="D207" i="17"/>
  <c r="M207" i="17" s="1"/>
  <c r="D311" i="22"/>
  <c r="AE311" i="22" s="1"/>
  <c r="D12" i="17"/>
  <c r="M12" i="17" s="1"/>
  <c r="D548" i="22"/>
  <c r="P548" i="22" s="1"/>
  <c r="D358" i="17"/>
  <c r="M358" i="17" s="1"/>
  <c r="D519" i="22"/>
  <c r="AE519" i="22" s="1"/>
  <c r="D315" i="17"/>
  <c r="L315" i="17" s="1"/>
  <c r="D289" i="22"/>
  <c r="D229" i="17"/>
  <c r="D614" i="22"/>
  <c r="D344" i="17"/>
  <c r="L344" i="17" s="1"/>
  <c r="D29" i="22"/>
  <c r="D52" i="17"/>
  <c r="L52" i="17" s="1"/>
  <c r="D345" i="22"/>
  <c r="AE345" i="22" s="1"/>
  <c r="D501" i="17"/>
  <c r="L501" i="17" s="1"/>
  <c r="D117" i="17"/>
  <c r="L117" i="17" s="1"/>
  <c r="D419" i="22"/>
  <c r="P419" i="22" s="1"/>
  <c r="D60" i="22"/>
  <c r="D378" i="17"/>
  <c r="D376" i="17"/>
  <c r="M376" i="17" s="1"/>
  <c r="D313" i="22"/>
  <c r="AE313" i="22" s="1"/>
  <c r="D214" i="22"/>
  <c r="AE214" i="22" s="1"/>
  <c r="D416" i="17"/>
  <c r="M416" i="17" s="1"/>
  <c r="X626" i="1"/>
  <c r="F626" i="17"/>
  <c r="F570" i="22"/>
  <c r="F23" i="17"/>
  <c r="F114" i="22"/>
  <c r="X23" i="1"/>
  <c r="F470" i="17"/>
  <c r="F471" i="22"/>
  <c r="X470" i="1"/>
  <c r="F394" i="17"/>
  <c r="F287" i="22"/>
  <c r="F67" i="17"/>
  <c r="X67" i="1"/>
  <c r="F586" i="17"/>
  <c r="M586" i="17" s="1"/>
  <c r="F223" i="22"/>
  <c r="X586" i="1"/>
  <c r="X299" i="1"/>
  <c r="F319" i="22"/>
  <c r="F330" i="17"/>
  <c r="F7" i="22"/>
  <c r="X330" i="1"/>
  <c r="F409" i="17"/>
  <c r="M409" i="17" s="1"/>
  <c r="F476" i="22"/>
  <c r="X409" i="1"/>
  <c r="X562" i="1"/>
  <c r="F562" i="17"/>
  <c r="F83" i="22"/>
  <c r="X248" i="1"/>
  <c r="F248" i="17"/>
  <c r="F192" i="22"/>
  <c r="X392" i="1"/>
  <c r="F458" i="22"/>
  <c r="F392" i="17"/>
  <c r="F554" i="22"/>
  <c r="F375" i="17"/>
  <c r="X375" i="1"/>
  <c r="F465" i="17"/>
  <c r="F617" i="22"/>
  <c r="X465" i="1"/>
  <c r="F387" i="17"/>
  <c r="M387" i="17" s="1"/>
  <c r="F596" i="22"/>
  <c r="P596" i="22" s="1"/>
  <c r="X387" i="1"/>
  <c r="F447" i="17"/>
  <c r="X447" i="1"/>
  <c r="D49" i="22"/>
  <c r="AE49" i="22" s="1"/>
  <c r="D180" i="17"/>
  <c r="L180" i="17" s="1"/>
  <c r="X383" i="1"/>
  <c r="F630" i="22"/>
  <c r="F383" i="17"/>
  <c r="D234" i="22"/>
  <c r="D99" i="17"/>
  <c r="D48" i="22"/>
  <c r="AE48" i="22" s="1"/>
  <c r="D76" i="17"/>
  <c r="M76" i="17" s="1"/>
  <c r="F311" i="17"/>
  <c r="X311" i="1"/>
  <c r="F433" i="22"/>
  <c r="X230" i="1"/>
  <c r="F600" i="22"/>
  <c r="F230" i="17"/>
  <c r="X474" i="1"/>
  <c r="F605" i="22"/>
  <c r="F474" i="17"/>
  <c r="D5" i="22"/>
  <c r="AE5" i="22" s="1"/>
  <c r="D173" i="17"/>
  <c r="M173" i="17" s="1"/>
  <c r="D13" i="22"/>
  <c r="P13" i="22" s="1"/>
  <c r="D343" i="17"/>
  <c r="L343" i="17" s="1"/>
  <c r="F517" i="17"/>
  <c r="F446" i="22"/>
  <c r="D472" i="22"/>
  <c r="P472" i="22" s="1"/>
  <c r="D294" i="17"/>
  <c r="M294" i="17" s="1"/>
  <c r="F119" i="17"/>
  <c r="X119" i="1"/>
  <c r="F284" i="22"/>
  <c r="D231" i="22"/>
  <c r="D345" i="17"/>
  <c r="D109" i="22"/>
  <c r="P109" i="22" s="1"/>
  <c r="D58" i="17"/>
  <c r="M58" i="17" s="1"/>
  <c r="D500" i="22"/>
  <c r="P500" i="22" s="1"/>
  <c r="D468" i="17"/>
  <c r="L468" i="17" s="1"/>
  <c r="D551" i="22"/>
  <c r="P551" i="22" s="1"/>
  <c r="D488" i="17"/>
  <c r="M488" i="17" s="1"/>
  <c r="D506" i="22"/>
  <c r="D197" i="17"/>
  <c r="D197" i="22"/>
  <c r="P197" i="22" s="1"/>
  <c r="D210" i="17"/>
  <c r="M210" i="17" s="1"/>
  <c r="D611" i="22"/>
  <c r="P611" i="22" s="1"/>
  <c r="D160" i="17"/>
  <c r="L160" i="17" s="1"/>
  <c r="D431" i="17"/>
  <c r="L431" i="17" s="1"/>
  <c r="D131" i="22"/>
  <c r="P131" i="22" s="1"/>
  <c r="X455" i="1"/>
  <c r="F455" i="17"/>
  <c r="X98" i="1"/>
  <c r="F98" i="17"/>
  <c r="F201" i="22"/>
  <c r="F514" i="17"/>
  <c r="F97" i="22"/>
  <c r="X514" i="1"/>
  <c r="D615" i="22"/>
  <c r="P615" i="22" s="1"/>
  <c r="D406" i="17"/>
  <c r="M406" i="17" s="1"/>
  <c r="F371" i="22"/>
  <c r="F446" i="17"/>
  <c r="F478" i="22"/>
  <c r="L426" i="17"/>
  <c r="D279" i="22"/>
  <c r="L205" i="17"/>
  <c r="AE226" i="22"/>
  <c r="F401" i="22"/>
  <c r="F599" i="22"/>
  <c r="X456" i="1"/>
  <c r="X309" i="1"/>
  <c r="X577" i="1"/>
  <c r="F414" i="22"/>
  <c r="F378" i="17"/>
  <c r="F377" i="17"/>
  <c r="X155" i="1"/>
  <c r="X471" i="1"/>
  <c r="X584" i="1"/>
  <c r="D212" i="22"/>
  <c r="AE212" i="22" s="1"/>
  <c r="D158" i="17"/>
  <c r="D153" i="22"/>
  <c r="AE153" i="22" s="1"/>
  <c r="D63" i="17"/>
  <c r="M63" i="17" s="1"/>
  <c r="D464" i="22"/>
  <c r="D55" i="17"/>
  <c r="D280" i="17"/>
  <c r="D84" i="22"/>
  <c r="AE84" i="22" s="1"/>
  <c r="F164" i="17"/>
  <c r="F352" i="22"/>
  <c r="X164" i="1"/>
  <c r="F187" i="17"/>
  <c r="X187" i="1"/>
  <c r="F118" i="22"/>
  <c r="X57" i="1"/>
  <c r="F57" i="17"/>
  <c r="F143" i="22"/>
  <c r="D111" i="22"/>
  <c r="AE111" i="22" s="1"/>
  <c r="D225" i="17"/>
  <c r="D206" i="22"/>
  <c r="AE206" i="22" s="1"/>
  <c r="D214" i="17"/>
  <c r="M214" i="17" s="1"/>
  <c r="X345" i="1"/>
  <c r="F231" i="22"/>
  <c r="F345" i="17"/>
  <c r="M345" i="17" s="1"/>
  <c r="X259" i="1"/>
  <c r="F259" i="17"/>
  <c r="F33" i="22"/>
  <c r="D150" i="22"/>
  <c r="AE150" i="22" s="1"/>
  <c r="D530" i="17"/>
  <c r="L530" i="17" s="1"/>
  <c r="D177" i="22"/>
  <c r="D268" i="17"/>
  <c r="D77" i="22"/>
  <c r="D113" i="17"/>
  <c r="F81" i="17"/>
  <c r="X81" i="1"/>
  <c r="F219" i="22"/>
  <c r="X634" i="1"/>
  <c r="F321" i="22"/>
  <c r="F634" i="17"/>
  <c r="D394" i="22"/>
  <c r="P394" i="22" s="1"/>
  <c r="D186" i="17"/>
  <c r="M186" i="17" s="1"/>
  <c r="D223" i="17"/>
  <c r="M223" i="17" s="1"/>
  <c r="D164" i="22"/>
  <c r="P164" i="22" s="1"/>
  <c r="D38" i="22"/>
  <c r="D610" i="17"/>
  <c r="D530" i="22"/>
  <c r="P530" i="22" s="1"/>
  <c r="D342" i="17"/>
  <c r="L342" i="17" s="1"/>
  <c r="F322" i="17"/>
  <c r="X322" i="1"/>
  <c r="F264" i="22"/>
  <c r="D427" i="22"/>
  <c r="AE427" i="22" s="1"/>
  <c r="D129" i="17"/>
  <c r="L129" i="17" s="1"/>
  <c r="D594" i="22"/>
  <c r="AE594" i="22" s="1"/>
  <c r="D328" i="17"/>
  <c r="L328" i="17" s="1"/>
  <c r="D601" i="22"/>
  <c r="P601" i="22" s="1"/>
  <c r="D338" i="17"/>
  <c r="L338" i="17" s="1"/>
  <c r="D238" i="22"/>
  <c r="P238" i="22" s="1"/>
  <c r="D51" i="17"/>
  <c r="L51" i="17" s="1"/>
  <c r="D457" i="17"/>
  <c r="L457" i="17" s="1"/>
  <c r="D580" i="22"/>
  <c r="AE580" i="22" s="1"/>
  <c r="D368" i="17"/>
  <c r="M368" i="17" s="1"/>
  <c r="D453" i="22"/>
  <c r="AE453" i="22" s="1"/>
  <c r="D156" i="22"/>
  <c r="P156" i="22" s="1"/>
  <c r="D536" i="17"/>
  <c r="L536" i="17" s="1"/>
  <c r="D352" i="17"/>
  <c r="L352" i="17" s="1"/>
  <c r="D205" i="22"/>
  <c r="AE205" i="22" s="1"/>
  <c r="D612" i="22"/>
  <c r="P612" i="22" s="1"/>
  <c r="D250" i="17"/>
  <c r="L250" i="17" s="1"/>
  <c r="D381" i="22"/>
  <c r="D288" i="17"/>
  <c r="D440" i="22"/>
  <c r="D575" i="17"/>
  <c r="D556" i="22"/>
  <c r="P556" i="22" s="1"/>
  <c r="D264" i="17"/>
  <c r="D182" i="22"/>
  <c r="D432" i="17"/>
  <c r="D183" i="22"/>
  <c r="D176" i="17"/>
  <c r="D576" i="17"/>
  <c r="M576" i="17" s="1"/>
  <c r="D591" i="22"/>
  <c r="AE591" i="22" s="1"/>
  <c r="D11" i="22"/>
  <c r="P11" i="22" s="1"/>
  <c r="D193" i="17"/>
  <c r="M193" i="17" s="1"/>
  <c r="D202" i="17"/>
  <c r="M202" i="17" s="1"/>
  <c r="D110" i="22"/>
  <c r="AE110" i="22" s="1"/>
  <c r="D388" i="22"/>
  <c r="AE388" i="22" s="1"/>
  <c r="D440" i="17"/>
  <c r="M440" i="17" s="1"/>
  <c r="D509" i="22"/>
  <c r="AE509" i="22" s="1"/>
  <c r="D500" i="17"/>
  <c r="L500" i="17" s="1"/>
  <c r="D143" i="22"/>
  <c r="D57" i="17"/>
  <c r="D316" i="17"/>
  <c r="L316" i="17" s="1"/>
  <c r="D435" i="22"/>
  <c r="P435" i="22" s="1"/>
  <c r="D218" i="22"/>
  <c r="D522" i="17"/>
  <c r="D631" i="17"/>
  <c r="D181" i="22"/>
  <c r="D269" i="22"/>
  <c r="P269" i="22" s="1"/>
  <c r="D484" i="17"/>
  <c r="M484" i="17" s="1"/>
  <c r="D278" i="22"/>
  <c r="P278" i="22" s="1"/>
  <c r="D53" i="17"/>
  <c r="L53" i="17" s="1"/>
  <c r="D194" i="17"/>
  <c r="M194" i="17" s="1"/>
  <c r="D303" i="22"/>
  <c r="P303" i="22" s="1"/>
  <c r="D517" i="22"/>
  <c r="P517" i="22" s="1"/>
  <c r="D430" i="17"/>
  <c r="L430" i="17" s="1"/>
  <c r="D442" i="22"/>
  <c r="AE442" i="22" s="1"/>
  <c r="D232" i="17"/>
  <c r="M232" i="17" s="1"/>
  <c r="D222" i="22"/>
  <c r="P222" i="22" s="1"/>
  <c r="D163" i="17"/>
  <c r="M163" i="17" s="1"/>
  <c r="D583" i="22"/>
  <c r="AE583" i="22" s="1"/>
  <c r="D513" i="17"/>
  <c r="M513" i="17" s="1"/>
  <c r="D455" i="22"/>
  <c r="D400" i="17"/>
  <c r="D282" i="22"/>
  <c r="D401" i="17"/>
  <c r="D15" i="22"/>
  <c r="D216" i="17"/>
  <c r="D336" i="22"/>
  <c r="D380" i="17"/>
  <c r="D563" i="22"/>
  <c r="P563" i="22" s="1"/>
  <c r="D441" i="17"/>
  <c r="L441" i="17" s="1"/>
  <c r="D614" i="17"/>
  <c r="M614" i="17" s="1"/>
  <c r="D314" i="22"/>
  <c r="P314" i="22" s="1"/>
  <c r="D208" i="22"/>
  <c r="P208" i="22" s="1"/>
  <c r="D201" i="17"/>
  <c r="M201" i="17" s="1"/>
  <c r="D203" i="22"/>
  <c r="AE203" i="22" s="1"/>
  <c r="D133" i="17"/>
  <c r="M133" i="17" s="1"/>
  <c r="D555" i="22"/>
  <c r="AE555" i="22" s="1"/>
  <c r="D29" i="17"/>
  <c r="L29" i="17" s="1"/>
  <c r="D460" i="22"/>
  <c r="AE460" i="22" s="1"/>
  <c r="D359" i="17"/>
  <c r="L359" i="17" s="1"/>
  <c r="D121" i="22"/>
  <c r="P121" i="22" s="1"/>
  <c r="D14" i="17"/>
  <c r="M14" i="17" s="1"/>
  <c r="D298" i="22"/>
  <c r="AE298" i="22" s="1"/>
  <c r="D143" i="17"/>
  <c r="M143" i="17" s="1"/>
  <c r="D347" i="17"/>
  <c r="M347" i="17" s="1"/>
  <c r="D8" i="22"/>
  <c r="AE8" i="22" s="1"/>
  <c r="D600" i="22"/>
  <c r="D230" i="17"/>
  <c r="D277" i="22"/>
  <c r="D219" i="17"/>
  <c r="D176" i="22"/>
  <c r="D37" i="17"/>
  <c r="L37" i="17" s="1"/>
  <c r="D471" i="22"/>
  <c r="D470" i="17"/>
  <c r="L470" i="17" s="1"/>
  <c r="D402" i="17"/>
  <c r="M402" i="17" s="1"/>
  <c r="D496" i="22"/>
  <c r="AE496" i="22" s="1"/>
  <c r="D588" i="22"/>
  <c r="D605" i="17"/>
  <c r="D270" i="17"/>
  <c r="M270" i="17" s="1"/>
  <c r="D377" i="22"/>
  <c r="AE377" i="22" s="1"/>
  <c r="D154" i="22"/>
  <c r="AE154" i="22" s="1"/>
  <c r="D505" i="17"/>
  <c r="L505" i="17" s="1"/>
  <c r="D420" i="22"/>
  <c r="AE420" i="22" s="1"/>
  <c r="D221" i="17"/>
  <c r="M221" i="17" s="1"/>
  <c r="F82" i="17"/>
  <c r="F90" i="22"/>
  <c r="D357" i="22"/>
  <c r="P357" i="22" s="1"/>
  <c r="D47" i="17"/>
  <c r="M47" i="17" s="1"/>
  <c r="D410" i="17"/>
  <c r="L410" i="17" s="1"/>
  <c r="D595" i="22"/>
  <c r="AE595" i="22" s="1"/>
  <c r="D243" i="22"/>
  <c r="D234" i="17"/>
  <c r="F83" i="17"/>
  <c r="X83" i="1"/>
  <c r="F160" i="22"/>
  <c r="X327" i="1"/>
  <c r="F327" i="17"/>
  <c r="F598" i="22"/>
  <c r="F366" i="17"/>
  <c r="X366" i="1"/>
  <c r="F579" i="22"/>
  <c r="X523" i="1"/>
  <c r="F523" i="17"/>
  <c r="F498" i="22"/>
  <c r="X504" i="1"/>
  <c r="F504" i="17"/>
  <c r="M504" i="17" s="1"/>
  <c r="L618" i="17"/>
  <c r="L56" i="17"/>
  <c r="F158" i="17"/>
  <c r="X158" i="1"/>
  <c r="X238" i="1"/>
  <c r="F238" i="17"/>
  <c r="F399" i="22"/>
  <c r="L308" i="17"/>
  <c r="D343" i="22"/>
  <c r="AE343" i="22" s="1"/>
  <c r="D476" i="17"/>
  <c r="L476" i="17" s="1"/>
  <c r="D285" i="22"/>
  <c r="P285" i="22" s="1"/>
  <c r="D271" i="17"/>
  <c r="L271" i="17" s="1"/>
  <c r="X603" i="1"/>
  <c r="F494" i="22"/>
  <c r="F603" i="17"/>
  <c r="D187" i="22"/>
  <c r="D260" i="17"/>
  <c r="F351" i="17"/>
  <c r="X351" i="1"/>
  <c r="F230" i="22"/>
  <c r="X255" i="1"/>
  <c r="F126" i="22"/>
  <c r="F255" i="17"/>
  <c r="X420" i="1"/>
  <c r="F420" i="17"/>
  <c r="F257" i="22"/>
  <c r="D148" i="22"/>
  <c r="AE148" i="22" s="1"/>
  <c r="D44" i="17"/>
  <c r="M44" i="17" s="1"/>
  <c r="D550" i="22"/>
  <c r="AE550" i="22" s="1"/>
  <c r="D269" i="17"/>
  <c r="D85" i="22"/>
  <c r="P85" i="22" s="1"/>
  <c r="D547" i="17"/>
  <c r="L547" i="17" s="1"/>
  <c r="D162" i="22"/>
  <c r="AE162" i="22" s="1"/>
  <c r="D556" i="17"/>
  <c r="D619" i="22"/>
  <c r="AE619" i="22" s="1"/>
  <c r="D546" i="17"/>
  <c r="D370" i="22"/>
  <c r="D185" i="17"/>
  <c r="D294" i="22"/>
  <c r="AE294" i="22" s="1"/>
  <c r="D8" i="17"/>
  <c r="M8" i="17" s="1"/>
  <c r="D414" i="22"/>
  <c r="D66" i="17"/>
  <c r="D262" i="17"/>
  <c r="L262" i="17" s="1"/>
  <c r="D4" i="22"/>
  <c r="D334" i="17"/>
  <c r="M334" i="17" s="1"/>
  <c r="D207" i="22"/>
  <c r="AE207" i="22" s="1"/>
  <c r="D88" i="22"/>
  <c r="D30" i="17"/>
  <c r="D335" i="22"/>
  <c r="D21" i="17"/>
  <c r="F43" i="22"/>
  <c r="F571" i="17"/>
  <c r="AE361" i="22"/>
  <c r="F568" i="22"/>
  <c r="X339" i="1"/>
  <c r="F339" i="17"/>
  <c r="X403" i="1"/>
  <c r="F403" i="17"/>
  <c r="F516" i="22"/>
  <c r="X400" i="1"/>
  <c r="F400" i="17"/>
  <c r="F455" i="22"/>
  <c r="D194" i="22"/>
  <c r="P194" i="22" s="1"/>
  <c r="D125" i="17"/>
  <c r="M125" i="17" s="1"/>
  <c r="D45" i="22"/>
  <c r="P45" i="22" s="1"/>
  <c r="D108" i="17"/>
  <c r="L108" i="17" s="1"/>
  <c r="X52" i="1"/>
  <c r="F38" i="22"/>
  <c r="L417" i="17"/>
  <c r="L406" i="17"/>
  <c r="L142" i="17"/>
  <c r="L376" i="17"/>
  <c r="F580" i="17"/>
  <c r="F213" i="22"/>
  <c r="F185" i="17"/>
  <c r="M185" i="17" s="1"/>
  <c r="L472" i="17"/>
  <c r="F66" i="17"/>
  <c r="L488" i="17"/>
  <c r="X297" i="1"/>
  <c r="D304" i="22"/>
  <c r="P304" i="22" s="1"/>
  <c r="D287" i="17"/>
  <c r="L287" i="17" s="1"/>
  <c r="D113" i="22"/>
  <c r="P113" i="22" s="1"/>
  <c r="D340" i="17"/>
  <c r="L340" i="17" s="1"/>
  <c r="D325" i="22"/>
  <c r="D157" i="17"/>
  <c r="F427" i="17"/>
  <c r="M427" i="17" s="1"/>
  <c r="F560" i="22"/>
  <c r="X427" i="1"/>
  <c r="X451" i="1"/>
  <c r="F451" i="17"/>
  <c r="F558" i="22"/>
  <c r="D571" i="22"/>
  <c r="P571" i="22" s="1"/>
  <c r="D477" i="17"/>
  <c r="L477" i="17" s="1"/>
  <c r="D535" i="22"/>
  <c r="P535" i="22" s="1"/>
  <c r="D598" i="17"/>
  <c r="M598" i="17" s="1"/>
  <c r="D554" i="17"/>
  <c r="D383" i="22"/>
  <c r="AE383" i="22" s="1"/>
  <c r="D118" i="22"/>
  <c r="D187" i="17"/>
  <c r="L187" i="17" s="1"/>
  <c r="D268" i="22"/>
  <c r="D42" i="17"/>
  <c r="F178" i="17"/>
  <c r="F142" i="22"/>
  <c r="X178" i="1"/>
  <c r="X272" i="1"/>
  <c r="F539" i="22"/>
  <c r="F272" i="17"/>
  <c r="D353" i="17"/>
  <c r="L353" i="17" s="1"/>
  <c r="D78" i="22"/>
  <c r="AE78" i="22" s="1"/>
  <c r="D432" i="22"/>
  <c r="AE432" i="22" s="1"/>
  <c r="D306" i="17"/>
  <c r="D142" i="22"/>
  <c r="D178" i="17"/>
  <c r="L178" i="17" s="1"/>
  <c r="F581" i="17"/>
  <c r="F146" i="22"/>
  <c r="X581" i="1"/>
  <c r="F229" i="17"/>
  <c r="M229" i="17" s="1"/>
  <c r="X229" i="1"/>
  <c r="F289" i="22"/>
  <c r="X27" i="1"/>
  <c r="F342" i="22"/>
  <c r="F27" i="17"/>
  <c r="D209" i="22"/>
  <c r="D335" i="17"/>
  <c r="D626" i="17"/>
  <c r="D570" i="22"/>
  <c r="D487" i="22"/>
  <c r="AE487" i="22" s="1"/>
  <c r="D303" i="17"/>
  <c r="L303" i="17" s="1"/>
  <c r="D426" i="22"/>
  <c r="D126" i="17"/>
  <c r="D572" i="22"/>
  <c r="AE572" i="22" s="1"/>
  <c r="D69" i="17"/>
  <c r="M69" i="17" s="1"/>
  <c r="D24" i="17"/>
  <c r="M24" i="17" s="1"/>
  <c r="D19" i="22"/>
  <c r="P19" i="22" s="1"/>
  <c r="D138" i="17"/>
  <c r="M138" i="17" s="1"/>
  <c r="D338" i="22"/>
  <c r="AE338" i="22" s="1"/>
  <c r="D410" i="22"/>
  <c r="AE410" i="22" s="1"/>
  <c r="D560" i="17"/>
  <c r="L560" i="17" s="1"/>
  <c r="D180" i="22"/>
  <c r="AE180" i="22" s="1"/>
  <c r="D199" i="17"/>
  <c r="L199" i="17" s="1"/>
  <c r="D292" i="22"/>
  <c r="D463" i="17"/>
  <c r="D590" i="22"/>
  <c r="D48" i="17"/>
  <c r="D625" i="22"/>
  <c r="AE625" i="22" s="1"/>
  <c r="D496" i="17"/>
  <c r="M496" i="17" s="1"/>
  <c r="D276" i="22"/>
  <c r="AE276" i="22" s="1"/>
  <c r="D407" i="17"/>
  <c r="L407" i="17" s="1"/>
  <c r="D545" i="22"/>
  <c r="P545" i="22" s="1"/>
  <c r="D298" i="17"/>
  <c r="M298" i="17" s="1"/>
  <c r="D351" i="17"/>
  <c r="L351" i="17" s="1"/>
  <c r="D230" i="22"/>
  <c r="D174" i="22"/>
  <c r="AE174" i="22" s="1"/>
  <c r="D527" i="17"/>
  <c r="L527" i="17" s="1"/>
  <c r="D346" i="22"/>
  <c r="AE346" i="22" s="1"/>
  <c r="D279" i="17"/>
  <c r="L279" i="17" s="1"/>
  <c r="D445" i="22"/>
  <c r="D370" i="17"/>
  <c r="D56" i="22"/>
  <c r="P56" i="22" s="1"/>
  <c r="D25" i="17"/>
  <c r="M25" i="17" s="1"/>
  <c r="D617" i="17"/>
  <c r="L617" i="17" s="1"/>
  <c r="D232" i="22"/>
  <c r="AE232" i="22" s="1"/>
  <c r="D428" i="22"/>
  <c r="D114" i="17"/>
  <c r="D44" i="22"/>
  <c r="P44" i="22" s="1"/>
  <c r="D436" i="17"/>
  <c r="L436" i="17" s="1"/>
  <c r="D360" i="17"/>
  <c r="M360" i="17" s="1"/>
  <c r="D616" i="22"/>
  <c r="AE616" i="22" s="1"/>
  <c r="D310" i="22"/>
  <c r="D132" i="17"/>
  <c r="M132" i="17" s="1"/>
  <c r="D329" i="22"/>
  <c r="AE329" i="22" s="1"/>
  <c r="D458" i="17"/>
  <c r="M458" i="17" s="1"/>
  <c r="D439" i="17"/>
  <c r="D491" i="22"/>
  <c r="D136" i="22"/>
  <c r="P136" i="22" s="1"/>
  <c r="D425" i="17"/>
  <c r="L425" i="17" s="1"/>
  <c r="D216" i="22"/>
  <c r="D227" i="17"/>
  <c r="D593" i="17"/>
  <c r="D587" i="22"/>
  <c r="D448" i="22"/>
  <c r="D446" i="17"/>
  <c r="D112" i="17"/>
  <c r="M112" i="17" s="1"/>
  <c r="D26" i="22"/>
  <c r="AE26" i="22" s="1"/>
  <c r="D603" i="17"/>
  <c r="D494" i="22"/>
  <c r="D213" i="22"/>
  <c r="D449" i="17"/>
  <c r="D622" i="17"/>
  <c r="L622" i="17" s="1"/>
  <c r="D355" i="22"/>
  <c r="D337" i="17"/>
  <c r="M337" i="17" s="1"/>
  <c r="D489" i="22"/>
  <c r="AE489" i="22" s="1"/>
  <c r="D330" i="22"/>
  <c r="AE330" i="22" s="1"/>
  <c r="D88" i="17"/>
  <c r="M88" i="17" s="1"/>
  <c r="D478" i="22"/>
  <c r="D204" i="17"/>
  <c r="D137" i="22"/>
  <c r="D122" i="17"/>
  <c r="D30" i="22"/>
  <c r="D550" i="17"/>
  <c r="L550" i="17" s="1"/>
  <c r="D434" i="22"/>
  <c r="D73" i="17"/>
  <c r="D195" i="22"/>
  <c r="AE195" i="22" s="1"/>
  <c r="D188" i="17"/>
  <c r="M188" i="17" s="1"/>
  <c r="D332" i="22"/>
  <c r="AE332" i="22" s="1"/>
  <c r="D356" i="17"/>
  <c r="M356" i="17" s="1"/>
  <c r="D144" i="22"/>
  <c r="P144" i="22" s="1"/>
  <c r="D295" i="17"/>
  <c r="L295" i="17" s="1"/>
  <c r="D37" i="22"/>
  <c r="D341" i="17"/>
  <c r="D241" i="22"/>
  <c r="AE241" i="22" s="1"/>
  <c r="D374" i="17"/>
  <c r="L374" i="17" s="1"/>
  <c r="D57" i="22"/>
  <c r="P57" i="22" s="1"/>
  <c r="D147" i="17"/>
  <c r="M147" i="17" s="1"/>
  <c r="D492" i="22"/>
  <c r="D365" i="17"/>
  <c r="D267" i="22"/>
  <c r="D115" i="17"/>
  <c r="D117" i="22"/>
  <c r="AE117" i="22" s="1"/>
  <c r="D364" i="17"/>
  <c r="L364" i="17" s="1"/>
  <c r="D386" i="22"/>
  <c r="D253" i="17"/>
  <c r="D126" i="22"/>
  <c r="D255" i="17"/>
  <c r="D264" i="22"/>
  <c r="D322" i="17"/>
  <c r="D23" i="22"/>
  <c r="D389" i="17"/>
  <c r="D396" i="22"/>
  <c r="AE396" i="22" s="1"/>
  <c r="D384" i="17"/>
  <c r="M384" i="17" s="1"/>
  <c r="X365" i="1"/>
  <c r="F365" i="17"/>
  <c r="F492" i="22"/>
  <c r="D159" i="22"/>
  <c r="AE159" i="22" s="1"/>
  <c r="D38" i="17"/>
  <c r="D240" i="22"/>
  <c r="AE240" i="22" s="1"/>
  <c r="D565" i="17"/>
  <c r="L565" i="17" s="1"/>
  <c r="F134" i="17"/>
  <c r="F266" i="22"/>
  <c r="X134" i="1"/>
  <c r="F612" i="17"/>
  <c r="X612" i="1"/>
  <c r="F449" i="22"/>
  <c r="X302" i="1"/>
  <c r="F171" i="22"/>
  <c r="F120" i="17"/>
  <c r="X120" i="1"/>
  <c r="F158" i="22"/>
  <c r="X550" i="1"/>
  <c r="F30" i="22"/>
  <c r="X122" i="1"/>
  <c r="F137" i="22"/>
  <c r="F122" i="17"/>
  <c r="M122" i="17" s="1"/>
  <c r="F454" i="17"/>
  <c r="X454" i="1"/>
  <c r="F165" i="22"/>
  <c r="L614" i="17"/>
  <c r="F103" i="17"/>
  <c r="F168" i="22"/>
  <c r="F491" i="17"/>
  <c r="X491" i="1"/>
  <c r="F529" i="22"/>
  <c r="L479" i="17"/>
  <c r="AE624" i="22"/>
  <c r="X296" i="1"/>
  <c r="F424" i="22"/>
  <c r="F512" i="17"/>
  <c r="X512" i="1"/>
  <c r="F362" i="22"/>
  <c r="F390" i="17"/>
  <c r="X390" i="1"/>
  <c r="F597" i="22"/>
  <c r="X549" i="1"/>
  <c r="F514" i="22"/>
  <c r="F34" i="17"/>
  <c r="X34" i="1"/>
  <c r="F138" i="22"/>
  <c r="F130" i="17"/>
  <c r="M130" i="17" s="1"/>
  <c r="X130" i="1"/>
  <c r="F454" i="22"/>
  <c r="D441" i="22"/>
  <c r="P441" i="22" s="1"/>
  <c r="D445" i="17"/>
  <c r="M445" i="17" s="1"/>
  <c r="F519" i="17"/>
  <c r="F306" i="22"/>
  <c r="X519" i="1"/>
  <c r="D165" i="22"/>
  <c r="D454" i="17"/>
  <c r="F494" i="17"/>
  <c r="F483" i="22"/>
  <c r="X494" i="1"/>
  <c r="D626" i="22"/>
  <c r="D307" i="17"/>
  <c r="D597" i="22"/>
  <c r="D390" i="17"/>
  <c r="D510" i="22"/>
  <c r="P510" i="22" s="1"/>
  <c r="D459" i="17"/>
  <c r="M459" i="17" s="1"/>
  <c r="L194" i="17"/>
  <c r="X6" i="1"/>
  <c r="F6" i="17"/>
  <c r="F54" i="22"/>
  <c r="D266" i="17"/>
  <c r="L266" i="17" s="1"/>
  <c r="D250" i="22"/>
  <c r="AE250" i="22" s="1"/>
  <c r="D504" i="22"/>
  <c r="D408" i="17"/>
  <c r="D321" i="22"/>
  <c r="D634" i="17"/>
  <c r="D537" i="22"/>
  <c r="P537" i="22" s="1"/>
  <c r="D257" i="17"/>
  <c r="M257" i="17" s="1"/>
  <c r="D91" i="22"/>
  <c r="AE91" i="22" s="1"/>
  <c r="D579" i="17"/>
  <c r="L579" i="17" s="1"/>
  <c r="D606" i="22"/>
  <c r="AE606" i="22" s="1"/>
  <c r="D198" i="17"/>
  <c r="L198" i="17" s="1"/>
  <c r="D97" i="22"/>
  <c r="D514" i="17"/>
  <c r="D465" i="22"/>
  <c r="D509" i="17"/>
  <c r="D375" i="22"/>
  <c r="D535" i="17"/>
  <c r="D490" i="22"/>
  <c r="AE490" i="22" s="1"/>
  <c r="D86" i="17"/>
  <c r="M86" i="17" s="1"/>
  <c r="D255" i="22"/>
  <c r="D419" i="17"/>
  <c r="D400" i="22"/>
  <c r="D183" i="17"/>
  <c r="X60" i="1"/>
  <c r="F416" i="22"/>
  <c r="F60" i="17"/>
  <c r="F592" i="17"/>
  <c r="F398" i="22"/>
  <c r="X592" i="1"/>
  <c r="F373" i="17"/>
  <c r="X373" i="1"/>
  <c r="F468" i="22"/>
  <c r="F544" i="17"/>
  <c r="F46" i="22"/>
  <c r="X544" i="1"/>
  <c r="D318" i="22"/>
  <c r="AE318" i="22" s="1"/>
  <c r="D243" i="17"/>
  <c r="L243" i="17" s="1"/>
  <c r="F197" i="17"/>
  <c r="M197" i="17" s="1"/>
  <c r="X197" i="1"/>
  <c r="F506" i="22"/>
  <c r="P506" i="22" s="1"/>
  <c r="X503" i="1"/>
  <c r="F66" i="22"/>
  <c r="F503" i="17"/>
  <c r="D613" i="17"/>
  <c r="L613" i="17" s="1"/>
  <c r="D546" i="22"/>
  <c r="AE546" i="22" s="1"/>
  <c r="F269" i="17"/>
  <c r="M269" i="17" s="1"/>
  <c r="F211" i="17"/>
  <c r="F448" i="22"/>
  <c r="AE366" i="22"/>
  <c r="L356" i="17"/>
  <c r="L12" i="17"/>
  <c r="AE74" i="22"/>
  <c r="F292" i="17"/>
  <c r="F370" i="22"/>
  <c r="X269" i="1"/>
  <c r="F610" i="17"/>
  <c r="L186" i="17"/>
  <c r="L173" i="17"/>
  <c r="F406" i="22"/>
  <c r="F102" i="22"/>
  <c r="L125" i="17"/>
  <c r="F217" i="22"/>
  <c r="L416" i="17"/>
  <c r="AE615" i="22"/>
  <c r="F89" i="17"/>
  <c r="L402" i="17"/>
  <c r="X480" i="1"/>
  <c r="F4" i="22"/>
  <c r="F551" i="17"/>
  <c r="L598" i="17"/>
  <c r="F449" i="17"/>
  <c r="F167" i="22"/>
  <c r="L360" i="17"/>
  <c r="D158" i="22"/>
  <c r="D120" i="17"/>
  <c r="L120" i="17" s="1"/>
  <c r="D621" i="22"/>
  <c r="P621" i="22" s="1"/>
  <c r="D96" i="17"/>
  <c r="L96" i="17" s="1"/>
  <c r="X569" i="1"/>
  <c r="F569" i="17"/>
  <c r="F35" i="22"/>
  <c r="X464" i="1"/>
  <c r="F464" i="17"/>
  <c r="F249" i="22"/>
  <c r="D39" i="22"/>
  <c r="P39" i="22" s="1"/>
  <c r="D567" i="17"/>
  <c r="L567" i="17" s="1"/>
  <c r="D505" i="22"/>
  <c r="AE505" i="22" s="1"/>
  <c r="D154" i="17"/>
  <c r="L154" i="17" s="1"/>
  <c r="D107" i="22"/>
  <c r="AE107" i="22" s="1"/>
  <c r="D174" i="17"/>
  <c r="M174" i="17" s="1"/>
  <c r="D491" i="17"/>
  <c r="D529" i="22"/>
  <c r="F95" i="17"/>
  <c r="X95" i="1"/>
  <c r="F459" i="22"/>
  <c r="X48" i="1"/>
  <c r="F48" i="17"/>
  <c r="F590" i="22"/>
  <c r="F566" i="17"/>
  <c r="F93" i="22"/>
  <c r="X566" i="1"/>
  <c r="D157" i="22"/>
  <c r="D41" i="17"/>
  <c r="D514" i="22"/>
  <c r="D549" i="17"/>
  <c r="L549" i="17" s="1"/>
  <c r="F461" i="22"/>
  <c r="F443" i="17"/>
  <c r="X443" i="1"/>
  <c r="X346" i="1"/>
  <c r="F346" i="17"/>
  <c r="F81" i="22"/>
  <c r="X123" i="1"/>
  <c r="F123" i="17"/>
  <c r="F608" i="22"/>
  <c r="D431" i="22"/>
  <c r="D333" i="17"/>
  <c r="D493" i="22"/>
  <c r="D541" i="17"/>
  <c r="D429" i="22"/>
  <c r="D220" i="17"/>
  <c r="X433" i="1"/>
  <c r="F433" i="17"/>
  <c r="M433" i="17" s="1"/>
  <c r="F532" i="22"/>
  <c r="D94" i="22"/>
  <c r="AE94" i="22" s="1"/>
  <c r="D54" i="17"/>
  <c r="L54" i="17" s="1"/>
  <c r="F538" i="17"/>
  <c r="F20" i="22"/>
  <c r="X538" i="1"/>
  <c r="F473" i="17"/>
  <c r="F236" i="22"/>
  <c r="X473" i="1"/>
  <c r="D290" i="22"/>
  <c r="AE290" i="22" s="1"/>
  <c r="D497" i="17"/>
  <c r="L497" i="17" s="1"/>
  <c r="D27" i="22"/>
  <c r="D78" i="17"/>
  <c r="D594" i="17"/>
  <c r="M594" i="17" s="1"/>
  <c r="D252" i="22"/>
  <c r="AE252" i="22" s="1"/>
  <c r="D405" i="17"/>
  <c r="D320" i="22"/>
  <c r="D96" i="22"/>
  <c r="D170" i="17"/>
  <c r="D339" i="17"/>
  <c r="D568" i="22"/>
  <c r="D362" i="22"/>
  <c r="D512" i="17"/>
  <c r="L512" i="17" s="1"/>
  <c r="D254" i="22"/>
  <c r="AE254" i="22" s="1"/>
  <c r="D590" i="17"/>
  <c r="L590" i="17" s="1"/>
  <c r="D399" i="22"/>
  <c r="D238" i="17"/>
  <c r="D93" i="22"/>
  <c r="D566" i="17"/>
  <c r="L566" i="17" s="1"/>
  <c r="D151" i="17"/>
  <c r="M151" i="17" s="1"/>
  <c r="D99" i="22"/>
  <c r="AE99" i="22" s="1"/>
  <c r="D591" i="17"/>
  <c r="M591" i="17" s="1"/>
  <c r="D376" i="22"/>
  <c r="AE376" i="22" s="1"/>
  <c r="D5" i="17"/>
  <c r="L5" i="17" s="1"/>
  <c r="D147" i="22"/>
  <c r="AE147" i="22" s="1"/>
  <c r="D296" i="22"/>
  <c r="AE296" i="22" s="1"/>
  <c r="D502" i="17"/>
  <c r="L502" i="17" s="1"/>
  <c r="D114" i="22"/>
  <c r="D23" i="17"/>
  <c r="L23" i="17" s="1"/>
  <c r="D152" i="22"/>
  <c r="AE152" i="22" s="1"/>
  <c r="D630" i="17"/>
  <c r="M630" i="17" s="1"/>
  <c r="D366" i="17"/>
  <c r="L366" i="17" s="1"/>
  <c r="D579" i="22"/>
  <c r="D31" i="22"/>
  <c r="AE31" i="22" s="1"/>
  <c r="D511" i="17"/>
  <c r="D634" i="22"/>
  <c r="AE634" i="22" s="1"/>
  <c r="D152" i="17"/>
  <c r="L152" i="17" s="1"/>
  <c r="D553" i="17"/>
  <c r="M553" i="17" s="1"/>
  <c r="D288" i="22"/>
  <c r="AE288" i="22" s="1"/>
  <c r="D583" i="17"/>
  <c r="L583" i="17" s="1"/>
  <c r="D270" i="22"/>
  <c r="P270" i="22" s="1"/>
  <c r="D90" i="22"/>
  <c r="D82" i="17"/>
  <c r="D244" i="22"/>
  <c r="AE244" i="22" s="1"/>
  <c r="D168" i="17"/>
  <c r="L168" i="17" s="1"/>
  <c r="D405" i="22"/>
  <c r="AE405" i="22" s="1"/>
  <c r="D275" i="17"/>
  <c r="M275" i="17" s="1"/>
  <c r="D87" i="22"/>
  <c r="AE87" i="22" s="1"/>
  <c r="D258" i="17"/>
  <c r="L258" i="17" s="1"/>
  <c r="D481" i="22"/>
  <c r="D597" i="17"/>
  <c r="D361" i="17"/>
  <c r="L361" i="17" s="1"/>
  <c r="D69" i="22"/>
  <c r="AE69" i="22" s="1"/>
  <c r="D466" i="22"/>
  <c r="AE466" i="22" s="1"/>
  <c r="D619" i="17"/>
  <c r="M619" i="17" s="1"/>
  <c r="D235" i="22"/>
  <c r="AE235" i="22" s="1"/>
  <c r="D529" i="17"/>
  <c r="L529" i="17" s="1"/>
  <c r="D272" i="22"/>
  <c r="AE272" i="22" s="1"/>
  <c r="D589" i="17"/>
  <c r="L589" i="17" s="1"/>
  <c r="D518" i="22"/>
  <c r="AE518" i="22" s="1"/>
  <c r="D415" i="17"/>
  <c r="L415" i="17" s="1"/>
  <c r="D458" i="22"/>
  <c r="D392" i="17"/>
  <c r="D398" i="22"/>
  <c r="D592" i="17"/>
  <c r="L592" i="17" s="1"/>
  <c r="D558" i="17"/>
  <c r="D63" i="22"/>
  <c r="D622" i="22"/>
  <c r="AE622" i="22" s="1"/>
  <c r="D273" i="17"/>
  <c r="L273" i="17" s="1"/>
  <c r="D391" i="17"/>
  <c r="D293" i="22"/>
  <c r="D620" i="22"/>
  <c r="AE620" i="22" s="1"/>
  <c r="D371" i="17"/>
  <c r="M371" i="17" s="1"/>
  <c r="D75" i="22"/>
  <c r="D584" i="17"/>
  <c r="D469" i="22"/>
  <c r="D486" i="17"/>
  <c r="D9" i="22"/>
  <c r="AE9" i="22" s="1"/>
  <c r="D9" i="17"/>
  <c r="L9" i="17" s="1"/>
  <c r="D256" i="22"/>
  <c r="P256" i="22" s="1"/>
  <c r="D59" i="17"/>
  <c r="M59" i="17" s="1"/>
  <c r="D525" i="22"/>
  <c r="D292" i="17"/>
  <c r="D193" i="22"/>
  <c r="AE193" i="22" s="1"/>
  <c r="D231" i="17"/>
  <c r="L231" i="17" s="1"/>
  <c r="D248" i="22"/>
  <c r="D213" i="17"/>
  <c r="D315" i="22"/>
  <c r="AE315" i="22" s="1"/>
  <c r="D310" i="17"/>
  <c r="L310" i="17" s="1"/>
  <c r="D539" i="22"/>
  <c r="D272" i="17"/>
  <c r="D512" i="22"/>
  <c r="AE512" i="22" s="1"/>
  <c r="D301" i="17"/>
  <c r="M301" i="17" s="1"/>
  <c r="D507" i="22"/>
  <c r="AE507" i="22" s="1"/>
  <c r="D19" i="17"/>
  <c r="M19" i="17" s="1"/>
  <c r="D291" i="22"/>
  <c r="AE291" i="22" s="1"/>
  <c r="D300" i="17"/>
  <c r="L300" i="17" s="1"/>
  <c r="D237" i="22"/>
  <c r="D192" i="17"/>
  <c r="D452" i="22"/>
  <c r="D305" i="17"/>
  <c r="D116" i="22"/>
  <c r="AE116" i="22" s="1"/>
  <c r="D150" i="17"/>
  <c r="M150" i="17" s="1"/>
  <c r="D613" i="22"/>
  <c r="AE613" i="22" s="1"/>
  <c r="D74" i="17"/>
  <c r="M74" i="17" s="1"/>
  <c r="D149" i="22"/>
  <c r="D128" i="17"/>
  <c r="D122" i="22"/>
  <c r="D222" i="17"/>
  <c r="D22" i="22"/>
  <c r="AE22" i="22" s="1"/>
  <c r="D182" i="17"/>
  <c r="M182" i="17" s="1"/>
  <c r="X481" i="1"/>
  <c r="F481" i="17"/>
  <c r="F569" i="22"/>
  <c r="D552" i="22"/>
  <c r="D319" i="17"/>
  <c r="D391" i="22"/>
  <c r="AE391" i="22" s="1"/>
  <c r="D317" i="17"/>
  <c r="L317" i="17" s="1"/>
  <c r="F126" i="17"/>
  <c r="F426" i="22"/>
  <c r="X126" i="1"/>
  <c r="X64" i="1"/>
  <c r="F64" i="17"/>
  <c r="F578" i="22"/>
  <c r="F268" i="17"/>
  <c r="M268" i="17" s="1"/>
  <c r="F177" i="22"/>
  <c r="X268" i="1"/>
  <c r="F137" i="17"/>
  <c r="X137" i="1"/>
  <c r="X520" i="1"/>
  <c r="F175" i="22"/>
  <c r="X107" i="1"/>
  <c r="F107" i="17"/>
  <c r="F279" i="22"/>
  <c r="P279" i="22" s="1"/>
  <c r="F30" i="17"/>
  <c r="M30" i="17" s="1"/>
  <c r="X30" i="1"/>
  <c r="F88" i="22"/>
  <c r="L298" i="17"/>
  <c r="F203" i="17"/>
  <c r="F172" i="22"/>
  <c r="X531" i="1"/>
  <c r="F300" i="22"/>
  <c r="F531" i="17"/>
  <c r="F10" i="22"/>
  <c r="F349" i="17"/>
  <c r="AE563" i="22"/>
  <c r="X558" i="1"/>
  <c r="F558" i="17"/>
  <c r="F63" i="22"/>
  <c r="F226" i="17"/>
  <c r="M226" i="17" s="1"/>
  <c r="X226" i="1"/>
  <c r="F190" i="22"/>
  <c r="D64" i="22"/>
  <c r="AE64" i="22" s="1"/>
  <c r="D109" i="17"/>
  <c r="M109" i="17" s="1"/>
  <c r="X518" i="1"/>
  <c r="F324" i="22"/>
  <c r="F518" i="17"/>
  <c r="D206" i="17"/>
  <c r="L206" i="17" s="1"/>
  <c r="D133" i="22"/>
  <c r="AE133" i="22" s="1"/>
  <c r="D406" i="22"/>
  <c r="D70" i="17"/>
  <c r="L70" i="17" s="1"/>
  <c r="D607" i="22"/>
  <c r="D189" i="17"/>
  <c r="F166" i="22"/>
  <c r="F573" i="17"/>
  <c r="X573" i="1"/>
  <c r="F179" i="17"/>
  <c r="F353" i="22"/>
  <c r="X179" i="1"/>
  <c r="X326" i="1"/>
  <c r="F447" i="22"/>
  <c r="F326" i="17"/>
  <c r="M326" i="17" s="1"/>
  <c r="D284" i="22"/>
  <c r="D119" i="17"/>
  <c r="X423" i="1"/>
  <c r="F423" i="17"/>
  <c r="F544" i="22"/>
  <c r="X128" i="1"/>
  <c r="F128" i="17"/>
  <c r="F149" i="22"/>
  <c r="F195" i="17"/>
  <c r="M195" i="17" s="1"/>
  <c r="X195" i="1"/>
  <c r="F220" i="22"/>
  <c r="X166" i="1"/>
  <c r="F281" i="22"/>
  <c r="P281" i="22" s="1"/>
  <c r="F166" i="17"/>
  <c r="X183" i="1"/>
  <c r="F400" i="22"/>
  <c r="F183" i="17"/>
  <c r="M183" i="17" s="1"/>
  <c r="D511" i="22"/>
  <c r="AE511" i="22" s="1"/>
  <c r="D447" i="17"/>
  <c r="L447" i="17" s="1"/>
  <c r="D245" i="22"/>
  <c r="AE245" i="22" s="1"/>
  <c r="D609" i="17"/>
  <c r="L609" i="17" s="1"/>
  <c r="D542" i="22"/>
  <c r="AE542" i="22" s="1"/>
  <c r="D217" i="17"/>
  <c r="L217" i="17" s="1"/>
  <c r="D354" i="22"/>
  <c r="AE354" i="22" s="1"/>
  <c r="D628" i="17"/>
  <c r="L628" i="17" s="1"/>
  <c r="D449" i="22"/>
  <c r="D612" i="17"/>
  <c r="D36" i="22"/>
  <c r="AE36" i="22" s="1"/>
  <c r="D161" i="17"/>
  <c r="L161" i="17" s="1"/>
  <c r="D135" i="22"/>
  <c r="AE135" i="22" s="1"/>
  <c r="D17" i="17"/>
  <c r="M17" i="17" s="1"/>
  <c r="D17" i="22"/>
  <c r="AE17" i="22" s="1"/>
  <c r="D254" i="17"/>
  <c r="L254" i="17" s="1"/>
  <c r="D127" i="22"/>
  <c r="AE127" i="22" s="1"/>
  <c r="D116" i="17"/>
  <c r="L116" i="17" s="1"/>
  <c r="D102" i="22"/>
  <c r="D211" i="17"/>
  <c r="X528" i="1"/>
  <c r="F528" i="17"/>
  <c r="F191" i="22"/>
  <c r="F78" i="17"/>
  <c r="X78" i="1"/>
  <c r="L275" i="17"/>
  <c r="F53" i="22"/>
  <c r="F252" i="17"/>
  <c r="X252" i="1"/>
  <c r="X524" i="1"/>
  <c r="F524" i="17"/>
  <c r="F225" i="22"/>
  <c r="L207" i="17"/>
  <c r="L484" i="17"/>
  <c r="L182" i="17"/>
  <c r="L193" i="17"/>
  <c r="L150" i="17"/>
  <c r="L8" i="17"/>
  <c r="AE44" i="22"/>
  <c r="L74" i="17"/>
  <c r="F225" i="17"/>
  <c r="L591" i="17"/>
  <c r="L14" i="17"/>
  <c r="L495" i="17"/>
  <c r="L25" i="17"/>
  <c r="L47" i="17"/>
  <c r="L387" i="17"/>
  <c r="L46" i="17"/>
  <c r="AE285" i="22"/>
  <c r="L112" i="17"/>
  <c r="F511" i="17"/>
  <c r="L201" i="17"/>
  <c r="L294" i="17"/>
  <c r="F414" i="17"/>
  <c r="L633" i="17"/>
  <c r="L513" i="17"/>
  <c r="L188" i="17"/>
  <c r="F525" i="22"/>
  <c r="AE314" i="22"/>
  <c r="D513" i="22"/>
  <c r="AE513" i="22" s="1"/>
  <c r="D461" i="17"/>
  <c r="M461" i="17" s="1"/>
  <c r="D42" i="22"/>
  <c r="D277" i="17"/>
  <c r="D551" i="17"/>
  <c r="D316" i="22"/>
  <c r="D236" i="22"/>
  <c r="D473" i="17"/>
  <c r="D128" i="22"/>
  <c r="P128" i="22" s="1"/>
  <c r="D36" i="17"/>
  <c r="M36" i="17" s="1"/>
  <c r="F176" i="17"/>
  <c r="M176" i="17" s="1"/>
  <c r="X176" i="1"/>
  <c r="F183" i="22"/>
  <c r="D540" i="22"/>
  <c r="AE540" i="22" s="1"/>
  <c r="D412" i="17"/>
  <c r="L412" i="17" s="1"/>
  <c r="D62" i="22"/>
  <c r="AE62" i="22" s="1"/>
  <c r="D162" i="17"/>
  <c r="L162" i="17" s="1"/>
  <c r="D20" i="22"/>
  <c r="D538" i="17"/>
  <c r="L538" i="17" s="1"/>
  <c r="D155" i="17"/>
  <c r="L155" i="17" s="1"/>
  <c r="D239" i="22"/>
  <c r="X85" i="1"/>
  <c r="F628" i="22"/>
  <c r="F85" i="17"/>
  <c r="X42" i="1"/>
  <c r="F268" i="22"/>
  <c r="F42" i="17"/>
  <c r="D562" i="22"/>
  <c r="AE562" i="22" s="1"/>
  <c r="D467" i="17"/>
  <c r="M467" i="17" s="1"/>
  <c r="D582" i="17"/>
  <c r="M582" i="17" s="1"/>
  <c r="D196" i="22"/>
  <c r="AE196" i="22" s="1"/>
  <c r="D61" i="22"/>
  <c r="AE61" i="22" s="1"/>
  <c r="D324" i="17"/>
  <c r="L324" i="17" s="1"/>
  <c r="X601" i="1"/>
  <c r="F592" i="22"/>
  <c r="F601" i="17"/>
  <c r="X177" i="1"/>
  <c r="F286" i="22"/>
  <c r="F177" i="17"/>
  <c r="D516" i="22"/>
  <c r="D403" i="17"/>
  <c r="D589" i="22"/>
  <c r="AE589" i="22" s="1"/>
  <c r="D105" i="17"/>
  <c r="L105" i="17" s="1"/>
  <c r="D601" i="17"/>
  <c r="D592" i="22"/>
  <c r="X369" i="1"/>
  <c r="F369" i="17"/>
  <c r="F80" i="22"/>
  <c r="X16" i="1"/>
  <c r="F16" i="17"/>
  <c r="F450" i="22"/>
  <c r="D618" i="22"/>
  <c r="AE618" i="22" s="1"/>
  <c r="D448" i="17"/>
  <c r="L448" i="17" s="1"/>
  <c r="D604" i="22"/>
  <c r="AE604" i="22" s="1"/>
  <c r="D396" i="17"/>
  <c r="L396" i="17" s="1"/>
  <c r="D508" i="17"/>
  <c r="L508" i="17" s="1"/>
  <c r="D200" i="22"/>
  <c r="AE200" i="22" s="1"/>
  <c r="D339" i="22"/>
  <c r="AE339" i="22" s="1"/>
  <c r="D483" i="17"/>
  <c r="L483" i="17" s="1"/>
  <c r="D98" i="17"/>
  <c r="D201" i="22"/>
  <c r="D397" i="17"/>
  <c r="L397" i="17" s="1"/>
  <c r="D541" i="22"/>
  <c r="AE541" i="22" s="1"/>
  <c r="D385" i="22"/>
  <c r="AE385" i="22" s="1"/>
  <c r="D181" i="17"/>
  <c r="L181" i="17" s="1"/>
  <c r="D290" i="17"/>
  <c r="L290" i="17" s="1"/>
  <c r="D299" i="22"/>
  <c r="AE299" i="22" s="1"/>
  <c r="D484" i="22"/>
  <c r="AE484" i="22" s="1"/>
  <c r="D190" i="17"/>
  <c r="M190" i="17" s="1"/>
  <c r="D526" i="17"/>
  <c r="L526" i="17" s="1"/>
  <c r="D480" i="22"/>
  <c r="AE480" i="22" s="1"/>
  <c r="D251" i="17"/>
  <c r="M251" i="17" s="1"/>
  <c r="D211" i="22"/>
  <c r="AE211" i="22" s="1"/>
  <c r="D202" i="22"/>
  <c r="AE202" i="22" s="1"/>
  <c r="D428" i="17"/>
  <c r="L428" i="17" s="1"/>
  <c r="D54" i="22"/>
  <c r="D6" i="17"/>
  <c r="L6" i="17" s="1"/>
  <c r="D123" i="22"/>
  <c r="AE123" i="22" s="1"/>
  <c r="D462" i="17"/>
  <c r="L462" i="17" s="1"/>
  <c r="D76" i="22"/>
  <c r="AE76" i="22" s="1"/>
  <c r="D212" i="17"/>
  <c r="L212" i="17" s="1"/>
  <c r="D606" i="17"/>
  <c r="L606" i="17" s="1"/>
  <c r="D21" i="22"/>
  <c r="AE21" i="22" s="1"/>
  <c r="D171" i="22"/>
  <c r="D302" i="17"/>
  <c r="L302" i="17" s="1"/>
  <c r="D489" i="17"/>
  <c r="L489" i="17" s="1"/>
  <c r="D283" i="22"/>
  <c r="AE283" i="22" s="1"/>
  <c r="D519" i="17"/>
  <c r="L519" i="17" s="1"/>
  <c r="D306" i="22"/>
  <c r="D129" i="22"/>
  <c r="AE129" i="22" s="1"/>
  <c r="D377" i="17"/>
  <c r="D347" i="22"/>
  <c r="AE347" i="22" s="1"/>
  <c r="D215" i="17"/>
  <c r="L215" i="17" s="1"/>
  <c r="D342" i="22"/>
  <c r="D27" i="17"/>
  <c r="D139" i="22"/>
  <c r="D537" i="17"/>
  <c r="D387" i="22"/>
  <c r="P387" i="22" s="1"/>
  <c r="D533" i="17"/>
  <c r="L533" i="17" s="1"/>
  <c r="D423" i="22"/>
  <c r="AE423" i="22" s="1"/>
  <c r="D297" i="17"/>
  <c r="L297" i="17" s="1"/>
  <c r="D263" i="22"/>
  <c r="D555" i="17"/>
  <c r="L555" i="17" s="1"/>
  <c r="D617" i="22"/>
  <c r="D465" i="17"/>
  <c r="D228" i="22"/>
  <c r="AE228" i="22" s="1"/>
  <c r="D525" i="17"/>
  <c r="L525" i="17" s="1"/>
  <c r="D3" i="22"/>
  <c r="AE3" i="22" s="1"/>
  <c r="D31" i="17"/>
  <c r="L31" i="17" s="1"/>
  <c r="D562" i="17"/>
  <c r="D83" i="22"/>
  <c r="D191" i="22"/>
  <c r="D528" i="17"/>
  <c r="D483" i="22"/>
  <c r="D494" i="17"/>
  <c r="L494" i="17" s="1"/>
  <c r="D25" i="22"/>
  <c r="AE25" i="22" s="1"/>
  <c r="D209" i="17"/>
  <c r="L209" i="17" s="1"/>
  <c r="D369" i="22"/>
  <c r="D263" i="17"/>
  <c r="L263" i="17" s="1"/>
  <c r="D608" i="22"/>
  <c r="D123" i="17"/>
  <c r="L123" i="17" s="1"/>
  <c r="D175" i="22"/>
  <c r="D520" i="17"/>
  <c r="L520" i="17" s="1"/>
  <c r="D413" i="17"/>
  <c r="L413" i="17" s="1"/>
  <c r="D393" i="22"/>
  <c r="AE393" i="22" s="1"/>
  <c r="D261" i="22"/>
  <c r="P261" i="22" s="1"/>
  <c r="D200" i="17"/>
  <c r="L200" i="17" s="1"/>
  <c r="D578" i="22"/>
  <c r="D64" i="17"/>
  <c r="D302" i="22"/>
  <c r="AE302" i="22" s="1"/>
  <c r="D228" i="17"/>
  <c r="L228" i="17" s="1"/>
  <c r="D367" i="22"/>
  <c r="AE367" i="22" s="1"/>
  <c r="D167" i="17"/>
  <c r="L167" i="17" s="1"/>
  <c r="D522" i="22"/>
  <c r="AE522" i="22" s="1"/>
  <c r="D149" i="17"/>
  <c r="L149" i="17" s="1"/>
  <c r="D151" i="22"/>
  <c r="AE151" i="22" s="1"/>
  <c r="D246" i="17"/>
  <c r="L246" i="17" s="1"/>
  <c r="D70" i="22"/>
  <c r="D144" i="17"/>
  <c r="D185" i="22"/>
  <c r="AE185" i="22" s="1"/>
  <c r="D237" i="17"/>
  <c r="L237" i="17" s="1"/>
  <c r="D350" i="17"/>
  <c r="D409" i="22"/>
  <c r="D178" i="22"/>
  <c r="AE178" i="22" s="1"/>
  <c r="D236" i="17"/>
  <c r="L236" i="17" s="1"/>
  <c r="D348" i="22"/>
  <c r="AE348" i="22" s="1"/>
  <c r="D421" i="17"/>
  <c r="L421" i="17" s="1"/>
  <c r="D68" i="22"/>
  <c r="AE68" i="22" s="1"/>
  <c r="D35" i="17"/>
  <c r="L35" i="17" s="1"/>
  <c r="D627" i="22"/>
  <c r="D422" i="17"/>
  <c r="D415" i="22"/>
  <c r="AE415" i="22" s="1"/>
  <c r="D559" i="17"/>
  <c r="L559" i="17" s="1"/>
  <c r="D330" i="17"/>
  <c r="L330" i="17" s="1"/>
  <c r="D7" i="22"/>
  <c r="D98" i="22"/>
  <c r="AE98" i="22" s="1"/>
  <c r="D77" i="17"/>
  <c r="L77" i="17" s="1"/>
  <c r="D610" i="22"/>
  <c r="AE610" i="22" s="1"/>
  <c r="D102" i="17"/>
  <c r="L102" i="17" s="1"/>
  <c r="D317" i="22"/>
  <c r="AE317" i="22" s="1"/>
  <c r="D100" i="17"/>
  <c r="L100" i="17" s="1"/>
  <c r="X157" i="1"/>
  <c r="F157" i="17"/>
  <c r="F325" i="22"/>
  <c r="D35" i="22"/>
  <c r="D569" i="17"/>
  <c r="L569" i="17" s="1"/>
  <c r="D482" i="22"/>
  <c r="AE482" i="22" s="1"/>
  <c r="D50" i="17"/>
  <c r="L50" i="17" s="1"/>
  <c r="D487" i="17"/>
  <c r="L487" i="17" s="1"/>
  <c r="D351" i="22"/>
  <c r="AE351" i="22" s="1"/>
  <c r="D463" i="22"/>
  <c r="AE463" i="22" s="1"/>
  <c r="D72" i="17"/>
  <c r="L72" i="17" s="1"/>
  <c r="D528" i="22"/>
  <c r="AE528" i="22" s="1"/>
  <c r="D278" i="17"/>
  <c r="L278" i="17" s="1"/>
  <c r="D623" i="17"/>
  <c r="L623" i="17" s="1"/>
  <c r="D86" i="22"/>
  <c r="AE86" i="22" s="1"/>
  <c r="F363" i="17"/>
  <c r="F273" i="22"/>
  <c r="X363" i="1"/>
  <c r="F370" i="17"/>
  <c r="F445" i="22"/>
  <c r="F306" i="17"/>
  <c r="X306" i="1"/>
  <c r="L232" i="17"/>
  <c r="X288" i="1"/>
  <c r="F381" i="22"/>
  <c r="F288" i="17"/>
  <c r="F240" i="17"/>
  <c r="F259" i="22"/>
  <c r="X240" i="1"/>
  <c r="F341" i="17"/>
  <c r="F37" i="22"/>
  <c r="X341" i="1"/>
  <c r="X472" i="1"/>
  <c r="F609" i="22"/>
  <c r="P609" i="22" s="1"/>
  <c r="X515" i="1"/>
  <c r="F515" i="17"/>
  <c r="F397" i="22"/>
  <c r="F350" i="17"/>
  <c r="F409" i="22"/>
  <c r="X350" i="1"/>
  <c r="F432" i="17"/>
  <c r="M432" i="17" s="1"/>
  <c r="X432" i="1"/>
  <c r="F182" i="22"/>
  <c r="F437" i="22"/>
  <c r="F169" i="17"/>
  <c r="X169" i="1"/>
  <c r="L347" i="17"/>
  <c r="L576" i="17"/>
  <c r="L69" i="17"/>
  <c r="F110" i="17"/>
  <c r="F305" i="22"/>
  <c r="X110" i="1"/>
  <c r="F21" i="17"/>
  <c r="X21" i="1"/>
  <c r="F335" i="22"/>
  <c r="F362" i="17"/>
  <c r="F331" i="22"/>
  <c r="X362" i="1"/>
  <c r="X91" i="1"/>
  <c r="F91" i="17"/>
  <c r="M91" i="17" s="1"/>
  <c r="F199" i="22"/>
  <c r="P199" i="22" s="1"/>
  <c r="F379" i="17"/>
  <c r="F575" i="22"/>
  <c r="X379" i="1"/>
  <c r="F335" i="17"/>
  <c r="M335" i="17" s="1"/>
  <c r="F209" i="22"/>
  <c r="P209" i="22" s="1"/>
  <c r="X335" i="1"/>
  <c r="F537" i="17"/>
  <c r="M537" i="17" s="1"/>
  <c r="F139" i="22"/>
  <c r="X537" i="1"/>
  <c r="X535" i="1"/>
  <c r="F535" i="17"/>
  <c r="M535" i="17" s="1"/>
  <c r="F375" i="22"/>
  <c r="D605" i="22"/>
  <c r="D474" i="17"/>
  <c r="L474" i="17" s="1"/>
  <c r="D477" i="22"/>
  <c r="AE477" i="22" s="1"/>
  <c r="D284" i="17"/>
  <c r="L284" i="17" s="1"/>
  <c r="D353" i="22"/>
  <c r="D179" i="17"/>
  <c r="L179" i="17" s="1"/>
  <c r="X380" i="1"/>
  <c r="F380" i="17"/>
  <c r="F336" i="22"/>
  <c r="F220" i="17"/>
  <c r="M220" i="17" s="1"/>
  <c r="F429" i="22"/>
  <c r="X220" i="1"/>
  <c r="D191" i="17"/>
  <c r="M191" i="17" s="1"/>
  <c r="D179" i="22"/>
  <c r="AE179" i="22" s="1"/>
  <c r="F106" i="17"/>
  <c r="F443" i="22"/>
  <c r="X106" i="1"/>
  <c r="F253" i="17"/>
  <c r="F386" i="22"/>
  <c r="X253" i="1"/>
  <c r="F113" i="17"/>
  <c r="M113" i="17" s="1"/>
  <c r="X113" i="1"/>
  <c r="F77" i="22"/>
  <c r="L594" i="17"/>
  <c r="L109" i="17"/>
  <c r="L256" i="17"/>
  <c r="AE373" i="22"/>
  <c r="L456" i="17"/>
  <c r="L19" i="17"/>
  <c r="L190" i="17"/>
  <c r="L568" i="17"/>
  <c r="AE141" i="22"/>
  <c r="L133" i="17"/>
  <c r="D383" i="17"/>
  <c r="D630" i="22"/>
  <c r="D485" i="22"/>
  <c r="D424" i="17"/>
  <c r="D524" i="22"/>
  <c r="AE524" i="22" s="1"/>
  <c r="D312" i="17"/>
  <c r="L312" i="17" s="1"/>
  <c r="X274" i="1"/>
  <c r="F379" i="22"/>
  <c r="F274" i="17"/>
  <c r="D412" i="22"/>
  <c r="D355" i="17"/>
  <c r="L355" i="17" s="1"/>
  <c r="X192" i="1"/>
  <c r="F192" i="17"/>
  <c r="F237" i="22"/>
  <c r="D435" i="17"/>
  <c r="L435" i="17" s="1"/>
  <c r="D462" i="22"/>
  <c r="AE462" i="22" s="1"/>
  <c r="D90" i="17"/>
  <c r="L90" i="17" s="1"/>
  <c r="D73" i="22"/>
  <c r="AE73" i="22" s="1"/>
  <c r="D389" i="22"/>
  <c r="AE389" i="22" s="1"/>
  <c r="D357" i="17"/>
  <c r="L357" i="17" s="1"/>
  <c r="F219" i="17"/>
  <c r="M219" i="17" s="1"/>
  <c r="X219" i="1"/>
  <c r="F277" i="22"/>
  <c r="X405" i="1"/>
  <c r="F405" i="17"/>
  <c r="M405" i="17" s="1"/>
  <c r="F320" i="22"/>
  <c r="D581" i="17"/>
  <c r="L581" i="17" s="1"/>
  <c r="D146" i="22"/>
  <c r="D359" i="22"/>
  <c r="AE359" i="22" s="1"/>
  <c r="D65" i="17"/>
  <c r="L65" i="17" s="1"/>
  <c r="D58" i="22"/>
  <c r="AE58" i="22" s="1"/>
  <c r="D224" i="17"/>
  <c r="L224" i="17" s="1"/>
  <c r="D444" i="22"/>
  <c r="AE444" i="22" s="1"/>
  <c r="D624" i="17"/>
  <c r="L624" i="17" s="1"/>
  <c r="D517" i="17"/>
  <c r="D446" i="22"/>
  <c r="D571" i="17"/>
  <c r="D43" i="22"/>
  <c r="D71" i="22"/>
  <c r="AE71" i="22" s="1"/>
  <c r="D493" i="17"/>
  <c r="L493" i="17" s="1"/>
  <c r="D18" i="22"/>
  <c r="AE18" i="22" s="1"/>
  <c r="D4" i="17"/>
  <c r="L4" i="17" s="1"/>
  <c r="D246" i="22"/>
  <c r="AE246" i="22" s="1"/>
  <c r="D621" i="17"/>
  <c r="L621" i="17" s="1"/>
  <c r="D507" i="17"/>
  <c r="L507" i="17" s="1"/>
  <c r="D553" i="22"/>
  <c r="AE553" i="22" s="1"/>
  <c r="D262" i="22"/>
  <c r="AE262" i="22" s="1"/>
  <c r="D532" i="17"/>
  <c r="L532" i="17" s="1"/>
  <c r="D332" i="17"/>
  <c r="L332" i="17" s="1"/>
  <c r="D368" i="22"/>
  <c r="AE368" i="22" s="1"/>
  <c r="D51" i="22"/>
  <c r="AE51" i="22" s="1"/>
  <c r="D557" i="17"/>
  <c r="L557" i="17" s="1"/>
  <c r="D486" i="22"/>
  <c r="AE486" i="22" s="1"/>
  <c r="D611" i="17"/>
  <c r="M611" i="17" s="1"/>
  <c r="D593" i="22"/>
  <c r="D438" i="17"/>
  <c r="D41" i="22"/>
  <c r="D245" i="17"/>
  <c r="D257" i="22"/>
  <c r="D420" i="17"/>
  <c r="L420" i="17" s="1"/>
  <c r="D599" i="22"/>
  <c r="D455" i="17"/>
  <c r="D189" i="22"/>
  <c r="AE189" i="22" s="1"/>
  <c r="D313" i="17"/>
  <c r="L313" i="17" s="1"/>
  <c r="D547" i="22"/>
  <c r="AE547" i="22" s="1"/>
  <c r="D87" i="17"/>
  <c r="L87" i="17" s="1"/>
  <c r="D627" i="17"/>
  <c r="L627" i="17" s="1"/>
  <c r="D390" i="22"/>
  <c r="AE390" i="22" s="1"/>
  <c r="D499" i="22"/>
  <c r="AE499" i="22" s="1"/>
  <c r="D616" i="17"/>
  <c r="D469" i="17"/>
  <c r="L469" i="17" s="1"/>
  <c r="D576" i="22"/>
  <c r="AE576" i="22" s="1"/>
  <c r="D240" i="17"/>
  <c r="L240" i="17" s="1"/>
  <c r="D259" i="22"/>
  <c r="D364" i="22"/>
  <c r="AE364" i="22" s="1"/>
  <c r="D10" i="17"/>
  <c r="L10" i="17" s="1"/>
  <c r="D603" i="22"/>
  <c r="AE603" i="22" s="1"/>
  <c r="D314" i="17"/>
  <c r="L314" i="17" s="1"/>
  <c r="D323" i="22"/>
  <c r="D282" i="17"/>
  <c r="D227" i="22"/>
  <c r="AE227" i="22" s="1"/>
  <c r="D318" i="17"/>
  <c r="L318" i="17" s="1"/>
  <c r="D275" i="22"/>
  <c r="AE275" i="22" s="1"/>
  <c r="D498" i="17"/>
  <c r="L498" i="17" s="1"/>
  <c r="D249" i="22"/>
  <c r="D464" i="17"/>
  <c r="D138" i="22"/>
  <c r="D34" i="17"/>
  <c r="D40" i="22"/>
  <c r="AE40" i="22" s="1"/>
  <c r="D145" i="17"/>
  <c r="L145" i="17" s="1"/>
  <c r="D169" i="22"/>
  <c r="AE169" i="22" s="1"/>
  <c r="D135" i="17"/>
  <c r="L135" i="17" s="1"/>
  <c r="D595" i="17"/>
  <c r="L595" i="17" s="1"/>
  <c r="D425" i="22"/>
  <c r="P425" i="22" s="1"/>
  <c r="D242" i="17"/>
  <c r="L242" i="17" s="1"/>
  <c r="D439" i="22"/>
  <c r="AE439" i="22" s="1"/>
  <c r="D421" i="22"/>
  <c r="AE421" i="22" s="1"/>
  <c r="D437" i="17"/>
  <c r="L437" i="17" s="1"/>
  <c r="D554" i="22"/>
  <c r="D375" i="17"/>
  <c r="D367" i="17"/>
  <c r="L367" i="17" s="1"/>
  <c r="D395" i="22"/>
  <c r="AE395" i="22" s="1"/>
  <c r="D326" i="22"/>
  <c r="AE326" i="22" s="1"/>
  <c r="D68" i="17"/>
  <c r="L68" i="17" s="1"/>
  <c r="D168" i="22"/>
  <c r="D103" i="17"/>
  <c r="L103" i="17" s="1"/>
  <c r="D628" i="22"/>
  <c r="D85" i="17"/>
  <c r="D104" i="22"/>
  <c r="AE104" i="22" s="1"/>
  <c r="D118" i="17"/>
  <c r="L118" i="17" s="1"/>
  <c r="D124" i="22"/>
  <c r="AE124" i="22" s="1"/>
  <c r="D80" i="17"/>
  <c r="L80" i="17" s="1"/>
  <c r="D297" i="22"/>
  <c r="AE297" i="22" s="1"/>
  <c r="D45" i="17"/>
  <c r="L45" i="17" s="1"/>
  <c r="D632" i="22"/>
  <c r="AE632" i="22" s="1"/>
  <c r="D286" i="17"/>
  <c r="L286" i="17" s="1"/>
  <c r="D521" i="22"/>
  <c r="AE521" i="22" s="1"/>
  <c r="D172" i="17"/>
  <c r="L172" i="17" s="1"/>
  <c r="D501" i="22"/>
  <c r="AE501" i="22" s="1"/>
  <c r="D289" i="17"/>
  <c r="L289" i="17" s="1"/>
  <c r="D437" i="22"/>
  <c r="D169" i="17"/>
  <c r="D188" i="22"/>
  <c r="AE188" i="22" s="1"/>
  <c r="D156" i="17"/>
  <c r="L156" i="17" s="1"/>
  <c r="D495" i="22"/>
  <c r="AE495" i="22" s="1"/>
  <c r="D97" i="17"/>
  <c r="L97" i="17" s="1"/>
  <c r="D349" i="17"/>
  <c r="D10" i="22"/>
  <c r="D418" i="22"/>
  <c r="D444" i="17"/>
  <c r="L444" i="17" s="1"/>
  <c r="F73" i="17"/>
  <c r="M73" i="17" s="1"/>
  <c r="X73" i="1"/>
  <c r="F434" i="22"/>
  <c r="D424" i="22"/>
  <c r="D296" i="17"/>
  <c r="L296" i="17" s="1"/>
  <c r="D468" i="22"/>
  <c r="D373" i="17"/>
  <c r="D67" i="22"/>
  <c r="D61" i="17"/>
  <c r="L61" i="17" s="1"/>
  <c r="F408" i="17"/>
  <c r="M408" i="17" s="1"/>
  <c r="F504" i="22"/>
  <c r="X408" i="1"/>
  <c r="X249" i="1"/>
  <c r="F474" i="22"/>
  <c r="F319" i="17"/>
  <c r="M319" i="17" s="1"/>
  <c r="F552" i="22"/>
  <c r="X319" i="1"/>
  <c r="F464" i="22"/>
  <c r="X55" i="1"/>
  <c r="F55" i="17"/>
  <c r="X41" i="1"/>
  <c r="F157" i="22"/>
  <c r="F41" i="17"/>
  <c r="L371" i="17"/>
  <c r="X233" i="1"/>
  <c r="F301" i="22"/>
  <c r="F170" i="17"/>
  <c r="M170" i="17" s="1"/>
  <c r="X170" i="1"/>
  <c r="F96" i="22"/>
  <c r="X305" i="1"/>
  <c r="F452" i="22"/>
  <c r="F305" i="17"/>
  <c r="M305" i="17" s="1"/>
  <c r="F94" i="17"/>
  <c r="F413" i="22"/>
  <c r="X94" i="1"/>
  <c r="F587" i="22"/>
  <c r="X593" i="1"/>
  <c r="F593" i="17"/>
  <c r="M593" i="17" s="1"/>
  <c r="F333" i="17"/>
  <c r="M333" i="17" s="1"/>
  <c r="F431" i="22"/>
  <c r="X333" i="1"/>
  <c r="L467" i="17"/>
  <c r="D586" i="22"/>
  <c r="AE586" i="22" s="1"/>
  <c r="D325" i="17"/>
  <c r="L325" i="17" s="1"/>
  <c r="F229" i="22"/>
  <c r="X490" i="1"/>
  <c r="F490" i="17"/>
  <c r="D475" i="22"/>
  <c r="D93" i="17"/>
  <c r="L93" i="17" s="1"/>
  <c r="D55" i="22"/>
  <c r="AE55" i="22" s="1"/>
  <c r="D111" i="17"/>
  <c r="L111" i="17" s="1"/>
  <c r="F510" i="17"/>
  <c r="X510" i="1"/>
  <c r="AE520" i="22"/>
  <c r="D327" i="22"/>
  <c r="P327" i="22" s="1"/>
  <c r="D104" i="17"/>
  <c r="L104" i="17" s="1"/>
  <c r="F234" i="17"/>
  <c r="M234" i="17" s="1"/>
  <c r="F243" i="22"/>
  <c r="X234" i="1"/>
  <c r="D229" i="22"/>
  <c r="D490" i="17"/>
  <c r="X485" i="1"/>
  <c r="F271" i="22"/>
  <c r="F485" i="17"/>
  <c r="D460" i="17"/>
  <c r="L460" i="17" s="1"/>
  <c r="D534" i="22"/>
  <c r="AE534" i="22" s="1"/>
  <c r="F522" i="17"/>
  <c r="M522" i="17" s="1"/>
  <c r="X522" i="1"/>
  <c r="F218" i="22"/>
  <c r="X486" i="1"/>
  <c r="F486" i="17"/>
  <c r="F469" i="22"/>
  <c r="X600" i="1"/>
  <c r="F600" i="17"/>
  <c r="F531" i="22"/>
  <c r="D388" i="17"/>
  <c r="L388" i="17" s="1"/>
  <c r="D629" i="22"/>
  <c r="AE629" i="22" s="1"/>
  <c r="D106" i="22"/>
  <c r="D516" i="17"/>
  <c r="F265" i="17"/>
  <c r="M265" i="17" s="1"/>
  <c r="X265" i="1"/>
  <c r="X516" i="1"/>
  <c r="F516" i="17"/>
  <c r="F106" i="22"/>
  <c r="X575" i="1"/>
  <c r="F440" i="22"/>
  <c r="F575" i="17"/>
  <c r="M575" i="17" s="1"/>
  <c r="X260" i="1"/>
  <c r="F187" i="22"/>
  <c r="F260" i="17"/>
  <c r="M260" i="17" s="1"/>
  <c r="AE56" i="22"/>
  <c r="L304" i="17"/>
  <c r="L251" i="17"/>
  <c r="L191" i="17"/>
  <c r="F556" i="17"/>
  <c r="L163" i="17"/>
  <c r="L615" i="17"/>
  <c r="L440" i="17"/>
  <c r="AE334" i="22"/>
  <c r="D473" i="22"/>
  <c r="AE473" i="22" s="1"/>
  <c r="D159" i="17"/>
  <c r="L159" i="17" s="1"/>
  <c r="D423" i="17"/>
  <c r="D544" i="22"/>
  <c r="F216" i="17"/>
  <c r="M216" i="17" s="1"/>
  <c r="X216" i="1"/>
  <c r="F15" i="22"/>
  <c r="D265" i="22"/>
  <c r="AE265" i="22" s="1"/>
  <c r="D510" i="17"/>
  <c r="D160" i="22"/>
  <c r="D83" i="17"/>
  <c r="L83" i="17" s="1"/>
  <c r="X282" i="1"/>
  <c r="F323" i="22"/>
  <c r="F282" i="17"/>
  <c r="D324" i="22"/>
  <c r="D518" i="17"/>
  <c r="D475" i="17"/>
  <c r="L475" i="17" s="1"/>
  <c r="D523" i="22"/>
  <c r="AE523" i="22" s="1"/>
  <c r="D574" i="17"/>
  <c r="L574" i="17" s="1"/>
  <c r="D549" i="22"/>
  <c r="AE549" i="22" s="1"/>
  <c r="D16" i="22"/>
  <c r="D604" i="17"/>
  <c r="D247" i="22"/>
  <c r="AE247" i="22" s="1"/>
  <c r="D588" i="17"/>
  <c r="L588" i="17" s="1"/>
  <c r="D459" i="22"/>
  <c r="D95" i="17"/>
  <c r="L95" i="17" s="1"/>
  <c r="L553" i="17"/>
  <c r="AE144" i="22"/>
  <c r="L17" i="17"/>
  <c r="L86" i="17"/>
  <c r="L461" i="17"/>
  <c r="L174" i="17"/>
  <c r="L202" i="17"/>
  <c r="AE419" i="22"/>
  <c r="L257" i="17"/>
  <c r="L138" i="17"/>
  <c r="F475" i="22"/>
  <c r="L321" i="17"/>
  <c r="L564" i="17"/>
  <c r="L63" i="17"/>
  <c r="F570" i="17"/>
  <c r="M570" i="17" s="1"/>
  <c r="L293" i="17"/>
  <c r="L59" i="17"/>
  <c r="L143" i="17"/>
  <c r="L572" i="17"/>
  <c r="L427" i="17"/>
  <c r="L147" i="17"/>
  <c r="L36" i="17"/>
  <c r="L151" i="17"/>
  <c r="AE601" i="22"/>
  <c r="L458" i="17"/>
  <c r="L337" i="17"/>
  <c r="L459" i="17"/>
  <c r="L619" i="17"/>
  <c r="F27" i="22"/>
  <c r="L301" i="17"/>
  <c r="L24" i="17"/>
  <c r="L582" i="17"/>
  <c r="AE156" i="22"/>
  <c r="L630" i="17"/>
  <c r="L223" i="17"/>
  <c r="AE545" i="22"/>
  <c r="D430" i="22"/>
  <c r="AE430" i="22" s="1"/>
  <c r="D629" i="17"/>
  <c r="L629" i="17" s="1"/>
  <c r="X71" i="1"/>
  <c r="F422" i="22"/>
  <c r="F71" i="17"/>
  <c r="D140" i="22"/>
  <c r="AE140" i="22" s="1"/>
  <c r="D40" i="17"/>
  <c r="L40" i="17" s="1"/>
  <c r="D305" i="22"/>
  <c r="D110" i="17"/>
  <c r="L110" i="17" s="1"/>
  <c r="D404" i="17"/>
  <c r="L404" i="17" s="1"/>
  <c r="D349" i="22"/>
  <c r="AE349" i="22" s="1"/>
  <c r="D134" i="22"/>
  <c r="AE134" i="22" s="1"/>
  <c r="D540" i="17"/>
  <c r="L540" i="17" s="1"/>
  <c r="D574" i="22"/>
  <c r="AE574" i="22" s="1"/>
  <c r="D385" i="17"/>
  <c r="L385" i="17" s="1"/>
  <c r="D115" i="22"/>
  <c r="AE115" i="22" s="1"/>
  <c r="D218" i="17"/>
  <c r="L218" i="17" s="1"/>
  <c r="F115" i="17"/>
  <c r="F267" i="22"/>
  <c r="X115" i="1"/>
  <c r="F424" i="17"/>
  <c r="F485" i="22"/>
  <c r="D457" i="22"/>
  <c r="AE457" i="22" s="1"/>
  <c r="D442" i="17"/>
  <c r="L442" i="17" s="1"/>
  <c r="D422" i="22"/>
  <c r="D71" i="17"/>
  <c r="D92" i="22"/>
  <c r="AE92" i="22" s="1"/>
  <c r="D13" i="17"/>
  <c r="L13" i="17" s="1"/>
  <c r="D271" i="22"/>
  <c r="D485" i="17"/>
  <c r="D466" i="17"/>
  <c r="L466" i="17" s="1"/>
  <c r="D402" i="22"/>
  <c r="AE402" i="22" s="1"/>
  <c r="F389" i="17"/>
  <c r="M389" i="17" s="1"/>
  <c r="F23" i="22"/>
  <c r="X389" i="1"/>
  <c r="F554" i="17"/>
  <c r="X554" i="1"/>
  <c r="D397" i="22"/>
  <c r="D515" i="17"/>
  <c r="D521" i="17"/>
  <c r="L521" i="17" s="1"/>
  <c r="D233" i="22"/>
  <c r="AE233" i="22" s="1"/>
  <c r="D274" i="22"/>
  <c r="AE274" i="22" s="1"/>
  <c r="D285" i="17"/>
  <c r="M285" i="17" s="1"/>
  <c r="D527" i="22"/>
  <c r="AE527" i="22" s="1"/>
  <c r="D602" i="17"/>
  <c r="L602" i="17" s="1"/>
  <c r="D575" i="22"/>
  <c r="D379" i="17"/>
  <c r="L379" i="17" s="1"/>
  <c r="D241" i="17"/>
  <c r="D204" i="22"/>
  <c r="D585" i="17"/>
  <c r="L585" i="17" s="1"/>
  <c r="D65" i="22"/>
  <c r="AE65" i="22" s="1"/>
  <c r="D276" i="17"/>
  <c r="L276" i="17" s="1"/>
  <c r="D408" i="22"/>
  <c r="AE408" i="22" s="1"/>
  <c r="D633" i="22"/>
  <c r="AE633" i="22" s="1"/>
  <c r="D478" i="17"/>
  <c r="L478" i="17" s="1"/>
  <c r="D404" i="22"/>
  <c r="AE404" i="22" s="1"/>
  <c r="D587" i="17"/>
  <c r="L587" i="17" s="1"/>
  <c r="D280" i="22"/>
  <c r="AE280" i="22" s="1"/>
  <c r="D620" i="17"/>
  <c r="L620" i="17" s="1"/>
  <c r="D411" i="22"/>
  <c r="D506" i="17"/>
  <c r="D561" i="22"/>
  <c r="AE561" i="22" s="1"/>
  <c r="D596" i="17"/>
  <c r="L596" i="17" s="1"/>
  <c r="D498" i="22"/>
  <c r="D523" i="17"/>
  <c r="D340" i="22"/>
  <c r="AE340" i="22" s="1"/>
  <c r="D453" i="17"/>
  <c r="L453" i="17" s="1"/>
  <c r="D488" i="22"/>
  <c r="AE488" i="22" s="1"/>
  <c r="D545" i="17"/>
  <c r="L545" i="17" s="1"/>
  <c r="D356" i="22"/>
  <c r="AE356" i="22" s="1"/>
  <c r="D18" i="17"/>
  <c r="L18" i="17" s="1"/>
  <c r="D3" i="17"/>
  <c r="L3" i="17" s="1"/>
  <c r="D258" i="22"/>
  <c r="AE258" i="22" s="1"/>
  <c r="D173" i="22"/>
  <c r="AE173" i="22" s="1"/>
  <c r="D492" i="17"/>
  <c r="L492" i="17" s="1"/>
  <c r="D461" i="22"/>
  <c r="D443" i="17"/>
  <c r="L443" i="17" s="1"/>
  <c r="D89" i="22"/>
  <c r="AE89" i="22" s="1"/>
  <c r="D26" i="17"/>
  <c r="L26" i="17" s="1"/>
  <c r="D52" i="22"/>
  <c r="AE52" i="22" s="1"/>
  <c r="D140" i="17"/>
  <c r="L140" i="17" s="1"/>
  <c r="D632" i="17"/>
  <c r="L632" i="17" s="1"/>
  <c r="D557" i="22"/>
  <c r="AE557" i="22" s="1"/>
  <c r="D47" i="22"/>
  <c r="AE47" i="22" s="1"/>
  <c r="D354" i="17"/>
  <c r="L354" i="17" s="1"/>
  <c r="D249" i="17"/>
  <c r="L249" i="17" s="1"/>
  <c r="D474" i="22"/>
  <c r="D581" i="22"/>
  <c r="AE581" i="22" s="1"/>
  <c r="D382" i="17"/>
  <c r="L382" i="17" s="1"/>
  <c r="D563" i="17"/>
  <c r="L563" i="17" s="1"/>
  <c r="D312" i="22"/>
  <c r="AE312" i="22" s="1"/>
  <c r="D552" i="17"/>
  <c r="D417" i="22"/>
  <c r="AE417" i="22" s="1"/>
  <c r="D81" i="22"/>
  <c r="D346" i="17"/>
  <c r="D623" i="22"/>
  <c r="AE623" i="22" s="1"/>
  <c r="D136" i="17"/>
  <c r="L136" i="17" s="1"/>
  <c r="D341" i="22"/>
  <c r="AE341" i="22" s="1"/>
  <c r="D578" i="17"/>
  <c r="L578" i="17" s="1"/>
  <c r="D608" i="17"/>
  <c r="L608" i="17" s="1"/>
  <c r="D515" i="22"/>
  <c r="AE515" i="22" s="1"/>
  <c r="D287" i="22"/>
  <c r="D394" i="17"/>
  <c r="D266" i="22"/>
  <c r="D134" i="17"/>
  <c r="L134" i="17" s="1"/>
  <c r="D434" i="17"/>
  <c r="D470" i="22"/>
  <c r="D103" i="22"/>
  <c r="AE103" i="22" s="1"/>
  <c r="D607" i="17"/>
  <c r="L607" i="17" s="1"/>
  <c r="D166" i="22"/>
  <c r="D573" i="17"/>
  <c r="D219" i="22"/>
  <c r="D81" i="17"/>
  <c r="L81" i="17" s="1"/>
  <c r="D566" i="22"/>
  <c r="AE566" i="22" s="1"/>
  <c r="D7" i="17"/>
  <c r="L7" i="17" s="1"/>
  <c r="D531" i="17"/>
  <c r="D300" i="22"/>
  <c r="D602" i="22"/>
  <c r="D599" i="17"/>
  <c r="L599" i="17" s="1"/>
  <c r="D508" i="22"/>
  <c r="AE508" i="22" s="1"/>
  <c r="D452" i="17"/>
  <c r="D253" i="22"/>
  <c r="AE253" i="22" s="1"/>
  <c r="D247" i="17"/>
  <c r="L247" i="17" s="1"/>
  <c r="D438" i="22"/>
  <c r="AE438" i="22" s="1"/>
  <c r="D239" i="17"/>
  <c r="L239" i="17" s="1"/>
  <c r="D217" i="22"/>
  <c r="D291" i="17"/>
  <c r="L291" i="17" s="1"/>
  <c r="D398" i="17"/>
  <c r="L398" i="17" s="1"/>
  <c r="D392" i="22"/>
  <c r="AE392" i="22" s="1"/>
  <c r="D283" i="17"/>
  <c r="L283" i="17" s="1"/>
  <c r="D577" i="22"/>
  <c r="AE577" i="22" s="1"/>
  <c r="D479" i="22"/>
  <c r="AE479" i="22" s="1"/>
  <c r="D381" i="17"/>
  <c r="L381" i="17" s="1"/>
  <c r="D450" i="22"/>
  <c r="D16" i="17"/>
  <c r="D372" i="17"/>
  <c r="L372" i="17" s="1"/>
  <c r="D503" i="22"/>
  <c r="AE503" i="22" s="1"/>
  <c r="D413" i="22"/>
  <c r="D94" i="17"/>
  <c r="L94" i="17" s="1"/>
  <c r="D411" i="17"/>
  <c r="L411" i="17" s="1"/>
  <c r="D221" i="22"/>
  <c r="AE221" i="22" s="1"/>
  <c r="D215" i="22"/>
  <c r="AE215" i="22" s="1"/>
  <c r="D196" i="17"/>
  <c r="L196" i="17" s="1"/>
  <c r="D539" i="17"/>
  <c r="L539" i="17" s="1"/>
  <c r="D210" i="22"/>
  <c r="AE210" i="22" s="1"/>
  <c r="D331" i="22"/>
  <c r="D362" i="17"/>
  <c r="L362" i="17" s="1"/>
  <c r="D467" i="22"/>
  <c r="AE467" i="22" s="1"/>
  <c r="D101" i="17"/>
  <c r="L101" i="17" s="1"/>
  <c r="D167" i="22"/>
  <c r="D414" i="17"/>
  <c r="D538" i="22"/>
  <c r="D336" i="17"/>
  <c r="D503" i="17"/>
  <c r="D66" i="22"/>
  <c r="D308" i="22"/>
  <c r="AE308" i="22" s="1"/>
  <c r="D399" i="17"/>
  <c r="L399" i="17" s="1"/>
  <c r="D82" i="22"/>
  <c r="AE82" i="22" s="1"/>
  <c r="D62" i="17"/>
  <c r="L62" i="17" s="1"/>
  <c r="X280" i="1"/>
  <c r="F280" i="17"/>
  <c r="F393" i="17"/>
  <c r="M393" i="17" s="1"/>
  <c r="X393" i="1"/>
  <c r="F24" i="22"/>
  <c r="P24" i="22" s="1"/>
  <c r="D145" i="22"/>
  <c r="AE145" i="22" s="1"/>
  <c r="D320" i="17"/>
  <c r="L320" i="17" s="1"/>
  <c r="D371" i="22"/>
  <c r="D244" i="17"/>
  <c r="D352" i="22"/>
  <c r="D164" i="17"/>
  <c r="D119" i="22"/>
  <c r="AE119" i="22" s="1"/>
  <c r="D175" i="17"/>
  <c r="L175" i="17" s="1"/>
  <c r="X434" i="1"/>
  <c r="F434" i="17"/>
  <c r="F470" i="22"/>
  <c r="F38" i="17"/>
  <c r="M38" i="17" s="1"/>
  <c r="X38" i="1"/>
  <c r="F22" i="17"/>
  <c r="X22" i="1"/>
  <c r="X452" i="1"/>
  <c r="F452" i="17"/>
  <c r="X438" i="1"/>
  <c r="F438" i="17"/>
  <c r="F593" i="22"/>
  <c r="F604" i="17"/>
  <c r="M604" i="17" s="1"/>
  <c r="F16" i="22"/>
  <c r="X604" i="1"/>
  <c r="X132" i="1"/>
  <c r="F310" i="22"/>
  <c r="F336" i="17"/>
  <c r="F538" i="22"/>
  <c r="X336" i="1"/>
  <c r="F99" i="17"/>
  <c r="M99" i="17" s="1"/>
  <c r="X99" i="1"/>
  <c r="F234" i="22"/>
  <c r="P234" i="22" s="1"/>
  <c r="AE517" i="22"/>
  <c r="F439" i="17"/>
  <c r="X439" i="1"/>
  <c r="F491" i="22"/>
  <c r="F463" i="17"/>
  <c r="M463" i="17" s="1"/>
  <c r="F292" i="22"/>
  <c r="X463" i="1"/>
  <c r="F281" i="17"/>
  <c r="M281" i="17" s="1"/>
  <c r="X281" i="1"/>
  <c r="F112" i="22"/>
  <c r="AE85" i="22"/>
  <c r="X391" i="1"/>
  <c r="F391" i="17"/>
  <c r="F293" i="22"/>
  <c r="L221" i="17"/>
  <c r="F127" i="17"/>
  <c r="F526" i="22"/>
  <c r="L285" i="17"/>
  <c r="X277" i="1"/>
  <c r="F42" i="22"/>
  <c r="F277" i="17"/>
  <c r="F509" i="17"/>
  <c r="F465" i="22"/>
  <c r="D184" i="17"/>
  <c r="L184" i="17" s="1"/>
  <c r="D101" i="22"/>
  <c r="AE101" i="22" s="1"/>
  <c r="X241" i="1"/>
  <c r="F204" i="22"/>
  <c r="F241" i="17"/>
  <c r="F189" i="17"/>
  <c r="M189" i="17" s="1"/>
  <c r="F607" i="22"/>
  <c r="X189" i="1"/>
  <c r="X245" i="1"/>
  <c r="F41" i="22"/>
  <c r="F245" i="17"/>
  <c r="D384" i="22"/>
  <c r="AE384" i="22" s="1"/>
  <c r="D386" i="17"/>
  <c r="L386" i="17" s="1"/>
  <c r="D573" i="22"/>
  <c r="AE573" i="22" s="1"/>
  <c r="D208" i="17"/>
  <c r="L208" i="17" s="1"/>
  <c r="F605" i="17"/>
  <c r="M605" i="17" s="1"/>
  <c r="F588" i="22"/>
  <c r="X605" i="1"/>
  <c r="D337" i="22"/>
  <c r="AE337" i="22" s="1"/>
  <c r="D15" i="17"/>
  <c r="L15" i="17" s="1"/>
  <c r="L261" i="17"/>
  <c r="F422" i="17"/>
  <c r="X422" i="1"/>
  <c r="F627" i="22"/>
  <c r="AE372" i="22"/>
  <c r="AE295" i="22"/>
  <c r="AE242" i="22"/>
  <c r="AE6" i="22"/>
  <c r="AE358" i="22"/>
  <c r="L28" i="17"/>
  <c r="AE132" i="22"/>
  <c r="L171" i="17"/>
  <c r="AE163" i="22"/>
  <c r="L20" i="17"/>
  <c r="AE198" i="22"/>
  <c r="L84" i="17"/>
  <c r="AE564" i="22"/>
  <c r="AE57" i="22" l="1"/>
  <c r="AE131" i="22"/>
  <c r="P375" i="22"/>
  <c r="AE611" i="22"/>
  <c r="P267" i="22"/>
  <c r="AE556" i="22"/>
  <c r="P323" i="22"/>
  <c r="AE19" i="22"/>
  <c r="P532" i="22"/>
  <c r="P593" i="22"/>
  <c r="AE344" i="22"/>
  <c r="P569" i="22"/>
  <c r="AE394" i="22"/>
  <c r="AE13" i="22"/>
  <c r="AE45" i="22"/>
  <c r="AE500" i="22"/>
  <c r="AE435" i="22"/>
  <c r="AE155" i="22"/>
  <c r="AE535" i="22"/>
  <c r="P42" i="22"/>
  <c r="AE450" i="22"/>
  <c r="AE269" i="22"/>
  <c r="AE11" i="22"/>
  <c r="AE238" i="22"/>
  <c r="P310" i="22"/>
  <c r="P434" i="22"/>
  <c r="AE530" i="22"/>
  <c r="P443" i="22"/>
  <c r="P431" i="22"/>
  <c r="P293" i="22"/>
  <c r="P320" i="22"/>
  <c r="AE596" i="22"/>
  <c r="P335" i="22"/>
  <c r="P37" i="22"/>
  <c r="AE14" i="22"/>
  <c r="AE194" i="22"/>
  <c r="AE170" i="22"/>
  <c r="P139" i="22"/>
  <c r="AE128" i="22"/>
  <c r="AE631" i="22"/>
  <c r="AE257" i="22"/>
  <c r="AE571" i="22"/>
  <c r="P400" i="22"/>
  <c r="P177" i="22"/>
  <c r="AE584" i="22"/>
  <c r="AE224" i="22"/>
  <c r="AE270" i="22"/>
  <c r="P465" i="22"/>
  <c r="P23" i="22"/>
  <c r="AE537" i="22"/>
  <c r="AE360" i="22"/>
  <c r="AE548" i="22"/>
  <c r="AE621" i="22"/>
  <c r="AE39" i="22"/>
  <c r="AE303" i="22"/>
  <c r="AE380" i="22"/>
  <c r="L44" i="17"/>
  <c r="M350" i="17"/>
  <c r="M534" i="17"/>
  <c r="M71" i="17"/>
  <c r="M490" i="17"/>
  <c r="L384" i="17"/>
  <c r="M516" i="17"/>
  <c r="M169" i="17"/>
  <c r="AE327" i="22"/>
  <c r="L348" i="17"/>
  <c r="L496" i="17"/>
  <c r="P218" i="22"/>
  <c r="P336" i="22"/>
  <c r="L76" i="17"/>
  <c r="M126" i="17"/>
  <c r="L213" i="17"/>
  <c r="M566" i="17"/>
  <c r="L491" i="17"/>
  <c r="AE551" i="22"/>
  <c r="AE184" i="22"/>
  <c r="L124" i="17"/>
  <c r="AE113" i="22"/>
  <c r="M274" i="17"/>
  <c r="M106" i="17"/>
  <c r="AE441" i="22"/>
  <c r="M128" i="17"/>
  <c r="L329" i="17"/>
  <c r="L214" i="17"/>
  <c r="L454" i="17"/>
  <c r="M510" i="17"/>
  <c r="P96" i="22"/>
  <c r="AE357" i="22"/>
  <c r="AE387" i="22"/>
  <c r="L270" i="17"/>
  <c r="M544" i="17"/>
  <c r="M115" i="17"/>
  <c r="L611" i="17"/>
  <c r="L121" i="17"/>
  <c r="L423" i="17"/>
  <c r="P381" i="22"/>
  <c r="L144" i="17"/>
  <c r="P183" i="22"/>
  <c r="L39" i="17"/>
  <c r="M422" i="17"/>
  <c r="AE256" i="22"/>
  <c r="L58" i="17"/>
  <c r="L368" i="17"/>
  <c r="L334" i="17"/>
  <c r="L195" i="17"/>
  <c r="P464" i="22"/>
  <c r="AE249" i="22"/>
  <c r="M192" i="17"/>
  <c r="L612" i="17"/>
  <c r="L210" i="17"/>
  <c r="M336" i="17"/>
  <c r="L16" i="17"/>
  <c r="L88" i="17"/>
  <c r="AE451" i="22"/>
  <c r="M341" i="17"/>
  <c r="L358" i="17"/>
  <c r="M78" i="17"/>
  <c r="L132" i="17"/>
  <c r="M311" i="17"/>
  <c r="M110" i="17"/>
  <c r="L288" i="17"/>
  <c r="M288" i="17"/>
  <c r="L511" i="17"/>
  <c r="M511" i="17"/>
  <c r="L252" i="17"/>
  <c r="M252" i="17"/>
  <c r="L166" i="17"/>
  <c r="M166" i="17"/>
  <c r="L203" i="17"/>
  <c r="M203" i="17"/>
  <c r="M473" i="17"/>
  <c r="M123" i="17"/>
  <c r="L48" i="17"/>
  <c r="M48" i="17"/>
  <c r="L60" i="17"/>
  <c r="M60" i="17"/>
  <c r="L365" i="17"/>
  <c r="M365" i="17"/>
  <c r="L158" i="17"/>
  <c r="M158" i="17"/>
  <c r="M83" i="17"/>
  <c r="M82" i="17"/>
  <c r="L378" i="17"/>
  <c r="M378" i="17"/>
  <c r="M455" i="17"/>
  <c r="M517" i="17"/>
  <c r="M230" i="17"/>
  <c r="M447" i="17"/>
  <c r="M375" i="17"/>
  <c r="L67" i="17"/>
  <c r="M67" i="17"/>
  <c r="M23" i="17"/>
  <c r="M597" i="17"/>
  <c r="M541" i="17"/>
  <c r="M616" i="17"/>
  <c r="M264" i="17"/>
  <c r="M506" i="17"/>
  <c r="M222" i="17"/>
  <c r="M382" i="17"/>
  <c r="M141" i="17"/>
  <c r="M493" i="17"/>
  <c r="M587" i="17"/>
  <c r="M242" i="17"/>
  <c r="M45" i="17"/>
  <c r="M117" i="17"/>
  <c r="M266" i="17"/>
  <c r="M116" i="17"/>
  <c r="M32" i="17"/>
  <c r="M49" i="17"/>
  <c r="M487" i="17"/>
  <c r="M77" i="17"/>
  <c r="M278" i="17"/>
  <c r="M507" i="17"/>
  <c r="M228" i="17"/>
  <c r="M29" i="17"/>
  <c r="M279" i="17"/>
  <c r="M381" i="17"/>
  <c r="M209" i="17"/>
  <c r="M258" i="17"/>
  <c r="M324" i="17"/>
  <c r="M539" i="17"/>
  <c r="M172" i="17"/>
  <c r="M10" i="17"/>
  <c r="M501" i="17"/>
  <c r="M565" i="17"/>
  <c r="M62" i="17"/>
  <c r="M560" i="17"/>
  <c r="M15" i="17"/>
  <c r="M608" i="17"/>
  <c r="M31" i="17"/>
  <c r="M70" i="17"/>
  <c r="M291" i="17"/>
  <c r="M478" i="17"/>
  <c r="L22" i="17"/>
  <c r="M22" i="17"/>
  <c r="L277" i="17"/>
  <c r="M277" i="17"/>
  <c r="L391" i="17"/>
  <c r="M391" i="17"/>
  <c r="L280" i="17"/>
  <c r="M280" i="17"/>
  <c r="L556" i="17"/>
  <c r="M556" i="17"/>
  <c r="L600" i="17"/>
  <c r="M600" i="17"/>
  <c r="L55" i="17"/>
  <c r="M55" i="17"/>
  <c r="M362" i="17"/>
  <c r="L157" i="17"/>
  <c r="M157" i="17"/>
  <c r="M601" i="17"/>
  <c r="M569" i="17"/>
  <c r="L445" i="17"/>
  <c r="M390" i="17"/>
  <c r="M454" i="17"/>
  <c r="M120" i="17"/>
  <c r="M403" i="17"/>
  <c r="M351" i="17"/>
  <c r="M81" i="17"/>
  <c r="L259" i="17"/>
  <c r="M259" i="17"/>
  <c r="M330" i="17"/>
  <c r="M355" i="17"/>
  <c r="M546" i="17"/>
  <c r="M599" i="17"/>
  <c r="M162" i="17"/>
  <c r="M361" i="17"/>
  <c r="M412" i="17"/>
  <c r="M421" i="17"/>
  <c r="M632" i="17"/>
  <c r="M450" i="17"/>
  <c r="M585" i="17"/>
  <c r="M90" i="17"/>
  <c r="M520" i="17"/>
  <c r="M430" i="17"/>
  <c r="M418" i="17"/>
  <c r="M325" i="17"/>
  <c r="M508" i="17"/>
  <c r="M606" i="17"/>
  <c r="M208" i="17"/>
  <c r="M476" i="17"/>
  <c r="M529" i="17"/>
  <c r="M627" i="17"/>
  <c r="M271" i="17"/>
  <c r="M590" i="17"/>
  <c r="M140" i="17"/>
  <c r="M50" i="17"/>
  <c r="M80" i="17"/>
  <c r="M542" i="17"/>
  <c r="M527" i="17"/>
  <c r="M620" i="17"/>
  <c r="M567" i="17"/>
  <c r="M104" i="17"/>
  <c r="M431" i="17"/>
  <c r="M310" i="17"/>
  <c r="M129" i="17"/>
  <c r="M61" i="17"/>
  <c r="M217" i="17"/>
  <c r="M561" i="17"/>
  <c r="M51" i="17"/>
  <c r="L241" i="17"/>
  <c r="M241" i="17"/>
  <c r="L363" i="17"/>
  <c r="M363" i="17"/>
  <c r="M16" i="17"/>
  <c r="L42" i="17"/>
  <c r="M42" i="17"/>
  <c r="M423" i="17"/>
  <c r="M349" i="17"/>
  <c r="M64" i="17"/>
  <c r="L89" i="17"/>
  <c r="M89" i="17"/>
  <c r="M292" i="17"/>
  <c r="M134" i="17"/>
  <c r="M178" i="17"/>
  <c r="M420" i="17"/>
  <c r="M366" i="17"/>
  <c r="M164" i="17"/>
  <c r="M383" i="17"/>
  <c r="M392" i="17"/>
  <c r="M562" i="17"/>
  <c r="M394" i="17"/>
  <c r="M626" i="17"/>
  <c r="M204" i="17"/>
  <c r="M227" i="17"/>
  <c r="M552" i="17"/>
  <c r="M419" i="17"/>
  <c r="M428" i="17"/>
  <c r="M26" i="17"/>
  <c r="M457" i="17"/>
  <c r="M7" i="17"/>
  <c r="M386" i="17"/>
  <c r="M167" i="17"/>
  <c r="M547" i="17"/>
  <c r="M548" i="17"/>
  <c r="M550" i="17"/>
  <c r="M352" i="17"/>
  <c r="M218" i="17"/>
  <c r="M102" i="17"/>
  <c r="M146" i="17"/>
  <c r="M588" i="17"/>
  <c r="M353" i="17"/>
  <c r="M404" i="17"/>
  <c r="M300" i="17"/>
  <c r="M453" i="17"/>
  <c r="M236" i="17"/>
  <c r="M237" i="17"/>
  <c r="M250" i="17"/>
  <c r="M559" i="17"/>
  <c r="M247" i="17"/>
  <c r="M118" i="17"/>
  <c r="M602" i="17"/>
  <c r="M3" i="17"/>
  <c r="M54" i="17"/>
  <c r="M97" i="17"/>
  <c r="M243" i="17"/>
  <c r="M9" i="17"/>
  <c r="M159" i="17"/>
  <c r="M160" i="17"/>
  <c r="M483" i="17"/>
  <c r="M342" i="17"/>
  <c r="M388" i="17"/>
  <c r="L509" i="17"/>
  <c r="M509" i="17"/>
  <c r="L438" i="17"/>
  <c r="M438" i="17"/>
  <c r="M485" i="17"/>
  <c r="M94" i="17"/>
  <c r="M379" i="17"/>
  <c r="M179" i="17"/>
  <c r="M538" i="17"/>
  <c r="M346" i="17"/>
  <c r="L449" i="17"/>
  <c r="M449" i="17"/>
  <c r="M211" i="17"/>
  <c r="M491" i="17"/>
  <c r="L66" i="17"/>
  <c r="M66" i="17"/>
  <c r="M339" i="17"/>
  <c r="M322" i="17"/>
  <c r="M57" i="17"/>
  <c r="M482" i="17"/>
  <c r="M307" i="17"/>
  <c r="M399" i="17"/>
  <c r="M374" i="17"/>
  <c r="M413" i="17"/>
  <c r="M579" i="17"/>
  <c r="M200" i="17"/>
  <c r="M287" i="17"/>
  <c r="M111" i="17"/>
  <c r="M533" i="17"/>
  <c r="M87" i="17"/>
  <c r="M206" i="17"/>
  <c r="M607" i="17"/>
  <c r="M536" i="17"/>
  <c r="M436" i="17"/>
  <c r="M397" i="17"/>
  <c r="M462" i="17"/>
  <c r="M13" i="17"/>
  <c r="M448" i="17"/>
  <c r="M477" i="17"/>
  <c r="M468" i="17"/>
  <c r="M624" i="17"/>
  <c r="M153" i="17"/>
  <c r="M545" i="17"/>
  <c r="M72" i="17"/>
  <c r="M239" i="17"/>
  <c r="M410" i="17"/>
  <c r="M489" i="17"/>
  <c r="L245" i="17"/>
  <c r="M245" i="17"/>
  <c r="L439" i="17"/>
  <c r="M439" i="17"/>
  <c r="L434" i="17"/>
  <c r="M434" i="17"/>
  <c r="P485" i="22"/>
  <c r="L486" i="17"/>
  <c r="M486" i="17"/>
  <c r="L253" i="17"/>
  <c r="M253" i="17"/>
  <c r="L21" i="17"/>
  <c r="M21" i="17"/>
  <c r="M414" i="17"/>
  <c r="M531" i="17"/>
  <c r="L137" i="17"/>
  <c r="M137" i="17"/>
  <c r="L481" i="17"/>
  <c r="M481" i="17"/>
  <c r="M95" i="17"/>
  <c r="M373" i="17"/>
  <c r="M6" i="17"/>
  <c r="M519" i="17"/>
  <c r="M34" i="17"/>
  <c r="M512" i="17"/>
  <c r="M255" i="17"/>
  <c r="M603" i="17"/>
  <c r="L327" i="17"/>
  <c r="M327" i="17"/>
  <c r="M634" i="17"/>
  <c r="M446" i="17"/>
  <c r="M514" i="17"/>
  <c r="M119" i="17"/>
  <c r="M622" i="17"/>
  <c r="M555" i="17"/>
  <c r="M344" i="17"/>
  <c r="L534" i="17"/>
  <c r="M401" i="17"/>
  <c r="M114" i="17"/>
  <c r="M549" i="17"/>
  <c r="M101" i="17"/>
  <c r="M628" i="17"/>
  <c r="M398" i="17"/>
  <c r="M502" i="17"/>
  <c r="M617" i="17"/>
  <c r="M589" i="17"/>
  <c r="M290" i="17"/>
  <c r="M286" i="17"/>
  <c r="M613" i="17"/>
  <c r="M629" i="17"/>
  <c r="M136" i="17"/>
  <c r="M65" i="17"/>
  <c r="M498" i="17"/>
  <c r="M154" i="17"/>
  <c r="M196" i="17"/>
  <c r="M302" i="17"/>
  <c r="M108" i="17"/>
  <c r="M33" i="17"/>
  <c r="M609" i="17"/>
  <c r="M184" i="17"/>
  <c r="M320" i="17"/>
  <c r="M181" i="17"/>
  <c r="M578" i="17"/>
  <c r="M354" i="17"/>
  <c r="M332" i="17"/>
  <c r="M93" i="17"/>
  <c r="M52" i="17"/>
  <c r="M415" i="17"/>
  <c r="M460" i="17"/>
  <c r="L424" i="17"/>
  <c r="M424" i="17"/>
  <c r="L306" i="17"/>
  <c r="M306" i="17"/>
  <c r="L369" i="17"/>
  <c r="M369" i="17"/>
  <c r="M85" i="17"/>
  <c r="L524" i="17"/>
  <c r="M524" i="17"/>
  <c r="M573" i="17"/>
  <c r="M518" i="17"/>
  <c r="M551" i="17"/>
  <c r="M103" i="17"/>
  <c r="M272" i="17"/>
  <c r="M238" i="17"/>
  <c r="M474" i="17"/>
  <c r="M470" i="17"/>
  <c r="M309" i="17"/>
  <c r="M584" i="17"/>
  <c r="M297" i="17"/>
  <c r="M156" i="17"/>
  <c r="M532" i="17"/>
  <c r="M276" i="17"/>
  <c r="M283" i="17"/>
  <c r="M338" i="17"/>
  <c r="M40" i="17"/>
  <c r="M340" i="17"/>
  <c r="M557" i="17"/>
  <c r="M295" i="17"/>
  <c r="M437" i="17"/>
  <c r="M18" i="17"/>
  <c r="M168" i="17"/>
  <c r="M180" i="17"/>
  <c r="M595" i="17"/>
  <c r="M411" i="17"/>
  <c r="M5" i="17"/>
  <c r="M35" i="17"/>
  <c r="M199" i="17"/>
  <c r="M497" i="17"/>
  <c r="M367" i="17"/>
  <c r="M396" i="17"/>
  <c r="M149" i="17"/>
  <c r="M254" i="17"/>
  <c r="M625" i="17"/>
  <c r="M152" i="17"/>
  <c r="M343" i="17"/>
  <c r="M540" i="17"/>
  <c r="M372" i="17"/>
  <c r="M471" i="17"/>
  <c r="M303" i="17"/>
  <c r="M577" i="17"/>
  <c r="M466" i="17"/>
  <c r="M623" i="17"/>
  <c r="L452" i="17"/>
  <c r="M452" i="17"/>
  <c r="L127" i="17"/>
  <c r="M127" i="17"/>
  <c r="L554" i="17"/>
  <c r="M554" i="17"/>
  <c r="M282" i="17"/>
  <c r="L41" i="17"/>
  <c r="M41" i="17"/>
  <c r="M515" i="17"/>
  <c r="L177" i="17"/>
  <c r="M177" i="17"/>
  <c r="L558" i="17"/>
  <c r="M558" i="17"/>
  <c r="M443" i="17"/>
  <c r="M464" i="17"/>
  <c r="M612" i="17"/>
  <c r="M27" i="17"/>
  <c r="M581" i="17"/>
  <c r="L451" i="17"/>
  <c r="M451" i="17"/>
  <c r="L400" i="17"/>
  <c r="M400" i="17"/>
  <c r="M523" i="17"/>
  <c r="M377" i="17"/>
  <c r="M98" i="17"/>
  <c r="M465" i="17"/>
  <c r="L248" i="17"/>
  <c r="M248" i="17"/>
  <c r="M144" i="17"/>
  <c r="M213" i="17"/>
  <c r="M296" i="17"/>
  <c r="M530" i="17"/>
  <c r="M441" i="17"/>
  <c r="M262" i="17"/>
  <c r="M318" i="17"/>
  <c r="M284" i="17"/>
  <c r="M224" i="17"/>
  <c r="M212" i="17"/>
  <c r="M68" i="17"/>
  <c r="M313" i="17"/>
  <c r="M525" i="17"/>
  <c r="M359" i="17"/>
  <c r="M499" i="17"/>
  <c r="M583" i="17"/>
  <c r="M364" i="17"/>
  <c r="M469" i="17"/>
  <c r="M135" i="17"/>
  <c r="M596" i="17"/>
  <c r="M289" i="17"/>
  <c r="M198" i="17"/>
  <c r="M521" i="17"/>
  <c r="M145" i="17"/>
  <c r="M444" i="17"/>
  <c r="M231" i="17"/>
  <c r="M161" i="17"/>
  <c r="M480" i="17"/>
  <c r="M37" i="17"/>
  <c r="M315" i="17"/>
  <c r="M574" i="17"/>
  <c r="P106" i="22"/>
  <c r="L380" i="17"/>
  <c r="M380" i="17"/>
  <c r="M240" i="17"/>
  <c r="L370" i="17"/>
  <c r="M370" i="17"/>
  <c r="L225" i="17"/>
  <c r="M225" i="17"/>
  <c r="M528" i="17"/>
  <c r="L107" i="17"/>
  <c r="M107" i="17"/>
  <c r="L610" i="17"/>
  <c r="M610" i="17"/>
  <c r="M503" i="17"/>
  <c r="M592" i="17"/>
  <c r="M494" i="17"/>
  <c r="L580" i="17"/>
  <c r="M580" i="17"/>
  <c r="M571" i="17"/>
  <c r="M187" i="17"/>
  <c r="M244" i="17"/>
  <c r="M631" i="17"/>
  <c r="M492" i="17"/>
  <c r="M105" i="17"/>
  <c r="M385" i="17"/>
  <c r="M357" i="17"/>
  <c r="M407" i="17"/>
  <c r="M475" i="17"/>
  <c r="M317" i="17"/>
  <c r="M312" i="17"/>
  <c r="M4" i="17"/>
  <c r="M425" i="17"/>
  <c r="M246" i="17"/>
  <c r="M435" i="17"/>
  <c r="M543" i="17"/>
  <c r="M273" i="17"/>
  <c r="M500" i="17"/>
  <c r="M621" i="17"/>
  <c r="M215" i="17"/>
  <c r="M429" i="17"/>
  <c r="M563" i="17"/>
  <c r="M442" i="17"/>
  <c r="M53" i="17"/>
  <c r="M314" i="17"/>
  <c r="M505" i="17"/>
  <c r="M175" i="17"/>
  <c r="M100" i="17"/>
  <c r="M249" i="17"/>
  <c r="M526" i="17"/>
  <c r="M165" i="17"/>
  <c r="M96" i="17"/>
  <c r="M263" i="17"/>
  <c r="M155" i="17"/>
  <c r="M316" i="17"/>
  <c r="M328" i="17"/>
  <c r="AE304" i="22"/>
  <c r="AE612" i="22"/>
  <c r="AE121" i="22"/>
  <c r="AE197" i="22"/>
  <c r="P353" i="22"/>
  <c r="P20" i="22"/>
  <c r="AE510" i="22"/>
  <c r="P289" i="22"/>
  <c r="AE333" i="22"/>
  <c r="P379" i="22"/>
  <c r="AE565" i="22"/>
  <c r="AE278" i="22"/>
  <c r="P15" i="22"/>
  <c r="P277" i="22"/>
  <c r="P182" i="22"/>
  <c r="AE164" i="22"/>
  <c r="P204" i="22"/>
  <c r="AE100" i="22"/>
  <c r="AE309" i="22"/>
  <c r="P469" i="22"/>
  <c r="AE43" i="22"/>
  <c r="AE222" i="22"/>
  <c r="P504" i="22"/>
  <c r="P29" i="22"/>
  <c r="P452" i="22"/>
  <c r="AE109" i="22"/>
  <c r="AE502" i="22"/>
  <c r="AE533" i="22"/>
  <c r="AE32" i="22"/>
  <c r="AE208" i="22"/>
  <c r="P363" i="22"/>
  <c r="P41" i="22"/>
  <c r="P592" i="22"/>
  <c r="P236" i="22"/>
  <c r="P30" i="22"/>
  <c r="P475" i="22"/>
  <c r="P552" i="22"/>
  <c r="P429" i="22"/>
  <c r="P213" i="22"/>
  <c r="P38" i="22"/>
  <c r="P474" i="22"/>
  <c r="P437" i="22"/>
  <c r="P259" i="22"/>
  <c r="P628" i="22"/>
  <c r="AE136" i="22"/>
  <c r="P529" i="22"/>
  <c r="P579" i="22"/>
  <c r="P63" i="22"/>
  <c r="P426" i="22"/>
  <c r="AE472" i="22"/>
  <c r="P600" i="22"/>
  <c r="P4" i="22"/>
  <c r="P449" i="22"/>
  <c r="AE220" i="22"/>
  <c r="P220" i="22"/>
  <c r="P10" i="22"/>
  <c r="P516" i="22"/>
  <c r="P43" i="22"/>
  <c r="AE33" i="22"/>
  <c r="P33" i="22"/>
  <c r="P605" i="22"/>
  <c r="P239" i="22"/>
  <c r="AE130" i="22"/>
  <c r="P130" i="22"/>
  <c r="AE350" i="22"/>
  <c r="P350" i="22"/>
  <c r="P248" i="22"/>
  <c r="P180" i="22"/>
  <c r="P482" i="22"/>
  <c r="P245" i="22"/>
  <c r="P462" i="22"/>
  <c r="P76" i="22"/>
  <c r="P125" i="22"/>
  <c r="P326" i="22"/>
  <c r="P195" i="22"/>
  <c r="P421" i="22"/>
  <c r="P188" i="22"/>
  <c r="P89" i="22"/>
  <c r="P210" i="22"/>
  <c r="P616" i="22"/>
  <c r="P489" i="22"/>
  <c r="P211" i="22"/>
  <c r="P365" i="22"/>
  <c r="P207" i="22"/>
  <c r="P364" i="22"/>
  <c r="P453" i="22"/>
  <c r="P547" i="22"/>
  <c r="P436" i="22"/>
  <c r="P115" i="22"/>
  <c r="P521" i="22"/>
  <c r="P486" i="22"/>
  <c r="P512" i="22"/>
  <c r="P101" i="22"/>
  <c r="P111" i="22"/>
  <c r="P513" i="22"/>
  <c r="P330" i="22"/>
  <c r="P51" i="22"/>
  <c r="P507" i="22"/>
  <c r="P103" i="22"/>
  <c r="P313" i="22"/>
  <c r="P368" i="22"/>
  <c r="P254" i="22"/>
  <c r="P410" i="22"/>
  <c r="P497" i="22"/>
  <c r="AE445" i="22"/>
  <c r="P445" i="22"/>
  <c r="AE88" i="22"/>
  <c r="P88" i="22"/>
  <c r="AE416" i="22"/>
  <c r="P416" i="22"/>
  <c r="P266" i="22"/>
  <c r="AE112" i="22"/>
  <c r="P112" i="22"/>
  <c r="AE261" i="22"/>
  <c r="P470" i="22"/>
  <c r="AE187" i="22"/>
  <c r="P187" i="22"/>
  <c r="AE243" i="22"/>
  <c r="P243" i="22"/>
  <c r="P413" i="22"/>
  <c r="AE77" i="22"/>
  <c r="P77" i="22"/>
  <c r="P305" i="22"/>
  <c r="AE286" i="22"/>
  <c r="P286" i="22"/>
  <c r="AE225" i="22"/>
  <c r="P225" i="22"/>
  <c r="P448" i="22"/>
  <c r="P468" i="22"/>
  <c r="P138" i="22"/>
  <c r="P362" i="22"/>
  <c r="P171" i="22"/>
  <c r="P142" i="22"/>
  <c r="AE560" i="22"/>
  <c r="P560" i="22"/>
  <c r="P257" i="22"/>
  <c r="P264" i="22"/>
  <c r="P352" i="22"/>
  <c r="P414" i="22"/>
  <c r="P446" i="22"/>
  <c r="P114" i="22"/>
  <c r="P412" i="22"/>
  <c r="P493" i="22"/>
  <c r="P369" i="22"/>
  <c r="P75" i="22"/>
  <c r="P152" i="22"/>
  <c r="P402" i="22"/>
  <c r="P534" i="22"/>
  <c r="P302" i="22"/>
  <c r="P272" i="22"/>
  <c r="P18" i="22"/>
  <c r="P393" i="22"/>
  <c r="P8" i="22"/>
  <c r="P405" i="22"/>
  <c r="P317" i="22"/>
  <c r="P392" i="22"/>
  <c r="P71" i="22"/>
  <c r="P541" i="22"/>
  <c r="P523" i="22"/>
  <c r="P555" i="22"/>
  <c r="P623" i="22"/>
  <c r="P21" i="22"/>
  <c r="P562" i="22"/>
  <c r="P68" i="22"/>
  <c r="P312" i="22"/>
  <c r="P618" i="22"/>
  <c r="P55" i="22"/>
  <c r="P98" i="22"/>
  <c r="P620" i="22"/>
  <c r="P341" i="22"/>
  <c r="P123" i="22"/>
  <c r="P460" i="22"/>
  <c r="P99" i="22"/>
  <c r="P262" i="22"/>
  <c r="P522" i="22"/>
  <c r="P119" i="22"/>
  <c r="P283" i="22"/>
  <c r="P634" i="22"/>
  <c r="P179" i="22"/>
  <c r="P473" i="22"/>
  <c r="P550" i="22"/>
  <c r="AE27" i="22"/>
  <c r="P27" i="22"/>
  <c r="AE301" i="22"/>
  <c r="P301" i="22"/>
  <c r="P237" i="22"/>
  <c r="P331" i="22"/>
  <c r="AE325" i="22"/>
  <c r="P325" i="22"/>
  <c r="P300" i="22"/>
  <c r="P93" i="22"/>
  <c r="P249" i="22"/>
  <c r="P54" i="22"/>
  <c r="P306" i="22"/>
  <c r="P137" i="22"/>
  <c r="P143" i="22"/>
  <c r="P7" i="22"/>
  <c r="P122" i="22"/>
  <c r="P602" i="22"/>
  <c r="AE95" i="22"/>
  <c r="P95" i="22"/>
  <c r="P308" i="22"/>
  <c r="P404" i="22"/>
  <c r="P86" i="22"/>
  <c r="P299" i="22"/>
  <c r="P487" i="22"/>
  <c r="P573" i="22"/>
  <c r="P61" i="22"/>
  <c r="P518" i="22"/>
  <c r="P104" i="22"/>
  <c r="P625" i="22"/>
  <c r="P228" i="22"/>
  <c r="P94" i="22"/>
  <c r="P120" i="22"/>
  <c r="P466" i="22"/>
  <c r="P227" i="22"/>
  <c r="P200" i="22"/>
  <c r="P250" i="22"/>
  <c r="P385" i="22"/>
  <c r="P174" i="22"/>
  <c r="P346" i="22"/>
  <c r="P169" i="22"/>
  <c r="P49" i="22"/>
  <c r="P345" i="22"/>
  <c r="P221" i="22"/>
  <c r="P62" i="22"/>
  <c r="P36" i="22"/>
  <c r="P107" i="22"/>
  <c r="P105" i="22"/>
  <c r="P193" i="22"/>
  <c r="P64" i="22"/>
  <c r="P463" i="22"/>
  <c r="P3" i="22"/>
  <c r="P22" i="22"/>
  <c r="P280" i="22"/>
  <c r="P519" i="22"/>
  <c r="P124" i="22"/>
  <c r="P134" i="22"/>
  <c r="P377" i="22"/>
  <c r="AE526" i="22"/>
  <c r="P526" i="22"/>
  <c r="P271" i="22"/>
  <c r="AE273" i="22"/>
  <c r="P273" i="22"/>
  <c r="P450" i="22"/>
  <c r="P525" i="22"/>
  <c r="P191" i="22"/>
  <c r="P149" i="22"/>
  <c r="P166" i="22"/>
  <c r="P324" i="22"/>
  <c r="P217" i="22"/>
  <c r="P168" i="22"/>
  <c r="AE598" i="22"/>
  <c r="P598" i="22"/>
  <c r="P478" i="22"/>
  <c r="P554" i="22"/>
  <c r="P83" i="22"/>
  <c r="P287" i="22"/>
  <c r="P570" i="22"/>
  <c r="P481" i="22"/>
  <c r="P60" i="22"/>
  <c r="P418" i="22"/>
  <c r="P181" i="22"/>
  <c r="P162" i="22"/>
  <c r="P549" i="22"/>
  <c r="P140" i="22"/>
  <c r="P73" i="22"/>
  <c r="P145" i="22"/>
  <c r="P515" i="22"/>
  <c r="P589" i="22"/>
  <c r="P389" i="22"/>
  <c r="P420" i="22"/>
  <c r="P40" i="22"/>
  <c r="P508" i="22"/>
  <c r="P536" i="22"/>
  <c r="P528" i="22"/>
  <c r="P290" i="22"/>
  <c r="P34" i="22"/>
  <c r="P495" i="22"/>
  <c r="P332" i="22"/>
  <c r="P553" i="22"/>
  <c r="P91" i="22"/>
  <c r="P343" i="22"/>
  <c r="P622" i="22"/>
  <c r="P252" i="22"/>
  <c r="P613" i="22"/>
  <c r="P251" i="22"/>
  <c r="P581" i="22"/>
  <c r="P294" i="22"/>
  <c r="P591" i="22"/>
  <c r="P276" i="22"/>
  <c r="P17" i="22"/>
  <c r="P403" i="22"/>
  <c r="P438" i="22"/>
  <c r="P82" i="22"/>
  <c r="P31" i="22"/>
  <c r="AE588" i="22"/>
  <c r="P588" i="22"/>
  <c r="P575" i="22"/>
  <c r="AE447" i="22"/>
  <c r="P447" i="22"/>
  <c r="AE172" i="22"/>
  <c r="P172" i="22"/>
  <c r="P608" i="22"/>
  <c r="P461" i="22"/>
  <c r="AE590" i="22"/>
  <c r="P590" i="22"/>
  <c r="P514" i="22"/>
  <c r="P424" i="22"/>
  <c r="P399" i="22"/>
  <c r="P231" i="22"/>
  <c r="P97" i="22"/>
  <c r="P284" i="22"/>
  <c r="AE319" i="22"/>
  <c r="P319" i="22"/>
  <c r="P176" i="22"/>
  <c r="P216" i="22"/>
  <c r="P255" i="22"/>
  <c r="P559" i="22"/>
  <c r="P576" i="22"/>
  <c r="P178" i="22"/>
  <c r="P58" i="22"/>
  <c r="P116" i="22"/>
  <c r="P509" i="22"/>
  <c r="P505" i="22"/>
  <c r="P511" i="22"/>
  <c r="P479" i="22"/>
  <c r="P205" i="22"/>
  <c r="P127" i="22"/>
  <c r="P241" i="22"/>
  <c r="P382" i="22"/>
  <c r="P307" i="22"/>
  <c r="P396" i="22"/>
  <c r="P477" i="22"/>
  <c r="P349" i="22"/>
  <c r="P527" i="22"/>
  <c r="P159" i="22"/>
  <c r="P383" i="22"/>
  <c r="P25" i="22"/>
  <c r="P376" i="22"/>
  <c r="P572" i="22"/>
  <c r="P214" i="22"/>
  <c r="P456" i="22"/>
  <c r="P87" i="22"/>
  <c r="P240" i="22"/>
  <c r="P566" i="22"/>
  <c r="P480" i="22"/>
  <c r="P417" i="22"/>
  <c r="P354" i="22"/>
  <c r="P203" i="22"/>
  <c r="P496" i="22"/>
  <c r="P296" i="22"/>
  <c r="P423" i="22"/>
  <c r="P583" i="22"/>
  <c r="AE627" i="22"/>
  <c r="P627" i="22"/>
  <c r="P422" i="22"/>
  <c r="AE440" i="22"/>
  <c r="P440" i="22"/>
  <c r="AE607" i="22"/>
  <c r="P607" i="22"/>
  <c r="AE292" i="22"/>
  <c r="P292" i="22"/>
  <c r="P16" i="22"/>
  <c r="AE425" i="22"/>
  <c r="AE386" i="22"/>
  <c r="P386" i="22"/>
  <c r="P409" i="22"/>
  <c r="AE268" i="22"/>
  <c r="P268" i="22"/>
  <c r="P35" i="22"/>
  <c r="P398" i="22"/>
  <c r="P483" i="22"/>
  <c r="P146" i="22"/>
  <c r="AE558" i="22"/>
  <c r="P558" i="22"/>
  <c r="P455" i="22"/>
  <c r="P568" i="22"/>
  <c r="P126" i="22"/>
  <c r="P494" i="22"/>
  <c r="P498" i="22"/>
  <c r="P321" i="22"/>
  <c r="P118" i="22"/>
  <c r="P599" i="22"/>
  <c r="AE433" i="22"/>
  <c r="P433" i="22"/>
  <c r="P630" i="22"/>
  <c r="P458" i="22"/>
  <c r="P355" i="22"/>
  <c r="P567" i="22"/>
  <c r="P316" i="22"/>
  <c r="P614" i="22"/>
  <c r="P542" i="22"/>
  <c r="P577" i="22"/>
  <c r="P391" i="22"/>
  <c r="P633" i="22"/>
  <c r="P297" i="22"/>
  <c r="P5" i="22"/>
  <c r="P48" i="22"/>
  <c r="P147" i="22"/>
  <c r="P524" i="22"/>
  <c r="P28" i="22"/>
  <c r="P129" i="22"/>
  <c r="P150" i="22"/>
  <c r="P291" i="22"/>
  <c r="P427" i="22"/>
  <c r="P632" i="22"/>
  <c r="P561" i="22"/>
  <c r="P318" i="22"/>
  <c r="P430" i="22"/>
  <c r="P78" i="22"/>
  <c r="P610" i="22"/>
  <c r="P69" i="22"/>
  <c r="P258" i="22"/>
  <c r="P202" i="22"/>
  <c r="P415" i="22"/>
  <c r="P586" i="22"/>
  <c r="P153" i="22"/>
  <c r="P196" i="22"/>
  <c r="P235" i="22"/>
  <c r="P351" i="22"/>
  <c r="P12" i="22"/>
  <c r="P432" i="22"/>
  <c r="P503" i="22"/>
  <c r="P339" i="22"/>
  <c r="P189" i="22"/>
  <c r="P315" i="22"/>
  <c r="P298" i="22"/>
  <c r="P388" i="22"/>
  <c r="P274" i="22"/>
  <c r="P501" i="22"/>
  <c r="P185" i="22"/>
  <c r="P543" i="22"/>
  <c r="P467" i="22"/>
  <c r="P229" i="22"/>
  <c r="AE157" i="22"/>
  <c r="P157" i="22"/>
  <c r="AE80" i="22"/>
  <c r="P80" i="22"/>
  <c r="AE53" i="22"/>
  <c r="P53" i="22"/>
  <c r="P544" i="22"/>
  <c r="P175" i="22"/>
  <c r="P578" i="22"/>
  <c r="P167" i="22"/>
  <c r="P102" i="22"/>
  <c r="AE370" i="22"/>
  <c r="P370" i="22"/>
  <c r="AE454" i="22"/>
  <c r="P454" i="22"/>
  <c r="AE597" i="22"/>
  <c r="P597" i="22"/>
  <c r="P165" i="22"/>
  <c r="P158" i="22"/>
  <c r="P539" i="22"/>
  <c r="P160" i="22"/>
  <c r="AE401" i="22"/>
  <c r="P401" i="22"/>
  <c r="P371" i="22"/>
  <c r="P201" i="22"/>
  <c r="P471" i="22"/>
  <c r="P67" i="22"/>
  <c r="P282" i="22"/>
  <c r="P428" i="22"/>
  <c r="P328" i="22"/>
  <c r="P484" i="22"/>
  <c r="P329" i="22"/>
  <c r="P395" i="22"/>
  <c r="P233" i="22"/>
  <c r="P133" i="22"/>
  <c r="P606" i="22"/>
  <c r="P161" i="22"/>
  <c r="P212" i="22"/>
  <c r="P356" i="22"/>
  <c r="P359" i="22"/>
  <c r="P490" i="22"/>
  <c r="P288" i="22"/>
  <c r="P47" i="22"/>
  <c r="P384" i="22"/>
  <c r="P215" i="22"/>
  <c r="P367" i="22"/>
  <c r="P206" i="22"/>
  <c r="P619" i="22"/>
  <c r="P582" i="22"/>
  <c r="P92" i="22"/>
  <c r="P546" i="22"/>
  <c r="P135" i="22"/>
  <c r="P151" i="22"/>
  <c r="P604" i="22"/>
  <c r="P246" i="22"/>
  <c r="P347" i="22"/>
  <c r="P390" i="22"/>
  <c r="P337" i="22"/>
  <c r="P117" i="22"/>
  <c r="P173" i="22"/>
  <c r="P580" i="22"/>
  <c r="P311" i="22"/>
  <c r="P629" i="22"/>
  <c r="P59" i="22"/>
  <c r="P348" i="22"/>
  <c r="P9" i="22"/>
  <c r="AE491" i="22"/>
  <c r="P491" i="22"/>
  <c r="P538" i="22"/>
  <c r="AE531" i="22"/>
  <c r="P531" i="22"/>
  <c r="AE587" i="22"/>
  <c r="P587" i="22"/>
  <c r="P397" i="22"/>
  <c r="AE190" i="22"/>
  <c r="P190" i="22"/>
  <c r="P81" i="22"/>
  <c r="P459" i="22"/>
  <c r="P406" i="22"/>
  <c r="P66" i="22"/>
  <c r="AE46" i="22"/>
  <c r="P46" i="22"/>
  <c r="AE492" i="22"/>
  <c r="P492" i="22"/>
  <c r="P342" i="22"/>
  <c r="P230" i="22"/>
  <c r="P90" i="22"/>
  <c r="P219" i="22"/>
  <c r="P617" i="22"/>
  <c r="AE192" i="22"/>
  <c r="P192" i="22"/>
  <c r="AE476" i="22"/>
  <c r="P476" i="22"/>
  <c r="AE223" i="22"/>
  <c r="P223" i="22"/>
  <c r="P70" i="22"/>
  <c r="P263" i="22"/>
  <c r="P411" i="22"/>
  <c r="P626" i="22"/>
  <c r="P72" i="22"/>
  <c r="P457" i="22"/>
  <c r="P275" i="22"/>
  <c r="P439" i="22"/>
  <c r="P374" i="22"/>
  <c r="P110" i="22"/>
  <c r="P84" i="22"/>
  <c r="P244" i="22"/>
  <c r="P540" i="22"/>
  <c r="P265" i="22"/>
  <c r="P488" i="22"/>
  <c r="P232" i="22"/>
  <c r="P594" i="22"/>
  <c r="P253" i="22"/>
  <c r="P338" i="22"/>
  <c r="P407" i="22"/>
  <c r="P52" i="22"/>
  <c r="P65" i="22"/>
  <c r="P557" i="22"/>
  <c r="P574" i="22"/>
  <c r="P499" i="22"/>
  <c r="P26" i="22"/>
  <c r="P595" i="22"/>
  <c r="P408" i="22"/>
  <c r="P247" i="22"/>
  <c r="P340" i="22"/>
  <c r="P442" i="22"/>
  <c r="P444" i="22"/>
  <c r="P154" i="22"/>
  <c r="P603" i="22"/>
  <c r="P148" i="22"/>
  <c r="AE538" i="22"/>
  <c r="AE381" i="22"/>
  <c r="AE183" i="22"/>
  <c r="AE470" i="22"/>
  <c r="AE400" i="22"/>
  <c r="AE336" i="22"/>
  <c r="AE30" i="22"/>
  <c r="AE464" i="22"/>
  <c r="AE320" i="22"/>
  <c r="AE335" i="22"/>
  <c r="AE525" i="22"/>
  <c r="AE281" i="22"/>
  <c r="AE37" i="22"/>
  <c r="AE310" i="22"/>
  <c r="AE469" i="22"/>
  <c r="AE199" i="22"/>
  <c r="AE431" i="22"/>
  <c r="AE475" i="22"/>
  <c r="AE504" i="22"/>
  <c r="AE434" i="22"/>
  <c r="AE267" i="22"/>
  <c r="AE426" i="22"/>
  <c r="L485" i="17"/>
  <c r="L71" i="17"/>
  <c r="L516" i="17"/>
  <c r="L601" i="17"/>
  <c r="L393" i="17"/>
  <c r="L506" i="17"/>
  <c r="L631" i="17"/>
  <c r="L537" i="17"/>
  <c r="L119" i="17"/>
  <c r="L169" i="17"/>
  <c r="L113" i="17"/>
  <c r="L510" i="17"/>
  <c r="L575" i="17"/>
  <c r="L244" i="17"/>
  <c r="AE16" i="22"/>
  <c r="AE452" i="22"/>
  <c r="AE237" i="22"/>
  <c r="AE177" i="22"/>
  <c r="AE204" i="22"/>
  <c r="AE229" i="22"/>
  <c r="AE4" i="22"/>
  <c r="AE485" i="22"/>
  <c r="AE608" i="22"/>
  <c r="AE289" i="22"/>
  <c r="AE149" i="22"/>
  <c r="AE409" i="22"/>
  <c r="AE592" i="22"/>
  <c r="AE63" i="22"/>
  <c r="AE300" i="22"/>
  <c r="AE600" i="22"/>
  <c r="AE139" i="22"/>
  <c r="AE93" i="22"/>
  <c r="AE474" i="22"/>
  <c r="AE397" i="22"/>
  <c r="AE201" i="22"/>
  <c r="AE287" i="22"/>
  <c r="AE570" i="22"/>
  <c r="AE532" i="22"/>
  <c r="AE122" i="22"/>
  <c r="AE323" i="22"/>
  <c r="AE106" i="22"/>
  <c r="AE175" i="22"/>
  <c r="AE578" i="22"/>
  <c r="AE146" i="22"/>
  <c r="AE158" i="22"/>
  <c r="AE10" i="22"/>
  <c r="AE81" i="22"/>
  <c r="AE459" i="22"/>
  <c r="AE126" i="22"/>
  <c r="AE143" i="22"/>
  <c r="AE165" i="22"/>
  <c r="AE230" i="22"/>
  <c r="AE38" i="22"/>
  <c r="AE279" i="22"/>
  <c r="AE20" i="22"/>
  <c r="L593" i="17"/>
  <c r="AE429" i="22"/>
  <c r="L528" i="17"/>
  <c r="L305" i="17"/>
  <c r="AE35" i="22"/>
  <c r="L269" i="17"/>
  <c r="AE54" i="22"/>
  <c r="L390" i="17"/>
  <c r="AE213" i="22"/>
  <c r="L339" i="17"/>
  <c r="L30" i="17"/>
  <c r="L260" i="17"/>
  <c r="L523" i="17"/>
  <c r="L234" i="17"/>
  <c r="L401" i="17"/>
  <c r="AE264" i="22"/>
  <c r="L377" i="17"/>
  <c r="AE478" i="22"/>
  <c r="AE97" i="22"/>
  <c r="AE284" i="22"/>
  <c r="AE617" i="22"/>
  <c r="L562" i="17"/>
  <c r="AE114" i="22"/>
  <c r="AE379" i="22"/>
  <c r="L616" i="17"/>
  <c r="AE567" i="22"/>
  <c r="AE248" i="22"/>
  <c r="L130" i="17"/>
  <c r="AE626" i="22"/>
  <c r="AE255" i="22"/>
  <c r="AE166" i="22"/>
  <c r="AE234" i="22"/>
  <c r="L570" i="17"/>
  <c r="L282" i="17"/>
  <c r="AE443" i="22"/>
  <c r="L91" i="17"/>
  <c r="L128" i="17"/>
  <c r="L573" i="17"/>
  <c r="L531" i="17"/>
  <c r="L64" i="17"/>
  <c r="L319" i="17"/>
  <c r="L220" i="17"/>
  <c r="AE448" i="22"/>
  <c r="L373" i="17"/>
  <c r="AE465" i="22"/>
  <c r="L389" i="17"/>
  <c r="L335" i="17"/>
  <c r="L255" i="17"/>
  <c r="AE352" i="22"/>
  <c r="L514" i="17"/>
  <c r="L230" i="17"/>
  <c r="L99" i="17"/>
  <c r="L465" i="17"/>
  <c r="L433" i="17"/>
  <c r="AE412" i="22"/>
  <c r="AE493" i="22"/>
  <c r="L106" i="17"/>
  <c r="AE282" i="22"/>
  <c r="L419" i="17"/>
  <c r="L597" i="17"/>
  <c r="AE428" i="22"/>
  <c r="AE422" i="22"/>
  <c r="AE271" i="22"/>
  <c r="AE552" i="22"/>
  <c r="AE209" i="22"/>
  <c r="AE305" i="22"/>
  <c r="AE437" i="22"/>
  <c r="L515" i="17"/>
  <c r="AE259" i="22"/>
  <c r="L414" i="17"/>
  <c r="L189" i="17"/>
  <c r="AE324" i="22"/>
  <c r="AE569" i="22"/>
  <c r="L541" i="17"/>
  <c r="L346" i="17"/>
  <c r="AE167" i="22"/>
  <c r="L551" i="17"/>
  <c r="L503" i="17"/>
  <c r="AE398" i="22"/>
  <c r="AE306" i="22"/>
  <c r="AE362" i="22"/>
  <c r="AE529" i="22"/>
  <c r="L322" i="17"/>
  <c r="L115" i="17"/>
  <c r="L341" i="17"/>
  <c r="L73" i="17"/>
  <c r="L126" i="17"/>
  <c r="L27" i="17"/>
  <c r="AE539" i="22"/>
  <c r="AE494" i="22"/>
  <c r="AE399" i="22"/>
  <c r="AE579" i="22"/>
  <c r="AE455" i="22"/>
  <c r="L634" i="17"/>
  <c r="L57" i="17"/>
  <c r="L446" i="17"/>
  <c r="L98" i="17"/>
  <c r="L383" i="17"/>
  <c r="L375" i="17"/>
  <c r="L394" i="17"/>
  <c r="L626" i="17"/>
  <c r="L229" i="17"/>
  <c r="L586" i="17"/>
  <c r="L504" i="17"/>
  <c r="L281" i="17"/>
  <c r="AE481" i="22"/>
  <c r="AE24" i="22"/>
  <c r="AE239" i="22"/>
  <c r="AE60" i="22"/>
  <c r="AE67" i="22"/>
  <c r="AE363" i="22"/>
  <c r="L222" i="17"/>
  <c r="AE418" i="22"/>
  <c r="AE75" i="22"/>
  <c r="AE181" i="22"/>
  <c r="L114" i="17"/>
  <c r="L552" i="17"/>
  <c r="AE42" i="22"/>
  <c r="L164" i="17"/>
  <c r="L518" i="17"/>
  <c r="AE413" i="22"/>
  <c r="L192" i="17"/>
  <c r="AE331" i="22"/>
  <c r="L422" i="17"/>
  <c r="L85" i="17"/>
  <c r="L78" i="17"/>
  <c r="AE544" i="22"/>
  <c r="L170" i="17"/>
  <c r="AE66" i="22"/>
  <c r="L408" i="17"/>
  <c r="L34" i="17"/>
  <c r="L603" i="17"/>
  <c r="AE342" i="22"/>
  <c r="AE516" i="22"/>
  <c r="L571" i="17"/>
  <c r="L238" i="17"/>
  <c r="L522" i="17"/>
  <c r="L176" i="17"/>
  <c r="AE321" i="22"/>
  <c r="L268" i="17"/>
  <c r="AE599" i="22"/>
  <c r="AE630" i="22"/>
  <c r="AE554" i="22"/>
  <c r="AE369" i="22"/>
  <c r="L546" i="17"/>
  <c r="AE29" i="22"/>
  <c r="AE216" i="22"/>
  <c r="L544" i="17"/>
  <c r="L226" i="17"/>
  <c r="AE568" i="22"/>
  <c r="L326" i="17"/>
  <c r="L336" i="17"/>
  <c r="AE23" i="22"/>
  <c r="AE609" i="22"/>
  <c r="L350" i="17"/>
  <c r="AE628" i="22"/>
  <c r="L473" i="17"/>
  <c r="AE96" i="22"/>
  <c r="L333" i="17"/>
  <c r="AE217" i="22"/>
  <c r="L292" i="17"/>
  <c r="AE483" i="22"/>
  <c r="AE137" i="22"/>
  <c r="AE171" i="22"/>
  <c r="AE266" i="22"/>
  <c r="L185" i="17"/>
  <c r="L403" i="17"/>
  <c r="AE160" i="22"/>
  <c r="AE218" i="22"/>
  <c r="AE118" i="22"/>
  <c r="AE414" i="22"/>
  <c r="AE371" i="22"/>
  <c r="L455" i="17"/>
  <c r="L392" i="17"/>
  <c r="AE471" i="22"/>
  <c r="L265" i="17"/>
  <c r="AE355" i="22"/>
  <c r="L204" i="17"/>
  <c r="L227" i="17"/>
  <c r="AE316" i="22"/>
  <c r="AE602" i="22"/>
  <c r="AE138" i="22"/>
  <c r="L272" i="17"/>
  <c r="AE411" i="22"/>
  <c r="L584" i="17"/>
  <c r="AE41" i="22"/>
  <c r="AE593" i="22"/>
  <c r="L38" i="17"/>
  <c r="L604" i="17"/>
  <c r="L490" i="17"/>
  <c r="AE575" i="22"/>
  <c r="L183" i="17"/>
  <c r="AE353" i="22"/>
  <c r="AE293" i="22"/>
  <c r="L464" i="17"/>
  <c r="AE102" i="22"/>
  <c r="L535" i="17"/>
  <c r="AE514" i="22"/>
  <c r="AE424" i="22"/>
  <c r="AE168" i="22"/>
  <c r="AE142" i="22"/>
  <c r="AE90" i="22"/>
  <c r="L605" i="17"/>
  <c r="L219" i="17"/>
  <c r="L216" i="17"/>
  <c r="L432" i="17"/>
  <c r="L197" i="17"/>
  <c r="L345" i="17"/>
  <c r="AE446" i="22"/>
  <c r="L311" i="17"/>
  <c r="AE458" i="22"/>
  <c r="AE7" i="22"/>
  <c r="L309" i="17"/>
  <c r="L264" i="17"/>
  <c r="AE614" i="22"/>
  <c r="L409" i="17"/>
  <c r="AE191" i="22"/>
  <c r="L349" i="17"/>
  <c r="L405" i="17"/>
  <c r="AE236" i="22"/>
  <c r="AE461" i="22"/>
  <c r="AE406" i="22"/>
  <c r="L211" i="17"/>
  <c r="AE468" i="22"/>
  <c r="AE375" i="22"/>
  <c r="AE449" i="22"/>
  <c r="L122" i="17"/>
  <c r="L463" i="17"/>
  <c r="AE498" i="22"/>
  <c r="L82" i="17"/>
  <c r="AE277" i="22"/>
  <c r="AE15" i="22"/>
  <c r="AE182" i="22"/>
  <c r="AE219" i="22"/>
  <c r="AE506" i="22"/>
  <c r="AE231" i="22"/>
  <c r="L517" i="17"/>
  <c r="AE605" i="22"/>
  <c r="AE83" i="22"/>
  <c r="L274" i="17"/>
  <c r="AE70" i="22"/>
  <c r="AE263" i="22"/>
  <c r="AE176" i="22"/>
  <c r="L482" i="17"/>
  <c r="L307" i="17"/>
  <c r="Q444" i="22" l="1"/>
  <c r="Q406" i="22"/>
  <c r="Q232" i="22"/>
  <c r="Q629" i="22"/>
  <c r="Q484" i="22"/>
  <c r="Q189" i="22"/>
  <c r="Q577" i="22"/>
  <c r="Q583" i="22"/>
  <c r="Q58" i="22"/>
  <c r="Q588" i="22"/>
  <c r="Q140" i="22"/>
  <c r="Q22" i="22"/>
  <c r="Q104" i="22"/>
  <c r="Q341" i="22"/>
  <c r="Q467" i="22"/>
  <c r="Q271" i="22"/>
  <c r="Q439" i="22"/>
  <c r="Q246" i="22"/>
  <c r="Q454" i="22"/>
  <c r="Q28" i="22"/>
  <c r="Q268" i="22"/>
  <c r="Q383" i="22"/>
  <c r="Q591" i="22"/>
  <c r="Q287" i="22"/>
  <c r="Q62" i="22"/>
  <c r="Q634" i="22"/>
  <c r="Q208" i="22"/>
  <c r="Q90" i="22"/>
  <c r="Q356" i="22"/>
  <c r="Q430" i="22"/>
  <c r="Q566" i="22"/>
  <c r="Q306" i="22"/>
  <c r="Q574" i="22"/>
  <c r="Q531" i="22"/>
  <c r="Q401" i="22"/>
  <c r="Q153" i="22"/>
  <c r="Q568" i="22"/>
  <c r="Q241" i="22"/>
  <c r="Q91" i="22"/>
  <c r="Q324" i="22"/>
  <c r="Q250" i="22"/>
  <c r="Q308" i="22"/>
  <c r="Q237" i="22"/>
  <c r="Q21" i="22"/>
  <c r="Q223" i="22"/>
  <c r="Q206" i="22"/>
  <c r="Q544" i="22"/>
  <c r="Q433" i="22"/>
  <c r="Q508" i="22"/>
  <c r="Q405" i="22"/>
  <c r="Q138" i="22"/>
  <c r="Q521" i="22"/>
  <c r="Q326" i="22"/>
  <c r="Q236" i="22"/>
  <c r="Q278" i="22"/>
  <c r="Q335" i="22"/>
  <c r="Q532" i="22"/>
  <c r="Q194" i="22"/>
  <c r="Q198" i="22"/>
  <c r="Q465" i="22"/>
  <c r="Q13" i="22"/>
  <c r="Q270" i="22"/>
  <c r="Q564" i="22"/>
  <c r="Q45" i="22"/>
  <c r="Q379" i="22"/>
  <c r="Q442" i="22"/>
  <c r="Q557" i="22"/>
  <c r="Q488" i="22"/>
  <c r="Q275" i="22"/>
  <c r="Q230" i="22"/>
  <c r="Q459" i="22"/>
  <c r="Q311" i="22"/>
  <c r="Q604" i="22"/>
  <c r="Q367" i="22"/>
  <c r="Q212" i="22"/>
  <c r="Q328" i="22"/>
  <c r="Q53" i="22"/>
  <c r="Q543" i="22"/>
  <c r="Q339" i="22"/>
  <c r="Q586" i="22"/>
  <c r="Q318" i="22"/>
  <c r="Q524" i="22"/>
  <c r="Q542" i="22"/>
  <c r="Q455" i="22"/>
  <c r="Q607" i="22"/>
  <c r="Q423" i="22"/>
  <c r="Q240" i="22"/>
  <c r="Q159" i="22"/>
  <c r="Q127" i="22"/>
  <c r="Q178" i="22"/>
  <c r="Q284" i="22"/>
  <c r="Q461" i="22"/>
  <c r="Q294" i="22"/>
  <c r="Q553" i="22"/>
  <c r="Q40" i="22"/>
  <c r="Q549" i="22"/>
  <c r="Q83" i="22"/>
  <c r="Q166" i="22"/>
  <c r="Q526" i="22"/>
  <c r="Q3" i="22"/>
  <c r="Q221" i="22"/>
  <c r="Q200" i="22"/>
  <c r="Q518" i="22"/>
  <c r="Q95" i="22"/>
  <c r="Q54" i="22"/>
  <c r="Q301" i="22"/>
  <c r="Q283" i="22"/>
  <c r="Q620" i="22"/>
  <c r="Q623" i="22"/>
  <c r="Q8" i="22"/>
  <c r="Q75" i="22"/>
  <c r="Q264" i="22"/>
  <c r="Q468" i="22"/>
  <c r="Q112" i="22"/>
  <c r="Q51" i="22"/>
  <c r="Q115" i="22"/>
  <c r="Q489" i="22"/>
  <c r="Q125" i="22"/>
  <c r="Q516" i="22"/>
  <c r="Q426" i="22"/>
  <c r="Q474" i="22"/>
  <c r="Q592" i="22"/>
  <c r="Q451" i="22"/>
  <c r="Q510" i="22"/>
  <c r="Q500" i="22"/>
  <c r="Q304" i="22"/>
  <c r="Q279" i="22"/>
  <c r="Q224" i="22"/>
  <c r="Q571" i="22"/>
  <c r="Q464" i="22"/>
  <c r="Q565" i="22"/>
  <c r="Q358" i="22"/>
  <c r="Q131" i="22"/>
  <c r="Q50" i="22"/>
  <c r="Q535" i="22"/>
  <c r="Q6" i="22"/>
  <c r="Q584" i="22"/>
  <c r="Q20" i="22"/>
  <c r="Q23" i="22"/>
  <c r="Q152" i="22"/>
  <c r="Q77" i="22"/>
  <c r="Q507" i="22"/>
  <c r="Q350" i="22"/>
  <c r="Q363" i="22"/>
  <c r="Q340" i="22"/>
  <c r="Q65" i="22"/>
  <c r="Q265" i="22"/>
  <c r="Q457" i="22"/>
  <c r="Q476" i="22"/>
  <c r="Q342" i="22"/>
  <c r="Q81" i="22"/>
  <c r="Q538" i="22"/>
  <c r="Q580" i="22"/>
  <c r="Q151" i="22"/>
  <c r="Q215" i="22"/>
  <c r="Q161" i="22"/>
  <c r="Q428" i="22"/>
  <c r="Q160" i="22"/>
  <c r="Q370" i="22"/>
  <c r="Q185" i="22"/>
  <c r="Q503" i="22"/>
  <c r="Q415" i="22"/>
  <c r="Q561" i="22"/>
  <c r="Q147" i="22"/>
  <c r="Q614" i="22"/>
  <c r="Q599" i="22"/>
  <c r="Q558" i="22"/>
  <c r="Q409" i="22"/>
  <c r="Q296" i="22"/>
  <c r="Q87" i="22"/>
  <c r="Q527" i="22"/>
  <c r="Q205" i="22"/>
  <c r="Q576" i="22"/>
  <c r="Q97" i="22"/>
  <c r="Q608" i="22"/>
  <c r="Q31" i="22"/>
  <c r="Q581" i="22"/>
  <c r="Q332" i="22"/>
  <c r="Q420" i="22"/>
  <c r="Q162" i="22"/>
  <c r="Q554" i="22"/>
  <c r="Q149" i="22"/>
  <c r="Q463" i="22"/>
  <c r="Q345" i="22"/>
  <c r="Q227" i="22"/>
  <c r="Q61" i="22"/>
  <c r="Q249" i="22"/>
  <c r="Q119" i="22"/>
  <c r="Q98" i="22"/>
  <c r="Q555" i="22"/>
  <c r="Q393" i="22"/>
  <c r="Q369" i="22"/>
  <c r="Q257" i="22"/>
  <c r="Q448" i="22"/>
  <c r="Q413" i="22"/>
  <c r="Q497" i="22"/>
  <c r="Q330" i="22"/>
  <c r="Q436" i="22"/>
  <c r="Q616" i="22"/>
  <c r="Q76" i="22"/>
  <c r="Q130" i="22"/>
  <c r="Q10" i="22"/>
  <c r="Q63" i="22"/>
  <c r="Q38" i="22"/>
  <c r="Q41" i="22"/>
  <c r="Q184" i="22"/>
  <c r="Q24" i="22"/>
  <c r="Q199" i="22"/>
  <c r="Q611" i="22"/>
  <c r="Q106" i="22"/>
  <c r="Q400" i="22"/>
  <c r="Q551" i="22"/>
  <c r="Q537" i="22"/>
  <c r="Q469" i="22"/>
  <c r="Q32" i="22"/>
  <c r="Q631" i="22"/>
  <c r="Q394" i="22"/>
  <c r="Q182" i="22"/>
  <c r="Q344" i="22"/>
  <c r="Q19" i="22"/>
  <c r="Q100" i="22"/>
  <c r="Q615" i="22"/>
  <c r="Q353" i="22"/>
  <c r="Q309" i="22"/>
  <c r="Q352" i="22"/>
  <c r="Q445" i="22"/>
  <c r="Q211" i="22"/>
  <c r="Q43" i="22"/>
  <c r="Q437" i="22"/>
  <c r="Q141" i="22"/>
  <c r="Q222" i="22"/>
  <c r="Q360" i="22"/>
  <c r="Q425" i="22"/>
  <c r="Q247" i="22"/>
  <c r="Q52" i="22"/>
  <c r="Q540" i="22"/>
  <c r="Q72" i="22"/>
  <c r="Q492" i="22"/>
  <c r="Q190" i="22"/>
  <c r="Q491" i="22"/>
  <c r="Q173" i="22"/>
  <c r="Q135" i="22"/>
  <c r="Q384" i="22"/>
  <c r="Q606" i="22"/>
  <c r="Q282" i="22"/>
  <c r="Q539" i="22"/>
  <c r="Q80" i="22"/>
  <c r="Q501" i="22"/>
  <c r="Q432" i="22"/>
  <c r="Q202" i="22"/>
  <c r="Q632" i="22"/>
  <c r="Q48" i="22"/>
  <c r="Q316" i="22"/>
  <c r="Q118" i="22"/>
  <c r="Q386" i="22"/>
  <c r="Q440" i="22"/>
  <c r="Q496" i="22"/>
  <c r="Q456" i="22"/>
  <c r="Q349" i="22"/>
  <c r="Q479" i="22"/>
  <c r="Q559" i="22"/>
  <c r="Q231" i="22"/>
  <c r="Q172" i="22"/>
  <c r="Q82" i="22"/>
  <c r="Q251" i="22"/>
  <c r="Q495" i="22"/>
  <c r="Q389" i="22"/>
  <c r="Q181" i="22"/>
  <c r="Q478" i="22"/>
  <c r="Q191" i="22"/>
  <c r="Q377" i="22"/>
  <c r="Q64" i="22"/>
  <c r="Q49" i="22"/>
  <c r="Q466" i="22"/>
  <c r="Q573" i="22"/>
  <c r="Q602" i="22"/>
  <c r="Q93" i="22"/>
  <c r="Q27" i="22"/>
  <c r="Q522" i="22"/>
  <c r="Q55" i="22"/>
  <c r="Q523" i="22"/>
  <c r="Q18" i="22"/>
  <c r="Q493" i="22"/>
  <c r="Q560" i="22"/>
  <c r="Q225" i="22"/>
  <c r="Q243" i="22"/>
  <c r="Q266" i="22"/>
  <c r="Q410" i="22"/>
  <c r="Q513" i="22"/>
  <c r="Q547" i="22"/>
  <c r="Q210" i="22"/>
  <c r="Q462" i="22"/>
  <c r="Q220" i="22"/>
  <c r="Q579" i="22"/>
  <c r="Q213" i="22"/>
  <c r="Q186" i="22"/>
  <c r="Q472" i="22"/>
  <c r="Q234" i="22"/>
  <c r="Q260" i="22"/>
  <c r="Q357" i="22"/>
  <c r="Q452" i="22"/>
  <c r="Q132" i="22"/>
  <c r="Q183" i="22"/>
  <c r="Q601" i="22"/>
  <c r="Q256" i="22"/>
  <c r="Q502" i="22"/>
  <c r="Q380" i="22"/>
  <c r="Q545" i="22"/>
  <c r="Q209" i="22"/>
  <c r="Q506" i="22"/>
  <c r="Q139" i="22"/>
  <c r="Q314" i="22"/>
  <c r="Q548" i="22"/>
  <c r="Q408" i="22"/>
  <c r="Q407" i="22"/>
  <c r="Q244" i="22"/>
  <c r="Q626" i="22"/>
  <c r="Q192" i="22"/>
  <c r="Q117" i="22"/>
  <c r="Q546" i="22"/>
  <c r="Q47" i="22"/>
  <c r="Q133" i="22"/>
  <c r="Q67" i="22"/>
  <c r="Q158" i="22"/>
  <c r="Q102" i="22"/>
  <c r="Q274" i="22"/>
  <c r="Q12" i="22"/>
  <c r="Q258" i="22"/>
  <c r="Q427" i="22"/>
  <c r="Q5" i="22"/>
  <c r="Q567" i="22"/>
  <c r="Q321" i="22"/>
  <c r="Q146" i="22"/>
  <c r="Q203" i="22"/>
  <c r="Q214" i="22"/>
  <c r="Q477" i="22"/>
  <c r="Q511" i="22"/>
  <c r="Q255" i="22"/>
  <c r="Q399" i="22"/>
  <c r="Q438" i="22"/>
  <c r="Q613" i="22"/>
  <c r="Q34" i="22"/>
  <c r="Q589" i="22"/>
  <c r="Q418" i="22"/>
  <c r="Q598" i="22"/>
  <c r="Q525" i="22"/>
  <c r="Q134" i="22"/>
  <c r="Q193" i="22"/>
  <c r="Q169" i="22"/>
  <c r="Q120" i="22"/>
  <c r="Q487" i="22"/>
  <c r="Q122" i="22"/>
  <c r="Q300" i="22"/>
  <c r="Q262" i="22"/>
  <c r="Q618" i="22"/>
  <c r="Q541" i="22"/>
  <c r="Q272" i="22"/>
  <c r="Q412" i="22"/>
  <c r="Q416" i="22"/>
  <c r="Q254" i="22"/>
  <c r="Q111" i="22"/>
  <c r="Q453" i="22"/>
  <c r="Q89" i="22"/>
  <c r="Q245" i="22"/>
  <c r="Q239" i="22"/>
  <c r="Q529" i="22"/>
  <c r="Q429" i="22"/>
  <c r="Q366" i="22"/>
  <c r="Q435" i="22"/>
  <c r="Q431" i="22"/>
  <c r="Q322" i="22"/>
  <c r="Q113" i="22"/>
  <c r="Q327" i="22"/>
  <c r="Q585" i="22"/>
  <c r="Q381" i="22"/>
  <c r="Q156" i="22"/>
  <c r="Q612" i="22"/>
  <c r="Q170" i="22"/>
  <c r="Q44" i="22"/>
  <c r="Q277" i="22"/>
  <c r="Q238" i="22"/>
  <c r="Q569" i="22"/>
  <c r="Q320" i="22"/>
  <c r="Q289" i="22"/>
  <c r="Q128" i="22"/>
  <c r="Q197" i="22"/>
  <c r="Q148" i="22"/>
  <c r="Q595" i="22"/>
  <c r="Q338" i="22"/>
  <c r="Q84" i="22"/>
  <c r="Q411" i="22"/>
  <c r="Q46" i="22"/>
  <c r="Q397" i="22"/>
  <c r="Q9" i="22"/>
  <c r="Q337" i="22"/>
  <c r="Q92" i="22"/>
  <c r="Q288" i="22"/>
  <c r="Q233" i="22"/>
  <c r="Q471" i="22"/>
  <c r="Q165" i="22"/>
  <c r="Q167" i="22"/>
  <c r="Q157" i="22"/>
  <c r="Q388" i="22"/>
  <c r="Q351" i="22"/>
  <c r="Q69" i="22"/>
  <c r="Q291" i="22"/>
  <c r="Q297" i="22"/>
  <c r="Q355" i="22"/>
  <c r="Q498" i="22"/>
  <c r="Q483" i="22"/>
  <c r="Q422" i="22"/>
  <c r="Q354" i="22"/>
  <c r="Q572" i="22"/>
  <c r="Q396" i="22"/>
  <c r="Q505" i="22"/>
  <c r="Q216" i="22"/>
  <c r="Q424" i="22"/>
  <c r="Q447" i="22"/>
  <c r="Q403" i="22"/>
  <c r="Q252" i="22"/>
  <c r="Q290" i="22"/>
  <c r="Q515" i="22"/>
  <c r="Q60" i="22"/>
  <c r="Q450" i="22"/>
  <c r="Q124" i="22"/>
  <c r="Q105" i="22"/>
  <c r="Q346" i="22"/>
  <c r="Q94" i="22"/>
  <c r="Q299" i="22"/>
  <c r="Q7" i="22"/>
  <c r="Q325" i="22"/>
  <c r="Q550" i="22"/>
  <c r="Q99" i="22"/>
  <c r="Q312" i="22"/>
  <c r="Q71" i="22"/>
  <c r="Q302" i="22"/>
  <c r="Q114" i="22"/>
  <c r="Q142" i="22"/>
  <c r="Q286" i="22"/>
  <c r="Q187" i="22"/>
  <c r="Q368" i="22"/>
  <c r="Q101" i="22"/>
  <c r="Q364" i="22"/>
  <c r="Q188" i="22"/>
  <c r="Q482" i="22"/>
  <c r="Q605" i="22"/>
  <c r="Q449" i="22"/>
  <c r="Q552" i="22"/>
  <c r="Q361" i="22"/>
  <c r="Q37" i="22"/>
  <c r="Q323" i="22"/>
  <c r="Q334" i="22"/>
  <c r="Q441" i="22"/>
  <c r="Q434" i="22"/>
  <c r="Q29" i="22"/>
  <c r="Q504" i="22"/>
  <c r="Q517" i="22"/>
  <c r="Q609" i="22"/>
  <c r="Q204" i="22"/>
  <c r="Q121" i="22"/>
  <c r="Q373" i="22"/>
  <c r="Q57" i="22"/>
  <c r="Q15" i="22"/>
  <c r="Q556" i="22"/>
  <c r="Q261" i="22"/>
  <c r="Q267" i="22"/>
  <c r="Q56" i="22"/>
  <c r="Q96" i="22"/>
  <c r="Q603" i="22"/>
  <c r="Q26" i="22"/>
  <c r="Q253" i="22"/>
  <c r="Q110" i="22"/>
  <c r="Q263" i="22"/>
  <c r="Q617" i="22"/>
  <c r="Q587" i="22"/>
  <c r="Q348" i="22"/>
  <c r="Q390" i="22"/>
  <c r="Q582" i="22"/>
  <c r="Q490" i="22"/>
  <c r="Q395" i="22"/>
  <c r="Q201" i="22"/>
  <c r="Q597" i="22"/>
  <c r="Q578" i="22"/>
  <c r="Q298" i="22"/>
  <c r="Q235" i="22"/>
  <c r="Q610" i="22"/>
  <c r="Q150" i="22"/>
  <c r="Q633" i="22"/>
  <c r="Q458" i="22"/>
  <c r="Q494" i="22"/>
  <c r="Q398" i="22"/>
  <c r="Q16" i="22"/>
  <c r="Q627" i="22"/>
  <c r="Q417" i="22"/>
  <c r="Q376" i="22"/>
  <c r="Q307" i="22"/>
  <c r="Q509" i="22"/>
  <c r="Q176" i="22"/>
  <c r="Q514" i="22"/>
  <c r="Q17" i="22"/>
  <c r="Q622" i="22"/>
  <c r="Q528" i="22"/>
  <c r="Q145" i="22"/>
  <c r="Q481" i="22"/>
  <c r="Q168" i="22"/>
  <c r="Q273" i="22"/>
  <c r="Q519" i="22"/>
  <c r="Q107" i="22"/>
  <c r="Q174" i="22"/>
  <c r="Q228" i="22"/>
  <c r="Q86" i="22"/>
  <c r="Q143" i="22"/>
  <c r="Q473" i="22"/>
  <c r="Q460" i="22"/>
  <c r="Q68" i="22"/>
  <c r="Q392" i="22"/>
  <c r="Q534" i="22"/>
  <c r="Q446" i="22"/>
  <c r="Q171" i="22"/>
  <c r="Q88" i="22"/>
  <c r="Q313" i="22"/>
  <c r="Q512" i="22"/>
  <c r="Q207" i="22"/>
  <c r="Q421" i="22"/>
  <c r="Q180" i="22"/>
  <c r="Q33" i="22"/>
  <c r="Q4" i="22"/>
  <c r="Q378" i="22"/>
  <c r="Q163" i="22"/>
  <c r="Q295" i="22"/>
  <c r="Q242" i="22"/>
  <c r="Q372" i="22"/>
  <c r="Q628" i="22"/>
  <c r="Q475" i="22"/>
  <c r="Q74" i="22"/>
  <c r="Q310" i="22"/>
  <c r="Q226" i="22"/>
  <c r="Q177" i="22"/>
  <c r="Q485" i="22"/>
  <c r="Q530" i="22"/>
  <c r="Q333" i="22"/>
  <c r="Q563" i="22"/>
  <c r="Q375" i="22"/>
  <c r="Q42" i="22"/>
  <c r="Q285" i="22"/>
  <c r="Q419" i="22"/>
  <c r="Q621" i="22"/>
  <c r="Q11" i="22"/>
  <c r="Q336" i="22"/>
  <c r="Q108" i="22"/>
  <c r="Q136" i="22"/>
  <c r="Q533" i="22"/>
  <c r="Q154" i="22"/>
  <c r="Q499" i="22"/>
  <c r="Q594" i="22"/>
  <c r="Q374" i="22"/>
  <c r="Q70" i="22"/>
  <c r="Q219" i="22"/>
  <c r="Q66" i="22"/>
  <c r="Q59" i="22"/>
  <c r="Q347" i="22"/>
  <c r="Q619" i="22"/>
  <c r="Q359" i="22"/>
  <c r="Q329" i="22"/>
  <c r="Q371" i="22"/>
  <c r="Q175" i="22"/>
  <c r="Q229" i="22"/>
  <c r="Q315" i="22"/>
  <c r="Q196" i="22"/>
  <c r="Q78" i="22"/>
  <c r="Q129" i="22"/>
  <c r="Q391" i="22"/>
  <c r="Q630" i="22"/>
  <c r="Q126" i="22"/>
  <c r="Q35" i="22"/>
  <c r="Q292" i="22"/>
  <c r="Q480" i="22"/>
  <c r="Q25" i="22"/>
  <c r="Q382" i="22"/>
  <c r="Q116" i="22"/>
  <c r="Q319" i="22"/>
  <c r="Q590" i="22"/>
  <c r="Q575" i="22"/>
  <c r="Q276" i="22"/>
  <c r="Q343" i="22"/>
  <c r="Q536" i="22"/>
  <c r="Q73" i="22"/>
  <c r="Q570" i="22"/>
  <c r="Q217" i="22"/>
  <c r="Q280" i="22"/>
  <c r="Q36" i="22"/>
  <c r="Q385" i="22"/>
  <c r="Q625" i="22"/>
  <c r="Q404" i="22"/>
  <c r="Q137" i="22"/>
  <c r="Q331" i="22"/>
  <c r="Q179" i="22"/>
  <c r="Q123" i="22"/>
  <c r="Q562" i="22"/>
  <c r="Q317" i="22"/>
  <c r="Q402" i="22"/>
  <c r="Q414" i="22"/>
  <c r="Q362" i="22"/>
  <c r="Q305" i="22"/>
  <c r="Q470" i="22"/>
  <c r="Q103" i="22"/>
  <c r="Q486" i="22"/>
  <c r="Q365" i="22"/>
  <c r="Q195" i="22"/>
  <c r="Q248" i="22"/>
  <c r="Q600" i="22"/>
  <c r="Q259" i="22"/>
  <c r="Q30" i="22"/>
  <c r="Q624" i="22"/>
  <c r="Q218" i="22"/>
  <c r="Q109" i="22"/>
  <c r="Q520" i="22"/>
  <c r="Q387" i="22"/>
  <c r="Q164" i="22"/>
  <c r="Q303" i="22"/>
  <c r="Q14" i="22"/>
  <c r="Q85" i="22"/>
  <c r="Q293" i="22"/>
  <c r="Q281" i="22"/>
  <c r="Q596" i="22"/>
  <c r="Q39" i="22"/>
  <c r="Q593" i="22"/>
  <c r="Q269" i="22"/>
  <c r="Q443" i="22"/>
  <c r="Q79" i="22"/>
  <c r="Q144" i="22"/>
  <c r="Q155" i="22"/>
  <c r="AF506" i="22"/>
  <c r="AF457" i="22"/>
  <c r="AF277" i="22"/>
  <c r="AF614" i="22"/>
  <c r="AF605" i="22"/>
  <c r="AF83" i="22"/>
  <c r="AF458" i="22"/>
  <c r="AF70" i="22"/>
  <c r="AF375" i="22"/>
  <c r="AF15" i="22"/>
  <c r="AF468" i="22"/>
  <c r="AF168" i="22"/>
  <c r="AF411" i="22"/>
  <c r="AF160" i="22"/>
  <c r="AF217" i="22"/>
  <c r="AF369" i="22"/>
  <c r="AF306" i="22"/>
  <c r="AF324" i="22"/>
  <c r="AF552" i="22"/>
  <c r="AF493" i="22"/>
  <c r="AF234" i="22"/>
  <c r="AF379" i="22"/>
  <c r="AF264" i="22"/>
  <c r="AF20" i="22"/>
  <c r="AF81" i="22"/>
  <c r="AF122" i="22"/>
  <c r="AF139" i="22"/>
  <c r="AF608" i="22"/>
  <c r="AF16" i="22"/>
  <c r="AF214" i="22"/>
  <c r="AF598" i="22"/>
  <c r="AF195" i="22"/>
  <c r="AF31" i="22"/>
  <c r="AF314" i="22"/>
  <c r="AF357" i="22"/>
  <c r="AF125" i="22"/>
  <c r="AF581" i="22"/>
  <c r="AF476" i="22"/>
  <c r="AF194" i="22"/>
  <c r="AF224" i="22"/>
  <c r="AF283" i="22"/>
  <c r="AF275" i="22"/>
  <c r="AF612" i="22"/>
  <c r="AF233" i="22"/>
  <c r="AF384" i="22"/>
  <c r="AF543" i="22"/>
  <c r="AF332" i="22"/>
  <c r="AF193" i="22"/>
  <c r="AF385" i="22"/>
  <c r="AF39" i="22"/>
  <c r="AF100" i="22"/>
  <c r="AF370" i="22"/>
  <c r="AF64" i="22"/>
  <c r="AF486" i="22"/>
  <c r="AF504" i="22"/>
  <c r="AF425" i="22"/>
  <c r="AF119" i="22"/>
  <c r="AF365" i="22"/>
  <c r="AF380" i="22"/>
  <c r="AF487" i="22"/>
  <c r="AF9" i="22"/>
  <c r="AF339" i="22"/>
  <c r="AF451" i="22"/>
  <c r="AF475" i="22"/>
  <c r="AF103" i="22"/>
  <c r="AF526" i="22"/>
  <c r="AF584" i="22"/>
  <c r="AF376" i="22"/>
  <c r="AF71" i="22"/>
  <c r="AF417" i="22"/>
  <c r="AF82" i="22"/>
  <c r="AF34" i="22"/>
  <c r="AF174" i="22"/>
  <c r="AF290" i="22"/>
  <c r="AF400" i="22"/>
  <c r="AF25" i="22"/>
  <c r="AF57" i="22"/>
  <c r="AF469" i="22"/>
  <c r="AF89" i="22"/>
  <c r="AF555" i="22"/>
  <c r="AF147" i="22"/>
  <c r="AF286" i="22"/>
  <c r="AF227" i="22"/>
  <c r="AF113" i="22"/>
  <c r="AF424" i="22"/>
  <c r="AF575" i="22"/>
  <c r="AF471" i="22"/>
  <c r="AF554" i="22"/>
  <c r="AF544" i="22"/>
  <c r="AF363" i="22"/>
  <c r="AF398" i="22"/>
  <c r="AF271" i="22"/>
  <c r="AF412" i="22"/>
  <c r="AF166" i="22"/>
  <c r="AF114" i="22"/>
  <c r="AF54" i="22"/>
  <c r="AF279" i="22"/>
  <c r="AF10" i="22"/>
  <c r="AF532" i="22"/>
  <c r="AF600" i="22"/>
  <c r="AF485" i="22"/>
  <c r="AF350" i="22"/>
  <c r="AF223" i="22"/>
  <c r="AF207" i="22"/>
  <c r="AF241" i="22"/>
  <c r="AF272" i="22"/>
  <c r="AF604" i="22"/>
  <c r="AF502" i="22"/>
  <c r="AF247" i="22"/>
  <c r="AF623" i="22"/>
  <c r="AF192" i="22"/>
  <c r="AF240" i="22"/>
  <c r="AF441" i="22"/>
  <c r="AF336" i="22"/>
  <c r="AF169" i="22"/>
  <c r="AF334" i="22"/>
  <c r="AF258" i="22"/>
  <c r="AF242" i="22"/>
  <c r="AF251" i="22"/>
  <c r="AF396" i="22"/>
  <c r="AF512" i="22"/>
  <c r="AF76" i="22"/>
  <c r="AF477" i="22"/>
  <c r="AF347" i="22"/>
  <c r="AF226" i="22"/>
  <c r="AF382" i="22"/>
  <c r="AF281" i="22"/>
  <c r="AF86" i="22"/>
  <c r="AF499" i="22"/>
  <c r="AF109" i="22"/>
  <c r="AF349" i="22"/>
  <c r="AF292" i="22"/>
  <c r="AF407" i="22"/>
  <c r="AF401" i="22"/>
  <c r="AF91" i="22"/>
  <c r="AF507" i="22"/>
  <c r="AF202" i="22"/>
  <c r="AF196" i="22"/>
  <c r="AF278" i="22"/>
  <c r="AF438" i="22"/>
  <c r="AF322" i="22"/>
  <c r="AF338" i="22"/>
  <c r="AF447" i="22"/>
  <c r="AF299" i="22"/>
  <c r="AF262" i="22"/>
  <c r="AF549" i="22"/>
  <c r="AF515" i="22"/>
  <c r="AF310" i="22"/>
  <c r="AF456" i="22"/>
  <c r="AF330" i="22"/>
  <c r="AF87" i="22"/>
  <c r="AF354" i="22"/>
  <c r="AF367" i="22"/>
  <c r="AF179" i="22"/>
  <c r="AF309" i="22"/>
  <c r="AF450" i="22"/>
  <c r="AF154" i="22"/>
  <c r="AF14" i="22"/>
  <c r="AF393" i="22"/>
  <c r="AF40" i="22"/>
  <c r="AF131" i="22"/>
  <c r="AF514" i="22"/>
  <c r="AF138" i="22"/>
  <c r="AF96" i="22"/>
  <c r="AF568" i="22"/>
  <c r="AF630" i="22"/>
  <c r="AF516" i="22"/>
  <c r="AF42" i="22"/>
  <c r="AF67" i="22"/>
  <c r="AF422" i="22"/>
  <c r="AF255" i="22"/>
  <c r="AF38" i="22"/>
  <c r="AF158" i="22"/>
  <c r="AF570" i="22"/>
  <c r="AF300" i="22"/>
  <c r="AF4" i="22"/>
  <c r="AF48" i="22"/>
  <c r="AF558" i="22"/>
  <c r="AF117" i="22"/>
  <c r="AF594" i="22"/>
  <c r="AF123" i="22"/>
  <c r="AF73" i="22"/>
  <c r="AF344" i="22"/>
  <c r="AF508" i="22"/>
  <c r="AF184" i="22"/>
  <c r="AF30" i="22"/>
  <c r="AF513" i="22"/>
  <c r="AF270" i="22"/>
  <c r="AF632" i="22"/>
  <c r="AF265" i="22"/>
  <c r="AF392" i="22"/>
  <c r="AF198" i="22"/>
  <c r="AF49" i="22"/>
  <c r="AF366" i="22"/>
  <c r="AF190" i="22"/>
  <c r="AF151" i="22"/>
  <c r="AF373" i="22"/>
  <c r="AF13" i="22"/>
  <c r="AF153" i="22"/>
  <c r="AF107" i="22"/>
  <c r="AF172" i="22"/>
  <c r="AF199" i="22"/>
  <c r="AF603" i="22"/>
  <c r="AF629" i="22"/>
  <c r="AF267" i="22"/>
  <c r="AF607" i="22"/>
  <c r="AF307" i="22"/>
  <c r="AF551" i="22"/>
  <c r="AF436" i="22"/>
  <c r="AF116" i="22"/>
  <c r="AF228" i="22"/>
  <c r="AF43" i="22"/>
  <c r="AF484" i="22"/>
  <c r="AF479" i="22"/>
  <c r="AF616" i="22"/>
  <c r="AF53" i="22"/>
  <c r="AF21" i="22"/>
  <c r="AF189" i="22"/>
  <c r="AF144" i="22"/>
  <c r="AF221" i="22"/>
  <c r="AF588" i="22"/>
  <c r="AF170" i="22"/>
  <c r="AF492" i="22"/>
  <c r="AF235" i="22"/>
  <c r="AF17" i="22"/>
  <c r="AF185" i="22"/>
  <c r="AF208" i="22"/>
  <c r="AF606" i="22"/>
  <c r="AF101" i="22"/>
  <c r="AF361" i="22"/>
  <c r="AF550" i="22"/>
  <c r="AF19" i="22"/>
  <c r="AF421" i="22"/>
  <c r="AF188" i="22"/>
  <c r="AF406" i="22"/>
  <c r="AF461" i="22"/>
  <c r="AF266" i="22"/>
  <c r="AF599" i="22"/>
  <c r="AF342" i="22"/>
  <c r="AF60" i="22"/>
  <c r="AF455" i="22"/>
  <c r="AF259" i="22"/>
  <c r="AF428" i="22"/>
  <c r="AF465" i="22"/>
  <c r="AF626" i="22"/>
  <c r="AF617" i="22"/>
  <c r="AF35" i="22"/>
  <c r="AF230" i="22"/>
  <c r="AF146" i="22"/>
  <c r="AF287" i="22"/>
  <c r="AF63" i="22"/>
  <c r="AF229" i="22"/>
  <c r="AF403" i="22"/>
  <c r="AF84" i="22"/>
  <c r="AF572" i="22"/>
  <c r="AF318" i="22"/>
  <c r="AF511" i="22"/>
  <c r="AF522" i="22"/>
  <c r="AF320" i="22"/>
  <c r="AF545" i="22"/>
  <c r="AF85" i="22"/>
  <c r="AF212" i="22"/>
  <c r="AF546" i="22"/>
  <c r="AF62" i="22"/>
  <c r="AF389" i="22"/>
  <c r="AF157" i="22"/>
  <c r="AF621" i="22"/>
  <c r="AF503" i="22"/>
  <c r="AF173" i="22"/>
  <c r="AF111" i="22"/>
  <c r="AF510" i="22"/>
  <c r="AF245" i="22"/>
  <c r="AF178" i="22"/>
  <c r="AF390" i="22"/>
  <c r="AF274" i="22"/>
  <c r="AF33" i="22"/>
  <c r="AF252" i="22"/>
  <c r="AF535" i="22"/>
  <c r="AF530" i="22"/>
  <c r="AF249" i="22"/>
  <c r="AF56" i="22"/>
  <c r="AF92" i="22"/>
  <c r="AF573" i="22"/>
  <c r="AF559" i="22"/>
  <c r="AF206" i="22"/>
  <c r="AF590" i="22"/>
  <c r="AF22" i="22"/>
  <c r="AF302" i="22"/>
  <c r="AF553" i="22"/>
  <c r="AF533" i="22"/>
  <c r="AF467" i="22"/>
  <c r="AF26" i="22"/>
  <c r="AF44" i="22"/>
  <c r="AF351" i="22"/>
  <c r="AF326" i="22"/>
  <c r="AF631" i="22"/>
  <c r="AF145" i="22"/>
  <c r="AF163" i="22"/>
  <c r="AF565" i="22"/>
  <c r="AF490" i="22"/>
  <c r="AF620" i="22"/>
  <c r="AF155" i="22"/>
  <c r="AF68" i="22"/>
  <c r="AF462" i="22"/>
  <c r="AF419" i="22"/>
  <c r="AF372" i="22"/>
  <c r="AF232" i="22"/>
  <c r="AF394" i="22"/>
  <c r="AF387" i="22"/>
  <c r="AF297" i="22"/>
  <c r="AF498" i="22"/>
  <c r="AF602" i="22"/>
  <c r="AF231" i="22"/>
  <c r="AF236" i="22"/>
  <c r="AF7" i="22"/>
  <c r="AF585" i="22"/>
  <c r="AF186" i="22"/>
  <c r="AF50" i="22"/>
  <c r="AF108" i="22"/>
  <c r="AF102" i="22"/>
  <c r="AF316" i="22"/>
  <c r="AF371" i="22"/>
  <c r="AF171" i="22"/>
  <c r="AF628" i="22"/>
  <c r="AF239" i="22"/>
  <c r="AF579" i="22"/>
  <c r="AF167" i="22"/>
  <c r="AF284" i="22"/>
  <c r="AF165" i="22"/>
  <c r="AF578" i="22"/>
  <c r="AF201" i="22"/>
  <c r="AF592" i="22"/>
  <c r="AF204" i="22"/>
  <c r="AF120" i="22"/>
  <c r="AF180" i="22"/>
  <c r="AF360" i="22"/>
  <c r="AF127" i="22"/>
  <c r="AF610" i="22"/>
  <c r="AF368" i="22"/>
  <c r="AF115" i="22"/>
  <c r="AF337" i="22"/>
  <c r="AF238" i="22"/>
  <c r="AF61" i="22"/>
  <c r="AF246" i="22"/>
  <c r="AF435" i="22"/>
  <c r="AF45" i="22"/>
  <c r="AF210" i="22"/>
  <c r="AF253" i="22"/>
  <c r="AF205" i="22"/>
  <c r="AF420" i="22"/>
  <c r="AF36" i="22"/>
  <c r="AF415" i="22"/>
  <c r="AF520" i="22"/>
  <c r="AF280" i="22"/>
  <c r="AF427" i="22"/>
  <c r="AF99" i="22"/>
  <c r="AF203" i="22"/>
  <c r="AF596" i="22"/>
  <c r="AF104" i="22"/>
  <c r="AF523" i="22"/>
  <c r="AF65" i="22"/>
  <c r="AF358" i="22"/>
  <c r="AF105" i="22"/>
  <c r="AF150" i="22"/>
  <c r="AF254" i="22"/>
  <c r="AF11" i="22"/>
  <c r="AF348" i="22"/>
  <c r="AF395" i="22"/>
  <c r="AF134" i="22"/>
  <c r="AF308" i="22"/>
  <c r="AF489" i="22"/>
  <c r="AF197" i="22"/>
  <c r="AF273" i="22"/>
  <c r="AF124" i="22"/>
  <c r="AF27" i="22"/>
  <c r="AF72" i="22"/>
  <c r="AF79" i="22"/>
  <c r="AF453" i="22"/>
  <c r="AF46" i="22"/>
  <c r="AF315" i="22"/>
  <c r="AF571" i="22"/>
  <c r="AF98" i="22"/>
  <c r="AF576" i="22"/>
  <c r="AF32" i="22"/>
  <c r="AF378" i="22"/>
  <c r="AF159" i="22"/>
  <c r="AF611" i="22"/>
  <c r="AF129" i="22"/>
  <c r="AF589" i="22"/>
  <c r="AF470" i="22"/>
  <c r="AF593" i="22"/>
  <c r="AF414" i="22"/>
  <c r="AF137" i="22"/>
  <c r="AF216" i="22"/>
  <c r="AF321" i="22"/>
  <c r="AF331" i="22"/>
  <c r="AF181" i="22"/>
  <c r="AF24" i="22"/>
  <c r="AF399" i="22"/>
  <c r="AF437" i="22"/>
  <c r="AF448" i="22"/>
  <c r="AF443" i="22"/>
  <c r="AF248" i="22"/>
  <c r="AF97" i="22"/>
  <c r="AF143" i="22"/>
  <c r="AF175" i="22"/>
  <c r="AF397" i="22"/>
  <c r="AF409" i="22"/>
  <c r="AF177" i="22"/>
  <c r="AF536" i="22"/>
  <c r="AF591" i="22"/>
  <c r="AF276" i="22"/>
  <c r="AF74" i="22"/>
  <c r="AF556" i="22"/>
  <c r="AF528" i="22"/>
  <c r="AF587" i="22"/>
  <c r="AF402" i="22"/>
  <c r="AF295" i="22"/>
  <c r="AF442" i="22"/>
  <c r="AF505" i="22"/>
  <c r="AF128" i="22"/>
  <c r="AF51" i="22"/>
  <c r="AF537" i="22"/>
  <c r="AF244" i="22"/>
  <c r="AF256" i="22"/>
  <c r="AF161" i="22"/>
  <c r="AF496" i="22"/>
  <c r="AF634" i="22"/>
  <c r="AF225" i="22"/>
  <c r="AF317" i="22"/>
  <c r="AF548" i="22"/>
  <c r="AF340" i="22"/>
  <c r="AF162" i="22"/>
  <c r="AF69" i="22"/>
  <c r="AF268" i="22"/>
  <c r="AF583" i="22"/>
  <c r="AF521" i="22"/>
  <c r="AF304" i="22"/>
  <c r="AF557" i="22"/>
  <c r="AF564" i="22"/>
  <c r="AF311" i="22"/>
  <c r="AF580" i="22"/>
  <c r="AF152" i="22"/>
  <c r="AF542" i="22"/>
  <c r="AF288" i="22"/>
  <c r="AF431" i="22"/>
  <c r="AF527" i="22"/>
  <c r="AF132" i="22"/>
  <c r="AF298" i="22"/>
  <c r="AF250" i="22"/>
  <c r="AF525" i="22"/>
  <c r="AF335" i="22"/>
  <c r="AF501" i="22"/>
  <c r="AF156" i="22"/>
  <c r="AF627" i="22"/>
  <c r="AF28" i="22"/>
  <c r="AF377" i="22"/>
  <c r="AF136" i="22"/>
  <c r="AF291" i="22"/>
  <c r="AF618" i="22"/>
  <c r="AF325" i="22"/>
  <c r="AF439" i="22"/>
  <c r="AF140" i="22"/>
  <c r="AF59" i="22"/>
  <c r="AF624" i="22"/>
  <c r="AF220" i="22"/>
  <c r="AF444" i="22"/>
  <c r="AF586" i="22"/>
  <c r="AF261" i="22"/>
  <c r="AF263" i="22"/>
  <c r="AF219" i="22"/>
  <c r="AF449" i="22"/>
  <c r="AF90" i="22"/>
  <c r="AF293" i="22"/>
  <c r="AF41" i="22"/>
  <c r="AF118" i="22"/>
  <c r="AF483" i="22"/>
  <c r="AF609" i="22"/>
  <c r="AF29" i="22"/>
  <c r="AF75" i="22"/>
  <c r="AF481" i="22"/>
  <c r="AF494" i="22"/>
  <c r="AF529" i="22"/>
  <c r="AF305" i="22"/>
  <c r="AF282" i="22"/>
  <c r="AF567" i="22"/>
  <c r="AF478" i="22"/>
  <c r="AF429" i="22"/>
  <c r="AF126" i="22"/>
  <c r="AF106" i="22"/>
  <c r="AF474" i="22"/>
  <c r="AF149" i="22"/>
  <c r="AF237" i="22"/>
  <c r="AF519" i="22"/>
  <c r="AF8" i="22"/>
  <c r="AF346" i="22"/>
  <c r="AF582" i="22"/>
  <c r="AF5" i="22"/>
  <c r="AF445" i="22"/>
  <c r="AF404" i="22"/>
  <c r="AF566" i="22"/>
  <c r="AF460" i="22"/>
  <c r="AF88" i="22"/>
  <c r="AF541" i="22"/>
  <c r="AF257" i="22"/>
  <c r="AF531" i="22"/>
  <c r="AF388" i="22"/>
  <c r="AF538" i="22"/>
  <c r="AF333" i="22"/>
  <c r="AF343" i="22"/>
  <c r="AF518" i="22"/>
  <c r="AF303" i="22"/>
  <c r="AF482" i="22"/>
  <c r="AF473" i="22"/>
  <c r="AF341" i="22"/>
  <c r="AF432" i="22"/>
  <c r="AF391" i="22"/>
  <c r="AF200" i="22"/>
  <c r="AF524" i="22"/>
  <c r="AF495" i="22"/>
  <c r="AF625" i="22"/>
  <c r="AF312" i="22"/>
  <c r="AF328" i="22"/>
  <c r="AF319" i="22"/>
  <c r="AF110" i="22"/>
  <c r="AF405" i="22"/>
  <c r="AF135" i="22"/>
  <c r="AF37" i="22"/>
  <c r="AF440" i="22"/>
  <c r="AF488" i="22"/>
  <c r="AF561" i="22"/>
  <c r="AF148" i="22"/>
  <c r="AF416" i="22"/>
  <c r="AF183" i="22"/>
  <c r="AF141" i="22"/>
  <c r="AF464" i="22"/>
  <c r="AF356" i="22"/>
  <c r="AF12" i="22"/>
  <c r="AF383" i="22"/>
  <c r="AF269" i="22"/>
  <c r="AF613" i="22"/>
  <c r="AF423" i="22"/>
  <c r="AF463" i="22"/>
  <c r="AF55" i="22"/>
  <c r="AF574" i="22"/>
  <c r="AF313" i="22"/>
  <c r="AF597" i="22"/>
  <c r="AF164" i="22"/>
  <c r="AF18" i="22"/>
  <c r="AF243" i="22"/>
  <c r="AF112" i="22"/>
  <c r="AF176" i="22"/>
  <c r="AF182" i="22"/>
  <c r="AF191" i="22"/>
  <c r="AF446" i="22"/>
  <c r="AF142" i="22"/>
  <c r="AF353" i="22"/>
  <c r="AF355" i="22"/>
  <c r="AF218" i="22"/>
  <c r="AF23" i="22"/>
  <c r="AF66" i="22"/>
  <c r="AF413" i="22"/>
  <c r="AF418" i="22"/>
  <c r="AF539" i="22"/>
  <c r="AF362" i="22"/>
  <c r="AF569" i="22"/>
  <c r="AF209" i="22"/>
  <c r="AF352" i="22"/>
  <c r="AF213" i="22"/>
  <c r="AF459" i="22"/>
  <c r="AF323" i="22"/>
  <c r="AF93" i="22"/>
  <c r="AF289" i="22"/>
  <c r="AF452" i="22"/>
  <c r="AF345" i="22"/>
  <c r="AF595" i="22"/>
  <c r="AF329" i="22"/>
  <c r="AF296" i="22"/>
  <c r="AF285" i="22"/>
  <c r="AF77" i="22"/>
  <c r="AF534" i="22"/>
  <c r="AF52" i="22"/>
  <c r="AF6" i="22"/>
  <c r="AF294" i="22"/>
  <c r="AF133" i="22"/>
  <c r="AF480" i="22"/>
  <c r="AF364" i="22"/>
  <c r="AF121" i="22"/>
  <c r="AF430" i="22"/>
  <c r="AF491" i="22"/>
  <c r="AF374" i="22"/>
  <c r="AF78" i="22"/>
  <c r="AF622" i="22"/>
  <c r="AF80" i="22"/>
  <c r="AF327" i="22"/>
  <c r="AF130" i="22"/>
  <c r="AF472" i="22"/>
  <c r="AF563" i="22"/>
  <c r="AF211" i="22"/>
  <c r="AF359" i="22"/>
  <c r="AF434" i="22"/>
  <c r="AF601" i="22"/>
  <c r="AF577" i="22"/>
  <c r="AF260" i="22"/>
  <c r="AF433" i="22"/>
  <c r="AF560" i="22"/>
  <c r="AF466" i="22"/>
  <c r="AF222" i="22"/>
  <c r="AF386" i="22"/>
  <c r="AF500" i="22"/>
  <c r="AF47" i="22"/>
  <c r="AF517" i="22"/>
  <c r="AF619" i="22"/>
  <c r="AF615" i="22"/>
  <c r="AF562" i="22"/>
  <c r="AF58" i="22"/>
  <c r="AF301" i="22"/>
  <c r="AF408" i="22"/>
  <c r="AF215" i="22"/>
  <c r="AF497" i="22"/>
  <c r="AF410" i="22"/>
  <c r="AF94" i="22"/>
  <c r="AF426" i="22"/>
  <c r="AF3" i="22"/>
  <c r="AF381" i="22"/>
  <c r="AF633" i="22"/>
  <c r="AF509" i="22"/>
  <c r="AF454" i="22"/>
  <c r="AF540" i="22"/>
  <c r="AF547" i="22"/>
  <c r="AF187" i="22"/>
  <c r="AF95" i="22"/>
  <c r="R155" i="22" l="1"/>
  <c r="S155" i="22" s="1"/>
  <c r="R59" i="22"/>
  <c r="S59" i="22" s="1"/>
  <c r="R109" i="22"/>
  <c r="S109" i="22" s="1"/>
  <c r="R315" i="22"/>
  <c r="S315" i="22" s="1"/>
  <c r="R143" i="22"/>
  <c r="S143" i="22" s="1"/>
  <c r="R556" i="22"/>
  <c r="S556" i="22" s="1"/>
  <c r="R355" i="22"/>
  <c r="S355" i="22" s="1"/>
  <c r="R276" i="22"/>
  <c r="S276" i="22" s="1"/>
  <c r="R378" i="22"/>
  <c r="S378" i="22" s="1"/>
  <c r="R633" i="22"/>
  <c r="S633" i="22" s="1"/>
  <c r="R550" i="22"/>
  <c r="S550" i="22" s="1"/>
  <c r="R289" i="22"/>
  <c r="S289" i="22" s="1"/>
  <c r="R317" i="22"/>
  <c r="S317" i="22" s="1"/>
  <c r="R42" i="22"/>
  <c r="S42" i="22" s="1"/>
  <c r="R481" i="22"/>
  <c r="S481" i="22" s="1"/>
  <c r="R504" i="22"/>
  <c r="S504" i="22" s="1"/>
  <c r="R165" i="22"/>
  <c r="S165" i="22" s="1"/>
  <c r="R281" i="22"/>
  <c r="S281" i="22" s="1"/>
  <c r="R292" i="22"/>
  <c r="S292" i="22" s="1"/>
  <c r="R88" i="22"/>
  <c r="S88" i="22" s="1"/>
  <c r="R110" i="22"/>
  <c r="S110" i="22" s="1"/>
  <c r="R450" i="22"/>
  <c r="S450" i="22" s="1"/>
  <c r="R385" i="22"/>
  <c r="S385" i="22" s="1"/>
  <c r="R310" i="22"/>
  <c r="S310" i="22" s="1"/>
  <c r="R395" i="22"/>
  <c r="S395" i="22" s="1"/>
  <c r="R187" i="22"/>
  <c r="S187" i="22" s="1"/>
  <c r="R46" i="22"/>
  <c r="S46" i="22" s="1"/>
  <c r="R365" i="22"/>
  <c r="S365" i="22" s="1"/>
  <c r="R533" i="22"/>
  <c r="S533" i="22" s="1"/>
  <c r="R307" i="22"/>
  <c r="S307" i="22" s="1"/>
  <c r="R552" i="22"/>
  <c r="S552" i="22" s="1"/>
  <c r="R216" i="22"/>
  <c r="S216" i="22" s="1"/>
  <c r="R156" i="22"/>
  <c r="S156" i="22" s="1"/>
  <c r="R366" i="22"/>
  <c r="S366" i="22" s="1"/>
  <c r="R254" i="22"/>
  <c r="S254" i="22" s="1"/>
  <c r="R122" i="22"/>
  <c r="S122" i="22" s="1"/>
  <c r="R418" i="22"/>
  <c r="S418" i="22" s="1"/>
  <c r="R477" i="22"/>
  <c r="S477" i="22" s="1"/>
  <c r="R258" i="22"/>
  <c r="S258" i="22" s="1"/>
  <c r="R186" i="22"/>
  <c r="S186" i="22" s="1"/>
  <c r="R501" i="22"/>
  <c r="S501" i="22" s="1"/>
  <c r="R345" i="22"/>
  <c r="S345" i="22" s="1"/>
  <c r="R6" i="22"/>
  <c r="S6" i="22" s="1"/>
  <c r="R159" i="22"/>
  <c r="S159" i="22" s="1"/>
  <c r="R335" i="22"/>
  <c r="S335" i="22" s="1"/>
  <c r="R439" i="22"/>
  <c r="S439" i="22" s="1"/>
  <c r="AG8" i="22"/>
  <c r="R144" i="22"/>
  <c r="S144" i="22" s="1"/>
  <c r="R293" i="22"/>
  <c r="S293" i="22" s="1"/>
  <c r="R218" i="22"/>
  <c r="S218" i="22" s="1"/>
  <c r="R486" i="22"/>
  <c r="S486" i="22" s="1"/>
  <c r="R562" i="22"/>
  <c r="S562" i="22" s="1"/>
  <c r="R36" i="22"/>
  <c r="S36" i="22" s="1"/>
  <c r="R575" i="22"/>
  <c r="S575" i="22" s="1"/>
  <c r="R35" i="22"/>
  <c r="S35" i="22" s="1"/>
  <c r="R229" i="22"/>
  <c r="S229" i="22" s="1"/>
  <c r="R66" i="22"/>
  <c r="S66" i="22" s="1"/>
  <c r="R136" i="22"/>
  <c r="S136" i="22" s="1"/>
  <c r="R375" i="22"/>
  <c r="S375" i="22" s="1"/>
  <c r="R74" i="22"/>
  <c r="S74" i="22" s="1"/>
  <c r="R4" i="22"/>
  <c r="S4" i="22" s="1"/>
  <c r="R171" i="22"/>
  <c r="S171" i="22" s="1"/>
  <c r="R86" i="22"/>
  <c r="S86" i="22" s="1"/>
  <c r="R145" i="22"/>
  <c r="S145" i="22" s="1"/>
  <c r="R376" i="22"/>
  <c r="S376" i="22" s="1"/>
  <c r="R150" i="22"/>
  <c r="S150" i="22" s="1"/>
  <c r="R490" i="22"/>
  <c r="S490" i="22" s="1"/>
  <c r="R253" i="22"/>
  <c r="S253" i="22" s="1"/>
  <c r="R15" i="22"/>
  <c r="S15" i="22" s="1"/>
  <c r="R29" i="22"/>
  <c r="S29" i="22" s="1"/>
  <c r="R449" i="22"/>
  <c r="S449" i="22" s="1"/>
  <c r="R286" i="22"/>
  <c r="S286" i="22" s="1"/>
  <c r="R325" i="22"/>
  <c r="S325" i="22" s="1"/>
  <c r="R60" i="22"/>
  <c r="S60" i="22" s="1"/>
  <c r="R505" i="22"/>
  <c r="S505" i="22" s="1"/>
  <c r="R297" i="22"/>
  <c r="S297" i="22" s="1"/>
  <c r="R471" i="22"/>
  <c r="S471" i="22" s="1"/>
  <c r="R411" i="22"/>
  <c r="S411" i="22" s="1"/>
  <c r="R320" i="22"/>
  <c r="S320" i="22" s="1"/>
  <c r="R381" i="22"/>
  <c r="S381" i="22" s="1"/>
  <c r="R429" i="22"/>
  <c r="S429" i="22" s="1"/>
  <c r="R416" i="22"/>
  <c r="S416" i="22" s="1"/>
  <c r="R487" i="22"/>
  <c r="S487" i="22" s="1"/>
  <c r="R589" i="22"/>
  <c r="S589" i="22" s="1"/>
  <c r="R214" i="22"/>
  <c r="S214" i="22" s="1"/>
  <c r="R12" i="22"/>
  <c r="S12" i="22" s="1"/>
  <c r="R117" i="22"/>
  <c r="S117" i="22" s="1"/>
  <c r="R139" i="22"/>
  <c r="S139" i="22" s="1"/>
  <c r="R183" i="22"/>
  <c r="S183" i="22" s="1"/>
  <c r="R213" i="22"/>
  <c r="S213" i="22" s="1"/>
  <c r="R266" i="22"/>
  <c r="S266" i="22" s="1"/>
  <c r="R522" i="22"/>
  <c r="S522" i="22" s="1"/>
  <c r="R377" i="22"/>
  <c r="S377" i="22" s="1"/>
  <c r="R172" i="22"/>
  <c r="S172" i="22" s="1"/>
  <c r="R386" i="22"/>
  <c r="S386" i="22" s="1"/>
  <c r="R80" i="22"/>
  <c r="S80" i="22" s="1"/>
  <c r="R190" i="22"/>
  <c r="S190" i="22" s="1"/>
  <c r="R222" i="22"/>
  <c r="S222" i="22" s="1"/>
  <c r="R353" i="22"/>
  <c r="S353" i="22" s="1"/>
  <c r="R32" i="22"/>
  <c r="S32" i="22" s="1"/>
  <c r="R24" i="22"/>
  <c r="S24" i="22" s="1"/>
  <c r="R616" i="22"/>
  <c r="S616" i="22" s="1"/>
  <c r="R393" i="22"/>
  <c r="S393" i="22" s="1"/>
  <c r="R463" i="22"/>
  <c r="S463" i="22" s="1"/>
  <c r="R608" i="22"/>
  <c r="S608" i="22" s="1"/>
  <c r="R558" i="22"/>
  <c r="S558" i="22" s="1"/>
  <c r="R370" i="22"/>
  <c r="S370" i="22" s="1"/>
  <c r="R81" i="22"/>
  <c r="S81" i="22" s="1"/>
  <c r="R350" i="22"/>
  <c r="S350" i="22" s="1"/>
  <c r="R535" i="22"/>
  <c r="S535" i="22" s="1"/>
  <c r="R279" i="22"/>
  <c r="S279" i="22" s="1"/>
  <c r="R516" i="22"/>
  <c r="S516" i="22" s="1"/>
  <c r="R75" i="22"/>
  <c r="S75" i="22" s="1"/>
  <c r="R518" i="22"/>
  <c r="S518" i="22" s="1"/>
  <c r="R40" i="22"/>
  <c r="S40" i="22" s="1"/>
  <c r="R240" i="22"/>
  <c r="S240" i="22" s="1"/>
  <c r="R339" i="22"/>
  <c r="S339" i="22" s="1"/>
  <c r="R459" i="22"/>
  <c r="S459" i="22" s="1"/>
  <c r="R564" i="22"/>
  <c r="S564" i="22" s="1"/>
  <c r="R278" i="22"/>
  <c r="S278" i="22" s="1"/>
  <c r="R544" i="22"/>
  <c r="S544" i="22" s="1"/>
  <c r="R324" i="22"/>
  <c r="S324" i="22" s="1"/>
  <c r="R306" i="22"/>
  <c r="S306" i="22" s="1"/>
  <c r="R287" i="22"/>
  <c r="S287" i="22" s="1"/>
  <c r="R271" i="22"/>
  <c r="S271" i="22" s="1"/>
  <c r="R58" i="22"/>
  <c r="S58" i="22" s="1"/>
  <c r="R601" i="22"/>
  <c r="S601" i="22" s="1"/>
  <c r="R491" i="22"/>
  <c r="S491" i="22" s="1"/>
  <c r="R369" i="22"/>
  <c r="S369" i="22" s="1"/>
  <c r="R224" i="22"/>
  <c r="S224" i="22" s="1"/>
  <c r="R586" i="22"/>
  <c r="S586" i="22" s="1"/>
  <c r="R45" i="22"/>
  <c r="S45" i="22" s="1"/>
  <c r="R588" i="22"/>
  <c r="S588" i="22" s="1"/>
  <c r="R79" i="22"/>
  <c r="S79" i="22" s="1"/>
  <c r="R85" i="22"/>
  <c r="S85" i="22" s="1"/>
  <c r="R624" i="22"/>
  <c r="S624" i="22" s="1"/>
  <c r="R103" i="22"/>
  <c r="S103" i="22" s="1"/>
  <c r="R123" i="22"/>
  <c r="S123" i="22" s="1"/>
  <c r="R280" i="22"/>
  <c r="S280" i="22" s="1"/>
  <c r="R590" i="22"/>
  <c r="S590" i="22" s="1"/>
  <c r="R126" i="22"/>
  <c r="S126" i="22" s="1"/>
  <c r="R175" i="22"/>
  <c r="S175" i="22" s="1"/>
  <c r="R219" i="22"/>
  <c r="S219" i="22" s="1"/>
  <c r="R108" i="22"/>
  <c r="S108" i="22" s="1"/>
  <c r="R563" i="22"/>
  <c r="S563" i="22" s="1"/>
  <c r="R475" i="22"/>
  <c r="S475" i="22" s="1"/>
  <c r="R33" i="22"/>
  <c r="S33" i="22" s="1"/>
  <c r="R446" i="22"/>
  <c r="S446" i="22" s="1"/>
  <c r="R228" i="22"/>
  <c r="S228" i="22" s="1"/>
  <c r="R528" i="22"/>
  <c r="S528" i="22" s="1"/>
  <c r="R417" i="22"/>
  <c r="S417" i="22" s="1"/>
  <c r="R610" i="22"/>
  <c r="S610" i="22" s="1"/>
  <c r="R582" i="22"/>
  <c r="S582" i="22" s="1"/>
  <c r="R26" i="22"/>
  <c r="S26" i="22" s="1"/>
  <c r="R57" i="22"/>
  <c r="S57" i="22" s="1"/>
  <c r="R434" i="22"/>
  <c r="S434" i="22" s="1"/>
  <c r="R605" i="22"/>
  <c r="S605" i="22" s="1"/>
  <c r="R142" i="22"/>
  <c r="S142" i="22" s="1"/>
  <c r="R7" i="22"/>
  <c r="S7" i="22" s="1"/>
  <c r="R515" i="22"/>
  <c r="S515" i="22" s="1"/>
  <c r="R396" i="22"/>
  <c r="S396" i="22" s="1"/>
  <c r="R291" i="22"/>
  <c r="S291" i="22" s="1"/>
  <c r="R233" i="22"/>
  <c r="S233" i="22" s="1"/>
  <c r="R84" i="22"/>
  <c r="S84" i="22" s="1"/>
  <c r="R569" i="22"/>
  <c r="S569" i="22" s="1"/>
  <c r="R585" i="22"/>
  <c r="S585" i="22" s="1"/>
  <c r="R529" i="22"/>
  <c r="S529" i="22" s="1"/>
  <c r="R412" i="22"/>
  <c r="S412" i="22" s="1"/>
  <c r="R120" i="22"/>
  <c r="S120" i="22" s="1"/>
  <c r="R34" i="22"/>
  <c r="S34" i="22" s="1"/>
  <c r="R203" i="22"/>
  <c r="S203" i="22" s="1"/>
  <c r="R274" i="22"/>
  <c r="S274" i="22" s="1"/>
  <c r="R192" i="22"/>
  <c r="S192" i="22" s="1"/>
  <c r="R506" i="22"/>
  <c r="S506" i="22" s="1"/>
  <c r="R132" i="22"/>
  <c r="S132" i="22" s="1"/>
  <c r="R579" i="22"/>
  <c r="S579" i="22" s="1"/>
  <c r="R243" i="22"/>
  <c r="S243" i="22" s="1"/>
  <c r="R27" i="22"/>
  <c r="S27" i="22" s="1"/>
  <c r="R191" i="22"/>
  <c r="S191" i="22" s="1"/>
  <c r="R231" i="22"/>
  <c r="S231" i="22" s="1"/>
  <c r="R118" i="22"/>
  <c r="S118" i="22" s="1"/>
  <c r="R539" i="22"/>
  <c r="S539" i="22" s="1"/>
  <c r="R492" i="22"/>
  <c r="S492" i="22" s="1"/>
  <c r="R141" i="22"/>
  <c r="S141" i="22" s="1"/>
  <c r="R615" i="22"/>
  <c r="S615" i="22" s="1"/>
  <c r="R469" i="22"/>
  <c r="S469" i="22" s="1"/>
  <c r="R184" i="22"/>
  <c r="S184" i="22" s="1"/>
  <c r="R436" i="22"/>
  <c r="S436" i="22" s="1"/>
  <c r="R555" i="22"/>
  <c r="S555" i="22" s="1"/>
  <c r="R149" i="22"/>
  <c r="S149" i="22" s="1"/>
  <c r="R97" i="22"/>
  <c r="S97" i="22" s="1"/>
  <c r="R599" i="22"/>
  <c r="S599" i="22" s="1"/>
  <c r="R160" i="22"/>
  <c r="S160" i="22" s="1"/>
  <c r="R342" i="22"/>
  <c r="S342" i="22" s="1"/>
  <c r="R507" i="22"/>
  <c r="S507" i="22" s="1"/>
  <c r="R50" i="22"/>
  <c r="S50" i="22" s="1"/>
  <c r="R304" i="22"/>
  <c r="S304" i="22" s="1"/>
  <c r="R125" i="22"/>
  <c r="S125" i="22" s="1"/>
  <c r="R8" i="22"/>
  <c r="S8" i="22" s="1"/>
  <c r="R200" i="22"/>
  <c r="S200" i="22" s="1"/>
  <c r="R553" i="22"/>
  <c r="S553" i="22" s="1"/>
  <c r="R423" i="22"/>
  <c r="S423" i="22" s="1"/>
  <c r="R543" i="22"/>
  <c r="S543" i="22" s="1"/>
  <c r="R230" i="22"/>
  <c r="S230" i="22" s="1"/>
  <c r="R270" i="22"/>
  <c r="S270" i="22" s="1"/>
  <c r="R236" i="22"/>
  <c r="S236" i="22" s="1"/>
  <c r="R206" i="22"/>
  <c r="S206" i="22" s="1"/>
  <c r="R91" i="22"/>
  <c r="S91" i="22" s="1"/>
  <c r="R566" i="22"/>
  <c r="S566" i="22" s="1"/>
  <c r="R591" i="22"/>
  <c r="S591" i="22" s="1"/>
  <c r="R467" i="22"/>
  <c r="S467" i="22" s="1"/>
  <c r="R583" i="22"/>
  <c r="S583" i="22" s="1"/>
  <c r="R64" i="22"/>
  <c r="S64" i="22" s="1"/>
  <c r="R360" i="22"/>
  <c r="S360" i="22" s="1"/>
  <c r="R409" i="22"/>
  <c r="S409" i="22" s="1"/>
  <c r="R264" i="22"/>
  <c r="S264" i="22" s="1"/>
  <c r="R433" i="22"/>
  <c r="S433" i="22" s="1"/>
  <c r="R443" i="22"/>
  <c r="S443" i="22" s="1"/>
  <c r="R14" i="22"/>
  <c r="S14" i="22" s="1"/>
  <c r="R30" i="22"/>
  <c r="S30" i="22" s="1"/>
  <c r="R470" i="22"/>
  <c r="S470" i="22" s="1"/>
  <c r="R179" i="22"/>
  <c r="S179" i="22" s="1"/>
  <c r="R217" i="22"/>
  <c r="S217" i="22" s="1"/>
  <c r="R319" i="22"/>
  <c r="S319" i="22" s="1"/>
  <c r="R630" i="22"/>
  <c r="S630" i="22" s="1"/>
  <c r="R371" i="22"/>
  <c r="S371" i="22" s="1"/>
  <c r="R70" i="22"/>
  <c r="S70" i="22" s="1"/>
  <c r="R336" i="22"/>
  <c r="S336" i="22" s="1"/>
  <c r="R333" i="22"/>
  <c r="S333" i="22" s="1"/>
  <c r="R628" i="22"/>
  <c r="S628" i="22" s="1"/>
  <c r="R180" i="22"/>
  <c r="S180" i="22" s="1"/>
  <c r="R534" i="22"/>
  <c r="S534" i="22" s="1"/>
  <c r="R174" i="22"/>
  <c r="S174" i="22" s="1"/>
  <c r="R622" i="22"/>
  <c r="S622" i="22" s="1"/>
  <c r="R627" i="22"/>
  <c r="S627" i="22" s="1"/>
  <c r="R235" i="22"/>
  <c r="S235" i="22" s="1"/>
  <c r="R390" i="22"/>
  <c r="S390" i="22" s="1"/>
  <c r="R603" i="22"/>
  <c r="S603" i="22" s="1"/>
  <c r="R373" i="22"/>
  <c r="S373" i="22" s="1"/>
  <c r="R441" i="22"/>
  <c r="S441" i="22" s="1"/>
  <c r="R482" i="22"/>
  <c r="S482" i="22" s="1"/>
  <c r="R114" i="22"/>
  <c r="S114" i="22" s="1"/>
  <c r="R299" i="22"/>
  <c r="S299" i="22" s="1"/>
  <c r="R290" i="22"/>
  <c r="S290" i="22" s="1"/>
  <c r="R572" i="22"/>
  <c r="S572" i="22" s="1"/>
  <c r="R69" i="22"/>
  <c r="S69" i="22" s="1"/>
  <c r="R288" i="22"/>
  <c r="S288" i="22" s="1"/>
  <c r="R338" i="22"/>
  <c r="S338" i="22" s="1"/>
  <c r="R238" i="22"/>
  <c r="S238" i="22" s="1"/>
  <c r="R327" i="22"/>
  <c r="S327" i="22" s="1"/>
  <c r="R239" i="22"/>
  <c r="S239" i="22" s="1"/>
  <c r="R272" i="22"/>
  <c r="S272" i="22" s="1"/>
  <c r="R169" i="22"/>
  <c r="S169" i="22" s="1"/>
  <c r="R613" i="22"/>
  <c r="S613" i="22" s="1"/>
  <c r="R146" i="22"/>
  <c r="S146" i="22" s="1"/>
  <c r="R102" i="22"/>
  <c r="S102" i="22" s="1"/>
  <c r="R626" i="22"/>
  <c r="S626" i="22" s="1"/>
  <c r="R209" i="22"/>
  <c r="S209" i="22" s="1"/>
  <c r="R452" i="22"/>
  <c r="S452" i="22" s="1"/>
  <c r="R220" i="22"/>
  <c r="S220" i="22" s="1"/>
  <c r="R225" i="22"/>
  <c r="S225" i="22" s="1"/>
  <c r="R93" i="22"/>
  <c r="S93" i="22" s="1"/>
  <c r="R478" i="22"/>
  <c r="S478" i="22" s="1"/>
  <c r="R559" i="22"/>
  <c r="S559" i="22" s="1"/>
  <c r="R316" i="22"/>
  <c r="S316" i="22" s="1"/>
  <c r="R282" i="22"/>
  <c r="S282" i="22" s="1"/>
  <c r="R72" i="22"/>
  <c r="S72" i="22" s="1"/>
  <c r="R437" i="22"/>
  <c r="S437" i="22" s="1"/>
  <c r="R100" i="22"/>
  <c r="S100" i="22" s="1"/>
  <c r="R537" i="22"/>
  <c r="S537" i="22" s="1"/>
  <c r="R41" i="22"/>
  <c r="S41" i="22" s="1"/>
  <c r="R330" i="22"/>
  <c r="S330" i="22" s="1"/>
  <c r="R98" i="22"/>
  <c r="S98" i="22" s="1"/>
  <c r="R554" i="22"/>
  <c r="S554" i="22" s="1"/>
  <c r="R576" i="22"/>
  <c r="S576" i="22" s="1"/>
  <c r="R614" i="22"/>
  <c r="S614" i="22" s="1"/>
  <c r="R428" i="22"/>
  <c r="S428" i="22" s="1"/>
  <c r="R476" i="22"/>
  <c r="S476" i="22" s="1"/>
  <c r="R77" i="22"/>
  <c r="S77" i="22" s="1"/>
  <c r="R131" i="22"/>
  <c r="S131" i="22" s="1"/>
  <c r="R500" i="22"/>
  <c r="S500" i="22" s="1"/>
  <c r="R489" i="22"/>
  <c r="S489" i="22" s="1"/>
  <c r="R623" i="22"/>
  <c r="S623" i="22" s="1"/>
  <c r="R221" i="22"/>
  <c r="S221" i="22" s="1"/>
  <c r="R294" i="22"/>
  <c r="S294" i="22" s="1"/>
  <c r="R607" i="22"/>
  <c r="S607" i="22" s="1"/>
  <c r="R53" i="22"/>
  <c r="S53" i="22" s="1"/>
  <c r="R275" i="22"/>
  <c r="S275" i="22" s="1"/>
  <c r="R13" i="22"/>
  <c r="S13" i="22" s="1"/>
  <c r="R326" i="22"/>
  <c r="S326" i="22" s="1"/>
  <c r="R223" i="22"/>
  <c r="S223" i="22" s="1"/>
  <c r="R241" i="22"/>
  <c r="S241" i="22" s="1"/>
  <c r="R430" i="22"/>
  <c r="S430" i="22" s="1"/>
  <c r="R383" i="22"/>
  <c r="S383" i="22" s="1"/>
  <c r="R406" i="22"/>
  <c r="S406" i="22" s="1"/>
  <c r="R577" i="22"/>
  <c r="S577" i="22" s="1"/>
  <c r="R314" i="22"/>
  <c r="S314" i="22" s="1"/>
  <c r="R82" i="22"/>
  <c r="S82" i="22" s="1"/>
  <c r="R199" i="22"/>
  <c r="S199" i="22" s="1"/>
  <c r="R363" i="22"/>
  <c r="S363" i="22" s="1"/>
  <c r="R549" i="22"/>
  <c r="S549" i="22" s="1"/>
  <c r="R62" i="22"/>
  <c r="S62" i="22" s="1"/>
  <c r="R269" i="22"/>
  <c r="S269" i="22" s="1"/>
  <c r="R303" i="22"/>
  <c r="S303" i="22" s="1"/>
  <c r="R259" i="22"/>
  <c r="S259" i="22" s="1"/>
  <c r="R305" i="22"/>
  <c r="S305" i="22" s="1"/>
  <c r="R331" i="22"/>
  <c r="S331" i="22" s="1"/>
  <c r="R570" i="22"/>
  <c r="S570" i="22" s="1"/>
  <c r="R116" i="22"/>
  <c r="S116" i="22" s="1"/>
  <c r="R391" i="22"/>
  <c r="S391" i="22" s="1"/>
  <c r="R329" i="22"/>
  <c r="S329" i="22" s="1"/>
  <c r="R374" i="22"/>
  <c r="S374" i="22" s="1"/>
  <c r="R11" i="22"/>
  <c r="S11" i="22" s="1"/>
  <c r="R530" i="22"/>
  <c r="S530" i="22" s="1"/>
  <c r="R372" i="22"/>
  <c r="S372" i="22" s="1"/>
  <c r="R421" i="22"/>
  <c r="S421" i="22" s="1"/>
  <c r="R392" i="22"/>
  <c r="S392" i="22" s="1"/>
  <c r="R107" i="22"/>
  <c r="S107" i="22" s="1"/>
  <c r="R17" i="22"/>
  <c r="S17" i="22" s="1"/>
  <c r="R16" i="22"/>
  <c r="S16" i="22" s="1"/>
  <c r="R298" i="22"/>
  <c r="S298" i="22" s="1"/>
  <c r="R348" i="22"/>
  <c r="S348" i="22" s="1"/>
  <c r="R96" i="22"/>
  <c r="S96" i="22" s="1"/>
  <c r="R121" i="22"/>
  <c r="S121" i="22" s="1"/>
  <c r="R334" i="22"/>
  <c r="S334" i="22" s="1"/>
  <c r="R188" i="22"/>
  <c r="S188" i="22" s="1"/>
  <c r="R302" i="22"/>
  <c r="S302" i="22" s="1"/>
  <c r="R94" i="22"/>
  <c r="S94" i="22" s="1"/>
  <c r="R252" i="22"/>
  <c r="S252" i="22" s="1"/>
  <c r="R354" i="22"/>
  <c r="S354" i="22" s="1"/>
  <c r="R351" i="22"/>
  <c r="S351" i="22" s="1"/>
  <c r="R92" i="22"/>
  <c r="S92" i="22" s="1"/>
  <c r="R595" i="22"/>
  <c r="S595" i="22" s="1"/>
  <c r="R277" i="22"/>
  <c r="S277" i="22" s="1"/>
  <c r="R113" i="22"/>
  <c r="S113" i="22" s="1"/>
  <c r="R245" i="22"/>
  <c r="S245" i="22" s="1"/>
  <c r="R541" i="22"/>
  <c r="S541" i="22" s="1"/>
  <c r="R193" i="22"/>
  <c r="S193" i="22" s="1"/>
  <c r="R438" i="22"/>
  <c r="S438" i="22" s="1"/>
  <c r="R321" i="22"/>
  <c r="S321" i="22" s="1"/>
  <c r="R158" i="22"/>
  <c r="S158" i="22" s="1"/>
  <c r="R244" i="22"/>
  <c r="S244" i="22" s="1"/>
  <c r="R545" i="22"/>
  <c r="S545" i="22" s="1"/>
  <c r="R357" i="22"/>
  <c r="S357" i="22" s="1"/>
  <c r="R462" i="22"/>
  <c r="S462" i="22" s="1"/>
  <c r="R560" i="22"/>
  <c r="S560" i="22" s="1"/>
  <c r="R602" i="22"/>
  <c r="S602" i="22" s="1"/>
  <c r="R181" i="22"/>
  <c r="S181" i="22" s="1"/>
  <c r="R479" i="22"/>
  <c r="S479" i="22" s="1"/>
  <c r="R48" i="22"/>
  <c r="S48" i="22" s="1"/>
  <c r="R606" i="22"/>
  <c r="S606" i="22" s="1"/>
  <c r="R540" i="22"/>
  <c r="S540" i="22" s="1"/>
  <c r="R43" i="22"/>
  <c r="S43" i="22" s="1"/>
  <c r="R19" i="22"/>
  <c r="S19" i="22" s="1"/>
  <c r="R551" i="22"/>
  <c r="S551" i="22" s="1"/>
  <c r="R38" i="22"/>
  <c r="S38" i="22" s="1"/>
  <c r="R497" i="22"/>
  <c r="S497" i="22" s="1"/>
  <c r="R119" i="22"/>
  <c r="S119" i="22" s="1"/>
  <c r="R162" i="22"/>
  <c r="S162" i="22" s="1"/>
  <c r="R205" i="22"/>
  <c r="S205" i="22" s="1"/>
  <c r="R147" i="22"/>
  <c r="S147" i="22" s="1"/>
  <c r="R161" i="22"/>
  <c r="S161" i="22" s="1"/>
  <c r="R457" i="22"/>
  <c r="S457" i="22" s="1"/>
  <c r="R152" i="22"/>
  <c r="S152" i="22" s="1"/>
  <c r="R358" i="22"/>
  <c r="S358" i="22" s="1"/>
  <c r="R510" i="22"/>
  <c r="S510" i="22" s="1"/>
  <c r="R115" i="22"/>
  <c r="S115" i="22" s="1"/>
  <c r="R620" i="22"/>
  <c r="S620" i="22" s="1"/>
  <c r="R3" i="22"/>
  <c r="S3" i="22" s="1"/>
  <c r="R461" i="22"/>
  <c r="S461" i="22" s="1"/>
  <c r="R455" i="22"/>
  <c r="S455" i="22" s="1"/>
  <c r="R328" i="22"/>
  <c r="S328" i="22" s="1"/>
  <c r="R488" i="22"/>
  <c r="S488" i="22" s="1"/>
  <c r="R465" i="22"/>
  <c r="S465" i="22" s="1"/>
  <c r="R521" i="22"/>
  <c r="S521" i="22" s="1"/>
  <c r="R444" i="22"/>
  <c r="S444" i="22" s="1"/>
  <c r="R568" i="22"/>
  <c r="S568" i="22" s="1"/>
  <c r="R356" i="22"/>
  <c r="S356" i="22" s="1"/>
  <c r="R268" i="22"/>
  <c r="S268" i="22" s="1"/>
  <c r="R341" i="22"/>
  <c r="S341" i="22" s="1"/>
  <c r="R189" i="22"/>
  <c r="S189" i="22" s="1"/>
  <c r="R410" i="22"/>
  <c r="S410" i="22" s="1"/>
  <c r="R631" i="22"/>
  <c r="S631" i="22" s="1"/>
  <c r="R185" i="22"/>
  <c r="S185" i="22" s="1"/>
  <c r="R311" i="22"/>
  <c r="S311" i="22" s="1"/>
  <c r="R593" i="22"/>
  <c r="S593" i="22" s="1"/>
  <c r="R164" i="22"/>
  <c r="S164" i="22" s="1"/>
  <c r="R600" i="22"/>
  <c r="S600" i="22" s="1"/>
  <c r="R362" i="22"/>
  <c r="S362" i="22" s="1"/>
  <c r="R137" i="22"/>
  <c r="S137" i="22" s="1"/>
  <c r="R73" i="22"/>
  <c r="S73" i="22" s="1"/>
  <c r="R382" i="22"/>
  <c r="S382" i="22" s="1"/>
  <c r="R129" i="22"/>
  <c r="S129" i="22" s="1"/>
  <c r="R359" i="22"/>
  <c r="S359" i="22" s="1"/>
  <c r="R594" i="22"/>
  <c r="S594" i="22" s="1"/>
  <c r="R621" i="22"/>
  <c r="S621" i="22" s="1"/>
  <c r="R485" i="22"/>
  <c r="S485" i="22" s="1"/>
  <c r="R242" i="22"/>
  <c r="S242" i="22" s="1"/>
  <c r="R207" i="22"/>
  <c r="S207" i="22" s="1"/>
  <c r="R68" i="22"/>
  <c r="S68" i="22" s="1"/>
  <c r="R519" i="22"/>
  <c r="S519" i="22" s="1"/>
  <c r="R514" i="22"/>
  <c r="S514" i="22" s="1"/>
  <c r="R398" i="22"/>
  <c r="S398" i="22" s="1"/>
  <c r="R578" i="22"/>
  <c r="S578" i="22" s="1"/>
  <c r="R587" i="22"/>
  <c r="S587" i="22" s="1"/>
  <c r="R56" i="22"/>
  <c r="S56" i="22" s="1"/>
  <c r="R204" i="22"/>
  <c r="S204" i="22" s="1"/>
  <c r="R323" i="22"/>
  <c r="S323" i="22" s="1"/>
  <c r="R364" i="22"/>
  <c r="S364" i="22" s="1"/>
  <c r="R71" i="22"/>
  <c r="S71" i="22" s="1"/>
  <c r="R346" i="22"/>
  <c r="S346" i="22" s="1"/>
  <c r="R403" i="22"/>
  <c r="S403" i="22" s="1"/>
  <c r="R422" i="22"/>
  <c r="S422" i="22" s="1"/>
  <c r="R388" i="22"/>
  <c r="S388" i="22" s="1"/>
  <c r="R337" i="22"/>
  <c r="S337" i="22" s="1"/>
  <c r="R148" i="22"/>
  <c r="S148" i="22" s="1"/>
  <c r="R44" i="22"/>
  <c r="S44" i="22" s="1"/>
  <c r="R322" i="22"/>
  <c r="S322" i="22" s="1"/>
  <c r="R89" i="22"/>
  <c r="S89" i="22" s="1"/>
  <c r="R618" i="22"/>
  <c r="S618" i="22" s="1"/>
  <c r="R134" i="22"/>
  <c r="S134" i="22" s="1"/>
  <c r="R399" i="22"/>
  <c r="S399" i="22" s="1"/>
  <c r="R567" i="22"/>
  <c r="S567" i="22" s="1"/>
  <c r="R67" i="22"/>
  <c r="S67" i="22" s="1"/>
  <c r="R407" i="22"/>
  <c r="S407" i="22" s="1"/>
  <c r="R380" i="22"/>
  <c r="S380" i="22" s="1"/>
  <c r="R260" i="22"/>
  <c r="S260" i="22" s="1"/>
  <c r="R210" i="22"/>
  <c r="S210" i="22" s="1"/>
  <c r="R493" i="22"/>
  <c r="S493" i="22" s="1"/>
  <c r="R573" i="22"/>
  <c r="S573" i="22" s="1"/>
  <c r="R389" i="22"/>
  <c r="S389" i="22" s="1"/>
  <c r="R349" i="22"/>
  <c r="S349" i="22" s="1"/>
  <c r="R632" i="22"/>
  <c r="S632" i="22" s="1"/>
  <c r="R384" i="22"/>
  <c r="S384" i="22" s="1"/>
  <c r="R52" i="22"/>
  <c r="S52" i="22" s="1"/>
  <c r="R211" i="22"/>
  <c r="S211" i="22" s="1"/>
  <c r="R344" i="22"/>
  <c r="S344" i="22" s="1"/>
  <c r="R400" i="22"/>
  <c r="S400" i="22" s="1"/>
  <c r="R63" i="22"/>
  <c r="S63" i="22" s="1"/>
  <c r="R413" i="22"/>
  <c r="S413" i="22" s="1"/>
  <c r="R249" i="22"/>
  <c r="S249" i="22" s="1"/>
  <c r="R420" i="22"/>
  <c r="S420" i="22" s="1"/>
  <c r="R527" i="22"/>
  <c r="S527" i="22" s="1"/>
  <c r="R561" i="22"/>
  <c r="S561" i="22" s="1"/>
  <c r="R215" i="22"/>
  <c r="S215" i="22" s="1"/>
  <c r="R265" i="22"/>
  <c r="S265" i="22" s="1"/>
  <c r="R23" i="22"/>
  <c r="S23" i="22" s="1"/>
  <c r="R565" i="22"/>
  <c r="S565" i="22" s="1"/>
  <c r="R451" i="22"/>
  <c r="S451" i="22" s="1"/>
  <c r="R51" i="22"/>
  <c r="S51" i="22" s="1"/>
  <c r="R283" i="22"/>
  <c r="S283" i="22" s="1"/>
  <c r="R526" i="22"/>
  <c r="S526" i="22" s="1"/>
  <c r="R284" i="22"/>
  <c r="S284" i="22" s="1"/>
  <c r="R542" i="22"/>
  <c r="S542" i="22" s="1"/>
  <c r="R212" i="22"/>
  <c r="S212" i="22" s="1"/>
  <c r="R557" i="22"/>
  <c r="S557" i="22" s="1"/>
  <c r="R198" i="22"/>
  <c r="S198" i="22" s="1"/>
  <c r="R138" i="22"/>
  <c r="S138" i="22" s="1"/>
  <c r="R21" i="22"/>
  <c r="S21" i="22" s="1"/>
  <c r="R153" i="22"/>
  <c r="S153" i="22" s="1"/>
  <c r="R90" i="22"/>
  <c r="S90" i="22" s="1"/>
  <c r="R28" i="22"/>
  <c r="S28" i="22" s="1"/>
  <c r="R104" i="22"/>
  <c r="S104" i="22" s="1"/>
  <c r="R484" i="22"/>
  <c r="S484" i="22" s="1"/>
  <c r="R546" i="22"/>
  <c r="S546" i="22" s="1"/>
  <c r="R440" i="22"/>
  <c r="S440" i="22" s="1"/>
  <c r="R76" i="22"/>
  <c r="S76" i="22" s="1"/>
  <c r="R538" i="22"/>
  <c r="S538" i="22" s="1"/>
  <c r="R95" i="22"/>
  <c r="S95" i="22" s="1"/>
  <c r="R574" i="22"/>
  <c r="S574" i="22" s="1"/>
  <c r="R39" i="22"/>
  <c r="S39" i="22" s="1"/>
  <c r="R387" i="22"/>
  <c r="S387" i="22" s="1"/>
  <c r="R248" i="22"/>
  <c r="S248" i="22" s="1"/>
  <c r="R414" i="22"/>
  <c r="S414" i="22" s="1"/>
  <c r="R404" i="22"/>
  <c r="S404" i="22" s="1"/>
  <c r="R536" i="22"/>
  <c r="S536" i="22" s="1"/>
  <c r="R25" i="22"/>
  <c r="S25" i="22" s="1"/>
  <c r="R78" i="22"/>
  <c r="S78" i="22" s="1"/>
  <c r="R619" i="22"/>
  <c r="S619" i="22" s="1"/>
  <c r="R499" i="22"/>
  <c r="S499" i="22" s="1"/>
  <c r="R419" i="22"/>
  <c r="S419" i="22" s="1"/>
  <c r="R177" i="22"/>
  <c r="S177" i="22" s="1"/>
  <c r="R295" i="22"/>
  <c r="S295" i="22" s="1"/>
  <c r="R512" i="22"/>
  <c r="S512" i="22" s="1"/>
  <c r="R460" i="22"/>
  <c r="S460" i="22" s="1"/>
  <c r="R273" i="22"/>
  <c r="S273" i="22" s="1"/>
  <c r="R176" i="22"/>
  <c r="S176" i="22" s="1"/>
  <c r="R494" i="22"/>
  <c r="S494" i="22" s="1"/>
  <c r="R597" i="22"/>
  <c r="S597" i="22" s="1"/>
  <c r="R617" i="22"/>
  <c r="S617" i="22" s="1"/>
  <c r="R267" i="22"/>
  <c r="S267" i="22" s="1"/>
  <c r="R609" i="22"/>
  <c r="S609" i="22" s="1"/>
  <c r="R37" i="22"/>
  <c r="S37" i="22" s="1"/>
  <c r="R101" i="22"/>
  <c r="S101" i="22" s="1"/>
  <c r="R312" i="22"/>
  <c r="S312" i="22" s="1"/>
  <c r="R105" i="22"/>
  <c r="S105" i="22" s="1"/>
  <c r="R447" i="22"/>
  <c r="S447" i="22" s="1"/>
  <c r="R483" i="22"/>
  <c r="S483" i="22" s="1"/>
  <c r="R157" i="22"/>
  <c r="S157" i="22" s="1"/>
  <c r="R197" i="22"/>
  <c r="S197" i="22" s="1"/>
  <c r="R170" i="22"/>
  <c r="S170" i="22" s="1"/>
  <c r="R431" i="22"/>
  <c r="S431" i="22" s="1"/>
  <c r="R453" i="22"/>
  <c r="S453" i="22" s="1"/>
  <c r="R262" i="22"/>
  <c r="S262" i="22" s="1"/>
  <c r="R525" i="22"/>
  <c r="S525" i="22" s="1"/>
  <c r="R255" i="22"/>
  <c r="S255" i="22" s="1"/>
  <c r="R5" i="22"/>
  <c r="S5" i="22" s="1"/>
  <c r="R133" i="22"/>
  <c r="S133" i="22" s="1"/>
  <c r="R408" i="22"/>
  <c r="S408" i="22" s="1"/>
  <c r="R502" i="22"/>
  <c r="S502" i="22" s="1"/>
  <c r="R234" i="22"/>
  <c r="S234" i="22" s="1"/>
  <c r="R547" i="22"/>
  <c r="S547" i="22" s="1"/>
  <c r="R18" i="22"/>
  <c r="S18" i="22" s="1"/>
  <c r="R466" i="22"/>
  <c r="S466" i="22" s="1"/>
  <c r="R495" i="22"/>
  <c r="S495" i="22" s="1"/>
  <c r="R456" i="22"/>
  <c r="S456" i="22" s="1"/>
  <c r="R202" i="22"/>
  <c r="S202" i="22" s="1"/>
  <c r="R135" i="22"/>
  <c r="S135" i="22" s="1"/>
  <c r="R247" i="22"/>
  <c r="S247" i="22" s="1"/>
  <c r="R445" i="22"/>
  <c r="S445" i="22" s="1"/>
  <c r="R182" i="22"/>
  <c r="S182" i="22" s="1"/>
  <c r="R106" i="22"/>
  <c r="S106" i="22" s="1"/>
  <c r="R9" i="22"/>
  <c r="S9" i="22" s="1"/>
  <c r="R10" i="22"/>
  <c r="S10" i="22" s="1"/>
  <c r="R448" i="22"/>
  <c r="S448" i="22" s="1"/>
  <c r="R61" i="22"/>
  <c r="S61" i="22" s="1"/>
  <c r="R332" i="22"/>
  <c r="S332" i="22" s="1"/>
  <c r="R87" i="22"/>
  <c r="S87" i="22" s="1"/>
  <c r="R415" i="22"/>
  <c r="S415" i="22" s="1"/>
  <c r="R151" i="22"/>
  <c r="S151" i="22" s="1"/>
  <c r="R65" i="22"/>
  <c r="S65" i="22" s="1"/>
  <c r="R20" i="22"/>
  <c r="S20" i="22" s="1"/>
  <c r="R464" i="22"/>
  <c r="S464" i="22" s="1"/>
  <c r="R592" i="22"/>
  <c r="S592" i="22" s="1"/>
  <c r="R112" i="22"/>
  <c r="S112" i="22" s="1"/>
  <c r="R301" i="22"/>
  <c r="S301" i="22" s="1"/>
  <c r="R166" i="22"/>
  <c r="S166" i="22" s="1"/>
  <c r="R178" i="22"/>
  <c r="S178" i="22" s="1"/>
  <c r="R524" i="22"/>
  <c r="S524" i="22" s="1"/>
  <c r="R367" i="22"/>
  <c r="S367" i="22" s="1"/>
  <c r="R442" i="22"/>
  <c r="S442" i="22" s="1"/>
  <c r="R194" i="22"/>
  <c r="S194" i="22" s="1"/>
  <c r="R405" i="22"/>
  <c r="S405" i="22" s="1"/>
  <c r="R237" i="22"/>
  <c r="S237" i="22" s="1"/>
  <c r="R401" i="22"/>
  <c r="S401" i="22" s="1"/>
  <c r="R208" i="22"/>
  <c r="S208" i="22" s="1"/>
  <c r="R454" i="22"/>
  <c r="S454" i="22" s="1"/>
  <c r="R22" i="22"/>
  <c r="S22" i="22" s="1"/>
  <c r="R629" i="22"/>
  <c r="S629" i="22" s="1"/>
  <c r="R55" i="22"/>
  <c r="S55" i="22" s="1"/>
  <c r="R309" i="22"/>
  <c r="S309" i="22" s="1"/>
  <c r="R31" i="22"/>
  <c r="S31" i="22" s="1"/>
  <c r="R426" i="22"/>
  <c r="S426" i="22" s="1"/>
  <c r="R250" i="22"/>
  <c r="S250" i="22" s="1"/>
  <c r="R596" i="22"/>
  <c r="S596" i="22" s="1"/>
  <c r="R520" i="22"/>
  <c r="S520" i="22" s="1"/>
  <c r="R195" i="22"/>
  <c r="S195" i="22" s="1"/>
  <c r="R402" i="22"/>
  <c r="S402" i="22" s="1"/>
  <c r="R625" i="22"/>
  <c r="S625" i="22" s="1"/>
  <c r="R343" i="22"/>
  <c r="S343" i="22" s="1"/>
  <c r="R480" i="22"/>
  <c r="S480" i="22" s="1"/>
  <c r="R196" i="22"/>
  <c r="S196" i="22" s="1"/>
  <c r="R347" i="22"/>
  <c r="S347" i="22" s="1"/>
  <c r="R154" i="22"/>
  <c r="S154" i="22" s="1"/>
  <c r="R285" i="22"/>
  <c r="S285" i="22" s="1"/>
  <c r="R226" i="22"/>
  <c r="S226" i="22" s="1"/>
  <c r="R163" i="22"/>
  <c r="S163" i="22" s="1"/>
  <c r="R313" i="22"/>
  <c r="S313" i="22" s="1"/>
  <c r="R473" i="22"/>
  <c r="S473" i="22" s="1"/>
  <c r="R168" i="22"/>
  <c r="S168" i="22" s="1"/>
  <c r="R509" i="22"/>
  <c r="S509" i="22" s="1"/>
  <c r="R458" i="22"/>
  <c r="S458" i="22" s="1"/>
  <c r="R201" i="22"/>
  <c r="S201" i="22" s="1"/>
  <c r="R263" i="22"/>
  <c r="S263" i="22" s="1"/>
  <c r="R261" i="22"/>
  <c r="S261" i="22" s="1"/>
  <c r="R517" i="22"/>
  <c r="S517" i="22" s="1"/>
  <c r="R361" i="22"/>
  <c r="S361" i="22" s="1"/>
  <c r="R368" i="22"/>
  <c r="S368" i="22" s="1"/>
  <c r="R99" i="22"/>
  <c r="S99" i="22" s="1"/>
  <c r="R124" i="22"/>
  <c r="S124" i="22" s="1"/>
  <c r="R424" i="22"/>
  <c r="S424" i="22" s="1"/>
  <c r="R498" i="22"/>
  <c r="S498" i="22" s="1"/>
  <c r="R167" i="22"/>
  <c r="S167" i="22" s="1"/>
  <c r="R397" i="22"/>
  <c r="S397" i="22" s="1"/>
  <c r="R128" i="22"/>
  <c r="S128" i="22" s="1"/>
  <c r="R612" i="22"/>
  <c r="S612" i="22" s="1"/>
  <c r="R435" i="22"/>
  <c r="S435" i="22" s="1"/>
  <c r="R111" i="22"/>
  <c r="S111" i="22" s="1"/>
  <c r="R300" i="22"/>
  <c r="S300" i="22" s="1"/>
  <c r="R598" i="22"/>
  <c r="S598" i="22" s="1"/>
  <c r="R511" i="22"/>
  <c r="S511" i="22" s="1"/>
  <c r="R427" i="22"/>
  <c r="S427" i="22" s="1"/>
  <c r="R47" i="22"/>
  <c r="S47" i="22" s="1"/>
  <c r="R548" i="22"/>
  <c r="S548" i="22" s="1"/>
  <c r="R256" i="22"/>
  <c r="S256" i="22" s="1"/>
  <c r="R472" i="22"/>
  <c r="S472" i="22" s="1"/>
  <c r="R513" i="22"/>
  <c r="S513" i="22" s="1"/>
  <c r="R523" i="22"/>
  <c r="S523" i="22" s="1"/>
  <c r="R49" i="22"/>
  <c r="S49" i="22" s="1"/>
  <c r="R251" i="22"/>
  <c r="S251" i="22" s="1"/>
  <c r="R496" i="22"/>
  <c r="S496" i="22" s="1"/>
  <c r="R432" i="22"/>
  <c r="S432" i="22" s="1"/>
  <c r="R173" i="22"/>
  <c r="S173" i="22" s="1"/>
  <c r="R425" i="22"/>
  <c r="S425" i="22" s="1"/>
  <c r="R352" i="22"/>
  <c r="S352" i="22" s="1"/>
  <c r="R394" i="22"/>
  <c r="S394" i="22" s="1"/>
  <c r="R611" i="22"/>
  <c r="S611" i="22" s="1"/>
  <c r="R130" i="22"/>
  <c r="S130" i="22" s="1"/>
  <c r="R257" i="22"/>
  <c r="S257" i="22" s="1"/>
  <c r="R227" i="22"/>
  <c r="S227" i="22" s="1"/>
  <c r="R581" i="22"/>
  <c r="S581" i="22" s="1"/>
  <c r="R296" i="22"/>
  <c r="S296" i="22" s="1"/>
  <c r="R503" i="22"/>
  <c r="S503" i="22" s="1"/>
  <c r="R580" i="22"/>
  <c r="S580" i="22" s="1"/>
  <c r="R340" i="22"/>
  <c r="S340" i="22" s="1"/>
  <c r="R584" i="22"/>
  <c r="S584" i="22" s="1"/>
  <c r="R571" i="22"/>
  <c r="S571" i="22" s="1"/>
  <c r="R474" i="22"/>
  <c r="S474" i="22" s="1"/>
  <c r="R468" i="22"/>
  <c r="S468" i="22" s="1"/>
  <c r="R54" i="22"/>
  <c r="S54" i="22" s="1"/>
  <c r="R83" i="22"/>
  <c r="S83" i="22" s="1"/>
  <c r="R127" i="22"/>
  <c r="S127" i="22" s="1"/>
  <c r="R318" i="22"/>
  <c r="S318" i="22" s="1"/>
  <c r="R604" i="22"/>
  <c r="S604" i="22" s="1"/>
  <c r="R379" i="22"/>
  <c r="S379" i="22" s="1"/>
  <c r="R532" i="22"/>
  <c r="S532" i="22" s="1"/>
  <c r="R508" i="22"/>
  <c r="S508" i="22" s="1"/>
  <c r="R308" i="22"/>
  <c r="S308" i="22" s="1"/>
  <c r="R531" i="22"/>
  <c r="S531" i="22" s="1"/>
  <c r="R634" i="22"/>
  <c r="S634" i="22" s="1"/>
  <c r="R246" i="22"/>
  <c r="S246" i="22" s="1"/>
  <c r="R140" i="22"/>
  <c r="S140" i="22" s="1"/>
  <c r="R232" i="22"/>
  <c r="S232" i="22" s="1"/>
  <c r="AG633" i="22"/>
  <c r="AG408" i="22"/>
  <c r="AG220" i="22"/>
  <c r="AG622" i="22"/>
  <c r="AG574" i="22"/>
  <c r="AG582" i="22"/>
  <c r="AG434" i="22"/>
  <c r="AG182" i="22"/>
  <c r="AG257" i="22"/>
  <c r="AG456" i="22"/>
  <c r="AG386" i="22"/>
  <c r="AG66" i="22"/>
  <c r="AG482" i="22"/>
  <c r="AG83" i="22"/>
  <c r="AG136" i="22"/>
  <c r="AG250" i="22"/>
  <c r="AG580" i="22"/>
  <c r="AG69" i="22"/>
  <c r="AG161" i="22"/>
  <c r="AG295" i="22"/>
  <c r="AG536" i="22"/>
  <c r="AG443" i="22"/>
  <c r="AG381" i="22"/>
  <c r="AG329" i="22"/>
  <c r="AG440" i="22"/>
  <c r="AG90" i="22"/>
  <c r="AG301" i="22"/>
  <c r="AG213" i="22"/>
  <c r="AG625" i="22"/>
  <c r="AG126" i="22"/>
  <c r="AG500" i="22"/>
  <c r="AG133" i="22"/>
  <c r="AG356" i="22"/>
  <c r="AG481" i="22"/>
  <c r="AG489" i="22"/>
  <c r="AG171" i="22"/>
  <c r="AG33" i="22"/>
  <c r="AG606" i="22"/>
  <c r="AG270" i="22"/>
  <c r="AG58" i="22"/>
  <c r="AG294" i="22"/>
  <c r="AG595" i="22"/>
  <c r="AG352" i="22"/>
  <c r="AG23" i="22"/>
  <c r="AG176" i="22"/>
  <c r="AG55" i="22"/>
  <c r="AG464" i="22"/>
  <c r="AG37" i="22"/>
  <c r="AG495" i="22"/>
  <c r="AG303" i="22"/>
  <c r="AG541" i="22"/>
  <c r="AG346" i="22"/>
  <c r="AG429" i="22"/>
  <c r="AG75" i="22"/>
  <c r="AG449" i="22"/>
  <c r="AG624" i="22"/>
  <c r="AG377" i="22"/>
  <c r="AG298" i="22"/>
  <c r="AG311" i="22"/>
  <c r="AG162" i="22"/>
  <c r="AG256" i="22"/>
  <c r="AG402" i="22"/>
  <c r="AG177" i="22"/>
  <c r="AG448" i="22"/>
  <c r="AG137" i="22"/>
  <c r="AG159" i="22"/>
  <c r="AG453" i="22"/>
  <c r="AG308" i="22"/>
  <c r="AG358" i="22"/>
  <c r="AG280" i="22"/>
  <c r="AG45" i="22"/>
  <c r="AG610" i="22"/>
  <c r="AG578" i="22"/>
  <c r="AG371" i="22"/>
  <c r="AG236" i="22"/>
  <c r="AG232" i="22"/>
  <c r="AG565" i="22"/>
  <c r="AG467" i="22"/>
  <c r="AG573" i="22"/>
  <c r="AG274" i="22"/>
  <c r="AG621" i="22"/>
  <c r="AG320" i="22"/>
  <c r="AG63" i="22"/>
  <c r="AG428" i="22"/>
  <c r="AG406" i="22"/>
  <c r="AG208" i="22"/>
  <c r="AG144" i="22"/>
  <c r="AG228" i="22"/>
  <c r="AG603" i="22"/>
  <c r="AG190" i="22"/>
  <c r="AG513" i="22"/>
  <c r="AG117" i="22"/>
  <c r="AG255" i="22"/>
  <c r="AG138" i="22"/>
  <c r="AG450" i="22"/>
  <c r="AG310" i="22"/>
  <c r="AG438" i="22"/>
  <c r="AG292" i="22"/>
  <c r="AG347" i="22"/>
  <c r="AG334" i="22"/>
  <c r="AG502" i="22"/>
  <c r="AG600" i="22"/>
  <c r="AG271" i="22"/>
  <c r="AG614" i="22"/>
  <c r="AG57" i="22"/>
  <c r="AG71" i="22"/>
  <c r="AG9" i="22"/>
  <c r="AG64" i="22"/>
  <c r="AG384" i="22"/>
  <c r="AG581" i="22"/>
  <c r="AG16" i="22"/>
  <c r="AG234" i="22"/>
  <c r="AG411" i="22"/>
  <c r="AG611" i="22"/>
  <c r="AG210" i="22"/>
  <c r="AG490" i="22"/>
  <c r="AG229" i="22"/>
  <c r="AG629" i="22"/>
  <c r="AG154" i="22"/>
  <c r="AG187" i="22"/>
  <c r="AG426" i="22"/>
  <c r="AG562" i="22"/>
  <c r="AG466" i="22"/>
  <c r="AG211" i="22"/>
  <c r="AG374" i="22"/>
  <c r="AG6" i="22"/>
  <c r="AG345" i="22"/>
  <c r="AG209" i="22"/>
  <c r="AG218" i="22"/>
  <c r="AG112" i="22"/>
  <c r="AG463" i="22"/>
  <c r="AG141" i="22"/>
  <c r="AG135" i="22"/>
  <c r="AG524" i="22"/>
  <c r="AG518" i="22"/>
  <c r="AG88" i="22"/>
  <c r="AG478" i="22"/>
  <c r="AG29" i="22"/>
  <c r="AG219" i="22"/>
  <c r="AG59" i="22"/>
  <c r="AG28" i="22"/>
  <c r="AG132" i="22"/>
  <c r="AG564" i="22"/>
  <c r="AG340" i="22"/>
  <c r="AG244" i="22"/>
  <c r="AG587" i="22"/>
  <c r="AG409" i="22"/>
  <c r="AG437" i="22"/>
  <c r="AG414" i="22"/>
  <c r="AG378" i="22"/>
  <c r="AG79" i="22"/>
  <c r="AG134" i="22"/>
  <c r="AG65" i="22"/>
  <c r="AG520" i="22"/>
  <c r="AG435" i="22"/>
  <c r="AG127" i="22"/>
  <c r="AG165" i="22"/>
  <c r="AG316" i="22"/>
  <c r="AG231" i="22"/>
  <c r="AG372" i="22"/>
  <c r="AG163" i="22"/>
  <c r="AG533" i="22"/>
  <c r="AG92" i="22"/>
  <c r="AG390" i="22"/>
  <c r="AG157" i="22"/>
  <c r="AG522" i="22"/>
  <c r="AG287" i="22"/>
  <c r="AG259" i="22"/>
  <c r="AG188" i="22"/>
  <c r="AG185" i="22"/>
  <c r="AG189" i="22"/>
  <c r="AG116" i="22"/>
  <c r="AG199" i="22"/>
  <c r="AG366" i="22"/>
  <c r="AG30" i="22"/>
  <c r="AG558" i="22"/>
  <c r="AG422" i="22"/>
  <c r="AG514" i="22"/>
  <c r="AG309" i="22"/>
  <c r="AG515" i="22"/>
  <c r="AG278" i="22"/>
  <c r="AG349" i="22"/>
  <c r="AG477" i="22"/>
  <c r="AG169" i="22"/>
  <c r="AG604" i="22"/>
  <c r="AG532" i="22"/>
  <c r="AG398" i="22"/>
  <c r="AG113" i="22"/>
  <c r="AG25" i="22"/>
  <c r="AG376" i="22"/>
  <c r="AG487" i="22"/>
  <c r="AG370" i="22"/>
  <c r="AG233" i="22"/>
  <c r="AG125" i="22"/>
  <c r="AG608" i="22"/>
  <c r="AG493" i="22"/>
  <c r="AG168" i="22"/>
  <c r="AG427" i="22"/>
  <c r="AG394" i="22"/>
  <c r="AG503" i="22"/>
  <c r="AG43" i="22"/>
  <c r="AG38" i="22"/>
  <c r="AG359" i="22"/>
  <c r="AG94" i="22"/>
  <c r="AG615" i="22"/>
  <c r="AG560" i="22"/>
  <c r="AG563" i="22"/>
  <c r="AG491" i="22"/>
  <c r="AG52" i="22"/>
  <c r="AG452" i="22"/>
  <c r="AG569" i="22"/>
  <c r="AG355" i="22"/>
  <c r="AG243" i="22"/>
  <c r="AG423" i="22"/>
  <c r="AG183" i="22"/>
  <c r="AG405" i="22"/>
  <c r="AG200" i="22"/>
  <c r="AG343" i="22"/>
  <c r="AG460" i="22"/>
  <c r="AG519" i="22"/>
  <c r="AG567" i="22"/>
  <c r="AG609" i="22"/>
  <c r="AG263" i="22"/>
  <c r="AG140" i="22"/>
  <c r="AG627" i="22"/>
  <c r="AG527" i="22"/>
  <c r="AG557" i="22"/>
  <c r="AG548" i="22"/>
  <c r="AG537" i="22"/>
  <c r="AG528" i="22"/>
  <c r="AG397" i="22"/>
  <c r="AG399" i="22"/>
  <c r="AG593" i="22"/>
  <c r="AG32" i="22"/>
  <c r="AG72" i="22"/>
  <c r="AG395" i="22"/>
  <c r="AG523" i="22"/>
  <c r="AG415" i="22"/>
  <c r="AG246" i="22"/>
  <c r="AG360" i="22"/>
  <c r="AG284" i="22"/>
  <c r="AG102" i="22"/>
  <c r="AG602" i="22"/>
  <c r="AG419" i="22"/>
  <c r="AG145" i="22"/>
  <c r="AG553" i="22"/>
  <c r="AG56" i="22"/>
  <c r="AG178" i="22"/>
  <c r="AG389" i="22"/>
  <c r="AG511" i="22"/>
  <c r="AG146" i="22"/>
  <c r="AG455" i="22"/>
  <c r="AG421" i="22"/>
  <c r="AG17" i="22"/>
  <c r="AG21" i="22"/>
  <c r="AG436" i="22"/>
  <c r="AG172" i="22"/>
  <c r="AG49" i="22"/>
  <c r="AG184" i="22"/>
  <c r="AG48" i="22"/>
  <c r="AG67" i="22"/>
  <c r="AG179" i="22"/>
  <c r="AG549" i="22"/>
  <c r="AG196" i="22"/>
  <c r="AG109" i="22"/>
  <c r="AG76" i="22"/>
  <c r="AG336" i="22"/>
  <c r="AG272" i="22"/>
  <c r="AG10" i="22"/>
  <c r="AG363" i="22"/>
  <c r="AG227" i="22"/>
  <c r="AG400" i="22"/>
  <c r="AG584" i="22"/>
  <c r="AG380" i="22"/>
  <c r="AG100" i="22"/>
  <c r="AG612" i="22"/>
  <c r="AG357" i="22"/>
  <c r="AG139" i="22"/>
  <c r="AG552" i="22"/>
  <c r="AG468" i="22"/>
  <c r="AG105" i="22"/>
  <c r="AG7" i="22"/>
  <c r="AG545" i="22"/>
  <c r="AG221" i="22"/>
  <c r="AG96" i="22"/>
  <c r="AG222" i="22"/>
  <c r="AG540" i="22"/>
  <c r="AG410" i="22"/>
  <c r="AG619" i="22"/>
  <c r="AG433" i="22"/>
  <c r="AG472" i="22"/>
  <c r="AG430" i="22"/>
  <c r="AG534" i="22"/>
  <c r="AG289" i="22"/>
  <c r="AG362" i="22"/>
  <c r="AG353" i="22"/>
  <c r="AG18" i="22"/>
  <c r="AG613" i="22"/>
  <c r="AG416" i="22"/>
  <c r="AG110" i="22"/>
  <c r="AG391" i="22"/>
  <c r="AG333" i="22"/>
  <c r="AG566" i="22"/>
  <c r="AG237" i="22"/>
  <c r="AG282" i="22"/>
  <c r="AG483" i="22"/>
  <c r="AG605" i="22"/>
  <c r="AG439" i="22"/>
  <c r="AG156" i="22"/>
  <c r="AG431" i="22"/>
  <c r="AG304" i="22"/>
  <c r="AG317" i="22"/>
  <c r="AG51" i="22"/>
  <c r="AG556" i="22"/>
  <c r="AG175" i="22"/>
  <c r="AG24" i="22"/>
  <c r="AG506" i="22"/>
  <c r="AG576" i="22"/>
  <c r="AG27" i="22"/>
  <c r="AG348" i="22"/>
  <c r="AG104" i="22"/>
  <c r="AG36" i="22"/>
  <c r="AG61" i="22"/>
  <c r="AG180" i="22"/>
  <c r="AG167" i="22"/>
  <c r="AG108" i="22"/>
  <c r="AG498" i="22"/>
  <c r="AG462" i="22"/>
  <c r="AG631" i="22"/>
  <c r="AG302" i="22"/>
  <c r="AG249" i="22"/>
  <c r="AG245" i="22"/>
  <c r="AG62" i="22"/>
  <c r="AG318" i="22"/>
  <c r="AG230" i="22"/>
  <c r="AG60" i="22"/>
  <c r="AG19" i="22"/>
  <c r="AG235" i="22"/>
  <c r="AG53" i="22"/>
  <c r="AG551" i="22"/>
  <c r="AG107" i="22"/>
  <c r="AG198" i="22"/>
  <c r="AG508" i="22"/>
  <c r="AG4" i="22"/>
  <c r="AG42" i="22"/>
  <c r="AG131" i="22"/>
  <c r="AG367" i="22"/>
  <c r="AG262" i="22"/>
  <c r="AG202" i="22"/>
  <c r="AG499" i="22"/>
  <c r="AG512" i="22"/>
  <c r="AG441" i="22"/>
  <c r="AG241" i="22"/>
  <c r="AG279" i="22"/>
  <c r="AG544" i="22"/>
  <c r="AG286" i="22"/>
  <c r="AG290" i="22"/>
  <c r="AG526" i="22"/>
  <c r="AG365" i="22"/>
  <c r="AG39" i="22"/>
  <c r="AG275" i="22"/>
  <c r="AG314" i="22"/>
  <c r="AG122" i="22"/>
  <c r="AG324" i="22"/>
  <c r="AG15" i="22"/>
  <c r="AG216" i="22"/>
  <c r="AG368" i="22"/>
  <c r="AG26" i="22"/>
  <c r="AG465" i="22"/>
  <c r="AG151" i="22"/>
  <c r="AG95" i="22"/>
  <c r="AG78" i="22"/>
  <c r="AG454" i="22"/>
  <c r="AG497" i="22"/>
  <c r="AG517" i="22"/>
  <c r="AG260" i="22"/>
  <c r="AG130" i="22"/>
  <c r="AG121" i="22"/>
  <c r="AG77" i="22"/>
  <c r="AG93" i="22"/>
  <c r="AG539" i="22"/>
  <c r="AG142" i="22"/>
  <c r="AG164" i="22"/>
  <c r="AG269" i="22"/>
  <c r="AG148" i="22"/>
  <c r="AG319" i="22"/>
  <c r="AG432" i="22"/>
  <c r="AG538" i="22"/>
  <c r="AG404" i="22"/>
  <c r="AG149" i="22"/>
  <c r="AG305" i="22"/>
  <c r="AG118" i="22"/>
  <c r="AG261" i="22"/>
  <c r="AG325" i="22"/>
  <c r="AG501" i="22"/>
  <c r="AG288" i="22"/>
  <c r="AG521" i="22"/>
  <c r="AG225" i="22"/>
  <c r="AG128" i="22"/>
  <c r="AG74" i="22"/>
  <c r="AG143" i="22"/>
  <c r="AG181" i="22"/>
  <c r="AG470" i="22"/>
  <c r="AG98" i="22"/>
  <c r="AG124" i="22"/>
  <c r="AG11" i="22"/>
  <c r="AG596" i="22"/>
  <c r="AG420" i="22"/>
  <c r="AG238" i="22"/>
  <c r="AG120" i="22"/>
  <c r="AG579" i="22"/>
  <c r="AG50" i="22"/>
  <c r="AG277" i="22"/>
  <c r="AG68" i="22"/>
  <c r="AG326" i="22"/>
  <c r="AG22" i="22"/>
  <c r="AG530" i="22"/>
  <c r="AG510" i="22"/>
  <c r="AG546" i="22"/>
  <c r="AG572" i="22"/>
  <c r="AG35" i="22"/>
  <c r="AG342" i="22"/>
  <c r="AG550" i="22"/>
  <c r="AG492" i="22"/>
  <c r="AG616" i="22"/>
  <c r="AG307" i="22"/>
  <c r="AG153" i="22"/>
  <c r="AG392" i="22"/>
  <c r="AG344" i="22"/>
  <c r="AG300" i="22"/>
  <c r="AG516" i="22"/>
  <c r="AG40" i="22"/>
  <c r="AG354" i="22"/>
  <c r="AG299" i="22"/>
  <c r="AG507" i="22"/>
  <c r="AG86" i="22"/>
  <c r="AG396" i="22"/>
  <c r="AG240" i="22"/>
  <c r="AG207" i="22"/>
  <c r="AG54" i="22"/>
  <c r="AG554" i="22"/>
  <c r="AG147" i="22"/>
  <c r="AG174" i="22"/>
  <c r="AG103" i="22"/>
  <c r="AG119" i="22"/>
  <c r="AG385" i="22"/>
  <c r="AG283" i="22"/>
  <c r="AG31" i="22"/>
  <c r="AG81" i="22"/>
  <c r="AG306" i="22"/>
  <c r="AG375" i="22"/>
  <c r="AG46" i="22"/>
  <c r="AG201" i="22"/>
  <c r="AG559" i="22"/>
  <c r="AG461" i="22"/>
  <c r="AG594" i="22"/>
  <c r="AG3" i="22"/>
  <c r="AG547" i="22"/>
  <c r="AG509" i="22"/>
  <c r="AG215" i="22"/>
  <c r="AG47" i="22"/>
  <c r="AG577" i="22"/>
  <c r="AG327" i="22"/>
  <c r="AG364" i="22"/>
  <c r="AG285" i="22"/>
  <c r="AG323" i="22"/>
  <c r="AG418" i="22"/>
  <c r="AG446" i="22"/>
  <c r="AG597" i="22"/>
  <c r="AG383" i="22"/>
  <c r="AG561" i="22"/>
  <c r="AG328" i="22"/>
  <c r="AG341" i="22"/>
  <c r="AG388" i="22"/>
  <c r="AG445" i="22"/>
  <c r="AG474" i="22"/>
  <c r="AG529" i="22"/>
  <c r="AG41" i="22"/>
  <c r="AG586" i="22"/>
  <c r="AG618" i="22"/>
  <c r="AG335" i="22"/>
  <c r="AG542" i="22"/>
  <c r="AG583" i="22"/>
  <c r="AG634" i="22"/>
  <c r="AG505" i="22"/>
  <c r="AG276" i="22"/>
  <c r="AG97" i="22"/>
  <c r="AG331" i="22"/>
  <c r="AG589" i="22"/>
  <c r="AG571" i="22"/>
  <c r="AG273" i="22"/>
  <c r="AG254" i="22"/>
  <c r="AG203" i="22"/>
  <c r="AG205" i="22"/>
  <c r="AG337" i="22"/>
  <c r="AG204" i="22"/>
  <c r="AG239" i="22"/>
  <c r="AG186" i="22"/>
  <c r="AG297" i="22"/>
  <c r="AG155" i="22"/>
  <c r="AG351" i="22"/>
  <c r="AG590" i="22"/>
  <c r="AG535" i="22"/>
  <c r="AG111" i="22"/>
  <c r="AG212" i="22"/>
  <c r="AG84" i="22"/>
  <c r="AG617" i="22"/>
  <c r="AG599" i="22"/>
  <c r="AG361" i="22"/>
  <c r="AG170" i="22"/>
  <c r="AG479" i="22"/>
  <c r="AG607" i="22"/>
  <c r="AG13" i="22"/>
  <c r="AG265" i="22"/>
  <c r="AG73" i="22"/>
  <c r="AG570" i="22"/>
  <c r="AG630" i="22"/>
  <c r="AG393" i="22"/>
  <c r="AG87" i="22"/>
  <c r="AG447" i="22"/>
  <c r="AG91" i="22"/>
  <c r="AG281" i="22"/>
  <c r="AG251" i="22"/>
  <c r="AG192" i="22"/>
  <c r="AG223" i="22"/>
  <c r="AG114" i="22"/>
  <c r="AG471" i="22"/>
  <c r="AG555" i="22"/>
  <c r="AG34" i="22"/>
  <c r="AG475" i="22"/>
  <c r="AG425" i="22"/>
  <c r="AG193" i="22"/>
  <c r="AG224" i="22"/>
  <c r="AG195" i="22"/>
  <c r="AG20" i="22"/>
  <c r="AG369" i="22"/>
  <c r="AG70" i="22"/>
  <c r="AG601" i="22"/>
  <c r="AG80" i="22"/>
  <c r="AG480" i="22"/>
  <c r="AG296" i="22"/>
  <c r="AG459" i="22"/>
  <c r="AG413" i="22"/>
  <c r="AG191" i="22"/>
  <c r="AG313" i="22"/>
  <c r="AG12" i="22"/>
  <c r="AG488" i="22"/>
  <c r="AG312" i="22"/>
  <c r="AG473" i="22"/>
  <c r="AG531" i="22"/>
  <c r="AG5" i="22"/>
  <c r="AG106" i="22"/>
  <c r="AG494" i="22"/>
  <c r="AG293" i="22"/>
  <c r="AG444" i="22"/>
  <c r="AG291" i="22"/>
  <c r="AG525" i="22"/>
  <c r="AG152" i="22"/>
  <c r="AG268" i="22"/>
  <c r="AG496" i="22"/>
  <c r="AG442" i="22"/>
  <c r="AG591" i="22"/>
  <c r="AG248" i="22"/>
  <c r="AG321" i="22"/>
  <c r="AG129" i="22"/>
  <c r="AG315" i="22"/>
  <c r="AG197" i="22"/>
  <c r="AG150" i="22"/>
  <c r="AG99" i="22"/>
  <c r="AG253" i="22"/>
  <c r="AG115" i="22"/>
  <c r="AG592" i="22"/>
  <c r="AG628" i="22"/>
  <c r="AG585" i="22"/>
  <c r="AG387" i="22"/>
  <c r="AG620" i="22"/>
  <c r="AG44" i="22"/>
  <c r="AG206" i="22"/>
  <c r="AG252" i="22"/>
  <c r="AG173" i="22"/>
  <c r="AG85" i="22"/>
  <c r="AG403" i="22"/>
  <c r="AG626" i="22"/>
  <c r="AG266" i="22"/>
  <c r="AG101" i="22"/>
  <c r="AG588" i="22"/>
  <c r="AG484" i="22"/>
  <c r="AG267" i="22"/>
  <c r="AG373" i="22"/>
  <c r="AG632" i="22"/>
  <c r="AG123" i="22"/>
  <c r="AG158" i="22"/>
  <c r="AG568" i="22"/>
  <c r="AG14" i="22"/>
  <c r="AG330" i="22"/>
  <c r="AG338" i="22"/>
  <c r="AG401" i="22"/>
  <c r="AG382" i="22"/>
  <c r="AG242" i="22"/>
  <c r="AG623" i="22"/>
  <c r="AG350" i="22"/>
  <c r="AG166" i="22"/>
  <c r="AG575" i="22"/>
  <c r="AG89" i="22"/>
  <c r="AG82" i="22"/>
  <c r="AG451" i="22"/>
  <c r="AG504" i="22"/>
  <c r="AG332" i="22"/>
  <c r="AG194" i="22"/>
  <c r="AG598" i="22"/>
  <c r="AG264" i="22"/>
  <c r="AG217" i="22"/>
  <c r="AG458" i="22"/>
  <c r="AG322" i="22"/>
  <c r="AG407" i="22"/>
  <c r="AG226" i="22"/>
  <c r="AG258" i="22"/>
  <c r="AG247" i="22"/>
  <c r="AG485" i="22"/>
  <c r="AG412" i="22"/>
  <c r="AG424" i="22"/>
  <c r="AG469" i="22"/>
  <c r="AG417" i="22"/>
  <c r="AG339" i="22"/>
  <c r="AG486" i="22"/>
  <c r="AG543" i="22"/>
  <c r="AG476" i="22"/>
  <c r="AG214" i="22"/>
  <c r="AG379" i="22"/>
  <c r="AG160" i="22"/>
  <c r="AG457" i="22"/>
  <c r="X17" i="22" l="1"/>
  <c r="AL3" i="22"/>
  <c r="X6" i="22"/>
  <c r="X4" i="22"/>
  <c r="X7" i="22"/>
  <c r="X9" i="22"/>
  <c r="X13" i="22"/>
  <c r="X5" i="22"/>
  <c r="X10" i="22"/>
  <c r="X14" i="22"/>
  <c r="X8" i="22"/>
  <c r="X12" i="22"/>
  <c r="AL7" i="22"/>
  <c r="AL9" i="22"/>
  <c r="AL5" i="22"/>
  <c r="AL6" i="22"/>
  <c r="AL4" i="22"/>
  <c r="AJ4" i="22"/>
  <c r="AL10" i="22"/>
  <c r="AL13" i="22"/>
  <c r="AL8" i="22"/>
  <c r="AJ3" i="22"/>
  <c r="AJ5" i="2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<sst xmlns="http://schemas.openxmlformats.org/spreadsheetml/2006/main" count="24923" uniqueCount="1836">
  <si>
    <t>annual population survey</t>
  </si>
  <si>
    <t>ONS Crown Copyright Reserved [from Nomis on 24 February 2021]</t>
  </si>
  <si>
    <t>date</t>
  </si>
  <si>
    <t>Oct 2016-Sep 2017</t>
  </si>
  <si>
    <t>confidence</t>
  </si>
  <si>
    <t>95% confidence interval (+/-)</t>
  </si>
  <si>
    <t>parliamentary constituency 2010</t>
  </si>
  <si>
    <t>T01:22 (Aged 16-64 - All : All People )</t>
  </si>
  <si>
    <t>T01:25 (Aged 16-64 - Economically active : All People )</t>
  </si>
  <si>
    <t>T01:37 (Aged 16-64 - Unemployed : All People )</t>
  </si>
  <si>
    <t>T33:25 (Aged 16-64 - Wants a job : All people )</t>
  </si>
  <si>
    <t>number</t>
  </si>
  <si>
    <t>conf</t>
  </si>
  <si>
    <t>Berwick-upon-Tweed</t>
  </si>
  <si>
    <t>*</t>
  </si>
  <si>
    <t>Bishop Auckland</t>
  </si>
  <si>
    <t>Blaydon</t>
  </si>
  <si>
    <t>Blyth Valley</t>
  </si>
  <si>
    <t>City of Durham</t>
  </si>
  <si>
    <t>Darlington</t>
  </si>
  <si>
    <t>Easington</t>
  </si>
  <si>
    <t>Gateshead</t>
  </si>
  <si>
    <t>Hartlepool</t>
  </si>
  <si>
    <t>Hexham</t>
  </si>
  <si>
    <t>Houghton and Sunderland South</t>
  </si>
  <si>
    <t>Jarrow</t>
  </si>
  <si>
    <t>Middlesbrough</t>
  </si>
  <si>
    <t>Middlesbrough South and East Cleveland</t>
  </si>
  <si>
    <t>Newcastle upon Tyne Central</t>
  </si>
  <si>
    <t>Newcastle upon Tyne East</t>
  </si>
  <si>
    <t>Newcastle upon Tyne North</t>
  </si>
  <si>
    <t>North Durham</t>
  </si>
  <si>
    <t>North Tyneside</t>
  </si>
  <si>
    <t>North West Durham</t>
  </si>
  <si>
    <t>Redcar</t>
  </si>
  <si>
    <t>Sedgefield</t>
  </si>
  <si>
    <t>South Shields</t>
  </si>
  <si>
    <t>Stockton North</t>
  </si>
  <si>
    <t>Stockton South</t>
  </si>
  <si>
    <t>Sunderland Central</t>
  </si>
  <si>
    <t>Tynemouth</t>
  </si>
  <si>
    <t>Wansbeck</t>
  </si>
  <si>
    <t>Washington and Sunderland West</t>
  </si>
  <si>
    <t>Altrincham and Sale West</t>
  </si>
  <si>
    <t>Ashton-under-Lyne</t>
  </si>
  <si>
    <t>Barrow and Furness</t>
  </si>
  <si>
    <t>Birkenhead</t>
  </si>
  <si>
    <t>Blackburn</t>
  </si>
  <si>
    <t>Blackley and Broughton</t>
  </si>
  <si>
    <t>Blackpool North and Cleveleys</t>
  </si>
  <si>
    <t>Blackpool South</t>
  </si>
  <si>
    <t>Bolton North East</t>
  </si>
  <si>
    <t>Bolton South East</t>
  </si>
  <si>
    <t>Bolton West</t>
  </si>
  <si>
    <t>Bootle</t>
  </si>
  <si>
    <t>Burnley</t>
  </si>
  <si>
    <t>!</t>
  </si>
  <si>
    <t>Bury North</t>
  </si>
  <si>
    <t>Bury South</t>
  </si>
  <si>
    <t>Carlisle</t>
  </si>
  <si>
    <t>Cheadle</t>
  </si>
  <si>
    <t>Chorley</t>
  </si>
  <si>
    <t>City of Chester</t>
  </si>
  <si>
    <t>Congleton</t>
  </si>
  <si>
    <t>Copeland</t>
  </si>
  <si>
    <t>Crewe and Nantwich</t>
  </si>
  <si>
    <t>Denton and Reddish</t>
  </si>
  <si>
    <t>Eddisbury</t>
  </si>
  <si>
    <t>Ellesmere Port and Neston</t>
  </si>
  <si>
    <t>Fylde</t>
  </si>
  <si>
    <t>Garston and Halewood</t>
  </si>
  <si>
    <t>Halton</t>
  </si>
  <si>
    <t>Hazel Grove</t>
  </si>
  <si>
    <t>Heywood and Middleton</t>
  </si>
  <si>
    <t>Hyndburn</t>
  </si>
  <si>
    <t>Knowsley</t>
  </si>
  <si>
    <t>Lancaster and Fleetwood</t>
  </si>
  <si>
    <t>Leigh</t>
  </si>
  <si>
    <t>Liverpool, Riverside</t>
  </si>
  <si>
    <t>Liverpool, Walton</t>
  </si>
  <si>
    <t>Liverpool, Wavertree</t>
  </si>
  <si>
    <t>Liverpool, West Derby</t>
  </si>
  <si>
    <t>Macclesfield</t>
  </si>
  <si>
    <t>Makerfield</t>
  </si>
  <si>
    <t>Manchester Central</t>
  </si>
  <si>
    <t>Manchester, Gorton</t>
  </si>
  <si>
    <t>Manchester, Withington</t>
  </si>
  <si>
    <t>Morecambe and Lunesdale</t>
  </si>
  <si>
    <t>Oldham East and Saddleworth</t>
  </si>
  <si>
    <t>Oldham West and Royton</t>
  </si>
  <si>
    <t>Pendle</t>
  </si>
  <si>
    <t>Penrith and The Border</t>
  </si>
  <si>
    <t>Preston</t>
  </si>
  <si>
    <t>Ribble Valley</t>
  </si>
  <si>
    <t>Rochdale</t>
  </si>
  <si>
    <t>Rossendale and Darwen</t>
  </si>
  <si>
    <t>Salford and Eccles</t>
  </si>
  <si>
    <t>Sefton Central</t>
  </si>
  <si>
    <t>South Ribble</t>
  </si>
  <si>
    <t>Southport</t>
  </si>
  <si>
    <t>St Helens North</t>
  </si>
  <si>
    <t>St Helens South and Whiston</t>
  </si>
  <si>
    <t>Stalybridge and Hyde</t>
  </si>
  <si>
    <t>Stockport</t>
  </si>
  <si>
    <t>Stretford and Urmston</t>
  </si>
  <si>
    <t>Tatton</t>
  </si>
  <si>
    <t>Wallasey</t>
  </si>
  <si>
    <t>Warrington North</t>
  </si>
  <si>
    <t>Warrington South</t>
  </si>
  <si>
    <t>Weaver Vale</t>
  </si>
  <si>
    <t>West Lancashire</t>
  </si>
  <si>
    <t>Westmorland and Lonsdale</t>
  </si>
  <si>
    <t>Wigan</t>
  </si>
  <si>
    <t>Wirral South</t>
  </si>
  <si>
    <t>Wirral West</t>
  </si>
  <si>
    <t>Workington</t>
  </si>
  <si>
    <t>Worsley and Eccles South</t>
  </si>
  <si>
    <t>Wyre and Preston North</t>
  </si>
  <si>
    <t>Wythenshawe and Sale East</t>
  </si>
  <si>
    <t>Barnsley Central</t>
  </si>
  <si>
    <t>Barnsley East</t>
  </si>
  <si>
    <t>Batley and Spen</t>
  </si>
  <si>
    <t>Beverley and Holderness</t>
  </si>
  <si>
    <t>Bradford East</t>
  </si>
  <si>
    <t>Bradford South</t>
  </si>
  <si>
    <t>Bradford West</t>
  </si>
  <si>
    <t>Brigg and Goole</t>
  </si>
  <si>
    <t>Calder Valley</t>
  </si>
  <si>
    <t>Cleethorpes</t>
  </si>
  <si>
    <t>Colne Valley</t>
  </si>
  <si>
    <t>Dewsbury</t>
  </si>
  <si>
    <t>Don Valley</t>
  </si>
  <si>
    <t>Doncaster Central</t>
  </si>
  <si>
    <t>Doncaster North</t>
  </si>
  <si>
    <t>East Yorkshire</t>
  </si>
  <si>
    <t>Elmet and Rothwell</t>
  </si>
  <si>
    <t>Great Grimsby</t>
  </si>
  <si>
    <t>Halifax</t>
  </si>
  <si>
    <t>Haltemprice and Howden</t>
  </si>
  <si>
    <t>Harrogate and Knaresborough</t>
  </si>
  <si>
    <t>Hemsworth</t>
  </si>
  <si>
    <t>Huddersfield</t>
  </si>
  <si>
    <t>Keighley</t>
  </si>
  <si>
    <t>Kingston upon Hull East</t>
  </si>
  <si>
    <t>Kingston upon Hull North</t>
  </si>
  <si>
    <t>Kingston upon Hull West and Hessle</t>
  </si>
  <si>
    <t>Leeds Central</t>
  </si>
  <si>
    <t>Leeds East</t>
  </si>
  <si>
    <t>Leeds North East</t>
  </si>
  <si>
    <t>Leeds North West</t>
  </si>
  <si>
    <t>Leeds West</t>
  </si>
  <si>
    <t>Morley and Outwood</t>
  </si>
  <si>
    <t>Normanton, Pontefract and Castleford</t>
  </si>
  <si>
    <t>Penistone and Stocksbridge</t>
  </si>
  <si>
    <t>Pudsey</t>
  </si>
  <si>
    <t>Richmond (Yorks)</t>
  </si>
  <si>
    <t>Rother Valley</t>
  </si>
  <si>
    <t>Rotherham</t>
  </si>
  <si>
    <t>Scarborough and Whitby</t>
  </si>
  <si>
    <t>Scunthorpe</t>
  </si>
  <si>
    <t>Selby and Ainsty</t>
  </si>
  <si>
    <t>Sheffield Central</t>
  </si>
  <si>
    <t>Sheffield South East</t>
  </si>
  <si>
    <t>Sheffield, Brightside and Hillsborough</t>
  </si>
  <si>
    <t>Sheffield, Hallam</t>
  </si>
  <si>
    <t>Sheffield, Heeley</t>
  </si>
  <si>
    <t>Shipley</t>
  </si>
  <si>
    <t>Skipton and Ripon</t>
  </si>
  <si>
    <t>Thirsk and Malton</t>
  </si>
  <si>
    <t>Wakefield</t>
  </si>
  <si>
    <t>Wentworth and Dearne</t>
  </si>
  <si>
    <t>York Central</t>
  </si>
  <si>
    <t>York Outer</t>
  </si>
  <si>
    <t>Amber Valley</t>
  </si>
  <si>
    <t>Ashfield</t>
  </si>
  <si>
    <t>Bassetlaw</t>
  </si>
  <si>
    <t>Bolsover</t>
  </si>
  <si>
    <t>Boston and Skegness</t>
  </si>
  <si>
    <t>Bosworth</t>
  </si>
  <si>
    <t>Broxtowe</t>
  </si>
  <si>
    <t>Charnwood</t>
  </si>
  <si>
    <t>Chesterfield</t>
  </si>
  <si>
    <t>Corby</t>
  </si>
  <si>
    <t>Daventry</t>
  </si>
  <si>
    <t>Derby North</t>
  </si>
  <si>
    <t>Derby South</t>
  </si>
  <si>
    <t>Derbyshire Dales</t>
  </si>
  <si>
    <t>Erewash</t>
  </si>
  <si>
    <t>Gainsborough</t>
  </si>
  <si>
    <t>Gedling</t>
  </si>
  <si>
    <t>Grantham and Stamford</t>
  </si>
  <si>
    <t>Harborough</t>
  </si>
  <si>
    <t>High Peak</t>
  </si>
  <si>
    <t>Kettering</t>
  </si>
  <si>
    <t>Leicester East</t>
  </si>
  <si>
    <t>Leicester South</t>
  </si>
  <si>
    <t>Leicester West</t>
  </si>
  <si>
    <t>Lincoln</t>
  </si>
  <si>
    <t>Loughborough</t>
  </si>
  <si>
    <t>Louth and Horncastle</t>
  </si>
  <si>
    <t>Mansfield</t>
  </si>
  <si>
    <t>Mid Derbyshire</t>
  </si>
  <si>
    <t>Newark</t>
  </si>
  <si>
    <t>North East Derbyshire</t>
  </si>
  <si>
    <t>North West Leicestershire</t>
  </si>
  <si>
    <t>Northampton North</t>
  </si>
  <si>
    <t>Northampton South</t>
  </si>
  <si>
    <t>Nottingham East</t>
  </si>
  <si>
    <t>Nottingham North</t>
  </si>
  <si>
    <t>Nottingham South</t>
  </si>
  <si>
    <t>Rushcliffe</t>
  </si>
  <si>
    <t>Rutland and Melton</t>
  </si>
  <si>
    <t>Sherwood</t>
  </si>
  <si>
    <t>Sleaford and North Hykeham</t>
  </si>
  <si>
    <t>South Derbyshire</t>
  </si>
  <si>
    <t>South Holland and The Deepings</t>
  </si>
  <si>
    <t>South Leicestershire</t>
  </si>
  <si>
    <t>South Northamptonshire</t>
  </si>
  <si>
    <t>Wellingborough</t>
  </si>
  <si>
    <t>Aldridge-Brownhills</t>
  </si>
  <si>
    <t>Birmingham, Edgbaston</t>
  </si>
  <si>
    <t>Birmingham, Erdington</t>
  </si>
  <si>
    <t>Birmingham, Hall Green</t>
  </si>
  <si>
    <t>Birmingham, Hodge Hill</t>
  </si>
  <si>
    <t>Birmingham, Ladywood</t>
  </si>
  <si>
    <t>Birmingham, Northfield</t>
  </si>
  <si>
    <t>Birmingham, Perry Barr</t>
  </si>
  <si>
    <t>Birmingham, Selly Oak</t>
  </si>
  <si>
    <t>Birmingham, Yardley</t>
  </si>
  <si>
    <t>Bromsgrove</t>
  </si>
  <si>
    <t>Burton</t>
  </si>
  <si>
    <t>Cannock Chase</t>
  </si>
  <si>
    <t>Coventry North East</t>
  </si>
  <si>
    <t>Coventry North West</t>
  </si>
  <si>
    <t>Coventry South</t>
  </si>
  <si>
    <t>Dudley North</t>
  </si>
  <si>
    <t>Dudley South</t>
  </si>
  <si>
    <t>Halesowen and Rowley Regis</t>
  </si>
  <si>
    <t>Hereford and South Herefordshire</t>
  </si>
  <si>
    <t>Kenilworth and Southam</t>
  </si>
  <si>
    <t>Lichfield</t>
  </si>
  <si>
    <t>Ludlow</t>
  </si>
  <si>
    <t>Meriden</t>
  </si>
  <si>
    <t>Mid Worcestershire</t>
  </si>
  <si>
    <t>Newcastle-under-Lyme</t>
  </si>
  <si>
    <t>North Herefordshire</t>
  </si>
  <si>
    <t>North Shropshire</t>
  </si>
  <si>
    <t>North Warwickshire</t>
  </si>
  <si>
    <t>Nuneaton</t>
  </si>
  <si>
    <t>Redditch</t>
  </si>
  <si>
    <t>Rugby</t>
  </si>
  <si>
    <t>Shrewsbury and Atcham</t>
  </si>
  <si>
    <t>Solihull</t>
  </si>
  <si>
    <t>South Staffordshire</t>
  </si>
  <si>
    <t>Stafford</t>
  </si>
  <si>
    <t>Staffordshire Moorlands</t>
  </si>
  <si>
    <t>Stoke-on-Trent Central</t>
  </si>
  <si>
    <t>Stoke-on-Trent North</t>
  </si>
  <si>
    <t>Stoke-on-Trent South</t>
  </si>
  <si>
    <t>Stone</t>
  </si>
  <si>
    <t>Stourbridge</t>
  </si>
  <si>
    <t>Stratford-on-Avon</t>
  </si>
  <si>
    <t>Sutton Coldfield</t>
  </si>
  <si>
    <t>Tamworth</t>
  </si>
  <si>
    <t>Telford</t>
  </si>
  <si>
    <t>The Wrekin</t>
  </si>
  <si>
    <t>Walsall North</t>
  </si>
  <si>
    <t>Walsall South</t>
  </si>
  <si>
    <t>Warley</t>
  </si>
  <si>
    <t>Warwick and Leamington</t>
  </si>
  <si>
    <t>West Bromwich East</t>
  </si>
  <si>
    <t>West Bromwich West</t>
  </si>
  <si>
    <t>West Worcestershire</t>
  </si>
  <si>
    <t>Wolverhampton North East</t>
  </si>
  <si>
    <t>Wolverhampton South East</t>
  </si>
  <si>
    <t>Wolverhampton South West</t>
  </si>
  <si>
    <t>Worcester</t>
  </si>
  <si>
    <t>Wyre Forest</t>
  </si>
  <si>
    <t>Basildon and Billericay</t>
  </si>
  <si>
    <t>Bedford</t>
  </si>
  <si>
    <t>Braintree</t>
  </si>
  <si>
    <t>Brentwood and Ongar</t>
  </si>
  <si>
    <t>Broadland</t>
  </si>
  <si>
    <t>Broxbourne</t>
  </si>
  <si>
    <t>Bury St Edmunds</t>
  </si>
  <si>
    <t>Cambridge</t>
  </si>
  <si>
    <t>Castle Point</t>
  </si>
  <si>
    <t>Central Suffolk and North Ipswich</t>
  </si>
  <si>
    <t>Chelmsford</t>
  </si>
  <si>
    <t>Clacton</t>
  </si>
  <si>
    <t>Colchester</t>
  </si>
  <si>
    <t>Epping Forest</t>
  </si>
  <si>
    <t>Great Yarmouth</t>
  </si>
  <si>
    <t>Harlow</t>
  </si>
  <si>
    <t>Harwich and North Essex</t>
  </si>
  <si>
    <t>Hemel Hempstead</t>
  </si>
  <si>
    <t>Hertford and Stortford</t>
  </si>
  <si>
    <t>Hertsmere</t>
  </si>
  <si>
    <t>Hitchin and Harpenden</t>
  </si>
  <si>
    <t>Huntingdon</t>
  </si>
  <si>
    <t>Ipswich</t>
  </si>
  <si>
    <t>Luton North</t>
  </si>
  <si>
    <t>Luton South</t>
  </si>
  <si>
    <t>Maldon</t>
  </si>
  <si>
    <t>Mid Bedfordshire</t>
  </si>
  <si>
    <t>Mid Norfolk</t>
  </si>
  <si>
    <t>North East Bedfordshire</t>
  </si>
  <si>
    <t>North East Cambridgeshire</t>
  </si>
  <si>
    <t>North East Hertfordshire</t>
  </si>
  <si>
    <t>North Norfolk</t>
  </si>
  <si>
    <t>North West Cambridgeshire</t>
  </si>
  <si>
    <t>North West Norfolk</t>
  </si>
  <si>
    <t>Norwich North</t>
  </si>
  <si>
    <t>Norwich South</t>
  </si>
  <si>
    <t>Peterborough</t>
  </si>
  <si>
    <t>Rayleigh and Wickford</t>
  </si>
  <si>
    <t>Rochford and Southend East</t>
  </si>
  <si>
    <t>Saffron Walden</t>
  </si>
  <si>
    <t>South Basildon and East Thurrock</t>
  </si>
  <si>
    <t>South Cambridgeshire</t>
  </si>
  <si>
    <t>South East Cambridgeshire</t>
  </si>
  <si>
    <t>South Norfolk</t>
  </si>
  <si>
    <t>South Suffolk</t>
  </si>
  <si>
    <t>South West Bedfordshire</t>
  </si>
  <si>
    <t>South West Hertfordshire</t>
  </si>
  <si>
    <t>South West Norfolk</t>
  </si>
  <si>
    <t>Southend West</t>
  </si>
  <si>
    <t>St Albans</t>
  </si>
  <si>
    <t>Stevenage</t>
  </si>
  <si>
    <t>Suffolk Coastal</t>
  </si>
  <si>
    <t>Thurrock</t>
  </si>
  <si>
    <t>Watford</t>
  </si>
  <si>
    <t>Waveney</t>
  </si>
  <si>
    <t>Welwyn Hatfield</t>
  </si>
  <si>
    <t>West Suffolk</t>
  </si>
  <si>
    <t>Witham</t>
  </si>
  <si>
    <t>Barking</t>
  </si>
  <si>
    <t>Battersea</t>
  </si>
  <si>
    <t>Beckenham</t>
  </si>
  <si>
    <t>Bermondsey and Old Southwark</t>
  </si>
  <si>
    <t>Bethnal Green and Bow</t>
  </si>
  <si>
    <t>Bexleyheath and Crayford</t>
  </si>
  <si>
    <t>Brent Central</t>
  </si>
  <si>
    <t>Brent North</t>
  </si>
  <si>
    <t>Brentford and Isleworth</t>
  </si>
  <si>
    <t>Bromley and Chislehurst</t>
  </si>
  <si>
    <t>Camberwell and Peckham</t>
  </si>
  <si>
    <t>Carshalton and Wallington</t>
  </si>
  <si>
    <t>Chelsea and Fulham</t>
  </si>
  <si>
    <t>Chingford and Woodford Green</t>
  </si>
  <si>
    <t>Chipping Barnet</t>
  </si>
  <si>
    <t>Cities of London and Westminster</t>
  </si>
  <si>
    <t>Croydon Central</t>
  </si>
  <si>
    <t>Croydon North</t>
  </si>
  <si>
    <t>Croydon South</t>
  </si>
  <si>
    <t>Dagenham and Rainham</t>
  </si>
  <si>
    <t>Dulwich and West Norwood</t>
  </si>
  <si>
    <t>Ealing Central and Acton</t>
  </si>
  <si>
    <t>Ealing North</t>
  </si>
  <si>
    <t>Ealing, Southall</t>
  </si>
  <si>
    <t>East Ham</t>
  </si>
  <si>
    <t>Edmonton</t>
  </si>
  <si>
    <t>Eltham</t>
  </si>
  <si>
    <t>Enfield North</t>
  </si>
  <si>
    <t>Enfield, Southgate</t>
  </si>
  <si>
    <t>Erith and Thamesmead</t>
  </si>
  <si>
    <t>Feltham and Heston</t>
  </si>
  <si>
    <t>Finchley and Golders Green</t>
  </si>
  <si>
    <t>Greenwich and Woolwich</t>
  </si>
  <si>
    <t>Hackney North and Stoke Newington</t>
  </si>
  <si>
    <t>Hackney South and Shoreditch</t>
  </si>
  <si>
    <t>Hammersmith</t>
  </si>
  <si>
    <t>Hampstead and Kilburn</t>
  </si>
  <si>
    <t>Harrow East</t>
  </si>
  <si>
    <t>Harrow West</t>
  </si>
  <si>
    <t>Hayes and Harlington</t>
  </si>
  <si>
    <t>Hendon</t>
  </si>
  <si>
    <t>Holborn and St Pancras</t>
  </si>
  <si>
    <t>Hornchurch and Upminster</t>
  </si>
  <si>
    <t>Hornsey and Wood Green</t>
  </si>
  <si>
    <t>Ilford North</t>
  </si>
  <si>
    <t>Ilford South</t>
  </si>
  <si>
    <t>Islington North</t>
  </si>
  <si>
    <t>Islington South and Finsbury</t>
  </si>
  <si>
    <t>Kensington</t>
  </si>
  <si>
    <t>Kingston and Surbiton</t>
  </si>
  <si>
    <t>Lewisham East</t>
  </si>
  <si>
    <t>Lewisham West and Penge</t>
  </si>
  <si>
    <t>Lewisham, Deptford</t>
  </si>
  <si>
    <t>Leyton and Wanstead</t>
  </si>
  <si>
    <t>Mitcham and Morden</t>
  </si>
  <si>
    <t>Old Bexley and Sidcup</t>
  </si>
  <si>
    <t>Orpington</t>
  </si>
  <si>
    <t>Poplar and Limehouse</t>
  </si>
  <si>
    <t>Putney</t>
  </si>
  <si>
    <t>Richmond Park</t>
  </si>
  <si>
    <t>Romford</t>
  </si>
  <si>
    <t>Ruislip, Northwood and Pinner</t>
  </si>
  <si>
    <t>Streatham</t>
  </si>
  <si>
    <t>Sutton and Cheam</t>
  </si>
  <si>
    <t>Tooting</t>
  </si>
  <si>
    <t>Tottenham</t>
  </si>
  <si>
    <t>Twickenham</t>
  </si>
  <si>
    <t>Uxbridge and South Ruislip</t>
  </si>
  <si>
    <t>Vauxhall</t>
  </si>
  <si>
    <t>Walthamstow</t>
  </si>
  <si>
    <t>West Ham</t>
  </si>
  <si>
    <t>Westminster North</t>
  </si>
  <si>
    <t>Wimbledon</t>
  </si>
  <si>
    <t>Aldershot</t>
  </si>
  <si>
    <t>Arundel and South Downs</t>
  </si>
  <si>
    <t>Ashford</t>
  </si>
  <si>
    <t>Aylesbury</t>
  </si>
  <si>
    <t>Banbury</t>
  </si>
  <si>
    <t>Basingstoke</t>
  </si>
  <si>
    <t>Beaconsfield</t>
  </si>
  <si>
    <t>Bexhill and Battle</t>
  </si>
  <si>
    <t>Bognor Regis and Littlehampton</t>
  </si>
  <si>
    <t>Bracknell</t>
  </si>
  <si>
    <t>Brighton, Kemptown</t>
  </si>
  <si>
    <t>Brighton, Pavilion</t>
  </si>
  <si>
    <t>Buckingham</t>
  </si>
  <si>
    <t>Canterbury</t>
  </si>
  <si>
    <t>Chatham and Aylesford</t>
  </si>
  <si>
    <t>Chesham and Amersham</t>
  </si>
  <si>
    <t>Chichester</t>
  </si>
  <si>
    <t>Crawley</t>
  </si>
  <si>
    <t>Dartford</t>
  </si>
  <si>
    <t>Dover</t>
  </si>
  <si>
    <t>East Hampshire</t>
  </si>
  <si>
    <t>East Surrey</t>
  </si>
  <si>
    <t>East Worthing and Shoreham</t>
  </si>
  <si>
    <t>Eastbourne</t>
  </si>
  <si>
    <t>Eastleigh</t>
  </si>
  <si>
    <t>Epsom and Ewell</t>
  </si>
  <si>
    <t>Esher and Walton</t>
  </si>
  <si>
    <t>Fareham</t>
  </si>
  <si>
    <t>Faversham and Mid Kent</t>
  </si>
  <si>
    <t>Folkestone and Hythe</t>
  </si>
  <si>
    <t>Gillingham and Rainham</t>
  </si>
  <si>
    <t>Gosport</t>
  </si>
  <si>
    <t>Gravesham</t>
  </si>
  <si>
    <t>Guildford</t>
  </si>
  <si>
    <t>Hastings and Rye</t>
  </si>
  <si>
    <t>Havant</t>
  </si>
  <si>
    <t>Henley</t>
  </si>
  <si>
    <t>Horsham</t>
  </si>
  <si>
    <t>Hove</t>
  </si>
  <si>
    <t>Isle of Wight</t>
  </si>
  <si>
    <t>Lewes</t>
  </si>
  <si>
    <t>Maidenhead</t>
  </si>
  <si>
    <t>Maidstone and The Weald</t>
  </si>
  <si>
    <t>Meon Valley</t>
  </si>
  <si>
    <t>Mid Sussex</t>
  </si>
  <si>
    <t>Milton Keynes North</t>
  </si>
  <si>
    <t>Milton Keynes South</t>
  </si>
  <si>
    <t>Mole Valley</t>
  </si>
  <si>
    <t>New Forest East</t>
  </si>
  <si>
    <t>New Forest West</t>
  </si>
  <si>
    <t>Newbury</t>
  </si>
  <si>
    <t>North East Hampshire</t>
  </si>
  <si>
    <t>North Thanet</t>
  </si>
  <si>
    <t>North West Hampshire</t>
  </si>
  <si>
    <t>Oxford East</t>
  </si>
  <si>
    <t>Oxford West and Abingdon</t>
  </si>
  <si>
    <t>Portsmouth North</t>
  </si>
  <si>
    <t>Portsmouth South</t>
  </si>
  <si>
    <t>Reading East</t>
  </si>
  <si>
    <t>Reading West</t>
  </si>
  <si>
    <t>Reigate</t>
  </si>
  <si>
    <t>Rochester and Strood</t>
  </si>
  <si>
    <t>Romsey and Southampton North</t>
  </si>
  <si>
    <t>Runnymede and Weybridge</t>
  </si>
  <si>
    <t>Sevenoaks</t>
  </si>
  <si>
    <t>Sittingbourne and Sheppey</t>
  </si>
  <si>
    <t>Slough</t>
  </si>
  <si>
    <t>South Thanet</t>
  </si>
  <si>
    <t>South West Surrey</t>
  </si>
  <si>
    <t>Southampton, Itchen</t>
  </si>
  <si>
    <t>Southampton, Test</t>
  </si>
  <si>
    <t>Spelthorne</t>
  </si>
  <si>
    <t>Surrey Heath</t>
  </si>
  <si>
    <t>Tonbridge and Malling</t>
  </si>
  <si>
    <t>Tunbridge Wells</t>
  </si>
  <si>
    <t>Wantage</t>
  </si>
  <si>
    <t>Wealden</t>
  </si>
  <si>
    <t>Winchester</t>
  </si>
  <si>
    <t>Windsor</t>
  </si>
  <si>
    <t>Witney</t>
  </si>
  <si>
    <t>Woking</t>
  </si>
  <si>
    <t>Wokingham</t>
  </si>
  <si>
    <t>Worthing West</t>
  </si>
  <si>
    <t>Wycombe</t>
  </si>
  <si>
    <t>Bath</t>
  </si>
  <si>
    <t>Bournemouth East</t>
  </si>
  <si>
    <t>Bournemouth West</t>
  </si>
  <si>
    <t>Bridgwater and West Somerset</t>
  </si>
  <si>
    <t>Bristol East</t>
  </si>
  <si>
    <t>Bristol North West</t>
  </si>
  <si>
    <t>Bristol South</t>
  </si>
  <si>
    <t>Bristol West</t>
  </si>
  <si>
    <t>Camborne and Redruth</t>
  </si>
  <si>
    <t>Central Devon</t>
  </si>
  <si>
    <t>Cheltenham</t>
  </si>
  <si>
    <t>Chippenham</t>
  </si>
  <si>
    <t>Christchurch</t>
  </si>
  <si>
    <t>Devizes</t>
  </si>
  <si>
    <t>East Devon</t>
  </si>
  <si>
    <t>Exeter</t>
  </si>
  <si>
    <t>Filton and Bradley Stoke</t>
  </si>
  <si>
    <t>Forest of Dean</t>
  </si>
  <si>
    <t>Gloucester</t>
  </si>
  <si>
    <t>Kingswood</t>
  </si>
  <si>
    <t>Mid Dorset and North Poole</t>
  </si>
  <si>
    <t>Newton Abbot</t>
  </si>
  <si>
    <t>North Cornwall</t>
  </si>
  <si>
    <t>North Devon</t>
  </si>
  <si>
    <t>North Dorset</t>
  </si>
  <si>
    <t>North East Somerset</t>
  </si>
  <si>
    <t>North Somerset</t>
  </si>
  <si>
    <t>North Swindon</t>
  </si>
  <si>
    <t>North Wiltshire</t>
  </si>
  <si>
    <t>Plymouth, Moor View</t>
  </si>
  <si>
    <t>Plymouth, Sutton and Devonport</t>
  </si>
  <si>
    <t>Poole</t>
  </si>
  <si>
    <t>Salisbury</t>
  </si>
  <si>
    <t>Somerton and Frome</t>
  </si>
  <si>
    <t>South Dorset</t>
  </si>
  <si>
    <t>South East Cornwall</t>
  </si>
  <si>
    <t>South Swindon</t>
  </si>
  <si>
    <t>South West Devon</t>
  </si>
  <si>
    <t>South West Wiltshire</t>
  </si>
  <si>
    <t>St Austell and Newquay</t>
  </si>
  <si>
    <t>St Ives</t>
  </si>
  <si>
    <t>Stroud</t>
  </si>
  <si>
    <t>Taunton Deane</t>
  </si>
  <si>
    <t>Tewkesbury</t>
  </si>
  <si>
    <t>The Cotswolds</t>
  </si>
  <si>
    <t>Thornbury and Yate</t>
  </si>
  <si>
    <t>Tiverton and Honiton</t>
  </si>
  <si>
    <t>Torbay</t>
  </si>
  <si>
    <t>Torridge and West Devon</t>
  </si>
  <si>
    <t>Totnes</t>
  </si>
  <si>
    <t>Truro and Falmouth</t>
  </si>
  <si>
    <t>Wells</t>
  </si>
  <si>
    <t>West Dorset</t>
  </si>
  <si>
    <t>Weston-Super-Mare</t>
  </si>
  <si>
    <t>Yeovil</t>
  </si>
  <si>
    <t>Ynys Mon</t>
  </si>
  <si>
    <t>Delyn</t>
  </si>
  <si>
    <t>Alyn and Deeside</t>
  </si>
  <si>
    <t>Wrexham</t>
  </si>
  <si>
    <t>Llanelli</t>
  </si>
  <si>
    <t>Gower</t>
  </si>
  <si>
    <t>Swansea West</t>
  </si>
  <si>
    <t>Swansea East</t>
  </si>
  <si>
    <t>Aberavon</t>
  </si>
  <si>
    <t>Cardiff Central</t>
  </si>
  <si>
    <t>Cardiff North</t>
  </si>
  <si>
    <t>Rhondda</t>
  </si>
  <si>
    <t>Torfaen</t>
  </si>
  <si>
    <t>Monmouth</t>
  </si>
  <si>
    <t>Newport East</t>
  </si>
  <si>
    <t>Newport West</t>
  </si>
  <si>
    <t>Arfon</t>
  </si>
  <si>
    <t>Aberconwy</t>
  </si>
  <si>
    <t>Clwyd West</t>
  </si>
  <si>
    <t>Vale of Clwyd</t>
  </si>
  <si>
    <t>Dwyfor Meirionnydd</t>
  </si>
  <si>
    <t>Clwyd South</t>
  </si>
  <si>
    <t>Montgomeryshire</t>
  </si>
  <si>
    <t>Ceredigion</t>
  </si>
  <si>
    <t>Preseli Pembrokeshire</t>
  </si>
  <si>
    <t>Carmarthen West and South Pembrokeshire</t>
  </si>
  <si>
    <t>Carmarthen East and Dinefwr</t>
  </si>
  <si>
    <t>Brecon and Radnorshire</t>
  </si>
  <si>
    <t>Neath</t>
  </si>
  <si>
    <t>Cynon Valley</t>
  </si>
  <si>
    <t>Merthyr Tydfil and Rhymney</t>
  </si>
  <si>
    <t>Blaenau Gwent</t>
  </si>
  <si>
    <t>Bridgend</t>
  </si>
  <si>
    <t>Ogmore</t>
  </si>
  <si>
    <t>Pontypridd</t>
  </si>
  <si>
    <t>Caerphilly</t>
  </si>
  <si>
    <t>Islwyn</t>
  </si>
  <si>
    <t>Vale of Glamorgan</t>
  </si>
  <si>
    <t>Cardiff West</t>
  </si>
  <si>
    <t>Cardiff South and Penarth</t>
  </si>
  <si>
    <t>Aberdeen North</t>
  </si>
  <si>
    <t>Aberdeen South</t>
  </si>
  <si>
    <t>Airdrie and Shotts</t>
  </si>
  <si>
    <t>Angus</t>
  </si>
  <si>
    <t>Argyll and Bute</t>
  </si>
  <si>
    <t>Ayr, Carrick and Cumnock</t>
  </si>
  <si>
    <t>Banff and Buchan</t>
  </si>
  <si>
    <t>Berwickshire, Roxburgh and Selkirk</t>
  </si>
  <si>
    <t>Caithness, Sutherland and Easter Ross</t>
  </si>
  <si>
    <t>Central Ayrshire</t>
  </si>
  <si>
    <t>Coatbridge, Chryston and Bellshill</t>
  </si>
  <si>
    <t>Cumbernauld, Kilsyth and Kirkintilloch East</t>
  </si>
  <si>
    <t>Dumfries and Galloway</t>
  </si>
  <si>
    <t>Dumfriesshire, Clydesdale and Tweeddale</t>
  </si>
  <si>
    <t>Dundee East</t>
  </si>
  <si>
    <t>Dundee West</t>
  </si>
  <si>
    <t>Dunfermline and West Fife</t>
  </si>
  <si>
    <t>East Dunbartonshire</t>
  </si>
  <si>
    <t>East Kilbride, Strathaven and Lesmahagow</t>
  </si>
  <si>
    <t>East Lothian</t>
  </si>
  <si>
    <t>East Renfrewshire</t>
  </si>
  <si>
    <t>Edinburgh East</t>
  </si>
  <si>
    <t>Edinburgh North and Leith</t>
  </si>
  <si>
    <t>Edinburgh South</t>
  </si>
  <si>
    <t>Edinburgh South West</t>
  </si>
  <si>
    <t>Edinburgh West</t>
  </si>
  <si>
    <t>Falkirk</t>
  </si>
  <si>
    <t>Glasgow Central</t>
  </si>
  <si>
    <t>Glasgow East</t>
  </si>
  <si>
    <t>Glasgow North</t>
  </si>
  <si>
    <t>Glasgow North East</t>
  </si>
  <si>
    <t>Glasgow North West</t>
  </si>
  <si>
    <t>Glasgow South</t>
  </si>
  <si>
    <t>Glasgow South West</t>
  </si>
  <si>
    <t>Glenrothes</t>
  </si>
  <si>
    <t>Gordon</t>
  </si>
  <si>
    <t>Inverclyde</t>
  </si>
  <si>
    <t>Inverness, Nairn, Badenoch and Strathspey</t>
  </si>
  <si>
    <t>Kilmarnock and Loudoun</t>
  </si>
  <si>
    <t>Kirkcaldy and Cowdenbeath</t>
  </si>
  <si>
    <t>Lanark and Hamilton East</t>
  </si>
  <si>
    <t>Linlithgow and East Falkirk</t>
  </si>
  <si>
    <t>Livingston</t>
  </si>
  <si>
    <t>Midlothian</t>
  </si>
  <si>
    <t>Moray</t>
  </si>
  <si>
    <t>Motherwell and Wishaw</t>
  </si>
  <si>
    <t>Na h-Eileanan An Iar</t>
  </si>
  <si>
    <t>~</t>
  </si>
  <si>
    <t>North Ayrshire and Arran</t>
  </si>
  <si>
    <t>North East Fife</t>
  </si>
  <si>
    <t>Ochil and South Perthshire</t>
  </si>
  <si>
    <t>Orkney and Shetland</t>
  </si>
  <si>
    <t>Paisley and Renfrewshire North</t>
  </si>
  <si>
    <t>Paisley and Renfrewshire South</t>
  </si>
  <si>
    <t>Perth and North Perthshire</t>
  </si>
  <si>
    <t>Ross, Skye and Lochaber</t>
  </si>
  <si>
    <t>Rutherglen and Hamilton West</t>
  </si>
  <si>
    <t>Stirling</t>
  </si>
  <si>
    <t>West Aberdeenshire and Kincardine</t>
  </si>
  <si>
    <t>West Dunbartonshire</t>
  </si>
  <si>
    <t>Column Total</t>
  </si>
  <si>
    <t>! Estimate and confidence interval not available since the group sample size is zero or disclosive (0-2).</t>
  </si>
  <si>
    <t>* Estimate and confidence interval unreliable since the group sample size is small (3-9).</t>
  </si>
  <si>
    <t>~ Estimate is less than 500.</t>
  </si>
  <si>
    <t>Annual Population Survey (APS) responses are weighted to official population projections. As the current projections are 2018-based they are based on demographic trends that pre-date the COVID-19 pandemic. We are analysing the population totals used in the weighting process and may make adjustments if appropriate. Rates published from the APS remain robust; however, levels and changes in levels should be used with caution. This will particularly affect estimates for country of birth, nationality, ethnicity and disability. This affects all APS periods from April 2019 to March 2020 onwards.</t>
  </si>
  <si>
    <t>Oct 2017-Sep 2018</t>
  </si>
  <si>
    <t>Oct 2018-Sep 2019</t>
  </si>
  <si>
    <t>Oct 2019-Sep 2020</t>
  </si>
  <si>
    <t>Constituency name</t>
  </si>
  <si>
    <t>ONS code</t>
  </si>
  <si>
    <t>Claimant Count September 2019</t>
  </si>
  <si>
    <t>Claimant Count September 2020</t>
  </si>
  <si>
    <t>W07000049</t>
  </si>
  <si>
    <t>W07000058</t>
  </si>
  <si>
    <t>S14000001</t>
  </si>
  <si>
    <t>S14000002</t>
  </si>
  <si>
    <t>S14000003</t>
  </si>
  <si>
    <t>E14000530</t>
  </si>
  <si>
    <t>E14000531</t>
  </si>
  <si>
    <t>E14000532</t>
  </si>
  <si>
    <t>W07000043</t>
  </si>
  <si>
    <t>E14000533</t>
  </si>
  <si>
    <t>S14000004</t>
  </si>
  <si>
    <t>W07000057</t>
  </si>
  <si>
    <t>S14000005</t>
  </si>
  <si>
    <t>E14000534</t>
  </si>
  <si>
    <t>E14000535</t>
  </si>
  <si>
    <t>E14000536</t>
  </si>
  <si>
    <t>E14000537</t>
  </si>
  <si>
    <t>E14000538</t>
  </si>
  <si>
    <t>S14000006</t>
  </si>
  <si>
    <t>E14000539</t>
  </si>
  <si>
    <t>S14000007</t>
  </si>
  <si>
    <t>E14000540</t>
  </si>
  <si>
    <t>E14000541</t>
  </si>
  <si>
    <t>E14000542</t>
  </si>
  <si>
    <t>E14000543</t>
  </si>
  <si>
    <t>E14000544</t>
  </si>
  <si>
    <t>E14000545</t>
  </si>
  <si>
    <t>E14000546</t>
  </si>
  <si>
    <t>E14000547</t>
  </si>
  <si>
    <t>E14000548</t>
  </si>
  <si>
    <t>E14000549</t>
  </si>
  <si>
    <t>E14000550</t>
  </si>
  <si>
    <t>E14000551</t>
  </si>
  <si>
    <t>E14000552</t>
  </si>
  <si>
    <t>E14000553</t>
  </si>
  <si>
    <t>E14000554</t>
  </si>
  <si>
    <t>S14000008</t>
  </si>
  <si>
    <t>E14000555</t>
  </si>
  <si>
    <t>E14000556</t>
  </si>
  <si>
    <t>E14000557</t>
  </si>
  <si>
    <t>E14000558</t>
  </si>
  <si>
    <t>E14000559</t>
  </si>
  <si>
    <t>E14000560</t>
  </si>
  <si>
    <t>E14000561</t>
  </si>
  <si>
    <t>E14000562</t>
  </si>
  <si>
    <t>E14000563</t>
  </si>
  <si>
    <t>E14000564</t>
  </si>
  <si>
    <t>E14000565</t>
  </si>
  <si>
    <t>E14000566</t>
  </si>
  <si>
    <t>E14000567</t>
  </si>
  <si>
    <t>E14000568</t>
  </si>
  <si>
    <t>E14000569</t>
  </si>
  <si>
    <t>E14000570</t>
  </si>
  <si>
    <t>E14000571</t>
  </si>
  <si>
    <t>E14000572</t>
  </si>
  <si>
    <t>E14000573</t>
  </si>
  <si>
    <t>W07000072</t>
  </si>
  <si>
    <t>E14000574</t>
  </si>
  <si>
    <t>E14000575</t>
  </si>
  <si>
    <t>E14000576</t>
  </si>
  <si>
    <t>E14000577</t>
  </si>
  <si>
    <t>E14000578</t>
  </si>
  <si>
    <t>E14000579</t>
  </si>
  <si>
    <t>E14000580</t>
  </si>
  <si>
    <t>E14000581</t>
  </si>
  <si>
    <t>E14000582</t>
  </si>
  <si>
    <t>E14000583</t>
  </si>
  <si>
    <t>E14000584</t>
  </si>
  <si>
    <t>E14000585</t>
  </si>
  <si>
    <t>E14000586</t>
  </si>
  <si>
    <t>E14000587</t>
  </si>
  <si>
    <t>E14000588</t>
  </si>
  <si>
    <t>E14000589</t>
  </si>
  <si>
    <t>E14000590</t>
  </si>
  <si>
    <t>W07000068</t>
  </si>
  <si>
    <t>E14000591</t>
  </si>
  <si>
    <t>E14000592</t>
  </si>
  <si>
    <t>E14000593</t>
  </si>
  <si>
    <t>E14000594</t>
  </si>
  <si>
    <t>W07000073</t>
  </si>
  <si>
    <t>E14000595</t>
  </si>
  <si>
    <t>E14000596</t>
  </si>
  <si>
    <t>E14000597</t>
  </si>
  <si>
    <t>E14000598</t>
  </si>
  <si>
    <t>E14000599</t>
  </si>
  <si>
    <t>E14000600</t>
  </si>
  <si>
    <t>E14000601</t>
  </si>
  <si>
    <t>E14000602</t>
  </si>
  <si>
    <t>E14000603</t>
  </si>
  <si>
    <t>E14000604</t>
  </si>
  <si>
    <t>E14000605</t>
  </si>
  <si>
    <t>E14000606</t>
  </si>
  <si>
    <t>E14000607</t>
  </si>
  <si>
    <t>E14000608</t>
  </si>
  <si>
    <t>E14000609</t>
  </si>
  <si>
    <t>E14000610</t>
  </si>
  <si>
    <t>E14000611</t>
  </si>
  <si>
    <t>E14000612</t>
  </si>
  <si>
    <t>E14000613</t>
  </si>
  <si>
    <t>W07000076</t>
  </si>
  <si>
    <t>S14000009</t>
  </si>
  <si>
    <t>E14000614</t>
  </si>
  <si>
    <t>E14000615</t>
  </si>
  <si>
    <t>E14000616</t>
  </si>
  <si>
    <t>E14000617</t>
  </si>
  <si>
    <t>E14000618</t>
  </si>
  <si>
    <t>E14000619</t>
  </si>
  <si>
    <t>W07000050</t>
  </si>
  <si>
    <t>W07000051</t>
  </si>
  <si>
    <t>W07000080</t>
  </si>
  <si>
    <t>W07000079</t>
  </si>
  <si>
    <t>E14000620</t>
  </si>
  <si>
    <t>W07000067</t>
  </si>
  <si>
    <t>W07000066</t>
  </si>
  <si>
    <t>E14000621</t>
  </si>
  <si>
    <t>E14000622</t>
  </si>
  <si>
    <t>S14000010</t>
  </si>
  <si>
    <t>E14000623</t>
  </si>
  <si>
    <t>E14000624</t>
  </si>
  <si>
    <t>W07000064</t>
  </si>
  <si>
    <t>E14000625</t>
  </si>
  <si>
    <t>E14000626</t>
  </si>
  <si>
    <t>E14000627</t>
  </si>
  <si>
    <t>E14000628</t>
  </si>
  <si>
    <t>E14000629</t>
  </si>
  <si>
    <t>E14000630</t>
  </si>
  <si>
    <t>E14000631</t>
  </si>
  <si>
    <t>E14000632</t>
  </si>
  <si>
    <t>E14000633</t>
  </si>
  <si>
    <t>E14000634</t>
  </si>
  <si>
    <t>E14000635</t>
  </si>
  <si>
    <t>E14000636</t>
  </si>
  <si>
    <t>E14000637</t>
  </si>
  <si>
    <t>E14000638</t>
  </si>
  <si>
    <t>E14000639</t>
  </si>
  <si>
    <t>E14000640</t>
  </si>
  <si>
    <t>E14000641</t>
  </si>
  <si>
    <t>E14000642</t>
  </si>
  <si>
    <t>E14000643</t>
  </si>
  <si>
    <t>W07000062</t>
  </si>
  <si>
    <t>W07000059</t>
  </si>
  <si>
    <t>S14000011</t>
  </si>
  <si>
    <t>E14000644</t>
  </si>
  <si>
    <t>E14000645</t>
  </si>
  <si>
    <t>E14000646</t>
  </si>
  <si>
    <t>E14000647</t>
  </si>
  <si>
    <t>E14000648</t>
  </si>
  <si>
    <t>E14000649</t>
  </si>
  <si>
    <t>E14000650</t>
  </si>
  <si>
    <t>E14000651</t>
  </si>
  <si>
    <t>E14000652</t>
  </si>
  <si>
    <t>E14000653</t>
  </si>
  <si>
    <t>E14000654</t>
  </si>
  <si>
    <t>E14000655</t>
  </si>
  <si>
    <t>E14000656</t>
  </si>
  <si>
    <t>S14000012</t>
  </si>
  <si>
    <t>W07000070</t>
  </si>
  <si>
    <t>E14000657</t>
  </si>
  <si>
    <t>E14000658</t>
  </si>
  <si>
    <t>E14000659</t>
  </si>
  <si>
    <t>E14000660</t>
  </si>
  <si>
    <t>W07000042</t>
  </si>
  <si>
    <t>E14000661</t>
  </si>
  <si>
    <t>E14000662</t>
  </si>
  <si>
    <t>E14000663</t>
  </si>
  <si>
    <t>E14000664</t>
  </si>
  <si>
    <t>E14000665</t>
  </si>
  <si>
    <t>E14000666</t>
  </si>
  <si>
    <t>E14000667</t>
  </si>
  <si>
    <t>E14000668</t>
  </si>
  <si>
    <t>E14000669</t>
  </si>
  <si>
    <t>E14000670</t>
  </si>
  <si>
    <t>E14000671</t>
  </si>
  <si>
    <t>E14000672</t>
  </si>
  <si>
    <t>E14000673</t>
  </si>
  <si>
    <t>S14000013</t>
  </si>
  <si>
    <t>S14000014</t>
  </si>
  <si>
    <t>S14000015</t>
  </si>
  <si>
    <t>S14000016</t>
  </si>
  <si>
    <t>S14000017</t>
  </si>
  <si>
    <t>W07000061</t>
  </si>
  <si>
    <t>E14000674</t>
  </si>
  <si>
    <t>E14000675</t>
  </si>
  <si>
    <t>E14000676</t>
  </si>
  <si>
    <t>E14000677</t>
  </si>
  <si>
    <t>E14000678</t>
  </si>
  <si>
    <t>S14000018</t>
  </si>
  <si>
    <t>E14000679</t>
  </si>
  <si>
    <t>E14000680</t>
  </si>
  <si>
    <t>S14000019</t>
  </si>
  <si>
    <t>S14000020</t>
  </si>
  <si>
    <t>S14000021</t>
  </si>
  <si>
    <t>E14000681</t>
  </si>
  <si>
    <t>E14000682</t>
  </si>
  <si>
    <t>E14000683</t>
  </si>
  <si>
    <t>E14000684</t>
  </si>
  <si>
    <t>E14000685</t>
  </si>
  <si>
    <t>E14000686</t>
  </si>
  <si>
    <t>S14000022</t>
  </si>
  <si>
    <t>S14000023</t>
  </si>
  <si>
    <t>S14000024</t>
  </si>
  <si>
    <t>S14000025</t>
  </si>
  <si>
    <t>S14000026</t>
  </si>
  <si>
    <t>E14000687</t>
  </si>
  <si>
    <t>E14000688</t>
  </si>
  <si>
    <t>E14000689</t>
  </si>
  <si>
    <t>E14000690</t>
  </si>
  <si>
    <t>E14000691</t>
  </si>
  <si>
    <t>E14000692</t>
  </si>
  <si>
    <t>E14000693</t>
  </si>
  <si>
    <t>E14000694</t>
  </si>
  <si>
    <t>E14000695</t>
  </si>
  <si>
    <t>E14000696</t>
  </si>
  <si>
    <t>E14000697</t>
  </si>
  <si>
    <t>E14000698</t>
  </si>
  <si>
    <t>S14000028</t>
  </si>
  <si>
    <t>E14000699</t>
  </si>
  <si>
    <t>E14000700</t>
  </si>
  <si>
    <t>E14000701</t>
  </si>
  <si>
    <t>E14000702</t>
  </si>
  <si>
    <t>E14000703</t>
  </si>
  <si>
    <t>E14000704</t>
  </si>
  <si>
    <t>E14000705</t>
  </si>
  <si>
    <t>E14000706</t>
  </si>
  <si>
    <t>E14000707</t>
  </si>
  <si>
    <t>E14000708</t>
  </si>
  <si>
    <t>E14000709</t>
  </si>
  <si>
    <t>E14000710</t>
  </si>
  <si>
    <t>E14000711</t>
  </si>
  <si>
    <t>S14000029</t>
  </si>
  <si>
    <t>S14000030</t>
  </si>
  <si>
    <t>S14000031</t>
  </si>
  <si>
    <t>S14000032</t>
  </si>
  <si>
    <t>S14000033</t>
  </si>
  <si>
    <t>S14000034</t>
  </si>
  <si>
    <t>S14000035</t>
  </si>
  <si>
    <t>S14000036</t>
  </si>
  <si>
    <t>E14000712</t>
  </si>
  <si>
    <t>S14000037</t>
  </si>
  <si>
    <t>E14000713</t>
  </si>
  <si>
    <t>W07000046</t>
  </si>
  <si>
    <t>E14000714</t>
  </si>
  <si>
    <t>E14000715</t>
  </si>
  <si>
    <t>E14000716</t>
  </si>
  <si>
    <t>E14000717</t>
  </si>
  <si>
    <t>E14000718</t>
  </si>
  <si>
    <t>E14000719</t>
  </si>
  <si>
    <t>E14000720</t>
  </si>
  <si>
    <t>E14000721</t>
  </si>
  <si>
    <t>E14000722</t>
  </si>
  <si>
    <t>E14000723</t>
  </si>
  <si>
    <t>E14000724</t>
  </si>
  <si>
    <t>E14000725</t>
  </si>
  <si>
    <t>E14000726</t>
  </si>
  <si>
    <t>E14000727</t>
  </si>
  <si>
    <t>E14000728</t>
  </si>
  <si>
    <t>E14000729</t>
  </si>
  <si>
    <t>E14000730</t>
  </si>
  <si>
    <t>E14000731</t>
  </si>
  <si>
    <t>E14000732</t>
  </si>
  <si>
    <t>E14000733</t>
  </si>
  <si>
    <t>E14000734</t>
  </si>
  <si>
    <t>E14000735</t>
  </si>
  <si>
    <t>E14000736</t>
  </si>
  <si>
    <t>E14000737</t>
  </si>
  <si>
    <t>E14000738</t>
  </si>
  <si>
    <t>E14000739</t>
  </si>
  <si>
    <t>E14000740</t>
  </si>
  <si>
    <t>E14000741</t>
  </si>
  <si>
    <t>E14000742</t>
  </si>
  <si>
    <t>E14000743</t>
  </si>
  <si>
    <t>E14000744</t>
  </si>
  <si>
    <t>E14000745</t>
  </si>
  <si>
    <t>E14000746</t>
  </si>
  <si>
    <t>E14000747</t>
  </si>
  <si>
    <t>E14000748</t>
  </si>
  <si>
    <t>E14000749</t>
  </si>
  <si>
    <t>E14000750</t>
  </si>
  <si>
    <t>E14000751</t>
  </si>
  <si>
    <t>E14000752</t>
  </si>
  <si>
    <t>E14000753</t>
  </si>
  <si>
    <t>E14000754</t>
  </si>
  <si>
    <t>E14000755</t>
  </si>
  <si>
    <t>E14000756</t>
  </si>
  <si>
    <t>E14000757</t>
  </si>
  <si>
    <t>E14000758</t>
  </si>
  <si>
    <t>E14000759</t>
  </si>
  <si>
    <t>E14000760</t>
  </si>
  <si>
    <t>S14000038</t>
  </si>
  <si>
    <t>S14000039</t>
  </si>
  <si>
    <t>E14000761</t>
  </si>
  <si>
    <t>E14000762</t>
  </si>
  <si>
    <t>E14000763</t>
  </si>
  <si>
    <t>E14000764</t>
  </si>
  <si>
    <t>W07000077</t>
  </si>
  <si>
    <t>E14000765</t>
  </si>
  <si>
    <t>E14000766</t>
  </si>
  <si>
    <t>E14000767</t>
  </si>
  <si>
    <t>E14000768</t>
  </si>
  <si>
    <t>E14000769</t>
  </si>
  <si>
    <t>S14000040</t>
  </si>
  <si>
    <t>E14000770</t>
  </si>
  <si>
    <t>E14000771</t>
  </si>
  <si>
    <t>E14000772</t>
  </si>
  <si>
    <t>E14000773</t>
  </si>
  <si>
    <t>E14000774</t>
  </si>
  <si>
    <t>S14000041</t>
  </si>
  <si>
    <t>E14000775</t>
  </si>
  <si>
    <t>S14000042</t>
  </si>
  <si>
    <t>E14000776</t>
  </si>
  <si>
    <t>E14000777</t>
  </si>
  <si>
    <t>E14000778</t>
  </si>
  <si>
    <t>E14000779</t>
  </si>
  <si>
    <t>E14000780</t>
  </si>
  <si>
    <t>E14000781</t>
  </si>
  <si>
    <t>E14000782</t>
  </si>
  <si>
    <t>E14000783</t>
  </si>
  <si>
    <t>E14000784</t>
  </si>
  <si>
    <t>E14000785</t>
  </si>
  <si>
    <t>E14000786</t>
  </si>
  <si>
    <t>E14000787</t>
  </si>
  <si>
    <t>E14000788</t>
  </si>
  <si>
    <t>E14000789</t>
  </si>
  <si>
    <t>E14000790</t>
  </si>
  <si>
    <t>E14000791</t>
  </si>
  <si>
    <t>E14000792</t>
  </si>
  <si>
    <t>S14000043</t>
  </si>
  <si>
    <t>E14000793</t>
  </si>
  <si>
    <t>E14000794</t>
  </si>
  <si>
    <t>E14000795</t>
  </si>
  <si>
    <t>E14000796</t>
  </si>
  <si>
    <t>S14000044</t>
  </si>
  <si>
    <t>W07000045</t>
  </si>
  <si>
    <t>E14000797</t>
  </si>
  <si>
    <t>E14000798</t>
  </si>
  <si>
    <t>E14000799</t>
  </si>
  <si>
    <t>E14000800</t>
  </si>
  <si>
    <t>E14000801</t>
  </si>
  <si>
    <t>E14000802</t>
  </si>
  <si>
    <t>E14000803</t>
  </si>
  <si>
    <t>E14000804</t>
  </si>
  <si>
    <t>E14000805</t>
  </si>
  <si>
    <t>E14000806</t>
  </si>
  <si>
    <t>E14000807</t>
  </si>
  <si>
    <t>E14000808</t>
  </si>
  <si>
    <t>E14000809</t>
  </si>
  <si>
    <t>E14000810</t>
  </si>
  <si>
    <t>E14000811</t>
  </si>
  <si>
    <t>E14000812</t>
  </si>
  <si>
    <t>W07000071</t>
  </si>
  <si>
    <t>E14000813</t>
  </si>
  <si>
    <t>E14000814</t>
  </si>
  <si>
    <t>E14000815</t>
  </si>
  <si>
    <t>E14000816</t>
  </si>
  <si>
    <t>E14000817</t>
  </si>
  <si>
    <t>E14000818</t>
  </si>
  <si>
    <t>E14000819</t>
  </si>
  <si>
    <t>E14000820</t>
  </si>
  <si>
    <t>S14000045</t>
  </si>
  <si>
    <t>E14000821</t>
  </si>
  <si>
    <t>E14000822</t>
  </si>
  <si>
    <t>E14000823</t>
  </si>
  <si>
    <t>E14000824</t>
  </si>
  <si>
    <t>W07000054</t>
  </si>
  <si>
    <t>W07000063</t>
  </si>
  <si>
    <t>S14000046</t>
  </si>
  <si>
    <t>E14000825</t>
  </si>
  <si>
    <t>E14000826</t>
  </si>
  <si>
    <t>S14000047</t>
  </si>
  <si>
    <t>S14000027</t>
  </si>
  <si>
    <t>W07000069</t>
  </si>
  <si>
    <t>E14000827</t>
  </si>
  <si>
    <t>E14000828</t>
  </si>
  <si>
    <t>E14000829</t>
  </si>
  <si>
    <t>E14000830</t>
  </si>
  <si>
    <t>E14000834</t>
  </si>
  <si>
    <t>E14000831</t>
  </si>
  <si>
    <t>E14000832</t>
  </si>
  <si>
    <t>E14000833</t>
  </si>
  <si>
    <t>W07000055</t>
  </si>
  <si>
    <t>W07000056</t>
  </si>
  <si>
    <t>E14000835</t>
  </si>
  <si>
    <t>E14000836</t>
  </si>
  <si>
    <t>S14000048</t>
  </si>
  <si>
    <t>E14000837</t>
  </si>
  <si>
    <t>E14000838</t>
  </si>
  <si>
    <t>E14000839</t>
  </si>
  <si>
    <t>E14000840</t>
  </si>
  <si>
    <t>E14000841</t>
  </si>
  <si>
    <t>E14000842</t>
  </si>
  <si>
    <t>E14000843</t>
  </si>
  <si>
    <t>S14000049</t>
  </si>
  <si>
    <t>E14000844</t>
  </si>
  <si>
    <t>E14000845</t>
  </si>
  <si>
    <t>E14000846</t>
  </si>
  <si>
    <t>E14000847</t>
  </si>
  <si>
    <t>E14000848</t>
  </si>
  <si>
    <t>E14000849</t>
  </si>
  <si>
    <t>E14000850</t>
  </si>
  <si>
    <t>E14000851</t>
  </si>
  <si>
    <t>E14000852</t>
  </si>
  <si>
    <t>E14000853</t>
  </si>
  <si>
    <t>E14000854</t>
  </si>
  <si>
    <t>E14000855</t>
  </si>
  <si>
    <t>E14000856</t>
  </si>
  <si>
    <t>E14000857</t>
  </si>
  <si>
    <t>E14000858</t>
  </si>
  <si>
    <t>E14000859</t>
  </si>
  <si>
    <t>E14000860</t>
  </si>
  <si>
    <t>E14000861</t>
  </si>
  <si>
    <t>E14000862</t>
  </si>
  <si>
    <t>E14000863</t>
  </si>
  <si>
    <t>E14000864</t>
  </si>
  <si>
    <t>E14000865</t>
  </si>
  <si>
    <t>E14000866</t>
  </si>
  <si>
    <t>E14000867</t>
  </si>
  <si>
    <t>E14000868</t>
  </si>
  <si>
    <t>S14000050</t>
  </si>
  <si>
    <t>W07000074</t>
  </si>
  <si>
    <t>E14000869</t>
  </si>
  <si>
    <t>E14000870</t>
  </si>
  <si>
    <t>E14000871</t>
  </si>
  <si>
    <t>S14000051</t>
  </si>
  <si>
    <t>E14000872</t>
  </si>
  <si>
    <t>E14000873</t>
  </si>
  <si>
    <t>E14000874</t>
  </si>
  <si>
    <t>S14000052</t>
  </si>
  <si>
    <t>S14000053</t>
  </si>
  <si>
    <t>E14000875</t>
  </si>
  <si>
    <t>E14000876</t>
  </si>
  <si>
    <t>E14000877</t>
  </si>
  <si>
    <t>S14000054</t>
  </si>
  <si>
    <t>E14000878</t>
  </si>
  <si>
    <t>E14000879</t>
  </si>
  <si>
    <t>E14000880</t>
  </si>
  <si>
    <t>W07000075</t>
  </si>
  <si>
    <t>E14000881</t>
  </si>
  <si>
    <t>E14000882</t>
  </si>
  <si>
    <t>E14000883</t>
  </si>
  <si>
    <t>E14000884</t>
  </si>
  <si>
    <t>W07000065</t>
  </si>
  <si>
    <t>E14000885</t>
  </si>
  <si>
    <t>E14000886</t>
  </si>
  <si>
    <t>E14000887</t>
  </si>
  <si>
    <t>E14000888</t>
  </si>
  <si>
    <t>E14000889</t>
  </si>
  <si>
    <t>E14000890</t>
  </si>
  <si>
    <t>E14000891</t>
  </si>
  <si>
    <t>E14000892</t>
  </si>
  <si>
    <t>E14000893</t>
  </si>
  <si>
    <t>W07000052</t>
  </si>
  <si>
    <t>E14000894</t>
  </si>
  <si>
    <t>E14000895</t>
  </si>
  <si>
    <t>E14000896</t>
  </si>
  <si>
    <t>E14000897</t>
  </si>
  <si>
    <t>E14000898</t>
  </si>
  <si>
    <t>E14000899</t>
  </si>
  <si>
    <t>E14000900</t>
  </si>
  <si>
    <t>E14000901</t>
  </si>
  <si>
    <t>S14000055</t>
  </si>
  <si>
    <t>E14000902</t>
  </si>
  <si>
    <t>E14000903</t>
  </si>
  <si>
    <t>E14000904</t>
  </si>
  <si>
    <t>E14000905</t>
  </si>
  <si>
    <t>E14000906</t>
  </si>
  <si>
    <t>E14000907</t>
  </si>
  <si>
    <t>E14000908</t>
  </si>
  <si>
    <t>S14000056</t>
  </si>
  <si>
    <t>E14000909</t>
  </si>
  <si>
    <t>E14000910</t>
  </si>
  <si>
    <t>E14000911</t>
  </si>
  <si>
    <t>E14000912</t>
  </si>
  <si>
    <t>E14000913</t>
  </si>
  <si>
    <t>E14000914</t>
  </si>
  <si>
    <t>E14000915</t>
  </si>
  <si>
    <t>E14000916</t>
  </si>
  <si>
    <t>E14000917</t>
  </si>
  <si>
    <t>E14000918</t>
  </si>
  <si>
    <t>E14000919</t>
  </si>
  <si>
    <t>E14000920</t>
  </si>
  <si>
    <t>E14000921</t>
  </si>
  <si>
    <t>E14000922</t>
  </si>
  <si>
    <t>E14000923</t>
  </si>
  <si>
    <t>E14000924</t>
  </si>
  <si>
    <t>E14000925</t>
  </si>
  <si>
    <t>E14000926</t>
  </si>
  <si>
    <t>E14000927</t>
  </si>
  <si>
    <t>E14000928</t>
  </si>
  <si>
    <t>E14000929</t>
  </si>
  <si>
    <t>E14000930</t>
  </si>
  <si>
    <t>E14000931</t>
  </si>
  <si>
    <t>E14000932</t>
  </si>
  <si>
    <t>E14000933</t>
  </si>
  <si>
    <t>E14000934</t>
  </si>
  <si>
    <t>E14000935</t>
  </si>
  <si>
    <t>E14000936</t>
  </si>
  <si>
    <t>E14000937</t>
  </si>
  <si>
    <t>E14000938</t>
  </si>
  <si>
    <t>E14000939</t>
  </si>
  <si>
    <t>E14000940</t>
  </si>
  <si>
    <t>E14000941</t>
  </si>
  <si>
    <t>E14000942</t>
  </si>
  <si>
    <t>E14000943</t>
  </si>
  <si>
    <t>E14000944</t>
  </si>
  <si>
    <t>E14000945</t>
  </si>
  <si>
    <t>E14000946</t>
  </si>
  <si>
    <t>E14000947</t>
  </si>
  <si>
    <t>E14000948</t>
  </si>
  <si>
    <t>E14000949</t>
  </si>
  <si>
    <t>E14000950</t>
  </si>
  <si>
    <t>E14000951</t>
  </si>
  <si>
    <t>E14000952</t>
  </si>
  <si>
    <t>E14000953</t>
  </si>
  <si>
    <t>E14000954</t>
  </si>
  <si>
    <t>E14000955</t>
  </si>
  <si>
    <t>E14000956</t>
  </si>
  <si>
    <t>E14000957</t>
  </si>
  <si>
    <t>E14000958</t>
  </si>
  <si>
    <t>E14000959</t>
  </si>
  <si>
    <t>E14000960</t>
  </si>
  <si>
    <t>E14000961</t>
  </si>
  <si>
    <t>E14000962</t>
  </si>
  <si>
    <t>E14000963</t>
  </si>
  <si>
    <t>E14000964</t>
  </si>
  <si>
    <t>E14000965</t>
  </si>
  <si>
    <t>E14000966</t>
  </si>
  <si>
    <t>E14000967</t>
  </si>
  <si>
    <t>E14000968</t>
  </si>
  <si>
    <t>S14000057</t>
  </si>
  <si>
    <t>E14000969</t>
  </si>
  <si>
    <t>E14000970</t>
  </si>
  <si>
    <t>E14000971</t>
  </si>
  <si>
    <t>E14000972</t>
  </si>
  <si>
    <t>E14000973</t>
  </si>
  <si>
    <t>E14000974</t>
  </si>
  <si>
    <t>E14000975</t>
  </si>
  <si>
    <t>E14000976</t>
  </si>
  <si>
    <t>E14000977</t>
  </si>
  <si>
    <t>E14000978</t>
  </si>
  <si>
    <t>E14000979</t>
  </si>
  <si>
    <t>E14000980</t>
  </si>
  <si>
    <t>E14000981</t>
  </si>
  <si>
    <t>E14000982</t>
  </si>
  <si>
    <t>E14000983</t>
  </si>
  <si>
    <t>E14000984</t>
  </si>
  <si>
    <t>E14000985</t>
  </si>
  <si>
    <t>W07000048</t>
  </si>
  <si>
    <t>W07000047</t>
  </si>
  <si>
    <t>E14000986</t>
  </si>
  <si>
    <t>E14000987</t>
  </si>
  <si>
    <t>E14000988</t>
  </si>
  <si>
    <t>E14000989</t>
  </si>
  <si>
    <t>E14000990</t>
  </si>
  <si>
    <t>E14000991</t>
  </si>
  <si>
    <t>E14000992</t>
  </si>
  <si>
    <t>E14000993</t>
  </si>
  <si>
    <t>E14000994</t>
  </si>
  <si>
    <t>E14000995</t>
  </si>
  <si>
    <t>E14000996</t>
  </si>
  <si>
    <t>E14000997</t>
  </si>
  <si>
    <t>E14000998</t>
  </si>
  <si>
    <t>E14000999</t>
  </si>
  <si>
    <t>W07000053</t>
  </si>
  <si>
    <t>E14001000</t>
  </si>
  <si>
    <t>E14001001</t>
  </si>
  <si>
    <t>E14001002</t>
  </si>
  <si>
    <t>E14001003</t>
  </si>
  <si>
    <t>E14001004</t>
  </si>
  <si>
    <t>E14001005</t>
  </si>
  <si>
    <t>E14001006</t>
  </si>
  <si>
    <t>E14001007</t>
  </si>
  <si>
    <t>W07000060</t>
  </si>
  <si>
    <t>W07000078</t>
  </si>
  <si>
    <t>E14001008</t>
  </si>
  <si>
    <t>E14001009</t>
  </si>
  <si>
    <t>E14001010</t>
  </si>
  <si>
    <t>E14001011</t>
  </si>
  <si>
    <t>E14001012</t>
  </si>
  <si>
    <t>E14001013</t>
  </si>
  <si>
    <t>E14001014</t>
  </si>
  <si>
    <t>E14001015</t>
  </si>
  <si>
    <t>E14001016</t>
  </si>
  <si>
    <t>E14001017</t>
  </si>
  <si>
    <t>E14001018</t>
  </si>
  <si>
    <t>E14001019</t>
  </si>
  <si>
    <t>E14001020</t>
  </si>
  <si>
    <t>E14001021</t>
  </si>
  <si>
    <t>E14001022</t>
  </si>
  <si>
    <t>E14001023</t>
  </si>
  <si>
    <t>E14001024</t>
  </si>
  <si>
    <t>E14001025</t>
  </si>
  <si>
    <t>E14001026</t>
  </si>
  <si>
    <t>E14001027</t>
  </si>
  <si>
    <t>E14001028</t>
  </si>
  <si>
    <t>S14000058</t>
  </si>
  <si>
    <t>E14001029</t>
  </si>
  <si>
    <t>E14001030</t>
  </si>
  <si>
    <t>E14001031</t>
  </si>
  <si>
    <t>S14000059</t>
  </si>
  <si>
    <t>E14001032</t>
  </si>
  <si>
    <t>E14001033</t>
  </si>
  <si>
    <t>E14001034</t>
  </si>
  <si>
    <t>E14001035</t>
  </si>
  <si>
    <t>E14001036</t>
  </si>
  <si>
    <t>E14001037</t>
  </si>
  <si>
    <t>E14001038</t>
  </si>
  <si>
    <t>E14001039</t>
  </si>
  <si>
    <t>E14001040</t>
  </si>
  <si>
    <t>E14001041</t>
  </si>
  <si>
    <t>E14001042</t>
  </si>
  <si>
    <t>E14001043</t>
  </si>
  <si>
    <t>E14001044</t>
  </si>
  <si>
    <t>E14001045</t>
  </si>
  <si>
    <t>E14001046</t>
  </si>
  <si>
    <t>E14001047</t>
  </si>
  <si>
    <t>E14001048</t>
  </si>
  <si>
    <t>E14001049</t>
  </si>
  <si>
    <t>E14001050</t>
  </si>
  <si>
    <t>E14001051</t>
  </si>
  <si>
    <t>E14001052</t>
  </si>
  <si>
    <t>E14001053</t>
  </si>
  <si>
    <t>E14001054</t>
  </si>
  <si>
    <t>E14001055</t>
  </si>
  <si>
    <t>W07000044</t>
  </si>
  <si>
    <t>E14001056</t>
  </si>
  <si>
    <t>E14001057</t>
  </si>
  <si>
    <t>E14001058</t>
  </si>
  <si>
    <t>E14001059</t>
  </si>
  <si>
    <t>E14001060</t>
  </si>
  <si>
    <t>W07000041</t>
  </si>
  <si>
    <t>E14001061</t>
  </si>
  <si>
    <t>E14001062</t>
  </si>
  <si>
    <t>Region</t>
  </si>
  <si>
    <t>Region code</t>
  </si>
  <si>
    <t>Constituency</t>
  </si>
  <si>
    <t>FID</t>
  </si>
  <si>
    <t>PCON20CD</t>
  </si>
  <si>
    <t>PCON20NM</t>
  </si>
  <si>
    <t>N06000018</t>
  </si>
  <si>
    <t>West Tyrone</t>
  </si>
  <si>
    <t>N06000001</t>
  </si>
  <si>
    <t>Belfast East</t>
  </si>
  <si>
    <t>N06000002</t>
  </si>
  <si>
    <t>Belfast North</t>
  </si>
  <si>
    <t>N06000003</t>
  </si>
  <si>
    <t>Belfast South</t>
  </si>
  <si>
    <t>N06000004</t>
  </si>
  <si>
    <t>Belfast West</t>
  </si>
  <si>
    <t>N06000005</t>
  </si>
  <si>
    <t>East Antrim</t>
  </si>
  <si>
    <t>N06000006</t>
  </si>
  <si>
    <t>East Londonderry</t>
  </si>
  <si>
    <t>N06000007</t>
  </si>
  <si>
    <t>Fermanagh and South Tyrone</t>
  </si>
  <si>
    <t>N06000008</t>
  </si>
  <si>
    <t>Foyle</t>
  </si>
  <si>
    <t>N06000009</t>
  </si>
  <si>
    <t>Lagan Valley</t>
  </si>
  <si>
    <t>N06000010</t>
  </si>
  <si>
    <t>Mid Ulster</t>
  </si>
  <si>
    <t>N06000011</t>
  </si>
  <si>
    <t>Newry and Armagh</t>
  </si>
  <si>
    <t>N06000012</t>
  </si>
  <si>
    <t>North Antrim</t>
  </si>
  <si>
    <t>N06000013</t>
  </si>
  <si>
    <t>North Down</t>
  </si>
  <si>
    <t>N06000014</t>
  </si>
  <si>
    <t>South Antrim</t>
  </si>
  <si>
    <t>N06000015</t>
  </si>
  <si>
    <t>South Down</t>
  </si>
  <si>
    <t>N06000016</t>
  </si>
  <si>
    <t>Strangford</t>
  </si>
  <si>
    <t>N06000017</t>
  </si>
  <si>
    <t>Upper Bann</t>
  </si>
  <si>
    <t>Na h-Eileanan an Iar</t>
  </si>
  <si>
    <t>Working age population</t>
  </si>
  <si>
    <t>Number of people economically inactive who want a job</t>
  </si>
  <si>
    <t>Total underemployed people</t>
  </si>
  <si>
    <t>Claimant count</t>
  </si>
  <si>
    <t>Combined 2017-2019</t>
  </si>
  <si>
    <t>North Norfolk is missing wanting work data for 2017-2019</t>
  </si>
  <si>
    <t>Pre-crisis: data to Sep (Dec?) 2019</t>
  </si>
  <si>
    <t>Proportion of population age 16-64 underemployed</t>
  </si>
  <si>
    <t>Current change in labour market (change from Sep (Dec) 2019 to Sep (Dec) 2020)</t>
  </si>
  <si>
    <t>Increase in numbers of people economically inactive who want a job</t>
  </si>
  <si>
    <t>Increase in numbers of people working part time who want a full time job (regional level)</t>
  </si>
  <si>
    <t>Total increase in underemployment</t>
  </si>
  <si>
    <t>Increase in claimant count</t>
  </si>
  <si>
    <t>Change in labour market data currently takes zero for missing data for change in claimant count</t>
  </si>
  <si>
    <t>Percentage increase in underemployment</t>
  </si>
  <si>
    <t>Z-score: number of standard deviations away from the mean</t>
  </si>
  <si>
    <t>Furlough and SEISS</t>
  </si>
  <si>
    <t>Total increase in furlough and SEISS</t>
  </si>
  <si>
    <t>Table 13</t>
  </si>
  <si>
    <t>CJRS extension: furloughed employments by country, region, parliamentary constituency and gender</t>
  </si>
  <si>
    <t>Figures for furloughing supported by the Job Retention Scheme as at 31 December and provisional figures for 31 January.</t>
  </si>
  <si>
    <t>Based on claims made by the 15 February. The January figures are provisional and may be revised due to late and amended claims.</t>
  </si>
  <si>
    <t>Country / Region / Parliamentary Constituency Codes</t>
  </si>
  <si>
    <t>Country / Region / Parliamentary constituency</t>
  </si>
  <si>
    <t>Female employments eligible for furlough</t>
  </si>
  <si>
    <t>Male employments eligible for furlough</t>
  </si>
  <si>
    <t>Total employments eligible for furlough</t>
  </si>
  <si>
    <t>Female employments furloughed
at 
31 December</t>
  </si>
  <si>
    <t>Female take up-rate
at 
31 December</t>
  </si>
  <si>
    <t>Male employments furloughed
at 
31 December</t>
  </si>
  <si>
    <t>Male take up-rate
at 
31 December</t>
  </si>
  <si>
    <t>Unknown employments furloughed
at 
31 December</t>
  </si>
  <si>
    <t>Total employments furloughed
at 
31 December</t>
  </si>
  <si>
    <t>Total take up-rate
at 
31 December</t>
  </si>
  <si>
    <t>Female employments furloughed
at
31 January
(provisional)</t>
  </si>
  <si>
    <t>Female take up-rate
at
31 January
(provisional)</t>
  </si>
  <si>
    <t>Male employments furloughed
at
31 January
(provisional)</t>
  </si>
  <si>
    <t>Male take up-rate
at
31 January
(provisional)</t>
  </si>
  <si>
    <t>Unknown employments furloughed
at
31 January
(provisional)</t>
  </si>
  <si>
    <t>Total employments furloughed
at
31 January
(provisional)</t>
  </si>
  <si>
    <t>Total take up-rate
at
31 January
(provisional)</t>
  </si>
  <si>
    <t>E92000001</t>
  </si>
  <si>
    <t>England</t>
  </si>
  <si>
    <t>-</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</si>
  <si>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</si>
  <si>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</si>
  <si>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</si>
  <si>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</si>
  <si>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</si>
  <si>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</si>
  <si>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</si>
  <si>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</si>
  <si>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</si>
  <si>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</si>
  <si>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</si>
  <si>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</si>
  <si>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</si>
  <si>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</si>
  <si>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</si>
  <si>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</si>
  <si>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</si>
  <si>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</si>
  <si>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W92000004</t>
  </si>
  <si>
    <t>Wales</t>
  </si>
  <si>
    <t>Ynys Môn</t>
  </si>
  <si>
    <t>S92000003</t>
  </si>
  <si>
    <t>Scotland</t>
  </si>
  <si>
    <t>N92000002</t>
  </si>
  <si>
    <t>Northern Ireland</t>
  </si>
  <si>
    <t>Unknown</t>
  </si>
  <si>
    <t>Total</t>
  </si>
  <si>
    <t>United Kingdom</t>
  </si>
  <si>
    <t xml:space="preserve">Source: HMRC CJRS and PAYE Real Time Information </t>
  </si>
  <si>
    <t>Table notes:</t>
  </si>
  <si>
    <t>1.  Gender has been taken from HMRC administrative data.</t>
  </si>
  <si>
    <t>2.  Geographic breakdowns of CJRS claims are based on an employee's last known address to HMRC.</t>
  </si>
  <si>
    <t>3.  Geographic breakdowns do not directly translate to the employee's usual place of work, or where their employer has a base of operations</t>
  </si>
  <si>
    <t>4.  Where a CJRS claim has not been able to match to other HMRC data, it has been reported as ‘Unknown’.</t>
  </si>
  <si>
    <t>5.  The unknown figures for eligible employers/employments and employers/employments furloughed are not comparable. Thus, a take-up rate cannot be calculated. This is because they are unknown for different reasons. See methodology section of report for more information about the unknown category.</t>
  </si>
  <si>
    <t>Total employments furloughed at 31 January
(provisional)</t>
  </si>
  <si>
    <r>
      <t xml:space="preserve">Table 4a - </t>
    </r>
    <r>
      <rPr>
        <b/>
        <sz val="16"/>
        <color rgb="FFFFFFFF"/>
        <rFont val="Calibri"/>
        <family val="2"/>
      </rPr>
      <t>SEISS claims for the all three grants of SEISS to 31 January 2021 by Parliamentary Constituency</t>
    </r>
  </si>
  <si>
    <t>The figures are based on claims submitted for the third SEISS grant by 16:59pm on 31 January 2021.</t>
  </si>
  <si>
    <t xml:space="preserve">Claims made includes individuals that have applied and are awaiting payment or have been paid. Excludes error and rejected cases. </t>
  </si>
  <si>
    <t>Unknown includes addresses listed in the Channel Islands, Isle of Man, foreign addresses or missing and eligible Loan Charge cases who are yet to file their 2018/19 Self-Assessment Return.</t>
  </si>
  <si>
    <t>Government Office Region</t>
  </si>
  <si>
    <t>Parliamentary Constituency Code</t>
  </si>
  <si>
    <t>Parliamentary Constituency</t>
  </si>
  <si>
    <t>Total SEISS 1 potentially eligible population</t>
  </si>
  <si>
    <t>Total no. of claims made for SEISS 1 to 31/01/21</t>
  </si>
  <si>
    <t>Total value of claims made for SEISS 1 to 31/01/21 (£)</t>
  </si>
  <si>
    <t>Average value of claims made for SEISS 1 to 31/01/21 (£)</t>
  </si>
  <si>
    <t>SEISS 1 Take-Up Rate</t>
  </si>
  <si>
    <t>Total SEISS 2 potentially eligible population</t>
  </si>
  <si>
    <t>Total no. of claims made for SEISS 2 to 31/01/21</t>
  </si>
  <si>
    <t>Total value of claims made for SEISS 2 to 31/01/21 (£)</t>
  </si>
  <si>
    <t>Average value of claims made for SEISS 2 to 31/01/21 (£)</t>
  </si>
  <si>
    <t>SEISS 2 Take-Up Rate</t>
  </si>
  <si>
    <t>Total SEISS 3 potentially eligible population</t>
  </si>
  <si>
    <t>Total no. of claims made for SEISS 3 to 31/011/21</t>
  </si>
  <si>
    <t>Total value of claims made for SEISS 3 to 31/01/21 (£)</t>
  </si>
  <si>
    <t>Average value of claims made for SEISS 3 to 31/01/21 (£)</t>
  </si>
  <si>
    <t>SEISS 3 Take-Up Rate</t>
  </si>
  <si>
    <t>E92</t>
  </si>
  <si>
    <t>Yorkshire and the Humber</t>
  </si>
  <si>
    <t>W92</t>
  </si>
  <si>
    <t>S92</t>
  </si>
  <si>
    <t>N92</t>
  </si>
  <si>
    <t>All</t>
  </si>
  <si>
    <t>Numbers on furlough and SEISS (to 31 January 2020) as a proportion of working age population</t>
  </si>
  <si>
    <t>Risk level in constituency; average standard deviation away from mean (change in underemployment and CJRS/SEISS)</t>
  </si>
  <si>
    <t>ONS Crown Copyright Reserved [from Nomis on 15 February 2021]</t>
  </si>
  <si>
    <t>95% confidence interval of percent figure (+/-)</t>
  </si>
  <si>
    <t>Jan 2019-Dec 2019</t>
  </si>
  <si>
    <t>local authority: district / unitary</t>
  </si>
  <si>
    <t>% with NVQ4+ - aged 16-64</t>
  </si>
  <si>
    <t>% with NVQ3+ - aged 16-64</t>
  </si>
  <si>
    <t>% with NVQ2+ - aged 16-64</t>
  </si>
  <si>
    <t>% with NVQ1+ - aged 16-64</t>
  </si>
  <si>
    <t>% with other qualifications (NVQ) - aged 16-64</t>
  </si>
  <si>
    <t>% with no qualifications (NVQ) - aged 16-64</t>
  </si>
  <si>
    <t>numerator</t>
  </si>
  <si>
    <t>denominator</t>
  </si>
  <si>
    <t>percent</t>
  </si>
  <si>
    <t>County Durham</t>
  </si>
  <si>
    <t>Northumberland</t>
  </si>
  <si>
    <t>Redcar and Cleveland</t>
  </si>
  <si>
    <t>Stockton-on-Tees</t>
  </si>
  <si>
    <t>Newcastle upon Tyne</t>
  </si>
  <si>
    <t>South Tyneside</t>
  </si>
  <si>
    <t>Sunderland</t>
  </si>
  <si>
    <t>Blackburn with Darwen</t>
  </si>
  <si>
    <t>Blackpool</t>
  </si>
  <si>
    <t>Cheshire East</t>
  </si>
  <si>
    <t>Cheshire West and Chester</t>
  </si>
  <si>
    <t>Warrington</t>
  </si>
  <si>
    <t>Allerdale</t>
  </si>
  <si>
    <t>Barrow-in-Furness</t>
  </si>
  <si>
    <t>Eden</t>
  </si>
  <si>
    <t>South Lakeland</t>
  </si>
  <si>
    <t>Bolton</t>
  </si>
  <si>
    <t>Bury</t>
  </si>
  <si>
    <t>Manchester</t>
  </si>
  <si>
    <t>Oldham</t>
  </si>
  <si>
    <t>Salford</t>
  </si>
  <si>
    <t>Tameside</t>
  </si>
  <si>
    <t>Trafford</t>
  </si>
  <si>
    <t>Lancaster</t>
  </si>
  <si>
    <t>Rossendale</t>
  </si>
  <si>
    <t>Wyre</t>
  </si>
  <si>
    <t>Liverpool</t>
  </si>
  <si>
    <t>Sefton</t>
  </si>
  <si>
    <t>St. Helens</t>
  </si>
  <si>
    <t>Wirral</t>
  </si>
  <si>
    <t>East Riding of Yorkshire</t>
  </si>
  <si>
    <t>Kingston upon Hull, City of</t>
  </si>
  <si>
    <t>North East Lincolnshire</t>
  </si>
  <si>
    <t>North Lincolnshire</t>
  </si>
  <si>
    <t>York</t>
  </si>
  <si>
    <t>Craven</t>
  </si>
  <si>
    <t>Hambleton</t>
  </si>
  <si>
    <t>Harrogate</t>
  </si>
  <si>
    <t>Richmondshire</t>
  </si>
  <si>
    <t>Ryedale</t>
  </si>
  <si>
    <t>Scarborough</t>
  </si>
  <si>
    <t>Selby</t>
  </si>
  <si>
    <t>Barnsley</t>
  </si>
  <si>
    <t>Doncaster</t>
  </si>
  <si>
    <t>Sheffield</t>
  </si>
  <si>
    <t>Bradford</t>
  </si>
  <si>
    <t>Calderdale</t>
  </si>
  <si>
    <t>Kirklees</t>
  </si>
  <si>
    <t>Leeds</t>
  </si>
  <si>
    <t>Derby</t>
  </si>
  <si>
    <t>Leicester</t>
  </si>
  <si>
    <t>Nottingham</t>
  </si>
  <si>
    <t>Rutland</t>
  </si>
  <si>
    <t>Blaby</t>
  </si>
  <si>
    <t>Hinckley and Bosworth</t>
  </si>
  <si>
    <t>Melton</t>
  </si>
  <si>
    <t>Oadby and Wigston</t>
  </si>
  <si>
    <t>Boston</t>
  </si>
  <si>
    <t>East Lindsey</t>
  </si>
  <si>
    <t>North Kesteven</t>
  </si>
  <si>
    <t>South Holland</t>
  </si>
  <si>
    <t>South Kesteven</t>
  </si>
  <si>
    <t>West Lindsey</t>
  </si>
  <si>
    <t>East Northamptonshire</t>
  </si>
  <si>
    <t>Northampton</t>
  </si>
  <si>
    <t>Newark and Sherwood</t>
  </si>
  <si>
    <t>Herefordshire, County of</t>
  </si>
  <si>
    <t>Shropshire</t>
  </si>
  <si>
    <t>Stoke-on-Trent</t>
  </si>
  <si>
    <t>Telford and Wrekin</t>
  </si>
  <si>
    <t>East Staffordshire</t>
  </si>
  <si>
    <t>Nuneaton and Bedworth</t>
  </si>
  <si>
    <t>Warwick</t>
  </si>
  <si>
    <t>Birmingham</t>
  </si>
  <si>
    <t>Coventry</t>
  </si>
  <si>
    <t>Dudley</t>
  </si>
  <si>
    <t>Sandwell</t>
  </si>
  <si>
    <t>Walsall</t>
  </si>
  <si>
    <t>Wolverhampton</t>
  </si>
  <si>
    <t>Malvern Hills</t>
  </si>
  <si>
    <t>Wychavon</t>
  </si>
  <si>
    <t>Central Bedfordshire</t>
  </si>
  <si>
    <t>Luton</t>
  </si>
  <si>
    <t>Southend-on-Sea</t>
  </si>
  <si>
    <t>East Cambridgeshire</t>
  </si>
  <si>
    <t>Fenland</t>
  </si>
  <si>
    <t>Huntingdonshire</t>
  </si>
  <si>
    <t>Basildon</t>
  </si>
  <si>
    <t>Brentwood</t>
  </si>
  <si>
    <t>Rochford</t>
  </si>
  <si>
    <t>Tendring</t>
  </si>
  <si>
    <t>Uttlesford</t>
  </si>
  <si>
    <t>Dacorum</t>
  </si>
  <si>
    <t>East Hertfordshire</t>
  </si>
  <si>
    <t>North Hertfordshire</t>
  </si>
  <si>
    <t>#</t>
  </si>
  <si>
    <t>Three Rivers</t>
  </si>
  <si>
    <t>Breckland</t>
  </si>
  <si>
    <t>King's Lynn and West Norfolk</t>
  </si>
  <si>
    <t>Norwich</t>
  </si>
  <si>
    <t>Babergh</t>
  </si>
  <si>
    <t>Mid Suffolk</t>
  </si>
  <si>
    <t>East Suffolk</t>
  </si>
  <si>
    <t>Camden</t>
  </si>
  <si>
    <t>City of London</t>
  </si>
  <si>
    <t>Hackney</t>
  </si>
  <si>
    <t>Hammersmith and Fulham</t>
  </si>
  <si>
    <t>Haringey</t>
  </si>
  <si>
    <t>Islington</t>
  </si>
  <si>
    <t>Kensington and Chelsea</t>
  </si>
  <si>
    <t>Lambeth</t>
  </si>
  <si>
    <t>Lewisham</t>
  </si>
  <si>
    <t>Newham</t>
  </si>
  <si>
    <t>Southwark</t>
  </si>
  <si>
    <t>Tower Hamlets</t>
  </si>
  <si>
    <t>Wandsworth</t>
  </si>
  <si>
    <t>Westminster</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</si>
  <si>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</si>
  <si>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</si>
  <si>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</si>
  <si>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</si>
  <si>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</si>
  <si>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</si>
  <si>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</si>
  <si>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</si>
  <si>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</si>
  <si>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</si>
  <si>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</si>
  <si>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</si>
  <si>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</si>
  <si>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</si>
  <si>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</si>
  <si>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</si>
  <si>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</si>
  <si>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</si>
  <si>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</si>
  <si>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Bracknell Forest</t>
  </si>
  <si>
    <t>Brighton and Hove</t>
  </si>
  <si>
    <t>Medway</t>
  </si>
  <si>
    <t>Milton Keynes</t>
  </si>
  <si>
    <t>Portsmouth</t>
  </si>
  <si>
    <t>Reading</t>
  </si>
  <si>
    <t>Southampton</t>
  </si>
  <si>
    <t>West Berkshire</t>
  </si>
  <si>
    <t>Windsor and Maidenhead</t>
  </si>
  <si>
    <t>Buckinghamshire</t>
  </si>
  <si>
    <t>Hastings</t>
  </si>
  <si>
    <t>Rother</t>
  </si>
  <si>
    <t>Basingstoke and Deane</t>
  </si>
  <si>
    <t>Hart</t>
  </si>
  <si>
    <t>New Forest</t>
  </si>
  <si>
    <t>Rushmoor</t>
  </si>
  <si>
    <t>Test Valley</t>
  </si>
  <si>
    <t>Maidstone</t>
  </si>
  <si>
    <t>Swale</t>
  </si>
  <si>
    <t>Thanet</t>
  </si>
  <si>
    <t>Cherwell</t>
  </si>
  <si>
    <t>Oxford</t>
  </si>
  <si>
    <t>South Oxfordshire</t>
  </si>
  <si>
    <t>Vale of White Horse</t>
  </si>
  <si>
    <t>West Oxfordshire</t>
  </si>
  <si>
    <t>Elmbridge</t>
  </si>
  <si>
    <t>Reigate and Banstead</t>
  </si>
  <si>
    <t>Runnymede</t>
  </si>
  <si>
    <t>Tandridge</t>
  </si>
  <si>
    <t>Waverley</t>
  </si>
  <si>
    <t>Adur</t>
  </si>
  <si>
    <t>Arun</t>
  </si>
  <si>
    <t>Worthing</t>
  </si>
  <si>
    <t>Bath and North East Somerset</t>
  </si>
  <si>
    <t>Bristol, City of</t>
  </si>
  <si>
    <t>Cornwall</t>
  </si>
  <si>
    <t>Isles of Scilly</t>
  </si>
  <si>
    <t>Plymouth</t>
  </si>
  <si>
    <t>South Gloucestershire</t>
  </si>
  <si>
    <t>Swindon</t>
  </si>
  <si>
    <t>Wiltshire</t>
  </si>
  <si>
    <t>Mid Devon</t>
  </si>
  <si>
    <t>South Hams</t>
  </si>
  <si>
    <t>Teignbridge</t>
  </si>
  <si>
    <t>Torridge</t>
  </si>
  <si>
    <t>West Devon</t>
  </si>
  <si>
    <t>Bournemouth, Christchurch and Poole</t>
  </si>
  <si>
    <t>Dorset</t>
  </si>
  <si>
    <t>Cotswold</t>
  </si>
  <si>
    <t>Mendip</t>
  </si>
  <si>
    <t>Sedgemoor</t>
  </si>
  <si>
    <t>South Somerset</t>
  </si>
  <si>
    <t>Somerset West and Taunton</t>
  </si>
  <si>
    <t>Isle of Anglesey</t>
  </si>
  <si>
    <t>Gwynedd</t>
  </si>
  <si>
    <t>Conwy</t>
  </si>
  <si>
    <t>Denbighshire</t>
  </si>
  <si>
    <t>Flintshire</t>
  </si>
  <si>
    <t>Powys</t>
  </si>
  <si>
    <t>Pembrokeshire</t>
  </si>
  <si>
    <t>Carmarthenshire</t>
  </si>
  <si>
    <t>Swansea</t>
  </si>
  <si>
    <t>Neath Port Talbot</t>
  </si>
  <si>
    <t>Cardiff</t>
  </si>
  <si>
    <t>Rhondda Cynon Taff</t>
  </si>
  <si>
    <t>Merthyr Tydfil</t>
  </si>
  <si>
    <t>Monmouthshire</t>
  </si>
  <si>
    <t>Newport</t>
  </si>
  <si>
    <t>Aberdeen City</t>
  </si>
  <si>
    <t>Aberdeenshire</t>
  </si>
  <si>
    <t>Clackmannanshire</t>
  </si>
  <si>
    <t>Dundee City</t>
  </si>
  <si>
    <t>East Ayrshire</t>
  </si>
  <si>
    <t>City of Edinburgh</t>
  </si>
  <si>
    <t>Na h-Eileanan Siar</t>
  </si>
  <si>
    <t>Fife</t>
  </si>
  <si>
    <t>Glasgow City</t>
  </si>
  <si>
    <t>Highland</t>
  </si>
  <si>
    <t>North Ayrshire</t>
  </si>
  <si>
    <t>North Lanarkshire</t>
  </si>
  <si>
    <t>Orkney Islands</t>
  </si>
  <si>
    <t>Perth and Kinross</t>
  </si>
  <si>
    <t>Renfrewshire</t>
  </si>
  <si>
    <t>Scottish Borders</t>
  </si>
  <si>
    <t>Shetland Islands</t>
  </si>
  <si>
    <t>South Ayrshire</t>
  </si>
  <si>
    <t>South Lanarkshire</t>
  </si>
  <si>
    <t>West Lothian</t>
  </si>
  <si>
    <t># These figures are suppressed as statistically unreliable.</t>
  </si>
  <si>
    <t>- These figures are missing.</t>
  </si>
  <si>
    <t>RESILIENCE: PRE-EXISITING SITUATION</t>
  </si>
  <si>
    <t>DIRECTION OF TRAVEL</t>
  </si>
  <si>
    <t>AT RISK</t>
  </si>
  <si>
    <t>FUTURE OUTLOOK</t>
  </si>
  <si>
    <t>Proportion of population age 16-64 underemployed pre-pandemic</t>
  </si>
  <si>
    <t>Number of standard deviations away from the mean</t>
  </si>
  <si>
    <t>Percentage increase in underemployment (Sep 2019 to Sep 2020)</t>
  </si>
  <si>
    <t>Chart</t>
  </si>
  <si>
    <t>Category</t>
  </si>
  <si>
    <t>86</t>
  </si>
  <si>
    <t>null</t>
  </si>
  <si>
    <t>Manufacturing</t>
  </si>
  <si>
    <t>A : Agriculture, forestry and fishing</t>
  </si>
  <si>
    <t>Water supply</t>
  </si>
  <si>
    <t>B : Mining and quarrying</t>
  </si>
  <si>
    <t>Utilities</t>
  </si>
  <si>
    <t>C : Manufacturing</t>
  </si>
  <si>
    <t>Electricity, gas, steam and air</t>
  </si>
  <si>
    <t>D : Electricity, gas, steam and air conditioning supply</t>
  </si>
  <si>
    <t>Financial and insurance</t>
  </si>
  <si>
    <t>E : Water supply; sewerage, waste management and remediation activities</t>
  </si>
  <si>
    <t>Agriculture, forestry &amp; fishing</t>
  </si>
  <si>
    <t>F : Construction</t>
  </si>
  <si>
    <t>Transportation and storage</t>
  </si>
  <si>
    <t>G : Wholesale and retail trade; repair of motor vehicles and motorcycles</t>
  </si>
  <si>
    <t>Public administration and defence</t>
  </si>
  <si>
    <t>H : Transportation and storage</t>
  </si>
  <si>
    <t>Accommodation and food service</t>
  </si>
  <si>
    <t>I : Accommodation and food service activities</t>
  </si>
  <si>
    <t>Wholesale and retail trade</t>
  </si>
  <si>
    <t>J : Information and communication</t>
  </si>
  <si>
    <t>Construction</t>
  </si>
  <si>
    <t>K : Financial and insurance activities</t>
  </si>
  <si>
    <t>Total UK</t>
  </si>
  <si>
    <t>L : Real estate activities</t>
  </si>
  <si>
    <t>Education</t>
  </si>
  <si>
    <t>M : Professional, scientific and technical activities</t>
  </si>
  <si>
    <t>Other service activities</t>
  </si>
  <si>
    <t>N : Administrative and support service activities</t>
  </si>
  <si>
    <t>Arts, entertainment and rec</t>
  </si>
  <si>
    <t>O : Public administration and defence; compulsory social security</t>
  </si>
  <si>
    <t>Human health and social work</t>
  </si>
  <si>
    <t>P : Education</t>
  </si>
  <si>
    <t>Real estate activities</t>
  </si>
  <si>
    <t>Q : Human health and social work activities</t>
  </si>
  <si>
    <t>Administrative and support</t>
  </si>
  <si>
    <t>R : Arts, entertainment and recreation</t>
  </si>
  <si>
    <t>Professional, scientific and tech</t>
  </si>
  <si>
    <t>S : Other service activities</t>
  </si>
  <si>
    <t>Information and communication</t>
  </si>
  <si>
    <t>T : Activities of households as employers;undifferentiated goods-and services-producing activities of households for own use</t>
  </si>
  <si>
    <t>U : Activities of extraterritorial organisations and bodies</t>
  </si>
  <si>
    <t>Business Register and Employment Survey : open access</t>
  </si>
  <si>
    <t>ONS Crown Copyright Reserved [from Nomis on 26 February 2021]</t>
  </si>
  <si>
    <t>employment status</t>
  </si>
  <si>
    <t>Employment</t>
  </si>
  <si>
    <t>measure</t>
  </si>
  <si>
    <t>Count</t>
  </si>
  <si>
    <t>* These figures exclude farm agriculture (SIC subclass 01000).</t>
  </si>
  <si>
    <t>The level of rounding applied varies by estimate. Please see article for further information on how rounding is applied https://www.nomisweb.co.uk/articles/1103.aspx.</t>
  </si>
  <si>
    <t>https://www.icaew.com/technical/economy/economic-insight/uk-economic-outlook-employment-prospects-by-sector-and-by-region</t>
  </si>
  <si>
    <t>ICAEW / Oxford Economics sectoral forecasts</t>
  </si>
  <si>
    <t>Total employments 2019</t>
  </si>
  <si>
    <t>Total forecast employments 2025</t>
  </si>
  <si>
    <t>Percentage change in employments 2019-2025</t>
  </si>
  <si>
    <t>Number of standard deviations away from the mean (inverted)</t>
  </si>
  <si>
    <t>Average Z score</t>
  </si>
  <si>
    <t>Part-time workers: Could not find full-time job</t>
  </si>
  <si>
    <t>Part-time workers: Could not find full-time job - Proportion of working age population</t>
  </si>
  <si>
    <t>Oct 18 - Sep 19</t>
  </si>
  <si>
    <t>Oct 19 - Sep 20</t>
  </si>
  <si>
    <t>Number of people working part time who couldn't find a full time job (based on regional level data)</t>
  </si>
  <si>
    <t>Change from Oct 18- Sep 19 to Oct 19 - Sep 20</t>
  </si>
  <si>
    <t>PCON11CD</t>
  </si>
  <si>
    <t>PCON11NM</t>
  </si>
  <si>
    <t>Total Rural population 2011</t>
  </si>
  <si>
    <t>Urban City and Town population 2011</t>
  </si>
  <si>
    <t>Urban Minor Conurbation population 2011</t>
  </si>
  <si>
    <t>Urban Major Conurbation population 2011</t>
  </si>
  <si>
    <t>Total Urban population 2011</t>
  </si>
  <si>
    <t>Total population 2011</t>
  </si>
  <si>
    <t>Hub towns (rural related) population included in Urban population 2011</t>
  </si>
  <si>
    <t>Rural including hub towns (rural &amp; rural related) population 2011</t>
  </si>
  <si>
    <t>Rural including hub towns (rural &amp; rural related) population as % of Total population 2011</t>
  </si>
  <si>
    <t>RUC11CD</t>
  </si>
  <si>
    <t>RUC11</t>
  </si>
  <si>
    <t>Broad RUC11</t>
  </si>
  <si>
    <t>Urban with City and Town</t>
  </si>
  <si>
    <t>Predominantly Urban</t>
  </si>
  <si>
    <t>Urban with Major Conurbation</t>
  </si>
  <si>
    <t>Urban with Minor Conurbation</t>
  </si>
  <si>
    <t xml:space="preserve">Largely Rural (rural including hub towns 50-79%) </t>
  </si>
  <si>
    <t>Predominantly Rural</t>
  </si>
  <si>
    <t>Urban with Significant Rural (rural including hub towns 26-49%)</t>
  </si>
  <si>
    <t>Urban with Significant Rural</t>
  </si>
  <si>
    <t xml:space="preserve">Mainly Rural (rural including hub towns &gt;=80%) </t>
  </si>
  <si>
    <t>Rural/Urban classification</t>
  </si>
  <si>
    <t>Constituency Information</t>
  </si>
  <si>
    <t>At least 25% in a category</t>
  </si>
  <si>
    <t>Summarised Population Breakdown</t>
  </si>
  <si>
    <t>Detailed population breakdown</t>
  </si>
  <si>
    <t>Code</t>
  </si>
  <si>
    <t>Constituency Name</t>
  </si>
  <si>
    <r>
      <t xml:space="preserve">Summary classification
</t>
    </r>
    <r>
      <rPr>
        <sz val="8"/>
        <color theme="1"/>
        <rFont val="Open Sans"/>
        <family val="2"/>
      </rPr>
      <t>(Largest category. Orange shading indicates less than 50% of population in this category)</t>
    </r>
  </si>
  <si>
    <r>
      <rPr>
        <b/>
        <sz val="10"/>
        <color theme="1"/>
        <rFont val="Open Sans"/>
        <family val="2"/>
      </rPr>
      <t>Primary classification</t>
    </r>
    <r>
      <rPr>
        <sz val="10"/>
        <color theme="1"/>
        <rFont val="Open Sans"/>
        <family val="2"/>
      </rPr>
      <t xml:space="preserve">
(Largest category. Specifies whether in conurbation)</t>
    </r>
  </si>
  <si>
    <r>
      <t xml:space="preserve">Secondary classification
</t>
    </r>
    <r>
      <rPr>
        <sz val="10"/>
        <color theme="1"/>
        <rFont val="Open Sans"/>
        <family val="2"/>
      </rPr>
      <t>(If &lt;100% in summary classification)</t>
    </r>
  </si>
  <si>
    <t>Percentage of population in summary classification</t>
  </si>
  <si>
    <t>Percentage of population in secondary classification</t>
  </si>
  <si>
    <t>Core City</t>
  </si>
  <si>
    <t>Other City</t>
  </si>
  <si>
    <t>Large Town</t>
  </si>
  <si>
    <t>Medium Town</t>
  </si>
  <si>
    <t>Small Town</t>
  </si>
  <si>
    <t>Village or smaller</t>
  </si>
  <si>
    <t>Core City (outside London)</t>
  </si>
  <si>
    <t>Core City (London)</t>
  </si>
  <si>
    <t>Large Town in Conurbation</t>
  </si>
  <si>
    <t>Medium Town in Conurbation</t>
  </si>
  <si>
    <t>Small Town in Conurbation</t>
  </si>
  <si>
    <t>Village or Small Community</t>
  </si>
  <si>
    <t>Village or Small Community in Conurbation</t>
  </si>
  <si>
    <t>None</t>
  </si>
  <si>
    <t>X</t>
  </si>
  <si>
    <t xml:space="preserve">Portsmouth North </t>
  </si>
  <si>
    <t>Village or smaller in Conurbation</t>
  </si>
  <si>
    <t>City / Town classification</t>
  </si>
  <si>
    <t>Index score</t>
  </si>
  <si>
    <t>Agriculture, forestry and fishing proportion</t>
  </si>
  <si>
    <t>Agriculture, forestry and fishing quintile</t>
  </si>
  <si>
    <t>Relative proportion of agriculture industry</t>
  </si>
  <si>
    <t>Oct 19 - Sep 20†</t>
  </si>
  <si>
    <t>Option 1</t>
  </si>
  <si>
    <t>Option 2: Direction of travel and furlough combined before overall average</t>
  </si>
  <si>
    <t>Relative underemployment score (100 = mean average constituency)</t>
  </si>
  <si>
    <t>Local Authority</t>
  </si>
  <si>
    <t>Ashfield/Broxtowe</t>
  </si>
  <si>
    <t>Barrow-in-Furness/South Lakeland</t>
  </si>
  <si>
    <t>Bolsover/North East Derbyshire</t>
  </si>
  <si>
    <t>Wrexham/Denbighshire</t>
  </si>
  <si>
    <t>Hyndburn/Rossendale</t>
  </si>
  <si>
    <t>Sheffield/Barnsley</t>
  </si>
  <si>
    <t>Darlington/County Durham</t>
  </si>
  <si>
    <t>Stoke-on-Trent/Newcastle-under-Lyme</t>
  </si>
  <si>
    <t xml:space="preserve">Wrexham </t>
  </si>
  <si>
    <t>Red wall?</t>
  </si>
  <si>
    <t>Red Wall</t>
  </si>
  <si>
    <t>Other</t>
  </si>
  <si>
    <t>Weighted by size of constituency</t>
  </si>
  <si>
    <t>Working age population (pre-crisis)</t>
  </si>
  <si>
    <t>Working age population (total in category, pre-pandemic)</t>
  </si>
  <si>
    <t>Relative labour market challenge score (100 = mean average constituency)</t>
  </si>
  <si>
    <t>Forecast percentage change in employments 2019-2025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</si>
</sst>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quot; &quot;#,##0.00&quot; &quot;;&quot;-&quot;#,##0.00&quot; &quot;;&quot; -&quot;00&quot; &quot;;&quot; &quot;@&quot; &quot;"/>
    <numFmt numFmtId="166" formatCode="&quot; &quot;#,##0&quot; &quot;;&quot;-&quot;#,##0&quot; &quot;;&quot; -&quot;00&quot; &quot;;&quot; &quot;@&quot; &quot;"/>
    <numFmt numFmtId="167" formatCode="#,##0;&quot;-&quot;#,##0"/>
    <numFmt numFmtId="168" formatCode="0.0"/>
    <numFmt numFmtId="169" formatCode="0.0%"/>
    <numFmt numFmtId="170" formatCode="0.000%"/>
  </numFmts>
  <fonts count="45">
    <font>
      <sz val="11"/>
      <color theme="1"/>
      <name val="Calibri"/>
      <family val="2"/>
      <scheme val="minor"/>
    </font>
    <font>
      <sz val="11"/>
      <color indexed="8"/>
      <name val="Calibri"/>
      <family val="2"/>
      <scheme val="minor"/>
    </font>
    <font>
      <b/>
      <sz val="12"/>
      <name val="Arial"/>
      <family val="2"/>
    </font>
    <font>
      <sz val="10"/>
      <name val="Arial"/>
      <family val="2"/>
    </font>
    <font>
      <b/>
      <sz val="10"/>
      <name val="Arial"/>
      <family val="2"/>
    </font>
    <font>
      <sz val="11"/>
      <color theme="1"/>
      <name val="Calibri"/>
      <family val="2"/>
      <scheme val="minor"/>
    </font>
    <font>
      <b/>
      <sz val="11"/>
      <color indexed="8"/>
      <name val="Calibri"/>
      <family val="2"/>
      <scheme val="minor"/>
    </font>
    <font>
      <b/>
      <sz val="11"/>
      <name val="Calibri"/>
      <family val="2"/>
      <scheme val="minor"/>
    </font>
    <font>
      <sz val="1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6"/>
      <color theme="1"/>
      <name val="Arial"/>
      <family val="2"/>
    </font>
    <font>
      <b/>
      <sz val="14"/>
      <color theme="1"/>
      <name val="Arial"/>
      <family val="2"/>
    </font>
    <font>
      <sz val="14"/>
      <color theme="1"/>
      <name val="Arial"/>
      <family val="2"/>
    </font>
    <font>
      <sz val="11"/>
      <color theme="1"/>
      <name val="Arial"/>
      <family val="2"/>
    </font>
    <font>
      <sz val="12"/>
      <color theme="1"/>
      <name val="Arial"/>
      <family val="2"/>
    </font>
    <font>
      <sz val="10"/>
      <color theme="1"/>
      <name val="Arial"/>
      <family val="2"/>
    </font>
    <font>
      <b/>
      <sz val="10"/>
      <color theme="1"/>
      <name val="Arial"/>
      <family val="2"/>
    </font>
    <font>
      <sz val="8"/>
      <name val="Helv"/>
    </font>
    <font>
      <sz val="10"/>
      <color indexed="8"/>
      <name val="Arial"/>
      <family val="2"/>
    </font>
    <font>
      <sz val="11"/>
      <name val="Arial"/>
      <family val="2"/>
    </font>
    <font>
      <sz val="11"/>
      <color rgb="FF000000"/>
      <name val="Calibri"/>
      <family val="2"/>
    </font>
    <font>
      <b/>
      <sz val="18"/>
      <color rgb="FFFFFFFF"/>
      <name val="Calibri"/>
      <family val="2"/>
    </font>
    <font>
      <b/>
      <sz val="16"/>
      <color rgb="FFFFFFFF"/>
      <name val="Calibri"/>
      <family val="2"/>
    </font>
    <font>
      <sz val="11"/>
      <color rgb="FFFFFFFF"/>
      <name val="Calibri"/>
      <family val="2"/>
    </font>
    <font>
      <u/>
      <sz val="11"/>
      <color rgb="FF0563C1"/>
      <name val="Calibri"/>
      <family val="2"/>
    </font>
    <font>
      <u/>
      <sz val="11"/>
      <color rgb="FFFFFFFF"/>
      <name val="Calibri"/>
      <family val="2"/>
    </font>
    <font>
      <b/>
      <sz val="11"/>
      <color rgb="FF000000"/>
      <name val="Calibri"/>
      <family val="2"/>
    </font>
    <font>
      <b/>
      <sz val="10"/>
      <color rgb="FF000000"/>
      <name val="Calibri"/>
      <family val="2"/>
    </font>
    <font>
      <sz val="8"/>
      <color rgb="FF000000"/>
      <name val="Helv"/>
    </font>
    <font>
      <sz val="10"/>
      <color rgb="FF000000"/>
      <name val="Arial"/>
      <family val="2"/>
    </font>
    <font>
      <sz val="10"/>
      <color theme="1"/>
      <name val="Calibri"/>
      <family val="2"/>
      <scheme val="minor"/>
    </font>
    <font>
      <b/>
      <sz val="10"/>
      <color theme="1"/>
      <name val="Calibri"/>
      <family val="2"/>
      <scheme val="minor"/>
    </font>
    <font>
      <b/>
      <sz val="10"/>
      <color theme="0"/>
      <name val="Arial"/>
      <family val="2"/>
    </font>
    <font>
      <sz val="9"/>
      <color theme="1"/>
      <name val="Open Sans"/>
      <family val="2"/>
    </font>
    <font>
      <b/>
      <sz val="10.5"/>
      <color theme="1"/>
      <name val="Open Sans"/>
      <family val="2"/>
    </font>
    <font>
      <sz val="10.5"/>
      <color theme="1"/>
      <name val="Open Sans"/>
      <family val="2"/>
    </font>
    <font>
      <sz val="8"/>
      <color theme="1"/>
      <name val="Open Sans"/>
      <family val="2"/>
    </font>
    <font>
      <b/>
      <sz val="10"/>
      <color theme="1"/>
      <name val="Open Sans"/>
      <family val="2"/>
    </font>
    <font>
      <sz val="10"/>
      <color theme="1"/>
      <name val="Open Sans"/>
      <family val="2"/>
    </font>
    <font>
      <b/>
      <sz val="8"/>
      <color theme="1"/>
      <name val="Open Sans"/>
      <family val="2"/>
    </font>
    <font>
      <b/>
      <sz val="9"/>
      <color theme="1"/>
      <name val="Open Sans"/>
      <family val="2"/>
    </font>
    <font>
      <sz val="12"/>
      <color theme="1"/>
      <name val="Calibri"/>
      <family val="2"/>
      <scheme val="minor"/>
    </font>
    <font>
      <b/>
      <sz val="12"/>
      <color theme="0"/>
      <name val="Calibri"/>
      <family val="2"/>
      <scheme val="minor"/>
    </font>
  </fonts>
  <fills count="21">
    <fill>
      <patternFill patternType="none"/>
    </fill>
    <fill>
      <patternFill patternType="gray125"/>
    </fill>
    <fill>
      <patternFill patternType="solid">
        <fgColor theme="2"/>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0"/>
        <bgColor indexed="64"/>
      </patternFill>
    </fill>
    <fill>
      <patternFill patternType="solid">
        <fgColor rgb="FF008770"/>
        <bgColor rgb="FF008770"/>
      </patternFill>
    </fill>
    <fill>
      <patternFill patternType="solid">
        <fgColor rgb="FFFFFFFF"/>
        <bgColor rgb="FFFFFFFF"/>
      </patternFill>
    </fill>
    <fill>
      <patternFill patternType="solid">
        <fgColor theme="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rgb="FF560D0B"/>
        <bgColor indexed="64"/>
      </patternFill>
    </fill>
  </fills>
  <borders count="20">
    <border>
      <left/>
      <right/>
      <top/>
      <bottom/>
      <diagonal/>
    </border>
    <border>
      <left/>
      <right/>
      <top/>
      <bottom style="medium">
        <color indexed="64"/>
      </bottom>
      <diagonal/>
    </border>
    <border>
      <left/>
      <right/>
      <top style="medium">
        <color indexed="64"/>
      </top>
      <bottom style="medium">
        <color indexed="64"/>
      </bottom>
      <diagonal/>
    </border>
    <border>
      <left/>
      <right/>
      <top/>
      <bottom style="thin">
        <color indexed="64"/>
      </bottom>
      <diagonal/>
    </border>
    <border>
      <left/>
      <right/>
      <top style="medium">
        <color indexed="64"/>
      </top>
      <bottom style="thin">
        <color indexed="64"/>
      </bottom>
      <diagonal/>
    </border>
    <border>
      <left/>
      <right/>
      <top style="thin">
        <color indexed="64"/>
      </top>
      <bottom/>
      <diagonal/>
    </border>
    <border>
      <left/>
      <right style="medium">
        <color rgb="FF000000"/>
      </right>
      <top/>
      <bottom style="medium">
        <color rgb="FF000000"/>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diagonal/>
    </border>
    <border>
      <left/>
      <right/>
      <top/>
      <bottom style="thin">
        <color theme="0" tint="-4.9989318521683403E-2"/>
      </bottom>
      <diagonal/>
    </border>
    <border>
      <left/>
      <right/>
      <top style="thin">
        <color theme="0" tint="-4.9989318521683403E-2"/>
      </top>
      <bottom style="thin">
        <color theme="0" tint="-4.9989318521683403E-2"/>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s>
  <cellStyleXfs count="18">
    <xf numFmtId="0" fontId="0"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0" fontId="3" fillId="0" borderId="0"/>
    <xf numFmtId="37" fontId="19" fillId="0" borderId="0"/>
    <xf numFmtId="0" fontId="3" fillId="0" borderId="0"/>
    <xf numFmtId="0" fontId="22" fillId="0" borderId="0"/>
    <xf numFmtId="0" fontId="26" fillId="0" borderId="0" applyNumberFormat="0" applyFill="0" applyBorder="0" applyAlignment="0" applyProtection="0"/>
    <xf numFmtId="9" fontId="22" fillId="0" borderId="0" applyFont="0" applyFill="0" applyBorder="0" applyAlignment="0" applyProtection="0"/>
    <xf numFmtId="0" fontId="22" fillId="0" borderId="0" applyNumberFormat="0" applyFont="0" applyBorder="0" applyProtection="0"/>
    <xf numFmtId="165" fontId="22" fillId="0" borderId="0" applyFont="0" applyFill="0" applyBorder="0" applyAlignment="0" applyProtection="0"/>
    <xf numFmtId="167" fontId="30" fillId="0" borderId="0" applyBorder="0" applyProtection="0"/>
    <xf numFmtId="0" fontId="31" fillId="0" borderId="0" applyNumberFormat="0" applyBorder="0" applyProtection="0"/>
    <xf numFmtId="0" fontId="3" fillId="0" borderId="0"/>
    <xf numFmtId="0" fontId="35" fillId="0" borderId="0"/>
    <xf numFmtId="9" fontId="35" fillId="0" borderId="0" applyFont="0" applyFill="0" applyBorder="0" applyAlignment="0" applyProtection="0"/>
    <xf numFmtId="0" fontId="43" fillId="0" borderId="0"/>
  </cellStyleXfs>
  <cellXfs count="228">
    <xf numFmtId="0" fontId="0" fillId="0" borderId="0" xfId="0"/>
    <xf numFmtId="0" fontId="2" fillId="0" borderId="0" xfId="1" applyFont="1" applyAlignment="1">
      <alignment horizontal="left" vertical="center"/>
    </xf>
    <xf numFmtId="0" fontId="1" fillId="0" borderId="0" xfId="1"/>
    <xf numFmtId="0" fontId="3" fillId="0" borderId="0" xfId="1" applyFont="1"/>
    <xf numFmtId="0" fontId="3" fillId="0" borderId="0" xfId="1" applyFont="1" applyAlignment="1">
      <alignment horizontal="left" vertical="top"/>
    </xf>
    <xf numFmtId="0" fontId="4" fillId="0" borderId="0" xfId="1" applyFont="1" applyAlignment="1">
      <alignment horizontal="left" vertical="center" wrapText="1"/>
    </xf>
    <xf numFmtId="0" fontId="4" fillId="0" borderId="0" xfId="1" applyFont="1" applyAlignment="1">
      <alignment horizontal="right" vertical="center"/>
    </xf>
    <xf numFmtId="3" fontId="3" fillId="0" borderId="0" xfId="1" applyNumberFormat="1" applyFont="1" applyAlignment="1">
      <alignment horizontal="right" vertical="top"/>
    </xf>
    <xf numFmtId="3" fontId="4" fillId="0" borderId="0" xfId="1" applyNumberFormat="1" applyFont="1" applyAlignment="1">
      <alignment horizontal="right" vertical="center"/>
    </xf>
    <xf numFmtId="0" fontId="1" fillId="0" borderId="0" xfId="1"/>
    <xf numFmtId="0" fontId="4" fillId="0" borderId="0" xfId="1" applyFont="1" applyAlignment="1">
      <alignment horizontal="center" vertical="center" wrapText="1"/>
    </xf>
    <xf numFmtId="0" fontId="1" fillId="0" borderId="0" xfId="1"/>
    <xf numFmtId="0" fontId="6" fillId="0" borderId="0" xfId="0" applyFont="1" applyAlignment="1">
      <alignment horizontal="center" vertical="center"/>
    </xf>
    <xf numFmtId="0" fontId="7" fillId="2" borderId="0" xfId="0" applyFont="1" applyFill="1" applyAlignment="1">
      <alignment horizontal="center" vertical="center"/>
    </xf>
    <xf numFmtId="0" fontId="3" fillId="0" borderId="0" xfId="1" applyFont="1" applyAlignment="1">
      <alignment horizontal="center" vertical="top"/>
    </xf>
    <xf numFmtId="0" fontId="8" fillId="2" borderId="0" xfId="0" applyFont="1" applyFill="1" applyAlignment="1">
      <alignment horizontal="center"/>
    </xf>
    <xf numFmtId="0" fontId="0" fillId="0" borderId="0" xfId="0" applyAlignment="1">
      <alignment horizontal="center"/>
    </xf>
    <xf numFmtId="0" fontId="6" fillId="3" borderId="0" xfId="0" applyFont="1" applyFill="1" applyAlignment="1">
      <alignment horizontal="center" vertical="center" wrapText="1"/>
    </xf>
    <xf numFmtId="3" fontId="6" fillId="3" borderId="0" xfId="0" applyNumberFormat="1" applyFont="1" applyFill="1" applyAlignment="1">
      <alignment horizontal="center" vertical="center" wrapText="1"/>
    </xf>
    <xf numFmtId="3" fontId="0" fillId="3" borderId="0" xfId="0" applyNumberFormat="1" applyFill="1" applyAlignment="1">
      <alignment horizontal="center"/>
    </xf>
    <xf numFmtId="9" fontId="0" fillId="3" borderId="0" xfId="2" applyFont="1" applyFill="1" applyAlignment="1">
      <alignment horizontal="center"/>
    </xf>
    <xf numFmtId="0" fontId="6" fillId="4" borderId="0" xfId="0" applyFont="1" applyFill="1" applyAlignment="1">
      <alignment horizontal="center" vertical="center" wrapText="1"/>
    </xf>
    <xf numFmtId="0" fontId="0" fillId="4" borderId="0" xfId="0" applyFill="1"/>
    <xf numFmtId="0" fontId="0" fillId="4" borderId="0" xfId="0" applyFill="1" applyAlignment="1">
      <alignment horizontal="center"/>
    </xf>
    <xf numFmtId="3" fontId="6" fillId="4" borderId="0" xfId="0" applyNumberFormat="1" applyFont="1" applyFill="1" applyAlignment="1">
      <alignment horizontal="center" vertical="center" wrapText="1"/>
    </xf>
    <xf numFmtId="3" fontId="0" fillId="4" borderId="0" xfId="0" applyNumberFormat="1" applyFill="1" applyAlignment="1">
      <alignment horizontal="center"/>
    </xf>
    <xf numFmtId="9" fontId="0" fillId="4" borderId="0" xfId="2" applyFont="1" applyFill="1" applyAlignment="1">
      <alignment horizontal="center"/>
    </xf>
    <xf numFmtId="164" fontId="0" fillId="3" borderId="0" xfId="0" applyNumberFormat="1" applyFill="1" applyAlignment="1">
      <alignment horizontal="center" vertical="center"/>
    </xf>
    <xf numFmtId="164" fontId="0" fillId="4" borderId="0" xfId="0" applyNumberFormat="1" applyFill="1" applyAlignment="1">
      <alignment horizontal="center" vertical="center"/>
    </xf>
    <xf numFmtId="0" fontId="9" fillId="5" borderId="0" xfId="0" applyFont="1" applyFill="1" applyAlignment="1">
      <alignment horizontal="center" vertical="center"/>
    </xf>
    <xf numFmtId="0" fontId="9" fillId="5" borderId="0" xfId="0" applyFont="1" applyFill="1" applyAlignment="1">
      <alignment horizontal="center" vertical="center" wrapText="1"/>
    </xf>
    <xf numFmtId="0" fontId="12" fillId="6" borderId="0" xfId="0" applyFont="1" applyFill="1" applyAlignment="1">
      <alignment vertical="center"/>
    </xf>
    <xf numFmtId="0" fontId="13" fillId="6" borderId="0" xfId="0" applyFont="1" applyFill="1" applyAlignment="1">
      <alignment vertical="center"/>
    </xf>
    <xf numFmtId="0" fontId="14" fillId="6" borderId="0" xfId="0" applyFont="1" applyFill="1" applyAlignment="1">
      <alignment vertical="center"/>
    </xf>
    <xf numFmtId="0" fontId="15" fillId="6" borderId="0" xfId="0" applyFont="1" applyFill="1"/>
    <xf numFmtId="0" fontId="16" fillId="6" borderId="0" xfId="0" applyFont="1" applyFill="1" applyAlignment="1">
      <alignment vertical="center"/>
    </xf>
    <xf numFmtId="0" fontId="17" fillId="6" borderId="1" xfId="0" applyFont="1" applyFill="1" applyBorder="1" applyAlignment="1">
      <alignment vertical="top"/>
    </xf>
    <xf numFmtId="0" fontId="18" fillId="6" borderId="2" xfId="0" applyFont="1" applyFill="1" applyBorder="1" applyAlignment="1">
      <alignment wrapText="1"/>
    </xf>
    <xf numFmtId="0" fontId="18" fillId="6" borderId="2" xfId="0" applyFont="1" applyFill="1" applyBorder="1" applyAlignment="1">
      <alignment horizontal="right" wrapText="1"/>
    </xf>
    <xf numFmtId="0" fontId="4" fillId="6" borderId="0" xfId="0" applyFont="1" applyFill="1"/>
    <xf numFmtId="0" fontId="18" fillId="6" borderId="3" xfId="0" applyFont="1" applyFill="1" applyBorder="1"/>
    <xf numFmtId="3" fontId="18" fillId="6" borderId="0" xfId="0" applyNumberFormat="1" applyFont="1" applyFill="1" applyAlignment="1">
      <alignment horizontal="right"/>
    </xf>
    <xf numFmtId="9" fontId="18" fillId="6" borderId="0" xfId="0" applyNumberFormat="1" applyFont="1" applyFill="1" applyAlignment="1">
      <alignment horizontal="right"/>
    </xf>
    <xf numFmtId="1" fontId="18" fillId="6" borderId="0" xfId="0" applyNumberFormat="1" applyFont="1" applyFill="1" applyAlignment="1">
      <alignment horizontal="right"/>
    </xf>
    <xf numFmtId="9" fontId="18" fillId="6" borderId="4" xfId="0" applyNumberFormat="1" applyFont="1" applyFill="1" applyBorder="1" applyAlignment="1">
      <alignment horizontal="right"/>
    </xf>
    <xf numFmtId="0" fontId="4" fillId="6" borderId="5" xfId="4" applyFont="1" applyFill="1" applyBorder="1" applyAlignment="1">
      <alignment horizontal="left"/>
    </xf>
    <xf numFmtId="0" fontId="18" fillId="6" borderId="5" xfId="0" applyFont="1" applyFill="1" applyBorder="1" applyAlignment="1">
      <alignment horizontal="left"/>
    </xf>
    <xf numFmtId="3" fontId="18" fillId="6" borderId="5" xfId="0" applyNumberFormat="1" applyFont="1" applyFill="1" applyBorder="1" applyAlignment="1">
      <alignment horizontal="right"/>
    </xf>
    <xf numFmtId="9" fontId="18" fillId="6" borderId="5" xfId="0" applyNumberFormat="1" applyFont="1" applyFill="1" applyBorder="1" applyAlignment="1">
      <alignment horizontal="right"/>
    </xf>
    <xf numFmtId="1" fontId="18" fillId="6" borderId="5" xfId="0" applyNumberFormat="1" applyFont="1" applyFill="1" applyBorder="1" applyAlignment="1">
      <alignment horizontal="right"/>
    </xf>
    <xf numFmtId="37" fontId="3" fillId="6" borderId="0" xfId="5" applyFont="1" applyFill="1" applyAlignment="1">
      <alignment vertical="center"/>
    </xf>
    <xf numFmtId="0" fontId="20" fillId="6" borderId="0" xfId="0" applyFont="1" applyFill="1" applyAlignment="1">
      <alignment vertical="center"/>
    </xf>
    <xf numFmtId="3" fontId="17" fillId="6" borderId="0" xfId="0" applyNumberFormat="1" applyFont="1" applyFill="1" applyAlignment="1">
      <alignment horizontal="right"/>
    </xf>
    <xf numFmtId="9" fontId="17" fillId="6" borderId="0" xfId="0" applyNumberFormat="1" applyFont="1" applyFill="1" applyAlignment="1">
      <alignment horizontal="right"/>
    </xf>
    <xf numFmtId="1" fontId="17" fillId="6" borderId="0" xfId="0" applyNumberFormat="1" applyFont="1" applyFill="1" applyAlignment="1">
      <alignment horizontal="right"/>
    </xf>
    <xf numFmtId="0" fontId="3" fillId="6" borderId="0" xfId="4" quotePrefix="1" applyFill="1" applyAlignment="1">
      <alignment vertical="center"/>
    </xf>
    <xf numFmtId="0" fontId="3" fillId="6" borderId="0" xfId="4" applyFill="1" applyAlignment="1">
      <alignment vertical="center"/>
    </xf>
    <xf numFmtId="0" fontId="4" fillId="6" borderId="5" xfId="0" applyFont="1" applyFill="1" applyBorder="1"/>
    <xf numFmtId="0" fontId="18" fillId="6" borderId="5" xfId="0" applyFont="1" applyFill="1" applyBorder="1"/>
    <xf numFmtId="0" fontId="3" fillId="6" borderId="0" xfId="6" applyFill="1" applyAlignment="1">
      <alignment vertical="center"/>
    </xf>
    <xf numFmtId="0" fontId="17" fillId="6" borderId="0" xfId="0" applyFont="1" applyFill="1" applyAlignment="1">
      <alignment horizontal="left"/>
    </xf>
    <xf numFmtId="0" fontId="3" fillId="6" borderId="0" xfId="4" applyFill="1" applyAlignment="1">
      <alignment horizontal="left"/>
    </xf>
    <xf numFmtId="9" fontId="17" fillId="6" borderId="0" xfId="3" applyNumberFormat="1" applyFont="1" applyFill="1" applyBorder="1" applyAlignment="1">
      <alignment horizontal="right"/>
    </xf>
    <xf numFmtId="0" fontId="15" fillId="6" borderId="0" xfId="0" applyFont="1" applyFill="1" applyAlignment="1">
      <alignment vertical="top"/>
    </xf>
    <xf numFmtId="0" fontId="4" fillId="6" borderId="1" xfId="4" applyFont="1" applyFill="1" applyBorder="1"/>
    <xf numFmtId="3" fontId="18" fillId="6" borderId="1" xfId="0" applyNumberFormat="1" applyFont="1" applyFill="1" applyBorder="1" applyAlignment="1">
      <alignment horizontal="right"/>
    </xf>
    <xf numFmtId="9" fontId="18" fillId="6" borderId="1" xfId="0" applyNumberFormat="1" applyFont="1" applyFill="1" applyBorder="1" applyAlignment="1">
      <alignment horizontal="right"/>
    </xf>
    <xf numFmtId="9" fontId="4" fillId="6" borderId="1" xfId="2" applyFont="1" applyFill="1" applyBorder="1"/>
    <xf numFmtId="0" fontId="17" fillId="6" borderId="0" xfId="0" applyFont="1" applyFill="1"/>
    <xf numFmtId="0" fontId="21" fillId="6" borderId="0" xfId="4" quotePrefix="1" applyFont="1" applyFill="1"/>
    <xf numFmtId="0" fontId="3" fillId="6" borderId="0" xfId="4" applyFill="1"/>
    <xf numFmtId="0" fontId="21" fillId="6" borderId="0" xfId="4" applyFont="1" applyFill="1"/>
    <xf numFmtId="0" fontId="21" fillId="6" borderId="0" xfId="4" applyFont="1" applyFill="1" applyAlignment="1">
      <alignment vertical="top"/>
    </xf>
    <xf numFmtId="3" fontId="11" fillId="5" borderId="0" xfId="0" applyNumberFormat="1" applyFont="1" applyFill="1" applyAlignment="1">
      <alignment horizontal="center"/>
    </xf>
    <xf numFmtId="0" fontId="23" fillId="7" borderId="0" xfId="7" applyFont="1" applyFill="1"/>
    <xf numFmtId="0" fontId="25" fillId="7" borderId="0" xfId="7" applyFont="1" applyFill="1"/>
    <xf numFmtId="0" fontId="27" fillId="7" borderId="0" xfId="8" applyFont="1" applyFill="1"/>
    <xf numFmtId="0" fontId="22" fillId="8" borderId="0" xfId="7" applyFill="1"/>
    <xf numFmtId="9" fontId="22" fillId="8" borderId="0" xfId="9" applyFill="1"/>
    <xf numFmtId="0" fontId="22" fillId="8" borderId="0" xfId="7" applyFill="1" applyAlignment="1">
      <alignment vertical="top"/>
    </xf>
    <xf numFmtId="0" fontId="28" fillId="8" borderId="6" xfId="7" applyFont="1" applyFill="1" applyBorder="1" applyAlignment="1">
      <alignment horizontal="left"/>
    </xf>
    <xf numFmtId="0" fontId="29" fillId="8" borderId="7" xfId="7" applyFont="1" applyFill="1" applyBorder="1" applyAlignment="1">
      <alignment wrapText="1"/>
    </xf>
    <xf numFmtId="0" fontId="29" fillId="8" borderId="8" xfId="7" applyFont="1" applyFill="1" applyBorder="1" applyAlignment="1">
      <alignment wrapText="1"/>
    </xf>
    <xf numFmtId="0" fontId="28" fillId="8" borderId="9" xfId="7" applyFont="1" applyFill="1" applyBorder="1" applyAlignment="1">
      <alignment horizontal="center" wrapText="1"/>
    </xf>
    <xf numFmtId="9" fontId="28" fillId="8" borderId="9" xfId="9" applyFont="1" applyFill="1" applyBorder="1" applyAlignment="1">
      <alignment horizontal="center" wrapText="1"/>
    </xf>
    <xf numFmtId="0" fontId="0" fillId="8" borderId="10" xfId="10" applyFont="1" applyFill="1" applyBorder="1" applyAlignment="1">
      <alignment vertical="top"/>
    </xf>
    <xf numFmtId="0" fontId="28" fillId="8" borderId="0" xfId="10" applyFont="1" applyFill="1" applyAlignment="1">
      <alignment vertical="top"/>
    </xf>
    <xf numFmtId="0" fontId="28" fillId="8" borderId="11" xfId="10" applyFont="1" applyFill="1" applyBorder="1" applyAlignment="1">
      <alignment vertical="top"/>
    </xf>
    <xf numFmtId="166" fontId="28" fillId="8" borderId="0" xfId="11" applyNumberFormat="1" applyFont="1" applyFill="1" applyAlignment="1">
      <alignment vertical="top"/>
    </xf>
    <xf numFmtId="9" fontId="28" fillId="8" borderId="0" xfId="9" applyFont="1" applyFill="1" applyAlignment="1">
      <alignment vertical="top"/>
    </xf>
    <xf numFmtId="3" fontId="0" fillId="8" borderId="10" xfId="12" applyNumberFormat="1" applyFont="1" applyFill="1" applyBorder="1"/>
    <xf numFmtId="167" fontId="28" fillId="8" borderId="0" xfId="12" applyFont="1" applyFill="1"/>
    <xf numFmtId="3" fontId="28" fillId="8" borderId="11" xfId="12" applyNumberFormat="1" applyFont="1" applyFill="1" applyBorder="1"/>
    <xf numFmtId="166" fontId="28" fillId="8" borderId="0" xfId="11" applyNumberFormat="1" applyFont="1" applyFill="1" applyAlignment="1"/>
    <xf numFmtId="9" fontId="28" fillId="8" borderId="0" xfId="9" applyFont="1" applyFill="1" applyAlignment="1"/>
    <xf numFmtId="167" fontId="0" fillId="8" borderId="0" xfId="12" applyFont="1" applyFill="1"/>
    <xf numFmtId="0" fontId="22" fillId="8" borderId="11" xfId="7" applyFill="1" applyBorder="1"/>
    <xf numFmtId="166" fontId="22" fillId="8" borderId="0" xfId="11" applyNumberFormat="1" applyFill="1" applyAlignment="1"/>
    <xf numFmtId="9" fontId="22" fillId="8" borderId="0" xfId="9" applyFill="1" applyAlignment="1"/>
    <xf numFmtId="3" fontId="28" fillId="8" borderId="0" xfId="12" applyNumberFormat="1" applyFont="1" applyFill="1"/>
    <xf numFmtId="0" fontId="0" fillId="8" borderId="11" xfId="10" applyFont="1" applyFill="1" applyBorder="1"/>
    <xf numFmtId="0" fontId="0" fillId="8" borderId="11" xfId="13" applyFont="1" applyFill="1" applyBorder="1"/>
    <xf numFmtId="0" fontId="28" fillId="8" borderId="10" xfId="10" applyFont="1" applyFill="1" applyBorder="1"/>
    <xf numFmtId="0" fontId="28" fillId="8" borderId="0" xfId="10" applyFont="1" applyFill="1"/>
    <xf numFmtId="0" fontId="28" fillId="8" borderId="11" xfId="10" applyFont="1" applyFill="1" applyBorder="1"/>
    <xf numFmtId="0" fontId="28" fillId="8" borderId="0" xfId="7" applyFont="1" applyFill="1"/>
    <xf numFmtId="0" fontId="28" fillId="8" borderId="12" xfId="7" applyFont="1" applyFill="1" applyBorder="1"/>
    <xf numFmtId="0" fontId="28" fillId="8" borderId="11" xfId="7" applyFont="1" applyFill="1" applyBorder="1"/>
    <xf numFmtId="9" fontId="0" fillId="0" borderId="0" xfId="2" applyFont="1"/>
    <xf numFmtId="9" fontId="11" fillId="5" borderId="0" xfId="2" applyFont="1" applyFill="1" applyAlignment="1">
      <alignment horizontal="center"/>
    </xf>
    <xf numFmtId="164" fontId="11" fillId="5" borderId="0" xfId="0" applyNumberFormat="1" applyFont="1" applyFill="1" applyAlignment="1">
      <alignment horizontal="center" vertical="center"/>
    </xf>
    <xf numFmtId="0" fontId="9" fillId="9" borderId="0" xfId="0" applyFont="1" applyFill="1" applyAlignment="1">
      <alignment horizontal="center" vertical="center" wrapText="1"/>
    </xf>
    <xf numFmtId="0" fontId="11" fillId="9" borderId="0" xfId="0" applyFont="1" applyFill="1" applyAlignment="1">
      <alignment horizontal="center"/>
    </xf>
    <xf numFmtId="164" fontId="11" fillId="9" borderId="0" xfId="0" applyNumberFormat="1" applyFont="1" applyFill="1" applyAlignment="1">
      <alignment horizontal="center"/>
    </xf>
    <xf numFmtId="164" fontId="1" fillId="0" borderId="0" xfId="1" applyNumberFormat="1"/>
    <xf numFmtId="164" fontId="3" fillId="0" borderId="0" xfId="1" applyNumberFormat="1" applyFont="1" applyAlignment="1">
      <alignment horizontal="right" vertical="top"/>
    </xf>
    <xf numFmtId="164" fontId="4" fillId="0" borderId="0" xfId="1" applyNumberFormat="1" applyFont="1" applyAlignment="1">
      <alignment horizontal="right" vertical="center"/>
    </xf>
    <xf numFmtId="0" fontId="10" fillId="0" borderId="0" xfId="0" applyFont="1" applyAlignment="1">
      <alignment horizontal="center"/>
    </xf>
    <xf numFmtId="0" fontId="10" fillId="0" borderId="0" xfId="0" applyFont="1" applyAlignment="1">
      <alignment horizontal="center" wrapText="1"/>
    </xf>
    <xf numFmtId="0" fontId="0" fillId="0" borderId="0" xfId="0" applyAlignment="1">
      <alignment horizontal="center" wrapText="1"/>
    </xf>
    <xf numFmtId="9" fontId="0" fillId="0" borderId="0" xfId="0" applyNumberFormat="1" applyAlignment="1">
      <alignment horizontal="center"/>
    </xf>
    <xf numFmtId="168" fontId="0" fillId="0" borderId="0" xfId="0" applyNumberFormat="1" applyAlignment="1">
      <alignment horizontal="center"/>
    </xf>
    <xf numFmtId="0" fontId="0" fillId="0" borderId="0" xfId="0"/>
    <xf numFmtId="49" fontId="33" fillId="0" borderId="0" xfId="0" applyNumberFormat="1" applyFont="1" applyAlignment="1">
      <alignment horizontal="center" vertical="center" wrapText="1"/>
    </xf>
    <xf numFmtId="2" fontId="32" fillId="0" borderId="0" xfId="0" applyNumberFormat="1" applyFont="1" applyAlignment="1">
      <alignment wrapText="1"/>
    </xf>
    <xf numFmtId="0" fontId="32" fillId="0" borderId="0" xfId="0" applyFont="1" applyAlignment="1">
      <alignment wrapText="1"/>
    </xf>
    <xf numFmtId="0" fontId="3" fillId="0" borderId="0" xfId="0" applyFont="1" applyAlignment="1">
      <alignment horizontal="left" vertical="top"/>
    </xf>
    <xf numFmtId="3" fontId="3" fillId="0" borderId="0" xfId="0" applyNumberFormat="1" applyFont="1" applyAlignment="1">
      <alignment horizontal="right" vertical="top"/>
    </xf>
    <xf numFmtId="0" fontId="3" fillId="0" borderId="0" xfId="0" applyFont="1"/>
    <xf numFmtId="164" fontId="3" fillId="0" borderId="0" xfId="0" applyNumberFormat="1" applyFont="1" applyAlignment="1">
      <alignment horizontal="right" vertical="top"/>
    </xf>
    <xf numFmtId="2" fontId="0" fillId="0" borderId="0" xfId="0" applyNumberFormat="1"/>
    <xf numFmtId="3" fontId="0" fillId="0" borderId="0" xfId="0" applyNumberFormat="1"/>
    <xf numFmtId="9" fontId="1" fillId="0" borderId="0" xfId="2" applyFont="1"/>
    <xf numFmtId="169" fontId="1" fillId="0" borderId="0" xfId="2" applyNumberFormat="1" applyFont="1"/>
    <xf numFmtId="0" fontId="0" fillId="10" borderId="0" xfId="0" applyFill="1"/>
    <xf numFmtId="0" fontId="11" fillId="10" borderId="0" xfId="0" applyFont="1" applyFill="1"/>
    <xf numFmtId="0" fontId="34" fillId="10" borderId="0" xfId="1" applyFont="1" applyFill="1" applyAlignment="1">
      <alignment horizontal="center" vertical="center" wrapText="1"/>
    </xf>
    <xf numFmtId="169" fontId="11" fillId="10" borderId="0" xfId="2" applyNumberFormat="1" applyFont="1" applyFill="1" applyAlignment="1">
      <alignment horizontal="center"/>
    </xf>
    <xf numFmtId="164" fontId="11" fillId="10" borderId="0" xfId="0" applyNumberFormat="1" applyFont="1" applyFill="1" applyAlignment="1">
      <alignment horizontal="center" vertical="center"/>
    </xf>
    <xf numFmtId="0" fontId="9" fillId="10" borderId="0" xfId="0" applyFont="1" applyFill="1" applyAlignment="1">
      <alignment horizontal="center" vertical="center" wrapText="1"/>
    </xf>
    <xf numFmtId="0" fontId="7" fillId="0" borderId="0" xfId="0" applyFont="1" applyFill="1" applyAlignment="1">
      <alignment horizontal="center" vertical="center"/>
    </xf>
    <xf numFmtId="0" fontId="10" fillId="0" borderId="0" xfId="0" applyFont="1" applyFill="1" applyAlignment="1">
      <alignment horizontal="center" wrapText="1"/>
    </xf>
    <xf numFmtId="0" fontId="8" fillId="0" borderId="0" xfId="0" applyFont="1" applyFill="1" applyAlignment="1">
      <alignment horizontal="center"/>
    </xf>
    <xf numFmtId="0" fontId="0" fillId="0" borderId="0" xfId="0" applyFill="1" applyAlignment="1">
      <alignment horizontal="center" wrapText="1"/>
    </xf>
    <xf numFmtId="0" fontId="10" fillId="0" borderId="0" xfId="0" applyFont="1" applyFill="1" applyAlignment="1">
      <alignment horizontal="center"/>
    </xf>
    <xf numFmtId="168" fontId="10" fillId="0" borderId="0" xfId="0" applyNumberFormat="1" applyFont="1" applyFill="1" applyAlignment="1">
      <alignment horizontal="center"/>
    </xf>
    <xf numFmtId="0" fontId="0" fillId="0" borderId="0" xfId="0"/>
    <xf numFmtId="0" fontId="4" fillId="0" borderId="0" xfId="1" applyFont="1" applyAlignment="1">
      <alignment horizontal="center" vertical="center" wrapText="1"/>
    </xf>
    <xf numFmtId="0" fontId="1" fillId="0" borderId="0" xfId="1"/>
    <xf numFmtId="3" fontId="0" fillId="0" borderId="0" xfId="0" applyNumberFormat="1" applyAlignment="1">
      <alignment horizontal="center"/>
    </xf>
    <xf numFmtId="169" fontId="0" fillId="0" borderId="0" xfId="2" applyNumberFormat="1" applyFont="1"/>
    <xf numFmtId="170" fontId="0" fillId="0" borderId="0" xfId="0" applyNumberFormat="1"/>
    <xf numFmtId="170" fontId="0" fillId="0" borderId="0" xfId="2" applyNumberFormat="1" applyFont="1"/>
    <xf numFmtId="0" fontId="36" fillId="11" borderId="0" xfId="15" applyFont="1" applyFill="1"/>
    <xf numFmtId="0" fontId="37" fillId="11" borderId="0" xfId="15" applyFont="1" applyFill="1"/>
    <xf numFmtId="0" fontId="36" fillId="12" borderId="0" xfId="15" applyFont="1" applyFill="1"/>
    <xf numFmtId="0" fontId="37" fillId="12" borderId="0" xfId="15" applyFont="1" applyFill="1" applyAlignment="1">
      <alignment horizontal="center"/>
    </xf>
    <xf numFmtId="0" fontId="36" fillId="13" borderId="0" xfId="15" applyFont="1" applyFill="1"/>
    <xf numFmtId="0" fontId="37" fillId="13" borderId="0" xfId="15" applyFont="1" applyFill="1"/>
    <xf numFmtId="0" fontId="36" fillId="14" borderId="0" xfId="15" applyFont="1" applyFill="1"/>
    <xf numFmtId="0" fontId="37" fillId="14" borderId="0" xfId="15" applyFont="1" applyFill="1" applyAlignment="1">
      <alignment wrapText="1"/>
    </xf>
    <xf numFmtId="0" fontId="35" fillId="6" borderId="0" xfId="15" applyFill="1"/>
    <xf numFmtId="0" fontId="38" fillId="15" borderId="13" xfId="15" applyFont="1" applyFill="1" applyBorder="1" applyAlignment="1">
      <alignment vertical="top" wrapText="1"/>
    </xf>
    <xf numFmtId="0" fontId="39" fillId="15" borderId="13" xfId="15" applyFont="1" applyFill="1" applyBorder="1" applyAlignment="1">
      <alignment vertical="top" wrapText="1"/>
    </xf>
    <xf numFmtId="0" fontId="40" fillId="15" borderId="13" xfId="15" applyFont="1" applyFill="1" applyBorder="1" applyAlignment="1">
      <alignment vertical="top" wrapText="1"/>
    </xf>
    <xf numFmtId="9" fontId="40" fillId="15" borderId="13" xfId="16" applyFont="1" applyFill="1" applyBorder="1" applyAlignment="1">
      <alignment horizontal="right" vertical="top" wrapText="1"/>
    </xf>
    <xf numFmtId="9" fontId="40" fillId="15" borderId="0" xfId="16" applyFont="1" applyFill="1" applyBorder="1" applyAlignment="1">
      <alignment horizontal="right" vertical="top" wrapText="1"/>
    </xf>
    <xf numFmtId="0" fontId="38" fillId="16" borderId="0" xfId="15" applyFont="1" applyFill="1" applyAlignment="1">
      <alignment horizontal="center" vertical="top" textRotation="90" wrapText="1"/>
    </xf>
    <xf numFmtId="0" fontId="38" fillId="17" borderId="0" xfId="15" applyFont="1" applyFill="1" applyAlignment="1">
      <alignment horizontal="right" vertical="top" wrapText="1"/>
    </xf>
    <xf numFmtId="0" fontId="38" fillId="18" borderId="0" xfId="15" applyFont="1" applyFill="1" applyAlignment="1">
      <alignment horizontal="right" vertical="top" wrapText="1"/>
    </xf>
    <xf numFmtId="0" fontId="41" fillId="18" borderId="0" xfId="15" applyFont="1" applyFill="1" applyAlignment="1">
      <alignment horizontal="right" vertical="top" wrapText="1"/>
    </xf>
    <xf numFmtId="0" fontId="38" fillId="11" borderId="13" xfId="15" applyFont="1" applyFill="1" applyBorder="1"/>
    <xf numFmtId="0" fontId="35" fillId="11" borderId="13" xfId="15" applyFill="1" applyBorder="1"/>
    <xf numFmtId="0" fontId="42" fillId="11" borderId="13" xfId="15" applyFont="1" applyFill="1" applyBorder="1"/>
    <xf numFmtId="169" fontId="38" fillId="11" borderId="13" xfId="16" applyNumberFormat="1" applyFont="1" applyFill="1" applyBorder="1"/>
    <xf numFmtId="3" fontId="38" fillId="12" borderId="13" xfId="15" applyNumberFormat="1" applyFont="1" applyFill="1" applyBorder="1" applyAlignment="1">
      <alignment horizontal="center"/>
    </xf>
    <xf numFmtId="3" fontId="38" fillId="13" borderId="14" xfId="15" applyNumberFormat="1" applyFont="1" applyFill="1" applyBorder="1"/>
    <xf numFmtId="3" fontId="38" fillId="13" borderId="13" xfId="15" applyNumberFormat="1" applyFont="1" applyFill="1" applyBorder="1"/>
    <xf numFmtId="3" fontId="38" fillId="19" borderId="14" xfId="15" applyNumberFormat="1" applyFont="1" applyFill="1" applyBorder="1"/>
    <xf numFmtId="0" fontId="38" fillId="11" borderId="14" xfId="15" applyFont="1" applyFill="1" applyBorder="1"/>
    <xf numFmtId="0" fontId="35" fillId="11" borderId="14" xfId="15" applyFill="1" applyBorder="1"/>
    <xf numFmtId="0" fontId="42" fillId="11" borderId="14" xfId="15" applyFont="1" applyFill="1" applyBorder="1"/>
    <xf numFmtId="169" fontId="38" fillId="11" borderId="14" xfId="16" applyNumberFormat="1" applyFont="1" applyFill="1" applyBorder="1"/>
    <xf numFmtId="0" fontId="35" fillId="0" borderId="0" xfId="15"/>
    <xf numFmtId="0" fontId="0" fillId="0" borderId="0" xfId="0" applyAlignment="1">
      <alignment wrapText="1"/>
    </xf>
    <xf numFmtId="168" fontId="0" fillId="0" borderId="0" xfId="0" applyNumberFormat="1" applyAlignment="1">
      <alignment horizontal="center" wrapText="1"/>
    </xf>
    <xf numFmtId="1" fontId="0" fillId="0" borderId="0" xfId="0" applyNumberFormat="1"/>
    <xf numFmtId="3" fontId="0" fillId="0" borderId="0" xfId="0" applyNumberFormat="1" applyFill="1" applyAlignment="1">
      <alignment horizontal="center" vertical="center"/>
    </xf>
    <xf numFmtId="1" fontId="0" fillId="0" borderId="0" xfId="0" applyNumberFormat="1" applyAlignment="1">
      <alignment horizontal="center" wrapText="1"/>
    </xf>
    <xf numFmtId="0" fontId="10" fillId="0" borderId="0" xfId="0" applyFont="1" applyAlignment="1">
      <alignment horizontal="center" wrapText="1"/>
    </xf>
    <xf numFmtId="0" fontId="0" fillId="0" borderId="0" xfId="0" applyAlignment="1">
      <alignment horizontal="center" wrapText="1"/>
    </xf>
    <xf numFmtId="0" fontId="0" fillId="0" borderId="0" xfId="0"/>
    <xf numFmtId="0" fontId="1" fillId="0" borderId="0" xfId="1"/>
    <xf numFmtId="0" fontId="10" fillId="0" borderId="0" xfId="0" applyFont="1" applyAlignment="1">
      <alignment horizontal="center" wrapText="1"/>
    </xf>
    <xf numFmtId="0" fontId="0" fillId="0" borderId="0" xfId="0" applyAlignment="1">
      <alignment horizontal="center" wrapText="1"/>
    </xf>
    <xf numFmtId="0" fontId="0" fillId="0" borderId="0" xfId="0"/>
    <xf numFmtId="169" fontId="0" fillId="0" borderId="0" xfId="2" applyNumberFormat="1" applyFont="1" applyAlignment="1">
      <alignment horizontal="center"/>
    </xf>
    <xf numFmtId="9" fontId="0" fillId="0" borderId="0" xfId="2" applyFont="1" applyAlignment="1">
      <alignment horizontal="center"/>
    </xf>
    <xf numFmtId="0" fontId="10" fillId="0" borderId="0" xfId="0" applyFont="1" applyAlignment="1">
      <alignment horizontal="center" wrapText="1"/>
    </xf>
    <xf numFmtId="0" fontId="0" fillId="0" borderId="0" xfId="0" applyAlignment="1">
      <alignment horizontal="center" wrapText="1"/>
    </xf>
    <xf numFmtId="0" fontId="43" fillId="0" borderId="0" xfId="17"/>
    <xf numFmtId="0" fontId="43" fillId="0" borderId="15" xfId="17" applyBorder="1"/>
    <xf numFmtId="0" fontId="43" fillId="0" borderId="3" xfId="17" applyBorder="1"/>
    <xf numFmtId="0" fontId="43" fillId="0" borderId="18" xfId="17" applyBorder="1"/>
    <xf numFmtId="0" fontId="43" fillId="0" borderId="19" xfId="17" applyBorder="1"/>
    <xf numFmtId="0" fontId="43" fillId="0" borderId="16" xfId="17" applyBorder="1"/>
    <xf numFmtId="0" fontId="43" fillId="0" borderId="17" xfId="17" applyBorder="1"/>
    <xf numFmtId="1" fontId="0" fillId="0" borderId="0" xfId="0" applyNumberFormat="1" applyAlignment="1">
      <alignment horizontal="center"/>
    </xf>
    <xf numFmtId="0" fontId="10" fillId="0" borderId="0" xfId="0" applyFont="1" applyAlignment="1">
      <alignment horizontal="center" wrapText="1"/>
    </xf>
    <xf numFmtId="0" fontId="0" fillId="0" borderId="0" xfId="0" applyAlignment="1">
      <alignment horizontal="center" wrapText="1"/>
    </xf>
    <xf numFmtId="0" fontId="0" fillId="0" borderId="0" xfId="0"/>
    <xf numFmtId="0" fontId="10" fillId="0" borderId="0" xfId="0" applyFont="1" applyAlignment="1">
      <alignment horizontal="center" wrapText="1"/>
    </xf>
    <xf numFmtId="0" fontId="0" fillId="0" borderId="0" xfId="0"/>
    <xf numFmtId="0" fontId="0" fillId="0" borderId="0" xfId="0" applyAlignment="1">
      <alignment horizontal="center" wrapText="1"/>
    </xf>
    <xf numFmtId="0" fontId="10" fillId="0" borderId="0" xfId="0" applyFont="1" applyAlignment="1">
      <alignment horizontal="center" wrapText="1"/>
    </xf>
    <xf numFmtId="0" fontId="44" fillId="20" borderId="15" xfId="17" applyFont="1" applyFill="1" applyBorder="1" applyAlignment="1">
      <alignment horizontal="center" vertical="center"/>
    </xf>
    <xf numFmtId="0" fontId="44" fillId="20" borderId="16" xfId="17" applyFont="1" applyFill="1" applyBorder="1" applyAlignment="1">
      <alignment horizontal="center" vertical="center"/>
    </xf>
    <xf numFmtId="0" fontId="44" fillId="20" borderId="4" xfId="17" applyFont="1" applyFill="1" applyBorder="1" applyAlignment="1">
      <alignment horizontal="center" vertical="center"/>
    </xf>
    <xf numFmtId="0" fontId="44" fillId="20" borderId="17" xfId="17" applyFont="1" applyFill="1" applyBorder="1" applyAlignment="1">
      <alignment horizontal="center" vertical="center"/>
    </xf>
    <xf numFmtId="0" fontId="10" fillId="0" borderId="0" xfId="0" applyFont="1" applyAlignment="1">
      <alignment horizontal="center"/>
    </xf>
    <xf numFmtId="0" fontId="6" fillId="3" borderId="0" xfId="0" applyFont="1" applyFill="1" applyAlignment="1">
      <alignment horizontal="center" vertical="center"/>
    </xf>
    <xf numFmtId="0" fontId="6" fillId="4" borderId="0" xfId="0" applyFont="1" applyFill="1" applyAlignment="1">
      <alignment horizontal="center" vertical="center"/>
    </xf>
    <xf numFmtId="0" fontId="9" fillId="5" borderId="0" xfId="0" applyFont="1" applyFill="1" applyAlignment="1">
      <alignment horizontal="center" vertical="center"/>
    </xf>
    <xf numFmtId="0" fontId="3" fillId="0" borderId="0" xfId="14" applyAlignment="1">
      <alignment horizontal="center" wrapText="1"/>
    </xf>
    <xf numFmtId="0" fontId="32" fillId="0" borderId="0" xfId="0" applyFont="1" applyAlignment="1">
      <alignment horizontal="center"/>
    </xf>
    <xf numFmtId="0" fontId="0" fillId="0" borderId="0" xfId="0"/>
    <xf numFmtId="0" fontId="4" fillId="0" borderId="0" xfId="1" applyFont="1" applyAlignment="1">
      <alignment horizontal="center" vertical="center" wrapText="1"/>
    </xf>
    <xf numFmtId="0" fontId="1" fillId="0" borderId="0" xfId="1"/>
  </cellXfs>
  <cellStyles count="18">
    <cellStyle name="Comma" xfId="3" builtinId="3"/>
    <cellStyle name="Comma 2" xfId="11" xr:uid="{9F04F790-ACE0-4C6D-96F0-6DE1E8FBC265}"/>
    <cellStyle name="Hyperlink" xfId="8" xr:uid="{9A43C86D-3C2C-478E-883B-4C7DB9969748}"/>
    <cellStyle name="Normal" xfId="0" builtinId="0"/>
    <cellStyle name="Normal 2" xfId="1" xr:uid="{97CC73D1-CA6D-4F9F-9A84-9FC32BC2A438}"/>
    <cellStyle name="Normal 2 2" xfId="4" xr:uid="{B9478E01-39F5-4BCF-8D93-DC2746E1295F}"/>
    <cellStyle name="Normal 2 3" xfId="10" xr:uid="{C5BD2706-4F2D-4120-AA52-C6C8760B560A}"/>
    <cellStyle name="Normal 3" xfId="7" xr:uid="{61FFCB66-CE33-4544-B5FC-0188A70B2405}"/>
    <cellStyle name="Normal 32" xfId="14" xr:uid="{2827BEBD-0EF5-4185-AAA7-3E4487B8DD8C}"/>
    <cellStyle name="Normal 4" xfId="15" xr:uid="{72C69380-F489-4B43-ADA3-0CB515213268}"/>
    <cellStyle name="Normal 5" xfId="17" xr:uid="{80286FDD-494A-4E0E-8076-41C3B5FB7BEB}"/>
    <cellStyle name="Normal_01IRS0314" xfId="5" xr:uid="{D13E4251-95F2-4C77-A925-C122BF70C550}"/>
    <cellStyle name="Normal_01IRS0314 2" xfId="12" xr:uid="{95FFA439-12E3-4121-8E15-41AE2D1092F4}"/>
    <cellStyle name="Normal_ONS_Coding_Scottish_Geographies (2)" xfId="6" xr:uid="{7955A9F2-1318-470A-8E43-40816231D5E2}"/>
    <cellStyle name="Normal_ONS_Coding_Scottish_Geographies (2) 2" xfId="13" xr:uid="{EF38FFC9-53C6-4887-BF8A-2B82DE6FF58C}"/>
    <cellStyle name="Percent" xfId="2" builtinId="5"/>
    <cellStyle name="Percent 2" xfId="9" xr:uid="{1BEC0BA9-6D72-4ABA-BED7-BB814EF126A3}"/>
    <cellStyle name="Percent 3" xfId="16" xr:uid="{F7A62F7D-62C0-474F-9348-E130F220B884}"/>
  </cellStyles>
  <dxfs count="1">
    <dxf>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Sheet4!$B$2:$B$131</c:f>
              <c:numCache>
                <c:formatCode>0%</c:formatCode>
                <c:ptCount val="130"/>
                <c:pt idx="0">
                  <c:v>-0.32171819037908539</c:v>
                </c:pt>
                <c:pt idx="1">
                  <c:v>-0.28809817138100746</c:v>
                </c:pt>
                <c:pt idx="2">
                  <c:v>-0.20874756134123601</c:v>
                </c:pt>
                <c:pt idx="3">
                  <c:v>-0.19859978718216187</c:v>
                </c:pt>
                <c:pt idx="4">
                  <c:v>-0.17514879255881097</c:v>
                </c:pt>
                <c:pt idx="5">
                  <c:v>-0.12917155045762987</c:v>
                </c:pt>
                <c:pt idx="6">
                  <c:v>-0.11780606121768115</c:v>
                </c:pt>
                <c:pt idx="7">
                  <c:v>-0.10905953332835021</c:v>
                </c:pt>
                <c:pt idx="8">
                  <c:v>-8.9055024053903947E-2</c:v>
                </c:pt>
                <c:pt idx="9">
                  <c:v>5.9693306041953545E-3</c:v>
                </c:pt>
                <c:pt idx="10">
                  <c:v>4.3073099874467384E-2</c:v>
                </c:pt>
                <c:pt idx="11">
                  <c:v>4.7320589300690302E-2</c:v>
                </c:pt>
                <c:pt idx="12">
                  <c:v>6.8613318945097576E-2</c:v>
                </c:pt>
                <c:pt idx="13">
                  <c:v>6.9216292772729976E-2</c:v>
                </c:pt>
                <c:pt idx="14">
                  <c:v>8.065080174133453E-2</c:v>
                </c:pt>
                <c:pt idx="15">
                  <c:v>9.9655657583796561E-2</c:v>
                </c:pt>
                <c:pt idx="16">
                  <c:v>0.10058875305581876</c:v>
                </c:pt>
                <c:pt idx="17">
                  <c:v>0.11247670063862367</c:v>
                </c:pt>
                <c:pt idx="18">
                  <c:v>0.13471404671996415</c:v>
                </c:pt>
                <c:pt idx="19">
                  <c:v>0.16012554332141515</c:v>
                </c:pt>
                <c:pt idx="20">
                  <c:v>0.16232579353748686</c:v>
                </c:pt>
                <c:pt idx="21">
                  <c:v>0.1721186881741561</c:v>
                </c:pt>
                <c:pt idx="22">
                  <c:v>0.1743756967538817</c:v>
                </c:pt>
                <c:pt idx="23">
                  <c:v>0.18447076573587032</c:v>
                </c:pt>
                <c:pt idx="24">
                  <c:v>0.18867561369111369</c:v>
                </c:pt>
                <c:pt idx="25">
                  <c:v>0.1932883707297291</c:v>
                </c:pt>
                <c:pt idx="26">
                  <c:v>0.20018753664119793</c:v>
                </c:pt>
                <c:pt idx="27">
                  <c:v>0.22976308685790514</c:v>
                </c:pt>
                <c:pt idx="28">
                  <c:v>0.23250778793810994</c:v>
                </c:pt>
                <c:pt idx="29">
                  <c:v>0.24202775214652864</c:v>
                </c:pt>
                <c:pt idx="30">
                  <c:v>0.25081661391407278</c:v>
                </c:pt>
                <c:pt idx="31">
                  <c:v>0.26477138348666834</c:v>
                </c:pt>
                <c:pt idx="32">
                  <c:v>0.27245397005189897</c:v>
                </c:pt>
                <c:pt idx="33">
                  <c:v>0.29641737143970787</c:v>
                </c:pt>
                <c:pt idx="34">
                  <c:v>0.30132765506319126</c:v>
                </c:pt>
                <c:pt idx="35">
                  <c:v>0.30786605741816331</c:v>
                </c:pt>
                <c:pt idx="36">
                  <c:v>0.31095858070570398</c:v>
                </c:pt>
                <c:pt idx="37">
                  <c:v>0.31433358200470141</c:v>
                </c:pt>
                <c:pt idx="38">
                  <c:v>0.32306079083469952</c:v>
                </c:pt>
                <c:pt idx="39">
                  <c:v>0.33571814804688882</c:v>
                </c:pt>
                <c:pt idx="40">
                  <c:v>0.33686242606502997</c:v>
                </c:pt>
                <c:pt idx="41">
                  <c:v>0.35405103466315074</c:v>
                </c:pt>
                <c:pt idx="42">
                  <c:v>0.35457180949634576</c:v>
                </c:pt>
                <c:pt idx="43">
                  <c:v>0.35778005723161943</c:v>
                </c:pt>
                <c:pt idx="44">
                  <c:v>0.36433294659315635</c:v>
                </c:pt>
                <c:pt idx="45">
                  <c:v>0.37101500942403109</c:v>
                </c:pt>
                <c:pt idx="46">
                  <c:v>0.38463992271254993</c:v>
                </c:pt>
                <c:pt idx="47">
                  <c:v>0.40727768615651783</c:v>
                </c:pt>
                <c:pt idx="48">
                  <c:v>0.41264811888079195</c:v>
                </c:pt>
                <c:pt idx="49">
                  <c:v>0.41576369057023232</c:v>
                </c:pt>
                <c:pt idx="50">
                  <c:v>0.41960112891110335</c:v>
                </c:pt>
                <c:pt idx="51">
                  <c:v>0.42770813842498812</c:v>
                </c:pt>
                <c:pt idx="52">
                  <c:v>0.43560498983553264</c:v>
                </c:pt>
                <c:pt idx="53">
                  <c:v>0.43720840926343002</c:v>
                </c:pt>
                <c:pt idx="54">
                  <c:v>0.43913070475793226</c:v>
                </c:pt>
                <c:pt idx="55">
                  <c:v>0.4409694904576853</c:v>
                </c:pt>
                <c:pt idx="56">
                  <c:v>0.44194028525164031</c:v>
                </c:pt>
                <c:pt idx="57">
                  <c:v>0.44607207724697018</c:v>
                </c:pt>
                <c:pt idx="58">
                  <c:v>0.44855518858607868</c:v>
                </c:pt>
                <c:pt idx="59">
                  <c:v>0.45111270890869004</c:v>
                </c:pt>
                <c:pt idx="60">
                  <c:v>0.45366238015913396</c:v>
                </c:pt>
                <c:pt idx="61">
                  <c:v>0.46938713767413992</c:v>
                </c:pt>
                <c:pt idx="62">
                  <c:v>0.46944246191961492</c:v>
                </c:pt>
                <c:pt idx="63">
                  <c:v>0.47408221888664043</c:v>
                </c:pt>
                <c:pt idx="64">
                  <c:v>0.477741378918</c:v>
                </c:pt>
                <c:pt idx="65">
                  <c:v>0.4831010779146051</c:v>
                </c:pt>
                <c:pt idx="66">
                  <c:v>0.49382940852984214</c:v>
                </c:pt>
                <c:pt idx="67">
                  <c:v>0.49957608564677536</c:v>
                </c:pt>
                <c:pt idx="68">
                  <c:v>0.50175675269722297</c:v>
                </c:pt>
                <c:pt idx="69">
                  <c:v>0.50359405394260426</c:v>
                </c:pt>
                <c:pt idx="70">
                  <c:v>0.5040036118725183</c:v>
                </c:pt>
                <c:pt idx="71">
                  <c:v>0.5043871151136714</c:v>
                </c:pt>
                <c:pt idx="72">
                  <c:v>0.5104909956042516</c:v>
                </c:pt>
                <c:pt idx="73">
                  <c:v>0.51429842738881093</c:v>
                </c:pt>
                <c:pt idx="74">
                  <c:v>0.5552173235256751</c:v>
                </c:pt>
                <c:pt idx="75">
                  <c:v>0.55920302338990235</c:v>
                </c:pt>
                <c:pt idx="76">
                  <c:v>0.56150656377683161</c:v>
                </c:pt>
                <c:pt idx="77">
                  <c:v>0.56417138621423102</c:v>
                </c:pt>
                <c:pt idx="78">
                  <c:v>0.56602803559622328</c:v>
                </c:pt>
                <c:pt idx="79">
                  <c:v>0.57021155776199683</c:v>
                </c:pt>
                <c:pt idx="80">
                  <c:v>0.58927334361287753</c:v>
                </c:pt>
                <c:pt idx="81">
                  <c:v>0.59787223738996154</c:v>
                </c:pt>
                <c:pt idx="82">
                  <c:v>0.59961031271646081</c:v>
                </c:pt>
                <c:pt idx="83">
                  <c:v>0.61152374921167318</c:v>
                </c:pt>
                <c:pt idx="84">
                  <c:v>0.62295458794644354</c:v>
                </c:pt>
                <c:pt idx="85">
                  <c:v>0.62572679402530174</c:v>
                </c:pt>
                <c:pt idx="86">
                  <c:v>0.62937882489279229</c:v>
                </c:pt>
                <c:pt idx="87">
                  <c:v>0.63561045801768601</c:v>
                </c:pt>
                <c:pt idx="88">
                  <c:v>0.63938994803852567</c:v>
                </c:pt>
                <c:pt idx="89">
                  <c:v>0.65845139258642393</c:v>
                </c:pt>
                <c:pt idx="90">
                  <c:v>0.66285900855988855</c:v>
                </c:pt>
                <c:pt idx="91">
                  <c:v>0.66902918287278201</c:v>
                </c:pt>
                <c:pt idx="92">
                  <c:v>0.68194045321658181</c:v>
                </c:pt>
                <c:pt idx="93">
                  <c:v>0.69094826580212598</c:v>
                </c:pt>
                <c:pt idx="94">
                  <c:v>0.69838404155690526</c:v>
                </c:pt>
                <c:pt idx="95">
                  <c:v>0.69915622506798225</c:v>
                </c:pt>
                <c:pt idx="96">
                  <c:v>0.70104303363881315</c:v>
                </c:pt>
                <c:pt idx="97">
                  <c:v>0.70688929566924086</c:v>
                </c:pt>
                <c:pt idx="98">
                  <c:v>0.73504768882433591</c:v>
                </c:pt>
                <c:pt idx="99">
                  <c:v>0.74681132056560695</c:v>
                </c:pt>
                <c:pt idx="100">
                  <c:v>0.75067583263624948</c:v>
                </c:pt>
                <c:pt idx="101">
                  <c:v>0.75911341880169902</c:v>
                </c:pt>
                <c:pt idx="102">
                  <c:v>0.76429037228007712</c:v>
                </c:pt>
                <c:pt idx="103">
                  <c:v>0.7893199698236989</c:v>
                </c:pt>
                <c:pt idx="104">
                  <c:v>0.79097259783859142</c:v>
                </c:pt>
                <c:pt idx="105">
                  <c:v>0.82374510919780219</c:v>
                </c:pt>
                <c:pt idx="106">
                  <c:v>0.83790050970087526</c:v>
                </c:pt>
                <c:pt idx="107">
                  <c:v>0.85545482309161769</c:v>
                </c:pt>
                <c:pt idx="108">
                  <c:v>0.85854134822654826</c:v>
                </c:pt>
                <c:pt idx="109">
                  <c:v>0.8659032011162856</c:v>
                </c:pt>
                <c:pt idx="110">
                  <c:v>0.89053256077667942</c:v>
                </c:pt>
                <c:pt idx="111">
                  <c:v>0.91029995360987037</c:v>
                </c:pt>
                <c:pt idx="112">
                  <c:v>0.92419605109874692</c:v>
                </c:pt>
                <c:pt idx="113">
                  <c:v>0.92512292325962375</c:v>
                </c:pt>
                <c:pt idx="114">
                  <c:v>0.94775293260681615</c:v>
                </c:pt>
                <c:pt idx="115">
                  <c:v>0.99986638287948049</c:v>
                </c:pt>
                <c:pt idx="116">
                  <c:v>1.0118596787168823</c:v>
                </c:pt>
                <c:pt idx="117">
                  <c:v>1.0162004618906639</c:v>
                </c:pt>
                <c:pt idx="118">
                  <c:v>1.0209287233799618</c:v>
                </c:pt>
                <c:pt idx="119">
                  <c:v>1.0229653182584653</c:v>
                </c:pt>
                <c:pt idx="120">
                  <c:v>1.0641598239583132</c:v>
                </c:pt>
                <c:pt idx="121">
                  <c:v>1.0693301286471355</c:v>
                </c:pt>
                <c:pt idx="122">
                  <c:v>1.1158109991898844</c:v>
                </c:pt>
                <c:pt idx="123">
                  <c:v>1.1345927705077303</c:v>
                </c:pt>
                <c:pt idx="124">
                  <c:v>1.1388740983859822</c:v>
                </c:pt>
                <c:pt idx="125">
                  <c:v>1.1960151695573162</c:v>
                </c:pt>
                <c:pt idx="126">
                  <c:v>1.2156292089650977</c:v>
                </c:pt>
                <c:pt idx="127">
                  <c:v>1.2386946089395869</c:v>
                </c:pt>
                <c:pt idx="128">
                  <c:v>1.2987701150082904</c:v>
                </c:pt>
                <c:pt idx="129">
                  <c:v>1.3987077075102046</c:v>
                </c:pt>
              </c:numCache>
            </c:numRef>
          </c:xVal>
          <c:yVal>
            <c:numRef>
              <c:f>Sheet4!$C$2:$C$131</c:f>
              <c:numCache>
                <c:formatCode>0%</c:formatCode>
                <c:ptCount val="130"/>
                <c:pt idx="0">
                  <c:v>3.0916171745691612E-2</c:v>
                </c:pt>
                <c:pt idx="1">
                  <c:v>3.3163664839467533E-2</c:v>
                </c:pt>
                <c:pt idx="2">
                  <c:v>2.9898013955985014E-2</c:v>
                </c:pt>
                <c:pt idx="3">
                  <c:v>2.7816753192086541E-2</c:v>
                </c:pt>
                <c:pt idx="4">
                  <c:v>2.9439538043478208E-2</c:v>
                </c:pt>
                <c:pt idx="5">
                  <c:v>4.0481603968582025E-2</c:v>
                </c:pt>
                <c:pt idx="6">
                  <c:v>3.9751281928403603E-2</c:v>
                </c:pt>
                <c:pt idx="7">
                  <c:v>4.0806533945890733E-2</c:v>
                </c:pt>
                <c:pt idx="8">
                  <c:v>3.1327276756038192E-2</c:v>
                </c:pt>
                <c:pt idx="9">
                  <c:v>3.4794808839003766E-2</c:v>
                </c:pt>
                <c:pt idx="10">
                  <c:v>7.8349475383374667E-3</c:v>
                </c:pt>
                <c:pt idx="11">
                  <c:v>3.2865072587532129E-2</c:v>
                </c:pt>
                <c:pt idx="12">
                  <c:v>2.9347048300536693E-2</c:v>
                </c:pt>
                <c:pt idx="13">
                  <c:v>3.3626634958382917E-2</c:v>
                </c:pt>
                <c:pt idx="14">
                  <c:v>2.2769511876794546E-2</c:v>
                </c:pt>
                <c:pt idx="15">
                  <c:v>4.356971729755621E-2</c:v>
                </c:pt>
                <c:pt idx="16">
                  <c:v>3.9271481942714903E-2</c:v>
                </c:pt>
                <c:pt idx="17">
                  <c:v>3.6308299039780501E-2</c:v>
                </c:pt>
                <c:pt idx="18">
                  <c:v>2.2098424557414287E-2</c:v>
                </c:pt>
                <c:pt idx="19">
                  <c:v>3.1532630800517714E-2</c:v>
                </c:pt>
                <c:pt idx="20">
                  <c:v>3.3684052757793737E-2</c:v>
                </c:pt>
                <c:pt idx="21">
                  <c:v>4.0085744908896048E-2</c:v>
                </c:pt>
                <c:pt idx="22">
                  <c:v>2.3091359043101667E-2</c:v>
                </c:pt>
                <c:pt idx="23">
                  <c:v>3.4482343015547867E-2</c:v>
                </c:pt>
                <c:pt idx="24">
                  <c:v>1.2812500000000115E-2</c:v>
                </c:pt>
                <c:pt idx="25">
                  <c:v>3.9804425128407761E-2</c:v>
                </c:pt>
                <c:pt idx="26">
                  <c:v>2.8653393948894879E-2</c:v>
                </c:pt>
                <c:pt idx="27">
                  <c:v>3.1152139617432351E-2</c:v>
                </c:pt>
                <c:pt idx="28">
                  <c:v>4.0792079207920828E-2</c:v>
                </c:pt>
                <c:pt idx="29">
                  <c:v>3.4508301404853281E-2</c:v>
                </c:pt>
                <c:pt idx="30">
                  <c:v>3.1265367883487771E-2</c:v>
                </c:pt>
                <c:pt idx="31">
                  <c:v>2.4605887939221249E-2</c:v>
                </c:pt>
                <c:pt idx="32">
                  <c:v>3.6025263157894782E-2</c:v>
                </c:pt>
                <c:pt idx="33">
                  <c:v>3.4349193691298963E-2</c:v>
                </c:pt>
                <c:pt idx="34">
                  <c:v>3.3542806446843043E-2</c:v>
                </c:pt>
                <c:pt idx="35">
                  <c:v>3.5610561056105716E-2</c:v>
                </c:pt>
                <c:pt idx="36">
                  <c:v>3.8324025630474434E-2</c:v>
                </c:pt>
                <c:pt idx="37">
                  <c:v>3.2178077718515219E-2</c:v>
                </c:pt>
                <c:pt idx="38">
                  <c:v>2.5535837750633839E-2</c:v>
                </c:pt>
                <c:pt idx="39">
                  <c:v>4.317585301837279E-2</c:v>
                </c:pt>
                <c:pt idx="40">
                  <c:v>1.3858674982885733E-2</c:v>
                </c:pt>
                <c:pt idx="41">
                  <c:v>3.4205168363351524E-2</c:v>
                </c:pt>
                <c:pt idx="42">
                  <c:v>3.7683087027914564E-2</c:v>
                </c:pt>
                <c:pt idx="43">
                  <c:v>1.2288868994330127E-2</c:v>
                </c:pt>
                <c:pt idx="44">
                  <c:v>3.6127195064072248E-2</c:v>
                </c:pt>
                <c:pt idx="45">
                  <c:v>3.5457511263010666E-2</c:v>
                </c:pt>
                <c:pt idx="46">
                  <c:v>2.4450708297195645E-2</c:v>
                </c:pt>
                <c:pt idx="47">
                  <c:v>4.476788045843616E-2</c:v>
                </c:pt>
                <c:pt idx="48">
                  <c:v>4.1074334319526784E-2</c:v>
                </c:pt>
                <c:pt idx="49">
                  <c:v>2.2486005454284586E-2</c:v>
                </c:pt>
                <c:pt idx="50">
                  <c:v>3.1261707988980758E-2</c:v>
                </c:pt>
                <c:pt idx="51">
                  <c:v>2.4649719184156149E-2</c:v>
                </c:pt>
                <c:pt idx="52">
                  <c:v>2.781814862150811E-2</c:v>
                </c:pt>
                <c:pt idx="53">
                  <c:v>3.7919596656494692E-2</c:v>
                </c:pt>
                <c:pt idx="54">
                  <c:v>3.4592913172842854E-2</c:v>
                </c:pt>
                <c:pt idx="55">
                  <c:v>3.2539761207479145E-2</c:v>
                </c:pt>
                <c:pt idx="56">
                  <c:v>3.3419485988093633E-2</c:v>
                </c:pt>
                <c:pt idx="57">
                  <c:v>1.4576116681859652E-2</c:v>
                </c:pt>
                <c:pt idx="58">
                  <c:v>4.1844199357810918E-2</c:v>
                </c:pt>
                <c:pt idx="59">
                  <c:v>3.5320184426229639E-2</c:v>
                </c:pt>
                <c:pt idx="60">
                  <c:v>3.319737140267387E-2</c:v>
                </c:pt>
                <c:pt idx="61">
                  <c:v>4.6319634485876726E-2</c:v>
                </c:pt>
                <c:pt idx="62">
                  <c:v>3.4591409691629993E-2</c:v>
                </c:pt>
                <c:pt idx="63">
                  <c:v>3.7006188757091163E-2</c:v>
                </c:pt>
                <c:pt idx="64">
                  <c:v>2.2385376691577585E-2</c:v>
                </c:pt>
                <c:pt idx="65">
                  <c:v>3.4958847736625609E-2</c:v>
                </c:pt>
                <c:pt idx="66">
                  <c:v>3.3792045694943873E-2</c:v>
                </c:pt>
                <c:pt idx="67">
                  <c:v>2.9476113748203581E-2</c:v>
                </c:pt>
                <c:pt idx="68">
                  <c:v>2.9883843717001035E-2</c:v>
                </c:pt>
                <c:pt idx="69">
                  <c:v>3.752419085752412E-2</c:v>
                </c:pt>
                <c:pt idx="70">
                  <c:v>3.5394875394875402E-2</c:v>
                </c:pt>
                <c:pt idx="71">
                  <c:v>2.6214326214326178E-2</c:v>
                </c:pt>
                <c:pt idx="72">
                  <c:v>2.1233305853256335E-2</c:v>
                </c:pt>
                <c:pt idx="73">
                  <c:v>3.3065049614112496E-2</c:v>
                </c:pt>
                <c:pt idx="74">
                  <c:v>3.8190968083697596E-2</c:v>
                </c:pt>
                <c:pt idx="75">
                  <c:v>3.9347419864884214E-2</c:v>
                </c:pt>
                <c:pt idx="76">
                  <c:v>2.7498893315626383E-2</c:v>
                </c:pt>
                <c:pt idx="77">
                  <c:v>3.6536994660564481E-2</c:v>
                </c:pt>
                <c:pt idx="78">
                  <c:v>3.1767123287671284E-2</c:v>
                </c:pt>
                <c:pt idx="79">
                  <c:v>3.322945019052792E-2</c:v>
                </c:pt>
                <c:pt idx="80">
                  <c:v>2.8056230475529409E-2</c:v>
                </c:pt>
                <c:pt idx="81">
                  <c:v>3.2560240963855458E-2</c:v>
                </c:pt>
                <c:pt idx="82">
                  <c:v>4.2227837865157269E-2</c:v>
                </c:pt>
                <c:pt idx="83">
                  <c:v>1.7329240214888797E-2</c:v>
                </c:pt>
                <c:pt idx="84">
                  <c:v>4.1050674105067353E-2</c:v>
                </c:pt>
                <c:pt idx="85">
                  <c:v>3.5460024106066745E-2</c:v>
                </c:pt>
                <c:pt idx="86">
                  <c:v>4.1553994732221211E-2</c:v>
                </c:pt>
                <c:pt idx="87">
                  <c:v>3.728868686077047E-2</c:v>
                </c:pt>
                <c:pt idx="88">
                  <c:v>3.4838514025777201E-2</c:v>
                </c:pt>
                <c:pt idx="89">
                  <c:v>3.1334002006017991E-2</c:v>
                </c:pt>
                <c:pt idx="90">
                  <c:v>3.7944790739091738E-2</c:v>
                </c:pt>
                <c:pt idx="91">
                  <c:v>3.4603452042822891E-2</c:v>
                </c:pt>
                <c:pt idx="92">
                  <c:v>4.1887435519528449E-2</c:v>
                </c:pt>
                <c:pt idx="93">
                  <c:v>2.4826213849827417E-2</c:v>
                </c:pt>
                <c:pt idx="94">
                  <c:v>1.7614416475972616E-2</c:v>
                </c:pt>
                <c:pt idx="95">
                  <c:v>2.5260878256813557E-2</c:v>
                </c:pt>
                <c:pt idx="96">
                  <c:v>3.1037906998949705E-2</c:v>
                </c:pt>
                <c:pt idx="97">
                  <c:v>3.043378592840762E-2</c:v>
                </c:pt>
                <c:pt idx="98">
                  <c:v>2.4121276220694599E-2</c:v>
                </c:pt>
                <c:pt idx="99">
                  <c:v>2.6841155234657021E-2</c:v>
                </c:pt>
                <c:pt idx="100">
                  <c:v>4.2753679695876956E-2</c:v>
                </c:pt>
                <c:pt idx="101">
                  <c:v>3.1052707581227246E-2</c:v>
                </c:pt>
                <c:pt idx="102">
                  <c:v>2.6121569516897258E-2</c:v>
                </c:pt>
                <c:pt idx="103">
                  <c:v>2.2816901408450718E-2</c:v>
                </c:pt>
                <c:pt idx="104">
                  <c:v>4.4061641380958028E-2</c:v>
                </c:pt>
                <c:pt idx="105">
                  <c:v>3.7164179104477668E-2</c:v>
                </c:pt>
                <c:pt idx="106">
                  <c:v>2.8832951945080065E-2</c:v>
                </c:pt>
                <c:pt idx="107">
                  <c:v>3.1034482758620641E-2</c:v>
                </c:pt>
                <c:pt idx="108">
                  <c:v>3.5313410206280205E-2</c:v>
                </c:pt>
                <c:pt idx="109">
                  <c:v>3.4027445549540403E-2</c:v>
                </c:pt>
                <c:pt idx="110">
                  <c:v>4.0177657332128858E-2</c:v>
                </c:pt>
                <c:pt idx="111">
                  <c:v>3.635355615396807E-2</c:v>
                </c:pt>
                <c:pt idx="112">
                  <c:v>3.7689001264222588E-2</c:v>
                </c:pt>
                <c:pt idx="113">
                  <c:v>2.976392422957308E-2</c:v>
                </c:pt>
                <c:pt idx="114">
                  <c:v>2.3352272727272805E-2</c:v>
                </c:pt>
                <c:pt idx="115">
                  <c:v>2.3254067584480564E-2</c:v>
                </c:pt>
                <c:pt idx="116">
                  <c:v>4.6687298299696645E-2</c:v>
                </c:pt>
                <c:pt idx="117">
                  <c:v>2.5553805774278349E-2</c:v>
                </c:pt>
                <c:pt idx="118">
                  <c:v>3.1951129211403195E-2</c:v>
                </c:pt>
                <c:pt idx="119">
                  <c:v>2.9517956596888828E-2</c:v>
                </c:pt>
                <c:pt idx="120">
                  <c:v>2.0042406156745685E-2</c:v>
                </c:pt>
                <c:pt idx="121">
                  <c:v>3.2743398919359734E-2</c:v>
                </c:pt>
                <c:pt idx="122">
                  <c:v>3.3218163869694006E-2</c:v>
                </c:pt>
                <c:pt idx="123">
                  <c:v>3.8867261817649768E-2</c:v>
                </c:pt>
                <c:pt idx="124">
                  <c:v>3.3035203628833498E-2</c:v>
                </c:pt>
                <c:pt idx="125">
                  <c:v>4.0947984688133321E-2</c:v>
                </c:pt>
                <c:pt idx="126">
                  <c:v>4.2991172640007624E-2</c:v>
                </c:pt>
                <c:pt idx="127">
                  <c:v>2.0191274106860613E-2</c:v>
                </c:pt>
                <c:pt idx="128">
                  <c:v>3.5368331922099872E-2</c:v>
                </c:pt>
                <c:pt idx="129">
                  <c:v>3.6566149925674196E-2</c:v>
                </c:pt>
              </c:numCache>
            </c:numRef>
          </c:yVal>
          <c:smooth val="0"/>
          <c:extLst>
            <c:ext xmlns:c16="http://schemas.microsoft.com/office/drawing/2014/chart" uri="{C3380CC4-5D6E-409C-BE32-E72D297353CC}">
              <c16:uniqueId val="{00000000-0ABA-4F5F-A413-E93042F4C731}"/>
            </c:ext>
          </c:extLst>
        </c:ser>
        <c:ser>
          <c:idx val="1"/>
          <c:order val="1"/>
          <c:spPr>
            <a:ln w="25400" cap="rnd">
              <a:noFill/>
              <a:round/>
            </a:ln>
            <a:effectLst/>
          </c:spPr>
          <c:marker>
            <c:symbol val="circle"/>
            <c:size val="5"/>
            <c:spPr>
              <a:solidFill>
                <a:schemeClr val="accent5"/>
              </a:solidFill>
              <a:ln w="9525">
                <a:solidFill>
                  <a:schemeClr val="accent2"/>
                </a:solidFill>
              </a:ln>
              <a:effectLst/>
            </c:spPr>
          </c:marker>
          <c:xVal>
            <c:numRef>
              <c:f>Sheet4!$B$132:$B$239</c:f>
              <c:numCache>
                <c:formatCode>0%</c:formatCode>
                <c:ptCount val="108"/>
                <c:pt idx="0">
                  <c:v>-1.6668551389338641E-2</c:v>
                </c:pt>
                <c:pt idx="1">
                  <c:v>1.1712643731245963E-2</c:v>
                </c:pt>
                <c:pt idx="2">
                  <c:v>5.388492710780303E-2</c:v>
                </c:pt>
                <c:pt idx="3">
                  <c:v>6.1916464301159574E-2</c:v>
                </c:pt>
                <c:pt idx="4">
                  <c:v>6.3217597932236538E-2</c:v>
                </c:pt>
                <c:pt idx="5">
                  <c:v>7.291128865929393E-2</c:v>
                </c:pt>
                <c:pt idx="6">
                  <c:v>7.5960185033621647E-2</c:v>
                </c:pt>
                <c:pt idx="7">
                  <c:v>8.8546891511103412E-2</c:v>
                </c:pt>
                <c:pt idx="8">
                  <c:v>9.8662271020306877E-2</c:v>
                </c:pt>
                <c:pt idx="9">
                  <c:v>0.11253304572020205</c:v>
                </c:pt>
                <c:pt idx="10">
                  <c:v>0.12425359371316293</c:v>
                </c:pt>
                <c:pt idx="11">
                  <c:v>0.14309020890247157</c:v>
                </c:pt>
                <c:pt idx="12">
                  <c:v>0.16645324749881085</c:v>
                </c:pt>
                <c:pt idx="13">
                  <c:v>0.17651262809400564</c:v>
                </c:pt>
                <c:pt idx="14">
                  <c:v>0.18099434512605586</c:v>
                </c:pt>
                <c:pt idx="15">
                  <c:v>0.18578082483802094</c:v>
                </c:pt>
                <c:pt idx="16">
                  <c:v>0.19099131973063183</c:v>
                </c:pt>
                <c:pt idx="17">
                  <c:v>0.19147432893687222</c:v>
                </c:pt>
                <c:pt idx="18">
                  <c:v>0.2145487931428198</c:v>
                </c:pt>
                <c:pt idx="19">
                  <c:v>0.21936390972438283</c:v>
                </c:pt>
                <c:pt idx="20">
                  <c:v>0.22774021034968839</c:v>
                </c:pt>
                <c:pt idx="21">
                  <c:v>0.24085035657936674</c:v>
                </c:pt>
                <c:pt idx="22">
                  <c:v>0.25217806133745085</c:v>
                </c:pt>
                <c:pt idx="23">
                  <c:v>0.25410497444294294</c:v>
                </c:pt>
                <c:pt idx="24">
                  <c:v>0.25663510639803244</c:v>
                </c:pt>
                <c:pt idx="25">
                  <c:v>0.26294379334280843</c:v>
                </c:pt>
                <c:pt idx="26">
                  <c:v>0.26440562296004877</c:v>
                </c:pt>
                <c:pt idx="27">
                  <c:v>0.26441210697283984</c:v>
                </c:pt>
                <c:pt idx="28">
                  <c:v>0.26807754667638961</c:v>
                </c:pt>
                <c:pt idx="29">
                  <c:v>0.26845679870006345</c:v>
                </c:pt>
                <c:pt idx="30">
                  <c:v>0.2734244189754732</c:v>
                </c:pt>
                <c:pt idx="31">
                  <c:v>0.28404476646242982</c:v>
                </c:pt>
                <c:pt idx="32">
                  <c:v>0.28808453271035805</c:v>
                </c:pt>
                <c:pt idx="33">
                  <c:v>0.30502757706923989</c:v>
                </c:pt>
                <c:pt idx="34">
                  <c:v>0.30516309633930938</c:v>
                </c:pt>
                <c:pt idx="35">
                  <c:v>0.30532134197850824</c:v>
                </c:pt>
                <c:pt idx="36">
                  <c:v>0.30740833049019906</c:v>
                </c:pt>
                <c:pt idx="37">
                  <c:v>0.32590167031680128</c:v>
                </c:pt>
                <c:pt idx="38">
                  <c:v>0.32763865584181479</c:v>
                </c:pt>
                <c:pt idx="39">
                  <c:v>0.32996224133843649</c:v>
                </c:pt>
                <c:pt idx="40">
                  <c:v>0.33289889404326156</c:v>
                </c:pt>
                <c:pt idx="41">
                  <c:v>0.33582237891886096</c:v>
                </c:pt>
                <c:pt idx="42">
                  <c:v>0.33815475651945659</c:v>
                </c:pt>
                <c:pt idx="43">
                  <c:v>0.34015326549577674</c:v>
                </c:pt>
                <c:pt idx="44">
                  <c:v>0.34540832254806414</c:v>
                </c:pt>
                <c:pt idx="45">
                  <c:v>0.34888121426131435</c:v>
                </c:pt>
                <c:pt idx="46">
                  <c:v>0.35913090446554863</c:v>
                </c:pt>
                <c:pt idx="47">
                  <c:v>0.36170983410544755</c:v>
                </c:pt>
                <c:pt idx="48">
                  <c:v>0.37039064011430051</c:v>
                </c:pt>
                <c:pt idx="49">
                  <c:v>0.37899732184101542</c:v>
                </c:pt>
                <c:pt idx="50">
                  <c:v>0.41081523420727728</c:v>
                </c:pt>
                <c:pt idx="51">
                  <c:v>0.41099191881267638</c:v>
                </c:pt>
                <c:pt idx="52">
                  <c:v>0.41109907398281903</c:v>
                </c:pt>
                <c:pt idx="53">
                  <c:v>0.4156749727384183</c:v>
                </c:pt>
                <c:pt idx="54">
                  <c:v>0.41929429801905571</c:v>
                </c:pt>
                <c:pt idx="55">
                  <c:v>0.42879891723356445</c:v>
                </c:pt>
                <c:pt idx="56">
                  <c:v>0.43950684324954986</c:v>
                </c:pt>
                <c:pt idx="57">
                  <c:v>0.44166403637369411</c:v>
                </c:pt>
                <c:pt idx="58">
                  <c:v>0.4449858504232963</c:v>
                </c:pt>
                <c:pt idx="59">
                  <c:v>0.4455003691581878</c:v>
                </c:pt>
                <c:pt idx="60">
                  <c:v>0.46254892827320265</c:v>
                </c:pt>
                <c:pt idx="61">
                  <c:v>0.47304421927751428</c:v>
                </c:pt>
                <c:pt idx="62">
                  <c:v>0.49293336870892163</c:v>
                </c:pt>
                <c:pt idx="63">
                  <c:v>0.50192960626983019</c:v>
                </c:pt>
                <c:pt idx="64">
                  <c:v>0.50284994312770914</c:v>
                </c:pt>
                <c:pt idx="65">
                  <c:v>0.50323581905344517</c:v>
                </c:pt>
                <c:pt idx="66">
                  <c:v>0.50607727247822576</c:v>
                </c:pt>
                <c:pt idx="67">
                  <c:v>0.51140595518657017</c:v>
                </c:pt>
                <c:pt idx="68">
                  <c:v>0.51955248912787511</c:v>
                </c:pt>
                <c:pt idx="69">
                  <c:v>0.52943582066940176</c:v>
                </c:pt>
                <c:pt idx="70">
                  <c:v>0.53164576408247055</c:v>
                </c:pt>
                <c:pt idx="71">
                  <c:v>0.54065805102784714</c:v>
                </c:pt>
                <c:pt idx="72">
                  <c:v>0.5492258424882045</c:v>
                </c:pt>
                <c:pt idx="73">
                  <c:v>0.55105934673564405</c:v>
                </c:pt>
                <c:pt idx="74">
                  <c:v>0.5637763531477078</c:v>
                </c:pt>
                <c:pt idx="75">
                  <c:v>0.56402801882572728</c:v>
                </c:pt>
                <c:pt idx="76">
                  <c:v>0.56639533495091543</c:v>
                </c:pt>
                <c:pt idx="77">
                  <c:v>0.58214936881011459</c:v>
                </c:pt>
                <c:pt idx="78">
                  <c:v>0.59308160570437018</c:v>
                </c:pt>
                <c:pt idx="79">
                  <c:v>0.61291437132240723</c:v>
                </c:pt>
                <c:pt idx="80">
                  <c:v>0.63624041711281776</c:v>
                </c:pt>
                <c:pt idx="81">
                  <c:v>0.64067757437378214</c:v>
                </c:pt>
                <c:pt idx="82">
                  <c:v>0.65333271785623115</c:v>
                </c:pt>
                <c:pt idx="83">
                  <c:v>0.66574626350423505</c:v>
                </c:pt>
                <c:pt idx="84">
                  <c:v>0.67103151901738267</c:v>
                </c:pt>
                <c:pt idx="85">
                  <c:v>0.71903591980253356</c:v>
                </c:pt>
                <c:pt idx="86">
                  <c:v>0.74831251420108147</c:v>
                </c:pt>
                <c:pt idx="87">
                  <c:v>0.75066063407507111</c:v>
                </c:pt>
                <c:pt idx="88">
                  <c:v>0.7519774800153084</c:v>
                </c:pt>
                <c:pt idx="89">
                  <c:v>0.75476163998461909</c:v>
                </c:pt>
                <c:pt idx="90">
                  <c:v>0.76515486172203506</c:v>
                </c:pt>
                <c:pt idx="91">
                  <c:v>0.76638360266105843</c:v>
                </c:pt>
                <c:pt idx="92">
                  <c:v>0.77289427672786282</c:v>
                </c:pt>
                <c:pt idx="93">
                  <c:v>0.7872217681680197</c:v>
                </c:pt>
                <c:pt idx="94">
                  <c:v>0.80452175805216253</c:v>
                </c:pt>
                <c:pt idx="95">
                  <c:v>0.83076016747847881</c:v>
                </c:pt>
                <c:pt idx="96">
                  <c:v>0.84143090612789107</c:v>
                </c:pt>
                <c:pt idx="97">
                  <c:v>0.8738219090308853</c:v>
                </c:pt>
                <c:pt idx="98">
                  <c:v>0.89318754417215274</c:v>
                </c:pt>
                <c:pt idx="99">
                  <c:v>0.8934747612054571</c:v>
                </c:pt>
                <c:pt idx="100">
                  <c:v>0.90053714656383388</c:v>
                </c:pt>
                <c:pt idx="101">
                  <c:v>0.96126018435893612</c:v>
                </c:pt>
                <c:pt idx="102">
                  <c:v>0.96677910170009329</c:v>
                </c:pt>
                <c:pt idx="103">
                  <c:v>1.0038469958474929</c:v>
                </c:pt>
                <c:pt idx="104">
                  <c:v>1.0999269496912329</c:v>
                </c:pt>
                <c:pt idx="105">
                  <c:v>1.1248950277291845</c:v>
                </c:pt>
                <c:pt idx="106">
                  <c:v>1.2565515270123029</c:v>
                </c:pt>
                <c:pt idx="107">
                  <c:v>1.4234495492896186</c:v>
                </c:pt>
              </c:numCache>
            </c:numRef>
          </c:xVal>
          <c:yVal>
            <c:numRef>
              <c:f>Sheet4!$C$132:$C$239</c:f>
              <c:numCache>
                <c:formatCode>0%</c:formatCode>
                <c:ptCount val="108"/>
                <c:pt idx="0">
                  <c:v>3.7814569536423814E-2</c:v>
                </c:pt>
                <c:pt idx="1">
                  <c:v>3.912597718826083E-2</c:v>
                </c:pt>
                <c:pt idx="2">
                  <c:v>3.8164284723185782E-2</c:v>
                </c:pt>
                <c:pt idx="3">
                  <c:v>4.6878737144224747E-3</c:v>
                </c:pt>
                <c:pt idx="4">
                  <c:v>2.6349494425719655E-2</c:v>
                </c:pt>
                <c:pt idx="5">
                  <c:v>3.6202087682672301E-2</c:v>
                </c:pt>
                <c:pt idx="6">
                  <c:v>1.7533006412674412E-2</c:v>
                </c:pt>
                <c:pt idx="7">
                  <c:v>3.1747751773445687E-2</c:v>
                </c:pt>
                <c:pt idx="8">
                  <c:v>2.6686925354526991E-2</c:v>
                </c:pt>
                <c:pt idx="9">
                  <c:v>2.5171240161667718E-2</c:v>
                </c:pt>
                <c:pt idx="10">
                  <c:v>2.6027935399388857E-2</c:v>
                </c:pt>
                <c:pt idx="11">
                  <c:v>3.3009192065795778E-2</c:v>
                </c:pt>
                <c:pt idx="12">
                  <c:v>1.7899082568807456E-2</c:v>
                </c:pt>
                <c:pt idx="13">
                  <c:v>3.8706235411803958E-2</c:v>
                </c:pt>
                <c:pt idx="14">
                  <c:v>3.2041343669250599E-2</c:v>
                </c:pt>
                <c:pt idx="15">
                  <c:v>1.5072046109510184E-2</c:v>
                </c:pt>
                <c:pt idx="16">
                  <c:v>1.7003005581794683E-2</c:v>
                </c:pt>
                <c:pt idx="17">
                  <c:v>3.1553846153846044E-2</c:v>
                </c:pt>
                <c:pt idx="18">
                  <c:v>3.3394736842105255E-2</c:v>
                </c:pt>
                <c:pt idx="19">
                  <c:v>2.4109835247129396E-2</c:v>
                </c:pt>
                <c:pt idx="20">
                  <c:v>9.3321616871704371E-3</c:v>
                </c:pt>
                <c:pt idx="21">
                  <c:v>4.1900461183704829E-2</c:v>
                </c:pt>
                <c:pt idx="22">
                  <c:v>3.2374491180461318E-2</c:v>
                </c:pt>
                <c:pt idx="23">
                  <c:v>1.7262938520319571E-2</c:v>
                </c:pt>
                <c:pt idx="24">
                  <c:v>2.3564838544336331E-2</c:v>
                </c:pt>
                <c:pt idx="25">
                  <c:v>-1.5811238141572037E-4</c:v>
                </c:pt>
                <c:pt idx="26">
                  <c:v>3.4758929623953883E-2</c:v>
                </c:pt>
                <c:pt idx="27">
                  <c:v>2.4964131994261063E-2</c:v>
                </c:pt>
                <c:pt idx="28">
                  <c:v>3.2586898395721819E-2</c:v>
                </c:pt>
                <c:pt idx="29">
                  <c:v>1.7697794539641043E-2</c:v>
                </c:pt>
                <c:pt idx="30">
                  <c:v>1.4780600461893778E-2</c:v>
                </c:pt>
                <c:pt idx="31">
                  <c:v>2.4754464285714262E-2</c:v>
                </c:pt>
                <c:pt idx="32">
                  <c:v>2.454928390901423E-2</c:v>
                </c:pt>
                <c:pt idx="33">
                  <c:v>1.489873671546027E-2</c:v>
                </c:pt>
                <c:pt idx="34">
                  <c:v>2.9848812095032429E-2</c:v>
                </c:pt>
                <c:pt idx="35">
                  <c:v>4.1211592647256046E-2</c:v>
                </c:pt>
                <c:pt idx="36">
                  <c:v>1.4931874022783065E-2</c:v>
                </c:pt>
                <c:pt idx="37">
                  <c:v>3.8698023786103874E-2</c:v>
                </c:pt>
                <c:pt idx="38">
                  <c:v>-8.1784154709918511E-3</c:v>
                </c:pt>
                <c:pt idx="39">
                  <c:v>2.8036150464093801E-2</c:v>
                </c:pt>
                <c:pt idx="40">
                  <c:v>1.2188099808061459E-2</c:v>
                </c:pt>
                <c:pt idx="41">
                  <c:v>2.5853254437869788E-2</c:v>
                </c:pt>
                <c:pt idx="42">
                  <c:v>1.3194064255870996E-2</c:v>
                </c:pt>
                <c:pt idx="43">
                  <c:v>2.7226027397260211E-2</c:v>
                </c:pt>
                <c:pt idx="44">
                  <c:v>3.1415260639637399E-2</c:v>
                </c:pt>
                <c:pt idx="45">
                  <c:v>3.4524676629410944E-2</c:v>
                </c:pt>
                <c:pt idx="46">
                  <c:v>2.4758064516129163E-2</c:v>
                </c:pt>
                <c:pt idx="47">
                  <c:v>4.0485829959413522E-5</c:v>
                </c:pt>
                <c:pt idx="48">
                  <c:v>2.3059360730593559E-2</c:v>
                </c:pt>
                <c:pt idx="49">
                  <c:v>3.2359141184124862E-2</c:v>
                </c:pt>
                <c:pt idx="50">
                  <c:v>2.1552543984783679E-2</c:v>
                </c:pt>
                <c:pt idx="51">
                  <c:v>2.9988260154965918E-2</c:v>
                </c:pt>
                <c:pt idx="52">
                  <c:v>-1.6156156156156287E-3</c:v>
                </c:pt>
                <c:pt idx="53">
                  <c:v>-3.8345353109267011E-3</c:v>
                </c:pt>
                <c:pt idx="54">
                  <c:v>2.5599464166108588E-2</c:v>
                </c:pt>
                <c:pt idx="55">
                  <c:v>2.7084157576442669E-2</c:v>
                </c:pt>
                <c:pt idx="56">
                  <c:v>2.4619289340101602E-2</c:v>
                </c:pt>
                <c:pt idx="57">
                  <c:v>2.8269317668323524E-2</c:v>
                </c:pt>
                <c:pt idx="58">
                  <c:v>1.2096851145038112E-2</c:v>
                </c:pt>
                <c:pt idx="59">
                  <c:v>2.8728159924445107E-2</c:v>
                </c:pt>
                <c:pt idx="60">
                  <c:v>1.0542231491136533E-2</c:v>
                </c:pt>
                <c:pt idx="61">
                  <c:v>2.9479702687249754E-2</c:v>
                </c:pt>
                <c:pt idx="62">
                  <c:v>2.9396807050494855E-2</c:v>
                </c:pt>
                <c:pt idx="63">
                  <c:v>1.68357867657567E-2</c:v>
                </c:pt>
                <c:pt idx="64">
                  <c:v>3.1080068143100492E-2</c:v>
                </c:pt>
                <c:pt idx="65">
                  <c:v>1.4670981661272897E-2</c:v>
                </c:pt>
                <c:pt idx="66">
                  <c:v>2.1680956678700403E-2</c:v>
                </c:pt>
                <c:pt idx="67">
                  <c:v>3.2769057453999384E-2</c:v>
                </c:pt>
                <c:pt idx="68">
                  <c:v>3.2488972062558519E-2</c:v>
                </c:pt>
                <c:pt idx="69">
                  <c:v>1.6581019024710208E-2</c:v>
                </c:pt>
                <c:pt idx="70">
                  <c:v>1.0442981675858443E-2</c:v>
                </c:pt>
                <c:pt idx="71">
                  <c:v>2.1535866876545962E-2</c:v>
                </c:pt>
                <c:pt idx="72">
                  <c:v>3.6572528883183741E-2</c:v>
                </c:pt>
                <c:pt idx="73">
                  <c:v>2.3745240567670578E-2</c:v>
                </c:pt>
                <c:pt idx="74">
                  <c:v>1.519643893942324E-2</c:v>
                </c:pt>
                <c:pt idx="75">
                  <c:v>3.3521444695259639E-2</c:v>
                </c:pt>
                <c:pt idx="76">
                  <c:v>7.1013621794870918E-3</c:v>
                </c:pt>
                <c:pt idx="77">
                  <c:v>2.9265998457979947E-2</c:v>
                </c:pt>
                <c:pt idx="78">
                  <c:v>1.6333403494001253E-2</c:v>
                </c:pt>
                <c:pt idx="79">
                  <c:v>2.3360310780187632E-2</c:v>
                </c:pt>
                <c:pt idx="80">
                  <c:v>3.1398859443139804E-2</c:v>
                </c:pt>
                <c:pt idx="81">
                  <c:v>2.3777592669721015E-2</c:v>
                </c:pt>
                <c:pt idx="82">
                  <c:v>1.9002059967955898E-2</c:v>
                </c:pt>
                <c:pt idx="83">
                  <c:v>1.1267217630853921E-2</c:v>
                </c:pt>
                <c:pt idx="84">
                  <c:v>3.3514119543129439E-2</c:v>
                </c:pt>
                <c:pt idx="85">
                  <c:v>2.6717862402693138E-2</c:v>
                </c:pt>
                <c:pt idx="86">
                  <c:v>1.0143707657565226E-2</c:v>
                </c:pt>
                <c:pt idx="87">
                  <c:v>2.4634078983706065E-2</c:v>
                </c:pt>
                <c:pt idx="88">
                  <c:v>2.9975874547647718E-2</c:v>
                </c:pt>
                <c:pt idx="89">
                  <c:v>3.952867109069258E-2</c:v>
                </c:pt>
                <c:pt idx="90">
                  <c:v>2.5274240670304815E-2</c:v>
                </c:pt>
                <c:pt idx="91">
                  <c:v>1.4739321097937408E-2</c:v>
                </c:pt>
                <c:pt idx="92">
                  <c:v>3.1557013654903265E-2</c:v>
                </c:pt>
                <c:pt idx="93">
                  <c:v>3.4517572944297026E-2</c:v>
                </c:pt>
                <c:pt idx="94">
                  <c:v>1.9099074578116326E-2</c:v>
                </c:pt>
                <c:pt idx="95">
                  <c:v>3.3089468779123887E-2</c:v>
                </c:pt>
                <c:pt idx="96">
                  <c:v>2.489286009762548E-2</c:v>
                </c:pt>
                <c:pt idx="97">
                  <c:v>2.7084736978491897E-2</c:v>
                </c:pt>
                <c:pt idx="98">
                  <c:v>1.9920206524290052E-2</c:v>
                </c:pt>
                <c:pt idx="99">
                  <c:v>1.3306666666666578E-2</c:v>
                </c:pt>
                <c:pt idx="100">
                  <c:v>2.3986125933831426E-2</c:v>
                </c:pt>
                <c:pt idx="101">
                  <c:v>2.385644104803486E-2</c:v>
                </c:pt>
                <c:pt idx="102">
                  <c:v>2.0062025120173743E-2</c:v>
                </c:pt>
                <c:pt idx="103">
                  <c:v>4.1556299922700379E-2</c:v>
                </c:pt>
                <c:pt idx="104">
                  <c:v>3.1901060070671283E-2</c:v>
                </c:pt>
                <c:pt idx="105">
                  <c:v>1.373191165270371E-2</c:v>
                </c:pt>
                <c:pt idx="106">
                  <c:v>3.0871125611745542E-2</c:v>
                </c:pt>
                <c:pt idx="107">
                  <c:v>1.9288451012589025E-2</c:v>
                </c:pt>
              </c:numCache>
            </c:numRef>
          </c:yVal>
          <c:smooth val="0"/>
          <c:extLst>
            <c:ext xmlns:c16="http://schemas.microsoft.com/office/drawing/2014/chart" uri="{C3380CC4-5D6E-409C-BE32-E72D297353CC}">
              <c16:uniqueId val="{00000005-0ABA-4F5F-A413-E93042F4C731}"/>
            </c:ext>
          </c:extLst>
        </c:ser>
        <c:ser>
          <c:idx val="2"/>
          <c:order val="2"/>
          <c:spPr>
            <a:ln w="25400" cap="rnd">
              <a:noFill/>
              <a:round/>
            </a:ln>
            <a:effectLst/>
          </c:spPr>
          <c:marker>
            <c:symbol val="circle"/>
            <c:size val="5"/>
            <c:spPr>
              <a:solidFill>
                <a:schemeClr val="accent3"/>
              </a:solidFill>
              <a:ln w="9525">
                <a:solidFill>
                  <a:schemeClr val="accent3"/>
                </a:solidFill>
              </a:ln>
              <a:effectLst/>
            </c:spPr>
          </c:marker>
          <c:xVal>
            <c:numRef>
              <c:f>Sheet4!$B$240:$B$633</c:f>
              <c:numCache>
                <c:formatCode>0%</c:formatCode>
                <c:ptCount val="394"/>
                <c:pt idx="0">
                  <c:v>-0.22125467875296106</c:v>
                </c:pt>
                <c:pt idx="1">
                  <c:v>-0.2024285325513269</c:v>
                </c:pt>
                <c:pt idx="2">
                  <c:v>-0.13536979832800397</c:v>
                </c:pt>
                <c:pt idx="3">
                  <c:v>-0.12700168479886945</c:v>
                </c:pt>
                <c:pt idx="4">
                  <c:v>-0.12448017669435205</c:v>
                </c:pt>
                <c:pt idx="5">
                  <c:v>-0.11457622910522459</c:v>
                </c:pt>
                <c:pt idx="6">
                  <c:v>-0.10148569274220128</c:v>
                </c:pt>
                <c:pt idx="7">
                  <c:v>-9.706501745231208E-2</c:v>
                </c:pt>
                <c:pt idx="8">
                  <c:v>-9.4808798010351081E-2</c:v>
                </c:pt>
                <c:pt idx="9">
                  <c:v>-9.0707758010917919E-2</c:v>
                </c:pt>
                <c:pt idx="10">
                  <c:v>-8.7970274575593796E-2</c:v>
                </c:pt>
                <c:pt idx="11">
                  <c:v>-8.3332015661229081E-2</c:v>
                </c:pt>
                <c:pt idx="12">
                  <c:v>-6.8442844911170711E-2</c:v>
                </c:pt>
                <c:pt idx="13">
                  <c:v>-5.9275380910636943E-2</c:v>
                </c:pt>
                <c:pt idx="14">
                  <c:v>-4.2871866577171784E-2</c:v>
                </c:pt>
                <c:pt idx="15">
                  <c:v>-3.1231384924375251E-2</c:v>
                </c:pt>
                <c:pt idx="16">
                  <c:v>-2.2120302794419192E-2</c:v>
                </c:pt>
                <c:pt idx="17">
                  <c:v>-1.6430570980034559E-2</c:v>
                </c:pt>
                <c:pt idx="18">
                  <c:v>-1.4342625961556875E-2</c:v>
                </c:pt>
                <c:pt idx="19">
                  <c:v>-1.1261967986416948E-2</c:v>
                </c:pt>
                <c:pt idx="20">
                  <c:v>-1.0794022681713944E-2</c:v>
                </c:pt>
                <c:pt idx="21">
                  <c:v>-1.0419060290887086E-2</c:v>
                </c:pt>
                <c:pt idx="22">
                  <c:v>-5.163150529564166E-3</c:v>
                </c:pt>
                <c:pt idx="23">
                  <c:v>-2.0706216652535115E-3</c:v>
                </c:pt>
                <c:pt idx="24">
                  <c:v>-6.8872735038762059E-4</c:v>
                </c:pt>
                <c:pt idx="25">
                  <c:v>1.0225048903785866E-2</c:v>
                </c:pt>
                <c:pt idx="26">
                  <c:v>2.2705420265306669E-2</c:v>
                </c:pt>
                <c:pt idx="27">
                  <c:v>3.8371893361811543E-2</c:v>
                </c:pt>
                <c:pt idx="28">
                  <c:v>4.2128475043278546E-2</c:v>
                </c:pt>
                <c:pt idx="29">
                  <c:v>4.2941592223903868E-2</c:v>
                </c:pt>
                <c:pt idx="30">
                  <c:v>4.3949017746926992E-2</c:v>
                </c:pt>
                <c:pt idx="31">
                  <c:v>4.4490986258582339E-2</c:v>
                </c:pt>
                <c:pt idx="32">
                  <c:v>4.7499454825762011E-2</c:v>
                </c:pt>
                <c:pt idx="33">
                  <c:v>5.0413528585420468E-2</c:v>
                </c:pt>
                <c:pt idx="34">
                  <c:v>5.088529556537006E-2</c:v>
                </c:pt>
                <c:pt idx="35">
                  <c:v>6.0910826711594347E-2</c:v>
                </c:pt>
                <c:pt idx="36">
                  <c:v>6.5013953435032856E-2</c:v>
                </c:pt>
                <c:pt idx="37">
                  <c:v>6.7037244658689335E-2</c:v>
                </c:pt>
                <c:pt idx="38">
                  <c:v>6.9370759227308579E-2</c:v>
                </c:pt>
                <c:pt idx="39">
                  <c:v>7.4254774028312487E-2</c:v>
                </c:pt>
                <c:pt idx="40">
                  <c:v>7.8658186926207838E-2</c:v>
                </c:pt>
                <c:pt idx="41">
                  <c:v>8.3101707948448178E-2</c:v>
                </c:pt>
                <c:pt idx="42">
                  <c:v>8.3914031246357559E-2</c:v>
                </c:pt>
                <c:pt idx="43">
                  <c:v>8.478559027217461E-2</c:v>
                </c:pt>
                <c:pt idx="44">
                  <c:v>8.9504499936292961E-2</c:v>
                </c:pt>
                <c:pt idx="45">
                  <c:v>9.7200399168622928E-2</c:v>
                </c:pt>
                <c:pt idx="46">
                  <c:v>0.10499937395480642</c:v>
                </c:pt>
                <c:pt idx="47">
                  <c:v>0.10675570450427298</c:v>
                </c:pt>
                <c:pt idx="48">
                  <c:v>0.10760685874445772</c:v>
                </c:pt>
                <c:pt idx="49">
                  <c:v>0.11421274377199273</c:v>
                </c:pt>
                <c:pt idx="50">
                  <c:v>0.1153284920679611</c:v>
                </c:pt>
                <c:pt idx="51">
                  <c:v>0.1175768766177262</c:v>
                </c:pt>
                <c:pt idx="52">
                  <c:v>0.12201088516424131</c:v>
                </c:pt>
                <c:pt idx="53">
                  <c:v>0.12273554731067686</c:v>
                </c:pt>
                <c:pt idx="54">
                  <c:v>0.1238721009074336</c:v>
                </c:pt>
                <c:pt idx="55">
                  <c:v>0.124397236333305</c:v>
                </c:pt>
                <c:pt idx="56">
                  <c:v>0.13028231021664727</c:v>
                </c:pt>
                <c:pt idx="57">
                  <c:v>0.13111535944138752</c:v>
                </c:pt>
                <c:pt idx="58">
                  <c:v>0.13229573056828126</c:v>
                </c:pt>
                <c:pt idx="59">
                  <c:v>0.13389611595249243</c:v>
                </c:pt>
                <c:pt idx="60">
                  <c:v>0.13584694056052074</c:v>
                </c:pt>
                <c:pt idx="61">
                  <c:v>0.14069012740699338</c:v>
                </c:pt>
                <c:pt idx="62">
                  <c:v>0.14265351051140709</c:v>
                </c:pt>
                <c:pt idx="63">
                  <c:v>0.14390691886261464</c:v>
                </c:pt>
                <c:pt idx="64">
                  <c:v>0.14835481178551546</c:v>
                </c:pt>
                <c:pt idx="65">
                  <c:v>0.15372355692758666</c:v>
                </c:pt>
                <c:pt idx="66">
                  <c:v>0.15512714775470313</c:v>
                </c:pt>
                <c:pt idx="67">
                  <c:v>0.15678657810709634</c:v>
                </c:pt>
                <c:pt idx="68">
                  <c:v>0.15960009404963643</c:v>
                </c:pt>
                <c:pt idx="69">
                  <c:v>0.16159421476459729</c:v>
                </c:pt>
                <c:pt idx="70">
                  <c:v>0.1621807073057579</c:v>
                </c:pt>
                <c:pt idx="71">
                  <c:v>0.16405486409390801</c:v>
                </c:pt>
                <c:pt idx="72">
                  <c:v>0.16453125225811269</c:v>
                </c:pt>
                <c:pt idx="73">
                  <c:v>0.16822225935333843</c:v>
                </c:pt>
                <c:pt idx="74">
                  <c:v>0.16843937563570022</c:v>
                </c:pt>
                <c:pt idx="75">
                  <c:v>0.16859183026038763</c:v>
                </c:pt>
                <c:pt idx="76">
                  <c:v>0.16950870835626369</c:v>
                </c:pt>
                <c:pt idx="77">
                  <c:v>0.16962084319724502</c:v>
                </c:pt>
                <c:pt idx="78">
                  <c:v>0.16992274178294953</c:v>
                </c:pt>
                <c:pt idx="79">
                  <c:v>0.17556436573479126</c:v>
                </c:pt>
                <c:pt idx="80">
                  <c:v>0.182163547219476</c:v>
                </c:pt>
                <c:pt idx="81">
                  <c:v>0.18312379684335031</c:v>
                </c:pt>
                <c:pt idx="82">
                  <c:v>0.18615914562156924</c:v>
                </c:pt>
                <c:pt idx="83">
                  <c:v>0.1876060579357347</c:v>
                </c:pt>
                <c:pt idx="84">
                  <c:v>0.18859477534361271</c:v>
                </c:pt>
                <c:pt idx="85">
                  <c:v>0.19000344094948457</c:v>
                </c:pt>
                <c:pt idx="86">
                  <c:v>0.19049131730776839</c:v>
                </c:pt>
                <c:pt idx="87">
                  <c:v>0.19110968402724798</c:v>
                </c:pt>
                <c:pt idx="88">
                  <c:v>0.19150062791524813</c:v>
                </c:pt>
                <c:pt idx="89">
                  <c:v>0.19518815129067754</c:v>
                </c:pt>
                <c:pt idx="90">
                  <c:v>0.19604894827842473</c:v>
                </c:pt>
                <c:pt idx="91">
                  <c:v>0.19984853271612724</c:v>
                </c:pt>
                <c:pt idx="92">
                  <c:v>0.20067611410991668</c:v>
                </c:pt>
                <c:pt idx="93">
                  <c:v>0.2012345947887656</c:v>
                </c:pt>
                <c:pt idx="94">
                  <c:v>0.20377539287580526</c:v>
                </c:pt>
                <c:pt idx="95">
                  <c:v>0.20650239532788736</c:v>
                </c:pt>
                <c:pt idx="96">
                  <c:v>0.207694137881166</c:v>
                </c:pt>
                <c:pt idx="97">
                  <c:v>0.2165414575267981</c:v>
                </c:pt>
                <c:pt idx="98">
                  <c:v>0.21926916994101853</c:v>
                </c:pt>
                <c:pt idx="99">
                  <c:v>0.21935819954585997</c:v>
                </c:pt>
                <c:pt idx="100">
                  <c:v>0.22066388863292058</c:v>
                </c:pt>
                <c:pt idx="101">
                  <c:v>0.22067246186979403</c:v>
                </c:pt>
                <c:pt idx="102">
                  <c:v>0.22096175286236569</c:v>
                </c:pt>
                <c:pt idx="103">
                  <c:v>0.22615441817338985</c:v>
                </c:pt>
                <c:pt idx="104">
                  <c:v>0.22684001957029087</c:v>
                </c:pt>
                <c:pt idx="105">
                  <c:v>0.22878308039817305</c:v>
                </c:pt>
                <c:pt idx="106">
                  <c:v>0.23064699428169075</c:v>
                </c:pt>
                <c:pt idx="107">
                  <c:v>0.23368947478990029</c:v>
                </c:pt>
                <c:pt idx="108">
                  <c:v>0.23881335323536348</c:v>
                </c:pt>
                <c:pt idx="109">
                  <c:v>0.23922090886110842</c:v>
                </c:pt>
                <c:pt idx="110">
                  <c:v>0.24544935931844344</c:v>
                </c:pt>
                <c:pt idx="111">
                  <c:v>0.24846235207765494</c:v>
                </c:pt>
                <c:pt idx="112">
                  <c:v>0.24925928036035694</c:v>
                </c:pt>
                <c:pt idx="113">
                  <c:v>0.25227259704909605</c:v>
                </c:pt>
                <c:pt idx="114">
                  <c:v>0.25419487173093114</c:v>
                </c:pt>
                <c:pt idx="115">
                  <c:v>0.25609002941182929</c:v>
                </c:pt>
                <c:pt idx="116">
                  <c:v>0.25665079974125038</c:v>
                </c:pt>
                <c:pt idx="117">
                  <c:v>0.2583685604065904</c:v>
                </c:pt>
                <c:pt idx="118">
                  <c:v>0.25912580351733944</c:v>
                </c:pt>
                <c:pt idx="119">
                  <c:v>0.25982834355948431</c:v>
                </c:pt>
                <c:pt idx="120">
                  <c:v>0.26402214562246373</c:v>
                </c:pt>
                <c:pt idx="121">
                  <c:v>0.2674907159440485</c:v>
                </c:pt>
                <c:pt idx="122">
                  <c:v>0.26801822757302957</c:v>
                </c:pt>
                <c:pt idx="123">
                  <c:v>0.26849688190281201</c:v>
                </c:pt>
                <c:pt idx="124">
                  <c:v>0.27047177498330655</c:v>
                </c:pt>
                <c:pt idx="125">
                  <c:v>0.27683921107222786</c:v>
                </c:pt>
                <c:pt idx="126">
                  <c:v>0.28107613513668456</c:v>
                </c:pt>
                <c:pt idx="127">
                  <c:v>0.28233572004479285</c:v>
                </c:pt>
                <c:pt idx="128">
                  <c:v>0.28259747752084979</c:v>
                </c:pt>
                <c:pt idx="129">
                  <c:v>0.28303683644191452</c:v>
                </c:pt>
                <c:pt idx="130">
                  <c:v>0.28314764234968121</c:v>
                </c:pt>
                <c:pt idx="131">
                  <c:v>0.28357669726126167</c:v>
                </c:pt>
                <c:pt idx="132">
                  <c:v>0.28760498043226285</c:v>
                </c:pt>
                <c:pt idx="133">
                  <c:v>0.28783344660688148</c:v>
                </c:pt>
                <c:pt idx="134">
                  <c:v>0.29172403352091436</c:v>
                </c:pt>
                <c:pt idx="135">
                  <c:v>0.29191216025866018</c:v>
                </c:pt>
                <c:pt idx="136">
                  <c:v>0.29455734285870028</c:v>
                </c:pt>
                <c:pt idx="137">
                  <c:v>0.29645963248143642</c:v>
                </c:pt>
                <c:pt idx="138">
                  <c:v>0.29650803829711514</c:v>
                </c:pt>
                <c:pt idx="139">
                  <c:v>0.29721104321150826</c:v>
                </c:pt>
                <c:pt idx="140">
                  <c:v>0.29746916869895634</c:v>
                </c:pt>
                <c:pt idx="141">
                  <c:v>0.29985587585421136</c:v>
                </c:pt>
                <c:pt idx="142">
                  <c:v>0.30002528408345325</c:v>
                </c:pt>
                <c:pt idx="143">
                  <c:v>0.30070628678952976</c:v>
                </c:pt>
                <c:pt idx="144">
                  <c:v>0.30077949334634851</c:v>
                </c:pt>
                <c:pt idx="145">
                  <c:v>0.30113336122928769</c:v>
                </c:pt>
                <c:pt idx="146">
                  <c:v>0.30473791576824572</c:v>
                </c:pt>
                <c:pt idx="147">
                  <c:v>0.30532536397041837</c:v>
                </c:pt>
                <c:pt idx="148">
                  <c:v>0.30912610290840881</c:v>
                </c:pt>
                <c:pt idx="149">
                  <c:v>0.30942135903116608</c:v>
                </c:pt>
                <c:pt idx="150">
                  <c:v>0.31135931926562005</c:v>
                </c:pt>
                <c:pt idx="151">
                  <c:v>0.31300587369563965</c:v>
                </c:pt>
                <c:pt idx="152">
                  <c:v>0.31358638773305381</c:v>
                </c:pt>
                <c:pt idx="153">
                  <c:v>0.31386684863485004</c:v>
                </c:pt>
                <c:pt idx="154">
                  <c:v>0.31786444596747254</c:v>
                </c:pt>
                <c:pt idx="155">
                  <c:v>0.31874473049670438</c:v>
                </c:pt>
                <c:pt idx="156">
                  <c:v>0.31959951134916748</c:v>
                </c:pt>
                <c:pt idx="157">
                  <c:v>0.32121904633383808</c:v>
                </c:pt>
                <c:pt idx="158">
                  <c:v>0.32190330189330341</c:v>
                </c:pt>
                <c:pt idx="159">
                  <c:v>0.32479873992707675</c:v>
                </c:pt>
                <c:pt idx="160">
                  <c:v>0.32603842663080274</c:v>
                </c:pt>
                <c:pt idx="161">
                  <c:v>0.32642445567851824</c:v>
                </c:pt>
                <c:pt idx="162">
                  <c:v>0.33026706182400589</c:v>
                </c:pt>
                <c:pt idx="163">
                  <c:v>0.33065485603327405</c:v>
                </c:pt>
                <c:pt idx="164">
                  <c:v>0.33200968182445861</c:v>
                </c:pt>
                <c:pt idx="165">
                  <c:v>0.33230640029029851</c:v>
                </c:pt>
                <c:pt idx="166">
                  <c:v>0.33930210365117264</c:v>
                </c:pt>
                <c:pt idx="167">
                  <c:v>0.34197963523495123</c:v>
                </c:pt>
                <c:pt idx="168">
                  <c:v>0.34234108633109273</c:v>
                </c:pt>
                <c:pt idx="169">
                  <c:v>0.34276725470845704</c:v>
                </c:pt>
                <c:pt idx="170">
                  <c:v>0.34612785404557955</c:v>
                </c:pt>
                <c:pt idx="171">
                  <c:v>0.34857968295616082</c:v>
                </c:pt>
                <c:pt idx="172">
                  <c:v>0.34941717341806233</c:v>
                </c:pt>
                <c:pt idx="173">
                  <c:v>0.34963077912898516</c:v>
                </c:pt>
                <c:pt idx="174">
                  <c:v>0.3519235002169851</c:v>
                </c:pt>
                <c:pt idx="175">
                  <c:v>0.35203111577498275</c:v>
                </c:pt>
                <c:pt idx="176">
                  <c:v>0.35438938600042552</c:v>
                </c:pt>
                <c:pt idx="177">
                  <c:v>0.355077258202526</c:v>
                </c:pt>
                <c:pt idx="178">
                  <c:v>0.35529949633416263</c:v>
                </c:pt>
                <c:pt idx="179">
                  <c:v>0.35637299074022916</c:v>
                </c:pt>
                <c:pt idx="180">
                  <c:v>0.36011367358781338</c:v>
                </c:pt>
                <c:pt idx="181">
                  <c:v>0.36278267414967075</c:v>
                </c:pt>
                <c:pt idx="182">
                  <c:v>0.36774635830821867</c:v>
                </c:pt>
                <c:pt idx="183">
                  <c:v>0.37376462196454124</c:v>
                </c:pt>
                <c:pt idx="184">
                  <c:v>0.3744162951606877</c:v>
                </c:pt>
                <c:pt idx="185">
                  <c:v>0.37724544410969496</c:v>
                </c:pt>
                <c:pt idx="186">
                  <c:v>0.37917109798474635</c:v>
                </c:pt>
                <c:pt idx="187">
                  <c:v>0.37962643192845474</c:v>
                </c:pt>
                <c:pt idx="188">
                  <c:v>0.38094999089640419</c:v>
                </c:pt>
                <c:pt idx="189">
                  <c:v>0.38376141009026993</c:v>
                </c:pt>
                <c:pt idx="190">
                  <c:v>0.38508147429598094</c:v>
                </c:pt>
                <c:pt idx="191">
                  <c:v>0.38597542306814253</c:v>
                </c:pt>
                <c:pt idx="192">
                  <c:v>0.38600724947665455</c:v>
                </c:pt>
                <c:pt idx="193">
                  <c:v>0.38688421191634759</c:v>
                </c:pt>
                <c:pt idx="194">
                  <c:v>0.38724698301452987</c:v>
                </c:pt>
                <c:pt idx="195">
                  <c:v>0.38763608545262385</c:v>
                </c:pt>
                <c:pt idx="196">
                  <c:v>0.38931551500354761</c:v>
                </c:pt>
                <c:pt idx="197">
                  <c:v>0.39016727045664512</c:v>
                </c:pt>
                <c:pt idx="198">
                  <c:v>0.3909740775266865</c:v>
                </c:pt>
                <c:pt idx="199">
                  <c:v>0.39162804513454769</c:v>
                </c:pt>
                <c:pt idx="200">
                  <c:v>0.39213485750465965</c:v>
                </c:pt>
                <c:pt idx="201">
                  <c:v>0.39324431504008867</c:v>
                </c:pt>
                <c:pt idx="202">
                  <c:v>0.39399126194528566</c:v>
                </c:pt>
                <c:pt idx="203">
                  <c:v>0.39462383530239992</c:v>
                </c:pt>
                <c:pt idx="204">
                  <c:v>0.39584822333370362</c:v>
                </c:pt>
                <c:pt idx="205">
                  <c:v>0.39673452739364573</c:v>
                </c:pt>
                <c:pt idx="206">
                  <c:v>0.3970353347892297</c:v>
                </c:pt>
                <c:pt idx="207">
                  <c:v>0.40153251664182288</c:v>
                </c:pt>
                <c:pt idx="208">
                  <c:v>0.40356302058040733</c:v>
                </c:pt>
                <c:pt idx="209">
                  <c:v>0.40396749773543733</c:v>
                </c:pt>
                <c:pt idx="210">
                  <c:v>0.40483076279863761</c:v>
                </c:pt>
                <c:pt idx="211">
                  <c:v>0.40633930232500654</c:v>
                </c:pt>
                <c:pt idx="212">
                  <c:v>0.40755581425651866</c:v>
                </c:pt>
                <c:pt idx="213">
                  <c:v>0.40787572646204218</c:v>
                </c:pt>
                <c:pt idx="214">
                  <c:v>0.40845562219618081</c:v>
                </c:pt>
                <c:pt idx="215">
                  <c:v>0.40899052653540424</c:v>
                </c:pt>
                <c:pt idx="216">
                  <c:v>0.40960092095795109</c:v>
                </c:pt>
                <c:pt idx="217">
                  <c:v>0.41202551268673815</c:v>
                </c:pt>
                <c:pt idx="218">
                  <c:v>0.41417072875033317</c:v>
                </c:pt>
                <c:pt idx="219">
                  <c:v>0.41513030080750973</c:v>
                </c:pt>
                <c:pt idx="220">
                  <c:v>0.4192441960966356</c:v>
                </c:pt>
                <c:pt idx="221">
                  <c:v>0.41982176481851313</c:v>
                </c:pt>
                <c:pt idx="222">
                  <c:v>0.42618680991486346</c:v>
                </c:pt>
                <c:pt idx="223">
                  <c:v>0.42663274053931988</c:v>
                </c:pt>
                <c:pt idx="224">
                  <c:v>0.42785155764167776</c:v>
                </c:pt>
                <c:pt idx="225">
                  <c:v>0.42838292656916227</c:v>
                </c:pt>
                <c:pt idx="226">
                  <c:v>0.43518030061914592</c:v>
                </c:pt>
                <c:pt idx="227">
                  <c:v>0.43616040759315416</c:v>
                </c:pt>
                <c:pt idx="228">
                  <c:v>0.43895741160350121</c:v>
                </c:pt>
                <c:pt idx="229">
                  <c:v>0.44080893325292203</c:v>
                </c:pt>
                <c:pt idx="230">
                  <c:v>0.44120824593442065</c:v>
                </c:pt>
                <c:pt idx="231">
                  <c:v>0.4442681142569469</c:v>
                </c:pt>
                <c:pt idx="232">
                  <c:v>0.44534403498158842</c:v>
                </c:pt>
                <c:pt idx="233">
                  <c:v>0.44534623606910484</c:v>
                </c:pt>
                <c:pt idx="234">
                  <c:v>0.44537349840206586</c:v>
                </c:pt>
                <c:pt idx="235">
                  <c:v>0.4498265288837654</c:v>
                </c:pt>
                <c:pt idx="236">
                  <c:v>0.45201551944619967</c:v>
                </c:pt>
                <c:pt idx="237">
                  <c:v>0.45209151871015801</c:v>
                </c:pt>
                <c:pt idx="238">
                  <c:v>0.45321592953771656</c:v>
                </c:pt>
                <c:pt idx="239">
                  <c:v>0.45435791427096917</c:v>
                </c:pt>
                <c:pt idx="240">
                  <c:v>0.45570000807840644</c:v>
                </c:pt>
                <c:pt idx="241">
                  <c:v>0.45995571808814156</c:v>
                </c:pt>
                <c:pt idx="242">
                  <c:v>0.46100838022373103</c:v>
                </c:pt>
                <c:pt idx="243">
                  <c:v>0.46370918779113146</c:v>
                </c:pt>
                <c:pt idx="244">
                  <c:v>0.46380425023881822</c:v>
                </c:pt>
                <c:pt idx="245">
                  <c:v>0.46549888063721334</c:v>
                </c:pt>
                <c:pt idx="246">
                  <c:v>0.46621305442028138</c:v>
                </c:pt>
                <c:pt idx="247">
                  <c:v>0.46888353467279853</c:v>
                </c:pt>
                <c:pt idx="248">
                  <c:v>0.47066968007404925</c:v>
                </c:pt>
                <c:pt idx="249">
                  <c:v>0.4725846164739112</c:v>
                </c:pt>
                <c:pt idx="250">
                  <c:v>0.47416386723980158</c:v>
                </c:pt>
                <c:pt idx="251">
                  <c:v>0.47449723557728596</c:v>
                </c:pt>
                <c:pt idx="252">
                  <c:v>0.47564378852850886</c:v>
                </c:pt>
                <c:pt idx="253">
                  <c:v>0.4759969225624805</c:v>
                </c:pt>
                <c:pt idx="254">
                  <c:v>0.47936178176914301</c:v>
                </c:pt>
                <c:pt idx="255">
                  <c:v>0.48100853324119419</c:v>
                </c:pt>
                <c:pt idx="256">
                  <c:v>0.4830906771093168</c:v>
                </c:pt>
                <c:pt idx="257">
                  <c:v>0.48408312534732068</c:v>
                </c:pt>
                <c:pt idx="258">
                  <c:v>0.48591162024585577</c:v>
                </c:pt>
                <c:pt idx="259">
                  <c:v>0.48785821093422027</c:v>
                </c:pt>
                <c:pt idx="260">
                  <c:v>0.48804043967641819</c:v>
                </c:pt>
                <c:pt idx="261">
                  <c:v>0.48890452040789817</c:v>
                </c:pt>
                <c:pt idx="262">
                  <c:v>0.49517243097134961</c:v>
                </c:pt>
                <c:pt idx="263">
                  <c:v>0.49617300561009015</c:v>
                </c:pt>
                <c:pt idx="264">
                  <c:v>0.49678973224043937</c:v>
                </c:pt>
                <c:pt idx="265">
                  <c:v>0.49850152069169623</c:v>
                </c:pt>
                <c:pt idx="266">
                  <c:v>0.49872496047209358</c:v>
                </c:pt>
                <c:pt idx="267">
                  <c:v>0.50006583352867673</c:v>
                </c:pt>
                <c:pt idx="268">
                  <c:v>0.50046267802376498</c:v>
                </c:pt>
                <c:pt idx="269">
                  <c:v>0.50486550261962526</c:v>
                </c:pt>
                <c:pt idx="270">
                  <c:v>0.50635817476740441</c:v>
                </c:pt>
                <c:pt idx="271">
                  <c:v>0.50662514080231302</c:v>
                </c:pt>
                <c:pt idx="272">
                  <c:v>0.50669467613287178</c:v>
                </c:pt>
                <c:pt idx="273">
                  <c:v>0.51171277205520493</c:v>
                </c:pt>
                <c:pt idx="274">
                  <c:v>0.51281439515605953</c:v>
                </c:pt>
                <c:pt idx="275">
                  <c:v>0.5149809327867868</c:v>
                </c:pt>
                <c:pt idx="276">
                  <c:v>0.51570254154118567</c:v>
                </c:pt>
                <c:pt idx="277">
                  <c:v>0.51723918692023529</c:v>
                </c:pt>
                <c:pt idx="278">
                  <c:v>0.51835642884929811</c:v>
                </c:pt>
                <c:pt idx="279">
                  <c:v>0.52348514336299634</c:v>
                </c:pt>
                <c:pt idx="280">
                  <c:v>0.52403791885631079</c:v>
                </c:pt>
                <c:pt idx="281">
                  <c:v>0.52763292337683543</c:v>
                </c:pt>
                <c:pt idx="282">
                  <c:v>0.53133516764967659</c:v>
                </c:pt>
                <c:pt idx="283">
                  <c:v>0.53137875183280348</c:v>
                </c:pt>
                <c:pt idx="284">
                  <c:v>0.53201698988501744</c:v>
                </c:pt>
                <c:pt idx="285">
                  <c:v>0.53300655171163747</c:v>
                </c:pt>
                <c:pt idx="286">
                  <c:v>0.53412703248658366</c:v>
                </c:pt>
                <c:pt idx="287">
                  <c:v>0.53636870109697121</c:v>
                </c:pt>
                <c:pt idx="288">
                  <c:v>0.53723872822135021</c:v>
                </c:pt>
                <c:pt idx="289">
                  <c:v>0.53858565409683368</c:v>
                </c:pt>
                <c:pt idx="290">
                  <c:v>0.53955171002213564</c:v>
                </c:pt>
                <c:pt idx="291">
                  <c:v>0.54004102056264791</c:v>
                </c:pt>
                <c:pt idx="292">
                  <c:v>0.54132333933714449</c:v>
                </c:pt>
                <c:pt idx="293">
                  <c:v>0.54348716286963306</c:v>
                </c:pt>
                <c:pt idx="294">
                  <c:v>0.5435054397276875</c:v>
                </c:pt>
                <c:pt idx="295">
                  <c:v>0.54389803428263361</c:v>
                </c:pt>
                <c:pt idx="296">
                  <c:v>0.54647292498458477</c:v>
                </c:pt>
                <c:pt idx="297">
                  <c:v>0.55197685499216431</c:v>
                </c:pt>
                <c:pt idx="298">
                  <c:v>0.55340419212412706</c:v>
                </c:pt>
                <c:pt idx="299">
                  <c:v>0.5535227830531213</c:v>
                </c:pt>
                <c:pt idx="300">
                  <c:v>0.55480527731997387</c:v>
                </c:pt>
                <c:pt idx="301">
                  <c:v>0.57795632802169516</c:v>
                </c:pt>
                <c:pt idx="302">
                  <c:v>0.57888768024798876</c:v>
                </c:pt>
                <c:pt idx="303">
                  <c:v>0.5834090122378216</c:v>
                </c:pt>
                <c:pt idx="304">
                  <c:v>0.58374095403602888</c:v>
                </c:pt>
                <c:pt idx="305">
                  <c:v>0.5840749571965842</c:v>
                </c:pt>
                <c:pt idx="306">
                  <c:v>0.58442967921531908</c:v>
                </c:pt>
                <c:pt idx="307">
                  <c:v>0.58631964042548324</c:v>
                </c:pt>
                <c:pt idx="308">
                  <c:v>0.59195222583789731</c:v>
                </c:pt>
                <c:pt idx="309">
                  <c:v>0.59224360709839519</c:v>
                </c:pt>
                <c:pt idx="310">
                  <c:v>0.59672357679535126</c:v>
                </c:pt>
                <c:pt idx="311">
                  <c:v>0.60329656068794357</c:v>
                </c:pt>
                <c:pt idx="312">
                  <c:v>0.60345617917829386</c:v>
                </c:pt>
                <c:pt idx="313">
                  <c:v>0.60579160161108492</c:v>
                </c:pt>
                <c:pt idx="314">
                  <c:v>0.60626969788602547</c:v>
                </c:pt>
                <c:pt idx="315">
                  <c:v>0.60653040929313606</c:v>
                </c:pt>
                <c:pt idx="316">
                  <c:v>0.61273829165145588</c:v>
                </c:pt>
                <c:pt idx="317">
                  <c:v>0.61381159530820728</c:v>
                </c:pt>
                <c:pt idx="318">
                  <c:v>0.61886844220251658</c:v>
                </c:pt>
                <c:pt idx="319">
                  <c:v>0.62334806174838575</c:v>
                </c:pt>
                <c:pt idx="320">
                  <c:v>0.62563704397026365</c:v>
                </c:pt>
                <c:pt idx="321">
                  <c:v>0.62602422615683395</c:v>
                </c:pt>
                <c:pt idx="322">
                  <c:v>0.62610215639177424</c:v>
                </c:pt>
                <c:pt idx="323">
                  <c:v>0.62626311142117619</c:v>
                </c:pt>
                <c:pt idx="324">
                  <c:v>0.6310724450507047</c:v>
                </c:pt>
                <c:pt idx="325">
                  <c:v>0.63828225536707739</c:v>
                </c:pt>
                <c:pt idx="326">
                  <c:v>0.63972272368536087</c:v>
                </c:pt>
                <c:pt idx="327">
                  <c:v>0.64102021531067332</c:v>
                </c:pt>
                <c:pt idx="328">
                  <c:v>0.65286005394443969</c:v>
                </c:pt>
                <c:pt idx="329">
                  <c:v>0.65372518913467437</c:v>
                </c:pt>
                <c:pt idx="330">
                  <c:v>0.6537915399438029</c:v>
                </c:pt>
                <c:pt idx="331">
                  <c:v>0.65451226969405163</c:v>
                </c:pt>
                <c:pt idx="332">
                  <c:v>0.6547441589336348</c:v>
                </c:pt>
                <c:pt idx="333">
                  <c:v>0.65558127442882952</c:v>
                </c:pt>
                <c:pt idx="334">
                  <c:v>0.65990828476555785</c:v>
                </c:pt>
                <c:pt idx="335">
                  <c:v>0.66087152968101648</c:v>
                </c:pt>
                <c:pt idx="336">
                  <c:v>0.66246651110276467</c:v>
                </c:pt>
                <c:pt idx="337">
                  <c:v>0.66263959139045292</c:v>
                </c:pt>
                <c:pt idx="338">
                  <c:v>0.66603605321445303</c:v>
                </c:pt>
                <c:pt idx="339">
                  <c:v>0.67301932300799927</c:v>
                </c:pt>
                <c:pt idx="340">
                  <c:v>0.67942586971934948</c:v>
                </c:pt>
                <c:pt idx="341">
                  <c:v>0.67945113690451264</c:v>
                </c:pt>
                <c:pt idx="342">
                  <c:v>0.68978964571907464</c:v>
                </c:pt>
                <c:pt idx="343">
                  <c:v>0.69324721456229355</c:v>
                </c:pt>
                <c:pt idx="344">
                  <c:v>0.70375791799269438</c:v>
                </c:pt>
                <c:pt idx="345">
                  <c:v>0.70405099796158721</c:v>
                </c:pt>
                <c:pt idx="346">
                  <c:v>0.70789158579825595</c:v>
                </c:pt>
                <c:pt idx="347">
                  <c:v>0.71132609660138668</c:v>
                </c:pt>
                <c:pt idx="348">
                  <c:v>0.71854243550930796</c:v>
                </c:pt>
                <c:pt idx="349">
                  <c:v>0.72068793920679686</c:v>
                </c:pt>
                <c:pt idx="350">
                  <c:v>0.72250206518822668</c:v>
                </c:pt>
                <c:pt idx="351">
                  <c:v>0.72427741626468256</c:v>
                </c:pt>
                <c:pt idx="352">
                  <c:v>0.73793360433230881</c:v>
                </c:pt>
                <c:pt idx="353">
                  <c:v>0.74978703864443275</c:v>
                </c:pt>
                <c:pt idx="354">
                  <c:v>0.75887550437197271</c:v>
                </c:pt>
                <c:pt idx="355">
                  <c:v>0.76519817561586145</c:v>
                </c:pt>
                <c:pt idx="356">
                  <c:v>0.77992463406979273</c:v>
                </c:pt>
                <c:pt idx="357">
                  <c:v>0.79552509277181682</c:v>
                </c:pt>
                <c:pt idx="358">
                  <c:v>0.80131502876319449</c:v>
                </c:pt>
                <c:pt idx="359">
                  <c:v>0.810898575532921</c:v>
                </c:pt>
                <c:pt idx="360">
                  <c:v>0.82394354401540737</c:v>
                </c:pt>
                <c:pt idx="361">
                  <c:v>0.8477922237187836</c:v>
                </c:pt>
                <c:pt idx="362">
                  <c:v>0.85590232776415609</c:v>
                </c:pt>
                <c:pt idx="363">
                  <c:v>0.86040267771936019</c:v>
                </c:pt>
                <c:pt idx="364">
                  <c:v>0.86185816420769956</c:v>
                </c:pt>
                <c:pt idx="365">
                  <c:v>0.86615965957197283</c:v>
                </c:pt>
                <c:pt idx="366">
                  <c:v>0.87456050919801021</c:v>
                </c:pt>
                <c:pt idx="367">
                  <c:v>0.87496292055656111</c:v>
                </c:pt>
                <c:pt idx="368">
                  <c:v>0.89601858334522066</c:v>
                </c:pt>
                <c:pt idx="369">
                  <c:v>0.89892339161262891</c:v>
                </c:pt>
                <c:pt idx="370">
                  <c:v>0.90071918191024336</c:v>
                </c:pt>
                <c:pt idx="371">
                  <c:v>0.90383547653976459</c:v>
                </c:pt>
                <c:pt idx="372">
                  <c:v>0.90509303070729119</c:v>
                </c:pt>
                <c:pt idx="373">
                  <c:v>0.90516825245376331</c:v>
                </c:pt>
                <c:pt idx="374">
                  <c:v>0.90981692863105312</c:v>
                </c:pt>
                <c:pt idx="375">
                  <c:v>0.92559399921228691</c:v>
                </c:pt>
                <c:pt idx="376">
                  <c:v>0.9468309057121479</c:v>
                </c:pt>
                <c:pt idx="377">
                  <c:v>0.96126524319732121</c:v>
                </c:pt>
                <c:pt idx="378">
                  <c:v>0.9834476496020943</c:v>
                </c:pt>
                <c:pt idx="379">
                  <c:v>1.0037075525882815</c:v>
                </c:pt>
                <c:pt idx="380">
                  <c:v>1.031348242823914</c:v>
                </c:pt>
                <c:pt idx="381">
                  <c:v>1.037934235824336</c:v>
                </c:pt>
                <c:pt idx="382">
                  <c:v>1.0392003566268988</c:v>
                </c:pt>
                <c:pt idx="383">
                  <c:v>1.0502058404565637</c:v>
                </c:pt>
                <c:pt idx="384">
                  <c:v>1.0561431126770406</c:v>
                </c:pt>
                <c:pt idx="385">
                  <c:v>1.0608389608270923</c:v>
                </c:pt>
                <c:pt idx="386">
                  <c:v>1.087635309474442</c:v>
                </c:pt>
                <c:pt idx="387">
                  <c:v>1.1068538003978194</c:v>
                </c:pt>
                <c:pt idx="388">
                  <c:v>1.1206351866287325</c:v>
                </c:pt>
                <c:pt idx="389">
                  <c:v>1.1277250763754854</c:v>
                </c:pt>
                <c:pt idx="390">
                  <c:v>1.2681951486478895</c:v>
                </c:pt>
                <c:pt idx="391">
                  <c:v>1.3878965203906375</c:v>
                </c:pt>
                <c:pt idx="392">
                  <c:v>1.4000090296992742</c:v>
                </c:pt>
                <c:pt idx="393">
                  <c:v>1.7020743028017862</c:v>
                </c:pt>
              </c:numCache>
            </c:numRef>
          </c:xVal>
          <c:yVal>
            <c:numRef>
              <c:f>Sheet4!$C$240:$C$633</c:f>
              <c:numCache>
                <c:formatCode>0%</c:formatCode>
                <c:ptCount val="394"/>
                <c:pt idx="0">
                  <c:v>3.4595744680851137E-2</c:v>
                </c:pt>
                <c:pt idx="1">
                  <c:v>1.2057134442644779E-2</c:v>
                </c:pt>
                <c:pt idx="2">
                  <c:v>3.1276670164393172E-2</c:v>
                </c:pt>
                <c:pt idx="3">
                  <c:v>7.8797606887495153E-3</c:v>
                </c:pt>
                <c:pt idx="4">
                  <c:v>-1.3352011655272777E-2</c:v>
                </c:pt>
                <c:pt idx="5">
                  <c:v>1.0563629918468598E-2</c:v>
                </c:pt>
                <c:pt idx="6">
                  <c:v>2.716141787883064E-2</c:v>
                </c:pt>
                <c:pt idx="7">
                  <c:v>2.3515429524603837E-2</c:v>
                </c:pt>
                <c:pt idx="8">
                  <c:v>7.9970919665575124E-3</c:v>
                </c:pt>
                <c:pt idx="9">
                  <c:v>2.5484960098219878E-2</c:v>
                </c:pt>
                <c:pt idx="10">
                  <c:v>1.958389082151446E-2</c:v>
                </c:pt>
                <c:pt idx="11">
                  <c:v>-5.9401431359792367E-3</c:v>
                </c:pt>
                <c:pt idx="12">
                  <c:v>1.9076956333765605E-2</c:v>
                </c:pt>
                <c:pt idx="13">
                  <c:v>2.9434389140271522E-2</c:v>
                </c:pt>
                <c:pt idx="14">
                  <c:v>3.2404032570763963E-2</c:v>
                </c:pt>
                <c:pt idx="15">
                  <c:v>3.9768041237113305E-2</c:v>
                </c:pt>
                <c:pt idx="16">
                  <c:v>2.125059818152808E-2</c:v>
                </c:pt>
                <c:pt idx="17">
                  <c:v>2.8573067546249664E-2</c:v>
                </c:pt>
                <c:pt idx="18">
                  <c:v>2.3788214443952294E-2</c:v>
                </c:pt>
                <c:pt idx="19">
                  <c:v>2.0808080808080831E-2</c:v>
                </c:pt>
                <c:pt idx="20">
                  <c:v>2.1396103896103913E-2</c:v>
                </c:pt>
                <c:pt idx="21">
                  <c:v>1.8035202619729906E-2</c:v>
                </c:pt>
                <c:pt idx="22">
                  <c:v>1.5693591946967844E-2</c:v>
                </c:pt>
                <c:pt idx="23">
                  <c:v>1.513671274961581E-2</c:v>
                </c:pt>
                <c:pt idx="24">
                  <c:v>2.571145965804722E-2</c:v>
                </c:pt>
                <c:pt idx="25">
                  <c:v>2.2360406091370466E-2</c:v>
                </c:pt>
                <c:pt idx="26">
                  <c:v>1.2753552180303718E-2</c:v>
                </c:pt>
                <c:pt idx="27">
                  <c:v>3.1964492473948392E-2</c:v>
                </c:pt>
                <c:pt idx="28">
                  <c:v>1.025355359200919E-2</c:v>
                </c:pt>
                <c:pt idx="29">
                  <c:v>2.4018892630003785E-2</c:v>
                </c:pt>
                <c:pt idx="30">
                  <c:v>2.5499001996007964E-2</c:v>
                </c:pt>
                <c:pt idx="31">
                  <c:v>1.7811147186147291E-2</c:v>
                </c:pt>
                <c:pt idx="32">
                  <c:v>2.530985915492967E-2</c:v>
                </c:pt>
                <c:pt idx="33">
                  <c:v>2.9988826815642522E-2</c:v>
                </c:pt>
                <c:pt idx="34">
                  <c:v>2.6645923425798967E-2</c:v>
                </c:pt>
                <c:pt idx="35">
                  <c:v>2.4332344213649826E-2</c:v>
                </c:pt>
                <c:pt idx="36">
                  <c:v>9.4641614474599844E-3</c:v>
                </c:pt>
                <c:pt idx="37">
                  <c:v>1.4868503837926372E-2</c:v>
                </c:pt>
                <c:pt idx="38">
                  <c:v>3.0578054690204137E-2</c:v>
                </c:pt>
                <c:pt idx="39">
                  <c:v>1.833093783686679E-2</c:v>
                </c:pt>
                <c:pt idx="40">
                  <c:v>5.4903982471967705E-3</c:v>
                </c:pt>
                <c:pt idx="41">
                  <c:v>1.8473903552292059E-2</c:v>
                </c:pt>
                <c:pt idx="42">
                  <c:v>2.964177292046144E-2</c:v>
                </c:pt>
                <c:pt idx="43">
                  <c:v>5.3836709637815616E-3</c:v>
                </c:pt>
                <c:pt idx="44">
                  <c:v>2.4286107101120447E-2</c:v>
                </c:pt>
                <c:pt idx="45">
                  <c:v>2.122853368560107E-2</c:v>
                </c:pt>
                <c:pt idx="46">
                  <c:v>2.3479080286468168E-2</c:v>
                </c:pt>
                <c:pt idx="47">
                  <c:v>2.1179602129448138E-2</c:v>
                </c:pt>
                <c:pt idx="48">
                  <c:v>2.7629233511586415E-2</c:v>
                </c:pt>
                <c:pt idx="49">
                  <c:v>1.4886057338887593E-2</c:v>
                </c:pt>
                <c:pt idx="50">
                  <c:v>8.8674275680420411E-3</c:v>
                </c:pt>
                <c:pt idx="51">
                  <c:v>3.1388539306988816E-2</c:v>
                </c:pt>
                <c:pt idx="52">
                  <c:v>3.0684931506849145E-2</c:v>
                </c:pt>
                <c:pt idx="53">
                  <c:v>2.2771672771672691E-2</c:v>
                </c:pt>
                <c:pt idx="54">
                  <c:v>2.6891314665401067E-2</c:v>
                </c:pt>
                <c:pt idx="55">
                  <c:v>7.9289940828402017E-3</c:v>
                </c:pt>
                <c:pt idx="56">
                  <c:v>1.4337704434949305E-2</c:v>
                </c:pt>
                <c:pt idx="57">
                  <c:v>1.5135850388144023E-2</c:v>
                </c:pt>
                <c:pt idx="58">
                  <c:v>2.7738693467336706E-2</c:v>
                </c:pt>
                <c:pt idx="59">
                  <c:v>2.0403709765413058E-3</c:v>
                </c:pt>
                <c:pt idx="60">
                  <c:v>2.6524622375045936E-2</c:v>
                </c:pt>
                <c:pt idx="61">
                  <c:v>4.7625508819537643E-3</c:v>
                </c:pt>
                <c:pt idx="62">
                  <c:v>2.2517941856221801E-2</c:v>
                </c:pt>
                <c:pt idx="63">
                  <c:v>1.5646716390758542E-2</c:v>
                </c:pt>
                <c:pt idx="64">
                  <c:v>2.7753054101221641E-2</c:v>
                </c:pt>
                <c:pt idx="65">
                  <c:v>2.7244147157190701E-2</c:v>
                </c:pt>
                <c:pt idx="66">
                  <c:v>2.6623292127521125E-2</c:v>
                </c:pt>
                <c:pt idx="67">
                  <c:v>2.7237824760702578E-2</c:v>
                </c:pt>
                <c:pt idx="68">
                  <c:v>1.8081334723670572E-2</c:v>
                </c:pt>
                <c:pt idx="69">
                  <c:v>2.1162109375000071E-2</c:v>
                </c:pt>
                <c:pt idx="70">
                  <c:v>1.858654572940277E-2</c:v>
                </c:pt>
                <c:pt idx="71">
                  <c:v>2.9524547803617462E-2</c:v>
                </c:pt>
                <c:pt idx="72">
                  <c:v>2.1205711263881488E-2</c:v>
                </c:pt>
                <c:pt idx="73">
                  <c:v>2.4871449724054306E-2</c:v>
                </c:pt>
                <c:pt idx="74">
                  <c:v>3.0437678401522339E-2</c:v>
                </c:pt>
                <c:pt idx="75">
                  <c:v>1.1249494541043292E-2</c:v>
                </c:pt>
                <c:pt idx="76">
                  <c:v>2.0618101545254008E-2</c:v>
                </c:pt>
                <c:pt idx="77">
                  <c:v>3.518332999398921E-2</c:v>
                </c:pt>
                <c:pt idx="78">
                  <c:v>5.3238042880703329E-3</c:v>
                </c:pt>
                <c:pt idx="79">
                  <c:v>2.3210717529518643E-2</c:v>
                </c:pt>
                <c:pt idx="80">
                  <c:v>1.9409801510626989E-2</c:v>
                </c:pt>
                <c:pt idx="81">
                  <c:v>3.0745598275242703E-2</c:v>
                </c:pt>
                <c:pt idx="82">
                  <c:v>2.3885008060182678E-2</c:v>
                </c:pt>
                <c:pt idx="83">
                  <c:v>1.4409282700421855E-2</c:v>
                </c:pt>
                <c:pt idx="84">
                  <c:v>2.476506639428E-2</c:v>
                </c:pt>
                <c:pt idx="85">
                  <c:v>2.5826320812006642E-2</c:v>
                </c:pt>
                <c:pt idx="86">
                  <c:v>3.2816597808514425E-2</c:v>
                </c:pt>
                <c:pt idx="87">
                  <c:v>2.9550398839738978E-2</c:v>
                </c:pt>
                <c:pt idx="88">
                  <c:v>2.9741504501887839E-2</c:v>
                </c:pt>
                <c:pt idx="89">
                  <c:v>9.3165467625899723E-3</c:v>
                </c:pt>
                <c:pt idx="90">
                  <c:v>2.5688793718772196E-2</c:v>
                </c:pt>
                <c:pt idx="91">
                  <c:v>3.6468307484828211E-2</c:v>
                </c:pt>
                <c:pt idx="92">
                  <c:v>2.0987868284228828E-2</c:v>
                </c:pt>
                <c:pt idx="93">
                  <c:v>1.8754889178618006E-2</c:v>
                </c:pt>
                <c:pt idx="94">
                  <c:v>2.5097905901550144E-2</c:v>
                </c:pt>
                <c:pt idx="95">
                  <c:v>2.2506769825918704E-2</c:v>
                </c:pt>
                <c:pt idx="96">
                  <c:v>2.3503591380686251E-2</c:v>
                </c:pt>
                <c:pt idx="97">
                  <c:v>2.7710049423393723E-2</c:v>
                </c:pt>
                <c:pt idx="98">
                  <c:v>1.3634677219886315E-2</c:v>
                </c:pt>
                <c:pt idx="99">
                  <c:v>1.2280843337032055E-2</c:v>
                </c:pt>
                <c:pt idx="100">
                  <c:v>3.2829643888354187E-2</c:v>
                </c:pt>
                <c:pt idx="101">
                  <c:v>3.4006899950714597E-2</c:v>
                </c:pt>
                <c:pt idx="102">
                  <c:v>6.9376080883332136E-3</c:v>
                </c:pt>
                <c:pt idx="103">
                  <c:v>2.0720935267373841E-2</c:v>
                </c:pt>
                <c:pt idx="104">
                  <c:v>1.747498075442655E-2</c:v>
                </c:pt>
                <c:pt idx="105">
                  <c:v>1.5783549783549677E-2</c:v>
                </c:pt>
                <c:pt idx="106">
                  <c:v>2.3190045248868696E-2</c:v>
                </c:pt>
                <c:pt idx="107">
                  <c:v>1.159544603867757E-2</c:v>
                </c:pt>
                <c:pt idx="108">
                  <c:v>1.7565036420395419E-2</c:v>
                </c:pt>
                <c:pt idx="109">
                  <c:v>2.6553773024361238E-2</c:v>
                </c:pt>
                <c:pt idx="110">
                  <c:v>1.2724177071509635E-2</c:v>
                </c:pt>
                <c:pt idx="111">
                  <c:v>2.2956841138659367E-2</c:v>
                </c:pt>
                <c:pt idx="112">
                  <c:v>8.0692362598142608E-3</c:v>
                </c:pt>
                <c:pt idx="113">
                  <c:v>3.3469387755101998E-2</c:v>
                </c:pt>
                <c:pt idx="114">
                  <c:v>1.8274501439693003E-2</c:v>
                </c:pt>
                <c:pt idx="115">
                  <c:v>1.4249697806941741E-2</c:v>
                </c:pt>
                <c:pt idx="116">
                  <c:v>2.8925118483412282E-2</c:v>
                </c:pt>
                <c:pt idx="117">
                  <c:v>2.6795993864477063E-2</c:v>
                </c:pt>
                <c:pt idx="118">
                  <c:v>2.4603197057575299E-2</c:v>
                </c:pt>
                <c:pt idx="119">
                  <c:v>1.9741953385127742E-2</c:v>
                </c:pt>
                <c:pt idx="120">
                  <c:v>1.9348560255954439E-2</c:v>
                </c:pt>
                <c:pt idx="121">
                  <c:v>1.2160493827160446E-2</c:v>
                </c:pt>
                <c:pt idx="122">
                  <c:v>2.8218970736629601E-2</c:v>
                </c:pt>
                <c:pt idx="123">
                  <c:v>2.0482476103778069E-3</c:v>
                </c:pt>
                <c:pt idx="124">
                  <c:v>2.6116373477672594E-2</c:v>
                </c:pt>
                <c:pt idx="125">
                  <c:v>1.7915425848719524E-2</c:v>
                </c:pt>
                <c:pt idx="126">
                  <c:v>2.8441009539910578E-2</c:v>
                </c:pt>
                <c:pt idx="127">
                  <c:v>2.5106580166821102E-2</c:v>
                </c:pt>
                <c:pt idx="128">
                  <c:v>2.1158536585365928E-2</c:v>
                </c:pt>
                <c:pt idx="129">
                  <c:v>2.1874756145142449E-2</c:v>
                </c:pt>
                <c:pt idx="130">
                  <c:v>2.8006824879789116E-2</c:v>
                </c:pt>
                <c:pt idx="131">
                  <c:v>2.6862606787365628E-2</c:v>
                </c:pt>
                <c:pt idx="132">
                  <c:v>1.8000427487442572E-2</c:v>
                </c:pt>
                <c:pt idx="133">
                  <c:v>3.0314960629921339E-2</c:v>
                </c:pt>
                <c:pt idx="134">
                  <c:v>2.8565603017636887E-2</c:v>
                </c:pt>
                <c:pt idx="135">
                  <c:v>2.4893747133465816E-2</c:v>
                </c:pt>
                <c:pt idx="136">
                  <c:v>1.2115839243498794E-2</c:v>
                </c:pt>
                <c:pt idx="137">
                  <c:v>1.06069457968192E-2</c:v>
                </c:pt>
                <c:pt idx="138">
                  <c:v>2.7317483694508704E-2</c:v>
                </c:pt>
                <c:pt idx="139">
                  <c:v>1.6392414981977854E-2</c:v>
                </c:pt>
                <c:pt idx="140">
                  <c:v>2.1033568904593736E-2</c:v>
                </c:pt>
                <c:pt idx="141">
                  <c:v>2.6843657817109179E-2</c:v>
                </c:pt>
                <c:pt idx="142">
                  <c:v>2.3279009126466743E-2</c:v>
                </c:pt>
                <c:pt idx="143">
                  <c:v>1.2722283205268914E-2</c:v>
                </c:pt>
                <c:pt idx="144">
                  <c:v>3.4937888198758316E-3</c:v>
                </c:pt>
                <c:pt idx="145">
                  <c:v>1.6550169109357471E-2</c:v>
                </c:pt>
                <c:pt idx="146">
                  <c:v>1.4301547869291165E-2</c:v>
                </c:pt>
                <c:pt idx="147">
                  <c:v>1.7500000000000071E-2</c:v>
                </c:pt>
                <c:pt idx="148">
                  <c:v>2.364568081991214E-2</c:v>
                </c:pt>
                <c:pt idx="149">
                  <c:v>3.2478632478632585E-2</c:v>
                </c:pt>
                <c:pt idx="150">
                  <c:v>2.737190082644636E-2</c:v>
                </c:pt>
                <c:pt idx="151">
                  <c:v>2.5152389313934487E-2</c:v>
                </c:pt>
                <c:pt idx="152">
                  <c:v>2.4764397905759239E-2</c:v>
                </c:pt>
                <c:pt idx="153">
                  <c:v>3.0075519925641947E-2</c:v>
                </c:pt>
                <c:pt idx="154">
                  <c:v>2.2555016784781889E-2</c:v>
                </c:pt>
                <c:pt idx="155">
                  <c:v>9.1497093023256149E-3</c:v>
                </c:pt>
                <c:pt idx="156">
                  <c:v>2.3907291776907647E-2</c:v>
                </c:pt>
                <c:pt idx="157">
                  <c:v>1.437444543034605E-2</c:v>
                </c:pt>
                <c:pt idx="158">
                  <c:v>2.222640673460341E-2</c:v>
                </c:pt>
                <c:pt idx="159">
                  <c:v>3.4881289479416377E-2</c:v>
                </c:pt>
                <c:pt idx="160">
                  <c:v>2.2082051282051207E-2</c:v>
                </c:pt>
                <c:pt idx="161">
                  <c:v>3.2094493250482081E-2</c:v>
                </c:pt>
                <c:pt idx="162">
                  <c:v>1.5270467836257406E-2</c:v>
                </c:pt>
                <c:pt idx="163">
                  <c:v>3.3641058747579056E-2</c:v>
                </c:pt>
                <c:pt idx="164">
                  <c:v>2.1119760479041849E-2</c:v>
                </c:pt>
                <c:pt idx="165">
                  <c:v>2.1057770545158672E-2</c:v>
                </c:pt>
                <c:pt idx="166">
                  <c:v>1.9938034818530515E-2</c:v>
                </c:pt>
                <c:pt idx="167">
                  <c:v>1.896994295743748E-2</c:v>
                </c:pt>
                <c:pt idx="168">
                  <c:v>2.5448215839860788E-2</c:v>
                </c:pt>
                <c:pt idx="169">
                  <c:v>1.3185134518924002E-2</c:v>
                </c:pt>
                <c:pt idx="170">
                  <c:v>3.9321241793702111E-2</c:v>
                </c:pt>
                <c:pt idx="171">
                  <c:v>3.0378425402348919E-2</c:v>
                </c:pt>
                <c:pt idx="172">
                  <c:v>1.2408452976286455E-2</c:v>
                </c:pt>
                <c:pt idx="173">
                  <c:v>1.8991234814700331E-3</c:v>
                </c:pt>
                <c:pt idx="174">
                  <c:v>2.4845630559916287E-2</c:v>
                </c:pt>
                <c:pt idx="175">
                  <c:v>2.4228356336260859E-2</c:v>
                </c:pt>
                <c:pt idx="176">
                  <c:v>1.83405414063742E-3</c:v>
                </c:pt>
                <c:pt idx="177">
                  <c:v>1.9663699307616245E-2</c:v>
                </c:pt>
                <c:pt idx="178">
                  <c:v>1.6073619631901792E-2</c:v>
                </c:pt>
                <c:pt idx="179">
                  <c:v>1.0936549081483005E-2</c:v>
                </c:pt>
                <c:pt idx="180">
                  <c:v>2.9412850812407632E-2</c:v>
                </c:pt>
                <c:pt idx="181">
                  <c:v>2.6512495337560615E-2</c:v>
                </c:pt>
                <c:pt idx="182">
                  <c:v>1.6933627234876347E-2</c:v>
                </c:pt>
                <c:pt idx="183">
                  <c:v>2.0470524607896223E-2</c:v>
                </c:pt>
                <c:pt idx="184">
                  <c:v>2.5498349834983447E-2</c:v>
                </c:pt>
                <c:pt idx="185">
                  <c:v>1.5525400139178913E-2</c:v>
                </c:pt>
                <c:pt idx="186">
                  <c:v>3.2490118577075178E-2</c:v>
                </c:pt>
                <c:pt idx="187">
                  <c:v>2.0681818181818024E-2</c:v>
                </c:pt>
                <c:pt idx="188">
                  <c:v>1.2583431488025099E-2</c:v>
                </c:pt>
                <c:pt idx="189">
                  <c:v>2.6187443130118337E-2</c:v>
                </c:pt>
                <c:pt idx="190">
                  <c:v>2.620297462817156E-2</c:v>
                </c:pt>
                <c:pt idx="191">
                  <c:v>1.597791798107262E-2</c:v>
                </c:pt>
                <c:pt idx="192">
                  <c:v>4.5127118644068265E-3</c:v>
                </c:pt>
                <c:pt idx="193">
                  <c:v>1.9605997210599746E-2</c:v>
                </c:pt>
                <c:pt idx="194">
                  <c:v>1.7100737100737007E-2</c:v>
                </c:pt>
                <c:pt idx="195">
                  <c:v>3.0861259511089534E-2</c:v>
                </c:pt>
                <c:pt idx="196">
                  <c:v>1.5551763367463112E-2</c:v>
                </c:pt>
                <c:pt idx="197">
                  <c:v>3.1711866486685558E-2</c:v>
                </c:pt>
                <c:pt idx="198">
                  <c:v>1.7409024745269397E-2</c:v>
                </c:pt>
                <c:pt idx="199">
                  <c:v>2.0731840524303768E-2</c:v>
                </c:pt>
                <c:pt idx="200">
                  <c:v>2.7586922677737435E-2</c:v>
                </c:pt>
                <c:pt idx="201">
                  <c:v>1.5855338691159515E-2</c:v>
                </c:pt>
                <c:pt idx="202">
                  <c:v>3.032189973614785E-2</c:v>
                </c:pt>
                <c:pt idx="203">
                  <c:v>3.396932574515299E-2</c:v>
                </c:pt>
                <c:pt idx="204">
                  <c:v>2.9262899262899378E-2</c:v>
                </c:pt>
                <c:pt idx="205">
                  <c:v>1.1735985533453785E-2</c:v>
                </c:pt>
                <c:pt idx="206">
                  <c:v>2.5804710500490602E-2</c:v>
                </c:pt>
                <c:pt idx="207">
                  <c:v>8.9588600321766076E-3</c:v>
                </c:pt>
                <c:pt idx="208">
                  <c:v>2.6160614301711682E-2</c:v>
                </c:pt>
                <c:pt idx="209">
                  <c:v>1.322249811076337E-2</c:v>
                </c:pt>
                <c:pt idx="210">
                  <c:v>1.9480763215514507E-2</c:v>
                </c:pt>
                <c:pt idx="211">
                  <c:v>2.7903399477003488E-2</c:v>
                </c:pt>
                <c:pt idx="212">
                  <c:v>1.9079312257348935E-2</c:v>
                </c:pt>
                <c:pt idx="213">
                  <c:v>2.2740213523131603E-2</c:v>
                </c:pt>
                <c:pt idx="214">
                  <c:v>1.4402705640777835E-2</c:v>
                </c:pt>
                <c:pt idx="215">
                  <c:v>1.6220143644563256E-2</c:v>
                </c:pt>
                <c:pt idx="216">
                  <c:v>2.2130620985010729E-2</c:v>
                </c:pt>
                <c:pt idx="217">
                  <c:v>3.3112535612535687E-2</c:v>
                </c:pt>
                <c:pt idx="218">
                  <c:v>2.2146200133719596E-2</c:v>
                </c:pt>
                <c:pt idx="219">
                  <c:v>2.9150516795865666E-2</c:v>
                </c:pt>
                <c:pt idx="220">
                  <c:v>2.2298310597163251E-2</c:v>
                </c:pt>
                <c:pt idx="221">
                  <c:v>2.7467068121941995E-2</c:v>
                </c:pt>
                <c:pt idx="222">
                  <c:v>1.2534793520419862E-2</c:v>
                </c:pt>
                <c:pt idx="223">
                  <c:v>2.9967824967825019E-2</c:v>
                </c:pt>
                <c:pt idx="224">
                  <c:v>2.7059729064039528E-2</c:v>
                </c:pt>
                <c:pt idx="225">
                  <c:v>1.9729770304758976E-2</c:v>
                </c:pt>
                <c:pt idx="226">
                  <c:v>1.9078531965272427E-2</c:v>
                </c:pt>
                <c:pt idx="227">
                  <c:v>3.5008029978586652E-2</c:v>
                </c:pt>
                <c:pt idx="228">
                  <c:v>2.0141637158925141E-2</c:v>
                </c:pt>
                <c:pt idx="229">
                  <c:v>3.1476190476190435E-2</c:v>
                </c:pt>
                <c:pt idx="230">
                  <c:v>1.8492904909476415E-2</c:v>
                </c:pt>
                <c:pt idx="231">
                  <c:v>2.5583024722249936E-2</c:v>
                </c:pt>
                <c:pt idx="232">
                  <c:v>1.5474650218143537E-2</c:v>
                </c:pt>
                <c:pt idx="233">
                  <c:v>1.5505791505791455E-2</c:v>
                </c:pt>
                <c:pt idx="234">
                  <c:v>3.1165485278080718E-2</c:v>
                </c:pt>
                <c:pt idx="235">
                  <c:v>2.8281733746130078E-2</c:v>
                </c:pt>
                <c:pt idx="236">
                  <c:v>3.1258955987717441E-2</c:v>
                </c:pt>
                <c:pt idx="237">
                  <c:v>2.0989576094510021E-2</c:v>
                </c:pt>
                <c:pt idx="238">
                  <c:v>2.1466192170818577E-2</c:v>
                </c:pt>
                <c:pt idx="239">
                  <c:v>3.3205292360221961E-2</c:v>
                </c:pt>
                <c:pt idx="240">
                  <c:v>3.0205128205128107E-2</c:v>
                </c:pt>
                <c:pt idx="241">
                  <c:v>2.1588140161725056E-2</c:v>
                </c:pt>
                <c:pt idx="242">
                  <c:v>2.2912633407793592E-2</c:v>
                </c:pt>
                <c:pt idx="243">
                  <c:v>3.5675553547221073E-2</c:v>
                </c:pt>
                <c:pt idx="244">
                  <c:v>2.4170477894876363E-2</c:v>
                </c:pt>
                <c:pt idx="245">
                  <c:v>2.6181936746005885E-2</c:v>
                </c:pt>
                <c:pt idx="246">
                  <c:v>2.3315518228669507E-2</c:v>
                </c:pt>
                <c:pt idx="247">
                  <c:v>2.6348492025896064E-2</c:v>
                </c:pt>
                <c:pt idx="248">
                  <c:v>2.0232363407996612E-2</c:v>
                </c:pt>
                <c:pt idx="249">
                  <c:v>2.476895197825435E-2</c:v>
                </c:pt>
                <c:pt idx="250">
                  <c:v>1.6269249875807246E-2</c:v>
                </c:pt>
                <c:pt idx="251">
                  <c:v>1.8214680929546256E-2</c:v>
                </c:pt>
                <c:pt idx="252">
                  <c:v>2.0786639612923263E-2</c:v>
                </c:pt>
                <c:pt idx="253">
                  <c:v>8.7063595538172667E-3</c:v>
                </c:pt>
                <c:pt idx="254">
                  <c:v>6.0063559322032223E-3</c:v>
                </c:pt>
                <c:pt idx="255">
                  <c:v>1.9675914559292851E-2</c:v>
                </c:pt>
                <c:pt idx="256">
                  <c:v>2.7683127572016408E-2</c:v>
                </c:pt>
                <c:pt idx="257">
                  <c:v>2.281229668184781E-2</c:v>
                </c:pt>
                <c:pt idx="258">
                  <c:v>1.4411943013034056E-2</c:v>
                </c:pt>
                <c:pt idx="259">
                  <c:v>2.752252252252263E-2</c:v>
                </c:pt>
                <c:pt idx="260">
                  <c:v>1.5320628380118606E-2</c:v>
                </c:pt>
                <c:pt idx="261">
                  <c:v>1.0766208251473453E-2</c:v>
                </c:pt>
                <c:pt idx="262">
                  <c:v>2.5866666666666704E-2</c:v>
                </c:pt>
                <c:pt idx="263">
                  <c:v>1.2631930527722046E-2</c:v>
                </c:pt>
                <c:pt idx="264">
                  <c:v>1.8542448242323095E-2</c:v>
                </c:pt>
                <c:pt idx="265">
                  <c:v>2.4466646172763618E-2</c:v>
                </c:pt>
                <c:pt idx="266">
                  <c:v>1.5477159656264172E-2</c:v>
                </c:pt>
                <c:pt idx="267">
                  <c:v>2.5418060200668835E-2</c:v>
                </c:pt>
                <c:pt idx="268">
                  <c:v>2.591736831799496E-2</c:v>
                </c:pt>
                <c:pt idx="269">
                  <c:v>2.0412022012134878E-2</c:v>
                </c:pt>
                <c:pt idx="270">
                  <c:v>1.9998650290187658E-2</c:v>
                </c:pt>
                <c:pt idx="271">
                  <c:v>3.3200434940195755E-2</c:v>
                </c:pt>
                <c:pt idx="272">
                  <c:v>2.563918757467154E-2</c:v>
                </c:pt>
                <c:pt idx="273">
                  <c:v>8.4807417974321897E-3</c:v>
                </c:pt>
                <c:pt idx="274">
                  <c:v>3.9997478090914917E-2</c:v>
                </c:pt>
                <c:pt idx="275">
                  <c:v>1.4357541899441273E-2</c:v>
                </c:pt>
                <c:pt idx="276">
                  <c:v>2.4162176032845872E-2</c:v>
                </c:pt>
                <c:pt idx="277">
                  <c:v>3.5543980238427642E-2</c:v>
                </c:pt>
                <c:pt idx="278">
                  <c:v>2.2505835278426201E-2</c:v>
                </c:pt>
                <c:pt idx="279">
                  <c:v>1.1097560975609655E-2</c:v>
                </c:pt>
                <c:pt idx="280">
                  <c:v>1.8208322289954948E-2</c:v>
                </c:pt>
                <c:pt idx="281">
                  <c:v>2.4552058111380282E-2</c:v>
                </c:pt>
                <c:pt idx="282">
                  <c:v>1.6271963330786843E-2</c:v>
                </c:pt>
                <c:pt idx="283">
                  <c:v>2.4259259259259203E-2</c:v>
                </c:pt>
                <c:pt idx="284">
                  <c:v>1.0558586078987631E-2</c:v>
                </c:pt>
                <c:pt idx="285">
                  <c:v>2.1294692427270778E-2</c:v>
                </c:pt>
                <c:pt idx="286">
                  <c:v>1.9013240857503E-2</c:v>
                </c:pt>
                <c:pt idx="287">
                  <c:v>2.8716169326856278E-2</c:v>
                </c:pt>
                <c:pt idx="288">
                  <c:v>2.2828261332198174E-2</c:v>
                </c:pt>
                <c:pt idx="289">
                  <c:v>9.5999072248638129E-3</c:v>
                </c:pt>
                <c:pt idx="290">
                  <c:v>2.1469194312796258E-2</c:v>
                </c:pt>
                <c:pt idx="291">
                  <c:v>1.9216724001058338E-2</c:v>
                </c:pt>
                <c:pt idx="292">
                  <c:v>1.5868055555555483E-2</c:v>
                </c:pt>
                <c:pt idx="293">
                  <c:v>2.6692105263157906E-2</c:v>
                </c:pt>
                <c:pt idx="294">
                  <c:v>8.8511560693642632E-3</c:v>
                </c:pt>
                <c:pt idx="295">
                  <c:v>2.2433070866141769E-2</c:v>
                </c:pt>
                <c:pt idx="296">
                  <c:v>-6.4145234493192538E-3</c:v>
                </c:pt>
                <c:pt idx="297">
                  <c:v>2.6814979606970768E-2</c:v>
                </c:pt>
                <c:pt idx="298">
                  <c:v>3.0451828830982519E-2</c:v>
                </c:pt>
                <c:pt idx="299">
                  <c:v>1.5116448326055298E-2</c:v>
                </c:pt>
                <c:pt idx="300">
                  <c:v>2.7659574468085202E-2</c:v>
                </c:pt>
                <c:pt idx="301">
                  <c:v>3.2163661581137371E-2</c:v>
                </c:pt>
                <c:pt idx="302">
                  <c:v>2.5565759265332888E-2</c:v>
                </c:pt>
                <c:pt idx="303">
                  <c:v>1.7983978638184128E-2</c:v>
                </c:pt>
                <c:pt idx="304">
                  <c:v>3.5550833953043703E-2</c:v>
                </c:pt>
                <c:pt idx="305">
                  <c:v>3.9462932900433012E-2</c:v>
                </c:pt>
                <c:pt idx="306">
                  <c:v>2.0760157273918667E-2</c:v>
                </c:pt>
                <c:pt idx="307">
                  <c:v>1.0611263736263643E-2</c:v>
                </c:pt>
                <c:pt idx="308">
                  <c:v>2.1381635829154311E-2</c:v>
                </c:pt>
                <c:pt idx="309">
                  <c:v>1.6642041638683658E-2</c:v>
                </c:pt>
                <c:pt idx="310">
                  <c:v>2.0263335584064901E-2</c:v>
                </c:pt>
                <c:pt idx="311">
                  <c:v>2.0955544200306431E-2</c:v>
                </c:pt>
                <c:pt idx="312">
                  <c:v>2.472517028354182E-2</c:v>
                </c:pt>
                <c:pt idx="313">
                  <c:v>2.259896880188772E-2</c:v>
                </c:pt>
                <c:pt idx="314">
                  <c:v>1.7119524870081726E-2</c:v>
                </c:pt>
                <c:pt idx="315">
                  <c:v>1.2752033958259634E-2</c:v>
                </c:pt>
                <c:pt idx="316">
                  <c:v>2.8223234624145777E-2</c:v>
                </c:pt>
                <c:pt idx="317">
                  <c:v>3.4146904243045784E-2</c:v>
                </c:pt>
                <c:pt idx="318">
                  <c:v>2.5061242836273756E-2</c:v>
                </c:pt>
                <c:pt idx="319">
                  <c:v>2.3392559689061621E-2</c:v>
                </c:pt>
                <c:pt idx="320">
                  <c:v>1.2375073486184496E-2</c:v>
                </c:pt>
                <c:pt idx="321">
                  <c:v>4.0100236406619416E-2</c:v>
                </c:pt>
                <c:pt idx="322">
                  <c:v>3.0958124871496073E-2</c:v>
                </c:pt>
                <c:pt idx="323">
                  <c:v>3.3556629834254004E-2</c:v>
                </c:pt>
                <c:pt idx="324">
                  <c:v>1.9789018122802204E-2</c:v>
                </c:pt>
                <c:pt idx="325">
                  <c:v>1.4385656711790817E-2</c:v>
                </c:pt>
                <c:pt idx="326">
                  <c:v>1.6781914893617023E-2</c:v>
                </c:pt>
                <c:pt idx="327">
                  <c:v>1.2395293179098488E-2</c:v>
                </c:pt>
                <c:pt idx="328">
                  <c:v>3.2321041214750545E-2</c:v>
                </c:pt>
                <c:pt idx="329">
                  <c:v>2.4495720133978383E-2</c:v>
                </c:pt>
                <c:pt idx="330">
                  <c:v>2.7490942028985499E-2</c:v>
                </c:pt>
                <c:pt idx="331">
                  <c:v>2.5562859490550593E-2</c:v>
                </c:pt>
                <c:pt idx="332">
                  <c:v>2.3778597785977906E-2</c:v>
                </c:pt>
                <c:pt idx="333">
                  <c:v>3.2590591226954846E-2</c:v>
                </c:pt>
                <c:pt idx="334">
                  <c:v>2.077262693156734E-2</c:v>
                </c:pt>
                <c:pt idx="335">
                  <c:v>2.7402376910016901E-2</c:v>
                </c:pt>
                <c:pt idx="336">
                  <c:v>1.7991701244813196E-2</c:v>
                </c:pt>
                <c:pt idx="337">
                  <c:v>9.7883167107672975E-3</c:v>
                </c:pt>
                <c:pt idx="338">
                  <c:v>9.1325362503180685E-3</c:v>
                </c:pt>
                <c:pt idx="339">
                  <c:v>3.8593030900723191E-2</c:v>
                </c:pt>
                <c:pt idx="340">
                  <c:v>2.8914213358657959E-2</c:v>
                </c:pt>
                <c:pt idx="341">
                  <c:v>2.5829502167345364E-2</c:v>
                </c:pt>
                <c:pt idx="342">
                  <c:v>3.2734723746798533E-2</c:v>
                </c:pt>
                <c:pt idx="343">
                  <c:v>3.268720044000939E-2</c:v>
                </c:pt>
                <c:pt idx="344">
                  <c:v>2.7980629539951618E-2</c:v>
                </c:pt>
                <c:pt idx="345">
                  <c:v>2.0897832817337481E-2</c:v>
                </c:pt>
                <c:pt idx="346">
                  <c:v>1.4079534432589691E-2</c:v>
                </c:pt>
                <c:pt idx="347">
                  <c:v>2.9212121212121245E-2</c:v>
                </c:pt>
                <c:pt idx="348">
                  <c:v>2.0827486586875832E-2</c:v>
                </c:pt>
                <c:pt idx="349">
                  <c:v>1.5283259974442576E-2</c:v>
                </c:pt>
                <c:pt idx="350">
                  <c:v>3.6182139550542836E-2</c:v>
                </c:pt>
                <c:pt idx="351">
                  <c:v>1.4629332883528745E-2</c:v>
                </c:pt>
                <c:pt idx="352">
                  <c:v>3.157859918961381E-2</c:v>
                </c:pt>
                <c:pt idx="353">
                  <c:v>1.3196947915514734E-2</c:v>
                </c:pt>
                <c:pt idx="354">
                  <c:v>2.1386775265245017E-2</c:v>
                </c:pt>
                <c:pt idx="355">
                  <c:v>2.6477160446910508E-2</c:v>
                </c:pt>
                <c:pt idx="356">
                  <c:v>3.279068653284134E-2</c:v>
                </c:pt>
                <c:pt idx="357">
                  <c:v>2.1268355888281132E-2</c:v>
                </c:pt>
                <c:pt idx="358">
                  <c:v>2.2422003284072289E-2</c:v>
                </c:pt>
                <c:pt idx="359">
                  <c:v>-1.2124379409459429E-3</c:v>
                </c:pt>
                <c:pt idx="360">
                  <c:v>1.5559048660470198E-2</c:v>
                </c:pt>
                <c:pt idx="361">
                  <c:v>2.9654104284976723E-2</c:v>
                </c:pt>
                <c:pt idx="362">
                  <c:v>1.968217934165728E-2</c:v>
                </c:pt>
                <c:pt idx="363">
                  <c:v>2.2953055614294726E-2</c:v>
                </c:pt>
                <c:pt idx="364">
                  <c:v>1.5275268039995904E-3</c:v>
                </c:pt>
                <c:pt idx="365">
                  <c:v>1.0413582934261978E-2</c:v>
                </c:pt>
                <c:pt idx="366">
                  <c:v>3.2412042074718928E-2</c:v>
                </c:pt>
                <c:pt idx="367">
                  <c:v>1.3848614072494714E-2</c:v>
                </c:pt>
                <c:pt idx="368">
                  <c:v>3.6805919329491843E-2</c:v>
                </c:pt>
                <c:pt idx="369">
                  <c:v>3.2653061224489743E-2</c:v>
                </c:pt>
                <c:pt idx="370">
                  <c:v>2.7107736804049098E-2</c:v>
                </c:pt>
                <c:pt idx="371">
                  <c:v>2.2771256799313022E-2</c:v>
                </c:pt>
                <c:pt idx="372">
                  <c:v>3.2794196668457953E-2</c:v>
                </c:pt>
                <c:pt idx="373">
                  <c:v>1.7912358444116316E-2</c:v>
                </c:pt>
                <c:pt idx="374">
                  <c:v>3.8331681532870698E-2</c:v>
                </c:pt>
                <c:pt idx="375">
                  <c:v>3.0393053016453342E-2</c:v>
                </c:pt>
                <c:pt idx="376">
                  <c:v>3.0150955516299982E-2</c:v>
                </c:pt>
                <c:pt idx="377">
                  <c:v>2.4117647058823577E-2</c:v>
                </c:pt>
                <c:pt idx="378">
                  <c:v>1.9288522511097028E-2</c:v>
                </c:pt>
                <c:pt idx="379">
                  <c:v>2.6283629730962321E-2</c:v>
                </c:pt>
                <c:pt idx="380">
                  <c:v>3.0059196035242319E-2</c:v>
                </c:pt>
                <c:pt idx="381">
                  <c:v>3.2466422466422395E-2</c:v>
                </c:pt>
                <c:pt idx="382">
                  <c:v>1.2048773951494063E-2</c:v>
                </c:pt>
                <c:pt idx="383">
                  <c:v>2.4690516751845637E-2</c:v>
                </c:pt>
                <c:pt idx="384">
                  <c:v>1.5609103078982667E-2</c:v>
                </c:pt>
                <c:pt idx="385">
                  <c:v>1.6303009575923566E-2</c:v>
                </c:pt>
                <c:pt idx="386">
                  <c:v>2.2045125232871055E-2</c:v>
                </c:pt>
                <c:pt idx="387">
                  <c:v>9.5065986802638225E-3</c:v>
                </c:pt>
                <c:pt idx="388">
                  <c:v>3.1054563657600509E-2</c:v>
                </c:pt>
                <c:pt idx="389">
                  <c:v>2.2719394605150711E-2</c:v>
                </c:pt>
                <c:pt idx="390">
                  <c:v>2.3004713669642074E-2</c:v>
                </c:pt>
                <c:pt idx="391">
                  <c:v>3.2018801976618105E-2</c:v>
                </c:pt>
                <c:pt idx="392">
                  <c:v>1.9919028340080969E-2</c:v>
                </c:pt>
                <c:pt idx="393">
                  <c:v>1.9077133105801947E-2</c:v>
                </c:pt>
              </c:numCache>
            </c:numRef>
          </c:yVal>
          <c:smooth val="0"/>
          <c:extLst>
            <c:ext xmlns:c16="http://schemas.microsoft.com/office/drawing/2014/chart" uri="{C3380CC4-5D6E-409C-BE32-E72D297353CC}">
              <c16:uniqueId val="{00000007-0ABA-4F5F-A413-E93042F4C731}"/>
            </c:ext>
          </c:extLst>
        </c:ser>
        <c:dLbls>
          <c:showLegendKey val="0"/>
          <c:showVal val="0"/>
          <c:showCatName val="0"/>
          <c:showSerName val="0"/>
          <c:showPercent val="0"/>
          <c:showBubbleSize val="0"/>
        </c:dLbls>
        <c:axId val="975172064"/>
        <c:axId val="975172480"/>
      </c:scatterChart>
      <c:valAx>
        <c:axId val="9751720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172480"/>
        <c:crosses val="autoZero"/>
        <c:crossBetween val="midCat"/>
      </c:valAx>
      <c:valAx>
        <c:axId val="975172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172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536575</xdr:colOff>
      <xdr:row>129</xdr:row>
      <xdr:rowOff>133350</xdr:rowOff>
    </xdr:from>
    <xdr:to>
      <xdr:col>13</xdr:col>
      <xdr:colOff>231775</xdr:colOff>
      <xdr:row>144</xdr:row>
      <xdr:rowOff>114300</xdr:rowOff>
    </xdr:to>
    <xdr:graphicFrame macro="">
      <xdr:nvGraphicFramePr>
        <xdr:cNvPr id="2" name="Chart 1">
          <a:extLst>
            <a:ext uri="{FF2B5EF4-FFF2-40B4-BE49-F238E27FC236}">
              <a16:creationId xmlns:a16="http://schemas.microsoft.com/office/drawing/2014/main" id="{C5DC0C0C-B105-474F-A8E2-980FF3F06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Transfer\Tables\XLS%20templates\JSA%20&amp;%20UC\Working%20tabl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FS%20LADB/1998%20ladb/Table13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neast"/>
      <sheetName val="nwest"/>
      <sheetName val="york"/>
      <sheetName val="emids"/>
      <sheetName val="wmids"/>
      <sheetName val="east"/>
      <sheetName val="lon"/>
      <sheetName val="seast"/>
      <sheetName val="swest"/>
      <sheetName val="Wales"/>
      <sheetName val="scot"/>
      <sheetName val="nire"/>
      <sheetName val="UK"/>
      <sheetName val="GB"/>
      <sheetName val="Eng"/>
      <sheetName val="Tab10"/>
      <sheetName val="Nomisa"/>
      <sheetName val="nomis"/>
      <sheetName val="UCGORNOM"/>
      <sheetName val="tab18"/>
      <sheetName val="Graph 1"/>
      <sheetName val="Graph 2"/>
      <sheetName val="Graph 3"/>
      <sheetName val="Graph Data"/>
      <sheetName val="Sheet1"/>
      <sheetName val="Northern Irel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els"/>
      <sheetName val="16+ Data"/>
      <sheetName val="Working Age Data"/>
      <sheetName val="ualad16wa"/>
      <sheetName val="Table 13(Basic)"/>
      <sheetName val="Table 13 (Final)"/>
      <sheetName val="1998-1999 Checks"/>
    </sheetNames>
    <sheetDataSet>
      <sheetData sheetId="0" refreshError="1"/>
      <sheetData sheetId="1" refreshError="1"/>
      <sheetData sheetId="2" refreshError="1"/>
      <sheetData sheetId="3" refreshError="1"/>
      <sheetData sheetId="4" refreshError="1">
        <row r="1">
          <cell r="B1" t="str">
            <v>All 16+</v>
          </cell>
          <cell r="C1" t="str">
            <v>Economically active</v>
          </cell>
          <cell r="D1" t="str">
            <v>In employment</v>
          </cell>
          <cell r="E1" t="str">
            <v>ILO unemployed</v>
          </cell>
          <cell r="F1" t="str">
            <v>Inactive</v>
          </cell>
          <cell r="G1" t="str">
            <v>Working age</v>
          </cell>
          <cell r="H1" t="str">
            <v>Economically active</v>
          </cell>
          <cell r="I1" t="str">
            <v>In employment</v>
          </cell>
          <cell r="J1" t="str">
            <v>ILO unemployed</v>
          </cell>
          <cell r="K1" t="str">
            <v>Inactive</v>
          </cell>
        </row>
        <row r="3">
          <cell r="A3" t="str">
            <v>GREAT BRITAIN</v>
          </cell>
          <cell r="B3">
            <v>45015133</v>
          </cell>
          <cell r="C3">
            <v>28277474</v>
          </cell>
          <cell r="D3">
            <v>26551656</v>
          </cell>
          <cell r="E3">
            <v>1725818</v>
          </cell>
          <cell r="F3">
            <v>16737659</v>
          </cell>
          <cell r="G3">
            <v>35026718</v>
          </cell>
          <cell r="H3">
            <v>27510025</v>
          </cell>
          <cell r="I3">
            <v>25800494</v>
          </cell>
          <cell r="J3">
            <v>1709531</v>
          </cell>
          <cell r="K3">
            <v>7516693</v>
          </cell>
        </row>
        <row r="5">
          <cell r="A5" t="str">
            <v>ENGLAND AND WALES</v>
          </cell>
          <cell r="B5">
            <v>40981009</v>
          </cell>
          <cell r="C5">
            <v>25775412</v>
          </cell>
          <cell r="D5">
            <v>24237533</v>
          </cell>
          <cell r="E5">
            <v>1537879</v>
          </cell>
          <cell r="F5">
            <v>15205597</v>
          </cell>
          <cell r="G5">
            <v>31867139</v>
          </cell>
          <cell r="H5">
            <v>25065427</v>
          </cell>
          <cell r="I5">
            <v>23541141</v>
          </cell>
          <cell r="J5">
            <v>1524286</v>
          </cell>
          <cell r="K5">
            <v>6801712</v>
          </cell>
        </row>
        <row r="7">
          <cell r="A7" t="str">
            <v>ENGLAND</v>
          </cell>
          <cell r="B7">
            <v>38684207</v>
          </cell>
          <cell r="C7">
            <v>24469440</v>
          </cell>
          <cell r="D7">
            <v>23025454</v>
          </cell>
          <cell r="E7">
            <v>1443986</v>
          </cell>
          <cell r="F7">
            <v>14214767</v>
          </cell>
          <cell r="G7">
            <v>30128573</v>
          </cell>
          <cell r="H7">
            <v>23794847</v>
          </cell>
          <cell r="I7">
            <v>22364232</v>
          </cell>
          <cell r="J7">
            <v>1430615</v>
          </cell>
          <cell r="K7">
            <v>6333726</v>
          </cell>
        </row>
        <row r="9">
          <cell r="A9" t="str">
            <v>NORTH EAST</v>
          </cell>
          <cell r="B9">
            <v>2034804</v>
          </cell>
          <cell r="C9">
            <v>1173479</v>
          </cell>
          <cell r="D9">
            <v>1076356</v>
          </cell>
          <cell r="E9">
            <v>97123</v>
          </cell>
          <cell r="F9">
            <v>861325</v>
          </cell>
          <cell r="G9">
            <v>1573845</v>
          </cell>
          <cell r="H9">
            <v>1152700</v>
          </cell>
          <cell r="I9">
            <v>1055577</v>
          </cell>
          <cell r="J9">
            <v>97123</v>
          </cell>
          <cell r="K9">
            <v>421145</v>
          </cell>
        </row>
        <row r="10">
          <cell r="A10" t="str">
            <v xml:space="preserve"> </v>
          </cell>
        </row>
        <row r="11">
          <cell r="A11" t="str">
            <v>Darlington UA</v>
          </cell>
          <cell r="B11">
            <v>77357</v>
          </cell>
          <cell r="C11">
            <v>49043</v>
          </cell>
          <cell r="D11">
            <v>46531</v>
          </cell>
          <cell r="E11">
            <v>2512</v>
          </cell>
          <cell r="F11">
            <v>28314</v>
          </cell>
          <cell r="G11">
            <v>62375</v>
          </cell>
          <cell r="H11">
            <v>48839</v>
          </cell>
          <cell r="I11">
            <v>46327</v>
          </cell>
          <cell r="J11">
            <v>2512</v>
          </cell>
          <cell r="K11">
            <v>13536</v>
          </cell>
        </row>
        <row r="12">
          <cell r="A12" t="str">
            <v>Hartlepool UA</v>
          </cell>
          <cell r="B12">
            <v>70645</v>
          </cell>
          <cell r="C12">
            <v>39974</v>
          </cell>
          <cell r="D12">
            <v>35437</v>
          </cell>
          <cell r="E12">
            <v>4537</v>
          </cell>
          <cell r="F12">
            <v>30671</v>
          </cell>
          <cell r="G12">
            <v>52709</v>
          </cell>
          <cell r="H12">
            <v>39974</v>
          </cell>
          <cell r="I12">
            <v>35437</v>
          </cell>
          <cell r="J12">
            <v>4537</v>
          </cell>
          <cell r="K12">
            <v>12735</v>
          </cell>
        </row>
        <row r="13">
          <cell r="A13" t="str">
            <v>Middlesbrough UA</v>
          </cell>
          <cell r="B13">
            <v>107339</v>
          </cell>
          <cell r="C13">
            <v>64323</v>
          </cell>
          <cell r="D13">
            <v>55330</v>
          </cell>
          <cell r="E13">
            <v>8993</v>
          </cell>
          <cell r="F13">
            <v>43016</v>
          </cell>
          <cell r="G13">
            <v>87418</v>
          </cell>
          <cell r="H13">
            <v>62215</v>
          </cell>
          <cell r="I13">
            <v>53222</v>
          </cell>
          <cell r="J13">
            <v>8993</v>
          </cell>
          <cell r="K13">
            <v>25203</v>
          </cell>
        </row>
        <row r="14">
          <cell r="A14" t="str">
            <v>Redcar and Cleveland UA</v>
          </cell>
          <cell r="B14">
            <v>107084</v>
          </cell>
          <cell r="C14">
            <v>61216</v>
          </cell>
          <cell r="D14">
            <v>57551</v>
          </cell>
          <cell r="E14">
            <v>3665</v>
          </cell>
          <cell r="F14">
            <v>45868</v>
          </cell>
          <cell r="G14">
            <v>86863</v>
          </cell>
          <cell r="H14">
            <v>60992</v>
          </cell>
          <cell r="I14">
            <v>57327</v>
          </cell>
          <cell r="J14">
            <v>3665</v>
          </cell>
          <cell r="K14">
            <v>25871</v>
          </cell>
        </row>
        <row r="15">
          <cell r="A15" t="str">
            <v>Stockton-on-Tees UA</v>
          </cell>
          <cell r="B15">
            <v>139407</v>
          </cell>
          <cell r="C15">
            <v>86816</v>
          </cell>
          <cell r="D15">
            <v>79737</v>
          </cell>
          <cell r="E15">
            <v>7079</v>
          </cell>
          <cell r="F15">
            <v>52591</v>
          </cell>
          <cell r="G15">
            <v>113756</v>
          </cell>
          <cell r="H15">
            <v>86579</v>
          </cell>
          <cell r="I15">
            <v>79500</v>
          </cell>
          <cell r="J15">
            <v>7079</v>
          </cell>
          <cell r="K15">
            <v>27177</v>
          </cell>
        </row>
        <row r="17">
          <cell r="A17" t="str">
            <v xml:space="preserve">Durham </v>
          </cell>
          <cell r="B17">
            <v>405407</v>
          </cell>
          <cell r="C17">
            <v>235115</v>
          </cell>
          <cell r="D17">
            <v>216551</v>
          </cell>
          <cell r="E17">
            <v>18564</v>
          </cell>
          <cell r="F17">
            <v>170292</v>
          </cell>
          <cell r="G17">
            <v>314085</v>
          </cell>
          <cell r="H17">
            <v>229438</v>
          </cell>
          <cell r="I17">
            <v>210874</v>
          </cell>
          <cell r="J17">
            <v>18564</v>
          </cell>
          <cell r="K17">
            <v>84647</v>
          </cell>
        </row>
        <row r="18">
          <cell r="A18" t="str">
            <v>Chester-le-Street</v>
          </cell>
          <cell r="B18">
            <v>46282</v>
          </cell>
          <cell r="C18">
            <v>26518</v>
          </cell>
          <cell r="D18">
            <v>24765</v>
          </cell>
          <cell r="E18">
            <v>1753</v>
          </cell>
          <cell r="F18">
            <v>19764</v>
          </cell>
          <cell r="G18">
            <v>36942</v>
          </cell>
          <cell r="H18">
            <v>25867</v>
          </cell>
          <cell r="I18">
            <v>24114</v>
          </cell>
          <cell r="J18">
            <v>1753</v>
          </cell>
          <cell r="K18">
            <v>11075</v>
          </cell>
        </row>
        <row r="19">
          <cell r="A19" t="str">
            <v>Derwentside</v>
          </cell>
          <cell r="B19">
            <v>70942</v>
          </cell>
          <cell r="C19">
            <v>41074</v>
          </cell>
          <cell r="D19">
            <v>37765</v>
          </cell>
          <cell r="E19">
            <v>3309</v>
          </cell>
          <cell r="F19">
            <v>29868</v>
          </cell>
          <cell r="G19">
            <v>53894</v>
          </cell>
          <cell r="H19">
            <v>40351</v>
          </cell>
          <cell r="I19">
            <v>37042</v>
          </cell>
          <cell r="J19">
            <v>3309</v>
          </cell>
          <cell r="K19">
            <v>13543</v>
          </cell>
        </row>
        <row r="20">
          <cell r="A20" t="str">
            <v>Durham</v>
          </cell>
          <cell r="B20">
            <v>72724</v>
          </cell>
          <cell r="C20">
            <v>47400</v>
          </cell>
          <cell r="D20">
            <v>44891</v>
          </cell>
          <cell r="E20">
            <v>2509</v>
          </cell>
          <cell r="F20">
            <v>25324</v>
          </cell>
          <cell r="G20">
            <v>57855</v>
          </cell>
          <cell r="H20">
            <v>45739</v>
          </cell>
          <cell r="I20">
            <v>43230</v>
          </cell>
          <cell r="J20">
            <v>2509</v>
          </cell>
          <cell r="K20">
            <v>12116</v>
          </cell>
        </row>
        <row r="21">
          <cell r="A21" t="str">
            <v>Easington</v>
          </cell>
          <cell r="B21">
            <v>71652</v>
          </cell>
          <cell r="C21">
            <v>35265</v>
          </cell>
          <cell r="D21">
            <v>31567</v>
          </cell>
          <cell r="E21">
            <v>3698</v>
          </cell>
          <cell r="F21">
            <v>36387</v>
          </cell>
          <cell r="G21">
            <v>53919</v>
          </cell>
          <cell r="H21">
            <v>35052</v>
          </cell>
          <cell r="I21">
            <v>31354</v>
          </cell>
          <cell r="J21">
            <v>3698</v>
          </cell>
          <cell r="K21">
            <v>18867</v>
          </cell>
        </row>
        <row r="22">
          <cell r="A22" t="str">
            <v>Sedgefield</v>
          </cell>
          <cell r="B22">
            <v>73342</v>
          </cell>
          <cell r="C22">
            <v>41909</v>
          </cell>
          <cell r="D22">
            <v>37398</v>
          </cell>
          <cell r="E22">
            <v>4511</v>
          </cell>
          <cell r="F22">
            <v>31433</v>
          </cell>
          <cell r="G22">
            <v>56374</v>
          </cell>
          <cell r="H22">
            <v>40728</v>
          </cell>
          <cell r="I22">
            <v>36217</v>
          </cell>
          <cell r="J22">
            <v>4511</v>
          </cell>
          <cell r="K22">
            <v>15646</v>
          </cell>
        </row>
        <row r="23">
          <cell r="A23" t="str">
            <v>Teesdale</v>
          </cell>
          <cell r="B23">
            <v>20128</v>
          </cell>
          <cell r="C23">
            <v>13471</v>
          </cell>
          <cell r="D23">
            <v>12813</v>
          </cell>
          <cell r="E23">
            <v>658</v>
          </cell>
          <cell r="F23">
            <v>6657</v>
          </cell>
          <cell r="G23">
            <v>15498</v>
          </cell>
          <cell r="H23">
            <v>12873</v>
          </cell>
          <cell r="I23">
            <v>12215</v>
          </cell>
          <cell r="J23">
            <v>658</v>
          </cell>
          <cell r="K23">
            <v>2625</v>
          </cell>
        </row>
        <row r="24">
          <cell r="A24" t="str">
            <v>Wear Valley</v>
          </cell>
          <cell r="B24">
            <v>50337</v>
          </cell>
          <cell r="C24">
            <v>29478</v>
          </cell>
          <cell r="D24">
            <v>27352</v>
          </cell>
          <cell r="E24">
            <v>2126</v>
          </cell>
          <cell r="F24">
            <v>20859</v>
          </cell>
          <cell r="G24">
            <v>39603</v>
          </cell>
          <cell r="H24">
            <v>28828</v>
          </cell>
          <cell r="I24">
            <v>26702</v>
          </cell>
          <cell r="J24">
            <v>2126</v>
          </cell>
          <cell r="K24">
            <v>10775</v>
          </cell>
        </row>
        <row r="26">
          <cell r="A26" t="str">
            <v xml:space="preserve">Northumberland </v>
          </cell>
          <cell r="B26">
            <v>246777</v>
          </cell>
          <cell r="C26">
            <v>141090</v>
          </cell>
          <cell r="D26">
            <v>135454</v>
          </cell>
          <cell r="E26">
            <v>5636</v>
          </cell>
          <cell r="F26">
            <v>105687</v>
          </cell>
          <cell r="G26">
            <v>178868</v>
          </cell>
          <cell r="H26">
            <v>136782</v>
          </cell>
          <cell r="I26">
            <v>131146</v>
          </cell>
          <cell r="J26">
            <v>5636</v>
          </cell>
          <cell r="K26">
            <v>42086</v>
          </cell>
        </row>
        <row r="27">
          <cell r="A27" t="str">
            <v>Alnwick</v>
          </cell>
          <cell r="B27">
            <v>24808</v>
          </cell>
          <cell r="C27">
            <v>12608</v>
          </cell>
          <cell r="D27">
            <v>11571</v>
          </cell>
          <cell r="E27">
            <v>1037</v>
          </cell>
          <cell r="F27">
            <v>12200</v>
          </cell>
          <cell r="G27">
            <v>17684</v>
          </cell>
          <cell r="H27">
            <v>12608</v>
          </cell>
          <cell r="I27">
            <v>11571</v>
          </cell>
          <cell r="J27">
            <v>1037</v>
          </cell>
          <cell r="K27">
            <v>5076</v>
          </cell>
        </row>
        <row r="28">
          <cell r="A28" t="str">
            <v>Berwick-upon-Tweed</v>
          </cell>
          <cell r="B28">
            <v>22925</v>
          </cell>
          <cell r="C28">
            <v>14227</v>
          </cell>
          <cell r="D28">
            <v>14227</v>
          </cell>
          <cell r="E28">
            <v>0</v>
          </cell>
          <cell r="F28">
            <v>8698</v>
          </cell>
          <cell r="G28">
            <v>17348</v>
          </cell>
          <cell r="H28">
            <v>14227</v>
          </cell>
          <cell r="I28">
            <v>14227</v>
          </cell>
          <cell r="J28">
            <v>0</v>
          </cell>
          <cell r="K28">
            <v>3121</v>
          </cell>
        </row>
        <row r="29">
          <cell r="A29" t="str">
            <v>Blyth Valley</v>
          </cell>
          <cell r="B29">
            <v>62731</v>
          </cell>
          <cell r="C29">
            <v>41126</v>
          </cell>
          <cell r="D29">
            <v>39253</v>
          </cell>
          <cell r="E29">
            <v>1873</v>
          </cell>
          <cell r="F29">
            <v>21605</v>
          </cell>
          <cell r="G29">
            <v>51656</v>
          </cell>
          <cell r="H29">
            <v>39951</v>
          </cell>
          <cell r="I29">
            <v>38078</v>
          </cell>
          <cell r="J29">
            <v>1873</v>
          </cell>
          <cell r="K29">
            <v>11705</v>
          </cell>
        </row>
        <row r="30">
          <cell r="A30" t="str">
            <v>Castle Morpeth</v>
          </cell>
          <cell r="B30">
            <v>37388</v>
          </cell>
          <cell r="C30">
            <v>17464</v>
          </cell>
          <cell r="D30">
            <v>16525</v>
          </cell>
          <cell r="E30">
            <v>939</v>
          </cell>
          <cell r="F30">
            <v>19924</v>
          </cell>
          <cell r="G30">
            <v>21585</v>
          </cell>
          <cell r="H30">
            <v>16305</v>
          </cell>
          <cell r="I30">
            <v>15366</v>
          </cell>
          <cell r="J30">
            <v>939</v>
          </cell>
          <cell r="K30">
            <v>5280</v>
          </cell>
        </row>
        <row r="31">
          <cell r="A31" t="str">
            <v>Tynedale</v>
          </cell>
          <cell r="B31">
            <v>48836</v>
          </cell>
          <cell r="C31">
            <v>28440</v>
          </cell>
          <cell r="D31">
            <v>28440</v>
          </cell>
          <cell r="E31">
            <v>0</v>
          </cell>
          <cell r="F31">
            <v>20396</v>
          </cell>
          <cell r="G31">
            <v>34509</v>
          </cell>
          <cell r="H31">
            <v>26902</v>
          </cell>
          <cell r="I31">
            <v>26902</v>
          </cell>
          <cell r="J31">
            <v>0</v>
          </cell>
          <cell r="K31">
            <v>7607</v>
          </cell>
        </row>
        <row r="32">
          <cell r="A32" t="str">
            <v>Wansbeck</v>
          </cell>
          <cell r="B32">
            <v>50089</v>
          </cell>
          <cell r="C32">
            <v>27225</v>
          </cell>
          <cell r="D32">
            <v>25438</v>
          </cell>
          <cell r="E32">
            <v>1787</v>
          </cell>
          <cell r="F32">
            <v>22864</v>
          </cell>
          <cell r="G32">
            <v>36086</v>
          </cell>
          <cell r="H32">
            <v>26789</v>
          </cell>
          <cell r="I32">
            <v>25002</v>
          </cell>
          <cell r="J32">
            <v>1787</v>
          </cell>
          <cell r="K32">
            <v>9297</v>
          </cell>
        </row>
        <row r="34">
          <cell r="A34" t="str">
            <v>Tyne and Wear (Met County)</v>
          </cell>
          <cell r="B34">
            <v>880788</v>
          </cell>
          <cell r="C34">
            <v>495902</v>
          </cell>
          <cell r="D34">
            <v>449765</v>
          </cell>
          <cell r="E34">
            <v>46137</v>
          </cell>
          <cell r="F34">
            <v>384886</v>
          </cell>
          <cell r="G34">
            <v>677771</v>
          </cell>
          <cell r="H34">
            <v>487881</v>
          </cell>
          <cell r="I34">
            <v>441744</v>
          </cell>
          <cell r="J34">
            <v>46137</v>
          </cell>
          <cell r="K34">
            <v>189890</v>
          </cell>
        </row>
        <row r="35">
          <cell r="A35" t="str">
            <v>Gateshead</v>
          </cell>
          <cell r="B35">
            <v>158957</v>
          </cell>
          <cell r="C35">
            <v>92819</v>
          </cell>
          <cell r="D35">
            <v>82453</v>
          </cell>
          <cell r="E35">
            <v>10366</v>
          </cell>
          <cell r="F35">
            <v>66138</v>
          </cell>
          <cell r="G35">
            <v>119587</v>
          </cell>
          <cell r="H35">
            <v>91400</v>
          </cell>
          <cell r="I35">
            <v>81034</v>
          </cell>
          <cell r="J35">
            <v>10366</v>
          </cell>
          <cell r="K35">
            <v>28187</v>
          </cell>
        </row>
        <row r="36">
          <cell r="A36" t="str">
            <v>Newcastle upon Tyne</v>
          </cell>
          <cell r="B36">
            <v>215673</v>
          </cell>
          <cell r="C36">
            <v>123079</v>
          </cell>
          <cell r="D36">
            <v>112381</v>
          </cell>
          <cell r="E36">
            <v>10698</v>
          </cell>
          <cell r="F36">
            <v>92594</v>
          </cell>
          <cell r="G36">
            <v>174495</v>
          </cell>
          <cell r="H36">
            <v>120182</v>
          </cell>
          <cell r="I36">
            <v>109484</v>
          </cell>
          <cell r="J36">
            <v>10698</v>
          </cell>
          <cell r="K36">
            <v>54313</v>
          </cell>
        </row>
        <row r="37">
          <cell r="A37" t="str">
            <v>North Tyneside</v>
          </cell>
          <cell r="B37">
            <v>153384</v>
          </cell>
          <cell r="C37">
            <v>93890</v>
          </cell>
          <cell r="D37">
            <v>88298</v>
          </cell>
          <cell r="E37">
            <v>5592</v>
          </cell>
          <cell r="F37">
            <v>59494</v>
          </cell>
          <cell r="G37">
            <v>119429</v>
          </cell>
          <cell r="H37">
            <v>92915</v>
          </cell>
          <cell r="I37">
            <v>87323</v>
          </cell>
          <cell r="J37">
            <v>5592</v>
          </cell>
          <cell r="K37">
            <v>26514</v>
          </cell>
        </row>
        <row r="38">
          <cell r="A38" t="str">
            <v>South Tyneside</v>
          </cell>
          <cell r="B38">
            <v>122752</v>
          </cell>
          <cell r="C38">
            <v>66190</v>
          </cell>
          <cell r="D38">
            <v>59103</v>
          </cell>
          <cell r="E38">
            <v>7087</v>
          </cell>
          <cell r="F38">
            <v>56562</v>
          </cell>
          <cell r="G38">
            <v>89222</v>
          </cell>
          <cell r="H38">
            <v>64728</v>
          </cell>
          <cell r="I38">
            <v>57641</v>
          </cell>
          <cell r="J38">
            <v>7087</v>
          </cell>
          <cell r="K38">
            <v>24494</v>
          </cell>
        </row>
        <row r="39">
          <cell r="A39" t="str">
            <v>Sunderland</v>
          </cell>
          <cell r="B39">
            <v>230022</v>
          </cell>
          <cell r="C39">
            <v>119924</v>
          </cell>
          <cell r="D39">
            <v>107530</v>
          </cell>
          <cell r="E39">
            <v>12394</v>
          </cell>
          <cell r="F39">
            <v>110098</v>
          </cell>
          <cell r="G39">
            <v>175038</v>
          </cell>
          <cell r="H39">
            <v>118656</v>
          </cell>
          <cell r="I39">
            <v>106262</v>
          </cell>
          <cell r="J39">
            <v>12394</v>
          </cell>
          <cell r="K39">
            <v>56382</v>
          </cell>
        </row>
        <row r="42">
          <cell r="A42" t="str">
            <v xml:space="preserve">NORTH WEST </v>
          </cell>
          <cell r="B42">
            <v>5358996</v>
          </cell>
          <cell r="C42">
            <v>3210837</v>
          </cell>
          <cell r="D42">
            <v>3004675</v>
          </cell>
          <cell r="E42">
            <v>206162</v>
          </cell>
          <cell r="F42">
            <v>2148159</v>
          </cell>
          <cell r="G42">
            <v>4171807</v>
          </cell>
          <cell r="H42">
            <v>3138464</v>
          </cell>
          <cell r="I42">
            <v>2933309</v>
          </cell>
          <cell r="J42">
            <v>205155</v>
          </cell>
          <cell r="K42">
            <v>1033343</v>
          </cell>
        </row>
        <row r="44">
          <cell r="A44" t="str">
            <v>Blackburn with Darwen UA</v>
          </cell>
          <cell r="B44">
            <v>103835</v>
          </cell>
          <cell r="C44">
            <v>53921</v>
          </cell>
          <cell r="D44">
            <v>50509</v>
          </cell>
          <cell r="E44">
            <v>3412</v>
          </cell>
          <cell r="F44">
            <v>49914</v>
          </cell>
          <cell r="G44">
            <v>80279</v>
          </cell>
          <cell r="H44">
            <v>53218</v>
          </cell>
          <cell r="I44">
            <v>49806</v>
          </cell>
          <cell r="J44">
            <v>3412</v>
          </cell>
          <cell r="K44">
            <v>27061</v>
          </cell>
        </row>
        <row r="45">
          <cell r="A45" t="str">
            <v>Blackpool UA</v>
          </cell>
          <cell r="B45">
            <v>107878</v>
          </cell>
          <cell r="C45">
            <v>62544</v>
          </cell>
          <cell r="D45">
            <v>60521</v>
          </cell>
          <cell r="E45">
            <v>2023</v>
          </cell>
          <cell r="F45">
            <v>45334</v>
          </cell>
          <cell r="G45">
            <v>77861</v>
          </cell>
          <cell r="H45">
            <v>60388</v>
          </cell>
          <cell r="I45">
            <v>58631</v>
          </cell>
          <cell r="J45">
            <v>1757</v>
          </cell>
          <cell r="K45">
            <v>17473</v>
          </cell>
        </row>
        <row r="46">
          <cell r="A46" t="str">
            <v>Halton UA</v>
          </cell>
          <cell r="B46">
            <v>95111</v>
          </cell>
          <cell r="C46">
            <v>56817</v>
          </cell>
          <cell r="D46">
            <v>50238</v>
          </cell>
          <cell r="E46">
            <v>6579</v>
          </cell>
          <cell r="F46">
            <v>38294</v>
          </cell>
          <cell r="G46">
            <v>77646</v>
          </cell>
          <cell r="H46">
            <v>56287</v>
          </cell>
          <cell r="I46">
            <v>49708</v>
          </cell>
          <cell r="J46">
            <v>6579</v>
          </cell>
          <cell r="K46">
            <v>21359</v>
          </cell>
        </row>
        <row r="47">
          <cell r="A47" t="str">
            <v>Warrington UA</v>
          </cell>
          <cell r="B47">
            <v>151222</v>
          </cell>
          <cell r="C47">
            <v>101058</v>
          </cell>
          <cell r="D47">
            <v>98867</v>
          </cell>
          <cell r="E47">
            <v>2191</v>
          </cell>
          <cell r="F47">
            <v>50164</v>
          </cell>
          <cell r="G47">
            <v>121612</v>
          </cell>
          <cell r="H47">
            <v>99466</v>
          </cell>
          <cell r="I47">
            <v>97275</v>
          </cell>
          <cell r="J47">
            <v>2191</v>
          </cell>
          <cell r="K47">
            <v>22146</v>
          </cell>
        </row>
        <row r="49">
          <cell r="A49" t="str">
            <v>Cheshire</v>
          </cell>
          <cell r="B49">
            <v>545498</v>
          </cell>
          <cell r="C49">
            <v>342979</v>
          </cell>
          <cell r="D49">
            <v>325749</v>
          </cell>
          <cell r="E49">
            <v>17230</v>
          </cell>
          <cell r="F49">
            <v>202519</v>
          </cell>
          <cell r="G49">
            <v>424647</v>
          </cell>
          <cell r="H49">
            <v>333183</v>
          </cell>
          <cell r="I49">
            <v>316209</v>
          </cell>
          <cell r="J49">
            <v>16974</v>
          </cell>
          <cell r="K49">
            <v>91464</v>
          </cell>
        </row>
        <row r="50">
          <cell r="A50" t="str">
            <v>Chester</v>
          </cell>
          <cell r="B50">
            <v>96676</v>
          </cell>
          <cell r="C50">
            <v>63811</v>
          </cell>
          <cell r="D50">
            <v>61001</v>
          </cell>
          <cell r="E50">
            <v>2810</v>
          </cell>
          <cell r="F50">
            <v>32865</v>
          </cell>
          <cell r="G50">
            <v>79738</v>
          </cell>
          <cell r="H50">
            <v>61098</v>
          </cell>
          <cell r="I50">
            <v>58288</v>
          </cell>
          <cell r="J50">
            <v>2810</v>
          </cell>
          <cell r="K50">
            <v>18640</v>
          </cell>
        </row>
        <row r="51">
          <cell r="A51" t="str">
            <v>Congleton</v>
          </cell>
          <cell r="B51">
            <v>71963</v>
          </cell>
          <cell r="C51">
            <v>49494</v>
          </cell>
          <cell r="D51">
            <v>47920</v>
          </cell>
          <cell r="E51">
            <v>1574</v>
          </cell>
          <cell r="F51">
            <v>22469</v>
          </cell>
          <cell r="G51">
            <v>60442</v>
          </cell>
          <cell r="H51">
            <v>48785</v>
          </cell>
          <cell r="I51">
            <v>47211</v>
          </cell>
          <cell r="J51">
            <v>1574</v>
          </cell>
          <cell r="K51">
            <v>11657</v>
          </cell>
        </row>
        <row r="52">
          <cell r="A52" t="str">
            <v>Crewe and Nantwich</v>
          </cell>
          <cell r="B52">
            <v>93330</v>
          </cell>
          <cell r="C52">
            <v>56696</v>
          </cell>
          <cell r="D52">
            <v>52845</v>
          </cell>
          <cell r="E52">
            <v>3851</v>
          </cell>
          <cell r="F52">
            <v>36634</v>
          </cell>
          <cell r="G52">
            <v>68920</v>
          </cell>
          <cell r="H52">
            <v>54424</v>
          </cell>
          <cell r="I52">
            <v>50573</v>
          </cell>
          <cell r="J52">
            <v>3851</v>
          </cell>
          <cell r="K52">
            <v>14496</v>
          </cell>
        </row>
        <row r="53">
          <cell r="A53" t="str">
            <v>Ellesmere Port and Neston</v>
          </cell>
          <cell r="B53">
            <v>64316</v>
          </cell>
          <cell r="C53">
            <v>37956</v>
          </cell>
          <cell r="D53">
            <v>35070</v>
          </cell>
          <cell r="E53">
            <v>2886</v>
          </cell>
          <cell r="F53">
            <v>26360</v>
          </cell>
          <cell r="G53">
            <v>49728</v>
          </cell>
          <cell r="H53">
            <v>36495</v>
          </cell>
          <cell r="I53">
            <v>33609</v>
          </cell>
          <cell r="J53">
            <v>2886</v>
          </cell>
          <cell r="K53">
            <v>13233</v>
          </cell>
        </row>
        <row r="54">
          <cell r="A54" t="str">
            <v>Macclesfield</v>
          </cell>
          <cell r="B54">
            <v>125249</v>
          </cell>
          <cell r="C54">
            <v>75558</v>
          </cell>
          <cell r="D54">
            <v>72141</v>
          </cell>
          <cell r="E54">
            <v>3417</v>
          </cell>
          <cell r="F54">
            <v>49691</v>
          </cell>
          <cell r="G54">
            <v>91173</v>
          </cell>
          <cell r="H54">
            <v>73185</v>
          </cell>
          <cell r="I54">
            <v>70024</v>
          </cell>
          <cell r="J54">
            <v>3161</v>
          </cell>
          <cell r="K54">
            <v>17988</v>
          </cell>
        </row>
        <row r="55">
          <cell r="A55" t="str">
            <v>Vale Royal</v>
          </cell>
          <cell r="B55">
            <v>93964</v>
          </cell>
          <cell r="C55">
            <v>59464</v>
          </cell>
          <cell r="D55">
            <v>56772</v>
          </cell>
          <cell r="E55">
            <v>2692</v>
          </cell>
          <cell r="F55">
            <v>34500</v>
          </cell>
          <cell r="G55">
            <v>74646</v>
          </cell>
          <cell r="H55">
            <v>59196</v>
          </cell>
          <cell r="I55">
            <v>56504</v>
          </cell>
          <cell r="J55">
            <v>2692</v>
          </cell>
          <cell r="K55">
            <v>15450</v>
          </cell>
        </row>
        <row r="57">
          <cell r="A57" t="str">
            <v xml:space="preserve">Cumbria </v>
          </cell>
          <cell r="B57">
            <v>397273</v>
          </cell>
          <cell r="C57">
            <v>244301</v>
          </cell>
          <cell r="D57">
            <v>229893</v>
          </cell>
          <cell r="E57">
            <v>14408</v>
          </cell>
          <cell r="F57">
            <v>152972</v>
          </cell>
          <cell r="G57">
            <v>307023</v>
          </cell>
          <cell r="H57">
            <v>237283</v>
          </cell>
          <cell r="I57">
            <v>222875</v>
          </cell>
          <cell r="J57">
            <v>14408</v>
          </cell>
          <cell r="K57">
            <v>69740</v>
          </cell>
        </row>
        <row r="58">
          <cell r="A58" t="str">
            <v>Allerdale</v>
          </cell>
          <cell r="B58">
            <v>78835</v>
          </cell>
          <cell r="C58">
            <v>45427</v>
          </cell>
          <cell r="D58">
            <v>41622</v>
          </cell>
          <cell r="E58">
            <v>3805</v>
          </cell>
          <cell r="F58">
            <v>33408</v>
          </cell>
          <cell r="G58">
            <v>61423</v>
          </cell>
          <cell r="H58">
            <v>44751</v>
          </cell>
          <cell r="I58">
            <v>40946</v>
          </cell>
          <cell r="J58">
            <v>3805</v>
          </cell>
          <cell r="K58">
            <v>16672</v>
          </cell>
        </row>
        <row r="59">
          <cell r="A59" t="str">
            <v>Barrow-in-Furness</v>
          </cell>
          <cell r="B59">
            <v>55162</v>
          </cell>
          <cell r="C59">
            <v>30857</v>
          </cell>
          <cell r="D59">
            <v>28123</v>
          </cell>
          <cell r="E59">
            <v>2734</v>
          </cell>
          <cell r="F59">
            <v>24305</v>
          </cell>
          <cell r="G59">
            <v>42189</v>
          </cell>
          <cell r="H59">
            <v>30426</v>
          </cell>
          <cell r="I59">
            <v>27692</v>
          </cell>
          <cell r="J59">
            <v>2734</v>
          </cell>
          <cell r="K59">
            <v>11763</v>
          </cell>
        </row>
        <row r="60">
          <cell r="A60" t="str">
            <v>Carlisle</v>
          </cell>
          <cell r="B60">
            <v>80693</v>
          </cell>
          <cell r="C60">
            <v>56481</v>
          </cell>
          <cell r="D60">
            <v>53881</v>
          </cell>
          <cell r="E60">
            <v>2600</v>
          </cell>
          <cell r="F60">
            <v>24212</v>
          </cell>
          <cell r="G60">
            <v>67696</v>
          </cell>
          <cell r="H60">
            <v>56269</v>
          </cell>
          <cell r="I60">
            <v>53669</v>
          </cell>
          <cell r="J60">
            <v>2600</v>
          </cell>
          <cell r="K60">
            <v>11427</v>
          </cell>
        </row>
        <row r="61">
          <cell r="A61" t="str">
            <v>Copeland</v>
          </cell>
          <cell r="B61">
            <v>55032</v>
          </cell>
          <cell r="C61">
            <v>37021</v>
          </cell>
          <cell r="D61">
            <v>34195</v>
          </cell>
          <cell r="E61">
            <v>2826</v>
          </cell>
          <cell r="F61">
            <v>18011</v>
          </cell>
          <cell r="G61">
            <v>45743</v>
          </cell>
          <cell r="H61">
            <v>35824</v>
          </cell>
          <cell r="I61">
            <v>32998</v>
          </cell>
          <cell r="J61">
            <v>2826</v>
          </cell>
          <cell r="K61">
            <v>9919</v>
          </cell>
        </row>
        <row r="62">
          <cell r="A62" t="str">
            <v>Eden</v>
          </cell>
          <cell r="B62">
            <v>42751</v>
          </cell>
          <cell r="C62">
            <v>25484</v>
          </cell>
          <cell r="D62">
            <v>24317</v>
          </cell>
          <cell r="E62">
            <v>1167</v>
          </cell>
          <cell r="F62">
            <v>17267</v>
          </cell>
          <cell r="G62">
            <v>29399</v>
          </cell>
          <cell r="H62">
            <v>23723</v>
          </cell>
          <cell r="I62">
            <v>22556</v>
          </cell>
          <cell r="J62">
            <v>1167</v>
          </cell>
          <cell r="K62">
            <v>5676</v>
          </cell>
        </row>
        <row r="63">
          <cell r="A63" t="str">
            <v>South Lakeland</v>
          </cell>
          <cell r="B63">
            <v>84800</v>
          </cell>
          <cell r="C63">
            <v>49031</v>
          </cell>
          <cell r="D63">
            <v>47755</v>
          </cell>
          <cell r="E63">
            <v>1276</v>
          </cell>
          <cell r="F63">
            <v>35769</v>
          </cell>
          <cell r="G63">
            <v>60573</v>
          </cell>
          <cell r="H63">
            <v>46290</v>
          </cell>
          <cell r="I63">
            <v>45014</v>
          </cell>
          <cell r="J63">
            <v>1276</v>
          </cell>
          <cell r="K63">
            <v>14283</v>
          </cell>
        </row>
        <row r="65">
          <cell r="A65" t="str">
            <v>Greater Manchester (Met County)</v>
          </cell>
          <cell r="B65">
            <v>2005361</v>
          </cell>
          <cell r="C65">
            <v>1222948</v>
          </cell>
          <cell r="D65">
            <v>1148951</v>
          </cell>
          <cell r="E65">
            <v>73997</v>
          </cell>
          <cell r="F65">
            <v>782413</v>
          </cell>
          <cell r="G65">
            <v>1599160</v>
          </cell>
          <cell r="H65">
            <v>1200100</v>
          </cell>
          <cell r="I65">
            <v>1126103</v>
          </cell>
          <cell r="J65">
            <v>73997</v>
          </cell>
          <cell r="K65">
            <v>399060</v>
          </cell>
        </row>
        <row r="66">
          <cell r="A66" t="str">
            <v>Bolton</v>
          </cell>
          <cell r="B66">
            <v>203890</v>
          </cell>
          <cell r="C66">
            <v>126029</v>
          </cell>
          <cell r="D66">
            <v>120003</v>
          </cell>
          <cell r="E66">
            <v>6026</v>
          </cell>
          <cell r="F66">
            <v>77861</v>
          </cell>
          <cell r="G66">
            <v>160137</v>
          </cell>
          <cell r="H66">
            <v>122526</v>
          </cell>
          <cell r="I66">
            <v>116500</v>
          </cell>
          <cell r="J66">
            <v>6026</v>
          </cell>
          <cell r="K66">
            <v>37611</v>
          </cell>
        </row>
        <row r="67">
          <cell r="A67" t="str">
            <v>Bury</v>
          </cell>
          <cell r="B67">
            <v>138434</v>
          </cell>
          <cell r="C67">
            <v>96307</v>
          </cell>
          <cell r="D67">
            <v>93053</v>
          </cell>
          <cell r="E67">
            <v>3254</v>
          </cell>
          <cell r="F67">
            <v>42127</v>
          </cell>
          <cell r="G67">
            <v>115408</v>
          </cell>
          <cell r="H67">
            <v>94888</v>
          </cell>
          <cell r="I67">
            <v>91634</v>
          </cell>
          <cell r="J67">
            <v>3254</v>
          </cell>
          <cell r="K67">
            <v>20520</v>
          </cell>
        </row>
        <row r="68">
          <cell r="A68" t="str">
            <v>Manchester</v>
          </cell>
          <cell r="B68">
            <v>334282</v>
          </cell>
          <cell r="C68">
            <v>168013</v>
          </cell>
          <cell r="D68">
            <v>149285</v>
          </cell>
          <cell r="E68">
            <v>18728</v>
          </cell>
          <cell r="F68">
            <v>166269</v>
          </cell>
          <cell r="G68">
            <v>259339</v>
          </cell>
          <cell r="H68">
            <v>164691</v>
          </cell>
          <cell r="I68">
            <v>145963</v>
          </cell>
          <cell r="J68">
            <v>18728</v>
          </cell>
          <cell r="K68">
            <v>94648</v>
          </cell>
        </row>
        <row r="69">
          <cell r="A69" t="str">
            <v xml:space="preserve">Oldham </v>
          </cell>
          <cell r="B69">
            <v>165256</v>
          </cell>
          <cell r="C69">
            <v>105647</v>
          </cell>
          <cell r="D69">
            <v>98536</v>
          </cell>
          <cell r="E69">
            <v>7111</v>
          </cell>
          <cell r="F69">
            <v>59609</v>
          </cell>
          <cell r="G69">
            <v>134643</v>
          </cell>
          <cell r="H69">
            <v>104252</v>
          </cell>
          <cell r="I69">
            <v>97141</v>
          </cell>
          <cell r="J69">
            <v>7111</v>
          </cell>
          <cell r="K69">
            <v>30391</v>
          </cell>
        </row>
        <row r="70">
          <cell r="A70" t="str">
            <v>Rochdale</v>
          </cell>
          <cell r="B70">
            <v>164725</v>
          </cell>
          <cell r="C70">
            <v>98201</v>
          </cell>
          <cell r="D70">
            <v>92282</v>
          </cell>
          <cell r="E70">
            <v>5919</v>
          </cell>
          <cell r="F70">
            <v>66524</v>
          </cell>
          <cell r="G70">
            <v>129096</v>
          </cell>
          <cell r="H70">
            <v>97164</v>
          </cell>
          <cell r="I70">
            <v>91245</v>
          </cell>
          <cell r="J70">
            <v>5919</v>
          </cell>
          <cell r="K70">
            <v>31932</v>
          </cell>
        </row>
        <row r="71">
          <cell r="A71" t="str">
            <v>Salford</v>
          </cell>
          <cell r="B71">
            <v>166286</v>
          </cell>
          <cell r="C71">
            <v>94990</v>
          </cell>
          <cell r="D71">
            <v>90411</v>
          </cell>
          <cell r="E71">
            <v>4579</v>
          </cell>
          <cell r="F71">
            <v>71296</v>
          </cell>
          <cell r="G71">
            <v>131822</v>
          </cell>
          <cell r="H71">
            <v>93774</v>
          </cell>
          <cell r="I71">
            <v>89195</v>
          </cell>
          <cell r="J71">
            <v>4579</v>
          </cell>
          <cell r="K71">
            <v>38048</v>
          </cell>
        </row>
        <row r="72">
          <cell r="A72" t="str">
            <v>Stockport</v>
          </cell>
          <cell r="B72">
            <v>229387</v>
          </cell>
          <cell r="C72">
            <v>156324</v>
          </cell>
          <cell r="D72">
            <v>148830</v>
          </cell>
          <cell r="E72">
            <v>7494</v>
          </cell>
          <cell r="F72">
            <v>73063</v>
          </cell>
          <cell r="G72">
            <v>184017</v>
          </cell>
          <cell r="H72">
            <v>153647</v>
          </cell>
          <cell r="I72">
            <v>146153</v>
          </cell>
          <cell r="J72">
            <v>7494</v>
          </cell>
          <cell r="K72">
            <v>30370</v>
          </cell>
        </row>
        <row r="73">
          <cell r="A73" t="str">
            <v>Tameside</v>
          </cell>
          <cell r="B73">
            <v>183972</v>
          </cell>
          <cell r="C73">
            <v>120888</v>
          </cell>
          <cell r="D73">
            <v>113057</v>
          </cell>
          <cell r="E73">
            <v>7831</v>
          </cell>
          <cell r="F73">
            <v>63084</v>
          </cell>
          <cell r="G73">
            <v>150125</v>
          </cell>
          <cell r="H73">
            <v>118915</v>
          </cell>
          <cell r="I73">
            <v>111084</v>
          </cell>
          <cell r="J73">
            <v>7831</v>
          </cell>
          <cell r="K73">
            <v>31210</v>
          </cell>
        </row>
        <row r="74">
          <cell r="A74" t="str">
            <v>Trafford</v>
          </cell>
          <cell r="B74">
            <v>172686</v>
          </cell>
          <cell r="C74">
            <v>105003</v>
          </cell>
          <cell r="D74">
            <v>99455</v>
          </cell>
          <cell r="E74">
            <v>5548</v>
          </cell>
          <cell r="F74">
            <v>67683</v>
          </cell>
          <cell r="G74">
            <v>133150</v>
          </cell>
          <cell r="H74">
            <v>100614</v>
          </cell>
          <cell r="I74">
            <v>95066</v>
          </cell>
          <cell r="J74">
            <v>5548</v>
          </cell>
          <cell r="K74">
            <v>32536</v>
          </cell>
        </row>
        <row r="75">
          <cell r="A75" t="str">
            <v>Wigan</v>
          </cell>
          <cell r="B75">
            <v>246443</v>
          </cell>
          <cell r="C75">
            <v>151546</v>
          </cell>
          <cell r="D75">
            <v>144039</v>
          </cell>
          <cell r="E75">
            <v>7507</v>
          </cell>
          <cell r="F75">
            <v>94897</v>
          </cell>
          <cell r="G75">
            <v>201423</v>
          </cell>
          <cell r="H75">
            <v>149629</v>
          </cell>
          <cell r="I75">
            <v>142122</v>
          </cell>
          <cell r="J75">
            <v>7507</v>
          </cell>
          <cell r="K75">
            <v>51794</v>
          </cell>
        </row>
        <row r="77">
          <cell r="A77" t="str">
            <v>Lancashire</v>
          </cell>
          <cell r="B77">
            <v>867601</v>
          </cell>
          <cell r="C77">
            <v>535164</v>
          </cell>
          <cell r="D77">
            <v>512599</v>
          </cell>
          <cell r="E77">
            <v>22565</v>
          </cell>
          <cell r="F77">
            <v>332437</v>
          </cell>
          <cell r="G77">
            <v>660420</v>
          </cell>
          <cell r="H77">
            <v>522549</v>
          </cell>
          <cell r="I77">
            <v>500232</v>
          </cell>
          <cell r="J77">
            <v>22317</v>
          </cell>
          <cell r="K77">
            <v>137871</v>
          </cell>
        </row>
        <row r="78">
          <cell r="A78" t="str">
            <v>Burnley</v>
          </cell>
          <cell r="B78">
            <v>68860</v>
          </cell>
          <cell r="C78">
            <v>37563</v>
          </cell>
          <cell r="D78">
            <v>35480</v>
          </cell>
          <cell r="E78">
            <v>2083</v>
          </cell>
          <cell r="F78">
            <v>31297</v>
          </cell>
          <cell r="G78">
            <v>51760</v>
          </cell>
          <cell r="H78">
            <v>37022</v>
          </cell>
          <cell r="I78">
            <v>34939</v>
          </cell>
          <cell r="J78">
            <v>2083</v>
          </cell>
          <cell r="K78">
            <v>14738</v>
          </cell>
        </row>
        <row r="79">
          <cell r="A79" t="str">
            <v>Chorley</v>
          </cell>
          <cell r="B79">
            <v>76686</v>
          </cell>
          <cell r="C79">
            <v>51166</v>
          </cell>
          <cell r="D79">
            <v>49549</v>
          </cell>
          <cell r="E79">
            <v>1617</v>
          </cell>
          <cell r="F79">
            <v>25520</v>
          </cell>
          <cell r="G79">
            <v>59486</v>
          </cell>
          <cell r="H79">
            <v>50430</v>
          </cell>
          <cell r="I79">
            <v>48813</v>
          </cell>
          <cell r="J79">
            <v>1617</v>
          </cell>
          <cell r="K79">
            <v>9056</v>
          </cell>
        </row>
        <row r="80">
          <cell r="A80" t="str">
            <v>Fylde</v>
          </cell>
          <cell r="B80">
            <v>57947</v>
          </cell>
          <cell r="C80">
            <v>33528</v>
          </cell>
          <cell r="D80">
            <v>32431</v>
          </cell>
          <cell r="E80">
            <v>1097</v>
          </cell>
          <cell r="F80">
            <v>24419</v>
          </cell>
          <cell r="G80">
            <v>38672</v>
          </cell>
          <cell r="H80">
            <v>31718</v>
          </cell>
          <cell r="I80">
            <v>30621</v>
          </cell>
          <cell r="J80">
            <v>1097</v>
          </cell>
          <cell r="K80">
            <v>6954</v>
          </cell>
        </row>
        <row r="81">
          <cell r="A81" t="str">
            <v>Hyndburn</v>
          </cell>
          <cell r="B81">
            <v>58508</v>
          </cell>
          <cell r="C81">
            <v>35757</v>
          </cell>
          <cell r="D81">
            <v>34471</v>
          </cell>
          <cell r="E81">
            <v>1286</v>
          </cell>
          <cell r="F81">
            <v>22751</v>
          </cell>
          <cell r="G81">
            <v>46723</v>
          </cell>
          <cell r="H81">
            <v>34876</v>
          </cell>
          <cell r="I81">
            <v>33590</v>
          </cell>
          <cell r="J81">
            <v>1286</v>
          </cell>
          <cell r="K81">
            <v>11847</v>
          </cell>
        </row>
        <row r="82">
          <cell r="A82" t="str">
            <v>Lancaster</v>
          </cell>
          <cell r="B82">
            <v>107935</v>
          </cell>
          <cell r="C82">
            <v>63745</v>
          </cell>
          <cell r="D82">
            <v>58724</v>
          </cell>
          <cell r="E82">
            <v>5021</v>
          </cell>
          <cell r="F82">
            <v>44190</v>
          </cell>
          <cell r="G82">
            <v>78226</v>
          </cell>
          <cell r="H82">
            <v>61732</v>
          </cell>
          <cell r="I82">
            <v>56711</v>
          </cell>
          <cell r="J82">
            <v>5021</v>
          </cell>
          <cell r="K82">
            <v>16494</v>
          </cell>
        </row>
        <row r="83">
          <cell r="A83" t="str">
            <v>Pendle</v>
          </cell>
          <cell r="B83">
            <v>58211</v>
          </cell>
          <cell r="C83">
            <v>37928</v>
          </cell>
          <cell r="D83">
            <v>36656</v>
          </cell>
          <cell r="E83">
            <v>1272</v>
          </cell>
          <cell r="F83">
            <v>20283</v>
          </cell>
          <cell r="G83">
            <v>49894</v>
          </cell>
          <cell r="H83">
            <v>37535</v>
          </cell>
          <cell r="I83">
            <v>36263</v>
          </cell>
          <cell r="J83">
            <v>1272</v>
          </cell>
          <cell r="K83">
            <v>12359</v>
          </cell>
        </row>
        <row r="84">
          <cell r="A84" t="str">
            <v>Preston</v>
          </cell>
          <cell r="B84">
            <v>103231</v>
          </cell>
          <cell r="C84">
            <v>59659</v>
          </cell>
          <cell r="D84">
            <v>56581</v>
          </cell>
          <cell r="E84">
            <v>3078</v>
          </cell>
          <cell r="F84">
            <v>43572</v>
          </cell>
          <cell r="G84">
            <v>78968</v>
          </cell>
          <cell r="H84">
            <v>58591</v>
          </cell>
          <cell r="I84">
            <v>55513</v>
          </cell>
          <cell r="J84">
            <v>3078</v>
          </cell>
          <cell r="K84">
            <v>20377</v>
          </cell>
        </row>
        <row r="85">
          <cell r="A85" t="str">
            <v>Ribble Valley</v>
          </cell>
          <cell r="B85">
            <v>39373</v>
          </cell>
          <cell r="C85">
            <v>25361</v>
          </cell>
          <cell r="D85">
            <v>24286</v>
          </cell>
          <cell r="E85">
            <v>1075</v>
          </cell>
          <cell r="F85">
            <v>14012</v>
          </cell>
          <cell r="G85">
            <v>30000</v>
          </cell>
          <cell r="H85">
            <v>24392</v>
          </cell>
          <cell r="I85">
            <v>23565</v>
          </cell>
          <cell r="J85">
            <v>827</v>
          </cell>
          <cell r="K85">
            <v>5608</v>
          </cell>
        </row>
        <row r="86">
          <cell r="A86" t="str">
            <v>Rossendale</v>
          </cell>
          <cell r="B86">
            <v>50800</v>
          </cell>
          <cell r="C86">
            <v>36175</v>
          </cell>
          <cell r="D86">
            <v>34930</v>
          </cell>
          <cell r="E86">
            <v>1245</v>
          </cell>
          <cell r="F86">
            <v>14625</v>
          </cell>
          <cell r="G86">
            <v>41262</v>
          </cell>
          <cell r="H86">
            <v>35946</v>
          </cell>
          <cell r="I86">
            <v>34701</v>
          </cell>
          <cell r="J86">
            <v>1245</v>
          </cell>
          <cell r="K86">
            <v>5316</v>
          </cell>
        </row>
        <row r="87">
          <cell r="A87" t="str">
            <v>South Ribble</v>
          </cell>
          <cell r="B87">
            <v>77971</v>
          </cell>
          <cell r="C87">
            <v>54153</v>
          </cell>
          <cell r="D87">
            <v>52010</v>
          </cell>
          <cell r="E87">
            <v>2143</v>
          </cell>
          <cell r="F87">
            <v>23818</v>
          </cell>
          <cell r="G87">
            <v>60919</v>
          </cell>
          <cell r="H87">
            <v>53504</v>
          </cell>
          <cell r="I87">
            <v>51361</v>
          </cell>
          <cell r="J87">
            <v>2143</v>
          </cell>
          <cell r="K87">
            <v>7415</v>
          </cell>
        </row>
        <row r="88">
          <cell r="A88" t="str">
            <v>West Lancashire</v>
          </cell>
          <cell r="B88">
            <v>88413</v>
          </cell>
          <cell r="C88">
            <v>54397</v>
          </cell>
          <cell r="D88">
            <v>52219</v>
          </cell>
          <cell r="E88">
            <v>2178</v>
          </cell>
          <cell r="F88">
            <v>34016</v>
          </cell>
          <cell r="G88">
            <v>68433</v>
          </cell>
          <cell r="H88">
            <v>52881</v>
          </cell>
          <cell r="I88">
            <v>50703</v>
          </cell>
          <cell r="J88">
            <v>2178</v>
          </cell>
          <cell r="K88">
            <v>15552</v>
          </cell>
        </row>
        <row r="89">
          <cell r="A89" t="str">
            <v>Wyre</v>
          </cell>
          <cell r="B89">
            <v>79666</v>
          </cell>
          <cell r="C89">
            <v>45732</v>
          </cell>
          <cell r="D89">
            <v>45262</v>
          </cell>
          <cell r="E89">
            <v>470</v>
          </cell>
          <cell r="F89">
            <v>33934</v>
          </cell>
          <cell r="G89">
            <v>56077</v>
          </cell>
          <cell r="H89">
            <v>43922</v>
          </cell>
          <cell r="I89">
            <v>43452</v>
          </cell>
          <cell r="J89">
            <v>470</v>
          </cell>
          <cell r="K89">
            <v>12155</v>
          </cell>
        </row>
        <row r="91">
          <cell r="A91" t="str">
            <v>Merseyside (Met County)</v>
          </cell>
          <cell r="B91">
            <v>1085217</v>
          </cell>
          <cell r="C91">
            <v>591105</v>
          </cell>
          <cell r="D91">
            <v>527348</v>
          </cell>
          <cell r="E91">
            <v>63757</v>
          </cell>
          <cell r="F91">
            <v>494112</v>
          </cell>
          <cell r="G91">
            <v>823159</v>
          </cell>
          <cell r="H91">
            <v>575990</v>
          </cell>
          <cell r="I91">
            <v>512470</v>
          </cell>
          <cell r="J91">
            <v>63520</v>
          </cell>
          <cell r="K91">
            <v>247169</v>
          </cell>
        </row>
        <row r="92">
          <cell r="A92" t="str">
            <v xml:space="preserve">Knowsley </v>
          </cell>
          <cell r="B92">
            <v>112951</v>
          </cell>
          <cell r="C92">
            <v>58039</v>
          </cell>
          <cell r="D92">
            <v>47436</v>
          </cell>
          <cell r="E92">
            <v>10603</v>
          </cell>
          <cell r="F92">
            <v>54912</v>
          </cell>
          <cell r="G92">
            <v>88342</v>
          </cell>
          <cell r="H92">
            <v>57306</v>
          </cell>
          <cell r="I92">
            <v>46703</v>
          </cell>
          <cell r="J92">
            <v>10603</v>
          </cell>
          <cell r="K92">
            <v>31036</v>
          </cell>
        </row>
        <row r="93">
          <cell r="A93" t="str">
            <v>Liverpool</v>
          </cell>
          <cell r="B93">
            <v>351057</v>
          </cell>
          <cell r="C93">
            <v>184986</v>
          </cell>
          <cell r="D93">
            <v>159981</v>
          </cell>
          <cell r="E93">
            <v>25005</v>
          </cell>
          <cell r="F93">
            <v>166071</v>
          </cell>
          <cell r="G93">
            <v>275891</v>
          </cell>
          <cell r="H93">
            <v>180576</v>
          </cell>
          <cell r="I93">
            <v>155571</v>
          </cell>
          <cell r="J93">
            <v>25005</v>
          </cell>
          <cell r="K93">
            <v>95315</v>
          </cell>
        </row>
        <row r="94">
          <cell r="A94" t="str">
            <v>St. Helens</v>
          </cell>
          <cell r="B94">
            <v>140026</v>
          </cell>
          <cell r="C94">
            <v>84162</v>
          </cell>
          <cell r="D94">
            <v>77622</v>
          </cell>
          <cell r="E94">
            <v>6540</v>
          </cell>
          <cell r="F94">
            <v>55864</v>
          </cell>
          <cell r="G94">
            <v>108215</v>
          </cell>
          <cell r="H94">
            <v>82677</v>
          </cell>
          <cell r="I94">
            <v>76137</v>
          </cell>
          <cell r="J94">
            <v>6540</v>
          </cell>
          <cell r="K94">
            <v>25538</v>
          </cell>
        </row>
        <row r="95">
          <cell r="A95" t="str">
            <v>Sefton</v>
          </cell>
          <cell r="B95">
            <v>223918</v>
          </cell>
          <cell r="C95">
            <v>125553</v>
          </cell>
          <cell r="D95">
            <v>116069</v>
          </cell>
          <cell r="E95">
            <v>9484</v>
          </cell>
          <cell r="F95">
            <v>98365</v>
          </cell>
          <cell r="G95">
            <v>164154</v>
          </cell>
          <cell r="H95">
            <v>122309</v>
          </cell>
          <cell r="I95">
            <v>112825</v>
          </cell>
          <cell r="J95">
            <v>9484</v>
          </cell>
          <cell r="K95">
            <v>41845</v>
          </cell>
        </row>
        <row r="96">
          <cell r="A96" t="str">
            <v>Wirral</v>
          </cell>
          <cell r="B96">
            <v>257265</v>
          </cell>
          <cell r="C96">
            <v>138365</v>
          </cell>
          <cell r="D96">
            <v>126240</v>
          </cell>
          <cell r="E96">
            <v>12125</v>
          </cell>
          <cell r="F96">
            <v>118900</v>
          </cell>
          <cell r="G96">
            <v>186557</v>
          </cell>
          <cell r="H96">
            <v>133122</v>
          </cell>
          <cell r="I96">
            <v>121234</v>
          </cell>
          <cell r="J96">
            <v>11888</v>
          </cell>
          <cell r="K96">
            <v>53435</v>
          </cell>
        </row>
        <row r="98">
          <cell r="A98" t="str">
            <v>YORKSHIRE AND THE HUMBER</v>
          </cell>
          <cell r="B98">
            <v>3943062</v>
          </cell>
          <cell r="C98">
            <v>2452954</v>
          </cell>
          <cell r="D98">
            <v>2283070</v>
          </cell>
          <cell r="E98">
            <v>169884</v>
          </cell>
          <cell r="F98">
            <v>1490108</v>
          </cell>
          <cell r="G98">
            <v>3061295</v>
          </cell>
          <cell r="H98">
            <v>2398763</v>
          </cell>
          <cell r="I98">
            <v>2230329</v>
          </cell>
          <cell r="J98">
            <v>168434</v>
          </cell>
          <cell r="K98">
            <v>662532</v>
          </cell>
        </row>
        <row r="100">
          <cell r="A100" t="str">
            <v>East Riding of Yorkshire UA</v>
          </cell>
          <cell r="B100">
            <v>246649</v>
          </cell>
          <cell r="C100">
            <v>151486</v>
          </cell>
          <cell r="D100">
            <v>143884</v>
          </cell>
          <cell r="E100">
            <v>7602</v>
          </cell>
          <cell r="F100">
            <v>95163</v>
          </cell>
          <cell r="G100">
            <v>182825</v>
          </cell>
          <cell r="H100">
            <v>146155</v>
          </cell>
          <cell r="I100">
            <v>138813</v>
          </cell>
          <cell r="J100">
            <v>7342</v>
          </cell>
          <cell r="K100">
            <v>36670</v>
          </cell>
        </row>
        <row r="101">
          <cell r="A101" t="str">
            <v>Kingston upon Hull, City of UA</v>
          </cell>
          <cell r="B101">
            <v>197994</v>
          </cell>
          <cell r="C101">
            <v>117237</v>
          </cell>
          <cell r="D101">
            <v>101346</v>
          </cell>
          <cell r="E101">
            <v>15891</v>
          </cell>
          <cell r="F101">
            <v>80757</v>
          </cell>
          <cell r="G101">
            <v>153760</v>
          </cell>
          <cell r="H101">
            <v>115103</v>
          </cell>
          <cell r="I101">
            <v>99212</v>
          </cell>
          <cell r="J101">
            <v>15891</v>
          </cell>
          <cell r="K101">
            <v>38657</v>
          </cell>
        </row>
        <row r="102">
          <cell r="A102" t="str">
            <v>North East Lincolnshire UA</v>
          </cell>
          <cell r="B102">
            <v>116508</v>
          </cell>
          <cell r="C102">
            <v>68623</v>
          </cell>
          <cell r="D102">
            <v>61845</v>
          </cell>
          <cell r="E102">
            <v>6778</v>
          </cell>
          <cell r="F102">
            <v>47885</v>
          </cell>
          <cell r="G102">
            <v>91411</v>
          </cell>
          <cell r="H102">
            <v>67185</v>
          </cell>
          <cell r="I102">
            <v>60636</v>
          </cell>
          <cell r="J102">
            <v>6549</v>
          </cell>
          <cell r="K102">
            <v>24226</v>
          </cell>
        </row>
        <row r="103">
          <cell r="A103" t="str">
            <v>North Lincolnshire UA</v>
          </cell>
          <cell r="B103">
            <v>120833</v>
          </cell>
          <cell r="C103">
            <v>78219</v>
          </cell>
          <cell r="D103">
            <v>71233</v>
          </cell>
          <cell r="E103">
            <v>6986</v>
          </cell>
          <cell r="F103">
            <v>42614</v>
          </cell>
          <cell r="G103">
            <v>97424</v>
          </cell>
          <cell r="H103">
            <v>77745</v>
          </cell>
          <cell r="I103">
            <v>70759</v>
          </cell>
          <cell r="J103">
            <v>6986</v>
          </cell>
          <cell r="K103">
            <v>19679</v>
          </cell>
        </row>
        <row r="104">
          <cell r="A104" t="str">
            <v>York UA</v>
          </cell>
          <cell r="B104">
            <v>143994</v>
          </cell>
          <cell r="C104">
            <v>88917</v>
          </cell>
          <cell r="D104">
            <v>83782</v>
          </cell>
          <cell r="E104">
            <v>5135</v>
          </cell>
          <cell r="F104">
            <v>55077</v>
          </cell>
          <cell r="G104">
            <v>106439</v>
          </cell>
          <cell r="H104">
            <v>86553</v>
          </cell>
          <cell r="I104">
            <v>81418</v>
          </cell>
          <cell r="J104">
            <v>5135</v>
          </cell>
          <cell r="K104">
            <v>19886</v>
          </cell>
        </row>
        <row r="106">
          <cell r="A106" t="str">
            <v>North Yorkshire</v>
          </cell>
          <cell r="B106">
            <v>447807</v>
          </cell>
          <cell r="C106">
            <v>288761</v>
          </cell>
          <cell r="D106">
            <v>281019</v>
          </cell>
          <cell r="E106">
            <v>7742</v>
          </cell>
          <cell r="F106">
            <v>159046</v>
          </cell>
          <cell r="G106">
            <v>338017</v>
          </cell>
          <cell r="H106">
            <v>278176</v>
          </cell>
          <cell r="I106">
            <v>270434</v>
          </cell>
          <cell r="J106">
            <v>7742</v>
          </cell>
          <cell r="K106">
            <v>59841</v>
          </cell>
        </row>
        <row r="107">
          <cell r="A107" t="str">
            <v>Craven</v>
          </cell>
          <cell r="B107">
            <v>41278</v>
          </cell>
          <cell r="C107">
            <v>29056</v>
          </cell>
          <cell r="D107">
            <v>27921</v>
          </cell>
          <cell r="E107">
            <v>1135</v>
          </cell>
          <cell r="F107">
            <v>12222</v>
          </cell>
          <cell r="G107">
            <v>29990</v>
          </cell>
          <cell r="H107">
            <v>27598</v>
          </cell>
          <cell r="I107">
            <v>26463</v>
          </cell>
          <cell r="J107">
            <v>1135</v>
          </cell>
          <cell r="K107">
            <v>2392</v>
          </cell>
        </row>
        <row r="108">
          <cell r="A108" t="str">
            <v>Hambleton</v>
          </cell>
          <cell r="B108">
            <v>71084</v>
          </cell>
          <cell r="C108">
            <v>46113</v>
          </cell>
          <cell r="D108">
            <v>45084</v>
          </cell>
          <cell r="E108">
            <v>1029</v>
          </cell>
          <cell r="F108">
            <v>24971</v>
          </cell>
          <cell r="G108">
            <v>54064</v>
          </cell>
          <cell r="H108">
            <v>44559</v>
          </cell>
          <cell r="I108">
            <v>43530</v>
          </cell>
          <cell r="J108">
            <v>1029</v>
          </cell>
          <cell r="K108">
            <v>9505</v>
          </cell>
        </row>
        <row r="109">
          <cell r="A109" t="str">
            <v>Harrogate</v>
          </cell>
          <cell r="B109">
            <v>114858</v>
          </cell>
          <cell r="C109">
            <v>79762</v>
          </cell>
          <cell r="D109">
            <v>77739</v>
          </cell>
          <cell r="E109">
            <v>2023</v>
          </cell>
          <cell r="F109">
            <v>35096</v>
          </cell>
          <cell r="G109">
            <v>89500</v>
          </cell>
          <cell r="H109">
            <v>75082</v>
          </cell>
          <cell r="I109">
            <v>73059</v>
          </cell>
          <cell r="J109">
            <v>2023</v>
          </cell>
          <cell r="K109">
            <v>14418</v>
          </cell>
        </row>
        <row r="110">
          <cell r="A110" t="str">
            <v>Richmondshire</v>
          </cell>
          <cell r="B110">
            <v>37673</v>
          </cell>
          <cell r="C110">
            <v>26266</v>
          </cell>
          <cell r="D110">
            <v>25991</v>
          </cell>
          <cell r="E110">
            <v>275</v>
          </cell>
          <cell r="F110">
            <v>11407</v>
          </cell>
          <cell r="G110">
            <v>30770</v>
          </cell>
          <cell r="H110">
            <v>25700</v>
          </cell>
          <cell r="I110">
            <v>25425</v>
          </cell>
          <cell r="J110">
            <v>275</v>
          </cell>
          <cell r="K110">
            <v>5070</v>
          </cell>
        </row>
        <row r="111">
          <cell r="A111" t="str">
            <v>Ryedale</v>
          </cell>
          <cell r="B111">
            <v>39399</v>
          </cell>
          <cell r="C111">
            <v>22509</v>
          </cell>
          <cell r="D111">
            <v>22236</v>
          </cell>
          <cell r="E111">
            <v>273</v>
          </cell>
          <cell r="F111">
            <v>16890</v>
          </cell>
          <cell r="G111">
            <v>25834</v>
          </cell>
          <cell r="H111">
            <v>21712</v>
          </cell>
          <cell r="I111">
            <v>21439</v>
          </cell>
          <cell r="J111">
            <v>273</v>
          </cell>
          <cell r="K111">
            <v>4122</v>
          </cell>
        </row>
        <row r="112">
          <cell r="A112" t="str">
            <v>Scarborough</v>
          </cell>
          <cell r="B112">
            <v>84394</v>
          </cell>
          <cell r="C112">
            <v>48305</v>
          </cell>
          <cell r="D112">
            <v>46269</v>
          </cell>
          <cell r="E112">
            <v>2036</v>
          </cell>
          <cell r="F112">
            <v>36089</v>
          </cell>
          <cell r="G112">
            <v>62360</v>
          </cell>
          <cell r="H112">
            <v>47010</v>
          </cell>
          <cell r="I112">
            <v>44974</v>
          </cell>
          <cell r="J112">
            <v>2036</v>
          </cell>
          <cell r="K112">
            <v>15350</v>
          </cell>
        </row>
        <row r="113">
          <cell r="A113" t="str">
            <v>Selby</v>
          </cell>
          <cell r="B113">
            <v>59121</v>
          </cell>
          <cell r="C113">
            <v>36750</v>
          </cell>
          <cell r="D113">
            <v>35779</v>
          </cell>
          <cell r="E113">
            <v>971</v>
          </cell>
          <cell r="F113">
            <v>22371</v>
          </cell>
          <cell r="G113">
            <v>45499</v>
          </cell>
          <cell r="H113">
            <v>36515</v>
          </cell>
          <cell r="I113">
            <v>35544</v>
          </cell>
          <cell r="J113">
            <v>971</v>
          </cell>
          <cell r="K113">
            <v>8984</v>
          </cell>
        </row>
        <row r="115">
          <cell r="A115" t="str">
            <v>South Yorkshire (Met County)</v>
          </cell>
          <cell r="B115">
            <v>1016151</v>
          </cell>
          <cell r="C115">
            <v>616886</v>
          </cell>
          <cell r="D115">
            <v>561386</v>
          </cell>
          <cell r="E115">
            <v>55500</v>
          </cell>
          <cell r="F115">
            <v>399265</v>
          </cell>
          <cell r="G115">
            <v>800247</v>
          </cell>
          <cell r="H115">
            <v>605927</v>
          </cell>
          <cell r="I115">
            <v>550893</v>
          </cell>
          <cell r="J115">
            <v>55034</v>
          </cell>
          <cell r="K115">
            <v>194320</v>
          </cell>
        </row>
        <row r="116">
          <cell r="A116" t="str">
            <v>Barnsley</v>
          </cell>
          <cell r="B116">
            <v>183231</v>
          </cell>
          <cell r="C116">
            <v>107015</v>
          </cell>
          <cell r="D116">
            <v>94973</v>
          </cell>
          <cell r="E116">
            <v>12042</v>
          </cell>
          <cell r="F116">
            <v>76216</v>
          </cell>
          <cell r="G116">
            <v>145575</v>
          </cell>
          <cell r="H116">
            <v>104496</v>
          </cell>
          <cell r="I116">
            <v>92454</v>
          </cell>
          <cell r="J116">
            <v>12042</v>
          </cell>
          <cell r="K116">
            <v>41079</v>
          </cell>
        </row>
        <row r="117">
          <cell r="A117" t="str">
            <v>Doncaster</v>
          </cell>
          <cell r="B117">
            <v>225449</v>
          </cell>
          <cell r="C117">
            <v>138656</v>
          </cell>
          <cell r="D117">
            <v>126878</v>
          </cell>
          <cell r="E117">
            <v>11778</v>
          </cell>
          <cell r="F117">
            <v>86793</v>
          </cell>
          <cell r="G117">
            <v>176890</v>
          </cell>
          <cell r="H117">
            <v>136458</v>
          </cell>
          <cell r="I117">
            <v>124930</v>
          </cell>
          <cell r="J117">
            <v>11528</v>
          </cell>
          <cell r="K117">
            <v>40432</v>
          </cell>
        </row>
        <row r="118">
          <cell r="A118" t="str">
            <v xml:space="preserve">Rotherham </v>
          </cell>
          <cell r="B118">
            <v>194818</v>
          </cell>
          <cell r="C118">
            <v>118976</v>
          </cell>
          <cell r="D118">
            <v>106572</v>
          </cell>
          <cell r="E118">
            <v>12404</v>
          </cell>
          <cell r="F118">
            <v>75842</v>
          </cell>
          <cell r="G118">
            <v>153067</v>
          </cell>
          <cell r="H118">
            <v>117601</v>
          </cell>
          <cell r="I118">
            <v>105197</v>
          </cell>
          <cell r="J118">
            <v>12404</v>
          </cell>
          <cell r="K118">
            <v>35466</v>
          </cell>
        </row>
        <row r="119">
          <cell r="A119" t="str">
            <v>Sheffield</v>
          </cell>
          <cell r="B119">
            <v>412653</v>
          </cell>
          <cell r="C119">
            <v>252239</v>
          </cell>
          <cell r="D119">
            <v>232963</v>
          </cell>
          <cell r="E119">
            <v>19276</v>
          </cell>
          <cell r="F119">
            <v>160414</v>
          </cell>
          <cell r="G119">
            <v>324715</v>
          </cell>
          <cell r="H119">
            <v>247372</v>
          </cell>
          <cell r="I119">
            <v>228312</v>
          </cell>
          <cell r="J119">
            <v>19060</v>
          </cell>
          <cell r="K119">
            <v>77343</v>
          </cell>
        </row>
        <row r="121">
          <cell r="A121" t="str">
            <v>West Yorkshire (Met County)</v>
          </cell>
          <cell r="B121">
            <v>1653126</v>
          </cell>
          <cell r="C121">
            <v>1042825</v>
          </cell>
          <cell r="D121">
            <v>978575</v>
          </cell>
          <cell r="E121">
            <v>64250</v>
          </cell>
          <cell r="F121">
            <v>610301</v>
          </cell>
          <cell r="G121">
            <v>1291172</v>
          </cell>
          <cell r="H121">
            <v>1021919</v>
          </cell>
          <cell r="I121">
            <v>958164</v>
          </cell>
          <cell r="J121">
            <v>63755</v>
          </cell>
          <cell r="K121">
            <v>269253</v>
          </cell>
        </row>
        <row r="122">
          <cell r="A122" t="str">
            <v xml:space="preserve">Bradford </v>
          </cell>
          <cell r="B122">
            <v>369859</v>
          </cell>
          <cell r="C122">
            <v>215886</v>
          </cell>
          <cell r="D122">
            <v>198604</v>
          </cell>
          <cell r="E122">
            <v>17282</v>
          </cell>
          <cell r="F122">
            <v>153973</v>
          </cell>
          <cell r="G122">
            <v>274976</v>
          </cell>
          <cell r="H122">
            <v>211101</v>
          </cell>
          <cell r="I122">
            <v>193819</v>
          </cell>
          <cell r="J122">
            <v>17282</v>
          </cell>
          <cell r="K122">
            <v>63875</v>
          </cell>
        </row>
        <row r="123">
          <cell r="A123" t="str">
            <v>Calderdale</v>
          </cell>
          <cell r="B123">
            <v>149044</v>
          </cell>
          <cell r="C123">
            <v>96740</v>
          </cell>
          <cell r="D123">
            <v>90884</v>
          </cell>
          <cell r="E123">
            <v>5856</v>
          </cell>
          <cell r="F123">
            <v>52304</v>
          </cell>
          <cell r="G123">
            <v>117940</v>
          </cell>
          <cell r="H123">
            <v>95223</v>
          </cell>
          <cell r="I123">
            <v>89367</v>
          </cell>
          <cell r="J123">
            <v>5856</v>
          </cell>
          <cell r="K123">
            <v>22717</v>
          </cell>
        </row>
        <row r="124">
          <cell r="A124" t="str">
            <v xml:space="preserve">Kirklees </v>
          </cell>
          <cell r="B124">
            <v>304362</v>
          </cell>
          <cell r="C124">
            <v>198374</v>
          </cell>
          <cell r="D124">
            <v>186236</v>
          </cell>
          <cell r="E124">
            <v>12138</v>
          </cell>
          <cell r="F124">
            <v>105988</v>
          </cell>
          <cell r="G124">
            <v>246356</v>
          </cell>
          <cell r="H124">
            <v>195736</v>
          </cell>
          <cell r="I124">
            <v>183835</v>
          </cell>
          <cell r="J124">
            <v>11901</v>
          </cell>
          <cell r="K124">
            <v>50620</v>
          </cell>
        </row>
        <row r="125">
          <cell r="A125" t="str">
            <v xml:space="preserve">Leeds </v>
          </cell>
          <cell r="B125">
            <v>575994</v>
          </cell>
          <cell r="C125">
            <v>375598</v>
          </cell>
          <cell r="D125">
            <v>354748</v>
          </cell>
          <cell r="E125">
            <v>20850</v>
          </cell>
          <cell r="F125">
            <v>200396</v>
          </cell>
          <cell r="G125">
            <v>449746</v>
          </cell>
          <cell r="H125">
            <v>365022</v>
          </cell>
          <cell r="I125">
            <v>344430</v>
          </cell>
          <cell r="J125">
            <v>20592</v>
          </cell>
          <cell r="K125">
            <v>84724</v>
          </cell>
        </row>
        <row r="126">
          <cell r="A126" t="str">
            <v>Wakefield</v>
          </cell>
          <cell r="B126">
            <v>253867</v>
          </cell>
          <cell r="C126">
            <v>156227</v>
          </cell>
          <cell r="D126">
            <v>148103</v>
          </cell>
          <cell r="E126">
            <v>8124</v>
          </cell>
          <cell r="F126">
            <v>97640</v>
          </cell>
          <cell r="G126">
            <v>202154</v>
          </cell>
          <cell r="H126">
            <v>154837</v>
          </cell>
          <cell r="I126">
            <v>146713</v>
          </cell>
          <cell r="J126">
            <v>8124</v>
          </cell>
          <cell r="K126">
            <v>47317</v>
          </cell>
        </row>
        <row r="128">
          <cell r="A128" t="str">
            <v>EAST MIDLANDS</v>
          </cell>
          <cell r="B128">
            <v>3278350</v>
          </cell>
          <cell r="C128">
            <v>2084514</v>
          </cell>
          <cell r="D128">
            <v>1977666</v>
          </cell>
          <cell r="E128">
            <v>106848</v>
          </cell>
          <cell r="F128">
            <v>1193836</v>
          </cell>
          <cell r="G128">
            <v>2545253</v>
          </cell>
          <cell r="H128">
            <v>2032116</v>
          </cell>
          <cell r="I128">
            <v>1925506</v>
          </cell>
          <cell r="J128">
            <v>106610</v>
          </cell>
          <cell r="K128">
            <v>513137</v>
          </cell>
        </row>
        <row r="130">
          <cell r="A130" t="str">
            <v xml:space="preserve">Derby UA </v>
          </cell>
          <cell r="B130">
            <v>186220</v>
          </cell>
          <cell r="C130">
            <v>111294</v>
          </cell>
          <cell r="D130">
            <v>103988</v>
          </cell>
          <cell r="E130">
            <v>7306</v>
          </cell>
          <cell r="F130">
            <v>74926</v>
          </cell>
          <cell r="G130">
            <v>140757</v>
          </cell>
          <cell r="H130">
            <v>109101</v>
          </cell>
          <cell r="I130">
            <v>101795</v>
          </cell>
          <cell r="J130">
            <v>7306</v>
          </cell>
          <cell r="K130">
            <v>31656</v>
          </cell>
        </row>
        <row r="131">
          <cell r="A131" t="str">
            <v>Leicester UA</v>
          </cell>
          <cell r="B131">
            <v>217828</v>
          </cell>
          <cell r="C131">
            <v>124371</v>
          </cell>
          <cell r="D131">
            <v>113879</v>
          </cell>
          <cell r="E131">
            <v>10492</v>
          </cell>
          <cell r="F131">
            <v>93457</v>
          </cell>
          <cell r="G131">
            <v>166659</v>
          </cell>
          <cell r="H131">
            <v>122487</v>
          </cell>
          <cell r="I131">
            <v>111995</v>
          </cell>
          <cell r="J131">
            <v>10492</v>
          </cell>
          <cell r="K131">
            <v>44172</v>
          </cell>
        </row>
        <row r="132">
          <cell r="A132" t="str">
            <v>Nottingham UA</v>
          </cell>
          <cell r="B132">
            <v>229311</v>
          </cell>
          <cell r="C132">
            <v>131832</v>
          </cell>
          <cell r="D132">
            <v>121630</v>
          </cell>
          <cell r="E132">
            <v>10202</v>
          </cell>
          <cell r="F132">
            <v>97479</v>
          </cell>
          <cell r="G132">
            <v>181054</v>
          </cell>
          <cell r="H132">
            <v>129105</v>
          </cell>
          <cell r="I132">
            <v>118903</v>
          </cell>
          <cell r="J132">
            <v>10202</v>
          </cell>
          <cell r="K132">
            <v>51949</v>
          </cell>
        </row>
        <row r="133">
          <cell r="A133" t="str">
            <v xml:space="preserve">Rutland UA </v>
          </cell>
          <cell r="B133">
            <v>26265</v>
          </cell>
          <cell r="C133">
            <v>14254</v>
          </cell>
          <cell r="D133">
            <v>13929</v>
          </cell>
          <cell r="E133">
            <v>325</v>
          </cell>
          <cell r="F133">
            <v>12011</v>
          </cell>
          <cell r="G133">
            <v>17484</v>
          </cell>
          <cell r="H133">
            <v>13641</v>
          </cell>
          <cell r="I133">
            <v>13316</v>
          </cell>
          <cell r="J133">
            <v>325</v>
          </cell>
          <cell r="K133">
            <v>3843</v>
          </cell>
        </row>
        <row r="135">
          <cell r="A135" t="str">
            <v>Derbyshire</v>
          </cell>
          <cell r="B135">
            <v>584351</v>
          </cell>
          <cell r="C135">
            <v>361166</v>
          </cell>
          <cell r="D135">
            <v>342944</v>
          </cell>
          <cell r="E135">
            <v>18222</v>
          </cell>
          <cell r="F135">
            <v>223185</v>
          </cell>
          <cell r="G135">
            <v>448184</v>
          </cell>
          <cell r="H135">
            <v>354132</v>
          </cell>
          <cell r="I135">
            <v>335910</v>
          </cell>
          <cell r="J135">
            <v>18222</v>
          </cell>
          <cell r="K135">
            <v>94052</v>
          </cell>
        </row>
        <row r="136">
          <cell r="A136" t="str">
            <v>Amber Valley</v>
          </cell>
          <cell r="B136">
            <v>91433</v>
          </cell>
          <cell r="C136">
            <v>55829</v>
          </cell>
          <cell r="D136">
            <v>53243</v>
          </cell>
          <cell r="E136">
            <v>2586</v>
          </cell>
          <cell r="F136">
            <v>35604</v>
          </cell>
          <cell r="G136">
            <v>68953</v>
          </cell>
          <cell r="H136">
            <v>54437</v>
          </cell>
          <cell r="I136">
            <v>51851</v>
          </cell>
          <cell r="J136">
            <v>2586</v>
          </cell>
          <cell r="K136">
            <v>14516</v>
          </cell>
        </row>
        <row r="137">
          <cell r="A137" t="str">
            <v>Bolsover</v>
          </cell>
          <cell r="B137">
            <v>53171</v>
          </cell>
          <cell r="C137">
            <v>30402</v>
          </cell>
          <cell r="D137">
            <v>28120</v>
          </cell>
          <cell r="E137">
            <v>2282</v>
          </cell>
          <cell r="F137">
            <v>22769</v>
          </cell>
          <cell r="G137">
            <v>39829</v>
          </cell>
          <cell r="H137">
            <v>30183</v>
          </cell>
          <cell r="I137">
            <v>27901</v>
          </cell>
          <cell r="J137">
            <v>2282</v>
          </cell>
          <cell r="K137">
            <v>9646</v>
          </cell>
        </row>
        <row r="138">
          <cell r="A138" t="str">
            <v>Chesterfield</v>
          </cell>
          <cell r="B138">
            <v>80801</v>
          </cell>
          <cell r="C138">
            <v>46633</v>
          </cell>
          <cell r="D138">
            <v>42585</v>
          </cell>
          <cell r="E138">
            <v>4048</v>
          </cell>
          <cell r="F138">
            <v>34168</v>
          </cell>
          <cell r="G138">
            <v>61432</v>
          </cell>
          <cell r="H138">
            <v>45508</v>
          </cell>
          <cell r="I138">
            <v>41460</v>
          </cell>
          <cell r="J138">
            <v>4048</v>
          </cell>
          <cell r="K138">
            <v>15924</v>
          </cell>
        </row>
        <row r="139">
          <cell r="A139" t="str">
            <v>Derbyshire Dales</v>
          </cell>
          <cell r="B139">
            <v>55767</v>
          </cell>
          <cell r="C139">
            <v>36333</v>
          </cell>
          <cell r="D139">
            <v>34718</v>
          </cell>
          <cell r="E139">
            <v>1615</v>
          </cell>
          <cell r="F139">
            <v>19434</v>
          </cell>
          <cell r="G139">
            <v>42644</v>
          </cell>
          <cell r="H139">
            <v>35353</v>
          </cell>
          <cell r="I139">
            <v>33738</v>
          </cell>
          <cell r="J139">
            <v>1615</v>
          </cell>
          <cell r="K139">
            <v>7291</v>
          </cell>
        </row>
        <row r="140">
          <cell r="A140" t="str">
            <v>Erewash</v>
          </cell>
          <cell r="B140">
            <v>85037</v>
          </cell>
          <cell r="C140">
            <v>54413</v>
          </cell>
          <cell r="D140">
            <v>53232</v>
          </cell>
          <cell r="E140">
            <v>1181</v>
          </cell>
          <cell r="F140">
            <v>30624</v>
          </cell>
          <cell r="G140">
            <v>64211</v>
          </cell>
          <cell r="H140">
            <v>53181</v>
          </cell>
          <cell r="I140">
            <v>52000</v>
          </cell>
          <cell r="J140">
            <v>1181</v>
          </cell>
          <cell r="K140">
            <v>11030</v>
          </cell>
        </row>
        <row r="141">
          <cell r="A141" t="str">
            <v>High Peak</v>
          </cell>
          <cell r="B141">
            <v>71438</v>
          </cell>
          <cell r="C141">
            <v>47611</v>
          </cell>
          <cell r="D141">
            <v>44666</v>
          </cell>
          <cell r="E141">
            <v>2945</v>
          </cell>
          <cell r="F141">
            <v>23827</v>
          </cell>
          <cell r="G141">
            <v>56637</v>
          </cell>
          <cell r="H141">
            <v>46267</v>
          </cell>
          <cell r="I141">
            <v>43322</v>
          </cell>
          <cell r="J141">
            <v>2945</v>
          </cell>
          <cell r="K141">
            <v>10370</v>
          </cell>
        </row>
        <row r="142">
          <cell r="A142" t="str">
            <v>North East Derbyshire</v>
          </cell>
          <cell r="B142">
            <v>80916</v>
          </cell>
          <cell r="C142">
            <v>50071</v>
          </cell>
          <cell r="D142">
            <v>48091</v>
          </cell>
          <cell r="E142">
            <v>1980</v>
          </cell>
          <cell r="F142">
            <v>30845</v>
          </cell>
          <cell r="G142">
            <v>62250</v>
          </cell>
          <cell r="H142">
            <v>49854</v>
          </cell>
          <cell r="I142">
            <v>47874</v>
          </cell>
          <cell r="J142">
            <v>1980</v>
          </cell>
          <cell r="K142">
            <v>12396</v>
          </cell>
        </row>
        <row r="143">
          <cell r="A143" t="str">
            <v>South Derbyshire</v>
          </cell>
          <cell r="B143">
            <v>65788</v>
          </cell>
          <cell r="C143">
            <v>39874</v>
          </cell>
          <cell r="D143">
            <v>38289</v>
          </cell>
          <cell r="E143">
            <v>1585</v>
          </cell>
          <cell r="F143">
            <v>25914</v>
          </cell>
          <cell r="G143">
            <v>52228</v>
          </cell>
          <cell r="H143">
            <v>39349</v>
          </cell>
          <cell r="I143">
            <v>37764</v>
          </cell>
          <cell r="J143">
            <v>1585</v>
          </cell>
          <cell r="K143">
            <v>12879</v>
          </cell>
        </row>
        <row r="145">
          <cell r="A145" t="str">
            <v>Leicestershire</v>
          </cell>
          <cell r="B145">
            <v>481731</v>
          </cell>
          <cell r="C145">
            <v>334408</v>
          </cell>
          <cell r="D145">
            <v>323220</v>
          </cell>
          <cell r="E145">
            <v>11188</v>
          </cell>
          <cell r="F145">
            <v>147323</v>
          </cell>
          <cell r="G145">
            <v>378181</v>
          </cell>
          <cell r="H145">
            <v>325007</v>
          </cell>
          <cell r="I145">
            <v>313819</v>
          </cell>
          <cell r="J145">
            <v>11188</v>
          </cell>
          <cell r="K145">
            <v>53174</v>
          </cell>
        </row>
        <row r="146">
          <cell r="A146" t="str">
            <v>Blaby</v>
          </cell>
          <cell r="B146">
            <v>70528</v>
          </cell>
          <cell r="C146">
            <v>48455</v>
          </cell>
          <cell r="D146">
            <v>46387</v>
          </cell>
          <cell r="E146">
            <v>2068</v>
          </cell>
          <cell r="F146">
            <v>22073</v>
          </cell>
          <cell r="G146">
            <v>54981</v>
          </cell>
          <cell r="H146">
            <v>46662</v>
          </cell>
          <cell r="I146">
            <v>44594</v>
          </cell>
          <cell r="J146">
            <v>2068</v>
          </cell>
          <cell r="K146">
            <v>8319</v>
          </cell>
        </row>
        <row r="147">
          <cell r="A147" t="str">
            <v>Charnwood</v>
          </cell>
          <cell r="B147">
            <v>122223</v>
          </cell>
          <cell r="C147">
            <v>84122</v>
          </cell>
          <cell r="D147">
            <v>81787</v>
          </cell>
          <cell r="E147">
            <v>2335</v>
          </cell>
          <cell r="F147">
            <v>38101</v>
          </cell>
          <cell r="G147">
            <v>98159</v>
          </cell>
          <cell r="H147">
            <v>82911</v>
          </cell>
          <cell r="I147">
            <v>80576</v>
          </cell>
          <cell r="J147">
            <v>2335</v>
          </cell>
          <cell r="K147">
            <v>15248</v>
          </cell>
        </row>
        <row r="148">
          <cell r="A148" t="str">
            <v>Harborough</v>
          </cell>
          <cell r="B148">
            <v>58024</v>
          </cell>
          <cell r="C148">
            <v>44771</v>
          </cell>
          <cell r="D148">
            <v>43986</v>
          </cell>
          <cell r="E148">
            <v>785</v>
          </cell>
          <cell r="F148">
            <v>13253</v>
          </cell>
          <cell r="G148">
            <v>47274</v>
          </cell>
          <cell r="H148">
            <v>42253</v>
          </cell>
          <cell r="I148">
            <v>41468</v>
          </cell>
          <cell r="J148">
            <v>785</v>
          </cell>
          <cell r="K148">
            <v>5021</v>
          </cell>
        </row>
        <row r="149">
          <cell r="A149" t="str">
            <v>Hinckley and Bosworth</v>
          </cell>
          <cell r="B149">
            <v>81363</v>
          </cell>
          <cell r="C149">
            <v>58977</v>
          </cell>
          <cell r="D149">
            <v>56110</v>
          </cell>
          <cell r="E149">
            <v>2867</v>
          </cell>
          <cell r="F149">
            <v>22386</v>
          </cell>
          <cell r="G149">
            <v>64658</v>
          </cell>
          <cell r="H149">
            <v>58354</v>
          </cell>
          <cell r="I149">
            <v>55487</v>
          </cell>
          <cell r="J149">
            <v>2867</v>
          </cell>
          <cell r="K149">
            <v>6304</v>
          </cell>
        </row>
        <row r="150">
          <cell r="A150" t="str">
            <v>Melton</v>
          </cell>
          <cell r="B150">
            <v>37334</v>
          </cell>
          <cell r="C150">
            <v>26429</v>
          </cell>
          <cell r="D150">
            <v>26146</v>
          </cell>
          <cell r="E150">
            <v>283</v>
          </cell>
          <cell r="F150">
            <v>10905</v>
          </cell>
          <cell r="G150">
            <v>29798</v>
          </cell>
          <cell r="H150">
            <v>25639</v>
          </cell>
          <cell r="I150">
            <v>25356</v>
          </cell>
          <cell r="J150">
            <v>283</v>
          </cell>
          <cell r="K150">
            <v>4159</v>
          </cell>
        </row>
        <row r="151">
          <cell r="A151" t="str">
            <v>North West Leicestershire</v>
          </cell>
          <cell r="B151">
            <v>69401</v>
          </cell>
          <cell r="C151">
            <v>44004</v>
          </cell>
          <cell r="D151">
            <v>41963</v>
          </cell>
          <cell r="E151">
            <v>2041</v>
          </cell>
          <cell r="F151">
            <v>25397</v>
          </cell>
          <cell r="G151">
            <v>52559</v>
          </cell>
          <cell r="H151">
            <v>42781</v>
          </cell>
          <cell r="I151">
            <v>40740</v>
          </cell>
          <cell r="J151">
            <v>2041</v>
          </cell>
          <cell r="K151">
            <v>9778</v>
          </cell>
        </row>
        <row r="152">
          <cell r="A152" t="str">
            <v>Oadby and Wigston</v>
          </cell>
          <cell r="B152">
            <v>42858</v>
          </cell>
          <cell r="C152">
            <v>27650</v>
          </cell>
          <cell r="D152">
            <v>26841</v>
          </cell>
          <cell r="E152">
            <v>809</v>
          </cell>
          <cell r="F152">
            <v>15208</v>
          </cell>
          <cell r="G152">
            <v>30752</v>
          </cell>
          <cell r="H152">
            <v>26407</v>
          </cell>
          <cell r="I152">
            <v>25598</v>
          </cell>
          <cell r="J152">
            <v>809</v>
          </cell>
          <cell r="K152">
            <v>4345</v>
          </cell>
        </row>
        <row r="154">
          <cell r="A154" t="str">
            <v xml:space="preserve">Lincolnshire </v>
          </cell>
          <cell r="B154">
            <v>490388</v>
          </cell>
          <cell r="C154">
            <v>307650</v>
          </cell>
          <cell r="D154">
            <v>293192</v>
          </cell>
          <cell r="E154">
            <v>14458</v>
          </cell>
          <cell r="F154">
            <v>182738</v>
          </cell>
          <cell r="G154">
            <v>376047</v>
          </cell>
          <cell r="H154">
            <v>296820</v>
          </cell>
          <cell r="I154">
            <v>282362</v>
          </cell>
          <cell r="J154">
            <v>14458</v>
          </cell>
          <cell r="K154">
            <v>79227</v>
          </cell>
        </row>
        <row r="155">
          <cell r="A155" t="str">
            <v>Boston</v>
          </cell>
          <cell r="B155">
            <v>46752</v>
          </cell>
          <cell r="C155">
            <v>27834</v>
          </cell>
          <cell r="D155">
            <v>26391</v>
          </cell>
          <cell r="E155">
            <v>1443</v>
          </cell>
          <cell r="F155">
            <v>18918</v>
          </cell>
          <cell r="G155">
            <v>34205</v>
          </cell>
          <cell r="H155">
            <v>26118</v>
          </cell>
          <cell r="I155">
            <v>24675</v>
          </cell>
          <cell r="J155">
            <v>1443</v>
          </cell>
          <cell r="K155">
            <v>8087</v>
          </cell>
        </row>
        <row r="156">
          <cell r="A156" t="str">
            <v>East Lindsey</v>
          </cell>
          <cell r="B156">
            <v>100556</v>
          </cell>
          <cell r="C156">
            <v>57715</v>
          </cell>
          <cell r="D156">
            <v>55500</v>
          </cell>
          <cell r="E156">
            <v>2215</v>
          </cell>
          <cell r="F156">
            <v>42841</v>
          </cell>
          <cell r="G156">
            <v>71417</v>
          </cell>
          <cell r="H156">
            <v>54561</v>
          </cell>
          <cell r="I156">
            <v>52346</v>
          </cell>
          <cell r="J156">
            <v>2215</v>
          </cell>
          <cell r="K156">
            <v>16856</v>
          </cell>
        </row>
        <row r="157">
          <cell r="A157" t="str">
            <v>Lincoln</v>
          </cell>
          <cell r="B157">
            <v>65938</v>
          </cell>
          <cell r="C157">
            <v>35955</v>
          </cell>
          <cell r="D157">
            <v>34741</v>
          </cell>
          <cell r="E157">
            <v>1214</v>
          </cell>
          <cell r="F157">
            <v>29983</v>
          </cell>
          <cell r="G157">
            <v>46735</v>
          </cell>
          <cell r="H157">
            <v>35143</v>
          </cell>
          <cell r="I157">
            <v>33929</v>
          </cell>
          <cell r="J157">
            <v>1214</v>
          </cell>
          <cell r="K157">
            <v>11592</v>
          </cell>
        </row>
        <row r="158">
          <cell r="A158" t="str">
            <v>North Kesteven</v>
          </cell>
          <cell r="B158">
            <v>67620</v>
          </cell>
          <cell r="C158">
            <v>47179</v>
          </cell>
          <cell r="D158">
            <v>45641</v>
          </cell>
          <cell r="E158">
            <v>1538</v>
          </cell>
          <cell r="F158">
            <v>20441</v>
          </cell>
          <cell r="G158">
            <v>56293</v>
          </cell>
          <cell r="H158">
            <v>46201</v>
          </cell>
          <cell r="I158">
            <v>44663</v>
          </cell>
          <cell r="J158">
            <v>1538</v>
          </cell>
          <cell r="K158">
            <v>10092</v>
          </cell>
        </row>
        <row r="159">
          <cell r="A159" t="str">
            <v>South Holland</v>
          </cell>
          <cell r="B159">
            <v>57313</v>
          </cell>
          <cell r="C159">
            <v>33540</v>
          </cell>
          <cell r="D159">
            <v>32478</v>
          </cell>
          <cell r="E159">
            <v>1062</v>
          </cell>
          <cell r="F159">
            <v>23773</v>
          </cell>
          <cell r="G159">
            <v>41691</v>
          </cell>
          <cell r="H159">
            <v>32730</v>
          </cell>
          <cell r="I159">
            <v>31668</v>
          </cell>
          <cell r="J159">
            <v>1062</v>
          </cell>
          <cell r="K159">
            <v>8961</v>
          </cell>
        </row>
        <row r="160">
          <cell r="A160" t="str">
            <v>South Kesteven</v>
          </cell>
          <cell r="B160">
            <v>93637</v>
          </cell>
          <cell r="C160">
            <v>66240</v>
          </cell>
          <cell r="D160">
            <v>61502</v>
          </cell>
          <cell r="E160">
            <v>4738</v>
          </cell>
          <cell r="F160">
            <v>27397</v>
          </cell>
          <cell r="G160">
            <v>76644</v>
          </cell>
          <cell r="H160">
            <v>63530</v>
          </cell>
          <cell r="I160">
            <v>58792</v>
          </cell>
          <cell r="J160">
            <v>4738</v>
          </cell>
          <cell r="K160">
            <v>13114</v>
          </cell>
        </row>
        <row r="161">
          <cell r="A161" t="str">
            <v>West Lindsey</v>
          </cell>
          <cell r="B161">
            <v>58572</v>
          </cell>
          <cell r="C161">
            <v>39187</v>
          </cell>
          <cell r="D161">
            <v>36939</v>
          </cell>
          <cell r="E161">
            <v>2248</v>
          </cell>
          <cell r="F161">
            <v>19385</v>
          </cell>
          <cell r="G161">
            <v>49062</v>
          </cell>
          <cell r="H161">
            <v>38537</v>
          </cell>
          <cell r="I161">
            <v>36289</v>
          </cell>
          <cell r="J161">
            <v>2248</v>
          </cell>
          <cell r="K161">
            <v>10525</v>
          </cell>
        </row>
        <row r="163">
          <cell r="A163" t="str">
            <v xml:space="preserve">Northamptonshire </v>
          </cell>
          <cell r="B163">
            <v>465721</v>
          </cell>
          <cell r="C163">
            <v>324721</v>
          </cell>
          <cell r="D163">
            <v>311647</v>
          </cell>
          <cell r="E163">
            <v>13074</v>
          </cell>
          <cell r="F163">
            <v>141000</v>
          </cell>
          <cell r="G163">
            <v>375109</v>
          </cell>
          <cell r="H163">
            <v>313509</v>
          </cell>
          <cell r="I163">
            <v>300673</v>
          </cell>
          <cell r="J163">
            <v>12836</v>
          </cell>
          <cell r="K163">
            <v>61600</v>
          </cell>
        </row>
        <row r="164">
          <cell r="A164" t="str">
            <v>Corby</v>
          </cell>
          <cell r="B164">
            <v>40056</v>
          </cell>
          <cell r="C164">
            <v>26058</v>
          </cell>
          <cell r="D164">
            <v>24751</v>
          </cell>
          <cell r="E164">
            <v>1307</v>
          </cell>
          <cell r="F164">
            <v>13998</v>
          </cell>
          <cell r="G164">
            <v>31455</v>
          </cell>
          <cell r="H164">
            <v>25341</v>
          </cell>
          <cell r="I164">
            <v>24034</v>
          </cell>
          <cell r="J164">
            <v>1307</v>
          </cell>
          <cell r="K164">
            <v>6114</v>
          </cell>
        </row>
        <row r="165">
          <cell r="A165" t="str">
            <v>Daventry</v>
          </cell>
          <cell r="B165">
            <v>50363</v>
          </cell>
          <cell r="C165">
            <v>37838</v>
          </cell>
          <cell r="D165">
            <v>36825</v>
          </cell>
          <cell r="E165">
            <v>1013</v>
          </cell>
          <cell r="F165">
            <v>12525</v>
          </cell>
          <cell r="G165">
            <v>43424</v>
          </cell>
          <cell r="H165">
            <v>36823</v>
          </cell>
          <cell r="I165">
            <v>35810</v>
          </cell>
          <cell r="J165">
            <v>1013</v>
          </cell>
          <cell r="K165">
            <v>6601</v>
          </cell>
        </row>
        <row r="166">
          <cell r="A166" t="str">
            <v>East Northamptonshire</v>
          </cell>
          <cell r="B166">
            <v>57423</v>
          </cell>
          <cell r="C166">
            <v>37735</v>
          </cell>
          <cell r="D166">
            <v>35871</v>
          </cell>
          <cell r="E166">
            <v>1864</v>
          </cell>
          <cell r="F166">
            <v>19688</v>
          </cell>
          <cell r="G166">
            <v>43426</v>
          </cell>
          <cell r="H166">
            <v>36044</v>
          </cell>
          <cell r="I166">
            <v>34180</v>
          </cell>
          <cell r="J166">
            <v>1864</v>
          </cell>
          <cell r="K166">
            <v>7382</v>
          </cell>
        </row>
        <row r="167">
          <cell r="A167" t="str">
            <v>Kettering</v>
          </cell>
          <cell r="B167">
            <v>62816</v>
          </cell>
          <cell r="C167">
            <v>42797</v>
          </cell>
          <cell r="D167">
            <v>40882</v>
          </cell>
          <cell r="E167">
            <v>1915</v>
          </cell>
          <cell r="F167">
            <v>20019</v>
          </cell>
          <cell r="G167">
            <v>48948</v>
          </cell>
          <cell r="H167">
            <v>40386</v>
          </cell>
          <cell r="I167">
            <v>38471</v>
          </cell>
          <cell r="J167">
            <v>1915</v>
          </cell>
          <cell r="K167">
            <v>8562</v>
          </cell>
        </row>
        <row r="168">
          <cell r="A168" t="str">
            <v>Northampton</v>
          </cell>
          <cell r="B168">
            <v>147635</v>
          </cell>
          <cell r="C168">
            <v>100177</v>
          </cell>
          <cell r="D168">
            <v>94842</v>
          </cell>
          <cell r="E168">
            <v>5335</v>
          </cell>
          <cell r="F168">
            <v>47458</v>
          </cell>
          <cell r="G168">
            <v>118737</v>
          </cell>
          <cell r="H168">
            <v>97284</v>
          </cell>
          <cell r="I168">
            <v>92187</v>
          </cell>
          <cell r="J168">
            <v>5097</v>
          </cell>
          <cell r="K168">
            <v>21453</v>
          </cell>
        </row>
        <row r="169">
          <cell r="A169" t="str">
            <v>South Northamptonshire</v>
          </cell>
          <cell r="B169">
            <v>55766</v>
          </cell>
          <cell r="C169">
            <v>46499</v>
          </cell>
          <cell r="D169">
            <v>45100</v>
          </cell>
          <cell r="E169">
            <v>1399</v>
          </cell>
          <cell r="F169">
            <v>9267</v>
          </cell>
          <cell r="G169">
            <v>50712</v>
          </cell>
          <cell r="H169">
            <v>45386</v>
          </cell>
          <cell r="I169">
            <v>43987</v>
          </cell>
          <cell r="J169">
            <v>1399</v>
          </cell>
          <cell r="K169">
            <v>5326</v>
          </cell>
        </row>
        <row r="170">
          <cell r="A170" t="str">
            <v>Wellingborough</v>
          </cell>
          <cell r="B170">
            <v>51662</v>
          </cell>
          <cell r="C170">
            <v>33617</v>
          </cell>
          <cell r="D170">
            <v>33376</v>
          </cell>
          <cell r="E170">
            <v>241</v>
          </cell>
          <cell r="F170">
            <v>18045</v>
          </cell>
          <cell r="G170">
            <v>38407</v>
          </cell>
          <cell r="H170">
            <v>32245</v>
          </cell>
          <cell r="I170">
            <v>32004</v>
          </cell>
          <cell r="J170">
            <v>241</v>
          </cell>
          <cell r="K170">
            <v>6162</v>
          </cell>
        </row>
        <row r="172">
          <cell r="A172" t="str">
            <v>Nottinghamshire</v>
          </cell>
          <cell r="B172">
            <v>596535</v>
          </cell>
          <cell r="C172">
            <v>374818</v>
          </cell>
          <cell r="D172">
            <v>353237</v>
          </cell>
          <cell r="E172">
            <v>21581</v>
          </cell>
          <cell r="F172">
            <v>221717</v>
          </cell>
          <cell r="G172">
            <v>461778</v>
          </cell>
          <cell r="H172">
            <v>368314</v>
          </cell>
          <cell r="I172">
            <v>346733</v>
          </cell>
          <cell r="J172">
            <v>21581</v>
          </cell>
          <cell r="K172">
            <v>93464</v>
          </cell>
        </row>
        <row r="173">
          <cell r="A173" t="str">
            <v>Ashfield</v>
          </cell>
          <cell r="B173">
            <v>88120</v>
          </cell>
          <cell r="C173">
            <v>53235</v>
          </cell>
          <cell r="D173">
            <v>50558</v>
          </cell>
          <cell r="E173">
            <v>2677</v>
          </cell>
          <cell r="F173">
            <v>34885</v>
          </cell>
          <cell r="G173">
            <v>64861</v>
          </cell>
          <cell r="H173">
            <v>52295</v>
          </cell>
          <cell r="I173">
            <v>49618</v>
          </cell>
          <cell r="J173">
            <v>2677</v>
          </cell>
          <cell r="K173">
            <v>12566</v>
          </cell>
        </row>
        <row r="174">
          <cell r="A174" t="str">
            <v>Bassetlaw</v>
          </cell>
          <cell r="B174">
            <v>82823</v>
          </cell>
          <cell r="C174">
            <v>50106</v>
          </cell>
          <cell r="D174">
            <v>47112</v>
          </cell>
          <cell r="E174">
            <v>2994</v>
          </cell>
          <cell r="F174">
            <v>32717</v>
          </cell>
          <cell r="G174">
            <v>61172</v>
          </cell>
          <cell r="H174">
            <v>48952</v>
          </cell>
          <cell r="I174">
            <v>45958</v>
          </cell>
          <cell r="J174">
            <v>2994</v>
          </cell>
          <cell r="K174">
            <v>12220</v>
          </cell>
        </row>
        <row r="175">
          <cell r="A175" t="str">
            <v>Broxtowe</v>
          </cell>
          <cell r="B175">
            <v>93171</v>
          </cell>
          <cell r="C175">
            <v>59601</v>
          </cell>
          <cell r="D175">
            <v>54321</v>
          </cell>
          <cell r="E175">
            <v>5280</v>
          </cell>
          <cell r="F175">
            <v>33570</v>
          </cell>
          <cell r="G175">
            <v>73048</v>
          </cell>
          <cell r="H175">
            <v>59358</v>
          </cell>
          <cell r="I175">
            <v>54078</v>
          </cell>
          <cell r="J175">
            <v>5280</v>
          </cell>
          <cell r="K175">
            <v>13690</v>
          </cell>
        </row>
        <row r="176">
          <cell r="A176" t="str">
            <v>Gedling</v>
          </cell>
          <cell r="B176">
            <v>89736</v>
          </cell>
          <cell r="C176">
            <v>56376</v>
          </cell>
          <cell r="D176">
            <v>52165</v>
          </cell>
          <cell r="E176">
            <v>4211</v>
          </cell>
          <cell r="F176">
            <v>33360</v>
          </cell>
          <cell r="G176">
            <v>70462</v>
          </cell>
          <cell r="H176">
            <v>55299</v>
          </cell>
          <cell r="I176">
            <v>51088</v>
          </cell>
          <cell r="J176">
            <v>4211</v>
          </cell>
          <cell r="K176">
            <v>15163</v>
          </cell>
        </row>
        <row r="177">
          <cell r="A177" t="str">
            <v>Mansfield</v>
          </cell>
          <cell r="B177">
            <v>76554</v>
          </cell>
          <cell r="C177">
            <v>46066</v>
          </cell>
          <cell r="D177">
            <v>43803</v>
          </cell>
          <cell r="E177">
            <v>2263</v>
          </cell>
          <cell r="F177">
            <v>30488</v>
          </cell>
          <cell r="G177">
            <v>59916</v>
          </cell>
          <cell r="H177">
            <v>44993</v>
          </cell>
          <cell r="I177">
            <v>42730</v>
          </cell>
          <cell r="J177">
            <v>2263</v>
          </cell>
          <cell r="K177">
            <v>14923</v>
          </cell>
        </row>
        <row r="178">
          <cell r="A178" t="str">
            <v>Newark and Sherwood</v>
          </cell>
          <cell r="B178">
            <v>81818</v>
          </cell>
          <cell r="C178">
            <v>52548</v>
          </cell>
          <cell r="D178">
            <v>49682</v>
          </cell>
          <cell r="E178">
            <v>2866</v>
          </cell>
          <cell r="F178">
            <v>29270</v>
          </cell>
          <cell r="G178">
            <v>65825</v>
          </cell>
          <cell r="H178">
            <v>52109</v>
          </cell>
          <cell r="I178">
            <v>49243</v>
          </cell>
          <cell r="J178">
            <v>2866</v>
          </cell>
          <cell r="K178">
            <v>13716</v>
          </cell>
        </row>
        <row r="179">
          <cell r="A179" t="str">
            <v>Rushcliffe</v>
          </cell>
          <cell r="B179">
            <v>84313</v>
          </cell>
          <cell r="C179">
            <v>56886</v>
          </cell>
          <cell r="D179">
            <v>55596</v>
          </cell>
          <cell r="E179">
            <v>1290</v>
          </cell>
          <cell r="F179">
            <v>27427</v>
          </cell>
          <cell r="G179">
            <v>66494</v>
          </cell>
          <cell r="H179">
            <v>55308</v>
          </cell>
          <cell r="I179">
            <v>54018</v>
          </cell>
          <cell r="J179">
            <v>1290</v>
          </cell>
          <cell r="K179">
            <v>11186</v>
          </cell>
        </row>
        <row r="181">
          <cell r="A181" t="str">
            <v>WEST MIDLANDS</v>
          </cell>
          <cell r="B181">
            <v>4101261</v>
          </cell>
          <cell r="C181">
            <v>2592602</v>
          </cell>
          <cell r="D181">
            <v>2423195</v>
          </cell>
          <cell r="E181">
            <v>169407</v>
          </cell>
          <cell r="F181">
            <v>1508659</v>
          </cell>
          <cell r="G181">
            <v>3180810</v>
          </cell>
          <cell r="H181">
            <v>2524140</v>
          </cell>
          <cell r="I181">
            <v>2356712</v>
          </cell>
          <cell r="J181">
            <v>167428</v>
          </cell>
          <cell r="K181">
            <v>656670</v>
          </cell>
        </row>
        <row r="183">
          <cell r="A183" t="str">
            <v>Herefordshire, County of UA</v>
          </cell>
          <cell r="B183">
            <v>128544</v>
          </cell>
          <cell r="C183">
            <v>78702</v>
          </cell>
          <cell r="D183">
            <v>74730</v>
          </cell>
          <cell r="E183">
            <v>3972</v>
          </cell>
          <cell r="F183">
            <v>49842</v>
          </cell>
          <cell r="G183">
            <v>89607</v>
          </cell>
          <cell r="H183">
            <v>73608</v>
          </cell>
          <cell r="I183">
            <v>69636</v>
          </cell>
          <cell r="J183">
            <v>3972</v>
          </cell>
          <cell r="K183">
            <v>15999</v>
          </cell>
        </row>
        <row r="184">
          <cell r="A184" t="str">
            <v>Stoke-on-Trent UA</v>
          </cell>
          <cell r="B184">
            <v>197866</v>
          </cell>
          <cell r="C184">
            <v>108297</v>
          </cell>
          <cell r="D184">
            <v>100385</v>
          </cell>
          <cell r="E184">
            <v>7912</v>
          </cell>
          <cell r="F184">
            <v>89569</v>
          </cell>
          <cell r="G184">
            <v>146625</v>
          </cell>
          <cell r="H184">
            <v>107564</v>
          </cell>
          <cell r="I184">
            <v>99652</v>
          </cell>
          <cell r="J184">
            <v>7912</v>
          </cell>
          <cell r="K184">
            <v>39061</v>
          </cell>
        </row>
        <row r="185">
          <cell r="A185" t="str">
            <v>Telford and Wrekin UA</v>
          </cell>
          <cell r="B185">
            <v>114168</v>
          </cell>
          <cell r="C185">
            <v>77052</v>
          </cell>
          <cell r="D185">
            <v>72536</v>
          </cell>
          <cell r="E185">
            <v>4516</v>
          </cell>
          <cell r="F185">
            <v>37116</v>
          </cell>
          <cell r="G185">
            <v>93788</v>
          </cell>
          <cell r="H185">
            <v>75112</v>
          </cell>
          <cell r="I185">
            <v>70802</v>
          </cell>
          <cell r="J185">
            <v>4310</v>
          </cell>
          <cell r="K185">
            <v>18676</v>
          </cell>
        </row>
        <row r="187">
          <cell r="A187" t="str">
            <v>Shropshire</v>
          </cell>
          <cell r="B187">
            <v>220257</v>
          </cell>
          <cell r="C187">
            <v>145152</v>
          </cell>
          <cell r="D187">
            <v>138201</v>
          </cell>
          <cell r="E187">
            <v>6951</v>
          </cell>
          <cell r="F187">
            <v>75105</v>
          </cell>
          <cell r="G187">
            <v>177042</v>
          </cell>
          <cell r="H187">
            <v>140214</v>
          </cell>
          <cell r="I187">
            <v>133263</v>
          </cell>
          <cell r="J187">
            <v>6951</v>
          </cell>
          <cell r="K187">
            <v>36828</v>
          </cell>
        </row>
        <row r="188">
          <cell r="A188" t="str">
            <v>Bridgnorth</v>
          </cell>
          <cell r="B188">
            <v>39963</v>
          </cell>
          <cell r="C188">
            <v>29675</v>
          </cell>
          <cell r="D188">
            <v>27983</v>
          </cell>
          <cell r="E188">
            <v>1692</v>
          </cell>
          <cell r="F188">
            <v>10288</v>
          </cell>
          <cell r="G188">
            <v>34209</v>
          </cell>
          <cell r="H188">
            <v>28448</v>
          </cell>
          <cell r="I188">
            <v>26756</v>
          </cell>
          <cell r="J188">
            <v>1692</v>
          </cell>
          <cell r="K188">
            <v>5761</v>
          </cell>
        </row>
        <row r="189">
          <cell r="A189" t="str">
            <v>North Shropshire</v>
          </cell>
          <cell r="B189">
            <v>41523</v>
          </cell>
          <cell r="C189">
            <v>27798</v>
          </cell>
          <cell r="D189">
            <v>26311</v>
          </cell>
          <cell r="E189">
            <v>1487</v>
          </cell>
          <cell r="F189">
            <v>13725</v>
          </cell>
          <cell r="G189">
            <v>30908</v>
          </cell>
          <cell r="H189">
            <v>25588</v>
          </cell>
          <cell r="I189">
            <v>24101</v>
          </cell>
          <cell r="J189">
            <v>1487</v>
          </cell>
          <cell r="K189">
            <v>5320</v>
          </cell>
        </row>
        <row r="190">
          <cell r="A190" t="str">
            <v>Oswestry</v>
          </cell>
          <cell r="B190">
            <v>28359</v>
          </cell>
          <cell r="C190">
            <v>21030</v>
          </cell>
          <cell r="D190">
            <v>20036</v>
          </cell>
          <cell r="E190">
            <v>994</v>
          </cell>
          <cell r="F190">
            <v>7329</v>
          </cell>
          <cell r="G190">
            <v>23849</v>
          </cell>
          <cell r="H190">
            <v>20857</v>
          </cell>
          <cell r="I190">
            <v>19863</v>
          </cell>
          <cell r="J190">
            <v>994</v>
          </cell>
          <cell r="K190">
            <v>2992</v>
          </cell>
        </row>
        <row r="191">
          <cell r="A191" t="str">
            <v>Shrewsbury and Atcham</v>
          </cell>
          <cell r="B191">
            <v>77740</v>
          </cell>
          <cell r="C191">
            <v>46915</v>
          </cell>
          <cell r="D191">
            <v>44428</v>
          </cell>
          <cell r="E191">
            <v>2487</v>
          </cell>
          <cell r="F191">
            <v>30825</v>
          </cell>
          <cell r="G191">
            <v>62113</v>
          </cell>
          <cell r="H191">
            <v>46282</v>
          </cell>
          <cell r="I191">
            <v>43795</v>
          </cell>
          <cell r="J191">
            <v>2487</v>
          </cell>
          <cell r="K191">
            <v>15831</v>
          </cell>
        </row>
        <row r="192">
          <cell r="A192" t="str">
            <v>South Shropshire</v>
          </cell>
          <cell r="B192">
            <v>32672</v>
          </cell>
          <cell r="C192">
            <v>19734</v>
          </cell>
          <cell r="D192">
            <v>19443</v>
          </cell>
          <cell r="E192">
            <v>291</v>
          </cell>
          <cell r="F192">
            <v>12938</v>
          </cell>
          <cell r="G192">
            <v>25963</v>
          </cell>
          <cell r="H192">
            <v>19039</v>
          </cell>
          <cell r="I192">
            <v>18748</v>
          </cell>
          <cell r="J192">
            <v>291</v>
          </cell>
          <cell r="K192">
            <v>6924</v>
          </cell>
        </row>
        <row r="194">
          <cell r="A194" t="str">
            <v>Staffordshire</v>
          </cell>
          <cell r="B194">
            <v>581818</v>
          </cell>
          <cell r="C194">
            <v>379341</v>
          </cell>
          <cell r="D194">
            <v>360873</v>
          </cell>
          <cell r="E194">
            <v>18468</v>
          </cell>
          <cell r="F194">
            <v>202477</v>
          </cell>
          <cell r="G194">
            <v>448259</v>
          </cell>
          <cell r="H194">
            <v>369873</v>
          </cell>
          <cell r="I194">
            <v>351405</v>
          </cell>
          <cell r="J194">
            <v>18468</v>
          </cell>
          <cell r="K194">
            <v>78386</v>
          </cell>
        </row>
        <row r="195">
          <cell r="A195" t="str">
            <v>Cannock Chase</v>
          </cell>
          <cell r="B195">
            <v>72975</v>
          </cell>
          <cell r="C195">
            <v>43407</v>
          </cell>
          <cell r="D195">
            <v>40750</v>
          </cell>
          <cell r="E195">
            <v>2657</v>
          </cell>
          <cell r="F195">
            <v>29568</v>
          </cell>
          <cell r="G195">
            <v>56532</v>
          </cell>
          <cell r="H195">
            <v>42259</v>
          </cell>
          <cell r="I195">
            <v>39602</v>
          </cell>
          <cell r="J195">
            <v>2657</v>
          </cell>
          <cell r="K195">
            <v>14273</v>
          </cell>
        </row>
        <row r="196">
          <cell r="A196" t="str">
            <v>East Staffordshire</v>
          </cell>
          <cell r="B196">
            <v>79684</v>
          </cell>
          <cell r="C196">
            <v>52442</v>
          </cell>
          <cell r="D196">
            <v>50166</v>
          </cell>
          <cell r="E196">
            <v>2276</v>
          </cell>
          <cell r="F196">
            <v>27242</v>
          </cell>
          <cell r="G196">
            <v>59269</v>
          </cell>
          <cell r="H196">
            <v>51986</v>
          </cell>
          <cell r="I196">
            <v>49710</v>
          </cell>
          <cell r="J196">
            <v>2276</v>
          </cell>
          <cell r="K196">
            <v>7283</v>
          </cell>
        </row>
        <row r="197">
          <cell r="A197" t="str">
            <v>Lichfield</v>
          </cell>
          <cell r="B197">
            <v>74133</v>
          </cell>
          <cell r="C197">
            <v>49615</v>
          </cell>
          <cell r="D197">
            <v>46182</v>
          </cell>
          <cell r="E197">
            <v>3433</v>
          </cell>
          <cell r="F197">
            <v>24518</v>
          </cell>
          <cell r="G197">
            <v>60710</v>
          </cell>
          <cell r="H197">
            <v>48272</v>
          </cell>
          <cell r="I197">
            <v>44839</v>
          </cell>
          <cell r="J197">
            <v>3433</v>
          </cell>
          <cell r="K197">
            <v>12438</v>
          </cell>
        </row>
        <row r="198">
          <cell r="A198" t="str">
            <v>Newcastle-under-Lyme</v>
          </cell>
          <cell r="B198">
            <v>98263</v>
          </cell>
          <cell r="C198">
            <v>56574</v>
          </cell>
          <cell r="D198">
            <v>53165</v>
          </cell>
          <cell r="E198">
            <v>3409</v>
          </cell>
          <cell r="F198">
            <v>41689</v>
          </cell>
          <cell r="G198">
            <v>71005</v>
          </cell>
          <cell r="H198">
            <v>55056</v>
          </cell>
          <cell r="I198">
            <v>51647</v>
          </cell>
          <cell r="J198">
            <v>3409</v>
          </cell>
          <cell r="K198">
            <v>15949</v>
          </cell>
        </row>
        <row r="199">
          <cell r="A199" t="str">
            <v>South Staffordshire</v>
          </cell>
          <cell r="B199">
            <v>80328</v>
          </cell>
          <cell r="C199">
            <v>58922</v>
          </cell>
          <cell r="D199">
            <v>57538</v>
          </cell>
          <cell r="E199">
            <v>1384</v>
          </cell>
          <cell r="F199">
            <v>21406</v>
          </cell>
          <cell r="G199">
            <v>65981</v>
          </cell>
          <cell r="H199">
            <v>57877</v>
          </cell>
          <cell r="I199">
            <v>56493</v>
          </cell>
          <cell r="J199">
            <v>1384</v>
          </cell>
          <cell r="K199">
            <v>8104</v>
          </cell>
        </row>
        <row r="200">
          <cell r="A200" t="str">
            <v>Stafford</v>
          </cell>
          <cell r="B200">
            <v>100574</v>
          </cell>
          <cell r="C200">
            <v>69439</v>
          </cell>
          <cell r="D200">
            <v>65992</v>
          </cell>
          <cell r="E200">
            <v>3447</v>
          </cell>
          <cell r="F200">
            <v>31135</v>
          </cell>
          <cell r="G200">
            <v>79197</v>
          </cell>
          <cell r="H200">
            <v>66434</v>
          </cell>
          <cell r="I200">
            <v>62987</v>
          </cell>
          <cell r="J200">
            <v>3447</v>
          </cell>
          <cell r="K200">
            <v>12763</v>
          </cell>
        </row>
        <row r="201">
          <cell r="A201" t="str">
            <v>Staffordshire Moorlands</v>
          </cell>
          <cell r="B201">
            <v>75861</v>
          </cell>
          <cell r="C201">
            <v>48942</v>
          </cell>
          <cell r="D201">
            <v>47080</v>
          </cell>
          <cell r="E201">
            <v>1862</v>
          </cell>
          <cell r="F201">
            <v>26919</v>
          </cell>
          <cell r="G201">
            <v>55565</v>
          </cell>
          <cell r="H201">
            <v>47989</v>
          </cell>
          <cell r="I201">
            <v>46127</v>
          </cell>
          <cell r="J201">
            <v>1862</v>
          </cell>
          <cell r="K201">
            <v>7576</v>
          </cell>
        </row>
        <row r="202">
          <cell r="A202" t="str">
            <v>Tamworth</v>
          </cell>
          <cell r="B202">
            <v>57639</v>
          </cell>
          <cell r="C202">
            <v>42395</v>
          </cell>
          <cell r="D202">
            <v>40477</v>
          </cell>
          <cell r="E202">
            <v>1918</v>
          </cell>
          <cell r="F202">
            <v>15244</v>
          </cell>
          <cell r="G202">
            <v>49570</v>
          </cell>
          <cell r="H202">
            <v>42395</v>
          </cell>
          <cell r="I202">
            <v>40477</v>
          </cell>
          <cell r="J202">
            <v>1918</v>
          </cell>
          <cell r="K202">
            <v>7175</v>
          </cell>
        </row>
        <row r="204">
          <cell r="A204" t="str">
            <v>Warwickshire</v>
          </cell>
          <cell r="B204">
            <v>406106</v>
          </cell>
          <cell r="C204">
            <v>275387</v>
          </cell>
          <cell r="D204">
            <v>265135</v>
          </cell>
          <cell r="E204">
            <v>10252</v>
          </cell>
          <cell r="F204">
            <v>130719</v>
          </cell>
          <cell r="G204">
            <v>320764</v>
          </cell>
          <cell r="H204">
            <v>266808</v>
          </cell>
          <cell r="I204">
            <v>256791</v>
          </cell>
          <cell r="J204">
            <v>10017</v>
          </cell>
          <cell r="K204">
            <v>53956</v>
          </cell>
        </row>
        <row r="205">
          <cell r="A205" t="str">
            <v>North Warwickshire</v>
          </cell>
          <cell r="B205">
            <v>50014</v>
          </cell>
          <cell r="C205">
            <v>33768</v>
          </cell>
          <cell r="D205">
            <v>33251</v>
          </cell>
          <cell r="E205">
            <v>517</v>
          </cell>
          <cell r="F205">
            <v>16246</v>
          </cell>
          <cell r="G205">
            <v>40135</v>
          </cell>
          <cell r="H205">
            <v>33524</v>
          </cell>
          <cell r="I205">
            <v>33007</v>
          </cell>
          <cell r="J205">
            <v>517</v>
          </cell>
          <cell r="K205">
            <v>6611</v>
          </cell>
        </row>
        <row r="206">
          <cell r="A206" t="str">
            <v>Nuneaton and Bedworth</v>
          </cell>
          <cell r="B206">
            <v>93146</v>
          </cell>
          <cell r="C206">
            <v>60105</v>
          </cell>
          <cell r="D206">
            <v>56310</v>
          </cell>
          <cell r="E206">
            <v>3795</v>
          </cell>
          <cell r="F206">
            <v>33041</v>
          </cell>
          <cell r="G206">
            <v>73196</v>
          </cell>
          <cell r="H206">
            <v>59579</v>
          </cell>
          <cell r="I206">
            <v>55784</v>
          </cell>
          <cell r="J206">
            <v>3795</v>
          </cell>
          <cell r="K206">
            <v>13617</v>
          </cell>
        </row>
        <row r="207">
          <cell r="A207" t="str">
            <v>Rugby</v>
          </cell>
          <cell r="B207">
            <v>71408</v>
          </cell>
          <cell r="C207">
            <v>50168</v>
          </cell>
          <cell r="D207">
            <v>48839</v>
          </cell>
          <cell r="E207">
            <v>1329</v>
          </cell>
          <cell r="F207">
            <v>21240</v>
          </cell>
          <cell r="G207">
            <v>58773</v>
          </cell>
          <cell r="H207">
            <v>48758</v>
          </cell>
          <cell r="I207">
            <v>47429</v>
          </cell>
          <cell r="J207">
            <v>1329</v>
          </cell>
          <cell r="K207">
            <v>10015</v>
          </cell>
        </row>
        <row r="208">
          <cell r="A208" t="str">
            <v>Stratford-on-Avon</v>
          </cell>
          <cell r="B208">
            <v>90347</v>
          </cell>
          <cell r="C208">
            <v>62757</v>
          </cell>
          <cell r="D208">
            <v>61818</v>
          </cell>
          <cell r="E208">
            <v>939</v>
          </cell>
          <cell r="F208">
            <v>27590</v>
          </cell>
          <cell r="G208">
            <v>69188</v>
          </cell>
          <cell r="H208">
            <v>58695</v>
          </cell>
          <cell r="I208">
            <v>57991</v>
          </cell>
          <cell r="J208">
            <v>704</v>
          </cell>
          <cell r="K208">
            <v>10493</v>
          </cell>
        </row>
        <row r="209">
          <cell r="A209" t="str">
            <v>Warwick</v>
          </cell>
          <cell r="B209">
            <v>101191</v>
          </cell>
          <cell r="C209">
            <v>68589</v>
          </cell>
          <cell r="D209">
            <v>64917</v>
          </cell>
          <cell r="E209">
            <v>3672</v>
          </cell>
          <cell r="F209">
            <v>32602</v>
          </cell>
          <cell r="G209">
            <v>79472</v>
          </cell>
          <cell r="H209">
            <v>66252</v>
          </cell>
          <cell r="I209">
            <v>62580</v>
          </cell>
          <cell r="J209">
            <v>3672</v>
          </cell>
          <cell r="K209">
            <v>13220</v>
          </cell>
        </row>
        <row r="211">
          <cell r="A211" t="str">
            <v>West Midlands (Met County)</v>
          </cell>
          <cell r="B211">
            <v>2024072</v>
          </cell>
          <cell r="C211">
            <v>1236892</v>
          </cell>
          <cell r="D211">
            <v>1131896</v>
          </cell>
          <cell r="E211">
            <v>104996</v>
          </cell>
          <cell r="F211">
            <v>787180</v>
          </cell>
          <cell r="G211">
            <v>1572373</v>
          </cell>
          <cell r="H211">
            <v>1209614</v>
          </cell>
          <cell r="I211">
            <v>1105758</v>
          </cell>
          <cell r="J211">
            <v>103856</v>
          </cell>
          <cell r="K211">
            <v>362759</v>
          </cell>
        </row>
        <row r="212">
          <cell r="A212" t="str">
            <v>Birmingham</v>
          </cell>
          <cell r="B212">
            <v>757812</v>
          </cell>
          <cell r="C212">
            <v>453329</v>
          </cell>
          <cell r="D212">
            <v>406968</v>
          </cell>
          <cell r="E212">
            <v>46361</v>
          </cell>
          <cell r="F212">
            <v>304483</v>
          </cell>
          <cell r="G212">
            <v>596694</v>
          </cell>
          <cell r="H212">
            <v>443442</v>
          </cell>
          <cell r="I212">
            <v>397522</v>
          </cell>
          <cell r="J212">
            <v>45920</v>
          </cell>
          <cell r="K212">
            <v>153252</v>
          </cell>
        </row>
        <row r="213">
          <cell r="A213" t="str">
            <v>Coventry</v>
          </cell>
          <cell r="B213">
            <v>239182</v>
          </cell>
          <cell r="C213">
            <v>141280</v>
          </cell>
          <cell r="D213">
            <v>131474</v>
          </cell>
          <cell r="E213">
            <v>9806</v>
          </cell>
          <cell r="F213">
            <v>97902</v>
          </cell>
          <cell r="G213">
            <v>175785</v>
          </cell>
          <cell r="H213">
            <v>137660</v>
          </cell>
          <cell r="I213">
            <v>127854</v>
          </cell>
          <cell r="J213">
            <v>9806</v>
          </cell>
          <cell r="K213">
            <v>38125</v>
          </cell>
        </row>
        <row r="214">
          <cell r="A214" t="str">
            <v xml:space="preserve">Dudley </v>
          </cell>
          <cell r="B214">
            <v>245778</v>
          </cell>
          <cell r="C214">
            <v>161490</v>
          </cell>
          <cell r="D214">
            <v>152276</v>
          </cell>
          <cell r="E214">
            <v>9214</v>
          </cell>
          <cell r="F214">
            <v>84288</v>
          </cell>
          <cell r="G214">
            <v>189456</v>
          </cell>
          <cell r="H214">
            <v>156544</v>
          </cell>
          <cell r="I214">
            <v>147558</v>
          </cell>
          <cell r="J214">
            <v>8986</v>
          </cell>
          <cell r="K214">
            <v>32912</v>
          </cell>
        </row>
        <row r="215">
          <cell r="A215" t="str">
            <v xml:space="preserve">Sandwell </v>
          </cell>
          <cell r="B215">
            <v>220517</v>
          </cell>
          <cell r="C215">
            <v>130757</v>
          </cell>
          <cell r="D215">
            <v>116498</v>
          </cell>
          <cell r="E215">
            <v>14259</v>
          </cell>
          <cell r="F215">
            <v>89760</v>
          </cell>
          <cell r="G215">
            <v>169386</v>
          </cell>
          <cell r="H215">
            <v>129598</v>
          </cell>
          <cell r="I215">
            <v>115339</v>
          </cell>
          <cell r="J215">
            <v>14259</v>
          </cell>
          <cell r="K215">
            <v>39788</v>
          </cell>
        </row>
        <row r="216">
          <cell r="A216" t="str">
            <v>Solihull</v>
          </cell>
          <cell r="B216">
            <v>165233</v>
          </cell>
          <cell r="C216">
            <v>108860</v>
          </cell>
          <cell r="D216">
            <v>105399</v>
          </cell>
          <cell r="E216">
            <v>3461</v>
          </cell>
          <cell r="F216">
            <v>56373</v>
          </cell>
          <cell r="G216">
            <v>128261</v>
          </cell>
          <cell r="H216">
            <v>105844</v>
          </cell>
          <cell r="I216">
            <v>102383</v>
          </cell>
          <cell r="J216">
            <v>3461</v>
          </cell>
          <cell r="K216">
            <v>22417</v>
          </cell>
        </row>
        <row r="217">
          <cell r="A217" t="str">
            <v>Walsall</v>
          </cell>
          <cell r="B217">
            <v>204090</v>
          </cell>
          <cell r="C217">
            <v>130021</v>
          </cell>
          <cell r="D217">
            <v>120946</v>
          </cell>
          <cell r="E217">
            <v>9075</v>
          </cell>
          <cell r="F217">
            <v>74069</v>
          </cell>
          <cell r="G217">
            <v>166791</v>
          </cell>
          <cell r="H217">
            <v>127975</v>
          </cell>
          <cell r="I217">
            <v>118900</v>
          </cell>
          <cell r="J217">
            <v>9075</v>
          </cell>
          <cell r="K217">
            <v>38816</v>
          </cell>
        </row>
        <row r="218">
          <cell r="A218" t="str">
            <v>Wolverhampton</v>
          </cell>
          <cell r="B218">
            <v>191460</v>
          </cell>
          <cell r="C218">
            <v>111155</v>
          </cell>
          <cell r="D218">
            <v>98335</v>
          </cell>
          <cell r="E218">
            <v>12820</v>
          </cell>
          <cell r="F218">
            <v>80305</v>
          </cell>
          <cell r="G218">
            <v>146000</v>
          </cell>
          <cell r="H218">
            <v>108551</v>
          </cell>
          <cell r="I218">
            <v>96202</v>
          </cell>
          <cell r="J218">
            <v>12349</v>
          </cell>
          <cell r="K218">
            <v>37449</v>
          </cell>
        </row>
        <row r="220">
          <cell r="A220" t="str">
            <v>Worcestershire</v>
          </cell>
          <cell r="B220">
            <v>428430</v>
          </cell>
          <cell r="C220">
            <v>291779</v>
          </cell>
          <cell r="D220">
            <v>279439</v>
          </cell>
          <cell r="E220">
            <v>12340</v>
          </cell>
          <cell r="F220">
            <v>136651</v>
          </cell>
          <cell r="G220">
            <v>332352</v>
          </cell>
          <cell r="H220">
            <v>281347</v>
          </cell>
          <cell r="I220">
            <v>269405</v>
          </cell>
          <cell r="J220">
            <v>11942</v>
          </cell>
          <cell r="K220">
            <v>51005</v>
          </cell>
        </row>
        <row r="221">
          <cell r="A221" t="str">
            <v>Bromsgrove</v>
          </cell>
          <cell r="B221">
            <v>67732</v>
          </cell>
          <cell r="C221">
            <v>41100</v>
          </cell>
          <cell r="D221">
            <v>40238</v>
          </cell>
          <cell r="E221">
            <v>862</v>
          </cell>
          <cell r="F221">
            <v>26632</v>
          </cell>
          <cell r="G221">
            <v>49527</v>
          </cell>
          <cell r="H221">
            <v>39699</v>
          </cell>
          <cell r="I221">
            <v>39027</v>
          </cell>
          <cell r="J221">
            <v>672</v>
          </cell>
          <cell r="K221">
            <v>9828</v>
          </cell>
        </row>
        <row r="222">
          <cell r="A222" t="str">
            <v>Malvern Hills</v>
          </cell>
          <cell r="B222">
            <v>59529</v>
          </cell>
          <cell r="C222">
            <v>39292</v>
          </cell>
          <cell r="D222">
            <v>38130</v>
          </cell>
          <cell r="E222">
            <v>1162</v>
          </cell>
          <cell r="F222">
            <v>20237</v>
          </cell>
          <cell r="G222">
            <v>43166</v>
          </cell>
          <cell r="H222">
            <v>37538</v>
          </cell>
          <cell r="I222">
            <v>36584</v>
          </cell>
          <cell r="J222">
            <v>954</v>
          </cell>
          <cell r="K222">
            <v>5628</v>
          </cell>
        </row>
        <row r="223">
          <cell r="A223" t="str">
            <v>Redditch</v>
          </cell>
          <cell r="B223">
            <v>61689</v>
          </cell>
          <cell r="C223">
            <v>45353</v>
          </cell>
          <cell r="D223">
            <v>42633</v>
          </cell>
          <cell r="E223">
            <v>2720</v>
          </cell>
          <cell r="F223">
            <v>16336</v>
          </cell>
          <cell r="G223">
            <v>51495</v>
          </cell>
          <cell r="H223">
            <v>45136</v>
          </cell>
          <cell r="I223">
            <v>42416</v>
          </cell>
          <cell r="J223">
            <v>2720</v>
          </cell>
          <cell r="K223">
            <v>6359</v>
          </cell>
        </row>
        <row r="224">
          <cell r="A224" t="str">
            <v>Worcester</v>
          </cell>
          <cell r="B224">
            <v>74536</v>
          </cell>
          <cell r="C224">
            <v>52485</v>
          </cell>
          <cell r="D224">
            <v>48783</v>
          </cell>
          <cell r="E224">
            <v>3702</v>
          </cell>
          <cell r="F224">
            <v>22051</v>
          </cell>
          <cell r="G224">
            <v>60279</v>
          </cell>
          <cell r="H224">
            <v>51144</v>
          </cell>
          <cell r="I224">
            <v>47442</v>
          </cell>
          <cell r="J224">
            <v>3702</v>
          </cell>
          <cell r="K224">
            <v>9135</v>
          </cell>
        </row>
        <row r="225">
          <cell r="A225" t="str">
            <v>Wychavon</v>
          </cell>
          <cell r="B225">
            <v>85930</v>
          </cell>
          <cell r="C225">
            <v>57554</v>
          </cell>
          <cell r="D225">
            <v>56319</v>
          </cell>
          <cell r="E225">
            <v>1235</v>
          </cell>
          <cell r="F225">
            <v>28376</v>
          </cell>
          <cell r="G225">
            <v>66489</v>
          </cell>
          <cell r="H225">
            <v>54794</v>
          </cell>
          <cell r="I225">
            <v>53559</v>
          </cell>
          <cell r="J225">
            <v>1235</v>
          </cell>
          <cell r="K225">
            <v>11695</v>
          </cell>
        </row>
        <row r="226">
          <cell r="A226" t="str">
            <v>Wyre Forest</v>
          </cell>
          <cell r="B226">
            <v>79014</v>
          </cell>
          <cell r="C226">
            <v>55995</v>
          </cell>
          <cell r="D226">
            <v>53336</v>
          </cell>
          <cell r="E226">
            <v>2659</v>
          </cell>
          <cell r="F226">
            <v>23019</v>
          </cell>
          <cell r="G226">
            <v>61396</v>
          </cell>
          <cell r="H226">
            <v>53036</v>
          </cell>
          <cell r="I226">
            <v>50377</v>
          </cell>
          <cell r="J226">
            <v>2659</v>
          </cell>
          <cell r="K226">
            <v>8360</v>
          </cell>
        </row>
        <row r="228">
          <cell r="A228" t="str">
            <v>EAST</v>
          </cell>
          <cell r="B228">
            <v>4226372</v>
          </cell>
          <cell r="C228">
            <v>2746833</v>
          </cell>
          <cell r="D228">
            <v>2622671</v>
          </cell>
          <cell r="E228">
            <v>124162</v>
          </cell>
          <cell r="F228">
            <v>1479539</v>
          </cell>
          <cell r="G228">
            <v>3272183</v>
          </cell>
          <cell r="H228">
            <v>2664487</v>
          </cell>
          <cell r="I228">
            <v>2541514</v>
          </cell>
          <cell r="J228">
            <v>122973</v>
          </cell>
          <cell r="K228">
            <v>607696</v>
          </cell>
        </row>
        <row r="230">
          <cell r="A230" t="str">
            <v>Luton UA</v>
          </cell>
          <cell r="B230">
            <v>138752</v>
          </cell>
          <cell r="C230">
            <v>92864</v>
          </cell>
          <cell r="D230">
            <v>89657</v>
          </cell>
          <cell r="E230">
            <v>3207</v>
          </cell>
          <cell r="F230">
            <v>45888</v>
          </cell>
          <cell r="G230">
            <v>113693</v>
          </cell>
          <cell r="H230">
            <v>91318</v>
          </cell>
          <cell r="I230">
            <v>88111</v>
          </cell>
          <cell r="J230">
            <v>3207</v>
          </cell>
          <cell r="K230">
            <v>22375</v>
          </cell>
        </row>
        <row r="231">
          <cell r="A231" t="str">
            <v>Peterborough UA</v>
          </cell>
          <cell r="B231">
            <v>112196</v>
          </cell>
          <cell r="C231">
            <v>73926</v>
          </cell>
          <cell r="D231">
            <v>70067</v>
          </cell>
          <cell r="E231">
            <v>3859</v>
          </cell>
          <cell r="F231">
            <v>38270</v>
          </cell>
          <cell r="G231">
            <v>89600</v>
          </cell>
          <cell r="H231">
            <v>70944</v>
          </cell>
          <cell r="I231">
            <v>67085</v>
          </cell>
          <cell r="J231">
            <v>3859</v>
          </cell>
          <cell r="K231">
            <v>18656</v>
          </cell>
        </row>
        <row r="232">
          <cell r="A232" t="str">
            <v>Southend-on-Sea UA</v>
          </cell>
          <cell r="B232">
            <v>138504</v>
          </cell>
          <cell r="C232">
            <v>85153</v>
          </cell>
          <cell r="D232">
            <v>78648</v>
          </cell>
          <cell r="E232">
            <v>6505</v>
          </cell>
          <cell r="F232">
            <v>53351</v>
          </cell>
          <cell r="G232">
            <v>104634</v>
          </cell>
          <cell r="H232">
            <v>80315</v>
          </cell>
          <cell r="I232">
            <v>73810</v>
          </cell>
          <cell r="J232">
            <v>6505</v>
          </cell>
          <cell r="K232">
            <v>24319</v>
          </cell>
        </row>
        <row r="233">
          <cell r="A233" t="str">
            <v>Thurrock UA</v>
          </cell>
          <cell r="B233">
            <v>99248</v>
          </cell>
          <cell r="C233">
            <v>63626</v>
          </cell>
          <cell r="D233">
            <v>59204</v>
          </cell>
          <cell r="E233">
            <v>4422</v>
          </cell>
          <cell r="F233">
            <v>35622</v>
          </cell>
          <cell r="G233">
            <v>79435</v>
          </cell>
          <cell r="H233">
            <v>62219</v>
          </cell>
          <cell r="I233">
            <v>57797</v>
          </cell>
          <cell r="J233">
            <v>4422</v>
          </cell>
          <cell r="K233">
            <v>17216</v>
          </cell>
        </row>
        <row r="235">
          <cell r="A235" t="str">
            <v>Bedfordshire</v>
          </cell>
          <cell r="B235">
            <v>290318</v>
          </cell>
          <cell r="C235">
            <v>204176</v>
          </cell>
          <cell r="D235">
            <v>193596</v>
          </cell>
          <cell r="E235">
            <v>10580</v>
          </cell>
          <cell r="F235">
            <v>86142</v>
          </cell>
          <cell r="G235">
            <v>236308</v>
          </cell>
          <cell r="H235">
            <v>198173</v>
          </cell>
          <cell r="I235">
            <v>187814</v>
          </cell>
          <cell r="J235">
            <v>10359</v>
          </cell>
          <cell r="K235">
            <v>38135</v>
          </cell>
        </row>
        <row r="236">
          <cell r="A236" t="str">
            <v>Bedford</v>
          </cell>
          <cell r="B236">
            <v>107212</v>
          </cell>
          <cell r="C236">
            <v>70423</v>
          </cell>
          <cell r="D236">
            <v>66543</v>
          </cell>
          <cell r="E236">
            <v>3880</v>
          </cell>
          <cell r="F236">
            <v>36789</v>
          </cell>
          <cell r="G236">
            <v>83921</v>
          </cell>
          <cell r="H236">
            <v>68598</v>
          </cell>
          <cell r="I236">
            <v>64718</v>
          </cell>
          <cell r="J236">
            <v>3880</v>
          </cell>
          <cell r="K236">
            <v>15323</v>
          </cell>
        </row>
        <row r="237">
          <cell r="A237" t="str">
            <v>Mid Bedfordshire</v>
          </cell>
          <cell r="B237">
            <v>97623</v>
          </cell>
          <cell r="C237">
            <v>71068</v>
          </cell>
          <cell r="D237">
            <v>67911</v>
          </cell>
          <cell r="E237">
            <v>3157</v>
          </cell>
          <cell r="F237">
            <v>26555</v>
          </cell>
          <cell r="G237">
            <v>79633</v>
          </cell>
          <cell r="H237">
            <v>68779</v>
          </cell>
          <cell r="I237">
            <v>65622</v>
          </cell>
          <cell r="J237">
            <v>3157</v>
          </cell>
          <cell r="K237">
            <v>10854</v>
          </cell>
        </row>
        <row r="238">
          <cell r="A238" t="str">
            <v>South Bedfordshire</v>
          </cell>
          <cell r="B238">
            <v>85483</v>
          </cell>
          <cell r="C238">
            <v>62685</v>
          </cell>
          <cell r="D238">
            <v>59142</v>
          </cell>
          <cell r="E238">
            <v>3543</v>
          </cell>
          <cell r="F238">
            <v>22798</v>
          </cell>
          <cell r="G238">
            <v>72754</v>
          </cell>
          <cell r="H238">
            <v>60796</v>
          </cell>
          <cell r="I238">
            <v>57474</v>
          </cell>
          <cell r="J238">
            <v>3322</v>
          </cell>
          <cell r="K238">
            <v>11958</v>
          </cell>
        </row>
        <row r="240">
          <cell r="A240" t="str">
            <v>Cambridgeshire</v>
          </cell>
          <cell r="B240">
            <v>451697</v>
          </cell>
          <cell r="C240">
            <v>302742</v>
          </cell>
          <cell r="D240">
            <v>292920</v>
          </cell>
          <cell r="E240">
            <v>9822</v>
          </cell>
          <cell r="F240">
            <v>148955</v>
          </cell>
          <cell r="G240">
            <v>359255</v>
          </cell>
          <cell r="H240">
            <v>294894</v>
          </cell>
          <cell r="I240">
            <v>285351</v>
          </cell>
          <cell r="J240">
            <v>9543</v>
          </cell>
          <cell r="K240">
            <v>64361</v>
          </cell>
        </row>
        <row r="241">
          <cell r="A241" t="str">
            <v>Cambridge</v>
          </cell>
          <cell r="B241">
            <v>100055</v>
          </cell>
          <cell r="C241">
            <v>60825</v>
          </cell>
          <cell r="D241">
            <v>58821</v>
          </cell>
          <cell r="E241">
            <v>2004</v>
          </cell>
          <cell r="F241">
            <v>39230</v>
          </cell>
          <cell r="G241">
            <v>80692</v>
          </cell>
          <cell r="H241">
            <v>57899</v>
          </cell>
          <cell r="I241">
            <v>56174</v>
          </cell>
          <cell r="J241">
            <v>1725</v>
          </cell>
          <cell r="K241">
            <v>22793</v>
          </cell>
        </row>
        <row r="242">
          <cell r="A242" t="str">
            <v>East Cambridgeshire</v>
          </cell>
          <cell r="B242">
            <v>59080</v>
          </cell>
          <cell r="C242">
            <v>43902</v>
          </cell>
          <cell r="D242">
            <v>42397</v>
          </cell>
          <cell r="E242">
            <v>1505</v>
          </cell>
          <cell r="F242">
            <v>15178</v>
          </cell>
          <cell r="G242">
            <v>49299</v>
          </cell>
          <cell r="H242">
            <v>43419</v>
          </cell>
          <cell r="I242">
            <v>41914</v>
          </cell>
          <cell r="J242">
            <v>1505</v>
          </cell>
          <cell r="K242">
            <v>5880</v>
          </cell>
        </row>
        <row r="243">
          <cell r="A243" t="str">
            <v>Fenland</v>
          </cell>
          <cell r="B243">
            <v>68499</v>
          </cell>
          <cell r="C243">
            <v>42216</v>
          </cell>
          <cell r="D243">
            <v>39714</v>
          </cell>
          <cell r="E243">
            <v>2502</v>
          </cell>
          <cell r="F243">
            <v>26283</v>
          </cell>
          <cell r="G243">
            <v>48623</v>
          </cell>
          <cell r="H243">
            <v>41235</v>
          </cell>
          <cell r="I243">
            <v>38733</v>
          </cell>
          <cell r="J243">
            <v>2502</v>
          </cell>
          <cell r="K243">
            <v>7388</v>
          </cell>
        </row>
        <row r="244">
          <cell r="A244" t="str">
            <v>Huntingdonshire</v>
          </cell>
          <cell r="B244">
            <v>119165</v>
          </cell>
          <cell r="C244">
            <v>84296</v>
          </cell>
          <cell r="D244">
            <v>81306</v>
          </cell>
          <cell r="E244">
            <v>2990</v>
          </cell>
          <cell r="F244">
            <v>34869</v>
          </cell>
          <cell r="G244">
            <v>99748</v>
          </cell>
          <cell r="H244">
            <v>82864</v>
          </cell>
          <cell r="I244">
            <v>79874</v>
          </cell>
          <cell r="J244">
            <v>2990</v>
          </cell>
          <cell r="K244">
            <v>16884</v>
          </cell>
        </row>
        <row r="245">
          <cell r="A245" t="str">
            <v>South Cambridgeshire</v>
          </cell>
          <cell r="B245">
            <v>104898</v>
          </cell>
          <cell r="C245">
            <v>71503</v>
          </cell>
          <cell r="D245">
            <v>70682</v>
          </cell>
          <cell r="E245">
            <v>821</v>
          </cell>
          <cell r="F245">
            <v>33395</v>
          </cell>
          <cell r="G245">
            <v>80893</v>
          </cell>
          <cell r="H245">
            <v>69477</v>
          </cell>
          <cell r="I245">
            <v>68656</v>
          </cell>
          <cell r="J245">
            <v>821</v>
          </cell>
          <cell r="K245">
            <v>11416</v>
          </cell>
        </row>
        <row r="247">
          <cell r="A247" t="str">
            <v>Essex</v>
          </cell>
          <cell r="B247">
            <v>1024844</v>
          </cell>
          <cell r="C247">
            <v>648812</v>
          </cell>
          <cell r="D247">
            <v>621166</v>
          </cell>
          <cell r="E247">
            <v>27646</v>
          </cell>
          <cell r="F247">
            <v>376032</v>
          </cell>
          <cell r="G247">
            <v>788066</v>
          </cell>
          <cell r="H247">
            <v>631886</v>
          </cell>
          <cell r="I247">
            <v>604466</v>
          </cell>
          <cell r="J247">
            <v>27420</v>
          </cell>
          <cell r="K247">
            <v>156180</v>
          </cell>
        </row>
        <row r="248">
          <cell r="A248" t="str">
            <v>Basildon</v>
          </cell>
          <cell r="B248">
            <v>128523</v>
          </cell>
          <cell r="C248">
            <v>86312</v>
          </cell>
          <cell r="D248">
            <v>81245</v>
          </cell>
          <cell r="E248">
            <v>5067</v>
          </cell>
          <cell r="F248">
            <v>42211</v>
          </cell>
          <cell r="G248">
            <v>104369</v>
          </cell>
          <cell r="H248">
            <v>84554</v>
          </cell>
          <cell r="I248">
            <v>79487</v>
          </cell>
          <cell r="J248">
            <v>5067</v>
          </cell>
          <cell r="K248">
            <v>19815</v>
          </cell>
        </row>
        <row r="249">
          <cell r="A249" t="str">
            <v>Braintree</v>
          </cell>
          <cell r="B249">
            <v>97119</v>
          </cell>
          <cell r="C249">
            <v>62976</v>
          </cell>
          <cell r="D249">
            <v>61545</v>
          </cell>
          <cell r="E249">
            <v>1431</v>
          </cell>
          <cell r="F249">
            <v>34143</v>
          </cell>
          <cell r="G249">
            <v>76533</v>
          </cell>
          <cell r="H249">
            <v>60471</v>
          </cell>
          <cell r="I249">
            <v>59266</v>
          </cell>
          <cell r="J249">
            <v>1205</v>
          </cell>
          <cell r="K249">
            <v>16062</v>
          </cell>
        </row>
        <row r="250">
          <cell r="A250" t="str">
            <v>Brentwood</v>
          </cell>
          <cell r="B250">
            <v>55559</v>
          </cell>
          <cell r="C250">
            <v>35720</v>
          </cell>
          <cell r="D250">
            <v>34428</v>
          </cell>
          <cell r="E250">
            <v>1292</v>
          </cell>
          <cell r="F250">
            <v>19839</v>
          </cell>
          <cell r="G250">
            <v>41535</v>
          </cell>
          <cell r="H250">
            <v>33929</v>
          </cell>
          <cell r="I250">
            <v>32637</v>
          </cell>
          <cell r="J250">
            <v>1292</v>
          </cell>
          <cell r="K250">
            <v>7606</v>
          </cell>
        </row>
        <row r="251">
          <cell r="A251" t="str">
            <v>Castle Point</v>
          </cell>
          <cell r="B251">
            <v>67256</v>
          </cell>
          <cell r="C251">
            <v>42133</v>
          </cell>
          <cell r="D251">
            <v>41018</v>
          </cell>
          <cell r="E251">
            <v>1115</v>
          </cell>
          <cell r="F251">
            <v>25123</v>
          </cell>
          <cell r="G251">
            <v>50283</v>
          </cell>
          <cell r="H251">
            <v>41325</v>
          </cell>
          <cell r="I251">
            <v>40210</v>
          </cell>
          <cell r="J251">
            <v>1115</v>
          </cell>
          <cell r="K251">
            <v>8958</v>
          </cell>
        </row>
        <row r="252">
          <cell r="A252" t="str">
            <v>Chelmsford</v>
          </cell>
          <cell r="B252">
            <v>124881</v>
          </cell>
          <cell r="C252">
            <v>88294</v>
          </cell>
          <cell r="D252">
            <v>84126</v>
          </cell>
          <cell r="E252">
            <v>4168</v>
          </cell>
          <cell r="F252">
            <v>36587</v>
          </cell>
          <cell r="G252">
            <v>101215</v>
          </cell>
          <cell r="H252">
            <v>86288</v>
          </cell>
          <cell r="I252">
            <v>82120</v>
          </cell>
          <cell r="J252">
            <v>4168</v>
          </cell>
          <cell r="K252">
            <v>14927</v>
          </cell>
        </row>
        <row r="253">
          <cell r="A253" t="str">
            <v>Colchester</v>
          </cell>
          <cell r="B253">
            <v>123640</v>
          </cell>
          <cell r="C253">
            <v>78247</v>
          </cell>
          <cell r="D253">
            <v>76370</v>
          </cell>
          <cell r="E253">
            <v>1877</v>
          </cell>
          <cell r="F253">
            <v>45393</v>
          </cell>
          <cell r="G253">
            <v>102643</v>
          </cell>
          <cell r="H253">
            <v>77575</v>
          </cell>
          <cell r="I253">
            <v>75698</v>
          </cell>
          <cell r="J253">
            <v>1877</v>
          </cell>
          <cell r="K253">
            <v>25068</v>
          </cell>
        </row>
        <row r="254">
          <cell r="A254" t="str">
            <v>Epping Forest</v>
          </cell>
          <cell r="B254">
            <v>94610</v>
          </cell>
          <cell r="C254">
            <v>57720</v>
          </cell>
          <cell r="D254">
            <v>55470</v>
          </cell>
          <cell r="E254">
            <v>2250</v>
          </cell>
          <cell r="F254">
            <v>36890</v>
          </cell>
          <cell r="G254">
            <v>71462</v>
          </cell>
          <cell r="H254">
            <v>56305</v>
          </cell>
          <cell r="I254">
            <v>54055</v>
          </cell>
          <cell r="J254">
            <v>2250</v>
          </cell>
          <cell r="K254">
            <v>15157</v>
          </cell>
        </row>
        <row r="255">
          <cell r="A255" t="str">
            <v>Harlow</v>
          </cell>
          <cell r="B255">
            <v>62168</v>
          </cell>
          <cell r="C255">
            <v>39112</v>
          </cell>
          <cell r="D255">
            <v>36993</v>
          </cell>
          <cell r="E255">
            <v>2119</v>
          </cell>
          <cell r="F255">
            <v>23056</v>
          </cell>
          <cell r="G255">
            <v>45888</v>
          </cell>
          <cell r="H255">
            <v>38360</v>
          </cell>
          <cell r="I255">
            <v>36241</v>
          </cell>
          <cell r="J255">
            <v>2119</v>
          </cell>
          <cell r="K255">
            <v>7528</v>
          </cell>
        </row>
        <row r="256">
          <cell r="A256" t="str">
            <v>Maldon</v>
          </cell>
          <cell r="B256">
            <v>44345</v>
          </cell>
          <cell r="C256">
            <v>28163</v>
          </cell>
          <cell r="D256">
            <v>27186</v>
          </cell>
          <cell r="E256">
            <v>977</v>
          </cell>
          <cell r="F256">
            <v>16182</v>
          </cell>
          <cell r="G256">
            <v>34607</v>
          </cell>
          <cell r="H256">
            <v>27032</v>
          </cell>
          <cell r="I256">
            <v>26055</v>
          </cell>
          <cell r="J256">
            <v>977</v>
          </cell>
          <cell r="K256">
            <v>7575</v>
          </cell>
        </row>
        <row r="257">
          <cell r="A257" t="str">
            <v>Rochford</v>
          </cell>
          <cell r="B257">
            <v>63536</v>
          </cell>
          <cell r="C257">
            <v>40827</v>
          </cell>
          <cell r="D257">
            <v>38439</v>
          </cell>
          <cell r="E257">
            <v>2388</v>
          </cell>
          <cell r="F257">
            <v>22709</v>
          </cell>
          <cell r="G257">
            <v>49430</v>
          </cell>
          <cell r="H257">
            <v>40369</v>
          </cell>
          <cell r="I257">
            <v>37981</v>
          </cell>
          <cell r="J257">
            <v>2388</v>
          </cell>
          <cell r="K257">
            <v>9061</v>
          </cell>
        </row>
        <row r="258">
          <cell r="A258" t="str">
            <v>Tendring</v>
          </cell>
          <cell r="B258">
            <v>106439</v>
          </cell>
          <cell r="C258">
            <v>52541</v>
          </cell>
          <cell r="D258">
            <v>48798</v>
          </cell>
          <cell r="E258">
            <v>3743</v>
          </cell>
          <cell r="F258">
            <v>53898</v>
          </cell>
          <cell r="G258">
            <v>66890</v>
          </cell>
          <cell r="H258">
            <v>50443</v>
          </cell>
          <cell r="I258">
            <v>46700</v>
          </cell>
          <cell r="J258">
            <v>3743</v>
          </cell>
          <cell r="K258">
            <v>16447</v>
          </cell>
        </row>
        <row r="259">
          <cell r="A259" t="str">
            <v>Uttlesford</v>
          </cell>
          <cell r="B259">
            <v>56768</v>
          </cell>
          <cell r="C259">
            <v>36767</v>
          </cell>
          <cell r="D259">
            <v>35548</v>
          </cell>
          <cell r="E259">
            <v>1219</v>
          </cell>
          <cell r="F259">
            <v>20001</v>
          </cell>
          <cell r="G259">
            <v>43211</v>
          </cell>
          <cell r="H259">
            <v>35235</v>
          </cell>
          <cell r="I259">
            <v>34016</v>
          </cell>
          <cell r="J259">
            <v>1219</v>
          </cell>
          <cell r="K259">
            <v>7976</v>
          </cell>
        </row>
        <row r="261">
          <cell r="A261" t="str">
            <v xml:space="preserve">Hertfordshire </v>
          </cell>
          <cell r="B261">
            <v>798551</v>
          </cell>
          <cell r="C261">
            <v>547629</v>
          </cell>
          <cell r="D261">
            <v>532604</v>
          </cell>
          <cell r="E261">
            <v>15025</v>
          </cell>
          <cell r="F261">
            <v>250922</v>
          </cell>
          <cell r="G261">
            <v>632563</v>
          </cell>
          <cell r="H261">
            <v>530163</v>
          </cell>
          <cell r="I261">
            <v>515138</v>
          </cell>
          <cell r="J261">
            <v>15025</v>
          </cell>
          <cell r="K261">
            <v>102400</v>
          </cell>
        </row>
        <row r="262">
          <cell r="A262" t="str">
            <v>Broxbourne</v>
          </cell>
          <cell r="B262">
            <v>62638</v>
          </cell>
          <cell r="C262">
            <v>43156</v>
          </cell>
          <cell r="D262">
            <v>41524</v>
          </cell>
          <cell r="E262">
            <v>1632</v>
          </cell>
          <cell r="F262">
            <v>19482</v>
          </cell>
          <cell r="G262">
            <v>49714</v>
          </cell>
          <cell r="H262">
            <v>42099</v>
          </cell>
          <cell r="I262">
            <v>40467</v>
          </cell>
          <cell r="J262">
            <v>1632</v>
          </cell>
          <cell r="K262">
            <v>7615</v>
          </cell>
        </row>
        <row r="263">
          <cell r="A263" t="str">
            <v>Dacorum</v>
          </cell>
          <cell r="B263">
            <v>105885</v>
          </cell>
          <cell r="C263">
            <v>74447</v>
          </cell>
          <cell r="D263">
            <v>73490</v>
          </cell>
          <cell r="E263">
            <v>957</v>
          </cell>
          <cell r="F263">
            <v>31438</v>
          </cell>
          <cell r="G263">
            <v>84586</v>
          </cell>
          <cell r="H263">
            <v>71723</v>
          </cell>
          <cell r="I263">
            <v>70766</v>
          </cell>
          <cell r="J263">
            <v>957</v>
          </cell>
          <cell r="K263">
            <v>12863</v>
          </cell>
        </row>
        <row r="264">
          <cell r="A264" t="str">
            <v>East Hertfordshire</v>
          </cell>
          <cell r="B264">
            <v>98140</v>
          </cell>
          <cell r="C264">
            <v>71788</v>
          </cell>
          <cell r="D264">
            <v>69606</v>
          </cell>
          <cell r="E264">
            <v>2182</v>
          </cell>
          <cell r="F264">
            <v>26352</v>
          </cell>
          <cell r="G264">
            <v>80266</v>
          </cell>
          <cell r="H264">
            <v>69518</v>
          </cell>
          <cell r="I264">
            <v>67336</v>
          </cell>
          <cell r="J264">
            <v>2182</v>
          </cell>
          <cell r="K264">
            <v>10748</v>
          </cell>
        </row>
        <row r="265">
          <cell r="A265" t="str">
            <v>Hertsmere</v>
          </cell>
          <cell r="B265">
            <v>74680</v>
          </cell>
          <cell r="C265">
            <v>50189</v>
          </cell>
          <cell r="D265">
            <v>48936</v>
          </cell>
          <cell r="E265">
            <v>1253</v>
          </cell>
          <cell r="F265">
            <v>24491</v>
          </cell>
          <cell r="G265">
            <v>58498</v>
          </cell>
          <cell r="H265">
            <v>48879</v>
          </cell>
          <cell r="I265">
            <v>47626</v>
          </cell>
          <cell r="J265">
            <v>1253</v>
          </cell>
          <cell r="K265">
            <v>9619</v>
          </cell>
        </row>
        <row r="266">
          <cell r="A266" t="str">
            <v>North Hertfordshire</v>
          </cell>
          <cell r="B266">
            <v>87345</v>
          </cell>
          <cell r="C266">
            <v>55581</v>
          </cell>
          <cell r="D266">
            <v>54015</v>
          </cell>
          <cell r="E266">
            <v>1566</v>
          </cell>
          <cell r="F266">
            <v>31764</v>
          </cell>
          <cell r="G266">
            <v>65572</v>
          </cell>
          <cell r="H266">
            <v>53670</v>
          </cell>
          <cell r="I266">
            <v>52104</v>
          </cell>
          <cell r="J266">
            <v>1566</v>
          </cell>
          <cell r="K266">
            <v>11902</v>
          </cell>
        </row>
        <row r="267">
          <cell r="A267" t="str">
            <v>St. Albans</v>
          </cell>
          <cell r="B267">
            <v>105104</v>
          </cell>
          <cell r="C267">
            <v>72964</v>
          </cell>
          <cell r="D267">
            <v>70883</v>
          </cell>
          <cell r="E267">
            <v>2081</v>
          </cell>
          <cell r="F267">
            <v>32140</v>
          </cell>
          <cell r="G267">
            <v>86352</v>
          </cell>
          <cell r="H267">
            <v>70949</v>
          </cell>
          <cell r="I267">
            <v>68868</v>
          </cell>
          <cell r="J267">
            <v>2081</v>
          </cell>
          <cell r="K267">
            <v>15403</v>
          </cell>
        </row>
        <row r="268">
          <cell r="A268" t="str">
            <v>Stevenage</v>
          </cell>
          <cell r="B268">
            <v>60483</v>
          </cell>
          <cell r="C268">
            <v>43880</v>
          </cell>
          <cell r="D268">
            <v>42409</v>
          </cell>
          <cell r="E268">
            <v>1471</v>
          </cell>
          <cell r="F268">
            <v>16603</v>
          </cell>
          <cell r="G268">
            <v>49269</v>
          </cell>
          <cell r="H268">
            <v>42826</v>
          </cell>
          <cell r="I268">
            <v>41355</v>
          </cell>
          <cell r="J268">
            <v>1471</v>
          </cell>
          <cell r="K268">
            <v>6443</v>
          </cell>
        </row>
        <row r="269">
          <cell r="A269" t="str">
            <v>Three Rivers</v>
          </cell>
          <cell r="B269">
            <v>67652</v>
          </cell>
          <cell r="C269">
            <v>43709</v>
          </cell>
          <cell r="D269">
            <v>43095</v>
          </cell>
          <cell r="E269">
            <v>614</v>
          </cell>
          <cell r="F269">
            <v>23943</v>
          </cell>
          <cell r="G269">
            <v>52427</v>
          </cell>
          <cell r="H269">
            <v>42619</v>
          </cell>
          <cell r="I269">
            <v>42005</v>
          </cell>
          <cell r="J269">
            <v>614</v>
          </cell>
          <cell r="K269">
            <v>9808</v>
          </cell>
        </row>
        <row r="270">
          <cell r="A270" t="str">
            <v>Watford</v>
          </cell>
          <cell r="B270">
            <v>63138</v>
          </cell>
          <cell r="C270">
            <v>44757</v>
          </cell>
          <cell r="D270">
            <v>43053</v>
          </cell>
          <cell r="E270">
            <v>1704</v>
          </cell>
          <cell r="F270">
            <v>18381</v>
          </cell>
          <cell r="G270">
            <v>52390</v>
          </cell>
          <cell r="H270">
            <v>42837</v>
          </cell>
          <cell r="I270">
            <v>41133</v>
          </cell>
          <cell r="J270">
            <v>1704</v>
          </cell>
          <cell r="K270">
            <v>9553</v>
          </cell>
        </row>
        <row r="271">
          <cell r="A271" t="str">
            <v>Welwyn Hatfield</v>
          </cell>
          <cell r="B271">
            <v>73486</v>
          </cell>
          <cell r="C271">
            <v>47158</v>
          </cell>
          <cell r="D271">
            <v>45593</v>
          </cell>
          <cell r="E271">
            <v>1565</v>
          </cell>
          <cell r="F271">
            <v>26328</v>
          </cell>
          <cell r="G271">
            <v>53489</v>
          </cell>
          <cell r="H271">
            <v>45043</v>
          </cell>
          <cell r="I271">
            <v>43478</v>
          </cell>
          <cell r="J271">
            <v>1565</v>
          </cell>
          <cell r="K271">
            <v>8446</v>
          </cell>
        </row>
        <row r="273">
          <cell r="A273" t="str">
            <v xml:space="preserve">Norfolk </v>
          </cell>
          <cell r="B273">
            <v>639146</v>
          </cell>
          <cell r="C273">
            <v>374350</v>
          </cell>
          <cell r="D273">
            <v>350575</v>
          </cell>
          <cell r="E273">
            <v>23775</v>
          </cell>
          <cell r="F273">
            <v>264796</v>
          </cell>
          <cell r="G273">
            <v>452050</v>
          </cell>
          <cell r="H273">
            <v>362790</v>
          </cell>
          <cell r="I273">
            <v>339015</v>
          </cell>
          <cell r="J273">
            <v>23775</v>
          </cell>
          <cell r="K273">
            <v>89260</v>
          </cell>
        </row>
        <row r="274">
          <cell r="A274" t="str">
            <v>Breckland</v>
          </cell>
          <cell r="B274">
            <v>92574</v>
          </cell>
          <cell r="C274">
            <v>53459</v>
          </cell>
          <cell r="D274">
            <v>50789</v>
          </cell>
          <cell r="E274">
            <v>2670</v>
          </cell>
          <cell r="F274">
            <v>39115</v>
          </cell>
          <cell r="G274">
            <v>63381</v>
          </cell>
          <cell r="H274">
            <v>52012</v>
          </cell>
          <cell r="I274">
            <v>49342</v>
          </cell>
          <cell r="J274">
            <v>2670</v>
          </cell>
          <cell r="K274">
            <v>11369</v>
          </cell>
        </row>
        <row r="275">
          <cell r="A275" t="str">
            <v>Broadland</v>
          </cell>
          <cell r="B275">
            <v>99151</v>
          </cell>
          <cell r="C275">
            <v>63313</v>
          </cell>
          <cell r="D275">
            <v>60054</v>
          </cell>
          <cell r="E275">
            <v>3259</v>
          </cell>
          <cell r="F275">
            <v>35838</v>
          </cell>
          <cell r="G275">
            <v>72605</v>
          </cell>
          <cell r="H275">
            <v>61885</v>
          </cell>
          <cell r="I275">
            <v>58626</v>
          </cell>
          <cell r="J275">
            <v>3259</v>
          </cell>
          <cell r="K275">
            <v>10720</v>
          </cell>
        </row>
        <row r="276">
          <cell r="A276" t="str">
            <v>Great Yarmouth</v>
          </cell>
          <cell r="B276">
            <v>71209</v>
          </cell>
          <cell r="C276">
            <v>35103</v>
          </cell>
          <cell r="D276">
            <v>30773</v>
          </cell>
          <cell r="E276">
            <v>4330</v>
          </cell>
          <cell r="F276">
            <v>36106</v>
          </cell>
          <cell r="G276">
            <v>44818</v>
          </cell>
          <cell r="H276">
            <v>33002</v>
          </cell>
          <cell r="I276">
            <v>28672</v>
          </cell>
          <cell r="J276">
            <v>4330</v>
          </cell>
          <cell r="K276">
            <v>11816</v>
          </cell>
        </row>
        <row r="277">
          <cell r="A277" t="str">
            <v>King’s Lynn and West Norfolk</v>
          </cell>
          <cell r="B277">
            <v>108468</v>
          </cell>
          <cell r="C277">
            <v>64485</v>
          </cell>
          <cell r="D277">
            <v>61211</v>
          </cell>
          <cell r="E277">
            <v>3274</v>
          </cell>
          <cell r="F277">
            <v>43983</v>
          </cell>
          <cell r="G277">
            <v>77315</v>
          </cell>
          <cell r="H277">
            <v>62819</v>
          </cell>
          <cell r="I277">
            <v>59545</v>
          </cell>
          <cell r="J277">
            <v>3274</v>
          </cell>
          <cell r="K277">
            <v>14496</v>
          </cell>
        </row>
        <row r="278">
          <cell r="A278" t="str">
            <v>North Norfolk</v>
          </cell>
          <cell r="B278">
            <v>80426</v>
          </cell>
          <cell r="C278">
            <v>42666</v>
          </cell>
          <cell r="D278">
            <v>40426</v>
          </cell>
          <cell r="E278">
            <v>2240</v>
          </cell>
          <cell r="F278">
            <v>37760</v>
          </cell>
          <cell r="G278">
            <v>52610</v>
          </cell>
          <cell r="H278">
            <v>39681</v>
          </cell>
          <cell r="I278">
            <v>37441</v>
          </cell>
          <cell r="J278">
            <v>2240</v>
          </cell>
          <cell r="K278">
            <v>12929</v>
          </cell>
        </row>
        <row r="279">
          <cell r="A279" t="str">
            <v>Norwich</v>
          </cell>
          <cell r="B279">
            <v>98844</v>
          </cell>
          <cell r="C279">
            <v>61558</v>
          </cell>
          <cell r="D279">
            <v>56505</v>
          </cell>
          <cell r="E279">
            <v>5053</v>
          </cell>
          <cell r="F279">
            <v>37286</v>
          </cell>
          <cell r="G279">
            <v>76591</v>
          </cell>
          <cell r="H279">
            <v>61069</v>
          </cell>
          <cell r="I279">
            <v>56016</v>
          </cell>
          <cell r="J279">
            <v>5053</v>
          </cell>
          <cell r="K279">
            <v>15522</v>
          </cell>
        </row>
        <row r="280">
          <cell r="A280" t="str">
            <v>South Norfolk</v>
          </cell>
          <cell r="B280">
            <v>88474</v>
          </cell>
          <cell r="C280">
            <v>53766</v>
          </cell>
          <cell r="D280">
            <v>50817</v>
          </cell>
          <cell r="E280">
            <v>2949</v>
          </cell>
          <cell r="F280">
            <v>34708</v>
          </cell>
          <cell r="G280">
            <v>64730</v>
          </cell>
          <cell r="H280">
            <v>52322</v>
          </cell>
          <cell r="I280">
            <v>49373</v>
          </cell>
          <cell r="J280">
            <v>2949</v>
          </cell>
          <cell r="K280">
            <v>12408</v>
          </cell>
        </row>
        <row r="282">
          <cell r="A282" t="str">
            <v>Suffolk</v>
          </cell>
          <cell r="B282">
            <v>533116</v>
          </cell>
          <cell r="C282">
            <v>353555</v>
          </cell>
          <cell r="D282">
            <v>334234</v>
          </cell>
          <cell r="E282">
            <v>19321</v>
          </cell>
          <cell r="F282">
            <v>179561</v>
          </cell>
          <cell r="G282">
            <v>416579</v>
          </cell>
          <cell r="H282">
            <v>341785</v>
          </cell>
          <cell r="I282">
            <v>322927</v>
          </cell>
          <cell r="J282">
            <v>18858</v>
          </cell>
          <cell r="K282">
            <v>74794</v>
          </cell>
        </row>
        <row r="283">
          <cell r="A283" t="str">
            <v>Babergh</v>
          </cell>
          <cell r="B283">
            <v>62013</v>
          </cell>
          <cell r="C283">
            <v>42296</v>
          </cell>
          <cell r="D283">
            <v>40850</v>
          </cell>
          <cell r="E283">
            <v>1446</v>
          </cell>
          <cell r="F283">
            <v>19717</v>
          </cell>
          <cell r="G283">
            <v>50342</v>
          </cell>
          <cell r="H283">
            <v>40825</v>
          </cell>
          <cell r="I283">
            <v>39615</v>
          </cell>
          <cell r="J283">
            <v>1210</v>
          </cell>
          <cell r="K283">
            <v>9517</v>
          </cell>
        </row>
        <row r="284">
          <cell r="A284" t="str">
            <v>Forest Heath</v>
          </cell>
          <cell r="B284">
            <v>49311</v>
          </cell>
          <cell r="C284">
            <v>36350</v>
          </cell>
          <cell r="D284">
            <v>35753</v>
          </cell>
          <cell r="E284">
            <v>597</v>
          </cell>
          <cell r="F284">
            <v>12961</v>
          </cell>
          <cell r="G284">
            <v>39948</v>
          </cell>
          <cell r="H284">
            <v>34655</v>
          </cell>
          <cell r="I284">
            <v>34058</v>
          </cell>
          <cell r="J284">
            <v>597</v>
          </cell>
          <cell r="K284">
            <v>5293</v>
          </cell>
        </row>
        <row r="285">
          <cell r="A285" t="str">
            <v>Ipswich</v>
          </cell>
          <cell r="B285">
            <v>91486</v>
          </cell>
          <cell r="C285">
            <v>61697</v>
          </cell>
          <cell r="D285">
            <v>58224</v>
          </cell>
          <cell r="E285">
            <v>3473</v>
          </cell>
          <cell r="F285">
            <v>29789</v>
          </cell>
          <cell r="G285">
            <v>73301</v>
          </cell>
          <cell r="H285">
            <v>60212</v>
          </cell>
          <cell r="I285">
            <v>56739</v>
          </cell>
          <cell r="J285">
            <v>3473</v>
          </cell>
          <cell r="K285">
            <v>13089</v>
          </cell>
        </row>
        <row r="286">
          <cell r="A286" t="str">
            <v>Mid Suffolk</v>
          </cell>
          <cell r="B286">
            <v>65919</v>
          </cell>
          <cell r="C286">
            <v>44360</v>
          </cell>
          <cell r="D286">
            <v>42426</v>
          </cell>
          <cell r="E286">
            <v>1934</v>
          </cell>
          <cell r="F286">
            <v>21559</v>
          </cell>
          <cell r="G286">
            <v>53022</v>
          </cell>
          <cell r="H286">
            <v>42834</v>
          </cell>
          <cell r="I286">
            <v>40900</v>
          </cell>
          <cell r="J286">
            <v>1934</v>
          </cell>
          <cell r="K286">
            <v>10188</v>
          </cell>
        </row>
        <row r="287">
          <cell r="A287" t="str">
            <v>St. Edmundsbury</v>
          </cell>
          <cell r="B287">
            <v>76991</v>
          </cell>
          <cell r="C287">
            <v>54202</v>
          </cell>
          <cell r="D287">
            <v>51853</v>
          </cell>
          <cell r="E287">
            <v>2349</v>
          </cell>
          <cell r="F287">
            <v>22789</v>
          </cell>
          <cell r="G287">
            <v>62498</v>
          </cell>
          <cell r="H287">
            <v>53132</v>
          </cell>
          <cell r="I287">
            <v>51010</v>
          </cell>
          <cell r="J287">
            <v>2122</v>
          </cell>
          <cell r="K287">
            <v>9366</v>
          </cell>
        </row>
        <row r="288">
          <cell r="A288" t="str">
            <v>Suffolk Coastal</v>
          </cell>
          <cell r="B288">
            <v>100179</v>
          </cell>
          <cell r="C288">
            <v>62080</v>
          </cell>
          <cell r="D288">
            <v>57257</v>
          </cell>
          <cell r="E288">
            <v>4823</v>
          </cell>
          <cell r="F288">
            <v>38099</v>
          </cell>
          <cell r="G288">
            <v>74662</v>
          </cell>
          <cell r="H288">
            <v>59870</v>
          </cell>
          <cell r="I288">
            <v>55047</v>
          </cell>
          <cell r="J288">
            <v>4823</v>
          </cell>
          <cell r="K288">
            <v>14792</v>
          </cell>
        </row>
        <row r="289">
          <cell r="A289" t="str">
            <v>Waveney</v>
          </cell>
          <cell r="B289">
            <v>87217</v>
          </cell>
          <cell r="C289">
            <v>52570</v>
          </cell>
          <cell r="D289">
            <v>47871</v>
          </cell>
          <cell r="E289">
            <v>4699</v>
          </cell>
          <cell r="F289">
            <v>34647</v>
          </cell>
          <cell r="G289">
            <v>62806</v>
          </cell>
          <cell r="H289">
            <v>50257</v>
          </cell>
          <cell r="I289">
            <v>45558</v>
          </cell>
          <cell r="J289">
            <v>4699</v>
          </cell>
          <cell r="K289">
            <v>12549</v>
          </cell>
        </row>
        <row r="291">
          <cell r="A291" t="str">
            <v>LONDON</v>
          </cell>
          <cell r="B291">
            <v>5614290</v>
          </cell>
          <cell r="C291">
            <v>3595969</v>
          </cell>
          <cell r="D291">
            <v>3312754</v>
          </cell>
          <cell r="E291">
            <v>283215</v>
          </cell>
          <cell r="F291">
            <v>2018321</v>
          </cell>
          <cell r="G291">
            <v>4580303</v>
          </cell>
          <cell r="H291">
            <v>3503468</v>
          </cell>
          <cell r="I291">
            <v>3223723</v>
          </cell>
          <cell r="J291">
            <v>279745</v>
          </cell>
          <cell r="K291">
            <v>1076835</v>
          </cell>
        </row>
        <row r="293">
          <cell r="A293" t="str">
            <v>Inner London</v>
          </cell>
        </row>
        <row r="294">
          <cell r="A294" t="str">
            <v>Camden</v>
          </cell>
          <cell r="B294">
            <v>147029</v>
          </cell>
          <cell r="C294">
            <v>91897</v>
          </cell>
          <cell r="D294">
            <v>84625</v>
          </cell>
          <cell r="E294">
            <v>7272</v>
          </cell>
          <cell r="F294">
            <v>55132</v>
          </cell>
          <cell r="G294">
            <v>120254</v>
          </cell>
          <cell r="H294">
            <v>87612</v>
          </cell>
          <cell r="I294">
            <v>81155</v>
          </cell>
          <cell r="J294">
            <v>6457</v>
          </cell>
          <cell r="K294">
            <v>32642</v>
          </cell>
        </row>
        <row r="295">
          <cell r="A295" t="str">
            <v>City of London</v>
          </cell>
          <cell r="B295">
            <v>10500</v>
          </cell>
          <cell r="C295">
            <v>5520</v>
          </cell>
          <cell r="D295">
            <v>4993</v>
          </cell>
          <cell r="E295">
            <v>527</v>
          </cell>
          <cell r="F295">
            <v>4980</v>
          </cell>
          <cell r="G295">
            <v>6174</v>
          </cell>
          <cell r="H295">
            <v>4391</v>
          </cell>
          <cell r="I295">
            <v>3864</v>
          </cell>
          <cell r="J295">
            <v>527</v>
          </cell>
          <cell r="K295">
            <v>1783</v>
          </cell>
        </row>
        <row r="296">
          <cell r="A296" t="str">
            <v xml:space="preserve">Hackney </v>
          </cell>
          <cell r="B296">
            <v>141587</v>
          </cell>
          <cell r="C296">
            <v>82302</v>
          </cell>
          <cell r="D296">
            <v>70152</v>
          </cell>
          <cell r="E296">
            <v>12150</v>
          </cell>
          <cell r="F296">
            <v>59285</v>
          </cell>
          <cell r="G296">
            <v>121218</v>
          </cell>
          <cell r="H296">
            <v>80069</v>
          </cell>
          <cell r="I296">
            <v>68161</v>
          </cell>
          <cell r="J296">
            <v>11908</v>
          </cell>
          <cell r="K296">
            <v>41149</v>
          </cell>
        </row>
        <row r="297">
          <cell r="A297" t="str">
            <v xml:space="preserve">Hammersmith and Fulham </v>
          </cell>
          <cell r="B297">
            <v>126693</v>
          </cell>
          <cell r="C297">
            <v>82996</v>
          </cell>
          <cell r="D297">
            <v>79503</v>
          </cell>
          <cell r="E297">
            <v>3493</v>
          </cell>
          <cell r="F297">
            <v>43697</v>
          </cell>
          <cell r="G297">
            <v>109602</v>
          </cell>
          <cell r="H297">
            <v>81189</v>
          </cell>
          <cell r="I297">
            <v>77696</v>
          </cell>
          <cell r="J297">
            <v>3493</v>
          </cell>
          <cell r="K297">
            <v>28413</v>
          </cell>
        </row>
        <row r="298">
          <cell r="A298" t="str">
            <v>Haringey</v>
          </cell>
          <cell r="B298">
            <v>161367</v>
          </cell>
          <cell r="C298">
            <v>99148</v>
          </cell>
          <cell r="D298">
            <v>87072</v>
          </cell>
          <cell r="E298">
            <v>12076</v>
          </cell>
          <cell r="F298">
            <v>62219</v>
          </cell>
          <cell r="G298">
            <v>141871</v>
          </cell>
          <cell r="H298">
            <v>97993</v>
          </cell>
          <cell r="I298">
            <v>86148</v>
          </cell>
          <cell r="J298">
            <v>11845</v>
          </cell>
          <cell r="K298">
            <v>43878</v>
          </cell>
        </row>
        <row r="299">
          <cell r="A299" t="str">
            <v>Islington</v>
          </cell>
          <cell r="B299">
            <v>139355</v>
          </cell>
          <cell r="C299">
            <v>86224</v>
          </cell>
          <cell r="D299">
            <v>75838</v>
          </cell>
          <cell r="E299">
            <v>10386</v>
          </cell>
          <cell r="F299">
            <v>53131</v>
          </cell>
          <cell r="G299">
            <v>117166</v>
          </cell>
          <cell r="H299">
            <v>84464</v>
          </cell>
          <cell r="I299">
            <v>74078</v>
          </cell>
          <cell r="J299">
            <v>10386</v>
          </cell>
          <cell r="K299">
            <v>32702</v>
          </cell>
        </row>
        <row r="300">
          <cell r="A300" t="str">
            <v>Kensington and Chelsea</v>
          </cell>
          <cell r="B300">
            <v>136002</v>
          </cell>
          <cell r="C300">
            <v>84804</v>
          </cell>
          <cell r="D300">
            <v>76121</v>
          </cell>
          <cell r="E300">
            <v>8683</v>
          </cell>
          <cell r="F300">
            <v>51198</v>
          </cell>
          <cell r="G300">
            <v>113341</v>
          </cell>
          <cell r="H300">
            <v>81550</v>
          </cell>
          <cell r="I300">
            <v>72867</v>
          </cell>
          <cell r="J300">
            <v>8683</v>
          </cell>
          <cell r="K300">
            <v>31791</v>
          </cell>
        </row>
        <row r="301">
          <cell r="A301" t="str">
            <v xml:space="preserve">Lambeth </v>
          </cell>
          <cell r="B301">
            <v>205406</v>
          </cell>
          <cell r="C301">
            <v>140411</v>
          </cell>
          <cell r="D301">
            <v>129697</v>
          </cell>
          <cell r="E301">
            <v>10714</v>
          </cell>
          <cell r="F301">
            <v>64995</v>
          </cell>
          <cell r="G301">
            <v>180857</v>
          </cell>
          <cell r="H301">
            <v>138806</v>
          </cell>
          <cell r="I301">
            <v>128092</v>
          </cell>
          <cell r="J301">
            <v>10714</v>
          </cell>
          <cell r="K301">
            <v>42051</v>
          </cell>
        </row>
        <row r="302">
          <cell r="A302" t="str">
            <v xml:space="preserve">Lewisham </v>
          </cell>
          <cell r="B302">
            <v>188144</v>
          </cell>
          <cell r="C302">
            <v>125710</v>
          </cell>
          <cell r="D302">
            <v>115265</v>
          </cell>
          <cell r="E302">
            <v>10445</v>
          </cell>
          <cell r="F302">
            <v>62434</v>
          </cell>
          <cell r="G302">
            <v>156626</v>
          </cell>
          <cell r="H302">
            <v>123973</v>
          </cell>
          <cell r="I302">
            <v>113528</v>
          </cell>
          <cell r="J302">
            <v>10445</v>
          </cell>
          <cell r="K302">
            <v>32653</v>
          </cell>
        </row>
        <row r="303">
          <cell r="A303" t="str">
            <v xml:space="preserve">Newham </v>
          </cell>
          <cell r="B303">
            <v>173928</v>
          </cell>
          <cell r="C303">
            <v>100053</v>
          </cell>
          <cell r="D303">
            <v>83334</v>
          </cell>
          <cell r="E303">
            <v>16719</v>
          </cell>
          <cell r="F303">
            <v>73875</v>
          </cell>
          <cell r="G303">
            <v>145931</v>
          </cell>
          <cell r="H303">
            <v>97985</v>
          </cell>
          <cell r="I303">
            <v>81491</v>
          </cell>
          <cell r="J303">
            <v>16494</v>
          </cell>
          <cell r="K303">
            <v>47946</v>
          </cell>
        </row>
        <row r="304">
          <cell r="A304" t="str">
            <v>Southwark</v>
          </cell>
          <cell r="B304">
            <v>181291</v>
          </cell>
          <cell r="C304">
            <v>114458</v>
          </cell>
          <cell r="D304">
            <v>99081</v>
          </cell>
          <cell r="E304">
            <v>15377</v>
          </cell>
          <cell r="F304">
            <v>66833</v>
          </cell>
          <cell r="G304">
            <v>151782</v>
          </cell>
          <cell r="H304">
            <v>109935</v>
          </cell>
          <cell r="I304">
            <v>95118</v>
          </cell>
          <cell r="J304">
            <v>14817</v>
          </cell>
          <cell r="K304">
            <v>41847</v>
          </cell>
        </row>
        <row r="305">
          <cell r="A305" t="str">
            <v>Tower Hamlets</v>
          </cell>
          <cell r="B305">
            <v>133496</v>
          </cell>
          <cell r="C305">
            <v>68269</v>
          </cell>
          <cell r="D305">
            <v>58821</v>
          </cell>
          <cell r="E305">
            <v>9448</v>
          </cell>
          <cell r="F305">
            <v>65227</v>
          </cell>
          <cell r="G305">
            <v>112833</v>
          </cell>
          <cell r="H305">
            <v>67360</v>
          </cell>
          <cell r="I305">
            <v>57912</v>
          </cell>
          <cell r="J305">
            <v>9448</v>
          </cell>
          <cell r="K305">
            <v>45473</v>
          </cell>
        </row>
        <row r="306">
          <cell r="A306" t="str">
            <v>Wandsworth</v>
          </cell>
          <cell r="B306">
            <v>220063</v>
          </cell>
          <cell r="C306">
            <v>142045</v>
          </cell>
          <cell r="D306">
            <v>135001</v>
          </cell>
          <cell r="E306">
            <v>7044</v>
          </cell>
          <cell r="F306">
            <v>78018</v>
          </cell>
          <cell r="G306">
            <v>176165</v>
          </cell>
          <cell r="H306">
            <v>136306</v>
          </cell>
          <cell r="I306">
            <v>129262</v>
          </cell>
          <cell r="J306">
            <v>7044</v>
          </cell>
          <cell r="K306">
            <v>39859</v>
          </cell>
        </row>
        <row r="307">
          <cell r="A307" t="str">
            <v>Westminster</v>
          </cell>
          <cell r="B307">
            <v>177764</v>
          </cell>
          <cell r="C307">
            <v>105152</v>
          </cell>
          <cell r="D307">
            <v>93677</v>
          </cell>
          <cell r="E307">
            <v>11475</v>
          </cell>
          <cell r="F307">
            <v>72612</v>
          </cell>
          <cell r="G307">
            <v>142663</v>
          </cell>
          <cell r="H307">
            <v>100493</v>
          </cell>
          <cell r="I307">
            <v>89395</v>
          </cell>
          <cell r="J307">
            <v>11098</v>
          </cell>
          <cell r="K307">
            <v>42170</v>
          </cell>
        </row>
        <row r="309">
          <cell r="A309" t="str">
            <v>Outer London</v>
          </cell>
        </row>
        <row r="310">
          <cell r="A310" t="str">
            <v>Barking and Dagenham</v>
          </cell>
          <cell r="B310">
            <v>115156</v>
          </cell>
          <cell r="C310">
            <v>68223</v>
          </cell>
          <cell r="D310">
            <v>61251</v>
          </cell>
          <cell r="E310">
            <v>6972</v>
          </cell>
          <cell r="F310">
            <v>46933</v>
          </cell>
          <cell r="G310">
            <v>91266</v>
          </cell>
          <cell r="H310">
            <v>67514</v>
          </cell>
          <cell r="I310">
            <v>60542</v>
          </cell>
          <cell r="J310">
            <v>6972</v>
          </cell>
          <cell r="K310">
            <v>23752</v>
          </cell>
        </row>
        <row r="311">
          <cell r="A311" t="str">
            <v>Barnet</v>
          </cell>
          <cell r="B311">
            <v>269298</v>
          </cell>
          <cell r="C311">
            <v>176279</v>
          </cell>
          <cell r="D311">
            <v>166742</v>
          </cell>
          <cell r="E311">
            <v>9537</v>
          </cell>
          <cell r="F311">
            <v>93019</v>
          </cell>
          <cell r="G311">
            <v>212694</v>
          </cell>
          <cell r="H311">
            <v>171008</v>
          </cell>
          <cell r="I311">
            <v>161708</v>
          </cell>
          <cell r="J311">
            <v>9300</v>
          </cell>
          <cell r="K311">
            <v>41686</v>
          </cell>
        </row>
        <row r="312">
          <cell r="A312" t="str">
            <v>Bexley</v>
          </cell>
          <cell r="B312">
            <v>178710</v>
          </cell>
          <cell r="C312">
            <v>111703</v>
          </cell>
          <cell r="D312">
            <v>103838</v>
          </cell>
          <cell r="E312">
            <v>7865</v>
          </cell>
          <cell r="F312">
            <v>67007</v>
          </cell>
          <cell r="G312">
            <v>136698</v>
          </cell>
          <cell r="H312">
            <v>108524</v>
          </cell>
          <cell r="I312">
            <v>100924</v>
          </cell>
          <cell r="J312">
            <v>7600</v>
          </cell>
          <cell r="K312">
            <v>28174</v>
          </cell>
        </row>
        <row r="313">
          <cell r="A313" t="str">
            <v xml:space="preserve">Brent </v>
          </cell>
          <cell r="B313">
            <v>203725</v>
          </cell>
          <cell r="C313">
            <v>133370</v>
          </cell>
          <cell r="D313">
            <v>118485</v>
          </cell>
          <cell r="E313">
            <v>14885</v>
          </cell>
          <cell r="F313">
            <v>70355</v>
          </cell>
          <cell r="G313">
            <v>168395</v>
          </cell>
          <cell r="H313">
            <v>130127</v>
          </cell>
          <cell r="I313">
            <v>115242</v>
          </cell>
          <cell r="J313">
            <v>14885</v>
          </cell>
          <cell r="K313">
            <v>38268</v>
          </cell>
        </row>
        <row r="314">
          <cell r="A314" t="str">
            <v>Bromley</v>
          </cell>
          <cell r="B314">
            <v>237076</v>
          </cell>
          <cell r="C314">
            <v>152440</v>
          </cell>
          <cell r="D314">
            <v>144048</v>
          </cell>
          <cell r="E314">
            <v>8392</v>
          </cell>
          <cell r="F314">
            <v>84636</v>
          </cell>
          <cell r="G314">
            <v>183100</v>
          </cell>
          <cell r="H314">
            <v>148340</v>
          </cell>
          <cell r="I314">
            <v>139948</v>
          </cell>
          <cell r="J314">
            <v>8392</v>
          </cell>
          <cell r="K314">
            <v>34760</v>
          </cell>
        </row>
        <row r="315">
          <cell r="A315" t="str">
            <v>Croydon</v>
          </cell>
          <cell r="B315">
            <v>260449</v>
          </cell>
          <cell r="C315">
            <v>178370</v>
          </cell>
          <cell r="D315">
            <v>168039</v>
          </cell>
          <cell r="E315">
            <v>10331</v>
          </cell>
          <cell r="F315">
            <v>82079</v>
          </cell>
          <cell r="G315">
            <v>214263</v>
          </cell>
          <cell r="H315">
            <v>174111</v>
          </cell>
          <cell r="I315">
            <v>163780</v>
          </cell>
          <cell r="J315">
            <v>10331</v>
          </cell>
          <cell r="K315">
            <v>40152</v>
          </cell>
        </row>
        <row r="316">
          <cell r="A316" t="str">
            <v>Ealing</v>
          </cell>
          <cell r="B316">
            <v>230914</v>
          </cell>
          <cell r="C316">
            <v>139816</v>
          </cell>
          <cell r="D316">
            <v>130840</v>
          </cell>
          <cell r="E316">
            <v>8976</v>
          </cell>
          <cell r="F316">
            <v>91098</v>
          </cell>
          <cell r="G316">
            <v>183482</v>
          </cell>
          <cell r="H316">
            <v>136601</v>
          </cell>
          <cell r="I316">
            <v>127890</v>
          </cell>
          <cell r="J316">
            <v>8711</v>
          </cell>
          <cell r="K316">
            <v>46881</v>
          </cell>
        </row>
        <row r="317">
          <cell r="A317" t="str">
            <v>Enfield</v>
          </cell>
          <cell r="B317">
            <v>208008</v>
          </cell>
          <cell r="C317">
            <v>133282</v>
          </cell>
          <cell r="D317">
            <v>123694</v>
          </cell>
          <cell r="E317">
            <v>9588</v>
          </cell>
          <cell r="F317">
            <v>74726</v>
          </cell>
          <cell r="G317">
            <v>164078</v>
          </cell>
          <cell r="H317">
            <v>130084</v>
          </cell>
          <cell r="I317">
            <v>120496</v>
          </cell>
          <cell r="J317">
            <v>9588</v>
          </cell>
          <cell r="K317">
            <v>33994</v>
          </cell>
        </row>
        <row r="318">
          <cell r="A318" t="str">
            <v>Greenwich</v>
          </cell>
          <cell r="B318">
            <v>159926</v>
          </cell>
          <cell r="C318">
            <v>103963</v>
          </cell>
          <cell r="D318">
            <v>92899</v>
          </cell>
          <cell r="E318">
            <v>11064</v>
          </cell>
          <cell r="F318">
            <v>55963</v>
          </cell>
          <cell r="G318">
            <v>133805</v>
          </cell>
          <cell r="H318">
            <v>102810</v>
          </cell>
          <cell r="I318">
            <v>91746</v>
          </cell>
          <cell r="J318">
            <v>11064</v>
          </cell>
          <cell r="K318">
            <v>30995</v>
          </cell>
        </row>
        <row r="319">
          <cell r="A319" t="str">
            <v>Harrow</v>
          </cell>
          <cell r="B319">
            <v>166200</v>
          </cell>
          <cell r="C319">
            <v>112186</v>
          </cell>
          <cell r="D319">
            <v>106197</v>
          </cell>
          <cell r="E319">
            <v>5989</v>
          </cell>
          <cell r="F319">
            <v>54014</v>
          </cell>
          <cell r="G319">
            <v>132577</v>
          </cell>
          <cell r="H319">
            <v>107856</v>
          </cell>
          <cell r="I319">
            <v>101867</v>
          </cell>
          <cell r="J319">
            <v>5989</v>
          </cell>
          <cell r="K319">
            <v>24721</v>
          </cell>
        </row>
        <row r="320">
          <cell r="A320" t="str">
            <v>Havering</v>
          </cell>
          <cell r="B320">
            <v>184835</v>
          </cell>
          <cell r="C320">
            <v>129475</v>
          </cell>
          <cell r="D320">
            <v>124121</v>
          </cell>
          <cell r="E320">
            <v>5354</v>
          </cell>
          <cell r="F320">
            <v>55360</v>
          </cell>
          <cell r="G320">
            <v>150240</v>
          </cell>
          <cell r="H320">
            <v>127805</v>
          </cell>
          <cell r="I320">
            <v>122451</v>
          </cell>
          <cell r="J320">
            <v>5354</v>
          </cell>
          <cell r="K320">
            <v>22435</v>
          </cell>
        </row>
        <row r="321">
          <cell r="A321" t="str">
            <v>Hillingdon</v>
          </cell>
          <cell r="B321">
            <v>199539</v>
          </cell>
          <cell r="C321">
            <v>132092</v>
          </cell>
          <cell r="D321">
            <v>127572</v>
          </cell>
          <cell r="E321">
            <v>4520</v>
          </cell>
          <cell r="F321">
            <v>67447</v>
          </cell>
          <cell r="G321">
            <v>156802</v>
          </cell>
          <cell r="H321">
            <v>128125</v>
          </cell>
          <cell r="I321">
            <v>123605</v>
          </cell>
          <cell r="J321">
            <v>4520</v>
          </cell>
          <cell r="K321">
            <v>28677</v>
          </cell>
        </row>
        <row r="322">
          <cell r="A322" t="str">
            <v>Hounslow</v>
          </cell>
          <cell r="B322">
            <v>169443</v>
          </cell>
          <cell r="C322">
            <v>107314</v>
          </cell>
          <cell r="D322">
            <v>102694</v>
          </cell>
          <cell r="E322">
            <v>4620</v>
          </cell>
          <cell r="F322">
            <v>62129</v>
          </cell>
          <cell r="G322">
            <v>134174</v>
          </cell>
          <cell r="H322">
            <v>105739</v>
          </cell>
          <cell r="I322">
            <v>101119</v>
          </cell>
          <cell r="J322">
            <v>4620</v>
          </cell>
          <cell r="K322">
            <v>28435</v>
          </cell>
        </row>
        <row r="323">
          <cell r="A323" t="str">
            <v>Kingston upon Thames</v>
          </cell>
          <cell r="B323">
            <v>111963</v>
          </cell>
          <cell r="C323">
            <v>76346</v>
          </cell>
          <cell r="D323">
            <v>72445</v>
          </cell>
          <cell r="E323">
            <v>3901</v>
          </cell>
          <cell r="F323">
            <v>35617</v>
          </cell>
          <cell r="G323">
            <v>93596</v>
          </cell>
          <cell r="H323">
            <v>74745</v>
          </cell>
          <cell r="I323">
            <v>70844</v>
          </cell>
          <cell r="J323">
            <v>3901</v>
          </cell>
          <cell r="K323">
            <v>18851</v>
          </cell>
        </row>
        <row r="324">
          <cell r="A324" t="str">
            <v>Merton</v>
          </cell>
          <cell r="B324">
            <v>146971</v>
          </cell>
          <cell r="C324">
            <v>103353</v>
          </cell>
          <cell r="D324">
            <v>96013</v>
          </cell>
          <cell r="E324">
            <v>7340</v>
          </cell>
          <cell r="F324">
            <v>43618</v>
          </cell>
          <cell r="G324">
            <v>118294</v>
          </cell>
          <cell r="H324">
            <v>100693</v>
          </cell>
          <cell r="I324">
            <v>93353</v>
          </cell>
          <cell r="J324">
            <v>7340</v>
          </cell>
          <cell r="K324">
            <v>17601</v>
          </cell>
        </row>
        <row r="325">
          <cell r="A325" t="str">
            <v>Redbridge</v>
          </cell>
          <cell r="B325">
            <v>176140</v>
          </cell>
          <cell r="C325">
            <v>112581</v>
          </cell>
          <cell r="D325">
            <v>102897</v>
          </cell>
          <cell r="E325">
            <v>9684</v>
          </cell>
          <cell r="F325">
            <v>63559</v>
          </cell>
          <cell r="G325">
            <v>142581</v>
          </cell>
          <cell r="H325">
            <v>109497</v>
          </cell>
          <cell r="I325">
            <v>99813</v>
          </cell>
          <cell r="J325">
            <v>9684</v>
          </cell>
          <cell r="K325">
            <v>33084</v>
          </cell>
        </row>
        <row r="326">
          <cell r="A326" t="str">
            <v>Richmond upon Thames</v>
          </cell>
          <cell r="B326">
            <v>147830</v>
          </cell>
          <cell r="C326">
            <v>95331</v>
          </cell>
          <cell r="D326">
            <v>90984</v>
          </cell>
          <cell r="E326">
            <v>4347</v>
          </cell>
          <cell r="F326">
            <v>52499</v>
          </cell>
          <cell r="G326">
            <v>116643</v>
          </cell>
          <cell r="H326">
            <v>90714</v>
          </cell>
          <cell r="I326">
            <v>86620</v>
          </cell>
          <cell r="J326">
            <v>4094</v>
          </cell>
          <cell r="K326">
            <v>25929</v>
          </cell>
        </row>
        <row r="327">
          <cell r="A327" t="str">
            <v>Sutton</v>
          </cell>
          <cell r="B327">
            <v>138937</v>
          </cell>
          <cell r="C327">
            <v>100032</v>
          </cell>
          <cell r="D327">
            <v>95356</v>
          </cell>
          <cell r="E327">
            <v>4676</v>
          </cell>
          <cell r="F327">
            <v>38905</v>
          </cell>
          <cell r="G327">
            <v>112646</v>
          </cell>
          <cell r="H327">
            <v>97716</v>
          </cell>
          <cell r="I327">
            <v>93040</v>
          </cell>
          <cell r="J327">
            <v>4676</v>
          </cell>
          <cell r="K327">
            <v>14930</v>
          </cell>
        </row>
        <row r="328">
          <cell r="A328" t="str">
            <v>Waltham Forest</v>
          </cell>
          <cell r="B328">
            <v>166545</v>
          </cell>
          <cell r="C328">
            <v>100824</v>
          </cell>
          <cell r="D328">
            <v>91459</v>
          </cell>
          <cell r="E328">
            <v>9365</v>
          </cell>
          <cell r="F328">
            <v>65721</v>
          </cell>
          <cell r="G328">
            <v>138486</v>
          </cell>
          <cell r="H328">
            <v>99333</v>
          </cell>
          <cell r="I328">
            <v>89968</v>
          </cell>
          <cell r="J328">
            <v>9365</v>
          </cell>
          <cell r="K328">
            <v>39153</v>
          </cell>
        </row>
        <row r="330">
          <cell r="A330" t="str">
            <v>SOUTH EAST</v>
          </cell>
          <cell r="B330">
            <v>6264361</v>
          </cell>
          <cell r="C330">
            <v>4157717</v>
          </cell>
          <cell r="D330">
            <v>3981259</v>
          </cell>
          <cell r="E330">
            <v>176458</v>
          </cell>
          <cell r="F330">
            <v>2106644</v>
          </cell>
          <cell r="G330">
            <v>4856006</v>
          </cell>
          <cell r="H330">
            <v>4017229</v>
          </cell>
          <cell r="I330">
            <v>3843185</v>
          </cell>
          <cell r="J330">
            <v>174044</v>
          </cell>
          <cell r="K330">
            <v>838777</v>
          </cell>
        </row>
        <row r="332">
          <cell r="A332" t="str">
            <v>Bracknell Forest UA</v>
          </cell>
          <cell r="B332">
            <v>85305</v>
          </cell>
          <cell r="C332">
            <v>64326</v>
          </cell>
          <cell r="D332">
            <v>62142</v>
          </cell>
          <cell r="E332">
            <v>2184</v>
          </cell>
          <cell r="F332">
            <v>20979</v>
          </cell>
          <cell r="G332">
            <v>71930</v>
          </cell>
          <cell r="H332">
            <v>62520</v>
          </cell>
          <cell r="I332">
            <v>60336</v>
          </cell>
          <cell r="J332">
            <v>2184</v>
          </cell>
          <cell r="K332">
            <v>9410</v>
          </cell>
        </row>
        <row r="333">
          <cell r="A333" t="str">
            <v>Brighton and Hove UA</v>
          </cell>
          <cell r="B333">
            <v>202494</v>
          </cell>
          <cell r="C333">
            <v>129015</v>
          </cell>
          <cell r="D333">
            <v>121889</v>
          </cell>
          <cell r="E333">
            <v>7126</v>
          </cell>
          <cell r="F333">
            <v>73479</v>
          </cell>
          <cell r="G333">
            <v>157206</v>
          </cell>
          <cell r="H333">
            <v>125803</v>
          </cell>
          <cell r="I333">
            <v>118677</v>
          </cell>
          <cell r="J333">
            <v>7126</v>
          </cell>
          <cell r="K333">
            <v>31403</v>
          </cell>
        </row>
        <row r="334">
          <cell r="A334" t="str">
            <v>Isle of Wight UA</v>
          </cell>
          <cell r="B334">
            <v>99535</v>
          </cell>
          <cell r="C334">
            <v>55274</v>
          </cell>
          <cell r="D334">
            <v>52305</v>
          </cell>
          <cell r="E334">
            <v>2969</v>
          </cell>
          <cell r="F334">
            <v>44261</v>
          </cell>
          <cell r="G334">
            <v>68067</v>
          </cell>
          <cell r="H334">
            <v>52553</v>
          </cell>
          <cell r="I334">
            <v>49584</v>
          </cell>
          <cell r="J334">
            <v>2969</v>
          </cell>
          <cell r="K334">
            <v>15514</v>
          </cell>
        </row>
        <row r="335">
          <cell r="A335" t="str">
            <v>Medway UA</v>
          </cell>
          <cell r="B335">
            <v>181265</v>
          </cell>
          <cell r="C335">
            <v>125395</v>
          </cell>
          <cell r="D335">
            <v>116815</v>
          </cell>
          <cell r="E335">
            <v>8580</v>
          </cell>
          <cell r="F335">
            <v>55870</v>
          </cell>
          <cell r="G335">
            <v>149096</v>
          </cell>
          <cell r="H335">
            <v>122016</v>
          </cell>
          <cell r="I335">
            <v>113436</v>
          </cell>
          <cell r="J335">
            <v>8580</v>
          </cell>
          <cell r="K335">
            <v>27080</v>
          </cell>
        </row>
        <row r="336">
          <cell r="A336" t="str">
            <v>Milton Keynes UA</v>
          </cell>
          <cell r="B336">
            <v>151368</v>
          </cell>
          <cell r="C336">
            <v>107522</v>
          </cell>
          <cell r="D336">
            <v>99858</v>
          </cell>
          <cell r="E336">
            <v>7664</v>
          </cell>
          <cell r="F336">
            <v>43846</v>
          </cell>
          <cell r="G336">
            <v>127374</v>
          </cell>
          <cell r="H336">
            <v>105000</v>
          </cell>
          <cell r="I336">
            <v>97773</v>
          </cell>
          <cell r="J336">
            <v>7227</v>
          </cell>
          <cell r="K336">
            <v>22374</v>
          </cell>
        </row>
        <row r="337">
          <cell r="A337" t="str">
            <v>Portsmouth UA</v>
          </cell>
          <cell r="B337">
            <v>145211</v>
          </cell>
          <cell r="C337">
            <v>91527</v>
          </cell>
          <cell r="D337">
            <v>84764</v>
          </cell>
          <cell r="E337">
            <v>6763</v>
          </cell>
          <cell r="F337">
            <v>53684</v>
          </cell>
          <cell r="G337">
            <v>112468</v>
          </cell>
          <cell r="H337">
            <v>89085</v>
          </cell>
          <cell r="I337">
            <v>82322</v>
          </cell>
          <cell r="J337">
            <v>6763</v>
          </cell>
          <cell r="K337">
            <v>23383</v>
          </cell>
        </row>
        <row r="338">
          <cell r="A338" t="str">
            <v>Reading UA</v>
          </cell>
          <cell r="B338">
            <v>117546</v>
          </cell>
          <cell r="C338">
            <v>80620</v>
          </cell>
          <cell r="D338">
            <v>77530</v>
          </cell>
          <cell r="E338">
            <v>3090</v>
          </cell>
          <cell r="F338">
            <v>36926</v>
          </cell>
          <cell r="G338">
            <v>96940</v>
          </cell>
          <cell r="H338">
            <v>78656</v>
          </cell>
          <cell r="I338">
            <v>75566</v>
          </cell>
          <cell r="J338">
            <v>3090</v>
          </cell>
          <cell r="K338">
            <v>18284</v>
          </cell>
        </row>
        <row r="339">
          <cell r="A339" t="str">
            <v>Slough UA</v>
          </cell>
          <cell r="B339">
            <v>84322</v>
          </cell>
          <cell r="C339">
            <v>50772</v>
          </cell>
          <cell r="D339">
            <v>48512</v>
          </cell>
          <cell r="E339">
            <v>2260</v>
          </cell>
          <cell r="F339">
            <v>33550</v>
          </cell>
          <cell r="G339">
            <v>64328</v>
          </cell>
          <cell r="H339">
            <v>49643</v>
          </cell>
          <cell r="I339">
            <v>47383</v>
          </cell>
          <cell r="J339">
            <v>2260</v>
          </cell>
          <cell r="K339">
            <v>14685</v>
          </cell>
        </row>
        <row r="340">
          <cell r="A340" t="str">
            <v>Southampton UA</v>
          </cell>
          <cell r="B340">
            <v>175243</v>
          </cell>
          <cell r="C340">
            <v>109687</v>
          </cell>
          <cell r="D340">
            <v>100232</v>
          </cell>
          <cell r="E340">
            <v>9455</v>
          </cell>
          <cell r="F340">
            <v>65556</v>
          </cell>
          <cell r="G340">
            <v>137458</v>
          </cell>
          <cell r="H340">
            <v>106745</v>
          </cell>
          <cell r="I340">
            <v>97290</v>
          </cell>
          <cell r="J340">
            <v>9455</v>
          </cell>
          <cell r="K340">
            <v>30713</v>
          </cell>
        </row>
        <row r="341">
          <cell r="A341" t="str">
            <v>West Berkshire UA</v>
          </cell>
          <cell r="B341">
            <v>112544</v>
          </cell>
          <cell r="C341">
            <v>81006</v>
          </cell>
          <cell r="D341">
            <v>79489</v>
          </cell>
          <cell r="E341">
            <v>1517</v>
          </cell>
          <cell r="F341">
            <v>31538</v>
          </cell>
          <cell r="G341">
            <v>89223</v>
          </cell>
          <cell r="H341">
            <v>77396</v>
          </cell>
          <cell r="I341">
            <v>75879</v>
          </cell>
          <cell r="J341">
            <v>1517</v>
          </cell>
          <cell r="K341">
            <v>11827</v>
          </cell>
        </row>
        <row r="342">
          <cell r="A342" t="str">
            <v>Windsor and Maidenhead UA</v>
          </cell>
          <cell r="B342">
            <v>111517</v>
          </cell>
          <cell r="C342">
            <v>77081</v>
          </cell>
          <cell r="D342">
            <v>76172</v>
          </cell>
          <cell r="E342">
            <v>909</v>
          </cell>
          <cell r="F342">
            <v>34436</v>
          </cell>
          <cell r="G342">
            <v>86436</v>
          </cell>
          <cell r="H342">
            <v>74378</v>
          </cell>
          <cell r="I342">
            <v>73469</v>
          </cell>
          <cell r="J342">
            <v>909</v>
          </cell>
          <cell r="K342">
            <v>12058</v>
          </cell>
        </row>
        <row r="343">
          <cell r="A343" t="str">
            <v>Wokingham UA</v>
          </cell>
          <cell r="B343">
            <v>119839</v>
          </cell>
          <cell r="C343">
            <v>87342</v>
          </cell>
          <cell r="D343">
            <v>85725</v>
          </cell>
          <cell r="E343">
            <v>1617</v>
          </cell>
          <cell r="F343">
            <v>32497</v>
          </cell>
          <cell r="G343">
            <v>97663</v>
          </cell>
          <cell r="H343">
            <v>84630</v>
          </cell>
          <cell r="I343">
            <v>83013</v>
          </cell>
          <cell r="J343">
            <v>1617</v>
          </cell>
          <cell r="K343">
            <v>13033</v>
          </cell>
        </row>
        <row r="345">
          <cell r="A345" t="str">
            <v>Buckinghamshire</v>
          </cell>
          <cell r="B345">
            <v>372674</v>
          </cell>
          <cell r="C345">
            <v>260881</v>
          </cell>
          <cell r="D345">
            <v>249459</v>
          </cell>
          <cell r="E345">
            <v>11422</v>
          </cell>
          <cell r="F345">
            <v>111793</v>
          </cell>
          <cell r="G345">
            <v>299824</v>
          </cell>
          <cell r="H345">
            <v>253111</v>
          </cell>
          <cell r="I345">
            <v>241689</v>
          </cell>
          <cell r="J345">
            <v>11422</v>
          </cell>
          <cell r="K345">
            <v>46713</v>
          </cell>
        </row>
        <row r="346">
          <cell r="A346" t="str">
            <v>Aylesbury Vale</v>
          </cell>
          <cell r="B346">
            <v>122410</v>
          </cell>
          <cell r="C346">
            <v>88696</v>
          </cell>
          <cell r="D346">
            <v>84583</v>
          </cell>
          <cell r="E346">
            <v>4113</v>
          </cell>
          <cell r="F346">
            <v>33714</v>
          </cell>
          <cell r="G346">
            <v>99509</v>
          </cell>
          <cell r="H346">
            <v>86530</v>
          </cell>
          <cell r="I346">
            <v>82417</v>
          </cell>
          <cell r="J346">
            <v>4113</v>
          </cell>
          <cell r="K346">
            <v>12979</v>
          </cell>
        </row>
        <row r="347">
          <cell r="A347" t="str">
            <v>Chiltern</v>
          </cell>
          <cell r="B347">
            <v>76611</v>
          </cell>
          <cell r="C347">
            <v>51189</v>
          </cell>
          <cell r="D347">
            <v>49596</v>
          </cell>
          <cell r="E347">
            <v>1593</v>
          </cell>
          <cell r="F347">
            <v>25422</v>
          </cell>
          <cell r="G347">
            <v>57349</v>
          </cell>
          <cell r="H347">
            <v>48355</v>
          </cell>
          <cell r="I347">
            <v>46762</v>
          </cell>
          <cell r="J347">
            <v>1593</v>
          </cell>
          <cell r="K347">
            <v>8994</v>
          </cell>
        </row>
        <row r="348">
          <cell r="A348" t="str">
            <v>South Bucks</v>
          </cell>
          <cell r="B348">
            <v>49007</v>
          </cell>
          <cell r="C348">
            <v>32966</v>
          </cell>
          <cell r="D348">
            <v>32164</v>
          </cell>
          <cell r="E348">
            <v>802</v>
          </cell>
          <cell r="F348">
            <v>16041</v>
          </cell>
          <cell r="G348">
            <v>39129</v>
          </cell>
          <cell r="H348">
            <v>31440</v>
          </cell>
          <cell r="I348">
            <v>30638</v>
          </cell>
          <cell r="J348">
            <v>802</v>
          </cell>
          <cell r="K348">
            <v>7689</v>
          </cell>
        </row>
        <row r="349">
          <cell r="A349" t="str">
            <v>Wycombe</v>
          </cell>
          <cell r="B349">
            <v>124646</v>
          </cell>
          <cell r="C349">
            <v>88030</v>
          </cell>
          <cell r="D349">
            <v>83116</v>
          </cell>
          <cell r="E349">
            <v>4914</v>
          </cell>
          <cell r="F349">
            <v>36616</v>
          </cell>
          <cell r="G349">
            <v>103837</v>
          </cell>
          <cell r="H349">
            <v>86786</v>
          </cell>
          <cell r="I349">
            <v>81872</v>
          </cell>
          <cell r="J349">
            <v>4914</v>
          </cell>
          <cell r="K349">
            <v>17051</v>
          </cell>
        </row>
        <row r="351">
          <cell r="A351" t="str">
            <v>East Sussex</v>
          </cell>
          <cell r="B351">
            <v>387796</v>
          </cell>
          <cell r="C351">
            <v>223935</v>
          </cell>
          <cell r="D351">
            <v>211643</v>
          </cell>
          <cell r="E351">
            <v>12292</v>
          </cell>
          <cell r="F351">
            <v>163861</v>
          </cell>
          <cell r="G351">
            <v>266182</v>
          </cell>
          <cell r="H351">
            <v>215735</v>
          </cell>
          <cell r="I351">
            <v>203934</v>
          </cell>
          <cell r="J351">
            <v>11801</v>
          </cell>
          <cell r="K351">
            <v>50447</v>
          </cell>
        </row>
        <row r="352">
          <cell r="A352" t="str">
            <v>Eastbourne</v>
          </cell>
          <cell r="B352">
            <v>67968</v>
          </cell>
          <cell r="C352">
            <v>42502</v>
          </cell>
          <cell r="D352">
            <v>40809</v>
          </cell>
          <cell r="E352">
            <v>1693</v>
          </cell>
          <cell r="F352">
            <v>25466</v>
          </cell>
          <cell r="G352">
            <v>51377</v>
          </cell>
          <cell r="H352">
            <v>41711</v>
          </cell>
          <cell r="I352">
            <v>40018</v>
          </cell>
          <cell r="J352">
            <v>1693</v>
          </cell>
          <cell r="K352">
            <v>9666</v>
          </cell>
        </row>
        <row r="353">
          <cell r="A353" t="str">
            <v>Hastings</v>
          </cell>
          <cell r="B353">
            <v>61879</v>
          </cell>
          <cell r="C353">
            <v>36378</v>
          </cell>
          <cell r="D353">
            <v>33107</v>
          </cell>
          <cell r="E353">
            <v>3271</v>
          </cell>
          <cell r="F353">
            <v>25501</v>
          </cell>
          <cell r="G353">
            <v>44032</v>
          </cell>
          <cell r="H353">
            <v>35030</v>
          </cell>
          <cell r="I353">
            <v>32010</v>
          </cell>
          <cell r="J353">
            <v>3020</v>
          </cell>
          <cell r="K353">
            <v>9002</v>
          </cell>
        </row>
        <row r="354">
          <cell r="A354" t="str">
            <v>Lewes</v>
          </cell>
          <cell r="B354">
            <v>69159</v>
          </cell>
          <cell r="C354">
            <v>39496</v>
          </cell>
          <cell r="D354">
            <v>37092</v>
          </cell>
          <cell r="E354">
            <v>2404</v>
          </cell>
          <cell r="F354">
            <v>29663</v>
          </cell>
          <cell r="G354">
            <v>48361</v>
          </cell>
          <cell r="H354">
            <v>38316</v>
          </cell>
          <cell r="I354">
            <v>36152</v>
          </cell>
          <cell r="J354">
            <v>2164</v>
          </cell>
          <cell r="K354">
            <v>10045</v>
          </cell>
        </row>
        <row r="355">
          <cell r="A355" t="str">
            <v>Rother</v>
          </cell>
          <cell r="B355">
            <v>72998</v>
          </cell>
          <cell r="C355">
            <v>36429</v>
          </cell>
          <cell r="D355">
            <v>34217</v>
          </cell>
          <cell r="E355">
            <v>2212</v>
          </cell>
          <cell r="F355">
            <v>36569</v>
          </cell>
          <cell r="G355">
            <v>46486</v>
          </cell>
          <cell r="H355">
            <v>35084</v>
          </cell>
          <cell r="I355">
            <v>32872</v>
          </cell>
          <cell r="J355">
            <v>2212</v>
          </cell>
          <cell r="K355">
            <v>11402</v>
          </cell>
        </row>
        <row r="356">
          <cell r="A356" t="str">
            <v>Wealden</v>
          </cell>
          <cell r="B356">
            <v>115792</v>
          </cell>
          <cell r="C356">
            <v>69130</v>
          </cell>
          <cell r="D356">
            <v>66418</v>
          </cell>
          <cell r="E356">
            <v>2712</v>
          </cell>
          <cell r="F356">
            <v>46662</v>
          </cell>
          <cell r="G356">
            <v>75926</v>
          </cell>
          <cell r="H356">
            <v>65594</v>
          </cell>
          <cell r="I356">
            <v>62882</v>
          </cell>
          <cell r="J356">
            <v>2712</v>
          </cell>
          <cell r="K356">
            <v>10332</v>
          </cell>
        </row>
        <row r="358">
          <cell r="A358" t="str">
            <v>Hampshire</v>
          </cell>
          <cell r="B358">
            <v>976761</v>
          </cell>
          <cell r="C358">
            <v>663858</v>
          </cell>
          <cell r="D358">
            <v>640445</v>
          </cell>
          <cell r="E358">
            <v>23413</v>
          </cell>
          <cell r="F358">
            <v>312903</v>
          </cell>
          <cell r="G358">
            <v>772248</v>
          </cell>
          <cell r="H358">
            <v>643531</v>
          </cell>
          <cell r="I358">
            <v>620560</v>
          </cell>
          <cell r="J358">
            <v>22971</v>
          </cell>
          <cell r="K358">
            <v>128717</v>
          </cell>
        </row>
        <row r="359">
          <cell r="A359" t="str">
            <v>Basingstoke and Deane</v>
          </cell>
          <cell r="B359">
            <v>119686</v>
          </cell>
          <cell r="C359">
            <v>86800</v>
          </cell>
          <cell r="D359">
            <v>83761</v>
          </cell>
          <cell r="E359">
            <v>3039</v>
          </cell>
          <cell r="F359">
            <v>32886</v>
          </cell>
          <cell r="G359">
            <v>101349</v>
          </cell>
          <cell r="H359">
            <v>84474</v>
          </cell>
          <cell r="I359">
            <v>81658</v>
          </cell>
          <cell r="J359">
            <v>2816</v>
          </cell>
          <cell r="K359">
            <v>16875</v>
          </cell>
        </row>
        <row r="360">
          <cell r="A360" t="str">
            <v>East Hampshire</v>
          </cell>
          <cell r="B360">
            <v>86905</v>
          </cell>
          <cell r="C360">
            <v>60296</v>
          </cell>
          <cell r="D360">
            <v>58409</v>
          </cell>
          <cell r="E360">
            <v>1887</v>
          </cell>
          <cell r="F360">
            <v>26609</v>
          </cell>
          <cell r="G360">
            <v>68157</v>
          </cell>
          <cell r="H360">
            <v>58254</v>
          </cell>
          <cell r="I360">
            <v>56586</v>
          </cell>
          <cell r="J360">
            <v>1668</v>
          </cell>
          <cell r="K360">
            <v>9903</v>
          </cell>
        </row>
        <row r="361">
          <cell r="A361" t="str">
            <v>Eastleigh</v>
          </cell>
          <cell r="B361">
            <v>85910</v>
          </cell>
          <cell r="C361">
            <v>63794</v>
          </cell>
          <cell r="D361">
            <v>61802</v>
          </cell>
          <cell r="E361">
            <v>1992</v>
          </cell>
          <cell r="F361">
            <v>22116</v>
          </cell>
          <cell r="G361">
            <v>71471</v>
          </cell>
          <cell r="H361">
            <v>61762</v>
          </cell>
          <cell r="I361">
            <v>59770</v>
          </cell>
          <cell r="J361">
            <v>1992</v>
          </cell>
          <cell r="K361">
            <v>9709</v>
          </cell>
        </row>
        <row r="362">
          <cell r="A362" t="str">
            <v>Fareham</v>
          </cell>
          <cell r="B362">
            <v>86139</v>
          </cell>
          <cell r="C362">
            <v>57900</v>
          </cell>
          <cell r="D362">
            <v>56406</v>
          </cell>
          <cell r="E362">
            <v>1494</v>
          </cell>
          <cell r="F362">
            <v>28239</v>
          </cell>
          <cell r="G362">
            <v>65415</v>
          </cell>
          <cell r="H362">
            <v>56413</v>
          </cell>
          <cell r="I362">
            <v>54919</v>
          </cell>
          <cell r="J362">
            <v>1494</v>
          </cell>
          <cell r="K362">
            <v>9002</v>
          </cell>
        </row>
        <row r="363">
          <cell r="A363" t="str">
            <v>Gosport</v>
          </cell>
          <cell r="B363">
            <v>59766</v>
          </cell>
          <cell r="C363">
            <v>39460</v>
          </cell>
          <cell r="D363">
            <v>38126</v>
          </cell>
          <cell r="E363">
            <v>1334</v>
          </cell>
          <cell r="F363">
            <v>20306</v>
          </cell>
          <cell r="G363">
            <v>47339</v>
          </cell>
          <cell r="H363">
            <v>39244</v>
          </cell>
          <cell r="I363">
            <v>37910</v>
          </cell>
          <cell r="J363">
            <v>1334</v>
          </cell>
          <cell r="K363">
            <v>8095</v>
          </cell>
        </row>
        <row r="364">
          <cell r="A364" t="str">
            <v>Hart</v>
          </cell>
          <cell r="B364">
            <v>65710</v>
          </cell>
          <cell r="C364">
            <v>51290</v>
          </cell>
          <cell r="D364">
            <v>48788</v>
          </cell>
          <cell r="E364">
            <v>2502</v>
          </cell>
          <cell r="F364">
            <v>14420</v>
          </cell>
          <cell r="G364">
            <v>57302</v>
          </cell>
          <cell r="H364">
            <v>50342</v>
          </cell>
          <cell r="I364">
            <v>47840</v>
          </cell>
          <cell r="J364">
            <v>2502</v>
          </cell>
          <cell r="K364">
            <v>6960</v>
          </cell>
        </row>
        <row r="365">
          <cell r="A365" t="str">
            <v>Havant</v>
          </cell>
          <cell r="B365">
            <v>94484</v>
          </cell>
          <cell r="C365">
            <v>57487</v>
          </cell>
          <cell r="D365">
            <v>53630</v>
          </cell>
          <cell r="E365">
            <v>3857</v>
          </cell>
          <cell r="F365">
            <v>36997</v>
          </cell>
          <cell r="G365">
            <v>70318</v>
          </cell>
          <cell r="H365">
            <v>55709</v>
          </cell>
          <cell r="I365">
            <v>51852</v>
          </cell>
          <cell r="J365">
            <v>3857</v>
          </cell>
          <cell r="K365">
            <v>14609</v>
          </cell>
        </row>
        <row r="366">
          <cell r="A366" t="str">
            <v>New Forest</v>
          </cell>
          <cell r="B366">
            <v>136437</v>
          </cell>
          <cell r="C366">
            <v>78451</v>
          </cell>
          <cell r="D366">
            <v>76964</v>
          </cell>
          <cell r="E366">
            <v>1487</v>
          </cell>
          <cell r="F366">
            <v>57986</v>
          </cell>
          <cell r="G366">
            <v>97062</v>
          </cell>
          <cell r="H366">
            <v>75855</v>
          </cell>
          <cell r="I366">
            <v>74368</v>
          </cell>
          <cell r="J366">
            <v>1487</v>
          </cell>
          <cell r="K366">
            <v>21207</v>
          </cell>
        </row>
        <row r="367">
          <cell r="A367" t="str">
            <v>Rushmoor</v>
          </cell>
          <cell r="B367">
            <v>68651</v>
          </cell>
          <cell r="C367">
            <v>47761</v>
          </cell>
          <cell r="D367">
            <v>46039</v>
          </cell>
          <cell r="E367">
            <v>1722</v>
          </cell>
          <cell r="F367">
            <v>20890</v>
          </cell>
          <cell r="G367">
            <v>57067</v>
          </cell>
          <cell r="H367">
            <v>47516</v>
          </cell>
          <cell r="I367">
            <v>45794</v>
          </cell>
          <cell r="J367">
            <v>1722</v>
          </cell>
          <cell r="K367">
            <v>9551</v>
          </cell>
        </row>
        <row r="368">
          <cell r="A368" t="str">
            <v>Test Valley</v>
          </cell>
          <cell r="B368">
            <v>86650</v>
          </cell>
          <cell r="C368">
            <v>63821</v>
          </cell>
          <cell r="D368">
            <v>61368</v>
          </cell>
          <cell r="E368">
            <v>2453</v>
          </cell>
          <cell r="F368">
            <v>22829</v>
          </cell>
          <cell r="G368">
            <v>69547</v>
          </cell>
          <cell r="H368">
            <v>61346</v>
          </cell>
          <cell r="I368">
            <v>58893</v>
          </cell>
          <cell r="J368">
            <v>2453</v>
          </cell>
          <cell r="K368">
            <v>8201</v>
          </cell>
        </row>
        <row r="369">
          <cell r="A369" t="str">
            <v>Winchester</v>
          </cell>
          <cell r="B369">
            <v>86423</v>
          </cell>
          <cell r="C369">
            <v>56798</v>
          </cell>
          <cell r="D369">
            <v>55152</v>
          </cell>
          <cell r="E369">
            <v>1646</v>
          </cell>
          <cell r="F369">
            <v>29625</v>
          </cell>
          <cell r="G369">
            <v>67221</v>
          </cell>
          <cell r="H369">
            <v>52616</v>
          </cell>
          <cell r="I369">
            <v>50970</v>
          </cell>
          <cell r="J369">
            <v>1646</v>
          </cell>
          <cell r="K369">
            <v>14605</v>
          </cell>
        </row>
        <row r="371">
          <cell r="A371" t="str">
            <v>Kent</v>
          </cell>
          <cell r="B371">
            <v>1032843</v>
          </cell>
          <cell r="C371">
            <v>666125</v>
          </cell>
          <cell r="D371">
            <v>629988</v>
          </cell>
          <cell r="E371">
            <v>36137</v>
          </cell>
          <cell r="F371">
            <v>366718</v>
          </cell>
          <cell r="G371">
            <v>796001</v>
          </cell>
          <cell r="H371">
            <v>645582</v>
          </cell>
          <cell r="I371">
            <v>609976</v>
          </cell>
          <cell r="J371">
            <v>35606</v>
          </cell>
          <cell r="K371">
            <v>150419</v>
          </cell>
        </row>
        <row r="372">
          <cell r="A372" t="str">
            <v>Ashford</v>
          </cell>
          <cell r="B372">
            <v>77604</v>
          </cell>
          <cell r="C372">
            <v>55441</v>
          </cell>
          <cell r="D372">
            <v>53758</v>
          </cell>
          <cell r="E372">
            <v>1683</v>
          </cell>
          <cell r="F372">
            <v>22163</v>
          </cell>
          <cell r="G372">
            <v>64734</v>
          </cell>
          <cell r="H372">
            <v>53962</v>
          </cell>
          <cell r="I372">
            <v>52529</v>
          </cell>
          <cell r="J372">
            <v>1433</v>
          </cell>
          <cell r="K372">
            <v>10772</v>
          </cell>
        </row>
        <row r="373">
          <cell r="A373" t="str">
            <v>Canterbury</v>
          </cell>
          <cell r="B373">
            <v>110176</v>
          </cell>
          <cell r="C373">
            <v>66554</v>
          </cell>
          <cell r="D373">
            <v>63352</v>
          </cell>
          <cell r="E373">
            <v>3202</v>
          </cell>
          <cell r="F373">
            <v>43622</v>
          </cell>
          <cell r="G373">
            <v>79439</v>
          </cell>
          <cell r="H373">
            <v>63931</v>
          </cell>
          <cell r="I373">
            <v>61010</v>
          </cell>
          <cell r="J373">
            <v>2921</v>
          </cell>
          <cell r="K373">
            <v>15508</v>
          </cell>
        </row>
        <row r="374">
          <cell r="A374" t="str">
            <v>Dartford</v>
          </cell>
          <cell r="B374">
            <v>68163</v>
          </cell>
          <cell r="C374">
            <v>47451</v>
          </cell>
          <cell r="D374">
            <v>43819</v>
          </cell>
          <cell r="E374">
            <v>3632</v>
          </cell>
          <cell r="F374">
            <v>20712</v>
          </cell>
          <cell r="G374">
            <v>54444</v>
          </cell>
          <cell r="H374">
            <v>46422</v>
          </cell>
          <cell r="I374">
            <v>42790</v>
          </cell>
          <cell r="J374">
            <v>3632</v>
          </cell>
          <cell r="K374">
            <v>8022</v>
          </cell>
        </row>
        <row r="375">
          <cell r="A375" t="str">
            <v>Dover</v>
          </cell>
          <cell r="B375">
            <v>83400</v>
          </cell>
          <cell r="C375">
            <v>49082</v>
          </cell>
          <cell r="D375">
            <v>43483</v>
          </cell>
          <cell r="E375">
            <v>5599</v>
          </cell>
          <cell r="F375">
            <v>34318</v>
          </cell>
          <cell r="G375">
            <v>62627</v>
          </cell>
          <cell r="H375">
            <v>48811</v>
          </cell>
          <cell r="I375">
            <v>43212</v>
          </cell>
          <cell r="J375">
            <v>5599</v>
          </cell>
          <cell r="K375">
            <v>13816</v>
          </cell>
        </row>
        <row r="376">
          <cell r="A376" t="str">
            <v>Gravesham</v>
          </cell>
          <cell r="B376">
            <v>68403</v>
          </cell>
          <cell r="C376">
            <v>45157</v>
          </cell>
          <cell r="D376">
            <v>43540</v>
          </cell>
          <cell r="E376">
            <v>1617</v>
          </cell>
          <cell r="F376">
            <v>23246</v>
          </cell>
          <cell r="G376">
            <v>51803</v>
          </cell>
          <cell r="H376">
            <v>44328</v>
          </cell>
          <cell r="I376">
            <v>42711</v>
          </cell>
          <cell r="J376">
            <v>1617</v>
          </cell>
          <cell r="K376">
            <v>7475</v>
          </cell>
        </row>
        <row r="377">
          <cell r="A377" t="str">
            <v>Maidstone</v>
          </cell>
          <cell r="B377">
            <v>115478</v>
          </cell>
          <cell r="C377">
            <v>76015</v>
          </cell>
          <cell r="D377">
            <v>72141</v>
          </cell>
          <cell r="E377">
            <v>3874</v>
          </cell>
          <cell r="F377">
            <v>39463</v>
          </cell>
          <cell r="G377">
            <v>94470</v>
          </cell>
          <cell r="H377">
            <v>73640</v>
          </cell>
          <cell r="I377">
            <v>69766</v>
          </cell>
          <cell r="J377">
            <v>3874</v>
          </cell>
          <cell r="K377">
            <v>20830</v>
          </cell>
        </row>
        <row r="378">
          <cell r="A378" t="str">
            <v>Sevenoaks</v>
          </cell>
          <cell r="B378">
            <v>84576</v>
          </cell>
          <cell r="C378">
            <v>53655</v>
          </cell>
          <cell r="D378">
            <v>52827</v>
          </cell>
          <cell r="E378">
            <v>828</v>
          </cell>
          <cell r="F378">
            <v>30921</v>
          </cell>
          <cell r="G378">
            <v>62061</v>
          </cell>
          <cell r="H378">
            <v>51207</v>
          </cell>
          <cell r="I378">
            <v>50379</v>
          </cell>
          <cell r="J378">
            <v>828</v>
          </cell>
          <cell r="K378">
            <v>10854</v>
          </cell>
        </row>
        <row r="379">
          <cell r="A379" t="str">
            <v>Shepway</v>
          </cell>
          <cell r="B379">
            <v>79805</v>
          </cell>
          <cell r="C379">
            <v>50249</v>
          </cell>
          <cell r="D379">
            <v>47270</v>
          </cell>
          <cell r="E379">
            <v>2979</v>
          </cell>
          <cell r="F379">
            <v>29556</v>
          </cell>
          <cell r="G379">
            <v>62059</v>
          </cell>
          <cell r="H379">
            <v>48984</v>
          </cell>
          <cell r="I379">
            <v>46005</v>
          </cell>
          <cell r="J379">
            <v>2979</v>
          </cell>
          <cell r="K379">
            <v>13075</v>
          </cell>
        </row>
        <row r="380">
          <cell r="A380" t="str">
            <v>Swale</v>
          </cell>
          <cell r="B380">
            <v>93110</v>
          </cell>
          <cell r="C380">
            <v>60760</v>
          </cell>
          <cell r="D380">
            <v>57266</v>
          </cell>
          <cell r="E380">
            <v>3494</v>
          </cell>
          <cell r="F380">
            <v>32350</v>
          </cell>
          <cell r="G380">
            <v>72103</v>
          </cell>
          <cell r="H380">
            <v>58499</v>
          </cell>
          <cell r="I380">
            <v>55005</v>
          </cell>
          <cell r="J380">
            <v>3494</v>
          </cell>
          <cell r="K380">
            <v>13604</v>
          </cell>
        </row>
        <row r="381">
          <cell r="A381" t="str">
            <v>Thanet</v>
          </cell>
          <cell r="B381">
            <v>95455</v>
          </cell>
          <cell r="C381">
            <v>51103</v>
          </cell>
          <cell r="D381">
            <v>46117</v>
          </cell>
          <cell r="E381">
            <v>4986</v>
          </cell>
          <cell r="F381">
            <v>44352</v>
          </cell>
          <cell r="G381">
            <v>65880</v>
          </cell>
          <cell r="H381">
            <v>49454</v>
          </cell>
          <cell r="I381">
            <v>44468</v>
          </cell>
          <cell r="J381">
            <v>4986</v>
          </cell>
          <cell r="K381">
            <v>16426</v>
          </cell>
        </row>
        <row r="382">
          <cell r="A382" t="str">
            <v>Tonbridge and Malling</v>
          </cell>
          <cell r="B382">
            <v>83336</v>
          </cell>
          <cell r="C382">
            <v>56980</v>
          </cell>
          <cell r="D382">
            <v>54054</v>
          </cell>
          <cell r="E382">
            <v>2926</v>
          </cell>
          <cell r="F382">
            <v>26356</v>
          </cell>
          <cell r="G382">
            <v>66884</v>
          </cell>
          <cell r="H382">
            <v>55322</v>
          </cell>
          <cell r="I382">
            <v>52396</v>
          </cell>
          <cell r="J382">
            <v>2926</v>
          </cell>
          <cell r="K382">
            <v>11562</v>
          </cell>
        </row>
        <row r="383">
          <cell r="A383" t="str">
            <v>Tunbridge Wells</v>
          </cell>
          <cell r="B383">
            <v>73337</v>
          </cell>
          <cell r="C383">
            <v>53678</v>
          </cell>
          <cell r="D383">
            <v>52361</v>
          </cell>
          <cell r="E383">
            <v>1317</v>
          </cell>
          <cell r="F383">
            <v>19659</v>
          </cell>
          <cell r="G383">
            <v>59497</v>
          </cell>
          <cell r="H383">
            <v>51022</v>
          </cell>
          <cell r="I383">
            <v>49705</v>
          </cell>
          <cell r="J383">
            <v>1317</v>
          </cell>
          <cell r="K383">
            <v>8475</v>
          </cell>
        </row>
        <row r="385">
          <cell r="A385" t="str">
            <v xml:space="preserve">Oxfordshire </v>
          </cell>
          <cell r="B385">
            <v>482229</v>
          </cell>
          <cell r="C385">
            <v>337891</v>
          </cell>
          <cell r="D385">
            <v>326965</v>
          </cell>
          <cell r="E385">
            <v>10926</v>
          </cell>
          <cell r="F385">
            <v>144338</v>
          </cell>
          <cell r="G385">
            <v>391847</v>
          </cell>
          <cell r="H385">
            <v>326471</v>
          </cell>
          <cell r="I385">
            <v>315545</v>
          </cell>
          <cell r="J385">
            <v>10926</v>
          </cell>
          <cell r="K385">
            <v>65376</v>
          </cell>
        </row>
        <row r="386">
          <cell r="A386" t="str">
            <v>Cherwell</v>
          </cell>
          <cell r="B386">
            <v>102413</v>
          </cell>
          <cell r="C386">
            <v>73279</v>
          </cell>
          <cell r="D386">
            <v>71768</v>
          </cell>
          <cell r="E386">
            <v>1511</v>
          </cell>
          <cell r="F386">
            <v>29134</v>
          </cell>
          <cell r="G386">
            <v>82401</v>
          </cell>
          <cell r="H386">
            <v>70880</v>
          </cell>
          <cell r="I386">
            <v>69369</v>
          </cell>
          <cell r="J386">
            <v>1511</v>
          </cell>
          <cell r="K386">
            <v>11521</v>
          </cell>
        </row>
        <row r="387">
          <cell r="A387" t="str">
            <v>Oxford</v>
          </cell>
          <cell r="B387">
            <v>113139</v>
          </cell>
          <cell r="C387">
            <v>74660</v>
          </cell>
          <cell r="D387">
            <v>70404</v>
          </cell>
          <cell r="E387">
            <v>4256</v>
          </cell>
          <cell r="F387">
            <v>38479</v>
          </cell>
          <cell r="G387">
            <v>97308</v>
          </cell>
          <cell r="H387">
            <v>73868</v>
          </cell>
          <cell r="I387">
            <v>69612</v>
          </cell>
          <cell r="J387">
            <v>4256</v>
          </cell>
          <cell r="K387">
            <v>23440</v>
          </cell>
        </row>
        <row r="388">
          <cell r="A388" t="str">
            <v>South Oxfordshire</v>
          </cell>
          <cell r="B388">
            <v>101065</v>
          </cell>
          <cell r="C388">
            <v>74597</v>
          </cell>
          <cell r="D388">
            <v>72468</v>
          </cell>
          <cell r="E388">
            <v>2129</v>
          </cell>
          <cell r="F388">
            <v>26468</v>
          </cell>
          <cell r="G388">
            <v>82860</v>
          </cell>
          <cell r="H388">
            <v>71888</v>
          </cell>
          <cell r="I388">
            <v>69759</v>
          </cell>
          <cell r="J388">
            <v>2129</v>
          </cell>
          <cell r="K388">
            <v>10972</v>
          </cell>
        </row>
        <row r="389">
          <cell r="A389" t="str">
            <v>Vale of White Horse</v>
          </cell>
          <cell r="B389">
            <v>85150</v>
          </cell>
          <cell r="C389">
            <v>56491</v>
          </cell>
          <cell r="D389">
            <v>55219</v>
          </cell>
          <cell r="E389">
            <v>1272</v>
          </cell>
          <cell r="F389">
            <v>28659</v>
          </cell>
          <cell r="G389">
            <v>66068</v>
          </cell>
          <cell r="H389">
            <v>53782</v>
          </cell>
          <cell r="I389">
            <v>52510</v>
          </cell>
          <cell r="J389">
            <v>1272</v>
          </cell>
          <cell r="K389">
            <v>12286</v>
          </cell>
        </row>
        <row r="390">
          <cell r="A390" t="str">
            <v>West Oxfordshire</v>
          </cell>
          <cell r="B390">
            <v>80462</v>
          </cell>
          <cell r="C390">
            <v>58864</v>
          </cell>
          <cell r="D390">
            <v>57106</v>
          </cell>
          <cell r="E390">
            <v>1758</v>
          </cell>
          <cell r="F390">
            <v>21598</v>
          </cell>
          <cell r="G390">
            <v>63210</v>
          </cell>
          <cell r="H390">
            <v>56053</v>
          </cell>
          <cell r="I390">
            <v>54295</v>
          </cell>
          <cell r="J390">
            <v>1758</v>
          </cell>
          <cell r="K390">
            <v>7157</v>
          </cell>
        </row>
        <row r="392">
          <cell r="A392" t="str">
            <v>Surrey</v>
          </cell>
          <cell r="B392">
            <v>831314</v>
          </cell>
          <cell r="C392">
            <v>565859</v>
          </cell>
          <cell r="D392">
            <v>550513</v>
          </cell>
          <cell r="E392">
            <v>15346</v>
          </cell>
          <cell r="F392">
            <v>265455</v>
          </cell>
          <cell r="G392">
            <v>639861</v>
          </cell>
          <cell r="H392">
            <v>542859</v>
          </cell>
          <cell r="I392">
            <v>527513</v>
          </cell>
          <cell r="J392">
            <v>15346</v>
          </cell>
          <cell r="K392">
            <v>97002</v>
          </cell>
        </row>
        <row r="393">
          <cell r="A393" t="str">
            <v>Elmbridge</v>
          </cell>
          <cell r="B393">
            <v>101189</v>
          </cell>
          <cell r="C393">
            <v>69840</v>
          </cell>
          <cell r="D393">
            <v>68166</v>
          </cell>
          <cell r="E393">
            <v>1674</v>
          </cell>
          <cell r="F393">
            <v>31349</v>
          </cell>
          <cell r="G393">
            <v>77209</v>
          </cell>
          <cell r="H393">
            <v>64130</v>
          </cell>
          <cell r="I393">
            <v>62456</v>
          </cell>
          <cell r="J393">
            <v>1674</v>
          </cell>
          <cell r="K393">
            <v>13079</v>
          </cell>
        </row>
        <row r="394">
          <cell r="A394" t="str">
            <v>Epsom and Ewell</v>
          </cell>
          <cell r="B394">
            <v>54100</v>
          </cell>
          <cell r="C394">
            <v>34030</v>
          </cell>
          <cell r="D394">
            <v>33408</v>
          </cell>
          <cell r="E394">
            <v>622</v>
          </cell>
          <cell r="F394">
            <v>20070</v>
          </cell>
          <cell r="G394">
            <v>39004</v>
          </cell>
          <cell r="H394">
            <v>33470</v>
          </cell>
          <cell r="I394">
            <v>32848</v>
          </cell>
          <cell r="J394">
            <v>622</v>
          </cell>
          <cell r="K394">
            <v>5534</v>
          </cell>
        </row>
        <row r="395">
          <cell r="A395" t="str">
            <v>Guildford</v>
          </cell>
          <cell r="B395">
            <v>98028</v>
          </cell>
          <cell r="C395">
            <v>72090</v>
          </cell>
          <cell r="D395">
            <v>70339</v>
          </cell>
          <cell r="E395">
            <v>1751</v>
          </cell>
          <cell r="F395">
            <v>25938</v>
          </cell>
          <cell r="G395">
            <v>75996</v>
          </cell>
          <cell r="H395">
            <v>68056</v>
          </cell>
          <cell r="I395">
            <v>66305</v>
          </cell>
          <cell r="J395">
            <v>1751</v>
          </cell>
          <cell r="K395">
            <v>7940</v>
          </cell>
        </row>
        <row r="396">
          <cell r="A396" t="str">
            <v>Mole Valley</v>
          </cell>
          <cell r="B396">
            <v>61729</v>
          </cell>
          <cell r="C396">
            <v>40715</v>
          </cell>
          <cell r="D396">
            <v>39754</v>
          </cell>
          <cell r="E396">
            <v>961</v>
          </cell>
          <cell r="F396">
            <v>21014</v>
          </cell>
          <cell r="G396">
            <v>44120</v>
          </cell>
          <cell r="H396">
            <v>39367</v>
          </cell>
          <cell r="I396">
            <v>38406</v>
          </cell>
          <cell r="J396">
            <v>961</v>
          </cell>
          <cell r="K396">
            <v>4753</v>
          </cell>
        </row>
        <row r="397">
          <cell r="A397" t="str">
            <v>Reigate and Banstead</v>
          </cell>
          <cell r="B397">
            <v>93830</v>
          </cell>
          <cell r="C397">
            <v>56761</v>
          </cell>
          <cell r="D397">
            <v>54451</v>
          </cell>
          <cell r="E397">
            <v>2310</v>
          </cell>
          <cell r="F397">
            <v>37069</v>
          </cell>
          <cell r="G397">
            <v>70054</v>
          </cell>
          <cell r="H397">
            <v>54674</v>
          </cell>
          <cell r="I397">
            <v>52364</v>
          </cell>
          <cell r="J397">
            <v>2310</v>
          </cell>
          <cell r="K397">
            <v>15380</v>
          </cell>
        </row>
        <row r="398">
          <cell r="A398" t="str">
            <v>Runnymede</v>
          </cell>
          <cell r="B398">
            <v>60419</v>
          </cell>
          <cell r="C398">
            <v>39536</v>
          </cell>
          <cell r="D398">
            <v>38328</v>
          </cell>
          <cell r="E398">
            <v>1208</v>
          </cell>
          <cell r="F398">
            <v>20883</v>
          </cell>
          <cell r="G398">
            <v>46759</v>
          </cell>
          <cell r="H398">
            <v>39002</v>
          </cell>
          <cell r="I398">
            <v>37794</v>
          </cell>
          <cell r="J398">
            <v>1208</v>
          </cell>
          <cell r="K398">
            <v>7757</v>
          </cell>
        </row>
        <row r="399">
          <cell r="A399" t="str">
            <v>Spelthorne</v>
          </cell>
          <cell r="B399">
            <v>73817</v>
          </cell>
          <cell r="C399">
            <v>49460</v>
          </cell>
          <cell r="D399">
            <v>47538</v>
          </cell>
          <cell r="E399">
            <v>1922</v>
          </cell>
          <cell r="F399">
            <v>24357</v>
          </cell>
          <cell r="G399">
            <v>56934</v>
          </cell>
          <cell r="H399">
            <v>47709</v>
          </cell>
          <cell r="I399">
            <v>45787</v>
          </cell>
          <cell r="J399">
            <v>1922</v>
          </cell>
          <cell r="K399">
            <v>9225</v>
          </cell>
        </row>
        <row r="400">
          <cell r="A400" t="str">
            <v>Surrey Heath</v>
          </cell>
          <cell r="B400">
            <v>64992</v>
          </cell>
          <cell r="C400">
            <v>49689</v>
          </cell>
          <cell r="D400">
            <v>48882</v>
          </cell>
          <cell r="E400">
            <v>807</v>
          </cell>
          <cell r="F400">
            <v>15303</v>
          </cell>
          <cell r="G400">
            <v>57059</v>
          </cell>
          <cell r="H400">
            <v>48722</v>
          </cell>
          <cell r="I400">
            <v>47915</v>
          </cell>
          <cell r="J400">
            <v>807</v>
          </cell>
          <cell r="K400">
            <v>8337</v>
          </cell>
        </row>
        <row r="401">
          <cell r="A401" t="str">
            <v>Tandridge</v>
          </cell>
          <cell r="B401">
            <v>59650</v>
          </cell>
          <cell r="C401">
            <v>43044</v>
          </cell>
          <cell r="D401">
            <v>41580</v>
          </cell>
          <cell r="E401">
            <v>1464</v>
          </cell>
          <cell r="F401">
            <v>16606</v>
          </cell>
          <cell r="G401">
            <v>44761</v>
          </cell>
          <cell r="H401">
            <v>40503</v>
          </cell>
          <cell r="I401">
            <v>39039</v>
          </cell>
          <cell r="J401">
            <v>1464</v>
          </cell>
          <cell r="K401">
            <v>4258</v>
          </cell>
        </row>
        <row r="402">
          <cell r="A402" t="str">
            <v>Waverley</v>
          </cell>
          <cell r="B402">
            <v>90734</v>
          </cell>
          <cell r="C402">
            <v>61978</v>
          </cell>
          <cell r="D402">
            <v>60130</v>
          </cell>
          <cell r="E402">
            <v>1848</v>
          </cell>
          <cell r="F402">
            <v>28756</v>
          </cell>
          <cell r="G402">
            <v>72500</v>
          </cell>
          <cell r="H402">
            <v>60590</v>
          </cell>
          <cell r="I402">
            <v>58742</v>
          </cell>
          <cell r="J402">
            <v>1848</v>
          </cell>
          <cell r="K402">
            <v>11910</v>
          </cell>
        </row>
        <row r="403">
          <cell r="A403" t="str">
            <v>Woking</v>
          </cell>
          <cell r="B403">
            <v>72826</v>
          </cell>
          <cell r="C403">
            <v>48716</v>
          </cell>
          <cell r="D403">
            <v>47937</v>
          </cell>
          <cell r="E403">
            <v>779</v>
          </cell>
          <cell r="F403">
            <v>24110</v>
          </cell>
          <cell r="G403">
            <v>55465</v>
          </cell>
          <cell r="H403">
            <v>46636</v>
          </cell>
          <cell r="I403">
            <v>45857</v>
          </cell>
          <cell r="J403">
            <v>779</v>
          </cell>
          <cell r="K403">
            <v>8829</v>
          </cell>
        </row>
        <row r="405">
          <cell r="A405" t="str">
            <v>West Sussex</v>
          </cell>
          <cell r="B405">
            <v>594555</v>
          </cell>
          <cell r="C405">
            <v>379601</v>
          </cell>
          <cell r="D405">
            <v>366813</v>
          </cell>
          <cell r="E405">
            <v>12788</v>
          </cell>
          <cell r="F405">
            <v>214954</v>
          </cell>
          <cell r="G405">
            <v>431854</v>
          </cell>
          <cell r="H405">
            <v>361515</v>
          </cell>
          <cell r="I405">
            <v>349240</v>
          </cell>
          <cell r="J405">
            <v>12275</v>
          </cell>
          <cell r="K405">
            <v>70339</v>
          </cell>
        </row>
        <row r="406">
          <cell r="A406" t="str">
            <v>Adur</v>
          </cell>
          <cell r="B406">
            <v>49050</v>
          </cell>
          <cell r="C406">
            <v>27855</v>
          </cell>
          <cell r="D406">
            <v>26560</v>
          </cell>
          <cell r="E406">
            <v>1295</v>
          </cell>
          <cell r="F406">
            <v>21195</v>
          </cell>
          <cell r="G406">
            <v>32006</v>
          </cell>
          <cell r="H406">
            <v>25490</v>
          </cell>
          <cell r="I406">
            <v>24454</v>
          </cell>
          <cell r="J406">
            <v>1036</v>
          </cell>
          <cell r="K406">
            <v>6516</v>
          </cell>
        </row>
        <row r="407">
          <cell r="A407" t="str">
            <v>Arun</v>
          </cell>
          <cell r="B407">
            <v>110560</v>
          </cell>
          <cell r="C407">
            <v>68134</v>
          </cell>
          <cell r="D407">
            <v>64836</v>
          </cell>
          <cell r="E407">
            <v>3298</v>
          </cell>
          <cell r="F407">
            <v>42426</v>
          </cell>
          <cell r="G407">
            <v>78933</v>
          </cell>
          <cell r="H407">
            <v>65893</v>
          </cell>
          <cell r="I407">
            <v>62849</v>
          </cell>
          <cell r="J407">
            <v>3044</v>
          </cell>
          <cell r="K407">
            <v>13040</v>
          </cell>
        </row>
        <row r="408">
          <cell r="A408" t="str">
            <v>Chichester</v>
          </cell>
          <cell r="B408">
            <v>87792</v>
          </cell>
          <cell r="C408">
            <v>49736</v>
          </cell>
          <cell r="D408">
            <v>47617</v>
          </cell>
          <cell r="E408">
            <v>2119</v>
          </cell>
          <cell r="F408">
            <v>38056</v>
          </cell>
          <cell r="G408">
            <v>56168</v>
          </cell>
          <cell r="H408">
            <v>44683</v>
          </cell>
          <cell r="I408">
            <v>42564</v>
          </cell>
          <cell r="J408">
            <v>2119</v>
          </cell>
          <cell r="K408">
            <v>11485</v>
          </cell>
        </row>
        <row r="409">
          <cell r="A409" t="str">
            <v>Crawley</v>
          </cell>
          <cell r="B409">
            <v>75577</v>
          </cell>
          <cell r="C409">
            <v>52217</v>
          </cell>
          <cell r="D409">
            <v>50821</v>
          </cell>
          <cell r="E409">
            <v>1396</v>
          </cell>
          <cell r="F409">
            <v>23360</v>
          </cell>
          <cell r="G409">
            <v>60350</v>
          </cell>
          <cell r="H409">
            <v>51249</v>
          </cell>
          <cell r="I409">
            <v>49853</v>
          </cell>
          <cell r="J409">
            <v>1396</v>
          </cell>
          <cell r="K409">
            <v>9101</v>
          </cell>
        </row>
        <row r="410">
          <cell r="A410" t="str">
            <v>Horsham</v>
          </cell>
          <cell r="B410">
            <v>97080</v>
          </cell>
          <cell r="C410">
            <v>65266</v>
          </cell>
          <cell r="D410">
            <v>63828</v>
          </cell>
          <cell r="E410">
            <v>1438</v>
          </cell>
          <cell r="F410">
            <v>31814</v>
          </cell>
          <cell r="G410">
            <v>72680</v>
          </cell>
          <cell r="H410">
            <v>61877</v>
          </cell>
          <cell r="I410">
            <v>60439</v>
          </cell>
          <cell r="J410">
            <v>1438</v>
          </cell>
          <cell r="K410">
            <v>10803</v>
          </cell>
        </row>
        <row r="411">
          <cell r="A411" t="str">
            <v>Mid Sussex</v>
          </cell>
          <cell r="B411">
            <v>95220</v>
          </cell>
          <cell r="C411">
            <v>67204</v>
          </cell>
          <cell r="D411">
            <v>65505</v>
          </cell>
          <cell r="E411">
            <v>1699</v>
          </cell>
          <cell r="F411">
            <v>28016</v>
          </cell>
          <cell r="G411">
            <v>76028</v>
          </cell>
          <cell r="H411">
            <v>65269</v>
          </cell>
          <cell r="I411">
            <v>63570</v>
          </cell>
          <cell r="J411">
            <v>1699</v>
          </cell>
          <cell r="K411">
            <v>10759</v>
          </cell>
        </row>
        <row r="412">
          <cell r="A412" t="str">
            <v>Worthing</v>
          </cell>
          <cell r="B412">
            <v>79276</v>
          </cell>
          <cell r="C412">
            <v>49189</v>
          </cell>
          <cell r="D412">
            <v>47646</v>
          </cell>
          <cell r="E412">
            <v>1543</v>
          </cell>
          <cell r="F412">
            <v>30087</v>
          </cell>
          <cell r="G412">
            <v>55689</v>
          </cell>
          <cell r="H412">
            <v>47054</v>
          </cell>
          <cell r="I412">
            <v>45511</v>
          </cell>
          <cell r="J412">
            <v>1543</v>
          </cell>
          <cell r="K412">
            <v>8635</v>
          </cell>
        </row>
        <row r="414">
          <cell r="A414" t="str">
            <v>SOUTH WEST</v>
          </cell>
          <cell r="B414">
            <v>3862711</v>
          </cell>
          <cell r="C414">
            <v>2454535</v>
          </cell>
          <cell r="D414">
            <v>2343808</v>
          </cell>
          <cell r="E414">
            <v>110727</v>
          </cell>
          <cell r="F414">
            <v>1408176</v>
          </cell>
          <cell r="G414">
            <v>2887071</v>
          </cell>
          <cell r="H414">
            <v>2363480</v>
          </cell>
          <cell r="I414">
            <v>2254377</v>
          </cell>
          <cell r="J414">
            <v>109103</v>
          </cell>
          <cell r="K414">
            <v>523591</v>
          </cell>
        </row>
        <row r="416">
          <cell r="A416" t="str">
            <v>Bath and North East Somerset UA</v>
          </cell>
          <cell r="B416">
            <v>135632</v>
          </cell>
          <cell r="C416">
            <v>84844</v>
          </cell>
          <cell r="D416">
            <v>81564</v>
          </cell>
          <cell r="E416">
            <v>3280</v>
          </cell>
          <cell r="F416">
            <v>50788</v>
          </cell>
          <cell r="G416">
            <v>101612</v>
          </cell>
          <cell r="H416">
            <v>81731</v>
          </cell>
          <cell r="I416">
            <v>78451</v>
          </cell>
          <cell r="J416">
            <v>3280</v>
          </cell>
          <cell r="K416">
            <v>19881</v>
          </cell>
        </row>
        <row r="417">
          <cell r="A417" t="str">
            <v>Bournemouth UA</v>
          </cell>
          <cell r="B417">
            <v>132253</v>
          </cell>
          <cell r="C417">
            <v>73958</v>
          </cell>
          <cell r="D417">
            <v>69257</v>
          </cell>
          <cell r="E417">
            <v>4701</v>
          </cell>
          <cell r="F417">
            <v>58295</v>
          </cell>
          <cell r="G417">
            <v>86509</v>
          </cell>
          <cell r="H417">
            <v>70234</v>
          </cell>
          <cell r="I417">
            <v>65533</v>
          </cell>
          <cell r="J417">
            <v>4701</v>
          </cell>
          <cell r="K417">
            <v>16275</v>
          </cell>
        </row>
        <row r="418">
          <cell r="A418" t="str">
            <v>Bristol, City of UA</v>
          </cell>
          <cell r="B418">
            <v>323965</v>
          </cell>
          <cell r="C418">
            <v>198369</v>
          </cell>
          <cell r="D418">
            <v>182699</v>
          </cell>
          <cell r="E418">
            <v>15670</v>
          </cell>
          <cell r="F418">
            <v>125596</v>
          </cell>
          <cell r="G418">
            <v>242544</v>
          </cell>
          <cell r="H418">
            <v>190042</v>
          </cell>
          <cell r="I418">
            <v>174372</v>
          </cell>
          <cell r="J418">
            <v>15670</v>
          </cell>
          <cell r="K418">
            <v>52502</v>
          </cell>
        </row>
        <row r="419">
          <cell r="A419" t="str">
            <v>North Somerset UA</v>
          </cell>
          <cell r="B419">
            <v>148822</v>
          </cell>
          <cell r="C419">
            <v>90966</v>
          </cell>
          <cell r="D419">
            <v>87463</v>
          </cell>
          <cell r="E419">
            <v>3503</v>
          </cell>
          <cell r="F419">
            <v>57856</v>
          </cell>
          <cell r="G419">
            <v>109802</v>
          </cell>
          <cell r="H419">
            <v>88022</v>
          </cell>
          <cell r="I419">
            <v>84519</v>
          </cell>
          <cell r="J419">
            <v>3503</v>
          </cell>
          <cell r="K419">
            <v>21780</v>
          </cell>
        </row>
        <row r="420">
          <cell r="A420" t="str">
            <v>Plymouth UA</v>
          </cell>
          <cell r="B420">
            <v>193005</v>
          </cell>
          <cell r="C420">
            <v>122142</v>
          </cell>
          <cell r="D420">
            <v>113729</v>
          </cell>
          <cell r="E420">
            <v>8413</v>
          </cell>
          <cell r="F420">
            <v>70863</v>
          </cell>
          <cell r="G420">
            <v>156776</v>
          </cell>
          <cell r="H420">
            <v>117854</v>
          </cell>
          <cell r="I420">
            <v>109701</v>
          </cell>
          <cell r="J420">
            <v>8153</v>
          </cell>
          <cell r="K420">
            <v>38922</v>
          </cell>
        </row>
        <row r="421">
          <cell r="A421" t="str">
            <v>Poole UA</v>
          </cell>
          <cell r="B421">
            <v>114497</v>
          </cell>
          <cell r="C421">
            <v>70901</v>
          </cell>
          <cell r="D421">
            <v>68140</v>
          </cell>
          <cell r="E421">
            <v>2761</v>
          </cell>
          <cell r="F421">
            <v>43596</v>
          </cell>
          <cell r="G421">
            <v>81449</v>
          </cell>
          <cell r="H421">
            <v>69530</v>
          </cell>
          <cell r="I421">
            <v>66769</v>
          </cell>
          <cell r="J421">
            <v>2761</v>
          </cell>
          <cell r="K421">
            <v>11919</v>
          </cell>
        </row>
        <row r="422">
          <cell r="A422" t="str">
            <v>South Gloucestershire UA</v>
          </cell>
          <cell r="B422">
            <v>192556</v>
          </cell>
          <cell r="C422">
            <v>139280</v>
          </cell>
          <cell r="D422">
            <v>135282</v>
          </cell>
          <cell r="E422">
            <v>3998</v>
          </cell>
          <cell r="F422">
            <v>53276</v>
          </cell>
          <cell r="G422">
            <v>157647</v>
          </cell>
          <cell r="H422">
            <v>135713</v>
          </cell>
          <cell r="I422">
            <v>131910</v>
          </cell>
          <cell r="J422">
            <v>3803</v>
          </cell>
          <cell r="K422">
            <v>21934</v>
          </cell>
        </row>
        <row r="423">
          <cell r="A423" t="str">
            <v>Swindon UA</v>
          </cell>
          <cell r="B423">
            <v>139305</v>
          </cell>
          <cell r="C423">
            <v>104232</v>
          </cell>
          <cell r="D423">
            <v>100780</v>
          </cell>
          <cell r="E423">
            <v>3452</v>
          </cell>
          <cell r="F423">
            <v>35073</v>
          </cell>
          <cell r="G423">
            <v>115362</v>
          </cell>
          <cell r="H423">
            <v>101742</v>
          </cell>
          <cell r="I423">
            <v>98290</v>
          </cell>
          <cell r="J423">
            <v>3452</v>
          </cell>
          <cell r="K423">
            <v>13620</v>
          </cell>
        </row>
        <row r="424">
          <cell r="A424" t="str">
            <v>Torbay UA</v>
          </cell>
          <cell r="B424">
            <v>94468</v>
          </cell>
          <cell r="C424">
            <v>53275</v>
          </cell>
          <cell r="D424">
            <v>47993</v>
          </cell>
          <cell r="E424">
            <v>5282</v>
          </cell>
          <cell r="F424">
            <v>41193</v>
          </cell>
          <cell r="G424">
            <v>61836</v>
          </cell>
          <cell r="H424">
            <v>50442</v>
          </cell>
          <cell r="I424">
            <v>45160</v>
          </cell>
          <cell r="J424">
            <v>5282</v>
          </cell>
          <cell r="K424">
            <v>11394</v>
          </cell>
        </row>
        <row r="426">
          <cell r="A426" t="str">
            <v>Cornwall and the Isles of Scilly</v>
          </cell>
          <cell r="B426">
            <v>386074</v>
          </cell>
          <cell r="C426">
            <v>227764</v>
          </cell>
          <cell r="D426">
            <v>214787</v>
          </cell>
          <cell r="E426">
            <v>12977</v>
          </cell>
          <cell r="F426">
            <v>158310</v>
          </cell>
          <cell r="G426">
            <v>287504</v>
          </cell>
          <cell r="H426">
            <v>220513</v>
          </cell>
          <cell r="I426">
            <v>207807</v>
          </cell>
          <cell r="J426">
            <v>12706</v>
          </cell>
          <cell r="K426">
            <v>66991</v>
          </cell>
        </row>
        <row r="427">
          <cell r="A427" t="str">
            <v>Caradon</v>
          </cell>
          <cell r="B427">
            <v>65646</v>
          </cell>
          <cell r="C427">
            <v>42946</v>
          </cell>
          <cell r="D427">
            <v>40766</v>
          </cell>
          <cell r="E427">
            <v>2180</v>
          </cell>
          <cell r="F427">
            <v>22700</v>
          </cell>
          <cell r="G427">
            <v>50065</v>
          </cell>
          <cell r="H427">
            <v>41411</v>
          </cell>
          <cell r="I427">
            <v>39231</v>
          </cell>
          <cell r="J427">
            <v>2180</v>
          </cell>
          <cell r="K427">
            <v>8654</v>
          </cell>
        </row>
        <row r="428">
          <cell r="A428" t="str">
            <v>Carrick</v>
          </cell>
          <cell r="B428">
            <v>70144</v>
          </cell>
          <cell r="C428">
            <v>42889</v>
          </cell>
          <cell r="D428">
            <v>39732</v>
          </cell>
          <cell r="E428">
            <v>3157</v>
          </cell>
          <cell r="F428">
            <v>27255</v>
          </cell>
          <cell r="G428">
            <v>52076</v>
          </cell>
          <cell r="H428">
            <v>40988</v>
          </cell>
          <cell r="I428">
            <v>38102</v>
          </cell>
          <cell r="J428">
            <v>2886</v>
          </cell>
          <cell r="K428">
            <v>11088</v>
          </cell>
        </row>
        <row r="429">
          <cell r="A429" t="str">
            <v>Kerrier</v>
          </cell>
          <cell r="B429">
            <v>73494</v>
          </cell>
          <cell r="C429">
            <v>40094</v>
          </cell>
          <cell r="D429">
            <v>38467</v>
          </cell>
          <cell r="E429">
            <v>1627</v>
          </cell>
          <cell r="F429">
            <v>33400</v>
          </cell>
          <cell r="G429">
            <v>52139</v>
          </cell>
          <cell r="H429">
            <v>37831</v>
          </cell>
          <cell r="I429">
            <v>36204</v>
          </cell>
          <cell r="J429">
            <v>1627</v>
          </cell>
          <cell r="K429">
            <v>14308</v>
          </cell>
        </row>
        <row r="430">
          <cell r="A430" t="str">
            <v>North Cornwall</v>
          </cell>
          <cell r="B430">
            <v>61589</v>
          </cell>
          <cell r="C430">
            <v>39405</v>
          </cell>
          <cell r="D430">
            <v>37293</v>
          </cell>
          <cell r="E430">
            <v>2112</v>
          </cell>
          <cell r="F430">
            <v>22184</v>
          </cell>
          <cell r="G430">
            <v>45747</v>
          </cell>
          <cell r="H430">
            <v>38292</v>
          </cell>
          <cell r="I430">
            <v>36180</v>
          </cell>
          <cell r="J430">
            <v>2112</v>
          </cell>
          <cell r="K430">
            <v>7455</v>
          </cell>
        </row>
        <row r="431">
          <cell r="A431" t="str">
            <v>Penwith</v>
          </cell>
          <cell r="B431">
            <v>46904</v>
          </cell>
          <cell r="C431">
            <v>26285</v>
          </cell>
          <cell r="D431">
            <v>23475</v>
          </cell>
          <cell r="E431">
            <v>2810</v>
          </cell>
          <cell r="F431">
            <v>20619</v>
          </cell>
          <cell r="G431">
            <v>35890</v>
          </cell>
          <cell r="H431">
            <v>25846</v>
          </cell>
          <cell r="I431">
            <v>23036</v>
          </cell>
          <cell r="J431">
            <v>2810</v>
          </cell>
          <cell r="K431">
            <v>10044</v>
          </cell>
        </row>
        <row r="432">
          <cell r="A432" t="str">
            <v>Restormel</v>
          </cell>
          <cell r="B432">
            <v>68297</v>
          </cell>
          <cell r="C432">
            <v>36145</v>
          </cell>
          <cell r="D432">
            <v>35054</v>
          </cell>
          <cell r="E432">
            <v>1091</v>
          </cell>
          <cell r="F432">
            <v>32152</v>
          </cell>
          <cell r="G432">
            <v>51587</v>
          </cell>
          <cell r="H432">
            <v>36145</v>
          </cell>
          <cell r="I432">
            <v>35054</v>
          </cell>
          <cell r="J432">
            <v>1091</v>
          </cell>
          <cell r="K432">
            <v>15442</v>
          </cell>
        </row>
        <row r="433">
          <cell r="A433" t="str">
            <v xml:space="preserve">Isles of Scilly </v>
          </cell>
          <cell r="B433" t="str">
            <v>..</v>
          </cell>
          <cell r="C433" t="str">
            <v>..</v>
          </cell>
          <cell r="D433" t="str">
            <v>..</v>
          </cell>
          <cell r="E433" t="str">
            <v>..</v>
          </cell>
          <cell r="F433" t="str">
            <v>..</v>
          </cell>
          <cell r="G433" t="str">
            <v>..</v>
          </cell>
          <cell r="H433" t="str">
            <v>..</v>
          </cell>
          <cell r="I433" t="str">
            <v>..</v>
          </cell>
          <cell r="J433" t="str">
            <v>..</v>
          </cell>
          <cell r="K433" t="str">
            <v>..</v>
          </cell>
        </row>
        <row r="435">
          <cell r="A435" t="str">
            <v>Devon</v>
          </cell>
          <cell r="B435">
            <v>547305</v>
          </cell>
          <cell r="C435">
            <v>351381</v>
          </cell>
          <cell r="D435">
            <v>336954</v>
          </cell>
          <cell r="E435">
            <v>14427</v>
          </cell>
          <cell r="F435">
            <v>195924</v>
          </cell>
          <cell r="G435">
            <v>403809</v>
          </cell>
          <cell r="H435">
            <v>338513</v>
          </cell>
          <cell r="I435">
            <v>324086</v>
          </cell>
          <cell r="J435">
            <v>14427</v>
          </cell>
          <cell r="K435">
            <v>65296</v>
          </cell>
        </row>
        <row r="436">
          <cell r="A436" t="str">
            <v>East Devon</v>
          </cell>
          <cell r="B436">
            <v>94989</v>
          </cell>
          <cell r="C436">
            <v>60475</v>
          </cell>
          <cell r="D436">
            <v>58729</v>
          </cell>
          <cell r="E436">
            <v>1746</v>
          </cell>
          <cell r="F436">
            <v>34514</v>
          </cell>
          <cell r="G436">
            <v>66117</v>
          </cell>
          <cell r="H436">
            <v>57573</v>
          </cell>
          <cell r="I436">
            <v>55827</v>
          </cell>
          <cell r="J436">
            <v>1746</v>
          </cell>
          <cell r="K436">
            <v>8544</v>
          </cell>
        </row>
        <row r="437">
          <cell r="A437" t="str">
            <v>Exeter</v>
          </cell>
          <cell r="B437">
            <v>85658</v>
          </cell>
          <cell r="C437">
            <v>56637</v>
          </cell>
          <cell r="D437">
            <v>53388</v>
          </cell>
          <cell r="E437">
            <v>3249</v>
          </cell>
          <cell r="F437">
            <v>29021</v>
          </cell>
          <cell r="G437">
            <v>67931</v>
          </cell>
          <cell r="H437">
            <v>54929</v>
          </cell>
          <cell r="I437">
            <v>51680</v>
          </cell>
          <cell r="J437">
            <v>3249</v>
          </cell>
          <cell r="K437">
            <v>13002</v>
          </cell>
        </row>
        <row r="438">
          <cell r="A438" t="str">
            <v>Mid Devon</v>
          </cell>
          <cell r="B438">
            <v>56014</v>
          </cell>
          <cell r="C438">
            <v>37753</v>
          </cell>
          <cell r="D438">
            <v>35266</v>
          </cell>
          <cell r="E438">
            <v>2487</v>
          </cell>
          <cell r="F438">
            <v>18261</v>
          </cell>
          <cell r="G438">
            <v>41665</v>
          </cell>
          <cell r="H438">
            <v>35530</v>
          </cell>
          <cell r="I438">
            <v>33043</v>
          </cell>
          <cell r="J438">
            <v>2487</v>
          </cell>
          <cell r="K438">
            <v>6135</v>
          </cell>
        </row>
        <row r="439">
          <cell r="A439" t="str">
            <v>North Devon</v>
          </cell>
          <cell r="B439">
            <v>68651</v>
          </cell>
          <cell r="C439">
            <v>44469</v>
          </cell>
          <cell r="D439">
            <v>43475</v>
          </cell>
          <cell r="E439">
            <v>994</v>
          </cell>
          <cell r="F439">
            <v>24182</v>
          </cell>
          <cell r="G439">
            <v>51432</v>
          </cell>
          <cell r="H439">
            <v>43154</v>
          </cell>
          <cell r="I439">
            <v>42160</v>
          </cell>
          <cell r="J439">
            <v>994</v>
          </cell>
          <cell r="K439">
            <v>8278</v>
          </cell>
        </row>
        <row r="440">
          <cell r="A440" t="str">
            <v>South Hams</v>
          </cell>
          <cell r="B440">
            <v>61599</v>
          </cell>
          <cell r="C440">
            <v>36545</v>
          </cell>
          <cell r="D440">
            <v>35475</v>
          </cell>
          <cell r="E440">
            <v>1070</v>
          </cell>
          <cell r="F440">
            <v>25054</v>
          </cell>
          <cell r="G440">
            <v>44498</v>
          </cell>
          <cell r="H440">
            <v>35382</v>
          </cell>
          <cell r="I440">
            <v>34312</v>
          </cell>
          <cell r="J440">
            <v>1070</v>
          </cell>
          <cell r="K440">
            <v>9116</v>
          </cell>
        </row>
        <row r="441">
          <cell r="A441" t="str">
            <v>Teignbridge</v>
          </cell>
          <cell r="B441">
            <v>95544</v>
          </cell>
          <cell r="C441">
            <v>62583</v>
          </cell>
          <cell r="D441">
            <v>60452</v>
          </cell>
          <cell r="E441">
            <v>2131</v>
          </cell>
          <cell r="F441">
            <v>32961</v>
          </cell>
          <cell r="G441">
            <v>69533</v>
          </cell>
          <cell r="H441">
            <v>60120</v>
          </cell>
          <cell r="I441">
            <v>57989</v>
          </cell>
          <cell r="J441">
            <v>2131</v>
          </cell>
          <cell r="K441">
            <v>9413</v>
          </cell>
        </row>
        <row r="442">
          <cell r="A442" t="str">
            <v>Torridge</v>
          </cell>
          <cell r="B442">
            <v>44050</v>
          </cell>
          <cell r="C442">
            <v>29763</v>
          </cell>
          <cell r="D442">
            <v>27687</v>
          </cell>
          <cell r="E442">
            <v>2076</v>
          </cell>
          <cell r="F442">
            <v>14287</v>
          </cell>
          <cell r="G442">
            <v>34594</v>
          </cell>
          <cell r="H442">
            <v>28961</v>
          </cell>
          <cell r="I442">
            <v>26885</v>
          </cell>
          <cell r="J442">
            <v>2076</v>
          </cell>
          <cell r="K442">
            <v>5633</v>
          </cell>
        </row>
        <row r="443">
          <cell r="A443" t="str">
            <v>West Devon</v>
          </cell>
          <cell r="B443">
            <v>40800</v>
          </cell>
          <cell r="C443">
            <v>23156</v>
          </cell>
          <cell r="D443">
            <v>22482</v>
          </cell>
          <cell r="E443">
            <v>674</v>
          </cell>
          <cell r="F443">
            <v>17644</v>
          </cell>
          <cell r="G443">
            <v>28039</v>
          </cell>
          <cell r="H443">
            <v>22864</v>
          </cell>
          <cell r="I443">
            <v>22190</v>
          </cell>
          <cell r="J443">
            <v>674</v>
          </cell>
          <cell r="K443">
            <v>5175</v>
          </cell>
        </row>
        <row r="445">
          <cell r="A445" t="str">
            <v>Dorset</v>
          </cell>
          <cell r="B445">
            <v>310964</v>
          </cell>
          <cell r="C445">
            <v>188710</v>
          </cell>
          <cell r="D445">
            <v>183944</v>
          </cell>
          <cell r="E445">
            <v>4766</v>
          </cell>
          <cell r="F445">
            <v>122254</v>
          </cell>
          <cell r="G445">
            <v>217145</v>
          </cell>
          <cell r="H445">
            <v>180947</v>
          </cell>
          <cell r="I445">
            <v>176181</v>
          </cell>
          <cell r="J445">
            <v>4766</v>
          </cell>
          <cell r="K445">
            <v>36198</v>
          </cell>
        </row>
        <row r="446">
          <cell r="A446" t="str">
            <v>Christchurch</v>
          </cell>
          <cell r="B446">
            <v>37076</v>
          </cell>
          <cell r="C446">
            <v>20398</v>
          </cell>
          <cell r="D446">
            <v>19876</v>
          </cell>
          <cell r="E446">
            <v>522</v>
          </cell>
          <cell r="F446">
            <v>16678</v>
          </cell>
          <cell r="G446">
            <v>24232</v>
          </cell>
          <cell r="H446">
            <v>19244</v>
          </cell>
          <cell r="I446">
            <v>18722</v>
          </cell>
          <cell r="J446">
            <v>522</v>
          </cell>
          <cell r="K446">
            <v>4988</v>
          </cell>
        </row>
        <row r="447">
          <cell r="A447" t="str">
            <v>East Dorset</v>
          </cell>
          <cell r="B447">
            <v>68286</v>
          </cell>
          <cell r="C447">
            <v>39146</v>
          </cell>
          <cell r="D447">
            <v>38386</v>
          </cell>
          <cell r="E447">
            <v>760</v>
          </cell>
          <cell r="F447">
            <v>29140</v>
          </cell>
          <cell r="G447">
            <v>46674</v>
          </cell>
          <cell r="H447">
            <v>37252</v>
          </cell>
          <cell r="I447">
            <v>36492</v>
          </cell>
          <cell r="J447">
            <v>760</v>
          </cell>
          <cell r="K447">
            <v>9422</v>
          </cell>
        </row>
        <row r="448">
          <cell r="A448" t="str">
            <v>North Dorset</v>
          </cell>
          <cell r="B448">
            <v>48310</v>
          </cell>
          <cell r="C448">
            <v>30637</v>
          </cell>
          <cell r="D448">
            <v>30637</v>
          </cell>
          <cell r="E448">
            <v>0</v>
          </cell>
          <cell r="F448">
            <v>17673</v>
          </cell>
          <cell r="G448">
            <v>33643</v>
          </cell>
          <cell r="H448">
            <v>29214</v>
          </cell>
          <cell r="I448">
            <v>29214</v>
          </cell>
          <cell r="J448">
            <v>0</v>
          </cell>
          <cell r="K448">
            <v>4429</v>
          </cell>
        </row>
        <row r="449">
          <cell r="A449" t="str">
            <v>Purbeck</v>
          </cell>
          <cell r="B449">
            <v>35396</v>
          </cell>
          <cell r="C449">
            <v>22685</v>
          </cell>
          <cell r="D449">
            <v>21871</v>
          </cell>
          <cell r="E449">
            <v>814</v>
          </cell>
          <cell r="F449">
            <v>12711</v>
          </cell>
          <cell r="G449">
            <v>25563</v>
          </cell>
          <cell r="H449">
            <v>22010</v>
          </cell>
          <cell r="I449">
            <v>21196</v>
          </cell>
          <cell r="J449">
            <v>814</v>
          </cell>
          <cell r="K449">
            <v>3553</v>
          </cell>
        </row>
        <row r="450">
          <cell r="A450" t="str">
            <v>West Dorset</v>
          </cell>
          <cell r="B450">
            <v>71519</v>
          </cell>
          <cell r="C450">
            <v>43092</v>
          </cell>
          <cell r="D450">
            <v>42490</v>
          </cell>
          <cell r="E450">
            <v>602</v>
          </cell>
          <cell r="F450">
            <v>28427</v>
          </cell>
          <cell r="G450">
            <v>49130</v>
          </cell>
          <cell r="H450">
            <v>40712</v>
          </cell>
          <cell r="I450">
            <v>40110</v>
          </cell>
          <cell r="J450">
            <v>602</v>
          </cell>
          <cell r="K450">
            <v>8418</v>
          </cell>
        </row>
        <row r="451">
          <cell r="A451" t="str">
            <v>Weymouth and Portland</v>
          </cell>
          <cell r="B451">
            <v>50377</v>
          </cell>
          <cell r="C451">
            <v>32752</v>
          </cell>
          <cell r="D451">
            <v>30684</v>
          </cell>
          <cell r="E451">
            <v>2068</v>
          </cell>
          <cell r="F451">
            <v>17625</v>
          </cell>
          <cell r="G451">
            <v>37903</v>
          </cell>
          <cell r="H451">
            <v>32515</v>
          </cell>
          <cell r="I451">
            <v>30447</v>
          </cell>
          <cell r="J451">
            <v>2068</v>
          </cell>
          <cell r="K451">
            <v>5388</v>
          </cell>
        </row>
        <row r="453">
          <cell r="A453" t="str">
            <v>Gloucestershire</v>
          </cell>
          <cell r="B453">
            <v>432434</v>
          </cell>
          <cell r="C453">
            <v>285877</v>
          </cell>
          <cell r="D453">
            <v>275746</v>
          </cell>
          <cell r="E453">
            <v>10131</v>
          </cell>
          <cell r="F453">
            <v>146557</v>
          </cell>
          <cell r="G453">
            <v>330798</v>
          </cell>
          <cell r="H453">
            <v>275935</v>
          </cell>
          <cell r="I453">
            <v>266043</v>
          </cell>
          <cell r="J453">
            <v>9892</v>
          </cell>
          <cell r="K453">
            <v>54863</v>
          </cell>
        </row>
        <row r="454">
          <cell r="A454" t="str">
            <v>Cheltenham</v>
          </cell>
          <cell r="B454">
            <v>83265</v>
          </cell>
          <cell r="C454">
            <v>56306</v>
          </cell>
          <cell r="D454">
            <v>54347</v>
          </cell>
          <cell r="E454">
            <v>1959</v>
          </cell>
          <cell r="F454">
            <v>26959</v>
          </cell>
          <cell r="G454">
            <v>66462</v>
          </cell>
          <cell r="H454">
            <v>54945</v>
          </cell>
          <cell r="I454">
            <v>52986</v>
          </cell>
          <cell r="J454">
            <v>1959</v>
          </cell>
          <cell r="K454">
            <v>11517</v>
          </cell>
        </row>
        <row r="455">
          <cell r="A455" t="str">
            <v>Cotswold</v>
          </cell>
          <cell r="B455">
            <v>64632</v>
          </cell>
          <cell r="C455">
            <v>43833</v>
          </cell>
          <cell r="D455">
            <v>43080</v>
          </cell>
          <cell r="E455">
            <v>753</v>
          </cell>
          <cell r="F455">
            <v>20799</v>
          </cell>
          <cell r="G455">
            <v>47805</v>
          </cell>
          <cell r="H455">
            <v>40849</v>
          </cell>
          <cell r="I455">
            <v>40335</v>
          </cell>
          <cell r="J455">
            <v>514</v>
          </cell>
          <cell r="K455">
            <v>6956</v>
          </cell>
        </row>
        <row r="456">
          <cell r="A456" t="str">
            <v>Forest of Dean</v>
          </cell>
          <cell r="B456">
            <v>60323</v>
          </cell>
          <cell r="C456">
            <v>36712</v>
          </cell>
          <cell r="D456">
            <v>35471</v>
          </cell>
          <cell r="E456">
            <v>1241</v>
          </cell>
          <cell r="F456">
            <v>23611</v>
          </cell>
          <cell r="G456">
            <v>44595</v>
          </cell>
          <cell r="H456">
            <v>35390</v>
          </cell>
          <cell r="I456">
            <v>34149</v>
          </cell>
          <cell r="J456">
            <v>1241</v>
          </cell>
          <cell r="K456">
            <v>9205</v>
          </cell>
        </row>
        <row r="457">
          <cell r="A457" t="str">
            <v>Gloucester</v>
          </cell>
          <cell r="B457">
            <v>82452</v>
          </cell>
          <cell r="C457">
            <v>56000</v>
          </cell>
          <cell r="D457">
            <v>52482</v>
          </cell>
          <cell r="E457">
            <v>3518</v>
          </cell>
          <cell r="F457">
            <v>26452</v>
          </cell>
          <cell r="G457">
            <v>63708</v>
          </cell>
          <cell r="H457">
            <v>54276</v>
          </cell>
          <cell r="I457">
            <v>50758</v>
          </cell>
          <cell r="J457">
            <v>3518</v>
          </cell>
          <cell r="K457">
            <v>9432</v>
          </cell>
        </row>
        <row r="458">
          <cell r="A458" t="str">
            <v>Stroud</v>
          </cell>
          <cell r="B458">
            <v>85178</v>
          </cell>
          <cell r="C458">
            <v>53357</v>
          </cell>
          <cell r="D458">
            <v>52185</v>
          </cell>
          <cell r="E458">
            <v>1172</v>
          </cell>
          <cell r="F458">
            <v>31821</v>
          </cell>
          <cell r="G458">
            <v>61845</v>
          </cell>
          <cell r="H458">
            <v>52063</v>
          </cell>
          <cell r="I458">
            <v>50891</v>
          </cell>
          <cell r="J458">
            <v>1172</v>
          </cell>
          <cell r="K458">
            <v>9782</v>
          </cell>
        </row>
        <row r="459">
          <cell r="A459" t="str">
            <v>Tewkesbury</v>
          </cell>
          <cell r="B459">
            <v>56584</v>
          </cell>
          <cell r="C459">
            <v>39669</v>
          </cell>
          <cell r="D459">
            <v>38181</v>
          </cell>
          <cell r="E459">
            <v>1488</v>
          </cell>
          <cell r="F459">
            <v>16915</v>
          </cell>
          <cell r="G459">
            <v>46383</v>
          </cell>
          <cell r="H459">
            <v>38412</v>
          </cell>
          <cell r="I459">
            <v>36924</v>
          </cell>
          <cell r="J459">
            <v>1488</v>
          </cell>
          <cell r="K459">
            <v>7971</v>
          </cell>
        </row>
        <row r="461">
          <cell r="A461" t="str">
            <v xml:space="preserve">Somerset </v>
          </cell>
          <cell r="B461">
            <v>387412</v>
          </cell>
          <cell r="C461">
            <v>243336</v>
          </cell>
          <cell r="D461">
            <v>233350</v>
          </cell>
          <cell r="E461">
            <v>9986</v>
          </cell>
          <cell r="F461">
            <v>144076</v>
          </cell>
          <cell r="G461">
            <v>283070</v>
          </cell>
          <cell r="H461">
            <v>233322</v>
          </cell>
          <cell r="I461">
            <v>223336</v>
          </cell>
          <cell r="J461">
            <v>9986</v>
          </cell>
          <cell r="K461">
            <v>49748</v>
          </cell>
        </row>
        <row r="462">
          <cell r="A462" t="str">
            <v>Mendip</v>
          </cell>
          <cell r="B462">
            <v>79646</v>
          </cell>
          <cell r="C462">
            <v>54908</v>
          </cell>
          <cell r="D462">
            <v>52904</v>
          </cell>
          <cell r="E462">
            <v>2004</v>
          </cell>
          <cell r="F462">
            <v>24738</v>
          </cell>
          <cell r="G462">
            <v>60375</v>
          </cell>
          <cell r="H462">
            <v>52129</v>
          </cell>
          <cell r="I462">
            <v>50125</v>
          </cell>
          <cell r="J462">
            <v>2004</v>
          </cell>
          <cell r="K462">
            <v>8246</v>
          </cell>
        </row>
        <row r="463">
          <cell r="A463" t="str">
            <v>Sedgemoor</v>
          </cell>
          <cell r="B463">
            <v>79111</v>
          </cell>
          <cell r="C463">
            <v>47221</v>
          </cell>
          <cell r="D463">
            <v>44932</v>
          </cell>
          <cell r="E463">
            <v>2289</v>
          </cell>
          <cell r="F463">
            <v>31890</v>
          </cell>
          <cell r="G463">
            <v>60615</v>
          </cell>
          <cell r="H463">
            <v>45720</v>
          </cell>
          <cell r="I463">
            <v>43431</v>
          </cell>
          <cell r="J463">
            <v>2289</v>
          </cell>
          <cell r="K463">
            <v>14895</v>
          </cell>
        </row>
        <row r="464">
          <cell r="A464" t="str">
            <v>South Somerset</v>
          </cell>
          <cell r="B464">
            <v>124746</v>
          </cell>
          <cell r="C464">
            <v>82025</v>
          </cell>
          <cell r="D464">
            <v>78837</v>
          </cell>
          <cell r="E464">
            <v>3188</v>
          </cell>
          <cell r="F464">
            <v>42721</v>
          </cell>
          <cell r="G464">
            <v>94390</v>
          </cell>
          <cell r="H464">
            <v>79262</v>
          </cell>
          <cell r="I464">
            <v>76074</v>
          </cell>
          <cell r="J464">
            <v>3188</v>
          </cell>
          <cell r="K464">
            <v>15128</v>
          </cell>
        </row>
        <row r="465">
          <cell r="A465" t="str">
            <v>Taunton Deane</v>
          </cell>
          <cell r="B465">
            <v>78655</v>
          </cell>
          <cell r="C465">
            <v>44233</v>
          </cell>
          <cell r="D465">
            <v>42626</v>
          </cell>
          <cell r="E465">
            <v>1607</v>
          </cell>
          <cell r="F465">
            <v>34422</v>
          </cell>
          <cell r="G465">
            <v>50099</v>
          </cell>
          <cell r="H465">
            <v>42469</v>
          </cell>
          <cell r="I465">
            <v>40862</v>
          </cell>
          <cell r="J465">
            <v>1607</v>
          </cell>
          <cell r="K465">
            <v>7630</v>
          </cell>
        </row>
        <row r="466">
          <cell r="A466" t="str">
            <v>West Somerset</v>
          </cell>
          <cell r="B466">
            <v>25254</v>
          </cell>
          <cell r="C466">
            <v>14949</v>
          </cell>
          <cell r="D466">
            <v>14051</v>
          </cell>
          <cell r="E466">
            <v>898</v>
          </cell>
          <cell r="F466">
            <v>10305</v>
          </cell>
          <cell r="G466">
            <v>17591</v>
          </cell>
          <cell r="H466">
            <v>13742</v>
          </cell>
          <cell r="I466">
            <v>12844</v>
          </cell>
          <cell r="J466">
            <v>898</v>
          </cell>
          <cell r="K466">
            <v>3849</v>
          </cell>
        </row>
        <row r="468">
          <cell r="A468" t="str">
            <v>Wiltshire</v>
          </cell>
          <cell r="B468">
            <v>324019</v>
          </cell>
          <cell r="C468">
            <v>219500</v>
          </cell>
          <cell r="D468">
            <v>212120</v>
          </cell>
          <cell r="E468">
            <v>7380</v>
          </cell>
          <cell r="F468">
            <v>104519</v>
          </cell>
          <cell r="G468">
            <v>251208</v>
          </cell>
          <cell r="H468">
            <v>208940</v>
          </cell>
          <cell r="I468">
            <v>202219</v>
          </cell>
          <cell r="J468">
            <v>6721</v>
          </cell>
          <cell r="K468">
            <v>42268</v>
          </cell>
        </row>
        <row r="469">
          <cell r="A469" t="str">
            <v>Kennet</v>
          </cell>
          <cell r="B469">
            <v>59069</v>
          </cell>
          <cell r="C469">
            <v>42150</v>
          </cell>
          <cell r="D469">
            <v>40583</v>
          </cell>
          <cell r="E469">
            <v>1567</v>
          </cell>
          <cell r="F469">
            <v>16919</v>
          </cell>
          <cell r="G469">
            <v>47807</v>
          </cell>
          <cell r="H469">
            <v>39683</v>
          </cell>
          <cell r="I469">
            <v>38328</v>
          </cell>
          <cell r="J469">
            <v>1355</v>
          </cell>
          <cell r="K469">
            <v>8124</v>
          </cell>
        </row>
        <row r="470">
          <cell r="A470" t="str">
            <v>North Wiltshire</v>
          </cell>
          <cell r="B470">
            <v>97382</v>
          </cell>
          <cell r="C470">
            <v>67615</v>
          </cell>
          <cell r="D470">
            <v>65517</v>
          </cell>
          <cell r="E470">
            <v>2098</v>
          </cell>
          <cell r="F470">
            <v>29767</v>
          </cell>
          <cell r="G470">
            <v>76559</v>
          </cell>
          <cell r="H470">
            <v>64218</v>
          </cell>
          <cell r="I470">
            <v>62364</v>
          </cell>
          <cell r="J470">
            <v>1854</v>
          </cell>
          <cell r="K470">
            <v>12341</v>
          </cell>
        </row>
        <row r="471">
          <cell r="A471" t="str">
            <v>Salisbury</v>
          </cell>
          <cell r="B471">
            <v>84500</v>
          </cell>
          <cell r="C471">
            <v>56154</v>
          </cell>
          <cell r="D471">
            <v>53946</v>
          </cell>
          <cell r="E471">
            <v>2208</v>
          </cell>
          <cell r="F471">
            <v>28346</v>
          </cell>
          <cell r="G471">
            <v>65527</v>
          </cell>
          <cell r="H471">
            <v>53678</v>
          </cell>
          <cell r="I471">
            <v>51470</v>
          </cell>
          <cell r="J471">
            <v>2208</v>
          </cell>
          <cell r="K471">
            <v>11849</v>
          </cell>
        </row>
        <row r="472">
          <cell r="A472" t="str">
            <v>West Wiltshire</v>
          </cell>
          <cell r="B472">
            <v>83068</v>
          </cell>
          <cell r="C472">
            <v>53581</v>
          </cell>
          <cell r="D472">
            <v>52074</v>
          </cell>
          <cell r="E472">
            <v>1507</v>
          </cell>
          <cell r="F472">
            <v>29487</v>
          </cell>
          <cell r="G472">
            <v>61315</v>
          </cell>
          <cell r="H472">
            <v>51361</v>
          </cell>
          <cell r="I472">
            <v>50057</v>
          </cell>
          <cell r="J472">
            <v>1304</v>
          </cell>
          <cell r="K472">
            <v>9954</v>
          </cell>
        </row>
        <row r="474">
          <cell r="A474" t="str">
            <v>WALES</v>
          </cell>
          <cell r="B474">
            <v>2296802</v>
          </cell>
          <cell r="C474">
            <v>1305972</v>
          </cell>
          <cell r="D474">
            <v>1212079</v>
          </cell>
          <cell r="E474">
            <v>93893</v>
          </cell>
          <cell r="F474">
            <v>990830</v>
          </cell>
          <cell r="G474">
            <v>1738566</v>
          </cell>
          <cell r="H474">
            <v>1270580</v>
          </cell>
          <cell r="I474">
            <v>1176909</v>
          </cell>
          <cell r="J474">
            <v>93671</v>
          </cell>
          <cell r="K474">
            <v>467986</v>
          </cell>
        </row>
        <row r="476">
          <cell r="A476" t="str">
            <v>Blaenau Gwent</v>
          </cell>
          <cell r="B476">
            <v>54362</v>
          </cell>
          <cell r="C476">
            <v>25693</v>
          </cell>
          <cell r="D476">
            <v>22049</v>
          </cell>
          <cell r="E476">
            <v>3644</v>
          </cell>
          <cell r="F476">
            <v>28669</v>
          </cell>
          <cell r="G476">
            <v>39385</v>
          </cell>
          <cell r="H476">
            <v>25454</v>
          </cell>
          <cell r="I476">
            <v>21810</v>
          </cell>
          <cell r="J476">
            <v>3644</v>
          </cell>
          <cell r="K476">
            <v>13931</v>
          </cell>
        </row>
        <row r="477">
          <cell r="A477" t="str">
            <v>Bridgend</v>
          </cell>
          <cell r="B477">
            <v>100561</v>
          </cell>
          <cell r="C477">
            <v>57658</v>
          </cell>
          <cell r="D477">
            <v>54926</v>
          </cell>
          <cell r="E477">
            <v>2732</v>
          </cell>
          <cell r="F477">
            <v>42903</v>
          </cell>
          <cell r="G477">
            <v>76804</v>
          </cell>
          <cell r="H477">
            <v>56683</v>
          </cell>
          <cell r="I477">
            <v>53951</v>
          </cell>
          <cell r="J477">
            <v>2732</v>
          </cell>
          <cell r="K477">
            <v>20121</v>
          </cell>
        </row>
        <row r="478">
          <cell r="A478" t="str">
            <v>Caerphilly</v>
          </cell>
          <cell r="B478">
            <v>128321</v>
          </cell>
          <cell r="C478">
            <v>75952</v>
          </cell>
          <cell r="D478">
            <v>69714</v>
          </cell>
          <cell r="E478">
            <v>6238</v>
          </cell>
          <cell r="F478">
            <v>52369</v>
          </cell>
          <cell r="G478">
            <v>103222</v>
          </cell>
          <cell r="H478">
            <v>75705</v>
          </cell>
          <cell r="I478">
            <v>69467</v>
          </cell>
          <cell r="J478">
            <v>6238</v>
          </cell>
          <cell r="K478">
            <v>27517</v>
          </cell>
        </row>
        <row r="479">
          <cell r="A479" t="str">
            <v>Cardiff</v>
          </cell>
          <cell r="B479">
            <v>245919</v>
          </cell>
          <cell r="C479">
            <v>138772</v>
          </cell>
          <cell r="D479">
            <v>130283</v>
          </cell>
          <cell r="E479">
            <v>8489</v>
          </cell>
          <cell r="F479">
            <v>107147</v>
          </cell>
          <cell r="G479">
            <v>192458</v>
          </cell>
          <cell r="H479">
            <v>135528</v>
          </cell>
          <cell r="I479">
            <v>127039</v>
          </cell>
          <cell r="J479">
            <v>8489</v>
          </cell>
          <cell r="K479">
            <v>56930</v>
          </cell>
        </row>
        <row r="480">
          <cell r="A480" t="str">
            <v>Carmarthenshire</v>
          </cell>
          <cell r="B480">
            <v>132890</v>
          </cell>
          <cell r="C480">
            <v>72763</v>
          </cell>
          <cell r="D480">
            <v>67088</v>
          </cell>
          <cell r="E480">
            <v>5675</v>
          </cell>
          <cell r="F480">
            <v>60127</v>
          </cell>
          <cell r="G480">
            <v>95868</v>
          </cell>
          <cell r="H480">
            <v>71339</v>
          </cell>
          <cell r="I480">
            <v>65664</v>
          </cell>
          <cell r="J480">
            <v>5675</v>
          </cell>
          <cell r="K480">
            <v>24529</v>
          </cell>
        </row>
        <row r="481">
          <cell r="A481" t="str">
            <v>Ceredigion</v>
          </cell>
          <cell r="B481">
            <v>56408</v>
          </cell>
          <cell r="C481">
            <v>33765</v>
          </cell>
          <cell r="D481">
            <v>32532</v>
          </cell>
          <cell r="E481">
            <v>1233</v>
          </cell>
          <cell r="F481">
            <v>22643</v>
          </cell>
          <cell r="G481">
            <v>41823</v>
          </cell>
          <cell r="H481">
            <v>31673</v>
          </cell>
          <cell r="I481">
            <v>30440</v>
          </cell>
          <cell r="J481">
            <v>1233</v>
          </cell>
          <cell r="K481">
            <v>10150</v>
          </cell>
        </row>
        <row r="482">
          <cell r="A482" t="str">
            <v>Conwy</v>
          </cell>
          <cell r="B482">
            <v>86994</v>
          </cell>
          <cell r="C482">
            <v>47676</v>
          </cell>
          <cell r="D482">
            <v>44451</v>
          </cell>
          <cell r="E482">
            <v>3225</v>
          </cell>
          <cell r="F482">
            <v>39318</v>
          </cell>
          <cell r="G482">
            <v>60011</v>
          </cell>
          <cell r="H482">
            <v>46120</v>
          </cell>
          <cell r="I482">
            <v>42895</v>
          </cell>
          <cell r="J482">
            <v>3225</v>
          </cell>
          <cell r="K482">
            <v>13891</v>
          </cell>
        </row>
        <row r="483">
          <cell r="A483" t="str">
            <v>Denbighshire</v>
          </cell>
          <cell r="B483">
            <v>70588</v>
          </cell>
          <cell r="C483">
            <v>39596</v>
          </cell>
          <cell r="D483">
            <v>37315</v>
          </cell>
          <cell r="E483">
            <v>2281</v>
          </cell>
          <cell r="F483">
            <v>30992</v>
          </cell>
          <cell r="G483">
            <v>50545</v>
          </cell>
          <cell r="H483">
            <v>37450</v>
          </cell>
          <cell r="I483">
            <v>35169</v>
          </cell>
          <cell r="J483">
            <v>2281</v>
          </cell>
          <cell r="K483">
            <v>13095</v>
          </cell>
        </row>
        <row r="484">
          <cell r="A484" t="str">
            <v>Flintshire</v>
          </cell>
          <cell r="B484">
            <v>121825</v>
          </cell>
          <cell r="C484">
            <v>73627</v>
          </cell>
          <cell r="D484">
            <v>70077</v>
          </cell>
          <cell r="E484">
            <v>3550</v>
          </cell>
          <cell r="F484">
            <v>48198</v>
          </cell>
          <cell r="G484">
            <v>92282</v>
          </cell>
          <cell r="H484">
            <v>71222</v>
          </cell>
          <cell r="I484">
            <v>67672</v>
          </cell>
          <cell r="J484">
            <v>3550</v>
          </cell>
          <cell r="K484">
            <v>21060</v>
          </cell>
        </row>
        <row r="485">
          <cell r="A485" t="str">
            <v>Gwynedd</v>
          </cell>
          <cell r="B485">
            <v>90797</v>
          </cell>
          <cell r="C485">
            <v>47443</v>
          </cell>
          <cell r="D485">
            <v>42714</v>
          </cell>
          <cell r="E485">
            <v>4729</v>
          </cell>
          <cell r="F485">
            <v>43354</v>
          </cell>
          <cell r="G485">
            <v>66751</v>
          </cell>
          <cell r="H485">
            <v>45662</v>
          </cell>
          <cell r="I485">
            <v>40933</v>
          </cell>
          <cell r="J485">
            <v>4729</v>
          </cell>
          <cell r="K485">
            <v>21089</v>
          </cell>
        </row>
        <row r="486">
          <cell r="A486" t="str">
            <v>Isle of Anglesey</v>
          </cell>
          <cell r="B486">
            <v>54309</v>
          </cell>
          <cell r="C486">
            <v>32618</v>
          </cell>
          <cell r="D486">
            <v>30955</v>
          </cell>
          <cell r="E486">
            <v>1663</v>
          </cell>
          <cell r="F486">
            <v>21691</v>
          </cell>
          <cell r="G486">
            <v>41964</v>
          </cell>
          <cell r="H486">
            <v>31139</v>
          </cell>
          <cell r="I486">
            <v>29476</v>
          </cell>
          <cell r="J486">
            <v>1663</v>
          </cell>
          <cell r="K486">
            <v>10825</v>
          </cell>
        </row>
        <row r="487">
          <cell r="A487" t="str">
            <v>Merthyr Tydfil</v>
          </cell>
          <cell r="B487">
            <v>45480</v>
          </cell>
          <cell r="C487">
            <v>21400</v>
          </cell>
          <cell r="D487">
            <v>18483</v>
          </cell>
          <cell r="E487">
            <v>2917</v>
          </cell>
          <cell r="F487">
            <v>24080</v>
          </cell>
          <cell r="G487">
            <v>32844</v>
          </cell>
          <cell r="H487">
            <v>20679</v>
          </cell>
          <cell r="I487">
            <v>17762</v>
          </cell>
          <cell r="J487">
            <v>2917</v>
          </cell>
          <cell r="K487">
            <v>12165</v>
          </cell>
        </row>
        <row r="488">
          <cell r="A488" t="str">
            <v>Monmouthshire</v>
          </cell>
          <cell r="B488">
            <v>66906</v>
          </cell>
          <cell r="C488">
            <v>43307</v>
          </cell>
          <cell r="D488">
            <v>40190</v>
          </cell>
          <cell r="E488">
            <v>3117</v>
          </cell>
          <cell r="F488">
            <v>23599</v>
          </cell>
          <cell r="G488">
            <v>50269</v>
          </cell>
          <cell r="H488">
            <v>40243</v>
          </cell>
          <cell r="I488">
            <v>37126</v>
          </cell>
          <cell r="J488">
            <v>3117</v>
          </cell>
          <cell r="K488">
            <v>10026</v>
          </cell>
        </row>
        <row r="489">
          <cell r="A489" t="str">
            <v>Neath Port Talbot</v>
          </cell>
          <cell r="B489">
            <v>110534</v>
          </cell>
          <cell r="C489">
            <v>60795</v>
          </cell>
          <cell r="D489">
            <v>55877</v>
          </cell>
          <cell r="E489">
            <v>4918</v>
          </cell>
          <cell r="F489">
            <v>49739</v>
          </cell>
          <cell r="G489">
            <v>87120</v>
          </cell>
          <cell r="H489">
            <v>60270</v>
          </cell>
          <cell r="I489">
            <v>55352</v>
          </cell>
          <cell r="J489">
            <v>4918</v>
          </cell>
          <cell r="K489">
            <v>26850</v>
          </cell>
        </row>
        <row r="490">
          <cell r="A490" t="str">
            <v>Newport</v>
          </cell>
          <cell r="B490">
            <v>101320</v>
          </cell>
          <cell r="C490">
            <v>59979</v>
          </cell>
          <cell r="D490">
            <v>55729</v>
          </cell>
          <cell r="E490">
            <v>4250</v>
          </cell>
          <cell r="F490">
            <v>41341</v>
          </cell>
          <cell r="G490">
            <v>78264</v>
          </cell>
          <cell r="H490">
            <v>57242</v>
          </cell>
          <cell r="I490">
            <v>53214</v>
          </cell>
          <cell r="J490">
            <v>4028</v>
          </cell>
          <cell r="K490">
            <v>21022</v>
          </cell>
        </row>
        <row r="491">
          <cell r="A491" t="str">
            <v>Pembrokeshire</v>
          </cell>
          <cell r="B491">
            <v>94162</v>
          </cell>
          <cell r="C491">
            <v>44215</v>
          </cell>
          <cell r="D491">
            <v>40370</v>
          </cell>
          <cell r="E491">
            <v>3845</v>
          </cell>
          <cell r="F491">
            <v>49947</v>
          </cell>
          <cell r="G491">
            <v>65263</v>
          </cell>
          <cell r="H491">
            <v>43884</v>
          </cell>
          <cell r="I491">
            <v>40039</v>
          </cell>
          <cell r="J491">
            <v>3845</v>
          </cell>
          <cell r="K491">
            <v>21379</v>
          </cell>
        </row>
        <row r="492">
          <cell r="A492" t="str">
            <v>Powys</v>
          </cell>
          <cell r="B492">
            <v>96816</v>
          </cell>
          <cell r="C492">
            <v>60151</v>
          </cell>
          <cell r="D492">
            <v>57167</v>
          </cell>
          <cell r="E492">
            <v>2984</v>
          </cell>
          <cell r="F492">
            <v>36665</v>
          </cell>
          <cell r="G492">
            <v>70286</v>
          </cell>
          <cell r="H492">
            <v>57065</v>
          </cell>
          <cell r="I492">
            <v>54081</v>
          </cell>
          <cell r="J492">
            <v>2984</v>
          </cell>
          <cell r="K492">
            <v>13221</v>
          </cell>
        </row>
        <row r="493">
          <cell r="A493" t="str">
            <v>Rhondda, Cynon, Taff</v>
          </cell>
          <cell r="B493">
            <v>191453</v>
          </cell>
          <cell r="C493">
            <v>109105</v>
          </cell>
          <cell r="D493">
            <v>100830</v>
          </cell>
          <cell r="E493">
            <v>8275</v>
          </cell>
          <cell r="F493">
            <v>82348</v>
          </cell>
          <cell r="G493">
            <v>150911</v>
          </cell>
          <cell r="H493">
            <v>107795</v>
          </cell>
          <cell r="I493">
            <v>99520</v>
          </cell>
          <cell r="J493">
            <v>8275</v>
          </cell>
          <cell r="K493">
            <v>43116</v>
          </cell>
        </row>
        <row r="494">
          <cell r="A494" t="str">
            <v>Swansea</v>
          </cell>
          <cell r="B494">
            <v>187866</v>
          </cell>
          <cell r="C494">
            <v>108351</v>
          </cell>
          <cell r="D494">
            <v>100347</v>
          </cell>
          <cell r="E494">
            <v>8004</v>
          </cell>
          <cell r="F494">
            <v>79515</v>
          </cell>
          <cell r="G494">
            <v>141175</v>
          </cell>
          <cell r="H494">
            <v>104473</v>
          </cell>
          <cell r="I494">
            <v>96469</v>
          </cell>
          <cell r="J494">
            <v>8004</v>
          </cell>
          <cell r="K494">
            <v>36702</v>
          </cell>
        </row>
        <row r="495">
          <cell r="A495" t="str">
            <v>Torfaen</v>
          </cell>
          <cell r="B495">
            <v>69859</v>
          </cell>
          <cell r="C495">
            <v>42247</v>
          </cell>
          <cell r="D495">
            <v>39227</v>
          </cell>
          <cell r="E495">
            <v>3020</v>
          </cell>
          <cell r="F495">
            <v>27612</v>
          </cell>
          <cell r="G495">
            <v>55883</v>
          </cell>
          <cell r="H495">
            <v>41726</v>
          </cell>
          <cell r="I495">
            <v>38706</v>
          </cell>
          <cell r="J495">
            <v>3020</v>
          </cell>
          <cell r="K495">
            <v>14157</v>
          </cell>
        </row>
        <row r="496">
          <cell r="A496" t="str">
            <v>The Vale of Glamorgan</v>
          </cell>
          <cell r="B496">
            <v>88457</v>
          </cell>
          <cell r="C496">
            <v>55578</v>
          </cell>
          <cell r="D496">
            <v>51778</v>
          </cell>
          <cell r="E496">
            <v>3800</v>
          </cell>
          <cell r="F496">
            <v>32879</v>
          </cell>
          <cell r="G496">
            <v>68432</v>
          </cell>
          <cell r="H496">
            <v>54844</v>
          </cell>
          <cell r="I496">
            <v>51044</v>
          </cell>
          <cell r="J496">
            <v>3800</v>
          </cell>
          <cell r="K496">
            <v>13588</v>
          </cell>
        </row>
        <row r="497">
          <cell r="A497" t="str">
            <v>Wrexham</v>
          </cell>
          <cell r="B497">
            <v>100975</v>
          </cell>
          <cell r="C497">
            <v>55281</v>
          </cell>
          <cell r="D497">
            <v>49977</v>
          </cell>
          <cell r="E497">
            <v>5304</v>
          </cell>
          <cell r="F497">
            <v>45694</v>
          </cell>
          <cell r="G497">
            <v>77006</v>
          </cell>
          <cell r="H497">
            <v>54384</v>
          </cell>
          <cell r="I497">
            <v>49080</v>
          </cell>
          <cell r="J497">
            <v>5304</v>
          </cell>
          <cell r="K497">
            <v>22622</v>
          </cell>
        </row>
        <row r="499">
          <cell r="A499" t="str">
            <v>SCOTLAND</v>
          </cell>
          <cell r="B499">
            <v>4034124</v>
          </cell>
          <cell r="C499">
            <v>2502062</v>
          </cell>
          <cell r="D499">
            <v>2314123</v>
          </cell>
          <cell r="E499">
            <v>187939</v>
          </cell>
          <cell r="F499">
            <v>1532062</v>
          </cell>
          <cell r="G499">
            <v>3159579</v>
          </cell>
          <cell r="H499">
            <v>2444598</v>
          </cell>
          <cell r="I499">
            <v>2259353</v>
          </cell>
          <cell r="J499">
            <v>185245</v>
          </cell>
          <cell r="K499">
            <v>714981</v>
          </cell>
        </row>
        <row r="501">
          <cell r="A501" t="str">
            <v>Aberdeen City</v>
          </cell>
          <cell r="B501">
            <v>169810</v>
          </cell>
          <cell r="C501">
            <v>117891</v>
          </cell>
          <cell r="D501">
            <v>112450</v>
          </cell>
          <cell r="E501">
            <v>5441</v>
          </cell>
          <cell r="F501">
            <v>51919</v>
          </cell>
          <cell r="G501">
            <v>136834</v>
          </cell>
          <cell r="H501">
            <v>114301</v>
          </cell>
          <cell r="I501">
            <v>108860</v>
          </cell>
          <cell r="J501">
            <v>5441</v>
          </cell>
          <cell r="K501">
            <v>22533</v>
          </cell>
        </row>
        <row r="502">
          <cell r="A502" t="str">
            <v>Aberdeenshire</v>
          </cell>
          <cell r="B502">
            <v>176346</v>
          </cell>
          <cell r="C502">
            <v>117600</v>
          </cell>
          <cell r="D502">
            <v>113241</v>
          </cell>
          <cell r="E502">
            <v>4359</v>
          </cell>
          <cell r="F502">
            <v>58746</v>
          </cell>
          <cell r="G502">
            <v>139016</v>
          </cell>
          <cell r="H502">
            <v>113217</v>
          </cell>
          <cell r="I502">
            <v>109088</v>
          </cell>
          <cell r="J502">
            <v>4129</v>
          </cell>
          <cell r="K502">
            <v>25799</v>
          </cell>
        </row>
        <row r="503">
          <cell r="A503" t="str">
            <v>Angus</v>
          </cell>
          <cell r="B503">
            <v>86247</v>
          </cell>
          <cell r="C503">
            <v>53543</v>
          </cell>
          <cell r="D503">
            <v>49216</v>
          </cell>
          <cell r="E503">
            <v>4327</v>
          </cell>
          <cell r="F503">
            <v>32704</v>
          </cell>
          <cell r="G503">
            <v>64960</v>
          </cell>
          <cell r="H503">
            <v>53083</v>
          </cell>
          <cell r="I503">
            <v>48756</v>
          </cell>
          <cell r="J503">
            <v>4327</v>
          </cell>
          <cell r="K503">
            <v>11877</v>
          </cell>
        </row>
        <row r="504">
          <cell r="A504" t="str">
            <v>Argyll &amp; Bute</v>
          </cell>
          <cell r="B504">
            <v>67052</v>
          </cell>
          <cell r="C504">
            <v>43396</v>
          </cell>
          <cell r="D504">
            <v>40394</v>
          </cell>
          <cell r="E504">
            <v>3002</v>
          </cell>
          <cell r="F504">
            <v>23656</v>
          </cell>
          <cell r="G504">
            <v>49939</v>
          </cell>
          <cell r="H504">
            <v>41339</v>
          </cell>
          <cell r="I504">
            <v>38337</v>
          </cell>
          <cell r="J504">
            <v>3002</v>
          </cell>
          <cell r="K504">
            <v>8600</v>
          </cell>
        </row>
        <row r="505">
          <cell r="A505" t="str">
            <v>Clackmannanshire</v>
          </cell>
          <cell r="B505">
            <v>39031</v>
          </cell>
          <cell r="C505">
            <v>23619</v>
          </cell>
          <cell r="D505">
            <v>21311</v>
          </cell>
          <cell r="E505">
            <v>2308</v>
          </cell>
          <cell r="F505">
            <v>15412</v>
          </cell>
          <cell r="G505">
            <v>28255</v>
          </cell>
          <cell r="H505">
            <v>22889</v>
          </cell>
          <cell r="I505">
            <v>20581</v>
          </cell>
          <cell r="J505">
            <v>2308</v>
          </cell>
          <cell r="K505">
            <v>5366</v>
          </cell>
        </row>
        <row r="506">
          <cell r="A506" t="str">
            <v>Dumfries &amp; Galloway</v>
          </cell>
          <cell r="B506">
            <v>118942</v>
          </cell>
          <cell r="C506">
            <v>69493</v>
          </cell>
          <cell r="D506">
            <v>65734</v>
          </cell>
          <cell r="E506">
            <v>3759</v>
          </cell>
          <cell r="F506">
            <v>49449</v>
          </cell>
          <cell r="G506">
            <v>86817</v>
          </cell>
          <cell r="H506">
            <v>66655</v>
          </cell>
          <cell r="I506">
            <v>62896</v>
          </cell>
          <cell r="J506">
            <v>3759</v>
          </cell>
          <cell r="K506">
            <v>20162</v>
          </cell>
        </row>
        <row r="507">
          <cell r="A507" t="str">
            <v>Dundee City</v>
          </cell>
          <cell r="B507">
            <v>117616</v>
          </cell>
          <cell r="C507">
            <v>69361</v>
          </cell>
          <cell r="D507">
            <v>64586</v>
          </cell>
          <cell r="E507">
            <v>4775</v>
          </cell>
          <cell r="F507">
            <v>48255</v>
          </cell>
          <cell r="G507">
            <v>91858</v>
          </cell>
          <cell r="H507">
            <v>67738</v>
          </cell>
          <cell r="I507">
            <v>62963</v>
          </cell>
          <cell r="J507">
            <v>4775</v>
          </cell>
          <cell r="K507">
            <v>24120</v>
          </cell>
        </row>
        <row r="508">
          <cell r="A508" t="str">
            <v>East Ayrshire</v>
          </cell>
          <cell r="B508">
            <v>93591</v>
          </cell>
          <cell r="C508">
            <v>52314</v>
          </cell>
          <cell r="D508">
            <v>43434</v>
          </cell>
          <cell r="E508">
            <v>8880</v>
          </cell>
          <cell r="F508">
            <v>41277</v>
          </cell>
          <cell r="G508">
            <v>74365</v>
          </cell>
          <cell r="H508">
            <v>51712</v>
          </cell>
          <cell r="I508">
            <v>43045</v>
          </cell>
          <cell r="J508">
            <v>8667</v>
          </cell>
          <cell r="K508">
            <v>22653</v>
          </cell>
        </row>
        <row r="509">
          <cell r="A509" t="str">
            <v>East Dunbartonshire</v>
          </cell>
          <cell r="B509">
            <v>82021</v>
          </cell>
          <cell r="C509">
            <v>54861</v>
          </cell>
          <cell r="D509">
            <v>53144</v>
          </cell>
          <cell r="E509">
            <v>1717</v>
          </cell>
          <cell r="F509">
            <v>27160</v>
          </cell>
          <cell r="G509">
            <v>67211</v>
          </cell>
          <cell r="H509">
            <v>53671</v>
          </cell>
          <cell r="I509">
            <v>52157</v>
          </cell>
          <cell r="J509">
            <v>1514</v>
          </cell>
          <cell r="K509">
            <v>13540</v>
          </cell>
        </row>
        <row r="510">
          <cell r="A510" t="str">
            <v>East Lothian</v>
          </cell>
          <cell r="B510">
            <v>73685</v>
          </cell>
          <cell r="C510">
            <v>46558</v>
          </cell>
          <cell r="D510">
            <v>43922</v>
          </cell>
          <cell r="E510">
            <v>2636</v>
          </cell>
          <cell r="F510">
            <v>27127</v>
          </cell>
          <cell r="G510">
            <v>54479</v>
          </cell>
          <cell r="H510">
            <v>44239</v>
          </cell>
          <cell r="I510">
            <v>41603</v>
          </cell>
          <cell r="J510">
            <v>2636</v>
          </cell>
          <cell r="K510">
            <v>10240</v>
          </cell>
        </row>
        <row r="511">
          <cell r="A511" t="str">
            <v>East Renfrewshire</v>
          </cell>
          <cell r="B511">
            <v>66342</v>
          </cell>
          <cell r="C511">
            <v>42715</v>
          </cell>
          <cell r="D511">
            <v>41685</v>
          </cell>
          <cell r="E511">
            <v>1030</v>
          </cell>
          <cell r="F511">
            <v>23627</v>
          </cell>
          <cell r="G511">
            <v>50164</v>
          </cell>
          <cell r="H511">
            <v>41390</v>
          </cell>
          <cell r="I511">
            <v>40360</v>
          </cell>
          <cell r="J511">
            <v>1030</v>
          </cell>
          <cell r="K511">
            <v>8774</v>
          </cell>
        </row>
        <row r="512">
          <cell r="A512" t="str">
            <v>Edinburgh, City of</v>
          </cell>
          <cell r="B512">
            <v>364997</v>
          </cell>
          <cell r="C512">
            <v>229117</v>
          </cell>
          <cell r="D512">
            <v>216830</v>
          </cell>
          <cell r="E512">
            <v>12287</v>
          </cell>
          <cell r="F512">
            <v>135880</v>
          </cell>
          <cell r="G512">
            <v>288185</v>
          </cell>
          <cell r="H512">
            <v>224798</v>
          </cell>
          <cell r="I512">
            <v>212993</v>
          </cell>
          <cell r="J512">
            <v>11805</v>
          </cell>
          <cell r="K512">
            <v>63387</v>
          </cell>
        </row>
        <row r="513">
          <cell r="A513" t="str">
            <v xml:space="preserve">Eilean Siar </v>
          </cell>
          <cell r="B513">
            <v>20366</v>
          </cell>
          <cell r="C513">
            <v>10882</v>
          </cell>
          <cell r="D513">
            <v>9040</v>
          </cell>
          <cell r="E513">
            <v>1842</v>
          </cell>
          <cell r="F513">
            <v>9484</v>
          </cell>
          <cell r="G513">
            <v>12431</v>
          </cell>
          <cell r="H513">
            <v>10348</v>
          </cell>
          <cell r="I513">
            <v>8506</v>
          </cell>
          <cell r="J513">
            <v>1842</v>
          </cell>
          <cell r="K513">
            <v>2083</v>
          </cell>
        </row>
        <row r="514">
          <cell r="A514" t="str">
            <v>Falkirk</v>
          </cell>
          <cell r="B514">
            <v>113957</v>
          </cell>
          <cell r="C514">
            <v>71288</v>
          </cell>
          <cell r="D514">
            <v>66366</v>
          </cell>
          <cell r="E514">
            <v>4922</v>
          </cell>
          <cell r="F514">
            <v>42669</v>
          </cell>
          <cell r="G514">
            <v>89364</v>
          </cell>
          <cell r="H514">
            <v>70339</v>
          </cell>
          <cell r="I514">
            <v>65417</v>
          </cell>
          <cell r="J514">
            <v>4922</v>
          </cell>
          <cell r="K514">
            <v>19025</v>
          </cell>
        </row>
        <row r="515">
          <cell r="A515" t="str">
            <v>Fife</v>
          </cell>
          <cell r="B515">
            <v>274126</v>
          </cell>
          <cell r="C515">
            <v>177308</v>
          </cell>
          <cell r="D515">
            <v>161551</v>
          </cell>
          <cell r="E515">
            <v>15757</v>
          </cell>
          <cell r="F515">
            <v>96818</v>
          </cell>
          <cell r="G515">
            <v>213680</v>
          </cell>
          <cell r="H515">
            <v>173877</v>
          </cell>
          <cell r="I515">
            <v>158348</v>
          </cell>
          <cell r="J515">
            <v>15529</v>
          </cell>
          <cell r="K515">
            <v>39803</v>
          </cell>
        </row>
        <row r="516">
          <cell r="A516" t="str">
            <v>Glasgow City</v>
          </cell>
          <cell r="B516">
            <v>495039</v>
          </cell>
          <cell r="C516">
            <v>251765</v>
          </cell>
          <cell r="D516">
            <v>221662</v>
          </cell>
          <cell r="E516">
            <v>30103</v>
          </cell>
          <cell r="F516">
            <v>243274</v>
          </cell>
          <cell r="G516">
            <v>379608</v>
          </cell>
          <cell r="H516">
            <v>246387</v>
          </cell>
          <cell r="I516">
            <v>216506</v>
          </cell>
          <cell r="J516">
            <v>29881</v>
          </cell>
          <cell r="K516">
            <v>133221</v>
          </cell>
        </row>
        <row r="517">
          <cell r="A517" t="str">
            <v>Highland</v>
          </cell>
          <cell r="B517">
            <v>162016</v>
          </cell>
          <cell r="C517">
            <v>103816</v>
          </cell>
          <cell r="D517">
            <v>98352</v>
          </cell>
          <cell r="E517">
            <v>5464</v>
          </cell>
          <cell r="F517">
            <v>58200</v>
          </cell>
          <cell r="G517">
            <v>126511</v>
          </cell>
          <cell r="H517">
            <v>100940</v>
          </cell>
          <cell r="I517">
            <v>95476</v>
          </cell>
          <cell r="J517">
            <v>5464</v>
          </cell>
          <cell r="K517">
            <v>25571</v>
          </cell>
        </row>
        <row r="518">
          <cell r="A518" t="str">
            <v>Inverclyde</v>
          </cell>
          <cell r="B518">
            <v>69056</v>
          </cell>
          <cell r="C518">
            <v>42315</v>
          </cell>
          <cell r="D518">
            <v>37792</v>
          </cell>
          <cell r="E518">
            <v>4523</v>
          </cell>
          <cell r="F518">
            <v>26741</v>
          </cell>
          <cell r="G518">
            <v>53395</v>
          </cell>
          <cell r="H518">
            <v>41358</v>
          </cell>
          <cell r="I518">
            <v>37328</v>
          </cell>
          <cell r="J518">
            <v>4030</v>
          </cell>
          <cell r="K518">
            <v>12037</v>
          </cell>
        </row>
        <row r="519">
          <cell r="A519" t="str">
            <v>Midlothian</v>
          </cell>
          <cell r="B519">
            <v>59502</v>
          </cell>
          <cell r="C519">
            <v>41909</v>
          </cell>
          <cell r="D519">
            <v>39937</v>
          </cell>
          <cell r="E519">
            <v>1972</v>
          </cell>
          <cell r="F519">
            <v>17593</v>
          </cell>
          <cell r="G519">
            <v>49697</v>
          </cell>
          <cell r="H519">
            <v>40810</v>
          </cell>
          <cell r="I519">
            <v>38838</v>
          </cell>
          <cell r="J519">
            <v>1972</v>
          </cell>
          <cell r="K519">
            <v>8887</v>
          </cell>
        </row>
        <row r="520">
          <cell r="A520" t="str">
            <v>Moray</v>
          </cell>
          <cell r="B520">
            <v>66727</v>
          </cell>
          <cell r="C520">
            <v>46063</v>
          </cell>
          <cell r="D520">
            <v>42594</v>
          </cell>
          <cell r="E520">
            <v>3469</v>
          </cell>
          <cell r="F520">
            <v>20664</v>
          </cell>
          <cell r="G520">
            <v>53810</v>
          </cell>
          <cell r="H520">
            <v>45089</v>
          </cell>
          <cell r="I520">
            <v>41620</v>
          </cell>
          <cell r="J520">
            <v>3469</v>
          </cell>
          <cell r="K520">
            <v>8721</v>
          </cell>
        </row>
        <row r="521">
          <cell r="A521" t="str">
            <v>North Ayrshire</v>
          </cell>
          <cell r="B521">
            <v>110453</v>
          </cell>
          <cell r="C521">
            <v>64982</v>
          </cell>
          <cell r="D521">
            <v>56293</v>
          </cell>
          <cell r="E521">
            <v>8689</v>
          </cell>
          <cell r="F521">
            <v>45471</v>
          </cell>
          <cell r="G521">
            <v>86085</v>
          </cell>
          <cell r="H521">
            <v>64220</v>
          </cell>
          <cell r="I521">
            <v>55531</v>
          </cell>
          <cell r="J521">
            <v>8689</v>
          </cell>
          <cell r="K521">
            <v>21865</v>
          </cell>
        </row>
        <row r="522">
          <cell r="A522" t="str">
            <v>North Lanarkshire</v>
          </cell>
          <cell r="B522">
            <v>257729</v>
          </cell>
          <cell r="C522">
            <v>153861</v>
          </cell>
          <cell r="D522">
            <v>140203</v>
          </cell>
          <cell r="E522">
            <v>13658</v>
          </cell>
          <cell r="F522">
            <v>103868</v>
          </cell>
          <cell r="G522">
            <v>208077</v>
          </cell>
          <cell r="H522">
            <v>151812</v>
          </cell>
          <cell r="I522">
            <v>138354</v>
          </cell>
          <cell r="J522">
            <v>13458</v>
          </cell>
          <cell r="K522">
            <v>56265</v>
          </cell>
        </row>
        <row r="523">
          <cell r="A523" t="str">
            <v>Orkney Islands</v>
          </cell>
          <cell r="B523">
            <v>15109</v>
          </cell>
          <cell r="C523">
            <v>11901</v>
          </cell>
          <cell r="D523">
            <v>11175</v>
          </cell>
          <cell r="E523">
            <v>726</v>
          </cell>
          <cell r="F523">
            <v>3208</v>
          </cell>
          <cell r="G523">
            <v>12822</v>
          </cell>
          <cell r="H523">
            <v>11254</v>
          </cell>
          <cell r="I523">
            <v>10528</v>
          </cell>
          <cell r="J523">
            <v>726</v>
          </cell>
          <cell r="K523">
            <v>1568</v>
          </cell>
        </row>
        <row r="524">
          <cell r="A524" t="str">
            <v>Perth &amp; Kinross</v>
          </cell>
          <cell r="B524">
            <v>102593</v>
          </cell>
          <cell r="C524">
            <v>65197</v>
          </cell>
          <cell r="D524">
            <v>59864</v>
          </cell>
          <cell r="E524">
            <v>5333</v>
          </cell>
          <cell r="F524">
            <v>37396</v>
          </cell>
          <cell r="G524">
            <v>78082</v>
          </cell>
          <cell r="H524">
            <v>64736</v>
          </cell>
          <cell r="I524">
            <v>59403</v>
          </cell>
          <cell r="J524">
            <v>5333</v>
          </cell>
          <cell r="K524">
            <v>13346</v>
          </cell>
        </row>
        <row r="525">
          <cell r="A525" t="str">
            <v>Renfrewshire</v>
          </cell>
          <cell r="B525">
            <v>139319</v>
          </cell>
          <cell r="C525">
            <v>88393</v>
          </cell>
          <cell r="D525">
            <v>81370</v>
          </cell>
          <cell r="E525">
            <v>7023</v>
          </cell>
          <cell r="F525">
            <v>50926</v>
          </cell>
          <cell r="G525">
            <v>112189</v>
          </cell>
          <cell r="H525">
            <v>86180</v>
          </cell>
          <cell r="I525">
            <v>79358</v>
          </cell>
          <cell r="J525">
            <v>6822</v>
          </cell>
          <cell r="K525">
            <v>26009</v>
          </cell>
        </row>
        <row r="526">
          <cell r="A526" t="str">
            <v xml:space="preserve">Scottish Borders </v>
          </cell>
          <cell r="B526">
            <v>84062</v>
          </cell>
          <cell r="C526">
            <v>51512</v>
          </cell>
          <cell r="D526">
            <v>48306</v>
          </cell>
          <cell r="E526">
            <v>3206</v>
          </cell>
          <cell r="F526">
            <v>32550</v>
          </cell>
          <cell r="G526">
            <v>61236</v>
          </cell>
          <cell r="H526">
            <v>50139</v>
          </cell>
          <cell r="I526">
            <v>46933</v>
          </cell>
          <cell r="J526">
            <v>3206</v>
          </cell>
          <cell r="K526">
            <v>11097</v>
          </cell>
        </row>
        <row r="527">
          <cell r="A527" t="str">
            <v>Shetland Islands</v>
          </cell>
          <cell r="B527">
            <v>17533</v>
          </cell>
          <cell r="C527">
            <v>13036</v>
          </cell>
          <cell r="D527">
            <v>12782</v>
          </cell>
          <cell r="E527">
            <v>254</v>
          </cell>
          <cell r="F527">
            <v>4497</v>
          </cell>
          <cell r="G527">
            <v>14727</v>
          </cell>
          <cell r="H527">
            <v>12524</v>
          </cell>
          <cell r="I527">
            <v>12270</v>
          </cell>
          <cell r="J527">
            <v>254</v>
          </cell>
          <cell r="K527">
            <v>2203</v>
          </cell>
        </row>
        <row r="528">
          <cell r="A528" t="str">
            <v>South Ayrshire</v>
          </cell>
          <cell r="B528">
            <v>93750</v>
          </cell>
          <cell r="C528">
            <v>57811</v>
          </cell>
          <cell r="D528">
            <v>52004</v>
          </cell>
          <cell r="E528">
            <v>5807</v>
          </cell>
          <cell r="F528">
            <v>35939</v>
          </cell>
          <cell r="G528">
            <v>72288</v>
          </cell>
          <cell r="H528">
            <v>56872</v>
          </cell>
          <cell r="I528">
            <v>51065</v>
          </cell>
          <cell r="J528">
            <v>5807</v>
          </cell>
          <cell r="K528">
            <v>15416</v>
          </cell>
        </row>
        <row r="529">
          <cell r="A529" t="str">
            <v>South Lanarkshire</v>
          </cell>
          <cell r="B529">
            <v>239667</v>
          </cell>
          <cell r="C529">
            <v>157204</v>
          </cell>
          <cell r="D529">
            <v>149164</v>
          </cell>
          <cell r="E529">
            <v>8040</v>
          </cell>
          <cell r="F529">
            <v>82463</v>
          </cell>
          <cell r="G529">
            <v>195841</v>
          </cell>
          <cell r="H529">
            <v>154816</v>
          </cell>
          <cell r="I529">
            <v>146776</v>
          </cell>
          <cell r="J529">
            <v>8040</v>
          </cell>
          <cell r="K529">
            <v>41025</v>
          </cell>
        </row>
        <row r="530">
          <cell r="A530" t="str">
            <v>Stirling</v>
          </cell>
          <cell r="B530">
            <v>63134</v>
          </cell>
          <cell r="C530">
            <v>39714</v>
          </cell>
          <cell r="D530">
            <v>37019</v>
          </cell>
          <cell r="E530">
            <v>2695</v>
          </cell>
          <cell r="F530">
            <v>23420</v>
          </cell>
          <cell r="G530">
            <v>47849</v>
          </cell>
          <cell r="H530">
            <v>38246</v>
          </cell>
          <cell r="I530">
            <v>35773</v>
          </cell>
          <cell r="J530">
            <v>2473</v>
          </cell>
          <cell r="K530">
            <v>9603</v>
          </cell>
        </row>
        <row r="531">
          <cell r="A531" t="str">
            <v>West Dunbartonshire</v>
          </cell>
          <cell r="B531">
            <v>75968</v>
          </cell>
          <cell r="C531">
            <v>45304</v>
          </cell>
          <cell r="D531">
            <v>42134</v>
          </cell>
          <cell r="E531">
            <v>3170</v>
          </cell>
          <cell r="F531">
            <v>30664</v>
          </cell>
          <cell r="G531">
            <v>57988</v>
          </cell>
          <cell r="H531">
            <v>44371</v>
          </cell>
          <cell r="I531">
            <v>41201</v>
          </cell>
          <cell r="J531">
            <v>3170</v>
          </cell>
          <cell r="K531">
            <v>13617</v>
          </cell>
        </row>
        <row r="532">
          <cell r="A532" t="str">
            <v>West Lothian</v>
          </cell>
          <cell r="B532">
            <v>118338</v>
          </cell>
          <cell r="C532">
            <v>87333</v>
          </cell>
          <cell r="D532">
            <v>80568</v>
          </cell>
          <cell r="E532">
            <v>6765</v>
          </cell>
          <cell r="F532">
            <v>31005</v>
          </cell>
          <cell r="G532">
            <v>101816</v>
          </cell>
          <cell r="H532">
            <v>85248</v>
          </cell>
          <cell r="I532">
            <v>78483</v>
          </cell>
          <cell r="J532">
            <v>6765</v>
          </cell>
          <cell r="K532">
            <v>16568</v>
          </cell>
        </row>
      </sheetData>
      <sheetData sheetId="5" refreshError="1"/>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302FF5-F946-4E80-95CC-284B45FFE2BA}" name="Table13" displayName="Table13" ref="A5:R670" totalsRowShown="0">
  <tableColumns count="18">
    <tableColumn id="1" xr3:uid="{2FC8264D-13A2-4618-816F-750A68D12639}" name="Government Office Region"/>
    <tableColumn id="2" xr3:uid="{39CA1D5E-A3CC-4B1A-9F7A-7A657A184AD9}" name="Parliamentary Constituency Code"/>
    <tableColumn id="3" xr3:uid="{C531103A-C4AD-4E90-ACD0-ACF630A164BC}" name="Parliamentary Constituency"/>
    <tableColumn id="4" xr3:uid="{590B4993-AFAC-4932-8694-CDD7CDE66486}" name="Total SEISS 1 potentially eligible population"/>
    <tableColumn id="5" xr3:uid="{88C04E44-40A4-4E2F-A1D4-9B5D412A7449}" name="Total no. of claims made for SEISS 1 to 31/01/21"/>
    <tableColumn id="6" xr3:uid="{D5BB7662-859F-4B66-8CAF-2E7F8565DF58}" name="Total value of claims made for SEISS 1 to 31/01/21 (£)"/>
    <tableColumn id="7" xr3:uid="{9D7D2EC5-04EF-4E42-8900-C34DE7CD2453}" name="Average value of claims made for SEISS 1 to 31/01/21 (£)"/>
    <tableColumn id="8" xr3:uid="{80237C47-D14B-46EA-A57D-BCA932C7A428}" name="SEISS 1 Take-Up Rate"/>
    <tableColumn id="9" xr3:uid="{16D7F01B-DC24-4E82-8687-C39D46BD06A0}" name="Total SEISS 2 potentially eligible population"/>
    <tableColumn id="10" xr3:uid="{CFF69590-6232-4FEB-8ABA-ADB860C6AD31}" name="Total no. of claims made for SEISS 2 to 31/01/21"/>
    <tableColumn id="11" xr3:uid="{948EBB0C-626D-47CB-A40F-3D2E9293CDCA}" name="Total value of claims made for SEISS 2 to 31/01/21 (£)"/>
    <tableColumn id="12" xr3:uid="{4C51FDD5-4FCB-40EF-B2EC-76C2D58D117B}" name="Average value of claims made for SEISS 2 to 31/01/21 (£)"/>
    <tableColumn id="13" xr3:uid="{093B68AA-40C0-426B-A98E-07A6FA214C77}" name="SEISS 2 Take-Up Rate"/>
    <tableColumn id="14" xr3:uid="{69320DE1-185A-478D-90EC-6D0880139D82}" name="Total SEISS 3 potentially eligible population"/>
    <tableColumn id="15" xr3:uid="{FE9023B9-2594-4368-89A9-91E621B1C915}" name="Total no. of claims made for SEISS 3 to 31/011/21"/>
    <tableColumn id="16" xr3:uid="{35C20EBB-940F-47F9-BF8A-0A7BBC0C860A}" name="Total value of claims made for SEISS 3 to 31/01/21 (£)"/>
    <tableColumn id="17" xr3:uid="{AC3F5B00-FB6C-4252-B542-3825CA43A771}" name="Average value of claims made for SEISS 3 to 31/01/21 (£)"/>
    <tableColumn id="18" xr3:uid="{DBC20772-7985-4C77-9E18-5B45B65263B3}" name="SEISS 3 Take-Up Rate"/>
  </tableColumns>
  <tableStyleInfo showFirstColumn="0" showLastColumn="0" showRowStripes="1" showColumnStripes="0"/>
</table>
</file>

<file path=xl/theme/theme1.xml><?xml version="1.0" encoding="utf-8"?>
<a:theme xmlns:a="http://schemas.openxmlformats.org/drawingml/2006/main" name="Office Theme">
  <a:themeElements>
    <a:clrScheme name="WPI template">
      <a:dk1>
        <a:sysClr val="windowText" lastClr="000000"/>
      </a:dk1>
      <a:lt1>
        <a:sysClr val="window" lastClr="FFFFFF"/>
      </a:lt1>
      <a:dk2>
        <a:srgbClr val="44546A"/>
      </a:dk2>
      <a:lt2>
        <a:srgbClr val="E7E6E6"/>
      </a:lt2>
      <a:accent1>
        <a:srgbClr val="660A0B"/>
      </a:accent1>
      <a:accent2>
        <a:srgbClr val="8A0000"/>
      </a:accent2>
      <a:accent3>
        <a:srgbClr val="FFA3A3"/>
      </a:accent3>
      <a:accent4>
        <a:srgbClr val="666666"/>
      </a:accent4>
      <a:accent5>
        <a:srgbClr val="ADB8E6"/>
      </a:accent5>
      <a:accent6>
        <a:srgbClr val="CACAC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13FCE-A428-46BA-856A-7BEDC1A5FA2B}">
  <sheetPr codeName="Sheet22"/>
  <dimension ref="A1:AP634"/>
  <sheetViews>
    <sheetView workbookViewId="0">
      <pane xSplit="2" ySplit="2" topLeftCell="I629" activePane="bottomRight" state="frozen"/>
      <selection pane="topRight" activeCell="C1" sqref="C1"/>
      <selection pane="bottomLeft" activeCell="A3" sqref="A3"/>
      <selection pane="bottomRight" activeCell="M3" activeCellId="2" sqref="E3:E634 I3:I634 M3:M634"/>
    </sheetView>
  </sheetViews>
  <sheetFormatPr defaultRowHeight="14.5"/>
  <cols>
    <col min="1" max="1" width="32.1796875" style="209" customWidth="1"/>
    <col min="2" max="2" width="10.6328125" style="143" customWidth="1"/>
    <col min="3" max="3" width="24.453125" style="210" customWidth="1"/>
    <col min="4" max="4" width="26.6328125" style="210" customWidth="1"/>
    <col min="5" max="5" width="22" style="210" customWidth="1"/>
    <col min="6" max="6" width="25.6328125" style="210" customWidth="1"/>
    <col min="7" max="8" width="25.81640625" style="210" customWidth="1"/>
    <col min="9" max="9" width="17.90625" style="210" customWidth="1"/>
    <col min="10" max="10" width="18.90625" style="210" hidden="1" customWidth="1"/>
    <col min="11" max="11" width="22.54296875" style="184" customWidth="1"/>
    <col min="12" max="13" width="18.6328125" style="184" customWidth="1"/>
    <col min="14" max="15" width="23.54296875" style="184" customWidth="1"/>
    <col min="16" max="16" width="15" style="210" customWidth="1"/>
    <col min="17" max="17" width="29.54296875" style="210" customWidth="1"/>
    <col min="18" max="18" width="12.453125" style="16" bestFit="1" customWidth="1"/>
    <col min="19" max="19" width="17.26953125" style="210" customWidth="1"/>
    <col min="20" max="20" width="9.36328125" style="210" customWidth="1"/>
    <col min="21" max="21" width="27.08984375" style="210" customWidth="1"/>
    <col min="22" max="22" width="7.36328125" style="210" customWidth="1"/>
    <col min="23" max="23" width="29.54296875" style="210" customWidth="1"/>
    <col min="24" max="29" width="25.08984375" style="210" customWidth="1"/>
    <col min="30" max="30" width="29.54296875" style="210" customWidth="1"/>
    <col min="31" max="31" width="30.6328125" style="144" customWidth="1"/>
    <col min="32" max="32" width="12.453125" style="16" bestFit="1" customWidth="1"/>
    <col min="33" max="34" width="8.7265625" style="210"/>
    <col min="35" max="35" width="24.08984375" style="210" bestFit="1" customWidth="1"/>
    <col min="36" max="36" width="8.7265625" style="210"/>
    <col min="37" max="37" width="26.1796875" style="210" bestFit="1" customWidth="1"/>
    <col min="38" max="38" width="18.26953125" style="210" customWidth="1"/>
    <col min="39" max="42" width="20.1796875" style="210" customWidth="1"/>
    <col min="43" max="16384" width="8.7265625" style="210"/>
  </cols>
  <sheetData>
    <row r="1" spans="1:42" s="184" customFormat="1" ht="30.5" customHeight="1">
      <c r="A1" s="208"/>
      <c r="B1" s="141"/>
      <c r="C1" s="214" t="s">
        <v>1684</v>
      </c>
      <c r="D1" s="214"/>
      <c r="E1" s="214" t="s">
        <v>1685</v>
      </c>
      <c r="F1" s="214"/>
      <c r="G1" s="214" t="s">
        <v>1686</v>
      </c>
      <c r="H1" s="214"/>
      <c r="I1" s="214" t="s">
        <v>1687</v>
      </c>
      <c r="J1" s="214"/>
      <c r="K1" s="208" t="s">
        <v>1780</v>
      </c>
      <c r="L1" s="208" t="s">
        <v>1809</v>
      </c>
      <c r="M1" s="208"/>
      <c r="N1" s="208" t="s">
        <v>1813</v>
      </c>
      <c r="O1" s="208" t="s">
        <v>1828</v>
      </c>
      <c r="P1" s="208"/>
      <c r="Q1" s="141" t="s">
        <v>1750</v>
      </c>
      <c r="R1" s="213" t="s">
        <v>1810</v>
      </c>
      <c r="S1" s="213"/>
      <c r="T1" s="141"/>
      <c r="U1" s="141"/>
      <c r="V1" s="141"/>
      <c r="W1" s="141"/>
      <c r="X1" s="141"/>
      <c r="Y1" s="141"/>
      <c r="Z1" s="141"/>
      <c r="AA1" s="141"/>
      <c r="AB1" s="141"/>
      <c r="AC1" s="141"/>
      <c r="AD1" s="141"/>
      <c r="AE1" s="141" t="s">
        <v>1750</v>
      </c>
      <c r="AF1" s="213" t="s">
        <v>1810</v>
      </c>
      <c r="AG1" s="213"/>
    </row>
    <row r="2" spans="1:42" ht="72.5">
      <c r="A2" s="140" t="s">
        <v>1294</v>
      </c>
      <c r="B2" s="140" t="s">
        <v>657</v>
      </c>
      <c r="C2" s="209" t="s">
        <v>1688</v>
      </c>
      <c r="D2" s="209" t="s">
        <v>1689</v>
      </c>
      <c r="E2" s="209" t="s">
        <v>1690</v>
      </c>
      <c r="F2" s="209" t="s">
        <v>1689</v>
      </c>
      <c r="G2" s="209" t="s">
        <v>1443</v>
      </c>
      <c r="H2" s="209" t="s">
        <v>1689</v>
      </c>
      <c r="I2" s="209" t="s">
        <v>1748</v>
      </c>
      <c r="J2" s="209" t="s">
        <v>1749</v>
      </c>
      <c r="K2" s="209"/>
      <c r="L2" s="209"/>
      <c r="M2" s="209"/>
      <c r="N2" s="209"/>
      <c r="O2" s="209"/>
      <c r="P2" s="209"/>
      <c r="Q2" s="208" t="s">
        <v>1816</v>
      </c>
      <c r="S2" s="184" t="s">
        <v>1817</v>
      </c>
      <c r="T2" s="208"/>
      <c r="U2" s="208"/>
      <c r="V2" s="208"/>
      <c r="W2" s="208"/>
      <c r="X2" s="208" t="s">
        <v>1810</v>
      </c>
      <c r="Y2" s="209" t="s">
        <v>1688</v>
      </c>
      <c r="Z2" s="209" t="s">
        <v>1690</v>
      </c>
      <c r="AA2" s="209" t="s">
        <v>1443</v>
      </c>
      <c r="AB2" s="209" t="s">
        <v>1748</v>
      </c>
      <c r="AC2" s="208"/>
      <c r="AD2" s="208"/>
      <c r="AE2" s="144" t="s">
        <v>1815</v>
      </c>
      <c r="AL2" s="210" t="s">
        <v>1810</v>
      </c>
      <c r="AM2" s="209" t="s">
        <v>1688</v>
      </c>
      <c r="AN2" s="209" t="s">
        <v>1690</v>
      </c>
      <c r="AO2" s="209" t="s">
        <v>1443</v>
      </c>
      <c r="AP2" s="209" t="s">
        <v>1748</v>
      </c>
    </row>
    <row r="3" spans="1:42">
      <c r="A3" s="209" t="str">
        <f>'Master sheet'!A31</f>
        <v>Washington and Sunderland West</v>
      </c>
      <c r="B3" s="142" t="str">
        <f>VLOOKUP('Master sheet'!A31,Westminster_Parliamentary_Const!$A$2:$C$651,2,FALSE)</f>
        <v>E14001020</v>
      </c>
      <c r="C3" s="120">
        <f>VLOOKUP(B3,'Master sheet'!$B$3:$Z$634,9,FALSE)</f>
        <v>0.17633333333333334</v>
      </c>
      <c r="D3" s="121">
        <f>VLOOKUP(B3,'Master sheet'!$B$3:$Z$634,10,FALSE)</f>
        <v>3.0154167839251946</v>
      </c>
      <c r="E3" s="120">
        <f>VLOOKUP(B3,'Master sheet'!$B$3:$Z$634,16,FALSE)</f>
        <v>-0.12448017669435205</v>
      </c>
      <c r="F3" s="121">
        <f>VLOOKUP(B3,'Master sheet'!$B$3:$Z$634,17,FALSE)</f>
        <v>-1.8681545272024194</v>
      </c>
      <c r="G3" s="120">
        <f>VLOOKUP(B3,'Master sheet'!$B$3:$Z$634,21,FALSE)</f>
        <v>0.11057692307692307</v>
      </c>
      <c r="H3" s="121">
        <f>VLOOKUP(B3,'Master sheet'!$B$3:$Z$634,22,FALSE)</f>
        <v>-1.5295356950165189</v>
      </c>
      <c r="I3" s="120">
        <f>VLOOKUP(B3,'Master sheet'!$B$3:$Z$634,24,FALSE)</f>
        <v>-1.3352011655272777E-2</v>
      </c>
      <c r="J3" s="121">
        <f>-VLOOKUP(B3,'Master sheet'!$B$3:$Z$634,25,FALSE)</f>
        <v>3.9657245037849114</v>
      </c>
      <c r="K3" s="185" t="str">
        <f>VLOOKUP(B3,RUC_PCON_2011_EN_LU!$A$2:$N$534,14)</f>
        <v>Predominantly Urban</v>
      </c>
      <c r="L3" s="185" t="str">
        <f>VLOOKUP(B3,'City and Town classifications'!$A$3:$G$634,4,FALSE)</f>
        <v>Large Town</v>
      </c>
      <c r="M3" s="188">
        <f>IF(L3="Core City (London)",1,IF(L3="Core City (outside London)",1,IF(L3="Large Town in Conurbation",2,IF(L3="Medium Town in Conurbation",2,IF(L3="Other City",2,3)))))</f>
        <v>3</v>
      </c>
      <c r="N3" s="188" t="str">
        <f>VLOOKUP(A3,'BRES data'!$A$11:$AB$643,28,FALSE)</f>
        <v>Mid</v>
      </c>
      <c r="O3" s="188" t="str">
        <f>IF(ISNUMBER(MATCH(A3,'Red Wall MP List'!$A$3:$A$52,0)),"Yes","No")</f>
        <v>No</v>
      </c>
      <c r="P3" s="121"/>
      <c r="Q3" s="121">
        <f t="shared" ref="Q3:Q66" si="0">AVERAGE(D3,AVERAGE(F3,H3),J3)</f>
        <v>1.7607653922002122</v>
      </c>
      <c r="R3" s="121">
        <f t="shared" ref="R3:R66" si="1">Q3-MIN($Q$4:$Q$635)</f>
        <v>3.0281999141535927</v>
      </c>
      <c r="S3" s="186">
        <f t="shared" ref="S3:S7" si="2">100*(R3/AVERAGE($R$4:$R$635))</f>
        <v>239.45076317016404</v>
      </c>
      <c r="T3" s="121"/>
      <c r="W3" s="210" t="s">
        <v>1799</v>
      </c>
      <c r="X3" s="186">
        <f>AVERAGEIF($L$3:$L$634,W3,$S$3:$S$634)</f>
        <v>95.059223655616464</v>
      </c>
      <c r="Y3" s="197">
        <f>AVERAGEIF($L$3:$L$634,W3,$C$3:$C$634)</f>
        <v>0.10076611049790828</v>
      </c>
      <c r="Z3" s="197">
        <f>AVERAGEIF($L$3:$L$634,W3,$E$3:$E$634)</f>
        <v>0.57289804987070247</v>
      </c>
      <c r="AA3" s="197">
        <f>AVERAGEIF($L$3:$L$634,W3,$G$3:$G$634)</f>
        <v>0.19537864191811832</v>
      </c>
      <c r="AB3" s="196">
        <f>AVERAGEIF($L$3:$L$634,W3,$I$3:$I$634)</f>
        <v>3.4075036096975868E-2</v>
      </c>
      <c r="AC3" s="186"/>
      <c r="AD3" s="121"/>
      <c r="AE3" s="145">
        <f t="shared" ref="AE3:AE66" si="3">AVERAGE(D3,F3,H3,J3)</f>
        <v>0.89586276637279194</v>
      </c>
      <c r="AF3" s="121">
        <f t="shared" ref="AF3:AF66" si="4">AE3-MIN($AE$3:$AE$634)</f>
        <v>2.1051158541333357</v>
      </c>
      <c r="AG3" s="186">
        <f t="shared" ref="AG3:AG66" si="5">100*(AF3/AVERAGE($AF$3:$AF$634))</f>
        <v>174.08397592201871</v>
      </c>
      <c r="AI3" s="210" t="s">
        <v>1772</v>
      </c>
      <c r="AJ3" s="186">
        <f>AVERAGEIF($K$3:$K$634,AI3,$AG$3:$AG$634)</f>
        <v>101.21110701783257</v>
      </c>
      <c r="AK3" s="210" t="s">
        <v>1799</v>
      </c>
      <c r="AL3" s="186">
        <f t="shared" ref="AL3:AL13" si="6">AVERAGEIF($L$3:$L$634,AK3,$AG$3:$AG$634)</f>
        <v>109.87603806545333</v>
      </c>
    </row>
    <row r="4" spans="1:42">
      <c r="A4" s="209" t="str">
        <f>'Master sheet'!A262</f>
        <v>Wolverhampton South East</v>
      </c>
      <c r="B4" s="142" t="str">
        <f>VLOOKUP('Master sheet'!A262,Westminster_Parliamentary_Const!$A$2:$C$651,2,FALSE)</f>
        <v>E14001050</v>
      </c>
      <c r="C4" s="120">
        <f>VLOOKUP(B4,'Master sheet'!$B$3:$Z$634,9,FALSE)</f>
        <v>0.15478523906564601</v>
      </c>
      <c r="D4" s="121">
        <f>VLOOKUP(B4,'Master sheet'!$B$3:$Z$634,10,FALSE)</f>
        <v>2.2009497453182418</v>
      </c>
      <c r="E4" s="120">
        <f>VLOOKUP(B4,'Master sheet'!$B$3:$Z$634,16,FALSE)</f>
        <v>0.36170983410544755</v>
      </c>
      <c r="F4" s="121">
        <f>VLOOKUP(B4,'Master sheet'!$B$3:$Z$634,17,FALSE)</f>
        <v>-0.25214746423456685</v>
      </c>
      <c r="G4" s="120">
        <f>VLOOKUP(B4,'Master sheet'!$B$3:$Z$634,21,FALSE)</f>
        <v>0.14490161001788909</v>
      </c>
      <c r="H4" s="121">
        <f>VLOOKUP(B4,'Master sheet'!$B$3:$Z$634,22,FALSE)</f>
        <v>-0.54726062649309515</v>
      </c>
      <c r="I4" s="120">
        <f>VLOOKUP(B4,'Master sheet'!$B$3:$Z$634,24,FALSE)</f>
        <v>4.0485829959413522E-5</v>
      </c>
      <c r="J4" s="121">
        <f>-VLOOKUP(B4,'Master sheet'!$B$3:$Z$634,25,FALSE)</f>
        <v>2.5554499195760627</v>
      </c>
      <c r="K4" s="185" t="str">
        <f>VLOOKUP(B4,RUC_PCON_2011_EN_LU!$A$2:$N$534,14)</f>
        <v>Predominantly Urban</v>
      </c>
      <c r="L4" s="185" t="str">
        <f>VLOOKUP(B4,'City and Town classifications'!$A$3:$G$634,4,FALSE)</f>
        <v>Other City</v>
      </c>
      <c r="M4" s="188">
        <f t="shared" ref="M4:M67" si="7">IF(L4="Core City (London)",1,IF(L4="Core City (outside London)",1,IF(L4="Large Town in Conurbation",2,IF(L4="Medium Town in Conurbation",2,IF(L4="Other City",2,3)))))</f>
        <v>2</v>
      </c>
      <c r="N4" s="188" t="str">
        <f>VLOOKUP(A4,'BRES data'!$A$11:$AB$643,28,FALSE)</f>
        <v>Very low</v>
      </c>
      <c r="O4" s="188" t="str">
        <f>IF(ISNUMBER(MATCH(A4,'Red Wall MP List'!$A$3:$A$52,0)),"Yes","No")</f>
        <v>No</v>
      </c>
      <c r="P4" s="121"/>
      <c r="Q4" s="121">
        <f t="shared" si="0"/>
        <v>1.4522318731768245</v>
      </c>
      <c r="R4" s="121">
        <f t="shared" si="1"/>
        <v>2.7196663951302051</v>
      </c>
      <c r="S4" s="186">
        <f t="shared" si="2"/>
        <v>215.05389747829767</v>
      </c>
      <c r="T4" s="121"/>
      <c r="W4" s="210" t="s">
        <v>1798</v>
      </c>
      <c r="X4" s="186">
        <f t="shared" ref="X4:X10" si="8">AVERAGEIF($L$3:$L$634,W4,$S$3:$S$634)</f>
        <v>91.759616188475164</v>
      </c>
      <c r="Y4" s="197">
        <f t="shared" ref="Y4:Y10" si="9">AVERAGEIF($L$3:$L$634,W4,$C$3:$C$634)</f>
        <v>0.11367598671785896</v>
      </c>
      <c r="Z4" s="197">
        <f t="shared" ref="Z4:Z10" si="10">AVERAGEIF($L$3:$L$634,W4,$E$3:$E$634)</f>
        <v>0.41476440090020006</v>
      </c>
      <c r="AA4" s="197">
        <f t="shared" ref="AA4:AA10" si="11">AVERAGEIF($L$3:$L$634,W4,$G$3:$G$634)</f>
        <v>0.14083882916895674</v>
      </c>
      <c r="AB4" s="196">
        <f t="shared" ref="AB4:AB10" si="12">AVERAGEIF($L$3:$L$634,W4,$I$3:$I$634)</f>
        <v>2.9991183048286039E-2</v>
      </c>
      <c r="AC4" s="186"/>
      <c r="AD4" s="121"/>
      <c r="AE4" s="145">
        <f t="shared" si="3"/>
        <v>0.98924789354166065</v>
      </c>
      <c r="AF4" s="121">
        <f t="shared" si="4"/>
        <v>2.1985009813022045</v>
      </c>
      <c r="AG4" s="186">
        <f t="shared" si="5"/>
        <v>181.80652202209208</v>
      </c>
      <c r="AI4" s="210" t="s">
        <v>1778</v>
      </c>
      <c r="AJ4" s="186">
        <f t="shared" ref="AJ4:AJ5" si="13">AVERAGEIF($K$3:$K$634,AI4,$AG$3:$AG$634)</f>
        <v>94.614682115202982</v>
      </c>
      <c r="AK4" s="210" t="s">
        <v>1798</v>
      </c>
      <c r="AL4" s="186">
        <f t="shared" si="6"/>
        <v>85.721130112218773</v>
      </c>
    </row>
    <row r="5" spans="1:42">
      <c r="A5" s="209" t="str">
        <f>'Master sheet'!A173</f>
        <v>Derby South</v>
      </c>
      <c r="B5" s="142" t="str">
        <f>VLOOKUP('Master sheet'!A173,Westminster_Parliamentary_Const!$A$2:$C$651,2,FALSE)</f>
        <v>E14000663</v>
      </c>
      <c r="C5" s="120">
        <f>VLOOKUP(B5,'Master sheet'!$B$3:$Z$634,9,FALSE)</f>
        <v>0.1396720188465238</v>
      </c>
      <c r="D5" s="121">
        <f>VLOOKUP(B5,'Master sheet'!$B$3:$Z$634,10,FALSE)</f>
        <v>1.6297057381792164</v>
      </c>
      <c r="E5" s="120">
        <f>VLOOKUP(B5,'Master sheet'!$B$3:$Z$634,16,FALSE)</f>
        <v>0.41109907398281903</v>
      </c>
      <c r="F5" s="121">
        <f>VLOOKUP(B5,'Master sheet'!$B$3:$Z$634,17,FALSE)</f>
        <v>-8.7986624432140531E-2</v>
      </c>
      <c r="G5" s="120">
        <f>VLOOKUP(B5,'Master sheet'!$B$3:$Z$634,21,FALSE)</f>
        <v>0.16579406631762653</v>
      </c>
      <c r="H5" s="121">
        <f>VLOOKUP(B5,'Master sheet'!$B$3:$Z$634,22,FALSE)</f>
        <v>5.0622144549875188E-2</v>
      </c>
      <c r="I5" s="120">
        <f>VLOOKUP(B5,'Master sheet'!$B$3:$Z$634,24,FALSE)</f>
        <v>-1.6156156156156287E-3</v>
      </c>
      <c r="J5" s="121">
        <f>-VLOOKUP(B5,'Master sheet'!$B$3:$Z$634,25,FALSE)</f>
        <v>2.729842916859909</v>
      </c>
      <c r="K5" s="185" t="str">
        <f>VLOOKUP(B5,RUC_PCON_2011_EN_LU!$A$2:$N$534,14)</f>
        <v>Predominantly Urban</v>
      </c>
      <c r="L5" s="185" t="str">
        <f>VLOOKUP(B5,'City and Town classifications'!$A$3:$G$634,4,FALSE)</f>
        <v>Other City</v>
      </c>
      <c r="M5" s="188">
        <f t="shared" si="7"/>
        <v>2</v>
      </c>
      <c r="N5" s="188" t="str">
        <f>VLOOKUP(A5,'BRES data'!$A$11:$AB$643,28,FALSE)</f>
        <v>Mid</v>
      </c>
      <c r="O5" s="188" t="str">
        <f>IF(ISNUMBER(MATCH(A5,'Red Wall MP List'!$A$3:$A$52,0)),"Yes","No")</f>
        <v>No</v>
      </c>
      <c r="P5" s="121"/>
      <c r="Q5" s="121">
        <f t="shared" si="0"/>
        <v>1.4469554716993309</v>
      </c>
      <c r="R5" s="121">
        <f t="shared" si="1"/>
        <v>2.7143899936527118</v>
      </c>
      <c r="S5" s="186">
        <f t="shared" si="2"/>
        <v>214.6366732538755</v>
      </c>
      <c r="T5" s="121"/>
      <c r="W5" s="210" t="s">
        <v>1800</v>
      </c>
      <c r="X5" s="186">
        <f t="shared" si="8"/>
        <v>104.69678678457655</v>
      </c>
      <c r="Y5" s="197">
        <f t="shared" si="9"/>
        <v>0.10639299336500281</v>
      </c>
      <c r="Z5" s="197">
        <f t="shared" si="10"/>
        <v>0.51979209308651464</v>
      </c>
      <c r="AA5" s="197">
        <f t="shared" si="11"/>
        <v>0.15093347051944769</v>
      </c>
      <c r="AB5" s="196">
        <f t="shared" si="12"/>
        <v>2.5745154192851203E-2</v>
      </c>
      <c r="AC5" s="186"/>
      <c r="AD5" s="121"/>
      <c r="AE5" s="145">
        <f t="shared" si="3"/>
        <v>1.0805460437892149</v>
      </c>
      <c r="AF5" s="121">
        <f t="shared" si="4"/>
        <v>2.289799131549759</v>
      </c>
      <c r="AG5" s="186">
        <f t="shared" si="5"/>
        <v>189.35648415753161</v>
      </c>
      <c r="AI5" s="210" t="s">
        <v>1776</v>
      </c>
      <c r="AJ5" s="186">
        <f t="shared" si="13"/>
        <v>103.8817761890252</v>
      </c>
      <c r="AK5" s="210" t="s">
        <v>1800</v>
      </c>
      <c r="AL5" s="186">
        <f t="shared" si="6"/>
        <v>102.46315755204405</v>
      </c>
    </row>
    <row r="6" spans="1:42">
      <c r="A6" s="209" t="str">
        <f>'Master sheet'!A131</f>
        <v>Kingston upon Hull East</v>
      </c>
      <c r="B6" s="142" t="str">
        <f>VLOOKUP('Master sheet'!A131,Westminster_Parliamentary_Const!$A$2:$C$651,2,FALSE)</f>
        <v>E14000771</v>
      </c>
      <c r="C6" s="120">
        <f>VLOOKUP(B6,'Master sheet'!$B$3:$Z$634,9,FALSE)</f>
        <v>0.13930396371402476</v>
      </c>
      <c r="D6" s="121">
        <f>VLOOKUP(B6,'Master sheet'!$B$3:$Z$634,10,FALSE)</f>
        <v>1.6157941239971629</v>
      </c>
      <c r="E6" s="120">
        <f>VLOOKUP(B6,'Master sheet'!$B$3:$Z$634,16,FALSE)</f>
        <v>0.32763865584181479</v>
      </c>
      <c r="F6" s="121">
        <f>VLOOKUP(B6,'Master sheet'!$B$3:$Z$634,17,FALSE)</f>
        <v>-0.36539385658041718</v>
      </c>
      <c r="G6" s="120">
        <f>VLOOKUP(B6,'Master sheet'!$B$3:$Z$634,21,FALSE)</f>
        <v>0.10635155096011817</v>
      </c>
      <c r="H6" s="121">
        <f>VLOOKUP(B6,'Master sheet'!$B$3:$Z$634,22,FALSE)</f>
        <v>-1.6504538462209213</v>
      </c>
      <c r="I6" s="120">
        <f>VLOOKUP(B6,'Master sheet'!$B$3:$Z$634,24,FALSE)</f>
        <v>-8.1784154709918511E-3</v>
      </c>
      <c r="J6" s="121">
        <f>-VLOOKUP(B6,'Master sheet'!$B$3:$Z$634,25,FALSE)</f>
        <v>3.4209275967332786</v>
      </c>
      <c r="K6" s="185" t="str">
        <f>VLOOKUP(B6,RUC_PCON_2011_EN_LU!$A$2:$N$534,14)</f>
        <v>Predominantly Urban</v>
      </c>
      <c r="L6" s="185" t="str">
        <f>VLOOKUP(B6,'City and Town classifications'!$A$3:$G$634,4,FALSE)</f>
        <v>Other City</v>
      </c>
      <c r="M6" s="188">
        <f t="shared" si="7"/>
        <v>2</v>
      </c>
      <c r="N6" s="188" t="str">
        <f>VLOOKUP(A6,'BRES data'!$A$11:$AB$643,28,FALSE)</f>
        <v>Very low</v>
      </c>
      <c r="O6" s="188" t="str">
        <f>IF(ISNUMBER(MATCH(A6,'Red Wall MP List'!$A$3:$A$52,0)),"Yes","No")</f>
        <v>No</v>
      </c>
      <c r="P6" s="121"/>
      <c r="Q6" s="121">
        <f t="shared" si="0"/>
        <v>1.3429326231099241</v>
      </c>
      <c r="R6" s="121">
        <f t="shared" si="1"/>
        <v>2.6103671450633046</v>
      </c>
      <c r="S6" s="186">
        <f t="shared" si="2"/>
        <v>206.41120888956848</v>
      </c>
      <c r="T6" s="121"/>
      <c r="W6" s="210" t="s">
        <v>1801</v>
      </c>
      <c r="X6" s="186">
        <f t="shared" si="8"/>
        <v>108.92207541536722</v>
      </c>
      <c r="Y6" s="197">
        <f t="shared" si="9"/>
        <v>9.6996099361569776E-2</v>
      </c>
      <c r="Z6" s="197">
        <f t="shared" si="10"/>
        <v>0.47273378484050654</v>
      </c>
      <c r="AA6" s="197">
        <f t="shared" si="11"/>
        <v>0.16139497872455943</v>
      </c>
      <c r="AB6" s="196">
        <f t="shared" si="12"/>
        <v>2.1528741773859286E-2</v>
      </c>
      <c r="AC6" s="186"/>
      <c r="AD6" s="121"/>
      <c r="AE6" s="145">
        <f t="shared" si="3"/>
        <v>0.75521850448227579</v>
      </c>
      <c r="AF6" s="121">
        <f t="shared" si="4"/>
        <v>1.9644715922428198</v>
      </c>
      <c r="AG6" s="186">
        <f t="shared" si="5"/>
        <v>162.45330378943979</v>
      </c>
      <c r="AK6" s="210" t="s">
        <v>1801</v>
      </c>
      <c r="AL6" s="186">
        <f t="shared" si="6"/>
        <v>107.25510920265273</v>
      </c>
    </row>
    <row r="7" spans="1:42">
      <c r="A7" s="209" t="str">
        <f>'Master sheet'!A330</f>
        <v>Brent Central</v>
      </c>
      <c r="B7" s="142" t="str">
        <f>VLOOKUP('Master sheet'!A330,Westminster_Parliamentary_Const!$A$2:$C$651,2,FALSE)</f>
        <v>E14000591</v>
      </c>
      <c r="C7" s="120">
        <f>VLOOKUP(B7,'Master sheet'!$B$3:$Z$634,9,FALSE)</f>
        <v>0.10331819771702669</v>
      </c>
      <c r="D7" s="121">
        <f>VLOOKUP(B7,'Master sheet'!$B$3:$Z$634,10,FALSE)</f>
        <v>0.25561721463916315</v>
      </c>
      <c r="E7" s="120">
        <f>VLOOKUP(B7,'Master sheet'!$B$3:$Z$634,16,FALSE)</f>
        <v>1.2386946089395869</v>
      </c>
      <c r="F7" s="121">
        <f>VLOOKUP(B7,'Master sheet'!$B$3:$Z$634,17,FALSE)</f>
        <v>2.6627902324817332</v>
      </c>
      <c r="G7" s="120">
        <f>VLOOKUP(B7,'Master sheet'!$B$3:$Z$634,21,FALSE)</f>
        <v>0.29088785046728971</v>
      </c>
      <c r="H7" s="121">
        <f>VLOOKUP(B7,'Master sheet'!$B$3:$Z$634,22,FALSE)</f>
        <v>3.6304510184095649</v>
      </c>
      <c r="I7" s="120">
        <f>VLOOKUP(B7,'Master sheet'!$B$3:$Z$634,24,FALSE)</f>
        <v>2.0191274106860613E-2</v>
      </c>
      <c r="J7" s="121">
        <f>-VLOOKUP(B7,'Master sheet'!$B$3:$Z$634,25,FALSE)</f>
        <v>0.43350480888824316</v>
      </c>
      <c r="K7" s="185" t="str">
        <f>VLOOKUP(B7,RUC_PCON_2011_EN_LU!$A$2:$N$534,14)</f>
        <v>Predominantly Urban</v>
      </c>
      <c r="L7" s="185" t="str">
        <f>VLOOKUP(B7,'City and Town classifications'!$A$3:$G$634,4,FALSE)</f>
        <v>Core City (London)</v>
      </c>
      <c r="M7" s="188">
        <f t="shared" si="7"/>
        <v>1</v>
      </c>
      <c r="N7" s="188" t="str">
        <f>VLOOKUP(A7,'BRES data'!$A$11:$AB$643,28,FALSE)</f>
        <v>Very low</v>
      </c>
      <c r="O7" s="188" t="str">
        <f>IF(ISNUMBER(MATCH(A7,'Red Wall MP List'!$A$3:$A$52,0)),"Yes","No")</f>
        <v>No</v>
      </c>
      <c r="P7" s="121"/>
      <c r="Q7" s="121">
        <f t="shared" si="0"/>
        <v>1.2785808829910186</v>
      </c>
      <c r="R7" s="121">
        <f t="shared" si="1"/>
        <v>2.5460154049443995</v>
      </c>
      <c r="S7" s="186">
        <f t="shared" si="2"/>
        <v>201.32268312520961</v>
      </c>
      <c r="T7" s="121"/>
      <c r="U7" s="121"/>
      <c r="V7" s="121"/>
      <c r="W7" s="210" t="s">
        <v>1793</v>
      </c>
      <c r="X7" s="186">
        <f t="shared" si="8"/>
        <v>106.32464537674333</v>
      </c>
      <c r="Y7" s="197">
        <f t="shared" si="9"/>
        <v>0.1066845248169033</v>
      </c>
      <c r="Z7" s="197">
        <f t="shared" si="10"/>
        <v>0.44155992185694809</v>
      </c>
      <c r="AA7" s="197">
        <f t="shared" si="11"/>
        <v>0.15131541949172825</v>
      </c>
      <c r="AB7" s="196">
        <f t="shared" si="12"/>
        <v>2.4080532092959614E-2</v>
      </c>
      <c r="AC7" s="186"/>
      <c r="AD7" s="121"/>
      <c r="AE7" s="145">
        <f t="shared" si="3"/>
        <v>1.745590818604676</v>
      </c>
      <c r="AF7" s="121">
        <f t="shared" si="4"/>
        <v>2.9548439063652197</v>
      </c>
      <c r="AG7" s="186">
        <f t="shared" si="5"/>
        <v>244.35281053012568</v>
      </c>
      <c r="AK7" s="210" t="s">
        <v>1793</v>
      </c>
      <c r="AL7" s="186">
        <f t="shared" si="6"/>
        <v>101.16504744879578</v>
      </c>
    </row>
    <row r="8" spans="1:42">
      <c r="A8" s="209" t="str">
        <f>'Master sheet'!A347</f>
        <v>Ealing, Southall</v>
      </c>
      <c r="B8" s="142" t="str">
        <f>VLOOKUP('Master sheet'!A347,Westminster_Parliamentary_Const!$A$2:$C$651,2,FALSE)</f>
        <v>E14000676</v>
      </c>
      <c r="C8" s="120">
        <f>VLOOKUP(B8,'Master sheet'!$B$3:$Z$634,9,FALSE)</f>
        <v>0.12968368687520818</v>
      </c>
      <c r="D8" s="121">
        <f>VLOOKUP(B8,'Master sheet'!$B$3:$Z$634,10,FALSE)</f>
        <v>1.2521703951349938</v>
      </c>
      <c r="E8" s="120">
        <f>VLOOKUP(B8,'Master sheet'!$B$3:$Z$634,16,FALSE)</f>
        <v>0.5104909956042516</v>
      </c>
      <c r="F8" s="121">
        <f>VLOOKUP(B8,'Master sheet'!$B$3:$Z$634,17,FALSE)</f>
        <v>0.24237402423268889</v>
      </c>
      <c r="G8" s="120">
        <f>VLOOKUP(B8,'Master sheet'!$B$3:$Z$634,21,FALSE)</f>
        <v>0.30145530145530147</v>
      </c>
      <c r="H8" s="121">
        <f>VLOOKUP(B8,'Master sheet'!$B$3:$Z$634,22,FALSE)</f>
        <v>3.9328614573225158</v>
      </c>
      <c r="I8" s="120">
        <f>VLOOKUP(B8,'Master sheet'!$B$3:$Z$634,24,FALSE)</f>
        <v>2.1233305853256335E-2</v>
      </c>
      <c r="J8" s="121">
        <f>-VLOOKUP(B8,'Master sheet'!$B$3:$Z$634,25,FALSE)</f>
        <v>0.32377539587165616</v>
      </c>
      <c r="K8" s="185" t="str">
        <f>VLOOKUP(B8,RUC_PCON_2011_EN_LU!$A$2:$N$534,14)</f>
        <v>Predominantly Urban</v>
      </c>
      <c r="L8" s="185" t="str">
        <f>VLOOKUP(B8,'City and Town classifications'!$A$3:$G$634,4,FALSE)</f>
        <v>Core City (London)</v>
      </c>
      <c r="M8" s="188">
        <f t="shared" si="7"/>
        <v>1</v>
      </c>
      <c r="N8" s="188" t="str">
        <f>VLOOKUP(A8,'BRES data'!$A$11:$AB$643,28,FALSE)</f>
        <v>Low</v>
      </c>
      <c r="O8" s="188" t="str">
        <f>IF(ISNUMBER(MATCH(A8,'Red Wall MP List'!$A$3:$A$52,0)),"Yes","No")</f>
        <v>No</v>
      </c>
      <c r="P8" s="121"/>
      <c r="Q8" s="121">
        <f t="shared" si="0"/>
        <v>1.2211878439280841</v>
      </c>
      <c r="R8" s="121">
        <f t="shared" si="1"/>
        <v>2.488622365881465</v>
      </c>
      <c r="S8" s="186">
        <f>100*(R8/AVERAGE($R$4:$R$635))</f>
        <v>196.78440712168626</v>
      </c>
      <c r="T8" s="121"/>
      <c r="U8" s="121"/>
      <c r="V8" s="121"/>
      <c r="W8" s="210" t="s">
        <v>1794</v>
      </c>
      <c r="X8" s="186">
        <f t="shared" si="8"/>
        <v>97.518650904497065</v>
      </c>
      <c r="Y8" s="197">
        <f t="shared" si="9"/>
        <v>9.4638574758740754E-2</v>
      </c>
      <c r="Z8" s="197">
        <f t="shared" si="10"/>
        <v>0.45419198652968712</v>
      </c>
      <c r="AA8" s="197">
        <f t="shared" si="11"/>
        <v>0.16100032762609354</v>
      </c>
      <c r="AB8" s="196">
        <f t="shared" si="12"/>
        <v>2.4444771727675896E-2</v>
      </c>
      <c r="AC8" s="186"/>
      <c r="AD8" s="121"/>
      <c r="AE8" s="145">
        <f t="shared" si="3"/>
        <v>1.4377953181404635</v>
      </c>
      <c r="AF8" s="121">
        <f t="shared" si="4"/>
        <v>2.6470484059010073</v>
      </c>
      <c r="AG8" s="186">
        <f t="shared" si="5"/>
        <v>218.89945394335615</v>
      </c>
      <c r="AK8" s="210" t="s">
        <v>1794</v>
      </c>
      <c r="AL8" s="186">
        <f t="shared" si="6"/>
        <v>97.556976464845405</v>
      </c>
    </row>
    <row r="9" spans="1:42">
      <c r="A9" s="209" t="str">
        <f>'Master sheet'!A9</f>
        <v>Easington</v>
      </c>
      <c r="B9" s="142" t="str">
        <f>VLOOKUP('Master sheet'!A9,Westminster_Parliamentary_Const!$A$2:$C$651,2,FALSE)</f>
        <v>E14000677</v>
      </c>
      <c r="C9" s="120">
        <f>VLOOKUP(B9,'Master sheet'!$B$3:$Z$634,9,FALSE)</f>
        <v>0.19941254752851711</v>
      </c>
      <c r="D9" s="121">
        <f>VLOOKUP(B9,'Master sheet'!$B$3:$Z$634,10,FALSE)</f>
        <v>3.8877565372886504</v>
      </c>
      <c r="E9" s="120">
        <f>VLOOKUP(B9,'Master sheet'!$B$3:$Z$634,16,FALSE)</f>
        <v>-0.11457622910522459</v>
      </c>
      <c r="F9" s="121">
        <f>VLOOKUP(B9,'Master sheet'!$B$3:$Z$634,17,FALSE)</f>
        <v>-1.8352356088787687</v>
      </c>
      <c r="G9" s="120">
        <f>VLOOKUP(B9,'Master sheet'!$B$3:$Z$634,21,FALSE)</f>
        <v>0.10320284697508897</v>
      </c>
      <c r="H9" s="121">
        <f>VLOOKUP(B9,'Master sheet'!$B$3:$Z$634,22,FALSE)</f>
        <v>-1.740560812905684</v>
      </c>
      <c r="I9" s="120">
        <f>VLOOKUP(B9,'Master sheet'!$B$3:$Z$634,24,FALSE)</f>
        <v>1.0563629918468598E-2</v>
      </c>
      <c r="J9" s="121">
        <f>-VLOOKUP(B9,'Master sheet'!$B$3:$Z$634,25,FALSE)</f>
        <v>1.4473278034168757</v>
      </c>
      <c r="K9" s="185" t="str">
        <f>VLOOKUP(B9,RUC_PCON_2011_EN_LU!$A$2:$N$534,14)</f>
        <v>Predominantly Urban</v>
      </c>
      <c r="L9" s="185" t="str">
        <f>VLOOKUP(B9,'City and Town classifications'!$A$3:$G$634,4,FALSE)</f>
        <v>Small Town</v>
      </c>
      <c r="M9" s="188">
        <f t="shared" si="7"/>
        <v>3</v>
      </c>
      <c r="N9" s="188" t="str">
        <f>VLOOKUP(A9,'BRES data'!$A$11:$AB$643,28,FALSE)</f>
        <v>Low</v>
      </c>
      <c r="O9" s="188" t="str">
        <f>IF(ISNUMBER(MATCH(A9,'Red Wall MP List'!$A$3:$A$52,0)),"Yes","No")</f>
        <v>No</v>
      </c>
      <c r="P9" s="121"/>
      <c r="Q9" s="121">
        <f t="shared" si="0"/>
        <v>1.1823953766044333</v>
      </c>
      <c r="R9" s="121">
        <f t="shared" si="1"/>
        <v>2.4498298985578142</v>
      </c>
      <c r="S9" s="186">
        <f t="shared" ref="S9:S72" si="14">100*(R9/AVERAGE($R$4:$R$635))</f>
        <v>193.71694586772932</v>
      </c>
      <c r="T9" s="121"/>
      <c r="U9" s="121"/>
      <c r="V9" s="121"/>
      <c r="W9" s="210" t="s">
        <v>1795</v>
      </c>
      <c r="X9" s="186">
        <f t="shared" si="8"/>
        <v>99.423016223736113</v>
      </c>
      <c r="Y9" s="197">
        <f t="shared" si="9"/>
        <v>9.3030579152340642E-2</v>
      </c>
      <c r="Z9" s="197">
        <f t="shared" si="10"/>
        <v>0.39852670309780253</v>
      </c>
      <c r="AA9" s="197">
        <f t="shared" si="11"/>
        <v>0.15989600456028916</v>
      </c>
      <c r="AB9" s="196">
        <f t="shared" si="12"/>
        <v>2.2152909813191634E-2</v>
      </c>
      <c r="AC9" s="186"/>
      <c r="AD9" s="121"/>
      <c r="AE9" s="145">
        <f t="shared" si="3"/>
        <v>0.43982197973026838</v>
      </c>
      <c r="AF9" s="121">
        <f t="shared" si="4"/>
        <v>1.6490750674908123</v>
      </c>
      <c r="AG9" s="186">
        <f t="shared" si="5"/>
        <v>136.37137537062546</v>
      </c>
      <c r="AK9" s="210" t="s">
        <v>1795</v>
      </c>
      <c r="AL9" s="186">
        <f t="shared" si="6"/>
        <v>96.811441923616187</v>
      </c>
    </row>
    <row r="10" spans="1:42">
      <c r="A10" s="209" t="str">
        <f>'Master sheet'!A349</f>
        <v>Edmonton</v>
      </c>
      <c r="B10" s="142" t="str">
        <f>VLOOKUP('Master sheet'!A349,Westminster_Parliamentary_Const!$A$2:$C$651,2,FALSE)</f>
        <v>E14000687</v>
      </c>
      <c r="C10" s="120">
        <f>VLOOKUP(B10,'Master sheet'!$B$3:$Z$634,9,FALSE)</f>
        <v>0.14234737357395214</v>
      </c>
      <c r="D10" s="121">
        <f>VLOOKUP(B10,'Master sheet'!$B$3:$Z$634,10,FALSE)</f>
        <v>1.7308278241977089</v>
      </c>
      <c r="E10" s="120">
        <f>VLOOKUP(B10,'Master sheet'!$B$3:$Z$634,16,FALSE)</f>
        <v>0.38463992271254993</v>
      </c>
      <c r="F10" s="121">
        <f>VLOOKUP(B10,'Master sheet'!$B$3:$Z$634,17,FALSE)</f>
        <v>-0.17593202516662085</v>
      </c>
      <c r="G10" s="120">
        <f>VLOOKUP(B10,'Master sheet'!$B$3:$Z$634,21,FALSE)</f>
        <v>0.29230769230769232</v>
      </c>
      <c r="H10" s="121">
        <f>VLOOKUP(B10,'Master sheet'!$B$3:$Z$634,22,FALSE)</f>
        <v>3.6710828599605905</v>
      </c>
      <c r="I10" s="120">
        <f>VLOOKUP(B10,'Master sheet'!$B$3:$Z$634,24,FALSE)</f>
        <v>2.4450708297195645E-2</v>
      </c>
      <c r="J10" s="121">
        <f>-VLOOKUP(B10,'Master sheet'!$B$3:$Z$634,25,FALSE)</f>
        <v>-1.5027795905114612E-2</v>
      </c>
      <c r="K10" s="185" t="str">
        <f>VLOOKUP(B10,RUC_PCON_2011_EN_LU!$A$2:$N$534,14)</f>
        <v>Predominantly Urban</v>
      </c>
      <c r="L10" s="185" t="str">
        <f>VLOOKUP(B10,'City and Town classifications'!$A$3:$G$634,4,FALSE)</f>
        <v>Core City (London)</v>
      </c>
      <c r="M10" s="188">
        <f t="shared" si="7"/>
        <v>1</v>
      </c>
      <c r="N10" s="188" t="str">
        <f>VLOOKUP(A10,'BRES data'!$A$11:$AB$643,28,FALSE)</f>
        <v>Mid</v>
      </c>
      <c r="O10" s="188" t="str">
        <f>IF(ISNUMBER(MATCH(A10,'Red Wall MP List'!$A$3:$A$52,0)),"Yes","No")</f>
        <v>No</v>
      </c>
      <c r="P10" s="121"/>
      <c r="Q10" s="121">
        <f t="shared" si="0"/>
        <v>1.1544584818965264</v>
      </c>
      <c r="R10" s="121">
        <f t="shared" si="1"/>
        <v>2.4218930038499069</v>
      </c>
      <c r="S10" s="186">
        <f t="shared" si="14"/>
        <v>191.5078741591058</v>
      </c>
      <c r="T10" s="121"/>
      <c r="U10" s="121"/>
      <c r="V10" s="121"/>
      <c r="W10" s="210" t="s">
        <v>1797</v>
      </c>
      <c r="X10" s="186">
        <f t="shared" si="8"/>
        <v>100.92027463938149</v>
      </c>
      <c r="Y10" s="197">
        <f t="shared" si="9"/>
        <v>8.5242568470787414E-2</v>
      </c>
      <c r="Z10" s="197">
        <f t="shared" si="10"/>
        <v>0.4006119862232716</v>
      </c>
      <c r="AA10" s="197">
        <f t="shared" si="11"/>
        <v>0.17433176894433361</v>
      </c>
      <c r="AB10" s="196">
        <f t="shared" si="12"/>
        <v>2.0812472376999191E-2</v>
      </c>
      <c r="AC10" s="186"/>
      <c r="AD10" s="121"/>
      <c r="AE10" s="145">
        <f t="shared" si="3"/>
        <v>1.3027377157716409</v>
      </c>
      <c r="AF10" s="121">
        <f t="shared" si="4"/>
        <v>2.5119908035321847</v>
      </c>
      <c r="AG10" s="186">
        <f t="shared" si="5"/>
        <v>207.73077438935644</v>
      </c>
      <c r="AK10" s="210" t="s">
        <v>1797</v>
      </c>
      <c r="AL10" s="186">
        <f t="shared" si="6"/>
        <v>102.32777707140039</v>
      </c>
    </row>
    <row r="11" spans="1:42">
      <c r="A11" s="209" t="str">
        <f>'Master sheet'!A193</f>
        <v>Northampton North</v>
      </c>
      <c r="B11" s="142" t="str">
        <f>VLOOKUP('Master sheet'!A193,Westminster_Parliamentary_Const!$A$2:$C$651,2,FALSE)</f>
        <v>E14000861</v>
      </c>
      <c r="C11" s="120">
        <f>VLOOKUP(B11,'Master sheet'!$B$3:$Z$634,9,FALSE)</f>
        <v>0.1402090682017274</v>
      </c>
      <c r="D11" s="121">
        <f>VLOOKUP(B11,'Master sheet'!$B$3:$Z$634,10,FALSE)</f>
        <v>1.6500049345946679</v>
      </c>
      <c r="E11" s="120">
        <f>VLOOKUP(B11,'Master sheet'!$B$3:$Z$634,16,FALSE)</f>
        <v>0.33815475651945659</v>
      </c>
      <c r="F11" s="121">
        <f>VLOOKUP(B11,'Master sheet'!$B$3:$Z$634,17,FALSE)</f>
        <v>-0.33044025286076384</v>
      </c>
      <c r="G11" s="120">
        <f>VLOOKUP(B11,'Master sheet'!$B$3:$Z$634,21,FALSE)</f>
        <v>0.20833333333333334</v>
      </c>
      <c r="H11" s="121">
        <f>VLOOKUP(B11,'Master sheet'!$B$3:$Z$634,22,FALSE)</f>
        <v>1.2679751678900393</v>
      </c>
      <c r="I11" s="120">
        <f>VLOOKUP(B11,'Master sheet'!$B$3:$Z$634,24,FALSE)</f>
        <v>1.3194064255870996E-2</v>
      </c>
      <c r="J11" s="121">
        <f>-VLOOKUP(B11,'Master sheet'!$B$3:$Z$634,25,FALSE)</f>
        <v>1.1703343079497732</v>
      </c>
      <c r="K11" s="185" t="str">
        <f>VLOOKUP(B11,RUC_PCON_2011_EN_LU!$A$2:$N$534,14)</f>
        <v>Predominantly Urban</v>
      </c>
      <c r="L11" s="185" t="str">
        <f>VLOOKUP(B11,'City and Town classifications'!$A$3:$G$634,4,FALSE)</f>
        <v>Other City</v>
      </c>
      <c r="M11" s="188">
        <f t="shared" si="7"/>
        <v>2</v>
      </c>
      <c r="N11" s="188" t="str">
        <f>VLOOKUP(A11,'BRES data'!$A$11:$AB$643,28,FALSE)</f>
        <v>Mid</v>
      </c>
      <c r="O11" s="188" t="str">
        <f>IF(ISNUMBER(MATCH(A11,'Red Wall MP List'!$A$3:$A$52,0)),"Yes","No")</f>
        <v>No</v>
      </c>
      <c r="P11" s="121"/>
      <c r="Q11" s="121">
        <f t="shared" si="0"/>
        <v>1.096368900019693</v>
      </c>
      <c r="R11" s="121">
        <f t="shared" si="1"/>
        <v>2.3638034219730737</v>
      </c>
      <c r="S11" s="186">
        <f t="shared" si="14"/>
        <v>186.91451998601076</v>
      </c>
      <c r="T11" s="121"/>
      <c r="U11" s="121"/>
      <c r="V11" s="121"/>
      <c r="W11" s="121"/>
      <c r="X11" s="121"/>
      <c r="Y11" s="121"/>
      <c r="Z11" s="121"/>
      <c r="AA11" s="121"/>
      <c r="AB11" s="121"/>
      <c r="AC11" s="121"/>
      <c r="AD11" s="121"/>
      <c r="AE11" s="145">
        <f t="shared" si="3"/>
        <v>0.93946853939342911</v>
      </c>
      <c r="AF11" s="121">
        <f t="shared" si="4"/>
        <v>2.1487216271539729</v>
      </c>
      <c r="AG11" s="186">
        <f t="shared" si="5"/>
        <v>177.68998474366185</v>
      </c>
    </row>
    <row r="12" spans="1:42">
      <c r="A12" s="209" t="str">
        <f>'Master sheet'!A39</f>
        <v>Blackpool South</v>
      </c>
      <c r="B12" s="142" t="str">
        <f>VLOOKUP('Master sheet'!A39,Westminster_Parliamentary_Const!$A$2:$C$651,2,FALSE)</f>
        <v>E14000573</v>
      </c>
      <c r="C12" s="120">
        <f>VLOOKUP(B12,'Master sheet'!$B$3:$Z$634,9,FALSE)</f>
        <v>0.16688258869243222</v>
      </c>
      <c r="D12" s="121">
        <f>VLOOKUP(B12,'Master sheet'!$B$3:$Z$634,10,FALSE)</f>
        <v>2.6582009714879966</v>
      </c>
      <c r="E12" s="120">
        <f>VLOOKUP(B12,'Master sheet'!$B$3:$Z$634,16,FALSE)</f>
        <v>0.31300587369563965</v>
      </c>
      <c r="F12" s="121">
        <f>VLOOKUP(B12,'Master sheet'!$B$3:$Z$634,17,FALSE)</f>
        <v>-0.41403055987300291</v>
      </c>
      <c r="G12" s="120">
        <f>VLOOKUP(B12,'Master sheet'!$B$3:$Z$634,21,FALSE)</f>
        <v>0.22769953051643194</v>
      </c>
      <c r="H12" s="121">
        <f>VLOOKUP(B12,'Master sheet'!$B$3:$Z$634,22,FALSE)</f>
        <v>1.822180737128974</v>
      </c>
      <c r="I12" s="120">
        <f>VLOOKUP(B12,'Master sheet'!$B$3:$Z$634,24,FALSE)</f>
        <v>2.5152389313934487E-2</v>
      </c>
      <c r="J12" s="121">
        <f>-VLOOKUP(B12,'Master sheet'!$B$3:$Z$634,25,FALSE)</f>
        <v>-8.8917143670144694E-2</v>
      </c>
      <c r="K12" s="185" t="str">
        <f>VLOOKUP(B12,RUC_PCON_2011_EN_LU!$A$2:$N$534,14)</f>
        <v>Predominantly Urban</v>
      </c>
      <c r="L12" s="185" t="str">
        <f>VLOOKUP(B12,'City and Town classifications'!$A$3:$G$634,4,FALSE)</f>
        <v>Large Town</v>
      </c>
      <c r="M12" s="188">
        <f t="shared" si="7"/>
        <v>3</v>
      </c>
      <c r="N12" s="188" t="str">
        <f>VLOOKUP(A12,'BRES data'!$A$11:$AB$643,28,FALSE)</f>
        <v>Very low</v>
      </c>
      <c r="O12" s="188" t="str">
        <f>IF(ISNUMBER(MATCH(A12,'Red Wall MP List'!$A$3:$A$52,0)),"Yes","No")</f>
        <v>Yes</v>
      </c>
      <c r="P12" s="121"/>
      <c r="Q12" s="121">
        <f t="shared" si="0"/>
        <v>1.0911196388152791</v>
      </c>
      <c r="R12" s="121">
        <f t="shared" si="1"/>
        <v>2.3585541607686595</v>
      </c>
      <c r="S12" s="186">
        <f t="shared" si="14"/>
        <v>186.49944184153236</v>
      </c>
      <c r="T12" s="121"/>
      <c r="U12" s="121"/>
      <c r="V12" s="121"/>
      <c r="W12" s="210" t="s">
        <v>1772</v>
      </c>
      <c r="X12" s="186">
        <f>AVERAGEIF($K$3:$K$634,W12,$S$3:$S$634)</f>
        <v>100.05589251596882</v>
      </c>
      <c r="Y12" s="197">
        <f>AVERAGEIF($K$3:$K$634,W12,$C$3:$C$634)</f>
        <v>0.10089793394768848</v>
      </c>
      <c r="Z12" s="197">
        <f>AVERAGEIF($K$3:$K$634,W12,$E$3:$E$634)</f>
        <v>0.47432149316088168</v>
      </c>
      <c r="AA12" s="197">
        <f>AVERAGEIF($K$3:$K$634,W12,$G$3:$G$634)</f>
        <v>0.16428759376105198</v>
      </c>
      <c r="AB12" s="196">
        <f>AVERAGEIF($K$3:$K$634,W12,$I$3:$I$634)</f>
        <v>2.6541735561389761E-2</v>
      </c>
      <c r="AC12" s="196"/>
      <c r="AD12" s="121"/>
      <c r="AE12" s="145">
        <f t="shared" si="3"/>
        <v>0.99435850126845571</v>
      </c>
      <c r="AF12" s="121">
        <f t="shared" si="4"/>
        <v>2.2036115890289993</v>
      </c>
      <c r="AG12" s="186">
        <f t="shared" si="5"/>
        <v>182.2291471762903</v>
      </c>
    </row>
    <row r="13" spans="1:42">
      <c r="A13" s="209" t="str">
        <f>'Master sheet'!A343</f>
        <v>Dagenham and Rainham</v>
      </c>
      <c r="B13" s="142" t="str">
        <f>VLOOKUP('Master sheet'!A343,Westminster_Parliamentary_Const!$A$2:$C$651,2,FALSE)</f>
        <v>E14000657</v>
      </c>
      <c r="C13" s="120">
        <f>VLOOKUP(B13,'Master sheet'!$B$3:$Z$634,9,FALSE)</f>
        <v>0.12396295375096793</v>
      </c>
      <c r="D13" s="121">
        <f>VLOOKUP(B13,'Master sheet'!$B$3:$Z$634,10,FALSE)</f>
        <v>1.0359402028739719</v>
      </c>
      <c r="E13" s="120">
        <f>VLOOKUP(B13,'Master sheet'!$B$3:$Z$634,16,FALSE)</f>
        <v>0.61152374921167318</v>
      </c>
      <c r="F13" s="121">
        <f>VLOOKUP(B13,'Master sheet'!$B$3:$Z$634,17,FALSE)</f>
        <v>0.57818849963110308</v>
      </c>
      <c r="G13" s="120">
        <f>VLOOKUP(B13,'Master sheet'!$B$3:$Z$634,21,FALSE)</f>
        <v>0.24772036474164133</v>
      </c>
      <c r="H13" s="121">
        <f>VLOOKUP(B13,'Master sheet'!$B$3:$Z$634,22,FALSE)</f>
        <v>2.3951201595419609</v>
      </c>
      <c r="I13" s="120">
        <f>VLOOKUP(B13,'Master sheet'!$B$3:$Z$634,24,FALSE)</f>
        <v>1.7329240214888797E-2</v>
      </c>
      <c r="J13" s="121">
        <f>-VLOOKUP(B13,'Master sheet'!$B$3:$Z$634,25,FALSE)</f>
        <v>0.73488650871256134</v>
      </c>
      <c r="K13" s="185" t="str">
        <f>VLOOKUP(B13,RUC_PCON_2011_EN_LU!$A$2:$N$534,14)</f>
        <v>Predominantly Urban</v>
      </c>
      <c r="L13" s="185" t="str">
        <f>VLOOKUP(B13,'City and Town classifications'!$A$3:$G$634,4,FALSE)</f>
        <v>Core City (London)</v>
      </c>
      <c r="M13" s="188">
        <f t="shared" si="7"/>
        <v>1</v>
      </c>
      <c r="N13" s="188" t="str">
        <f>VLOOKUP(A13,'BRES data'!$A$11:$AB$643,28,FALSE)</f>
        <v>Very low</v>
      </c>
      <c r="O13" s="188" t="str">
        <f>IF(ISNUMBER(MATCH(A13,'Red Wall MP List'!$A$3:$A$52,0)),"Yes","No")</f>
        <v>No</v>
      </c>
      <c r="P13" s="121"/>
      <c r="Q13" s="121">
        <f t="shared" si="0"/>
        <v>1.0858270137243551</v>
      </c>
      <c r="R13" s="121">
        <f t="shared" si="1"/>
        <v>2.3532615356777358</v>
      </c>
      <c r="S13" s="186">
        <f t="shared" si="14"/>
        <v>186.08093475708529</v>
      </c>
      <c r="T13" s="121"/>
      <c r="U13" s="121"/>
      <c r="V13" s="121"/>
      <c r="W13" s="210" t="s">
        <v>1778</v>
      </c>
      <c r="X13" s="186">
        <f>AVERAGEIF($K$3:$K$634,W13,$S$3:$S$634)</f>
        <v>98.977706525459794</v>
      </c>
      <c r="Y13" s="197">
        <f t="shared" ref="Y13:Y14" si="15">AVERAGEIF($K$3:$K$634,W13,$C$3:$C$634)</f>
        <v>9.5419427571753493E-2</v>
      </c>
      <c r="Z13" s="197">
        <f t="shared" ref="Z13:Z14" si="16">AVERAGEIF($K$3:$K$634,W13,$E$3:$E$634)</f>
        <v>0.3981580008958604</v>
      </c>
      <c r="AA13" s="197">
        <f t="shared" ref="AA13:AA14" si="17">AVERAGEIF($K$3:$K$634,W13,$G$3:$G$634)</f>
        <v>0.15369342928427385</v>
      </c>
      <c r="AB13" s="196">
        <f t="shared" ref="AB13:AB14" si="18">AVERAGEIF($K$3:$K$634,W13,$I$3:$I$634)</f>
        <v>2.2322180604202265E-2</v>
      </c>
      <c r="AC13" s="121"/>
      <c r="AD13" s="121"/>
      <c r="AE13" s="145">
        <f t="shared" si="3"/>
        <v>1.1860338426898993</v>
      </c>
      <c r="AF13" s="121">
        <f t="shared" si="4"/>
        <v>2.3952869304504434</v>
      </c>
      <c r="AG13" s="186">
        <f t="shared" si="5"/>
        <v>198.07986886238612</v>
      </c>
      <c r="AK13" s="210" t="s">
        <v>1802</v>
      </c>
      <c r="AL13" s="186">
        <f t="shared" si="6"/>
        <v>84.478633035592367</v>
      </c>
    </row>
    <row r="14" spans="1:42" ht="29">
      <c r="A14" s="209" t="str">
        <f>'Master sheet'!A572</f>
        <v>Islwyn</v>
      </c>
      <c r="B14" s="142" t="str">
        <f>VLOOKUP('Master sheet'!A572,Westminster_Parliamentary_Const!$A$2:$C$651,2,FALSE)</f>
        <v>W07000077</v>
      </c>
      <c r="C14" s="120">
        <f>VLOOKUP(B14,'Master sheet'!$B$3:$Z$634,9,FALSE)</f>
        <v>0.14452946302349412</v>
      </c>
      <c r="D14" s="121">
        <f>VLOOKUP(B14,'Master sheet'!$B$3:$Z$634,10,FALSE)</f>
        <v>1.8133056484482282</v>
      </c>
      <c r="E14" s="120">
        <f>VLOOKUP(B14,'Master sheet'!$B$3:$Z$634,16,FALSE)</f>
        <v>-8.3332015661229081E-2</v>
      </c>
      <c r="F14" s="121">
        <f>VLOOKUP(B14,'Master sheet'!$B$3:$Z$634,17,FALSE)</f>
        <v>-1.7313855328162995</v>
      </c>
      <c r="G14" s="120">
        <f>VLOOKUP(B14,'Master sheet'!$B$3:$Z$634,21,FALSE)</f>
        <v>0.10261569416498995</v>
      </c>
      <c r="H14" s="121">
        <f>VLOOKUP(B14,'Master sheet'!$B$3:$Z$634,22,FALSE)</f>
        <v>-1.7573634589943625</v>
      </c>
      <c r="I14" s="120">
        <f>VLOOKUP(B14,'Master sheet'!$B$3:$Z$634,24,FALSE)</f>
        <v>-5.9401431359792367E-3</v>
      </c>
      <c r="J14" s="121">
        <f>-VLOOKUP(B14,'Master sheet'!$B$3:$Z$634,25,FALSE)</f>
        <v>3.1852300660757726</v>
      </c>
      <c r="K14" s="185" t="str">
        <f>VLOOKUP(B14,RUC_PCON_2011_EN_LU!$A$2:$N$534,14)</f>
        <v>Urban with Significant Rural</v>
      </c>
      <c r="L14" s="185" t="str">
        <f>VLOOKUP(B14,'City and Town classifications'!$A$3:$G$634,4,FALSE)</f>
        <v>Small Town</v>
      </c>
      <c r="M14" s="188">
        <f t="shared" si="7"/>
        <v>3</v>
      </c>
      <c r="N14" s="188" t="str">
        <f>VLOOKUP(A14,'BRES data'!$A$11:$AB$643,28,FALSE)</f>
        <v>Mid</v>
      </c>
      <c r="O14" s="188" t="str">
        <f>IF(ISNUMBER(MATCH(A14,'Red Wall MP List'!$A$3:$A$52,0)),"Yes","No")</f>
        <v>No</v>
      </c>
      <c r="P14" s="121"/>
      <c r="Q14" s="121">
        <f t="shared" si="0"/>
        <v>1.0847204062062232</v>
      </c>
      <c r="R14" s="121">
        <f t="shared" si="1"/>
        <v>2.3521549281596039</v>
      </c>
      <c r="S14" s="186">
        <f t="shared" si="14"/>
        <v>185.99343128232854</v>
      </c>
      <c r="T14" s="121"/>
      <c r="U14" s="121"/>
      <c r="V14" s="121"/>
      <c r="W14" s="210" t="s">
        <v>1776</v>
      </c>
      <c r="X14" s="186">
        <f>AVERAGEIF($K$3:$K$634,W14,$S$3:$S$634)</f>
        <v>102.46857363261456</v>
      </c>
      <c r="Y14" s="197">
        <f t="shared" si="15"/>
        <v>8.4936937306163113E-2</v>
      </c>
      <c r="Z14" s="197">
        <f t="shared" si="16"/>
        <v>0.38111547859396999</v>
      </c>
      <c r="AA14" s="197">
        <f t="shared" si="17"/>
        <v>0.17774420640317093</v>
      </c>
      <c r="AB14" s="196">
        <f t="shared" si="18"/>
        <v>2.0300923157648962E-2</v>
      </c>
      <c r="AC14" s="121"/>
      <c r="AD14" s="121"/>
      <c r="AE14" s="145">
        <f t="shared" si="3"/>
        <v>0.3774466806783347</v>
      </c>
      <c r="AF14" s="121">
        <f t="shared" si="4"/>
        <v>1.5866997684388786</v>
      </c>
      <c r="AG14" s="186">
        <f t="shared" si="5"/>
        <v>131.21320792964349</v>
      </c>
    </row>
    <row r="15" spans="1:42" ht="29">
      <c r="A15" s="209" t="str">
        <f>'Master sheet'!A216</f>
        <v>Birmingham, Yardley</v>
      </c>
      <c r="B15" s="142" t="str">
        <f>VLOOKUP('Master sheet'!A216,Westminster_Parliamentary_Const!$A$2:$C$651,2,FALSE)</f>
        <v>E14000568</v>
      </c>
      <c r="C15" s="120">
        <f>VLOOKUP(B15,'Master sheet'!$B$3:$Z$634,9,FALSE)</f>
        <v>0.15253497739278829</v>
      </c>
      <c r="D15" s="121">
        <f>VLOOKUP(B15,'Master sheet'!$B$3:$Z$634,10,FALSE)</f>
        <v>2.1158951721381212</v>
      </c>
      <c r="E15" s="120">
        <f>VLOOKUP(B15,'Master sheet'!$B$3:$Z$634,16,FALSE)</f>
        <v>0.18867561369111369</v>
      </c>
      <c r="F15" s="121">
        <f>VLOOKUP(B15,'Master sheet'!$B$3:$Z$634,17,FALSE)</f>
        <v>-0.82728170416826585</v>
      </c>
      <c r="G15" s="120">
        <f>VLOOKUP(B15,'Master sheet'!$B$3:$Z$634,21,FALSE)</f>
        <v>0.18608414239482202</v>
      </c>
      <c r="H15" s="121">
        <f>VLOOKUP(B15,'Master sheet'!$B$3:$Z$634,22,FALSE)</f>
        <v>0.63126650420129538</v>
      </c>
      <c r="I15" s="120">
        <f>VLOOKUP(B15,'Master sheet'!$B$3:$Z$634,24,FALSE)</f>
        <v>1.2812500000000115E-2</v>
      </c>
      <c r="J15" s="121">
        <f>-VLOOKUP(B15,'Master sheet'!$B$3:$Z$634,25,FALSE)</f>
        <v>1.2105142947588532</v>
      </c>
      <c r="K15" s="185" t="str">
        <f>VLOOKUP(B15,RUC_PCON_2011_EN_LU!$A$2:$N$534,14)</f>
        <v>Predominantly Urban</v>
      </c>
      <c r="L15" s="185" t="str">
        <f>VLOOKUP(B15,'City and Town classifications'!$A$3:$G$634,4,FALSE)</f>
        <v>Core City (outside London)</v>
      </c>
      <c r="M15" s="188">
        <f t="shared" si="7"/>
        <v>1</v>
      </c>
      <c r="N15" s="188" t="str">
        <f>VLOOKUP(A15,'BRES data'!$A$11:$AB$643,28,FALSE)</f>
        <v>Very low</v>
      </c>
      <c r="O15" s="188" t="str">
        <f>IF(ISNUMBER(MATCH(A15,'Red Wall MP List'!$A$3:$A$52,0)),"Yes","No")</f>
        <v>No</v>
      </c>
      <c r="P15" s="121"/>
      <c r="Q15" s="121">
        <f t="shared" si="0"/>
        <v>1.0761339556378298</v>
      </c>
      <c r="R15" s="121">
        <f t="shared" si="1"/>
        <v>2.3435684775912105</v>
      </c>
      <c r="S15" s="186">
        <f t="shared" si="14"/>
        <v>185.31446945688401</v>
      </c>
      <c r="T15" s="121"/>
      <c r="U15" s="121"/>
      <c r="V15" s="121"/>
      <c r="W15" s="121"/>
      <c r="X15" s="121"/>
      <c r="Y15" s="121"/>
      <c r="Z15" s="121"/>
      <c r="AA15" s="121"/>
      <c r="AB15" s="121"/>
      <c r="AC15" s="121"/>
      <c r="AD15" s="121"/>
      <c r="AE15" s="145">
        <f t="shared" si="3"/>
        <v>0.78259856673250094</v>
      </c>
      <c r="AF15" s="121">
        <f t="shared" si="4"/>
        <v>1.9918516544930447</v>
      </c>
      <c r="AG15" s="186">
        <f t="shared" si="5"/>
        <v>164.71751651110677</v>
      </c>
    </row>
    <row r="16" spans="1:42" ht="29">
      <c r="A16" s="209" t="str">
        <f>'Master sheet'!A604</f>
        <v>Glasgow East</v>
      </c>
      <c r="B16" s="142" t="str">
        <f>VLOOKUP('Master sheet'!A604,Westminster_Parliamentary_Const!$A$2:$C$651,2,FALSE)</f>
        <v>S14000030</v>
      </c>
      <c r="C16" s="120">
        <f>VLOOKUP(B16,'Master sheet'!$B$3:$Z$634,9,FALSE)</f>
        <v>0.13553981713553942</v>
      </c>
      <c r="D16" s="121">
        <f>VLOOKUP(B16,'Master sheet'!$B$3:$Z$634,10,FALSE)</f>
        <v>1.4735182791555725</v>
      </c>
      <c r="E16" s="120">
        <f>VLOOKUP(B16,'Master sheet'!$B$3:$Z$634,16,FALSE)</f>
        <v>0.69838404155690526</v>
      </c>
      <c r="F16" s="121">
        <f>VLOOKUP(B16,'Master sheet'!$B$3:$Z$634,17,FALSE)</f>
        <v>0.86689629453301631</v>
      </c>
      <c r="G16" s="120">
        <f>VLOOKUP(B16,'Master sheet'!$B$3:$Z$634,21,FALSE)</f>
        <v>0.2</v>
      </c>
      <c r="H16" s="121">
        <f>VLOOKUP(B16,'Master sheet'!$B$3:$Z$634,22,FALSE)</f>
        <v>1.0294988320357097</v>
      </c>
      <c r="I16" s="120">
        <f>VLOOKUP(B16,'Master sheet'!$B$3:$Z$634,24,FALSE)</f>
        <v>1.7614416475972616E-2</v>
      </c>
      <c r="J16" s="121">
        <f>-VLOOKUP(B16,'Master sheet'!$B$3:$Z$634,25,FALSE)</f>
        <v>0.70485649874095635</v>
      </c>
      <c r="K16" s="185" t="str">
        <f>VLOOKUP(B16,RUC_PCON_2011_EN_LU!$A$2:$N$534,14)</f>
        <v>Urban with Significant Rural</v>
      </c>
      <c r="L16" s="185" t="str">
        <f>VLOOKUP(B16,'City and Town classifications'!$A$3:$G$634,4,FALSE)</f>
        <v>Core City (outside London)</v>
      </c>
      <c r="M16" s="188">
        <f t="shared" si="7"/>
        <v>1</v>
      </c>
      <c r="N16" s="188" t="str">
        <f>VLOOKUP(A16,'BRES data'!$A$11:$AB$643,28,FALSE)</f>
        <v>Very low</v>
      </c>
      <c r="O16" s="188" t="str">
        <f>IF(ISNUMBER(MATCH(A16,'Red Wall MP List'!$A$3:$A$52,0)),"Yes","No")</f>
        <v>No</v>
      </c>
      <c r="P16" s="121"/>
      <c r="Q16" s="121">
        <f t="shared" si="0"/>
        <v>1.0421907803936306</v>
      </c>
      <c r="R16" s="121">
        <f t="shared" si="1"/>
        <v>2.309625302347011</v>
      </c>
      <c r="S16" s="186">
        <f t="shared" si="14"/>
        <v>182.63045933633228</v>
      </c>
      <c r="T16" s="121"/>
      <c r="U16" s="121"/>
      <c r="V16" s="121"/>
      <c r="W16" s="121" t="s">
        <v>1829</v>
      </c>
      <c r="X16" s="207">
        <f>AVERAGEIF($O$4:$O$635,"Yes",$S$3:$S$634)</f>
        <v>121.34375024387154</v>
      </c>
      <c r="Y16" s="121"/>
      <c r="Z16" s="121"/>
      <c r="AA16" s="121"/>
      <c r="AB16" s="121"/>
      <c r="AC16" s="121"/>
      <c r="AD16" s="121"/>
      <c r="AE16" s="145">
        <f t="shared" si="3"/>
        <v>1.0186924761163139</v>
      </c>
      <c r="AF16" s="121">
        <f t="shared" si="4"/>
        <v>2.2279455638768577</v>
      </c>
      <c r="AG16" s="186">
        <f t="shared" si="5"/>
        <v>184.2414616449615</v>
      </c>
    </row>
    <row r="17" spans="1:33" ht="29">
      <c r="A17" s="209" t="str">
        <f>'Master sheet'!A254</f>
        <v>Walsall North</v>
      </c>
      <c r="B17" s="142" t="str">
        <f>VLOOKUP('Master sheet'!A254,Westminster_Parliamentary_Const!$A$2:$C$651,2,FALSE)</f>
        <v>E14001011</v>
      </c>
      <c r="C17" s="120">
        <f>VLOOKUP(B17,'Master sheet'!$B$3:$Z$634,9,FALSE)</f>
        <v>0.15100010383539947</v>
      </c>
      <c r="D17" s="121">
        <f>VLOOKUP(B17,'Master sheet'!$B$3:$Z$634,10,FALSE)</f>
        <v>2.0578805790426569</v>
      </c>
      <c r="E17" s="120">
        <f>VLOOKUP(B17,'Master sheet'!$B$3:$Z$634,16,FALSE)</f>
        <v>0.33289889404326156</v>
      </c>
      <c r="F17" s="121">
        <f>VLOOKUP(B17,'Master sheet'!$B$3:$Z$634,17,FALSE)</f>
        <v>-0.34790978266362166</v>
      </c>
      <c r="G17" s="120">
        <f>VLOOKUP(B17,'Master sheet'!$B$3:$Z$634,21,FALSE)</f>
        <v>0.15424610051993068</v>
      </c>
      <c r="H17" s="121">
        <f>VLOOKUP(B17,'Master sheet'!$B$3:$Z$634,22,FALSE)</f>
        <v>-0.2798478438507998</v>
      </c>
      <c r="I17" s="120">
        <f>VLOOKUP(B17,'Master sheet'!$B$3:$Z$634,24,FALSE)</f>
        <v>1.2188099808061459E-2</v>
      </c>
      <c r="J17" s="121">
        <f>-VLOOKUP(B17,'Master sheet'!$B$3:$Z$634,25,FALSE)</f>
        <v>1.2762657143157519</v>
      </c>
      <c r="K17" s="185" t="str">
        <f>VLOOKUP(B17,RUC_PCON_2011_EN_LU!$A$2:$N$534,14)</f>
        <v>Predominantly Urban</v>
      </c>
      <c r="L17" s="185" t="str">
        <f>VLOOKUP(B17,'City and Town classifications'!$A$3:$G$634,4,FALSE)</f>
        <v>Medium Town in Conurbation</v>
      </c>
      <c r="M17" s="188">
        <f t="shared" si="7"/>
        <v>2</v>
      </c>
      <c r="N17" s="188" t="str">
        <f>VLOOKUP(A17,'BRES data'!$A$11:$AB$643,28,FALSE)</f>
        <v>Low</v>
      </c>
      <c r="O17" s="188" t="str">
        <f>IF(ISNUMBER(MATCH(A17,'Red Wall MP List'!$A$3:$A$52,0)),"Yes","No")</f>
        <v>No</v>
      </c>
      <c r="P17" s="121"/>
      <c r="Q17" s="121">
        <f t="shared" si="0"/>
        <v>1.0067558267003993</v>
      </c>
      <c r="R17" s="121">
        <f t="shared" si="1"/>
        <v>2.27419034865378</v>
      </c>
      <c r="S17" s="186">
        <f t="shared" si="14"/>
        <v>179.82848887689013</v>
      </c>
      <c r="T17" s="121"/>
      <c r="U17" s="121"/>
      <c r="V17" s="121"/>
      <c r="W17" s="121" t="s">
        <v>1830</v>
      </c>
      <c r="X17" s="207">
        <f>AVERAGEIF($O$4:$O$635,"No",$S$3:$S$634)</f>
        <v>98.575324012007968</v>
      </c>
      <c r="Y17" s="121"/>
      <c r="Z17" s="121"/>
      <c r="AA17" s="121"/>
      <c r="AB17" s="121"/>
      <c r="AC17" s="121"/>
      <c r="AD17" s="121"/>
      <c r="AE17" s="145">
        <f t="shared" si="3"/>
        <v>0.67659716671099679</v>
      </c>
      <c r="AF17" s="121">
        <f t="shared" si="4"/>
        <v>1.8858502544715408</v>
      </c>
      <c r="AG17" s="186">
        <f t="shared" si="5"/>
        <v>155.95165921502897</v>
      </c>
    </row>
    <row r="18" spans="1:33">
      <c r="A18" s="209" t="str">
        <f>'Master sheet'!A4</f>
        <v>Bishop Auckland</v>
      </c>
      <c r="B18" s="142" t="str">
        <f>VLOOKUP('Master sheet'!A4,Westminster_Parliamentary_Const!$A$2:$C$651,2,FALSE)</f>
        <v>E14000569</v>
      </c>
      <c r="C18" s="120">
        <f>VLOOKUP(B18,'Master sheet'!$B$3:$Z$634,9,FALSE)</f>
        <v>0.14377531083481351</v>
      </c>
      <c r="D18" s="121">
        <f>VLOOKUP(B18,'Master sheet'!$B$3:$Z$634,10,FALSE)</f>
        <v>1.7848004780074842</v>
      </c>
      <c r="E18" s="120">
        <f>VLOOKUP(B18,'Master sheet'!$B$3:$Z$634,16,FALSE)</f>
        <v>0.34941717341806233</v>
      </c>
      <c r="F18" s="121">
        <f>VLOOKUP(B18,'Master sheet'!$B$3:$Z$634,17,FALSE)</f>
        <v>-0.29300602992332525</v>
      </c>
      <c r="G18" s="120">
        <f>VLOOKUP(B18,'Master sheet'!$B$3:$Z$634,21,FALSE)</f>
        <v>0.15187376725838264</v>
      </c>
      <c r="H18" s="121">
        <f>VLOOKUP(B18,'Master sheet'!$B$3:$Z$634,22,FALSE)</f>
        <v>-0.34773728508751905</v>
      </c>
      <c r="I18" s="120">
        <f>VLOOKUP(B18,'Master sheet'!$B$3:$Z$634,24,FALSE)</f>
        <v>1.2408452976286455E-2</v>
      </c>
      <c r="J18" s="121">
        <f>-VLOOKUP(B18,'Master sheet'!$B$3:$Z$634,25,FALSE)</f>
        <v>1.2530617918927476</v>
      </c>
      <c r="K18" s="185" t="str">
        <f>VLOOKUP(B18,RUC_PCON_2011_EN_LU!$A$2:$N$534,14)</f>
        <v>Predominantly Rural</v>
      </c>
      <c r="L18" s="185" t="str">
        <f>VLOOKUP(B18,'City and Town classifications'!$A$3:$G$634,4,FALSE)</f>
        <v>Village or smaller</v>
      </c>
      <c r="M18" s="188">
        <f t="shared" si="7"/>
        <v>3</v>
      </c>
      <c r="N18" s="188" t="str">
        <f>VLOOKUP(A18,'BRES data'!$A$11:$AB$643,28,FALSE)</f>
        <v>High</v>
      </c>
      <c r="O18" s="188" t="str">
        <f>IF(ISNUMBER(MATCH(A18,'Red Wall MP List'!$A$3:$A$52,0)),"Yes","No")</f>
        <v>Yes</v>
      </c>
      <c r="P18" s="121"/>
      <c r="Q18" s="121">
        <f t="shared" si="0"/>
        <v>0.9058302041316032</v>
      </c>
      <c r="R18" s="121">
        <f t="shared" si="1"/>
        <v>2.1732647260849838</v>
      </c>
      <c r="S18" s="186">
        <f t="shared" si="14"/>
        <v>171.8479334206375</v>
      </c>
      <c r="T18" s="121"/>
      <c r="U18" s="121"/>
      <c r="V18" s="121"/>
      <c r="W18" s="121"/>
      <c r="X18" s="207"/>
      <c r="Y18" s="121"/>
      <c r="Z18" s="121"/>
      <c r="AA18" s="121"/>
      <c r="AB18" s="121"/>
      <c r="AC18" s="121"/>
      <c r="AD18" s="121"/>
      <c r="AE18" s="145">
        <f t="shared" si="3"/>
        <v>0.59927973872234686</v>
      </c>
      <c r="AF18" s="121">
        <f t="shared" si="4"/>
        <v>1.8085328264828906</v>
      </c>
      <c r="AG18" s="186">
        <f t="shared" si="5"/>
        <v>149.55784233986705</v>
      </c>
    </row>
    <row r="19" spans="1:33">
      <c r="A19" s="209" t="str">
        <f>'Master sheet'!A24</f>
        <v>Sedgefield</v>
      </c>
      <c r="B19" s="142" t="str">
        <f>VLOOKUP('Master sheet'!A24,Westminster_Parliamentary_Const!$A$2:$C$651,2,FALSE)</f>
        <v>E14000915</v>
      </c>
      <c r="C19" s="120">
        <f>VLOOKUP(B19,'Master sheet'!$B$3:$Z$634,9,FALSE)</f>
        <v>0.11685051546391753</v>
      </c>
      <c r="D19" s="121">
        <f>VLOOKUP(B19,'Master sheet'!$B$3:$Z$634,10,FALSE)</f>
        <v>0.76710684448202526</v>
      </c>
      <c r="E19" s="120">
        <f>VLOOKUP(B19,'Master sheet'!$B$3:$Z$634,16,FALSE)</f>
        <v>0.35438938600042552</v>
      </c>
      <c r="F19" s="121">
        <f>VLOOKUP(B19,'Master sheet'!$B$3:$Z$634,17,FALSE)</f>
        <v>-0.27647930071624327</v>
      </c>
      <c r="G19" s="120">
        <f>VLOOKUP(B19,'Master sheet'!$B$3:$Z$634,21,FALSE)</f>
        <v>0.14343434343434344</v>
      </c>
      <c r="H19" s="121">
        <f>VLOOKUP(B19,'Master sheet'!$B$3:$Z$634,22,FALSE)</f>
        <v>-0.58924962952095128</v>
      </c>
      <c r="I19" s="120">
        <f>VLOOKUP(B19,'Master sheet'!$B$3:$Z$634,24,FALSE)</f>
        <v>1.83405414063742E-3</v>
      </c>
      <c r="J19" s="121">
        <f>-VLOOKUP(B19,'Master sheet'!$B$3:$Z$634,25,FALSE)</f>
        <v>2.3665812036117129</v>
      </c>
      <c r="K19" s="185" t="str">
        <f>VLOOKUP(B19,RUC_PCON_2011_EN_LU!$A$2:$N$534,14)</f>
        <v>Predominantly Rural</v>
      </c>
      <c r="L19" s="185" t="str">
        <f>VLOOKUP(B19,'City and Town classifications'!$A$3:$G$634,4,FALSE)</f>
        <v>Village or smaller</v>
      </c>
      <c r="M19" s="188">
        <f t="shared" si="7"/>
        <v>3</v>
      </c>
      <c r="N19" s="188" t="str">
        <f>VLOOKUP(A19,'BRES data'!$A$11:$AB$643,28,FALSE)</f>
        <v>High</v>
      </c>
      <c r="O19" s="188" t="str">
        <f>IF(ISNUMBER(MATCH(A19,'Red Wall MP List'!$A$3:$A$52,0)),"Yes","No")</f>
        <v>Yes</v>
      </c>
      <c r="P19" s="121"/>
      <c r="Q19" s="121">
        <f t="shared" si="0"/>
        <v>0.90027452765838023</v>
      </c>
      <c r="R19" s="121">
        <f t="shared" si="1"/>
        <v>2.1677090496117608</v>
      </c>
      <c r="S19" s="186">
        <f t="shared" si="14"/>
        <v>171.40862590820348</v>
      </c>
      <c r="T19" s="121"/>
      <c r="U19" s="121"/>
      <c r="V19" s="121"/>
      <c r="W19" s="121"/>
      <c r="X19" s="121"/>
      <c r="Y19" s="121"/>
      <c r="Z19" s="121"/>
      <c r="AA19" s="121"/>
      <c r="AB19" s="121"/>
      <c r="AC19" s="121"/>
      <c r="AD19" s="121"/>
      <c r="AE19" s="145">
        <f t="shared" si="3"/>
        <v>0.56698977946413587</v>
      </c>
      <c r="AF19" s="121">
        <f t="shared" si="4"/>
        <v>1.7762428672246797</v>
      </c>
      <c r="AG19" s="186">
        <f t="shared" si="5"/>
        <v>146.88760237231736</v>
      </c>
    </row>
    <row r="20" spans="1:33" ht="29">
      <c r="A20" s="209" t="str">
        <f>'Master sheet'!A538</f>
        <v>Alyn and Deeside</v>
      </c>
      <c r="B20" s="142" t="str">
        <f>VLOOKUP('Master sheet'!A538,Westminster_Parliamentary_Const!$A$2:$C$651,2,FALSE)</f>
        <v>W07000043</v>
      </c>
      <c r="C20" s="120">
        <f>VLOOKUP(B20,'Master sheet'!$B$3:$Z$634,9,FALSE)</f>
        <v>7.7111880605911703E-2</v>
      </c>
      <c r="D20" s="121">
        <f>VLOOKUP(B20,'Master sheet'!$B$3:$Z$634,10,FALSE)</f>
        <v>-0.73491963864959464</v>
      </c>
      <c r="E20" s="120">
        <f>VLOOKUP(B20,'Master sheet'!$B$3:$Z$634,16,FALSE)</f>
        <v>0.54647292498458477</v>
      </c>
      <c r="F20" s="121">
        <f>VLOOKUP(B20,'Master sheet'!$B$3:$Z$634,17,FALSE)</f>
        <v>0.36197140535159539</v>
      </c>
      <c r="G20" s="120">
        <f>VLOOKUP(B20,'Master sheet'!$B$3:$Z$634,21,FALSE)</f>
        <v>0.16377649325626203</v>
      </c>
      <c r="H20" s="121">
        <f>VLOOKUP(B20,'Master sheet'!$B$3:$Z$634,22,FALSE)</f>
        <v>-7.1150671692375642E-3</v>
      </c>
      <c r="I20" s="120">
        <f>VLOOKUP(B20,'Master sheet'!$B$3:$Z$634,24,FALSE)</f>
        <v>-6.4145234493192538E-3</v>
      </c>
      <c r="J20" s="121">
        <f>-VLOOKUP(B20,'Master sheet'!$B$3:$Z$634,25,FALSE)</f>
        <v>3.2351838928276657</v>
      </c>
      <c r="K20" s="185" t="str">
        <f>VLOOKUP(B20,RUC_PCON_2011_EN_LU!$A$2:$N$534,14)</f>
        <v>Urban with Significant Rural</v>
      </c>
      <c r="L20" s="185" t="str">
        <f>VLOOKUP(B20,'City and Town classifications'!$A$3:$G$634,4,FALSE)</f>
        <v>Small Town</v>
      </c>
      <c r="M20" s="188">
        <f t="shared" si="7"/>
        <v>3</v>
      </c>
      <c r="N20" s="188" t="str">
        <f>VLOOKUP(A20,'BRES data'!$A$11:$AB$643,28,FALSE)</f>
        <v>Mid</v>
      </c>
      <c r="O20" s="188" t="str">
        <f>IF(ISNUMBER(MATCH(A20,'Red Wall MP List'!$A$3:$A$52,0)),"Yes","No")</f>
        <v>No</v>
      </c>
      <c r="P20" s="121"/>
      <c r="Q20" s="121">
        <f t="shared" si="0"/>
        <v>0.89256414108975013</v>
      </c>
      <c r="R20" s="121">
        <f t="shared" si="1"/>
        <v>2.1599986630431309</v>
      </c>
      <c r="S20" s="186">
        <f t="shared" si="14"/>
        <v>170.79893764437185</v>
      </c>
      <c r="T20" s="121"/>
      <c r="U20" s="121"/>
      <c r="V20" s="121"/>
      <c r="W20" s="121"/>
      <c r="X20" s="121"/>
      <c r="Y20" s="121"/>
      <c r="Z20" s="121"/>
      <c r="AA20" s="121"/>
      <c r="AB20" s="121"/>
      <c r="AC20" s="121"/>
      <c r="AD20" s="121"/>
      <c r="AE20" s="145">
        <f t="shared" si="3"/>
        <v>0.71378014809010726</v>
      </c>
      <c r="AF20" s="121">
        <f t="shared" si="4"/>
        <v>1.9230332358506512</v>
      </c>
      <c r="AG20" s="186">
        <f t="shared" si="5"/>
        <v>159.02653094828793</v>
      </c>
    </row>
    <row r="21" spans="1:33" ht="29">
      <c r="A21" s="209" t="str">
        <f>'Master sheet'!A606</f>
        <v>Glasgow North East</v>
      </c>
      <c r="B21" s="142" t="str">
        <f>VLOOKUP('Master sheet'!A606,Westminster_Parliamentary_Const!$A$2:$C$651,2,FALSE)</f>
        <v>S14000032</v>
      </c>
      <c r="C21" s="120">
        <f>VLOOKUP(B21,'Master sheet'!$B$3:$Z$634,9,FALSE)</f>
        <v>0.21437183296684242</v>
      </c>
      <c r="D21" s="121">
        <f>VLOOKUP(B21,'Master sheet'!$B$3:$Z$634,10,FALSE)</f>
        <v>4.4531821735083383</v>
      </c>
      <c r="E21" s="120">
        <f>VLOOKUP(B21,'Master sheet'!$B$3:$Z$634,16,FALSE)</f>
        <v>-0.19859978718216187</v>
      </c>
      <c r="F21" s="121">
        <f>VLOOKUP(B21,'Master sheet'!$B$3:$Z$634,17,FALSE)</f>
        <v>-2.1145146156289338</v>
      </c>
      <c r="G21" s="120">
        <f>VLOOKUP(B21,'Master sheet'!$B$3:$Z$634,21,FALSE)</f>
        <v>0.13402061855670103</v>
      </c>
      <c r="H21" s="121">
        <f>VLOOKUP(B21,'Master sheet'!$B$3:$Z$634,22,FALSE)</f>
        <v>-0.85864370338826046</v>
      </c>
      <c r="I21" s="120">
        <f>VLOOKUP(B21,'Master sheet'!$B$3:$Z$634,24,FALSE)</f>
        <v>2.7816753192086541E-2</v>
      </c>
      <c r="J21" s="121">
        <f>-VLOOKUP(B21,'Master sheet'!$B$3:$Z$634,25,FALSE)</f>
        <v>-0.36948353276861662</v>
      </c>
      <c r="K21" s="185" t="str">
        <f>VLOOKUP(B21,RUC_PCON_2011_EN_LU!$A$2:$N$534,14)</f>
        <v>Urban with Significant Rural</v>
      </c>
      <c r="L21" s="185" t="str">
        <f>VLOOKUP(B21,'City and Town classifications'!$A$3:$G$634,4,FALSE)</f>
        <v>Core City (outside London)</v>
      </c>
      <c r="M21" s="188">
        <f t="shared" si="7"/>
        <v>1</v>
      </c>
      <c r="N21" s="188" t="str">
        <f>VLOOKUP(A21,'BRES data'!$A$11:$AB$643,28,FALSE)</f>
        <v>Low</v>
      </c>
      <c r="O21" s="188" t="str">
        <f>IF(ISNUMBER(MATCH(A21,'Red Wall MP List'!$A$3:$A$52,0)),"Yes","No")</f>
        <v>No</v>
      </c>
      <c r="P21" s="121"/>
      <c r="Q21" s="121">
        <f t="shared" si="0"/>
        <v>0.86570649374370812</v>
      </c>
      <c r="R21" s="121">
        <f t="shared" si="1"/>
        <v>2.1331410156970887</v>
      </c>
      <c r="S21" s="186">
        <f t="shared" si="14"/>
        <v>168.67520594359922</v>
      </c>
      <c r="T21" s="121"/>
      <c r="U21" s="121"/>
      <c r="V21" s="121"/>
      <c r="W21" s="121"/>
      <c r="X21" s="121"/>
      <c r="Y21" s="121"/>
      <c r="Z21" s="121"/>
      <c r="AA21" s="121"/>
      <c r="AB21" s="121"/>
      <c r="AC21" s="121"/>
      <c r="AD21" s="121"/>
      <c r="AE21" s="145">
        <f t="shared" si="3"/>
        <v>0.2776350804306319</v>
      </c>
      <c r="AF21" s="121">
        <f t="shared" si="4"/>
        <v>1.4868881681911756</v>
      </c>
      <c r="AG21" s="186">
        <f t="shared" si="5"/>
        <v>122.95922030224389</v>
      </c>
    </row>
    <row r="22" spans="1:33">
      <c r="A22" s="209" t="str">
        <f>'Master sheet'!A182</f>
        <v>Leicester East</v>
      </c>
      <c r="B22" s="142" t="str">
        <f>VLOOKUP('Master sheet'!A182,Westminster_Parliamentary_Const!$A$2:$C$651,2,FALSE)</f>
        <v>E14000782</v>
      </c>
      <c r="C22" s="120">
        <f>VLOOKUP(B22,'Master sheet'!$B$3:$Z$634,9,FALSE)</f>
        <v>0.10507529781094327</v>
      </c>
      <c r="D22" s="121">
        <f>VLOOKUP(B22,'Master sheet'!$B$3:$Z$634,10,FALSE)</f>
        <v>0.32203144562636726</v>
      </c>
      <c r="E22" s="120">
        <f>VLOOKUP(B22,'Master sheet'!$B$3:$Z$634,16,FALSE)</f>
        <v>0.26294379334280843</v>
      </c>
      <c r="F22" s="121">
        <f>VLOOKUP(B22,'Master sheet'!$B$3:$Z$634,17,FALSE)</f>
        <v>-0.58042779889474871</v>
      </c>
      <c r="G22" s="120">
        <f>VLOOKUP(B22,'Master sheet'!$B$3:$Z$634,21,FALSE)</f>
        <v>0.16295264623955433</v>
      </c>
      <c r="H22" s="121">
        <f>VLOOKUP(B22,'Master sheet'!$B$3:$Z$634,22,FALSE)</f>
        <v>-3.0691229311114517E-2</v>
      </c>
      <c r="I22" s="120">
        <f>VLOOKUP(B22,'Master sheet'!$B$3:$Z$634,24,FALSE)</f>
        <v>-1.5811238141572037E-4</v>
      </c>
      <c r="J22" s="121">
        <f>-VLOOKUP(B22,'Master sheet'!$B$3:$Z$634,25,FALSE)</f>
        <v>2.5763629725955259</v>
      </c>
      <c r="K22" s="185" t="str">
        <f>VLOOKUP(B22,RUC_PCON_2011_EN_LU!$A$2:$N$534,14)</f>
        <v>Predominantly Urban</v>
      </c>
      <c r="L22" s="185" t="str">
        <f>VLOOKUP(B22,'City and Town classifications'!$A$3:$G$634,4,FALSE)</f>
        <v>Other City</v>
      </c>
      <c r="M22" s="188">
        <f t="shared" si="7"/>
        <v>2</v>
      </c>
      <c r="N22" s="188" t="str">
        <f>VLOOKUP(A22,'BRES data'!$A$11:$AB$643,28,FALSE)</f>
        <v>Low</v>
      </c>
      <c r="O22" s="188" t="str">
        <f>IF(ISNUMBER(MATCH(A22,'Red Wall MP List'!$A$3:$A$52,0)),"Yes","No")</f>
        <v>No</v>
      </c>
      <c r="P22" s="121"/>
      <c r="Q22" s="121">
        <f t="shared" si="0"/>
        <v>0.86427830137298722</v>
      </c>
      <c r="R22" s="121">
        <f t="shared" si="1"/>
        <v>2.1317128233263678</v>
      </c>
      <c r="S22" s="186">
        <f t="shared" si="14"/>
        <v>168.56227358681375</v>
      </c>
      <c r="T22" s="121"/>
      <c r="U22" s="121"/>
      <c r="V22" s="121"/>
      <c r="W22" s="121"/>
      <c r="X22" s="121"/>
      <c r="Y22" s="121"/>
      <c r="Z22" s="121"/>
      <c r="AA22" s="121"/>
      <c r="AB22" s="121"/>
      <c r="AC22" s="121"/>
      <c r="AD22" s="121"/>
      <c r="AE22" s="145">
        <f t="shared" si="3"/>
        <v>0.57181884750400747</v>
      </c>
      <c r="AF22" s="121">
        <f t="shared" si="4"/>
        <v>1.7810719352645514</v>
      </c>
      <c r="AG22" s="186">
        <f t="shared" si="5"/>
        <v>147.28694541214495</v>
      </c>
    </row>
    <row r="23" spans="1:33">
      <c r="A23" s="209" t="str">
        <f>'Master sheet'!A389</f>
        <v>Tottenham</v>
      </c>
      <c r="B23" s="142" t="str">
        <f>VLOOKUP('Master sheet'!A389,Westminster_Parliamentary_Const!$A$2:$C$651,2,FALSE)</f>
        <v>E14001002</v>
      </c>
      <c r="C23" s="120">
        <f>VLOOKUP(B23,'Master sheet'!$B$3:$Z$634,9,FALSE)</f>
        <v>8.8027198862571737E-2</v>
      </c>
      <c r="D23" s="121">
        <f>VLOOKUP(B23,'Master sheet'!$B$3:$Z$634,10,FALSE)</f>
        <v>-0.32234640477036275</v>
      </c>
      <c r="E23" s="120">
        <f>VLOOKUP(B23,'Master sheet'!$B$3:$Z$634,16,FALSE)</f>
        <v>0.94775293260681615</v>
      </c>
      <c r="F23" s="121">
        <f>VLOOKUP(B23,'Master sheet'!$B$3:$Z$634,17,FALSE)</f>
        <v>1.6957530794722986</v>
      </c>
      <c r="G23" s="120">
        <f>VLOOKUP(B23,'Master sheet'!$B$3:$Z$634,21,FALSE)</f>
        <v>0.30109890109890108</v>
      </c>
      <c r="H23" s="121">
        <f>VLOOKUP(B23,'Master sheet'!$B$3:$Z$634,22,FALSE)</f>
        <v>3.9226622911915308</v>
      </c>
      <c r="I23" s="120">
        <f>VLOOKUP(B23,'Master sheet'!$B$3:$Z$634,24,FALSE)</f>
        <v>2.3352272727272805E-2</v>
      </c>
      <c r="J23" s="121">
        <f>-VLOOKUP(B23,'Master sheet'!$B$3:$Z$634,25,FALSE)</f>
        <v>0.10064112756202201</v>
      </c>
      <c r="K23" s="185" t="str">
        <f>VLOOKUP(B23,RUC_PCON_2011_EN_LU!$A$2:$N$534,14)</f>
        <v>Predominantly Urban</v>
      </c>
      <c r="L23" s="185" t="str">
        <f>VLOOKUP(B23,'City and Town classifications'!$A$3:$G$634,4,FALSE)</f>
        <v>Core City (London)</v>
      </c>
      <c r="M23" s="188">
        <f t="shared" si="7"/>
        <v>1</v>
      </c>
      <c r="N23" s="188" t="str">
        <f>VLOOKUP(A23,'BRES data'!$A$11:$AB$643,28,FALSE)</f>
        <v>Very low</v>
      </c>
      <c r="O23" s="188" t="str">
        <f>IF(ISNUMBER(MATCH(A23,'Red Wall MP List'!$A$3:$A$52,0)),"Yes","No")</f>
        <v>No</v>
      </c>
      <c r="P23" s="121"/>
      <c r="Q23" s="121">
        <f t="shared" si="0"/>
        <v>0.86250080270785789</v>
      </c>
      <c r="R23" s="121">
        <f t="shared" si="1"/>
        <v>2.1299353246612385</v>
      </c>
      <c r="S23" s="186">
        <f t="shared" si="14"/>
        <v>168.42172031293316</v>
      </c>
      <c r="T23" s="121"/>
      <c r="U23" s="121"/>
      <c r="V23" s="121"/>
      <c r="W23" s="121"/>
      <c r="X23" s="121"/>
      <c r="Y23" s="121"/>
      <c r="Z23" s="121"/>
      <c r="AA23" s="121"/>
      <c r="AB23" s="121"/>
      <c r="AC23" s="121"/>
      <c r="AD23" s="121"/>
      <c r="AE23" s="145">
        <f t="shared" si="3"/>
        <v>1.3491775233638721</v>
      </c>
      <c r="AF23" s="121">
        <f t="shared" si="4"/>
        <v>2.5584306111244159</v>
      </c>
      <c r="AG23" s="186">
        <f t="shared" si="5"/>
        <v>211.57114561207825</v>
      </c>
    </row>
    <row r="24" spans="1:33">
      <c r="A24" s="209" t="str">
        <f>'Master sheet'!A393</f>
        <v>Walthamstow</v>
      </c>
      <c r="B24" s="142" t="str">
        <f>VLOOKUP('Master sheet'!A393,Westminster_Parliamentary_Const!$A$2:$C$651,2,FALSE)</f>
        <v>E14001013</v>
      </c>
      <c r="C24" s="120">
        <f>VLOOKUP(B24,'Master sheet'!$B$3:$Z$634,9,FALSE)</f>
        <v>0.10038132427356061</v>
      </c>
      <c r="D24" s="121">
        <f>VLOOKUP(B24,'Master sheet'!$B$3:$Z$634,10,FALSE)</f>
        <v>0.14461033920284455</v>
      </c>
      <c r="E24" s="120">
        <f>VLOOKUP(B24,'Master sheet'!$B$3:$Z$634,16,FALSE)</f>
        <v>0.73504768882433591</v>
      </c>
      <c r="F24" s="121">
        <f>VLOOKUP(B24,'Master sheet'!$B$3:$Z$634,17,FALSE)</f>
        <v>0.98875958177099088</v>
      </c>
      <c r="G24" s="120">
        <f>VLOOKUP(B24,'Master sheet'!$B$3:$Z$634,21,FALSE)</f>
        <v>0.29733333333333334</v>
      </c>
      <c r="H24" s="121">
        <f>VLOOKUP(B24,'Master sheet'!$B$3:$Z$634,22,FALSE)</f>
        <v>3.8149024348142784</v>
      </c>
      <c r="I24" s="120">
        <f>VLOOKUP(B24,'Master sheet'!$B$3:$Z$634,24,FALSE)</f>
        <v>2.4121276220694599E-2</v>
      </c>
      <c r="J24" s="121">
        <f>-VLOOKUP(B24,'Master sheet'!$B$3:$Z$634,25,FALSE)</f>
        <v>1.9662498808389713E-2</v>
      </c>
      <c r="K24" s="185" t="str">
        <f>VLOOKUP(B24,RUC_PCON_2011_EN_LU!$A$2:$N$534,14)</f>
        <v>Predominantly Urban</v>
      </c>
      <c r="L24" s="185" t="str">
        <f>VLOOKUP(B24,'City and Town classifications'!$A$3:$G$634,4,FALSE)</f>
        <v>Core City (London)</v>
      </c>
      <c r="M24" s="188">
        <f t="shared" si="7"/>
        <v>1</v>
      </c>
      <c r="N24" s="188" t="str">
        <f>VLOOKUP(A24,'BRES data'!$A$11:$AB$643,28,FALSE)</f>
        <v>Very low</v>
      </c>
      <c r="O24" s="188" t="str">
        <f>IF(ISNUMBER(MATCH(A24,'Red Wall MP List'!$A$3:$A$52,0)),"Yes","No")</f>
        <v>No</v>
      </c>
      <c r="P24" s="121"/>
      <c r="Q24" s="121">
        <f t="shared" si="0"/>
        <v>0.8553679487679563</v>
      </c>
      <c r="R24" s="121">
        <f t="shared" si="1"/>
        <v>2.1228024707213371</v>
      </c>
      <c r="S24" s="186">
        <f t="shared" si="14"/>
        <v>167.85769965118368</v>
      </c>
      <c r="T24" s="121"/>
      <c r="U24" s="121"/>
      <c r="V24" s="121"/>
      <c r="W24" s="121"/>
      <c r="X24" s="121"/>
      <c r="Y24" s="121"/>
      <c r="Z24" s="121"/>
      <c r="AA24" s="121"/>
      <c r="AB24" s="121"/>
      <c r="AC24" s="121"/>
      <c r="AD24" s="121"/>
      <c r="AE24" s="145">
        <f t="shared" si="3"/>
        <v>1.2419837136491259</v>
      </c>
      <c r="AF24" s="121">
        <f t="shared" si="4"/>
        <v>2.4512368014096699</v>
      </c>
      <c r="AG24" s="186">
        <f t="shared" si="5"/>
        <v>202.70668119187474</v>
      </c>
    </row>
    <row r="25" spans="1:33" ht="29">
      <c r="A25" s="209" t="str">
        <f>'Master sheet'!A209</f>
        <v>Birmingham, Erdington</v>
      </c>
      <c r="B25" s="142" t="str">
        <f>VLOOKUP('Master sheet'!A209,Westminster_Parliamentary_Const!$A$2:$C$651,2,FALSE)</f>
        <v>E14000561</v>
      </c>
      <c r="C25" s="120">
        <f>VLOOKUP(B25,'Master sheet'!$B$3:$Z$634,9,FALSE)</f>
        <v>0.1318669606392443</v>
      </c>
      <c r="D25" s="121">
        <f>VLOOKUP(B25,'Master sheet'!$B$3:$Z$634,10,FALSE)</f>
        <v>1.3346929836744956</v>
      </c>
      <c r="E25" s="120">
        <f>VLOOKUP(B25,'Master sheet'!$B$3:$Z$634,16,FALSE)</f>
        <v>0.35778005723161943</v>
      </c>
      <c r="F25" s="121">
        <f>VLOOKUP(B25,'Master sheet'!$B$3:$Z$634,17,FALSE)</f>
        <v>-0.26520932696915306</v>
      </c>
      <c r="G25" s="120">
        <f>VLOOKUP(B25,'Master sheet'!$B$3:$Z$634,21,FALSE)</f>
        <v>0.16998191681735986</v>
      </c>
      <c r="H25" s="121">
        <f>VLOOKUP(B25,'Master sheet'!$B$3:$Z$634,22,FALSE)</f>
        <v>0.17046653362373049</v>
      </c>
      <c r="I25" s="120">
        <f>VLOOKUP(B25,'Master sheet'!$B$3:$Z$634,24,FALSE)</f>
        <v>1.2288868994330127E-2</v>
      </c>
      <c r="J25" s="121">
        <f>-VLOOKUP(B25,'Master sheet'!$B$3:$Z$634,25,FALSE)</f>
        <v>1.2656543834252429</v>
      </c>
      <c r="K25" s="185" t="str">
        <f>VLOOKUP(B25,RUC_PCON_2011_EN_LU!$A$2:$N$534,14)</f>
        <v>Predominantly Urban</v>
      </c>
      <c r="L25" s="185" t="str">
        <f>VLOOKUP(B25,'City and Town classifications'!$A$3:$G$634,4,FALSE)</f>
        <v>Core City (outside London)</v>
      </c>
      <c r="M25" s="188">
        <f t="shared" si="7"/>
        <v>1</v>
      </c>
      <c r="N25" s="188" t="str">
        <f>VLOOKUP(A25,'BRES data'!$A$11:$AB$643,28,FALSE)</f>
        <v>Very low</v>
      </c>
      <c r="O25" s="188" t="str">
        <f>IF(ISNUMBER(MATCH(A25,'Red Wall MP List'!$A$3:$A$52,0)),"Yes","No")</f>
        <v>No</v>
      </c>
      <c r="P25" s="121"/>
      <c r="Q25" s="121">
        <f t="shared" si="0"/>
        <v>0.8509919901423425</v>
      </c>
      <c r="R25" s="121">
        <f t="shared" si="1"/>
        <v>2.1184265120957231</v>
      </c>
      <c r="S25" s="186">
        <f t="shared" si="14"/>
        <v>167.51167671273538</v>
      </c>
      <c r="T25" s="121"/>
      <c r="U25" s="121"/>
      <c r="V25" s="121"/>
      <c r="W25" s="121"/>
      <c r="X25" s="121"/>
      <c r="Y25" s="121"/>
      <c r="Z25" s="121"/>
      <c r="AA25" s="121"/>
      <c r="AB25" s="121"/>
      <c r="AC25" s="121"/>
      <c r="AD25" s="121"/>
      <c r="AE25" s="145">
        <f t="shared" si="3"/>
        <v>0.626401143438579</v>
      </c>
      <c r="AF25" s="121">
        <f t="shared" si="4"/>
        <v>1.8356542311991229</v>
      </c>
      <c r="AG25" s="186">
        <f t="shared" si="5"/>
        <v>151.800665202239</v>
      </c>
    </row>
    <row r="26" spans="1:33">
      <c r="A26" s="209" t="str">
        <f>'Master sheet'!A112</f>
        <v>Bradford South</v>
      </c>
      <c r="B26" s="142" t="str">
        <f>VLOOKUP('Master sheet'!A112,Westminster_Parliamentary_Const!$A$2:$C$651,2,FALSE)</f>
        <v>E14000588</v>
      </c>
      <c r="C26" s="120">
        <f>VLOOKUP(B26,'Master sheet'!$B$3:$Z$634,9,FALSE)</f>
        <v>9.4752707863950167E-2</v>
      </c>
      <c r="D26" s="121">
        <f>VLOOKUP(B26,'Master sheet'!$B$3:$Z$634,10,FALSE)</f>
        <v>-6.8138058945031818E-2</v>
      </c>
      <c r="E26" s="120">
        <f>VLOOKUP(B26,'Master sheet'!$B$3:$Z$634,16,FALSE)</f>
        <v>0.4156749727384183</v>
      </c>
      <c r="F26" s="121">
        <f>VLOOKUP(B26,'Master sheet'!$B$3:$Z$634,17,FALSE)</f>
        <v>-7.2777170218324597E-2</v>
      </c>
      <c r="G26" s="120">
        <f>VLOOKUP(B26,'Master sheet'!$B$3:$Z$634,21,FALSE)</f>
        <v>0.14009661835748793</v>
      </c>
      <c r="H26" s="121">
        <f>VLOOKUP(B26,'Master sheet'!$B$3:$Z$634,22,FALSE)</f>
        <v>-0.6847658430910647</v>
      </c>
      <c r="I26" s="120">
        <f>VLOOKUP(B26,'Master sheet'!$B$3:$Z$634,24,FALSE)</f>
        <v>-3.8345353109267011E-3</v>
      </c>
      <c r="J26" s="121">
        <f>-VLOOKUP(B26,'Master sheet'!$B$3:$Z$634,25,FALSE)</f>
        <v>2.9635025501096659</v>
      </c>
      <c r="K26" s="185" t="str">
        <f>VLOOKUP(B26,RUC_PCON_2011_EN_LU!$A$2:$N$534,14)</f>
        <v>Predominantly Urban</v>
      </c>
      <c r="L26" s="185" t="str">
        <f>VLOOKUP(B26,'City and Town classifications'!$A$3:$G$634,4,FALSE)</f>
        <v>Other City</v>
      </c>
      <c r="M26" s="188">
        <f t="shared" si="7"/>
        <v>2</v>
      </c>
      <c r="N26" s="188" t="str">
        <f>VLOOKUP(A26,'BRES data'!$A$11:$AB$643,28,FALSE)</f>
        <v>Very low</v>
      </c>
      <c r="O26" s="188" t="str">
        <f>IF(ISNUMBER(MATCH(A26,'Red Wall MP List'!$A$3:$A$52,0)),"Yes","No")</f>
        <v>No</v>
      </c>
      <c r="P26" s="121"/>
      <c r="Q26" s="121">
        <f t="shared" si="0"/>
        <v>0.8388643281699798</v>
      </c>
      <c r="R26" s="121">
        <f t="shared" si="1"/>
        <v>2.1062988501233604</v>
      </c>
      <c r="S26" s="186">
        <f t="shared" si="14"/>
        <v>166.55269844278064</v>
      </c>
      <c r="T26" s="121"/>
      <c r="U26" s="121"/>
      <c r="V26" s="121"/>
      <c r="W26" s="121"/>
      <c r="X26" s="121"/>
      <c r="Y26" s="121"/>
      <c r="Z26" s="121"/>
      <c r="AA26" s="121"/>
      <c r="AB26" s="121"/>
      <c r="AC26" s="121"/>
      <c r="AD26" s="121"/>
      <c r="AE26" s="145">
        <f t="shared" si="3"/>
        <v>0.53445536946381123</v>
      </c>
      <c r="AF26" s="121">
        <f t="shared" si="4"/>
        <v>1.7437084572243551</v>
      </c>
      <c r="AG26" s="186">
        <f t="shared" si="5"/>
        <v>144.19714738571267</v>
      </c>
    </row>
    <row r="27" spans="1:33">
      <c r="A27" s="209" t="str">
        <f>'Master sheet'!A78</f>
        <v>Pendle</v>
      </c>
      <c r="B27" s="142" t="str">
        <f>VLOOKUP('Master sheet'!A78,Westminster_Parliamentary_Const!$A$2:$C$651,2,FALSE)</f>
        <v>E14000875</v>
      </c>
      <c r="C27" s="120">
        <f>VLOOKUP(B27,'Master sheet'!$B$3:$Z$634,9,FALSE)</f>
        <v>0.10144190567931682</v>
      </c>
      <c r="D27" s="121">
        <f>VLOOKUP(B27,'Master sheet'!$B$3:$Z$634,10,FALSE)</f>
        <v>0.18469780986344925</v>
      </c>
      <c r="E27" s="120">
        <f>VLOOKUP(B27,'Master sheet'!$B$3:$Z$634,16,FALSE)</f>
        <v>0.26849688190281201</v>
      </c>
      <c r="F27" s="121">
        <f>VLOOKUP(B27,'Master sheet'!$B$3:$Z$634,17,FALSE)</f>
        <v>-0.5619703437127932</v>
      </c>
      <c r="G27" s="120">
        <f>VLOOKUP(B27,'Master sheet'!$B$3:$Z$634,21,FALSE)</f>
        <v>0.17679558011049723</v>
      </c>
      <c r="H27" s="121">
        <f>VLOOKUP(B27,'Master sheet'!$B$3:$Z$634,22,FALSE)</f>
        <v>0.36545422833083591</v>
      </c>
      <c r="I27" s="120">
        <f>VLOOKUP(B27,'Master sheet'!$B$3:$Z$634,24,FALSE)</f>
        <v>2.0482476103778069E-3</v>
      </c>
      <c r="J27" s="121">
        <f>-VLOOKUP(B27,'Master sheet'!$B$3:$Z$634,25,FALSE)</f>
        <v>2.3440259179518526</v>
      </c>
      <c r="K27" s="185" t="str">
        <f>VLOOKUP(B27,RUC_PCON_2011_EN_LU!$A$2:$N$534,14)</f>
        <v>Predominantly Urban</v>
      </c>
      <c r="L27" s="185" t="str">
        <f>VLOOKUP(B27,'City and Town classifications'!$A$3:$G$634,4,FALSE)</f>
        <v>Small Town</v>
      </c>
      <c r="M27" s="188">
        <f t="shared" si="7"/>
        <v>3</v>
      </c>
      <c r="N27" s="188" t="str">
        <f>VLOOKUP(A27,'BRES data'!$A$11:$AB$643,28,FALSE)</f>
        <v>Mid</v>
      </c>
      <c r="O27" s="188" t="str">
        <f>IF(ISNUMBER(MATCH(A27,'Red Wall MP List'!$A$3:$A$52,0)),"Yes","No")</f>
        <v>No</v>
      </c>
      <c r="P27" s="121"/>
      <c r="Q27" s="121">
        <f t="shared" si="0"/>
        <v>0.8101552233747743</v>
      </c>
      <c r="R27" s="121">
        <f t="shared" si="1"/>
        <v>2.0775897453281549</v>
      </c>
      <c r="S27" s="186">
        <f t="shared" si="14"/>
        <v>164.28256527851573</v>
      </c>
      <c r="T27" s="121"/>
      <c r="U27" s="121"/>
      <c r="V27" s="121"/>
      <c r="W27" s="121"/>
      <c r="X27" s="121"/>
      <c r="Y27" s="121"/>
      <c r="Z27" s="121"/>
      <c r="AA27" s="121"/>
      <c r="AB27" s="121"/>
      <c r="AC27" s="121"/>
      <c r="AD27" s="121"/>
      <c r="AE27" s="145">
        <f t="shared" si="3"/>
        <v>0.5830519031083361</v>
      </c>
      <c r="AF27" s="121">
        <f t="shared" si="4"/>
        <v>1.79230499086888</v>
      </c>
      <c r="AG27" s="186">
        <f t="shared" si="5"/>
        <v>148.21587052451582</v>
      </c>
    </row>
    <row r="28" spans="1:33">
      <c r="A28" s="209" t="str">
        <f>'Master sheet'!A348</f>
        <v>East Ham</v>
      </c>
      <c r="B28" s="142" t="str">
        <f>VLOOKUP('Master sheet'!A348,Westminster_Parliamentary_Const!$A$2:$C$651,2,FALSE)</f>
        <v>E14000679</v>
      </c>
      <c r="C28" s="120">
        <f>VLOOKUP(B28,'Master sheet'!$B$3:$Z$634,9,FALSE)</f>
        <v>9.068556642219934E-2</v>
      </c>
      <c r="D28" s="121">
        <f>VLOOKUP(B28,'Master sheet'!$B$3:$Z$634,10,FALSE)</f>
        <v>-0.22186639354888493</v>
      </c>
      <c r="E28" s="120">
        <f>VLOOKUP(B28,'Master sheet'!$B$3:$Z$634,16,FALSE)</f>
        <v>0.99986638287948049</v>
      </c>
      <c r="F28" s="121">
        <f>VLOOKUP(B28,'Master sheet'!$B$3:$Z$634,17,FALSE)</f>
        <v>1.8689686985626863</v>
      </c>
      <c r="G28" s="120">
        <f>VLOOKUP(B28,'Master sheet'!$B$3:$Z$634,21,FALSE)</f>
        <v>0.27555555555555555</v>
      </c>
      <c r="H28" s="121">
        <f>VLOOKUP(B28,'Master sheet'!$B$3:$Z$634,22,FALSE)</f>
        <v>3.1916842771149638</v>
      </c>
      <c r="I28" s="120">
        <f>VLOOKUP(B28,'Master sheet'!$B$3:$Z$634,24,FALSE)</f>
        <v>2.3254067584480564E-2</v>
      </c>
      <c r="J28" s="121">
        <f>-VLOOKUP(B28,'Master sheet'!$B$3:$Z$634,25,FALSE)</f>
        <v>0.11098245613581612</v>
      </c>
      <c r="K28" s="185" t="str">
        <f>VLOOKUP(B28,RUC_PCON_2011_EN_LU!$A$2:$N$534,14)</f>
        <v>Predominantly Urban</v>
      </c>
      <c r="L28" s="185" t="str">
        <f>VLOOKUP(B28,'City and Town classifications'!$A$3:$G$634,4,FALSE)</f>
        <v>Core City (London)</v>
      </c>
      <c r="M28" s="188">
        <f t="shared" si="7"/>
        <v>1</v>
      </c>
      <c r="N28" s="188" t="str">
        <f>VLOOKUP(A28,'BRES data'!$A$11:$AB$643,28,FALSE)</f>
        <v>Very low</v>
      </c>
      <c r="O28" s="188" t="str">
        <f>IF(ISNUMBER(MATCH(A28,'Red Wall MP List'!$A$3:$A$52,0)),"Yes","No")</f>
        <v>No</v>
      </c>
      <c r="P28" s="121"/>
      <c r="Q28" s="121">
        <f t="shared" si="0"/>
        <v>0.80648085014191873</v>
      </c>
      <c r="R28" s="121">
        <f t="shared" si="1"/>
        <v>2.0739153720952994</v>
      </c>
      <c r="S28" s="186">
        <f t="shared" si="14"/>
        <v>163.99201924466013</v>
      </c>
      <c r="T28" s="121"/>
      <c r="U28" s="121"/>
      <c r="V28" s="121"/>
      <c r="W28" s="121"/>
      <c r="X28" s="121"/>
      <c r="Y28" s="121"/>
      <c r="Z28" s="121"/>
      <c r="AA28" s="121"/>
      <c r="AB28" s="121"/>
      <c r="AC28" s="121"/>
      <c r="AD28" s="121"/>
      <c r="AE28" s="145">
        <f t="shared" si="3"/>
        <v>1.2374422595661454</v>
      </c>
      <c r="AF28" s="121">
        <f t="shared" si="4"/>
        <v>2.4466953473266893</v>
      </c>
      <c r="AG28" s="186">
        <f t="shared" si="5"/>
        <v>202.33112258227126</v>
      </c>
    </row>
    <row r="29" spans="1:33">
      <c r="A29" s="209" t="str">
        <f>'Master sheet'!A52</f>
        <v>Copeland</v>
      </c>
      <c r="B29" s="142" t="str">
        <f>VLOOKUP('Master sheet'!A52,Westminster_Parliamentary_Const!$A$2:$C$651,2,FALSE)</f>
        <v>E14000647</v>
      </c>
      <c r="C29" s="120">
        <f>VLOOKUP(B29,'Master sheet'!$B$3:$Z$634,9,FALSE)</f>
        <v>7.7518097109868553E-2</v>
      </c>
      <c r="D29" s="121">
        <f>VLOOKUP(B29,'Master sheet'!$B$3:$Z$634,10,FALSE)</f>
        <v>-0.7195656148133831</v>
      </c>
      <c r="E29" s="120">
        <f>VLOOKUP(B29,'Master sheet'!$B$3:$Z$634,16,FALSE)</f>
        <v>0.810898575532921</v>
      </c>
      <c r="F29" s="121">
        <f>VLOOKUP(B29,'Master sheet'!$B$3:$Z$634,17,FALSE)</f>
        <v>1.2408741170980471</v>
      </c>
      <c r="G29" s="120">
        <f>VLOOKUP(B29,'Master sheet'!$B$3:$Z$634,21,FALSE)</f>
        <v>0.15217391304347827</v>
      </c>
      <c r="H29" s="121">
        <f>VLOOKUP(B29,'Master sheet'!$B$3:$Z$634,22,FALSE)</f>
        <v>-0.33914796504131184</v>
      </c>
      <c r="I29" s="120">
        <f>VLOOKUP(B29,'Master sheet'!$B$3:$Z$634,24,FALSE)</f>
        <v>-1.2124379409459429E-3</v>
      </c>
      <c r="J29" s="121">
        <f>-VLOOKUP(B29,'Master sheet'!$B$3:$Z$634,25,FALSE)</f>
        <v>2.6873869650754072</v>
      </c>
      <c r="K29" s="185" t="str">
        <f>VLOOKUP(B29,RUC_PCON_2011_EN_LU!$A$2:$N$534,14)</f>
        <v>Predominantly Rural</v>
      </c>
      <c r="L29" s="185" t="str">
        <f>VLOOKUP(B29,'City and Town classifications'!$A$3:$G$634,4,FALSE)</f>
        <v>Village or smaller</v>
      </c>
      <c r="M29" s="188">
        <f t="shared" si="7"/>
        <v>3</v>
      </c>
      <c r="N29" s="188" t="str">
        <f>VLOOKUP(A29,'BRES data'!$A$11:$AB$643,28,FALSE)</f>
        <v>High</v>
      </c>
      <c r="O29" s="188" t="str">
        <f>IF(ISNUMBER(MATCH(A29,'Red Wall MP List'!$A$3:$A$52,0)),"Yes","No")</f>
        <v>No</v>
      </c>
      <c r="P29" s="121"/>
      <c r="Q29" s="121">
        <f t="shared" si="0"/>
        <v>0.80622814209679727</v>
      </c>
      <c r="R29" s="121">
        <f t="shared" si="1"/>
        <v>2.0736626640501781</v>
      </c>
      <c r="S29" s="186">
        <f t="shared" si="14"/>
        <v>163.9720367019024</v>
      </c>
      <c r="T29" s="121"/>
      <c r="U29" s="121"/>
      <c r="V29" s="121"/>
      <c r="W29" s="121"/>
      <c r="X29" s="121"/>
      <c r="Y29" s="121"/>
      <c r="Z29" s="121"/>
      <c r="AA29" s="121"/>
      <c r="AB29" s="121"/>
      <c r="AC29" s="121"/>
      <c r="AD29" s="121"/>
      <c r="AE29" s="145">
        <f t="shared" si="3"/>
        <v>0.71738687557968983</v>
      </c>
      <c r="AF29" s="121">
        <f t="shared" si="4"/>
        <v>1.9266399633402336</v>
      </c>
      <c r="AG29" s="186">
        <f t="shared" si="5"/>
        <v>159.32479171157129</v>
      </c>
    </row>
    <row r="30" spans="1:33" ht="29">
      <c r="A30" s="209" t="str">
        <f>'Master sheet'!A550</f>
        <v>Newport East</v>
      </c>
      <c r="B30" s="142" t="str">
        <f>VLOOKUP('Master sheet'!A550,Westminster_Parliamentary_Const!$A$2:$C$651,2,FALSE)</f>
        <v>W07000055</v>
      </c>
      <c r="C30" s="120">
        <f>VLOOKUP(B30,'Master sheet'!$B$3:$Z$634,9,FALSE)</f>
        <v>0.13816877825371843</v>
      </c>
      <c r="D30" s="121">
        <f>VLOOKUP(B30,'Master sheet'!$B$3:$Z$634,10,FALSE)</f>
        <v>1.5728867963866735</v>
      </c>
      <c r="E30" s="120">
        <f>VLOOKUP(B30,'Master sheet'!$B$3:$Z$634,16,FALSE)</f>
        <v>0.1153284920679611</v>
      </c>
      <c r="F30" s="121">
        <f>VLOOKUP(B30,'Master sheet'!$B$3:$Z$634,17,FALSE)</f>
        <v>-1.071074180275275</v>
      </c>
      <c r="G30" s="120">
        <f>VLOOKUP(B30,'Master sheet'!$B$3:$Z$634,21,FALSE)</f>
        <v>0.14680851063829786</v>
      </c>
      <c r="H30" s="121">
        <f>VLOOKUP(B30,'Master sheet'!$B$3:$Z$634,22,FALSE)</f>
        <v>-0.49269054575788346</v>
      </c>
      <c r="I30" s="120">
        <f>VLOOKUP(B30,'Master sheet'!$B$3:$Z$634,24,FALSE)</f>
        <v>8.8674275680420411E-3</v>
      </c>
      <c r="J30" s="121">
        <f>-VLOOKUP(B30,'Master sheet'!$B$3:$Z$634,25,FALSE)</f>
        <v>1.6259435595235801</v>
      </c>
      <c r="K30" s="185" t="str">
        <f>VLOOKUP(B30,RUC_PCON_2011_EN_LU!$A$2:$N$534,14)</f>
        <v>Urban with Significant Rural</v>
      </c>
      <c r="L30" s="185" t="str">
        <f>VLOOKUP(B30,'City and Town classifications'!$A$3:$G$634,4,FALSE)</f>
        <v>Large Town</v>
      </c>
      <c r="M30" s="188">
        <f t="shared" si="7"/>
        <v>3</v>
      </c>
      <c r="N30" s="188" t="str">
        <f>VLOOKUP(A30,'BRES data'!$A$11:$AB$643,28,FALSE)</f>
        <v>Very low</v>
      </c>
      <c r="O30" s="188" t="str">
        <f>IF(ISNUMBER(MATCH(A30,'Red Wall MP List'!$A$3:$A$52,0)),"Yes","No")</f>
        <v>No</v>
      </c>
      <c r="P30" s="121"/>
      <c r="Q30" s="121">
        <f t="shared" si="0"/>
        <v>0.80564933096455815</v>
      </c>
      <c r="R30" s="121">
        <f t="shared" si="1"/>
        <v>2.073083852917939</v>
      </c>
      <c r="S30" s="186">
        <f t="shared" si="14"/>
        <v>163.92626800390519</v>
      </c>
      <c r="T30" s="121"/>
      <c r="U30" s="121"/>
      <c r="V30" s="121"/>
      <c r="W30" s="121"/>
      <c r="X30" s="121"/>
      <c r="Y30" s="121"/>
      <c r="Z30" s="121"/>
      <c r="AA30" s="121"/>
      <c r="AB30" s="121"/>
      <c r="AC30" s="121"/>
      <c r="AD30" s="121"/>
      <c r="AE30" s="145">
        <f t="shared" si="3"/>
        <v>0.40876640746927378</v>
      </c>
      <c r="AF30" s="121">
        <f t="shared" si="4"/>
        <v>1.6180194952298177</v>
      </c>
      <c r="AG30" s="186">
        <f t="shared" si="5"/>
        <v>133.80321386867658</v>
      </c>
    </row>
    <row r="31" spans="1:33">
      <c r="A31" s="209" t="str">
        <f>'Master sheet'!A511</f>
        <v>Plymouth, Sutton and Devonport</v>
      </c>
      <c r="B31" s="142" t="str">
        <f>VLOOKUP('Master sheet'!A511,Westminster_Parliamentary_Const!$A$2:$C$651,2,FALSE)</f>
        <v>E14000880</v>
      </c>
      <c r="C31" s="120">
        <f>VLOOKUP(B31,'Master sheet'!$B$3:$Z$634,9,FALSE)</f>
        <v>0.15751553480815733</v>
      </c>
      <c r="D31" s="121">
        <f>VLOOKUP(B31,'Master sheet'!$B$3:$Z$634,10,FALSE)</f>
        <v>2.3041484718645147</v>
      </c>
      <c r="E31" s="120">
        <f>VLOOKUP(B31,'Master sheet'!$B$3:$Z$634,16,FALSE)</f>
        <v>0.26845679870006345</v>
      </c>
      <c r="F31" s="121">
        <f>VLOOKUP(B31,'Master sheet'!$B$3:$Z$634,17,FALSE)</f>
        <v>-0.56210357297976532</v>
      </c>
      <c r="G31" s="120">
        <f>VLOOKUP(B31,'Master sheet'!$B$3:$Z$634,21,FALSE)</f>
        <v>0.14208389715832206</v>
      </c>
      <c r="H31" s="121">
        <f>VLOOKUP(B31,'Master sheet'!$B$3:$Z$634,22,FALSE)</f>
        <v>-0.62789556708179561</v>
      </c>
      <c r="I31" s="120">
        <f>VLOOKUP(B31,'Master sheet'!$B$3:$Z$634,24,FALSE)</f>
        <v>1.7697794539641043E-2</v>
      </c>
      <c r="J31" s="121">
        <f>-VLOOKUP(B31,'Master sheet'!$B$3:$Z$634,25,FALSE)</f>
        <v>0.69607651097528456</v>
      </c>
      <c r="K31" s="185" t="str">
        <f>VLOOKUP(B31,RUC_PCON_2011_EN_LU!$A$2:$N$534,14)</f>
        <v>Predominantly Urban</v>
      </c>
      <c r="L31" s="185" t="str">
        <f>VLOOKUP(B31,'City and Town classifications'!$A$3:$G$634,4,FALSE)</f>
        <v>Other City</v>
      </c>
      <c r="M31" s="188">
        <f t="shared" si="7"/>
        <v>2</v>
      </c>
      <c r="N31" s="188" t="str">
        <f>VLOOKUP(A31,'BRES data'!$A$11:$AB$643,28,FALSE)</f>
        <v>High</v>
      </c>
      <c r="O31" s="188" t="str">
        <f>IF(ISNUMBER(MATCH(A31,'Red Wall MP List'!$A$3:$A$52,0)),"Yes","No")</f>
        <v>No</v>
      </c>
      <c r="P31" s="121"/>
      <c r="Q31" s="121">
        <f t="shared" si="0"/>
        <v>0.8017418042696729</v>
      </c>
      <c r="R31" s="121">
        <f t="shared" si="1"/>
        <v>2.0691763262230536</v>
      </c>
      <c r="S31" s="186">
        <f t="shared" si="14"/>
        <v>163.6172856791832</v>
      </c>
      <c r="T31" s="121"/>
      <c r="U31" s="121"/>
      <c r="V31" s="121"/>
      <c r="W31" s="121"/>
      <c r="X31" s="121"/>
      <c r="Y31" s="121"/>
      <c r="Z31" s="121"/>
      <c r="AA31" s="121"/>
      <c r="AB31" s="121"/>
      <c r="AC31" s="121"/>
      <c r="AD31" s="121"/>
      <c r="AE31" s="145">
        <f t="shared" si="3"/>
        <v>0.45255646069455957</v>
      </c>
      <c r="AF31" s="121">
        <f t="shared" si="4"/>
        <v>1.6618095484551034</v>
      </c>
      <c r="AG31" s="186">
        <f t="shared" si="5"/>
        <v>137.42446186618071</v>
      </c>
    </row>
    <row r="32" spans="1:33">
      <c r="A32" s="209" t="str">
        <f>'Master sheet'!A429</f>
        <v>Gravesham</v>
      </c>
      <c r="B32" s="142" t="str">
        <f>VLOOKUP('Master sheet'!A429,Westminster_Parliamentary_Const!$A$2:$C$651,2,FALSE)</f>
        <v>E14000715</v>
      </c>
      <c r="C32" s="120">
        <f>VLOOKUP(B32,'Master sheet'!$B$3:$Z$634,9,FALSE)</f>
        <v>0.16737621038260736</v>
      </c>
      <c r="D32" s="121">
        <f>VLOOKUP(B32,'Master sheet'!$B$3:$Z$634,10,FALSE)</f>
        <v>2.6768587047981756</v>
      </c>
      <c r="E32" s="120">
        <f>VLOOKUP(B32,'Master sheet'!$B$3:$Z$634,16,FALSE)</f>
        <v>0.23922090886110842</v>
      </c>
      <c r="F32" s="121">
        <f>VLOOKUP(B32,'Master sheet'!$B$3:$Z$634,17,FALSE)</f>
        <v>-0.65927834708543043</v>
      </c>
      <c r="G32" s="120">
        <f>VLOOKUP(B32,'Master sheet'!$B$3:$Z$634,21,FALSE)</f>
        <v>0.18032786885245902</v>
      </c>
      <c r="H32" s="121">
        <f>VLOOKUP(B32,'Master sheet'!$B$3:$Z$634,22,FALSE)</f>
        <v>0.46653830149434156</v>
      </c>
      <c r="I32" s="120">
        <f>VLOOKUP(B32,'Master sheet'!$B$3:$Z$634,24,FALSE)</f>
        <v>2.6553773024361238E-2</v>
      </c>
      <c r="J32" s="121">
        <f>-VLOOKUP(B32,'Master sheet'!$B$3:$Z$634,25,FALSE)</f>
        <v>-0.23648751519483086</v>
      </c>
      <c r="K32" s="185" t="str">
        <f>VLOOKUP(B32,RUC_PCON_2011_EN_LU!$A$2:$N$534,14)</f>
        <v>Predominantly Urban</v>
      </c>
      <c r="L32" s="185" t="str">
        <f>VLOOKUP(B32,'City and Town classifications'!$A$3:$G$634,4,FALSE)</f>
        <v>Medium Town</v>
      </c>
      <c r="M32" s="188">
        <f t="shared" si="7"/>
        <v>3</v>
      </c>
      <c r="N32" s="188" t="str">
        <f>VLOOKUP(A32,'BRES data'!$A$11:$AB$643,28,FALSE)</f>
        <v>Mid</v>
      </c>
      <c r="O32" s="188" t="str">
        <f>IF(ISNUMBER(MATCH(A32,'Red Wall MP List'!$A$3:$A$52,0)),"Yes","No")</f>
        <v>No</v>
      </c>
      <c r="P32" s="121"/>
      <c r="Q32" s="121">
        <f t="shared" si="0"/>
        <v>0.78133372226926678</v>
      </c>
      <c r="R32" s="121">
        <f t="shared" si="1"/>
        <v>2.0487682442226474</v>
      </c>
      <c r="S32" s="186">
        <f t="shared" si="14"/>
        <v>162.00354452986335</v>
      </c>
      <c r="T32" s="121"/>
      <c r="U32" s="121"/>
      <c r="V32" s="121"/>
      <c r="W32" s="121"/>
      <c r="X32" s="121"/>
      <c r="Y32" s="121"/>
      <c r="Z32" s="121"/>
      <c r="AA32" s="121"/>
      <c r="AB32" s="121"/>
      <c r="AC32" s="121"/>
      <c r="AD32" s="121"/>
      <c r="AE32" s="145">
        <f t="shared" si="3"/>
        <v>0.56190778600306401</v>
      </c>
      <c r="AF32" s="121">
        <f t="shared" si="4"/>
        <v>1.7711608737636078</v>
      </c>
      <c r="AG32" s="186">
        <f t="shared" si="5"/>
        <v>146.46734349412972</v>
      </c>
    </row>
    <row r="33" spans="1:33" ht="29">
      <c r="A33" s="209" t="str">
        <f>'Master sheet'!A259</f>
        <v>West Bromwich West</v>
      </c>
      <c r="B33" s="142" t="str">
        <f>VLOOKUP('Master sheet'!A259,Westminster_Parliamentary_Const!$A$2:$C$651,2,FALSE)</f>
        <v>E14001030</v>
      </c>
      <c r="C33" s="120">
        <f>VLOOKUP(B33,'Master sheet'!$B$3:$Z$634,9,FALSE)</f>
        <v>0.10732013717358359</v>
      </c>
      <c r="D33" s="121">
        <f>VLOOKUP(B33,'Master sheet'!$B$3:$Z$634,10,FALSE)</f>
        <v>0.40688106829484133</v>
      </c>
      <c r="E33" s="120">
        <f>VLOOKUP(B33,'Master sheet'!$B$3:$Z$634,16,FALSE)</f>
        <v>0.56639533495091543</v>
      </c>
      <c r="F33" s="121">
        <f>VLOOKUP(B33,'Master sheet'!$B$3:$Z$634,17,FALSE)</f>
        <v>0.42818986830185218</v>
      </c>
      <c r="G33" s="120">
        <f>VLOOKUP(B33,'Master sheet'!$B$3:$Z$634,21,FALSE)</f>
        <v>0.15769944341372913</v>
      </c>
      <c r="H33" s="121">
        <f>VLOOKUP(B33,'Master sheet'!$B$3:$Z$634,22,FALSE)</f>
        <v>-0.18102297667940287</v>
      </c>
      <c r="I33" s="120">
        <f>VLOOKUP(B33,'Master sheet'!$B$3:$Z$634,24,FALSE)</f>
        <v>7.1013621794870918E-3</v>
      </c>
      <c r="J33" s="121">
        <f>-VLOOKUP(B33,'Master sheet'!$B$3:$Z$634,25,FALSE)</f>
        <v>1.81191612619954</v>
      </c>
      <c r="K33" s="185" t="str">
        <f>VLOOKUP(B33,RUC_PCON_2011_EN_LU!$A$2:$N$534,14)</f>
        <v>Predominantly Urban</v>
      </c>
      <c r="L33" s="185" t="str">
        <f>VLOOKUP(B33,'City and Town classifications'!$A$3:$G$634,4,FALSE)</f>
        <v>Medium Town in Conurbation</v>
      </c>
      <c r="M33" s="188">
        <f t="shared" si="7"/>
        <v>2</v>
      </c>
      <c r="N33" s="188" t="str">
        <f>VLOOKUP(A33,'BRES data'!$A$11:$AB$643,28,FALSE)</f>
        <v>Low</v>
      </c>
      <c r="O33" s="188" t="str">
        <f>IF(ISNUMBER(MATCH(A33,'Red Wall MP List'!$A$3:$A$52,0)),"Yes","No")</f>
        <v>Yes</v>
      </c>
      <c r="P33" s="121"/>
      <c r="Q33" s="121">
        <f t="shared" si="0"/>
        <v>0.78079354676853541</v>
      </c>
      <c r="R33" s="121">
        <f t="shared" si="1"/>
        <v>2.0482280687219161</v>
      </c>
      <c r="S33" s="186">
        <f t="shared" si="14"/>
        <v>161.96083089154263</v>
      </c>
      <c r="T33" s="121"/>
      <c r="U33" s="121"/>
      <c r="V33" s="121"/>
      <c r="W33" s="121"/>
      <c r="X33" s="121"/>
      <c r="Y33" s="121"/>
      <c r="Z33" s="121"/>
      <c r="AA33" s="121"/>
      <c r="AB33" s="121"/>
      <c r="AC33" s="121"/>
      <c r="AD33" s="121"/>
      <c r="AE33" s="145">
        <f t="shared" si="3"/>
        <v>0.61649102152920765</v>
      </c>
      <c r="AF33" s="121">
        <f t="shared" si="4"/>
        <v>1.8257441092897515</v>
      </c>
      <c r="AG33" s="186">
        <f t="shared" si="5"/>
        <v>150.98114098438282</v>
      </c>
    </row>
    <row r="34" spans="1:33" ht="29">
      <c r="A34" s="209" t="str">
        <f>'Master sheet'!A548</f>
        <v>Torfaen</v>
      </c>
      <c r="B34" s="142" t="str">
        <f>VLOOKUP('Master sheet'!A548,Westminster_Parliamentary_Const!$A$2:$C$651,2,FALSE)</f>
        <v>W07000053</v>
      </c>
      <c r="C34" s="120">
        <f>VLOOKUP(B34,'Master sheet'!$B$3:$Z$634,9,FALSE)</f>
        <v>0.14614224497838135</v>
      </c>
      <c r="D34" s="121">
        <f>VLOOKUP(B34,'Master sheet'!$B$3:$Z$634,10,FALSE)</f>
        <v>1.8742649948478536</v>
      </c>
      <c r="E34" s="120">
        <f>VLOOKUP(B34,'Master sheet'!$B$3:$Z$634,16,FALSE)</f>
        <v>-0.12700168479886945</v>
      </c>
      <c r="F34" s="121">
        <f>VLOOKUP(B34,'Master sheet'!$B$3:$Z$634,17,FALSE)</f>
        <v>-1.8765355609869834</v>
      </c>
      <c r="G34" s="120">
        <f>VLOOKUP(B34,'Master sheet'!$B$3:$Z$634,21,FALSE)</f>
        <v>0.13822894168466524</v>
      </c>
      <c r="H34" s="121">
        <f>VLOOKUP(B34,'Master sheet'!$B$3:$Z$634,22,FALSE)</f>
        <v>-0.73821344583050819</v>
      </c>
      <c r="I34" s="120">
        <f>VLOOKUP(B34,'Master sheet'!$B$3:$Z$634,24,FALSE)</f>
        <v>7.8797606887495153E-3</v>
      </c>
      <c r="J34" s="121">
        <f>-VLOOKUP(B34,'Master sheet'!$B$3:$Z$634,25,FALSE)</f>
        <v>1.7299481709910853</v>
      </c>
      <c r="K34" s="185" t="str">
        <f>VLOOKUP(B34,RUC_PCON_2011_EN_LU!$A$2:$N$534,14)</f>
        <v>Urban with Significant Rural</v>
      </c>
      <c r="L34" s="185" t="str">
        <f>VLOOKUP(B34,'City and Town classifications'!$A$3:$G$634,4,FALSE)</f>
        <v>Medium Town</v>
      </c>
      <c r="M34" s="188">
        <f t="shared" si="7"/>
        <v>3</v>
      </c>
      <c r="N34" s="188" t="str">
        <f>VLOOKUP(A34,'BRES data'!$A$11:$AB$643,28,FALSE)</f>
        <v>Mid</v>
      </c>
      <c r="O34" s="188" t="str">
        <f>IF(ISNUMBER(MATCH(A34,'Red Wall MP List'!$A$3:$A$52,0)),"Yes","No")</f>
        <v>No</v>
      </c>
      <c r="P34" s="121"/>
      <c r="Q34" s="121">
        <f t="shared" si="0"/>
        <v>0.76561288747673106</v>
      </c>
      <c r="R34" s="121">
        <f t="shared" si="1"/>
        <v>2.0330474094301119</v>
      </c>
      <c r="S34" s="186">
        <f t="shared" si="14"/>
        <v>160.76044103753765</v>
      </c>
      <c r="T34" s="121"/>
      <c r="U34" s="121"/>
      <c r="V34" s="121"/>
      <c r="W34" s="121"/>
      <c r="X34" s="121"/>
      <c r="Y34" s="121"/>
      <c r="Z34" s="121"/>
      <c r="AA34" s="121"/>
      <c r="AB34" s="121"/>
      <c r="AC34" s="121"/>
      <c r="AD34" s="121"/>
      <c r="AE34" s="145">
        <f t="shared" si="3"/>
        <v>0.24736603975536184</v>
      </c>
      <c r="AF34" s="121">
        <f t="shared" si="4"/>
        <v>1.4566191275159057</v>
      </c>
      <c r="AG34" s="186">
        <f t="shared" si="5"/>
        <v>120.45610156046536</v>
      </c>
    </row>
    <row r="35" spans="1:33" ht="29">
      <c r="A35" s="209" t="str">
        <f>'Master sheet'!A569</f>
        <v>Ogmore</v>
      </c>
      <c r="B35" s="142" t="str">
        <f>VLOOKUP('Master sheet'!A569,Westminster_Parliamentary_Const!$A$2:$C$651,2,FALSE)</f>
        <v>W07000074</v>
      </c>
      <c r="C35" s="120">
        <f>VLOOKUP(B35,'Master sheet'!$B$3:$Z$634,9,FALSE)</f>
        <v>0.13023528563689968</v>
      </c>
      <c r="D35" s="121">
        <f>VLOOKUP(B35,'Master sheet'!$B$3:$Z$634,10,FALSE)</f>
        <v>1.2730195247310079</v>
      </c>
      <c r="E35" s="120">
        <f>VLOOKUP(B35,'Master sheet'!$B$3:$Z$634,16,FALSE)</f>
        <v>0.124397236333305</v>
      </c>
      <c r="F35" s="121">
        <f>VLOOKUP(B35,'Master sheet'!$B$3:$Z$634,17,FALSE)</f>
        <v>-1.0409313257132558</v>
      </c>
      <c r="G35" s="120">
        <f>VLOOKUP(B35,'Master sheet'!$B$3:$Z$634,21,FALSE)</f>
        <v>0.15012106537530268</v>
      </c>
      <c r="H35" s="121">
        <f>VLOOKUP(B35,'Master sheet'!$B$3:$Z$634,22,FALSE)</f>
        <v>-0.39789463583814627</v>
      </c>
      <c r="I35" s="120">
        <f>VLOOKUP(B35,'Master sheet'!$B$3:$Z$634,24,FALSE)</f>
        <v>7.9289940828402017E-3</v>
      </c>
      <c r="J35" s="121">
        <f>-VLOOKUP(B35,'Master sheet'!$B$3:$Z$634,25,FALSE)</f>
        <v>1.7247637306387915</v>
      </c>
      <c r="K35" s="185" t="str">
        <f>VLOOKUP(B35,RUC_PCON_2011_EN_LU!$A$2:$N$534,14)</f>
        <v>Urban with Significant Rural</v>
      </c>
      <c r="L35" s="185" t="str">
        <f>VLOOKUP(B35,'City and Town classifications'!$A$3:$G$634,4,FALSE)</f>
        <v>Small Town</v>
      </c>
      <c r="M35" s="188">
        <f t="shared" si="7"/>
        <v>3</v>
      </c>
      <c r="N35" s="188" t="str">
        <f>VLOOKUP(A35,'BRES data'!$A$11:$AB$643,28,FALSE)</f>
        <v>Mid</v>
      </c>
      <c r="O35" s="188" t="str">
        <f>IF(ISNUMBER(MATCH(A35,'Red Wall MP List'!$A$3:$A$52,0)),"Yes","No")</f>
        <v>No</v>
      </c>
      <c r="P35" s="121"/>
      <c r="Q35" s="121">
        <f t="shared" si="0"/>
        <v>0.75945675819803282</v>
      </c>
      <c r="R35" s="121">
        <f t="shared" si="1"/>
        <v>2.0268912801514136</v>
      </c>
      <c r="S35" s="186">
        <f t="shared" si="14"/>
        <v>160.2736535414187</v>
      </c>
      <c r="T35" s="121"/>
      <c r="U35" s="121"/>
      <c r="V35" s="121"/>
      <c r="W35" s="121"/>
      <c r="X35" s="121"/>
      <c r="Y35" s="121"/>
      <c r="Z35" s="121"/>
      <c r="AA35" s="121"/>
      <c r="AB35" s="121"/>
      <c r="AC35" s="121"/>
      <c r="AD35" s="121"/>
      <c r="AE35" s="145">
        <f t="shared" si="3"/>
        <v>0.38973932345459933</v>
      </c>
      <c r="AF35" s="121">
        <f t="shared" si="4"/>
        <v>1.5989924112151432</v>
      </c>
      <c r="AG35" s="186">
        <f t="shared" si="5"/>
        <v>132.22975631812267</v>
      </c>
    </row>
    <row r="36" spans="1:33">
      <c r="A36" s="209" t="str">
        <f>'Master sheet'!A161</f>
        <v>Amber Valley</v>
      </c>
      <c r="B36" s="142" t="str">
        <f>VLOOKUP('Master sheet'!A161,Westminster_Parliamentary_Const!$A$2:$C$651,2,FALSE)</f>
        <v>E14000533</v>
      </c>
      <c r="C36" s="120">
        <f>VLOOKUP(B36,'Master sheet'!$B$3:$Z$634,9,FALSE)</f>
        <v>7.2467387390137777E-2</v>
      </c>
      <c r="D36" s="121">
        <f>VLOOKUP(B36,'Master sheet'!$B$3:$Z$634,10,FALSE)</f>
        <v>-0.91047050585338196</v>
      </c>
      <c r="E36" s="120">
        <f>VLOOKUP(B36,'Master sheet'!$B$3:$Z$634,16,FALSE)</f>
        <v>0.86185816420769956</v>
      </c>
      <c r="F36" s="121">
        <f>VLOOKUP(B36,'Master sheet'!$B$3:$Z$634,17,FALSE)</f>
        <v>1.4102545103498714</v>
      </c>
      <c r="G36" s="120">
        <f>VLOOKUP(B36,'Master sheet'!$B$3:$Z$634,21,FALSE)</f>
        <v>0.16938775510204082</v>
      </c>
      <c r="H36" s="121">
        <f>VLOOKUP(B36,'Master sheet'!$B$3:$Z$634,22,FALSE)</f>
        <v>0.15346331257082566</v>
      </c>
      <c r="I36" s="120">
        <f>VLOOKUP(B36,'Master sheet'!$B$3:$Z$634,24,FALSE)</f>
        <v>1.5275268039995904E-3</v>
      </c>
      <c r="J36" s="121">
        <f>-VLOOKUP(B36,'Master sheet'!$B$3:$Z$634,25,FALSE)</f>
        <v>2.3988595529414209</v>
      </c>
      <c r="K36" s="185" t="str">
        <f>VLOOKUP(B36,RUC_PCON_2011_EN_LU!$A$2:$N$534,14)</f>
        <v>Predominantly Urban</v>
      </c>
      <c r="L36" s="185" t="str">
        <f>VLOOKUP(B36,'City and Town classifications'!$A$3:$G$634,4,FALSE)</f>
        <v>Small Town</v>
      </c>
      <c r="M36" s="188">
        <f t="shared" si="7"/>
        <v>3</v>
      </c>
      <c r="N36" s="188" t="str">
        <f>VLOOKUP(A36,'BRES data'!$A$11:$AB$643,28,FALSE)</f>
        <v>Mid</v>
      </c>
      <c r="O36" s="188" t="str">
        <f>IF(ISNUMBER(MATCH(A36,'Red Wall MP List'!$A$3:$A$52,0)),"Yes","No")</f>
        <v>No</v>
      </c>
      <c r="P36" s="121"/>
      <c r="Q36" s="121">
        <f t="shared" si="0"/>
        <v>0.75674931951612923</v>
      </c>
      <c r="R36" s="121">
        <f t="shared" si="1"/>
        <v>2.0241838414695099</v>
      </c>
      <c r="S36" s="186">
        <f t="shared" si="14"/>
        <v>160.05956653362631</v>
      </c>
      <c r="T36" s="121"/>
      <c r="U36" s="121"/>
      <c r="V36" s="121"/>
      <c r="W36" s="121"/>
      <c r="X36" s="121"/>
      <c r="Y36" s="121"/>
      <c r="Z36" s="121"/>
      <c r="AA36" s="121"/>
      <c r="AB36" s="121"/>
      <c r="AC36" s="121"/>
      <c r="AD36" s="121"/>
      <c r="AE36" s="145">
        <f t="shared" si="3"/>
        <v>0.76302671750218398</v>
      </c>
      <c r="AF36" s="121">
        <f t="shared" si="4"/>
        <v>1.9722798052627279</v>
      </c>
      <c r="AG36" s="186">
        <f t="shared" si="5"/>
        <v>163.09900923348115</v>
      </c>
    </row>
    <row r="37" spans="1:33">
      <c r="A37" s="209" t="str">
        <f>'Master sheet'!A341</f>
        <v>Croydon North</v>
      </c>
      <c r="B37" s="142" t="str">
        <f>VLOOKUP('Master sheet'!A341,Westminster_Parliamentary_Const!$A$2:$C$651,2,FALSE)</f>
        <v>E14000655</v>
      </c>
      <c r="C37" s="120">
        <f>VLOOKUP(B37,'Master sheet'!$B$3:$Z$634,9,FALSE)</f>
        <v>0.14293756953056805</v>
      </c>
      <c r="D37" s="121">
        <f>VLOOKUP(B37,'Master sheet'!$B$3:$Z$634,10,FALSE)</f>
        <v>1.753135836544935</v>
      </c>
      <c r="E37" s="120">
        <f>VLOOKUP(B37,'Master sheet'!$B$3:$Z$634,16,FALSE)</f>
        <v>0.59787223738996154</v>
      </c>
      <c r="F37" s="121">
        <f>VLOOKUP(B37,'Master sheet'!$B$3:$Z$634,17,FALSE)</f>
        <v>0.53281336021228998</v>
      </c>
      <c r="G37" s="120">
        <f>VLOOKUP(B37,'Master sheet'!$B$3:$Z$634,21,FALSE)</f>
        <v>0.24078624078624078</v>
      </c>
      <c r="H37" s="121">
        <f>VLOOKUP(B37,'Master sheet'!$B$3:$Z$634,22,FALSE)</f>
        <v>2.1966852227527225</v>
      </c>
      <c r="I37" s="120">
        <f>VLOOKUP(B37,'Master sheet'!$B$3:$Z$634,24,FALSE)</f>
        <v>3.2560240963855458E-2</v>
      </c>
      <c r="J37" s="121">
        <f>-VLOOKUP(B37,'Master sheet'!$B$3:$Z$634,25,FALSE)</f>
        <v>-0.86898859165757747</v>
      </c>
      <c r="K37" s="185" t="str">
        <f>VLOOKUP(B37,RUC_PCON_2011_EN_LU!$A$2:$N$534,14)</f>
        <v>Predominantly Urban</v>
      </c>
      <c r="L37" s="185" t="str">
        <f>VLOOKUP(B37,'City and Town classifications'!$A$3:$G$634,4,FALSE)</f>
        <v>Core City (London)</v>
      </c>
      <c r="M37" s="188">
        <f t="shared" si="7"/>
        <v>1</v>
      </c>
      <c r="N37" s="188" t="str">
        <f>VLOOKUP(A37,'BRES data'!$A$11:$AB$643,28,FALSE)</f>
        <v>Very low</v>
      </c>
      <c r="O37" s="188" t="str">
        <f>IF(ISNUMBER(MATCH(A37,'Red Wall MP List'!$A$3:$A$52,0)),"Yes","No")</f>
        <v>No</v>
      </c>
      <c r="P37" s="121"/>
      <c r="Q37" s="121">
        <f t="shared" si="0"/>
        <v>0.74963217878995458</v>
      </c>
      <c r="R37" s="121">
        <f t="shared" si="1"/>
        <v>2.0170667007433352</v>
      </c>
      <c r="S37" s="186">
        <f t="shared" si="14"/>
        <v>159.49678837274377</v>
      </c>
      <c r="T37" s="121"/>
      <c r="U37" s="121"/>
      <c r="V37" s="121"/>
      <c r="W37" s="121"/>
      <c r="X37" s="121"/>
      <c r="Y37" s="121"/>
      <c r="Z37" s="121"/>
      <c r="AA37" s="121"/>
      <c r="AB37" s="121"/>
      <c r="AC37" s="121"/>
      <c r="AD37" s="121"/>
      <c r="AE37" s="145">
        <f t="shared" si="3"/>
        <v>0.90341145696309255</v>
      </c>
      <c r="AF37" s="121">
        <f t="shared" si="4"/>
        <v>2.1126645447236365</v>
      </c>
      <c r="AG37" s="186">
        <f t="shared" si="5"/>
        <v>174.70821998363863</v>
      </c>
    </row>
    <row r="38" spans="1:33" ht="29">
      <c r="A38" s="209" t="str">
        <f>'Master sheet'!A610</f>
        <v>Glenrothes</v>
      </c>
      <c r="B38" s="142" t="str">
        <f>VLOOKUP('Master sheet'!A610,Westminster_Parliamentary_Const!$A$2:$C$651,2,FALSE)</f>
        <v>S14000036</v>
      </c>
      <c r="C38" s="120">
        <f>VLOOKUP(B38,'Master sheet'!$B$3:$Z$634,9,FALSE)</f>
        <v>0.12024544207242298</v>
      </c>
      <c r="D38" s="121">
        <f>VLOOKUP(B38,'Master sheet'!$B$3:$Z$634,10,FALSE)</f>
        <v>0.89542704703765186</v>
      </c>
      <c r="E38" s="120">
        <f>VLOOKUP(B38,'Master sheet'!$B$3:$Z$634,16,FALSE)</f>
        <v>0.51171277205520493</v>
      </c>
      <c r="F38" s="121">
        <f>VLOOKUP(B38,'Master sheet'!$B$3:$Z$634,17,FALSE)</f>
        <v>0.24643498667587121</v>
      </c>
      <c r="G38" s="120">
        <f>VLOOKUP(B38,'Master sheet'!$B$3:$Z$634,21,FALSE)</f>
        <v>0.13347022587268995</v>
      </c>
      <c r="H38" s="121">
        <f>VLOOKUP(B38,'Master sheet'!$B$3:$Z$634,22,FALSE)</f>
        <v>-0.87439437905593953</v>
      </c>
      <c r="I38" s="120">
        <f>VLOOKUP(B38,'Master sheet'!$B$3:$Z$634,24,FALSE)</f>
        <v>8.4807417974321897E-3</v>
      </c>
      <c r="J38" s="121">
        <f>-VLOOKUP(B38,'Master sheet'!$B$3:$Z$634,25,FALSE)</f>
        <v>1.6666628588900814</v>
      </c>
      <c r="K38" s="185" t="str">
        <f>VLOOKUP(B38,RUC_PCON_2011_EN_LU!$A$2:$N$534,14)</f>
        <v>Urban with Significant Rural</v>
      </c>
      <c r="L38" s="185" t="str">
        <f>VLOOKUP(B38,'City and Town classifications'!$A$3:$G$634,4,FALSE)</f>
        <v>Medium Town</v>
      </c>
      <c r="M38" s="188">
        <f t="shared" si="7"/>
        <v>3</v>
      </c>
      <c r="N38" s="188" t="str">
        <f>VLOOKUP(A38,'BRES data'!$A$11:$AB$643,28,FALSE)</f>
        <v>High</v>
      </c>
      <c r="O38" s="188" t="str">
        <f>IF(ISNUMBER(MATCH(A38,'Red Wall MP List'!$A$3:$A$52,0)),"Yes","No")</f>
        <v>No</v>
      </c>
      <c r="P38" s="121"/>
      <c r="Q38" s="121">
        <f t="shared" si="0"/>
        <v>0.74937006991256627</v>
      </c>
      <c r="R38" s="121">
        <f t="shared" si="1"/>
        <v>2.016804591865947</v>
      </c>
      <c r="S38" s="186">
        <f t="shared" si="14"/>
        <v>159.47606247204254</v>
      </c>
      <c r="T38" s="121"/>
      <c r="U38" s="121"/>
      <c r="V38" s="121"/>
      <c r="W38" s="121"/>
      <c r="X38" s="121"/>
      <c r="Y38" s="121"/>
      <c r="Z38" s="121"/>
      <c r="AA38" s="121"/>
      <c r="AB38" s="121"/>
      <c r="AC38" s="121"/>
      <c r="AD38" s="121"/>
      <c r="AE38" s="145">
        <f t="shared" si="3"/>
        <v>0.48353262838691624</v>
      </c>
      <c r="AF38" s="121">
        <f t="shared" si="4"/>
        <v>1.6927857161474602</v>
      </c>
      <c r="AG38" s="186">
        <f t="shared" si="5"/>
        <v>139.98605695375022</v>
      </c>
    </row>
    <row r="39" spans="1:33" ht="29">
      <c r="A39" s="209" t="str">
        <f>'Master sheet'!A567</f>
        <v>Blaenau Gwent</v>
      </c>
      <c r="B39" s="142" t="str">
        <f>VLOOKUP('Master sheet'!A567,Westminster_Parliamentary_Const!$A$2:$C$651,2,FALSE)</f>
        <v>W07000072</v>
      </c>
      <c r="C39" s="120">
        <f>VLOOKUP(B39,'Master sheet'!$B$3:$Z$634,9,FALSE)</f>
        <v>0.12384973952118998</v>
      </c>
      <c r="D39" s="121">
        <f>VLOOKUP(B39,'Master sheet'!$B$3:$Z$634,10,FALSE)</f>
        <v>1.0316609725480825</v>
      </c>
      <c r="E39" s="120">
        <f>VLOOKUP(B39,'Master sheet'!$B$3:$Z$634,16,FALSE)</f>
        <v>0.13389611595249243</v>
      </c>
      <c r="F39" s="121">
        <f>VLOOKUP(B39,'Master sheet'!$B$3:$Z$634,17,FALSE)</f>
        <v>-1.0093587795607</v>
      </c>
      <c r="G39" s="120">
        <f>VLOOKUP(B39,'Master sheet'!$B$3:$Z$634,21,FALSE)</f>
        <v>0.11971830985915492</v>
      </c>
      <c r="H39" s="121">
        <f>VLOOKUP(B39,'Master sheet'!$B$3:$Z$634,22,FALSE)</f>
        <v>-1.2679351640820569</v>
      </c>
      <c r="I39" s="120">
        <f>VLOOKUP(B39,'Master sheet'!$B$3:$Z$634,24,FALSE)</f>
        <v>2.0403709765413058E-3</v>
      </c>
      <c r="J39" s="121">
        <f>-VLOOKUP(B39,'Master sheet'!$B$3:$Z$634,25,FALSE)</f>
        <v>2.344855353725201</v>
      </c>
      <c r="K39" s="185" t="str">
        <f>VLOOKUP(B39,RUC_PCON_2011_EN_LU!$A$2:$N$534,14)</f>
        <v>Urban with Significant Rural</v>
      </c>
      <c r="L39" s="185" t="str">
        <f>VLOOKUP(B39,'City and Town classifications'!$A$3:$G$634,4,FALSE)</f>
        <v>Small Town</v>
      </c>
      <c r="M39" s="188">
        <f t="shared" si="7"/>
        <v>3</v>
      </c>
      <c r="N39" s="188" t="str">
        <f>VLOOKUP(A39,'BRES data'!$A$11:$AB$643,28,FALSE)</f>
        <v>Very low</v>
      </c>
      <c r="O39" s="188" t="str">
        <f>IF(ISNUMBER(MATCH(A39,'Red Wall MP List'!$A$3:$A$52,0)),"Yes","No")</f>
        <v>No</v>
      </c>
      <c r="P39" s="121"/>
      <c r="Q39" s="121">
        <f t="shared" si="0"/>
        <v>0.74595645148396839</v>
      </c>
      <c r="R39" s="121">
        <f t="shared" si="1"/>
        <v>2.0133909734373492</v>
      </c>
      <c r="S39" s="186">
        <f t="shared" si="14"/>
        <v>159.20613526740883</v>
      </c>
      <c r="T39" s="121"/>
      <c r="U39" s="121"/>
      <c r="V39" s="121"/>
      <c r="W39" s="121"/>
      <c r="X39" s="121"/>
      <c r="Y39" s="121"/>
      <c r="Z39" s="121"/>
      <c r="AA39" s="121"/>
      <c r="AB39" s="121"/>
      <c r="AC39" s="121"/>
      <c r="AD39" s="121"/>
      <c r="AE39" s="145">
        <f t="shared" si="3"/>
        <v>0.27480559565763168</v>
      </c>
      <c r="AF39" s="121">
        <f t="shared" si="4"/>
        <v>1.4840586834181755</v>
      </c>
      <c r="AG39" s="186">
        <f t="shared" si="5"/>
        <v>122.72523414982975</v>
      </c>
    </row>
    <row r="40" spans="1:33" ht="29">
      <c r="A40" s="209" t="str">
        <f>'Master sheet'!A145</f>
        <v>Rotherham</v>
      </c>
      <c r="B40" s="142" t="str">
        <f>VLOOKUP('Master sheet'!A145,Westminster_Parliamentary_Const!$A$2:$C$651,2,FALSE)</f>
        <v>E14000904</v>
      </c>
      <c r="C40" s="120">
        <f>VLOOKUP(B40,'Master sheet'!$B$3:$Z$634,9,FALSE)</f>
        <v>0.13848971837900254</v>
      </c>
      <c r="D40" s="121">
        <f>VLOOKUP(B40,'Master sheet'!$B$3:$Z$634,10,FALSE)</f>
        <v>1.5850175746431188</v>
      </c>
      <c r="E40" s="120">
        <f>VLOOKUP(B40,'Master sheet'!$B$3:$Z$634,16,FALSE)</f>
        <v>0.2734244189754732</v>
      </c>
      <c r="F40" s="121">
        <f>VLOOKUP(B40,'Master sheet'!$B$3:$Z$634,17,FALSE)</f>
        <v>-0.54559210776475897</v>
      </c>
      <c r="G40" s="120">
        <f>VLOOKUP(B40,'Master sheet'!$B$3:$Z$634,21,FALSE)</f>
        <v>0.15648854961832062</v>
      </c>
      <c r="H40" s="121">
        <f>VLOOKUP(B40,'Master sheet'!$B$3:$Z$634,22,FALSE)</f>
        <v>-0.21567531853193442</v>
      </c>
      <c r="I40" s="120">
        <f>VLOOKUP(B40,'Master sheet'!$B$3:$Z$634,24,FALSE)</f>
        <v>1.4780600461893778E-2</v>
      </c>
      <c r="J40" s="121">
        <f>-VLOOKUP(B40,'Master sheet'!$B$3:$Z$634,25,FALSE)</f>
        <v>1.0032667620534024</v>
      </c>
      <c r="K40" s="185" t="str">
        <f>VLOOKUP(B40,RUC_PCON_2011_EN_LU!$A$2:$N$534,14)</f>
        <v>Predominantly Urban</v>
      </c>
      <c r="L40" s="185" t="str">
        <f>VLOOKUP(B40,'City and Town classifications'!$A$3:$G$634,4,FALSE)</f>
        <v>Large Town in Conurbation</v>
      </c>
      <c r="M40" s="188">
        <f t="shared" si="7"/>
        <v>2</v>
      </c>
      <c r="N40" s="188" t="str">
        <f>VLOOKUP(A40,'BRES data'!$A$11:$AB$643,28,FALSE)</f>
        <v>High</v>
      </c>
      <c r="O40" s="188" t="str">
        <f>IF(ISNUMBER(MATCH(A40,'Red Wall MP List'!$A$3:$A$52,0)),"Yes","No")</f>
        <v>No</v>
      </c>
      <c r="P40" s="121"/>
      <c r="Q40" s="121">
        <f t="shared" si="0"/>
        <v>0.7358835411827247</v>
      </c>
      <c r="R40" s="121">
        <f t="shared" si="1"/>
        <v>2.0033180631361054</v>
      </c>
      <c r="S40" s="186">
        <f t="shared" si="14"/>
        <v>158.40963367327561</v>
      </c>
      <c r="T40" s="121"/>
      <c r="U40" s="121"/>
      <c r="V40" s="121"/>
      <c r="W40" s="121"/>
      <c r="X40" s="121"/>
      <c r="Y40" s="121"/>
      <c r="Z40" s="121"/>
      <c r="AA40" s="121"/>
      <c r="AB40" s="121"/>
      <c r="AC40" s="121"/>
      <c r="AD40" s="121"/>
      <c r="AE40" s="145">
        <f t="shared" si="3"/>
        <v>0.45675422759995693</v>
      </c>
      <c r="AF40" s="121">
        <f t="shared" si="4"/>
        <v>1.6660073153605008</v>
      </c>
      <c r="AG40" s="186">
        <f t="shared" si="5"/>
        <v>137.77159903274122</v>
      </c>
    </row>
    <row r="41" spans="1:33">
      <c r="A41" s="209" t="str">
        <f>'Master sheet'!A245</f>
        <v>Stoke-on-Trent North</v>
      </c>
      <c r="B41" s="142" t="str">
        <f>VLOOKUP('Master sheet'!A245,Westminster_Parliamentary_Const!$A$2:$C$651,2,FALSE)</f>
        <v>E14000973</v>
      </c>
      <c r="C41" s="120">
        <f>VLOOKUP(B41,'Master sheet'!$B$3:$Z$634,9,FALSE)</f>
        <v>0.11610499195688415</v>
      </c>
      <c r="D41" s="121">
        <f>VLOOKUP(B41,'Master sheet'!$B$3:$Z$634,10,FALSE)</f>
        <v>0.73892781781534267</v>
      </c>
      <c r="E41" s="120">
        <f>VLOOKUP(B41,'Master sheet'!$B$3:$Z$634,16,FALSE)</f>
        <v>0.53164576408247055</v>
      </c>
      <c r="F41" s="121">
        <f>VLOOKUP(B41,'Master sheet'!$B$3:$Z$634,17,FALSE)</f>
        <v>0.31268862246973195</v>
      </c>
      <c r="G41" s="120">
        <f>VLOOKUP(B41,'Master sheet'!$B$3:$Z$634,21,FALSE)</f>
        <v>0.15257048092868988</v>
      </c>
      <c r="H41" s="121">
        <f>VLOOKUP(B41,'Master sheet'!$B$3:$Z$634,22,FALSE)</f>
        <v>-0.32779931829937992</v>
      </c>
      <c r="I41" s="120">
        <f>VLOOKUP(B41,'Master sheet'!$B$3:$Z$634,24,FALSE)</f>
        <v>1.0442981675858443E-2</v>
      </c>
      <c r="J41" s="121">
        <f>-VLOOKUP(B41,'Master sheet'!$B$3:$Z$634,25,FALSE)</f>
        <v>1.4600324651403658</v>
      </c>
      <c r="K41" s="185" t="str">
        <f>VLOOKUP(B41,RUC_PCON_2011_EN_LU!$A$2:$N$534,14)</f>
        <v>Predominantly Urban</v>
      </c>
      <c r="L41" s="185" t="str">
        <f>VLOOKUP(B41,'City and Town classifications'!$A$3:$G$634,4,FALSE)</f>
        <v>Other City</v>
      </c>
      <c r="M41" s="188">
        <f t="shared" si="7"/>
        <v>2</v>
      </c>
      <c r="N41" s="188" t="str">
        <f>VLOOKUP(A41,'BRES data'!$A$11:$AB$643,28,FALSE)</f>
        <v>Mid</v>
      </c>
      <c r="O41" s="188" t="str">
        <f>IF(ISNUMBER(MATCH(A41,'Red Wall MP List'!$A$3:$A$52,0)),"Yes","No")</f>
        <v>Yes</v>
      </c>
      <c r="P41" s="121"/>
      <c r="Q41" s="121">
        <f t="shared" si="0"/>
        <v>0.73046831168029469</v>
      </c>
      <c r="R41" s="121">
        <f t="shared" si="1"/>
        <v>1.9979028336336753</v>
      </c>
      <c r="S41" s="186">
        <f t="shared" si="14"/>
        <v>157.98143181281128</v>
      </c>
      <c r="T41" s="121"/>
      <c r="U41" s="121"/>
      <c r="V41" s="121"/>
      <c r="W41" s="121"/>
      <c r="X41" s="121"/>
      <c r="Y41" s="121"/>
      <c r="Z41" s="121"/>
      <c r="AA41" s="121"/>
      <c r="AB41" s="121"/>
      <c r="AC41" s="121"/>
      <c r="AD41" s="121"/>
      <c r="AE41" s="145">
        <f t="shared" si="3"/>
        <v>0.54596239678151515</v>
      </c>
      <c r="AF41" s="121">
        <f t="shared" si="4"/>
        <v>1.7552154845420591</v>
      </c>
      <c r="AG41" s="186">
        <f t="shared" si="5"/>
        <v>145.14872877377547</v>
      </c>
    </row>
    <row r="42" spans="1:33" ht="29">
      <c r="A42" s="209" t="str">
        <f>'Master sheet'!A277</f>
        <v>Clacton</v>
      </c>
      <c r="B42" s="142" t="str">
        <f>VLOOKUP('Master sheet'!A277,Westminster_Parliamentary_Const!$A$2:$C$651,2,FALSE)</f>
        <v>E14000642</v>
      </c>
      <c r="C42" s="120">
        <f>VLOOKUP(B42,'Master sheet'!$B$3:$Z$634,9,FALSE)</f>
        <v>0.1495573540881053</v>
      </c>
      <c r="D42" s="121">
        <f>VLOOKUP(B42,'Master sheet'!$B$3:$Z$634,10,FALSE)</f>
        <v>2.0033480482521404</v>
      </c>
      <c r="E42" s="120">
        <f>VLOOKUP(B42,'Master sheet'!$B$3:$Z$634,16,FALSE)</f>
        <v>0.27047177498330655</v>
      </c>
      <c r="F42" s="121">
        <f>VLOOKUP(B42,'Master sheet'!$B$3:$Z$634,17,FALSE)</f>
        <v>-0.55540615873203747</v>
      </c>
      <c r="G42" s="120">
        <f>VLOOKUP(B42,'Master sheet'!$B$3:$Z$634,21,FALSE)</f>
        <v>0.20873786407766989</v>
      </c>
      <c r="H42" s="121">
        <f>VLOOKUP(B42,'Master sheet'!$B$3:$Z$634,22,FALSE)</f>
        <v>1.2795516890480159</v>
      </c>
      <c r="I42" s="120">
        <f>VLOOKUP(B42,'Master sheet'!$B$3:$Z$634,24,FALSE)</f>
        <v>2.6116373477672594E-2</v>
      </c>
      <c r="J42" s="121">
        <f>-VLOOKUP(B42,'Master sheet'!$B$3:$Z$634,25,FALSE)</f>
        <v>-0.19042788632279517</v>
      </c>
      <c r="K42" s="185" t="str">
        <f>VLOOKUP(B42,RUC_PCON_2011_EN_LU!$A$2:$N$534,14)</f>
        <v>Urban with Significant Rural</v>
      </c>
      <c r="L42" s="185" t="str">
        <f>VLOOKUP(B42,'City and Town classifications'!$A$3:$G$634,4,FALSE)</f>
        <v>Medium Town</v>
      </c>
      <c r="M42" s="188">
        <f t="shared" si="7"/>
        <v>3</v>
      </c>
      <c r="N42" s="188" t="str">
        <f>VLOOKUP(A42,'BRES data'!$A$11:$AB$643,28,FALSE)</f>
        <v>Mid</v>
      </c>
      <c r="O42" s="188" t="str">
        <f>IF(ISNUMBER(MATCH(A42,'Red Wall MP List'!$A$3:$A$52,0)),"Yes","No")</f>
        <v>No</v>
      </c>
      <c r="P42" s="121"/>
      <c r="Q42" s="121">
        <f t="shared" si="0"/>
        <v>0.72499764236244479</v>
      </c>
      <c r="R42" s="121">
        <f t="shared" si="1"/>
        <v>1.9924321643158254</v>
      </c>
      <c r="S42" s="186">
        <f t="shared" si="14"/>
        <v>157.54884612482942</v>
      </c>
      <c r="T42" s="121"/>
      <c r="U42" s="121"/>
      <c r="V42" s="121"/>
      <c r="W42" s="121"/>
      <c r="X42" s="121"/>
      <c r="Y42" s="121"/>
      <c r="Z42" s="121"/>
      <c r="AA42" s="121"/>
      <c r="AB42" s="121"/>
      <c r="AC42" s="121"/>
      <c r="AD42" s="121"/>
      <c r="AE42" s="145">
        <f t="shared" si="3"/>
        <v>0.63426642306133085</v>
      </c>
      <c r="AF42" s="121">
        <f t="shared" si="4"/>
        <v>1.8435195108218747</v>
      </c>
      <c r="AG42" s="186">
        <f t="shared" si="5"/>
        <v>152.45108980750652</v>
      </c>
    </row>
    <row r="43" spans="1:33" ht="29">
      <c r="A43" s="209" t="str">
        <f>'Master sheet'!A571</f>
        <v>Caerphilly</v>
      </c>
      <c r="B43" s="142" t="str">
        <f>VLOOKUP('Master sheet'!A571,Westminster_Parliamentary_Const!$A$2:$C$651,2,FALSE)</f>
        <v>W07000076</v>
      </c>
      <c r="C43" s="120">
        <f>VLOOKUP(B43,'Master sheet'!$B$3:$Z$634,9,FALSE)</f>
        <v>0.16421441952082783</v>
      </c>
      <c r="D43" s="121">
        <f>VLOOKUP(B43,'Master sheet'!$B$3:$Z$634,10,FALSE)</f>
        <v>2.5573504824979914</v>
      </c>
      <c r="E43" s="120">
        <f>VLOOKUP(B43,'Master sheet'!$B$3:$Z$634,16,FALSE)</f>
        <v>-2.0706216652535115E-3</v>
      </c>
      <c r="F43" s="121">
        <f>VLOOKUP(B43,'Master sheet'!$B$3:$Z$634,17,FALSE)</f>
        <v>-1.4612874564940699</v>
      </c>
      <c r="G43" s="120">
        <f>VLOOKUP(B43,'Master sheet'!$B$3:$Z$634,21,FALSE)</f>
        <v>0.1206581352833638</v>
      </c>
      <c r="H43" s="121">
        <f>VLOOKUP(B43,'Master sheet'!$B$3:$Z$634,22,FALSE)</f>
        <v>-1.2410400292610877</v>
      </c>
      <c r="I43" s="120">
        <f>VLOOKUP(B43,'Master sheet'!$B$3:$Z$634,24,FALSE)</f>
        <v>1.513671274961581E-2</v>
      </c>
      <c r="J43" s="121">
        <f>-VLOOKUP(B43,'Master sheet'!$B$3:$Z$634,25,FALSE)</f>
        <v>0.9657669522492458</v>
      </c>
      <c r="K43" s="185" t="str">
        <f>VLOOKUP(B43,RUC_PCON_2011_EN_LU!$A$2:$N$534,14)</f>
        <v>Urban with Significant Rural</v>
      </c>
      <c r="L43" s="185" t="str">
        <f>VLOOKUP(B43,'City and Town classifications'!$A$3:$G$634,4,FALSE)</f>
        <v>Medium Town</v>
      </c>
      <c r="M43" s="188">
        <f t="shared" si="7"/>
        <v>3</v>
      </c>
      <c r="N43" s="188" t="str">
        <f>VLOOKUP(A43,'BRES data'!$A$11:$AB$643,28,FALSE)</f>
        <v>Low</v>
      </c>
      <c r="O43" s="188" t="str">
        <f>IF(ISNUMBER(MATCH(A43,'Red Wall MP List'!$A$3:$A$52,0)),"Yes","No")</f>
        <v>No</v>
      </c>
      <c r="P43" s="121"/>
      <c r="Q43" s="121">
        <f t="shared" si="0"/>
        <v>0.72398456395655286</v>
      </c>
      <c r="R43" s="121">
        <f t="shared" si="1"/>
        <v>1.9914190859099334</v>
      </c>
      <c r="S43" s="186">
        <f t="shared" si="14"/>
        <v>157.4687383365991</v>
      </c>
      <c r="T43" s="121"/>
      <c r="U43" s="121"/>
      <c r="V43" s="121"/>
      <c r="W43" s="121"/>
      <c r="X43" s="121"/>
      <c r="Y43" s="121"/>
      <c r="Z43" s="121"/>
      <c r="AA43" s="121"/>
      <c r="AB43" s="121"/>
      <c r="AC43" s="121"/>
      <c r="AD43" s="121"/>
      <c r="AE43" s="145">
        <f t="shared" si="3"/>
        <v>0.20519748724801989</v>
      </c>
      <c r="AF43" s="121">
        <f t="shared" si="4"/>
        <v>1.4144505750085639</v>
      </c>
      <c r="AG43" s="186">
        <f t="shared" si="5"/>
        <v>116.96894465889108</v>
      </c>
    </row>
    <row r="44" spans="1:33">
      <c r="A44" s="209" t="str">
        <f>'Master sheet'!A436</f>
        <v>Isle of Wight</v>
      </c>
      <c r="B44" s="142" t="str">
        <f>VLOOKUP('Master sheet'!A436,Westminster_Parliamentary_Const!$A$2:$C$651,2,FALSE)</f>
        <v>E14000762</v>
      </c>
      <c r="C44" s="120">
        <f>VLOOKUP(B44,'Master sheet'!$B$3:$Z$634,9,FALSE)</f>
        <v>0.15216772279443855</v>
      </c>
      <c r="D44" s="121">
        <f>VLOOKUP(B44,'Master sheet'!$B$3:$Z$634,10,FALSE)</f>
        <v>2.1020138162550053</v>
      </c>
      <c r="E44" s="120">
        <f>VLOOKUP(B44,'Master sheet'!$B$3:$Z$634,16,FALSE)</f>
        <v>4.2941592223903868E-2</v>
      </c>
      <c r="F44" s="121">
        <f>VLOOKUP(B44,'Master sheet'!$B$3:$Z$634,17,FALSE)</f>
        <v>-1.3116750540404734</v>
      </c>
      <c r="G44" s="120">
        <f>VLOOKUP(B44,'Master sheet'!$B$3:$Z$634,21,FALSE)</f>
        <v>0.21220159151193635</v>
      </c>
      <c r="H44" s="121">
        <f>VLOOKUP(B44,'Master sheet'!$B$3:$Z$634,22,FALSE)</f>
        <v>1.3786737322786538</v>
      </c>
      <c r="I44" s="120">
        <f>VLOOKUP(B44,'Master sheet'!$B$3:$Z$634,24,FALSE)</f>
        <v>2.4018892630003785E-2</v>
      </c>
      <c r="J44" s="121">
        <f>-VLOOKUP(B44,'Master sheet'!$B$3:$Z$634,25,FALSE)</f>
        <v>3.0443831860758191E-2</v>
      </c>
      <c r="K44" s="185" t="str">
        <f>VLOOKUP(B44,RUC_PCON_2011_EN_LU!$A$2:$N$534,14)</f>
        <v>Predominantly Rural</v>
      </c>
      <c r="L44" s="185" t="str">
        <f>VLOOKUP(B44,'City and Town classifications'!$A$3:$G$634,4,FALSE)</f>
        <v>Small Town</v>
      </c>
      <c r="M44" s="188">
        <f t="shared" si="7"/>
        <v>3</v>
      </c>
      <c r="N44" s="188" t="str">
        <f>VLOOKUP(A44,'BRES data'!$A$11:$AB$643,28,FALSE)</f>
        <v>High</v>
      </c>
      <c r="O44" s="188" t="str">
        <f>IF(ISNUMBER(MATCH(A44,'Red Wall MP List'!$A$3:$A$52,0)),"Yes","No")</f>
        <v>No</v>
      </c>
      <c r="P44" s="121"/>
      <c r="Q44" s="121">
        <f t="shared" si="0"/>
        <v>0.72198566241161777</v>
      </c>
      <c r="R44" s="121">
        <f t="shared" si="1"/>
        <v>1.9894201843649983</v>
      </c>
      <c r="S44" s="186">
        <f t="shared" si="14"/>
        <v>157.31067793305721</v>
      </c>
      <c r="T44" s="121"/>
      <c r="U44" s="121"/>
      <c r="V44" s="121"/>
      <c r="W44" s="121"/>
      <c r="X44" s="121"/>
      <c r="Y44" s="121"/>
      <c r="Z44" s="121"/>
      <c r="AA44" s="121"/>
      <c r="AB44" s="121"/>
      <c r="AC44" s="121"/>
      <c r="AD44" s="121"/>
      <c r="AE44" s="145">
        <f t="shared" si="3"/>
        <v>0.54986408158848588</v>
      </c>
      <c r="AF44" s="121">
        <f t="shared" si="4"/>
        <v>1.7591171693490297</v>
      </c>
      <c r="AG44" s="186">
        <f t="shared" si="5"/>
        <v>145.47138123143398</v>
      </c>
    </row>
    <row r="45" spans="1:33">
      <c r="A45" s="209" t="str">
        <f>'Master sheet'!A108</f>
        <v>Barnsley East</v>
      </c>
      <c r="B45" s="142" t="str">
        <f>VLOOKUP('Master sheet'!A108,Westminster_Parliamentary_Const!$A$2:$C$651,2,FALSE)</f>
        <v>E14000542</v>
      </c>
      <c r="C45" s="120">
        <f>VLOOKUP(B45,'Master sheet'!$B$3:$Z$634,9,FALSE)</f>
        <v>0.12096512811810622</v>
      </c>
      <c r="D45" s="121">
        <f>VLOOKUP(B45,'Master sheet'!$B$3:$Z$634,10,FALSE)</f>
        <v>0.922629478727092</v>
      </c>
      <c r="E45" s="120">
        <f>VLOOKUP(B45,'Master sheet'!$B$3:$Z$634,16,FALSE)</f>
        <v>0.14069012740699338</v>
      </c>
      <c r="F45" s="121">
        <f>VLOOKUP(B45,'Master sheet'!$B$3:$Z$634,17,FALSE)</f>
        <v>-0.98677672264369976</v>
      </c>
      <c r="G45" s="120">
        <f>VLOOKUP(B45,'Master sheet'!$B$3:$Z$634,21,FALSE)</f>
        <v>0.1407942238267148</v>
      </c>
      <c r="H45" s="121">
        <f>VLOOKUP(B45,'Master sheet'!$B$3:$Z$634,22,FALSE)</f>
        <v>-0.664802355550285</v>
      </c>
      <c r="I45" s="120">
        <f>VLOOKUP(B45,'Master sheet'!$B$3:$Z$634,24,FALSE)</f>
        <v>4.7625508819537643E-3</v>
      </c>
      <c r="J45" s="121">
        <f>-VLOOKUP(B45,'Master sheet'!$B$3:$Z$634,25,FALSE)</f>
        <v>2.0582007444202155</v>
      </c>
      <c r="K45" s="185" t="str">
        <f>VLOOKUP(B45,RUC_PCON_2011_EN_LU!$A$2:$N$534,14)</f>
        <v>Predominantly Urban</v>
      </c>
      <c r="L45" s="185" t="str">
        <f>VLOOKUP(B45,'City and Town classifications'!$A$3:$G$634,4,FALSE)</f>
        <v>Small Town</v>
      </c>
      <c r="M45" s="188">
        <f t="shared" si="7"/>
        <v>3</v>
      </c>
      <c r="N45" s="188" t="str">
        <f>VLOOKUP(A45,'BRES data'!$A$11:$AB$643,28,FALSE)</f>
        <v>Very low</v>
      </c>
      <c r="O45" s="188" t="str">
        <f>IF(ISNUMBER(MATCH(A45,'Red Wall MP List'!$A$3:$A$52,0)),"Yes","No")</f>
        <v>No</v>
      </c>
      <c r="P45" s="121"/>
      <c r="Q45" s="121">
        <f t="shared" si="0"/>
        <v>0.71834689468343838</v>
      </c>
      <c r="R45" s="121">
        <f t="shared" si="1"/>
        <v>1.9857814166368191</v>
      </c>
      <c r="S45" s="186">
        <f t="shared" si="14"/>
        <v>157.02294735574654</v>
      </c>
      <c r="T45" s="121"/>
      <c r="U45" s="121"/>
      <c r="V45" s="121"/>
      <c r="W45" s="121"/>
      <c r="X45" s="121"/>
      <c r="Y45" s="121"/>
      <c r="Z45" s="121"/>
      <c r="AA45" s="121"/>
      <c r="AB45" s="121"/>
      <c r="AC45" s="121"/>
      <c r="AD45" s="121"/>
      <c r="AE45" s="145">
        <f t="shared" si="3"/>
        <v>0.33231278623833072</v>
      </c>
      <c r="AF45" s="121">
        <f t="shared" si="4"/>
        <v>1.5415658739988745</v>
      </c>
      <c r="AG45" s="186">
        <f t="shared" si="5"/>
        <v>127.48083007617122</v>
      </c>
    </row>
    <row r="46" spans="1:33" ht="29">
      <c r="A46" s="209" t="str">
        <f>'Master sheet'!A544</f>
        <v>Aberavon</v>
      </c>
      <c r="B46" s="142" t="str">
        <f>VLOOKUP('Master sheet'!A544,Westminster_Parliamentary_Const!$A$2:$C$651,2,FALSE)</f>
        <v>W07000049</v>
      </c>
      <c r="C46" s="120">
        <f>VLOOKUP(B46,'Master sheet'!$B$3:$Z$634,9,FALSE)</f>
        <v>0.11293171866259187</v>
      </c>
      <c r="D46" s="121">
        <f>VLOOKUP(B46,'Master sheet'!$B$3:$Z$634,10,FALSE)</f>
        <v>0.61898558670266324</v>
      </c>
      <c r="E46" s="120">
        <f>VLOOKUP(B46,'Master sheet'!$B$3:$Z$634,16,FALSE)</f>
        <v>0.34963077912898516</v>
      </c>
      <c r="F46" s="121">
        <f>VLOOKUP(B46,'Master sheet'!$B$3:$Z$634,17,FALSE)</f>
        <v>-0.29229604343682031</v>
      </c>
      <c r="G46" s="120">
        <f>VLOOKUP(B46,'Master sheet'!$B$3:$Z$634,21,FALSE)</f>
        <v>0.11508951406649616</v>
      </c>
      <c r="H46" s="121">
        <f>VLOOKUP(B46,'Master sheet'!$B$3:$Z$634,22,FALSE)</f>
        <v>-1.4003981552882006</v>
      </c>
      <c r="I46" s="120">
        <f>VLOOKUP(B46,'Master sheet'!$B$3:$Z$634,24,FALSE)</f>
        <v>1.8991234814700331E-3</v>
      </c>
      <c r="J46" s="121">
        <f>-VLOOKUP(B46,'Master sheet'!$B$3:$Z$634,25,FALSE)</f>
        <v>2.3597291853314295</v>
      </c>
      <c r="K46" s="185" t="str">
        <f>VLOOKUP(B46,RUC_PCON_2011_EN_LU!$A$2:$N$534,14)</f>
        <v>Urban with Significant Rural</v>
      </c>
      <c r="L46" s="185" t="str">
        <f>VLOOKUP(B46,'City and Town classifications'!$A$3:$G$634,4,FALSE)</f>
        <v>Medium Town</v>
      </c>
      <c r="M46" s="188">
        <f t="shared" si="7"/>
        <v>3</v>
      </c>
      <c r="N46" s="188" t="str">
        <f>VLOOKUP(A46,'BRES data'!$A$11:$AB$643,28,FALSE)</f>
        <v>High</v>
      </c>
      <c r="O46" s="188" t="str">
        <f>IF(ISNUMBER(MATCH(A46,'Red Wall MP List'!$A$3:$A$52,0)),"Yes","No")</f>
        <v>No</v>
      </c>
      <c r="P46" s="121"/>
      <c r="Q46" s="121">
        <f t="shared" si="0"/>
        <v>0.71078922422386082</v>
      </c>
      <c r="R46" s="121">
        <f t="shared" si="1"/>
        <v>1.9782237461772416</v>
      </c>
      <c r="S46" s="186">
        <f t="shared" si="14"/>
        <v>156.42533490919831</v>
      </c>
      <c r="T46" s="121"/>
      <c r="U46" s="121"/>
      <c r="V46" s="121"/>
      <c r="W46" s="121"/>
      <c r="X46" s="121"/>
      <c r="Y46" s="121"/>
      <c r="Z46" s="121"/>
      <c r="AA46" s="121"/>
      <c r="AB46" s="121"/>
      <c r="AC46" s="121"/>
      <c r="AD46" s="121"/>
      <c r="AE46" s="145">
        <f t="shared" si="3"/>
        <v>0.32150514332726798</v>
      </c>
      <c r="AF46" s="121">
        <f t="shared" si="4"/>
        <v>1.5307582310878118</v>
      </c>
      <c r="AG46" s="186">
        <f t="shared" si="5"/>
        <v>126.58708475350451</v>
      </c>
    </row>
    <row r="47" spans="1:33">
      <c r="A47" s="209" t="str">
        <f>'Master sheet'!A354</f>
        <v>Feltham and Heston</v>
      </c>
      <c r="B47" s="142" t="str">
        <f>VLOOKUP('Master sheet'!A354,Westminster_Parliamentary_Const!$A$2:$C$651,2,FALSE)</f>
        <v>E14000701</v>
      </c>
      <c r="C47" s="120">
        <f>VLOOKUP(B47,'Master sheet'!$B$3:$Z$634,9,FALSE)</f>
        <v>0.12446366978764124</v>
      </c>
      <c r="D47" s="121">
        <f>VLOOKUP(B47,'Master sheet'!$B$3:$Z$634,10,FALSE)</f>
        <v>1.0548660857156797</v>
      </c>
      <c r="E47" s="120">
        <f>VLOOKUP(B47,'Master sheet'!$B$3:$Z$634,16,FALSE)</f>
        <v>0.43560498983553264</v>
      </c>
      <c r="F47" s="121">
        <f>VLOOKUP(B47,'Master sheet'!$B$3:$Z$634,17,FALSE)</f>
        <v>-6.5334225505658469E-3</v>
      </c>
      <c r="G47" s="120">
        <f>VLOOKUP(B47,'Master sheet'!$B$3:$Z$634,21,FALSE)</f>
        <v>0.26467065868263473</v>
      </c>
      <c r="H47" s="121">
        <f>VLOOKUP(B47,'Master sheet'!$B$3:$Z$634,22,FALSE)</f>
        <v>2.8801894384261946</v>
      </c>
      <c r="I47" s="120">
        <f>VLOOKUP(B47,'Master sheet'!$B$3:$Z$634,24,FALSE)</f>
        <v>2.781814862150811E-2</v>
      </c>
      <c r="J47" s="121">
        <f>-VLOOKUP(B47,'Master sheet'!$B$3:$Z$634,25,FALSE)</f>
        <v>-0.36963047613369593</v>
      </c>
      <c r="K47" s="185" t="str">
        <f>VLOOKUP(B47,RUC_PCON_2011_EN_LU!$A$2:$N$534,14)</f>
        <v>Predominantly Urban</v>
      </c>
      <c r="L47" s="185" t="str">
        <f>VLOOKUP(B47,'City and Town classifications'!$A$3:$G$634,4,FALSE)</f>
        <v>Core City (London)</v>
      </c>
      <c r="M47" s="188">
        <f t="shared" si="7"/>
        <v>1</v>
      </c>
      <c r="N47" s="188" t="str">
        <f>VLOOKUP(A47,'BRES data'!$A$11:$AB$643,28,FALSE)</f>
        <v>Very low</v>
      </c>
      <c r="O47" s="188" t="str">
        <f>IF(ISNUMBER(MATCH(A47,'Red Wall MP List'!$A$3:$A$52,0)),"Yes","No")</f>
        <v>No</v>
      </c>
      <c r="P47" s="121"/>
      <c r="Q47" s="121">
        <f t="shared" si="0"/>
        <v>0.70735453917326607</v>
      </c>
      <c r="R47" s="121">
        <f t="shared" si="1"/>
        <v>1.9747890611266468</v>
      </c>
      <c r="S47" s="186">
        <f t="shared" si="14"/>
        <v>156.1537418902665</v>
      </c>
      <c r="T47" s="121"/>
      <c r="U47" s="121"/>
      <c r="V47" s="121"/>
      <c r="W47" s="121"/>
      <c r="X47" s="121"/>
      <c r="Y47" s="121"/>
      <c r="Z47" s="121"/>
      <c r="AA47" s="121"/>
      <c r="AB47" s="121"/>
      <c r="AC47" s="121"/>
      <c r="AD47" s="121"/>
      <c r="AE47" s="145">
        <f t="shared" si="3"/>
        <v>0.88972290636440321</v>
      </c>
      <c r="AF47" s="121">
        <f t="shared" si="4"/>
        <v>2.0989759941249471</v>
      </c>
      <c r="AG47" s="186">
        <f t="shared" si="5"/>
        <v>173.57623605593665</v>
      </c>
    </row>
    <row r="48" spans="1:33" ht="29">
      <c r="A48" s="209" t="str">
        <f>'Master sheet'!A76</f>
        <v>Oldham East and Saddleworth</v>
      </c>
      <c r="B48" s="142" t="str">
        <f>VLOOKUP('Master sheet'!A76,Westminster_Parliamentary_Const!$A$2:$C$651,2,FALSE)</f>
        <v>E14000870</v>
      </c>
      <c r="C48" s="120">
        <f>VLOOKUP(B48,'Master sheet'!$B$3:$Z$634,9,FALSE)</f>
        <v>0.14323754306128975</v>
      </c>
      <c r="D48" s="121">
        <f>VLOOKUP(B48,'Master sheet'!$B$3:$Z$634,10,FALSE)</f>
        <v>1.7644741270773716</v>
      </c>
      <c r="E48" s="120">
        <f>VLOOKUP(B48,'Master sheet'!$B$3:$Z$634,16,FALSE)</f>
        <v>0.19099131973063183</v>
      </c>
      <c r="F48" s="121">
        <f>VLOOKUP(B48,'Master sheet'!$B$3:$Z$634,17,FALSE)</f>
        <v>-0.81958471897216412</v>
      </c>
      <c r="G48" s="120">
        <f>VLOOKUP(B48,'Master sheet'!$B$3:$Z$634,21,FALSE)</f>
        <v>0.16320000000000001</v>
      </c>
      <c r="H48" s="121">
        <f>VLOOKUP(B48,'Master sheet'!$B$3:$Z$634,22,FALSE)</f>
        <v>-2.3612667097009349E-2</v>
      </c>
      <c r="I48" s="120">
        <f>VLOOKUP(B48,'Master sheet'!$B$3:$Z$634,24,FALSE)</f>
        <v>1.7003005581794683E-2</v>
      </c>
      <c r="J48" s="121">
        <f>-VLOOKUP(B48,'Master sheet'!$B$3:$Z$634,25,FALSE)</f>
        <v>0.76924010198735226</v>
      </c>
      <c r="K48" s="185" t="str">
        <f>VLOOKUP(B48,RUC_PCON_2011_EN_LU!$A$2:$N$534,14)</f>
        <v>Predominantly Urban</v>
      </c>
      <c r="L48" s="185" t="str">
        <f>VLOOKUP(B48,'City and Town classifications'!$A$3:$G$634,4,FALSE)</f>
        <v>Large Town in Conurbation</v>
      </c>
      <c r="M48" s="188">
        <f t="shared" si="7"/>
        <v>2</v>
      </c>
      <c r="N48" s="188" t="str">
        <f>VLOOKUP(A48,'BRES data'!$A$11:$AB$643,28,FALSE)</f>
        <v>Low</v>
      </c>
      <c r="O48" s="188" t="str">
        <f>IF(ISNUMBER(MATCH(A48,'Red Wall MP List'!$A$3:$A$52,0)),"Yes","No")</f>
        <v>No</v>
      </c>
      <c r="P48" s="121"/>
      <c r="Q48" s="121">
        <f t="shared" si="0"/>
        <v>0.70403851201004564</v>
      </c>
      <c r="R48" s="121">
        <f t="shared" si="1"/>
        <v>1.9714730339634263</v>
      </c>
      <c r="S48" s="186">
        <f t="shared" si="14"/>
        <v>155.89153158135824</v>
      </c>
      <c r="T48" s="121"/>
      <c r="U48" s="121"/>
      <c r="V48" s="121"/>
      <c r="W48" s="121"/>
      <c r="X48" s="121"/>
      <c r="Y48" s="121"/>
      <c r="Z48" s="121"/>
      <c r="AA48" s="121"/>
      <c r="AB48" s="121"/>
      <c r="AC48" s="121"/>
      <c r="AD48" s="121"/>
      <c r="AE48" s="145">
        <f t="shared" si="3"/>
        <v>0.4226292107488876</v>
      </c>
      <c r="AF48" s="121">
        <f t="shared" si="4"/>
        <v>1.6318822985094315</v>
      </c>
      <c r="AG48" s="186">
        <f t="shared" si="5"/>
        <v>134.94960773939943</v>
      </c>
    </row>
    <row r="49" spans="1:33">
      <c r="A49" s="209" t="str">
        <f>'Master sheet'!A180</f>
        <v>High Peak</v>
      </c>
      <c r="B49" s="142" t="str">
        <f>VLOOKUP('Master sheet'!A180,Westminster_Parliamentary_Const!$A$2:$C$651,2,FALSE)</f>
        <v>E14000748</v>
      </c>
      <c r="C49" s="120">
        <f>VLOOKUP(B49,'Master sheet'!$B$3:$Z$634,9,FALSE)</f>
        <v>0.12620476469400049</v>
      </c>
      <c r="D49" s="121">
        <f>VLOOKUP(B49,'Master sheet'!$B$3:$Z$634,10,FALSE)</f>
        <v>1.1206753584383511</v>
      </c>
      <c r="E49" s="120">
        <f>VLOOKUP(B49,'Master sheet'!$B$3:$Z$634,16,FALSE)</f>
        <v>0.23368947478990029</v>
      </c>
      <c r="F49" s="121">
        <f>VLOOKUP(B49,'Master sheet'!$B$3:$Z$634,17,FALSE)</f>
        <v>-0.67766382668981118</v>
      </c>
      <c r="G49" s="120">
        <f>VLOOKUP(B49,'Master sheet'!$B$3:$Z$634,21,FALSE)</f>
        <v>0.16295025728987994</v>
      </c>
      <c r="H49" s="121">
        <f>VLOOKUP(B49,'Master sheet'!$B$3:$Z$634,22,FALSE)</f>
        <v>-3.0759594266901093E-2</v>
      </c>
      <c r="I49" s="120">
        <f>VLOOKUP(B49,'Master sheet'!$B$3:$Z$634,24,FALSE)</f>
        <v>1.159544603867757E-2</v>
      </c>
      <c r="J49" s="121">
        <f>-VLOOKUP(B49,'Master sheet'!$B$3:$Z$634,25,FALSE)</f>
        <v>1.3386741298573122</v>
      </c>
      <c r="K49" s="185" t="str">
        <f>VLOOKUP(B49,RUC_PCON_2011_EN_LU!$A$2:$N$534,14)</f>
        <v>Predominantly Rural</v>
      </c>
      <c r="L49" s="185" t="str">
        <f>VLOOKUP(B49,'City and Town classifications'!$A$3:$G$634,4,FALSE)</f>
        <v>Village or smaller</v>
      </c>
      <c r="M49" s="188">
        <f t="shared" si="7"/>
        <v>3</v>
      </c>
      <c r="N49" s="188" t="str">
        <f>VLOOKUP(A49,'BRES data'!$A$11:$AB$643,28,FALSE)</f>
        <v>High</v>
      </c>
      <c r="O49" s="188" t="str">
        <f>IF(ISNUMBER(MATCH(A49,'Red Wall MP List'!$A$3:$A$52,0)),"Yes","No")</f>
        <v>Yes</v>
      </c>
      <c r="P49" s="121"/>
      <c r="Q49" s="121">
        <f t="shared" si="0"/>
        <v>0.70171259260576901</v>
      </c>
      <c r="R49" s="121">
        <f t="shared" si="1"/>
        <v>1.9691471145591497</v>
      </c>
      <c r="S49" s="186">
        <f t="shared" si="14"/>
        <v>155.70761268821542</v>
      </c>
      <c r="T49" s="121"/>
      <c r="U49" s="121"/>
      <c r="V49" s="121"/>
      <c r="W49" s="121"/>
      <c r="X49" s="121"/>
      <c r="Y49" s="121"/>
      <c r="Z49" s="121"/>
      <c r="AA49" s="121"/>
      <c r="AB49" s="121"/>
      <c r="AC49" s="121"/>
      <c r="AD49" s="121"/>
      <c r="AE49" s="145">
        <f t="shared" si="3"/>
        <v>0.43773151683473777</v>
      </c>
      <c r="AF49" s="121">
        <f t="shared" si="4"/>
        <v>1.6469846045952816</v>
      </c>
      <c r="AG49" s="186">
        <f t="shared" si="5"/>
        <v>136.19850313100176</v>
      </c>
    </row>
    <row r="50" spans="1:33" ht="29">
      <c r="A50" s="209" t="str">
        <f>'Master sheet'!A43</f>
        <v>Bootle</v>
      </c>
      <c r="B50" s="142" t="str">
        <f>VLOOKUP('Master sheet'!A43,Westminster_Parliamentary_Const!$A$2:$C$651,2,FALSE)</f>
        <v>E14000581</v>
      </c>
      <c r="C50" s="120">
        <f>VLOOKUP(B50,'Master sheet'!$B$3:$Z$634,9,FALSE)</f>
        <v>0.12931267486634684</v>
      </c>
      <c r="D50" s="121">
        <f>VLOOKUP(B50,'Master sheet'!$B$3:$Z$634,10,FALSE)</f>
        <v>1.2381470180144456</v>
      </c>
      <c r="E50" s="120">
        <f>VLOOKUP(B50,'Master sheet'!$B$3:$Z$634,16,FALSE)</f>
        <v>0.65333271785623115</v>
      </c>
      <c r="F50" s="121">
        <f>VLOOKUP(B50,'Master sheet'!$B$3:$Z$634,17,FALSE)</f>
        <v>0.71715389818765241</v>
      </c>
      <c r="G50" s="120">
        <f>VLOOKUP(B50,'Master sheet'!$B$3:$Z$634,21,FALSE)</f>
        <v>0.15949820788530467</v>
      </c>
      <c r="H50" s="121">
        <f>VLOOKUP(B50,'Master sheet'!$B$3:$Z$634,22,FALSE)</f>
        <v>-0.12954744544984886</v>
      </c>
      <c r="I50" s="120">
        <f>VLOOKUP(B50,'Master sheet'!$B$3:$Z$634,24,FALSE)</f>
        <v>1.9002059967955898E-2</v>
      </c>
      <c r="J50" s="121">
        <f>-VLOOKUP(B50,'Master sheet'!$B$3:$Z$634,25,FALSE)</f>
        <v>0.55873301797534414</v>
      </c>
      <c r="K50" s="185" t="str">
        <f>VLOOKUP(B50,RUC_PCON_2011_EN_LU!$A$2:$N$534,14)</f>
        <v>Predominantly Urban</v>
      </c>
      <c r="L50" s="185" t="str">
        <f>VLOOKUP(B50,'City and Town classifications'!$A$3:$G$634,4,FALSE)</f>
        <v>Medium Town in Conurbation</v>
      </c>
      <c r="M50" s="188">
        <f t="shared" si="7"/>
        <v>2</v>
      </c>
      <c r="N50" s="188" t="str">
        <f>VLOOKUP(A50,'BRES data'!$A$11:$AB$643,28,FALSE)</f>
        <v>Very low</v>
      </c>
      <c r="O50" s="188" t="str">
        <f>IF(ISNUMBER(MATCH(A50,'Red Wall MP List'!$A$3:$A$52,0)),"Yes","No")</f>
        <v>No</v>
      </c>
      <c r="P50" s="121"/>
      <c r="Q50" s="121">
        <f t="shared" si="0"/>
        <v>0.69689442078623054</v>
      </c>
      <c r="R50" s="121">
        <f t="shared" si="1"/>
        <v>1.9643289427396113</v>
      </c>
      <c r="S50" s="186">
        <f t="shared" si="14"/>
        <v>155.32662234676502</v>
      </c>
      <c r="T50" s="121"/>
      <c r="U50" s="121"/>
      <c r="V50" s="121"/>
      <c r="W50" s="121"/>
      <c r="X50" s="121"/>
      <c r="Y50" s="121"/>
      <c r="Z50" s="121"/>
      <c r="AA50" s="121"/>
      <c r="AB50" s="121"/>
      <c r="AC50" s="121"/>
      <c r="AD50" s="121"/>
      <c r="AE50" s="145">
        <f t="shared" si="3"/>
        <v>0.59612162218189835</v>
      </c>
      <c r="AF50" s="121">
        <f t="shared" si="4"/>
        <v>1.8053747099424422</v>
      </c>
      <c r="AG50" s="186">
        <f t="shared" si="5"/>
        <v>149.29667976170924</v>
      </c>
    </row>
    <row r="51" spans="1:33" ht="29">
      <c r="A51" s="209" t="str">
        <f>'Master sheet'!A557</f>
        <v>Clwyd South</v>
      </c>
      <c r="B51" s="142" t="str">
        <f>VLOOKUP('Master sheet'!A557,Westminster_Parliamentary_Const!$A$2:$C$651,2,FALSE)</f>
        <v>W07000062</v>
      </c>
      <c r="C51" s="120">
        <f>VLOOKUP(B51,'Master sheet'!$B$3:$Z$634,9,FALSE)</f>
        <v>0.116621299758188</v>
      </c>
      <c r="D51" s="121">
        <f>VLOOKUP(B51,'Master sheet'!$B$3:$Z$634,10,FALSE)</f>
        <v>0.75844303251199463</v>
      </c>
      <c r="E51" s="120">
        <f>VLOOKUP(B51,'Master sheet'!$B$3:$Z$634,16,FALSE)</f>
        <v>8.478559027217461E-2</v>
      </c>
      <c r="F51" s="121">
        <f>VLOOKUP(B51,'Master sheet'!$B$3:$Z$634,17,FALSE)</f>
        <v>-1.1725932241246737</v>
      </c>
      <c r="G51" s="120">
        <f>VLOOKUP(B51,'Master sheet'!$B$3:$Z$634,21,FALSE)</f>
        <v>0.1580135440180587</v>
      </c>
      <c r="H51" s="121">
        <f>VLOOKUP(B51,'Master sheet'!$B$3:$Z$634,22,FALSE)</f>
        <v>-0.17203430933418529</v>
      </c>
      <c r="I51" s="120">
        <f>VLOOKUP(B51,'Master sheet'!$B$3:$Z$634,24,FALSE)</f>
        <v>5.3836709637815616E-3</v>
      </c>
      <c r="J51" s="121">
        <f>-VLOOKUP(B51,'Master sheet'!$B$3:$Z$634,25,FALSE)</f>
        <v>1.9927947313812462</v>
      </c>
      <c r="K51" s="185" t="str">
        <f>VLOOKUP(B51,RUC_PCON_2011_EN_LU!$A$2:$N$534,14)</f>
        <v>Urban with Significant Rural</v>
      </c>
      <c r="L51" s="185" t="str">
        <f>VLOOKUP(B51,'City and Town classifications'!$A$3:$G$634,4,FALSE)</f>
        <v>Village or smaller</v>
      </c>
      <c r="M51" s="188">
        <f t="shared" si="7"/>
        <v>3</v>
      </c>
      <c r="N51" s="188" t="str">
        <f>VLOOKUP(A51,'BRES data'!$A$11:$AB$643,28,FALSE)</f>
        <v>Very high</v>
      </c>
      <c r="O51" s="188" t="str">
        <f>IF(ISNUMBER(MATCH(A51,'Red Wall MP List'!$A$3:$A$52,0)),"Yes","No")</f>
        <v>Yes</v>
      </c>
      <c r="P51" s="121"/>
      <c r="Q51" s="121">
        <f t="shared" si="0"/>
        <v>0.69297466572127053</v>
      </c>
      <c r="R51" s="121">
        <f t="shared" si="1"/>
        <v>1.9604091876746512</v>
      </c>
      <c r="S51" s="186">
        <f t="shared" si="14"/>
        <v>155.01667308041775</v>
      </c>
      <c r="T51" s="121"/>
      <c r="U51" s="121"/>
      <c r="V51" s="121"/>
      <c r="W51" s="121"/>
      <c r="X51" s="121"/>
      <c r="Y51" s="121"/>
      <c r="Z51" s="121"/>
      <c r="AA51" s="121"/>
      <c r="AB51" s="121"/>
      <c r="AC51" s="121"/>
      <c r="AD51" s="121"/>
      <c r="AE51" s="145">
        <f t="shared" si="3"/>
        <v>0.35165255760859548</v>
      </c>
      <c r="AF51" s="121">
        <f t="shared" si="4"/>
        <v>1.5609056453691394</v>
      </c>
      <c r="AG51" s="186">
        <f t="shared" si="5"/>
        <v>129.08014551857218</v>
      </c>
    </row>
    <row r="52" spans="1:33" ht="29">
      <c r="A52" s="209" t="str">
        <f>'Master sheet'!A140</f>
        <v>Normanton, Pontefract and Castleford</v>
      </c>
      <c r="B52" s="142" t="str">
        <f>VLOOKUP('Master sheet'!A140,Westminster_Parliamentary_Const!$A$2:$C$651,2,FALSE)</f>
        <v>E14000836</v>
      </c>
      <c r="C52" s="120">
        <f>VLOOKUP(B52,'Master sheet'!$B$3:$Z$634,9,FALSE)</f>
        <v>0.12849986113450157</v>
      </c>
      <c r="D52" s="121">
        <f>VLOOKUP(B52,'Master sheet'!$B$3:$Z$634,10,FALSE)</f>
        <v>1.2074245798771754</v>
      </c>
      <c r="E52" s="120">
        <f>VLOOKUP(B52,'Master sheet'!$B$3:$Z$634,16,FALSE)</f>
        <v>-9.4808798010351081E-2</v>
      </c>
      <c r="F52" s="121">
        <f>VLOOKUP(B52,'Master sheet'!$B$3:$Z$634,17,FALSE)</f>
        <v>-1.7695322674763063</v>
      </c>
      <c r="G52" s="120">
        <f>VLOOKUP(B52,'Master sheet'!$B$3:$Z$634,21,FALSE)</f>
        <v>0.16316639741518579</v>
      </c>
      <c r="H52" s="121">
        <f>VLOOKUP(B52,'Master sheet'!$B$3:$Z$634,22,FALSE)</f>
        <v>-2.4574277653216851E-2</v>
      </c>
      <c r="I52" s="120">
        <f>VLOOKUP(B52,'Master sheet'!$B$3:$Z$634,24,FALSE)</f>
        <v>7.9970919665575124E-3</v>
      </c>
      <c r="J52" s="121">
        <f>-VLOOKUP(B52,'Master sheet'!$B$3:$Z$634,25,FALSE)</f>
        <v>1.7175927967072502</v>
      </c>
      <c r="K52" s="185" t="str">
        <f>VLOOKUP(B52,RUC_PCON_2011_EN_LU!$A$2:$N$534,14)</f>
        <v>Predominantly Urban</v>
      </c>
      <c r="L52" s="185" t="str">
        <f>VLOOKUP(B52,'City and Town classifications'!$A$3:$G$634,4,FALSE)</f>
        <v>Medium Town</v>
      </c>
      <c r="M52" s="188">
        <f t="shared" si="7"/>
        <v>3</v>
      </c>
      <c r="N52" s="188" t="str">
        <f>VLOOKUP(A52,'BRES data'!$A$11:$AB$643,28,FALSE)</f>
        <v>Low</v>
      </c>
      <c r="O52" s="188" t="str">
        <f>IF(ISNUMBER(MATCH(A52,'Red Wall MP List'!$A$3:$A$52,0)),"Yes","No")</f>
        <v>No</v>
      </c>
      <c r="P52" s="121"/>
      <c r="Q52" s="121">
        <f t="shared" si="0"/>
        <v>0.67598803467322133</v>
      </c>
      <c r="R52" s="121">
        <f t="shared" si="1"/>
        <v>1.9434225566266021</v>
      </c>
      <c r="S52" s="186">
        <f t="shared" si="14"/>
        <v>153.67347848182655</v>
      </c>
      <c r="T52" s="121"/>
      <c r="U52" s="121"/>
      <c r="V52" s="121"/>
      <c r="W52" s="121"/>
      <c r="X52" s="121"/>
      <c r="Y52" s="121"/>
      <c r="Z52" s="121"/>
      <c r="AA52" s="121"/>
      <c r="AB52" s="121"/>
      <c r="AC52" s="121"/>
      <c r="AD52" s="121"/>
      <c r="AE52" s="145">
        <f t="shared" si="3"/>
        <v>0.28272770786372559</v>
      </c>
      <c r="AF52" s="121">
        <f t="shared" si="4"/>
        <v>1.4919807956242694</v>
      </c>
      <c r="AG52" s="186">
        <f t="shared" si="5"/>
        <v>123.38035856392284</v>
      </c>
    </row>
    <row r="53" spans="1:33">
      <c r="A53" s="209" t="str">
        <f>'Master sheet'!A252</f>
        <v>Telford</v>
      </c>
      <c r="B53" s="142" t="str">
        <f>VLOOKUP('Master sheet'!A252,Westminster_Parliamentary_Const!$A$2:$C$651,2,FALSE)</f>
        <v>E14000989</v>
      </c>
      <c r="C53" s="120">
        <f>VLOOKUP(B53,'Master sheet'!$B$3:$Z$634,9,FALSE)</f>
        <v>0.10762517021883017</v>
      </c>
      <c r="D53" s="121">
        <f>VLOOKUP(B53,'Master sheet'!$B$3:$Z$634,10,FALSE)</f>
        <v>0.41841059651914431</v>
      </c>
      <c r="E53" s="120">
        <f>VLOOKUP(B53,'Master sheet'!$B$3:$Z$634,16,FALSE)</f>
        <v>0.5435054397276875</v>
      </c>
      <c r="F53" s="121">
        <f>VLOOKUP(B53,'Master sheet'!$B$3:$Z$634,17,FALSE)</f>
        <v>0.35210802472287733</v>
      </c>
      <c r="G53" s="120">
        <f>VLOOKUP(B53,'Master sheet'!$B$3:$Z$634,21,FALSE)</f>
        <v>0.14675767918088736</v>
      </c>
      <c r="H53" s="121">
        <f>VLOOKUP(B53,'Master sheet'!$B$3:$Z$634,22,FALSE)</f>
        <v>-0.49414519772301047</v>
      </c>
      <c r="I53" s="120">
        <f>VLOOKUP(B53,'Master sheet'!$B$3:$Z$634,24,FALSE)</f>
        <v>8.8511560693642632E-3</v>
      </c>
      <c r="J53" s="121">
        <f>-VLOOKUP(B53,'Master sheet'!$B$3:$Z$634,25,FALSE)</f>
        <v>1.6276570025208672</v>
      </c>
      <c r="K53" s="185" t="str">
        <f>VLOOKUP(B53,RUC_PCON_2011_EN_LU!$A$2:$N$534,14)</f>
        <v>Predominantly Urban</v>
      </c>
      <c r="L53" s="185" t="str">
        <f>VLOOKUP(B53,'City and Town classifications'!$A$3:$G$634,4,FALSE)</f>
        <v>Large Town</v>
      </c>
      <c r="M53" s="188">
        <f t="shared" si="7"/>
        <v>3</v>
      </c>
      <c r="N53" s="188" t="str">
        <f>VLOOKUP(A53,'BRES data'!$A$11:$AB$643,28,FALSE)</f>
        <v>Low</v>
      </c>
      <c r="O53" s="188" t="str">
        <f>IF(ISNUMBER(MATCH(A53,'Red Wall MP List'!$A$3:$A$52,0)),"Yes","No")</f>
        <v>No</v>
      </c>
      <c r="P53" s="121"/>
      <c r="Q53" s="121">
        <f t="shared" si="0"/>
        <v>0.6583496708466483</v>
      </c>
      <c r="R53" s="121">
        <f t="shared" si="1"/>
        <v>1.925784192800029</v>
      </c>
      <c r="S53" s="186">
        <f t="shared" si="14"/>
        <v>152.27874900587437</v>
      </c>
      <c r="T53" s="121"/>
      <c r="U53" s="121"/>
      <c r="V53" s="121"/>
      <c r="W53" s="121"/>
      <c r="X53" s="121"/>
      <c r="Y53" s="121"/>
      <c r="Z53" s="121"/>
      <c r="AA53" s="121"/>
      <c r="AB53" s="121"/>
      <c r="AC53" s="121"/>
      <c r="AD53" s="121"/>
      <c r="AE53" s="145">
        <f t="shared" si="3"/>
        <v>0.47600760650996959</v>
      </c>
      <c r="AF53" s="121">
        <f t="shared" si="4"/>
        <v>1.6852606942705135</v>
      </c>
      <c r="AG53" s="186">
        <f t="shared" si="5"/>
        <v>139.36377019235087</v>
      </c>
    </row>
    <row r="54" spans="1:33">
      <c r="A54" s="209" t="str">
        <f>'Master sheet'!A6</f>
        <v>Blyth Valley</v>
      </c>
      <c r="B54" s="142" t="str">
        <f>VLOOKUP('Master sheet'!A6,Westminster_Parliamentary_Const!$A$2:$C$651,2,FALSE)</f>
        <v>E14000575</v>
      </c>
      <c r="C54" s="120">
        <f>VLOOKUP(B54,'Master sheet'!$B$3:$Z$634,9,FALSE)</f>
        <v>0.11173108384458078</v>
      </c>
      <c r="D54" s="121">
        <f>VLOOKUP(B54,'Master sheet'!$B$3:$Z$634,10,FALSE)</f>
        <v>0.57360442804770595</v>
      </c>
      <c r="E54" s="120">
        <f>VLOOKUP(B54,'Master sheet'!$B$3:$Z$634,16,FALSE)</f>
        <v>0.58631964042548324</v>
      </c>
      <c r="F54" s="121">
        <f>VLOOKUP(B54,'Master sheet'!$B$3:$Z$634,17,FALSE)</f>
        <v>0.49441463157632604</v>
      </c>
      <c r="G54" s="120">
        <f>VLOOKUP(B54,'Master sheet'!$B$3:$Z$634,21,FALSE)</f>
        <v>0.13814432989690723</v>
      </c>
      <c r="H54" s="121">
        <f>VLOOKUP(B54,'Master sheet'!$B$3:$Z$634,22,FALSE)</f>
        <v>-0.74063479492426199</v>
      </c>
      <c r="I54" s="120">
        <f>VLOOKUP(B54,'Master sheet'!$B$3:$Z$634,24,FALSE)</f>
        <v>1.0611263736263643E-2</v>
      </c>
      <c r="J54" s="121">
        <f>-VLOOKUP(B54,'Master sheet'!$B$3:$Z$634,25,FALSE)</f>
        <v>1.4423118037753404</v>
      </c>
      <c r="K54" s="185" t="str">
        <f>VLOOKUP(B54,RUC_PCON_2011_EN_LU!$A$2:$N$534,14)</f>
        <v>Predominantly Urban</v>
      </c>
      <c r="L54" s="185" t="str">
        <f>VLOOKUP(B54,'City and Town classifications'!$A$3:$G$634,4,FALSE)</f>
        <v>Medium Town</v>
      </c>
      <c r="M54" s="188">
        <f t="shared" si="7"/>
        <v>3</v>
      </c>
      <c r="N54" s="188" t="str">
        <f>VLOOKUP(A54,'BRES data'!$A$11:$AB$643,28,FALSE)</f>
        <v>Mid</v>
      </c>
      <c r="O54" s="188" t="str">
        <f>IF(ISNUMBER(MATCH(A54,'Red Wall MP List'!$A$3:$A$52,0)),"Yes","No")</f>
        <v>Yes</v>
      </c>
      <c r="P54" s="121"/>
      <c r="Q54" s="121">
        <f t="shared" si="0"/>
        <v>0.63093538338302613</v>
      </c>
      <c r="R54" s="121">
        <f t="shared" si="1"/>
        <v>1.8983699053364069</v>
      </c>
      <c r="S54" s="186">
        <f t="shared" si="14"/>
        <v>150.11100174974072</v>
      </c>
      <c r="T54" s="121"/>
      <c r="U54" s="121"/>
      <c r="V54" s="121"/>
      <c r="W54" s="121"/>
      <c r="X54" s="121"/>
      <c r="Y54" s="121"/>
      <c r="Z54" s="121"/>
      <c r="AA54" s="121"/>
      <c r="AB54" s="121"/>
      <c r="AC54" s="121"/>
      <c r="AD54" s="121"/>
      <c r="AE54" s="145">
        <f t="shared" si="3"/>
        <v>0.4424240171187776</v>
      </c>
      <c r="AF54" s="121">
        <f t="shared" si="4"/>
        <v>1.6516771048793215</v>
      </c>
      <c r="AG54" s="186">
        <f t="shared" si="5"/>
        <v>136.58655260811577</v>
      </c>
    </row>
    <row r="55" spans="1:33">
      <c r="A55" s="209" t="str">
        <f>'Master sheet'!A111</f>
        <v>Bradford East</v>
      </c>
      <c r="B55" s="142" t="str">
        <f>VLOOKUP('Master sheet'!A111,Westminster_Parliamentary_Const!$A$2:$C$651,2,FALSE)</f>
        <v>E14000587</v>
      </c>
      <c r="C55" s="120">
        <f>VLOOKUP(B55,'Master sheet'!$B$3:$Z$634,9,FALSE)</f>
        <v>0.10376014344324203</v>
      </c>
      <c r="D55" s="121">
        <f>VLOOKUP(B55,'Master sheet'!$B$3:$Z$634,10,FALSE)</f>
        <v>0.27232171863770799</v>
      </c>
      <c r="E55" s="120">
        <f>VLOOKUP(B55,'Master sheet'!$B$3:$Z$634,16,FALSE)</f>
        <v>1.4234495492896186</v>
      </c>
      <c r="F55" s="121">
        <f>VLOOKUP(B55,'Master sheet'!$B$3:$Z$634,17,FALSE)</f>
        <v>3.2768820111933219</v>
      </c>
      <c r="G55" s="120">
        <f>VLOOKUP(B55,'Master sheet'!$B$3:$Z$634,21,FALSE)</f>
        <v>0.12367491166077739</v>
      </c>
      <c r="H55" s="121">
        <f>VLOOKUP(B55,'Master sheet'!$B$3:$Z$634,22,FALSE)</f>
        <v>-1.1547084560717891</v>
      </c>
      <c r="I55" s="120">
        <f>VLOOKUP(B55,'Master sheet'!$B$3:$Z$634,24,FALSE)</f>
        <v>1.9288451012589025E-2</v>
      </c>
      <c r="J55" s="121">
        <f>-VLOOKUP(B55,'Master sheet'!$B$3:$Z$634,25,FALSE)</f>
        <v>0.52857508725058666</v>
      </c>
      <c r="K55" s="185" t="str">
        <f>VLOOKUP(B55,RUC_PCON_2011_EN_LU!$A$2:$N$534,14)</f>
        <v>Predominantly Urban</v>
      </c>
      <c r="L55" s="185" t="str">
        <f>VLOOKUP(B55,'City and Town classifications'!$A$3:$G$634,4,FALSE)</f>
        <v>Other City</v>
      </c>
      <c r="M55" s="188">
        <f t="shared" si="7"/>
        <v>2</v>
      </c>
      <c r="N55" s="188" t="str">
        <f>VLOOKUP(A55,'BRES data'!$A$11:$AB$643,28,FALSE)</f>
        <v>Mid</v>
      </c>
      <c r="O55" s="188" t="str">
        <f>IF(ISNUMBER(MATCH(A55,'Red Wall MP List'!$A$3:$A$52,0)),"Yes","No")</f>
        <v>No</v>
      </c>
      <c r="P55" s="121"/>
      <c r="Q55" s="121">
        <f t="shared" si="0"/>
        <v>0.62066119448302037</v>
      </c>
      <c r="R55" s="121">
        <f t="shared" si="1"/>
        <v>1.8880957164364012</v>
      </c>
      <c r="S55" s="186">
        <f t="shared" si="14"/>
        <v>149.29858432592329</v>
      </c>
      <c r="T55" s="121"/>
      <c r="U55" s="121"/>
      <c r="V55" s="121"/>
      <c r="W55" s="121"/>
      <c r="X55" s="121"/>
      <c r="Y55" s="121"/>
      <c r="Z55" s="121"/>
      <c r="AA55" s="121"/>
      <c r="AB55" s="121"/>
      <c r="AC55" s="121"/>
      <c r="AD55" s="121"/>
      <c r="AE55" s="145">
        <f t="shared" si="3"/>
        <v>0.73076759025245686</v>
      </c>
      <c r="AF55" s="121">
        <f t="shared" si="4"/>
        <v>1.9400206780130007</v>
      </c>
      <c r="AG55" s="186">
        <f t="shared" si="5"/>
        <v>160.431318939676</v>
      </c>
    </row>
    <row r="56" spans="1:33" ht="29">
      <c r="A56" s="209" t="str">
        <f>'Master sheet'!A25</f>
        <v>South Shields</v>
      </c>
      <c r="B56" s="142" t="str">
        <f>VLOOKUP('Master sheet'!A25,Westminster_Parliamentary_Const!$A$2:$C$651,2,FALSE)</f>
        <v>E14000944</v>
      </c>
      <c r="C56" s="120">
        <f>VLOOKUP(B56,'Master sheet'!$B$3:$Z$634,9,FALSE)</f>
        <v>0.17745591647331788</v>
      </c>
      <c r="D56" s="121">
        <f>VLOOKUP(B56,'Master sheet'!$B$3:$Z$634,10,FALSE)</f>
        <v>3.0578477736106424</v>
      </c>
      <c r="E56" s="120">
        <f>VLOOKUP(B56,'Master sheet'!$B$3:$Z$634,16,FALSE)</f>
        <v>0.41099191881267638</v>
      </c>
      <c r="F56" s="121">
        <f>VLOOKUP(B56,'Master sheet'!$B$3:$Z$634,17,FALSE)</f>
        <v>-8.8342788705238581E-2</v>
      </c>
      <c r="G56" s="120">
        <f>VLOOKUP(B56,'Master sheet'!$B$3:$Z$634,21,FALSE)</f>
        <v>0.125</v>
      </c>
      <c r="H56" s="121">
        <f>VLOOKUP(B56,'Master sheet'!$B$3:$Z$634,22,FALSE)</f>
        <v>-1.1167881906532562</v>
      </c>
      <c r="I56" s="120">
        <f>VLOOKUP(B56,'Master sheet'!$B$3:$Z$634,24,FALSE)</f>
        <v>2.9988260154965918E-2</v>
      </c>
      <c r="J56" s="121">
        <f>-VLOOKUP(B56,'Master sheet'!$B$3:$Z$634,25,FALSE)</f>
        <v>-0.59815044740184631</v>
      </c>
      <c r="K56" s="185" t="str">
        <f>VLOOKUP(B56,RUC_PCON_2011_EN_LU!$A$2:$N$534,14)</f>
        <v>Predominantly Urban</v>
      </c>
      <c r="L56" s="185" t="str">
        <f>VLOOKUP(B56,'City and Town classifications'!$A$3:$G$634,4,FALSE)</f>
        <v>Large Town in Conurbation</v>
      </c>
      <c r="M56" s="188">
        <f t="shared" si="7"/>
        <v>2</v>
      </c>
      <c r="N56" s="188" t="str">
        <f>VLOOKUP(A56,'BRES data'!$A$11:$AB$643,28,FALSE)</f>
        <v>Very high</v>
      </c>
      <c r="O56" s="188" t="str">
        <f>IF(ISNUMBER(MATCH(A56,'Red Wall MP List'!$A$3:$A$52,0)),"Yes","No")</f>
        <v>No</v>
      </c>
      <c r="P56" s="121"/>
      <c r="Q56" s="121">
        <f t="shared" si="0"/>
        <v>0.61904394550984965</v>
      </c>
      <c r="R56" s="121">
        <f t="shared" si="1"/>
        <v>1.8864784674632302</v>
      </c>
      <c r="S56" s="186">
        <f t="shared" si="14"/>
        <v>149.17070257708235</v>
      </c>
      <c r="T56" s="121"/>
      <c r="U56" s="121"/>
      <c r="V56" s="121"/>
      <c r="W56" s="121"/>
      <c r="X56" s="121"/>
      <c r="Y56" s="121"/>
      <c r="Z56" s="121"/>
      <c r="AA56" s="121"/>
      <c r="AB56" s="121"/>
      <c r="AC56" s="121"/>
      <c r="AD56" s="121"/>
      <c r="AE56" s="145">
        <f t="shared" si="3"/>
        <v>0.31364158671257536</v>
      </c>
      <c r="AF56" s="121">
        <f t="shared" si="4"/>
        <v>1.5228946744731191</v>
      </c>
      <c r="AG56" s="186">
        <f t="shared" si="5"/>
        <v>125.93680263355098</v>
      </c>
    </row>
    <row r="57" spans="1:33">
      <c r="A57" s="209" t="str">
        <f>'Master sheet'!A147</f>
        <v>Scunthorpe</v>
      </c>
      <c r="B57" s="142" t="str">
        <f>VLOOKUP('Master sheet'!A147,Westminster_Parliamentary_Const!$A$2:$C$651,2,FALSE)</f>
        <v>E14000914</v>
      </c>
      <c r="C57" s="120">
        <f>VLOOKUP(B57,'Master sheet'!$B$3:$Z$634,9,FALSE)</f>
        <v>0.11735213165787176</v>
      </c>
      <c r="D57" s="121">
        <f>VLOOKUP(B57,'Master sheet'!$B$3:$Z$634,10,FALSE)</f>
        <v>0.78606675114160551</v>
      </c>
      <c r="E57" s="120">
        <f>VLOOKUP(B57,'Master sheet'!$B$3:$Z$634,16,FALSE)</f>
        <v>0.16992274178294953</v>
      </c>
      <c r="F57" s="121">
        <f>VLOOKUP(B57,'Master sheet'!$B$3:$Z$634,17,FALSE)</f>
        <v>-0.88961283558059645</v>
      </c>
      <c r="G57" s="120">
        <f>VLOOKUP(B57,'Master sheet'!$B$3:$Z$634,21,FALSE)</f>
        <v>0.12922465208747516</v>
      </c>
      <c r="H57" s="121">
        <f>VLOOKUP(B57,'Master sheet'!$B$3:$Z$634,22,FALSE)</f>
        <v>-0.99589064464360566</v>
      </c>
      <c r="I57" s="120">
        <f>VLOOKUP(B57,'Master sheet'!$B$3:$Z$634,24,FALSE)</f>
        <v>5.3238042880703329E-3</v>
      </c>
      <c r="J57" s="121">
        <f>-VLOOKUP(B57,'Master sheet'!$B$3:$Z$634,25,FALSE)</f>
        <v>1.9990988916985968</v>
      </c>
      <c r="K57" s="185" t="str">
        <f>VLOOKUP(B57,RUC_PCON_2011_EN_LU!$A$2:$N$534,14)</f>
        <v>Predominantly Urban</v>
      </c>
      <c r="L57" s="185" t="str">
        <f>VLOOKUP(B57,'City and Town classifications'!$A$3:$G$634,4,FALSE)</f>
        <v>Large Town</v>
      </c>
      <c r="M57" s="188">
        <f t="shared" si="7"/>
        <v>3</v>
      </c>
      <c r="N57" s="188" t="str">
        <f>VLOOKUP(A57,'BRES data'!$A$11:$AB$643,28,FALSE)</f>
        <v>Mid</v>
      </c>
      <c r="O57" s="188" t="str">
        <f>IF(ISNUMBER(MATCH(A57,'Red Wall MP List'!$A$3:$A$52,0)),"Yes","No")</f>
        <v>Yes</v>
      </c>
      <c r="P57" s="121"/>
      <c r="Q57" s="121">
        <f t="shared" si="0"/>
        <v>0.61413796757603378</v>
      </c>
      <c r="R57" s="121">
        <f t="shared" si="1"/>
        <v>1.8815724895294146</v>
      </c>
      <c r="S57" s="186">
        <f t="shared" si="14"/>
        <v>148.78276908733571</v>
      </c>
      <c r="T57" s="121"/>
      <c r="U57" s="121"/>
      <c r="V57" s="121"/>
      <c r="W57" s="121"/>
      <c r="X57" s="121"/>
      <c r="Y57" s="121"/>
      <c r="Z57" s="121"/>
      <c r="AA57" s="121"/>
      <c r="AB57" s="121"/>
      <c r="AC57" s="121"/>
      <c r="AD57" s="121"/>
      <c r="AE57" s="145">
        <f t="shared" si="3"/>
        <v>0.22491554065400005</v>
      </c>
      <c r="AF57" s="121">
        <f t="shared" si="4"/>
        <v>1.4341686284145438</v>
      </c>
      <c r="AG57" s="186">
        <f t="shared" si="5"/>
        <v>118.59954238947009</v>
      </c>
    </row>
    <row r="58" spans="1:33" ht="29">
      <c r="A58" s="209" t="str">
        <f>'Master sheet'!A224</f>
        <v>Dudley South</v>
      </c>
      <c r="B58" s="142" t="str">
        <f>VLOOKUP('Master sheet'!A224,Westminster_Parliamentary_Const!$A$2:$C$651,2,FALSE)</f>
        <v>E14000672</v>
      </c>
      <c r="C58" s="120">
        <f>VLOOKUP(B58,'Master sheet'!$B$3:$Z$634,9,FALSE)</f>
        <v>0.11614916575454444</v>
      </c>
      <c r="D58" s="121">
        <f>VLOOKUP(B58,'Master sheet'!$B$3:$Z$634,10,FALSE)</f>
        <v>0.74059748297075989</v>
      </c>
      <c r="E58" s="120">
        <f>VLOOKUP(B58,'Master sheet'!$B$3:$Z$634,16,FALSE)</f>
        <v>6.1916464301159574E-2</v>
      </c>
      <c r="F58" s="121">
        <f>VLOOKUP(B58,'Master sheet'!$B$3:$Z$634,17,FALSE)</f>
        <v>-1.2486060344912766</v>
      </c>
      <c r="G58" s="120">
        <f>VLOOKUP(B58,'Master sheet'!$B$3:$Z$634,21,FALSE)</f>
        <v>0.13854351687388988</v>
      </c>
      <c r="H58" s="121">
        <f>VLOOKUP(B58,'Master sheet'!$B$3:$Z$634,22,FALSE)</f>
        <v>-0.7292111972132711</v>
      </c>
      <c r="I58" s="120">
        <f>VLOOKUP(B58,'Master sheet'!$B$3:$Z$634,24,FALSE)</f>
        <v>4.6878737144224747E-3</v>
      </c>
      <c r="J58" s="121">
        <f>-VLOOKUP(B58,'Master sheet'!$B$3:$Z$634,25,FALSE)</f>
        <v>2.0660644988473651</v>
      </c>
      <c r="K58" s="185" t="str">
        <f>VLOOKUP(B58,RUC_PCON_2011_EN_LU!$A$2:$N$534,14)</f>
        <v>Predominantly Urban</v>
      </c>
      <c r="L58" s="185" t="str">
        <f>VLOOKUP(B58,'City and Town classifications'!$A$3:$G$634,4,FALSE)</f>
        <v>Medium Town in Conurbation</v>
      </c>
      <c r="M58" s="188">
        <f t="shared" si="7"/>
        <v>2</v>
      </c>
      <c r="N58" s="188" t="str">
        <f>VLOOKUP(A58,'BRES data'!$A$11:$AB$643,28,FALSE)</f>
        <v>Low</v>
      </c>
      <c r="O58" s="188" t="str">
        <f>IF(ISNUMBER(MATCH(A58,'Red Wall MP List'!$A$3:$A$52,0)),"Yes","No")</f>
        <v>No</v>
      </c>
      <c r="P58" s="121"/>
      <c r="Q58" s="121">
        <f t="shared" si="0"/>
        <v>0.60591778865528367</v>
      </c>
      <c r="R58" s="121">
        <f t="shared" si="1"/>
        <v>1.8733523106086643</v>
      </c>
      <c r="S58" s="186">
        <f t="shared" si="14"/>
        <v>148.13276969107091</v>
      </c>
      <c r="T58" s="121"/>
      <c r="U58" s="121"/>
      <c r="V58" s="121"/>
      <c r="W58" s="121"/>
      <c r="X58" s="121"/>
      <c r="Y58" s="121"/>
      <c r="Z58" s="121"/>
      <c r="AA58" s="121"/>
      <c r="AB58" s="121"/>
      <c r="AC58" s="121"/>
      <c r="AD58" s="121"/>
      <c r="AE58" s="145">
        <f t="shared" si="3"/>
        <v>0.20721118752839429</v>
      </c>
      <c r="AF58" s="121">
        <f t="shared" si="4"/>
        <v>1.4164642752889383</v>
      </c>
      <c r="AG58" s="186">
        <f t="shared" si="5"/>
        <v>117.13546896226114</v>
      </c>
    </row>
    <row r="59" spans="1:33">
      <c r="A59" s="209" t="str">
        <f>'Master sheet'!A56</f>
        <v>Ellesmere Port and Neston</v>
      </c>
      <c r="B59" s="142" t="str">
        <f>VLOOKUP('Master sheet'!A56,Westminster_Parliamentary_Const!$A$2:$C$651,2,FALSE)</f>
        <v>E14000688</v>
      </c>
      <c r="C59" s="120">
        <f>VLOOKUP(B59,'Master sheet'!$B$3:$Z$634,9,FALSE)</f>
        <v>7.7409398841821034E-2</v>
      </c>
      <c r="D59" s="121">
        <f>VLOOKUP(B59,'Master sheet'!$B$3:$Z$634,10,FALSE)</f>
        <v>-0.72367415245845568</v>
      </c>
      <c r="E59" s="120">
        <f>VLOOKUP(B59,'Master sheet'!$B$3:$Z$634,16,FALSE)</f>
        <v>1.0392003566268988</v>
      </c>
      <c r="F59" s="121">
        <f>VLOOKUP(B59,'Master sheet'!$B$3:$Z$634,17,FALSE)</f>
        <v>1.9997076647661571</v>
      </c>
      <c r="G59" s="120">
        <f>VLOOKUP(B59,'Master sheet'!$B$3:$Z$634,21,FALSE)</f>
        <v>0.17973231357552583</v>
      </c>
      <c r="H59" s="121">
        <f>VLOOKUP(B59,'Master sheet'!$B$3:$Z$634,22,FALSE)</f>
        <v>0.44949520066533288</v>
      </c>
      <c r="I59" s="120">
        <f>VLOOKUP(B59,'Master sheet'!$B$3:$Z$634,24,FALSE)</f>
        <v>1.2048773951494063E-2</v>
      </c>
      <c r="J59" s="121">
        <f>-VLOOKUP(B59,'Master sheet'!$B$3:$Z$634,25,FALSE)</f>
        <v>1.2909371909881793</v>
      </c>
      <c r="K59" s="185" t="str">
        <f>VLOOKUP(B59,RUC_PCON_2011_EN_LU!$A$2:$N$534,14)</f>
        <v>Predominantly Urban</v>
      </c>
      <c r="L59" s="185" t="str">
        <f>VLOOKUP(B59,'City and Town classifications'!$A$3:$G$634,4,FALSE)</f>
        <v>Large Town</v>
      </c>
      <c r="M59" s="188">
        <f t="shared" si="7"/>
        <v>3</v>
      </c>
      <c r="N59" s="188" t="str">
        <f>VLOOKUP(A59,'BRES data'!$A$11:$AB$643,28,FALSE)</f>
        <v>High</v>
      </c>
      <c r="O59" s="188" t="str">
        <f>IF(ISNUMBER(MATCH(A59,'Red Wall MP List'!$A$3:$A$52,0)),"Yes","No")</f>
        <v>No</v>
      </c>
      <c r="P59" s="121"/>
      <c r="Q59" s="121">
        <f t="shared" si="0"/>
        <v>0.59728815708182292</v>
      </c>
      <c r="R59" s="121">
        <f t="shared" si="1"/>
        <v>1.8647226790352036</v>
      </c>
      <c r="S59" s="186">
        <f t="shared" si="14"/>
        <v>147.45039338675744</v>
      </c>
      <c r="T59" s="121"/>
      <c r="U59" s="121"/>
      <c r="V59" s="121"/>
      <c r="W59" s="121"/>
      <c r="X59" s="121"/>
      <c r="Y59" s="121"/>
      <c r="Z59" s="121"/>
      <c r="AA59" s="121"/>
      <c r="AB59" s="121"/>
      <c r="AC59" s="121"/>
      <c r="AD59" s="121"/>
      <c r="AE59" s="145">
        <f t="shared" si="3"/>
        <v>0.7541164759903034</v>
      </c>
      <c r="AF59" s="121">
        <f t="shared" si="4"/>
        <v>1.9633695637508473</v>
      </c>
      <c r="AG59" s="186">
        <f t="shared" si="5"/>
        <v>162.36217079973508</v>
      </c>
    </row>
    <row r="60" spans="1:33">
      <c r="A60" s="209" t="str">
        <f>'Master sheet'!A378</f>
        <v>Mitcham and Morden</v>
      </c>
      <c r="B60" s="142" t="str">
        <f>VLOOKUP('Master sheet'!A378,Westminster_Parliamentary_Const!$A$2:$C$651,2,FALSE)</f>
        <v>E14000823</v>
      </c>
      <c r="C60" s="120">
        <f>VLOOKUP(B60,'Master sheet'!$B$3:$Z$634,9,FALSE)</f>
        <v>9.962826204832366E-2</v>
      </c>
      <c r="D60" s="121">
        <f>VLOOKUP(B60,'Master sheet'!$B$3:$Z$634,10,FALSE)</f>
        <v>0.11614636680435501</v>
      </c>
      <c r="E60" s="120">
        <f>VLOOKUP(B60,'Master sheet'!$B$3:$Z$634,16,FALSE)</f>
        <v>0.76429037228007712</v>
      </c>
      <c r="F60" s="121">
        <f>VLOOKUP(B60,'Master sheet'!$B$3:$Z$634,17,FALSE)</f>
        <v>1.0859569366217674</v>
      </c>
      <c r="G60" s="120">
        <f>VLOOKUP(B60,'Master sheet'!$B$3:$Z$634,21,FALSE)</f>
        <v>0.25630252100840334</v>
      </c>
      <c r="H60" s="121">
        <f>VLOOKUP(B60,'Master sheet'!$B$3:$Z$634,22,FALSE)</f>
        <v>2.6407171011691619</v>
      </c>
      <c r="I60" s="120">
        <f>VLOOKUP(B60,'Master sheet'!$B$3:$Z$634,24,FALSE)</f>
        <v>2.6121569516897258E-2</v>
      </c>
      <c r="J60" s="121">
        <f>-VLOOKUP(B60,'Master sheet'!$B$3:$Z$634,25,FALSE)</f>
        <v>-0.19097504655673783</v>
      </c>
      <c r="K60" s="185" t="str">
        <f>VLOOKUP(B60,RUC_PCON_2011_EN_LU!$A$2:$N$534,14)</f>
        <v>Predominantly Urban</v>
      </c>
      <c r="L60" s="185" t="str">
        <f>VLOOKUP(B60,'City and Town classifications'!$A$3:$G$634,4,FALSE)</f>
        <v>Core City (London)</v>
      </c>
      <c r="M60" s="188">
        <f t="shared" si="7"/>
        <v>1</v>
      </c>
      <c r="N60" s="188" t="str">
        <f>VLOOKUP(A60,'BRES data'!$A$11:$AB$643,28,FALSE)</f>
        <v>Very low</v>
      </c>
      <c r="O60" s="188" t="str">
        <f>IF(ISNUMBER(MATCH(A60,'Red Wall MP List'!$A$3:$A$52,0)),"Yes","No")</f>
        <v>No</v>
      </c>
      <c r="P60" s="121"/>
      <c r="Q60" s="121">
        <f t="shared" si="0"/>
        <v>0.59616944638102731</v>
      </c>
      <c r="R60" s="121">
        <f t="shared" si="1"/>
        <v>1.8636039683344081</v>
      </c>
      <c r="S60" s="186">
        <f t="shared" si="14"/>
        <v>147.36193286939857</v>
      </c>
      <c r="T60" s="121"/>
      <c r="U60" s="121"/>
      <c r="V60" s="121"/>
      <c r="W60" s="121"/>
      <c r="X60" s="121"/>
      <c r="Y60" s="121"/>
      <c r="Z60" s="121"/>
      <c r="AA60" s="121"/>
      <c r="AB60" s="121"/>
      <c r="AC60" s="121"/>
      <c r="AD60" s="121"/>
      <c r="AE60" s="145">
        <f t="shared" si="3"/>
        <v>0.91296133950963654</v>
      </c>
      <c r="AF60" s="121">
        <f t="shared" si="4"/>
        <v>2.1222144272701806</v>
      </c>
      <c r="AG60" s="186">
        <f t="shared" si="5"/>
        <v>175.49795396432501</v>
      </c>
    </row>
    <row r="61" spans="1:33">
      <c r="A61" s="209" t="str">
        <f>'Master sheet'!A324</f>
        <v>Barking</v>
      </c>
      <c r="B61" s="142" t="str">
        <f>VLOOKUP('Master sheet'!A324,Westminster_Parliamentary_Const!$A$2:$C$651,2,FALSE)</f>
        <v>E14000540</v>
      </c>
      <c r="C61" s="120">
        <f>VLOOKUP(B61,'Master sheet'!$B$3:$Z$634,9,FALSE)</f>
        <v>0.10645129010820865</v>
      </c>
      <c r="D61" s="121">
        <f>VLOOKUP(B61,'Master sheet'!$B$3:$Z$634,10,FALSE)</f>
        <v>0.37404070257398853</v>
      </c>
      <c r="E61" s="120">
        <f>VLOOKUP(B61,'Master sheet'!$B$3:$Z$634,16,FALSE)</f>
        <v>0.69094826580212598</v>
      </c>
      <c r="F61" s="121">
        <f>VLOOKUP(B61,'Master sheet'!$B$3:$Z$634,17,FALSE)</f>
        <v>0.84218112994417327</v>
      </c>
      <c r="G61" s="120">
        <f>VLOOKUP(B61,'Master sheet'!$B$3:$Z$634,21,FALSE)</f>
        <v>0.23511604439959638</v>
      </c>
      <c r="H61" s="121">
        <f>VLOOKUP(B61,'Master sheet'!$B$3:$Z$634,22,FALSE)</f>
        <v>2.0344203038093527</v>
      </c>
      <c r="I61" s="120">
        <f>VLOOKUP(B61,'Master sheet'!$B$3:$Z$634,24,FALSE)</f>
        <v>2.4826213849827417E-2</v>
      </c>
      <c r="J61" s="121">
        <f>-VLOOKUP(B61,'Master sheet'!$B$3:$Z$634,25,FALSE)</f>
        <v>-5.4569781086730981E-2</v>
      </c>
      <c r="K61" s="185" t="str">
        <f>VLOOKUP(B61,RUC_PCON_2011_EN_LU!$A$2:$N$534,14)</f>
        <v>Predominantly Urban</v>
      </c>
      <c r="L61" s="185" t="str">
        <f>VLOOKUP(B61,'City and Town classifications'!$A$3:$G$634,4,FALSE)</f>
        <v>Core City (London)</v>
      </c>
      <c r="M61" s="188">
        <f t="shared" si="7"/>
        <v>1</v>
      </c>
      <c r="N61" s="188" t="str">
        <f>VLOOKUP(A61,'BRES data'!$A$11:$AB$643,28,FALSE)</f>
        <v>Very low</v>
      </c>
      <c r="O61" s="188" t="str">
        <f>IF(ISNUMBER(MATCH(A61,'Red Wall MP List'!$A$3:$A$52,0)),"Yes","No")</f>
        <v>No</v>
      </c>
      <c r="P61" s="121"/>
      <c r="Q61" s="121">
        <f t="shared" si="0"/>
        <v>0.5859238794546735</v>
      </c>
      <c r="R61" s="121">
        <f t="shared" si="1"/>
        <v>1.8533584014080542</v>
      </c>
      <c r="S61" s="186">
        <f t="shared" si="14"/>
        <v>146.55177868896948</v>
      </c>
      <c r="T61" s="121"/>
      <c r="U61" s="121"/>
      <c r="V61" s="121"/>
      <c r="W61" s="121"/>
      <c r="X61" s="121"/>
      <c r="Y61" s="121"/>
      <c r="Z61" s="121"/>
      <c r="AA61" s="121"/>
      <c r="AB61" s="121"/>
      <c r="AC61" s="121"/>
      <c r="AD61" s="121"/>
      <c r="AE61" s="145">
        <f t="shared" si="3"/>
        <v>0.79901808881019587</v>
      </c>
      <c r="AF61" s="121">
        <f t="shared" si="4"/>
        <v>2.0082711765707399</v>
      </c>
      <c r="AG61" s="186">
        <f t="shared" si="5"/>
        <v>166.0753399679071</v>
      </c>
    </row>
    <row r="62" spans="1:33">
      <c r="A62" s="209" t="str">
        <f>'Master sheet'!A162</f>
        <v>Ashfield</v>
      </c>
      <c r="B62" s="142" t="str">
        <f>VLOOKUP('Master sheet'!A162,Westminster_Parliamentary_Const!$A$2:$C$651,2,FALSE)</f>
        <v>E14000535</v>
      </c>
      <c r="C62" s="120">
        <f>VLOOKUP(B62,'Master sheet'!$B$3:$Z$634,9,FALSE)</f>
        <v>0.11089227968912209</v>
      </c>
      <c r="D62" s="121">
        <f>VLOOKUP(B62,'Master sheet'!$B$3:$Z$634,10,FALSE)</f>
        <v>0.54189961332113823</v>
      </c>
      <c r="E62" s="120">
        <f>VLOOKUP(B62,'Master sheet'!$B$3:$Z$634,16,FALSE)</f>
        <v>0.48890452040789817</v>
      </c>
      <c r="F62" s="121">
        <f>VLOOKUP(B62,'Master sheet'!$B$3:$Z$634,17,FALSE)</f>
        <v>0.17062451147634439</v>
      </c>
      <c r="G62" s="120">
        <f>VLOOKUP(B62,'Master sheet'!$B$3:$Z$634,21,FALSE)</f>
        <v>0.1419656786271451</v>
      </c>
      <c r="H62" s="121">
        <f>VLOOKUP(B62,'Master sheet'!$B$3:$Z$634,22,FALSE)</f>
        <v>-0.63127864573921522</v>
      </c>
      <c r="I62" s="120">
        <f>VLOOKUP(B62,'Master sheet'!$B$3:$Z$634,24,FALSE)</f>
        <v>1.0766208251473453E-2</v>
      </c>
      <c r="J62" s="121">
        <f>-VLOOKUP(B62,'Master sheet'!$B$3:$Z$634,25,FALSE)</f>
        <v>1.4259956303354044</v>
      </c>
      <c r="K62" s="185" t="str">
        <f>VLOOKUP(B62,RUC_PCON_2011_EN_LU!$A$2:$N$534,14)</f>
        <v>Predominantly Urban</v>
      </c>
      <c r="L62" s="185" t="str">
        <f>VLOOKUP(B62,'City and Town classifications'!$A$3:$G$634,4,FALSE)</f>
        <v>Medium Town</v>
      </c>
      <c r="M62" s="188">
        <f t="shared" si="7"/>
        <v>3</v>
      </c>
      <c r="N62" s="188" t="str">
        <f>VLOOKUP(A62,'BRES data'!$A$11:$AB$643,28,FALSE)</f>
        <v>Mid</v>
      </c>
      <c r="O62" s="188" t="str">
        <f>IF(ISNUMBER(MATCH(A62,'Red Wall MP List'!$A$3:$A$52,0)),"Yes","No")</f>
        <v>Yes</v>
      </c>
      <c r="P62" s="121"/>
      <c r="Q62" s="121">
        <f t="shared" si="0"/>
        <v>0.57918939217503573</v>
      </c>
      <c r="R62" s="121">
        <f t="shared" si="1"/>
        <v>1.8466239141284164</v>
      </c>
      <c r="S62" s="186">
        <f t="shared" si="14"/>
        <v>146.01925832559058</v>
      </c>
      <c r="T62" s="121"/>
      <c r="U62" s="121"/>
      <c r="V62" s="121"/>
      <c r="W62" s="121"/>
      <c r="X62" s="121"/>
      <c r="Y62" s="121"/>
      <c r="Z62" s="121"/>
      <c r="AA62" s="121"/>
      <c r="AB62" s="121"/>
      <c r="AC62" s="121"/>
      <c r="AD62" s="121"/>
      <c r="AE62" s="145">
        <f t="shared" si="3"/>
        <v>0.37681027734841799</v>
      </c>
      <c r="AF62" s="121">
        <f t="shared" si="4"/>
        <v>1.586063365108962</v>
      </c>
      <c r="AG62" s="186">
        <f t="shared" si="5"/>
        <v>131.16058012688177</v>
      </c>
    </row>
    <row r="63" spans="1:33" ht="29">
      <c r="A63" s="209" t="str">
        <f>'Master sheet'!A558</f>
        <v>Montgomeryshire</v>
      </c>
      <c r="B63" s="142" t="str">
        <f>VLOOKUP('Master sheet'!A558,Westminster_Parliamentary_Const!$A$2:$C$651,2,FALSE)</f>
        <v>W07000063</v>
      </c>
      <c r="C63" s="120">
        <f>VLOOKUP(B63,'Master sheet'!$B$3:$Z$634,9,FALSE)</f>
        <v>8.1646440249167007E-2</v>
      </c>
      <c r="D63" s="121">
        <f>VLOOKUP(B63,'Master sheet'!$B$3:$Z$634,10,FALSE)</f>
        <v>-0.5635240006804868</v>
      </c>
      <c r="E63" s="120">
        <f>VLOOKUP(B63,'Master sheet'!$B$3:$Z$634,16,FALSE)</f>
        <v>0.66263959139045292</v>
      </c>
      <c r="F63" s="121">
        <f>VLOOKUP(B63,'Master sheet'!$B$3:$Z$634,17,FALSE)</f>
        <v>0.74808825107719379</v>
      </c>
      <c r="G63" s="120">
        <f>VLOOKUP(B63,'Master sheet'!$B$3:$Z$634,21,FALSE)</f>
        <v>0.19137466307277629</v>
      </c>
      <c r="H63" s="121">
        <f>VLOOKUP(B63,'Master sheet'!$B$3:$Z$634,22,FALSE)</f>
        <v>0.78266618252610709</v>
      </c>
      <c r="I63" s="120">
        <f>VLOOKUP(B63,'Master sheet'!$B$3:$Z$634,24,FALSE)</f>
        <v>9.7883167107672975E-3</v>
      </c>
      <c r="J63" s="121">
        <f>-VLOOKUP(B63,'Master sheet'!$B$3:$Z$634,25,FALSE)</f>
        <v>1.5289708660964296</v>
      </c>
      <c r="K63" s="185" t="str">
        <f>VLOOKUP(B63,RUC_PCON_2011_EN_LU!$A$2:$N$534,14)</f>
        <v>Urban with Significant Rural</v>
      </c>
      <c r="L63" s="185" t="str">
        <f>VLOOKUP(B63,'City and Town classifications'!$A$3:$G$634,4,FALSE)</f>
        <v>Village or smaller</v>
      </c>
      <c r="M63" s="188">
        <f t="shared" si="7"/>
        <v>3</v>
      </c>
      <c r="N63" s="188" t="str">
        <f>VLOOKUP(A63,'BRES data'!$A$11:$AB$643,28,FALSE)</f>
        <v>Very high</v>
      </c>
      <c r="O63" s="188" t="str">
        <f>IF(ISNUMBER(MATCH(A63,'Red Wall MP List'!$A$3:$A$52,0)),"Yes","No")</f>
        <v>No</v>
      </c>
      <c r="P63" s="121"/>
      <c r="Q63" s="121">
        <f t="shared" si="0"/>
        <v>0.57694136073919777</v>
      </c>
      <c r="R63" s="121">
        <f t="shared" si="1"/>
        <v>1.8443758826925785</v>
      </c>
      <c r="S63" s="186">
        <f t="shared" si="14"/>
        <v>145.84149831693793</v>
      </c>
      <c r="T63" s="121"/>
      <c r="U63" s="121"/>
      <c r="V63" s="121"/>
      <c r="W63" s="121"/>
      <c r="X63" s="121"/>
      <c r="Y63" s="121"/>
      <c r="Z63" s="121"/>
      <c r="AA63" s="121"/>
      <c r="AB63" s="121"/>
      <c r="AC63" s="121"/>
      <c r="AD63" s="121"/>
      <c r="AE63" s="145">
        <f t="shared" si="3"/>
        <v>0.62405032475481093</v>
      </c>
      <c r="AF63" s="121">
        <f t="shared" si="4"/>
        <v>1.8333034125153547</v>
      </c>
      <c r="AG63" s="186">
        <f t="shared" si="5"/>
        <v>151.60626266503962</v>
      </c>
    </row>
    <row r="64" spans="1:33">
      <c r="A64" s="209" t="str">
        <f>'Master sheet'!A109</f>
        <v>Batley and Spen</v>
      </c>
      <c r="B64" s="142" t="str">
        <f>VLOOKUP('Master sheet'!A109,Westminster_Parliamentary_Const!$A$2:$C$651,2,FALSE)</f>
        <v>E14000548</v>
      </c>
      <c r="C64" s="120">
        <f>VLOOKUP(B64,'Master sheet'!$B$3:$Z$634,9,FALSE)</f>
        <v>9.1694788614729308E-2</v>
      </c>
      <c r="D64" s="121">
        <f>VLOOKUP(B64,'Master sheet'!$B$3:$Z$634,10,FALSE)</f>
        <v>-0.18372017977076419</v>
      </c>
      <c r="E64" s="120">
        <f>VLOOKUP(B64,'Master sheet'!$B$3:$Z$634,16,FALSE)</f>
        <v>0.60653040929313606</v>
      </c>
      <c r="F64" s="121">
        <f>VLOOKUP(B64,'Master sheet'!$B$3:$Z$634,17,FALSE)</f>
        <v>0.5615915470057683</v>
      </c>
      <c r="G64" s="120">
        <f>VLOOKUP(B64,'Master sheet'!$B$3:$Z$634,21,FALSE)</f>
        <v>0.19099099099099098</v>
      </c>
      <c r="H64" s="121">
        <f>VLOOKUP(B64,'Master sheet'!$B$3:$Z$634,22,FALSE)</f>
        <v>0.77168657705805566</v>
      </c>
      <c r="I64" s="120">
        <f>VLOOKUP(B64,'Master sheet'!$B$3:$Z$634,24,FALSE)</f>
        <v>1.2752033958259634E-2</v>
      </c>
      <c r="J64" s="121">
        <f>-VLOOKUP(B64,'Master sheet'!$B$3:$Z$634,25,FALSE)</f>
        <v>1.2168815703150624</v>
      </c>
      <c r="K64" s="185" t="str">
        <f>VLOOKUP(B64,RUC_PCON_2011_EN_LU!$A$2:$N$534,14)</f>
        <v>Predominantly Urban</v>
      </c>
      <c r="L64" s="185" t="str">
        <f>VLOOKUP(B64,'City and Town classifications'!$A$3:$G$634,4,FALSE)</f>
        <v>Large Town</v>
      </c>
      <c r="M64" s="188">
        <f t="shared" si="7"/>
        <v>3</v>
      </c>
      <c r="N64" s="188" t="str">
        <f>VLOOKUP(A64,'BRES data'!$A$11:$AB$643,28,FALSE)</f>
        <v>Low</v>
      </c>
      <c r="O64" s="188" t="str">
        <f>IF(ISNUMBER(MATCH(A64,'Red Wall MP List'!$A$3:$A$52,0)),"Yes","No")</f>
        <v>No</v>
      </c>
      <c r="P64" s="121"/>
      <c r="Q64" s="121">
        <f t="shared" si="0"/>
        <v>0.56660015085873672</v>
      </c>
      <c r="R64" s="121">
        <f t="shared" si="1"/>
        <v>1.8340346728121175</v>
      </c>
      <c r="S64" s="186">
        <f t="shared" si="14"/>
        <v>145.02378130083028</v>
      </c>
      <c r="T64" s="121"/>
      <c r="U64" s="121"/>
      <c r="V64" s="121"/>
      <c r="W64" s="121"/>
      <c r="X64" s="121"/>
      <c r="Y64" s="121"/>
      <c r="Z64" s="121"/>
      <c r="AA64" s="121"/>
      <c r="AB64" s="121"/>
      <c r="AC64" s="121"/>
      <c r="AD64" s="121"/>
      <c r="AE64" s="145">
        <f t="shared" si="3"/>
        <v>0.59160987865203052</v>
      </c>
      <c r="AF64" s="121">
        <f t="shared" si="4"/>
        <v>1.8008629664125744</v>
      </c>
      <c r="AG64" s="186">
        <f t="shared" si="5"/>
        <v>148.92357808634173</v>
      </c>
    </row>
    <row r="65" spans="1:33" ht="29">
      <c r="A65" s="209" t="str">
        <f>'Master sheet'!A585</f>
        <v>Central Ayrshire</v>
      </c>
      <c r="B65" s="142" t="str">
        <f>VLOOKUP('Master sheet'!A585,Westminster_Parliamentary_Const!$A$2:$C$651,2,FALSE)</f>
        <v>S14000010</v>
      </c>
      <c r="C65" s="120">
        <f>VLOOKUP(B65,'Master sheet'!$B$3:$Z$634,9,FALSE)</f>
        <v>0.12572355792780826</v>
      </c>
      <c r="D65" s="121">
        <f>VLOOKUP(B65,'Master sheet'!$B$3:$Z$634,10,FALSE)</f>
        <v>1.1024868799144785</v>
      </c>
      <c r="E65" s="120">
        <f>VLOOKUP(B65,'Master sheet'!$B$3:$Z$634,16,FALSE)</f>
        <v>0.24544935931844344</v>
      </c>
      <c r="F65" s="121">
        <f>VLOOKUP(B65,'Master sheet'!$B$3:$Z$634,17,FALSE)</f>
        <v>-0.63857611193699304</v>
      </c>
      <c r="G65" s="120">
        <f>VLOOKUP(B65,'Master sheet'!$B$3:$Z$634,21,FALSE)</f>
        <v>0.14258555133079848</v>
      </c>
      <c r="H65" s="121">
        <f>VLOOKUP(B65,'Master sheet'!$B$3:$Z$634,22,FALSE)</f>
        <v>-0.61353964921161031</v>
      </c>
      <c r="I65" s="120">
        <f>VLOOKUP(B65,'Master sheet'!$B$3:$Z$634,24,FALSE)</f>
        <v>1.2724177071509635E-2</v>
      </c>
      <c r="J65" s="121">
        <f>-VLOOKUP(B65,'Master sheet'!$B$3:$Z$634,25,FALSE)</f>
        <v>1.2198149932574245</v>
      </c>
      <c r="K65" s="185" t="str">
        <f>VLOOKUP(B65,RUC_PCON_2011_EN_LU!$A$2:$N$534,14)</f>
        <v>Urban with Significant Rural</v>
      </c>
      <c r="L65" s="185" t="str">
        <f>VLOOKUP(B65,'City and Town classifications'!$A$3:$G$634,4,FALSE)</f>
        <v>Medium Town</v>
      </c>
      <c r="M65" s="188">
        <f t="shared" si="7"/>
        <v>3</v>
      </c>
      <c r="N65" s="188" t="str">
        <f>VLOOKUP(A65,'BRES data'!$A$11:$AB$643,28,FALSE)</f>
        <v>Mid</v>
      </c>
      <c r="O65" s="188" t="str">
        <f>IF(ISNUMBER(MATCH(A65,'Red Wall MP List'!$A$3:$A$52,0)),"Yes","No")</f>
        <v>No</v>
      </c>
      <c r="P65" s="121"/>
      <c r="Q65" s="121">
        <f t="shared" si="0"/>
        <v>0.5654146641992005</v>
      </c>
      <c r="R65" s="121">
        <f t="shared" si="1"/>
        <v>1.8328491861525813</v>
      </c>
      <c r="S65" s="186">
        <f t="shared" si="14"/>
        <v>144.93004056593782</v>
      </c>
      <c r="T65" s="121"/>
      <c r="U65" s="121"/>
      <c r="V65" s="121"/>
      <c r="W65" s="121"/>
      <c r="X65" s="121"/>
      <c r="Y65" s="121"/>
      <c r="Z65" s="121"/>
      <c r="AA65" s="121"/>
      <c r="AB65" s="121"/>
      <c r="AC65" s="121"/>
      <c r="AD65" s="121"/>
      <c r="AE65" s="145">
        <f t="shared" si="3"/>
        <v>0.2675465280058249</v>
      </c>
      <c r="AF65" s="121">
        <f t="shared" si="4"/>
        <v>1.4767996157663688</v>
      </c>
      <c r="AG65" s="186">
        <f t="shared" si="5"/>
        <v>122.12494065252307</v>
      </c>
    </row>
    <row r="66" spans="1:33">
      <c r="A66" s="209" t="str">
        <f>'Master sheet'!A503</f>
        <v>North Cornwall</v>
      </c>
      <c r="B66" s="142" t="str">
        <f>VLOOKUP('Master sheet'!A503,Westminster_Parliamentary_Const!$A$2:$C$651,2,FALSE)</f>
        <v>E14000837</v>
      </c>
      <c r="C66" s="120">
        <f>VLOOKUP(B66,'Master sheet'!$B$3:$Z$634,9,FALSE)</f>
        <v>0.12438792973501446</v>
      </c>
      <c r="D66" s="121">
        <f>VLOOKUP(B66,'Master sheet'!$B$3:$Z$634,10,FALSE)</f>
        <v>1.0520032907232069</v>
      </c>
      <c r="E66" s="120">
        <f>VLOOKUP(B66,'Master sheet'!$B$3:$Z$634,16,FALSE)</f>
        <v>-1.0794022681713944E-2</v>
      </c>
      <c r="F66" s="121">
        <f>VLOOKUP(B66,'Master sheet'!$B$3:$Z$634,17,FALSE)</f>
        <v>-1.4902824529821934</v>
      </c>
      <c r="G66" s="120">
        <f>VLOOKUP(B66,'Master sheet'!$B$3:$Z$634,21,FALSE)</f>
        <v>0.23809523809523808</v>
      </c>
      <c r="H66" s="121">
        <f>VLOOKUP(B66,'Master sheet'!$B$3:$Z$634,22,FALSE)</f>
        <v>2.1196763673697867</v>
      </c>
      <c r="I66" s="120">
        <f>VLOOKUP(B66,'Master sheet'!$B$3:$Z$634,24,FALSE)</f>
        <v>2.1396103896103913E-2</v>
      </c>
      <c r="J66" s="121">
        <f>-VLOOKUP(B66,'Master sheet'!$B$3:$Z$634,25,FALSE)</f>
        <v>0.30663221981804478</v>
      </c>
      <c r="K66" s="185" t="str">
        <f>VLOOKUP(B66,RUC_PCON_2011_EN_LU!$A$2:$N$534,14)</f>
        <v>Predominantly Rural</v>
      </c>
      <c r="L66" s="185" t="str">
        <f>VLOOKUP(B66,'City and Town classifications'!$A$3:$G$634,4,FALSE)</f>
        <v>Village or smaller</v>
      </c>
      <c r="M66" s="188">
        <f t="shared" si="7"/>
        <v>3</v>
      </c>
      <c r="N66" s="188" t="str">
        <f>VLOOKUP(A66,'BRES data'!$A$11:$AB$643,28,FALSE)</f>
        <v>Very high</v>
      </c>
      <c r="O66" s="188" t="str">
        <f>IF(ISNUMBER(MATCH(A66,'Red Wall MP List'!$A$3:$A$52,0)),"Yes","No")</f>
        <v>No</v>
      </c>
      <c r="P66" s="121"/>
      <c r="Q66" s="121">
        <f t="shared" si="0"/>
        <v>0.55777748924501613</v>
      </c>
      <c r="R66" s="121">
        <f t="shared" si="1"/>
        <v>1.8252120111983969</v>
      </c>
      <c r="S66" s="186">
        <f t="shared" si="14"/>
        <v>144.32614141030541</v>
      </c>
      <c r="T66" s="121"/>
      <c r="U66" s="121"/>
      <c r="V66" s="121"/>
      <c r="W66" s="121"/>
      <c r="X66" s="121"/>
      <c r="Y66" s="121"/>
      <c r="Z66" s="121"/>
      <c r="AA66" s="121"/>
      <c r="AB66" s="121"/>
      <c r="AC66" s="121"/>
      <c r="AD66" s="121"/>
      <c r="AE66" s="145">
        <f t="shared" si="3"/>
        <v>0.49700735623221126</v>
      </c>
      <c r="AF66" s="121">
        <f t="shared" si="4"/>
        <v>1.7062604439927551</v>
      </c>
      <c r="AG66" s="186">
        <f t="shared" si="5"/>
        <v>141.10035866458969</v>
      </c>
    </row>
    <row r="67" spans="1:33" ht="29">
      <c r="A67" s="209" t="str">
        <f>'Master sheet'!A61</f>
        <v>Heywood and Middleton</v>
      </c>
      <c r="B67" s="142" t="str">
        <f>VLOOKUP('Master sheet'!A61,Westminster_Parliamentary_Const!$A$2:$C$651,2,FALSE)</f>
        <v>E14000747</v>
      </c>
      <c r="C67" s="120">
        <f>VLOOKUP(B67,'Master sheet'!$B$3:$Z$634,9,FALSE)</f>
        <v>0.115374265118113</v>
      </c>
      <c r="D67" s="121">
        <f>VLOOKUP(B67,'Master sheet'!$B$3:$Z$634,10,FALSE)</f>
        <v>0.71130807023993747</v>
      </c>
      <c r="E67" s="120">
        <f>VLOOKUP(B67,'Master sheet'!$B$3:$Z$634,16,FALSE)</f>
        <v>0.50192960626983019</v>
      </c>
      <c r="F67" s="121">
        <f>VLOOKUP(B67,'Master sheet'!$B$3:$Z$634,17,FALSE)</f>
        <v>0.21391752507409215</v>
      </c>
      <c r="G67" s="120">
        <f>VLOOKUP(B67,'Master sheet'!$B$3:$Z$634,21,FALSE)</f>
        <v>0.16828478964401294</v>
      </c>
      <c r="H67" s="121">
        <f>VLOOKUP(B67,'Master sheet'!$B$3:$Z$634,22,FALSE)</f>
        <v>0.12189957325030001</v>
      </c>
      <c r="I67" s="120">
        <f>VLOOKUP(B67,'Master sheet'!$B$3:$Z$634,24,FALSE)</f>
        <v>1.68357867657567E-2</v>
      </c>
      <c r="J67" s="121">
        <f>-VLOOKUP(B67,'Master sheet'!$B$3:$Z$634,25,FALSE)</f>
        <v>0.78684880017974734</v>
      </c>
      <c r="K67" s="185" t="str">
        <f>VLOOKUP(B67,RUC_PCON_2011_EN_LU!$A$2:$N$534,14)</f>
        <v>Predominantly Urban</v>
      </c>
      <c r="L67" s="185" t="str">
        <f>VLOOKUP(B67,'City and Town classifications'!$A$3:$G$634,4,FALSE)</f>
        <v>Medium Town in Conurbation</v>
      </c>
      <c r="M67" s="188">
        <f t="shared" si="7"/>
        <v>2</v>
      </c>
      <c r="N67" s="188" t="str">
        <f>VLOOKUP(A67,'BRES data'!$A$11:$AB$643,28,FALSE)</f>
        <v>Low</v>
      </c>
      <c r="O67" s="188" t="str">
        <f>IF(ISNUMBER(MATCH(A67,'Red Wall MP List'!$A$3:$A$52,0)),"Yes","No")</f>
        <v>Yes</v>
      </c>
      <c r="P67" s="121"/>
      <c r="Q67" s="121">
        <f t="shared" ref="Q67:Q130" si="19">AVERAGE(D67,AVERAGE(F67,H67),J67)</f>
        <v>0.55535513986062701</v>
      </c>
      <c r="R67" s="121">
        <f t="shared" ref="R67:R130" si="20">Q67-MIN($Q$4:$Q$635)</f>
        <v>1.8227896618140078</v>
      </c>
      <c r="S67" s="186">
        <f t="shared" si="14"/>
        <v>144.13459744847984</v>
      </c>
      <c r="T67" s="121"/>
      <c r="U67" s="121"/>
      <c r="V67" s="121"/>
      <c r="W67" s="121"/>
      <c r="X67" s="121"/>
      <c r="Y67" s="121"/>
      <c r="Z67" s="121"/>
      <c r="AA67" s="121"/>
      <c r="AB67" s="121"/>
      <c r="AC67" s="121"/>
      <c r="AD67" s="121"/>
      <c r="AE67" s="145">
        <f t="shared" ref="AE67:AE130" si="21">AVERAGE(D67,F67,H67,J67)</f>
        <v>0.45849349218601926</v>
      </c>
      <c r="AF67" s="121">
        <f t="shared" ref="AF67:AF130" si="22">AE67-MIN($AE$3:$AE$634)</f>
        <v>1.6677465799465632</v>
      </c>
      <c r="AG67" s="186">
        <f t="shared" ref="AG67:AG130" si="23">100*(AF67/AVERAGE($AF$3:$AF$634))</f>
        <v>137.91542869120281</v>
      </c>
    </row>
    <row r="68" spans="1:33" ht="29">
      <c r="A68" s="209" t="str">
        <f>'Master sheet'!A35</f>
        <v>Birkenhead</v>
      </c>
      <c r="B68" s="142" t="str">
        <f>VLOOKUP('Master sheet'!A35,Westminster_Parliamentary_Const!$A$2:$C$651,2,FALSE)</f>
        <v>E14000559</v>
      </c>
      <c r="C68" s="120">
        <f>VLOOKUP(B68,'Master sheet'!$B$3:$Z$634,9,FALSE)</f>
        <v>0.12812829693679012</v>
      </c>
      <c r="D68" s="121">
        <f>VLOOKUP(B68,'Master sheet'!$B$3:$Z$634,10,FALSE)</f>
        <v>1.1933803313230833</v>
      </c>
      <c r="E68" s="120">
        <f>VLOOKUP(B68,'Master sheet'!$B$3:$Z$634,16,FALSE)</f>
        <v>0.75066063407507111</v>
      </c>
      <c r="F68" s="121">
        <f>VLOOKUP(B68,'Master sheet'!$B$3:$Z$634,17,FALSE)</f>
        <v>1.0406541687400099</v>
      </c>
      <c r="G68" s="120">
        <f>VLOOKUP(B68,'Master sheet'!$B$3:$Z$634,21,FALSE)</f>
        <v>0.1623931623931624</v>
      </c>
      <c r="H68" s="121">
        <f>VLOOKUP(B68,'Master sheet'!$B$3:$Z$634,22,FALSE)</f>
        <v>-4.6702068229982546E-2</v>
      </c>
      <c r="I68" s="120">
        <f>VLOOKUP(B68,'Master sheet'!$B$3:$Z$634,24,FALSE)</f>
        <v>2.4634078983706065E-2</v>
      </c>
      <c r="J68" s="121">
        <f>-VLOOKUP(B68,'Master sheet'!$B$3:$Z$634,25,FALSE)</f>
        <v>-3.4337339846394671E-2</v>
      </c>
      <c r="K68" s="185" t="str">
        <f>VLOOKUP(B68,RUC_PCON_2011_EN_LU!$A$2:$N$534,14)</f>
        <v>Predominantly Urban</v>
      </c>
      <c r="L68" s="185" t="str">
        <f>VLOOKUP(B68,'City and Town classifications'!$A$3:$G$634,4,FALSE)</f>
        <v>Large Town in Conurbation</v>
      </c>
      <c r="M68" s="188">
        <f t="shared" ref="M68:M131" si="24">IF(L68="Core City (London)",1,IF(L68="Core City (outside London)",1,IF(L68="Large Town in Conurbation",2,IF(L68="Medium Town in Conurbation",2,IF(L68="Other City",2,3)))))</f>
        <v>2</v>
      </c>
      <c r="N68" s="188" t="str">
        <f>VLOOKUP(A68,'BRES data'!$A$11:$AB$643,28,FALSE)</f>
        <v>Low</v>
      </c>
      <c r="O68" s="188" t="str">
        <f>IF(ISNUMBER(MATCH(A68,'Red Wall MP List'!$A$3:$A$52,0)),"Yes","No")</f>
        <v>No</v>
      </c>
      <c r="P68" s="121"/>
      <c r="Q68" s="121">
        <f t="shared" si="19"/>
        <v>0.55200634724390085</v>
      </c>
      <c r="R68" s="121">
        <f t="shared" si="20"/>
        <v>1.8194408691972814</v>
      </c>
      <c r="S68" s="186">
        <f t="shared" si="14"/>
        <v>143.86979625618542</v>
      </c>
      <c r="T68" s="121"/>
      <c r="U68" s="121"/>
      <c r="V68" s="121"/>
      <c r="W68" s="121"/>
      <c r="X68" s="121"/>
      <c r="Y68" s="121"/>
      <c r="Z68" s="121"/>
      <c r="AA68" s="121"/>
      <c r="AB68" s="121"/>
      <c r="AC68" s="121"/>
      <c r="AD68" s="121"/>
      <c r="AE68" s="145">
        <f t="shared" si="21"/>
        <v>0.53824877299667906</v>
      </c>
      <c r="AF68" s="121">
        <f t="shared" si="22"/>
        <v>1.747501860757223</v>
      </c>
      <c r="AG68" s="186">
        <f t="shared" si="23"/>
        <v>144.51084545034968</v>
      </c>
    </row>
    <row r="69" spans="1:33">
      <c r="A69" s="209" t="str">
        <f>'Master sheet'!A361</f>
        <v>Harrow East</v>
      </c>
      <c r="B69" s="142" t="str">
        <f>VLOOKUP('Master sheet'!A361,Westminster_Parliamentary_Const!$A$2:$C$651,2,FALSE)</f>
        <v>E14000731</v>
      </c>
      <c r="C69" s="120">
        <f>VLOOKUP(B69,'Master sheet'!$B$3:$Z$634,9,FALSE)</f>
        <v>7.3462209520221242E-2</v>
      </c>
      <c r="D69" s="121">
        <f>VLOOKUP(B69,'Master sheet'!$B$3:$Z$634,10,FALSE)</f>
        <v>-0.87286858040400439</v>
      </c>
      <c r="E69" s="120">
        <f>VLOOKUP(B69,'Master sheet'!$B$3:$Z$634,16,FALSE)</f>
        <v>1.0209287233799618</v>
      </c>
      <c r="F69" s="121">
        <f>VLOOKUP(B69,'Master sheet'!$B$3:$Z$634,17,FALSE)</f>
        <v>1.9389760830324325</v>
      </c>
      <c r="G69" s="120">
        <f>VLOOKUP(B69,'Master sheet'!$B$3:$Z$634,21,FALSE)</f>
        <v>0.3277693474962064</v>
      </c>
      <c r="H69" s="121">
        <f>VLOOKUP(B69,'Master sheet'!$B$3:$Z$634,22,FALSE)</f>
        <v>4.6858947310829722</v>
      </c>
      <c r="I69" s="120">
        <f>VLOOKUP(B69,'Master sheet'!$B$3:$Z$634,24,FALSE)</f>
        <v>3.1951129211403195E-2</v>
      </c>
      <c r="J69" s="121">
        <f>-VLOOKUP(B69,'Master sheet'!$B$3:$Z$634,25,FALSE)</f>
        <v>-0.80484709569137947</v>
      </c>
      <c r="K69" s="185" t="str">
        <f>VLOOKUP(B69,RUC_PCON_2011_EN_LU!$A$2:$N$534,14)</f>
        <v>Predominantly Urban</v>
      </c>
      <c r="L69" s="185" t="str">
        <f>VLOOKUP(B69,'City and Town classifications'!$A$3:$G$634,4,FALSE)</f>
        <v>Core City (London)</v>
      </c>
      <c r="M69" s="188">
        <f t="shared" si="24"/>
        <v>1</v>
      </c>
      <c r="N69" s="188" t="str">
        <f>VLOOKUP(A69,'BRES data'!$A$11:$AB$643,28,FALSE)</f>
        <v>Low</v>
      </c>
      <c r="O69" s="188" t="str">
        <f>IF(ISNUMBER(MATCH(A69,'Red Wall MP List'!$A$3:$A$52,0)),"Yes","No")</f>
        <v>No</v>
      </c>
      <c r="P69" s="121"/>
      <c r="Q69" s="121">
        <f t="shared" si="19"/>
        <v>0.54490657698743961</v>
      </c>
      <c r="R69" s="121">
        <f t="shared" si="20"/>
        <v>1.8123410989408204</v>
      </c>
      <c r="S69" s="186">
        <f t="shared" si="14"/>
        <v>143.30839164141858</v>
      </c>
      <c r="T69" s="121"/>
      <c r="U69" s="121"/>
      <c r="V69" s="121"/>
      <c r="W69" s="121"/>
      <c r="X69" s="121"/>
      <c r="Y69" s="121"/>
      <c r="Z69" s="121"/>
      <c r="AA69" s="121"/>
      <c r="AB69" s="121"/>
      <c r="AC69" s="121"/>
      <c r="AD69" s="121"/>
      <c r="AE69" s="145">
        <f t="shared" si="21"/>
        <v>1.2367887845050052</v>
      </c>
      <c r="AF69" s="121">
        <f t="shared" si="22"/>
        <v>2.4460418722655488</v>
      </c>
      <c r="AG69" s="186">
        <f t="shared" si="23"/>
        <v>202.27708302117736</v>
      </c>
    </row>
    <row r="70" spans="1:33">
      <c r="A70" s="209" t="str">
        <f>'Master sheet'!A144</f>
        <v>Rother Valley</v>
      </c>
      <c r="B70" s="142" t="str">
        <f>VLOOKUP('Master sheet'!A144,Westminster_Parliamentary_Const!$A$2:$C$651,2,FALSE)</f>
        <v>E14000903</v>
      </c>
      <c r="C70" s="120">
        <f>VLOOKUP(B70,'Master sheet'!$B$3:$Z$634,9,FALSE)</f>
        <v>0.11724913702397874</v>
      </c>
      <c r="D70" s="121">
        <f>VLOOKUP(B70,'Master sheet'!$B$3:$Z$634,10,FALSE)</f>
        <v>0.78217379738814785</v>
      </c>
      <c r="E70" s="120">
        <f>VLOOKUP(B70,'Master sheet'!$B$3:$Z$634,16,FALSE)</f>
        <v>0.38094999089640419</v>
      </c>
      <c r="F70" s="121">
        <f>VLOOKUP(B70,'Master sheet'!$B$3:$Z$634,17,FALSE)</f>
        <v>-0.18819668660413588</v>
      </c>
      <c r="G70" s="120">
        <f>VLOOKUP(B70,'Master sheet'!$B$3:$Z$634,21,FALSE)</f>
        <v>0.14241486068111456</v>
      </c>
      <c r="H70" s="121">
        <f>VLOOKUP(B70,'Master sheet'!$B$3:$Z$634,22,FALSE)</f>
        <v>-0.61842433089575621</v>
      </c>
      <c r="I70" s="120">
        <f>VLOOKUP(B70,'Master sheet'!$B$3:$Z$634,24,FALSE)</f>
        <v>1.2583431488025099E-2</v>
      </c>
      <c r="J70" s="121">
        <f>-VLOOKUP(B70,'Master sheet'!$B$3:$Z$634,25,FALSE)</f>
        <v>1.2346359719021291</v>
      </c>
      <c r="K70" s="185" t="str">
        <f>VLOOKUP(B70,RUC_PCON_2011_EN_LU!$A$2:$N$534,14)</f>
        <v>Predominantly Urban</v>
      </c>
      <c r="L70" s="185" t="str">
        <f>VLOOKUP(B70,'City and Town classifications'!$A$3:$G$634,4,FALSE)</f>
        <v>Small Town</v>
      </c>
      <c r="M70" s="188">
        <f t="shared" si="24"/>
        <v>3</v>
      </c>
      <c r="N70" s="188" t="str">
        <f>VLOOKUP(A70,'BRES data'!$A$11:$AB$643,28,FALSE)</f>
        <v>Mid</v>
      </c>
      <c r="O70" s="188" t="str">
        <f>IF(ISNUMBER(MATCH(A70,'Red Wall MP List'!$A$3:$A$52,0)),"Yes","No")</f>
        <v>Yes</v>
      </c>
      <c r="P70" s="121"/>
      <c r="Q70" s="121">
        <f t="shared" si="19"/>
        <v>0.537833086846777</v>
      </c>
      <c r="R70" s="121">
        <f t="shared" si="20"/>
        <v>1.8052676088001576</v>
      </c>
      <c r="S70" s="186">
        <f t="shared" si="14"/>
        <v>142.7490650908359</v>
      </c>
      <c r="T70" s="121"/>
      <c r="U70" s="121"/>
      <c r="V70" s="121"/>
      <c r="W70" s="121"/>
      <c r="X70" s="121"/>
      <c r="Y70" s="121"/>
      <c r="Z70" s="121"/>
      <c r="AA70" s="121"/>
      <c r="AB70" s="121"/>
      <c r="AC70" s="121"/>
      <c r="AD70" s="121"/>
      <c r="AE70" s="145">
        <f t="shared" si="21"/>
        <v>0.30254718794759622</v>
      </c>
      <c r="AF70" s="121">
        <f t="shared" si="22"/>
        <v>1.5118002757081401</v>
      </c>
      <c r="AG70" s="186">
        <f t="shared" si="23"/>
        <v>125.01934384206466</v>
      </c>
    </row>
    <row r="71" spans="1:33">
      <c r="A71" s="209" t="str">
        <f>'Master sheet'!A493</f>
        <v>Christchurch</v>
      </c>
      <c r="B71" s="142" t="str">
        <f>VLOOKUP('Master sheet'!A493,Westminster_Parliamentary_Const!$A$2:$C$651,2,FALSE)</f>
        <v>E14000638</v>
      </c>
      <c r="C71" s="120">
        <f>VLOOKUP(B71,'Master sheet'!$B$3:$Z$634,9,FALSE)</f>
        <v>5.9236793831894022E-2</v>
      </c>
      <c r="D71" s="121">
        <f>VLOOKUP(B71,'Master sheet'!$B$3:$Z$634,10,FALSE)</f>
        <v>-1.4105556744315657</v>
      </c>
      <c r="E71" s="120">
        <f>VLOOKUP(B71,'Master sheet'!$B$3:$Z$634,16,FALSE)</f>
        <v>1.7020743028017862</v>
      </c>
      <c r="F71" s="121">
        <f>VLOOKUP(B71,'Master sheet'!$B$3:$Z$634,17,FALSE)</f>
        <v>4.2029799556012026</v>
      </c>
      <c r="G71" s="120">
        <f>VLOOKUP(B71,'Master sheet'!$B$3:$Z$634,21,FALSE)</f>
        <v>0.18979591836734694</v>
      </c>
      <c r="H71" s="121">
        <f>VLOOKUP(B71,'Master sheet'!$B$3:$Z$634,22,FALSE)</f>
        <v>0.73748699221408143</v>
      </c>
      <c r="I71" s="120">
        <f>VLOOKUP(B71,'Master sheet'!$B$3:$Z$634,24,FALSE)</f>
        <v>1.9077133105801947E-2</v>
      </c>
      <c r="J71" s="121">
        <f>-VLOOKUP(B71,'Master sheet'!$B$3:$Z$634,25,FALSE)</f>
        <v>0.55082756655541021</v>
      </c>
      <c r="K71" s="185" t="str">
        <f>VLOOKUP(B71,RUC_PCON_2011_EN_LU!$A$2:$N$534,14)</f>
        <v>Predominantly Urban</v>
      </c>
      <c r="L71" s="185" t="str">
        <f>VLOOKUP(B71,'City and Town classifications'!$A$3:$G$634,4,FALSE)</f>
        <v>Medium Town</v>
      </c>
      <c r="M71" s="188">
        <f t="shared" si="24"/>
        <v>3</v>
      </c>
      <c r="N71" s="188" t="str">
        <f>VLOOKUP(A71,'BRES data'!$A$11:$AB$643,28,FALSE)</f>
        <v>Mid</v>
      </c>
      <c r="O71" s="188" t="str">
        <f>IF(ISNUMBER(MATCH(A71,'Red Wall MP List'!$A$3:$A$52,0)),"Yes","No")</f>
        <v>No</v>
      </c>
      <c r="P71" s="121"/>
      <c r="Q71" s="121">
        <f t="shared" si="19"/>
        <v>0.53683512201049544</v>
      </c>
      <c r="R71" s="121">
        <f t="shared" si="20"/>
        <v>1.8042696439638761</v>
      </c>
      <c r="S71" s="186">
        <f t="shared" si="14"/>
        <v>142.67015238743485</v>
      </c>
      <c r="T71" s="121"/>
      <c r="U71" s="121"/>
      <c r="V71" s="121"/>
      <c r="W71" s="121"/>
      <c r="X71" s="121"/>
      <c r="Y71" s="121"/>
      <c r="Z71" s="121"/>
      <c r="AA71" s="121"/>
      <c r="AB71" s="121"/>
      <c r="AC71" s="121"/>
      <c r="AD71" s="121"/>
      <c r="AE71" s="145">
        <f t="shared" si="21"/>
        <v>1.0201847099847823</v>
      </c>
      <c r="AF71" s="121">
        <f t="shared" si="22"/>
        <v>2.2294377977453261</v>
      </c>
      <c r="AG71" s="186">
        <f t="shared" si="23"/>
        <v>184.364862931555</v>
      </c>
    </row>
    <row r="72" spans="1:33">
      <c r="A72" s="209" t="str">
        <f>'Master sheet'!A304</f>
        <v>Rochford and Southend East</v>
      </c>
      <c r="B72" s="142" t="str">
        <f>VLOOKUP('Master sheet'!A304,Westminster_Parliamentary_Const!$A$2:$C$651,2,FALSE)</f>
        <v>E14000899</v>
      </c>
      <c r="C72" s="120">
        <f>VLOOKUP(B72,'Master sheet'!$B$3:$Z$634,9,FALSE)</f>
        <v>0.11746359160641179</v>
      </c>
      <c r="D72" s="121">
        <f>VLOOKUP(B72,'Master sheet'!$B$3:$Z$634,10,FALSE)</f>
        <v>0.79027967378260278</v>
      </c>
      <c r="E72" s="120">
        <f>VLOOKUP(B72,'Master sheet'!$B$3:$Z$634,16,FALSE)</f>
        <v>0.54065805102784714</v>
      </c>
      <c r="F72" s="121">
        <f>VLOOKUP(B72,'Master sheet'!$B$3:$Z$634,17,FALSE)</f>
        <v>0.34264382318079423</v>
      </c>
      <c r="G72" s="120">
        <f>VLOOKUP(B72,'Master sheet'!$B$3:$Z$634,21,FALSE)</f>
        <v>0.18874172185430463</v>
      </c>
      <c r="H72" s="121">
        <f>VLOOKUP(B72,'Master sheet'!$B$3:$Z$634,22,FALSE)</f>
        <v>0.70731888160999257</v>
      </c>
      <c r="I72" s="120">
        <f>VLOOKUP(B72,'Master sheet'!$B$3:$Z$634,24,FALSE)</f>
        <v>2.1535866876545962E-2</v>
      </c>
      <c r="J72" s="121">
        <f>-VLOOKUP(B72,'Master sheet'!$B$3:$Z$634,25,FALSE)</f>
        <v>0.29191471254592882</v>
      </c>
      <c r="K72" s="185" t="str">
        <f>VLOOKUP(B72,RUC_PCON_2011_EN_LU!$A$2:$N$534,14)</f>
        <v>Predominantly Urban</v>
      </c>
      <c r="L72" s="185" t="str">
        <f>VLOOKUP(B72,'City and Town classifications'!$A$3:$G$634,4,FALSE)</f>
        <v>Other City</v>
      </c>
      <c r="M72" s="188">
        <f t="shared" si="24"/>
        <v>2</v>
      </c>
      <c r="N72" s="188" t="str">
        <f>VLOOKUP(A72,'BRES data'!$A$11:$AB$643,28,FALSE)</f>
        <v>Mid</v>
      </c>
      <c r="O72" s="188" t="str">
        <f>IF(ISNUMBER(MATCH(A72,'Red Wall MP List'!$A$3:$A$52,0)),"Yes","No")</f>
        <v>No</v>
      </c>
      <c r="P72" s="121"/>
      <c r="Q72" s="121">
        <f t="shared" si="19"/>
        <v>0.53572524624130835</v>
      </c>
      <c r="R72" s="121">
        <f t="shared" si="20"/>
        <v>1.8031597681946891</v>
      </c>
      <c r="S72" s="186">
        <f t="shared" si="14"/>
        <v>142.58239048019956</v>
      </c>
      <c r="T72" s="121"/>
      <c r="U72" s="121"/>
      <c r="V72" s="121"/>
      <c r="W72" s="121"/>
      <c r="X72" s="121"/>
      <c r="Y72" s="121"/>
      <c r="Z72" s="121"/>
      <c r="AA72" s="121"/>
      <c r="AB72" s="121"/>
      <c r="AC72" s="121"/>
      <c r="AD72" s="121"/>
      <c r="AE72" s="145">
        <f t="shared" si="21"/>
        <v>0.53303927277982954</v>
      </c>
      <c r="AF72" s="121">
        <f t="shared" si="22"/>
        <v>1.7422923605403735</v>
      </c>
      <c r="AG72" s="186">
        <f t="shared" si="23"/>
        <v>144.08004231496159</v>
      </c>
    </row>
    <row r="73" spans="1:33" ht="29">
      <c r="A73" s="209" t="str">
        <f>'Master sheet'!A90</f>
        <v>Stalybridge and Hyde</v>
      </c>
      <c r="B73" s="142" t="str">
        <f>VLOOKUP('Master sheet'!A90,Westminster_Parliamentary_Const!$A$2:$C$651,2,FALSE)</f>
        <v>E14000967</v>
      </c>
      <c r="C73" s="120">
        <f>VLOOKUP(B73,'Master sheet'!$B$3:$Z$634,9,FALSE)</f>
        <v>0.12763858288297231</v>
      </c>
      <c r="D73" s="121">
        <f>VLOOKUP(B73,'Master sheet'!$B$3:$Z$634,10,FALSE)</f>
        <v>1.174870297432276</v>
      </c>
      <c r="E73" s="120">
        <f>VLOOKUP(B73,'Master sheet'!$B$3:$Z$634,16,FALSE)</f>
        <v>0.30740833049019906</v>
      </c>
      <c r="F73" s="121">
        <f>VLOOKUP(B73,'Master sheet'!$B$3:$Z$634,17,FALSE)</f>
        <v>-0.4326357742014077</v>
      </c>
      <c r="G73" s="120">
        <f>VLOOKUP(B73,'Master sheet'!$B$3:$Z$634,21,FALSE)</f>
        <v>0.13893129770992366</v>
      </c>
      <c r="H73" s="121">
        <f>VLOOKUP(B73,'Master sheet'!$B$3:$Z$634,22,FALSE)</f>
        <v>-0.71811401086624749</v>
      </c>
      <c r="I73" s="120">
        <f>VLOOKUP(B73,'Master sheet'!$B$3:$Z$634,24,FALSE)</f>
        <v>1.4931874022783065E-2</v>
      </c>
      <c r="J73" s="121">
        <f>-VLOOKUP(B73,'Master sheet'!$B$3:$Z$634,25,FALSE)</f>
        <v>0.98733715232824271</v>
      </c>
      <c r="K73" s="185" t="str">
        <f>VLOOKUP(B73,RUC_PCON_2011_EN_LU!$A$2:$N$534,14)</f>
        <v>Predominantly Urban</v>
      </c>
      <c r="L73" s="185" t="str">
        <f>VLOOKUP(B73,'City and Town classifications'!$A$3:$G$634,4,FALSE)</f>
        <v>Medium Town in Conurbation</v>
      </c>
      <c r="M73" s="188">
        <f t="shared" si="24"/>
        <v>2</v>
      </c>
      <c r="N73" s="188" t="str">
        <f>VLOOKUP(A73,'BRES data'!$A$11:$AB$643,28,FALSE)</f>
        <v>Mid</v>
      </c>
      <c r="O73" s="188" t="str">
        <f>IF(ISNUMBER(MATCH(A73,'Red Wall MP List'!$A$3:$A$52,0)),"Yes","No")</f>
        <v>No</v>
      </c>
      <c r="P73" s="121"/>
      <c r="Q73" s="121">
        <f t="shared" si="19"/>
        <v>0.52894418574223045</v>
      </c>
      <c r="R73" s="121">
        <f t="shared" si="20"/>
        <v>1.7963787076956113</v>
      </c>
      <c r="S73" s="186">
        <f t="shared" ref="S73:S136" si="25">100*(R73/AVERAGE($R$4:$R$635))</f>
        <v>142.04618740324349</v>
      </c>
      <c r="T73" s="121"/>
      <c r="U73" s="121"/>
      <c r="V73" s="121"/>
      <c r="W73" s="121"/>
      <c r="X73" s="121"/>
      <c r="Y73" s="121"/>
      <c r="Z73" s="121"/>
      <c r="AA73" s="121"/>
      <c r="AB73" s="121"/>
      <c r="AC73" s="121"/>
      <c r="AD73" s="121"/>
      <c r="AE73" s="145">
        <f t="shared" si="21"/>
        <v>0.25286441617321587</v>
      </c>
      <c r="AF73" s="121">
        <f t="shared" si="22"/>
        <v>1.4621175039337597</v>
      </c>
      <c r="AG73" s="186">
        <f t="shared" si="23"/>
        <v>120.91079350820613</v>
      </c>
    </row>
    <row r="74" spans="1:33" ht="29">
      <c r="A74" s="209" t="str">
        <f>'Master sheet'!A543</f>
        <v>Swansea East</v>
      </c>
      <c r="B74" s="142" t="str">
        <f>VLOOKUP('Master sheet'!A543,Westminster_Parliamentary_Const!$A$2:$C$651,2,FALSE)</f>
        <v>W07000048</v>
      </c>
      <c r="C74" s="120">
        <f>VLOOKUP(B74,'Master sheet'!$B$3:$Z$634,9,FALSE)</f>
        <v>0.15398744621677143</v>
      </c>
      <c r="D74" s="121">
        <f>VLOOKUP(B74,'Master sheet'!$B$3:$Z$634,10,FALSE)</f>
        <v>2.170795061058342</v>
      </c>
      <c r="E74" s="120">
        <f>VLOOKUP(B74,'Master sheet'!$B$3:$Z$634,16,FALSE)</f>
        <v>0.21936390972438283</v>
      </c>
      <c r="F74" s="121">
        <f>VLOOKUP(B74,'Master sheet'!$B$3:$Z$634,17,FALSE)</f>
        <v>-0.72527939634908656</v>
      </c>
      <c r="G74" s="120">
        <f>VLOOKUP(B74,'Master sheet'!$B$3:$Z$634,21,FALSE)</f>
        <v>0.14657210401891252</v>
      </c>
      <c r="H74" s="121">
        <f>VLOOKUP(B74,'Master sheet'!$B$3:$Z$634,22,FALSE)</f>
        <v>-0.49945583188141057</v>
      </c>
      <c r="I74" s="120">
        <f>VLOOKUP(B74,'Master sheet'!$B$3:$Z$634,24,FALSE)</f>
        <v>2.4109835247129396E-2</v>
      </c>
      <c r="J74" s="121">
        <f>-VLOOKUP(B74,'Master sheet'!$B$3:$Z$634,25,FALSE)</f>
        <v>2.0867271424953704E-2</v>
      </c>
      <c r="K74" s="185" t="str">
        <f>VLOOKUP(B74,RUC_PCON_2011_EN_LU!$A$2:$N$534,14)</f>
        <v>Urban with Significant Rural</v>
      </c>
      <c r="L74" s="185" t="str">
        <f>VLOOKUP(B74,'City and Town classifications'!$A$3:$G$634,4,FALSE)</f>
        <v>Other City</v>
      </c>
      <c r="M74" s="188">
        <f t="shared" si="24"/>
        <v>2</v>
      </c>
      <c r="N74" s="188" t="str">
        <f>VLOOKUP(A74,'BRES data'!$A$11:$AB$643,28,FALSE)</f>
        <v>Mid</v>
      </c>
      <c r="O74" s="188" t="str">
        <f>IF(ISNUMBER(MATCH(A74,'Red Wall MP List'!$A$3:$A$52,0)),"Yes","No")</f>
        <v>No</v>
      </c>
      <c r="P74" s="121"/>
      <c r="Q74" s="121">
        <f t="shared" si="19"/>
        <v>0.52643157278934904</v>
      </c>
      <c r="R74" s="121">
        <f t="shared" si="20"/>
        <v>1.7938660947427296</v>
      </c>
      <c r="S74" s="186">
        <f t="shared" si="25"/>
        <v>141.84750597329341</v>
      </c>
      <c r="T74" s="121"/>
      <c r="U74" s="121"/>
      <c r="V74" s="121"/>
      <c r="W74" s="121"/>
      <c r="X74" s="121"/>
      <c r="Y74" s="121"/>
      <c r="Z74" s="121"/>
      <c r="AA74" s="121"/>
      <c r="AB74" s="121"/>
      <c r="AC74" s="121"/>
      <c r="AD74" s="121"/>
      <c r="AE74" s="145">
        <f t="shared" si="21"/>
        <v>0.24173177606319965</v>
      </c>
      <c r="AF74" s="121">
        <f t="shared" si="22"/>
        <v>1.4509848638237435</v>
      </c>
      <c r="AG74" s="186">
        <f t="shared" si="23"/>
        <v>119.99017232288973</v>
      </c>
    </row>
    <row r="75" spans="1:33" ht="29">
      <c r="A75" s="209" t="str">
        <f>'Master sheet'!A584</f>
        <v>Caithness, Sutherland and Easter Ross</v>
      </c>
      <c r="B75" s="142" t="str">
        <f>VLOOKUP('Master sheet'!A584,Westminster_Parliamentary_Const!$A$2:$C$651,2,FALSE)</f>
        <v>S14000009</v>
      </c>
      <c r="C75" s="120">
        <f>VLOOKUP(B75,'Master sheet'!$B$3:$Z$634,9,FALSE)</f>
        <v>8.8308143998951649E-2</v>
      </c>
      <c r="D75" s="121">
        <f>VLOOKUP(B75,'Master sheet'!$B$3:$Z$634,10,FALSE)</f>
        <v>-0.31172734257415247</v>
      </c>
      <c r="E75" s="120">
        <f>VLOOKUP(B75,'Master sheet'!$B$3:$Z$634,16,FALSE)</f>
        <v>1.4000090296992742</v>
      </c>
      <c r="F75" s="121">
        <f>VLOOKUP(B75,'Master sheet'!$B$3:$Z$634,17,FALSE)</f>
        <v>3.1989699924841779</v>
      </c>
      <c r="G75" s="120">
        <f>VLOOKUP(B75,'Master sheet'!$B$3:$Z$634,21,FALSE)</f>
        <v>0.15176151761517614</v>
      </c>
      <c r="H75" s="121">
        <f>VLOOKUP(B75,'Master sheet'!$B$3:$Z$634,22,FALSE)</f>
        <v>-0.35094955112105997</v>
      </c>
      <c r="I75" s="120">
        <f>VLOOKUP(B75,'Master sheet'!$B$3:$Z$634,24,FALSE)</f>
        <v>1.9919028340080969E-2</v>
      </c>
      <c r="J75" s="121">
        <f>-VLOOKUP(B75,'Master sheet'!$B$3:$Z$634,25,FALSE)</f>
        <v>0.46217319474914409</v>
      </c>
      <c r="K75" s="185" t="str">
        <f>VLOOKUP(B75,RUC_PCON_2011_EN_LU!$A$2:$N$534,14)</f>
        <v>Urban with Significant Rural</v>
      </c>
      <c r="L75" s="185" t="str">
        <f>VLOOKUP(B75,'City and Town classifications'!$A$3:$G$634,4,FALSE)</f>
        <v>Village or smaller</v>
      </c>
      <c r="M75" s="188">
        <f t="shared" si="24"/>
        <v>3</v>
      </c>
      <c r="N75" s="188" t="str">
        <f>VLOOKUP(A75,'BRES data'!$A$11:$AB$643,28,FALSE)</f>
        <v>Very high</v>
      </c>
      <c r="O75" s="188" t="str">
        <f>IF(ISNUMBER(MATCH(A75,'Red Wall MP List'!$A$3:$A$52,0)),"Yes","No")</f>
        <v>No</v>
      </c>
      <c r="P75" s="121"/>
      <c r="Q75" s="121">
        <f t="shared" si="19"/>
        <v>0.52481869095218359</v>
      </c>
      <c r="R75" s="121">
        <f t="shared" si="20"/>
        <v>1.7922532129055644</v>
      </c>
      <c r="S75" s="186">
        <f t="shared" si="25"/>
        <v>141.71996954975435</v>
      </c>
      <c r="T75" s="121"/>
      <c r="U75" s="121"/>
      <c r="V75" s="121"/>
      <c r="W75" s="121"/>
      <c r="X75" s="121"/>
      <c r="Y75" s="121"/>
      <c r="Z75" s="121"/>
      <c r="AA75" s="121"/>
      <c r="AB75" s="121"/>
      <c r="AC75" s="121"/>
      <c r="AD75" s="121"/>
      <c r="AE75" s="145">
        <f t="shared" si="21"/>
        <v>0.74961657338452747</v>
      </c>
      <c r="AF75" s="121">
        <f t="shared" si="22"/>
        <v>1.9588696611450713</v>
      </c>
      <c r="AG75" s="186">
        <f t="shared" si="23"/>
        <v>161.99004831757469</v>
      </c>
    </row>
    <row r="76" spans="1:33" ht="29">
      <c r="A76" s="209" t="str">
        <f>'Master sheet'!A212</f>
        <v>Birmingham, Ladywood</v>
      </c>
      <c r="B76" s="142" t="str">
        <f>VLOOKUP('Master sheet'!A212,Westminster_Parliamentary_Const!$A$2:$C$651,2,FALSE)</f>
        <v>E14000564</v>
      </c>
      <c r="C76" s="120">
        <f>VLOOKUP(B76,'Master sheet'!$B$3:$Z$634,9,FALSE)</f>
        <v>0.16116024837222895</v>
      </c>
      <c r="D76" s="121">
        <f>VLOOKUP(B76,'Master sheet'!$B$3:$Z$634,10,FALSE)</f>
        <v>2.4419100310178661</v>
      </c>
      <c r="E76" s="120">
        <f>VLOOKUP(B76,'Master sheet'!$B$3:$Z$634,16,FALSE)</f>
        <v>0.49957608564677536</v>
      </c>
      <c r="F76" s="121">
        <f>VLOOKUP(B76,'Master sheet'!$B$3:$Z$634,17,FALSE)</f>
        <v>0.20609485108817349</v>
      </c>
      <c r="G76" s="120">
        <f>VLOOKUP(B76,'Master sheet'!$B$3:$Z$634,21,FALSE)</f>
        <v>0.13374485596707819</v>
      </c>
      <c r="H76" s="121">
        <f>VLOOKUP(B76,'Master sheet'!$B$3:$Z$634,22,FALSE)</f>
        <v>-0.86653524562093498</v>
      </c>
      <c r="I76" s="120">
        <f>VLOOKUP(B76,'Master sheet'!$B$3:$Z$634,24,FALSE)</f>
        <v>2.9476113748203581E-2</v>
      </c>
      <c r="J76" s="121">
        <f>-VLOOKUP(B76,'Master sheet'!$B$3:$Z$634,25,FALSE)</f>
        <v>-0.54421972524585938</v>
      </c>
      <c r="K76" s="185" t="str">
        <f>VLOOKUP(B76,RUC_PCON_2011_EN_LU!$A$2:$N$534,14)</f>
        <v>Predominantly Urban</v>
      </c>
      <c r="L76" s="185" t="str">
        <f>VLOOKUP(B76,'City and Town classifications'!$A$3:$G$634,4,FALSE)</f>
        <v>Core City (outside London)</v>
      </c>
      <c r="M76" s="188">
        <f t="shared" si="24"/>
        <v>1</v>
      </c>
      <c r="N76" s="188" t="str">
        <f>VLOOKUP(A76,'BRES data'!$A$11:$AB$643,28,FALSE)</f>
        <v>Very low</v>
      </c>
      <c r="O76" s="188" t="str">
        <f>IF(ISNUMBER(MATCH(A76,'Red Wall MP List'!$A$3:$A$52,0)),"Yes","No")</f>
        <v>No</v>
      </c>
      <c r="P76" s="121"/>
      <c r="Q76" s="121">
        <f t="shared" si="19"/>
        <v>0.52249003616854195</v>
      </c>
      <c r="R76" s="121">
        <f t="shared" si="20"/>
        <v>1.7899245581219225</v>
      </c>
      <c r="S76" s="186">
        <f t="shared" si="25"/>
        <v>141.53583436023243</v>
      </c>
      <c r="T76" s="121"/>
      <c r="U76" s="121"/>
      <c r="V76" s="121"/>
      <c r="W76" s="121"/>
      <c r="X76" s="121"/>
      <c r="Y76" s="121"/>
      <c r="Z76" s="121"/>
      <c r="AA76" s="121"/>
      <c r="AB76" s="121"/>
      <c r="AC76" s="121"/>
      <c r="AD76" s="121"/>
      <c r="AE76" s="145">
        <f t="shared" si="21"/>
        <v>0.3093124778098113</v>
      </c>
      <c r="AF76" s="121">
        <f t="shared" si="22"/>
        <v>1.5185655655703552</v>
      </c>
      <c r="AG76" s="186">
        <f t="shared" si="23"/>
        <v>125.57880405189914</v>
      </c>
    </row>
    <row r="77" spans="1:33">
      <c r="A77" s="209" t="str">
        <f>'Master sheet'!A113</f>
        <v>Bradford West</v>
      </c>
      <c r="B77" s="142" t="str">
        <f>VLOOKUP('Master sheet'!A113,Westminster_Parliamentary_Const!$A$2:$C$651,2,FALSE)</f>
        <v>E14000589</v>
      </c>
      <c r="C77" s="120">
        <f>VLOOKUP(B77,'Master sheet'!$B$3:$Z$634,9,FALSE)</f>
        <v>0.10919794275859238</v>
      </c>
      <c r="D77" s="121">
        <f>VLOOKUP(B77,'Master sheet'!$B$3:$Z$634,10,FALSE)</f>
        <v>0.47785768158148112</v>
      </c>
      <c r="E77" s="120">
        <f>VLOOKUP(B77,'Master sheet'!$B$3:$Z$634,16,FALSE)</f>
        <v>0.84143090612789107</v>
      </c>
      <c r="F77" s="121">
        <f>VLOOKUP(B77,'Master sheet'!$B$3:$Z$634,17,FALSE)</f>
        <v>1.3423580242008983</v>
      </c>
      <c r="G77" s="120">
        <f>VLOOKUP(B77,'Master sheet'!$B$3:$Z$634,21,FALSE)</f>
        <v>0.19553072625698323</v>
      </c>
      <c r="H77" s="121">
        <f>VLOOKUP(B77,'Master sheet'!$B$3:$Z$634,22,FALSE)</f>
        <v>0.90160090889595701</v>
      </c>
      <c r="I77" s="120">
        <f>VLOOKUP(B77,'Master sheet'!$B$3:$Z$634,24,FALSE)</f>
        <v>2.489286009762548E-2</v>
      </c>
      <c r="J77" s="121">
        <f>-VLOOKUP(B77,'Master sheet'!$B$3:$Z$634,25,FALSE)</f>
        <v>-6.1587852921811424E-2</v>
      </c>
      <c r="K77" s="185" t="str">
        <f>VLOOKUP(B77,RUC_PCON_2011_EN_LU!$A$2:$N$534,14)</f>
        <v>Predominantly Urban</v>
      </c>
      <c r="L77" s="185" t="str">
        <f>VLOOKUP(B77,'City and Town classifications'!$A$3:$G$634,4,FALSE)</f>
        <v>Other City</v>
      </c>
      <c r="M77" s="188">
        <f t="shared" si="24"/>
        <v>2</v>
      </c>
      <c r="N77" s="188" t="str">
        <f>VLOOKUP(A77,'BRES data'!$A$11:$AB$643,28,FALSE)</f>
        <v>Very low</v>
      </c>
      <c r="O77" s="188" t="str">
        <f>IF(ISNUMBER(MATCH(A77,'Red Wall MP List'!$A$3:$A$52,0)),"Yes","No")</f>
        <v>No</v>
      </c>
      <c r="P77" s="121"/>
      <c r="Q77" s="121">
        <f t="shared" si="19"/>
        <v>0.51274976506936576</v>
      </c>
      <c r="R77" s="121">
        <f t="shared" si="20"/>
        <v>1.7801842870227464</v>
      </c>
      <c r="S77" s="186">
        <f t="shared" si="25"/>
        <v>140.76563575568161</v>
      </c>
      <c r="T77" s="121"/>
      <c r="U77" s="121"/>
      <c r="V77" s="121"/>
      <c r="W77" s="121"/>
      <c r="X77" s="121"/>
      <c r="Y77" s="121"/>
      <c r="Z77" s="121"/>
      <c r="AA77" s="121"/>
      <c r="AB77" s="121"/>
      <c r="AC77" s="121"/>
      <c r="AD77" s="121"/>
      <c r="AE77" s="145">
        <f t="shared" si="21"/>
        <v>0.66505719043913125</v>
      </c>
      <c r="AF77" s="121">
        <f t="shared" si="22"/>
        <v>1.8743102781996752</v>
      </c>
      <c r="AG77" s="186">
        <f t="shared" si="23"/>
        <v>154.99735309097045</v>
      </c>
    </row>
    <row r="78" spans="1:33">
      <c r="A78" s="209" t="str">
        <f>'Master sheet'!A353</f>
        <v>Erith and Thamesmead</v>
      </c>
      <c r="B78" s="142" t="str">
        <f>VLOOKUP('Master sheet'!A353,Westminster_Parliamentary_Const!$A$2:$C$651,2,FALSE)</f>
        <v>E14000696</v>
      </c>
      <c r="C78" s="120">
        <f>VLOOKUP(B78,'Master sheet'!$B$3:$Z$634,9,FALSE)</f>
        <v>0.10016527446713025</v>
      </c>
      <c r="D78" s="121">
        <f>VLOOKUP(B78,'Master sheet'!$B$3:$Z$634,10,FALSE)</f>
        <v>0.13644416711129148</v>
      </c>
      <c r="E78" s="120">
        <f>VLOOKUP(B78,'Master sheet'!$B$3:$Z$634,16,FALSE)</f>
        <v>1.0641598239583132</v>
      </c>
      <c r="F78" s="121">
        <f>VLOOKUP(B78,'Master sheet'!$B$3:$Z$634,17,FALSE)</f>
        <v>2.0826683891733269</v>
      </c>
      <c r="G78" s="120">
        <f>VLOOKUP(B78,'Master sheet'!$B$3:$Z$634,21,FALSE)</f>
        <v>0.15765765765765766</v>
      </c>
      <c r="H78" s="121">
        <f>VLOOKUP(B78,'Master sheet'!$B$3:$Z$634,22,FALSE)</f>
        <v>-0.18221876635926215</v>
      </c>
      <c r="I78" s="120">
        <f>VLOOKUP(B78,'Master sheet'!$B$3:$Z$634,24,FALSE)</f>
        <v>2.0042406156745685E-2</v>
      </c>
      <c r="J78" s="121">
        <f>-VLOOKUP(B78,'Master sheet'!$B$3:$Z$634,25,FALSE)</f>
        <v>0.44918109978782023</v>
      </c>
      <c r="K78" s="185" t="str">
        <f>VLOOKUP(B78,RUC_PCON_2011_EN_LU!$A$2:$N$534,14)</f>
        <v>Predominantly Urban</v>
      </c>
      <c r="L78" s="185" t="str">
        <f>VLOOKUP(B78,'City and Town classifications'!$A$3:$G$634,4,FALSE)</f>
        <v>Core City (London)</v>
      </c>
      <c r="M78" s="188">
        <f t="shared" si="24"/>
        <v>1</v>
      </c>
      <c r="N78" s="188" t="str">
        <f>VLOOKUP(A78,'BRES data'!$A$11:$AB$643,28,FALSE)</f>
        <v>Very low</v>
      </c>
      <c r="O78" s="188" t="str">
        <f>IF(ISNUMBER(MATCH(A78,'Red Wall MP List'!$A$3:$A$52,0)),"Yes","No")</f>
        <v>No</v>
      </c>
      <c r="P78" s="121"/>
      <c r="Q78" s="121">
        <f t="shared" si="19"/>
        <v>0.51195002610204809</v>
      </c>
      <c r="R78" s="121">
        <f t="shared" si="20"/>
        <v>1.7793845480554289</v>
      </c>
      <c r="S78" s="186">
        <f t="shared" si="25"/>
        <v>140.70239749153464</v>
      </c>
      <c r="T78" s="121"/>
      <c r="U78" s="121"/>
      <c r="V78" s="121"/>
      <c r="W78" s="121"/>
      <c r="X78" s="121"/>
      <c r="Y78" s="121"/>
      <c r="Z78" s="121"/>
      <c r="AA78" s="121"/>
      <c r="AB78" s="121"/>
      <c r="AC78" s="121"/>
      <c r="AD78" s="121"/>
      <c r="AE78" s="145">
        <f t="shared" si="21"/>
        <v>0.62151872242829409</v>
      </c>
      <c r="AF78" s="121">
        <f t="shared" si="22"/>
        <v>1.8307718101888379</v>
      </c>
      <c r="AG78" s="186">
        <f t="shared" si="23"/>
        <v>151.39691010252477</v>
      </c>
    </row>
    <row r="79" spans="1:33">
      <c r="A79" s="209" t="str">
        <f>'Master sheet'!A11</f>
        <v>Hartlepool</v>
      </c>
      <c r="B79" s="142" t="str">
        <f>VLOOKUP('Master sheet'!A11,Westminster_Parliamentary_Const!$A$2:$C$651,2,FALSE)</f>
        <v>E14000733</v>
      </c>
      <c r="C79" s="120">
        <f>VLOOKUP(B79,'Master sheet'!$B$3:$Z$634,9,FALSE)</f>
        <v>0.1285</v>
      </c>
      <c r="D79" s="121">
        <f>VLOOKUP(B79,'Master sheet'!$B$3:$Z$634,10,FALSE)</f>
        <v>1.2074298286648348</v>
      </c>
      <c r="E79" s="120">
        <f>VLOOKUP(B79,'Master sheet'!$B$3:$Z$634,16,FALSE)</f>
        <v>0.5834090122378216</v>
      </c>
      <c r="F79" s="121">
        <f>VLOOKUP(B79,'Master sheet'!$B$3:$Z$634,17,FALSE)</f>
        <v>0.48474023349234041</v>
      </c>
      <c r="G79" s="120">
        <f>VLOOKUP(B79,'Master sheet'!$B$3:$Z$634,21,FALSE)</f>
        <v>0.12277580071174377</v>
      </c>
      <c r="H79" s="121">
        <f>VLOOKUP(B79,'Master sheet'!$B$3:$Z$634,22,FALSE)</f>
        <v>-1.1804384582300347</v>
      </c>
      <c r="I79" s="120">
        <f>VLOOKUP(B79,'Master sheet'!$B$3:$Z$634,24,FALSE)</f>
        <v>1.7983978638184128E-2</v>
      </c>
      <c r="J79" s="121">
        <f>-VLOOKUP(B79,'Master sheet'!$B$3:$Z$634,25,FALSE)</f>
        <v>0.66594037236296977</v>
      </c>
      <c r="K79" s="185" t="str">
        <f>VLOOKUP(B79,RUC_PCON_2011_EN_LU!$A$2:$N$534,14)</f>
        <v>Predominantly Urban</v>
      </c>
      <c r="L79" s="185" t="str">
        <f>VLOOKUP(B79,'City and Town classifications'!$A$3:$G$634,4,FALSE)</f>
        <v>Large Town</v>
      </c>
      <c r="M79" s="188">
        <f t="shared" si="24"/>
        <v>3</v>
      </c>
      <c r="N79" s="188" t="str">
        <f>VLOOKUP(A79,'BRES data'!$A$11:$AB$643,28,FALSE)</f>
        <v>High</v>
      </c>
      <c r="O79" s="188" t="str">
        <f>IF(ISNUMBER(MATCH(A79,'Red Wall MP List'!$A$3:$A$52,0)),"Yes","No")</f>
        <v>No</v>
      </c>
      <c r="P79" s="121"/>
      <c r="Q79" s="121">
        <f t="shared" si="19"/>
        <v>0.50850702955298577</v>
      </c>
      <c r="R79" s="121">
        <f t="shared" si="20"/>
        <v>1.7759415515063663</v>
      </c>
      <c r="S79" s="186">
        <f t="shared" si="25"/>
        <v>140.43014725223836</v>
      </c>
      <c r="T79" s="121"/>
      <c r="U79" s="121"/>
      <c r="V79" s="121"/>
      <c r="W79" s="121"/>
      <c r="X79" s="121"/>
      <c r="Y79" s="121"/>
      <c r="Z79" s="121"/>
      <c r="AA79" s="121"/>
      <c r="AB79" s="121"/>
      <c r="AC79" s="121"/>
      <c r="AD79" s="121"/>
      <c r="AE79" s="145">
        <f t="shared" si="21"/>
        <v>0.29441799407252761</v>
      </c>
      <c r="AF79" s="121">
        <f t="shared" si="22"/>
        <v>1.5036710818330714</v>
      </c>
      <c r="AG79" s="186">
        <f t="shared" si="23"/>
        <v>124.34709466963348</v>
      </c>
    </row>
    <row r="80" spans="1:33">
      <c r="A80" s="209" t="str">
        <f>'Master sheet'!A369</f>
        <v>Ilford South</v>
      </c>
      <c r="B80" s="142" t="str">
        <f>VLOOKUP('Master sheet'!A369,Westminster_Parliamentary_Const!$A$2:$C$651,2,FALSE)</f>
        <v>E14000760</v>
      </c>
      <c r="C80" s="120">
        <f>VLOOKUP(B80,'Master sheet'!$B$3:$Z$634,9,FALSE)</f>
        <v>0.12102187215179371</v>
      </c>
      <c r="D80" s="121">
        <f>VLOOKUP(B80,'Master sheet'!$B$3:$Z$634,10,FALSE)</f>
        <v>0.92477426909703953</v>
      </c>
      <c r="E80" s="120">
        <f>VLOOKUP(B80,'Master sheet'!$B$3:$Z$634,16,FALSE)</f>
        <v>0.36433294659315635</v>
      </c>
      <c r="F80" s="121">
        <f>VLOOKUP(B80,'Master sheet'!$B$3:$Z$634,17,FALSE)</f>
        <v>-0.24342871598195809</v>
      </c>
      <c r="G80" s="120">
        <f>VLOOKUP(B80,'Master sheet'!$B$3:$Z$634,21,FALSE)</f>
        <v>0.30140485312899107</v>
      </c>
      <c r="H80" s="121">
        <f>VLOOKUP(B80,'Master sheet'!$B$3:$Z$634,22,FALSE)</f>
        <v>3.9314177694814973</v>
      </c>
      <c r="I80" s="120">
        <f>VLOOKUP(B80,'Master sheet'!$B$3:$Z$634,24,FALSE)</f>
        <v>3.6127195064072248E-2</v>
      </c>
      <c r="J80" s="121">
        <f>-VLOOKUP(B80,'Master sheet'!$B$3:$Z$634,25,FALSE)</f>
        <v>-1.2446007368995122</v>
      </c>
      <c r="K80" s="185" t="str">
        <f>VLOOKUP(B80,RUC_PCON_2011_EN_LU!$A$2:$N$534,14)</f>
        <v>Predominantly Urban</v>
      </c>
      <c r="L80" s="185" t="str">
        <f>VLOOKUP(B80,'City and Town classifications'!$A$3:$G$634,4,FALSE)</f>
        <v>Core City (London)</v>
      </c>
      <c r="M80" s="188">
        <f t="shared" si="24"/>
        <v>1</v>
      </c>
      <c r="N80" s="188" t="str">
        <f>VLOOKUP(A80,'BRES data'!$A$11:$AB$643,28,FALSE)</f>
        <v>Low</v>
      </c>
      <c r="O80" s="188" t="str">
        <f>IF(ISNUMBER(MATCH(A80,'Red Wall MP List'!$A$3:$A$52,0)),"Yes","No")</f>
        <v>No</v>
      </c>
      <c r="P80" s="121"/>
      <c r="Q80" s="121">
        <f t="shared" si="19"/>
        <v>0.50805601964909908</v>
      </c>
      <c r="R80" s="121">
        <f t="shared" si="20"/>
        <v>1.7754905416024798</v>
      </c>
      <c r="S80" s="186">
        <f t="shared" si="25"/>
        <v>140.39448426143707</v>
      </c>
      <c r="T80" s="121"/>
      <c r="U80" s="121"/>
      <c r="V80" s="121"/>
      <c r="W80" s="121"/>
      <c r="X80" s="121"/>
      <c r="Y80" s="121"/>
      <c r="Z80" s="121"/>
      <c r="AA80" s="121"/>
      <c r="AB80" s="121"/>
      <c r="AC80" s="121"/>
      <c r="AD80" s="121"/>
      <c r="AE80" s="145">
        <f t="shared" si="21"/>
        <v>0.84204064642426668</v>
      </c>
      <c r="AF80" s="121">
        <f t="shared" si="22"/>
        <v>2.0512937341848105</v>
      </c>
      <c r="AG80" s="186">
        <f t="shared" si="23"/>
        <v>169.63311939799692</v>
      </c>
    </row>
    <row r="81" spans="1:33">
      <c r="A81" s="209" t="str">
        <f>'Master sheet'!A346</f>
        <v>Ealing North</v>
      </c>
      <c r="B81" s="142" t="str">
        <f>VLOOKUP('Master sheet'!A346,Westminster_Parliamentary_Const!$A$2:$C$651,2,FALSE)</f>
        <v>E14000675</v>
      </c>
      <c r="C81" s="120">
        <f>VLOOKUP(B81,'Master sheet'!$B$3:$Z$634,9,FALSE)</f>
        <v>0.10205480935085118</v>
      </c>
      <c r="D81" s="121">
        <f>VLOOKUP(B81,'Master sheet'!$B$3:$Z$634,10,FALSE)</f>
        <v>0.20786412016934386</v>
      </c>
      <c r="E81" s="120">
        <f>VLOOKUP(B81,'Master sheet'!$B$3:$Z$634,16,FALSE)</f>
        <v>0.42770813842498812</v>
      </c>
      <c r="F81" s="121">
        <f>VLOOKUP(B81,'Master sheet'!$B$3:$Z$634,17,FALSE)</f>
        <v>-3.2781118659448674E-2</v>
      </c>
      <c r="G81" s="120">
        <f>VLOOKUP(B81,'Master sheet'!$B$3:$Z$634,21,FALSE)</f>
        <v>0.25870646766169153</v>
      </c>
      <c r="H81" s="121">
        <f>VLOOKUP(B81,'Master sheet'!$B$3:$Z$634,22,FALSE)</f>
        <v>2.7095112279050153</v>
      </c>
      <c r="I81" s="120">
        <f>VLOOKUP(B81,'Master sheet'!$B$3:$Z$634,24,FALSE)</f>
        <v>2.4649719184156149E-2</v>
      </c>
      <c r="J81" s="121">
        <f>-VLOOKUP(B81,'Master sheet'!$B$3:$Z$634,25,FALSE)</f>
        <v>-3.5984305037988544E-2</v>
      </c>
      <c r="K81" s="185" t="str">
        <f>VLOOKUP(B81,RUC_PCON_2011_EN_LU!$A$2:$N$534,14)</f>
        <v>Predominantly Urban</v>
      </c>
      <c r="L81" s="185" t="str">
        <f>VLOOKUP(B81,'City and Town classifications'!$A$3:$G$634,4,FALSE)</f>
        <v>Core City (London)</v>
      </c>
      <c r="M81" s="188">
        <f t="shared" si="24"/>
        <v>1</v>
      </c>
      <c r="N81" s="188" t="str">
        <f>VLOOKUP(A81,'BRES data'!$A$11:$AB$643,28,FALSE)</f>
        <v>Very low</v>
      </c>
      <c r="O81" s="188" t="str">
        <f>IF(ISNUMBER(MATCH(A81,'Red Wall MP List'!$A$3:$A$52,0)),"Yes","No")</f>
        <v>No</v>
      </c>
      <c r="P81" s="121"/>
      <c r="Q81" s="121">
        <f t="shared" si="19"/>
        <v>0.50341495658471291</v>
      </c>
      <c r="R81" s="121">
        <f t="shared" si="20"/>
        <v>1.7708494785380937</v>
      </c>
      <c r="S81" s="186">
        <f t="shared" si="25"/>
        <v>140.02749855237144</v>
      </c>
      <c r="T81" s="121"/>
      <c r="U81" s="121"/>
      <c r="V81" s="121"/>
      <c r="W81" s="121"/>
      <c r="X81" s="121"/>
      <c r="Y81" s="121"/>
      <c r="Z81" s="121"/>
      <c r="AA81" s="121"/>
      <c r="AB81" s="121"/>
      <c r="AC81" s="121"/>
      <c r="AD81" s="121"/>
      <c r="AE81" s="145">
        <f t="shared" si="21"/>
        <v>0.71215248109423046</v>
      </c>
      <c r="AF81" s="121">
        <f t="shared" si="22"/>
        <v>1.9214055688547744</v>
      </c>
      <c r="AG81" s="186">
        <f t="shared" si="23"/>
        <v>158.89192992784388</v>
      </c>
    </row>
    <row r="82" spans="1:33">
      <c r="A82" s="209" t="str">
        <f>'Master sheet'!A62</f>
        <v>Hyndburn</v>
      </c>
      <c r="B82" s="142" t="str">
        <f>VLOOKUP('Master sheet'!A62,Westminster_Parliamentary_Const!$A$2:$C$651,2,FALSE)</f>
        <v>E14000758</v>
      </c>
      <c r="C82" s="120">
        <f>VLOOKUP(B82,'Master sheet'!$B$3:$Z$634,9,FALSE)</f>
        <v>9.3547092712637517E-2</v>
      </c>
      <c r="D82" s="121">
        <f>VLOOKUP(B82,'Master sheet'!$B$3:$Z$634,10,FALSE)</f>
        <v>-0.11370746242874295</v>
      </c>
      <c r="E82" s="120">
        <f>VLOOKUP(B82,'Master sheet'!$B$3:$Z$634,16,FALSE)</f>
        <v>0.4759969225624805</v>
      </c>
      <c r="F82" s="121">
        <f>VLOOKUP(B82,'Master sheet'!$B$3:$Z$634,17,FALSE)</f>
        <v>0.1277220066514711</v>
      </c>
      <c r="G82" s="120">
        <f>VLOOKUP(B82,'Master sheet'!$B$3:$Z$634,21,FALSE)</f>
        <v>0.15779816513761469</v>
      </c>
      <c r="H82" s="121">
        <f>VLOOKUP(B82,'Master sheet'!$B$3:$Z$634,22,FALSE)</f>
        <v>-0.17819784128162874</v>
      </c>
      <c r="I82" s="120">
        <f>VLOOKUP(B82,'Master sheet'!$B$3:$Z$634,24,FALSE)</f>
        <v>8.7063595538172667E-3</v>
      </c>
      <c r="J82" s="121">
        <f>-VLOOKUP(B82,'Master sheet'!$B$3:$Z$634,25,FALSE)</f>
        <v>1.6429045578019568</v>
      </c>
      <c r="K82" s="185" t="str">
        <f>VLOOKUP(B82,RUC_PCON_2011_EN_LU!$A$2:$N$534,14)</f>
        <v>Predominantly Urban</v>
      </c>
      <c r="L82" s="185" t="str">
        <f>VLOOKUP(B82,'City and Town classifications'!$A$3:$G$634,4,FALSE)</f>
        <v>Small Town</v>
      </c>
      <c r="M82" s="188">
        <f t="shared" si="24"/>
        <v>3</v>
      </c>
      <c r="N82" s="188" t="str">
        <f>VLOOKUP(A82,'BRES data'!$A$11:$AB$643,28,FALSE)</f>
        <v>High</v>
      </c>
      <c r="O82" s="188" t="str">
        <f>IF(ISNUMBER(MATCH(A82,'Red Wall MP List'!$A$3:$A$52,0)),"Yes","No")</f>
        <v>Yes</v>
      </c>
      <c r="P82" s="121"/>
      <c r="Q82" s="121">
        <f t="shared" si="19"/>
        <v>0.50131972601937835</v>
      </c>
      <c r="R82" s="121">
        <f t="shared" si="20"/>
        <v>1.7687542479727592</v>
      </c>
      <c r="S82" s="186">
        <f t="shared" si="25"/>
        <v>139.86182106339791</v>
      </c>
      <c r="T82" s="121"/>
      <c r="U82" s="121"/>
      <c r="V82" s="121"/>
      <c r="W82" s="121"/>
      <c r="X82" s="121"/>
      <c r="Y82" s="121"/>
      <c r="Z82" s="121"/>
      <c r="AA82" s="121"/>
      <c r="AB82" s="121"/>
      <c r="AC82" s="121"/>
      <c r="AD82" s="121"/>
      <c r="AE82" s="145">
        <f t="shared" si="21"/>
        <v>0.36968031518576405</v>
      </c>
      <c r="AF82" s="121">
        <f t="shared" si="22"/>
        <v>1.578933402946308</v>
      </c>
      <c r="AG82" s="186">
        <f t="shared" si="23"/>
        <v>130.57096309511067</v>
      </c>
    </row>
    <row r="83" spans="1:33" ht="29">
      <c r="A83" s="209" t="str">
        <f>'Master sheet'!A562</f>
        <v>Carmarthen East and Dinefwr</v>
      </c>
      <c r="B83" s="142" t="str">
        <f>VLOOKUP('Master sheet'!A562,Westminster_Parliamentary_Const!$A$2:$C$651,2,FALSE)</f>
        <v>W07000067</v>
      </c>
      <c r="C83" s="120">
        <f>VLOOKUP(B83,'Master sheet'!$B$3:$Z$634,9,FALSE)</f>
        <v>0.11239523251969841</v>
      </c>
      <c r="D83" s="121">
        <f>VLOOKUP(B83,'Master sheet'!$B$3:$Z$634,10,FALSE)</f>
        <v>0.59870767838149264</v>
      </c>
      <c r="E83" s="120">
        <f>VLOOKUP(B83,'Master sheet'!$B$3:$Z$634,16,FALSE)</f>
        <v>0.35529949633416263</v>
      </c>
      <c r="F83" s="121">
        <f>VLOOKUP(B83,'Master sheet'!$B$3:$Z$634,17,FALSE)</f>
        <v>-0.2734542596937431</v>
      </c>
      <c r="G83" s="120">
        <f>VLOOKUP(B83,'Master sheet'!$B$3:$Z$634,21,FALSE)</f>
        <v>0.17336683417085427</v>
      </c>
      <c r="H83" s="121">
        <f>VLOOKUP(B83,'Master sheet'!$B$3:$Z$634,22,FALSE)</f>
        <v>0.26733325613946041</v>
      </c>
      <c r="I83" s="120">
        <f>VLOOKUP(B83,'Master sheet'!$B$3:$Z$634,24,FALSE)</f>
        <v>1.6073619631901792E-2</v>
      </c>
      <c r="J83" s="121">
        <f>-VLOOKUP(B83,'Master sheet'!$B$3:$Z$634,25,FALSE)</f>
        <v>0.86710753750488956</v>
      </c>
      <c r="K83" s="185" t="str">
        <f>VLOOKUP(B83,RUC_PCON_2011_EN_LU!$A$2:$N$534,14)</f>
        <v>Urban with Significant Rural</v>
      </c>
      <c r="L83" s="185" t="str">
        <f>VLOOKUP(B83,'City and Town classifications'!$A$3:$G$634,4,FALSE)</f>
        <v>Village or smaller</v>
      </c>
      <c r="M83" s="188">
        <f t="shared" si="24"/>
        <v>3</v>
      </c>
      <c r="N83" s="188" t="str">
        <f>VLOOKUP(A83,'BRES data'!$A$11:$AB$643,28,FALSE)</f>
        <v>Very high</v>
      </c>
      <c r="O83" s="188" t="str">
        <f>IF(ISNUMBER(MATCH(A83,'Red Wall MP List'!$A$3:$A$52,0)),"Yes","No")</f>
        <v>No</v>
      </c>
      <c r="P83" s="121"/>
      <c r="Q83" s="121">
        <f t="shared" si="19"/>
        <v>0.4875849047030803</v>
      </c>
      <c r="R83" s="121">
        <f t="shared" si="20"/>
        <v>1.7550194266564609</v>
      </c>
      <c r="S83" s="186">
        <f t="shared" si="25"/>
        <v>138.77575886822322</v>
      </c>
      <c r="T83" s="121"/>
      <c r="U83" s="121"/>
      <c r="V83" s="121"/>
      <c r="W83" s="121"/>
      <c r="X83" s="121"/>
      <c r="Y83" s="121"/>
      <c r="Z83" s="121"/>
      <c r="AA83" s="121"/>
      <c r="AB83" s="121"/>
      <c r="AC83" s="121"/>
      <c r="AD83" s="121"/>
      <c r="AE83" s="145">
        <f t="shared" si="21"/>
        <v>0.36492355308302488</v>
      </c>
      <c r="AF83" s="121">
        <f t="shared" si="22"/>
        <v>1.5741766408435687</v>
      </c>
      <c r="AG83" s="186">
        <f t="shared" si="23"/>
        <v>130.17759944354054</v>
      </c>
    </row>
    <row r="84" spans="1:33" ht="29">
      <c r="A84" s="209" t="str">
        <f>'Master sheet'!A280</f>
        <v>Great Yarmouth</v>
      </c>
      <c r="B84" s="142" t="str">
        <f>VLOOKUP('Master sheet'!A280,Westminster_Parliamentary_Const!$A$2:$C$651,2,FALSE)</f>
        <v>E14000717</v>
      </c>
      <c r="C84" s="120">
        <f>VLOOKUP(B84,'Master sheet'!$B$3:$Z$634,9,FALSE)</f>
        <v>0.15582551121833141</v>
      </c>
      <c r="D84" s="121">
        <f>VLOOKUP(B84,'Master sheet'!$B$3:$Z$634,10,FALSE)</f>
        <v>2.2402695742097225</v>
      </c>
      <c r="E84" s="120">
        <f>VLOOKUP(B84,'Master sheet'!$B$3:$Z$634,16,FALSE)</f>
        <v>0.15512714775470313</v>
      </c>
      <c r="F84" s="121">
        <f>VLOOKUP(B84,'Master sheet'!$B$3:$Z$634,17,FALSE)</f>
        <v>-0.93879069592190345</v>
      </c>
      <c r="G84" s="120">
        <f>VLOOKUP(B84,'Master sheet'!$B$3:$Z$634,21,FALSE)</f>
        <v>0.15946843853820597</v>
      </c>
      <c r="H84" s="121">
        <f>VLOOKUP(B84,'Master sheet'!$B$3:$Z$634,22,FALSE)</f>
        <v>-0.13039935962787361</v>
      </c>
      <c r="I84" s="120">
        <f>VLOOKUP(B84,'Master sheet'!$B$3:$Z$634,24,FALSE)</f>
        <v>2.6623292127521125E-2</v>
      </c>
      <c r="J84" s="121">
        <f>-VLOOKUP(B84,'Master sheet'!$B$3:$Z$634,25,FALSE)</f>
        <v>-0.24380810826654814</v>
      </c>
      <c r="K84" s="185" t="str">
        <f>VLOOKUP(B84,RUC_PCON_2011_EN_LU!$A$2:$N$534,14)</f>
        <v>Urban with Significant Rural</v>
      </c>
      <c r="L84" s="185" t="str">
        <f>VLOOKUP(B84,'City and Town classifications'!$A$3:$G$634,4,FALSE)</f>
        <v>Medium Town</v>
      </c>
      <c r="M84" s="188">
        <f t="shared" si="24"/>
        <v>3</v>
      </c>
      <c r="N84" s="188" t="str">
        <f>VLOOKUP(A84,'BRES data'!$A$11:$AB$643,28,FALSE)</f>
        <v>High</v>
      </c>
      <c r="O84" s="188" t="str">
        <f>IF(ISNUMBER(MATCH(A84,'Red Wall MP List'!$A$3:$A$52,0)),"Yes","No")</f>
        <v>No</v>
      </c>
      <c r="P84" s="121"/>
      <c r="Q84" s="121">
        <f t="shared" si="19"/>
        <v>0.48728881272276192</v>
      </c>
      <c r="R84" s="121">
        <f t="shared" si="20"/>
        <v>1.7547233346761426</v>
      </c>
      <c r="S84" s="186">
        <f t="shared" si="25"/>
        <v>138.75234580017434</v>
      </c>
      <c r="T84" s="121"/>
      <c r="U84" s="121"/>
      <c r="V84" s="121"/>
      <c r="W84" s="121"/>
      <c r="X84" s="121"/>
      <c r="Y84" s="121"/>
      <c r="Z84" s="121"/>
      <c r="AA84" s="121"/>
      <c r="AB84" s="121"/>
      <c r="AC84" s="121"/>
      <c r="AD84" s="121"/>
      <c r="AE84" s="145">
        <f t="shared" si="21"/>
        <v>0.23181785259834931</v>
      </c>
      <c r="AF84" s="121">
        <f t="shared" si="22"/>
        <v>1.4410709403588933</v>
      </c>
      <c r="AG84" s="186">
        <f t="shared" si="23"/>
        <v>119.17033373283826</v>
      </c>
    </row>
    <row r="85" spans="1:33" ht="29">
      <c r="A85" s="209" t="str">
        <f>'Master sheet'!A547</f>
        <v>Rhondda</v>
      </c>
      <c r="B85" s="142" t="str">
        <f>VLOOKUP('Master sheet'!A547,Westminster_Parliamentary_Const!$A$2:$C$651,2,FALSE)</f>
        <v>W07000052</v>
      </c>
      <c r="C85" s="120">
        <f>VLOOKUP(B85,'Master sheet'!$B$3:$Z$634,9,FALSE)</f>
        <v>0.11850328332084384</v>
      </c>
      <c r="D85" s="121">
        <f>VLOOKUP(B85,'Master sheet'!$B$3:$Z$634,10,FALSE)</f>
        <v>0.829577563479859</v>
      </c>
      <c r="E85" s="120">
        <f>VLOOKUP(B85,'Master sheet'!$B$3:$Z$634,16,FALSE)</f>
        <v>0.44534623606910484</v>
      </c>
      <c r="F85" s="121">
        <f>VLOOKUP(B85,'Master sheet'!$B$3:$Z$634,17,FALSE)</f>
        <v>2.5844706094376176E-2</v>
      </c>
      <c r="G85" s="120">
        <f>VLOOKUP(B85,'Master sheet'!$B$3:$Z$634,21,FALSE)</f>
        <v>0.14249999999999999</v>
      </c>
      <c r="H85" s="121">
        <f>VLOOKUP(B85,'Master sheet'!$B$3:$Z$634,22,FALSE)</f>
        <v>-0.6159878853591646</v>
      </c>
      <c r="I85" s="120">
        <f>VLOOKUP(B85,'Master sheet'!$B$3:$Z$634,24,FALSE)</f>
        <v>1.5505791505791455E-2</v>
      </c>
      <c r="J85" s="121">
        <f>-VLOOKUP(B85,'Master sheet'!$B$3:$Z$634,25,FALSE)</f>
        <v>0.92690173013665034</v>
      </c>
      <c r="K85" s="185" t="str">
        <f>VLOOKUP(B85,RUC_PCON_2011_EN_LU!$A$2:$N$534,14)</f>
        <v>Urban with Significant Rural</v>
      </c>
      <c r="L85" s="185" t="str">
        <f>VLOOKUP(B85,'City and Town classifications'!$A$3:$G$634,4,FALSE)</f>
        <v>Small Town</v>
      </c>
      <c r="M85" s="188">
        <f t="shared" si="24"/>
        <v>3</v>
      </c>
      <c r="N85" s="188" t="str">
        <f>VLOOKUP(A85,'BRES data'!$A$11:$AB$643,28,FALSE)</f>
        <v>Very low</v>
      </c>
      <c r="O85" s="188" t="str">
        <f>IF(ISNUMBER(MATCH(A85,'Red Wall MP List'!$A$3:$A$52,0)),"Yes","No")</f>
        <v>No</v>
      </c>
      <c r="P85" s="121"/>
      <c r="Q85" s="121">
        <f t="shared" si="19"/>
        <v>0.48713590132803836</v>
      </c>
      <c r="R85" s="121">
        <f t="shared" si="20"/>
        <v>1.754570423281419</v>
      </c>
      <c r="S85" s="186">
        <f t="shared" si="25"/>
        <v>138.74025454094377</v>
      </c>
      <c r="T85" s="121"/>
      <c r="U85" s="121"/>
      <c r="V85" s="121"/>
      <c r="W85" s="121"/>
      <c r="X85" s="121"/>
      <c r="Y85" s="121"/>
      <c r="Z85" s="121"/>
      <c r="AA85" s="121"/>
      <c r="AB85" s="121"/>
      <c r="AC85" s="121"/>
      <c r="AD85" s="121"/>
      <c r="AE85" s="145">
        <f t="shared" si="21"/>
        <v>0.2915840285879302</v>
      </c>
      <c r="AF85" s="121">
        <f t="shared" si="22"/>
        <v>1.5008371163484742</v>
      </c>
      <c r="AG85" s="186">
        <f t="shared" si="23"/>
        <v>124.11273798175057</v>
      </c>
    </row>
    <row r="86" spans="1:33" ht="29">
      <c r="A86" s="209" t="str">
        <f>'Master sheet'!A623</f>
        <v>North Ayrshire and Arran</v>
      </c>
      <c r="B86" s="142" t="str">
        <f>VLOOKUP('Master sheet'!A623,Westminster_Parliamentary_Const!$A$2:$C$651,2,FALSE)</f>
        <v>S14000048</v>
      </c>
      <c r="C86" s="120">
        <f>VLOOKUP(B86,'Master sheet'!$B$3:$Z$634,9,FALSE)</f>
        <v>0.13574800260089182</v>
      </c>
      <c r="D86" s="121">
        <f>VLOOKUP(B86,'Master sheet'!$B$3:$Z$634,10,FALSE)</f>
        <v>1.4813871977402122</v>
      </c>
      <c r="E86" s="120">
        <f>VLOOKUP(B86,'Master sheet'!$B$3:$Z$634,16,FALSE)</f>
        <v>0.15960009404963643</v>
      </c>
      <c r="F86" s="121">
        <f>VLOOKUP(B86,'Master sheet'!$B$3:$Z$634,17,FALSE)</f>
        <v>-0.92392343694017898</v>
      </c>
      <c r="G86" s="120">
        <f>VLOOKUP(B86,'Master sheet'!$B$3:$Z$634,21,FALSE)</f>
        <v>0.14779270633397312</v>
      </c>
      <c r="H86" s="121">
        <f>VLOOKUP(B86,'Master sheet'!$B$3:$Z$634,22,FALSE)</f>
        <v>-0.46452565976569482</v>
      </c>
      <c r="I86" s="120">
        <f>VLOOKUP(B86,'Master sheet'!$B$3:$Z$634,24,FALSE)</f>
        <v>1.8081334723670572E-2</v>
      </c>
      <c r="J86" s="121">
        <f>-VLOOKUP(B86,'Master sheet'!$B$3:$Z$634,25,FALSE)</f>
        <v>0.65568845235096351</v>
      </c>
      <c r="K86" s="185" t="str">
        <f>VLOOKUP(B86,RUC_PCON_2011_EN_LU!$A$2:$N$534,14)</f>
        <v>Urban with Significant Rural</v>
      </c>
      <c r="L86" s="185" t="str">
        <f>VLOOKUP(B86,'City and Town classifications'!$A$3:$G$634,4,FALSE)</f>
        <v>Small Town</v>
      </c>
      <c r="M86" s="188">
        <f t="shared" si="24"/>
        <v>3</v>
      </c>
      <c r="N86" s="188" t="str">
        <f>VLOOKUP(A86,'BRES data'!$A$11:$AB$643,28,FALSE)</f>
        <v>Very high</v>
      </c>
      <c r="O86" s="188" t="str">
        <f>IF(ISNUMBER(MATCH(A86,'Red Wall MP List'!$A$3:$A$52,0)),"Yes","No")</f>
        <v>No</v>
      </c>
      <c r="P86" s="121"/>
      <c r="Q86" s="121">
        <f t="shared" si="19"/>
        <v>0.48095036724607959</v>
      </c>
      <c r="R86" s="121">
        <f t="shared" si="20"/>
        <v>1.7483848891994602</v>
      </c>
      <c r="S86" s="186">
        <f t="shared" si="25"/>
        <v>138.25114190025667</v>
      </c>
      <c r="T86" s="121"/>
      <c r="U86" s="121"/>
      <c r="V86" s="121"/>
      <c r="W86" s="121"/>
      <c r="X86" s="121"/>
      <c r="Y86" s="121"/>
      <c r="Z86" s="121"/>
      <c r="AA86" s="121"/>
      <c r="AB86" s="121"/>
      <c r="AC86" s="121"/>
      <c r="AD86" s="121"/>
      <c r="AE86" s="145">
        <f t="shared" si="21"/>
        <v>0.18715663834632548</v>
      </c>
      <c r="AF86" s="121">
        <f t="shared" si="22"/>
        <v>1.3964097261068693</v>
      </c>
      <c r="AG86" s="186">
        <f t="shared" si="23"/>
        <v>115.47704448643792</v>
      </c>
    </row>
    <row r="87" spans="1:33" ht="29">
      <c r="A87" s="209" t="str">
        <f>'Master sheet'!A258</f>
        <v>West Bromwich East</v>
      </c>
      <c r="B87" s="142" t="str">
        <f>VLOOKUP('Master sheet'!A258,Westminster_Parliamentary_Const!$A$2:$C$651,2,FALSE)</f>
        <v>E14001029</v>
      </c>
      <c r="C87" s="120">
        <f>VLOOKUP(B87,'Master sheet'!$B$3:$Z$634,9,FALSE)</f>
        <v>0.10479679054481289</v>
      </c>
      <c r="D87" s="121">
        <f>VLOOKUP(B87,'Master sheet'!$B$3:$Z$634,10,FALSE)</f>
        <v>0.31150452916415922</v>
      </c>
      <c r="E87" s="120">
        <f>VLOOKUP(B87,'Master sheet'!$B$3:$Z$634,16,FALSE)</f>
        <v>0.80452175805216253</v>
      </c>
      <c r="F87" s="121">
        <f>VLOOKUP(B87,'Master sheet'!$B$3:$Z$634,17,FALSE)</f>
        <v>1.2196787369806923</v>
      </c>
      <c r="G87" s="120">
        <f>VLOOKUP(B87,'Master sheet'!$B$3:$Z$634,21,FALSE)</f>
        <v>0.16190476190476191</v>
      </c>
      <c r="H87" s="121">
        <f>VLOOKUP(B87,'Master sheet'!$B$3:$Z$634,22,FALSE)</f>
        <v>-6.0678703298368108E-2</v>
      </c>
      <c r="I87" s="120">
        <f>VLOOKUP(B87,'Master sheet'!$B$3:$Z$634,24,FALSE)</f>
        <v>1.9099074578116326E-2</v>
      </c>
      <c r="J87" s="121">
        <f>-VLOOKUP(B87,'Master sheet'!$B$3:$Z$634,25,FALSE)</f>
        <v>0.54851705645233106</v>
      </c>
      <c r="K87" s="185" t="str">
        <f>VLOOKUP(B87,RUC_PCON_2011_EN_LU!$A$2:$N$534,14)</f>
        <v>Predominantly Urban</v>
      </c>
      <c r="L87" s="185" t="str">
        <f>VLOOKUP(B87,'City and Town classifications'!$A$3:$G$634,4,FALSE)</f>
        <v>Large Town in Conurbation</v>
      </c>
      <c r="M87" s="188">
        <f t="shared" si="24"/>
        <v>2</v>
      </c>
      <c r="N87" s="188" t="str">
        <f>VLOOKUP(A87,'BRES data'!$A$11:$AB$643,28,FALSE)</f>
        <v>Very low</v>
      </c>
      <c r="O87" s="188" t="str">
        <f>IF(ISNUMBER(MATCH(A87,'Red Wall MP List'!$A$3:$A$52,0)),"Yes","No")</f>
        <v>Yes</v>
      </c>
      <c r="P87" s="121"/>
      <c r="Q87" s="121">
        <f t="shared" si="19"/>
        <v>0.47984053415255074</v>
      </c>
      <c r="R87" s="121">
        <f t="shared" si="20"/>
        <v>1.7472750561059314</v>
      </c>
      <c r="S87" s="186">
        <f t="shared" si="25"/>
        <v>138.1633833675406</v>
      </c>
      <c r="T87" s="121"/>
      <c r="U87" s="121"/>
      <c r="V87" s="121"/>
      <c r="W87" s="121"/>
      <c r="X87" s="121"/>
      <c r="Y87" s="121"/>
      <c r="Z87" s="121"/>
      <c r="AA87" s="121"/>
      <c r="AB87" s="121"/>
      <c r="AC87" s="121"/>
      <c r="AD87" s="121"/>
      <c r="AE87" s="145">
        <f t="shared" si="21"/>
        <v>0.5047554048247036</v>
      </c>
      <c r="AF87" s="121">
        <f t="shared" si="22"/>
        <v>1.7140084925852475</v>
      </c>
      <c r="AG87" s="186">
        <f t="shared" si="23"/>
        <v>141.74108877071174</v>
      </c>
    </row>
    <row r="88" spans="1:33">
      <c r="A88" s="209" t="str">
        <f>'Master sheet'!A30</f>
        <v>Wansbeck</v>
      </c>
      <c r="B88" s="142" t="str">
        <f>VLOOKUP('Master sheet'!A30,Westminster_Parliamentary_Const!$A$2:$C$651,2,FALSE)</f>
        <v>E14001014</v>
      </c>
      <c r="C88" s="120">
        <f>VLOOKUP(B88,'Master sheet'!$B$3:$Z$634,9,FALSE)</f>
        <v>0.140972647702407</v>
      </c>
      <c r="D88" s="121">
        <f>VLOOKUP(B88,'Master sheet'!$B$3:$Z$634,10,FALSE)</f>
        <v>1.6788664351493634</v>
      </c>
      <c r="E88" s="120">
        <f>VLOOKUP(B88,'Master sheet'!$B$3:$Z$634,16,FALSE)</f>
        <v>0.46621305442028138</v>
      </c>
      <c r="F88" s="121">
        <f>VLOOKUP(B88,'Master sheet'!$B$3:$Z$634,17,FALSE)</f>
        <v>9.5202210543503751E-2</v>
      </c>
      <c r="G88" s="120">
        <f>VLOOKUP(B88,'Master sheet'!$B$3:$Z$634,21,FALSE)</f>
        <v>0.1352549889135255</v>
      </c>
      <c r="H88" s="121">
        <f>VLOOKUP(B88,'Master sheet'!$B$3:$Z$634,22,FALSE)</f>
        <v>-0.82331952901433625</v>
      </c>
      <c r="I88" s="120">
        <f>VLOOKUP(B88,'Master sheet'!$B$3:$Z$634,24,FALSE)</f>
        <v>2.3315518228669507E-2</v>
      </c>
      <c r="J88" s="121">
        <f>-VLOOKUP(B88,'Master sheet'!$B$3:$Z$634,25,FALSE)</f>
        <v>0.10451149866291093</v>
      </c>
      <c r="K88" s="185" t="str">
        <f>VLOOKUP(B88,RUC_PCON_2011_EN_LU!$A$2:$N$534,14)</f>
        <v>Predominantly Rural</v>
      </c>
      <c r="L88" s="185" t="str">
        <f>VLOOKUP(B88,'City and Town classifications'!$A$3:$G$634,4,FALSE)</f>
        <v>Small Town</v>
      </c>
      <c r="M88" s="188">
        <f t="shared" si="24"/>
        <v>3</v>
      </c>
      <c r="N88" s="188" t="str">
        <f>VLOOKUP(A88,'BRES data'!$A$11:$AB$643,28,FALSE)</f>
        <v>Mid</v>
      </c>
      <c r="O88" s="188" t="str">
        <f>IF(ISNUMBER(MATCH(A88,'Red Wall MP List'!$A$3:$A$52,0)),"Yes","No")</f>
        <v>No</v>
      </c>
      <c r="P88" s="121"/>
      <c r="Q88" s="121">
        <f t="shared" si="19"/>
        <v>0.47310642485895271</v>
      </c>
      <c r="R88" s="121">
        <f t="shared" si="20"/>
        <v>1.7405409468123334</v>
      </c>
      <c r="S88" s="186">
        <f t="shared" si="25"/>
        <v>137.63089289289044</v>
      </c>
      <c r="T88" s="121"/>
      <c r="U88" s="121"/>
      <c r="V88" s="121"/>
      <c r="W88" s="121"/>
      <c r="X88" s="121"/>
      <c r="Y88" s="121"/>
      <c r="Z88" s="121"/>
      <c r="AA88" s="121"/>
      <c r="AB88" s="121"/>
      <c r="AC88" s="121"/>
      <c r="AD88" s="121"/>
      <c r="AE88" s="145">
        <f t="shared" si="21"/>
        <v>0.26381515383536047</v>
      </c>
      <c r="AF88" s="121">
        <f t="shared" si="22"/>
        <v>1.4730682415959042</v>
      </c>
      <c r="AG88" s="186">
        <f t="shared" si="23"/>
        <v>121.8163721478625</v>
      </c>
    </row>
    <row r="89" spans="1:33">
      <c r="A89" s="209" t="str">
        <f>'Master sheet'!A26</f>
        <v>Stockton North</v>
      </c>
      <c r="B89" s="142" t="str">
        <f>VLOOKUP('Master sheet'!A26,Westminster_Parliamentary_Const!$A$2:$C$651,2,FALSE)</f>
        <v>E14000970</v>
      </c>
      <c r="C89" s="120">
        <f>VLOOKUP(B89,'Master sheet'!$B$3:$Z$634,9,FALSE)</f>
        <v>0.11746103896103896</v>
      </c>
      <c r="D89" s="121">
        <f>VLOOKUP(B89,'Master sheet'!$B$3:$Z$634,10,FALSE)</f>
        <v>0.79018318982018854</v>
      </c>
      <c r="E89" s="120">
        <f>VLOOKUP(B89,'Master sheet'!$B$3:$Z$634,16,FALSE)</f>
        <v>0.60626969788602547</v>
      </c>
      <c r="F89" s="121">
        <f>VLOOKUP(B89,'Master sheet'!$B$3:$Z$634,17,FALSE)</f>
        <v>0.56072498976286256</v>
      </c>
      <c r="G89" s="120">
        <f>VLOOKUP(B89,'Master sheet'!$B$3:$Z$634,21,FALSE)</f>
        <v>0.13492063492063491</v>
      </c>
      <c r="H89" s="121">
        <f>VLOOKUP(B89,'Master sheet'!$B$3:$Z$634,22,FALSE)</f>
        <v>-0.83288779082667364</v>
      </c>
      <c r="I89" s="120">
        <f>VLOOKUP(B89,'Master sheet'!$B$3:$Z$634,24,FALSE)</f>
        <v>1.7119524870081726E-2</v>
      </c>
      <c r="J89" s="121">
        <f>-VLOOKUP(B89,'Master sheet'!$B$3:$Z$634,25,FALSE)</f>
        <v>0.75697023290411969</v>
      </c>
      <c r="K89" s="185" t="str">
        <f>VLOOKUP(B89,RUC_PCON_2011_EN_LU!$A$2:$N$534,14)</f>
        <v>Predominantly Urban</v>
      </c>
      <c r="L89" s="185" t="str">
        <f>VLOOKUP(B89,'City and Town classifications'!$A$3:$G$634,4,FALSE)</f>
        <v>Large Town</v>
      </c>
      <c r="M89" s="188">
        <f t="shared" si="24"/>
        <v>3</v>
      </c>
      <c r="N89" s="188" t="str">
        <f>VLOOKUP(A89,'BRES data'!$A$11:$AB$643,28,FALSE)</f>
        <v>Very low</v>
      </c>
      <c r="O89" s="188" t="str">
        <f>IF(ISNUMBER(MATCH(A89,'Red Wall MP List'!$A$3:$A$52,0)),"Yes","No")</f>
        <v>No</v>
      </c>
      <c r="P89" s="121"/>
      <c r="Q89" s="121">
        <f t="shared" si="19"/>
        <v>0.47035734073080088</v>
      </c>
      <c r="R89" s="121">
        <f t="shared" si="20"/>
        <v>1.7377918626841815</v>
      </c>
      <c r="S89" s="186">
        <f t="shared" si="25"/>
        <v>137.41351282844084</v>
      </c>
      <c r="T89" s="121"/>
      <c r="U89" s="121"/>
      <c r="V89" s="121"/>
      <c r="W89" s="121"/>
      <c r="X89" s="121"/>
      <c r="Y89" s="121"/>
      <c r="Z89" s="121"/>
      <c r="AA89" s="121"/>
      <c r="AB89" s="121"/>
      <c r="AC89" s="121"/>
      <c r="AD89" s="121"/>
      <c r="AE89" s="145">
        <f t="shared" si="21"/>
        <v>0.31874765541512429</v>
      </c>
      <c r="AF89" s="121">
        <f t="shared" si="22"/>
        <v>1.5280007431756681</v>
      </c>
      <c r="AG89" s="186">
        <f t="shared" si="23"/>
        <v>126.35905243007663</v>
      </c>
    </row>
    <row r="90" spans="1:33" ht="29">
      <c r="A90" s="209" t="str">
        <f>'Master sheet'!A82</f>
        <v>Rochdale</v>
      </c>
      <c r="B90" s="142" t="str">
        <f>VLOOKUP('Master sheet'!A82,Westminster_Parliamentary_Const!$A$2:$C$651,2,FALSE)</f>
        <v>E14000897</v>
      </c>
      <c r="C90" s="120">
        <f>VLOOKUP(B90,'Master sheet'!$B$3:$Z$634,9,FALSE)</f>
        <v>0.13793041851981744</v>
      </c>
      <c r="D90" s="121">
        <f>VLOOKUP(B90,'Master sheet'!$B$3:$Z$634,10,FALSE)</f>
        <v>1.5638773617618864</v>
      </c>
      <c r="E90" s="120">
        <f>VLOOKUP(B90,'Master sheet'!$B$3:$Z$634,16,FALSE)</f>
        <v>0.16645324749881085</v>
      </c>
      <c r="F90" s="121">
        <f>VLOOKUP(B90,'Master sheet'!$B$3:$Z$634,17,FALSE)</f>
        <v>-0.9011448028023652</v>
      </c>
      <c r="G90" s="120">
        <f>VLOOKUP(B90,'Master sheet'!$B$3:$Z$634,21,FALSE)</f>
        <v>0.1371191135734072</v>
      </c>
      <c r="H90" s="121">
        <f>VLOOKUP(B90,'Master sheet'!$B$3:$Z$634,22,FALSE)</f>
        <v>-0.76997357479862194</v>
      </c>
      <c r="I90" s="120">
        <f>VLOOKUP(B90,'Master sheet'!$B$3:$Z$634,24,FALSE)</f>
        <v>1.7899082568807456E-2</v>
      </c>
      <c r="J90" s="121">
        <f>-VLOOKUP(B90,'Master sheet'!$B$3:$Z$634,25,FALSE)</f>
        <v>0.67488021118490527</v>
      </c>
      <c r="K90" s="185" t="str">
        <f>VLOOKUP(B90,RUC_PCON_2011_EN_LU!$A$2:$N$534,14)</f>
        <v>Predominantly Urban</v>
      </c>
      <c r="L90" s="185" t="str">
        <f>VLOOKUP(B90,'City and Town classifications'!$A$3:$G$634,4,FALSE)</f>
        <v>Large Town in Conurbation</v>
      </c>
      <c r="M90" s="188">
        <f t="shared" si="24"/>
        <v>2</v>
      </c>
      <c r="N90" s="188" t="str">
        <f>VLOOKUP(A90,'BRES data'!$A$11:$AB$643,28,FALSE)</f>
        <v>Mid</v>
      </c>
      <c r="O90" s="188" t="str">
        <f>IF(ISNUMBER(MATCH(A90,'Red Wall MP List'!$A$3:$A$52,0)),"Yes","No")</f>
        <v>No</v>
      </c>
      <c r="P90" s="121"/>
      <c r="Q90" s="121">
        <f t="shared" si="19"/>
        <v>0.46773279471543266</v>
      </c>
      <c r="R90" s="121">
        <f t="shared" si="20"/>
        <v>1.7351673166688133</v>
      </c>
      <c r="S90" s="186">
        <f t="shared" si="25"/>
        <v>137.20598044479013</v>
      </c>
      <c r="T90" s="121"/>
      <c r="U90" s="121"/>
      <c r="V90" s="121"/>
      <c r="W90" s="121"/>
      <c r="X90" s="121"/>
      <c r="Y90" s="121"/>
      <c r="Z90" s="121"/>
      <c r="AA90" s="121"/>
      <c r="AB90" s="121"/>
      <c r="AC90" s="121"/>
      <c r="AD90" s="121"/>
      <c r="AE90" s="145">
        <f t="shared" si="21"/>
        <v>0.14190979883645113</v>
      </c>
      <c r="AF90" s="121">
        <f t="shared" si="22"/>
        <v>1.3511628865969949</v>
      </c>
      <c r="AG90" s="186">
        <f t="shared" si="23"/>
        <v>111.73532656420642</v>
      </c>
    </row>
    <row r="91" spans="1:33" ht="29">
      <c r="A91" s="209" t="str">
        <f>'Master sheet'!A579</f>
        <v>Angus</v>
      </c>
      <c r="B91" s="142" t="str">
        <f>VLOOKUP('Master sheet'!A579,Westminster_Parliamentary_Const!$A$2:$C$651,2,FALSE)</f>
        <v>S14000004</v>
      </c>
      <c r="C91" s="120">
        <f>VLOOKUP(B91,'Master sheet'!$B$3:$Z$634,9,FALSE)</f>
        <v>0.12752388407907897</v>
      </c>
      <c r="D91" s="121">
        <f>VLOOKUP(B91,'Master sheet'!$B$3:$Z$634,10,FALSE)</f>
        <v>1.1705349537133258</v>
      </c>
      <c r="E91" s="120">
        <f>VLOOKUP(B91,'Master sheet'!$B$3:$Z$634,16,FALSE)</f>
        <v>0.13111535944138752</v>
      </c>
      <c r="F91" s="121">
        <f>VLOOKUP(B91,'Master sheet'!$B$3:$Z$634,17,FALSE)</f>
        <v>-1.0186015078408368</v>
      </c>
      <c r="G91" s="120">
        <f>VLOOKUP(B91,'Master sheet'!$B$3:$Z$634,21,FALSE)</f>
        <v>0.14770459081836326</v>
      </c>
      <c r="H91" s="121">
        <f>VLOOKUP(B91,'Master sheet'!$B$3:$Z$634,22,FALSE)</f>
        <v>-0.46704727560104131</v>
      </c>
      <c r="I91" s="120">
        <f>VLOOKUP(B91,'Master sheet'!$B$3:$Z$634,24,FALSE)</f>
        <v>1.5135850388144023E-2</v>
      </c>
      <c r="J91" s="121">
        <f>-VLOOKUP(B91,'Master sheet'!$B$3:$Z$634,25,FALSE)</f>
        <v>0.96585776178401739</v>
      </c>
      <c r="K91" s="185" t="str">
        <f>VLOOKUP(B91,RUC_PCON_2011_EN_LU!$A$2:$N$534,14)</f>
        <v>Urban with Significant Rural</v>
      </c>
      <c r="L91" s="185" t="str">
        <f>VLOOKUP(B91,'City and Town classifications'!$A$3:$G$634,4,FALSE)</f>
        <v>Small Town</v>
      </c>
      <c r="M91" s="188">
        <f t="shared" si="24"/>
        <v>3</v>
      </c>
      <c r="N91" s="188" t="str">
        <f>VLOOKUP(A91,'BRES data'!$A$11:$AB$643,28,FALSE)</f>
        <v>Very high</v>
      </c>
      <c r="O91" s="188" t="str">
        <f>IF(ISNUMBER(MATCH(A91,'Red Wall MP List'!$A$3:$A$52,0)),"Yes","No")</f>
        <v>No</v>
      </c>
      <c r="P91" s="121"/>
      <c r="Q91" s="121">
        <f t="shared" si="19"/>
        <v>0.4645227745921347</v>
      </c>
      <c r="R91" s="121">
        <f t="shared" si="20"/>
        <v>1.7319572965455154</v>
      </c>
      <c r="S91" s="186">
        <f t="shared" si="25"/>
        <v>136.95215249745988</v>
      </c>
      <c r="T91" s="121"/>
      <c r="U91" s="121"/>
      <c r="V91" s="121"/>
      <c r="W91" s="121"/>
      <c r="X91" s="121"/>
      <c r="Y91" s="121"/>
      <c r="Z91" s="121"/>
      <c r="AA91" s="121"/>
      <c r="AB91" s="121"/>
      <c r="AC91" s="121"/>
      <c r="AD91" s="121"/>
      <c r="AE91" s="145">
        <f t="shared" si="21"/>
        <v>0.16268598301386628</v>
      </c>
      <c r="AF91" s="121">
        <f t="shared" si="22"/>
        <v>1.3719390707744101</v>
      </c>
      <c r="AG91" s="186">
        <f t="shared" si="23"/>
        <v>113.45342713287158</v>
      </c>
    </row>
    <row r="92" spans="1:33">
      <c r="A92" s="209" t="str">
        <f>'Master sheet'!A13</f>
        <v>Houghton and Sunderland South</v>
      </c>
      <c r="B92" s="142" t="str">
        <f>VLOOKUP('Master sheet'!A13,Westminster_Parliamentary_Const!$A$2:$C$651,2,FALSE)</f>
        <v>E14000754</v>
      </c>
      <c r="C92" s="120">
        <f>VLOOKUP(B92,'Master sheet'!$B$3:$Z$634,9,FALSE)</f>
        <v>0.12162169312169312</v>
      </c>
      <c r="D92" s="121">
        <f>VLOOKUP(B92,'Master sheet'!$B$3:$Z$634,10,FALSE)</f>
        <v>0.94744608419954301</v>
      </c>
      <c r="E92" s="120">
        <f>VLOOKUP(B92,'Master sheet'!$B$3:$Z$634,16,FALSE)</f>
        <v>0.30502757706923989</v>
      </c>
      <c r="F92" s="121">
        <f>VLOOKUP(B92,'Master sheet'!$B$3:$Z$634,17,FALSE)</f>
        <v>-0.44054896504859509</v>
      </c>
      <c r="G92" s="120">
        <f>VLOOKUP(B92,'Master sheet'!$B$3:$Z$634,21,FALSE)</f>
        <v>0.14107883817427386</v>
      </c>
      <c r="H92" s="121">
        <f>VLOOKUP(B92,'Master sheet'!$B$3:$Z$634,22,FALSE)</f>
        <v>-0.65665750114179056</v>
      </c>
      <c r="I92" s="120">
        <f>VLOOKUP(B92,'Master sheet'!$B$3:$Z$634,24,FALSE)</f>
        <v>1.489873671546027E-2</v>
      </c>
      <c r="J92" s="121">
        <f>-VLOOKUP(B92,'Master sheet'!$B$3:$Z$634,25,FALSE)</f>
        <v>0.99082662114150821</v>
      </c>
      <c r="K92" s="185" t="str">
        <f>VLOOKUP(B92,RUC_PCON_2011_EN_LU!$A$2:$N$534,14)</f>
        <v>Predominantly Urban</v>
      </c>
      <c r="L92" s="185" t="str">
        <f>VLOOKUP(B92,'City and Town classifications'!$A$3:$G$634,4,FALSE)</f>
        <v>Other City</v>
      </c>
      <c r="M92" s="188">
        <f t="shared" si="24"/>
        <v>2</v>
      </c>
      <c r="N92" s="188" t="str">
        <f>VLOOKUP(A92,'BRES data'!$A$11:$AB$643,28,FALSE)</f>
        <v>Low</v>
      </c>
      <c r="O92" s="188" t="str">
        <f>IF(ISNUMBER(MATCH(A92,'Red Wall MP List'!$A$3:$A$52,0)),"Yes","No")</f>
        <v>No</v>
      </c>
      <c r="P92" s="121"/>
      <c r="Q92" s="121">
        <f t="shared" si="19"/>
        <v>0.46322315741528614</v>
      </c>
      <c r="R92" s="121">
        <f t="shared" si="20"/>
        <v>1.7306576793686668</v>
      </c>
      <c r="S92" s="186">
        <f t="shared" si="25"/>
        <v>136.84938704813436</v>
      </c>
      <c r="T92" s="121"/>
      <c r="U92" s="121"/>
      <c r="V92" s="121"/>
      <c r="W92" s="121"/>
      <c r="X92" s="121"/>
      <c r="Y92" s="121"/>
      <c r="Z92" s="121"/>
      <c r="AA92" s="121"/>
      <c r="AB92" s="121"/>
      <c r="AC92" s="121"/>
      <c r="AD92" s="121"/>
      <c r="AE92" s="145">
        <f t="shared" si="21"/>
        <v>0.2102665597876664</v>
      </c>
      <c r="AF92" s="121">
        <f t="shared" si="22"/>
        <v>1.4195196475482104</v>
      </c>
      <c r="AG92" s="186">
        <f t="shared" si="23"/>
        <v>117.38813503276344</v>
      </c>
    </row>
    <row r="93" spans="1:33" ht="29">
      <c r="A93" s="209" t="str">
        <f>'Master sheet'!A566</f>
        <v>Merthyr Tydfil and Rhymney</v>
      </c>
      <c r="B93" s="142" t="str">
        <f>VLOOKUP('Master sheet'!A566,Westminster_Parliamentary_Const!$A$2:$C$651,2,FALSE)</f>
        <v>W07000071</v>
      </c>
      <c r="C93" s="120">
        <f>VLOOKUP(B93,'Master sheet'!$B$3:$Z$634,9,FALSE)</f>
        <v>0.14364790786978707</v>
      </c>
      <c r="D93" s="121">
        <f>VLOOKUP(B93,'Master sheet'!$B$3:$Z$634,10,FALSE)</f>
        <v>1.7799849470215057</v>
      </c>
      <c r="E93" s="120">
        <f>VLOOKUP(B93,'Master sheet'!$B$3:$Z$634,16,FALSE)</f>
        <v>8.3101707948448178E-2</v>
      </c>
      <c r="F93" s="121">
        <f>VLOOKUP(B93,'Master sheet'!$B$3:$Z$634,17,FALSE)</f>
        <v>-1.1781901423416321</v>
      </c>
      <c r="G93" s="120">
        <f>VLOOKUP(B93,'Master sheet'!$B$3:$Z$634,21,FALSE)</f>
        <v>0.13406593406593406</v>
      </c>
      <c r="H93" s="121">
        <f>VLOOKUP(B93,'Master sheet'!$B$3:$Z$634,22,FALSE)</f>
        <v>-0.85734690219634835</v>
      </c>
      <c r="I93" s="120">
        <f>VLOOKUP(B93,'Master sheet'!$B$3:$Z$634,24,FALSE)</f>
        <v>1.8473903552292059E-2</v>
      </c>
      <c r="J93" s="121">
        <f>-VLOOKUP(B93,'Master sheet'!$B$3:$Z$634,25,FALSE)</f>
        <v>0.61434964738437636</v>
      </c>
      <c r="K93" s="185" t="str">
        <f>VLOOKUP(B93,RUC_PCON_2011_EN_LU!$A$2:$N$534,14)</f>
        <v>Urban with Significant Rural</v>
      </c>
      <c r="L93" s="185" t="str">
        <f>VLOOKUP(B93,'City and Town classifications'!$A$3:$G$634,4,FALSE)</f>
        <v>Medium Town</v>
      </c>
      <c r="M93" s="188">
        <f t="shared" si="24"/>
        <v>3</v>
      </c>
      <c r="N93" s="188" t="str">
        <f>VLOOKUP(A93,'BRES data'!$A$11:$AB$643,28,FALSE)</f>
        <v>High</v>
      </c>
      <c r="O93" s="188" t="str">
        <f>IF(ISNUMBER(MATCH(A93,'Red Wall MP List'!$A$3:$A$52,0)),"Yes","No")</f>
        <v>No</v>
      </c>
      <c r="P93" s="121"/>
      <c r="Q93" s="121">
        <f t="shared" si="19"/>
        <v>0.45885535737896394</v>
      </c>
      <c r="R93" s="121">
        <f t="shared" si="20"/>
        <v>1.7262898793323447</v>
      </c>
      <c r="S93" s="186">
        <f t="shared" si="25"/>
        <v>136.50400923896672</v>
      </c>
      <c r="T93" s="121"/>
      <c r="U93" s="121"/>
      <c r="V93" s="121"/>
      <c r="W93" s="121"/>
      <c r="X93" s="121"/>
      <c r="Y93" s="121"/>
      <c r="Z93" s="121"/>
      <c r="AA93" s="121"/>
      <c r="AB93" s="121"/>
      <c r="AC93" s="121"/>
      <c r="AD93" s="121"/>
      <c r="AE93" s="145">
        <f t="shared" si="21"/>
        <v>8.9699387466975394E-2</v>
      </c>
      <c r="AF93" s="121">
        <f t="shared" si="22"/>
        <v>1.2989524752275192</v>
      </c>
      <c r="AG93" s="186">
        <f t="shared" si="23"/>
        <v>107.41775136858165</v>
      </c>
    </row>
    <row r="94" spans="1:33" ht="29">
      <c r="A94" s="209" t="str">
        <f>'Master sheet'!A54</f>
        <v>Denton and Reddish</v>
      </c>
      <c r="B94" s="142" t="str">
        <f>VLOOKUP('Master sheet'!A54,Westminster_Parliamentary_Const!$A$2:$C$651,2,FALSE)</f>
        <v>E14000661</v>
      </c>
      <c r="C94" s="120">
        <f>VLOOKUP(B94,'Master sheet'!$B$3:$Z$634,9,FALSE)</f>
        <v>8.0691194565477242E-2</v>
      </c>
      <c r="D94" s="121">
        <f>VLOOKUP(B94,'Master sheet'!$B$3:$Z$634,10,FALSE)</f>
        <v>-0.5996300299873828</v>
      </c>
      <c r="E94" s="120">
        <f>VLOOKUP(B94,'Master sheet'!$B$3:$Z$634,16,FALSE)</f>
        <v>0.66574626350423505</v>
      </c>
      <c r="F94" s="121">
        <f>VLOOKUP(B94,'Master sheet'!$B$3:$Z$634,17,FALSE)</f>
        <v>0.7584142634729204</v>
      </c>
      <c r="G94" s="120">
        <f>VLOOKUP(B94,'Master sheet'!$B$3:$Z$634,21,FALSE)</f>
        <v>0.17849898580121704</v>
      </c>
      <c r="H94" s="121">
        <f>VLOOKUP(B94,'Master sheet'!$B$3:$Z$634,22,FALSE)</f>
        <v>0.4142008620423886</v>
      </c>
      <c r="I94" s="120">
        <f>VLOOKUP(B94,'Master sheet'!$B$3:$Z$634,24,FALSE)</f>
        <v>1.1267217630853921E-2</v>
      </c>
      <c r="J94" s="121">
        <f>-VLOOKUP(B94,'Master sheet'!$B$3:$Z$634,25,FALSE)</f>
        <v>1.3732376742506904</v>
      </c>
      <c r="K94" s="185" t="str">
        <f>VLOOKUP(B94,RUC_PCON_2011_EN_LU!$A$2:$N$534,14)</f>
        <v>Predominantly Urban</v>
      </c>
      <c r="L94" s="185" t="str">
        <f>VLOOKUP(B94,'City and Town classifications'!$A$3:$G$634,4,FALSE)</f>
        <v>Medium Town in Conurbation</v>
      </c>
      <c r="M94" s="188">
        <f t="shared" si="24"/>
        <v>2</v>
      </c>
      <c r="N94" s="188" t="str">
        <f>VLOOKUP(A94,'BRES data'!$A$11:$AB$643,28,FALSE)</f>
        <v>Very low</v>
      </c>
      <c r="O94" s="188" t="str">
        <f>IF(ISNUMBER(MATCH(A94,'Red Wall MP List'!$A$3:$A$52,0)),"Yes","No")</f>
        <v>No</v>
      </c>
      <c r="P94" s="121"/>
      <c r="Q94" s="121">
        <f t="shared" si="19"/>
        <v>0.45330506900698736</v>
      </c>
      <c r="R94" s="121">
        <f t="shared" si="20"/>
        <v>1.720739590960368</v>
      </c>
      <c r="S94" s="186">
        <f t="shared" si="25"/>
        <v>136.06512778326345</v>
      </c>
      <c r="T94" s="121"/>
      <c r="U94" s="121"/>
      <c r="V94" s="121"/>
      <c r="W94" s="121"/>
      <c r="X94" s="121"/>
      <c r="Y94" s="121"/>
      <c r="Z94" s="121"/>
      <c r="AA94" s="121"/>
      <c r="AB94" s="121"/>
      <c r="AC94" s="121"/>
      <c r="AD94" s="121"/>
      <c r="AE94" s="145">
        <f t="shared" si="21"/>
        <v>0.48655569244465413</v>
      </c>
      <c r="AF94" s="121">
        <f t="shared" si="22"/>
        <v>1.695808780205198</v>
      </c>
      <c r="AG94" s="186">
        <f t="shared" si="23"/>
        <v>140.23605127572762</v>
      </c>
    </row>
    <row r="95" spans="1:33">
      <c r="A95" s="209" t="str">
        <f>'Master sheet'!A124</f>
        <v>Great Grimsby</v>
      </c>
      <c r="B95" s="142" t="str">
        <f>VLOOKUP('Master sheet'!A124,Westminster_Parliamentary_Const!$A$2:$C$651,2,FALSE)</f>
        <v>E14000716</v>
      </c>
      <c r="C95" s="120">
        <f>VLOOKUP(B95,'Master sheet'!$B$3:$Z$634,9,FALSE)</f>
        <v>0.13914791216434408</v>
      </c>
      <c r="D95" s="121">
        <f>VLOOKUP(B95,'Master sheet'!$B$3:$Z$634,10,FALSE)</f>
        <v>1.609895744216588</v>
      </c>
      <c r="E95" s="120">
        <f>VLOOKUP(B95,'Master sheet'!$B$3:$Z$634,16,FALSE)</f>
        <v>0.11421274377199273</v>
      </c>
      <c r="F95" s="121">
        <f>VLOOKUP(B95,'Master sheet'!$B$3:$Z$634,17,FALSE)</f>
        <v>-1.0747827244385191</v>
      </c>
      <c r="G95" s="120">
        <f>VLOOKUP(B95,'Master sheet'!$B$3:$Z$634,21,FALSE)</f>
        <v>0.1140819964349376</v>
      </c>
      <c r="H95" s="121">
        <f>VLOOKUP(B95,'Master sheet'!$B$3:$Z$634,22,FALSE)</f>
        <v>-1.4292304488581267</v>
      </c>
      <c r="I95" s="120">
        <f>VLOOKUP(B95,'Master sheet'!$B$3:$Z$634,24,FALSE)</f>
        <v>1.4886057338887593E-2</v>
      </c>
      <c r="J95" s="121">
        <f>-VLOOKUP(B95,'Master sheet'!$B$3:$Z$634,25,FALSE)</f>
        <v>0.99216180171882606</v>
      </c>
      <c r="K95" s="185" t="str">
        <f>VLOOKUP(B95,RUC_PCON_2011_EN_LU!$A$2:$N$534,14)</f>
        <v>Predominantly Urban</v>
      </c>
      <c r="L95" s="185" t="str">
        <f>VLOOKUP(B95,'City and Town classifications'!$A$3:$G$634,4,FALSE)</f>
        <v>Large Town</v>
      </c>
      <c r="M95" s="188">
        <f t="shared" si="24"/>
        <v>3</v>
      </c>
      <c r="N95" s="188" t="str">
        <f>VLOOKUP(A95,'BRES data'!$A$11:$AB$643,28,FALSE)</f>
        <v>Low</v>
      </c>
      <c r="O95" s="188" t="str">
        <f>IF(ISNUMBER(MATCH(A95,'Red Wall MP List'!$A$3:$A$52,0)),"Yes","No")</f>
        <v>Yes</v>
      </c>
      <c r="P95" s="121"/>
      <c r="Q95" s="121">
        <f t="shared" si="19"/>
        <v>0.45001698642903037</v>
      </c>
      <c r="R95" s="121">
        <f t="shared" si="20"/>
        <v>1.7174515083824111</v>
      </c>
      <c r="S95" s="186">
        <f t="shared" si="25"/>
        <v>135.80512715418399</v>
      </c>
      <c r="T95" s="121"/>
      <c r="U95" s="121"/>
      <c r="V95" s="121"/>
      <c r="W95" s="121"/>
      <c r="X95" s="121"/>
      <c r="Y95" s="121"/>
      <c r="Z95" s="121"/>
      <c r="AA95" s="121"/>
      <c r="AB95" s="121"/>
      <c r="AC95" s="121"/>
      <c r="AD95" s="121"/>
      <c r="AE95" s="145">
        <f t="shared" si="21"/>
        <v>2.4511093159692077E-2</v>
      </c>
      <c r="AF95" s="121">
        <f t="shared" si="22"/>
        <v>1.233764180920236</v>
      </c>
      <c r="AG95" s="186">
        <f t="shared" si="23"/>
        <v>102.02696138697347</v>
      </c>
    </row>
    <row r="96" spans="1:33" ht="29">
      <c r="A96" s="209" t="str">
        <f>'Master sheet'!A170</f>
        <v>Corby</v>
      </c>
      <c r="B96" s="142" t="str">
        <f>VLOOKUP('Master sheet'!A170,Westminster_Parliamentary_Const!$A$2:$C$651,2,FALSE)</f>
        <v>E14000648</v>
      </c>
      <c r="C96" s="120">
        <f>VLOOKUP(B96,'Master sheet'!$B$3:$Z$634,9,FALSE)</f>
        <v>0.10574500878352271</v>
      </c>
      <c r="D96" s="121">
        <f>VLOOKUP(B96,'Master sheet'!$B$3:$Z$634,10,FALSE)</f>
        <v>0.34734493765880664</v>
      </c>
      <c r="E96" s="120">
        <f>VLOOKUP(B96,'Master sheet'!$B$3:$Z$634,16,FALSE)</f>
        <v>0.19518815129067754</v>
      </c>
      <c r="F96" s="121">
        <f>VLOOKUP(B96,'Master sheet'!$B$3:$Z$634,17,FALSE)</f>
        <v>-0.80563521509000191</v>
      </c>
      <c r="G96" s="120">
        <f>VLOOKUP(B96,'Master sheet'!$B$3:$Z$634,21,FALSE)</f>
        <v>0.15140415140415139</v>
      </c>
      <c r="H96" s="121">
        <f>VLOOKUP(B96,'Master sheet'!$B$3:$Z$634,22,FALSE)</f>
        <v>-0.36117635726865932</v>
      </c>
      <c r="I96" s="120">
        <f>VLOOKUP(B96,'Master sheet'!$B$3:$Z$634,24,FALSE)</f>
        <v>9.3165467625899723E-3</v>
      </c>
      <c r="J96" s="121">
        <f>-VLOOKUP(B96,'Master sheet'!$B$3:$Z$634,25,FALSE)</f>
        <v>1.5786498127037862</v>
      </c>
      <c r="K96" s="185" t="str">
        <f>VLOOKUP(B96,RUC_PCON_2011_EN_LU!$A$2:$N$534,14)</f>
        <v>Urban with Significant Rural</v>
      </c>
      <c r="L96" s="185" t="str">
        <f>VLOOKUP(B96,'City and Town classifications'!$A$3:$G$634,4,FALSE)</f>
        <v>Medium Town</v>
      </c>
      <c r="M96" s="188">
        <f t="shared" si="24"/>
        <v>3</v>
      </c>
      <c r="N96" s="188" t="str">
        <f>VLOOKUP(A96,'BRES data'!$A$11:$AB$643,28,FALSE)</f>
        <v>Very high</v>
      </c>
      <c r="O96" s="188" t="str">
        <f>IF(ISNUMBER(MATCH(A96,'Red Wall MP List'!$A$3:$A$52,0)),"Yes","No")</f>
        <v>No</v>
      </c>
      <c r="P96" s="121"/>
      <c r="Q96" s="121">
        <f t="shared" si="19"/>
        <v>0.44752965472775408</v>
      </c>
      <c r="R96" s="121">
        <f t="shared" si="20"/>
        <v>1.7149641766811348</v>
      </c>
      <c r="S96" s="186">
        <f t="shared" si="25"/>
        <v>135.60844480459926</v>
      </c>
      <c r="T96" s="121"/>
      <c r="U96" s="121"/>
      <c r="V96" s="121"/>
      <c r="W96" s="121"/>
      <c r="X96" s="121"/>
      <c r="Y96" s="121"/>
      <c r="Z96" s="121"/>
      <c r="AA96" s="121"/>
      <c r="AB96" s="121"/>
      <c r="AC96" s="121"/>
      <c r="AD96" s="121"/>
      <c r="AE96" s="145">
        <f t="shared" si="21"/>
        <v>0.18979579450098291</v>
      </c>
      <c r="AF96" s="121">
        <f t="shared" si="22"/>
        <v>1.3990488822615268</v>
      </c>
      <c r="AG96" s="186">
        <f t="shared" si="23"/>
        <v>115.69529128533964</v>
      </c>
    </row>
    <row r="97" spans="1:33">
      <c r="A97" s="209" t="str">
        <f>'Master sheet'!A514</f>
        <v>Somerton and Frome</v>
      </c>
      <c r="B97" s="142" t="str">
        <f>VLOOKUP('Master sheet'!A514,Westminster_Parliamentary_Const!$A$2:$C$651,2,FALSE)</f>
        <v>E14000932</v>
      </c>
      <c r="C97" s="120">
        <f>VLOOKUP(B97,'Master sheet'!$B$3:$Z$634,9,FALSE)</f>
        <v>7.5760912887658641E-2</v>
      </c>
      <c r="D97" s="121">
        <f>VLOOKUP(B97,'Master sheet'!$B$3:$Z$634,10,FALSE)</f>
        <v>-0.78598302565125433</v>
      </c>
      <c r="E97" s="120">
        <f>VLOOKUP(B97,'Master sheet'!$B$3:$Z$634,16,FALSE)</f>
        <v>0.63972272368536087</v>
      </c>
      <c r="F97" s="121">
        <f>VLOOKUP(B97,'Master sheet'!$B$3:$Z$634,17,FALSE)</f>
        <v>0.67191675588006572</v>
      </c>
      <c r="G97" s="120">
        <f>VLOOKUP(B97,'Master sheet'!$B$3:$Z$634,21,FALSE)</f>
        <v>0.23376623376623376</v>
      </c>
      <c r="H97" s="121">
        <f>VLOOKUP(B97,'Master sheet'!$B$3:$Z$634,22,FALSE)</f>
        <v>1.9957925565363692</v>
      </c>
      <c r="I97" s="120">
        <f>VLOOKUP(B97,'Master sheet'!$B$3:$Z$634,24,FALSE)</f>
        <v>1.6781914893617023E-2</v>
      </c>
      <c r="J97" s="121">
        <f>-VLOOKUP(B97,'Master sheet'!$B$3:$Z$634,25,FALSE)</f>
        <v>0.7925216877174236</v>
      </c>
      <c r="K97" s="185" t="str">
        <f>VLOOKUP(B97,RUC_PCON_2011_EN_LU!$A$2:$N$534,14)</f>
        <v>Predominantly Rural</v>
      </c>
      <c r="L97" s="185" t="str">
        <f>VLOOKUP(B97,'City and Town classifications'!$A$3:$G$634,4,FALSE)</f>
        <v>Village or smaller</v>
      </c>
      <c r="M97" s="188">
        <f t="shared" si="24"/>
        <v>3</v>
      </c>
      <c r="N97" s="188" t="str">
        <f>VLOOKUP(A97,'BRES data'!$A$11:$AB$643,28,FALSE)</f>
        <v>Very high</v>
      </c>
      <c r="O97" s="188" t="str">
        <f>IF(ISNUMBER(MATCH(A97,'Red Wall MP List'!$A$3:$A$52,0)),"Yes","No")</f>
        <v>No</v>
      </c>
      <c r="P97" s="121"/>
      <c r="Q97" s="121">
        <f t="shared" si="19"/>
        <v>0.44679777275812887</v>
      </c>
      <c r="R97" s="121">
        <f t="shared" si="20"/>
        <v>1.7142322947115096</v>
      </c>
      <c r="S97" s="186">
        <f t="shared" si="25"/>
        <v>135.55057223966122</v>
      </c>
      <c r="T97" s="121"/>
      <c r="U97" s="121"/>
      <c r="V97" s="121"/>
      <c r="W97" s="121"/>
      <c r="X97" s="121"/>
      <c r="Y97" s="121"/>
      <c r="Z97" s="121"/>
      <c r="AA97" s="121"/>
      <c r="AB97" s="121"/>
      <c r="AC97" s="121"/>
      <c r="AD97" s="121"/>
      <c r="AE97" s="145">
        <f t="shared" si="21"/>
        <v>0.66856199362065105</v>
      </c>
      <c r="AF97" s="121">
        <f t="shared" si="22"/>
        <v>1.8778150813811949</v>
      </c>
      <c r="AG97" s="186">
        <f t="shared" si="23"/>
        <v>155.28718515482817</v>
      </c>
    </row>
    <row r="98" spans="1:33" ht="29">
      <c r="A98" s="209" t="str">
        <f>'Master sheet'!A77</f>
        <v>Oldham West and Royton</v>
      </c>
      <c r="B98" s="142" t="str">
        <f>VLOOKUP('Master sheet'!A77,Westminster_Parliamentary_Const!$A$2:$C$651,2,FALSE)</f>
        <v>E14000871</v>
      </c>
      <c r="C98" s="120">
        <f>VLOOKUP(B98,'Master sheet'!$B$3:$Z$634,9,FALSE)</f>
        <v>0.13147080565666103</v>
      </c>
      <c r="D98" s="121">
        <f>VLOOKUP(B98,'Master sheet'!$B$3:$Z$634,10,FALSE)</f>
        <v>1.3197192615677649</v>
      </c>
      <c r="E98" s="120">
        <f>VLOOKUP(B98,'Master sheet'!$B$3:$Z$634,16,FALSE)</f>
        <v>0.41081523420727728</v>
      </c>
      <c r="F98" s="121">
        <f>VLOOKUP(B98,'Master sheet'!$B$3:$Z$634,17,FALSE)</f>
        <v>-8.8930056160143586E-2</v>
      </c>
      <c r="G98" s="120">
        <f>VLOOKUP(B98,'Master sheet'!$B$3:$Z$634,21,FALSE)</f>
        <v>0.14782608695652175</v>
      </c>
      <c r="H98" s="121">
        <f>VLOOKUP(B98,'Master sheet'!$B$3:$Z$634,22,FALSE)</f>
        <v>-0.46357040113922293</v>
      </c>
      <c r="I98" s="120">
        <f>VLOOKUP(B98,'Master sheet'!$B$3:$Z$634,24,FALSE)</f>
        <v>2.1552543984783679E-2</v>
      </c>
      <c r="J98" s="121">
        <f>-VLOOKUP(B98,'Master sheet'!$B$3:$Z$634,25,FALSE)</f>
        <v>0.29015855751123965</v>
      </c>
      <c r="K98" s="185" t="str">
        <f>VLOOKUP(B98,RUC_PCON_2011_EN_LU!$A$2:$N$534,14)</f>
        <v>Predominantly Urban</v>
      </c>
      <c r="L98" s="185" t="str">
        <f>VLOOKUP(B98,'City and Town classifications'!$A$3:$G$634,4,FALSE)</f>
        <v>Large Town in Conurbation</v>
      </c>
      <c r="M98" s="188">
        <f t="shared" si="24"/>
        <v>2</v>
      </c>
      <c r="N98" s="188" t="str">
        <f>VLOOKUP(A98,'BRES data'!$A$11:$AB$643,28,FALSE)</f>
        <v>Low</v>
      </c>
      <c r="O98" s="188" t="str">
        <f>IF(ISNUMBER(MATCH(A98,'Red Wall MP List'!$A$3:$A$52,0)),"Yes","No")</f>
        <v>No</v>
      </c>
      <c r="P98" s="121"/>
      <c r="Q98" s="121">
        <f t="shared" si="19"/>
        <v>0.44454253014310713</v>
      </c>
      <c r="R98" s="121">
        <f t="shared" si="20"/>
        <v>1.7119770520964879</v>
      </c>
      <c r="S98" s="186">
        <f t="shared" si="25"/>
        <v>135.37224201688537</v>
      </c>
      <c r="T98" s="121"/>
      <c r="U98" s="121"/>
      <c r="V98" s="121"/>
      <c r="W98" s="121"/>
      <c r="X98" s="121"/>
      <c r="Y98" s="121"/>
      <c r="Z98" s="121"/>
      <c r="AA98" s="121"/>
      <c r="AB98" s="121"/>
      <c r="AC98" s="121"/>
      <c r="AD98" s="121"/>
      <c r="AE98" s="145">
        <f t="shared" si="21"/>
        <v>0.26434434044490951</v>
      </c>
      <c r="AF98" s="121">
        <f t="shared" si="22"/>
        <v>1.4735974282054534</v>
      </c>
      <c r="AG98" s="186">
        <f t="shared" si="23"/>
        <v>121.86013359159212</v>
      </c>
    </row>
    <row r="99" spans="1:33" ht="29">
      <c r="A99" s="209" t="str">
        <f>'Master sheet'!A151</f>
        <v>Sheffield, Brightside and Hillsborough</v>
      </c>
      <c r="B99" s="142" t="str">
        <f>VLOOKUP('Master sheet'!A151,Westminster_Parliamentary_Const!$A$2:$C$651,2,FALSE)</f>
        <v>E14000921</v>
      </c>
      <c r="C99" s="120">
        <f>VLOOKUP(B99,'Master sheet'!$B$3:$Z$634,9,FALSE)</f>
        <v>0.1302020330940869</v>
      </c>
      <c r="D99" s="121">
        <f>VLOOKUP(B99,'Master sheet'!$B$3:$Z$634,10,FALSE)</f>
        <v>1.2717626571985743</v>
      </c>
      <c r="E99" s="120">
        <f>VLOOKUP(B99,'Master sheet'!$B$3:$Z$634,16,FALSE)</f>
        <v>0.92512292325962375</v>
      </c>
      <c r="F99" s="121">
        <f>VLOOKUP(B99,'Master sheet'!$B$3:$Z$634,17,FALSE)</f>
        <v>1.6205350492212616</v>
      </c>
      <c r="G99" s="120">
        <f>VLOOKUP(B99,'Master sheet'!$B$3:$Z$634,21,FALSE)</f>
        <v>0.15185783521809371</v>
      </c>
      <c r="H99" s="121">
        <f>VLOOKUP(B99,'Master sheet'!$B$3:$Z$634,22,FALSE)</f>
        <v>-0.3481932148384137</v>
      </c>
      <c r="I99" s="120">
        <f>VLOOKUP(B99,'Master sheet'!$B$3:$Z$634,24,FALSE)</f>
        <v>2.976392422957308E-2</v>
      </c>
      <c r="J99" s="121">
        <f>-VLOOKUP(B99,'Master sheet'!$B$3:$Z$634,25,FALSE)</f>
        <v>-0.57452712738589284</v>
      </c>
      <c r="K99" s="185" t="str">
        <f>VLOOKUP(B99,RUC_PCON_2011_EN_LU!$A$2:$N$534,14)</f>
        <v>Predominantly Urban</v>
      </c>
      <c r="L99" s="185" t="str">
        <f>VLOOKUP(B99,'City and Town classifications'!$A$3:$G$634,4,FALSE)</f>
        <v>Core City (outside London)</v>
      </c>
      <c r="M99" s="188">
        <f t="shared" si="24"/>
        <v>1</v>
      </c>
      <c r="N99" s="188" t="str">
        <f>VLOOKUP(A99,'BRES data'!$A$11:$AB$643,28,FALSE)</f>
        <v>Very low</v>
      </c>
      <c r="O99" s="188" t="str">
        <f>IF(ISNUMBER(MATCH(A99,'Red Wall MP List'!$A$3:$A$52,0)),"Yes","No")</f>
        <v>No</v>
      </c>
      <c r="P99" s="121"/>
      <c r="Q99" s="121">
        <f t="shared" si="19"/>
        <v>0.44446881566803514</v>
      </c>
      <c r="R99" s="121">
        <f t="shared" si="20"/>
        <v>1.7119033376214159</v>
      </c>
      <c r="S99" s="186">
        <f t="shared" si="25"/>
        <v>135.36641314567044</v>
      </c>
      <c r="T99" s="121"/>
      <c r="U99" s="121"/>
      <c r="V99" s="121"/>
      <c r="W99" s="121"/>
      <c r="X99" s="121"/>
      <c r="Y99" s="121"/>
      <c r="Z99" s="121"/>
      <c r="AA99" s="121"/>
      <c r="AB99" s="121"/>
      <c r="AC99" s="121"/>
      <c r="AD99" s="121"/>
      <c r="AE99" s="145">
        <f t="shared" si="21"/>
        <v>0.49239434104888224</v>
      </c>
      <c r="AF99" s="121">
        <f t="shared" si="22"/>
        <v>1.7016474288094261</v>
      </c>
      <c r="AG99" s="186">
        <f t="shared" si="23"/>
        <v>140.71888226150918</v>
      </c>
    </row>
    <row r="100" spans="1:33" ht="29">
      <c r="A100" s="209" t="str">
        <f>'Master sheet'!A256</f>
        <v>Warley</v>
      </c>
      <c r="B100" s="142" t="str">
        <f>VLOOKUP('Master sheet'!A256,Westminster_Parliamentary_Const!$A$2:$C$651,2,FALSE)</f>
        <v>E14001016</v>
      </c>
      <c r="C100" s="120">
        <f>VLOOKUP(B100,'Master sheet'!$B$3:$Z$634,9,FALSE)</f>
        <v>9.584453379364398E-2</v>
      </c>
      <c r="D100" s="121">
        <f>VLOOKUP(B100,'Master sheet'!$B$3:$Z$634,10,FALSE)</f>
        <v>-2.6869619119914867E-2</v>
      </c>
      <c r="E100" s="120">
        <f>VLOOKUP(B100,'Master sheet'!$B$3:$Z$634,16,FALSE)</f>
        <v>0.8934747612054571</v>
      </c>
      <c r="F100" s="121">
        <f>VLOOKUP(B100,'Master sheet'!$B$3:$Z$634,17,FALSE)</f>
        <v>1.5153423215357391</v>
      </c>
      <c r="G100" s="120">
        <f>VLOOKUP(B100,'Master sheet'!$B$3:$Z$634,21,FALSE)</f>
        <v>0.12516297262059975</v>
      </c>
      <c r="H100" s="121">
        <f>VLOOKUP(B100,'Master sheet'!$B$3:$Z$634,22,FALSE)</f>
        <v>-1.1121243770446314</v>
      </c>
      <c r="I100" s="120">
        <f>VLOOKUP(B100,'Master sheet'!$B$3:$Z$634,24,FALSE)</f>
        <v>1.3306666666666578E-2</v>
      </c>
      <c r="J100" s="121">
        <f>-VLOOKUP(B100,'Master sheet'!$B$3:$Z$634,25,FALSE)</f>
        <v>1.1584768991101777</v>
      </c>
      <c r="K100" s="185" t="str">
        <f>VLOOKUP(B100,RUC_PCON_2011_EN_LU!$A$2:$N$534,14)</f>
        <v>Predominantly Urban</v>
      </c>
      <c r="L100" s="185" t="str">
        <f>VLOOKUP(B100,'City and Town classifications'!$A$3:$G$634,4,FALSE)</f>
        <v>Medium Town in Conurbation</v>
      </c>
      <c r="M100" s="188">
        <f t="shared" si="24"/>
        <v>2</v>
      </c>
      <c r="N100" s="188" t="str">
        <f>VLOOKUP(A100,'BRES data'!$A$11:$AB$643,28,FALSE)</f>
        <v>Very low</v>
      </c>
      <c r="O100" s="188" t="str">
        <f>IF(ISNUMBER(MATCH(A100,'Red Wall MP List'!$A$3:$A$52,0)),"Yes","No")</f>
        <v>No</v>
      </c>
      <c r="P100" s="121"/>
      <c r="Q100" s="121">
        <f t="shared" si="19"/>
        <v>0.4444054174119389</v>
      </c>
      <c r="R100" s="121">
        <f t="shared" si="20"/>
        <v>1.7118399393653196</v>
      </c>
      <c r="S100" s="186">
        <f t="shared" si="25"/>
        <v>135.36140001535003</v>
      </c>
      <c r="T100" s="121"/>
      <c r="U100" s="121"/>
      <c r="V100" s="121"/>
      <c r="W100" s="121"/>
      <c r="X100" s="121"/>
      <c r="Y100" s="121"/>
      <c r="Z100" s="121"/>
      <c r="AA100" s="121"/>
      <c r="AB100" s="121"/>
      <c r="AC100" s="121"/>
      <c r="AD100" s="121"/>
      <c r="AE100" s="145">
        <f t="shared" si="21"/>
        <v>0.38370630612034262</v>
      </c>
      <c r="AF100" s="121">
        <f t="shared" si="22"/>
        <v>1.5929593938808866</v>
      </c>
      <c r="AG100" s="186">
        <f t="shared" si="23"/>
        <v>131.73085187906688</v>
      </c>
    </row>
    <row r="101" spans="1:33">
      <c r="A101" s="209" t="str">
        <f>'Master sheet'!A184</f>
        <v>Leicester West</v>
      </c>
      <c r="B101" s="142" t="str">
        <f>VLOOKUP('Master sheet'!A184,Westminster_Parliamentary_Const!$A$2:$C$651,2,FALSE)</f>
        <v>E14000784</v>
      </c>
      <c r="C101" s="120">
        <f>VLOOKUP(B101,'Master sheet'!$B$3:$Z$634,9,FALSE)</f>
        <v>0.11226198569517777</v>
      </c>
      <c r="D101" s="121">
        <f>VLOOKUP(B101,'Master sheet'!$B$3:$Z$634,10,FALSE)</f>
        <v>0.59367126331745412</v>
      </c>
      <c r="E101" s="120">
        <f>VLOOKUP(B101,'Master sheet'!$B$3:$Z$634,16,FALSE)</f>
        <v>0.4449858504232963</v>
      </c>
      <c r="F101" s="121">
        <f>VLOOKUP(B101,'Master sheet'!$B$3:$Z$634,17,FALSE)</f>
        <v>2.4646849832251867E-2</v>
      </c>
      <c r="G101" s="120">
        <f>VLOOKUP(B101,'Master sheet'!$B$3:$Z$634,21,FALSE)</f>
        <v>0.1240506329113924</v>
      </c>
      <c r="H101" s="121">
        <f>VLOOKUP(B101,'Master sheet'!$B$3:$Z$634,22,FALSE)</f>
        <v>-1.1439563808138762</v>
      </c>
      <c r="I101" s="120">
        <f>VLOOKUP(B101,'Master sheet'!$B$3:$Z$634,24,FALSE)</f>
        <v>1.2096851145038112E-2</v>
      </c>
      <c r="J101" s="121">
        <f>-VLOOKUP(B101,'Master sheet'!$B$3:$Z$634,25,FALSE)</f>
        <v>1.2858745024037666</v>
      </c>
      <c r="K101" s="185" t="str">
        <f>VLOOKUP(B101,RUC_PCON_2011_EN_LU!$A$2:$N$534,14)</f>
        <v>Predominantly Urban</v>
      </c>
      <c r="L101" s="185" t="str">
        <f>VLOOKUP(B101,'City and Town classifications'!$A$3:$G$634,4,FALSE)</f>
        <v>Other City</v>
      </c>
      <c r="M101" s="188">
        <f t="shared" si="24"/>
        <v>2</v>
      </c>
      <c r="N101" s="188" t="str">
        <f>VLOOKUP(A101,'BRES data'!$A$11:$AB$643,28,FALSE)</f>
        <v>Very low</v>
      </c>
      <c r="O101" s="188" t="str">
        <f>IF(ISNUMBER(MATCH(A101,'Red Wall MP List'!$A$3:$A$52,0)),"Yes","No")</f>
        <v>No</v>
      </c>
      <c r="P101" s="121"/>
      <c r="Q101" s="121">
        <f t="shared" si="19"/>
        <v>0.43996366674346948</v>
      </c>
      <c r="R101" s="121">
        <f t="shared" si="20"/>
        <v>1.7073981886968501</v>
      </c>
      <c r="S101" s="186">
        <f t="shared" si="25"/>
        <v>135.01017466116997</v>
      </c>
      <c r="T101" s="121"/>
      <c r="U101" s="121"/>
      <c r="V101" s="121"/>
      <c r="W101" s="121"/>
      <c r="X101" s="121"/>
      <c r="Y101" s="121"/>
      <c r="Z101" s="121"/>
      <c r="AA101" s="121"/>
      <c r="AB101" s="121"/>
      <c r="AC101" s="121"/>
      <c r="AD101" s="121"/>
      <c r="AE101" s="145">
        <f t="shared" si="21"/>
        <v>0.19005905868489908</v>
      </c>
      <c r="AF101" s="121">
        <f t="shared" si="22"/>
        <v>1.399312146445443</v>
      </c>
      <c r="AG101" s="186">
        <f t="shared" si="23"/>
        <v>115.71706209465829</v>
      </c>
    </row>
    <row r="102" spans="1:33" ht="29">
      <c r="A102" s="209" t="str">
        <f>'Master sheet'!A211</f>
        <v>Birmingham, Hodge Hill</v>
      </c>
      <c r="B102" s="142" t="str">
        <f>VLOOKUP('Master sheet'!A211,Westminster_Parliamentary_Const!$A$2:$C$651,2,FALSE)</f>
        <v>E14000563</v>
      </c>
      <c r="C102" s="120">
        <f>VLOOKUP(B102,'Master sheet'!$B$3:$Z$634,9,FALSE)</f>
        <v>0.15795886430252423</v>
      </c>
      <c r="D102" s="121">
        <f>VLOOKUP(B102,'Master sheet'!$B$3:$Z$634,10,FALSE)</f>
        <v>2.3209052790289229</v>
      </c>
      <c r="E102" s="120">
        <f>VLOOKUP(B102,'Master sheet'!$B$3:$Z$634,16,FALSE)</f>
        <v>0.16012554332141515</v>
      </c>
      <c r="F102" s="121">
        <f>VLOOKUP(B102,'Master sheet'!$B$3:$Z$634,17,FALSE)</f>
        <v>-0.92217693924264521</v>
      </c>
      <c r="G102" s="120">
        <f>VLOOKUP(B102,'Master sheet'!$B$3:$Z$634,21,FALSE)</f>
        <v>0.17941176470588235</v>
      </c>
      <c r="H102" s="121">
        <f>VLOOKUP(B102,'Master sheet'!$B$3:$Z$634,22,FALSE)</f>
        <v>0.44032200227795421</v>
      </c>
      <c r="I102" s="120">
        <f>VLOOKUP(B102,'Master sheet'!$B$3:$Z$634,24,FALSE)</f>
        <v>3.1532630800517714E-2</v>
      </c>
      <c r="J102" s="121">
        <f>-VLOOKUP(B102,'Master sheet'!$B$3:$Z$634,25,FALSE)</f>
        <v>-0.76077781936301769</v>
      </c>
      <c r="K102" s="185" t="str">
        <f>VLOOKUP(B102,RUC_PCON_2011_EN_LU!$A$2:$N$534,14)</f>
        <v>Predominantly Urban</v>
      </c>
      <c r="L102" s="185" t="str">
        <f>VLOOKUP(B102,'City and Town classifications'!$A$3:$G$634,4,FALSE)</f>
        <v>Core City (outside London)</v>
      </c>
      <c r="M102" s="188">
        <f t="shared" si="24"/>
        <v>1</v>
      </c>
      <c r="N102" s="188" t="str">
        <f>VLOOKUP(A102,'BRES data'!$A$11:$AB$643,28,FALSE)</f>
        <v>Low</v>
      </c>
      <c r="O102" s="188" t="str">
        <f>IF(ISNUMBER(MATCH(A102,'Red Wall MP List'!$A$3:$A$52,0)),"Yes","No")</f>
        <v>No</v>
      </c>
      <c r="P102" s="121"/>
      <c r="Q102" s="121">
        <f t="shared" si="19"/>
        <v>0.43973333039451989</v>
      </c>
      <c r="R102" s="121">
        <f t="shared" si="20"/>
        <v>1.7071678523479006</v>
      </c>
      <c r="S102" s="186">
        <f t="shared" si="25"/>
        <v>134.99196112966433</v>
      </c>
      <c r="T102" s="121"/>
      <c r="U102" s="121"/>
      <c r="V102" s="121"/>
      <c r="W102" s="121"/>
      <c r="X102" s="121"/>
      <c r="Y102" s="121"/>
      <c r="Z102" s="121"/>
      <c r="AA102" s="121"/>
      <c r="AB102" s="121"/>
      <c r="AC102" s="121"/>
      <c r="AD102" s="121"/>
      <c r="AE102" s="145">
        <f t="shared" si="21"/>
        <v>0.2695681306753035</v>
      </c>
      <c r="AF102" s="121">
        <f t="shared" si="22"/>
        <v>1.4788212184358474</v>
      </c>
      <c r="AG102" s="186">
        <f t="shared" si="23"/>
        <v>122.29211844929202</v>
      </c>
    </row>
    <row r="103" spans="1:33" ht="29">
      <c r="A103" s="209" t="str">
        <f>'Master sheet'!A607</f>
        <v>Glasgow North West</v>
      </c>
      <c r="B103" s="142" t="str">
        <f>VLOOKUP('Master sheet'!A607,Westminster_Parliamentary_Const!$A$2:$C$651,2,FALSE)</f>
        <v>S14000033</v>
      </c>
      <c r="C103" s="120">
        <f>VLOOKUP(B103,'Master sheet'!$B$3:$Z$634,9,FALSE)</f>
        <v>0.12960679405672579</v>
      </c>
      <c r="D103" s="121">
        <f>VLOOKUP(B103,'Master sheet'!$B$3:$Z$634,10,FALSE)</f>
        <v>1.249264028317516</v>
      </c>
      <c r="E103" s="120">
        <f>VLOOKUP(B103,'Master sheet'!$B$3:$Z$634,16,FALSE)</f>
        <v>0.7893199698236989</v>
      </c>
      <c r="F103" s="121">
        <f>VLOOKUP(B103,'Master sheet'!$B$3:$Z$634,17,FALSE)</f>
        <v>1.1691507610839302</v>
      </c>
      <c r="G103" s="120">
        <f>VLOOKUP(B103,'Master sheet'!$B$3:$Z$634,21,FALSE)</f>
        <v>0.11707317073170732</v>
      </c>
      <c r="H103" s="121">
        <f>VLOOKUP(B103,'Master sheet'!$B$3:$Z$634,22,FALSE)</f>
        <v>-1.3436315345146914</v>
      </c>
      <c r="I103" s="120">
        <f>VLOOKUP(B103,'Master sheet'!$B$3:$Z$634,24,FALSE)</f>
        <v>2.2816901408450718E-2</v>
      </c>
      <c r="J103" s="121">
        <f>-VLOOKUP(B103,'Master sheet'!$B$3:$Z$634,25,FALSE)</f>
        <v>0.15701751030032129</v>
      </c>
      <c r="K103" s="185" t="str">
        <f>VLOOKUP(B103,RUC_PCON_2011_EN_LU!$A$2:$N$534,14)</f>
        <v>Urban with Significant Rural</v>
      </c>
      <c r="L103" s="185" t="str">
        <f>VLOOKUP(B103,'City and Town classifications'!$A$3:$G$634,4,FALSE)</f>
        <v>Core City (outside London)</v>
      </c>
      <c r="M103" s="188">
        <f t="shared" si="24"/>
        <v>1</v>
      </c>
      <c r="N103" s="188" t="str">
        <f>VLOOKUP(A103,'BRES data'!$A$11:$AB$643,28,FALSE)</f>
        <v>Very low</v>
      </c>
      <c r="O103" s="188" t="str">
        <f>IF(ISNUMBER(MATCH(A103,'Red Wall MP List'!$A$3:$A$52,0)),"Yes","No")</f>
        <v>No</v>
      </c>
      <c r="P103" s="121"/>
      <c r="Q103" s="121">
        <f t="shared" si="19"/>
        <v>0.4396803839674856</v>
      </c>
      <c r="R103" s="121">
        <f t="shared" si="20"/>
        <v>1.7071149059208663</v>
      </c>
      <c r="S103" s="186">
        <f t="shared" si="25"/>
        <v>134.98777446342041</v>
      </c>
      <c r="T103" s="121"/>
      <c r="U103" s="121"/>
      <c r="V103" s="121"/>
      <c r="W103" s="121"/>
      <c r="X103" s="121"/>
      <c r="Y103" s="121"/>
      <c r="Z103" s="121"/>
      <c r="AA103" s="121"/>
      <c r="AB103" s="121"/>
      <c r="AC103" s="121"/>
      <c r="AD103" s="121"/>
      <c r="AE103" s="145">
        <f t="shared" si="21"/>
        <v>0.30795019129676904</v>
      </c>
      <c r="AF103" s="121">
        <f t="shared" si="22"/>
        <v>1.5172032790573129</v>
      </c>
      <c r="AG103" s="186">
        <f t="shared" si="23"/>
        <v>125.4661488495407</v>
      </c>
    </row>
    <row r="104" spans="1:33" ht="29">
      <c r="A104" s="209" t="str">
        <f>'Master sheet'!A118</f>
        <v>Dewsbury</v>
      </c>
      <c r="B104" s="142" t="str">
        <f>VLOOKUP('Master sheet'!A118,Westminster_Parliamentary_Const!$A$2:$C$651,2,FALSE)</f>
        <v>E14000666</v>
      </c>
      <c r="C104" s="120">
        <f>VLOOKUP(B104,'Master sheet'!$B$3:$Z$634,9,FALSE)</f>
        <v>9.5877260560359154E-2</v>
      </c>
      <c r="D104" s="121">
        <f>VLOOKUP(B104,'Master sheet'!$B$3:$Z$634,10,FALSE)</f>
        <v>-2.5632624681401612E-2</v>
      </c>
      <c r="E104" s="120">
        <f>VLOOKUP(B104,'Master sheet'!$B$3:$Z$634,16,FALSE)</f>
        <v>0.22096175286236569</v>
      </c>
      <c r="F104" s="121">
        <f>VLOOKUP(B104,'Master sheet'!$B$3:$Z$634,17,FALSE)</f>
        <v>-0.71996845671820575</v>
      </c>
      <c r="G104" s="120">
        <f>VLOOKUP(B104,'Master sheet'!$B$3:$Z$634,21,FALSE)</f>
        <v>0.15465465465465467</v>
      </c>
      <c r="H104" s="121">
        <f>VLOOKUP(B104,'Master sheet'!$B$3:$Z$634,22,FALSE)</f>
        <v>-0.26815618468514629</v>
      </c>
      <c r="I104" s="120">
        <f>VLOOKUP(B104,'Master sheet'!$B$3:$Z$634,24,FALSE)</f>
        <v>6.9376080883332136E-3</v>
      </c>
      <c r="J104" s="121">
        <f>-VLOOKUP(B104,'Master sheet'!$B$3:$Z$634,25,FALSE)</f>
        <v>1.829159977323588</v>
      </c>
      <c r="K104" s="185" t="str">
        <f>VLOOKUP(B104,RUC_PCON_2011_EN_LU!$A$2:$N$534,14)</f>
        <v>Urban with Significant Rural</v>
      </c>
      <c r="L104" s="185" t="str">
        <f>VLOOKUP(B104,'City and Town classifications'!$A$3:$G$634,4,FALSE)</f>
        <v>Large Town</v>
      </c>
      <c r="M104" s="188">
        <f t="shared" si="24"/>
        <v>3</v>
      </c>
      <c r="N104" s="188" t="str">
        <f>VLOOKUP(A104,'BRES data'!$A$11:$AB$643,28,FALSE)</f>
        <v>Low</v>
      </c>
      <c r="O104" s="188" t="str">
        <f>IF(ISNUMBER(MATCH(A104,'Red Wall MP List'!$A$3:$A$52,0)),"Yes","No")</f>
        <v>Yes</v>
      </c>
      <c r="P104" s="121"/>
      <c r="Q104" s="121">
        <f t="shared" si="19"/>
        <v>0.43648834398017017</v>
      </c>
      <c r="R104" s="121">
        <f t="shared" si="20"/>
        <v>1.7039228659335508</v>
      </c>
      <c r="S104" s="186">
        <f t="shared" si="25"/>
        <v>134.7353682707315</v>
      </c>
      <c r="T104" s="121"/>
      <c r="U104" s="121"/>
      <c r="V104" s="121"/>
      <c r="W104" s="121"/>
      <c r="X104" s="121"/>
      <c r="Y104" s="121"/>
      <c r="Z104" s="121"/>
      <c r="AA104" s="121"/>
      <c r="AB104" s="121"/>
      <c r="AC104" s="121"/>
      <c r="AD104" s="121"/>
      <c r="AE104" s="145">
        <f t="shared" si="21"/>
        <v>0.20385067780970861</v>
      </c>
      <c r="AF104" s="121">
        <f t="shared" si="22"/>
        <v>1.4131037655702525</v>
      </c>
      <c r="AG104" s="186">
        <f t="shared" si="23"/>
        <v>116.85756934367022</v>
      </c>
    </row>
    <row r="105" spans="1:33">
      <c r="A105" s="209" t="str">
        <f>'Master sheet'!A22</f>
        <v>North West Durham</v>
      </c>
      <c r="B105" s="142" t="str">
        <f>VLOOKUP('Master sheet'!A22,Westminster_Parliamentary_Const!$A$2:$C$651,2,FALSE)</f>
        <v>E14000856</v>
      </c>
      <c r="C105" s="120">
        <f>VLOOKUP(B105,'Master sheet'!$B$3:$Z$634,9,FALSE)</f>
        <v>0.10857448789571694</v>
      </c>
      <c r="D105" s="121">
        <f>VLOOKUP(B105,'Master sheet'!$B$3:$Z$634,10,FALSE)</f>
        <v>0.45429256117857336</v>
      </c>
      <c r="E105" s="120">
        <f>VLOOKUP(B105,'Master sheet'!$B$3:$Z$634,16,FALSE)</f>
        <v>0.30070628678952976</v>
      </c>
      <c r="F105" s="121">
        <f>VLOOKUP(B105,'Master sheet'!$B$3:$Z$634,17,FALSE)</f>
        <v>-0.45491214705157001</v>
      </c>
      <c r="G105" s="120">
        <f>VLOOKUP(B105,'Master sheet'!$B$3:$Z$634,21,FALSE)</f>
        <v>0.15412844036697249</v>
      </c>
      <c r="H105" s="121">
        <f>VLOOKUP(B105,'Master sheet'!$B$3:$Z$634,22,FALSE)</f>
        <v>-0.28321494330922342</v>
      </c>
      <c r="I105" s="120">
        <f>VLOOKUP(B105,'Master sheet'!$B$3:$Z$634,24,FALSE)</f>
        <v>1.2722283205268914E-2</v>
      </c>
      <c r="J105" s="121">
        <f>-VLOOKUP(B105,'Master sheet'!$B$3:$Z$634,25,FALSE)</f>
        <v>1.2200144236794295</v>
      </c>
      <c r="K105" s="185" t="str">
        <f>VLOOKUP(B105,RUC_PCON_2011_EN_LU!$A$2:$N$534,14)</f>
        <v>Predominantly Rural</v>
      </c>
      <c r="L105" s="185" t="str">
        <f>VLOOKUP(B105,'City and Town classifications'!$A$3:$G$634,4,FALSE)</f>
        <v>Village or smaller</v>
      </c>
      <c r="M105" s="188">
        <f t="shared" si="24"/>
        <v>3</v>
      </c>
      <c r="N105" s="188" t="str">
        <f>VLOOKUP(A105,'BRES data'!$A$11:$AB$643,28,FALSE)</f>
        <v>Very high</v>
      </c>
      <c r="O105" s="188" t="str">
        <f>IF(ISNUMBER(MATCH(A105,'Red Wall MP List'!$A$3:$A$52,0)),"Yes","No")</f>
        <v>Yes</v>
      </c>
      <c r="P105" s="121"/>
      <c r="Q105" s="121">
        <f t="shared" si="19"/>
        <v>0.43508114655920199</v>
      </c>
      <c r="R105" s="121">
        <f t="shared" si="20"/>
        <v>1.7025156685125826</v>
      </c>
      <c r="S105" s="186">
        <f t="shared" si="25"/>
        <v>134.62409606085956</v>
      </c>
      <c r="T105" s="121"/>
      <c r="U105" s="121"/>
      <c r="V105" s="121"/>
      <c r="W105" s="121"/>
      <c r="X105" s="121"/>
      <c r="Y105" s="121"/>
      <c r="Z105" s="121"/>
      <c r="AA105" s="121"/>
      <c r="AB105" s="121"/>
      <c r="AC105" s="121"/>
      <c r="AD105" s="121"/>
      <c r="AE105" s="145">
        <f t="shared" si="21"/>
        <v>0.23404497362430235</v>
      </c>
      <c r="AF105" s="121">
        <f t="shared" si="22"/>
        <v>1.4432980613848463</v>
      </c>
      <c r="AG105" s="186">
        <f t="shared" si="23"/>
        <v>119.35450700876326</v>
      </c>
    </row>
    <row r="106" spans="1:33">
      <c r="A106" s="209" t="str">
        <f>'Master sheet'!A516</f>
        <v>South East Cornwall</v>
      </c>
      <c r="B106" s="142" t="str">
        <f>VLOOKUP('Master sheet'!A516,Westminster_Parliamentary_Const!$A$2:$C$651,2,FALSE)</f>
        <v>E14000938</v>
      </c>
      <c r="C106" s="120">
        <f>VLOOKUP(B106,'Master sheet'!$B$3:$Z$634,9,FALSE)</f>
        <v>0.13008129166059215</v>
      </c>
      <c r="D106" s="121">
        <f>VLOOKUP(B106,'Master sheet'!$B$3:$Z$634,10,FALSE)</f>
        <v>1.2671989163612654</v>
      </c>
      <c r="E106" s="120">
        <f>VLOOKUP(B106,'Master sheet'!$B$3:$Z$634,16,FALSE)</f>
        <v>0.20067611410991668</v>
      </c>
      <c r="F106" s="121">
        <f>VLOOKUP(B106,'Master sheet'!$B$3:$Z$634,17,FALSE)</f>
        <v>-0.78739422601125419</v>
      </c>
      <c r="G106" s="120">
        <f>VLOOKUP(B106,'Master sheet'!$B$3:$Z$634,21,FALSE)</f>
        <v>0.1681109185441941</v>
      </c>
      <c r="H106" s="121">
        <f>VLOOKUP(B106,'Master sheet'!$B$3:$Z$634,22,FALSE)</f>
        <v>0.11692387611480889</v>
      </c>
      <c r="I106" s="120">
        <f>VLOOKUP(B106,'Master sheet'!$B$3:$Z$634,24,FALSE)</f>
        <v>2.0987868284228828E-2</v>
      </c>
      <c r="J106" s="121">
        <f>-VLOOKUP(B106,'Master sheet'!$B$3:$Z$634,25,FALSE)</f>
        <v>0.34962078923396051</v>
      </c>
      <c r="K106" s="185" t="str">
        <f>VLOOKUP(B106,RUC_PCON_2011_EN_LU!$A$2:$N$534,14)</f>
        <v>Predominantly Rural</v>
      </c>
      <c r="L106" s="185" t="str">
        <f>VLOOKUP(B106,'City and Town classifications'!$A$3:$G$634,4,FALSE)</f>
        <v>Village or smaller</v>
      </c>
      <c r="M106" s="188">
        <f t="shared" si="24"/>
        <v>3</v>
      </c>
      <c r="N106" s="188" t="str">
        <f>VLOOKUP(A106,'BRES data'!$A$11:$AB$643,28,FALSE)</f>
        <v>Very high</v>
      </c>
      <c r="O106" s="188" t="str">
        <f>IF(ISNUMBER(MATCH(A106,'Red Wall MP List'!$A$3:$A$52,0)),"Yes","No")</f>
        <v>No</v>
      </c>
      <c r="P106" s="121"/>
      <c r="Q106" s="121">
        <f t="shared" si="19"/>
        <v>0.42719484354900111</v>
      </c>
      <c r="R106" s="121">
        <f t="shared" si="20"/>
        <v>1.6946293655023819</v>
      </c>
      <c r="S106" s="186">
        <f t="shared" si="25"/>
        <v>134.00049744520751</v>
      </c>
      <c r="T106" s="121"/>
      <c r="U106" s="121"/>
      <c r="V106" s="121"/>
      <c r="W106" s="121"/>
      <c r="X106" s="121"/>
      <c r="Y106" s="121"/>
      <c r="Z106" s="121"/>
      <c r="AA106" s="121"/>
      <c r="AB106" s="121"/>
      <c r="AC106" s="121"/>
      <c r="AD106" s="121"/>
      <c r="AE106" s="145">
        <f t="shared" si="21"/>
        <v>0.23658733892469513</v>
      </c>
      <c r="AF106" s="121">
        <f t="shared" si="22"/>
        <v>1.4458404266852389</v>
      </c>
      <c r="AG106" s="186">
        <f t="shared" si="23"/>
        <v>119.56474962266479</v>
      </c>
    </row>
    <row r="107" spans="1:33">
      <c r="A107" s="209" t="str">
        <f>'Master sheet'!A174</f>
        <v>Derbyshire Dales</v>
      </c>
      <c r="B107" s="142" t="str">
        <f>VLOOKUP('Master sheet'!A174,Westminster_Parliamentary_Const!$A$2:$C$651,2,FALSE)</f>
        <v>E14000664</v>
      </c>
      <c r="C107" s="120">
        <f>VLOOKUP(B107,'Master sheet'!$B$3:$Z$634,9,FALSE)</f>
        <v>7.3314199143884914E-2</v>
      </c>
      <c r="D107" s="121">
        <f>VLOOKUP(B107,'Master sheet'!$B$3:$Z$634,10,FALSE)</f>
        <v>-0.87846302283590527</v>
      </c>
      <c r="E107" s="120">
        <f>VLOOKUP(B107,'Master sheet'!$B$3:$Z$634,16,FALSE)</f>
        <v>0.82394354401540737</v>
      </c>
      <c r="F107" s="121">
        <f>VLOOKUP(B107,'Master sheet'!$B$3:$Z$634,17,FALSE)</f>
        <v>1.2842332169059851</v>
      </c>
      <c r="G107" s="120">
        <f>VLOOKUP(B107,'Master sheet'!$B$3:$Z$634,21,FALSE)</f>
        <v>0.20554272517321015</v>
      </c>
      <c r="H107" s="121">
        <f>VLOOKUP(B107,'Master sheet'!$B$3:$Z$634,22,FALSE)</f>
        <v>1.1881158868302748</v>
      </c>
      <c r="I107" s="120">
        <f>VLOOKUP(B107,'Master sheet'!$B$3:$Z$634,24,FALSE)</f>
        <v>1.5559048660470198E-2</v>
      </c>
      <c r="J107" s="121">
        <f>-VLOOKUP(B107,'Master sheet'!$B$3:$Z$634,25,FALSE)</f>
        <v>0.92129357439471116</v>
      </c>
      <c r="K107" s="185" t="str">
        <f>VLOOKUP(B107,RUC_PCON_2011_EN_LU!$A$2:$N$534,14)</f>
        <v>Predominantly Rural</v>
      </c>
      <c r="L107" s="185" t="str">
        <f>VLOOKUP(B107,'City and Town classifications'!$A$3:$G$634,4,FALSE)</f>
        <v>Village or smaller</v>
      </c>
      <c r="M107" s="188">
        <f t="shared" si="24"/>
        <v>3</v>
      </c>
      <c r="N107" s="188" t="str">
        <f>VLOOKUP(A107,'BRES data'!$A$11:$AB$643,28,FALSE)</f>
        <v>Very high</v>
      </c>
      <c r="O107" s="188" t="str">
        <f>IF(ISNUMBER(MATCH(A107,'Red Wall MP List'!$A$3:$A$52,0)),"Yes","No")</f>
        <v>No</v>
      </c>
      <c r="P107" s="121"/>
      <c r="Q107" s="121">
        <f t="shared" si="19"/>
        <v>0.4263350344756453</v>
      </c>
      <c r="R107" s="121">
        <f t="shared" si="20"/>
        <v>1.693769556429026</v>
      </c>
      <c r="S107" s="186">
        <f t="shared" si="25"/>
        <v>133.93250921965037</v>
      </c>
      <c r="T107" s="121"/>
      <c r="U107" s="121"/>
      <c r="V107" s="121"/>
      <c r="W107" s="121"/>
      <c r="X107" s="121"/>
      <c r="Y107" s="121"/>
      <c r="Z107" s="121"/>
      <c r="AA107" s="121"/>
      <c r="AB107" s="121"/>
      <c r="AC107" s="121"/>
      <c r="AD107" s="121"/>
      <c r="AE107" s="145">
        <f t="shared" si="21"/>
        <v>0.62879491382376651</v>
      </c>
      <c r="AF107" s="121">
        <f t="shared" si="22"/>
        <v>1.8380480015843104</v>
      </c>
      <c r="AG107" s="186">
        <f t="shared" si="23"/>
        <v>151.99861965936762</v>
      </c>
    </row>
    <row r="108" spans="1:33" ht="29">
      <c r="A108" s="209" t="str">
        <f>'Master sheet'!A67</f>
        <v>Liverpool, Walton</v>
      </c>
      <c r="B108" s="142" t="str">
        <f>VLOOKUP('Master sheet'!A67,Westminster_Parliamentary_Const!$A$2:$C$651,2,FALSE)</f>
        <v>E14000794</v>
      </c>
      <c r="C108" s="120">
        <f>VLOOKUP(B108,'Master sheet'!$B$3:$Z$634,9,FALSE)</f>
        <v>0.16426751200633652</v>
      </c>
      <c r="D108" s="121">
        <f>VLOOKUP(B108,'Master sheet'!$B$3:$Z$634,10,FALSE)</f>
        <v>2.5593572529765014</v>
      </c>
      <c r="E108" s="120">
        <f>VLOOKUP(B108,'Master sheet'!$B$3:$Z$634,16,FALSE)</f>
        <v>0.57021155776199683</v>
      </c>
      <c r="F108" s="121">
        <f>VLOOKUP(B108,'Master sheet'!$B$3:$Z$634,17,FALSE)</f>
        <v>0.44087429800953287</v>
      </c>
      <c r="G108" s="120">
        <f>VLOOKUP(B108,'Master sheet'!$B$3:$Z$634,21,FALSE)</f>
        <v>0.12371134020618557</v>
      </c>
      <c r="H108" s="121">
        <f>VLOOKUP(B108,'Master sheet'!$B$3:$Z$634,22,FALSE)</f>
        <v>-1.1536659745482554</v>
      </c>
      <c r="I108" s="120">
        <f>VLOOKUP(B108,'Master sheet'!$B$3:$Z$634,24,FALSE)</f>
        <v>3.322945019052792E-2</v>
      </c>
      <c r="J108" s="121">
        <f>-VLOOKUP(B108,'Master sheet'!$B$3:$Z$634,25,FALSE)</f>
        <v>-0.9394585517927142</v>
      </c>
      <c r="K108" s="185" t="str">
        <f>VLOOKUP(B108,RUC_PCON_2011_EN_LU!$A$2:$N$534,14)</f>
        <v>Predominantly Urban</v>
      </c>
      <c r="L108" s="185" t="str">
        <f>VLOOKUP(B108,'City and Town classifications'!$A$3:$G$634,4,FALSE)</f>
        <v>Core City (outside London)</v>
      </c>
      <c r="M108" s="188">
        <f t="shared" si="24"/>
        <v>1</v>
      </c>
      <c r="N108" s="188" t="str">
        <f>VLOOKUP(A108,'BRES data'!$A$11:$AB$643,28,FALSE)</f>
        <v>Very low</v>
      </c>
      <c r="O108" s="188" t="str">
        <f>IF(ISNUMBER(MATCH(A108,'Red Wall MP List'!$A$3:$A$52,0)),"Yes","No")</f>
        <v>No</v>
      </c>
      <c r="P108" s="121"/>
      <c r="Q108" s="121">
        <f t="shared" si="19"/>
        <v>0.4211676209714752</v>
      </c>
      <c r="R108" s="121">
        <f t="shared" si="20"/>
        <v>1.6886021429248559</v>
      </c>
      <c r="S108" s="186">
        <f t="shared" si="25"/>
        <v>133.52390307003449</v>
      </c>
      <c r="T108" s="121"/>
      <c r="U108" s="121"/>
      <c r="V108" s="121"/>
      <c r="W108" s="121"/>
      <c r="X108" s="121"/>
      <c r="Y108" s="121"/>
      <c r="Z108" s="121"/>
      <c r="AA108" s="121"/>
      <c r="AB108" s="121"/>
      <c r="AC108" s="121"/>
      <c r="AD108" s="121"/>
      <c r="AE108" s="145">
        <f t="shared" si="21"/>
        <v>0.22677675616126622</v>
      </c>
      <c r="AF108" s="121">
        <f t="shared" si="22"/>
        <v>1.43602984392181</v>
      </c>
      <c r="AG108" s="186">
        <f t="shared" si="23"/>
        <v>118.75345686164339</v>
      </c>
    </row>
    <row r="109" spans="1:33" ht="29">
      <c r="A109" s="209" t="str">
        <f>'Master sheet'!A58</f>
        <v>Garston and Halewood</v>
      </c>
      <c r="B109" s="142" t="str">
        <f>VLOOKUP('Master sheet'!A58,Westminster_Parliamentary_Const!$A$2:$C$651,2,FALSE)</f>
        <v>E14000708</v>
      </c>
      <c r="C109" s="120">
        <f>VLOOKUP(B109,'Master sheet'!$B$3:$Z$634,9,FALSE)</f>
        <v>0.11034320921749188</v>
      </c>
      <c r="D109" s="121">
        <f>VLOOKUP(B109,'Master sheet'!$B$3:$Z$634,10,FALSE)</f>
        <v>0.52114604711432155</v>
      </c>
      <c r="E109" s="120">
        <f>VLOOKUP(B109,'Master sheet'!$B$3:$Z$634,16,FALSE)</f>
        <v>4.3073099874467384E-2</v>
      </c>
      <c r="F109" s="121">
        <f>VLOOKUP(B109,'Master sheet'!$B$3:$Z$634,17,FALSE)</f>
        <v>-1.3112379465569293</v>
      </c>
      <c r="G109" s="120">
        <f>VLOOKUP(B109,'Master sheet'!$B$3:$Z$634,21,FALSE)</f>
        <v>0.1388888888888889</v>
      </c>
      <c r="H109" s="121">
        <f>VLOOKUP(B109,'Master sheet'!$B$3:$Z$634,22,FALSE)</f>
        <v>-0.71932763089604013</v>
      </c>
      <c r="I109" s="120">
        <f>VLOOKUP(B109,'Master sheet'!$B$3:$Z$634,24,FALSE)</f>
        <v>7.8349475383374667E-3</v>
      </c>
      <c r="J109" s="121">
        <f>-VLOOKUP(B109,'Master sheet'!$B$3:$Z$634,25,FALSE)</f>
        <v>1.7346671449639481</v>
      </c>
      <c r="K109" s="185" t="str">
        <f>VLOOKUP(B109,RUC_PCON_2011_EN_LU!$A$2:$N$534,14)</f>
        <v>Predominantly Urban</v>
      </c>
      <c r="L109" s="185" t="str">
        <f>VLOOKUP(B109,'City and Town classifications'!$A$3:$G$634,4,FALSE)</f>
        <v>Core City (outside London)</v>
      </c>
      <c r="M109" s="188">
        <f t="shared" si="24"/>
        <v>1</v>
      </c>
      <c r="N109" s="188" t="str">
        <f>VLOOKUP(A109,'BRES data'!$A$11:$AB$643,28,FALSE)</f>
        <v>Very low</v>
      </c>
      <c r="O109" s="188" t="str">
        <f>IF(ISNUMBER(MATCH(A109,'Red Wall MP List'!$A$3:$A$52,0)),"Yes","No")</f>
        <v>No</v>
      </c>
      <c r="P109" s="121"/>
      <c r="Q109" s="121">
        <f t="shared" si="19"/>
        <v>0.41351013445059498</v>
      </c>
      <c r="R109" s="121">
        <f t="shared" si="20"/>
        <v>1.6809446564039756</v>
      </c>
      <c r="S109" s="186">
        <f t="shared" si="25"/>
        <v>132.91839780506837</v>
      </c>
      <c r="T109" s="121"/>
      <c r="U109" s="121"/>
      <c r="V109" s="121"/>
      <c r="W109" s="121"/>
      <c r="X109" s="121"/>
      <c r="Y109" s="121"/>
      <c r="Z109" s="121"/>
      <c r="AA109" s="121"/>
      <c r="AB109" s="121"/>
      <c r="AC109" s="121"/>
      <c r="AD109" s="121"/>
      <c r="AE109" s="145">
        <f t="shared" si="21"/>
        <v>5.6311903656325046E-2</v>
      </c>
      <c r="AF109" s="121">
        <f t="shared" si="22"/>
        <v>1.265564991416869</v>
      </c>
      <c r="AG109" s="186">
        <f t="shared" si="23"/>
        <v>104.65675086764585</v>
      </c>
    </row>
    <row r="110" spans="1:33" ht="29">
      <c r="A110" s="209" t="str">
        <f>'Master sheet'!A202</f>
        <v>South Derbyshire</v>
      </c>
      <c r="B110" s="142" t="str">
        <f>VLOOKUP('Master sheet'!A202,Westminster_Parliamentary_Const!$A$2:$C$651,2,FALSE)</f>
        <v>E14000935</v>
      </c>
      <c r="C110" s="120">
        <f>VLOOKUP(B110,'Master sheet'!$B$3:$Z$634,9,FALSE)</f>
        <v>6.3907296687189932E-2</v>
      </c>
      <c r="D110" s="121">
        <f>VLOOKUP(B110,'Master sheet'!$B$3:$Z$634,10,FALSE)</f>
        <v>-1.2340217043225497</v>
      </c>
      <c r="E110" s="120">
        <f>VLOOKUP(B110,'Master sheet'!$B$3:$Z$634,16,FALSE)</f>
        <v>1.1068538003978194</v>
      </c>
      <c r="F110" s="121">
        <f>VLOOKUP(B110,'Master sheet'!$B$3:$Z$634,17,FALSE)</f>
        <v>2.2245753924844971</v>
      </c>
      <c r="G110" s="120">
        <f>VLOOKUP(B110,'Master sheet'!$B$3:$Z$634,21,FALSE)</f>
        <v>0.15022761760242792</v>
      </c>
      <c r="H110" s="121">
        <f>VLOOKUP(B110,'Master sheet'!$B$3:$Z$634,22,FALSE)</f>
        <v>-0.39484541367391268</v>
      </c>
      <c r="I110" s="120">
        <f>VLOOKUP(B110,'Master sheet'!$B$3:$Z$634,24,FALSE)</f>
        <v>9.5065986802638225E-3</v>
      </c>
      <c r="J110" s="121">
        <f>-VLOOKUP(B110,'Master sheet'!$B$3:$Z$634,25,FALSE)</f>
        <v>1.5586367128715009</v>
      </c>
      <c r="K110" s="185" t="str">
        <f>VLOOKUP(B110,RUC_PCON_2011_EN_LU!$A$2:$N$534,14)</f>
        <v>Urban with Significant Rural</v>
      </c>
      <c r="L110" s="185" t="str">
        <f>VLOOKUP(B110,'City and Town classifications'!$A$3:$G$634,4,FALSE)</f>
        <v>Medium Town</v>
      </c>
      <c r="M110" s="188">
        <f t="shared" si="24"/>
        <v>3</v>
      </c>
      <c r="N110" s="188" t="str">
        <f>VLOOKUP(A110,'BRES data'!$A$11:$AB$643,28,FALSE)</f>
        <v>High</v>
      </c>
      <c r="O110" s="188" t="str">
        <f>IF(ISNUMBER(MATCH(A110,'Red Wall MP List'!$A$3:$A$52,0)),"Yes","No")</f>
        <v>No</v>
      </c>
      <c r="P110" s="121"/>
      <c r="Q110" s="121">
        <f t="shared" si="19"/>
        <v>0.41315999931808117</v>
      </c>
      <c r="R110" s="121">
        <f t="shared" si="20"/>
        <v>1.6805945212714619</v>
      </c>
      <c r="S110" s="186">
        <f t="shared" si="25"/>
        <v>132.89071134873461</v>
      </c>
      <c r="T110" s="121"/>
      <c r="U110" s="121"/>
      <c r="V110" s="121"/>
      <c r="W110" s="121"/>
      <c r="X110" s="121"/>
      <c r="Y110" s="121"/>
      <c r="Z110" s="121"/>
      <c r="AA110" s="121"/>
      <c r="AB110" s="121"/>
      <c r="AC110" s="121"/>
      <c r="AD110" s="121"/>
      <c r="AE110" s="145">
        <f t="shared" si="21"/>
        <v>0.53858624683988388</v>
      </c>
      <c r="AF110" s="121">
        <f t="shared" si="22"/>
        <v>1.7478393346004277</v>
      </c>
      <c r="AG110" s="186">
        <f t="shared" si="23"/>
        <v>144.53875307751395</v>
      </c>
    </row>
    <row r="111" spans="1:33" ht="29">
      <c r="A111" s="209" t="str">
        <f>'Master sheet'!A225</f>
        <v>Halesowen and Rowley Regis</v>
      </c>
      <c r="B111" s="142" t="str">
        <f>VLOOKUP('Master sheet'!A225,Westminster_Parliamentary_Const!$A$2:$C$651,2,FALSE)</f>
        <v>E14000722</v>
      </c>
      <c r="C111" s="120">
        <f>VLOOKUP(B111,'Master sheet'!$B$3:$Z$634,9,FALSE)</f>
        <v>9.1399420659747266E-2</v>
      </c>
      <c r="D111" s="121">
        <f>VLOOKUP(B111,'Master sheet'!$B$3:$Z$634,10,FALSE)</f>
        <v>-0.19488439042462055</v>
      </c>
      <c r="E111" s="120">
        <f>VLOOKUP(B111,'Master sheet'!$B$3:$Z$634,16,FALSE)</f>
        <v>0.76638360266105843</v>
      </c>
      <c r="F111" s="121">
        <f>VLOOKUP(B111,'Master sheet'!$B$3:$Z$634,17,FALSE)</f>
        <v>1.0929144532406714</v>
      </c>
      <c r="G111" s="120">
        <f>VLOOKUP(B111,'Master sheet'!$B$3:$Z$634,21,FALSE)</f>
        <v>0.15412844036697249</v>
      </c>
      <c r="H111" s="121">
        <f>VLOOKUP(B111,'Master sheet'!$B$3:$Z$634,22,FALSE)</f>
        <v>-0.28321494330922342</v>
      </c>
      <c r="I111" s="120">
        <f>VLOOKUP(B111,'Master sheet'!$B$3:$Z$634,24,FALSE)</f>
        <v>1.4739321097937408E-2</v>
      </c>
      <c r="J111" s="121">
        <f>-VLOOKUP(B111,'Master sheet'!$B$3:$Z$634,25,FALSE)</f>
        <v>1.0076136165444463</v>
      </c>
      <c r="K111" s="185" t="str">
        <f>VLOOKUP(B111,RUC_PCON_2011_EN_LU!$A$2:$N$534,14)</f>
        <v>Predominantly Urban</v>
      </c>
      <c r="L111" s="185" t="str">
        <f>VLOOKUP(B111,'City and Town classifications'!$A$3:$G$634,4,FALSE)</f>
        <v>Medium Town in Conurbation</v>
      </c>
      <c r="M111" s="188">
        <f t="shared" si="24"/>
        <v>2</v>
      </c>
      <c r="N111" s="188" t="str">
        <f>VLOOKUP(A111,'BRES data'!$A$11:$AB$643,28,FALSE)</f>
        <v>Low</v>
      </c>
      <c r="O111" s="188" t="str">
        <f>IF(ISNUMBER(MATCH(A111,'Red Wall MP List'!$A$3:$A$52,0)),"Yes","No")</f>
        <v>No</v>
      </c>
      <c r="P111" s="121"/>
      <c r="Q111" s="121">
        <f t="shared" si="19"/>
        <v>0.40585966036184989</v>
      </c>
      <c r="R111" s="121">
        <f t="shared" si="20"/>
        <v>1.6732941823152305</v>
      </c>
      <c r="S111" s="186">
        <f t="shared" si="25"/>
        <v>132.31344703857459</v>
      </c>
      <c r="T111" s="121"/>
      <c r="U111" s="121"/>
      <c r="V111" s="121"/>
      <c r="W111" s="121"/>
      <c r="X111" s="121"/>
      <c r="Y111" s="121"/>
      <c r="Z111" s="121"/>
      <c r="AA111" s="121"/>
      <c r="AB111" s="121"/>
      <c r="AC111" s="121"/>
      <c r="AD111" s="121"/>
      <c r="AE111" s="145">
        <f t="shared" si="21"/>
        <v>0.40560718401281842</v>
      </c>
      <c r="AF111" s="121">
        <f t="shared" si="22"/>
        <v>1.6148602717733622</v>
      </c>
      <c r="AG111" s="186">
        <f t="shared" si="23"/>
        <v>133.54195975335267</v>
      </c>
    </row>
    <row r="112" spans="1:33">
      <c r="A112" s="209" t="str">
        <f>'Master sheet'!A281</f>
        <v>Harlow</v>
      </c>
      <c r="B112" s="142" t="str">
        <f>VLOOKUP('Master sheet'!A281,Westminster_Parliamentary_Const!$A$2:$C$651,2,FALSE)</f>
        <v>E14000729</v>
      </c>
      <c r="C112" s="120">
        <f>VLOOKUP(B112,'Master sheet'!$B$3:$Z$634,9,FALSE)</f>
        <v>9.0831454502420375E-2</v>
      </c>
      <c r="D112" s="121">
        <f>VLOOKUP(B112,'Master sheet'!$B$3:$Z$634,10,FALSE)</f>
        <v>-0.21635216889450984</v>
      </c>
      <c r="E112" s="120">
        <f>VLOOKUP(B112,'Master sheet'!$B$3:$Z$634,16,FALSE)</f>
        <v>1.0037075525882815</v>
      </c>
      <c r="F112" s="121">
        <f>VLOOKUP(B112,'Master sheet'!$B$3:$Z$634,17,FALSE)</f>
        <v>1.8817360472156734</v>
      </c>
      <c r="G112" s="120">
        <f>VLOOKUP(B112,'Master sheet'!$B$3:$Z$634,21,FALSE)</f>
        <v>0.21276595744680851</v>
      </c>
      <c r="H112" s="121">
        <f>VLOOKUP(B112,'Master sheet'!$B$3:$Z$634,22,FALSE)</f>
        <v>1.3948242827061716</v>
      </c>
      <c r="I112" s="120">
        <f>VLOOKUP(B112,'Master sheet'!$B$3:$Z$634,24,FALSE)</f>
        <v>2.6283629730962321E-2</v>
      </c>
      <c r="J112" s="121">
        <f>-VLOOKUP(B112,'Master sheet'!$B$3:$Z$634,25,FALSE)</f>
        <v>-0.20804052678247043</v>
      </c>
      <c r="K112" s="185" t="str">
        <f>VLOOKUP(B112,RUC_PCON_2011_EN_LU!$A$2:$N$534,14)</f>
        <v>Predominantly Urban</v>
      </c>
      <c r="L112" s="185" t="str">
        <f>VLOOKUP(B112,'City and Town classifications'!$A$3:$G$634,4,FALSE)</f>
        <v>Large Town</v>
      </c>
      <c r="M112" s="188">
        <f t="shared" si="24"/>
        <v>3</v>
      </c>
      <c r="N112" s="188" t="str">
        <f>VLOOKUP(A112,'BRES data'!$A$11:$AB$643,28,FALSE)</f>
        <v>Very low</v>
      </c>
      <c r="O112" s="188" t="str">
        <f>IF(ISNUMBER(MATCH(A112,'Red Wall MP List'!$A$3:$A$52,0)),"Yes","No")</f>
        <v>No</v>
      </c>
      <c r="P112" s="121"/>
      <c r="Q112" s="121">
        <f t="shared" si="19"/>
        <v>0.40462915642798086</v>
      </c>
      <c r="R112" s="121">
        <f t="shared" si="20"/>
        <v>1.6720636783813616</v>
      </c>
      <c r="S112" s="186">
        <f t="shared" si="25"/>
        <v>132.21614662433453</v>
      </c>
      <c r="T112" s="121"/>
      <c r="U112" s="121"/>
      <c r="V112" s="121"/>
      <c r="W112" s="121"/>
      <c r="X112" s="121"/>
      <c r="Y112" s="121"/>
      <c r="Z112" s="121"/>
      <c r="AA112" s="121"/>
      <c r="AB112" s="121"/>
      <c r="AC112" s="121"/>
      <c r="AD112" s="121"/>
      <c r="AE112" s="145">
        <f t="shared" si="21"/>
        <v>0.71304190856121619</v>
      </c>
      <c r="AF112" s="121">
        <f t="shared" si="22"/>
        <v>1.9222949963217602</v>
      </c>
      <c r="AG112" s="186">
        <f t="shared" si="23"/>
        <v>158.96548173234106</v>
      </c>
    </row>
    <row r="113" spans="1:33">
      <c r="A113" s="209" t="str">
        <f>'Master sheet'!A340</f>
        <v>Croydon Central</v>
      </c>
      <c r="B113" s="142" t="str">
        <f>VLOOKUP('Master sheet'!A340,Westminster_Parliamentary_Const!$A$2:$C$651,2,FALSE)</f>
        <v>E14000654</v>
      </c>
      <c r="C113" s="120">
        <f>VLOOKUP(B113,'Master sheet'!$B$3:$Z$634,9,FALSE)</f>
        <v>0.13284653103561769</v>
      </c>
      <c r="D113" s="121">
        <f>VLOOKUP(B113,'Master sheet'!$B$3:$Z$634,10,FALSE)</f>
        <v>1.3717184296341258</v>
      </c>
      <c r="E113" s="120">
        <f>VLOOKUP(B113,'Master sheet'!$B$3:$Z$634,16,FALSE)</f>
        <v>0.70104303363881315</v>
      </c>
      <c r="F113" s="121">
        <f>VLOOKUP(B113,'Master sheet'!$B$3:$Z$634,17,FALSE)</f>
        <v>0.87573430002323638</v>
      </c>
      <c r="G113" s="120">
        <f>VLOOKUP(B113,'Master sheet'!$B$3:$Z$634,21,FALSE)</f>
        <v>0.171875</v>
      </c>
      <c r="H113" s="121">
        <f>VLOOKUP(B113,'Master sheet'!$B$3:$Z$634,22,FALSE)</f>
        <v>0.22464119852734735</v>
      </c>
      <c r="I113" s="120">
        <f>VLOOKUP(B113,'Master sheet'!$B$3:$Z$634,24,FALSE)</f>
        <v>3.1037906998949705E-2</v>
      </c>
      <c r="J113" s="121">
        <f>-VLOOKUP(B113,'Master sheet'!$B$3:$Z$634,25,FALSE)</f>
        <v>-0.70868175555386725</v>
      </c>
      <c r="K113" s="185" t="str">
        <f>VLOOKUP(B113,RUC_PCON_2011_EN_LU!$A$2:$N$534,14)</f>
        <v>Predominantly Urban</v>
      </c>
      <c r="L113" s="185" t="str">
        <f>VLOOKUP(B113,'City and Town classifications'!$A$3:$G$634,4,FALSE)</f>
        <v>Core City (London)</v>
      </c>
      <c r="M113" s="188">
        <f t="shared" si="24"/>
        <v>1</v>
      </c>
      <c r="N113" s="188" t="str">
        <f>VLOOKUP(A113,'BRES data'!$A$11:$AB$643,28,FALSE)</f>
        <v>Low</v>
      </c>
      <c r="O113" s="188" t="str">
        <f>IF(ISNUMBER(MATCH(A113,'Red Wall MP List'!$A$3:$A$52,0)),"Yes","No")</f>
        <v>No</v>
      </c>
      <c r="P113" s="121"/>
      <c r="Q113" s="121">
        <f t="shared" si="19"/>
        <v>0.40440814111851681</v>
      </c>
      <c r="R113" s="121">
        <f t="shared" si="20"/>
        <v>1.6718426630718974</v>
      </c>
      <c r="S113" s="186">
        <f t="shared" si="25"/>
        <v>132.19867014126746</v>
      </c>
      <c r="T113" s="121"/>
      <c r="U113" s="121"/>
      <c r="V113" s="121"/>
      <c r="W113" s="121"/>
      <c r="X113" s="121"/>
      <c r="Y113" s="121"/>
      <c r="Z113" s="121"/>
      <c r="AA113" s="121"/>
      <c r="AB113" s="121"/>
      <c r="AC113" s="121"/>
      <c r="AD113" s="121"/>
      <c r="AE113" s="145">
        <f t="shared" si="21"/>
        <v>0.44085304315771057</v>
      </c>
      <c r="AF113" s="121">
        <f t="shared" si="22"/>
        <v>1.6501061309182545</v>
      </c>
      <c r="AG113" s="186">
        <f t="shared" si="23"/>
        <v>136.45663985643725</v>
      </c>
    </row>
    <row r="114" spans="1:33">
      <c r="A114" s="209" t="str">
        <f>'Master sheet'!A23</f>
        <v>Redcar</v>
      </c>
      <c r="B114" s="142" t="str">
        <f>VLOOKUP('Master sheet'!A23,Westminster_Parliamentary_Const!$A$2:$C$651,2,FALSE)</f>
        <v>E14000891</v>
      </c>
      <c r="C114" s="120">
        <f>VLOOKUP(B114,'Master sheet'!$B$3:$Z$634,9,FALSE)</f>
        <v>0.11509999999999999</v>
      </c>
      <c r="D114" s="121">
        <f>VLOOKUP(B114,'Master sheet'!$B$3:$Z$634,10,FALSE)</f>
        <v>0.70094149694729824</v>
      </c>
      <c r="E114" s="120">
        <f>VLOOKUP(B114,'Master sheet'!$B$3:$Z$634,16,FALSE)</f>
        <v>0.59224360709839519</v>
      </c>
      <c r="F114" s="121">
        <f>VLOOKUP(B114,'Master sheet'!$B$3:$Z$634,17,FALSE)</f>
        <v>0.51410481807041641</v>
      </c>
      <c r="G114" s="120">
        <f>VLOOKUP(B114,'Master sheet'!$B$3:$Z$634,21,FALSE)</f>
        <v>0.12524461839530332</v>
      </c>
      <c r="H114" s="121">
        <f>VLOOKUP(B114,'Master sheet'!$B$3:$Z$634,22,FALSE)</f>
        <v>-1.1097879068219161</v>
      </c>
      <c r="I114" s="120">
        <f>VLOOKUP(B114,'Master sheet'!$B$3:$Z$634,24,FALSE)</f>
        <v>1.6642041638683658E-2</v>
      </c>
      <c r="J114" s="121">
        <f>-VLOOKUP(B114,'Master sheet'!$B$3:$Z$634,25,FALSE)</f>
        <v>0.80725080726070564</v>
      </c>
      <c r="K114" s="185" t="str">
        <f>VLOOKUP(B114,RUC_PCON_2011_EN_LU!$A$2:$N$534,14)</f>
        <v>Predominantly Urban</v>
      </c>
      <c r="L114" s="185" t="str">
        <f>VLOOKUP(B114,'City and Town classifications'!$A$3:$G$634,4,FALSE)</f>
        <v>Medium Town</v>
      </c>
      <c r="M114" s="188">
        <f t="shared" si="24"/>
        <v>3</v>
      </c>
      <c r="N114" s="188" t="str">
        <f>VLOOKUP(A114,'BRES data'!$A$11:$AB$643,28,FALSE)</f>
        <v>Low</v>
      </c>
      <c r="O114" s="188" t="str">
        <f>IF(ISNUMBER(MATCH(A114,'Red Wall MP List'!$A$3:$A$52,0)),"Yes","No")</f>
        <v>Yes</v>
      </c>
      <c r="P114" s="121"/>
      <c r="Q114" s="121">
        <f t="shared" si="19"/>
        <v>0.40345025327741801</v>
      </c>
      <c r="R114" s="121">
        <f t="shared" si="20"/>
        <v>1.6708847752307987</v>
      </c>
      <c r="S114" s="186">
        <f t="shared" si="25"/>
        <v>132.12292647140259</v>
      </c>
      <c r="T114" s="121"/>
      <c r="U114" s="121"/>
      <c r="V114" s="121"/>
      <c r="W114" s="121"/>
      <c r="X114" s="121"/>
      <c r="Y114" s="121"/>
      <c r="Z114" s="121"/>
      <c r="AA114" s="121"/>
      <c r="AB114" s="121"/>
      <c r="AC114" s="121"/>
      <c r="AD114" s="121"/>
      <c r="AE114" s="145">
        <f t="shared" si="21"/>
        <v>0.22812730386412605</v>
      </c>
      <c r="AF114" s="121">
        <f t="shared" si="22"/>
        <v>1.4373803916246699</v>
      </c>
      <c r="AG114" s="186">
        <f t="shared" si="23"/>
        <v>118.86514131517339</v>
      </c>
    </row>
    <row r="115" spans="1:33" ht="29">
      <c r="A115" s="209" t="str">
        <f>'Master sheet'!A218</f>
        <v>Burton</v>
      </c>
      <c r="B115" s="142" t="str">
        <f>VLOOKUP('Master sheet'!A218,Westminster_Parliamentary_Const!$A$2:$C$651,2,FALSE)</f>
        <v>E14000610</v>
      </c>
      <c r="C115" s="120">
        <f>VLOOKUP(B115,'Master sheet'!$B$3:$Z$634,9,FALSE)</f>
        <v>7.800643639910787E-2</v>
      </c>
      <c r="D115" s="121">
        <f>VLOOKUP(B115,'Master sheet'!$B$3:$Z$634,10,FALSE)</f>
        <v>-0.70110754377465556</v>
      </c>
      <c r="E115" s="120">
        <f>VLOOKUP(B115,'Master sheet'!$B$3:$Z$634,16,FALSE)</f>
        <v>1.0561431126770406</v>
      </c>
      <c r="F115" s="121">
        <f>VLOOKUP(B115,'Master sheet'!$B$3:$Z$634,17,FALSE)</f>
        <v>2.0560223006800666</v>
      </c>
      <c r="G115" s="120">
        <f>VLOOKUP(B115,'Master sheet'!$B$3:$Z$634,21,FALSE)</f>
        <v>0.16104294478527606</v>
      </c>
      <c r="H115" s="121">
        <f>VLOOKUP(B115,'Master sheet'!$B$3:$Z$634,22,FALSE)</f>
        <v>-8.5341461958150386E-2</v>
      </c>
      <c r="I115" s="120">
        <f>VLOOKUP(B115,'Master sheet'!$B$3:$Z$634,24,FALSE)</f>
        <v>1.5609103078982667E-2</v>
      </c>
      <c r="J115" s="121">
        <f>-VLOOKUP(B115,'Master sheet'!$B$3:$Z$634,25,FALSE)</f>
        <v>0.91602267743666976</v>
      </c>
      <c r="K115" s="185" t="str">
        <f>VLOOKUP(B115,RUC_PCON_2011_EN_LU!$A$2:$N$534,14)</f>
        <v>Urban with Significant Rural</v>
      </c>
      <c r="L115" s="185" t="str">
        <f>VLOOKUP(B115,'City and Town classifications'!$A$3:$G$634,4,FALSE)</f>
        <v>Large Town</v>
      </c>
      <c r="M115" s="188">
        <f t="shared" si="24"/>
        <v>3</v>
      </c>
      <c r="N115" s="188" t="str">
        <f>VLOOKUP(A115,'BRES data'!$A$11:$AB$643,28,FALSE)</f>
        <v>High</v>
      </c>
      <c r="O115" s="188" t="str">
        <f>IF(ISNUMBER(MATCH(A115,'Red Wall MP List'!$A$3:$A$52,0)),"Yes","No")</f>
        <v>No</v>
      </c>
      <c r="P115" s="121"/>
      <c r="Q115" s="121">
        <f t="shared" si="19"/>
        <v>0.40008518434099077</v>
      </c>
      <c r="R115" s="121">
        <f t="shared" si="20"/>
        <v>1.6675197062943714</v>
      </c>
      <c r="S115" s="186">
        <f t="shared" si="25"/>
        <v>131.85683825140705</v>
      </c>
      <c r="T115" s="121"/>
      <c r="U115" s="121"/>
      <c r="V115" s="121"/>
      <c r="W115" s="121"/>
      <c r="X115" s="121"/>
      <c r="Y115" s="121"/>
      <c r="Z115" s="121"/>
      <c r="AA115" s="121"/>
      <c r="AB115" s="121"/>
      <c r="AC115" s="121"/>
      <c r="AD115" s="121"/>
      <c r="AE115" s="145">
        <f t="shared" si="21"/>
        <v>0.54639899309598272</v>
      </c>
      <c r="AF115" s="121">
        <f t="shared" si="22"/>
        <v>1.7556520808565266</v>
      </c>
      <c r="AG115" s="186">
        <f t="shared" si="23"/>
        <v>145.18483340058077</v>
      </c>
    </row>
    <row r="116" spans="1:33" ht="29">
      <c r="A116" s="209" t="str">
        <f>'Master sheet'!A150</f>
        <v>Sheffield South East</v>
      </c>
      <c r="B116" s="142" t="str">
        <f>VLOOKUP('Master sheet'!A150,Westminster_Parliamentary_Const!$A$2:$C$651,2,FALSE)</f>
        <v>E14000920</v>
      </c>
      <c r="C116" s="120">
        <f>VLOOKUP(B116,'Master sheet'!$B$3:$Z$634,9,FALSE)</f>
        <v>0.10975034417028486</v>
      </c>
      <c r="D116" s="121">
        <f>VLOOKUP(B116,'Master sheet'!$B$3:$Z$634,10,FALSE)</f>
        <v>0.49873714945062558</v>
      </c>
      <c r="E116" s="120">
        <f>VLOOKUP(B116,'Master sheet'!$B$3:$Z$634,16,FALSE)</f>
        <v>0.33686242606502997</v>
      </c>
      <c r="F116" s="121">
        <f>VLOOKUP(B116,'Master sheet'!$B$3:$Z$634,17,FALSE)</f>
        <v>-0.33473572396393675</v>
      </c>
      <c r="G116" s="120">
        <f>VLOOKUP(B116,'Master sheet'!$B$3:$Z$634,21,FALSE)</f>
        <v>0.1472</v>
      </c>
      <c r="H116" s="121">
        <f>VLOOKUP(B116,'Master sheet'!$B$3:$Z$634,22,FALSE)</f>
        <v>-0.4814872319373224</v>
      </c>
      <c r="I116" s="120">
        <f>VLOOKUP(B116,'Master sheet'!$B$3:$Z$634,24,FALSE)</f>
        <v>1.3858674982885733E-2</v>
      </c>
      <c r="J116" s="121">
        <f>-VLOOKUP(B116,'Master sheet'!$B$3:$Z$634,25,FALSE)</f>
        <v>1.1003485851422847</v>
      </c>
      <c r="K116" s="185" t="str">
        <f>VLOOKUP(B116,RUC_PCON_2011_EN_LU!$A$2:$N$534,14)</f>
        <v>Predominantly Urban</v>
      </c>
      <c r="L116" s="185" t="str">
        <f>VLOOKUP(B116,'City and Town classifications'!$A$3:$G$634,4,FALSE)</f>
        <v>Core City (outside London)</v>
      </c>
      <c r="M116" s="188">
        <f t="shared" si="24"/>
        <v>1</v>
      </c>
      <c r="N116" s="188" t="str">
        <f>VLOOKUP(A116,'BRES data'!$A$11:$AB$643,28,FALSE)</f>
        <v>Low</v>
      </c>
      <c r="O116" s="188" t="str">
        <f>IF(ISNUMBER(MATCH(A116,'Red Wall MP List'!$A$3:$A$52,0)),"Yes","No")</f>
        <v>No</v>
      </c>
      <c r="P116" s="121"/>
      <c r="Q116" s="121">
        <f t="shared" si="19"/>
        <v>0.39699141888076023</v>
      </c>
      <c r="R116" s="121">
        <f t="shared" si="20"/>
        <v>1.6644259408341409</v>
      </c>
      <c r="S116" s="186">
        <f t="shared" si="25"/>
        <v>131.61220298242787</v>
      </c>
      <c r="T116" s="121"/>
      <c r="U116" s="121"/>
      <c r="V116" s="121"/>
      <c r="W116" s="121"/>
      <c r="X116" s="121"/>
      <c r="Y116" s="121"/>
      <c r="Z116" s="121"/>
      <c r="AA116" s="121"/>
      <c r="AB116" s="121"/>
      <c r="AC116" s="121"/>
      <c r="AD116" s="121"/>
      <c r="AE116" s="145">
        <f t="shared" si="21"/>
        <v>0.19571569467291278</v>
      </c>
      <c r="AF116" s="121">
        <f t="shared" si="22"/>
        <v>1.4049687824334567</v>
      </c>
      <c r="AG116" s="186">
        <f t="shared" si="23"/>
        <v>116.18484142433438</v>
      </c>
    </row>
    <row r="117" spans="1:33">
      <c r="A117" s="209" t="str">
        <f>'Master sheet'!A364</f>
        <v>Hendon</v>
      </c>
      <c r="B117" s="142" t="str">
        <f>VLOOKUP('Master sheet'!A364,Westminster_Parliamentary_Const!$A$2:$C$651,2,FALSE)</f>
        <v>E14000741</v>
      </c>
      <c r="C117" s="120">
        <f>VLOOKUP(B117,'Master sheet'!$B$3:$Z$634,9,FALSE)</f>
        <v>8.0162734390363491E-2</v>
      </c>
      <c r="D117" s="121">
        <f>VLOOKUP(B117,'Master sheet'!$B$3:$Z$634,10,FALSE)</f>
        <v>-0.61960457569428729</v>
      </c>
      <c r="E117" s="120">
        <f>VLOOKUP(B117,'Master sheet'!$B$3:$Z$634,16,FALSE)</f>
        <v>1.0693301286471355</v>
      </c>
      <c r="F117" s="121">
        <f>VLOOKUP(B117,'Master sheet'!$B$3:$Z$634,17,FALSE)</f>
        <v>2.0998535404706313</v>
      </c>
      <c r="G117" s="120">
        <f>VLOOKUP(B117,'Master sheet'!$B$3:$Z$634,21,FALSE)</f>
        <v>0.27920560747663553</v>
      </c>
      <c r="H117" s="121">
        <f>VLOOKUP(B117,'Master sheet'!$B$3:$Z$634,22,FALSE)</f>
        <v>3.2961383980530288</v>
      </c>
      <c r="I117" s="120">
        <f>VLOOKUP(B117,'Master sheet'!$B$3:$Z$634,24,FALSE)</f>
        <v>3.2743398919359734E-2</v>
      </c>
      <c r="J117" s="121">
        <f>-VLOOKUP(B117,'Master sheet'!$B$3:$Z$634,25,FALSE)</f>
        <v>-0.88827573431548457</v>
      </c>
      <c r="K117" s="185" t="str">
        <f>VLOOKUP(B117,RUC_PCON_2011_EN_LU!$A$2:$N$534,14)</f>
        <v>Predominantly Urban</v>
      </c>
      <c r="L117" s="185" t="str">
        <f>VLOOKUP(B117,'City and Town classifications'!$A$3:$G$634,4,FALSE)</f>
        <v>Core City (London)</v>
      </c>
      <c r="M117" s="188">
        <f t="shared" si="24"/>
        <v>1</v>
      </c>
      <c r="N117" s="188" t="str">
        <f>VLOOKUP(A117,'BRES data'!$A$11:$AB$643,28,FALSE)</f>
        <v>Low</v>
      </c>
      <c r="O117" s="188" t="str">
        <f>IF(ISNUMBER(MATCH(A117,'Red Wall MP List'!$A$3:$A$52,0)),"Yes","No")</f>
        <v>No</v>
      </c>
      <c r="P117" s="121"/>
      <c r="Q117" s="121">
        <f t="shared" si="19"/>
        <v>0.39670521975068612</v>
      </c>
      <c r="R117" s="121">
        <f t="shared" si="20"/>
        <v>1.6641397417040669</v>
      </c>
      <c r="S117" s="186">
        <f t="shared" si="25"/>
        <v>131.58957217797055</v>
      </c>
      <c r="T117" s="121"/>
      <c r="U117" s="121"/>
      <c r="V117" s="121"/>
      <c r="W117" s="121"/>
      <c r="X117" s="121"/>
      <c r="Y117" s="121"/>
      <c r="Z117" s="121"/>
      <c r="AA117" s="121"/>
      <c r="AB117" s="121"/>
      <c r="AC117" s="121"/>
      <c r="AD117" s="121"/>
      <c r="AE117" s="145">
        <f t="shared" si="21"/>
        <v>0.9720279071284722</v>
      </c>
      <c r="AF117" s="121">
        <f t="shared" si="22"/>
        <v>2.1812809948890162</v>
      </c>
      <c r="AG117" s="186">
        <f t="shared" si="23"/>
        <v>180.38250362697858</v>
      </c>
    </row>
    <row r="118" spans="1:33">
      <c r="A118" s="209" t="str">
        <f>'Master sheet'!A187</f>
        <v>Louth and Horncastle</v>
      </c>
      <c r="B118" s="142" t="str">
        <f>VLOOKUP('Master sheet'!A187,Westminster_Parliamentary_Const!$A$2:$C$651,2,FALSE)</f>
        <v>E14000798</v>
      </c>
      <c r="C118" s="120">
        <f>VLOOKUP(B118,'Master sheet'!$B$3:$Z$634,9,FALSE)</f>
        <v>0.10737413154475327</v>
      </c>
      <c r="D118" s="121">
        <f>VLOOKUP(B118,'Master sheet'!$B$3:$Z$634,10,FALSE)</f>
        <v>0.40892192791990617</v>
      </c>
      <c r="E118" s="120">
        <f>VLOOKUP(B118,'Master sheet'!$B$3:$Z$634,16,FALSE)</f>
        <v>0.38724698301452987</v>
      </c>
      <c r="F118" s="121">
        <f>VLOOKUP(B118,'Master sheet'!$B$3:$Z$634,17,FALSE)</f>
        <v>-0.16726663145634676</v>
      </c>
      <c r="G118" s="120">
        <f>VLOOKUP(B118,'Master sheet'!$B$3:$Z$634,21,FALSE)</f>
        <v>0.17102615694164991</v>
      </c>
      <c r="H118" s="121">
        <f>VLOOKUP(B118,'Master sheet'!$B$3:$Z$634,22,FALSE)</f>
        <v>0.20034972065486184</v>
      </c>
      <c r="I118" s="120">
        <f>VLOOKUP(B118,'Master sheet'!$B$3:$Z$634,24,FALSE)</f>
        <v>1.7100737100737007E-2</v>
      </c>
      <c r="J118" s="121">
        <f>-VLOOKUP(B118,'Master sheet'!$B$3:$Z$634,25,FALSE)</f>
        <v>0.75894864758219249</v>
      </c>
      <c r="K118" s="185" t="str">
        <f>VLOOKUP(B118,RUC_PCON_2011_EN_LU!$A$2:$N$534,14)</f>
        <v>Predominantly Rural</v>
      </c>
      <c r="L118" s="185" t="str">
        <f>VLOOKUP(B118,'City and Town classifications'!$A$3:$G$634,4,FALSE)</f>
        <v>Village or smaller</v>
      </c>
      <c r="M118" s="188">
        <f t="shared" si="24"/>
        <v>3</v>
      </c>
      <c r="N118" s="188" t="str">
        <f>VLOOKUP(A118,'BRES data'!$A$11:$AB$643,28,FALSE)</f>
        <v>Very high</v>
      </c>
      <c r="O118" s="188" t="str">
        <f>IF(ISNUMBER(MATCH(A118,'Red Wall MP List'!$A$3:$A$52,0)),"Yes","No")</f>
        <v>No</v>
      </c>
      <c r="P118" s="121"/>
      <c r="Q118" s="121">
        <f t="shared" si="19"/>
        <v>0.39480404003378539</v>
      </c>
      <c r="R118" s="121">
        <f t="shared" si="20"/>
        <v>1.662238561987166</v>
      </c>
      <c r="S118" s="186">
        <f t="shared" si="25"/>
        <v>131.43923899421748</v>
      </c>
      <c r="T118" s="121"/>
      <c r="U118" s="121"/>
      <c r="V118" s="121"/>
      <c r="W118" s="121"/>
      <c r="X118" s="121"/>
      <c r="Y118" s="121"/>
      <c r="Z118" s="121"/>
      <c r="AA118" s="121"/>
      <c r="AB118" s="121"/>
      <c r="AC118" s="121"/>
      <c r="AD118" s="121"/>
      <c r="AE118" s="145">
        <f t="shared" si="21"/>
        <v>0.30023841617515346</v>
      </c>
      <c r="AF118" s="121">
        <f t="shared" si="22"/>
        <v>1.5094915039356973</v>
      </c>
      <c r="AG118" s="186">
        <f t="shared" si="23"/>
        <v>124.82841840256724</v>
      </c>
    </row>
    <row r="119" spans="1:33">
      <c r="A119" s="209" t="str">
        <f>'Master sheet'!A175</f>
        <v>Erewash</v>
      </c>
      <c r="B119" s="142" t="str">
        <f>VLOOKUP('Master sheet'!A175,Westminster_Parliamentary_Const!$A$2:$C$651,2,FALSE)</f>
        <v>E14000695</v>
      </c>
      <c r="C119" s="120">
        <f>VLOOKUP(B119,'Master sheet'!$B$3:$Z$634,9,FALSE)</f>
        <v>0.10048738326727651</v>
      </c>
      <c r="D119" s="121">
        <f>VLOOKUP(B119,'Master sheet'!$B$3:$Z$634,10,FALSE)</f>
        <v>0.14861911851559109</v>
      </c>
      <c r="E119" s="120">
        <f>VLOOKUP(B119,'Master sheet'!$B$3:$Z$634,16,FALSE)</f>
        <v>6.5013953435032856E-2</v>
      </c>
      <c r="F119" s="121">
        <f>VLOOKUP(B119,'Master sheet'!$B$3:$Z$634,17,FALSE)</f>
        <v>-1.2383105446485894</v>
      </c>
      <c r="G119" s="120">
        <f>VLOOKUP(B119,'Master sheet'!$B$3:$Z$634,21,FALSE)</f>
        <v>0.17037037037037037</v>
      </c>
      <c r="H119" s="121">
        <f>VLOOKUP(B119,'Master sheet'!$B$3:$Z$634,22,FALSE)</f>
        <v>0.1815829712203155</v>
      </c>
      <c r="I119" s="120">
        <f>VLOOKUP(B119,'Master sheet'!$B$3:$Z$634,24,FALSE)</f>
        <v>9.4641614474599844E-3</v>
      </c>
      <c r="J119" s="121">
        <f>-VLOOKUP(B119,'Master sheet'!$B$3:$Z$634,25,FALSE)</f>
        <v>1.5631054948080589</v>
      </c>
      <c r="K119" s="185" t="str">
        <f>VLOOKUP(B119,RUC_PCON_2011_EN_LU!$A$2:$N$534,14)</f>
        <v>Predominantly Urban</v>
      </c>
      <c r="L119" s="185" t="str">
        <f>VLOOKUP(B119,'City and Town classifications'!$A$3:$G$634,4,FALSE)</f>
        <v>Medium Town</v>
      </c>
      <c r="M119" s="188">
        <f t="shared" si="24"/>
        <v>3</v>
      </c>
      <c r="N119" s="188" t="str">
        <f>VLOOKUP(A119,'BRES data'!$A$11:$AB$643,28,FALSE)</f>
        <v>Mid</v>
      </c>
      <c r="O119" s="188" t="str">
        <f>IF(ISNUMBER(MATCH(A119,'Red Wall MP List'!$A$3:$A$52,0)),"Yes","No")</f>
        <v>No</v>
      </c>
      <c r="P119" s="121"/>
      <c r="Q119" s="121">
        <f t="shared" si="19"/>
        <v>0.39445360886983766</v>
      </c>
      <c r="R119" s="121">
        <f t="shared" si="20"/>
        <v>1.6618881308232183</v>
      </c>
      <c r="S119" s="186">
        <f t="shared" si="25"/>
        <v>131.41152912960328</v>
      </c>
      <c r="T119" s="121"/>
      <c r="U119" s="121"/>
      <c r="V119" s="121"/>
      <c r="W119" s="121"/>
      <c r="X119" s="121"/>
      <c r="Y119" s="121"/>
      <c r="Z119" s="121"/>
      <c r="AA119" s="121"/>
      <c r="AB119" s="121"/>
      <c r="AC119" s="121"/>
      <c r="AD119" s="121"/>
      <c r="AE119" s="145">
        <f t="shared" si="21"/>
        <v>0.16374925997384407</v>
      </c>
      <c r="AF119" s="121">
        <f t="shared" si="22"/>
        <v>1.373002347734388</v>
      </c>
      <c r="AG119" s="186">
        <f t="shared" si="23"/>
        <v>113.54135553849154</v>
      </c>
    </row>
    <row r="120" spans="1:33">
      <c r="A120" s="209" t="str">
        <f>'Master sheet'!A261</f>
        <v>Wolverhampton North East</v>
      </c>
      <c r="B120" s="142" t="str">
        <f>VLOOKUP('Master sheet'!A261,Westminster_Parliamentary_Const!$A$2:$C$651,2,FALSE)</f>
        <v>E14001049</v>
      </c>
      <c r="C120" s="120">
        <f>VLOOKUP(B120,'Master sheet'!$B$3:$Z$634,9,FALSE)</f>
        <v>0.11264259182161761</v>
      </c>
      <c r="D120" s="121">
        <f>VLOOKUP(B120,'Master sheet'!$B$3:$Z$634,10,FALSE)</f>
        <v>0.60805727540864707</v>
      </c>
      <c r="E120" s="120">
        <f>VLOOKUP(B120,'Master sheet'!$B$3:$Z$634,16,FALSE)</f>
        <v>0.89318754417215274</v>
      </c>
      <c r="F120" s="121">
        <f>VLOOKUP(B120,'Master sheet'!$B$3:$Z$634,17,FALSE)</f>
        <v>1.5143876644179159</v>
      </c>
      <c r="G120" s="120">
        <f>VLOOKUP(B120,'Master sheet'!$B$3:$Z$634,21,FALSE)</f>
        <v>0.11889250814332247</v>
      </c>
      <c r="H120" s="121">
        <f>VLOOKUP(B120,'Master sheet'!$B$3:$Z$634,22,FALSE)</f>
        <v>-1.2915672641621296</v>
      </c>
      <c r="I120" s="120">
        <f>VLOOKUP(B120,'Master sheet'!$B$3:$Z$634,24,FALSE)</f>
        <v>1.9920206524290052E-2</v>
      </c>
      <c r="J120" s="121">
        <f>-VLOOKUP(B120,'Master sheet'!$B$3:$Z$634,25,FALSE)</f>
        <v>0.46204912802839854</v>
      </c>
      <c r="K120" s="185" t="str">
        <f>VLOOKUP(B120,RUC_PCON_2011_EN_LU!$A$2:$N$534,14)</f>
        <v>Predominantly Urban</v>
      </c>
      <c r="L120" s="185" t="str">
        <f>VLOOKUP(B120,'City and Town classifications'!$A$3:$G$634,4,FALSE)</f>
        <v>Other City</v>
      </c>
      <c r="M120" s="188">
        <f t="shared" si="24"/>
        <v>2</v>
      </c>
      <c r="N120" s="188" t="str">
        <f>VLOOKUP(A120,'BRES data'!$A$11:$AB$643,28,FALSE)</f>
        <v>Very low</v>
      </c>
      <c r="O120" s="188" t="str">
        <f>IF(ISNUMBER(MATCH(A120,'Red Wall MP List'!$A$3:$A$52,0)),"Yes","No")</f>
        <v>Yes</v>
      </c>
      <c r="P120" s="121"/>
      <c r="Q120" s="121">
        <f t="shared" si="19"/>
        <v>0.39383886785497957</v>
      </c>
      <c r="R120" s="121">
        <f t="shared" si="20"/>
        <v>1.6612733898083603</v>
      </c>
      <c r="S120" s="186">
        <f t="shared" si="25"/>
        <v>131.3629193253193</v>
      </c>
      <c r="T120" s="121"/>
      <c r="U120" s="121"/>
      <c r="V120" s="121"/>
      <c r="W120" s="121"/>
      <c r="X120" s="121"/>
      <c r="Y120" s="121"/>
      <c r="Z120" s="121"/>
      <c r="AA120" s="121"/>
      <c r="AB120" s="121"/>
      <c r="AC120" s="121"/>
      <c r="AD120" s="121"/>
      <c r="AE120" s="145">
        <f t="shared" si="21"/>
        <v>0.32323170092320797</v>
      </c>
      <c r="AF120" s="121">
        <f t="shared" si="22"/>
        <v>1.5324847886837518</v>
      </c>
      <c r="AG120" s="186">
        <f t="shared" si="23"/>
        <v>126.72986359884429</v>
      </c>
    </row>
    <row r="121" spans="1:33" ht="29">
      <c r="A121" s="209" t="str">
        <f>'Master sheet'!A14</f>
        <v>Jarrow</v>
      </c>
      <c r="B121" s="142" t="str">
        <f>VLOOKUP('Master sheet'!A14,Westminster_Parliamentary_Const!$A$2:$C$651,2,FALSE)</f>
        <v>E14000765</v>
      </c>
      <c r="C121" s="120">
        <f>VLOOKUP(B121,'Master sheet'!$B$3:$Z$634,9,FALSE)</f>
        <v>0.13862216404886563</v>
      </c>
      <c r="D121" s="121">
        <f>VLOOKUP(B121,'Master sheet'!$B$3:$Z$634,10,FALSE)</f>
        <v>1.5900237079544746</v>
      </c>
      <c r="E121" s="120">
        <f>VLOOKUP(B121,'Master sheet'!$B$3:$Z$634,16,FALSE)</f>
        <v>7.5960185033621647E-2</v>
      </c>
      <c r="F121" s="121">
        <f>VLOOKUP(B121,'Master sheet'!$B$3:$Z$634,17,FALSE)</f>
        <v>-1.2019272640725402</v>
      </c>
      <c r="G121" s="120">
        <f>VLOOKUP(B121,'Master sheet'!$B$3:$Z$634,21,FALSE)</f>
        <v>0.12670565302144249</v>
      </c>
      <c r="H121" s="121">
        <f>VLOOKUP(B121,'Master sheet'!$B$3:$Z$634,22,FALSE)</f>
        <v>-1.0679772447181597</v>
      </c>
      <c r="I121" s="120">
        <f>VLOOKUP(B121,'Master sheet'!$B$3:$Z$634,24,FALSE)</f>
        <v>1.7533006412674412E-2</v>
      </c>
      <c r="J121" s="121">
        <f>-VLOOKUP(B121,'Master sheet'!$B$3:$Z$634,25,FALSE)</f>
        <v>0.71342924951390896</v>
      </c>
      <c r="K121" s="185" t="str">
        <f>VLOOKUP(B121,RUC_PCON_2011_EN_LU!$A$2:$N$534,14)</f>
        <v>Predominantly Urban</v>
      </c>
      <c r="L121" s="185" t="str">
        <f>VLOOKUP(B121,'City and Town classifications'!$A$3:$G$634,4,FALSE)</f>
        <v>Medium Town in Conurbation</v>
      </c>
      <c r="M121" s="188">
        <f t="shared" si="24"/>
        <v>2</v>
      </c>
      <c r="N121" s="188" t="str">
        <f>VLOOKUP(A121,'BRES data'!$A$11:$AB$643,28,FALSE)</f>
        <v>Very low</v>
      </c>
      <c r="O121" s="188" t="str">
        <f>IF(ISNUMBER(MATCH(A121,'Red Wall MP List'!$A$3:$A$52,0)),"Yes","No")</f>
        <v>No</v>
      </c>
      <c r="P121" s="121"/>
      <c r="Q121" s="121">
        <f t="shared" si="19"/>
        <v>0.38950023435767789</v>
      </c>
      <c r="R121" s="121">
        <f t="shared" si="20"/>
        <v>1.6569347563110586</v>
      </c>
      <c r="S121" s="186">
        <f t="shared" si="25"/>
        <v>131.01984782030115</v>
      </c>
      <c r="T121" s="121"/>
      <c r="U121" s="121"/>
      <c r="V121" s="121"/>
      <c r="W121" s="121"/>
      <c r="X121" s="121"/>
      <c r="Y121" s="121"/>
      <c r="Z121" s="121"/>
      <c r="AA121" s="121"/>
      <c r="AB121" s="121"/>
      <c r="AC121" s="121"/>
      <c r="AD121" s="121"/>
      <c r="AE121" s="145">
        <f t="shared" si="21"/>
        <v>8.3871121694208961E-3</v>
      </c>
      <c r="AF121" s="121">
        <f t="shared" si="22"/>
        <v>1.2176401999299649</v>
      </c>
      <c r="AG121" s="186">
        <f t="shared" si="23"/>
        <v>100.69357789980522</v>
      </c>
    </row>
    <row r="122" spans="1:33">
      <c r="A122" s="209" t="str">
        <f>'Master sheet'!A222</f>
        <v>Coventry South</v>
      </c>
      <c r="B122" s="142" t="str">
        <f>VLOOKUP('Master sheet'!A222,Westminster_Parliamentary_Const!$A$2:$C$651,2,FALSE)</f>
        <v>E14000651</v>
      </c>
      <c r="C122" s="120">
        <f>VLOOKUP(B122,'Master sheet'!$B$3:$Z$634,9,FALSE)</f>
        <v>0.13121147974263969</v>
      </c>
      <c r="D122" s="121">
        <f>VLOOKUP(B122,'Master sheet'!$B$3:$Z$634,10,FALSE)</f>
        <v>1.3099173548838998</v>
      </c>
      <c r="E122" s="120">
        <f>VLOOKUP(B122,'Master sheet'!$B$3:$Z$634,16,FALSE)</f>
        <v>0.18578082483802094</v>
      </c>
      <c r="F122" s="121">
        <f>VLOOKUP(B122,'Master sheet'!$B$3:$Z$634,17,FALSE)</f>
        <v>-0.83690345518841336</v>
      </c>
      <c r="G122" s="120">
        <f>VLOOKUP(B122,'Master sheet'!$B$3:$Z$634,21,FALSE)</f>
        <v>0.11533242876526459</v>
      </c>
      <c r="H122" s="121">
        <f>VLOOKUP(B122,'Master sheet'!$B$3:$Z$634,22,FALSE)</f>
        <v>-1.3934466264137062</v>
      </c>
      <c r="I122" s="120">
        <f>VLOOKUP(B122,'Master sheet'!$B$3:$Z$634,24,FALSE)</f>
        <v>1.5072046109510184E-2</v>
      </c>
      <c r="J122" s="121">
        <f>-VLOOKUP(B122,'Master sheet'!$B$3:$Z$634,25,FALSE)</f>
        <v>0.97257656480192378</v>
      </c>
      <c r="K122" s="185" t="str">
        <f>VLOOKUP(B122,RUC_PCON_2011_EN_LU!$A$2:$N$534,14)</f>
        <v>Predominantly Urban</v>
      </c>
      <c r="L122" s="185" t="str">
        <f>VLOOKUP(B122,'City and Town classifications'!$A$3:$G$634,4,FALSE)</f>
        <v>Other City</v>
      </c>
      <c r="M122" s="188">
        <f t="shared" si="24"/>
        <v>2</v>
      </c>
      <c r="N122" s="188" t="str">
        <f>VLOOKUP(A122,'BRES data'!$A$11:$AB$643,28,FALSE)</f>
        <v>Very low</v>
      </c>
      <c r="O122" s="188" t="str">
        <f>IF(ISNUMBER(MATCH(A122,'Red Wall MP List'!$A$3:$A$52,0)),"Yes","No")</f>
        <v>No</v>
      </c>
      <c r="P122" s="121"/>
      <c r="Q122" s="121">
        <f t="shared" si="19"/>
        <v>0.389106292961588</v>
      </c>
      <c r="R122" s="121">
        <f t="shared" si="20"/>
        <v>1.6565408149149687</v>
      </c>
      <c r="S122" s="186">
        <f t="shared" si="25"/>
        <v>130.98869744363773</v>
      </c>
      <c r="T122" s="121"/>
      <c r="U122" s="121"/>
      <c r="V122" s="121"/>
      <c r="W122" s="121"/>
      <c r="X122" s="121"/>
      <c r="Y122" s="121"/>
      <c r="Z122" s="121"/>
      <c r="AA122" s="121"/>
      <c r="AB122" s="121"/>
      <c r="AC122" s="121"/>
      <c r="AD122" s="121"/>
      <c r="AE122" s="145">
        <f t="shared" si="21"/>
        <v>1.303595952092601E-2</v>
      </c>
      <c r="AF122" s="121">
        <f t="shared" si="22"/>
        <v>1.2222890472814698</v>
      </c>
      <c r="AG122" s="186">
        <f t="shared" si="23"/>
        <v>101.07801746820975</v>
      </c>
    </row>
    <row r="123" spans="1:33">
      <c r="A123" s="209" t="str">
        <f>'Master sheet'!A462</f>
        <v>Sittingbourne and Sheppey</v>
      </c>
      <c r="B123" s="142" t="str">
        <f>VLOOKUP('Master sheet'!A462,Westminster_Parliamentary_Const!$A$2:$C$651,2,FALSE)</f>
        <v>E14000927</v>
      </c>
      <c r="C123" s="120">
        <f>VLOOKUP(B123,'Master sheet'!$B$3:$Z$634,9,FALSE)</f>
        <v>0.11619717014619972</v>
      </c>
      <c r="D123" s="121">
        <f>VLOOKUP(B123,'Master sheet'!$B$3:$Z$634,10,FALSE)</f>
        <v>0.74241193552632689</v>
      </c>
      <c r="E123" s="120">
        <f>VLOOKUP(B123,'Master sheet'!$B$3:$Z$634,16,FALSE)</f>
        <v>6.7037244658689335E-2</v>
      </c>
      <c r="F123" s="121">
        <f>VLOOKUP(B123,'Master sheet'!$B$3:$Z$634,17,FALSE)</f>
        <v>-1.2315854930530392</v>
      </c>
      <c r="G123" s="120">
        <f>VLOOKUP(B123,'Master sheet'!$B$3:$Z$634,21,FALSE)</f>
        <v>0.16338880484114976</v>
      </c>
      <c r="H123" s="121">
        <f>VLOOKUP(B123,'Master sheet'!$B$3:$Z$634,22,FALSE)</f>
        <v>-1.8209608691935279E-2</v>
      </c>
      <c r="I123" s="120">
        <f>VLOOKUP(B123,'Master sheet'!$B$3:$Z$634,24,FALSE)</f>
        <v>1.4868503837926372E-2</v>
      </c>
      <c r="J123" s="121">
        <f>-VLOOKUP(B123,'Master sheet'!$B$3:$Z$634,25,FALSE)</f>
        <v>0.9940102438258186</v>
      </c>
      <c r="K123" s="185" t="str">
        <f>VLOOKUP(B123,RUC_PCON_2011_EN_LU!$A$2:$N$534,14)</f>
        <v>Predominantly Rural</v>
      </c>
      <c r="L123" s="185" t="str">
        <f>VLOOKUP(B123,'City and Town classifications'!$A$3:$G$634,4,FALSE)</f>
        <v>Medium Town</v>
      </c>
      <c r="M123" s="188">
        <f t="shared" si="24"/>
        <v>3</v>
      </c>
      <c r="N123" s="188" t="str">
        <f>VLOOKUP(A123,'BRES data'!$A$11:$AB$643,28,FALSE)</f>
        <v>Mid</v>
      </c>
      <c r="O123" s="188" t="str">
        <f>IF(ISNUMBER(MATCH(A123,'Red Wall MP List'!$A$3:$A$52,0)),"Yes","No")</f>
        <v>No</v>
      </c>
      <c r="P123" s="121"/>
      <c r="Q123" s="121">
        <f t="shared" si="19"/>
        <v>0.37050820949321944</v>
      </c>
      <c r="R123" s="121">
        <f t="shared" si="20"/>
        <v>1.6379427314466002</v>
      </c>
      <c r="S123" s="186">
        <f t="shared" si="25"/>
        <v>129.51807945068794</v>
      </c>
      <c r="T123" s="121"/>
      <c r="U123" s="121"/>
      <c r="V123" s="121"/>
      <c r="W123" s="121"/>
      <c r="X123" s="121"/>
      <c r="Y123" s="121"/>
      <c r="Z123" s="121"/>
      <c r="AA123" s="121"/>
      <c r="AB123" s="121"/>
      <c r="AC123" s="121"/>
      <c r="AD123" s="121"/>
      <c r="AE123" s="145">
        <f t="shared" si="21"/>
        <v>0.12165676940179274</v>
      </c>
      <c r="AF123" s="121">
        <f t="shared" si="22"/>
        <v>1.3309098571623366</v>
      </c>
      <c r="AG123" s="186">
        <f t="shared" si="23"/>
        <v>110.06048862997663</v>
      </c>
    </row>
    <row r="124" spans="1:33">
      <c r="A124" s="209" t="str">
        <f>'Master sheet'!A80</f>
        <v>Preston</v>
      </c>
      <c r="B124" s="142" t="str">
        <f>VLOOKUP('Master sheet'!A80,Westminster_Parliamentary_Const!$A$2:$C$651,2,FALSE)</f>
        <v>E14000885</v>
      </c>
      <c r="C124" s="120">
        <f>VLOOKUP(B124,'Master sheet'!$B$3:$Z$634,9,FALSE)</f>
        <v>0.12723366858144947</v>
      </c>
      <c r="D124" s="121">
        <f>VLOOKUP(B124,'Master sheet'!$B$3:$Z$634,10,FALSE)</f>
        <v>1.1595654937705691</v>
      </c>
      <c r="E124" s="120">
        <f>VLOOKUP(B124,'Master sheet'!$B$3:$Z$634,16,FALSE)</f>
        <v>0.61273829165145588</v>
      </c>
      <c r="F124" s="121">
        <f>VLOOKUP(B124,'Master sheet'!$B$3:$Z$634,17,FALSE)</f>
        <v>0.58222541753843393</v>
      </c>
      <c r="G124" s="120">
        <f>VLOOKUP(B124,'Master sheet'!$B$3:$Z$634,21,FALSE)</f>
        <v>0.16877637130801687</v>
      </c>
      <c r="H124" s="121">
        <f>VLOOKUP(B124,'Master sheet'!$B$3:$Z$634,22,FALSE)</f>
        <v>0.13596724453087966</v>
      </c>
      <c r="I124" s="120">
        <f>VLOOKUP(B124,'Master sheet'!$B$3:$Z$634,24,FALSE)</f>
        <v>2.8223234624145777E-2</v>
      </c>
      <c r="J124" s="121">
        <f>-VLOOKUP(B124,'Master sheet'!$B$3:$Z$634,25,FALSE)</f>
        <v>-0.41228738120824299</v>
      </c>
      <c r="K124" s="185" t="str">
        <f>VLOOKUP(B124,RUC_PCON_2011_EN_LU!$A$2:$N$534,14)</f>
        <v>Predominantly Urban</v>
      </c>
      <c r="L124" s="185" t="str">
        <f>VLOOKUP(B124,'City and Town classifications'!$A$3:$G$634,4,FALSE)</f>
        <v>Large Town</v>
      </c>
      <c r="M124" s="188">
        <f t="shared" si="24"/>
        <v>3</v>
      </c>
      <c r="N124" s="188" t="str">
        <f>VLOOKUP(A124,'BRES data'!$A$11:$AB$643,28,FALSE)</f>
        <v>Very low</v>
      </c>
      <c r="O124" s="188" t="str">
        <f>IF(ISNUMBER(MATCH(A124,'Red Wall MP List'!$A$3:$A$52,0)),"Yes","No")</f>
        <v>No</v>
      </c>
      <c r="P124" s="121"/>
      <c r="Q124" s="121">
        <f t="shared" si="19"/>
        <v>0.36879148119899424</v>
      </c>
      <c r="R124" s="121">
        <f t="shared" si="20"/>
        <v>1.636226003152375</v>
      </c>
      <c r="S124" s="186">
        <f t="shared" si="25"/>
        <v>129.3823315107033</v>
      </c>
      <c r="T124" s="121"/>
      <c r="U124" s="121"/>
      <c r="V124" s="121"/>
      <c r="W124" s="121"/>
      <c r="X124" s="121"/>
      <c r="Y124" s="121"/>
      <c r="Z124" s="121"/>
      <c r="AA124" s="121"/>
      <c r="AB124" s="121"/>
      <c r="AC124" s="121"/>
      <c r="AD124" s="121"/>
      <c r="AE124" s="145">
        <f t="shared" si="21"/>
        <v>0.36636769365790989</v>
      </c>
      <c r="AF124" s="121">
        <f t="shared" si="22"/>
        <v>1.5756207814184537</v>
      </c>
      <c r="AG124" s="186">
        <f t="shared" si="23"/>
        <v>130.29702362277166</v>
      </c>
    </row>
    <row r="125" spans="1:33" ht="29">
      <c r="A125" s="209" t="str">
        <f>'Master sheet'!A146</f>
        <v>Scarborough and Whitby</v>
      </c>
      <c r="B125" s="142" t="str">
        <f>VLOOKUP('Master sheet'!A146,Westminster_Parliamentary_Const!$A$2:$C$651,2,FALSE)</f>
        <v>E14000913</v>
      </c>
      <c r="C125" s="120">
        <f>VLOOKUP(B125,'Master sheet'!$B$3:$Z$634,9,FALSE)</f>
        <v>6.975582662642521E-2</v>
      </c>
      <c r="D125" s="121">
        <f>VLOOKUP(B125,'Master sheet'!$B$3:$Z$634,10,FALSE)</f>
        <v>-1.0129610944775242</v>
      </c>
      <c r="E125" s="120">
        <f>VLOOKUP(B125,'Master sheet'!$B$3:$Z$634,16,FALSE)</f>
        <v>1.1277250763754854</v>
      </c>
      <c r="F125" s="121">
        <f>VLOOKUP(B125,'Master sheet'!$B$3:$Z$634,17,FALSE)</f>
        <v>2.2939477132723627</v>
      </c>
      <c r="G125" s="120">
        <f>VLOOKUP(B125,'Master sheet'!$B$3:$Z$634,21,FALSE)</f>
        <v>0.21978021978021978</v>
      </c>
      <c r="H125" s="121">
        <f>VLOOKUP(B125,'Master sheet'!$B$3:$Z$634,22,FALSE)</f>
        <v>1.5955525523053267</v>
      </c>
      <c r="I125" s="120">
        <f>VLOOKUP(B125,'Master sheet'!$B$3:$Z$634,24,FALSE)</f>
        <v>2.2719394605150711E-2</v>
      </c>
      <c r="J125" s="121">
        <f>-VLOOKUP(B125,'Master sheet'!$B$3:$Z$634,25,FALSE)</f>
        <v>0.16728530140000858</v>
      </c>
      <c r="K125" s="185" t="str">
        <f>VLOOKUP(B125,RUC_PCON_2011_EN_LU!$A$2:$N$534,14)</f>
        <v>Urban with Significant Rural</v>
      </c>
      <c r="L125" s="185" t="str">
        <f>VLOOKUP(B125,'City and Town classifications'!$A$3:$G$634,4,FALSE)</f>
        <v>Large Town</v>
      </c>
      <c r="M125" s="188">
        <f t="shared" si="24"/>
        <v>3</v>
      </c>
      <c r="N125" s="188" t="str">
        <f>VLOOKUP(A125,'BRES data'!$A$11:$AB$643,28,FALSE)</f>
        <v>Very high</v>
      </c>
      <c r="O125" s="188" t="str">
        <f>IF(ISNUMBER(MATCH(A125,'Red Wall MP List'!$A$3:$A$52,0)),"Yes","No")</f>
        <v>No</v>
      </c>
      <c r="P125" s="121"/>
      <c r="Q125" s="121">
        <f t="shared" si="19"/>
        <v>0.36635811323710971</v>
      </c>
      <c r="R125" s="121">
        <f t="shared" si="20"/>
        <v>1.6337926351904903</v>
      </c>
      <c r="S125" s="186">
        <f t="shared" si="25"/>
        <v>129.18991626994466</v>
      </c>
      <c r="T125" s="121"/>
      <c r="U125" s="121"/>
      <c r="V125" s="121"/>
      <c r="W125" s="121"/>
      <c r="X125" s="121"/>
      <c r="Y125" s="121"/>
      <c r="Z125" s="121"/>
      <c r="AA125" s="121"/>
      <c r="AB125" s="121"/>
      <c r="AC125" s="121"/>
      <c r="AD125" s="121"/>
      <c r="AE125" s="145">
        <f t="shared" si="21"/>
        <v>0.76095611812504349</v>
      </c>
      <c r="AF125" s="121">
        <f t="shared" si="22"/>
        <v>1.9702092058855873</v>
      </c>
      <c r="AG125" s="186">
        <f t="shared" si="23"/>
        <v>162.92777962091301</v>
      </c>
    </row>
    <row r="126" spans="1:33" ht="29">
      <c r="A126" s="209" t="str">
        <f>'Master sheet'!A255</f>
        <v>Walsall South</v>
      </c>
      <c r="B126" s="142" t="str">
        <f>VLOOKUP('Master sheet'!A255,Westminster_Parliamentary_Const!$A$2:$C$651,2,FALSE)</f>
        <v>E14001012</v>
      </c>
      <c r="C126" s="120">
        <f>VLOOKUP(B126,'Master sheet'!$B$3:$Z$634,9,FALSE)</f>
        <v>0.14405700322600562</v>
      </c>
      <c r="D126" s="121">
        <f>VLOOKUP(B126,'Master sheet'!$B$3:$Z$634,10,FALSE)</f>
        <v>1.7954477846696046</v>
      </c>
      <c r="E126" s="120">
        <f>VLOOKUP(B126,'Master sheet'!$B$3:$Z$634,16,FALSE)</f>
        <v>0.26441210697283984</v>
      </c>
      <c r="F126" s="121">
        <f>VLOOKUP(B126,'Master sheet'!$B$3:$Z$634,17,FALSE)</f>
        <v>-0.57554739176157987</v>
      </c>
      <c r="G126" s="120">
        <f>VLOOKUP(B126,'Master sheet'!$B$3:$Z$634,21,FALSE)</f>
        <v>0.13988095238095238</v>
      </c>
      <c r="H126" s="121">
        <f>VLOOKUP(B126,'Master sheet'!$B$3:$Z$634,22,FALSE)</f>
        <v>-0.69093759091338192</v>
      </c>
      <c r="I126" s="120">
        <f>VLOOKUP(B126,'Master sheet'!$B$3:$Z$634,24,FALSE)</f>
        <v>2.4964131994261063E-2</v>
      </c>
      <c r="J126" s="121">
        <f>-VLOOKUP(B126,'Master sheet'!$B$3:$Z$634,25,FALSE)</f>
        <v>-6.909302098358315E-2</v>
      </c>
      <c r="K126" s="185" t="str">
        <f>VLOOKUP(B126,RUC_PCON_2011_EN_LU!$A$2:$N$534,14)</f>
        <v>Predominantly Urban</v>
      </c>
      <c r="L126" s="185" t="str">
        <f>VLOOKUP(B126,'City and Town classifications'!$A$3:$G$634,4,FALSE)</f>
        <v>Large Town in Conurbation</v>
      </c>
      <c r="M126" s="188">
        <f t="shared" si="24"/>
        <v>2</v>
      </c>
      <c r="N126" s="188" t="str">
        <f>VLOOKUP(A126,'BRES data'!$A$11:$AB$643,28,FALSE)</f>
        <v>Low</v>
      </c>
      <c r="O126" s="188" t="str">
        <f>IF(ISNUMBER(MATCH(A126,'Red Wall MP List'!$A$3:$A$52,0)),"Yes","No")</f>
        <v>No</v>
      </c>
      <c r="P126" s="121"/>
      <c r="Q126" s="121">
        <f t="shared" si="19"/>
        <v>0.36437075744951347</v>
      </c>
      <c r="R126" s="121">
        <f t="shared" si="20"/>
        <v>1.6318052794028941</v>
      </c>
      <c r="S126" s="186">
        <f t="shared" si="25"/>
        <v>129.03276883136033</v>
      </c>
      <c r="T126" s="121"/>
      <c r="U126" s="121"/>
      <c r="V126" s="121"/>
      <c r="W126" s="121"/>
      <c r="X126" s="121"/>
      <c r="Y126" s="121"/>
      <c r="Z126" s="121"/>
      <c r="AA126" s="121"/>
      <c r="AB126" s="121"/>
      <c r="AC126" s="121"/>
      <c r="AD126" s="121"/>
      <c r="AE126" s="145">
        <f t="shared" si="21"/>
        <v>0.11496744525276492</v>
      </c>
      <c r="AF126" s="121">
        <f t="shared" si="22"/>
        <v>1.3242205330133088</v>
      </c>
      <c r="AG126" s="186">
        <f t="shared" si="23"/>
        <v>109.50731045604979</v>
      </c>
    </row>
    <row r="127" spans="1:33" ht="29">
      <c r="A127" s="209" t="str">
        <f>'Master sheet'!A116</f>
        <v>Cleethorpes</v>
      </c>
      <c r="B127" s="142" t="str">
        <f>VLOOKUP('Master sheet'!A116,Westminster_Parliamentary_Const!$A$2:$C$651,2,FALSE)</f>
        <v>E14000643</v>
      </c>
      <c r="C127" s="120">
        <f>VLOOKUP(B127,'Master sheet'!$B$3:$Z$634,9,FALSE)</f>
        <v>0.10151527562460373</v>
      </c>
      <c r="D127" s="121">
        <f>VLOOKUP(B127,'Master sheet'!$B$3:$Z$634,10,FALSE)</f>
        <v>0.18747102039976066</v>
      </c>
      <c r="E127" s="120">
        <f>VLOOKUP(B127,'Master sheet'!$B$3:$Z$634,16,FALSE)</f>
        <v>7.8658186926207838E-2</v>
      </c>
      <c r="F127" s="121">
        <f>VLOOKUP(B127,'Master sheet'!$B$3:$Z$634,17,FALSE)</f>
        <v>-1.1929595970751301</v>
      </c>
      <c r="G127" s="120">
        <f>VLOOKUP(B127,'Master sheet'!$B$3:$Z$634,21,FALSE)</f>
        <v>0.13043478260869565</v>
      </c>
      <c r="H127" s="121">
        <f>VLOOKUP(B127,'Master sheet'!$B$3:$Z$634,22,FALSE)</f>
        <v>-0.96126014553086747</v>
      </c>
      <c r="I127" s="120">
        <f>VLOOKUP(B127,'Master sheet'!$B$3:$Z$634,24,FALSE)</f>
        <v>5.4903982471967705E-3</v>
      </c>
      <c r="J127" s="121">
        <f>-VLOOKUP(B127,'Master sheet'!$B$3:$Z$634,25,FALSE)</f>
        <v>1.9815559930198543</v>
      </c>
      <c r="K127" s="185" t="str">
        <f>VLOOKUP(B127,RUC_PCON_2011_EN_LU!$A$2:$N$534,14)</f>
        <v>Urban with Significant Rural</v>
      </c>
      <c r="L127" s="185" t="str">
        <f>VLOOKUP(B127,'City and Town classifications'!$A$3:$G$634,4,FALSE)</f>
        <v>Medium Town</v>
      </c>
      <c r="M127" s="188">
        <f t="shared" si="24"/>
        <v>3</v>
      </c>
      <c r="N127" s="188" t="str">
        <f>VLOOKUP(A127,'BRES data'!$A$11:$AB$643,28,FALSE)</f>
        <v>Mid</v>
      </c>
      <c r="O127" s="188" t="str">
        <f>IF(ISNUMBER(MATCH(A127,'Red Wall MP List'!$A$3:$A$52,0)),"Yes","No")</f>
        <v>No</v>
      </c>
      <c r="P127" s="121"/>
      <c r="Q127" s="121">
        <f t="shared" si="19"/>
        <v>0.36397238070553878</v>
      </c>
      <c r="R127" s="121">
        <f t="shared" si="20"/>
        <v>1.6314069026589195</v>
      </c>
      <c r="S127" s="186">
        <f t="shared" si="25"/>
        <v>129.00126773563409</v>
      </c>
      <c r="T127" s="121"/>
      <c r="U127" s="121"/>
      <c r="V127" s="121"/>
      <c r="W127" s="121"/>
      <c r="X127" s="121"/>
      <c r="Y127" s="121"/>
      <c r="Z127" s="121"/>
      <c r="AA127" s="121"/>
      <c r="AB127" s="121"/>
      <c r="AC127" s="121"/>
      <c r="AD127" s="121"/>
      <c r="AE127" s="145">
        <f t="shared" si="21"/>
        <v>3.7018177034043309E-3</v>
      </c>
      <c r="AF127" s="121">
        <f t="shared" si="22"/>
        <v>1.2129549054639481</v>
      </c>
      <c r="AG127" s="186">
        <f t="shared" si="23"/>
        <v>100.30612431267454</v>
      </c>
    </row>
    <row r="128" spans="1:33">
      <c r="A128" s="209" t="str">
        <f>'Master sheet'!A36</f>
        <v>Blackburn</v>
      </c>
      <c r="B128" s="142" t="str">
        <f>VLOOKUP('Master sheet'!A36,Westminster_Parliamentary_Const!$A$2:$C$651,2,FALSE)</f>
        <v>E14000570</v>
      </c>
      <c r="C128" s="120">
        <f>VLOOKUP(B128,'Master sheet'!$B$3:$Z$634,9,FALSE)</f>
        <v>0.1133966443319957</v>
      </c>
      <c r="D128" s="121">
        <f>VLOOKUP(B128,'Master sheet'!$B$3:$Z$634,10,FALSE)</f>
        <v>0.63655867824512624</v>
      </c>
      <c r="E128" s="120">
        <f>VLOOKUP(B128,'Master sheet'!$B$3:$Z$634,16,FALSE)</f>
        <v>0.58442967921531908</v>
      </c>
      <c r="F128" s="121">
        <f>VLOOKUP(B128,'Master sheet'!$B$3:$Z$634,17,FALSE)</f>
        <v>0.48813274466685147</v>
      </c>
      <c r="G128" s="120">
        <f>VLOOKUP(B128,'Master sheet'!$B$3:$Z$634,21,FALSE)</f>
        <v>0.15248796147672553</v>
      </c>
      <c r="H128" s="121">
        <f>VLOOKUP(B128,'Master sheet'!$B$3:$Z$634,22,FALSE)</f>
        <v>-0.33016079068432003</v>
      </c>
      <c r="I128" s="120">
        <f>VLOOKUP(B128,'Master sheet'!$B$3:$Z$634,24,FALSE)</f>
        <v>2.0760157273918667E-2</v>
      </c>
      <c r="J128" s="121">
        <f>-VLOOKUP(B128,'Master sheet'!$B$3:$Z$634,25,FALSE)</f>
        <v>0.37359951693124416</v>
      </c>
      <c r="K128" s="185" t="str">
        <f>VLOOKUP(B128,RUC_PCON_2011_EN_LU!$A$2:$N$534,14)</f>
        <v>Predominantly Urban</v>
      </c>
      <c r="L128" s="185" t="str">
        <f>VLOOKUP(B128,'City and Town classifications'!$A$3:$G$634,4,FALSE)</f>
        <v>Large Town</v>
      </c>
      <c r="M128" s="188">
        <f t="shared" si="24"/>
        <v>3</v>
      </c>
      <c r="N128" s="188" t="str">
        <f>VLOOKUP(A128,'BRES data'!$A$11:$AB$643,28,FALSE)</f>
        <v>Very low</v>
      </c>
      <c r="O128" s="188" t="str">
        <f>IF(ISNUMBER(MATCH(A128,'Red Wall MP List'!$A$3:$A$52,0)),"Yes","No")</f>
        <v>No</v>
      </c>
      <c r="P128" s="121"/>
      <c r="Q128" s="121">
        <f t="shared" si="19"/>
        <v>0.36304805738921209</v>
      </c>
      <c r="R128" s="121">
        <f t="shared" si="20"/>
        <v>1.6304825793425928</v>
      </c>
      <c r="S128" s="186">
        <f t="shared" si="25"/>
        <v>128.92817813462196</v>
      </c>
      <c r="T128" s="121"/>
      <c r="U128" s="121"/>
      <c r="V128" s="121"/>
      <c r="W128" s="121"/>
      <c r="X128" s="121"/>
      <c r="Y128" s="121"/>
      <c r="Z128" s="121"/>
      <c r="AA128" s="121"/>
      <c r="AB128" s="121"/>
      <c r="AC128" s="121"/>
      <c r="AD128" s="121"/>
      <c r="AE128" s="145">
        <f t="shared" si="21"/>
        <v>0.29203253728972545</v>
      </c>
      <c r="AF128" s="121">
        <f t="shared" si="22"/>
        <v>1.5012856250502693</v>
      </c>
      <c r="AG128" s="186">
        <f t="shared" si="23"/>
        <v>124.14982771146347</v>
      </c>
    </row>
    <row r="129" spans="1:33">
      <c r="A129" s="209" t="str">
        <f>'Master sheet'!A377</f>
        <v>Leyton and Wanstead</v>
      </c>
      <c r="B129" s="142" t="str">
        <f>VLOOKUP('Master sheet'!A377,Westminster_Parliamentary_Const!$A$2:$C$651,2,FALSE)</f>
        <v>E14000790</v>
      </c>
      <c r="C129" s="120">
        <f>VLOOKUP(B129,'Master sheet'!$B$3:$Z$634,9,FALSE)</f>
        <v>9.143553521413518E-2</v>
      </c>
      <c r="D129" s="121">
        <f>VLOOKUP(B129,'Master sheet'!$B$3:$Z$634,10,FALSE)</f>
        <v>-0.1935193456184521</v>
      </c>
      <c r="E129" s="120">
        <f>VLOOKUP(B129,'Master sheet'!$B$3:$Z$634,16,FALSE)</f>
        <v>1.2987701150082904</v>
      </c>
      <c r="F129" s="121">
        <f>VLOOKUP(B129,'Master sheet'!$B$3:$Z$634,17,FALSE)</f>
        <v>2.8624702751849735</v>
      </c>
      <c r="G129" s="120">
        <f>VLOOKUP(B129,'Master sheet'!$B$3:$Z$634,21,FALSE)</f>
        <v>0.23502304147465439</v>
      </c>
      <c r="H129" s="121">
        <f>VLOOKUP(B129,'Master sheet'!$B$3:$Z$634,22,FALSE)</f>
        <v>2.0317588241976843</v>
      </c>
      <c r="I129" s="120">
        <f>VLOOKUP(B129,'Master sheet'!$B$3:$Z$634,24,FALSE)</f>
        <v>3.5368331922099872E-2</v>
      </c>
      <c r="J129" s="121">
        <f>-VLOOKUP(B129,'Master sheet'!$B$3:$Z$634,25,FALSE)</f>
        <v>-1.164689920922386</v>
      </c>
      <c r="K129" s="185" t="str">
        <f>VLOOKUP(B129,RUC_PCON_2011_EN_LU!$A$2:$N$534,14)</f>
        <v>Predominantly Urban</v>
      </c>
      <c r="L129" s="185" t="str">
        <f>VLOOKUP(B129,'City and Town classifications'!$A$3:$G$634,4,FALSE)</f>
        <v>Core City (London)</v>
      </c>
      <c r="M129" s="188">
        <f t="shared" si="24"/>
        <v>1</v>
      </c>
      <c r="N129" s="188" t="str">
        <f>VLOOKUP(A129,'BRES data'!$A$11:$AB$643,28,FALSE)</f>
        <v>Very low</v>
      </c>
      <c r="O129" s="188" t="str">
        <f>IF(ISNUMBER(MATCH(A129,'Red Wall MP List'!$A$3:$A$52,0)),"Yes","No")</f>
        <v>No</v>
      </c>
      <c r="P129" s="121"/>
      <c r="Q129" s="121">
        <f t="shared" si="19"/>
        <v>0.36296842771683019</v>
      </c>
      <c r="R129" s="121">
        <f t="shared" si="20"/>
        <v>1.6304029496702108</v>
      </c>
      <c r="S129" s="186">
        <f t="shared" si="25"/>
        <v>128.92188152727655</v>
      </c>
      <c r="T129" s="121"/>
      <c r="U129" s="121"/>
      <c r="V129" s="121"/>
      <c r="W129" s="121"/>
      <c r="X129" s="121"/>
      <c r="Y129" s="121"/>
      <c r="Z129" s="121"/>
      <c r="AA129" s="121"/>
      <c r="AB129" s="121"/>
      <c r="AC129" s="121"/>
      <c r="AD129" s="121"/>
      <c r="AE129" s="145">
        <f t="shared" si="21"/>
        <v>0.88400495821045488</v>
      </c>
      <c r="AF129" s="121">
        <f t="shared" si="22"/>
        <v>2.0932580459709986</v>
      </c>
      <c r="AG129" s="186">
        <f t="shared" si="23"/>
        <v>173.10338647533001</v>
      </c>
    </row>
    <row r="130" spans="1:33">
      <c r="A130" s="209" t="str">
        <f>'Master sheet'!A79</f>
        <v>Penrith and The Border</v>
      </c>
      <c r="B130" s="142" t="str">
        <f>VLOOKUP('Master sheet'!A79,Westminster_Parliamentary_Const!$A$2:$C$651,2,FALSE)</f>
        <v>E14000877</v>
      </c>
      <c r="C130" s="120">
        <f>VLOOKUP(B130,'Master sheet'!$B$3:$Z$634,9,FALSE)</f>
        <v>7.6577623182579158E-2</v>
      </c>
      <c r="D130" s="121">
        <f>VLOOKUP(B130,'Master sheet'!$B$3:$Z$634,10,FALSE)</f>
        <v>-0.75511330663850584</v>
      </c>
      <c r="E130" s="120">
        <f>VLOOKUP(B130,'Master sheet'!$B$3:$Z$634,16,FALSE)</f>
        <v>0.27683921107222786</v>
      </c>
      <c r="F130" s="121">
        <f>VLOOKUP(B130,'Master sheet'!$B$3:$Z$634,17,FALSE)</f>
        <v>-0.5342419606528418</v>
      </c>
      <c r="G130" s="120">
        <f>VLOOKUP(B130,'Master sheet'!$B$3:$Z$634,21,FALSE)</f>
        <v>0.26450116009280744</v>
      </c>
      <c r="H130" s="121">
        <f>VLOOKUP(B130,'Master sheet'!$B$3:$Z$634,22,FALSE)</f>
        <v>2.8753388701100562</v>
      </c>
      <c r="I130" s="120">
        <f>VLOOKUP(B130,'Master sheet'!$B$3:$Z$634,24,FALSE)</f>
        <v>1.7915425848719524E-2</v>
      </c>
      <c r="J130" s="121">
        <f>-VLOOKUP(B130,'Master sheet'!$B$3:$Z$634,25,FALSE)</f>
        <v>0.67315920938460505</v>
      </c>
      <c r="K130" s="185" t="str">
        <f>VLOOKUP(B130,RUC_PCON_2011_EN_LU!$A$2:$N$534,14)</f>
        <v>Predominantly Rural</v>
      </c>
      <c r="L130" s="185" t="str">
        <f>VLOOKUP(B130,'City and Town classifications'!$A$3:$G$634,4,FALSE)</f>
        <v>Village or smaller</v>
      </c>
      <c r="M130" s="188">
        <f t="shared" si="24"/>
        <v>3</v>
      </c>
      <c r="N130" s="188" t="str">
        <f>VLOOKUP(A130,'BRES data'!$A$11:$AB$643,28,FALSE)</f>
        <v>Very high</v>
      </c>
      <c r="O130" s="188" t="str">
        <f>IF(ISNUMBER(MATCH(A130,'Red Wall MP List'!$A$3:$A$52,0)),"Yes","No")</f>
        <v>No</v>
      </c>
      <c r="P130" s="121"/>
      <c r="Q130" s="121">
        <f t="shared" si="19"/>
        <v>0.36286478582490211</v>
      </c>
      <c r="R130" s="121">
        <f t="shared" si="20"/>
        <v>1.6302993077782828</v>
      </c>
      <c r="S130" s="186">
        <f t="shared" si="25"/>
        <v>128.91368618653877</v>
      </c>
      <c r="T130" s="121"/>
      <c r="U130" s="121"/>
      <c r="V130" s="121"/>
      <c r="W130" s="121"/>
      <c r="X130" s="121"/>
      <c r="Y130" s="121"/>
      <c r="Z130" s="121"/>
      <c r="AA130" s="121"/>
      <c r="AB130" s="121"/>
      <c r="AC130" s="121"/>
      <c r="AD130" s="121"/>
      <c r="AE130" s="145">
        <f t="shared" si="21"/>
        <v>0.56478570305082831</v>
      </c>
      <c r="AF130" s="121">
        <f t="shared" si="22"/>
        <v>1.7740387908113722</v>
      </c>
      <c r="AG130" s="186">
        <f t="shared" si="23"/>
        <v>146.70533478618373</v>
      </c>
    </row>
    <row r="131" spans="1:33">
      <c r="A131" s="209" t="str">
        <f>'Master sheet'!A431</f>
        <v>Hastings and Rye</v>
      </c>
      <c r="B131" s="142" t="str">
        <f>VLOOKUP('Master sheet'!A431,Westminster_Parliamentary_Const!$A$2:$C$651,2,FALSE)</f>
        <v>E14000735</v>
      </c>
      <c r="C131" s="120">
        <f>VLOOKUP(B131,'Master sheet'!$B$3:$Z$634,9,FALSE)</f>
        <v>0.11337712685288753</v>
      </c>
      <c r="D131" s="121">
        <f>VLOOKUP(B131,'Master sheet'!$B$3:$Z$634,10,FALSE)</f>
        <v>0.63582096366058682</v>
      </c>
      <c r="E131" s="120">
        <f>VLOOKUP(B131,'Master sheet'!$B$3:$Z$634,16,FALSE)</f>
        <v>0.50006583352867673</v>
      </c>
      <c r="F131" s="121">
        <f>VLOOKUP(B131,'Master sheet'!$B$3:$Z$634,17,FALSE)</f>
        <v>0.20772268386681125</v>
      </c>
      <c r="G131" s="120">
        <f>VLOOKUP(B131,'Master sheet'!$B$3:$Z$634,21,FALSE)</f>
        <v>0.196048632218845</v>
      </c>
      <c r="H131" s="121">
        <f>VLOOKUP(B131,'Master sheet'!$B$3:$Z$634,22,FALSE)</f>
        <v>0.91642190682818581</v>
      </c>
      <c r="I131" s="120">
        <f>VLOOKUP(B131,'Master sheet'!$B$3:$Z$634,24,FALSE)</f>
        <v>2.5418060200668835E-2</v>
      </c>
      <c r="J131" s="121">
        <f>-VLOOKUP(B131,'Master sheet'!$B$3:$Z$634,25,FALSE)</f>
        <v>-0.11689317276694487</v>
      </c>
      <c r="K131" s="185" t="str">
        <f>VLOOKUP(B131,RUC_PCON_2011_EN_LU!$A$2:$N$534,14)</f>
        <v>Predominantly Urban</v>
      </c>
      <c r="L131" s="185" t="str">
        <f>VLOOKUP(B131,'City and Town classifications'!$A$3:$G$634,4,FALSE)</f>
        <v>Large Town</v>
      </c>
      <c r="M131" s="188">
        <f t="shared" si="24"/>
        <v>3</v>
      </c>
      <c r="N131" s="188" t="str">
        <f>VLOOKUP(A131,'BRES data'!$A$11:$AB$643,28,FALSE)</f>
        <v>High</v>
      </c>
      <c r="O131" s="188" t="str">
        <f>IF(ISNUMBER(MATCH(A131,'Red Wall MP List'!$A$3:$A$52,0)),"Yes","No")</f>
        <v>No</v>
      </c>
      <c r="P131" s="121"/>
      <c r="Q131" s="121">
        <f t="shared" ref="Q131:Q194" si="26">AVERAGE(D131,AVERAGE(F131,H131),J131)</f>
        <v>0.36033336208038014</v>
      </c>
      <c r="R131" s="121">
        <f t="shared" ref="R131:R194" si="27">Q131-MIN($Q$4:$Q$635)</f>
        <v>1.6277678840337608</v>
      </c>
      <c r="S131" s="186">
        <f t="shared" si="25"/>
        <v>128.71351731898821</v>
      </c>
      <c r="T131" s="121"/>
      <c r="U131" s="121"/>
      <c r="V131" s="121"/>
      <c r="W131" s="121"/>
      <c r="X131" s="121"/>
      <c r="Y131" s="121"/>
      <c r="Z131" s="121"/>
      <c r="AA131" s="121"/>
      <c r="AB131" s="121"/>
      <c r="AC131" s="121"/>
      <c r="AD131" s="121"/>
      <c r="AE131" s="145">
        <f t="shared" ref="AE131:AE194" si="28">AVERAGE(D131,F131,H131,J131)</f>
        <v>0.41076809539715975</v>
      </c>
      <c r="AF131" s="121">
        <f t="shared" ref="AF131:AF194" si="29">AE131-MIN($AE$3:$AE$634)</f>
        <v>1.6200211831577036</v>
      </c>
      <c r="AG131" s="186">
        <f t="shared" ref="AG131:AG194" si="30">100*(AF131/AVERAGE($AF$3:$AF$634))</f>
        <v>133.96874480245262</v>
      </c>
    </row>
    <row r="132" spans="1:33">
      <c r="A132" s="209" t="str">
        <f>'Master sheet'!A148</f>
        <v>Selby and Ainsty</v>
      </c>
      <c r="B132" s="142" t="str">
        <f>VLOOKUP('Master sheet'!A148,Westminster_Parliamentary_Const!$A$2:$C$651,2,FALSE)</f>
        <v>E14000917</v>
      </c>
      <c r="C132" s="120">
        <f>VLOOKUP(B132,'Master sheet'!$B$3:$Z$634,9,FALSE)</f>
        <v>8.0439261585774816E-2</v>
      </c>
      <c r="D132" s="121">
        <f>VLOOKUP(B132,'Master sheet'!$B$3:$Z$634,10,FALSE)</f>
        <v>-0.60915250122574915</v>
      </c>
      <c r="E132" s="120">
        <f>VLOOKUP(B132,'Master sheet'!$B$3:$Z$634,16,FALSE)</f>
        <v>0.62563704397026365</v>
      </c>
      <c r="F132" s="121">
        <f>VLOOKUP(B132,'Master sheet'!$B$3:$Z$634,17,FALSE)</f>
        <v>0.62509852144358491</v>
      </c>
      <c r="G132" s="120">
        <f>VLOOKUP(B132,'Master sheet'!$B$3:$Z$634,21,FALSE)</f>
        <v>0.17247097844112769</v>
      </c>
      <c r="H132" s="121">
        <f>VLOOKUP(B132,'Master sheet'!$B$3:$Z$634,22,FALSE)</f>
        <v>0.24169640911394405</v>
      </c>
      <c r="I132" s="120">
        <f>VLOOKUP(B132,'Master sheet'!$B$3:$Z$634,24,FALSE)</f>
        <v>1.2375073486184496E-2</v>
      </c>
      <c r="J132" s="121">
        <f>-VLOOKUP(B132,'Master sheet'!$B$3:$Z$634,25,FALSE)</f>
        <v>1.256576763359164</v>
      </c>
      <c r="K132" s="185" t="str">
        <f>VLOOKUP(B132,RUC_PCON_2011_EN_LU!$A$2:$N$534,14)</f>
        <v>Predominantly Rural</v>
      </c>
      <c r="L132" s="185" t="str">
        <f>VLOOKUP(B132,'City and Town classifications'!$A$3:$G$634,4,FALSE)</f>
        <v>Village or smaller</v>
      </c>
      <c r="M132" s="188">
        <f t="shared" ref="M132:M195" si="31">IF(L132="Core City (London)",1,IF(L132="Core City (outside London)",1,IF(L132="Large Town in Conurbation",2,IF(L132="Medium Town in Conurbation",2,IF(L132="Other City",2,3)))))</f>
        <v>3</v>
      </c>
      <c r="N132" s="188" t="str">
        <f>VLOOKUP(A132,'BRES data'!$A$11:$AB$643,28,FALSE)</f>
        <v>Very high</v>
      </c>
      <c r="O132" s="188" t="str">
        <f>IF(ISNUMBER(MATCH(A132,'Red Wall MP List'!$A$3:$A$52,0)),"Yes","No")</f>
        <v>No</v>
      </c>
      <c r="P132" s="121"/>
      <c r="Q132" s="121">
        <f t="shared" si="26"/>
        <v>0.36027390913739316</v>
      </c>
      <c r="R132" s="121">
        <f t="shared" si="27"/>
        <v>1.6277084310907739</v>
      </c>
      <c r="S132" s="186">
        <f t="shared" si="25"/>
        <v>128.70881615890153</v>
      </c>
      <c r="T132" s="121"/>
      <c r="U132" s="121"/>
      <c r="V132" s="121"/>
      <c r="W132" s="121"/>
      <c r="X132" s="121"/>
      <c r="Y132" s="121"/>
      <c r="Z132" s="121"/>
      <c r="AA132" s="121"/>
      <c r="AB132" s="121"/>
      <c r="AC132" s="121"/>
      <c r="AD132" s="121"/>
      <c r="AE132" s="145">
        <f t="shared" si="28"/>
        <v>0.37855479817273596</v>
      </c>
      <c r="AF132" s="121">
        <f t="shared" si="29"/>
        <v>1.5878078859332798</v>
      </c>
      <c r="AG132" s="186">
        <f t="shared" si="30"/>
        <v>131.30484445351237</v>
      </c>
    </row>
    <row r="133" spans="1:33">
      <c r="A133" s="209" t="str">
        <f>'Master sheet'!A206</f>
        <v>Wellingborough</v>
      </c>
      <c r="B133" s="142" t="str">
        <f>VLOOKUP('Master sheet'!A206,Westminster_Parliamentary_Const!$A$2:$C$651,2,FALSE)</f>
        <v>E14001025</v>
      </c>
      <c r="C133" s="120">
        <f>VLOOKUP(B133,'Master sheet'!$B$3:$Z$634,9,FALSE)</f>
        <v>8.0403365519707365E-2</v>
      </c>
      <c r="D133" s="121">
        <f>VLOOKUP(B133,'Master sheet'!$B$3:$Z$634,10,FALSE)</f>
        <v>-0.61050928768975854</v>
      </c>
      <c r="E133" s="120">
        <f>VLOOKUP(B133,'Master sheet'!$B$3:$Z$634,16,FALSE)</f>
        <v>0.70789158579825595</v>
      </c>
      <c r="F133" s="121">
        <f>VLOOKUP(B133,'Master sheet'!$B$3:$Z$634,17,FALSE)</f>
        <v>0.89849764031185553</v>
      </c>
      <c r="G133" s="120">
        <f>VLOOKUP(B133,'Master sheet'!$B$3:$Z$634,21,FALSE)</f>
        <v>0.17546583850931677</v>
      </c>
      <c r="H133" s="121">
        <f>VLOOKUP(B133,'Master sheet'!$B$3:$Z$634,22,FALSE)</f>
        <v>0.32740079976892561</v>
      </c>
      <c r="I133" s="120">
        <f>VLOOKUP(B133,'Master sheet'!$B$3:$Z$634,24,FALSE)</f>
        <v>1.4079534432589691E-2</v>
      </c>
      <c r="J133" s="121">
        <f>-VLOOKUP(B133,'Master sheet'!$B$3:$Z$634,25,FALSE)</f>
        <v>1.0770913495935528</v>
      </c>
      <c r="K133" s="185" t="str">
        <f>VLOOKUP(B133,RUC_PCON_2011_EN_LU!$A$2:$N$534,14)</f>
        <v>Predominantly Urban</v>
      </c>
      <c r="L133" s="185" t="str">
        <f>VLOOKUP(B133,'City and Town classifications'!$A$3:$G$634,4,FALSE)</f>
        <v>Medium Town</v>
      </c>
      <c r="M133" s="188">
        <f t="shared" si="31"/>
        <v>3</v>
      </c>
      <c r="N133" s="188" t="str">
        <f>VLOOKUP(A133,'BRES data'!$A$11:$AB$643,28,FALSE)</f>
        <v>Mid</v>
      </c>
      <c r="O133" s="188" t="str">
        <f>IF(ISNUMBER(MATCH(A133,'Red Wall MP List'!$A$3:$A$52,0)),"Yes","No")</f>
        <v>No</v>
      </c>
      <c r="P133" s="121"/>
      <c r="Q133" s="121">
        <f t="shared" si="26"/>
        <v>0.35984376064806156</v>
      </c>
      <c r="R133" s="121">
        <f t="shared" si="27"/>
        <v>1.6272782826014422</v>
      </c>
      <c r="S133" s="186">
        <f t="shared" si="25"/>
        <v>128.67480275590077</v>
      </c>
      <c r="T133" s="121"/>
      <c r="U133" s="121"/>
      <c r="V133" s="121"/>
      <c r="W133" s="121"/>
      <c r="X133" s="121"/>
      <c r="Y133" s="121"/>
      <c r="Z133" s="121"/>
      <c r="AA133" s="121"/>
      <c r="AB133" s="121"/>
      <c r="AC133" s="121"/>
      <c r="AD133" s="121"/>
      <c r="AE133" s="145">
        <f t="shared" si="28"/>
        <v>0.42312012549614386</v>
      </c>
      <c r="AF133" s="121">
        <f t="shared" si="29"/>
        <v>1.6323732132566877</v>
      </c>
      <c r="AG133" s="186">
        <f t="shared" si="30"/>
        <v>134.99020426565394</v>
      </c>
    </row>
    <row r="134" spans="1:33" ht="29">
      <c r="A134" s="209" t="str">
        <f>'Master sheet'!A540</f>
        <v>Llanelli</v>
      </c>
      <c r="B134" s="142" t="str">
        <f>VLOOKUP('Master sheet'!A540,Westminster_Parliamentary_Const!$A$2:$C$651,2,FALSE)</f>
        <v>W07000045</v>
      </c>
      <c r="C134" s="120">
        <f>VLOOKUP(B134,'Master sheet'!$B$3:$Z$634,9,FALSE)</f>
        <v>0.10228282077685188</v>
      </c>
      <c r="D134" s="121">
        <f>VLOOKUP(B134,'Master sheet'!$B$3:$Z$634,10,FALSE)</f>
        <v>0.21648241321170464</v>
      </c>
      <c r="E134" s="120">
        <f>VLOOKUP(B134,'Master sheet'!$B$3:$Z$634,16,FALSE)</f>
        <v>0.39673452739364573</v>
      </c>
      <c r="F134" s="121">
        <f>VLOOKUP(B134,'Master sheet'!$B$3:$Z$634,17,FALSE)</f>
        <v>-0.13573176157769457</v>
      </c>
      <c r="G134" s="120">
        <f>VLOOKUP(B134,'Master sheet'!$B$3:$Z$634,21,FALSE)</f>
        <v>0.13626834381551362</v>
      </c>
      <c r="H134" s="121">
        <f>VLOOKUP(B134,'Master sheet'!$B$3:$Z$634,22,FALSE)</f>
        <v>-0.7943201893407984</v>
      </c>
      <c r="I134" s="120">
        <f>VLOOKUP(B134,'Master sheet'!$B$3:$Z$634,24,FALSE)</f>
        <v>1.1735985533453785E-2</v>
      </c>
      <c r="J134" s="121">
        <f>-VLOOKUP(B134,'Master sheet'!$B$3:$Z$634,25,FALSE)</f>
        <v>1.3238748530398998</v>
      </c>
      <c r="K134" s="185" t="str">
        <f>VLOOKUP(B134,RUC_PCON_2011_EN_LU!$A$2:$N$534,14)</f>
        <v>Urban with Significant Rural</v>
      </c>
      <c r="L134" s="185" t="str">
        <f>VLOOKUP(B134,'City and Town classifications'!$A$3:$G$634,4,FALSE)</f>
        <v>Medium Town</v>
      </c>
      <c r="M134" s="188">
        <f t="shared" si="31"/>
        <v>3</v>
      </c>
      <c r="N134" s="188" t="str">
        <f>VLOOKUP(A134,'BRES data'!$A$11:$AB$643,28,FALSE)</f>
        <v>High</v>
      </c>
      <c r="O134" s="188" t="str">
        <f>IF(ISNUMBER(MATCH(A134,'Red Wall MP List'!$A$3:$A$52,0)),"Yes","No")</f>
        <v>No</v>
      </c>
      <c r="P134" s="121"/>
      <c r="Q134" s="121">
        <f t="shared" si="26"/>
        <v>0.35844376359745267</v>
      </c>
      <c r="R134" s="121">
        <f t="shared" si="27"/>
        <v>1.6258782855508334</v>
      </c>
      <c r="S134" s="186">
        <f t="shared" si="25"/>
        <v>128.56409990545902</v>
      </c>
      <c r="T134" s="121"/>
      <c r="U134" s="121"/>
      <c r="V134" s="121"/>
      <c r="W134" s="121"/>
      <c r="X134" s="121"/>
      <c r="Y134" s="121"/>
      <c r="Z134" s="121"/>
      <c r="AA134" s="121"/>
      <c r="AB134" s="121"/>
      <c r="AC134" s="121"/>
      <c r="AD134" s="121"/>
      <c r="AE134" s="145">
        <f t="shared" si="28"/>
        <v>0.15257632883327787</v>
      </c>
      <c r="AF134" s="121">
        <f t="shared" si="29"/>
        <v>1.3618294165938218</v>
      </c>
      <c r="AG134" s="186">
        <f t="shared" si="30"/>
        <v>112.61740245921865</v>
      </c>
    </row>
    <row r="135" spans="1:33" ht="29">
      <c r="A135" s="209" t="str">
        <f>'Master sheet'!A17</f>
        <v>Newcastle upon Tyne Central</v>
      </c>
      <c r="B135" s="142" t="str">
        <f>VLOOKUP('Master sheet'!A17,Westminster_Parliamentary_Const!$A$2:$C$651,2,FALSE)</f>
        <v>E14000831</v>
      </c>
      <c r="C135" s="120">
        <f>VLOOKUP(B135,'Master sheet'!$B$3:$Z$634,9,FALSE)</f>
        <v>0.14606238003838773</v>
      </c>
      <c r="D135" s="121">
        <f>VLOOKUP(B135,'Master sheet'!$B$3:$Z$634,10,FALSE)</f>
        <v>1.8712462888612795</v>
      </c>
      <c r="E135" s="120">
        <f>VLOOKUP(B135,'Master sheet'!$B$3:$Z$634,16,FALSE)</f>
        <v>0.92419605109874692</v>
      </c>
      <c r="F135" s="121">
        <f>VLOOKUP(B135,'Master sheet'!$B$3:$Z$634,17,FALSE)</f>
        <v>1.6174542949375994</v>
      </c>
      <c r="G135" s="120">
        <f>VLOOKUP(B135,'Master sheet'!$B$3:$Z$634,21,FALSE)</f>
        <v>0.1485623003194888</v>
      </c>
      <c r="H135" s="121">
        <f>VLOOKUP(B135,'Master sheet'!$B$3:$Z$634,22,FALSE)</f>
        <v>-0.44250206531433761</v>
      </c>
      <c r="I135" s="120">
        <f>VLOOKUP(B135,'Master sheet'!$B$3:$Z$634,24,FALSE)</f>
        <v>3.7689001264222588E-2</v>
      </c>
      <c r="J135" s="121">
        <f>-VLOOKUP(B135,'Master sheet'!$B$3:$Z$634,25,FALSE)</f>
        <v>-1.4090641308229073</v>
      </c>
      <c r="K135" s="185" t="str">
        <f>VLOOKUP(B135,RUC_PCON_2011_EN_LU!$A$2:$N$534,14)</f>
        <v>Predominantly Urban</v>
      </c>
      <c r="L135" s="185" t="str">
        <f>VLOOKUP(B135,'City and Town classifications'!$A$3:$G$634,4,FALSE)</f>
        <v>Core City (outside London)</v>
      </c>
      <c r="M135" s="188">
        <f t="shared" si="31"/>
        <v>1</v>
      </c>
      <c r="N135" s="188" t="str">
        <f>VLOOKUP(A135,'BRES data'!$A$11:$AB$643,28,FALSE)</f>
        <v>Mid</v>
      </c>
      <c r="O135" s="188" t="str">
        <f>IF(ISNUMBER(MATCH(A135,'Red Wall MP List'!$A$3:$A$52,0)),"Yes","No")</f>
        <v>No</v>
      </c>
      <c r="P135" s="121"/>
      <c r="Q135" s="121">
        <f t="shared" si="26"/>
        <v>0.34988609095000106</v>
      </c>
      <c r="R135" s="121">
        <f t="shared" si="27"/>
        <v>1.6173206129033817</v>
      </c>
      <c r="S135" s="186">
        <f t="shared" si="25"/>
        <v>127.88741365472134</v>
      </c>
      <c r="T135" s="121"/>
      <c r="U135" s="121"/>
      <c r="V135" s="121"/>
      <c r="W135" s="121"/>
      <c r="X135" s="121"/>
      <c r="Y135" s="121"/>
      <c r="Z135" s="121"/>
      <c r="AA135" s="121"/>
      <c r="AB135" s="121"/>
      <c r="AC135" s="121"/>
      <c r="AD135" s="121"/>
      <c r="AE135" s="145">
        <f t="shared" si="28"/>
        <v>0.40928359691540855</v>
      </c>
      <c r="AF135" s="121">
        <f t="shared" si="29"/>
        <v>1.6185366846759524</v>
      </c>
      <c r="AG135" s="186">
        <f t="shared" si="30"/>
        <v>133.84598319888289</v>
      </c>
    </row>
    <row r="136" spans="1:33">
      <c r="A136" s="209" t="str">
        <f>'Master sheet'!A425</f>
        <v>Faversham and Mid Kent</v>
      </c>
      <c r="B136" s="142" t="str">
        <f>VLOOKUP('Master sheet'!A425,Westminster_Parliamentary_Const!$A$2:$C$651,2,FALSE)</f>
        <v>E14000700</v>
      </c>
      <c r="C136" s="120">
        <f>VLOOKUP(B136,'Master sheet'!$B$3:$Z$634,9,FALSE)</f>
        <v>0.11415153678664033</v>
      </c>
      <c r="D136" s="121">
        <f>VLOOKUP(B136,'Master sheet'!$B$3:$Z$634,10,FALSE)</f>
        <v>0.66509182898983643</v>
      </c>
      <c r="E136" s="120">
        <f>VLOOKUP(B136,'Master sheet'!$B$3:$Z$634,16,FALSE)</f>
        <v>0.31358638773305381</v>
      </c>
      <c r="F136" s="121">
        <f>VLOOKUP(B136,'Master sheet'!$B$3:$Z$634,17,FALSE)</f>
        <v>-0.41210103692153371</v>
      </c>
      <c r="G136" s="120">
        <f>VLOOKUP(B136,'Master sheet'!$B$3:$Z$634,21,FALSE)</f>
        <v>0.20801526717557253</v>
      </c>
      <c r="H136" s="121">
        <f>VLOOKUP(B136,'Master sheet'!$B$3:$Z$634,22,FALSE)</f>
        <v>1.2588730176665917</v>
      </c>
      <c r="I136" s="120">
        <f>VLOOKUP(B136,'Master sheet'!$B$3:$Z$634,24,FALSE)</f>
        <v>2.4764397905759239E-2</v>
      </c>
      <c r="J136" s="121">
        <f>-VLOOKUP(B136,'Master sheet'!$B$3:$Z$634,25,FALSE)</f>
        <v>-4.8060356320039292E-2</v>
      </c>
      <c r="K136" s="185" t="str">
        <f>VLOOKUP(B136,RUC_PCON_2011_EN_LU!$A$2:$N$534,14)</f>
        <v>Predominantly Rural</v>
      </c>
      <c r="L136" s="185" t="str">
        <f>VLOOKUP(B136,'City and Town classifications'!$A$3:$G$634,4,FALSE)</f>
        <v>Large Town</v>
      </c>
      <c r="M136" s="188">
        <f t="shared" si="31"/>
        <v>3</v>
      </c>
      <c r="N136" s="188" t="str">
        <f>VLOOKUP(A136,'BRES data'!$A$11:$AB$643,28,FALSE)</f>
        <v>High</v>
      </c>
      <c r="O136" s="188" t="str">
        <f>IF(ISNUMBER(MATCH(A136,'Red Wall MP List'!$A$3:$A$52,0)),"Yes","No")</f>
        <v>No</v>
      </c>
      <c r="P136" s="121"/>
      <c r="Q136" s="121">
        <f t="shared" si="26"/>
        <v>0.34680582101410873</v>
      </c>
      <c r="R136" s="121">
        <f t="shared" si="27"/>
        <v>1.6142403429674894</v>
      </c>
      <c r="S136" s="186">
        <f t="shared" si="25"/>
        <v>127.64384552585635</v>
      </c>
      <c r="T136" s="121"/>
      <c r="U136" s="121"/>
      <c r="V136" s="121"/>
      <c r="W136" s="121"/>
      <c r="X136" s="121"/>
      <c r="Y136" s="121"/>
      <c r="Z136" s="121"/>
      <c r="AA136" s="121"/>
      <c r="AB136" s="121"/>
      <c r="AC136" s="121"/>
      <c r="AD136" s="121"/>
      <c r="AE136" s="145">
        <f t="shared" si="28"/>
        <v>0.3659508633537138</v>
      </c>
      <c r="AF136" s="121">
        <f t="shared" si="29"/>
        <v>1.5752039511142577</v>
      </c>
      <c r="AG136" s="186">
        <f t="shared" si="30"/>
        <v>130.2625535595223</v>
      </c>
    </row>
    <row r="137" spans="1:33">
      <c r="A137" s="209" t="str">
        <f>'Master sheet'!A122</f>
        <v>East Yorkshire</v>
      </c>
      <c r="B137" s="142" t="str">
        <f>VLOOKUP('Master sheet'!A122,Westminster_Parliamentary_Const!$A$2:$C$651,2,FALSE)</f>
        <v>E14000683</v>
      </c>
      <c r="C137" s="120">
        <f>VLOOKUP(B137,'Master sheet'!$B$3:$Z$634,9,FALSE)</f>
        <v>0.11673274624635332</v>
      </c>
      <c r="D137" s="121">
        <f>VLOOKUP(B137,'Master sheet'!$B$3:$Z$634,10,FALSE)</f>
        <v>0.76265544638263905</v>
      </c>
      <c r="E137" s="120">
        <f>VLOOKUP(B137,'Master sheet'!$B$3:$Z$634,16,FALSE)</f>
        <v>-0.2024285325513269</v>
      </c>
      <c r="F137" s="121">
        <f>VLOOKUP(B137,'Master sheet'!$B$3:$Z$634,17,FALSE)</f>
        <v>-2.1272406680393852</v>
      </c>
      <c r="G137" s="120">
        <f>VLOOKUP(B137,'Master sheet'!$B$3:$Z$634,21,FALSE)</f>
        <v>0.16464471403812825</v>
      </c>
      <c r="H137" s="121">
        <f>VLOOKUP(B137,'Master sheet'!$B$3:$Z$634,22,FALSE)</f>
        <v>1.773094612340672E-2</v>
      </c>
      <c r="I137" s="120">
        <f>VLOOKUP(B137,'Master sheet'!$B$3:$Z$634,24,FALSE)</f>
        <v>1.2057134442644779E-2</v>
      </c>
      <c r="J137" s="121">
        <f>-VLOOKUP(B137,'Master sheet'!$B$3:$Z$634,25,FALSE)</f>
        <v>1.2900568034283266</v>
      </c>
      <c r="K137" s="185" t="str">
        <f>VLOOKUP(B137,RUC_PCON_2011_EN_LU!$A$2:$N$534,14)</f>
        <v>Predominantly Rural</v>
      </c>
      <c r="L137" s="185" t="str">
        <f>VLOOKUP(B137,'City and Town classifications'!$A$3:$G$634,4,FALSE)</f>
        <v>Village or smaller</v>
      </c>
      <c r="M137" s="188">
        <f t="shared" si="31"/>
        <v>3</v>
      </c>
      <c r="N137" s="188" t="str">
        <f>VLOOKUP(A137,'BRES data'!$A$11:$AB$643,28,FALSE)</f>
        <v>High</v>
      </c>
      <c r="O137" s="188" t="str">
        <f>IF(ISNUMBER(MATCH(A137,'Red Wall MP List'!$A$3:$A$52,0)),"Yes","No")</f>
        <v>No</v>
      </c>
      <c r="P137" s="121"/>
      <c r="Q137" s="121">
        <f t="shared" si="26"/>
        <v>0.3326524629509921</v>
      </c>
      <c r="R137" s="121">
        <f t="shared" si="27"/>
        <v>1.6000869849043728</v>
      </c>
      <c r="S137" s="186">
        <f t="shared" ref="S137:S200" si="32">100*(R137/AVERAGE($R$4:$R$635))</f>
        <v>126.52468811032584</v>
      </c>
      <c r="T137" s="121"/>
      <c r="U137" s="121"/>
      <c r="V137" s="121"/>
      <c r="W137" s="121"/>
      <c r="X137" s="121"/>
      <c r="Y137" s="121"/>
      <c r="Z137" s="121"/>
      <c r="AA137" s="121"/>
      <c r="AB137" s="121"/>
      <c r="AC137" s="121"/>
      <c r="AD137" s="121"/>
      <c r="AE137" s="145">
        <f t="shared" si="28"/>
        <v>-1.4199368026253212E-2</v>
      </c>
      <c r="AF137" s="121">
        <f t="shared" si="29"/>
        <v>1.1950537197342905</v>
      </c>
      <c r="AG137" s="186">
        <f t="shared" si="30"/>
        <v>98.825773680466583</v>
      </c>
    </row>
    <row r="138" spans="1:33" ht="29">
      <c r="A138" s="209" t="str">
        <f>'Master sheet'!A34</f>
        <v>Barrow and Furness</v>
      </c>
      <c r="B138" s="142" t="str">
        <f>VLOOKUP('Master sheet'!A34,Westminster_Parliamentary_Const!$A$2:$C$651,2,FALSE)</f>
        <v>E14000543</v>
      </c>
      <c r="C138" s="120">
        <f>VLOOKUP(B138,'Master sheet'!$B$3:$Z$634,9,FALSE)</f>
        <v>8.0767919642202299E-2</v>
      </c>
      <c r="D138" s="121">
        <f>VLOOKUP(B138,'Master sheet'!$B$3:$Z$634,10,FALSE)</f>
        <v>-0.59673000341190707</v>
      </c>
      <c r="E138" s="120">
        <f>VLOOKUP(B138,'Master sheet'!$B$3:$Z$634,16,FALSE)</f>
        <v>0.30077949334634851</v>
      </c>
      <c r="F138" s="121">
        <f>VLOOKUP(B138,'Master sheet'!$B$3:$Z$634,17,FALSE)</f>
        <v>-0.45466882178727663</v>
      </c>
      <c r="G138" s="120">
        <f>VLOOKUP(B138,'Master sheet'!$B$3:$Z$634,21,FALSE)</f>
        <v>0.13765182186234817</v>
      </c>
      <c r="H138" s="121">
        <f>VLOOKUP(B138,'Master sheet'!$B$3:$Z$634,22,FALSE)</f>
        <v>-0.75472897629951718</v>
      </c>
      <c r="I138" s="120">
        <f>VLOOKUP(B138,'Master sheet'!$B$3:$Z$634,24,FALSE)</f>
        <v>3.4937888198758316E-3</v>
      </c>
      <c r="J138" s="121">
        <f>-VLOOKUP(B138,'Master sheet'!$B$3:$Z$634,25,FALSE)</f>
        <v>2.1918056147239038</v>
      </c>
      <c r="K138" s="185" t="str">
        <f>VLOOKUP(B138,RUC_PCON_2011_EN_LU!$A$2:$N$534,14)</f>
        <v>Urban with Significant Rural</v>
      </c>
      <c r="L138" s="185" t="str">
        <f>VLOOKUP(B138,'City and Town classifications'!$A$3:$G$634,4,FALSE)</f>
        <v>Medium Town</v>
      </c>
      <c r="M138" s="188">
        <f t="shared" si="31"/>
        <v>3</v>
      </c>
      <c r="N138" s="188" t="str">
        <f>VLOOKUP(A138,'BRES data'!$A$11:$AB$643,28,FALSE)</f>
        <v>Mid</v>
      </c>
      <c r="O138" s="188" t="str">
        <f>IF(ISNUMBER(MATCH(A138,'Red Wall MP List'!$A$3:$A$52,0)),"Yes","No")</f>
        <v>Yes</v>
      </c>
      <c r="P138" s="121"/>
      <c r="Q138" s="121">
        <f t="shared" si="26"/>
        <v>0.33012557075619992</v>
      </c>
      <c r="R138" s="121">
        <f t="shared" si="27"/>
        <v>1.5975600927095805</v>
      </c>
      <c r="S138" s="186">
        <f t="shared" si="32"/>
        <v>126.32487756886729</v>
      </c>
      <c r="T138" s="121"/>
      <c r="U138" s="121"/>
      <c r="V138" s="121"/>
      <c r="W138" s="121"/>
      <c r="X138" s="121"/>
      <c r="Y138" s="121"/>
      <c r="Z138" s="121"/>
      <c r="AA138" s="121"/>
      <c r="AB138" s="121"/>
      <c r="AC138" s="121"/>
      <c r="AD138" s="121"/>
      <c r="AE138" s="145">
        <f t="shared" si="28"/>
        <v>9.6419453306300751E-2</v>
      </c>
      <c r="AF138" s="121">
        <f t="shared" si="29"/>
        <v>1.3056725410668446</v>
      </c>
      <c r="AG138" s="186">
        <f t="shared" si="30"/>
        <v>107.9734717473297</v>
      </c>
    </row>
    <row r="139" spans="1:33" ht="29">
      <c r="A139" s="209" t="str">
        <f>'Master sheet'!A537</f>
        <v>Delyn</v>
      </c>
      <c r="B139" s="142" t="str">
        <f>VLOOKUP('Master sheet'!A537,Westminster_Parliamentary_Const!$A$2:$C$651,2,FALSE)</f>
        <v>W07000042</v>
      </c>
      <c r="C139" s="120">
        <f>VLOOKUP(B139,'Master sheet'!$B$3:$Z$634,9,FALSE)</f>
        <v>8.5878959026274793E-2</v>
      </c>
      <c r="D139" s="121">
        <f>VLOOKUP(B139,'Master sheet'!$B$3:$Z$634,10,FALSE)</f>
        <v>-0.40354479363716816</v>
      </c>
      <c r="E139" s="120">
        <f>VLOOKUP(B139,'Master sheet'!$B$3:$Z$634,16,FALSE)</f>
        <v>0.64102021531067332</v>
      </c>
      <c r="F139" s="121">
        <f>VLOOKUP(B139,'Master sheet'!$B$3:$Z$634,17,FALSE)</f>
        <v>0.67622938177543801</v>
      </c>
      <c r="G139" s="120">
        <f>VLOOKUP(B139,'Master sheet'!$B$3:$Z$634,21,FALSE)</f>
        <v>0.15011547344110854</v>
      </c>
      <c r="H139" s="121">
        <f>VLOOKUP(B139,'Master sheet'!$B$3:$Z$634,22,FALSE)</f>
        <v>-0.39805466111538107</v>
      </c>
      <c r="I139" s="120">
        <f>VLOOKUP(B139,'Master sheet'!$B$3:$Z$634,24,FALSE)</f>
        <v>1.2395293179098488E-2</v>
      </c>
      <c r="J139" s="121">
        <f>-VLOOKUP(B139,'Master sheet'!$B$3:$Z$634,25,FALSE)</f>
        <v>1.2544475623607279</v>
      </c>
      <c r="K139" s="185" t="str">
        <f>VLOOKUP(B139,RUC_PCON_2011_EN_LU!$A$2:$N$534,14)</f>
        <v>Urban with Significant Rural</v>
      </c>
      <c r="L139" s="185" t="str">
        <f>VLOOKUP(B139,'City and Town classifications'!$A$3:$G$634,4,FALSE)</f>
        <v>Small Town</v>
      </c>
      <c r="M139" s="188">
        <f t="shared" si="31"/>
        <v>3</v>
      </c>
      <c r="N139" s="188" t="str">
        <f>VLOOKUP(A139,'BRES data'!$A$11:$AB$643,28,FALSE)</f>
        <v>Mid</v>
      </c>
      <c r="O139" s="188" t="str">
        <f>IF(ISNUMBER(MATCH(A139,'Red Wall MP List'!$A$3:$A$52,0)),"Yes","No")</f>
        <v>Yes</v>
      </c>
      <c r="P139" s="121"/>
      <c r="Q139" s="121">
        <f t="shared" si="26"/>
        <v>0.32999670968452938</v>
      </c>
      <c r="R139" s="121">
        <f t="shared" si="27"/>
        <v>1.59743123163791</v>
      </c>
      <c r="S139" s="186">
        <f t="shared" si="32"/>
        <v>126.31468805601173</v>
      </c>
      <c r="T139" s="121"/>
      <c r="U139" s="121"/>
      <c r="V139" s="121"/>
      <c r="W139" s="121"/>
      <c r="X139" s="121"/>
      <c r="Y139" s="121"/>
      <c r="Z139" s="121"/>
      <c r="AA139" s="121"/>
      <c r="AB139" s="121"/>
      <c r="AC139" s="121"/>
      <c r="AD139" s="121"/>
      <c r="AE139" s="145">
        <f t="shared" si="28"/>
        <v>0.28226937234590416</v>
      </c>
      <c r="AF139" s="121">
        <f t="shared" si="29"/>
        <v>1.4915224601064481</v>
      </c>
      <c r="AG139" s="186">
        <f t="shared" si="30"/>
        <v>123.34245619902831</v>
      </c>
    </row>
    <row r="140" spans="1:33">
      <c r="A140" s="209" t="str">
        <f>'Master sheet'!A40</f>
        <v>Bolton North East</v>
      </c>
      <c r="B140" s="142" t="str">
        <f>VLOOKUP('Master sheet'!A40,Westminster_Parliamentary_Const!$A$2:$C$651,2,FALSE)</f>
        <v>E14000578</v>
      </c>
      <c r="C140" s="120">
        <f>VLOOKUP(B140,'Master sheet'!$B$3:$Z$634,9,FALSE)</f>
        <v>0.10258702547190884</v>
      </c>
      <c r="D140" s="121">
        <f>VLOOKUP(B140,'Master sheet'!$B$3:$Z$634,10,FALSE)</f>
        <v>0.22798063175648381</v>
      </c>
      <c r="E140" s="120">
        <f>VLOOKUP(B140,'Master sheet'!$B$3:$Z$634,16,FALSE)</f>
        <v>0.96126018435893612</v>
      </c>
      <c r="F140" s="121">
        <f>VLOOKUP(B140,'Master sheet'!$B$3:$Z$634,17,FALSE)</f>
        <v>1.7406487246888742</v>
      </c>
      <c r="G140" s="120">
        <f>VLOOKUP(B140,'Master sheet'!$B$3:$Z$634,21,FALSE)</f>
        <v>0.15296052631578946</v>
      </c>
      <c r="H140" s="121">
        <f>VLOOKUP(B140,'Master sheet'!$B$3:$Z$634,22,FALSE)</f>
        <v>-0.31663732693149299</v>
      </c>
      <c r="I140" s="120">
        <f>VLOOKUP(B140,'Master sheet'!$B$3:$Z$634,24,FALSE)</f>
        <v>2.385644104803486E-2</v>
      </c>
      <c r="J140" s="121">
        <f>-VLOOKUP(B140,'Master sheet'!$B$3:$Z$634,25,FALSE)</f>
        <v>4.7550524430080995E-2</v>
      </c>
      <c r="K140" s="185" t="str">
        <f>VLOOKUP(B140,RUC_PCON_2011_EN_LU!$A$2:$N$534,14)</f>
        <v>Predominantly Urban</v>
      </c>
      <c r="L140" s="185" t="str">
        <f>VLOOKUP(B140,'City and Town classifications'!$A$3:$G$634,4,FALSE)</f>
        <v>Other City</v>
      </c>
      <c r="M140" s="188">
        <f t="shared" si="31"/>
        <v>2</v>
      </c>
      <c r="N140" s="188" t="str">
        <f>VLOOKUP(A140,'BRES data'!$A$11:$AB$643,28,FALSE)</f>
        <v>Mid</v>
      </c>
      <c r="O140" s="188" t="str">
        <f>IF(ISNUMBER(MATCH(A140,'Red Wall MP List'!$A$3:$A$52,0)),"Yes","No")</f>
        <v>Yes</v>
      </c>
      <c r="P140" s="121"/>
      <c r="Q140" s="121">
        <f t="shared" si="26"/>
        <v>0.32917895168841843</v>
      </c>
      <c r="R140" s="121">
        <f t="shared" si="27"/>
        <v>1.5966134736417992</v>
      </c>
      <c r="S140" s="186">
        <f t="shared" si="32"/>
        <v>126.25002496182762</v>
      </c>
      <c r="T140" s="121"/>
      <c r="U140" s="121"/>
      <c r="V140" s="121"/>
      <c r="W140" s="121"/>
      <c r="X140" s="121"/>
      <c r="Y140" s="121"/>
      <c r="Z140" s="121"/>
      <c r="AA140" s="121"/>
      <c r="AB140" s="121"/>
      <c r="AC140" s="121"/>
      <c r="AD140" s="121"/>
      <c r="AE140" s="145">
        <f t="shared" si="28"/>
        <v>0.42488563848598648</v>
      </c>
      <c r="AF140" s="121">
        <f t="shared" si="29"/>
        <v>1.6341387262465303</v>
      </c>
      <c r="AG140" s="186">
        <f t="shared" si="30"/>
        <v>135.13620455357648</v>
      </c>
    </row>
    <row r="141" spans="1:33" ht="29">
      <c r="A141" s="209" t="str">
        <f>'Master sheet'!A265</f>
        <v>Wyre Forest</v>
      </c>
      <c r="B141" s="142" t="str">
        <f>VLOOKUP('Master sheet'!A265,Westminster_Parliamentary_Const!$A$2:$C$651,2,FALSE)</f>
        <v>E14001058</v>
      </c>
      <c r="C141" s="120">
        <f>VLOOKUP(B141,'Master sheet'!$B$3:$Z$634,9,FALSE)</f>
        <v>9.6171754069761833E-2</v>
      </c>
      <c r="D141" s="121">
        <f>VLOOKUP(B141,'Master sheet'!$B$3:$Z$634,10,FALSE)</f>
        <v>-1.4501466003863869E-2</v>
      </c>
      <c r="E141" s="120">
        <f>VLOOKUP(B141,'Master sheet'!$B$3:$Z$634,16,FALSE)</f>
        <v>0.52403791885631079</v>
      </c>
      <c r="F141" s="121">
        <f>VLOOKUP(B141,'Master sheet'!$B$3:$Z$634,17,FALSE)</f>
        <v>0.28740153029106741</v>
      </c>
      <c r="G141" s="120">
        <f>VLOOKUP(B141,'Master sheet'!$B$3:$Z$634,21,FALSE)</f>
        <v>0.17889087656529518</v>
      </c>
      <c r="H141" s="121">
        <f>VLOOKUP(B141,'Master sheet'!$B$3:$Z$634,22,FALSE)</f>
        <v>0.4254156628590896</v>
      </c>
      <c r="I141" s="120">
        <f>VLOOKUP(B141,'Master sheet'!$B$3:$Z$634,24,FALSE)</f>
        <v>1.8208322289954948E-2</v>
      </c>
      <c r="J141" s="121">
        <f>-VLOOKUP(B141,'Master sheet'!$B$3:$Z$634,25,FALSE)</f>
        <v>0.64231623873368493</v>
      </c>
      <c r="K141" s="185" t="str">
        <f>VLOOKUP(B141,RUC_PCON_2011_EN_LU!$A$2:$N$534,14)</f>
        <v>Urban with Significant Rural</v>
      </c>
      <c r="L141" s="185" t="str">
        <f>VLOOKUP(B141,'City and Town classifications'!$A$3:$G$634,4,FALSE)</f>
        <v>Medium Town</v>
      </c>
      <c r="M141" s="188">
        <f t="shared" si="31"/>
        <v>3</v>
      </c>
      <c r="N141" s="188" t="str">
        <f>VLOOKUP(A141,'BRES data'!$A$11:$AB$643,28,FALSE)</f>
        <v>Mid</v>
      </c>
      <c r="O141" s="188" t="str">
        <f>IF(ISNUMBER(MATCH(A141,'Red Wall MP List'!$A$3:$A$52,0)),"Yes","No")</f>
        <v>No</v>
      </c>
      <c r="P141" s="121"/>
      <c r="Q141" s="121">
        <f t="shared" si="26"/>
        <v>0.32807445643496652</v>
      </c>
      <c r="R141" s="121">
        <f t="shared" si="27"/>
        <v>1.5955089783883472</v>
      </c>
      <c r="S141" s="186">
        <f t="shared" si="32"/>
        <v>126.16268851150916</v>
      </c>
      <c r="T141" s="121"/>
      <c r="U141" s="121"/>
      <c r="V141" s="121"/>
      <c r="W141" s="121"/>
      <c r="X141" s="121"/>
      <c r="Y141" s="121"/>
      <c r="Z141" s="121"/>
      <c r="AA141" s="121"/>
      <c r="AB141" s="121"/>
      <c r="AC141" s="121"/>
      <c r="AD141" s="121"/>
      <c r="AE141" s="145">
        <f t="shared" si="28"/>
        <v>0.33515799146999453</v>
      </c>
      <c r="AF141" s="121">
        <f t="shared" si="29"/>
        <v>1.5444110792305383</v>
      </c>
      <c r="AG141" s="186">
        <f t="shared" si="30"/>
        <v>127.71611624252147</v>
      </c>
    </row>
    <row r="142" spans="1:33">
      <c r="A142" s="209" t="str">
        <f>'Master sheet'!A178</f>
        <v>Grantham and Stamford</v>
      </c>
      <c r="B142" s="142" t="str">
        <f>VLOOKUP('Master sheet'!A178,Westminster_Parliamentary_Const!$A$2:$C$651,2,FALSE)</f>
        <v>E14000714</v>
      </c>
      <c r="C142" s="120">
        <f>VLOOKUP(B142,'Master sheet'!$B$3:$Z$634,9,FALSE)</f>
        <v>0.1310316437636137</v>
      </c>
      <c r="D142" s="121">
        <f>VLOOKUP(B142,'Master sheet'!$B$3:$Z$634,10,FALSE)</f>
        <v>1.303119979883925</v>
      </c>
      <c r="E142" s="120">
        <f>VLOOKUP(B142,'Master sheet'!$B$3:$Z$634,16,FALSE)</f>
        <v>0.18615914562156924</v>
      </c>
      <c r="F142" s="121">
        <f>VLOOKUP(B142,'Master sheet'!$B$3:$Z$634,17,FALSE)</f>
        <v>-0.83564598579434701</v>
      </c>
      <c r="G142" s="120">
        <f>VLOOKUP(B142,'Master sheet'!$B$3:$Z$634,21,FALSE)</f>
        <v>0.167420814479638</v>
      </c>
      <c r="H142" s="121">
        <f>VLOOKUP(B142,'Master sheet'!$B$3:$Z$634,22,FALSE)</f>
        <v>9.7175057473986484E-2</v>
      </c>
      <c r="I142" s="120">
        <f>VLOOKUP(B142,'Master sheet'!$B$3:$Z$634,24,FALSE)</f>
        <v>2.3885008060182678E-2</v>
      </c>
      <c r="J142" s="121">
        <f>-VLOOKUP(B142,'Master sheet'!$B$3:$Z$634,25,FALSE)</f>
        <v>4.4542322918505038E-2</v>
      </c>
      <c r="K142" s="185" t="str">
        <f>VLOOKUP(B142,RUC_PCON_2011_EN_LU!$A$2:$N$534,14)</f>
        <v>Predominantly Rural</v>
      </c>
      <c r="L142" s="185" t="str">
        <f>VLOOKUP(B142,'City and Town classifications'!$A$3:$G$634,4,FALSE)</f>
        <v>Medium Town</v>
      </c>
      <c r="M142" s="188">
        <f t="shared" si="31"/>
        <v>3</v>
      </c>
      <c r="N142" s="188" t="str">
        <f>VLOOKUP(A142,'BRES data'!$A$11:$AB$643,28,FALSE)</f>
        <v>High</v>
      </c>
      <c r="O142" s="188" t="str">
        <f>IF(ISNUMBER(MATCH(A142,'Red Wall MP List'!$A$3:$A$52,0)),"Yes","No")</f>
        <v>No</v>
      </c>
      <c r="P142" s="121"/>
      <c r="Q142" s="121">
        <f t="shared" si="26"/>
        <v>0.32614227954741659</v>
      </c>
      <c r="R142" s="121">
        <f t="shared" si="27"/>
        <v>1.5935768015007974</v>
      </c>
      <c r="S142" s="186">
        <f t="shared" si="32"/>
        <v>126.00990426891634</v>
      </c>
      <c r="T142" s="121"/>
      <c r="U142" s="121"/>
      <c r="V142" s="121"/>
      <c r="W142" s="121"/>
      <c r="X142" s="121"/>
      <c r="Y142" s="121"/>
      <c r="Z142" s="121"/>
      <c r="AA142" s="121"/>
      <c r="AB142" s="121"/>
      <c r="AC142" s="121"/>
      <c r="AD142" s="121"/>
      <c r="AE142" s="145">
        <f t="shared" si="28"/>
        <v>0.15229784362051738</v>
      </c>
      <c r="AF142" s="121">
        <f t="shared" si="29"/>
        <v>1.3615509313810612</v>
      </c>
      <c r="AG142" s="186">
        <f t="shared" si="30"/>
        <v>112.59437293664978</v>
      </c>
    </row>
    <row r="143" spans="1:33">
      <c r="A143" s="209" t="str">
        <f>'Master sheet'!A57</f>
        <v>Fylde</v>
      </c>
      <c r="B143" s="142" t="str">
        <f>VLOOKUP('Master sheet'!A57,Westminster_Parliamentary_Const!$A$2:$C$651,2,FALSE)</f>
        <v>E14000706</v>
      </c>
      <c r="C143" s="120">
        <f>VLOOKUP(B143,'Master sheet'!$B$3:$Z$634,9,FALSE)</f>
        <v>7.4113050487333146E-2</v>
      </c>
      <c r="D143" s="121">
        <f>VLOOKUP(B143,'Master sheet'!$B$3:$Z$634,10,FALSE)</f>
        <v>-0.84826832998266588</v>
      </c>
      <c r="E143" s="120">
        <f>VLOOKUP(B143,'Master sheet'!$B$3:$Z$634,16,FALSE)</f>
        <v>0.66603605321445303</v>
      </c>
      <c r="F143" s="121">
        <f>VLOOKUP(B143,'Master sheet'!$B$3:$Z$634,17,FALSE)</f>
        <v>0.75937747170033199</v>
      </c>
      <c r="G143" s="120">
        <f>VLOOKUP(B143,'Master sheet'!$B$3:$Z$634,21,FALSE)</f>
        <v>0.15329768270944741</v>
      </c>
      <c r="H143" s="121">
        <f>VLOOKUP(B143,'Master sheet'!$B$3:$Z$634,22,FALSE)</f>
        <v>-0.30698886836716416</v>
      </c>
      <c r="I143" s="120">
        <f>VLOOKUP(B143,'Master sheet'!$B$3:$Z$634,24,FALSE)</f>
        <v>9.1325362503180685E-3</v>
      </c>
      <c r="J143" s="121">
        <f>-VLOOKUP(B143,'Master sheet'!$B$3:$Z$634,25,FALSE)</f>
        <v>1.5980267324284658</v>
      </c>
      <c r="K143" s="185" t="str">
        <f>VLOOKUP(B143,RUC_PCON_2011_EN_LU!$A$2:$N$534,14)</f>
        <v>Predominantly Urban</v>
      </c>
      <c r="L143" s="185" t="str">
        <f>VLOOKUP(B143,'City and Town classifications'!$A$3:$G$634,4,FALSE)</f>
        <v>Medium Town</v>
      </c>
      <c r="M143" s="188">
        <f t="shared" si="31"/>
        <v>3</v>
      </c>
      <c r="N143" s="188" t="str">
        <f>VLOOKUP(A143,'BRES data'!$A$11:$AB$643,28,FALSE)</f>
        <v>Mid</v>
      </c>
      <c r="O143" s="188" t="str">
        <f>IF(ISNUMBER(MATCH(A143,'Red Wall MP List'!$A$3:$A$52,0)),"Yes","No")</f>
        <v>No</v>
      </c>
      <c r="P143" s="121"/>
      <c r="Q143" s="121">
        <f t="shared" si="26"/>
        <v>0.32531756803746131</v>
      </c>
      <c r="R143" s="121">
        <f t="shared" si="27"/>
        <v>1.5927520899908421</v>
      </c>
      <c r="S143" s="186">
        <f t="shared" si="32"/>
        <v>125.94469133514303</v>
      </c>
      <c r="T143" s="121"/>
      <c r="U143" s="121"/>
      <c r="V143" s="121"/>
      <c r="W143" s="121"/>
      <c r="X143" s="121"/>
      <c r="Y143" s="121"/>
      <c r="Z143" s="121"/>
      <c r="AA143" s="121"/>
      <c r="AB143" s="121"/>
      <c r="AC143" s="121"/>
      <c r="AD143" s="121"/>
      <c r="AE143" s="145">
        <f t="shared" si="28"/>
        <v>0.30053675144474196</v>
      </c>
      <c r="AF143" s="121">
        <f t="shared" si="29"/>
        <v>1.5097898392052858</v>
      </c>
      <c r="AG143" s="186">
        <f t="shared" si="30"/>
        <v>124.85308943897873</v>
      </c>
    </row>
    <row r="144" spans="1:33">
      <c r="A144" s="209" t="str">
        <f>'Master sheet'!A295</f>
        <v>North East Cambridgeshire</v>
      </c>
      <c r="B144" s="142" t="str">
        <f>VLOOKUP('Master sheet'!A295,Westminster_Parliamentary_Const!$A$2:$C$651,2,FALSE)</f>
        <v>E14000842</v>
      </c>
      <c r="C144" s="120">
        <f>VLOOKUP(B144,'Master sheet'!$B$3:$Z$634,9,FALSE)</f>
        <v>0.11518820937771006</v>
      </c>
      <c r="D144" s="121">
        <f>VLOOKUP(B144,'Master sheet'!$B$3:$Z$634,10,FALSE)</f>
        <v>0.70427560295910507</v>
      </c>
      <c r="E144" s="120">
        <f>VLOOKUP(B144,'Master sheet'!$B$3:$Z$634,16,FALSE)</f>
        <v>2.2705420265306669E-2</v>
      </c>
      <c r="F144" s="121">
        <f>VLOOKUP(B144,'Master sheet'!$B$3:$Z$634,17,FALSE)</f>
        <v>-1.3789364047184307</v>
      </c>
      <c r="G144" s="120">
        <f>VLOOKUP(B144,'Master sheet'!$B$3:$Z$634,21,FALSE)</f>
        <v>0.14606741573033707</v>
      </c>
      <c r="H144" s="121">
        <f>VLOOKUP(B144,'Master sheet'!$B$3:$Z$634,22,FALSE)</f>
        <v>-0.51389857753837831</v>
      </c>
      <c r="I144" s="120">
        <f>VLOOKUP(B144,'Master sheet'!$B$3:$Z$634,24,FALSE)</f>
        <v>1.2753552180303718E-2</v>
      </c>
      <c r="J144" s="121">
        <f>-VLOOKUP(B144,'Master sheet'!$B$3:$Z$634,25,FALSE)</f>
        <v>1.2167216964779146</v>
      </c>
      <c r="K144" s="185" t="str">
        <f>VLOOKUP(B144,RUC_PCON_2011_EN_LU!$A$2:$N$534,14)</f>
        <v>Predominantly Rural</v>
      </c>
      <c r="L144" s="185" t="str">
        <f>VLOOKUP(B144,'City and Town classifications'!$A$3:$G$634,4,FALSE)</f>
        <v>Small Town</v>
      </c>
      <c r="M144" s="188">
        <f t="shared" si="31"/>
        <v>3</v>
      </c>
      <c r="N144" s="188" t="str">
        <f>VLOOKUP(A144,'BRES data'!$A$11:$AB$643,28,FALSE)</f>
        <v>Very high</v>
      </c>
      <c r="O144" s="188" t="str">
        <f>IF(ISNUMBER(MATCH(A144,'Red Wall MP List'!$A$3:$A$52,0)),"Yes","No")</f>
        <v>No</v>
      </c>
      <c r="P144" s="121"/>
      <c r="Q144" s="121">
        <f t="shared" si="26"/>
        <v>0.32485993610287173</v>
      </c>
      <c r="R144" s="121">
        <f t="shared" si="27"/>
        <v>1.5922944580562524</v>
      </c>
      <c r="S144" s="186">
        <f t="shared" si="32"/>
        <v>125.90850471632822</v>
      </c>
      <c r="T144" s="121"/>
      <c r="U144" s="121"/>
      <c r="V144" s="121"/>
      <c r="W144" s="121"/>
      <c r="X144" s="121"/>
      <c r="Y144" s="121"/>
      <c r="Z144" s="121"/>
      <c r="AA144" s="121"/>
      <c r="AB144" s="121"/>
      <c r="AC144" s="121"/>
      <c r="AD144" s="121"/>
      <c r="AE144" s="145">
        <f t="shared" si="28"/>
        <v>7.0405792950526402E-3</v>
      </c>
      <c r="AF144" s="121">
        <f t="shared" si="29"/>
        <v>1.2162936670555964</v>
      </c>
      <c r="AG144" s="186">
        <f t="shared" si="30"/>
        <v>100.58222545522622</v>
      </c>
    </row>
    <row r="145" spans="1:33" ht="29">
      <c r="A145" s="209" t="str">
        <f>'Master sheet'!A320</f>
        <v>Waveney</v>
      </c>
      <c r="B145" s="142" t="str">
        <f>VLOOKUP('Master sheet'!A320,Westminster_Parliamentary_Const!$A$2:$C$651,2,FALSE)</f>
        <v>E14001022</v>
      </c>
      <c r="C145" s="120">
        <f>VLOOKUP(B145,'Master sheet'!$B$3:$Z$634,9,FALSE)</f>
        <v>0.10359585681476395</v>
      </c>
      <c r="D145" s="121">
        <f>VLOOKUP(B145,'Master sheet'!$B$3:$Z$634,10,FALSE)</f>
        <v>0.26611207234059164</v>
      </c>
      <c r="E145" s="120">
        <f>VLOOKUP(B145,'Master sheet'!$B$3:$Z$634,16,FALSE)</f>
        <v>0.33026706182400589</v>
      </c>
      <c r="F145" s="121">
        <f>VLOOKUP(B145,'Master sheet'!$B$3:$Z$634,17,FALSE)</f>
        <v>-0.35665751371606985</v>
      </c>
      <c r="G145" s="120">
        <f>VLOOKUP(B145,'Master sheet'!$B$3:$Z$634,21,FALSE)</f>
        <v>0.15927750410509031</v>
      </c>
      <c r="H145" s="121">
        <f>VLOOKUP(B145,'Master sheet'!$B$3:$Z$634,22,FALSE)</f>
        <v>-0.13586336090761508</v>
      </c>
      <c r="I145" s="120">
        <f>VLOOKUP(B145,'Master sheet'!$B$3:$Z$634,24,FALSE)</f>
        <v>1.5270467836257406E-2</v>
      </c>
      <c r="J145" s="121">
        <f>-VLOOKUP(B145,'Master sheet'!$B$3:$Z$634,25,FALSE)</f>
        <v>0.95168209620149991</v>
      </c>
      <c r="K145" s="185" t="str">
        <f>VLOOKUP(B145,RUC_PCON_2011_EN_LU!$A$2:$N$534,14)</f>
        <v>Urban with Significant Rural</v>
      </c>
      <c r="L145" s="185" t="str">
        <f>VLOOKUP(B145,'City and Town classifications'!$A$3:$G$634,4,FALSE)</f>
        <v>Large Town</v>
      </c>
      <c r="M145" s="188">
        <f t="shared" si="31"/>
        <v>3</v>
      </c>
      <c r="N145" s="188" t="str">
        <f>VLOOKUP(A145,'BRES data'!$A$11:$AB$643,28,FALSE)</f>
        <v>High</v>
      </c>
      <c r="O145" s="188" t="str">
        <f>IF(ISNUMBER(MATCH(A145,'Red Wall MP List'!$A$3:$A$52,0)),"Yes","No")</f>
        <v>No</v>
      </c>
      <c r="P145" s="121"/>
      <c r="Q145" s="121">
        <f t="shared" si="26"/>
        <v>0.32384457707674968</v>
      </c>
      <c r="R145" s="121">
        <f t="shared" si="27"/>
        <v>1.5912790990301304</v>
      </c>
      <c r="S145" s="186">
        <f t="shared" si="32"/>
        <v>125.82821659117498</v>
      </c>
      <c r="T145" s="121"/>
      <c r="U145" s="121"/>
      <c r="V145" s="121"/>
      <c r="W145" s="121"/>
      <c r="X145" s="121"/>
      <c r="Y145" s="121"/>
      <c r="Z145" s="121"/>
      <c r="AA145" s="121"/>
      <c r="AB145" s="121"/>
      <c r="AC145" s="121"/>
      <c r="AD145" s="121"/>
      <c r="AE145" s="145">
        <f t="shared" si="28"/>
        <v>0.18131832347960164</v>
      </c>
      <c r="AF145" s="121">
        <f t="shared" si="29"/>
        <v>1.3905714112401455</v>
      </c>
      <c r="AG145" s="186">
        <f t="shared" si="30"/>
        <v>114.99424109930447</v>
      </c>
    </row>
    <row r="146" spans="1:33" ht="29">
      <c r="A146" s="209" t="str">
        <f>'Master sheet'!A581</f>
        <v>Ayr, Carrick and Cumnock</v>
      </c>
      <c r="B146" s="142" t="str">
        <f>VLOOKUP('Master sheet'!A581,Westminster_Parliamentary_Const!$A$2:$C$651,2,FALSE)</f>
        <v>S14000006</v>
      </c>
      <c r="C146" s="120">
        <f>VLOOKUP(B146,'Master sheet'!$B$3:$Z$634,9,FALSE)</f>
        <v>0.1565862788720315</v>
      </c>
      <c r="D146" s="121">
        <f>VLOOKUP(B146,'Master sheet'!$B$3:$Z$634,10,FALSE)</f>
        <v>2.2690247935938435</v>
      </c>
      <c r="E146" s="120">
        <f>VLOOKUP(B146,'Master sheet'!$B$3:$Z$634,16,FALSE)</f>
        <v>-1.6430570980034559E-2</v>
      </c>
      <c r="F146" s="121">
        <f>VLOOKUP(B146,'Master sheet'!$B$3:$Z$634,17,FALSE)</f>
        <v>-1.5090173131366862</v>
      </c>
      <c r="G146" s="120">
        <f>VLOOKUP(B146,'Master sheet'!$B$3:$Z$634,21,FALSE)</f>
        <v>0.15738963531669867</v>
      </c>
      <c r="H146" s="121">
        <f>VLOOKUP(B146,'Master sheet'!$B$3:$Z$634,22,FALSE)</f>
        <v>-0.1898888046551421</v>
      </c>
      <c r="I146" s="120">
        <f>VLOOKUP(B146,'Master sheet'!$B$3:$Z$634,24,FALSE)</f>
        <v>2.8573067546249664E-2</v>
      </c>
      <c r="J146" s="121">
        <f>-VLOOKUP(B146,'Master sheet'!$B$3:$Z$634,25,FALSE)</f>
        <v>-0.44912595290158486</v>
      </c>
      <c r="K146" s="185" t="str">
        <f>VLOOKUP(B146,RUC_PCON_2011_EN_LU!$A$2:$N$534,14)</f>
        <v>Urban with Significant Rural</v>
      </c>
      <c r="L146" s="185" t="str">
        <f>VLOOKUP(B146,'City and Town classifications'!$A$3:$G$634,4,FALSE)</f>
        <v>Medium Town</v>
      </c>
      <c r="M146" s="188">
        <f t="shared" si="31"/>
        <v>3</v>
      </c>
      <c r="N146" s="188" t="str">
        <f>VLOOKUP(A146,'BRES data'!$A$11:$AB$643,28,FALSE)</f>
        <v>Very high</v>
      </c>
      <c r="O146" s="188" t="str">
        <f>IF(ISNUMBER(MATCH(A146,'Red Wall MP List'!$A$3:$A$52,0)),"Yes","No")</f>
        <v>No</v>
      </c>
      <c r="P146" s="121"/>
      <c r="Q146" s="121">
        <f t="shared" si="26"/>
        <v>0.32348192726544817</v>
      </c>
      <c r="R146" s="121">
        <f t="shared" si="27"/>
        <v>1.5909164492188288</v>
      </c>
      <c r="S146" s="186">
        <f t="shared" si="32"/>
        <v>125.79954055374634</v>
      </c>
      <c r="T146" s="121"/>
      <c r="U146" s="121"/>
      <c r="V146" s="121"/>
      <c r="W146" s="121"/>
      <c r="X146" s="121"/>
      <c r="Y146" s="121"/>
      <c r="Z146" s="121"/>
      <c r="AA146" s="121"/>
      <c r="AB146" s="121"/>
      <c r="AC146" s="121"/>
      <c r="AD146" s="121"/>
      <c r="AE146" s="145">
        <f t="shared" si="28"/>
        <v>3.0248180725107571E-2</v>
      </c>
      <c r="AF146" s="121">
        <f t="shared" si="29"/>
        <v>1.2395012684856515</v>
      </c>
      <c r="AG146" s="186">
        <f t="shared" si="30"/>
        <v>102.5013937141251</v>
      </c>
    </row>
    <row r="147" spans="1:33" ht="29">
      <c r="A147" s="209" t="str">
        <f>'Master sheet'!A5</f>
        <v>Blaydon</v>
      </c>
      <c r="B147" s="142" t="str">
        <f>VLOOKUP('Master sheet'!A5,Westminster_Parliamentary_Const!$A$2:$C$651,2,FALSE)</f>
        <v>E14000574</v>
      </c>
      <c r="C147" s="120">
        <f>VLOOKUP(B147,'Master sheet'!$B$3:$Z$634,9,FALSE)</f>
        <v>0.11415737051792828</v>
      </c>
      <c r="D147" s="121">
        <f>VLOOKUP(B147,'Master sheet'!$B$3:$Z$634,10,FALSE)</f>
        <v>0.6653123302456363</v>
      </c>
      <c r="E147" s="120">
        <f>VLOOKUP(B147,'Master sheet'!$B$3:$Z$634,16,FALSE)</f>
        <v>0.29721104321150826</v>
      </c>
      <c r="F147" s="121">
        <f>VLOOKUP(B147,'Master sheet'!$B$3:$Z$634,17,FALSE)</f>
        <v>-0.46652970023737911</v>
      </c>
      <c r="G147" s="120">
        <f>VLOOKUP(B147,'Master sheet'!$B$3:$Z$634,21,FALSE)</f>
        <v>0.14285714285714285</v>
      </c>
      <c r="H147" s="121">
        <f>VLOOKUP(B147,'Master sheet'!$B$3:$Z$634,22,FALSE)</f>
        <v>-0.6057674709654074</v>
      </c>
      <c r="I147" s="120">
        <f>VLOOKUP(B147,'Master sheet'!$B$3:$Z$634,24,FALSE)</f>
        <v>1.6392414981977854E-2</v>
      </c>
      <c r="J147" s="121">
        <f>-VLOOKUP(B147,'Master sheet'!$B$3:$Z$634,25,FALSE)</f>
        <v>0.83353732550582138</v>
      </c>
      <c r="K147" s="185" t="str">
        <f>VLOOKUP(B147,RUC_PCON_2011_EN_LU!$A$2:$N$534,14)</f>
        <v>Predominantly Urban</v>
      </c>
      <c r="L147" s="185" t="str">
        <f>VLOOKUP(B147,'City and Town classifications'!$A$3:$G$634,4,FALSE)</f>
        <v>Small Town in Conurbation</v>
      </c>
      <c r="M147" s="188">
        <f t="shared" si="31"/>
        <v>3</v>
      </c>
      <c r="N147" s="188" t="str">
        <f>VLOOKUP(A147,'BRES data'!$A$11:$AB$643,28,FALSE)</f>
        <v>Low</v>
      </c>
      <c r="O147" s="188" t="str">
        <f>IF(ISNUMBER(MATCH(A147,'Red Wall MP List'!$A$3:$A$52,0)),"Yes","No")</f>
        <v>No</v>
      </c>
      <c r="P147" s="121"/>
      <c r="Q147" s="121">
        <f t="shared" si="26"/>
        <v>0.32090035671668815</v>
      </c>
      <c r="R147" s="121">
        <f t="shared" si="27"/>
        <v>1.5883348786700688</v>
      </c>
      <c r="S147" s="186">
        <f t="shared" si="32"/>
        <v>125.59540639629228</v>
      </c>
      <c r="T147" s="121"/>
      <c r="U147" s="121"/>
      <c r="V147" s="121"/>
      <c r="W147" s="121"/>
      <c r="X147" s="121"/>
      <c r="Y147" s="121"/>
      <c r="Z147" s="121"/>
      <c r="AA147" s="121"/>
      <c r="AB147" s="121"/>
      <c r="AC147" s="121"/>
      <c r="AD147" s="121"/>
      <c r="AE147" s="145">
        <f t="shared" si="28"/>
        <v>0.10663812113716779</v>
      </c>
      <c r="AF147" s="121">
        <f t="shared" si="29"/>
        <v>1.3158912088977117</v>
      </c>
      <c r="AG147" s="186">
        <f t="shared" si="30"/>
        <v>108.81851137834619</v>
      </c>
    </row>
    <row r="148" spans="1:33">
      <c r="A148" s="209" t="str">
        <f>'Master sheet'!A44</f>
        <v>Burnley</v>
      </c>
      <c r="B148" s="142" t="str">
        <f>VLOOKUP('Master sheet'!A44,Westminster_Parliamentary_Const!$A$2:$C$651,2,FALSE)</f>
        <v>E14000609</v>
      </c>
      <c r="C148" s="120">
        <f>VLOOKUP(B148,'Master sheet'!$B$3:$Z$634,9,FALSE)</f>
        <v>0.10181768936872061</v>
      </c>
      <c r="D148" s="121">
        <f>VLOOKUP(B148,'Master sheet'!$B$3:$Z$634,10,FALSE)</f>
        <v>0.19890154523156758</v>
      </c>
      <c r="E148" s="120">
        <f>VLOOKUP(B148,'Master sheet'!$B$3:$Z$634,16,FALSE)</f>
        <v>0.40845562219618081</v>
      </c>
      <c r="F148" s="121">
        <f>VLOOKUP(B148,'Master sheet'!$B$3:$Z$634,17,FALSE)</f>
        <v>-9.6772976810699338E-2</v>
      </c>
      <c r="G148" s="120">
        <f>VLOOKUP(B148,'Master sheet'!$B$3:$Z$634,21,FALSE)</f>
        <v>0.14606741573033707</v>
      </c>
      <c r="H148" s="121">
        <f>VLOOKUP(B148,'Master sheet'!$B$3:$Z$634,22,FALSE)</f>
        <v>-0.51389857753837831</v>
      </c>
      <c r="I148" s="120">
        <f>VLOOKUP(B148,'Master sheet'!$B$3:$Z$634,24,FALSE)</f>
        <v>1.4402705640777835E-2</v>
      </c>
      <c r="J148" s="121">
        <f>-VLOOKUP(B148,'Master sheet'!$B$3:$Z$634,25,FALSE)</f>
        <v>1.0430603451630223</v>
      </c>
      <c r="K148" s="185" t="str">
        <f>VLOOKUP(B148,RUC_PCON_2011_EN_LU!$A$2:$N$534,14)</f>
        <v>Predominantly Urban</v>
      </c>
      <c r="L148" s="185" t="str">
        <f>VLOOKUP(B148,'City and Town classifications'!$A$3:$G$634,4,FALSE)</f>
        <v>Large Town</v>
      </c>
      <c r="M148" s="188">
        <f t="shared" si="31"/>
        <v>3</v>
      </c>
      <c r="N148" s="188" t="str">
        <f>VLOOKUP(A148,'BRES data'!$A$11:$AB$643,28,FALSE)</f>
        <v>Mid</v>
      </c>
      <c r="O148" s="188" t="str">
        <f>IF(ISNUMBER(MATCH(A148,'Red Wall MP List'!$A$3:$A$52,0)),"Yes","No")</f>
        <v>Yes</v>
      </c>
      <c r="P148" s="121"/>
      <c r="Q148" s="121">
        <f t="shared" si="26"/>
        <v>0.31220870440668369</v>
      </c>
      <c r="R148" s="121">
        <f t="shared" si="27"/>
        <v>1.5796432263600644</v>
      </c>
      <c r="S148" s="186">
        <f t="shared" si="32"/>
        <v>124.90812588713143</v>
      </c>
      <c r="T148" s="121"/>
      <c r="U148" s="121"/>
      <c r="V148" s="121"/>
      <c r="W148" s="121"/>
      <c r="X148" s="121"/>
      <c r="Y148" s="121"/>
      <c r="Z148" s="121"/>
      <c r="AA148" s="121"/>
      <c r="AB148" s="121"/>
      <c r="AC148" s="121"/>
      <c r="AD148" s="121"/>
      <c r="AE148" s="145">
        <f t="shared" si="28"/>
        <v>0.15782258401137805</v>
      </c>
      <c r="AF148" s="121">
        <f t="shared" si="29"/>
        <v>1.3670756717719219</v>
      </c>
      <c r="AG148" s="186">
        <f t="shared" si="30"/>
        <v>113.05124507092665</v>
      </c>
    </row>
    <row r="149" spans="1:33">
      <c r="A149" s="209" t="str">
        <f>'Master sheet'!A128</f>
        <v>Hemsworth</v>
      </c>
      <c r="B149" s="142" t="str">
        <f>VLOOKUP('Master sheet'!A128,Westminster_Parliamentary_Const!$A$2:$C$651,2,FALSE)</f>
        <v>E14000740</v>
      </c>
      <c r="C149" s="120">
        <f>VLOOKUP(B149,'Master sheet'!$B$3:$Z$634,9,FALSE)</f>
        <v>0.11858626850068382</v>
      </c>
      <c r="D149" s="121">
        <f>VLOOKUP(B149,'Master sheet'!$B$3:$Z$634,10,FALSE)</f>
        <v>0.83271420715854805</v>
      </c>
      <c r="E149" s="120">
        <f>VLOOKUP(B149,'Master sheet'!$B$3:$Z$634,16,FALSE)</f>
        <v>0.47449723557728596</v>
      </c>
      <c r="F149" s="121">
        <f>VLOOKUP(B149,'Master sheet'!$B$3:$Z$634,17,FALSE)</f>
        <v>0.12273732019868162</v>
      </c>
      <c r="G149" s="120">
        <f>VLOOKUP(B149,'Master sheet'!$B$3:$Z$634,21,FALSE)</f>
        <v>0.121875</v>
      </c>
      <c r="H149" s="121">
        <f>VLOOKUP(B149,'Master sheet'!$B$3:$Z$634,22,FALSE)</f>
        <v>-1.2062168165986298</v>
      </c>
      <c r="I149" s="120">
        <f>VLOOKUP(B149,'Master sheet'!$B$3:$Z$634,24,FALSE)</f>
        <v>1.8214680929546256E-2</v>
      </c>
      <c r="J149" s="121">
        <f>-VLOOKUP(B149,'Master sheet'!$B$3:$Z$634,25,FALSE)</f>
        <v>0.64164665280950195</v>
      </c>
      <c r="K149" s="185" t="str">
        <f>VLOOKUP(B149,RUC_PCON_2011_EN_LU!$A$2:$N$534,14)</f>
        <v>Predominantly Rural</v>
      </c>
      <c r="L149" s="185" t="str">
        <f>VLOOKUP(B149,'City and Town classifications'!$A$3:$G$634,4,FALSE)</f>
        <v>Village or smaller</v>
      </c>
      <c r="M149" s="188">
        <f t="shared" si="31"/>
        <v>3</v>
      </c>
      <c r="N149" s="188" t="str">
        <f>VLOOKUP(A149,'BRES data'!$A$11:$AB$643,28,FALSE)</f>
        <v>Mid</v>
      </c>
      <c r="O149" s="188" t="str">
        <f>IF(ISNUMBER(MATCH(A149,'Red Wall MP List'!$A$3:$A$52,0)),"Yes","No")</f>
        <v>No</v>
      </c>
      <c r="P149" s="121"/>
      <c r="Q149" s="121">
        <f t="shared" si="26"/>
        <v>0.31087370392269198</v>
      </c>
      <c r="R149" s="121">
        <f t="shared" si="27"/>
        <v>1.5783082258760728</v>
      </c>
      <c r="S149" s="186">
        <f t="shared" si="32"/>
        <v>124.80256255122674</v>
      </c>
      <c r="T149" s="121"/>
      <c r="U149" s="121"/>
      <c r="V149" s="121"/>
      <c r="W149" s="121"/>
      <c r="X149" s="121"/>
      <c r="Y149" s="121"/>
      <c r="Z149" s="121"/>
      <c r="AA149" s="121"/>
      <c r="AB149" s="121"/>
      <c r="AC149" s="121"/>
      <c r="AD149" s="121"/>
      <c r="AE149" s="145">
        <f t="shared" si="28"/>
        <v>9.772034089202547E-2</v>
      </c>
      <c r="AF149" s="121">
        <f t="shared" si="29"/>
        <v>1.3069734286525694</v>
      </c>
      <c r="AG149" s="186">
        <f t="shared" si="30"/>
        <v>108.08104952396651</v>
      </c>
    </row>
    <row r="150" spans="1:33">
      <c r="A150" s="209" t="str">
        <f>'Master sheet'!A530</f>
        <v>Totnes</v>
      </c>
      <c r="B150" s="142" t="str">
        <f>VLOOKUP('Master sheet'!A530,Westminster_Parliamentary_Const!$A$2:$C$651,2,FALSE)</f>
        <v>E14001001</v>
      </c>
      <c r="C150" s="120">
        <f>VLOOKUP(B150,'Master sheet'!$B$3:$Z$634,9,FALSE)</f>
        <v>6.7263865420022939E-2</v>
      </c>
      <c r="D150" s="121">
        <f>VLOOKUP(B150,'Master sheet'!$B$3:$Z$634,10,FALSE)</f>
        <v>-1.1071513388159948</v>
      </c>
      <c r="E150" s="120">
        <f>VLOOKUP(B150,'Master sheet'!$B$3:$Z$634,16,FALSE)</f>
        <v>0.54389803428263361</v>
      </c>
      <c r="F150" s="121">
        <f>VLOOKUP(B150,'Master sheet'!$B$3:$Z$634,17,FALSE)</f>
        <v>0.35341293753388298</v>
      </c>
      <c r="G150" s="120">
        <f>VLOOKUP(B150,'Master sheet'!$B$3:$Z$634,21,FALSE)</f>
        <v>0.27989821882951654</v>
      </c>
      <c r="H150" s="121">
        <f>VLOOKUP(B150,'Master sheet'!$B$3:$Z$634,22,FALSE)</f>
        <v>3.3159589681657695</v>
      </c>
      <c r="I150" s="120">
        <f>VLOOKUP(B150,'Master sheet'!$B$3:$Z$634,24,FALSE)</f>
        <v>2.2433070866141769E-2</v>
      </c>
      <c r="J150" s="121">
        <f>-VLOOKUP(B150,'Master sheet'!$B$3:$Z$634,25,FALSE)</f>
        <v>0.19743614461840164</v>
      </c>
      <c r="K150" s="185" t="str">
        <f>VLOOKUP(B150,RUC_PCON_2011_EN_LU!$A$2:$N$534,14)</f>
        <v>Predominantly Rural</v>
      </c>
      <c r="L150" s="185" t="str">
        <f>VLOOKUP(B150,'City and Town classifications'!$A$3:$G$634,4,FALSE)</f>
        <v>Village or smaller</v>
      </c>
      <c r="M150" s="188">
        <f t="shared" si="31"/>
        <v>3</v>
      </c>
      <c r="N150" s="188" t="str">
        <f>VLOOKUP(A150,'BRES data'!$A$11:$AB$643,28,FALSE)</f>
        <v>Very high</v>
      </c>
      <c r="O150" s="188" t="str">
        <f>IF(ISNUMBER(MATCH(A150,'Red Wall MP List'!$A$3:$A$52,0)),"Yes","No")</f>
        <v>No</v>
      </c>
      <c r="P150" s="121"/>
      <c r="Q150" s="121">
        <f t="shared" si="26"/>
        <v>0.30832358621741102</v>
      </c>
      <c r="R150" s="121">
        <f t="shared" si="27"/>
        <v>1.5757581081707916</v>
      </c>
      <c r="S150" s="186">
        <f t="shared" si="32"/>
        <v>124.60091548431771</v>
      </c>
      <c r="T150" s="121"/>
      <c r="U150" s="121"/>
      <c r="V150" s="121"/>
      <c r="W150" s="121"/>
      <c r="X150" s="121"/>
      <c r="Y150" s="121"/>
      <c r="Z150" s="121"/>
      <c r="AA150" s="121"/>
      <c r="AB150" s="121"/>
      <c r="AC150" s="121"/>
      <c r="AD150" s="121"/>
      <c r="AE150" s="145">
        <f t="shared" si="28"/>
        <v>0.6899141778755149</v>
      </c>
      <c r="AF150" s="121">
        <f t="shared" si="29"/>
        <v>1.8991672656360588</v>
      </c>
      <c r="AG150" s="186">
        <f t="shared" si="30"/>
        <v>157.05291843853692</v>
      </c>
    </row>
    <row r="151" spans="1:33">
      <c r="A151" s="209" t="str">
        <f>'Master sheet'!A246</f>
        <v>Stoke-on-Trent South</v>
      </c>
      <c r="B151" s="142" t="str">
        <f>VLOOKUP('Master sheet'!A246,Westminster_Parliamentary_Const!$A$2:$C$651,2,FALSE)</f>
        <v>E14000974</v>
      </c>
      <c r="C151" s="120">
        <f>VLOOKUP(B151,'Master sheet'!$B$3:$Z$634,9,FALSE)</f>
        <v>0.10322667397822866</v>
      </c>
      <c r="D151" s="121">
        <f>VLOOKUP(B151,'Master sheet'!$B$3:$Z$634,10,FALSE)</f>
        <v>0.25215783361107602</v>
      </c>
      <c r="E151" s="120">
        <f>VLOOKUP(B151,'Master sheet'!$B$3:$Z$634,16,FALSE)</f>
        <v>0.22774021034968839</v>
      </c>
      <c r="F151" s="121">
        <f>VLOOKUP(B151,'Master sheet'!$B$3:$Z$634,17,FALSE)</f>
        <v>-0.69743809835580128</v>
      </c>
      <c r="G151" s="120">
        <f>VLOOKUP(B151,'Master sheet'!$B$3:$Z$634,21,FALSE)</f>
        <v>0.125</v>
      </c>
      <c r="H151" s="121">
        <f>VLOOKUP(B151,'Master sheet'!$B$3:$Z$634,22,FALSE)</f>
        <v>-1.1167881906532562</v>
      </c>
      <c r="I151" s="120">
        <f>VLOOKUP(B151,'Master sheet'!$B$3:$Z$634,24,FALSE)</f>
        <v>9.3321616871704371E-3</v>
      </c>
      <c r="J151" s="121">
        <f>-VLOOKUP(B151,'Master sheet'!$B$3:$Z$634,25,FALSE)</f>
        <v>1.5770055091454358</v>
      </c>
      <c r="K151" s="185" t="str">
        <f>VLOOKUP(B151,RUC_PCON_2011_EN_LU!$A$2:$N$534,14)</f>
        <v>Predominantly Urban</v>
      </c>
      <c r="L151" s="185" t="str">
        <f>VLOOKUP(B151,'City and Town classifications'!$A$3:$G$634,4,FALSE)</f>
        <v>Other City</v>
      </c>
      <c r="M151" s="188">
        <f t="shared" si="31"/>
        <v>2</v>
      </c>
      <c r="N151" s="188" t="str">
        <f>VLOOKUP(A151,'BRES data'!$A$11:$AB$643,28,FALSE)</f>
        <v>Very low</v>
      </c>
      <c r="O151" s="188" t="str">
        <f>IF(ISNUMBER(MATCH(A151,'Red Wall MP List'!$A$3:$A$52,0)),"Yes","No")</f>
        <v>No</v>
      </c>
      <c r="P151" s="121"/>
      <c r="Q151" s="121">
        <f t="shared" si="26"/>
        <v>0.30735006608399434</v>
      </c>
      <c r="R151" s="121">
        <f t="shared" si="27"/>
        <v>1.574784588037375</v>
      </c>
      <c r="S151" s="186">
        <f t="shared" si="32"/>
        <v>124.52393571233546</v>
      </c>
      <c r="T151" s="121"/>
      <c r="U151" s="121"/>
      <c r="V151" s="121"/>
      <c r="W151" s="121"/>
      <c r="X151" s="121"/>
      <c r="Y151" s="121"/>
      <c r="Z151" s="121"/>
      <c r="AA151" s="121"/>
      <c r="AB151" s="121"/>
      <c r="AC151" s="121"/>
      <c r="AD151" s="121"/>
      <c r="AE151" s="145">
        <f t="shared" si="28"/>
        <v>3.7342634368635608E-3</v>
      </c>
      <c r="AF151" s="121">
        <f t="shared" si="29"/>
        <v>1.2129873511974074</v>
      </c>
      <c r="AG151" s="186">
        <f t="shared" si="30"/>
        <v>100.30880743449475</v>
      </c>
    </row>
    <row r="152" spans="1:33" ht="29">
      <c r="A152" s="209" t="str">
        <f>'Master sheet'!A630</f>
        <v>Ross, Skye and Lochaber</v>
      </c>
      <c r="B152" s="142" t="str">
        <f>VLOOKUP('Master sheet'!A630,Westminster_Parliamentary_Const!$A$2:$C$651,2,FALSE)</f>
        <v>S14000055</v>
      </c>
      <c r="C152" s="120">
        <f>VLOOKUP(B152,'Master sheet'!$B$3:$Z$634,9,FALSE)</f>
        <v>0.10538604578056189</v>
      </c>
      <c r="D152" s="121">
        <f>VLOOKUP(B152,'Master sheet'!$B$3:$Z$634,10,FALSE)</f>
        <v>0.33377698448582599</v>
      </c>
      <c r="E152" s="120">
        <f>VLOOKUP(B152,'Master sheet'!$B$3:$Z$634,16,FALSE)</f>
        <v>1.0225048903785866E-2</v>
      </c>
      <c r="F152" s="121">
        <f>VLOOKUP(B152,'Master sheet'!$B$3:$Z$634,17,FALSE)</f>
        <v>-1.4204188865067784</v>
      </c>
      <c r="G152" s="120">
        <f>VLOOKUP(B152,'Master sheet'!$B$3:$Z$634,21,FALSE)</f>
        <v>0.23989218328840969</v>
      </c>
      <c r="H152" s="121">
        <f>VLOOKUP(B152,'Master sheet'!$B$3:$Z$634,22,FALSE)</f>
        <v>2.1710998360176208</v>
      </c>
      <c r="I152" s="120">
        <f>VLOOKUP(B152,'Master sheet'!$B$3:$Z$634,24,FALSE)</f>
        <v>2.2360406091370466E-2</v>
      </c>
      <c r="J152" s="121">
        <f>-VLOOKUP(B152,'Master sheet'!$B$3:$Z$634,25,FALSE)</f>
        <v>0.20508798738635656</v>
      </c>
      <c r="K152" s="185" t="str">
        <f>VLOOKUP(B152,RUC_PCON_2011_EN_LU!$A$2:$N$534,14)</f>
        <v>Urban with Significant Rural</v>
      </c>
      <c r="L152" s="185" t="str">
        <f>VLOOKUP(B152,'City and Town classifications'!$A$3:$G$634,4,FALSE)</f>
        <v>Village or smaller</v>
      </c>
      <c r="M152" s="188">
        <f t="shared" si="31"/>
        <v>3</v>
      </c>
      <c r="N152" s="188" t="str">
        <f>VLOOKUP(A152,'BRES data'!$A$11:$AB$643,28,FALSE)</f>
        <v>Very high</v>
      </c>
      <c r="O152" s="188" t="str">
        <f>IF(ISNUMBER(MATCH(A152,'Red Wall MP List'!$A$3:$A$52,0)),"Yes","No")</f>
        <v>No</v>
      </c>
      <c r="P152" s="121"/>
      <c r="Q152" s="121">
        <f t="shared" si="26"/>
        <v>0.30473514887586794</v>
      </c>
      <c r="R152" s="121">
        <f t="shared" si="27"/>
        <v>1.5721696708292487</v>
      </c>
      <c r="S152" s="186">
        <f t="shared" si="32"/>
        <v>124.31716471343739</v>
      </c>
      <c r="T152" s="121"/>
      <c r="U152" s="121"/>
      <c r="V152" s="121"/>
      <c r="W152" s="121"/>
      <c r="X152" s="121"/>
      <c r="Y152" s="121"/>
      <c r="Z152" s="121"/>
      <c r="AA152" s="121"/>
      <c r="AB152" s="121"/>
      <c r="AC152" s="121"/>
      <c r="AD152" s="121"/>
      <c r="AE152" s="145">
        <f t="shared" si="28"/>
        <v>0.32238648034575623</v>
      </c>
      <c r="AF152" s="121">
        <f t="shared" si="29"/>
        <v>1.5316395681063</v>
      </c>
      <c r="AG152" s="186">
        <f t="shared" si="30"/>
        <v>126.65996751290439</v>
      </c>
    </row>
    <row r="153" spans="1:33" ht="29">
      <c r="A153" s="209" t="str">
        <f>'Master sheet'!A63</f>
        <v>Knowsley</v>
      </c>
      <c r="B153" s="142" t="str">
        <f>VLOOKUP('Master sheet'!A63,Westminster_Parliamentary_Const!$A$2:$C$651,2,FALSE)</f>
        <v>E14000775</v>
      </c>
      <c r="C153" s="120">
        <f>VLOOKUP(B153,'Master sheet'!$B$3:$Z$634,9,FALSE)</f>
        <v>0.11214257227481672</v>
      </c>
      <c r="D153" s="121">
        <f>VLOOKUP(B153,'Master sheet'!$B$3:$Z$634,10,FALSE)</f>
        <v>0.58915771823809937</v>
      </c>
      <c r="E153" s="120">
        <f>VLOOKUP(B153,'Master sheet'!$B$3:$Z$634,16,FALSE)</f>
        <v>0.477741378918</v>
      </c>
      <c r="F153" s="121">
        <f>VLOOKUP(B153,'Master sheet'!$B$3:$Z$634,17,FALSE)</f>
        <v>0.13352026191986144</v>
      </c>
      <c r="G153" s="120">
        <f>VLOOKUP(B153,'Master sheet'!$B$3:$Z$634,21,FALSE)</f>
        <v>0.1678082191780822</v>
      </c>
      <c r="H153" s="121">
        <f>VLOOKUP(B153,'Master sheet'!$B$3:$Z$634,22,FALSE)</f>
        <v>0.10826147983131337</v>
      </c>
      <c r="I153" s="120">
        <f>VLOOKUP(B153,'Master sheet'!$B$3:$Z$634,24,FALSE)</f>
        <v>2.2385376691577585E-2</v>
      </c>
      <c r="J153" s="121">
        <f>-VLOOKUP(B153,'Master sheet'!$B$3:$Z$634,25,FALSE)</f>
        <v>0.20245850002872426</v>
      </c>
      <c r="K153" s="185" t="str">
        <f>VLOOKUP(B153,RUC_PCON_2011_EN_LU!$A$2:$N$534,14)</f>
        <v>Predominantly Urban</v>
      </c>
      <c r="L153" s="185" t="str">
        <f>VLOOKUP(B153,'City and Town classifications'!$A$3:$G$634,4,FALSE)</f>
        <v>Core City (outside London)</v>
      </c>
      <c r="M153" s="188">
        <f t="shared" si="31"/>
        <v>1</v>
      </c>
      <c r="N153" s="188" t="str">
        <f>VLOOKUP(A153,'BRES data'!$A$11:$AB$643,28,FALSE)</f>
        <v>High</v>
      </c>
      <c r="O153" s="188" t="str">
        <f>IF(ISNUMBER(MATCH(A153,'Red Wall MP List'!$A$3:$A$52,0)),"Yes","No")</f>
        <v>No</v>
      </c>
      <c r="P153" s="121"/>
      <c r="Q153" s="121">
        <f t="shared" si="26"/>
        <v>0.30416902971413701</v>
      </c>
      <c r="R153" s="121">
        <f t="shared" si="27"/>
        <v>1.5716035516675178</v>
      </c>
      <c r="S153" s="186">
        <f t="shared" si="32"/>
        <v>124.27239961563518</v>
      </c>
      <c r="T153" s="121"/>
      <c r="U153" s="121"/>
      <c r="V153" s="121"/>
      <c r="W153" s="121"/>
      <c r="X153" s="121"/>
      <c r="Y153" s="121"/>
      <c r="Z153" s="121"/>
      <c r="AA153" s="121"/>
      <c r="AB153" s="121"/>
      <c r="AC153" s="121"/>
      <c r="AD153" s="121"/>
      <c r="AE153" s="145">
        <f t="shared" si="28"/>
        <v>0.25834949000449964</v>
      </c>
      <c r="AF153" s="121">
        <f t="shared" si="29"/>
        <v>1.4676025777650434</v>
      </c>
      <c r="AG153" s="186">
        <f t="shared" si="30"/>
        <v>121.36438538957496</v>
      </c>
    </row>
    <row r="154" spans="1:33">
      <c r="A154" s="209" t="str">
        <f>'Master sheet'!A505</f>
        <v>North Dorset</v>
      </c>
      <c r="B154" s="142" t="str">
        <f>VLOOKUP('Master sheet'!A505,Westminster_Parliamentary_Const!$A$2:$C$651,2,FALSE)</f>
        <v>E14000839</v>
      </c>
      <c r="C154" s="120">
        <f>VLOOKUP(B154,'Master sheet'!$B$3:$Z$634,9,FALSE)</f>
        <v>0.10256513646607576</v>
      </c>
      <c r="D154" s="121">
        <f>VLOOKUP(B154,'Master sheet'!$B$3:$Z$634,10,FALSE)</f>
        <v>0.22715327906638288</v>
      </c>
      <c r="E154" s="120">
        <f>VLOOKUP(B154,'Master sheet'!$B$3:$Z$634,16,FALSE)</f>
        <v>0.1621807073057579</v>
      </c>
      <c r="F154" s="121">
        <f>VLOOKUP(B154,'Master sheet'!$B$3:$Z$634,17,FALSE)</f>
        <v>-0.91534594839445482</v>
      </c>
      <c r="G154" s="120">
        <f>VLOOKUP(B154,'Master sheet'!$B$3:$Z$634,21,FALSE)</f>
        <v>0.20153550863723607</v>
      </c>
      <c r="H154" s="121">
        <f>VLOOKUP(B154,'Master sheet'!$B$3:$Z$634,22,FALSE)</f>
        <v>1.0734407288533974</v>
      </c>
      <c r="I154" s="120">
        <f>VLOOKUP(B154,'Master sheet'!$B$3:$Z$634,24,FALSE)</f>
        <v>1.858654572940277E-2</v>
      </c>
      <c r="J154" s="121">
        <f>-VLOOKUP(B154,'Master sheet'!$B$3:$Z$634,25,FALSE)</f>
        <v>0.60248805101936997</v>
      </c>
      <c r="K154" s="185" t="str">
        <f>VLOOKUP(B154,RUC_PCON_2011_EN_LU!$A$2:$N$534,14)</f>
        <v>Predominantly Rural</v>
      </c>
      <c r="L154" s="185" t="str">
        <f>VLOOKUP(B154,'City and Town classifications'!$A$3:$G$634,4,FALSE)</f>
        <v>Village or smaller</v>
      </c>
      <c r="M154" s="188">
        <f t="shared" si="31"/>
        <v>3</v>
      </c>
      <c r="N154" s="188" t="str">
        <f>VLOOKUP(A154,'BRES data'!$A$11:$AB$643,28,FALSE)</f>
        <v>Very high</v>
      </c>
      <c r="O154" s="188" t="str">
        <f>IF(ISNUMBER(MATCH(A154,'Red Wall MP List'!$A$3:$A$52,0)),"Yes","No")</f>
        <v>No</v>
      </c>
      <c r="P154" s="121"/>
      <c r="Q154" s="121">
        <f t="shared" si="26"/>
        <v>0.30289624010507471</v>
      </c>
      <c r="R154" s="121">
        <f t="shared" si="27"/>
        <v>1.5703307620584555</v>
      </c>
      <c r="S154" s="186">
        <f t="shared" si="32"/>
        <v>124.17175551951043</v>
      </c>
      <c r="T154" s="121"/>
      <c r="U154" s="121"/>
      <c r="V154" s="121"/>
      <c r="W154" s="121"/>
      <c r="X154" s="121"/>
      <c r="Y154" s="121"/>
      <c r="Z154" s="121"/>
      <c r="AA154" s="121"/>
      <c r="AB154" s="121"/>
      <c r="AC154" s="121"/>
      <c r="AD154" s="121"/>
      <c r="AE154" s="145">
        <f t="shared" si="28"/>
        <v>0.24693402763617384</v>
      </c>
      <c r="AF154" s="121">
        <f t="shared" si="29"/>
        <v>1.4561871153967176</v>
      </c>
      <c r="AG154" s="186">
        <f t="shared" si="30"/>
        <v>120.42037602678172</v>
      </c>
    </row>
    <row r="155" spans="1:33">
      <c r="A155" s="209" t="str">
        <f>'Master sheet'!A504</f>
        <v>North Devon</v>
      </c>
      <c r="B155" s="142" t="str">
        <f>VLOOKUP('Master sheet'!A504,Westminster_Parliamentary_Const!$A$2:$C$651,2,FALSE)</f>
        <v>E14000838</v>
      </c>
      <c r="C155" s="120">
        <f>VLOOKUP(B155,'Master sheet'!$B$3:$Z$634,9,FALSE)</f>
        <v>9.7650581349539162E-2</v>
      </c>
      <c r="D155" s="121">
        <f>VLOOKUP(B155,'Master sheet'!$B$3:$Z$634,10,FALSE)</f>
        <v>4.139471025231533E-2</v>
      </c>
      <c r="E155" s="120">
        <f>VLOOKUP(B155,'Master sheet'!$B$3:$Z$634,16,FALSE)</f>
        <v>0.28259747752084979</v>
      </c>
      <c r="F155" s="121">
        <f>VLOOKUP(B155,'Master sheet'!$B$3:$Z$634,17,FALSE)</f>
        <v>-0.51510253153105423</v>
      </c>
      <c r="G155" s="120">
        <f>VLOOKUP(B155,'Master sheet'!$B$3:$Z$634,21,FALSE)</f>
        <v>0.2184557438794727</v>
      </c>
      <c r="H155" s="121">
        <f>VLOOKUP(B155,'Master sheet'!$B$3:$Z$634,22,FALSE)</f>
        <v>1.5576498131368235</v>
      </c>
      <c r="I155" s="120">
        <f>VLOOKUP(B155,'Master sheet'!$B$3:$Z$634,24,FALSE)</f>
        <v>2.1158536585365928E-2</v>
      </c>
      <c r="J155" s="121">
        <f>-VLOOKUP(B155,'Master sheet'!$B$3:$Z$634,25,FALSE)</f>
        <v>0.33164884877332867</v>
      </c>
      <c r="K155" s="185" t="str">
        <f>VLOOKUP(B155,RUC_PCON_2011_EN_LU!$A$2:$N$534,14)</f>
        <v>Predominantly Rural</v>
      </c>
      <c r="L155" s="185" t="str">
        <f>VLOOKUP(B155,'City and Town classifications'!$A$3:$G$634,4,FALSE)</f>
        <v>Village or smaller</v>
      </c>
      <c r="M155" s="188">
        <f t="shared" si="31"/>
        <v>3</v>
      </c>
      <c r="N155" s="188" t="str">
        <f>VLOOKUP(A155,'BRES data'!$A$11:$AB$643,28,FALSE)</f>
        <v>High</v>
      </c>
      <c r="O155" s="188" t="str">
        <f>IF(ISNUMBER(MATCH(A155,'Red Wall MP List'!$A$3:$A$52,0)),"Yes","No")</f>
        <v>No</v>
      </c>
      <c r="P155" s="121"/>
      <c r="Q155" s="121">
        <f t="shared" si="26"/>
        <v>0.29810573327617623</v>
      </c>
      <c r="R155" s="121">
        <f t="shared" si="27"/>
        <v>1.565540255229557</v>
      </c>
      <c r="S155" s="186">
        <f t="shared" si="32"/>
        <v>123.79295274932667</v>
      </c>
      <c r="T155" s="121"/>
      <c r="U155" s="121"/>
      <c r="V155" s="121"/>
      <c r="W155" s="121"/>
      <c r="X155" s="121"/>
      <c r="Y155" s="121"/>
      <c r="Z155" s="121"/>
      <c r="AA155" s="121"/>
      <c r="AB155" s="121"/>
      <c r="AC155" s="121"/>
      <c r="AD155" s="121"/>
      <c r="AE155" s="145">
        <f t="shared" si="28"/>
        <v>0.35389771015785332</v>
      </c>
      <c r="AF155" s="121">
        <f t="shared" si="29"/>
        <v>1.5631507979183972</v>
      </c>
      <c r="AG155" s="186">
        <f t="shared" si="30"/>
        <v>129.26580992348312</v>
      </c>
    </row>
    <row r="156" spans="1:33" ht="29">
      <c r="A156" s="209" t="str">
        <f>'Master sheet'!A536</f>
        <v>Ynys Mon</v>
      </c>
      <c r="B156" s="142" t="str">
        <f>VLOOKUP('Master sheet'!A536,Westminster_Parliamentary_Const!$A$2:$C$651,2,FALSE)</f>
        <v>W07000041</v>
      </c>
      <c r="C156" s="120">
        <f>VLOOKUP(B156,'Master sheet'!$B$3:$Z$634,9,FALSE)</f>
        <v>9.1934104981032813E-2</v>
      </c>
      <c r="D156" s="121">
        <f>VLOOKUP(B156,'Master sheet'!$B$3:$Z$634,10,FALSE)</f>
        <v>-0.17467458670197575</v>
      </c>
      <c r="E156" s="120">
        <f>VLOOKUP(B156,'Master sheet'!$B$3:$Z$634,16,FALSE)</f>
        <v>0.54132333933714449</v>
      </c>
      <c r="F156" s="121">
        <f>VLOOKUP(B156,'Master sheet'!$B$3:$Z$634,17,FALSE)</f>
        <v>0.3448551203750041</v>
      </c>
      <c r="G156" s="120">
        <f>VLOOKUP(B156,'Master sheet'!$B$3:$Z$634,21,FALSE)</f>
        <v>0.1641025641025641</v>
      </c>
      <c r="H156" s="121">
        <f>VLOOKUP(B156,'Master sheet'!$B$3:$Z$634,22,FALSE)</f>
        <v>2.216154509366922E-3</v>
      </c>
      <c r="I156" s="120">
        <f>VLOOKUP(B156,'Master sheet'!$B$3:$Z$634,24,FALSE)</f>
        <v>1.5868055555555483E-2</v>
      </c>
      <c r="J156" s="121">
        <f>-VLOOKUP(B156,'Master sheet'!$B$3:$Z$634,25,FALSE)</f>
        <v>0.88875411930318671</v>
      </c>
      <c r="K156" s="185" t="str">
        <f>VLOOKUP(B156,RUC_PCON_2011_EN_LU!$A$2:$N$534,14)</f>
        <v>Urban with Significant Rural</v>
      </c>
      <c r="L156" s="185" t="str">
        <f>VLOOKUP(B156,'City and Town classifications'!$A$3:$G$634,4,FALSE)</f>
        <v>Village or smaller</v>
      </c>
      <c r="M156" s="188">
        <f t="shared" si="31"/>
        <v>3</v>
      </c>
      <c r="N156" s="188" t="str">
        <f>VLOOKUP(A156,'BRES data'!$A$11:$AB$643,28,FALSE)</f>
        <v>Very high</v>
      </c>
      <c r="O156" s="188" t="str">
        <f>IF(ISNUMBER(MATCH(A156,'Red Wall MP List'!$A$3:$A$52,0)),"Yes","No")</f>
        <v>Yes</v>
      </c>
      <c r="P156" s="121"/>
      <c r="Q156" s="121">
        <f t="shared" si="26"/>
        <v>0.29587172334779882</v>
      </c>
      <c r="R156" s="121">
        <f t="shared" si="27"/>
        <v>1.5633062453011795</v>
      </c>
      <c r="S156" s="186">
        <f t="shared" si="32"/>
        <v>123.61630147218361</v>
      </c>
      <c r="T156" s="121"/>
      <c r="U156" s="121"/>
      <c r="V156" s="121"/>
      <c r="W156" s="121"/>
      <c r="X156" s="121"/>
      <c r="Y156" s="121"/>
      <c r="Z156" s="121"/>
      <c r="AA156" s="121"/>
      <c r="AB156" s="121"/>
      <c r="AC156" s="121"/>
      <c r="AD156" s="121"/>
      <c r="AE156" s="145">
        <f t="shared" si="28"/>
        <v>0.2652877018713955</v>
      </c>
      <c r="AF156" s="121">
        <f t="shared" si="29"/>
        <v>1.4745407896319394</v>
      </c>
      <c r="AG156" s="186">
        <f t="shared" si="30"/>
        <v>121.93814550126052</v>
      </c>
    </row>
    <row r="157" spans="1:33">
      <c r="A157" s="209" t="str">
        <f>'Master sheet'!A41</f>
        <v>Bolton South East</v>
      </c>
      <c r="B157" s="142" t="str">
        <f>VLOOKUP('Master sheet'!A41,Westminster_Parliamentary_Const!$A$2:$C$651,2,FALSE)</f>
        <v>E14000579</v>
      </c>
      <c r="C157" s="120">
        <f>VLOOKUP(B157,'Master sheet'!$B$3:$Z$634,9,FALSE)</f>
        <v>0.10577265707025262</v>
      </c>
      <c r="D157" s="121">
        <f>VLOOKUP(B157,'Master sheet'!$B$3:$Z$634,10,FALSE)</f>
        <v>0.34838997755587231</v>
      </c>
      <c r="E157" s="120">
        <f>VLOOKUP(B157,'Master sheet'!$B$3:$Z$634,16,FALSE)</f>
        <v>0.50607727247822576</v>
      </c>
      <c r="F157" s="121">
        <f>VLOOKUP(B157,'Master sheet'!$B$3:$Z$634,17,FALSE)</f>
        <v>0.22770361228015021</v>
      </c>
      <c r="G157" s="120">
        <f>VLOOKUP(B157,'Master sheet'!$B$3:$Z$634,21,FALSE)</f>
        <v>0.17406143344709898</v>
      </c>
      <c r="H157" s="121">
        <f>VLOOKUP(B157,'Master sheet'!$B$3:$Z$634,22,FALSE)</f>
        <v>0.28721071497376938</v>
      </c>
      <c r="I157" s="120">
        <f>VLOOKUP(B157,'Master sheet'!$B$3:$Z$634,24,FALSE)</f>
        <v>2.1680956678700403E-2</v>
      </c>
      <c r="J157" s="121">
        <f>-VLOOKUP(B157,'Master sheet'!$B$3:$Z$634,25,FALSE)</f>
        <v>0.27663627320838724</v>
      </c>
      <c r="K157" s="185" t="str">
        <f>VLOOKUP(B157,RUC_PCON_2011_EN_LU!$A$2:$N$534,14)</f>
        <v>Predominantly Urban</v>
      </c>
      <c r="L157" s="185" t="str">
        <f>VLOOKUP(B157,'City and Town classifications'!$A$3:$G$634,4,FALSE)</f>
        <v>Other City</v>
      </c>
      <c r="M157" s="188">
        <f t="shared" si="31"/>
        <v>2</v>
      </c>
      <c r="N157" s="188" t="str">
        <f>VLOOKUP(A157,'BRES data'!$A$11:$AB$643,28,FALSE)</f>
        <v>Low</v>
      </c>
      <c r="O157" s="188" t="str">
        <f>IF(ISNUMBER(MATCH(A157,'Red Wall MP List'!$A$3:$A$52,0)),"Yes","No")</f>
        <v>No</v>
      </c>
      <c r="P157" s="121"/>
      <c r="Q157" s="121">
        <f t="shared" si="26"/>
        <v>0.29416113813040645</v>
      </c>
      <c r="R157" s="121">
        <f t="shared" si="27"/>
        <v>1.5615956600837873</v>
      </c>
      <c r="S157" s="186">
        <f t="shared" si="32"/>
        <v>123.4810392875908</v>
      </c>
      <c r="T157" s="121"/>
      <c r="U157" s="121"/>
      <c r="V157" s="121"/>
      <c r="W157" s="121"/>
      <c r="X157" s="121"/>
      <c r="Y157" s="121"/>
      <c r="Z157" s="121"/>
      <c r="AA157" s="121"/>
      <c r="AB157" s="121"/>
      <c r="AC157" s="121"/>
      <c r="AD157" s="121"/>
      <c r="AE157" s="145">
        <f t="shared" si="28"/>
        <v>0.28498514450454482</v>
      </c>
      <c r="AF157" s="121">
        <f t="shared" si="29"/>
        <v>1.4942382322650887</v>
      </c>
      <c r="AG157" s="186">
        <f t="shared" si="30"/>
        <v>123.56703881007378</v>
      </c>
    </row>
    <row r="158" spans="1:33">
      <c r="A158" s="209" t="str">
        <f>'Master sheet'!A120</f>
        <v>Doncaster Central</v>
      </c>
      <c r="B158" s="142" t="str">
        <f>VLOOKUP('Master sheet'!A120,Westminster_Parliamentary_Const!$A$2:$C$651,2,FALSE)</f>
        <v>E14000668</v>
      </c>
      <c r="C158" s="120">
        <f>VLOOKUP(B158,'Master sheet'!$B$3:$Z$634,9,FALSE)</f>
        <v>0.14486187866262432</v>
      </c>
      <c r="D158" s="121">
        <f>VLOOKUP(B158,'Master sheet'!$B$3:$Z$634,10,FALSE)</f>
        <v>1.82587017400792</v>
      </c>
      <c r="E158" s="120">
        <f>VLOOKUP(B158,'Master sheet'!$B$3:$Z$634,16,FALSE)</f>
        <v>8.9504499936292961E-2</v>
      </c>
      <c r="F158" s="121">
        <f>VLOOKUP(B158,'Master sheet'!$B$3:$Z$634,17,FALSE)</f>
        <v>-1.156908427692559</v>
      </c>
      <c r="G158" s="120">
        <f>VLOOKUP(B158,'Master sheet'!$B$3:$Z$634,21,FALSE)</f>
        <v>0.13755795981452859</v>
      </c>
      <c r="H158" s="121">
        <f>VLOOKUP(B158,'Master sheet'!$B$3:$Z$634,22,FALSE)</f>
        <v>-0.75741504156829287</v>
      </c>
      <c r="I158" s="120">
        <f>VLOOKUP(B158,'Master sheet'!$B$3:$Z$634,24,FALSE)</f>
        <v>2.4286107101120447E-2</v>
      </c>
      <c r="J158" s="121">
        <f>-VLOOKUP(B158,'Master sheet'!$B$3:$Z$634,25,FALSE)</f>
        <v>2.3052581881342592E-3</v>
      </c>
      <c r="K158" s="185" t="str">
        <f>VLOOKUP(B158,RUC_PCON_2011_EN_LU!$A$2:$N$534,14)</f>
        <v>Predominantly Urban</v>
      </c>
      <c r="L158" s="185" t="str">
        <f>VLOOKUP(B158,'City and Town classifications'!$A$3:$G$634,4,FALSE)</f>
        <v>Large Town</v>
      </c>
      <c r="M158" s="188">
        <f t="shared" si="31"/>
        <v>3</v>
      </c>
      <c r="N158" s="188" t="str">
        <f>VLOOKUP(A158,'BRES data'!$A$11:$AB$643,28,FALSE)</f>
        <v>Low</v>
      </c>
      <c r="O158" s="188" t="str">
        <f>IF(ISNUMBER(MATCH(A158,'Red Wall MP List'!$A$3:$A$52,0)),"Yes","No")</f>
        <v>No</v>
      </c>
      <c r="P158" s="121"/>
      <c r="Q158" s="121">
        <f t="shared" si="26"/>
        <v>0.29033789918854275</v>
      </c>
      <c r="R158" s="121">
        <f t="shared" si="27"/>
        <v>1.5577724211419235</v>
      </c>
      <c r="S158" s="186">
        <f t="shared" si="32"/>
        <v>123.17872190156478</v>
      </c>
      <c r="T158" s="121"/>
      <c r="U158" s="121"/>
      <c r="V158" s="121"/>
      <c r="W158" s="121"/>
      <c r="X158" s="121"/>
      <c r="Y158" s="121"/>
      <c r="Z158" s="121"/>
      <c r="AA158" s="121"/>
      <c r="AB158" s="121"/>
      <c r="AC158" s="121"/>
      <c r="AD158" s="121"/>
      <c r="AE158" s="145">
        <f t="shared" si="28"/>
        <v>-2.1537009266199406E-2</v>
      </c>
      <c r="AF158" s="121">
        <f t="shared" si="29"/>
        <v>1.1877160784943444</v>
      </c>
      <c r="AG158" s="186">
        <f t="shared" si="30"/>
        <v>98.218982487273522</v>
      </c>
    </row>
    <row r="159" spans="1:33">
      <c r="A159" s="209" t="str">
        <f>'Master sheet'!A38</f>
        <v>Blackpool North and Cleveleys</v>
      </c>
      <c r="B159" s="142" t="str">
        <f>VLOOKUP('Master sheet'!A38,Westminster_Parliamentary_Const!$A$2:$C$651,2,FALSE)</f>
        <v>E14000572</v>
      </c>
      <c r="C159" s="120">
        <f>VLOOKUP(B159,'Master sheet'!$B$3:$Z$634,9,FALSE)</f>
        <v>0.12476882127022257</v>
      </c>
      <c r="D159" s="121">
        <f>VLOOKUP(B159,'Master sheet'!$B$3:$Z$634,10,FALSE)</f>
        <v>1.0664000905913327</v>
      </c>
      <c r="E159" s="120">
        <f>VLOOKUP(B159,'Master sheet'!$B$3:$Z$634,16,FALSE)</f>
        <v>0.4498265288837654</v>
      </c>
      <c r="F159" s="121">
        <f>VLOOKUP(B159,'Master sheet'!$B$3:$Z$634,17,FALSE)</f>
        <v>4.073638356990724E-2</v>
      </c>
      <c r="G159" s="120">
        <f>VLOOKUP(B159,'Master sheet'!$B$3:$Z$634,21,FALSE)</f>
        <v>0.17805383022774326</v>
      </c>
      <c r="H159" s="121">
        <f>VLOOKUP(B159,'Master sheet'!$B$3:$Z$634,22,FALSE)</f>
        <v>0.40146177363672969</v>
      </c>
      <c r="I159" s="120">
        <f>VLOOKUP(B159,'Master sheet'!$B$3:$Z$634,24,FALSE)</f>
        <v>2.8281733746130078E-2</v>
      </c>
      <c r="J159" s="121">
        <f>-VLOOKUP(B159,'Master sheet'!$B$3:$Z$634,25,FALSE)</f>
        <v>-0.41844753356399034</v>
      </c>
      <c r="K159" s="185" t="str">
        <f>VLOOKUP(B159,RUC_PCON_2011_EN_LU!$A$2:$N$534,14)</f>
        <v>Predominantly Urban</v>
      </c>
      <c r="L159" s="185" t="str">
        <f>VLOOKUP(B159,'City and Town classifications'!$A$3:$G$634,4,FALSE)</f>
        <v>Large Town</v>
      </c>
      <c r="M159" s="188">
        <f t="shared" si="31"/>
        <v>3</v>
      </c>
      <c r="N159" s="188" t="str">
        <f>VLOOKUP(A159,'BRES data'!$A$11:$AB$643,28,FALSE)</f>
        <v>Very high</v>
      </c>
      <c r="O159" s="188" t="str">
        <f>IF(ISNUMBER(MATCH(A159,'Red Wall MP List'!$A$3:$A$52,0)),"Yes","No")</f>
        <v>No</v>
      </c>
      <c r="P159" s="121"/>
      <c r="Q159" s="121">
        <f t="shared" si="26"/>
        <v>0.2896838785435536</v>
      </c>
      <c r="R159" s="121">
        <f t="shared" si="27"/>
        <v>1.5571184004969343</v>
      </c>
      <c r="S159" s="186">
        <f t="shared" si="32"/>
        <v>123.12700611429467</v>
      </c>
      <c r="T159" s="121"/>
      <c r="U159" s="121"/>
      <c r="V159" s="121"/>
      <c r="W159" s="121"/>
      <c r="X159" s="121"/>
      <c r="Y159" s="121"/>
      <c r="Z159" s="121"/>
      <c r="AA159" s="121"/>
      <c r="AB159" s="121"/>
      <c r="AC159" s="121"/>
      <c r="AD159" s="121"/>
      <c r="AE159" s="145">
        <f t="shared" si="28"/>
        <v>0.27253767855849481</v>
      </c>
      <c r="AF159" s="121">
        <f t="shared" si="29"/>
        <v>1.4817907663190386</v>
      </c>
      <c r="AG159" s="186">
        <f t="shared" si="30"/>
        <v>122.53768721510684</v>
      </c>
    </row>
    <row r="160" spans="1:33">
      <c r="A160" s="209" t="str">
        <f>'Master sheet'!A83</f>
        <v>Rossendale and Darwen</v>
      </c>
      <c r="B160" s="142" t="str">
        <f>VLOOKUP('Master sheet'!A83,Westminster_Parliamentary_Const!$A$2:$C$651,2,FALSE)</f>
        <v>E14000902</v>
      </c>
      <c r="C160" s="120">
        <f>VLOOKUP(B160,'Master sheet'!$B$3:$Z$634,9,FALSE)</f>
        <v>0.10370234234442686</v>
      </c>
      <c r="D160" s="121">
        <f>VLOOKUP(B160,'Master sheet'!$B$3:$Z$634,10,FALSE)</f>
        <v>0.27013697370410117</v>
      </c>
      <c r="E160" s="120">
        <f>VLOOKUP(B160,'Master sheet'!$B$3:$Z$634,16,FALSE)</f>
        <v>4.2128475043278546E-2</v>
      </c>
      <c r="F160" s="121">
        <f>VLOOKUP(B160,'Master sheet'!$B$3:$Z$634,17,FALSE)</f>
        <v>-1.3143777074840304</v>
      </c>
      <c r="G160" s="120">
        <f>VLOOKUP(B160,'Master sheet'!$B$3:$Z$634,21,FALSE)</f>
        <v>0.14728682170542637</v>
      </c>
      <c r="H160" s="121">
        <f>VLOOKUP(B160,'Master sheet'!$B$3:$Z$634,22,FALSE)</f>
        <v>-0.47900264127539782</v>
      </c>
      <c r="I160" s="120">
        <f>VLOOKUP(B160,'Master sheet'!$B$3:$Z$634,24,FALSE)</f>
        <v>1.025355359200919E-2</v>
      </c>
      <c r="J160" s="121">
        <f>-VLOOKUP(B160,'Master sheet'!$B$3:$Z$634,25,FALSE)</f>
        <v>1.4799798731934612</v>
      </c>
      <c r="K160" s="185" t="str">
        <f>VLOOKUP(B160,RUC_PCON_2011_EN_LU!$A$2:$N$534,14)</f>
        <v>Predominantly Urban</v>
      </c>
      <c r="L160" s="185" t="str">
        <f>VLOOKUP(B160,'City and Town classifications'!$A$3:$G$634,4,FALSE)</f>
        <v>Small Town</v>
      </c>
      <c r="M160" s="188">
        <f t="shared" si="31"/>
        <v>3</v>
      </c>
      <c r="N160" s="188" t="str">
        <f>VLOOKUP(A160,'BRES data'!$A$11:$AB$643,28,FALSE)</f>
        <v>Mid</v>
      </c>
      <c r="O160" s="188" t="str">
        <f>IF(ISNUMBER(MATCH(A160,'Red Wall MP List'!$A$3:$A$52,0)),"Yes","No")</f>
        <v>No</v>
      </c>
      <c r="P160" s="121"/>
      <c r="Q160" s="121">
        <f t="shared" si="26"/>
        <v>0.28447555750594944</v>
      </c>
      <c r="R160" s="121">
        <f t="shared" si="27"/>
        <v>1.5519100794593301</v>
      </c>
      <c r="S160" s="186">
        <f t="shared" si="32"/>
        <v>122.71516525746733</v>
      </c>
      <c r="T160" s="121"/>
      <c r="U160" s="121"/>
      <c r="V160" s="121"/>
      <c r="W160" s="121"/>
      <c r="X160" s="121"/>
      <c r="Y160" s="121"/>
      <c r="Z160" s="121"/>
      <c r="AA160" s="121"/>
      <c r="AB160" s="121"/>
      <c r="AC160" s="121"/>
      <c r="AD160" s="121"/>
      <c r="AE160" s="145">
        <f t="shared" si="28"/>
        <v>-1.0815875465466418E-2</v>
      </c>
      <c r="AF160" s="121">
        <f t="shared" si="29"/>
        <v>1.1984372122950775</v>
      </c>
      <c r="AG160" s="186">
        <f t="shared" si="30"/>
        <v>99.105573880692077</v>
      </c>
    </row>
    <row r="161" spans="1:33" ht="29">
      <c r="A161" s="209" t="str">
        <f>'Master sheet'!A568</f>
        <v>Bridgend</v>
      </c>
      <c r="B161" s="142" t="str">
        <f>VLOOKUP('Master sheet'!A568,Westminster_Parliamentary_Const!$A$2:$C$651,2,FALSE)</f>
        <v>W07000073</v>
      </c>
      <c r="C161" s="120">
        <f>VLOOKUP(B161,'Master sheet'!$B$3:$Z$634,9,FALSE)</f>
        <v>0.12945441126365975</v>
      </c>
      <c r="D161" s="121">
        <f>VLOOKUP(B161,'Master sheet'!$B$3:$Z$634,10,FALSE)</f>
        <v>1.2435043188665849</v>
      </c>
      <c r="E161" s="120">
        <f>VLOOKUP(B161,'Master sheet'!$B$3:$Z$634,16,FALSE)</f>
        <v>-5.163150529564166E-3</v>
      </c>
      <c r="F161" s="121">
        <f>VLOOKUP(B161,'Master sheet'!$B$3:$Z$634,17,FALSE)</f>
        <v>-1.471566459303973</v>
      </c>
      <c r="G161" s="120">
        <f>VLOOKUP(B161,'Master sheet'!$B$3:$Z$634,21,FALSE)</f>
        <v>0.12455516014234876</v>
      </c>
      <c r="H161" s="121">
        <f>VLOOKUP(B161,'Master sheet'!$B$3:$Z$634,22,FALSE)</f>
        <v>-1.1295182441686118</v>
      </c>
      <c r="I161" s="120">
        <f>VLOOKUP(B161,'Master sheet'!$B$3:$Z$634,24,FALSE)</f>
        <v>1.5693591946967844E-2</v>
      </c>
      <c r="J161" s="121">
        <f>-VLOOKUP(B161,'Master sheet'!$B$3:$Z$634,25,FALSE)</f>
        <v>0.90712571827730004</v>
      </c>
      <c r="K161" s="185" t="str">
        <f>VLOOKUP(B161,RUC_PCON_2011_EN_LU!$A$2:$N$534,14)</f>
        <v>Urban with Significant Rural</v>
      </c>
      <c r="L161" s="185" t="str">
        <f>VLOOKUP(B161,'City and Town classifications'!$A$3:$G$634,4,FALSE)</f>
        <v>Medium Town</v>
      </c>
      <c r="M161" s="188">
        <f t="shared" si="31"/>
        <v>3</v>
      </c>
      <c r="N161" s="188" t="str">
        <f>VLOOKUP(A161,'BRES data'!$A$11:$AB$643,28,FALSE)</f>
        <v>Low</v>
      </c>
      <c r="O161" s="188" t="str">
        <f>IF(ISNUMBER(MATCH(A161,'Red Wall MP List'!$A$3:$A$52,0)),"Yes","No")</f>
        <v>Yes</v>
      </c>
      <c r="P161" s="121"/>
      <c r="Q161" s="121">
        <f t="shared" si="26"/>
        <v>0.28336256180253083</v>
      </c>
      <c r="R161" s="121">
        <f t="shared" si="27"/>
        <v>1.5507970837559115</v>
      </c>
      <c r="S161" s="186">
        <f t="shared" si="32"/>
        <v>122.62715664570327</v>
      </c>
      <c r="T161" s="121"/>
      <c r="U161" s="121"/>
      <c r="V161" s="121"/>
      <c r="W161" s="121"/>
      <c r="X161" s="121"/>
      <c r="Y161" s="121"/>
      <c r="Z161" s="121"/>
      <c r="AA161" s="121"/>
      <c r="AB161" s="121"/>
      <c r="AC161" s="121"/>
      <c r="AD161" s="121"/>
      <c r="AE161" s="145">
        <f t="shared" si="28"/>
        <v>-0.11261366658217498</v>
      </c>
      <c r="AF161" s="121">
        <f t="shared" si="29"/>
        <v>1.0966394211783688</v>
      </c>
      <c r="AG161" s="186">
        <f t="shared" si="30"/>
        <v>90.687336859256689</v>
      </c>
    </row>
    <row r="162" spans="1:33" ht="29">
      <c r="A162" s="209" t="str">
        <f>'Master sheet'!A556</f>
        <v>Dwyfor Meirionnydd</v>
      </c>
      <c r="B162" s="142" t="str">
        <f>VLOOKUP('Master sheet'!A556,Westminster_Parliamentary_Const!$A$2:$C$651,2,FALSE)</f>
        <v>W07000061</v>
      </c>
      <c r="C162" s="120">
        <f>VLOOKUP(B162,'Master sheet'!$B$3:$Z$634,9,FALSE)</f>
        <v>0.11662704853657259</v>
      </c>
      <c r="D162" s="121">
        <f>VLOOKUP(B162,'Master sheet'!$B$3:$Z$634,10,FALSE)</f>
        <v>0.75866032274881745</v>
      </c>
      <c r="E162" s="120">
        <f>VLOOKUP(B162,'Master sheet'!$B$3:$Z$634,16,FALSE)</f>
        <v>-1.1261967986416948E-2</v>
      </c>
      <c r="F162" s="121">
        <f>VLOOKUP(B162,'Master sheet'!$B$3:$Z$634,17,FALSE)</f>
        <v>-1.4918378179643712</v>
      </c>
      <c r="G162" s="120">
        <f>VLOOKUP(B162,'Master sheet'!$B$3:$Z$634,21,FALSE)</f>
        <v>0.19565217391304349</v>
      </c>
      <c r="H162" s="121">
        <f>VLOOKUP(B162,'Master sheet'!$B$3:$Z$634,22,FALSE)</f>
        <v>0.90507639593779865</v>
      </c>
      <c r="I162" s="120">
        <f>VLOOKUP(B162,'Master sheet'!$B$3:$Z$634,24,FALSE)</f>
        <v>2.0808080808080831E-2</v>
      </c>
      <c r="J162" s="121">
        <f>-VLOOKUP(B162,'Master sheet'!$B$3:$Z$634,25,FALSE)</f>
        <v>0.36855300919145245</v>
      </c>
      <c r="K162" s="185" t="str">
        <f>VLOOKUP(B162,RUC_PCON_2011_EN_LU!$A$2:$N$534,14)</f>
        <v>Urban with Significant Rural</v>
      </c>
      <c r="L162" s="185" t="str">
        <f>VLOOKUP(B162,'City and Town classifications'!$A$3:$G$634,4,FALSE)</f>
        <v>Village or smaller</v>
      </c>
      <c r="M162" s="188">
        <f t="shared" si="31"/>
        <v>3</v>
      </c>
      <c r="N162" s="188" t="str">
        <f>VLOOKUP(A162,'BRES data'!$A$11:$AB$643,28,FALSE)</f>
        <v>Very high</v>
      </c>
      <c r="O162" s="188" t="str">
        <f>IF(ISNUMBER(MATCH(A162,'Red Wall MP List'!$A$3:$A$52,0)),"Yes","No")</f>
        <v>No</v>
      </c>
      <c r="P162" s="121"/>
      <c r="Q162" s="121">
        <f t="shared" si="26"/>
        <v>0.27794420697566119</v>
      </c>
      <c r="R162" s="121">
        <f t="shared" si="27"/>
        <v>1.5453787289290419</v>
      </c>
      <c r="S162" s="186">
        <f t="shared" si="32"/>
        <v>122.19870765448688</v>
      </c>
      <c r="T162" s="121"/>
      <c r="U162" s="121"/>
      <c r="V162" s="121"/>
      <c r="W162" s="121"/>
      <c r="X162" s="121"/>
      <c r="Y162" s="121"/>
      <c r="Z162" s="121"/>
      <c r="AA162" s="121"/>
      <c r="AB162" s="121"/>
      <c r="AC162" s="121"/>
      <c r="AD162" s="121"/>
      <c r="AE162" s="145">
        <f t="shared" si="28"/>
        <v>0.13511297747842432</v>
      </c>
      <c r="AF162" s="121">
        <f t="shared" si="29"/>
        <v>1.3443660652389682</v>
      </c>
      <c r="AG162" s="186">
        <f t="shared" si="30"/>
        <v>111.17325883605085</v>
      </c>
    </row>
    <row r="163" spans="1:33">
      <c r="A163" s="209" t="str">
        <f>'Master sheet'!A331</f>
        <v>Brent North</v>
      </c>
      <c r="B163" s="142" t="str">
        <f>VLOOKUP('Master sheet'!A331,Westminster_Parliamentary_Const!$A$2:$C$651,2,FALSE)</f>
        <v>E14000592</v>
      </c>
      <c r="C163" s="120">
        <f>VLOOKUP(B163,'Master sheet'!$B$3:$Z$634,9,FALSE)</f>
        <v>6.8100883428166364E-2</v>
      </c>
      <c r="D163" s="121">
        <f>VLOOKUP(B163,'Master sheet'!$B$3:$Z$634,10,FALSE)</f>
        <v>-1.0755140362367337</v>
      </c>
      <c r="E163" s="120">
        <f>VLOOKUP(B163,'Master sheet'!$B$3:$Z$634,16,FALSE)</f>
        <v>1.1158109991898844</v>
      </c>
      <c r="F163" s="121">
        <f>VLOOKUP(B163,'Master sheet'!$B$3:$Z$634,17,FALSE)</f>
        <v>2.2543474902052472</v>
      </c>
      <c r="G163" s="120">
        <f>VLOOKUP(B163,'Master sheet'!$B$3:$Z$634,21,FALSE)</f>
        <v>0.28418803418803418</v>
      </c>
      <c r="H163" s="121">
        <f>VLOOKUP(B163,'Master sheet'!$B$3:$Z$634,22,FALSE)</f>
        <v>3.4387213019486791</v>
      </c>
      <c r="I163" s="120">
        <f>VLOOKUP(B163,'Master sheet'!$B$3:$Z$634,24,FALSE)</f>
        <v>3.3218163869694006E-2</v>
      </c>
      <c r="J163" s="121">
        <f>-VLOOKUP(B163,'Master sheet'!$B$3:$Z$634,25,FALSE)</f>
        <v>-0.93827006462377149</v>
      </c>
      <c r="K163" s="185" t="str">
        <f>VLOOKUP(B163,RUC_PCON_2011_EN_LU!$A$2:$N$534,14)</f>
        <v>Predominantly Urban</v>
      </c>
      <c r="L163" s="185" t="str">
        <f>VLOOKUP(B163,'City and Town classifications'!$A$3:$G$634,4,FALSE)</f>
        <v>Core City (London)</v>
      </c>
      <c r="M163" s="188">
        <f t="shared" si="31"/>
        <v>1</v>
      </c>
      <c r="N163" s="188" t="str">
        <f>VLOOKUP(A163,'BRES data'!$A$11:$AB$643,28,FALSE)</f>
        <v>Very low</v>
      </c>
      <c r="O163" s="188" t="str">
        <f>IF(ISNUMBER(MATCH(A163,'Red Wall MP List'!$A$3:$A$52,0)),"Yes","No")</f>
        <v>No</v>
      </c>
      <c r="P163" s="121"/>
      <c r="Q163" s="121">
        <f t="shared" si="26"/>
        <v>0.27758343173881939</v>
      </c>
      <c r="R163" s="121">
        <f t="shared" si="27"/>
        <v>1.5450179536922</v>
      </c>
      <c r="S163" s="186">
        <f t="shared" si="32"/>
        <v>122.17017984646768</v>
      </c>
      <c r="T163" s="121"/>
      <c r="U163" s="121"/>
      <c r="V163" s="121"/>
      <c r="W163" s="121"/>
      <c r="X163" s="121"/>
      <c r="Y163" s="121"/>
      <c r="Z163" s="121"/>
      <c r="AA163" s="121"/>
      <c r="AB163" s="121"/>
      <c r="AC163" s="121"/>
      <c r="AD163" s="121"/>
      <c r="AE163" s="145">
        <f t="shared" si="28"/>
        <v>0.91982117282335518</v>
      </c>
      <c r="AF163" s="121">
        <f t="shared" si="29"/>
        <v>2.129074260583899</v>
      </c>
      <c r="AG163" s="186">
        <f t="shared" si="30"/>
        <v>176.06523250867195</v>
      </c>
    </row>
    <row r="164" spans="1:33" ht="29">
      <c r="A164" s="209" t="str">
        <f>'Master sheet'!A223</f>
        <v>Dudley North</v>
      </c>
      <c r="B164" s="142" t="str">
        <f>VLOOKUP('Master sheet'!A223,Westminster_Parliamentary_Const!$A$2:$C$651,2,FALSE)</f>
        <v>E14000671</v>
      </c>
      <c r="C164" s="120">
        <f>VLOOKUP(B164,'Master sheet'!$B$3:$Z$634,9,FALSE)</f>
        <v>0.13545255117121111</v>
      </c>
      <c r="D164" s="121">
        <f>VLOOKUP(B164,'Master sheet'!$B$3:$Z$634,10,FALSE)</f>
        <v>1.4702198319400224</v>
      </c>
      <c r="E164" s="120">
        <f>VLOOKUP(B164,'Master sheet'!$B$3:$Z$634,16,FALSE)</f>
        <v>0.26807754667638961</v>
      </c>
      <c r="F164" s="121">
        <f>VLOOKUP(B164,'Master sheet'!$B$3:$Z$634,17,FALSE)</f>
        <v>-0.56336413764643456</v>
      </c>
      <c r="G164" s="120">
        <f>VLOOKUP(B164,'Master sheet'!$B$3:$Z$634,21,FALSE)</f>
        <v>0.2</v>
      </c>
      <c r="H164" s="121">
        <f>VLOOKUP(B164,'Master sheet'!$B$3:$Z$634,22,FALSE)</f>
        <v>1.0294988320357097</v>
      </c>
      <c r="I164" s="120">
        <f>VLOOKUP(B164,'Master sheet'!$B$3:$Z$634,24,FALSE)</f>
        <v>3.2586898395721819E-2</v>
      </c>
      <c r="J164" s="121">
        <f>-VLOOKUP(B164,'Master sheet'!$B$3:$Z$634,25,FALSE)</f>
        <v>-0.87179570800632888</v>
      </c>
      <c r="K164" s="185" t="str">
        <f>VLOOKUP(B164,RUC_PCON_2011_EN_LU!$A$2:$N$534,14)</f>
        <v>Predominantly Urban</v>
      </c>
      <c r="L164" s="185" t="str">
        <f>VLOOKUP(B164,'City and Town classifications'!$A$3:$G$634,4,FALSE)</f>
        <v>Large Town in Conurbation</v>
      </c>
      <c r="M164" s="188">
        <f t="shared" si="31"/>
        <v>2</v>
      </c>
      <c r="N164" s="188" t="str">
        <f>VLOOKUP(A164,'BRES data'!$A$11:$AB$643,28,FALSE)</f>
        <v>Mid</v>
      </c>
      <c r="O164" s="188" t="str">
        <f>IF(ISNUMBER(MATCH(A164,'Red Wall MP List'!$A$3:$A$52,0)),"Yes","No")</f>
        <v>Yes</v>
      </c>
      <c r="P164" s="121"/>
      <c r="Q164" s="121">
        <f t="shared" si="26"/>
        <v>0.2771638237094437</v>
      </c>
      <c r="R164" s="121">
        <f t="shared" si="27"/>
        <v>1.5445983456628243</v>
      </c>
      <c r="S164" s="186">
        <f t="shared" si="32"/>
        <v>122.13699991591002</v>
      </c>
      <c r="T164" s="121"/>
      <c r="U164" s="121"/>
      <c r="V164" s="121"/>
      <c r="W164" s="121"/>
      <c r="X164" s="121"/>
      <c r="Y164" s="121"/>
      <c r="Z164" s="121"/>
      <c r="AA164" s="121"/>
      <c r="AB164" s="121"/>
      <c r="AC164" s="121"/>
      <c r="AD164" s="121"/>
      <c r="AE164" s="145">
        <f t="shared" si="28"/>
        <v>0.26613970458074221</v>
      </c>
      <c r="AF164" s="121">
        <f t="shared" si="29"/>
        <v>1.4753927923412862</v>
      </c>
      <c r="AG164" s="186">
        <f t="shared" si="30"/>
        <v>122.0086024401735</v>
      </c>
    </row>
    <row r="165" spans="1:33">
      <c r="A165" s="209" t="str">
        <f>'Master sheet'!A454</f>
        <v>Portsmouth South</v>
      </c>
      <c r="B165" s="142" t="str">
        <f>VLOOKUP('Master sheet'!A454,Westminster_Parliamentary_Const!$A$2:$C$651,2,FALSE)</f>
        <v>E14000884</v>
      </c>
      <c r="C165" s="120">
        <f>VLOOKUP(B165,'Master sheet'!$B$3:$Z$634,9,FALSE)</f>
        <v>0.135064343145367</v>
      </c>
      <c r="D165" s="121">
        <f>VLOOKUP(B165,'Master sheet'!$B$3:$Z$634,10,FALSE)</f>
        <v>1.4555464860169522</v>
      </c>
      <c r="E165" s="120">
        <f>VLOOKUP(B165,'Master sheet'!$B$3:$Z$634,16,FALSE)</f>
        <v>0.11253304572020205</v>
      </c>
      <c r="F165" s="121">
        <f>VLOOKUP(B165,'Master sheet'!$B$3:$Z$634,17,FALSE)</f>
        <v>-1.0803657348974995</v>
      </c>
      <c r="G165" s="120">
        <f>VLOOKUP(B165,'Master sheet'!$B$3:$Z$634,21,FALSE)</f>
        <v>0.16407355021216408</v>
      </c>
      <c r="H165" s="121">
        <f>VLOOKUP(B165,'Master sheet'!$B$3:$Z$634,22,FALSE)</f>
        <v>1.3858593567896483E-3</v>
      </c>
      <c r="I165" s="120">
        <f>VLOOKUP(B165,'Master sheet'!$B$3:$Z$634,24,FALSE)</f>
        <v>2.5171240161667718E-2</v>
      </c>
      <c r="J165" s="121">
        <f>-VLOOKUP(B165,'Master sheet'!$B$3:$Z$634,25,FALSE)</f>
        <v>-9.0902200712588241E-2</v>
      </c>
      <c r="K165" s="185" t="str">
        <f>VLOOKUP(B165,RUC_PCON_2011_EN_LU!$A$2:$N$534,14)</f>
        <v>Predominantly Urban</v>
      </c>
      <c r="L165" s="185" t="str">
        <f>VLOOKUP(B165,'City and Town classifications'!$A$3:$G$634,4,FALSE)</f>
        <v>Other City</v>
      </c>
      <c r="M165" s="188">
        <f t="shared" si="31"/>
        <v>2</v>
      </c>
      <c r="N165" s="188" t="str">
        <f>VLOOKUP(A165,'BRES data'!$A$11:$AB$643,28,FALSE)</f>
        <v>Very low</v>
      </c>
      <c r="O165" s="188" t="str">
        <f>IF(ISNUMBER(MATCH(A165,'Red Wall MP List'!$A$3:$A$52,0)),"Yes","No")</f>
        <v>No</v>
      </c>
      <c r="P165" s="121"/>
      <c r="Q165" s="121">
        <f t="shared" si="26"/>
        <v>0.275051449178003</v>
      </c>
      <c r="R165" s="121">
        <f t="shared" si="27"/>
        <v>1.5424859711313836</v>
      </c>
      <c r="S165" s="186">
        <f t="shared" si="32"/>
        <v>121.96996679128355</v>
      </c>
      <c r="T165" s="121"/>
      <c r="U165" s="121"/>
      <c r="V165" s="121"/>
      <c r="W165" s="121"/>
      <c r="X165" s="121"/>
      <c r="Y165" s="121"/>
      <c r="Z165" s="121"/>
      <c r="AA165" s="121"/>
      <c r="AB165" s="121"/>
      <c r="AC165" s="121"/>
      <c r="AD165" s="121"/>
      <c r="AE165" s="145">
        <f t="shared" si="28"/>
        <v>7.1416102440913523E-2</v>
      </c>
      <c r="AF165" s="121">
        <f t="shared" si="29"/>
        <v>1.2806691902014573</v>
      </c>
      <c r="AG165" s="186">
        <f t="shared" si="30"/>
        <v>105.90580277724737</v>
      </c>
    </row>
    <row r="166" spans="1:33" ht="29">
      <c r="A166" s="209" t="str">
        <f>'Master sheet'!A573</f>
        <v>Vale of Glamorgan</v>
      </c>
      <c r="B166" s="142" t="str">
        <f>VLOOKUP('Master sheet'!A573,Westminster_Parliamentary_Const!$A$2:$C$651,2,FALSE)</f>
        <v>W07000078</v>
      </c>
      <c r="C166" s="120">
        <f>VLOOKUP(B166,'Master sheet'!$B$3:$Z$634,9,FALSE)</f>
        <v>9.4164840734788077E-2</v>
      </c>
      <c r="D166" s="121">
        <f>VLOOKUP(B166,'Master sheet'!$B$3:$Z$634,10,FALSE)</f>
        <v>-9.0358047118232143E-2</v>
      </c>
      <c r="E166" s="120">
        <f>VLOOKUP(B166,'Master sheet'!$B$3:$Z$634,16,FALSE)</f>
        <v>0.66246651110276467</v>
      </c>
      <c r="F166" s="121">
        <f>VLOOKUP(B166,'Master sheet'!$B$3:$Z$634,17,FALSE)</f>
        <v>0.74751296371803022</v>
      </c>
      <c r="G166" s="120">
        <f>VLOOKUP(B166,'Master sheet'!$B$3:$Z$634,21,FALSE)</f>
        <v>0.15505226480836237</v>
      </c>
      <c r="H166" s="121">
        <f>VLOOKUP(B166,'Master sheet'!$B$3:$Z$634,22,FALSE)</f>
        <v>-0.25677771117858345</v>
      </c>
      <c r="I166" s="120">
        <f>VLOOKUP(B166,'Master sheet'!$B$3:$Z$634,24,FALSE)</f>
        <v>1.7991701244813196E-2</v>
      </c>
      <c r="J166" s="121">
        <f>-VLOOKUP(B166,'Master sheet'!$B$3:$Z$634,25,FALSE)</f>
        <v>0.66512715616749718</v>
      </c>
      <c r="K166" s="185" t="str">
        <f>VLOOKUP(B166,RUC_PCON_2011_EN_LU!$A$2:$N$534,14)</f>
        <v>Urban with Significant Rural</v>
      </c>
      <c r="L166" s="185" t="str">
        <f>VLOOKUP(B166,'City and Town classifications'!$A$3:$G$634,4,FALSE)</f>
        <v>Medium Town</v>
      </c>
      <c r="M166" s="188">
        <f t="shared" si="31"/>
        <v>3</v>
      </c>
      <c r="N166" s="188" t="str">
        <f>VLOOKUP(A166,'BRES data'!$A$11:$AB$643,28,FALSE)</f>
        <v>Very high</v>
      </c>
      <c r="O166" s="188" t="str">
        <f>IF(ISNUMBER(MATCH(A166,'Red Wall MP List'!$A$3:$A$52,0)),"Yes","No")</f>
        <v>No</v>
      </c>
      <c r="P166" s="121"/>
      <c r="Q166" s="121">
        <f t="shared" si="26"/>
        <v>0.27337891177299617</v>
      </c>
      <c r="R166" s="121">
        <f t="shared" si="27"/>
        <v>1.5408134337263768</v>
      </c>
      <c r="S166" s="186">
        <f t="shared" si="32"/>
        <v>121.83771318537475</v>
      </c>
      <c r="T166" s="121"/>
      <c r="U166" s="121"/>
      <c r="V166" s="121"/>
      <c r="W166" s="121"/>
      <c r="X166" s="121"/>
      <c r="Y166" s="121"/>
      <c r="Z166" s="121"/>
      <c r="AA166" s="121"/>
      <c r="AB166" s="121"/>
      <c r="AC166" s="121"/>
      <c r="AD166" s="121"/>
      <c r="AE166" s="145">
        <f t="shared" si="28"/>
        <v>0.26637609039717797</v>
      </c>
      <c r="AF166" s="121">
        <f t="shared" si="29"/>
        <v>1.4756291781577218</v>
      </c>
      <c r="AG166" s="186">
        <f t="shared" si="30"/>
        <v>122.02815052475795</v>
      </c>
    </row>
    <row r="167" spans="1:33">
      <c r="A167" s="209" t="str">
        <f>'Master sheet'!A414</f>
        <v>Crawley</v>
      </c>
      <c r="B167" s="142" t="str">
        <f>VLOOKUP('Master sheet'!A414,Westminster_Parliamentary_Const!$A$2:$C$651,2,FALSE)</f>
        <v>E14000652</v>
      </c>
      <c r="C167" s="120">
        <f>VLOOKUP(B167,'Master sheet'!$B$3:$Z$634,9,FALSE)</f>
        <v>8.7136456115270003E-2</v>
      </c>
      <c r="D167" s="121">
        <f>VLOOKUP(B167,'Master sheet'!$B$3:$Z$634,10,FALSE)</f>
        <v>-0.35601437552188142</v>
      </c>
      <c r="E167" s="120">
        <f>VLOOKUP(B167,'Master sheet'!$B$3:$Z$634,16,FALSE)</f>
        <v>0.47564378852850886</v>
      </c>
      <c r="F167" s="121">
        <f>VLOOKUP(B167,'Master sheet'!$B$3:$Z$634,17,FALSE)</f>
        <v>0.126548253426608</v>
      </c>
      <c r="G167" s="120">
        <f>VLOOKUP(B167,'Master sheet'!$B$3:$Z$634,21,FALSE)</f>
        <v>0.21524064171122995</v>
      </c>
      <c r="H167" s="121">
        <f>VLOOKUP(B167,'Master sheet'!$B$3:$Z$634,22,FALSE)</f>
        <v>1.4656427189992425</v>
      </c>
      <c r="I167" s="120">
        <f>VLOOKUP(B167,'Master sheet'!$B$3:$Z$634,24,FALSE)</f>
        <v>2.0786639612923263E-2</v>
      </c>
      <c r="J167" s="121">
        <f>-VLOOKUP(B167,'Master sheet'!$B$3:$Z$634,25,FALSE)</f>
        <v>0.37081083844392182</v>
      </c>
      <c r="K167" s="185" t="str">
        <f>VLOOKUP(B167,RUC_PCON_2011_EN_LU!$A$2:$N$534,14)</f>
        <v>Predominantly Urban</v>
      </c>
      <c r="L167" s="185" t="str">
        <f>VLOOKUP(B167,'City and Town classifications'!$A$3:$G$634,4,FALSE)</f>
        <v>Large Town</v>
      </c>
      <c r="M167" s="188">
        <f t="shared" si="31"/>
        <v>3</v>
      </c>
      <c r="N167" s="188" t="str">
        <f>VLOOKUP(A167,'BRES data'!$A$11:$AB$643,28,FALSE)</f>
        <v>Low</v>
      </c>
      <c r="O167" s="188" t="str">
        <f>IF(ISNUMBER(MATCH(A167,'Red Wall MP List'!$A$3:$A$52,0)),"Yes","No")</f>
        <v>No</v>
      </c>
      <c r="P167" s="121"/>
      <c r="Q167" s="121">
        <f t="shared" si="26"/>
        <v>0.27029731637832188</v>
      </c>
      <c r="R167" s="121">
        <f t="shared" si="27"/>
        <v>1.5377318383317027</v>
      </c>
      <c r="S167" s="186">
        <f t="shared" si="32"/>
        <v>121.59404024767089</v>
      </c>
      <c r="T167" s="121"/>
      <c r="U167" s="121"/>
      <c r="V167" s="121"/>
      <c r="W167" s="121"/>
      <c r="X167" s="121"/>
      <c r="Y167" s="121"/>
      <c r="Z167" s="121"/>
      <c r="AA167" s="121"/>
      <c r="AB167" s="121"/>
      <c r="AC167" s="121"/>
      <c r="AD167" s="121"/>
      <c r="AE167" s="145">
        <f t="shared" si="28"/>
        <v>0.4017468588369727</v>
      </c>
      <c r="AF167" s="121">
        <f t="shared" si="29"/>
        <v>1.6109999465975164</v>
      </c>
      <c r="AG167" s="186">
        <f t="shared" si="30"/>
        <v>133.22272755829624</v>
      </c>
    </row>
    <row r="168" spans="1:33">
      <c r="A168" s="209" t="str">
        <f>'Master sheet'!A103</f>
        <v>Workington</v>
      </c>
      <c r="B168" s="142" t="str">
        <f>VLOOKUP('Master sheet'!A103,Westminster_Parliamentary_Const!$A$2:$C$651,2,FALSE)</f>
        <v>E14001053</v>
      </c>
      <c r="C168" s="120">
        <f>VLOOKUP(B168,'Master sheet'!$B$3:$Z$634,9,FALSE)</f>
        <v>9.3662964818306535E-2</v>
      </c>
      <c r="D168" s="121">
        <f>VLOOKUP(B168,'Master sheet'!$B$3:$Z$634,10,FALSE)</f>
        <v>-0.10932777067554153</v>
      </c>
      <c r="E168" s="120">
        <f>VLOOKUP(B168,'Master sheet'!$B$3:$Z$634,16,FALSE)</f>
        <v>0.22878308039817305</v>
      </c>
      <c r="F168" s="121">
        <f>VLOOKUP(B168,'Master sheet'!$B$3:$Z$634,17,FALSE)</f>
        <v>-0.69397178821640437</v>
      </c>
      <c r="G168" s="120">
        <f>VLOOKUP(B168,'Master sheet'!$B$3:$Z$634,21,FALSE)</f>
        <v>0.18949771689497716</v>
      </c>
      <c r="H168" s="121">
        <f>VLOOKUP(B168,'Master sheet'!$B$3:$Z$634,22,FALSE)</f>
        <v>0.72895331287682807</v>
      </c>
      <c r="I168" s="120">
        <f>VLOOKUP(B168,'Master sheet'!$B$3:$Z$634,24,FALSE)</f>
        <v>1.5783549783549677E-2</v>
      </c>
      <c r="J168" s="121">
        <f>-VLOOKUP(B168,'Master sheet'!$B$3:$Z$634,25,FALSE)</f>
        <v>0.89765285851222143</v>
      </c>
      <c r="K168" s="185" t="str">
        <f>VLOOKUP(B168,RUC_PCON_2011_EN_LU!$A$2:$N$534,14)</f>
        <v>Predominantly Rural</v>
      </c>
      <c r="L168" s="185" t="str">
        <f>VLOOKUP(B168,'City and Town classifications'!$A$3:$G$634,4,FALSE)</f>
        <v>Small Town</v>
      </c>
      <c r="M168" s="188">
        <f t="shared" si="31"/>
        <v>3</v>
      </c>
      <c r="N168" s="188" t="str">
        <f>VLOOKUP(A168,'BRES data'!$A$11:$AB$643,28,FALSE)</f>
        <v>High</v>
      </c>
      <c r="O168" s="188" t="str">
        <f>IF(ISNUMBER(MATCH(A168,'Red Wall MP List'!$A$3:$A$52,0)),"Yes","No")</f>
        <v>Yes</v>
      </c>
      <c r="P168" s="121"/>
      <c r="Q168" s="121">
        <f t="shared" si="26"/>
        <v>0.26860528338896389</v>
      </c>
      <c r="R168" s="121">
        <f t="shared" si="27"/>
        <v>1.5360398053423445</v>
      </c>
      <c r="S168" s="186">
        <f t="shared" si="32"/>
        <v>121.46024505511532</v>
      </c>
      <c r="T168" s="121"/>
      <c r="U168" s="121"/>
      <c r="V168" s="121"/>
      <c r="W168" s="121"/>
      <c r="X168" s="121"/>
      <c r="Y168" s="121"/>
      <c r="Z168" s="121"/>
      <c r="AA168" s="121"/>
      <c r="AB168" s="121"/>
      <c r="AC168" s="121"/>
      <c r="AD168" s="121"/>
      <c r="AE168" s="145">
        <f t="shared" si="28"/>
        <v>0.20582665312427589</v>
      </c>
      <c r="AF168" s="121">
        <f t="shared" si="29"/>
        <v>1.4150797408848197</v>
      </c>
      <c r="AG168" s="186">
        <f t="shared" si="30"/>
        <v>117.02097395553905</v>
      </c>
    </row>
    <row r="169" spans="1:33" ht="29">
      <c r="A169" s="209" t="str">
        <f>'Master sheet'!A135</f>
        <v>Leeds East</v>
      </c>
      <c r="B169" s="142" t="str">
        <f>VLOOKUP('Master sheet'!A135,Westminster_Parliamentary_Const!$A$2:$C$651,2,FALSE)</f>
        <v>E14000778</v>
      </c>
      <c r="C169" s="120">
        <f>VLOOKUP(B169,'Master sheet'!$B$3:$Z$634,9,FALSE)</f>
        <v>0.13310086745255395</v>
      </c>
      <c r="D169" s="121">
        <f>VLOOKUP(B169,'Master sheet'!$B$3:$Z$634,10,FALSE)</f>
        <v>1.3813317451198766</v>
      </c>
      <c r="E169" s="120">
        <f>VLOOKUP(B169,'Master sheet'!$B$3:$Z$634,16,FALSE)</f>
        <v>8.065080174133453E-2</v>
      </c>
      <c r="F169" s="121">
        <f>VLOOKUP(B169,'Master sheet'!$B$3:$Z$634,17,FALSE)</f>
        <v>-1.1863365082755022</v>
      </c>
      <c r="G169" s="120">
        <f>VLOOKUP(B169,'Master sheet'!$B$3:$Z$634,21,FALSE)</f>
        <v>0.15323854660347552</v>
      </c>
      <c r="H169" s="121">
        <f>VLOOKUP(B169,'Master sheet'!$B$3:$Z$634,22,FALSE)</f>
        <v>-0.3086811757914284</v>
      </c>
      <c r="I169" s="120">
        <f>VLOOKUP(B169,'Master sheet'!$B$3:$Z$634,24,FALSE)</f>
        <v>2.2769511876794546E-2</v>
      </c>
      <c r="J169" s="121">
        <f>-VLOOKUP(B169,'Master sheet'!$B$3:$Z$634,25,FALSE)</f>
        <v>0.16200778579792405</v>
      </c>
      <c r="K169" s="185" t="str">
        <f>VLOOKUP(B169,RUC_PCON_2011_EN_LU!$A$2:$N$534,14)</f>
        <v>Predominantly Urban</v>
      </c>
      <c r="L169" s="185" t="str">
        <f>VLOOKUP(B169,'City and Town classifications'!$A$3:$G$634,4,FALSE)</f>
        <v>Core City (outside London)</v>
      </c>
      <c r="M169" s="188">
        <f t="shared" si="31"/>
        <v>1</v>
      </c>
      <c r="N169" s="188" t="str">
        <f>VLOOKUP(A169,'BRES data'!$A$11:$AB$643,28,FALSE)</f>
        <v>Very low</v>
      </c>
      <c r="O169" s="188" t="str">
        <f>IF(ISNUMBER(MATCH(A169,'Red Wall MP List'!$A$3:$A$52,0)),"Yes","No")</f>
        <v>No</v>
      </c>
      <c r="P169" s="121"/>
      <c r="Q169" s="121">
        <f t="shared" si="26"/>
        <v>0.26527689629477846</v>
      </c>
      <c r="R169" s="121">
        <f t="shared" si="27"/>
        <v>1.5327114182481592</v>
      </c>
      <c r="S169" s="186">
        <f t="shared" si="32"/>
        <v>121.19705740158449</v>
      </c>
      <c r="T169" s="121"/>
      <c r="U169" s="121"/>
      <c r="V169" s="121"/>
      <c r="W169" s="121"/>
      <c r="X169" s="121"/>
      <c r="Y169" s="121"/>
      <c r="Z169" s="121"/>
      <c r="AA169" s="121"/>
      <c r="AB169" s="121"/>
      <c r="AC169" s="121"/>
      <c r="AD169" s="121"/>
      <c r="AE169" s="145">
        <f t="shared" si="28"/>
        <v>1.2080461712717504E-2</v>
      </c>
      <c r="AF169" s="121">
        <f t="shared" si="29"/>
        <v>1.2213335494732613</v>
      </c>
      <c r="AG169" s="186">
        <f t="shared" si="30"/>
        <v>100.99900193226614</v>
      </c>
    </row>
    <row r="170" spans="1:33">
      <c r="A170" s="209" t="str">
        <f>'Master sheet'!A165</f>
        <v>Boston and Skegness</v>
      </c>
      <c r="B170" s="142" t="str">
        <f>VLOOKUP('Master sheet'!A165,Westminster_Parliamentary_Const!$A$2:$C$651,2,FALSE)</f>
        <v>E14000582</v>
      </c>
      <c r="C170" s="120">
        <f>VLOOKUP(B170,'Master sheet'!$B$3:$Z$634,9,FALSE)</f>
        <v>0.12569146140004733</v>
      </c>
      <c r="D170" s="121">
        <f>VLOOKUP(B170,'Master sheet'!$B$3:$Z$634,10,FALSE)</f>
        <v>1.1012737070189891</v>
      </c>
      <c r="E170" s="120">
        <f>VLOOKUP(B170,'Master sheet'!$B$3:$Z$634,16,FALSE)</f>
        <v>0.16453125225811269</v>
      </c>
      <c r="F170" s="121">
        <f>VLOOKUP(B170,'Master sheet'!$B$3:$Z$634,17,FALSE)</f>
        <v>-0.90753316499608727</v>
      </c>
      <c r="G170" s="120">
        <f>VLOOKUP(B170,'Master sheet'!$B$3:$Z$634,21,FALSE)</f>
        <v>0.15074626865671642</v>
      </c>
      <c r="H170" s="121">
        <f>VLOOKUP(B170,'Master sheet'!$B$3:$Z$634,22,FALSE)</f>
        <v>-0.38000309331226789</v>
      </c>
      <c r="I170" s="120">
        <f>VLOOKUP(B170,'Master sheet'!$B$3:$Z$634,24,FALSE)</f>
        <v>2.1205711263881488E-2</v>
      </c>
      <c r="J170" s="121">
        <f>-VLOOKUP(B170,'Master sheet'!$B$3:$Z$634,25,FALSE)</f>
        <v>0.32668119802692536</v>
      </c>
      <c r="K170" s="185" t="str">
        <f>VLOOKUP(B170,RUC_PCON_2011_EN_LU!$A$2:$N$534,14)</f>
        <v>Predominantly Rural</v>
      </c>
      <c r="L170" s="185" t="str">
        <f>VLOOKUP(B170,'City and Town classifications'!$A$3:$G$634,4,FALSE)</f>
        <v>Medium Town</v>
      </c>
      <c r="M170" s="188">
        <f t="shared" si="31"/>
        <v>3</v>
      </c>
      <c r="N170" s="188" t="str">
        <f>VLOOKUP(A170,'BRES data'!$A$11:$AB$643,28,FALSE)</f>
        <v>Very high</v>
      </c>
      <c r="O170" s="188" t="str">
        <f>IF(ISNUMBER(MATCH(A170,'Red Wall MP List'!$A$3:$A$52,0)),"Yes","No")</f>
        <v>No</v>
      </c>
      <c r="P170" s="121"/>
      <c r="Q170" s="121">
        <f t="shared" si="26"/>
        <v>0.26139559196391232</v>
      </c>
      <c r="R170" s="121">
        <f t="shared" si="27"/>
        <v>1.5288301139172931</v>
      </c>
      <c r="S170" s="186">
        <f t="shared" si="32"/>
        <v>120.89014857440378</v>
      </c>
      <c r="T170" s="121"/>
      <c r="U170" s="121"/>
      <c r="V170" s="121"/>
      <c r="W170" s="121"/>
      <c r="X170" s="121"/>
      <c r="Y170" s="121"/>
      <c r="Z170" s="121"/>
      <c r="AA170" s="121"/>
      <c r="AB170" s="121"/>
      <c r="AC170" s="121"/>
      <c r="AD170" s="121"/>
      <c r="AE170" s="145">
        <f t="shared" si="28"/>
        <v>3.5104661684389818E-2</v>
      </c>
      <c r="AF170" s="121">
        <f t="shared" si="29"/>
        <v>1.2443577494449336</v>
      </c>
      <c r="AG170" s="186">
        <f t="shared" si="30"/>
        <v>102.90300368381938</v>
      </c>
    </row>
    <row r="171" spans="1:33">
      <c r="A171" s="209" t="str">
        <f>'Master sheet'!A302</f>
        <v>Peterborough</v>
      </c>
      <c r="B171" s="142" t="str">
        <f>VLOOKUP('Master sheet'!A302,Westminster_Parliamentary_Const!$A$2:$C$651,2,FALSE)</f>
        <v>E14000878</v>
      </c>
      <c r="C171" s="120">
        <f>VLOOKUP(B171,'Master sheet'!$B$3:$Z$634,9,FALSE)</f>
        <v>0.10945382348174117</v>
      </c>
      <c r="D171" s="121">
        <f>VLOOKUP(B171,'Master sheet'!$B$3:$Z$634,10,FALSE)</f>
        <v>0.48752936819239961</v>
      </c>
      <c r="E171" s="120">
        <f>VLOOKUP(B171,'Master sheet'!$B$3:$Z$634,16,FALSE)</f>
        <v>0.52763292337683543</v>
      </c>
      <c r="F171" s="121">
        <f>VLOOKUP(B171,'Master sheet'!$B$3:$Z$634,17,FALSE)</f>
        <v>0.29935067068375515</v>
      </c>
      <c r="G171" s="120">
        <f>VLOOKUP(B171,'Master sheet'!$B$3:$Z$634,21,FALSE)</f>
        <v>0.17567567567567569</v>
      </c>
      <c r="H171" s="121">
        <f>VLOOKUP(B171,'Master sheet'!$B$3:$Z$634,22,FALSE)</f>
        <v>0.33340574359604519</v>
      </c>
      <c r="I171" s="120">
        <f>VLOOKUP(B171,'Master sheet'!$B$3:$Z$634,24,FALSE)</f>
        <v>2.4552058111380282E-2</v>
      </c>
      <c r="J171" s="121">
        <f>-VLOOKUP(B171,'Master sheet'!$B$3:$Z$634,25,FALSE)</f>
        <v>-2.5700268848752789E-2</v>
      </c>
      <c r="K171" s="185" t="str">
        <f>VLOOKUP(B171,RUC_PCON_2011_EN_LU!$A$2:$N$534,14)</f>
        <v>Predominantly Urban</v>
      </c>
      <c r="L171" s="185" t="str">
        <f>VLOOKUP(B171,'City and Town classifications'!$A$3:$G$634,4,FALSE)</f>
        <v>Large Town</v>
      </c>
      <c r="M171" s="188">
        <f t="shared" si="31"/>
        <v>3</v>
      </c>
      <c r="N171" s="188" t="str">
        <f>VLOOKUP(A171,'BRES data'!$A$11:$AB$643,28,FALSE)</f>
        <v>High</v>
      </c>
      <c r="O171" s="188" t="str">
        <f>IF(ISNUMBER(MATCH(A171,'Red Wall MP List'!$A$3:$A$52,0)),"Yes","No")</f>
        <v>No</v>
      </c>
      <c r="P171" s="121"/>
      <c r="Q171" s="121">
        <f t="shared" si="26"/>
        <v>0.25940243549451564</v>
      </c>
      <c r="R171" s="121">
        <f t="shared" si="27"/>
        <v>1.5268369574478964</v>
      </c>
      <c r="S171" s="186">
        <f t="shared" si="32"/>
        <v>120.73254245484613</v>
      </c>
      <c r="T171" s="121"/>
      <c r="U171" s="121"/>
      <c r="V171" s="121"/>
      <c r="W171" s="121"/>
      <c r="X171" s="121"/>
      <c r="Y171" s="121"/>
      <c r="Z171" s="121"/>
      <c r="AA171" s="121"/>
      <c r="AB171" s="121"/>
      <c r="AC171" s="121"/>
      <c r="AD171" s="121"/>
      <c r="AE171" s="145">
        <f t="shared" si="28"/>
        <v>0.27364637840586176</v>
      </c>
      <c r="AF171" s="121">
        <f t="shared" si="29"/>
        <v>1.4828994661664057</v>
      </c>
      <c r="AG171" s="186">
        <f t="shared" si="30"/>
        <v>122.62937189704719</v>
      </c>
    </row>
    <row r="172" spans="1:33">
      <c r="A172" s="209" t="str">
        <f>'Master sheet'!A203</f>
        <v>South Holland and The Deepings</v>
      </c>
      <c r="B172" s="142" t="str">
        <f>VLOOKUP('Master sheet'!A203,Westminster_Parliamentary_Const!$A$2:$C$651,2,FALSE)</f>
        <v>E14000939</v>
      </c>
      <c r="C172" s="120">
        <f>VLOOKUP(B172,'Master sheet'!$B$3:$Z$634,9,FALSE)</f>
        <v>8.5020598858774318E-2</v>
      </c>
      <c r="D172" s="121">
        <f>VLOOKUP(B172,'Master sheet'!$B$3:$Z$634,10,FALSE)</f>
        <v>-0.43598877940210101</v>
      </c>
      <c r="E172" s="120">
        <f>VLOOKUP(B172,'Master sheet'!$B$3:$Z$634,16,FALSE)</f>
        <v>0.40153251664182288</v>
      </c>
      <c r="F172" s="121">
        <f>VLOOKUP(B172,'Master sheet'!$B$3:$Z$634,17,FALSE)</f>
        <v>-0.1197841190081914</v>
      </c>
      <c r="G172" s="120">
        <f>VLOOKUP(B172,'Master sheet'!$B$3:$Z$634,21,FALSE)</f>
        <v>0.13964686998394862</v>
      </c>
      <c r="H172" s="121">
        <f>VLOOKUP(B172,'Master sheet'!$B$3:$Z$634,22,FALSE)</f>
        <v>-0.69763636439243659</v>
      </c>
      <c r="I172" s="120">
        <f>VLOOKUP(B172,'Master sheet'!$B$3:$Z$634,24,FALSE)</f>
        <v>8.9588600321766076E-3</v>
      </c>
      <c r="J172" s="121">
        <f>-VLOOKUP(B172,'Master sheet'!$B$3:$Z$634,25,FALSE)</f>
        <v>1.616315416566469</v>
      </c>
      <c r="K172" s="185" t="str">
        <f>VLOOKUP(B172,RUC_PCON_2011_EN_LU!$A$2:$N$534,14)</f>
        <v>Predominantly Rural</v>
      </c>
      <c r="L172" s="185" t="str">
        <f>VLOOKUP(B172,'City and Town classifications'!$A$3:$G$634,4,FALSE)</f>
        <v>Village or smaller</v>
      </c>
      <c r="M172" s="188">
        <f t="shared" si="31"/>
        <v>3</v>
      </c>
      <c r="N172" s="188" t="str">
        <f>VLOOKUP(A172,'BRES data'!$A$11:$AB$643,28,FALSE)</f>
        <v>Very high</v>
      </c>
      <c r="O172" s="188" t="str">
        <f>IF(ISNUMBER(MATCH(A172,'Red Wall MP List'!$A$3:$A$52,0)),"Yes","No")</f>
        <v>No</v>
      </c>
      <c r="P172" s="121"/>
      <c r="Q172" s="121">
        <f t="shared" si="26"/>
        <v>0.25720546515468468</v>
      </c>
      <c r="R172" s="121">
        <f t="shared" si="27"/>
        <v>1.5246399871080654</v>
      </c>
      <c r="S172" s="186">
        <f t="shared" si="32"/>
        <v>120.5588200324671</v>
      </c>
      <c r="T172" s="121"/>
      <c r="U172" s="121"/>
      <c r="V172" s="121"/>
      <c r="W172" s="121"/>
      <c r="X172" s="121"/>
      <c r="Y172" s="121"/>
      <c r="Z172" s="121"/>
      <c r="AA172" s="121"/>
      <c r="AB172" s="121"/>
      <c r="AC172" s="121"/>
      <c r="AD172" s="121"/>
      <c r="AE172" s="145">
        <f t="shared" si="28"/>
        <v>9.0726538440935034E-2</v>
      </c>
      <c r="AF172" s="121">
        <f t="shared" si="29"/>
        <v>1.2999796262014789</v>
      </c>
      <c r="AG172" s="186">
        <f t="shared" si="30"/>
        <v>107.5026923114129</v>
      </c>
    </row>
    <row r="173" spans="1:33" ht="29">
      <c r="A173" s="209" t="str">
        <f>'Master sheet'!A492</f>
        <v>Chippenham</v>
      </c>
      <c r="B173" s="142" t="str">
        <f>VLOOKUP('Master sheet'!A492,Westminster_Parliamentary_Const!$A$2:$C$651,2,FALSE)</f>
        <v>E14000635</v>
      </c>
      <c r="C173" s="120">
        <f>VLOOKUP(B173,'Master sheet'!$B$3:$Z$634,9,FALSE)</f>
        <v>0.1038068159335617</v>
      </c>
      <c r="D173" s="121">
        <f>VLOOKUP(B173,'Master sheet'!$B$3:$Z$634,10,FALSE)</f>
        <v>0.27408582847047763</v>
      </c>
      <c r="E173" s="120">
        <f>VLOOKUP(B173,'Master sheet'!$B$3:$Z$634,16,FALSE)</f>
        <v>0.22615441817338985</v>
      </c>
      <c r="F173" s="121">
        <f>VLOOKUP(B173,'Master sheet'!$B$3:$Z$634,17,FALSE)</f>
        <v>-0.70270898278446725</v>
      </c>
      <c r="G173" s="120">
        <f>VLOOKUP(B173,'Master sheet'!$B$3:$Z$634,21,FALSE)</f>
        <v>0.19668737060041408</v>
      </c>
      <c r="H173" s="121">
        <f>VLOOKUP(B173,'Master sheet'!$B$3:$Z$634,22,FALSE)</f>
        <v>0.93470078548492008</v>
      </c>
      <c r="I173" s="120">
        <f>VLOOKUP(B173,'Master sheet'!$B$3:$Z$634,24,FALSE)</f>
        <v>2.0720935267373841E-2</v>
      </c>
      <c r="J173" s="121">
        <f>-VLOOKUP(B173,'Master sheet'!$B$3:$Z$634,25,FALSE)</f>
        <v>0.3777297248355454</v>
      </c>
      <c r="K173" s="185" t="str">
        <f>VLOOKUP(B173,RUC_PCON_2011_EN_LU!$A$2:$N$534,14)</f>
        <v>Urban with Significant Rural</v>
      </c>
      <c r="L173" s="185" t="str">
        <f>VLOOKUP(B173,'City and Town classifications'!$A$3:$G$634,4,FALSE)</f>
        <v>Medium Town</v>
      </c>
      <c r="M173" s="188">
        <f t="shared" si="31"/>
        <v>3</v>
      </c>
      <c r="N173" s="188" t="str">
        <f>VLOOKUP(A173,'BRES data'!$A$11:$AB$643,28,FALSE)</f>
        <v>Mid</v>
      </c>
      <c r="O173" s="188" t="str">
        <f>IF(ISNUMBER(MATCH(A173,'Red Wall MP List'!$A$3:$A$52,0)),"Yes","No")</f>
        <v>No</v>
      </c>
      <c r="P173" s="121"/>
      <c r="Q173" s="121">
        <f t="shared" si="26"/>
        <v>0.25593715155208313</v>
      </c>
      <c r="R173" s="121">
        <f t="shared" si="27"/>
        <v>1.5233716735054639</v>
      </c>
      <c r="S173" s="186">
        <f t="shared" si="32"/>
        <v>120.45852987042642</v>
      </c>
      <c r="T173" s="121"/>
      <c r="U173" s="121"/>
      <c r="V173" s="121"/>
      <c r="W173" s="121"/>
      <c r="X173" s="121"/>
      <c r="Y173" s="121"/>
      <c r="Z173" s="121"/>
      <c r="AA173" s="121"/>
      <c r="AB173" s="121"/>
      <c r="AC173" s="121"/>
      <c r="AD173" s="121"/>
      <c r="AE173" s="145">
        <f t="shared" si="28"/>
        <v>0.22095183900161897</v>
      </c>
      <c r="AF173" s="121">
        <f t="shared" si="29"/>
        <v>1.4302049267621628</v>
      </c>
      <c r="AG173" s="186">
        <f t="shared" si="30"/>
        <v>118.27176140693633</v>
      </c>
    </row>
    <row r="174" spans="1:33">
      <c r="A174" s="209" t="str">
        <f>'Master sheet'!A527</f>
        <v>Tiverton and Honiton</v>
      </c>
      <c r="B174" s="142" t="str">
        <f>VLOOKUP('Master sheet'!A527,Westminster_Parliamentary_Const!$A$2:$C$651,2,FALSE)</f>
        <v>E14000996</v>
      </c>
      <c r="C174" s="120">
        <f>VLOOKUP(B174,'Master sheet'!$B$3:$Z$634,9,FALSE)</f>
        <v>6.9513994327307246E-2</v>
      </c>
      <c r="D174" s="121">
        <f>VLOOKUP(B174,'Master sheet'!$B$3:$Z$634,10,FALSE)</f>
        <v>-1.0221017838607835</v>
      </c>
      <c r="E174" s="120">
        <f>VLOOKUP(B174,'Master sheet'!$B$3:$Z$634,16,FALSE)</f>
        <v>0.72068793920679686</v>
      </c>
      <c r="F174" s="121">
        <f>VLOOKUP(B174,'Master sheet'!$B$3:$Z$634,17,FALSE)</f>
        <v>0.94103038888564294</v>
      </c>
      <c r="G174" s="120">
        <f>VLOOKUP(B174,'Master sheet'!$B$3:$Z$634,21,FALSE)</f>
        <v>0.18965517241379309</v>
      </c>
      <c r="H174" s="121">
        <f>VLOOKUP(B174,'Master sheet'!$B$3:$Z$634,22,FALSE)</f>
        <v>0.73345924269930007</v>
      </c>
      <c r="I174" s="120">
        <f>VLOOKUP(B174,'Master sheet'!$B$3:$Z$634,24,FALSE)</f>
        <v>1.5283259974442576E-2</v>
      </c>
      <c r="J174" s="121">
        <f>-VLOOKUP(B174,'Master sheet'!$B$3:$Z$634,25,FALSE)</f>
        <v>0.95033504145087366</v>
      </c>
      <c r="K174" s="185" t="str">
        <f>VLOOKUP(B174,RUC_PCON_2011_EN_LU!$A$2:$N$534,14)</f>
        <v>Predominantly Rural</v>
      </c>
      <c r="L174" s="185" t="str">
        <f>VLOOKUP(B174,'City and Town classifications'!$A$3:$G$634,4,FALSE)</f>
        <v>Village or smaller</v>
      </c>
      <c r="M174" s="188">
        <f t="shared" si="31"/>
        <v>3</v>
      </c>
      <c r="N174" s="188" t="str">
        <f>VLOOKUP(A174,'BRES data'!$A$11:$AB$643,28,FALSE)</f>
        <v>Very high</v>
      </c>
      <c r="O174" s="188" t="str">
        <f>IF(ISNUMBER(MATCH(A174,'Red Wall MP List'!$A$3:$A$52,0)),"Yes","No")</f>
        <v>No</v>
      </c>
      <c r="P174" s="121"/>
      <c r="Q174" s="121">
        <f t="shared" si="26"/>
        <v>0.25515935779418719</v>
      </c>
      <c r="R174" s="121">
        <f t="shared" si="27"/>
        <v>1.5225938797475678</v>
      </c>
      <c r="S174" s="186">
        <f t="shared" si="32"/>
        <v>120.39702689367553</v>
      </c>
      <c r="T174" s="121"/>
      <c r="U174" s="121"/>
      <c r="V174" s="121"/>
      <c r="W174" s="121"/>
      <c r="X174" s="121"/>
      <c r="Y174" s="121"/>
      <c r="Z174" s="121"/>
      <c r="AA174" s="121"/>
      <c r="AB174" s="121"/>
      <c r="AC174" s="121"/>
      <c r="AD174" s="121"/>
      <c r="AE174" s="145">
        <f t="shared" si="28"/>
        <v>0.40068072229375828</v>
      </c>
      <c r="AF174" s="121">
        <f t="shared" si="29"/>
        <v>1.6099338100543021</v>
      </c>
      <c r="AG174" s="186">
        <f t="shared" si="30"/>
        <v>133.13456267751113</v>
      </c>
    </row>
    <row r="175" spans="1:33">
      <c r="A175" s="209" t="str">
        <f>'Master sheet'!A520</f>
        <v>St Austell and Newquay</v>
      </c>
      <c r="B175" s="142" t="str">
        <f>VLOOKUP('Master sheet'!A520,Westminster_Parliamentary_Const!$A$2:$C$651,2,FALSE)</f>
        <v>E14000961</v>
      </c>
      <c r="C175" s="120">
        <f>VLOOKUP(B175,'Master sheet'!$B$3:$Z$634,9,FALSE)</f>
        <v>9.5819896953157374E-2</v>
      </c>
      <c r="D175" s="121">
        <f>VLOOKUP(B175,'Master sheet'!$B$3:$Z$634,10,FALSE)</f>
        <v>-2.7800833465948586E-2</v>
      </c>
      <c r="E175" s="120">
        <f>VLOOKUP(B175,'Master sheet'!$B$3:$Z$634,16,FALSE)</f>
        <v>0.18859477534361271</v>
      </c>
      <c r="F175" s="121">
        <f>VLOOKUP(B175,'Master sheet'!$B$3:$Z$634,17,FALSE)</f>
        <v>-0.82755039611507353</v>
      </c>
      <c r="G175" s="120">
        <f>VLOOKUP(B175,'Master sheet'!$B$3:$Z$634,21,FALSE)</f>
        <v>0.25164473684210525</v>
      </c>
      <c r="H175" s="121">
        <f>VLOOKUP(B175,'Master sheet'!$B$3:$Z$634,22,FALSE)</f>
        <v>2.5074245450276722</v>
      </c>
      <c r="I175" s="120">
        <f>VLOOKUP(B175,'Master sheet'!$B$3:$Z$634,24,FALSE)</f>
        <v>2.476506639428E-2</v>
      </c>
      <c r="J175" s="121">
        <f>-VLOOKUP(B175,'Master sheet'!$B$3:$Z$634,25,FALSE)</f>
        <v>-4.8130750387441877E-2</v>
      </c>
      <c r="K175" s="185" t="str">
        <f>VLOOKUP(B175,RUC_PCON_2011_EN_LU!$A$2:$N$534,14)</f>
        <v>Predominantly Rural</v>
      </c>
      <c r="L175" s="185" t="str">
        <f>VLOOKUP(B175,'City and Town classifications'!$A$3:$G$634,4,FALSE)</f>
        <v>Village or smaller</v>
      </c>
      <c r="M175" s="188">
        <f t="shared" si="31"/>
        <v>3</v>
      </c>
      <c r="N175" s="188" t="str">
        <f>VLOOKUP(A175,'BRES data'!$A$11:$AB$643,28,FALSE)</f>
        <v>Very high</v>
      </c>
      <c r="O175" s="188" t="str">
        <f>IF(ISNUMBER(MATCH(A175,'Red Wall MP List'!$A$3:$A$52,0)),"Yes","No")</f>
        <v>No</v>
      </c>
      <c r="P175" s="121"/>
      <c r="Q175" s="121">
        <f t="shared" si="26"/>
        <v>0.25466849686763626</v>
      </c>
      <c r="R175" s="121">
        <f t="shared" si="27"/>
        <v>1.522103018821017</v>
      </c>
      <c r="S175" s="186">
        <f t="shared" si="32"/>
        <v>120.35821273780569</v>
      </c>
      <c r="T175" s="121"/>
      <c r="U175" s="121"/>
      <c r="V175" s="121"/>
      <c r="W175" s="121"/>
      <c r="X175" s="121"/>
      <c r="Y175" s="121"/>
      <c r="Z175" s="121"/>
      <c r="AA175" s="121"/>
      <c r="AB175" s="121"/>
      <c r="AC175" s="121"/>
      <c r="AD175" s="121"/>
      <c r="AE175" s="145">
        <f t="shared" si="28"/>
        <v>0.40098564126480202</v>
      </c>
      <c r="AF175" s="121">
        <f t="shared" si="29"/>
        <v>1.6102387290253459</v>
      </c>
      <c r="AG175" s="186">
        <f t="shared" si="30"/>
        <v>133.15977815755664</v>
      </c>
    </row>
    <row r="176" spans="1:33" ht="29">
      <c r="A176" s="209" t="str">
        <f>'Master sheet'!A37</f>
        <v>Blackley and Broughton</v>
      </c>
      <c r="B176" s="142" t="str">
        <f>VLOOKUP('Master sheet'!A37,Westminster_Parliamentary_Const!$A$2:$C$651,2,FALSE)</f>
        <v>E14000571</v>
      </c>
      <c r="C176" s="120">
        <f>VLOOKUP(B176,'Master sheet'!$B$3:$Z$634,9,FALSE)</f>
        <v>0.13456989162599248</v>
      </c>
      <c r="D176" s="121">
        <f>VLOOKUP(B176,'Master sheet'!$B$3:$Z$634,10,FALSE)</f>
        <v>1.4368573871241761</v>
      </c>
      <c r="E176" s="120">
        <f>VLOOKUP(B176,'Master sheet'!$B$3:$Z$634,16,FALSE)</f>
        <v>0.46944246191961492</v>
      </c>
      <c r="F176" s="121">
        <f>VLOOKUP(B176,'Master sheet'!$B$3:$Z$634,17,FALSE)</f>
        <v>0.10593617301126265</v>
      </c>
      <c r="G176" s="120">
        <f>VLOOKUP(B176,'Master sheet'!$B$3:$Z$634,21,FALSE)</f>
        <v>0.18870523415977961</v>
      </c>
      <c r="H176" s="121">
        <f>VLOOKUP(B176,'Master sheet'!$B$3:$Z$634,22,FALSE)</f>
        <v>0.70627470740670062</v>
      </c>
      <c r="I176" s="120">
        <f>VLOOKUP(B176,'Master sheet'!$B$3:$Z$634,24,FALSE)</f>
        <v>3.4591409691629993E-2</v>
      </c>
      <c r="J176" s="121">
        <f>-VLOOKUP(B176,'Master sheet'!$B$3:$Z$634,25,FALSE)</f>
        <v>-1.082877422787015</v>
      </c>
      <c r="K176" s="185" t="str">
        <f>VLOOKUP(B176,RUC_PCON_2011_EN_LU!$A$2:$N$534,14)</f>
        <v>Predominantly Urban</v>
      </c>
      <c r="L176" s="185" t="str">
        <f>VLOOKUP(B176,'City and Town classifications'!$A$3:$G$634,4,FALSE)</f>
        <v>Core City (outside London)</v>
      </c>
      <c r="M176" s="188">
        <f t="shared" si="31"/>
        <v>1</v>
      </c>
      <c r="N176" s="188" t="str">
        <f>VLOOKUP(A176,'BRES data'!$A$11:$AB$643,28,FALSE)</f>
        <v>Very low</v>
      </c>
      <c r="O176" s="188" t="str">
        <f>IF(ISNUMBER(MATCH(A176,'Red Wall MP List'!$A$3:$A$52,0)),"Yes","No")</f>
        <v>No</v>
      </c>
      <c r="P176" s="121"/>
      <c r="Q176" s="121">
        <f t="shared" si="26"/>
        <v>0.2533618015153809</v>
      </c>
      <c r="R176" s="121">
        <f t="shared" si="27"/>
        <v>1.5207963234687616</v>
      </c>
      <c r="S176" s="186">
        <f t="shared" si="32"/>
        <v>120.25488759144861</v>
      </c>
      <c r="T176" s="121"/>
      <c r="U176" s="121"/>
      <c r="V176" s="121"/>
      <c r="W176" s="121"/>
      <c r="X176" s="121"/>
      <c r="Y176" s="121"/>
      <c r="Z176" s="121"/>
      <c r="AA176" s="121"/>
      <c r="AB176" s="121"/>
      <c r="AC176" s="121"/>
      <c r="AD176" s="121"/>
      <c r="AE176" s="145">
        <f t="shared" si="28"/>
        <v>0.29154771118878109</v>
      </c>
      <c r="AF176" s="121">
        <f t="shared" si="29"/>
        <v>1.5008007989493248</v>
      </c>
      <c r="AG176" s="186">
        <f t="shared" si="30"/>
        <v>124.10973468992384</v>
      </c>
    </row>
    <row r="177" spans="1:33" ht="29">
      <c r="A177" s="209" t="str">
        <f>'Master sheet'!A268</f>
        <v>Braintree</v>
      </c>
      <c r="B177" s="142" t="str">
        <f>VLOOKUP('Master sheet'!A268,Westminster_Parliamentary_Const!$A$2:$C$651,2,FALSE)</f>
        <v>E14000590</v>
      </c>
      <c r="C177" s="120">
        <f>VLOOKUP(B177,'Master sheet'!$B$3:$Z$634,9,FALSE)</f>
        <v>7.8258016984170495E-2</v>
      </c>
      <c r="D177" s="121">
        <f>VLOOKUP(B177,'Master sheet'!$B$3:$Z$634,10,FALSE)</f>
        <v>-0.69159839222085773</v>
      </c>
      <c r="E177" s="120">
        <f>VLOOKUP(B177,'Master sheet'!$B$3:$Z$634,16,FALSE)</f>
        <v>0.50486550261962526</v>
      </c>
      <c r="F177" s="121">
        <f>VLOOKUP(B177,'Master sheet'!$B$3:$Z$634,17,FALSE)</f>
        <v>0.22367590992779499</v>
      </c>
      <c r="G177" s="120">
        <f>VLOOKUP(B177,'Master sheet'!$B$3:$Z$634,21,FALSE)</f>
        <v>0.22867513611615245</v>
      </c>
      <c r="H177" s="121">
        <f>VLOOKUP(B177,'Master sheet'!$B$3:$Z$634,22,FALSE)</f>
        <v>1.8500997989682118</v>
      </c>
      <c r="I177" s="120">
        <f>VLOOKUP(B177,'Master sheet'!$B$3:$Z$634,24,FALSE)</f>
        <v>2.0412022012134878E-2</v>
      </c>
      <c r="J177" s="121">
        <f>-VLOOKUP(B177,'Master sheet'!$B$3:$Z$634,25,FALSE)</f>
        <v>0.41025931933941751</v>
      </c>
      <c r="K177" s="185" t="str">
        <f>VLOOKUP(B177,RUC_PCON_2011_EN_LU!$A$2:$N$534,14)</f>
        <v>Urban with Significant Rural</v>
      </c>
      <c r="L177" s="185" t="str">
        <f>VLOOKUP(B177,'City and Town classifications'!$A$3:$G$634,4,FALSE)</f>
        <v>Medium Town</v>
      </c>
      <c r="M177" s="188">
        <f t="shared" si="31"/>
        <v>3</v>
      </c>
      <c r="N177" s="188" t="str">
        <f>VLOOKUP(A177,'BRES data'!$A$11:$AB$643,28,FALSE)</f>
        <v>Very high</v>
      </c>
      <c r="O177" s="188" t="str">
        <f>IF(ISNUMBER(MATCH(A177,'Red Wall MP List'!$A$3:$A$52,0)),"Yes","No")</f>
        <v>No</v>
      </c>
      <c r="P177" s="121"/>
      <c r="Q177" s="121">
        <f t="shared" si="26"/>
        <v>0.25184959385552103</v>
      </c>
      <c r="R177" s="121">
        <f t="shared" si="27"/>
        <v>1.5192841158089017</v>
      </c>
      <c r="S177" s="186">
        <f t="shared" si="32"/>
        <v>120.13531184067574</v>
      </c>
      <c r="T177" s="121"/>
      <c r="U177" s="121"/>
      <c r="V177" s="121"/>
      <c r="W177" s="121"/>
      <c r="X177" s="121"/>
      <c r="Y177" s="121"/>
      <c r="Z177" s="121"/>
      <c r="AA177" s="121"/>
      <c r="AB177" s="121"/>
      <c r="AC177" s="121"/>
      <c r="AD177" s="121"/>
      <c r="AE177" s="145">
        <f t="shared" si="28"/>
        <v>0.44810915900364162</v>
      </c>
      <c r="AF177" s="121">
        <f t="shared" si="29"/>
        <v>1.6573622467641855</v>
      </c>
      <c r="AG177" s="186">
        <f t="shared" si="30"/>
        <v>137.0566892521654</v>
      </c>
    </row>
    <row r="178" spans="1:33">
      <c r="A178" s="209" t="str">
        <f>'Master sheet'!A236</f>
        <v>Nuneaton</v>
      </c>
      <c r="B178" s="142" t="str">
        <f>VLOOKUP('Master sheet'!A236,Westminster_Parliamentary_Const!$A$2:$C$651,2,FALSE)</f>
        <v>E14000868</v>
      </c>
      <c r="C178" s="120">
        <f>VLOOKUP(B178,'Master sheet'!$B$3:$Z$634,9,FALSE)</f>
        <v>0.11878588450454444</v>
      </c>
      <c r="D178" s="121">
        <f>VLOOKUP(B178,'Master sheet'!$B$3:$Z$634,10,FALSE)</f>
        <v>0.84025922035104705</v>
      </c>
      <c r="E178" s="120">
        <f>VLOOKUP(B178,'Master sheet'!$B$3:$Z$634,16,FALSE)</f>
        <v>0.4725846164739112</v>
      </c>
      <c r="F178" s="121">
        <f>VLOOKUP(B178,'Master sheet'!$B$3:$Z$634,17,FALSE)</f>
        <v>0.11638012257807159</v>
      </c>
      <c r="G178" s="120">
        <f>VLOOKUP(B178,'Master sheet'!$B$3:$Z$634,21,FALSE)</f>
        <v>0.15697674418604651</v>
      </c>
      <c r="H178" s="121">
        <f>VLOOKUP(B178,'Master sheet'!$B$3:$Z$634,22,FALSE)</f>
        <v>-0.20170457632850336</v>
      </c>
      <c r="I178" s="120">
        <f>VLOOKUP(B178,'Master sheet'!$B$3:$Z$634,24,FALSE)</f>
        <v>2.476895197825435E-2</v>
      </c>
      <c r="J178" s="121">
        <f>-VLOOKUP(B178,'Master sheet'!$B$3:$Z$634,25,FALSE)</f>
        <v>-4.8539915319515056E-2</v>
      </c>
      <c r="K178" s="185" t="str">
        <f>VLOOKUP(B178,RUC_PCON_2011_EN_LU!$A$2:$N$534,14)</f>
        <v>Predominantly Urban</v>
      </c>
      <c r="L178" s="185" t="str">
        <f>VLOOKUP(B178,'City and Town classifications'!$A$3:$G$634,4,FALSE)</f>
        <v>Large Town</v>
      </c>
      <c r="M178" s="188">
        <f t="shared" si="31"/>
        <v>3</v>
      </c>
      <c r="N178" s="188" t="str">
        <f>VLOOKUP(A178,'BRES data'!$A$11:$AB$643,28,FALSE)</f>
        <v>Mid</v>
      </c>
      <c r="O178" s="188" t="str">
        <f>IF(ISNUMBER(MATCH(A178,'Red Wall MP List'!$A$3:$A$52,0)),"Yes","No")</f>
        <v>No</v>
      </c>
      <c r="P178" s="121"/>
      <c r="Q178" s="121">
        <f t="shared" si="26"/>
        <v>0.24968569271877203</v>
      </c>
      <c r="R178" s="121">
        <f t="shared" si="27"/>
        <v>1.5171202146721527</v>
      </c>
      <c r="S178" s="186">
        <f t="shared" si="32"/>
        <v>119.96420432026484</v>
      </c>
      <c r="T178" s="121"/>
      <c r="U178" s="121"/>
      <c r="V178" s="121"/>
      <c r="W178" s="121"/>
      <c r="X178" s="121"/>
      <c r="Y178" s="121"/>
      <c r="Z178" s="121"/>
      <c r="AA178" s="121"/>
      <c r="AB178" s="121"/>
      <c r="AC178" s="121"/>
      <c r="AD178" s="121"/>
      <c r="AE178" s="145">
        <f t="shared" si="28"/>
        <v>0.17659871282027506</v>
      </c>
      <c r="AF178" s="121">
        <f t="shared" si="29"/>
        <v>1.3858518005808189</v>
      </c>
      <c r="AG178" s="186">
        <f t="shared" si="30"/>
        <v>114.60394971141422</v>
      </c>
    </row>
    <row r="179" spans="1:33">
      <c r="A179" s="209" t="str">
        <f>'Master sheet'!A191</f>
        <v>North East Derbyshire</v>
      </c>
      <c r="B179" s="142" t="str">
        <f>VLOOKUP('Master sheet'!A191,Westminster_Parliamentary_Const!$A$2:$C$651,2,FALSE)</f>
        <v>E14000843</v>
      </c>
      <c r="C179" s="120">
        <f>VLOOKUP(B179,'Master sheet'!$B$3:$Z$634,9,FALSE)</f>
        <v>9.1220990526307499E-2</v>
      </c>
      <c r="D179" s="121">
        <f>VLOOKUP(B179,'Master sheet'!$B$3:$Z$634,10,FALSE)</f>
        <v>-0.20162862778387761</v>
      </c>
      <c r="E179" s="120">
        <f>VLOOKUP(B179,'Master sheet'!$B$3:$Z$634,16,FALSE)</f>
        <v>0.24925928036035694</v>
      </c>
      <c r="F179" s="121">
        <f>VLOOKUP(B179,'Master sheet'!$B$3:$Z$634,17,FALSE)</f>
        <v>-0.6259126281625037</v>
      </c>
      <c r="G179" s="120">
        <f>VLOOKUP(B179,'Master sheet'!$B$3:$Z$634,21,FALSE)</f>
        <v>0.13270142180094788</v>
      </c>
      <c r="H179" s="121">
        <f>VLOOKUP(B179,'Master sheet'!$B$3:$Z$634,22,FALSE)</f>
        <v>-0.89639536841821199</v>
      </c>
      <c r="I179" s="120">
        <f>VLOOKUP(B179,'Master sheet'!$B$3:$Z$634,24,FALSE)</f>
        <v>8.0692362598142608E-3</v>
      </c>
      <c r="J179" s="121">
        <f>-VLOOKUP(B179,'Master sheet'!$B$3:$Z$634,25,FALSE)</f>
        <v>1.7099957623760589</v>
      </c>
      <c r="K179" s="185" t="str">
        <f>VLOOKUP(B179,RUC_PCON_2011_EN_LU!$A$2:$N$534,14)</f>
        <v>Predominantly Urban</v>
      </c>
      <c r="L179" s="185" t="str">
        <f>VLOOKUP(B179,'City and Town classifications'!$A$3:$G$634,4,FALSE)</f>
        <v>Small Town</v>
      </c>
      <c r="M179" s="188">
        <f t="shared" si="31"/>
        <v>3</v>
      </c>
      <c r="N179" s="188" t="str">
        <f>VLOOKUP(A179,'BRES data'!$A$11:$AB$643,28,FALSE)</f>
        <v>Very high</v>
      </c>
      <c r="O179" s="188" t="str">
        <f>IF(ISNUMBER(MATCH(A179,'Red Wall MP List'!$A$3:$A$52,0)),"Yes","No")</f>
        <v>No</v>
      </c>
      <c r="P179" s="121"/>
      <c r="Q179" s="121">
        <f t="shared" si="26"/>
        <v>0.24907104543394112</v>
      </c>
      <c r="R179" s="121">
        <f t="shared" si="27"/>
        <v>1.5165055673873218</v>
      </c>
      <c r="S179" s="186">
        <f t="shared" si="32"/>
        <v>119.91560192755446</v>
      </c>
      <c r="T179" s="121"/>
      <c r="U179" s="121"/>
      <c r="V179" s="121"/>
      <c r="W179" s="121"/>
      <c r="X179" s="121"/>
      <c r="Y179" s="121"/>
      <c r="Z179" s="121"/>
      <c r="AA179" s="121"/>
      <c r="AB179" s="121"/>
      <c r="AC179" s="121"/>
      <c r="AD179" s="121"/>
      <c r="AE179" s="145">
        <f t="shared" si="28"/>
        <v>-3.485215497133598E-3</v>
      </c>
      <c r="AF179" s="121">
        <f t="shared" si="29"/>
        <v>1.2057678722634102</v>
      </c>
      <c r="AG179" s="186">
        <f t="shared" si="30"/>
        <v>99.711787752918653</v>
      </c>
    </row>
    <row r="180" spans="1:33">
      <c r="A180" s="209" t="str">
        <f>'Master sheet'!A199</f>
        <v>Rutland and Melton</v>
      </c>
      <c r="B180" s="142" t="str">
        <f>VLOOKUP('Master sheet'!A199,Westminster_Parliamentary_Const!$A$2:$C$651,2,FALSE)</f>
        <v>E14000909</v>
      </c>
      <c r="C180" s="120">
        <f>VLOOKUP(B180,'Master sheet'!$B$3:$Z$634,9,FALSE)</f>
        <v>8.1652971736235772E-2</v>
      </c>
      <c r="D180" s="121">
        <f>VLOOKUP(B180,'Master sheet'!$B$3:$Z$634,10,FALSE)</f>
        <v>-0.56327712590518131</v>
      </c>
      <c r="E180" s="120">
        <f>VLOOKUP(B180,'Master sheet'!$B$3:$Z$634,16,FALSE)</f>
        <v>0.48804043967641819</v>
      </c>
      <c r="F180" s="121">
        <f>VLOOKUP(B180,'Master sheet'!$B$3:$Z$634,17,FALSE)</f>
        <v>0.16775246446997127</v>
      </c>
      <c r="G180" s="120">
        <f>VLOOKUP(B180,'Master sheet'!$B$3:$Z$634,21,FALSE)</f>
        <v>0.18356643356643357</v>
      </c>
      <c r="H180" s="121">
        <f>VLOOKUP(B180,'Master sheet'!$B$3:$Z$634,22,FALSE)</f>
        <v>0.55921682706423448</v>
      </c>
      <c r="I180" s="120">
        <f>VLOOKUP(B180,'Master sheet'!$B$3:$Z$634,24,FALSE)</f>
        <v>1.5320628380118606E-2</v>
      </c>
      <c r="J180" s="121">
        <f>-VLOOKUP(B180,'Master sheet'!$B$3:$Z$634,25,FALSE)</f>
        <v>0.94640002389082389</v>
      </c>
      <c r="K180" s="185" t="str">
        <f>VLOOKUP(B180,RUC_PCON_2011_EN_LU!$A$2:$N$534,14)</f>
        <v>Predominantly Rural</v>
      </c>
      <c r="L180" s="185" t="str">
        <f>VLOOKUP(B180,'City and Town classifications'!$A$3:$G$634,4,FALSE)</f>
        <v>Village or smaller</v>
      </c>
      <c r="M180" s="188">
        <f t="shared" si="31"/>
        <v>3</v>
      </c>
      <c r="N180" s="188" t="str">
        <f>VLOOKUP(A180,'BRES data'!$A$11:$AB$643,28,FALSE)</f>
        <v>Very high</v>
      </c>
      <c r="O180" s="188" t="str">
        <f>IF(ISNUMBER(MATCH(A180,'Red Wall MP List'!$A$3:$A$52,0)),"Yes","No")</f>
        <v>No</v>
      </c>
      <c r="P180" s="121"/>
      <c r="Q180" s="121">
        <f t="shared" si="26"/>
        <v>0.24886918125091517</v>
      </c>
      <c r="R180" s="121">
        <f t="shared" si="27"/>
        <v>1.5163037032042959</v>
      </c>
      <c r="S180" s="186">
        <f t="shared" si="32"/>
        <v>119.89963979359615</v>
      </c>
      <c r="T180" s="121"/>
      <c r="U180" s="121"/>
      <c r="V180" s="121"/>
      <c r="W180" s="121"/>
      <c r="X180" s="121"/>
      <c r="Y180" s="121"/>
      <c r="Z180" s="121"/>
      <c r="AA180" s="121"/>
      <c r="AB180" s="121"/>
      <c r="AC180" s="121"/>
      <c r="AD180" s="121"/>
      <c r="AE180" s="145">
        <f t="shared" si="28"/>
        <v>0.27752304737996208</v>
      </c>
      <c r="AF180" s="121">
        <f t="shared" si="29"/>
        <v>1.486776135140506</v>
      </c>
      <c r="AG180" s="186">
        <f t="shared" si="30"/>
        <v>122.94995565352778</v>
      </c>
    </row>
    <row r="181" spans="1:33" ht="29">
      <c r="A181" s="209" t="str">
        <f>'Master sheet'!A631</f>
        <v>Rutherglen and Hamilton West</v>
      </c>
      <c r="B181" s="142" t="str">
        <f>VLOOKUP('Master sheet'!A631,Westminster_Parliamentary_Const!$A$2:$C$651,2,FALSE)</f>
        <v>S14000056</v>
      </c>
      <c r="C181" s="120">
        <f>VLOOKUP(B181,'Master sheet'!$B$3:$Z$634,9,FALSE)</f>
        <v>0.10427310248592082</v>
      </c>
      <c r="D181" s="121">
        <f>VLOOKUP(B181,'Master sheet'!$B$3:$Z$634,10,FALSE)</f>
        <v>0.29171035817246987</v>
      </c>
      <c r="E181" s="120">
        <f>VLOOKUP(B181,'Master sheet'!$B$3:$Z$634,16,FALSE)</f>
        <v>0.61291437132240723</v>
      </c>
      <c r="F181" s="121">
        <f>VLOOKUP(B181,'Master sheet'!$B$3:$Z$634,17,FALSE)</f>
        <v>0.58281067430139033</v>
      </c>
      <c r="G181" s="120">
        <f>VLOOKUP(B181,'Master sheet'!$B$3:$Z$634,21,FALSE)</f>
        <v>0.16666666666666666</v>
      </c>
      <c r="H181" s="121">
        <f>VLOOKUP(B181,'Master sheet'!$B$3:$Z$634,22,FALSE)</f>
        <v>7.559348861839113E-2</v>
      </c>
      <c r="I181" s="120">
        <f>VLOOKUP(B181,'Master sheet'!$B$3:$Z$634,24,FALSE)</f>
        <v>2.3360310780187632E-2</v>
      </c>
      <c r="J181" s="121">
        <f>-VLOOKUP(B181,'Master sheet'!$B$3:$Z$634,25,FALSE)</f>
        <v>9.9794693822175762E-2</v>
      </c>
      <c r="K181" s="185" t="str">
        <f>VLOOKUP(B181,RUC_PCON_2011_EN_LU!$A$2:$N$534,14)</f>
        <v>Urban with Significant Rural</v>
      </c>
      <c r="L181" s="185" t="str">
        <f>VLOOKUP(B181,'City and Town classifications'!$A$3:$G$634,4,FALSE)</f>
        <v>Medium Town in Conurbation</v>
      </c>
      <c r="M181" s="188">
        <f t="shared" si="31"/>
        <v>2</v>
      </c>
      <c r="N181" s="188" t="str">
        <f>VLOOKUP(A181,'BRES data'!$A$11:$AB$643,28,FALSE)</f>
        <v>Mid</v>
      </c>
      <c r="O181" s="188" t="str">
        <f>IF(ISNUMBER(MATCH(A181,'Red Wall MP List'!$A$3:$A$52,0)),"Yes","No")</f>
        <v>No</v>
      </c>
      <c r="P181" s="121"/>
      <c r="Q181" s="121">
        <f t="shared" si="26"/>
        <v>0.24023571115151213</v>
      </c>
      <c r="R181" s="121">
        <f t="shared" si="27"/>
        <v>1.5076702331048928</v>
      </c>
      <c r="S181" s="186">
        <f t="shared" si="32"/>
        <v>119.21695996309801</v>
      </c>
      <c r="T181" s="121"/>
      <c r="U181" s="121"/>
      <c r="V181" s="121"/>
      <c r="W181" s="121"/>
      <c r="X181" s="121"/>
      <c r="Y181" s="121"/>
      <c r="Z181" s="121"/>
      <c r="AA181" s="121"/>
      <c r="AB181" s="121"/>
      <c r="AC181" s="121"/>
      <c r="AD181" s="121"/>
      <c r="AE181" s="145">
        <f t="shared" si="28"/>
        <v>0.26247730372860678</v>
      </c>
      <c r="AF181" s="121">
        <f t="shared" si="29"/>
        <v>1.4717303914891506</v>
      </c>
      <c r="AG181" s="186">
        <f t="shared" si="30"/>
        <v>121.70573773060984</v>
      </c>
    </row>
    <row r="182" spans="1:33">
      <c r="A182" s="209" t="str">
        <f>'Master sheet'!A432</f>
        <v>Havant</v>
      </c>
      <c r="B182" s="142" t="str">
        <f>VLOOKUP('Master sheet'!A432,Westminster_Parliamentary_Const!$A$2:$C$651,2,FALSE)</f>
        <v>E14000736</v>
      </c>
      <c r="C182" s="120">
        <f>VLOOKUP(B182,'Master sheet'!$B$3:$Z$634,9,FALSE)</f>
        <v>0.13248878311217985</v>
      </c>
      <c r="D182" s="121">
        <f>VLOOKUP(B182,'Master sheet'!$B$3:$Z$634,10,FALSE)</f>
        <v>1.3581964035955103</v>
      </c>
      <c r="E182" s="120">
        <f>VLOOKUP(B182,'Master sheet'!$B$3:$Z$634,16,FALSE)</f>
        <v>-9.0707758010917919E-2</v>
      </c>
      <c r="F182" s="121">
        <f>VLOOKUP(B182,'Master sheet'!$B$3:$Z$634,17,FALSE)</f>
        <v>-1.7559011572984247</v>
      </c>
      <c r="G182" s="120">
        <f>VLOOKUP(B182,'Master sheet'!$B$3:$Z$634,21,FALSE)</f>
        <v>0.18933823529411764</v>
      </c>
      <c r="H182" s="121">
        <f>VLOOKUP(B182,'Master sheet'!$B$3:$Z$634,22,FALSE)</f>
        <v>0.72438940233972882</v>
      </c>
      <c r="I182" s="120">
        <f>VLOOKUP(B182,'Master sheet'!$B$3:$Z$634,24,FALSE)</f>
        <v>2.5484960098219878E-2</v>
      </c>
      <c r="J182" s="121">
        <f>-VLOOKUP(B182,'Master sheet'!$B$3:$Z$634,25,FALSE)</f>
        <v>-0.12393795476570554</v>
      </c>
      <c r="K182" s="185" t="str">
        <f>VLOOKUP(B182,RUC_PCON_2011_EN_LU!$A$2:$N$534,14)</f>
        <v>Predominantly Urban</v>
      </c>
      <c r="L182" s="185" t="str">
        <f>VLOOKUP(B182,'City and Town classifications'!$A$3:$G$634,4,FALSE)</f>
        <v>Medium Town</v>
      </c>
      <c r="M182" s="188">
        <f t="shared" si="31"/>
        <v>3</v>
      </c>
      <c r="N182" s="188" t="str">
        <f>VLOOKUP(A182,'BRES data'!$A$11:$AB$643,28,FALSE)</f>
        <v>Mid</v>
      </c>
      <c r="O182" s="188" t="str">
        <f>IF(ISNUMBER(MATCH(A182,'Red Wall MP List'!$A$3:$A$52,0)),"Yes","No")</f>
        <v>No</v>
      </c>
      <c r="P182" s="121"/>
      <c r="Q182" s="121">
        <f t="shared" si="26"/>
        <v>0.23950085711681893</v>
      </c>
      <c r="R182" s="121">
        <f t="shared" si="27"/>
        <v>1.5069353790701996</v>
      </c>
      <c r="S182" s="186">
        <f t="shared" si="32"/>
        <v>119.15885238618291</v>
      </c>
      <c r="T182" s="121"/>
      <c r="U182" s="121"/>
      <c r="V182" s="121"/>
      <c r="W182" s="121"/>
      <c r="X182" s="121"/>
      <c r="Y182" s="121"/>
      <c r="Z182" s="121"/>
      <c r="AA182" s="121"/>
      <c r="AB182" s="121"/>
      <c r="AC182" s="121"/>
      <c r="AD182" s="121"/>
      <c r="AE182" s="145">
        <f t="shared" si="28"/>
        <v>5.0686673467777228E-2</v>
      </c>
      <c r="AF182" s="121">
        <f t="shared" si="29"/>
        <v>1.2599397612283212</v>
      </c>
      <c r="AG182" s="186">
        <f t="shared" si="30"/>
        <v>104.19156866174673</v>
      </c>
    </row>
    <row r="183" spans="1:33">
      <c r="A183" s="209" t="str">
        <f>'Master sheet'!A176</f>
        <v>Gainsborough</v>
      </c>
      <c r="B183" s="142" t="str">
        <f>VLOOKUP('Master sheet'!A176,Westminster_Parliamentary_Const!$A$2:$C$651,2,FALSE)</f>
        <v>E14000707</v>
      </c>
      <c r="C183" s="120">
        <f>VLOOKUP(B183,'Master sheet'!$B$3:$Z$634,9,FALSE)</f>
        <v>0.12247309862985754</v>
      </c>
      <c r="D183" s="121">
        <f>VLOOKUP(B183,'Master sheet'!$B$3:$Z$634,10,FALSE)</f>
        <v>0.97962720027755212</v>
      </c>
      <c r="E183" s="120">
        <f>VLOOKUP(B183,'Master sheet'!$B$3:$Z$634,16,FALSE)</f>
        <v>7.4254774028312487E-2</v>
      </c>
      <c r="F183" s="121">
        <f>VLOOKUP(B183,'Master sheet'!$B$3:$Z$634,17,FALSE)</f>
        <v>-1.2075957397068076</v>
      </c>
      <c r="G183" s="120">
        <f>VLOOKUP(B183,'Master sheet'!$B$3:$Z$634,21,FALSE)</f>
        <v>0.14365671641791045</v>
      </c>
      <c r="H183" s="121">
        <f>VLOOKUP(B183,'Master sheet'!$B$3:$Z$634,22,FALSE)</f>
        <v>-0.58288594620326473</v>
      </c>
      <c r="I183" s="120">
        <f>VLOOKUP(B183,'Master sheet'!$B$3:$Z$634,24,FALSE)</f>
        <v>1.833093783686679E-2</v>
      </c>
      <c r="J183" s="121">
        <f>-VLOOKUP(B183,'Master sheet'!$B$3:$Z$634,25,FALSE)</f>
        <v>0.62940441331581065</v>
      </c>
      <c r="K183" s="185" t="str">
        <f>VLOOKUP(B183,RUC_PCON_2011_EN_LU!$A$2:$N$534,14)</f>
        <v>Predominantly Rural</v>
      </c>
      <c r="L183" s="185" t="str">
        <f>VLOOKUP(B183,'City and Town classifications'!$A$3:$G$634,4,FALSE)</f>
        <v>Village or smaller</v>
      </c>
      <c r="M183" s="188">
        <f t="shared" si="31"/>
        <v>3</v>
      </c>
      <c r="N183" s="188" t="str">
        <f>VLOOKUP(A183,'BRES data'!$A$11:$AB$643,28,FALSE)</f>
        <v>Very high</v>
      </c>
      <c r="O183" s="188" t="str">
        <f>IF(ISNUMBER(MATCH(A183,'Red Wall MP List'!$A$3:$A$52,0)),"Yes","No")</f>
        <v>No</v>
      </c>
      <c r="P183" s="121"/>
      <c r="Q183" s="121">
        <f t="shared" si="26"/>
        <v>0.23793025687944222</v>
      </c>
      <c r="R183" s="121">
        <f t="shared" si="27"/>
        <v>1.5053647788328228</v>
      </c>
      <c r="S183" s="186">
        <f t="shared" si="32"/>
        <v>119.03465932227147</v>
      </c>
      <c r="T183" s="121"/>
      <c r="U183" s="121"/>
      <c r="V183" s="121"/>
      <c r="W183" s="121"/>
      <c r="X183" s="121"/>
      <c r="Y183" s="121"/>
      <c r="Z183" s="121"/>
      <c r="AA183" s="121"/>
      <c r="AB183" s="121"/>
      <c r="AC183" s="121"/>
      <c r="AD183" s="121"/>
      <c r="AE183" s="145">
        <f t="shared" si="28"/>
        <v>-4.5362518079177377E-2</v>
      </c>
      <c r="AF183" s="121">
        <f t="shared" si="29"/>
        <v>1.1638905696813664</v>
      </c>
      <c r="AG183" s="186">
        <f t="shared" si="30"/>
        <v>96.248715960429152</v>
      </c>
    </row>
    <row r="184" spans="1:33" ht="29">
      <c r="A184" s="209" t="str">
        <f>'Master sheet'!A33</f>
        <v>Ashton-under-Lyne</v>
      </c>
      <c r="B184" s="142" t="str">
        <f>VLOOKUP('Master sheet'!A33,Westminster_Parliamentary_Const!$A$2:$C$651,2,FALSE)</f>
        <v>E14000537</v>
      </c>
      <c r="C184" s="120">
        <f>VLOOKUP(B184,'Master sheet'!$B$3:$Z$634,9,FALSE)</f>
        <v>0.11359365326722545</v>
      </c>
      <c r="D184" s="121">
        <f>VLOOKUP(B184,'Master sheet'!$B$3:$Z$634,10,FALSE)</f>
        <v>0.64400515040467587</v>
      </c>
      <c r="E184" s="120">
        <f>VLOOKUP(B184,'Master sheet'!$B$3:$Z$634,16,FALSE)</f>
        <v>0.41929429801905571</v>
      </c>
      <c r="F184" s="121">
        <f>VLOOKUP(B184,'Master sheet'!$B$3:$Z$634,17,FALSE)</f>
        <v>-6.0747192047718855E-2</v>
      </c>
      <c r="G184" s="120">
        <f>VLOOKUP(B184,'Master sheet'!$B$3:$Z$634,21,FALSE)</f>
        <v>0.18007662835249041</v>
      </c>
      <c r="H184" s="121">
        <f>VLOOKUP(B184,'Master sheet'!$B$3:$Z$634,22,FALSE)</f>
        <v>0.45934851183225478</v>
      </c>
      <c r="I184" s="120">
        <f>VLOOKUP(B184,'Master sheet'!$B$3:$Z$634,24,FALSE)</f>
        <v>2.5599464166108588E-2</v>
      </c>
      <c r="J184" s="121">
        <f>-VLOOKUP(B184,'Master sheet'!$B$3:$Z$634,25,FALSE)</f>
        <v>-0.13599561443000918</v>
      </c>
      <c r="K184" s="185" t="str">
        <f>VLOOKUP(B184,RUC_PCON_2011_EN_LU!$A$2:$N$534,14)</f>
        <v>Predominantly Urban</v>
      </c>
      <c r="L184" s="185" t="str">
        <f>VLOOKUP(B184,'City and Town classifications'!$A$3:$G$634,4,FALSE)</f>
        <v>Medium Town in Conurbation</v>
      </c>
      <c r="M184" s="188">
        <f t="shared" si="31"/>
        <v>2</v>
      </c>
      <c r="N184" s="188" t="str">
        <f>VLOOKUP(A184,'BRES data'!$A$11:$AB$643,28,FALSE)</f>
        <v>Mid</v>
      </c>
      <c r="O184" s="188" t="str">
        <f>IF(ISNUMBER(MATCH(A184,'Red Wall MP List'!$A$3:$A$52,0)),"Yes","No")</f>
        <v>No</v>
      </c>
      <c r="P184" s="121"/>
      <c r="Q184" s="121">
        <f t="shared" si="26"/>
        <v>0.23577006528897823</v>
      </c>
      <c r="R184" s="121">
        <f t="shared" si="27"/>
        <v>1.5032045872423589</v>
      </c>
      <c r="S184" s="186">
        <f t="shared" si="32"/>
        <v>118.86384512915538</v>
      </c>
      <c r="T184" s="121"/>
      <c r="U184" s="121"/>
      <c r="V184" s="121"/>
      <c r="W184" s="121"/>
      <c r="X184" s="121"/>
      <c r="Y184" s="121"/>
      <c r="Z184" s="121"/>
      <c r="AA184" s="121"/>
      <c r="AB184" s="121"/>
      <c r="AC184" s="121"/>
      <c r="AD184" s="121"/>
      <c r="AE184" s="145">
        <f t="shared" si="28"/>
        <v>0.22665271393980063</v>
      </c>
      <c r="AF184" s="121">
        <f t="shared" si="29"/>
        <v>1.4359058017003445</v>
      </c>
      <c r="AG184" s="186">
        <f t="shared" si="30"/>
        <v>118.7431991064455</v>
      </c>
    </row>
    <row r="185" spans="1:33">
      <c r="A185" s="209" t="str">
        <f>'Master sheet'!A237</f>
        <v>Redditch</v>
      </c>
      <c r="B185" s="142" t="str">
        <f>VLOOKUP('Master sheet'!A237,Westminster_Parliamentary_Const!$A$2:$C$651,2,FALSE)</f>
        <v>E14000892</v>
      </c>
      <c r="C185" s="120">
        <f>VLOOKUP(B185,'Master sheet'!$B$3:$Z$634,9,FALSE)</f>
        <v>7.2661353547696414E-2</v>
      </c>
      <c r="D185" s="121">
        <f>VLOOKUP(B185,'Master sheet'!$B$3:$Z$634,10,FALSE)</f>
        <v>-0.90313904349878982</v>
      </c>
      <c r="E185" s="120">
        <f>VLOOKUP(B185,'Master sheet'!$B$3:$Z$634,16,FALSE)</f>
        <v>0.53858565409683368</v>
      </c>
      <c r="F185" s="121">
        <f>VLOOKUP(B185,'Master sheet'!$B$3:$Z$634,17,FALSE)</f>
        <v>0.33575555315590944</v>
      </c>
      <c r="G185" s="120">
        <f>VLOOKUP(B185,'Master sheet'!$B$3:$Z$634,21,FALSE)</f>
        <v>0.15656565656565657</v>
      </c>
      <c r="H185" s="121">
        <f>VLOOKUP(B185,'Master sheet'!$B$3:$Z$634,22,FALSE)</f>
        <v>-0.21346873665958352</v>
      </c>
      <c r="I185" s="120">
        <f>VLOOKUP(B185,'Master sheet'!$B$3:$Z$634,24,FALSE)</f>
        <v>9.5999072248638129E-3</v>
      </c>
      <c r="J185" s="121">
        <f>-VLOOKUP(B185,'Master sheet'!$B$3:$Z$634,25,FALSE)</f>
        <v>1.5488110123937529</v>
      </c>
      <c r="K185" s="185" t="str">
        <f>VLOOKUP(B185,RUC_PCON_2011_EN_LU!$A$2:$N$534,14)</f>
        <v>Predominantly Urban</v>
      </c>
      <c r="L185" s="185" t="str">
        <f>VLOOKUP(B185,'City and Town classifications'!$A$3:$G$634,4,FALSE)</f>
        <v>Large Town</v>
      </c>
      <c r="M185" s="188">
        <f t="shared" si="31"/>
        <v>3</v>
      </c>
      <c r="N185" s="188" t="str">
        <f>VLOOKUP(A185,'BRES data'!$A$11:$AB$643,28,FALSE)</f>
        <v>Mid</v>
      </c>
      <c r="O185" s="188" t="str">
        <f>IF(ISNUMBER(MATCH(A185,'Red Wall MP List'!$A$3:$A$52,0)),"Yes","No")</f>
        <v>No</v>
      </c>
      <c r="P185" s="121"/>
      <c r="Q185" s="121">
        <f t="shared" si="26"/>
        <v>0.23560512571437534</v>
      </c>
      <c r="R185" s="121">
        <f t="shared" si="27"/>
        <v>1.5030396476677561</v>
      </c>
      <c r="S185" s="186">
        <f t="shared" si="32"/>
        <v>118.85080275806521</v>
      </c>
      <c r="T185" s="121"/>
      <c r="U185" s="121"/>
      <c r="V185" s="121"/>
      <c r="W185" s="121"/>
      <c r="X185" s="121"/>
      <c r="Y185" s="121"/>
      <c r="Z185" s="121"/>
      <c r="AA185" s="121"/>
      <c r="AB185" s="121"/>
      <c r="AC185" s="121"/>
      <c r="AD185" s="121"/>
      <c r="AE185" s="145">
        <f t="shared" si="28"/>
        <v>0.19198969634782223</v>
      </c>
      <c r="AF185" s="121">
        <f t="shared" si="29"/>
        <v>1.4012427841083661</v>
      </c>
      <c r="AG185" s="186">
        <f t="shared" si="30"/>
        <v>115.87671747883419</v>
      </c>
    </row>
    <row r="186" spans="1:33">
      <c r="A186" s="209" t="str">
        <f>'Master sheet'!A235</f>
        <v>North Warwickshire</v>
      </c>
      <c r="B186" s="142" t="str">
        <f>VLOOKUP('Master sheet'!A235,Westminster_Parliamentary_Const!$A$2:$C$651,2,FALSE)</f>
        <v>E14000854</v>
      </c>
      <c r="C186" s="120">
        <f>VLOOKUP(B186,'Master sheet'!$B$3:$Z$634,9,FALSE)</f>
        <v>9.1910884504544446E-2</v>
      </c>
      <c r="D186" s="121">
        <f>VLOOKUP(B186,'Master sheet'!$B$3:$Z$634,10,FALSE)</f>
        <v>-0.1755522658361757</v>
      </c>
      <c r="E186" s="120">
        <f>VLOOKUP(B186,'Master sheet'!$B$3:$Z$634,16,FALSE)</f>
        <v>0.16859183026038763</v>
      </c>
      <c r="F186" s="121">
        <f>VLOOKUP(B186,'Master sheet'!$B$3:$Z$634,17,FALSE)</f>
        <v>-0.89403654312881875</v>
      </c>
      <c r="G186" s="120">
        <f>VLOOKUP(B186,'Master sheet'!$B$3:$Z$634,21,FALSE)</f>
        <v>0.16077738515901061</v>
      </c>
      <c r="H186" s="121">
        <f>VLOOKUP(B186,'Master sheet'!$B$3:$Z$634,22,FALSE)</f>
        <v>-9.2941024352866095E-2</v>
      </c>
      <c r="I186" s="120">
        <f>VLOOKUP(B186,'Master sheet'!$B$3:$Z$634,24,FALSE)</f>
        <v>1.1249494541043292E-2</v>
      </c>
      <c r="J186" s="121">
        <f>-VLOOKUP(B186,'Master sheet'!$B$3:$Z$634,25,FALSE)</f>
        <v>1.3751039746282818</v>
      </c>
      <c r="K186" s="185" t="str">
        <f>VLOOKUP(B186,RUC_PCON_2011_EN_LU!$A$2:$N$534,14)</f>
        <v>Predominantly Rural</v>
      </c>
      <c r="L186" s="185" t="str">
        <f>VLOOKUP(B186,'City and Town classifications'!$A$3:$G$634,4,FALSE)</f>
        <v>Village or smaller</v>
      </c>
      <c r="M186" s="188">
        <f t="shared" si="31"/>
        <v>3</v>
      </c>
      <c r="N186" s="188" t="str">
        <f>VLOOKUP(A186,'BRES data'!$A$11:$AB$643,28,FALSE)</f>
        <v>High</v>
      </c>
      <c r="O186" s="188" t="str">
        <f>IF(ISNUMBER(MATCH(A186,'Red Wall MP List'!$A$3:$A$52,0)),"Yes","No")</f>
        <v>No</v>
      </c>
      <c r="P186" s="121"/>
      <c r="Q186" s="121">
        <f t="shared" si="26"/>
        <v>0.23535430835042123</v>
      </c>
      <c r="R186" s="121">
        <f t="shared" si="27"/>
        <v>1.5027888303038019</v>
      </c>
      <c r="S186" s="186">
        <f t="shared" si="32"/>
        <v>118.83096971833278</v>
      </c>
      <c r="T186" s="121"/>
      <c r="U186" s="121"/>
      <c r="V186" s="121"/>
      <c r="W186" s="121"/>
      <c r="X186" s="121"/>
      <c r="Y186" s="121"/>
      <c r="Z186" s="121"/>
      <c r="AA186" s="121"/>
      <c r="AB186" s="121"/>
      <c r="AC186" s="121"/>
      <c r="AD186" s="121"/>
      <c r="AE186" s="145">
        <f t="shared" si="28"/>
        <v>5.3143535327605296E-2</v>
      </c>
      <c r="AF186" s="121">
        <f t="shared" si="29"/>
        <v>1.2623966230881492</v>
      </c>
      <c r="AG186" s="186">
        <f t="shared" si="30"/>
        <v>104.39474051093984</v>
      </c>
    </row>
    <row r="187" spans="1:33">
      <c r="A187" s="209" t="str">
        <f>'Master sheet'!A260</f>
        <v>West Worcestershire</v>
      </c>
      <c r="B187" s="142" t="str">
        <f>VLOOKUP('Master sheet'!A260,Westminster_Parliamentary_Const!$A$2:$C$651,2,FALSE)</f>
        <v>E14001035</v>
      </c>
      <c r="C187" s="120">
        <f>VLOOKUP(B187,'Master sheet'!$B$3:$Z$634,9,FALSE)</f>
        <v>0.11347834482200478</v>
      </c>
      <c r="D187" s="121">
        <f>VLOOKUP(B187,'Master sheet'!$B$3:$Z$634,10,FALSE)</f>
        <v>0.6396467636843205</v>
      </c>
      <c r="E187" s="120">
        <f>VLOOKUP(B187,'Master sheet'!$B$3:$Z$634,16,FALSE)</f>
        <v>-8.7970274575593796E-2</v>
      </c>
      <c r="F187" s="121">
        <f>VLOOKUP(B187,'Master sheet'!$B$3:$Z$634,17,FALSE)</f>
        <v>-1.7468022608423581</v>
      </c>
      <c r="G187" s="120">
        <f>VLOOKUP(B187,'Master sheet'!$B$3:$Z$634,21,FALSE)</f>
        <v>0.19427402862985685</v>
      </c>
      <c r="H187" s="121">
        <f>VLOOKUP(B187,'Master sheet'!$B$3:$Z$634,22,FALSE)</f>
        <v>0.86563779144868547</v>
      </c>
      <c r="I187" s="120">
        <f>VLOOKUP(B187,'Master sheet'!$B$3:$Z$634,24,FALSE)</f>
        <v>1.958389082151446E-2</v>
      </c>
      <c r="J187" s="121">
        <f>-VLOOKUP(B187,'Master sheet'!$B$3:$Z$634,25,FALSE)</f>
        <v>0.49746429151211458</v>
      </c>
      <c r="K187" s="185" t="str">
        <f>VLOOKUP(B187,RUC_PCON_2011_EN_LU!$A$2:$N$534,14)</f>
        <v>Predominantly Rural</v>
      </c>
      <c r="L187" s="185" t="str">
        <f>VLOOKUP(B187,'City and Town classifications'!$A$3:$G$634,4,FALSE)</f>
        <v>Village or smaller</v>
      </c>
      <c r="M187" s="188">
        <f t="shared" si="31"/>
        <v>3</v>
      </c>
      <c r="N187" s="188" t="str">
        <f>VLOOKUP(A187,'BRES data'!$A$11:$AB$643,28,FALSE)</f>
        <v>Very high</v>
      </c>
      <c r="O187" s="188" t="str">
        <f>IF(ISNUMBER(MATCH(A187,'Red Wall MP List'!$A$3:$A$52,0)),"Yes","No")</f>
        <v>No</v>
      </c>
      <c r="P187" s="121"/>
      <c r="Q187" s="121">
        <f t="shared" si="26"/>
        <v>0.23217627349986625</v>
      </c>
      <c r="R187" s="121">
        <f t="shared" si="27"/>
        <v>1.4996107954532469</v>
      </c>
      <c r="S187" s="186">
        <f t="shared" si="32"/>
        <v>118.57967096266277</v>
      </c>
      <c r="T187" s="121"/>
      <c r="U187" s="121"/>
      <c r="V187" s="121"/>
      <c r="W187" s="121"/>
      <c r="X187" s="121"/>
      <c r="Y187" s="121"/>
      <c r="Z187" s="121"/>
      <c r="AA187" s="121"/>
      <c r="AB187" s="121"/>
      <c r="AC187" s="121"/>
      <c r="AD187" s="121"/>
      <c r="AE187" s="145">
        <f t="shared" si="28"/>
        <v>6.3986646450690632E-2</v>
      </c>
      <c r="AF187" s="121">
        <f t="shared" si="29"/>
        <v>1.2732397342112345</v>
      </c>
      <c r="AG187" s="186">
        <f t="shared" si="30"/>
        <v>105.29141890133091</v>
      </c>
    </row>
    <row r="188" spans="1:33">
      <c r="A188" s="209" t="str">
        <f>'Master sheet'!A156</f>
        <v>Thirsk and Malton</v>
      </c>
      <c r="B188" s="142" t="str">
        <f>VLOOKUP('Master sheet'!A156,Westminster_Parliamentary_Const!$A$2:$C$651,2,FALSE)</f>
        <v>E14000993</v>
      </c>
      <c r="C188" s="120">
        <f>VLOOKUP(B188,'Master sheet'!$B$3:$Z$634,9,FALSE)</f>
        <v>7.4212259244195042E-2</v>
      </c>
      <c r="D188" s="121">
        <f>VLOOKUP(B188,'Master sheet'!$B$3:$Z$634,10,FALSE)</f>
        <v>-0.84451847343380382</v>
      </c>
      <c r="E188" s="120">
        <f>VLOOKUP(B188,'Master sheet'!$B$3:$Z$634,16,FALSE)</f>
        <v>0.42618680991486346</v>
      </c>
      <c r="F188" s="121">
        <f>VLOOKUP(B188,'Master sheet'!$B$3:$Z$634,17,FALSE)</f>
        <v>-3.7837737600285234E-2</v>
      </c>
      <c r="G188" s="120">
        <f>VLOOKUP(B188,'Master sheet'!$B$3:$Z$634,21,FALSE)</f>
        <v>0.18627450980392157</v>
      </c>
      <c r="H188" s="121">
        <f>VLOOKUP(B188,'Master sheet'!$B$3:$Z$634,22,FALSE)</f>
        <v>0.63671427886387277</v>
      </c>
      <c r="I188" s="120">
        <f>VLOOKUP(B188,'Master sheet'!$B$3:$Z$634,24,FALSE)</f>
        <v>1.2534793520419862E-2</v>
      </c>
      <c r="J188" s="121">
        <f>-VLOOKUP(B188,'Master sheet'!$B$3:$Z$634,25,FALSE)</f>
        <v>1.2397577118626462</v>
      </c>
      <c r="K188" s="185" t="str">
        <f>VLOOKUP(B188,RUC_PCON_2011_EN_LU!$A$2:$N$534,14)</f>
        <v>Predominantly Rural</v>
      </c>
      <c r="L188" s="185" t="str">
        <f>VLOOKUP(B188,'City and Town classifications'!$A$3:$G$634,4,FALSE)</f>
        <v>Village or smaller</v>
      </c>
      <c r="M188" s="188">
        <f t="shared" si="31"/>
        <v>3</v>
      </c>
      <c r="N188" s="188" t="str">
        <f>VLOOKUP(A188,'BRES data'!$A$11:$AB$643,28,FALSE)</f>
        <v>Very high</v>
      </c>
      <c r="O188" s="188" t="str">
        <f>IF(ISNUMBER(MATCH(A188,'Red Wall MP List'!$A$3:$A$52,0)),"Yes","No")</f>
        <v>No</v>
      </c>
      <c r="P188" s="121"/>
      <c r="Q188" s="121">
        <f t="shared" si="26"/>
        <v>0.2315591696868787</v>
      </c>
      <c r="R188" s="121">
        <f t="shared" si="27"/>
        <v>1.4989936916402593</v>
      </c>
      <c r="S188" s="186">
        <f t="shared" si="32"/>
        <v>118.53087432335094</v>
      </c>
      <c r="T188" s="121"/>
      <c r="U188" s="121"/>
      <c r="V188" s="121"/>
      <c r="W188" s="121"/>
      <c r="X188" s="121"/>
      <c r="Y188" s="121"/>
      <c r="Z188" s="121"/>
      <c r="AA188" s="121"/>
      <c r="AB188" s="121"/>
      <c r="AC188" s="121"/>
      <c r="AD188" s="121"/>
      <c r="AE188" s="145">
        <f t="shared" si="28"/>
        <v>0.24852894492310748</v>
      </c>
      <c r="AF188" s="121">
        <f t="shared" si="29"/>
        <v>1.4577820326836513</v>
      </c>
      <c r="AG188" s="186">
        <f t="shared" si="30"/>
        <v>120.55226878794782</v>
      </c>
    </row>
    <row r="189" spans="1:33">
      <c r="A189" s="209" t="str">
        <f>'Master sheet'!A313</f>
        <v>South West Norfolk</v>
      </c>
      <c r="B189" s="142" t="str">
        <f>VLOOKUP('Master sheet'!A313,Westminster_Parliamentary_Const!$A$2:$C$651,2,FALSE)</f>
        <v>E14000952</v>
      </c>
      <c r="C189" s="120">
        <f>VLOOKUP(B189,'Master sheet'!$B$3:$Z$634,9,FALSE)</f>
        <v>6.5720034365866598E-2</v>
      </c>
      <c r="D189" s="121">
        <f>VLOOKUP(B189,'Master sheet'!$B$3:$Z$634,10,FALSE)</f>
        <v>-1.1655045041199776</v>
      </c>
      <c r="E189" s="120">
        <f>VLOOKUP(B189,'Master sheet'!$B$3:$Z$634,16,FALSE)</f>
        <v>0.52348514336299634</v>
      </c>
      <c r="F189" s="121">
        <f>VLOOKUP(B189,'Master sheet'!$B$3:$Z$634,17,FALSE)</f>
        <v>0.28556420520912629</v>
      </c>
      <c r="G189" s="120">
        <f>VLOOKUP(B189,'Master sheet'!$B$3:$Z$634,21,FALSE)</f>
        <v>0.18681318681318682</v>
      </c>
      <c r="H189" s="121">
        <f>VLOOKUP(B189,'Master sheet'!$B$3:$Z$634,22,FALSE)</f>
        <v>0.65212968518929793</v>
      </c>
      <c r="I189" s="120">
        <f>VLOOKUP(B189,'Master sheet'!$B$3:$Z$634,24,FALSE)</f>
        <v>1.1097560975609655E-2</v>
      </c>
      <c r="J189" s="121">
        <f>-VLOOKUP(B189,'Master sheet'!$B$3:$Z$634,25,FALSE)</f>
        <v>1.3911030850298751</v>
      </c>
      <c r="K189" s="185" t="str">
        <f>VLOOKUP(B189,RUC_PCON_2011_EN_LU!$A$2:$N$534,14)</f>
        <v>Predominantly Rural</v>
      </c>
      <c r="L189" s="185" t="str">
        <f>VLOOKUP(B189,'City and Town classifications'!$A$3:$G$634,4,FALSE)</f>
        <v>Village or smaller</v>
      </c>
      <c r="M189" s="188">
        <f t="shared" si="31"/>
        <v>3</v>
      </c>
      <c r="N189" s="188" t="str">
        <f>VLOOKUP(A189,'BRES data'!$A$11:$AB$643,28,FALSE)</f>
        <v>Very high</v>
      </c>
      <c r="O189" s="188" t="str">
        <f>IF(ISNUMBER(MATCH(A189,'Red Wall MP List'!$A$3:$A$52,0)),"Yes","No")</f>
        <v>No</v>
      </c>
      <c r="P189" s="121"/>
      <c r="Q189" s="121">
        <f t="shared" si="26"/>
        <v>0.23148184203636987</v>
      </c>
      <c r="R189" s="121">
        <f t="shared" si="27"/>
        <v>1.4989163639897505</v>
      </c>
      <c r="S189" s="186">
        <f t="shared" si="32"/>
        <v>118.52475974523411</v>
      </c>
      <c r="T189" s="121"/>
      <c r="U189" s="121"/>
      <c r="V189" s="121"/>
      <c r="W189" s="121"/>
      <c r="X189" s="121"/>
      <c r="Y189" s="121"/>
      <c r="Z189" s="121"/>
      <c r="AA189" s="121"/>
      <c r="AB189" s="121"/>
      <c r="AC189" s="121"/>
      <c r="AD189" s="121"/>
      <c r="AE189" s="145">
        <f t="shared" si="28"/>
        <v>0.29082311782708042</v>
      </c>
      <c r="AF189" s="121">
        <f t="shared" si="29"/>
        <v>1.5000762055876242</v>
      </c>
      <c r="AG189" s="186">
        <f t="shared" si="30"/>
        <v>124.04981395298013</v>
      </c>
    </row>
    <row r="190" spans="1:33" ht="29">
      <c r="A190" s="209" t="str">
        <f>'Master sheet'!A226</f>
        <v>Hereford and South Herefordshire</v>
      </c>
      <c r="B190" s="142" t="str">
        <f>VLOOKUP('Master sheet'!A226,Westminster_Parliamentary_Const!$A$2:$C$651,2,FALSE)</f>
        <v>E14000743</v>
      </c>
      <c r="C190" s="120">
        <f>VLOOKUP(B190,'Master sheet'!$B$3:$Z$634,9,FALSE)</f>
        <v>8.4101697225392513E-2</v>
      </c>
      <c r="D190" s="121">
        <f>VLOOKUP(B190,'Master sheet'!$B$3:$Z$634,10,FALSE)</f>
        <v>-0.47072108949941965</v>
      </c>
      <c r="E190" s="120">
        <f>VLOOKUP(B190,'Master sheet'!$B$3:$Z$634,16,FALSE)</f>
        <v>0.47416386723980158</v>
      </c>
      <c r="F190" s="121">
        <f>VLOOKUP(B190,'Master sheet'!$B$3:$Z$634,17,FALSE)</f>
        <v>0.12162926454970113</v>
      </c>
      <c r="G190" s="120">
        <f>VLOOKUP(B190,'Master sheet'!$B$3:$Z$634,21,FALSE)</f>
        <v>0.18181818181818182</v>
      </c>
      <c r="H190" s="121">
        <f>VLOOKUP(B190,'Master sheet'!$B$3:$Z$634,22,FALSE)</f>
        <v>0.5091868265353543</v>
      </c>
      <c r="I190" s="120">
        <f>VLOOKUP(B190,'Master sheet'!$B$3:$Z$634,24,FALSE)</f>
        <v>1.6269249875807246E-2</v>
      </c>
      <c r="J190" s="121">
        <f>-VLOOKUP(B190,'Master sheet'!$B$3:$Z$634,25,FALSE)</f>
        <v>0.8465070213437581</v>
      </c>
      <c r="K190" s="185" t="str">
        <f>VLOOKUP(B190,RUC_PCON_2011_EN_LU!$A$2:$N$534,14)</f>
        <v>Urban with Significant Rural</v>
      </c>
      <c r="L190" s="185" t="str">
        <f>VLOOKUP(B190,'City and Town classifications'!$A$3:$G$634,4,FALSE)</f>
        <v>Large Town</v>
      </c>
      <c r="M190" s="188">
        <f t="shared" si="31"/>
        <v>3</v>
      </c>
      <c r="N190" s="188" t="str">
        <f>VLOOKUP(A190,'BRES data'!$A$11:$AB$643,28,FALSE)</f>
        <v>Very high</v>
      </c>
      <c r="O190" s="188" t="str">
        <f>IF(ISNUMBER(MATCH(A190,'Red Wall MP List'!$A$3:$A$52,0)),"Yes","No")</f>
        <v>No</v>
      </c>
      <c r="P190" s="121"/>
      <c r="Q190" s="121">
        <f t="shared" si="26"/>
        <v>0.23039799246228873</v>
      </c>
      <c r="R190" s="121">
        <f t="shared" si="27"/>
        <v>1.4978325144156694</v>
      </c>
      <c r="S190" s="186">
        <f t="shared" si="32"/>
        <v>118.43905582375179</v>
      </c>
      <c r="T190" s="121"/>
      <c r="U190" s="121"/>
      <c r="V190" s="121"/>
      <c r="W190" s="121"/>
      <c r="X190" s="121"/>
      <c r="Y190" s="121"/>
      <c r="Z190" s="121"/>
      <c r="AA190" s="121"/>
      <c r="AB190" s="121"/>
      <c r="AC190" s="121"/>
      <c r="AD190" s="121"/>
      <c r="AE190" s="145">
        <f t="shared" si="28"/>
        <v>0.25165050573234848</v>
      </c>
      <c r="AF190" s="121">
        <f t="shared" si="29"/>
        <v>1.4609035934928922</v>
      </c>
      <c r="AG190" s="186">
        <f t="shared" si="30"/>
        <v>120.81040836524855</v>
      </c>
    </row>
    <row r="191" spans="1:33">
      <c r="A191" s="209" t="str">
        <f>'Master sheet'!A528</f>
        <v>Torbay</v>
      </c>
      <c r="B191" s="142" t="str">
        <f>VLOOKUP('Master sheet'!A528,Westminster_Parliamentary_Const!$A$2:$C$651,2,FALSE)</f>
        <v>E14000999</v>
      </c>
      <c r="C191" s="120">
        <f>VLOOKUP(B191,'Master sheet'!$B$3:$Z$634,9,FALSE)</f>
        <v>0.12375062826675456</v>
      </c>
      <c r="D191" s="121">
        <f>VLOOKUP(B191,'Master sheet'!$B$3:$Z$634,10,FALSE)</f>
        <v>1.0279148013605135</v>
      </c>
      <c r="E191" s="120">
        <f>VLOOKUP(B191,'Master sheet'!$B$3:$Z$634,16,FALSE)</f>
        <v>0.43616040759315416</v>
      </c>
      <c r="F191" s="121">
        <f>VLOOKUP(B191,'Master sheet'!$B$3:$Z$634,17,FALSE)</f>
        <v>-4.6873150632120181E-3</v>
      </c>
      <c r="G191" s="120">
        <f>VLOOKUP(B191,'Master sheet'!$B$3:$Z$634,21,FALSE)</f>
        <v>0.21929824561403508</v>
      </c>
      <c r="H191" s="121">
        <f>VLOOKUP(B191,'Master sheet'!$B$3:$Z$634,22,FALSE)</f>
        <v>1.5817598203299459</v>
      </c>
      <c r="I191" s="120">
        <f>VLOOKUP(B191,'Master sheet'!$B$3:$Z$634,24,FALSE)</f>
        <v>3.5008029978586652E-2</v>
      </c>
      <c r="J191" s="121">
        <f>-VLOOKUP(B191,'Master sheet'!$B$3:$Z$634,25,FALSE)</f>
        <v>-1.1267489264112391</v>
      </c>
      <c r="K191" s="185" t="str">
        <f>VLOOKUP(B191,RUC_PCON_2011_EN_LU!$A$2:$N$534,14)</f>
        <v>Predominantly Urban</v>
      </c>
      <c r="L191" s="185" t="str">
        <f>VLOOKUP(B191,'City and Town classifications'!$A$3:$G$634,4,FALSE)</f>
        <v>Medium Town</v>
      </c>
      <c r="M191" s="188">
        <f t="shared" si="31"/>
        <v>3</v>
      </c>
      <c r="N191" s="188" t="str">
        <f>VLOOKUP(A191,'BRES data'!$A$11:$AB$643,28,FALSE)</f>
        <v>High</v>
      </c>
      <c r="O191" s="188" t="str">
        <f>IF(ISNUMBER(MATCH(A191,'Red Wall MP List'!$A$3:$A$52,0)),"Yes","No")</f>
        <v>No</v>
      </c>
      <c r="P191" s="121"/>
      <c r="Q191" s="121">
        <f t="shared" si="26"/>
        <v>0.22990070919421371</v>
      </c>
      <c r="R191" s="121">
        <f t="shared" si="27"/>
        <v>1.4973352311475945</v>
      </c>
      <c r="S191" s="186">
        <f t="shared" si="32"/>
        <v>118.39973383001691</v>
      </c>
      <c r="T191" s="121"/>
      <c r="U191" s="121"/>
      <c r="V191" s="121"/>
      <c r="W191" s="121"/>
      <c r="X191" s="121"/>
      <c r="Y191" s="121"/>
      <c r="Z191" s="121"/>
      <c r="AA191" s="121"/>
      <c r="AB191" s="121"/>
      <c r="AC191" s="121"/>
      <c r="AD191" s="121"/>
      <c r="AE191" s="145">
        <f t="shared" si="28"/>
        <v>0.3695595950540021</v>
      </c>
      <c r="AF191" s="121">
        <f t="shared" si="29"/>
        <v>1.5788126828145459</v>
      </c>
      <c r="AG191" s="186">
        <f t="shared" si="30"/>
        <v>130.56098006236226</v>
      </c>
    </row>
    <row r="192" spans="1:33" ht="29">
      <c r="A192" s="209" t="str">
        <f>'Master sheet'!A248</f>
        <v>Stourbridge</v>
      </c>
      <c r="B192" s="142" t="str">
        <f>VLOOKUP('Master sheet'!A248,Westminster_Parliamentary_Const!$A$2:$C$651,2,FALSE)</f>
        <v>E14000976</v>
      </c>
      <c r="C192" s="120">
        <f>VLOOKUP(B192,'Master sheet'!$B$3:$Z$634,9,FALSE)</f>
        <v>8.8876952368815904E-2</v>
      </c>
      <c r="D192" s="121">
        <f>VLOOKUP(B192,'Master sheet'!$B$3:$Z$634,10,FALSE)</f>
        <v>-0.29022773046075567</v>
      </c>
      <c r="E192" s="120">
        <f>VLOOKUP(B192,'Master sheet'!$B$3:$Z$634,16,FALSE)</f>
        <v>0.50323581905344517</v>
      </c>
      <c r="F192" s="121">
        <f>VLOOKUP(B192,'Master sheet'!$B$3:$Z$634,17,FALSE)</f>
        <v>0.21825913851157985</v>
      </c>
      <c r="G192" s="120">
        <f>VLOOKUP(B192,'Master sheet'!$B$3:$Z$634,21,FALSE)</f>
        <v>0.15345699831365936</v>
      </c>
      <c r="H192" s="121">
        <f>VLOOKUP(B192,'Master sheet'!$B$3:$Z$634,22,FALSE)</f>
        <v>-0.30242970818273801</v>
      </c>
      <c r="I192" s="120">
        <f>VLOOKUP(B192,'Master sheet'!$B$3:$Z$634,24,FALSE)</f>
        <v>1.4670981661272897E-2</v>
      </c>
      <c r="J192" s="121">
        <f>-VLOOKUP(B192,'Master sheet'!$B$3:$Z$634,25,FALSE)</f>
        <v>1.014809986805735</v>
      </c>
      <c r="K192" s="185" t="str">
        <f>VLOOKUP(B192,RUC_PCON_2011_EN_LU!$A$2:$N$534,14)</f>
        <v>Predominantly Urban</v>
      </c>
      <c r="L192" s="185" t="str">
        <f>VLOOKUP(B192,'City and Town classifications'!$A$3:$G$634,4,FALSE)</f>
        <v>Large Town in Conurbation</v>
      </c>
      <c r="M192" s="188">
        <f t="shared" si="31"/>
        <v>2</v>
      </c>
      <c r="N192" s="188" t="str">
        <f>VLOOKUP(A192,'BRES data'!$A$11:$AB$643,28,FALSE)</f>
        <v>Very low</v>
      </c>
      <c r="O192" s="188" t="str">
        <f>IF(ISNUMBER(MATCH(A192,'Red Wall MP List'!$A$3:$A$52,0)),"Yes","No")</f>
        <v>No</v>
      </c>
      <c r="P192" s="121"/>
      <c r="Q192" s="121">
        <f t="shared" si="26"/>
        <v>0.22749899050313341</v>
      </c>
      <c r="R192" s="121">
        <f t="shared" si="27"/>
        <v>1.4949335124565142</v>
      </c>
      <c r="S192" s="186">
        <f t="shared" si="32"/>
        <v>118.20982121202519</v>
      </c>
      <c r="T192" s="121"/>
      <c r="U192" s="121"/>
      <c r="V192" s="121"/>
      <c r="W192" s="121"/>
      <c r="X192" s="121"/>
      <c r="Y192" s="121"/>
      <c r="Z192" s="121"/>
      <c r="AA192" s="121"/>
      <c r="AB192" s="121"/>
      <c r="AC192" s="121"/>
      <c r="AD192" s="121"/>
      <c r="AE192" s="145">
        <f t="shared" si="28"/>
        <v>0.1601029216684553</v>
      </c>
      <c r="AF192" s="121">
        <f t="shared" si="29"/>
        <v>1.3693560094289992</v>
      </c>
      <c r="AG192" s="186">
        <f t="shared" si="30"/>
        <v>113.23981913206882</v>
      </c>
    </row>
    <row r="193" spans="1:33">
      <c r="A193" s="209" t="str">
        <f>'Master sheet'!A231</f>
        <v>Mid Worcestershire</v>
      </c>
      <c r="B193" s="142" t="str">
        <f>VLOOKUP('Master sheet'!A231,Westminster_Parliamentary_Const!$A$2:$C$651,2,FALSE)</f>
        <v>E14000818</v>
      </c>
      <c r="C193" s="120">
        <f>VLOOKUP(B193,'Master sheet'!$B$3:$Z$634,9,FALSE)</f>
        <v>6.4532548554779925E-2</v>
      </c>
      <c r="D193" s="121">
        <f>VLOOKUP(B193,'Master sheet'!$B$3:$Z$634,10,FALSE)</f>
        <v>-1.2103886613883013</v>
      </c>
      <c r="E193" s="120">
        <f>VLOOKUP(B193,'Master sheet'!$B$3:$Z$634,16,FALSE)</f>
        <v>0.53201698988501744</v>
      </c>
      <c r="F193" s="121">
        <f>VLOOKUP(B193,'Master sheet'!$B$3:$Z$634,17,FALSE)</f>
        <v>0.31392250943891259</v>
      </c>
      <c r="G193" s="120">
        <f>VLOOKUP(B193,'Master sheet'!$B$3:$Z$634,21,FALSE)</f>
        <v>0.18286655683690281</v>
      </c>
      <c r="H193" s="121">
        <f>VLOOKUP(B193,'Master sheet'!$B$3:$Z$634,22,FALSE)</f>
        <v>0.53918834250324965</v>
      </c>
      <c r="I193" s="120">
        <f>VLOOKUP(B193,'Master sheet'!$B$3:$Z$634,24,FALSE)</f>
        <v>1.0558586078987631E-2</v>
      </c>
      <c r="J193" s="121">
        <f>-VLOOKUP(B193,'Master sheet'!$B$3:$Z$634,25,FALSE)</f>
        <v>1.4478589365109593</v>
      </c>
      <c r="K193" s="185" t="str">
        <f>VLOOKUP(B193,RUC_PCON_2011_EN_LU!$A$2:$N$534,14)</f>
        <v>Predominantly Rural</v>
      </c>
      <c r="L193" s="185" t="str">
        <f>VLOOKUP(B193,'City and Town classifications'!$A$3:$G$634,4,FALSE)</f>
        <v>Village or smaller</v>
      </c>
      <c r="M193" s="188">
        <f t="shared" si="31"/>
        <v>3</v>
      </c>
      <c r="N193" s="188" t="str">
        <f>VLOOKUP(A193,'BRES data'!$A$11:$AB$643,28,FALSE)</f>
        <v>High</v>
      </c>
      <c r="O193" s="188" t="str">
        <f>IF(ISNUMBER(MATCH(A193,'Red Wall MP List'!$A$3:$A$52,0)),"Yes","No")</f>
        <v>No</v>
      </c>
      <c r="P193" s="121"/>
      <c r="Q193" s="121">
        <f t="shared" si="26"/>
        <v>0.22134190036457971</v>
      </c>
      <c r="R193" s="121">
        <f t="shared" si="27"/>
        <v>1.4887764223179605</v>
      </c>
      <c r="S193" s="186">
        <f t="shared" si="32"/>
        <v>117.72295773722838</v>
      </c>
      <c r="T193" s="121"/>
      <c r="U193" s="121"/>
      <c r="V193" s="121"/>
      <c r="W193" s="121"/>
      <c r="X193" s="121"/>
      <c r="Y193" s="121"/>
      <c r="Z193" s="121"/>
      <c r="AA193" s="121"/>
      <c r="AB193" s="121"/>
      <c r="AC193" s="121"/>
      <c r="AD193" s="121"/>
      <c r="AE193" s="145">
        <f t="shared" si="28"/>
        <v>0.27264528176620506</v>
      </c>
      <c r="AF193" s="121">
        <f t="shared" si="29"/>
        <v>1.4818983695267489</v>
      </c>
      <c r="AG193" s="186">
        <f t="shared" si="30"/>
        <v>122.54658553497053</v>
      </c>
    </row>
    <row r="194" spans="1:33">
      <c r="A194" s="209" t="str">
        <f>'Master sheet'!A125</f>
        <v>Halifax</v>
      </c>
      <c r="B194" s="142" t="str">
        <f>VLOOKUP('Master sheet'!A125,Westminster_Parliamentary_Const!$A$2:$C$651,2,FALSE)</f>
        <v>E14000723</v>
      </c>
      <c r="C194" s="120">
        <f>VLOOKUP(B194,'Master sheet'!$B$3:$Z$634,9,FALSE)</f>
        <v>0.10920854850465019</v>
      </c>
      <c r="D194" s="121">
        <f>VLOOKUP(B194,'Master sheet'!$B$3:$Z$634,10,FALSE)</f>
        <v>0.47825855371785719</v>
      </c>
      <c r="E194" s="120">
        <f>VLOOKUP(B194,'Master sheet'!$B$3:$Z$634,16,FALSE)</f>
        <v>0.28760498043226285</v>
      </c>
      <c r="F194" s="121">
        <f>VLOOKUP(B194,'Master sheet'!$B$3:$Z$634,17,FALSE)</f>
        <v>-0.4984585036964147</v>
      </c>
      <c r="G194" s="120">
        <f>VLOOKUP(B194,'Master sheet'!$B$3:$Z$634,21,FALSE)</f>
        <v>0.14796747967479676</v>
      </c>
      <c r="H194" s="121">
        <f>VLOOKUP(B194,'Master sheet'!$B$3:$Z$634,22,FALSE)</f>
        <v>-0.45952414305473793</v>
      </c>
      <c r="I194" s="120">
        <f>VLOOKUP(B194,'Master sheet'!$B$3:$Z$634,24,FALSE)</f>
        <v>1.8000427487442572E-2</v>
      </c>
      <c r="J194" s="121">
        <f>-VLOOKUP(B194,'Master sheet'!$B$3:$Z$634,25,FALSE)</f>
        <v>0.66420825375893455</v>
      </c>
      <c r="K194" s="185" t="str">
        <f>VLOOKUP(B194,RUC_PCON_2011_EN_LU!$A$2:$N$534,14)</f>
        <v>Predominantly Urban</v>
      </c>
      <c r="L194" s="185" t="str">
        <f>VLOOKUP(B194,'City and Town classifications'!$A$3:$G$634,4,FALSE)</f>
        <v>Large Town</v>
      </c>
      <c r="M194" s="188">
        <f t="shared" si="31"/>
        <v>3</v>
      </c>
      <c r="N194" s="188" t="str">
        <f>VLOOKUP(A194,'BRES data'!$A$11:$AB$643,28,FALSE)</f>
        <v>Very low</v>
      </c>
      <c r="O194" s="188" t="str">
        <f>IF(ISNUMBER(MATCH(A194,'Red Wall MP List'!$A$3:$A$52,0)),"Yes","No")</f>
        <v>No</v>
      </c>
      <c r="P194" s="121"/>
      <c r="Q194" s="121">
        <f t="shared" si="26"/>
        <v>0.22115849470040513</v>
      </c>
      <c r="R194" s="121">
        <f t="shared" si="27"/>
        <v>1.4885930166537857</v>
      </c>
      <c r="S194" s="186">
        <f t="shared" si="32"/>
        <v>117.70845518538195</v>
      </c>
      <c r="T194" s="121"/>
      <c r="U194" s="121"/>
      <c r="V194" s="121"/>
      <c r="W194" s="121"/>
      <c r="X194" s="121"/>
      <c r="Y194" s="121"/>
      <c r="Z194" s="121"/>
      <c r="AA194" s="121"/>
      <c r="AB194" s="121"/>
      <c r="AC194" s="121"/>
      <c r="AD194" s="121"/>
      <c r="AE194" s="145">
        <f t="shared" si="28"/>
        <v>4.6121040181409778E-2</v>
      </c>
      <c r="AF194" s="121">
        <f t="shared" si="29"/>
        <v>1.2553741279419537</v>
      </c>
      <c r="AG194" s="186">
        <f t="shared" si="30"/>
        <v>103.81401053660497</v>
      </c>
    </row>
    <row r="195" spans="1:33">
      <c r="A195" s="209" t="str">
        <f>'Master sheet'!A188</f>
        <v>Mansfield</v>
      </c>
      <c r="B195" s="142" t="str">
        <f>VLOOKUP('Master sheet'!A188,Westminster_Parliamentary_Const!$A$2:$C$651,2,FALSE)</f>
        <v>E14000810</v>
      </c>
      <c r="C195" s="120">
        <f>VLOOKUP(B195,'Master sheet'!$B$3:$Z$634,9,FALSE)</f>
        <v>0.12541999272012586</v>
      </c>
      <c r="D195" s="121">
        <f>VLOOKUP(B195,'Master sheet'!$B$3:$Z$634,10,FALSE)</f>
        <v>1.0910128324811539</v>
      </c>
      <c r="E195" s="120">
        <f>VLOOKUP(B195,'Master sheet'!$B$3:$Z$634,16,FALSE)</f>
        <v>0.14265351051140709</v>
      </c>
      <c r="F195" s="121">
        <f>VLOOKUP(B195,'Master sheet'!$B$3:$Z$634,17,FALSE)</f>
        <v>-0.98025079472752386</v>
      </c>
      <c r="G195" s="120">
        <f>VLOOKUP(B195,'Master sheet'!$B$3:$Z$634,21,FALSE)</f>
        <v>0.15476190476190477</v>
      </c>
      <c r="H195" s="121">
        <f>VLOOKUP(B195,'Master sheet'!$B$3:$Z$634,22,FALSE)</f>
        <v>-0.26508699117350776</v>
      </c>
      <c r="I195" s="120">
        <f>VLOOKUP(B195,'Master sheet'!$B$3:$Z$634,24,FALSE)</f>
        <v>2.2517941856221801E-2</v>
      </c>
      <c r="J195" s="121">
        <f>-VLOOKUP(B195,'Master sheet'!$B$3:$Z$634,25,FALSE)</f>
        <v>0.1884989467299201</v>
      </c>
      <c r="K195" s="185" t="str">
        <f>VLOOKUP(B195,RUC_PCON_2011_EN_LU!$A$2:$N$534,14)</f>
        <v>Predominantly Urban</v>
      </c>
      <c r="L195" s="185" t="str">
        <f>VLOOKUP(B195,'City and Town classifications'!$A$3:$G$634,4,FALSE)</f>
        <v>Large Town</v>
      </c>
      <c r="M195" s="188">
        <f t="shared" si="31"/>
        <v>3</v>
      </c>
      <c r="N195" s="188" t="str">
        <f>VLOOKUP(A195,'BRES data'!$A$11:$AB$643,28,FALSE)</f>
        <v>Mid</v>
      </c>
      <c r="O195" s="188" t="str">
        <f>IF(ISNUMBER(MATCH(A195,'Red Wall MP List'!$A$3:$A$52,0)),"Yes","No")</f>
        <v>No</v>
      </c>
      <c r="P195" s="121"/>
      <c r="Q195" s="121">
        <f t="shared" ref="Q195:Q258" si="33">AVERAGE(D195,AVERAGE(F195,H195),J195)</f>
        <v>0.21894762875351939</v>
      </c>
      <c r="R195" s="121">
        <f t="shared" ref="R195:R258" si="34">Q195-MIN($Q$4:$Q$635)</f>
        <v>1.4863821507069002</v>
      </c>
      <c r="S195" s="186">
        <f t="shared" si="32"/>
        <v>117.53363398689558</v>
      </c>
      <c r="T195" s="121"/>
      <c r="U195" s="121"/>
      <c r="V195" s="121"/>
      <c r="W195" s="121"/>
      <c r="X195" s="121"/>
      <c r="Y195" s="121"/>
      <c r="Z195" s="121"/>
      <c r="AA195" s="121"/>
      <c r="AB195" s="121"/>
      <c r="AC195" s="121"/>
      <c r="AD195" s="121"/>
      <c r="AE195" s="145">
        <f t="shared" ref="AE195:AE258" si="35">AVERAGE(D195,F195,H195,J195)</f>
        <v>8.5434983275105916E-3</v>
      </c>
      <c r="AF195" s="121">
        <f t="shared" ref="AF195:AF258" si="36">AE195-MIN($AE$3:$AE$634)</f>
        <v>1.2177965860880544</v>
      </c>
      <c r="AG195" s="186">
        <f t="shared" ref="AG195:AG258" si="37">100*(AF195/AVERAGE($AF$3:$AF$634))</f>
        <v>100.70651035866535</v>
      </c>
    </row>
    <row r="196" spans="1:33" ht="29">
      <c r="A196" s="209" t="str">
        <f>'Master sheet'!A582</f>
        <v>Banff and Buchan</v>
      </c>
      <c r="B196" s="142" t="str">
        <f>VLOOKUP('Master sheet'!A582,Westminster_Parliamentary_Const!$A$2:$C$651,2,FALSE)</f>
        <v>S14000007</v>
      </c>
      <c r="C196" s="120">
        <f>VLOOKUP(B196,'Master sheet'!$B$3:$Z$634,9,FALSE)</f>
        <v>8.6394952693313265E-2</v>
      </c>
      <c r="D196" s="121">
        <f>VLOOKUP(B196,'Master sheet'!$B$3:$Z$634,10,FALSE)</f>
        <v>-0.38404145247335253</v>
      </c>
      <c r="E196" s="120">
        <f>VLOOKUP(B196,'Master sheet'!$B$3:$Z$634,16,FALSE)</f>
        <v>0.31874473049670438</v>
      </c>
      <c r="F196" s="121">
        <f>VLOOKUP(B196,'Master sheet'!$B$3:$Z$634,17,FALSE)</f>
        <v>-0.39495564488528939</v>
      </c>
      <c r="G196" s="120">
        <f>VLOOKUP(B196,'Master sheet'!$B$3:$Z$634,21,FALSE)</f>
        <v>0.13837638376383765</v>
      </c>
      <c r="H196" s="121">
        <f>VLOOKUP(B196,'Master sheet'!$B$3:$Z$634,22,FALSE)</f>
        <v>-0.7339940722154944</v>
      </c>
      <c r="I196" s="120">
        <f>VLOOKUP(B196,'Master sheet'!$B$3:$Z$634,24,FALSE)</f>
        <v>9.1497093023256149E-3</v>
      </c>
      <c r="J196" s="121">
        <f>-VLOOKUP(B196,'Master sheet'!$B$3:$Z$634,25,FALSE)</f>
        <v>1.5962183528632468</v>
      </c>
      <c r="K196" s="185" t="str">
        <f>VLOOKUP(B196,RUC_PCON_2011_EN_LU!$A$2:$N$534,14)</f>
        <v>Urban with Significant Rural</v>
      </c>
      <c r="L196" s="185" t="str">
        <f>VLOOKUP(B196,'City and Town classifications'!$A$3:$G$634,4,FALSE)</f>
        <v>Village or smaller</v>
      </c>
      <c r="M196" s="188">
        <f t="shared" ref="M196:M259" si="38">IF(L196="Core City (London)",1,IF(L196="Core City (outside London)",1,IF(L196="Large Town in Conurbation",2,IF(L196="Medium Town in Conurbation",2,IF(L196="Other City",2,3)))))</f>
        <v>3</v>
      </c>
      <c r="N196" s="188" t="str">
        <f>VLOOKUP(A196,'BRES data'!$A$11:$AB$643,28,FALSE)</f>
        <v>Very high</v>
      </c>
      <c r="O196" s="188" t="str">
        <f>IF(ISNUMBER(MATCH(A196,'Red Wall MP List'!$A$3:$A$52,0)),"Yes","No")</f>
        <v>No</v>
      </c>
      <c r="P196" s="121"/>
      <c r="Q196" s="121">
        <f t="shared" si="33"/>
        <v>0.21590068061316744</v>
      </c>
      <c r="R196" s="121">
        <f t="shared" si="34"/>
        <v>1.4833352025665481</v>
      </c>
      <c r="S196" s="186">
        <f t="shared" si="32"/>
        <v>117.29270073340162</v>
      </c>
      <c r="T196" s="121"/>
      <c r="U196" s="121"/>
      <c r="V196" s="121"/>
      <c r="W196" s="121"/>
      <c r="X196" s="121"/>
      <c r="Y196" s="121"/>
      <c r="Z196" s="121"/>
      <c r="AA196" s="121"/>
      <c r="AB196" s="121"/>
      <c r="AC196" s="121"/>
      <c r="AD196" s="121"/>
      <c r="AE196" s="145">
        <f t="shared" si="35"/>
        <v>2.0806795822277568E-2</v>
      </c>
      <c r="AF196" s="121">
        <f t="shared" si="36"/>
        <v>1.2300598835828214</v>
      </c>
      <c r="AG196" s="186">
        <f t="shared" si="37"/>
        <v>101.72063201929124</v>
      </c>
    </row>
    <row r="197" spans="1:33" ht="29">
      <c r="A197" s="209" t="str">
        <f>'Master sheet'!A210</f>
        <v>Birmingham, Hall Green</v>
      </c>
      <c r="B197" s="142" t="str">
        <f>VLOOKUP('Master sheet'!A210,Westminster_Parliamentary_Const!$A$2:$C$651,2,FALSE)</f>
        <v>E14000562</v>
      </c>
      <c r="C197" s="120">
        <f>VLOOKUP(B197,'Master sheet'!$B$3:$Z$634,9,FALSE)</f>
        <v>0.10659556918922913</v>
      </c>
      <c r="D197" s="121">
        <f>VLOOKUP(B197,'Master sheet'!$B$3:$Z$634,10,FALSE)</f>
        <v>0.37949411086113793</v>
      </c>
      <c r="E197" s="120">
        <f>VLOOKUP(B197,'Master sheet'!$B$3:$Z$634,16,FALSE)</f>
        <v>0.5043871151136714</v>
      </c>
      <c r="F197" s="121">
        <f>VLOOKUP(B197,'Master sheet'!$B$3:$Z$634,17,FALSE)</f>
        <v>0.22208583697013534</v>
      </c>
      <c r="G197" s="120">
        <f>VLOOKUP(B197,'Master sheet'!$B$3:$Z$634,21,FALSE)</f>
        <v>0.18892508143322476</v>
      </c>
      <c r="H197" s="121">
        <f>VLOOKUP(B197,'Master sheet'!$B$3:$Z$634,22,FALSE)</f>
        <v>0.71256611207295228</v>
      </c>
      <c r="I197" s="120">
        <f>VLOOKUP(B197,'Master sheet'!$B$3:$Z$634,24,FALSE)</f>
        <v>2.6214326214326178E-2</v>
      </c>
      <c r="J197" s="121">
        <f>-VLOOKUP(B197,'Master sheet'!$B$3:$Z$634,25,FALSE)</f>
        <v>-0.20074263568963865</v>
      </c>
      <c r="K197" s="185" t="str">
        <f>VLOOKUP(B197,RUC_PCON_2011_EN_LU!$A$2:$N$534,14)</f>
        <v>Predominantly Urban</v>
      </c>
      <c r="L197" s="185" t="str">
        <f>VLOOKUP(B197,'City and Town classifications'!$A$3:$G$634,4,FALSE)</f>
        <v>Core City (outside London)</v>
      </c>
      <c r="M197" s="188">
        <f t="shared" si="38"/>
        <v>1</v>
      </c>
      <c r="N197" s="188" t="str">
        <f>VLOOKUP(A197,'BRES data'!$A$11:$AB$643,28,FALSE)</f>
        <v>Low</v>
      </c>
      <c r="O197" s="188" t="str">
        <f>IF(ISNUMBER(MATCH(A197,'Red Wall MP List'!$A$3:$A$52,0)),"Yes","No")</f>
        <v>No</v>
      </c>
      <c r="P197" s="121"/>
      <c r="Q197" s="121">
        <f t="shared" si="33"/>
        <v>0.21535914989768101</v>
      </c>
      <c r="R197" s="121">
        <f t="shared" si="34"/>
        <v>1.4827936718510617</v>
      </c>
      <c r="S197" s="186">
        <f t="shared" si="32"/>
        <v>117.24987993332918</v>
      </c>
      <c r="T197" s="121"/>
      <c r="U197" s="121"/>
      <c r="V197" s="121"/>
      <c r="W197" s="121"/>
      <c r="X197" s="121"/>
      <c r="Y197" s="121"/>
      <c r="Z197" s="121"/>
      <c r="AA197" s="121"/>
      <c r="AB197" s="121"/>
      <c r="AC197" s="121"/>
      <c r="AD197" s="121"/>
      <c r="AE197" s="145">
        <f t="shared" si="35"/>
        <v>0.27835085605364673</v>
      </c>
      <c r="AF197" s="121">
        <f t="shared" si="36"/>
        <v>1.4876039438141906</v>
      </c>
      <c r="AG197" s="186">
        <f t="shared" si="37"/>
        <v>123.01841185033746</v>
      </c>
    </row>
    <row r="198" spans="1:33" ht="29">
      <c r="A198" s="209" t="str">
        <f>'Master sheet'!A84</f>
        <v>Salford and Eccles</v>
      </c>
      <c r="B198" s="142" t="str">
        <f>VLOOKUP('Master sheet'!A84,Westminster_Parliamentary_Const!$A$2:$C$651,2,FALSE)</f>
        <v>E14000911</v>
      </c>
      <c r="C198" s="120">
        <f>VLOOKUP(B198,'Master sheet'!$B$3:$Z$634,9,FALSE)</f>
        <v>0.11466945035224366</v>
      </c>
      <c r="D198" s="121">
        <f>VLOOKUP(B198,'Master sheet'!$B$3:$Z$634,10,FALSE)</f>
        <v>0.68466773778209822</v>
      </c>
      <c r="E198" s="120">
        <f>VLOOKUP(B198,'Master sheet'!$B$3:$Z$634,16,FALSE)</f>
        <v>0.83076016747847881</v>
      </c>
      <c r="F198" s="121">
        <f>VLOOKUP(B198,'Master sheet'!$B$3:$Z$634,17,FALSE)</f>
        <v>1.3068904320219326</v>
      </c>
      <c r="G198" s="120">
        <f>VLOOKUP(B198,'Master sheet'!$B$3:$Z$634,21,FALSE)</f>
        <v>0.18019257221458046</v>
      </c>
      <c r="H198" s="121">
        <f>VLOOKUP(B198,'Master sheet'!$B$3:$Z$634,22,FALSE)</f>
        <v>0.46266649591977882</v>
      </c>
      <c r="I198" s="120">
        <f>VLOOKUP(B198,'Master sheet'!$B$3:$Z$634,24,FALSE)</f>
        <v>3.3089468779123887E-2</v>
      </c>
      <c r="J198" s="121">
        <f>-VLOOKUP(B198,'Master sheet'!$B$3:$Z$634,25,FALSE)</f>
        <v>-0.92471804301289362</v>
      </c>
      <c r="K198" s="185" t="str">
        <f>VLOOKUP(B198,RUC_PCON_2011_EN_LU!$A$2:$N$534,14)</f>
        <v>Predominantly Urban</v>
      </c>
      <c r="L198" s="185" t="str">
        <f>VLOOKUP(B198,'City and Town classifications'!$A$3:$G$634,4,FALSE)</f>
        <v>Large Town in Conurbation</v>
      </c>
      <c r="M198" s="188">
        <f t="shared" si="38"/>
        <v>2</v>
      </c>
      <c r="N198" s="188" t="str">
        <f>VLOOKUP(A198,'BRES data'!$A$11:$AB$643,28,FALSE)</f>
        <v>High</v>
      </c>
      <c r="O198" s="188" t="str">
        <f>IF(ISNUMBER(MATCH(A198,'Red Wall MP List'!$A$3:$A$52,0)),"Yes","No")</f>
        <v>No</v>
      </c>
      <c r="P198" s="121"/>
      <c r="Q198" s="121">
        <f t="shared" si="33"/>
        <v>0.21490938624668679</v>
      </c>
      <c r="R198" s="121">
        <f t="shared" si="34"/>
        <v>1.4823439082000676</v>
      </c>
      <c r="S198" s="186">
        <f t="shared" si="32"/>
        <v>117.21431548826946</v>
      </c>
      <c r="T198" s="121"/>
      <c r="U198" s="121"/>
      <c r="V198" s="121"/>
      <c r="W198" s="121"/>
      <c r="X198" s="121"/>
      <c r="Y198" s="121"/>
      <c r="Z198" s="121"/>
      <c r="AA198" s="121"/>
      <c r="AB198" s="121"/>
      <c r="AC198" s="121"/>
      <c r="AD198" s="121"/>
      <c r="AE198" s="145">
        <f t="shared" si="35"/>
        <v>0.38237665567772894</v>
      </c>
      <c r="AF198" s="121">
        <f t="shared" si="36"/>
        <v>1.5916297434382729</v>
      </c>
      <c r="AG198" s="186">
        <f t="shared" si="37"/>
        <v>131.62089553857274</v>
      </c>
    </row>
    <row r="199" spans="1:33" ht="29">
      <c r="A199" s="209" t="str">
        <f>'Master sheet'!A91</f>
        <v>Stockport</v>
      </c>
      <c r="B199" s="142" t="str">
        <f>VLOOKUP('Master sheet'!A91,Westminster_Parliamentary_Const!$A$2:$C$651,2,FALSE)</f>
        <v>E14000969</v>
      </c>
      <c r="C199" s="120">
        <f>VLOOKUP(B199,'Master sheet'!$B$3:$Z$634,9,FALSE)</f>
        <v>0.11758077827826537</v>
      </c>
      <c r="D199" s="121">
        <f>VLOOKUP(B199,'Master sheet'!$B$3:$Z$634,10,FALSE)</f>
        <v>0.79470905303086015</v>
      </c>
      <c r="E199" s="120">
        <f>VLOOKUP(B199,'Master sheet'!$B$3:$Z$634,16,FALSE)</f>
        <v>0.37039064011430051</v>
      </c>
      <c r="F199" s="121">
        <f>VLOOKUP(B199,'Master sheet'!$B$3:$Z$634,17,FALSE)</f>
        <v>-0.22329404579537843</v>
      </c>
      <c r="G199" s="120">
        <f>VLOOKUP(B199,'Master sheet'!$B$3:$Z$634,21,FALSE)</f>
        <v>0.15213675213675212</v>
      </c>
      <c r="H199" s="121">
        <f>VLOOKUP(B199,'Master sheet'!$B$3:$Z$634,22,FALSE)</f>
        <v>-0.34021140466608096</v>
      </c>
      <c r="I199" s="120">
        <f>VLOOKUP(B199,'Master sheet'!$B$3:$Z$634,24,FALSE)</f>
        <v>2.3059360730593559E-2</v>
      </c>
      <c r="J199" s="121">
        <f>-VLOOKUP(B199,'Master sheet'!$B$3:$Z$634,25,FALSE)</f>
        <v>0.1314857362529786</v>
      </c>
      <c r="K199" s="185" t="str">
        <f>VLOOKUP(B199,RUC_PCON_2011_EN_LU!$A$2:$N$534,14)</f>
        <v>Predominantly Urban</v>
      </c>
      <c r="L199" s="185" t="str">
        <f>VLOOKUP(B199,'City and Town classifications'!$A$3:$G$634,4,FALSE)</f>
        <v>Large Town in Conurbation</v>
      </c>
      <c r="M199" s="188">
        <f t="shared" si="38"/>
        <v>2</v>
      </c>
      <c r="N199" s="188" t="str">
        <f>VLOOKUP(A199,'BRES data'!$A$11:$AB$643,28,FALSE)</f>
        <v>Very low</v>
      </c>
      <c r="O199" s="188" t="str">
        <f>IF(ISNUMBER(MATCH(A199,'Red Wall MP List'!$A$3:$A$52,0)),"Yes","No")</f>
        <v>No</v>
      </c>
      <c r="P199" s="121"/>
      <c r="Q199" s="121">
        <f t="shared" si="33"/>
        <v>0.21481402135103633</v>
      </c>
      <c r="R199" s="121">
        <f t="shared" si="34"/>
        <v>1.482248543304417</v>
      </c>
      <c r="S199" s="186">
        <f t="shared" si="32"/>
        <v>117.20677463968268</v>
      </c>
      <c r="T199" s="121"/>
      <c r="U199" s="121"/>
      <c r="V199" s="121"/>
      <c r="W199" s="121"/>
      <c r="X199" s="121"/>
      <c r="Y199" s="121"/>
      <c r="Z199" s="121"/>
      <c r="AA199" s="121"/>
      <c r="AB199" s="121"/>
      <c r="AC199" s="121"/>
      <c r="AD199" s="121"/>
      <c r="AE199" s="145">
        <f t="shared" si="35"/>
        <v>9.0672334705594854E-2</v>
      </c>
      <c r="AF199" s="121">
        <f t="shared" si="36"/>
        <v>1.2999254224661387</v>
      </c>
      <c r="AG199" s="186">
        <f t="shared" si="37"/>
        <v>107.49820989694658</v>
      </c>
    </row>
    <row r="200" spans="1:33">
      <c r="A200" s="209" t="str">
        <f>'Master sheet'!A508</f>
        <v>North Swindon</v>
      </c>
      <c r="B200" s="142" t="str">
        <f>VLOOKUP('Master sheet'!A508,Westminster_Parliamentary_Const!$A$2:$C$651,2,FALSE)</f>
        <v>E14000851</v>
      </c>
      <c r="C200" s="120">
        <f>VLOOKUP(B200,'Master sheet'!$B$3:$Z$634,9,FALSE)</f>
        <v>7.8796241343744466E-2</v>
      </c>
      <c r="D200" s="121">
        <f>VLOOKUP(B200,'Master sheet'!$B$3:$Z$634,10,FALSE)</f>
        <v>-0.67125478341709943</v>
      </c>
      <c r="E200" s="120">
        <f>VLOOKUP(B200,'Master sheet'!$B$3:$Z$634,16,FALSE)</f>
        <v>0.5637763531477078</v>
      </c>
      <c r="F200" s="121">
        <f>VLOOKUP(B200,'Master sheet'!$B$3:$Z$634,17,FALSE)</f>
        <v>0.4194848496923469</v>
      </c>
      <c r="G200" s="120">
        <f>VLOOKUP(B200,'Master sheet'!$B$3:$Z$634,21,FALSE)</f>
        <v>0.17422096317280453</v>
      </c>
      <c r="H200" s="121">
        <f>VLOOKUP(B200,'Master sheet'!$B$3:$Z$634,22,FALSE)</f>
        <v>0.29177600270730186</v>
      </c>
      <c r="I200" s="120">
        <f>VLOOKUP(B200,'Master sheet'!$B$3:$Z$634,24,FALSE)</f>
        <v>1.519643893942324E-2</v>
      </c>
      <c r="J200" s="121">
        <f>-VLOOKUP(B200,'Master sheet'!$B$3:$Z$634,25,FALSE)</f>
        <v>0.9594775855654043</v>
      </c>
      <c r="K200" s="185" t="str">
        <f>VLOOKUP(B200,RUC_PCON_2011_EN_LU!$A$2:$N$534,14)</f>
        <v>Predominantly Urban</v>
      </c>
      <c r="L200" s="185" t="str">
        <f>VLOOKUP(B200,'City and Town classifications'!$A$3:$G$634,4,FALSE)</f>
        <v>Other City</v>
      </c>
      <c r="M200" s="188">
        <f t="shared" si="38"/>
        <v>2</v>
      </c>
      <c r="N200" s="188" t="str">
        <f>VLOOKUP(A200,'BRES data'!$A$11:$AB$643,28,FALSE)</f>
        <v>Mid</v>
      </c>
      <c r="O200" s="188" t="str">
        <f>IF(ISNUMBER(MATCH(A200,'Red Wall MP List'!$A$3:$A$52,0)),"Yes","No")</f>
        <v>No</v>
      </c>
      <c r="P200" s="121"/>
      <c r="Q200" s="121">
        <f t="shared" si="33"/>
        <v>0.21461774278270976</v>
      </c>
      <c r="R200" s="121">
        <f t="shared" si="34"/>
        <v>1.4820522647360905</v>
      </c>
      <c r="S200" s="186">
        <f t="shared" si="32"/>
        <v>117.19125418056105</v>
      </c>
      <c r="T200" s="121"/>
      <c r="U200" s="121"/>
      <c r="V200" s="121"/>
      <c r="W200" s="121"/>
      <c r="X200" s="121"/>
      <c r="Y200" s="121"/>
      <c r="Z200" s="121"/>
      <c r="AA200" s="121"/>
      <c r="AB200" s="121"/>
      <c r="AC200" s="121"/>
      <c r="AD200" s="121"/>
      <c r="AE200" s="145">
        <f t="shared" si="35"/>
        <v>0.24987091363698841</v>
      </c>
      <c r="AF200" s="121">
        <f t="shared" si="36"/>
        <v>1.4591240013975322</v>
      </c>
      <c r="AG200" s="186">
        <f t="shared" si="37"/>
        <v>120.66324379619577</v>
      </c>
    </row>
    <row r="201" spans="1:33" ht="29">
      <c r="A201" s="209" t="str">
        <f>'Master sheet'!A98</f>
        <v>West Lancashire</v>
      </c>
      <c r="B201" s="142" t="str">
        <f>VLOOKUP('Master sheet'!A98,Westminster_Parliamentary_Const!$A$2:$C$651,2,FALSE)</f>
        <v>E14001033</v>
      </c>
      <c r="C201" s="120">
        <f>VLOOKUP(B201,'Master sheet'!$B$3:$Z$634,9,FALSE)</f>
        <v>9.5597446505627473E-2</v>
      </c>
      <c r="D201" s="121">
        <f>VLOOKUP(B201,'Master sheet'!$B$3:$Z$634,10,FALSE)</f>
        <v>-3.6208934664399249E-2</v>
      </c>
      <c r="E201" s="120">
        <f>VLOOKUP(B201,'Master sheet'!$B$3:$Z$634,16,FALSE)</f>
        <v>0.34276725470845704</v>
      </c>
      <c r="F201" s="121">
        <f>VLOOKUP(B201,'Master sheet'!$B$3:$Z$634,17,FALSE)</f>
        <v>-0.31510914879490831</v>
      </c>
      <c r="G201" s="120">
        <f>VLOOKUP(B201,'Master sheet'!$B$3:$Z$634,21,FALSE)</f>
        <v>0.1407035175879397</v>
      </c>
      <c r="H201" s="121">
        <f>VLOOKUP(B201,'Master sheet'!$B$3:$Z$634,22,FALSE)</f>
        <v>-0.66739811052575082</v>
      </c>
      <c r="I201" s="120">
        <f>VLOOKUP(B201,'Master sheet'!$B$3:$Z$634,24,FALSE)</f>
        <v>1.3185134518924002E-2</v>
      </c>
      <c r="J201" s="121">
        <f>-VLOOKUP(B201,'Master sheet'!$B$3:$Z$634,25,FALSE)</f>
        <v>1.1712746389876476</v>
      </c>
      <c r="K201" s="185" t="str">
        <f>VLOOKUP(B201,RUC_PCON_2011_EN_LU!$A$2:$N$534,14)</f>
        <v>Urban with Significant Rural</v>
      </c>
      <c r="L201" s="185" t="str">
        <f>VLOOKUP(B201,'City and Town classifications'!$A$3:$G$634,4,FALSE)</f>
        <v>Medium Town</v>
      </c>
      <c r="M201" s="188">
        <f t="shared" si="38"/>
        <v>3</v>
      </c>
      <c r="N201" s="188" t="str">
        <f>VLOOKUP(A201,'BRES data'!$A$11:$AB$643,28,FALSE)</f>
        <v>High</v>
      </c>
      <c r="O201" s="188" t="str">
        <f>IF(ISNUMBER(MATCH(A201,'Red Wall MP List'!$A$3:$A$52,0)),"Yes","No")</f>
        <v>No</v>
      </c>
      <c r="P201" s="121"/>
      <c r="Q201" s="121">
        <f t="shared" si="33"/>
        <v>0.21460402488763961</v>
      </c>
      <c r="R201" s="121">
        <f t="shared" si="34"/>
        <v>1.4820385468410202</v>
      </c>
      <c r="S201" s="186">
        <f t="shared" ref="S201:S264" si="39">100*(R201/AVERAGE($R$4:$R$635))</f>
        <v>117.19016945678563</v>
      </c>
      <c r="T201" s="121"/>
      <c r="U201" s="121"/>
      <c r="V201" s="121"/>
      <c r="W201" s="121"/>
      <c r="X201" s="121"/>
      <c r="Y201" s="121"/>
      <c r="Z201" s="121"/>
      <c r="AA201" s="121"/>
      <c r="AB201" s="121"/>
      <c r="AC201" s="121"/>
      <c r="AD201" s="121"/>
      <c r="AE201" s="145">
        <f t="shared" si="35"/>
        <v>3.8139611250647298E-2</v>
      </c>
      <c r="AF201" s="121">
        <f t="shared" si="36"/>
        <v>1.2473926990111912</v>
      </c>
      <c r="AG201" s="186">
        <f t="shared" si="37"/>
        <v>103.15398088594323</v>
      </c>
    </row>
    <row r="202" spans="1:33">
      <c r="A202" s="209" t="str">
        <f>'Master sheet'!A428</f>
        <v>Gosport</v>
      </c>
      <c r="B202" s="142" t="str">
        <f>VLOOKUP('Master sheet'!A428,Westminster_Parliamentary_Const!$A$2:$C$651,2,FALSE)</f>
        <v>E14000713</v>
      </c>
      <c r="C202" s="120">
        <f>VLOOKUP(B202,'Master sheet'!$B$3:$Z$634,9,FALSE)</f>
        <v>8.9113418064007133E-2</v>
      </c>
      <c r="D202" s="121">
        <f>VLOOKUP(B202,'Master sheet'!$B$3:$Z$634,10,FALSE)</f>
        <v>-0.28128988602300692</v>
      </c>
      <c r="E202" s="120">
        <f>VLOOKUP(B202,'Master sheet'!$B$3:$Z$634,16,FALSE)</f>
        <v>1.087635309474442</v>
      </c>
      <c r="F202" s="121">
        <f>VLOOKUP(B202,'Master sheet'!$B$3:$Z$634,17,FALSE)</f>
        <v>2.1606966282526461</v>
      </c>
      <c r="G202" s="120">
        <f>VLOOKUP(B202,'Master sheet'!$B$3:$Z$634,21,FALSE)</f>
        <v>0.13643659711075443</v>
      </c>
      <c r="H202" s="121">
        <f>VLOOKUP(B202,'Master sheet'!$B$3:$Z$634,22,FALSE)</f>
        <v>-0.7895052578194649</v>
      </c>
      <c r="I202" s="120">
        <f>VLOOKUP(B202,'Master sheet'!$B$3:$Z$634,24,FALSE)</f>
        <v>2.2045125232871055E-2</v>
      </c>
      <c r="J202" s="121">
        <f>-VLOOKUP(B202,'Master sheet'!$B$3:$Z$634,25,FALSE)</f>
        <v>0.23828811171862241</v>
      </c>
      <c r="K202" s="185" t="str">
        <f>VLOOKUP(B202,RUC_PCON_2011_EN_LU!$A$2:$N$534,14)</f>
        <v>Predominantly Urban</v>
      </c>
      <c r="L202" s="185" t="str">
        <f>VLOOKUP(B202,'City and Town classifications'!$A$3:$G$634,4,FALSE)</f>
        <v>Large Town</v>
      </c>
      <c r="M202" s="188">
        <f t="shared" si="38"/>
        <v>3</v>
      </c>
      <c r="N202" s="188" t="str">
        <f>VLOOKUP(A202,'BRES data'!$A$11:$AB$643,28,FALSE)</f>
        <v>Low</v>
      </c>
      <c r="O202" s="188" t="str">
        <f>IF(ISNUMBER(MATCH(A202,'Red Wall MP List'!$A$3:$A$52,0)),"Yes","No")</f>
        <v>No</v>
      </c>
      <c r="P202" s="121"/>
      <c r="Q202" s="121">
        <f t="shared" si="33"/>
        <v>0.2141979703040687</v>
      </c>
      <c r="R202" s="121">
        <f t="shared" si="34"/>
        <v>1.4816324922574493</v>
      </c>
      <c r="S202" s="186">
        <f t="shared" si="39"/>
        <v>117.15806124640282</v>
      </c>
      <c r="T202" s="121"/>
      <c r="U202" s="121"/>
      <c r="V202" s="121"/>
      <c r="W202" s="121"/>
      <c r="X202" s="121"/>
      <c r="Y202" s="121"/>
      <c r="Z202" s="121"/>
      <c r="AA202" s="121"/>
      <c r="AB202" s="121"/>
      <c r="AC202" s="121"/>
      <c r="AD202" s="121"/>
      <c r="AE202" s="145">
        <f t="shared" si="35"/>
        <v>0.33204739903219921</v>
      </c>
      <c r="AF202" s="121">
        <f t="shared" si="36"/>
        <v>1.5413004867927431</v>
      </c>
      <c r="AG202" s="186">
        <f t="shared" si="37"/>
        <v>127.45888370209803</v>
      </c>
    </row>
    <row r="203" spans="1:33">
      <c r="A203" s="209" t="str">
        <f>'Master sheet'!A133</f>
        <v>Kingston upon Hull West and Hessle</v>
      </c>
      <c r="B203" s="142" t="str">
        <f>VLOOKUP('Master sheet'!A133,Westminster_Parliamentary_Const!$A$2:$C$651,2,FALSE)</f>
        <v>E14000773</v>
      </c>
      <c r="C203" s="120">
        <f>VLOOKUP(B203,'Master sheet'!$B$3:$Z$634,9,FALSE)</f>
        <v>0.13482211450521309</v>
      </c>
      <c r="D203" s="121">
        <f>VLOOKUP(B203,'Master sheet'!$B$3:$Z$634,10,FALSE)</f>
        <v>1.4463908158792089</v>
      </c>
      <c r="E203" s="120">
        <f>VLOOKUP(B203,'Master sheet'!$B$3:$Z$634,16,FALSE)</f>
        <v>0.50284994312770914</v>
      </c>
      <c r="F203" s="121">
        <f>VLOOKUP(B203,'Master sheet'!$B$3:$Z$634,17,FALSE)</f>
        <v>0.21697655720063755</v>
      </c>
      <c r="G203" s="120">
        <f>VLOOKUP(B203,'Master sheet'!$B$3:$Z$634,21,FALSE)</f>
        <v>0.15</v>
      </c>
      <c r="H203" s="121">
        <f>VLOOKUP(B203,'Master sheet'!$B$3:$Z$634,22,FALSE)</f>
        <v>-0.4013591830902678</v>
      </c>
      <c r="I203" s="120">
        <f>VLOOKUP(B203,'Master sheet'!$B$3:$Z$634,24,FALSE)</f>
        <v>3.1080068143100492E-2</v>
      </c>
      <c r="J203" s="121">
        <f>-VLOOKUP(B203,'Master sheet'!$B$3:$Z$634,25,FALSE)</f>
        <v>-0.71312146443584279</v>
      </c>
      <c r="K203" s="185" t="str">
        <f>VLOOKUP(B203,RUC_PCON_2011_EN_LU!$A$2:$N$534,14)</f>
        <v>Predominantly Urban</v>
      </c>
      <c r="L203" s="185" t="str">
        <f>VLOOKUP(B203,'City and Town classifications'!$A$3:$G$634,4,FALSE)</f>
        <v>Other City</v>
      </c>
      <c r="M203" s="188">
        <f t="shared" si="38"/>
        <v>2</v>
      </c>
      <c r="N203" s="188" t="str">
        <f>VLOOKUP(A203,'BRES data'!$A$11:$AB$643,28,FALSE)</f>
        <v>Mid</v>
      </c>
      <c r="O203" s="188" t="str">
        <f>IF(ISNUMBER(MATCH(A203,'Red Wall MP List'!$A$3:$A$52,0)),"Yes","No")</f>
        <v>No</v>
      </c>
      <c r="P203" s="121"/>
      <c r="Q203" s="121">
        <f t="shared" si="33"/>
        <v>0.21369267949951701</v>
      </c>
      <c r="R203" s="121">
        <f t="shared" si="34"/>
        <v>1.4811272014528978</v>
      </c>
      <c r="S203" s="186">
        <f t="shared" si="39"/>
        <v>117.11810606768186</v>
      </c>
      <c r="T203" s="121"/>
      <c r="U203" s="121"/>
      <c r="V203" s="121"/>
      <c r="W203" s="121"/>
      <c r="X203" s="121"/>
      <c r="Y203" s="121"/>
      <c r="Z203" s="121"/>
      <c r="AA203" s="121"/>
      <c r="AB203" s="121"/>
      <c r="AC203" s="121"/>
      <c r="AD203" s="121"/>
      <c r="AE203" s="145">
        <f t="shared" si="35"/>
        <v>0.13722168138843394</v>
      </c>
      <c r="AF203" s="121">
        <f t="shared" si="36"/>
        <v>1.3464747691489778</v>
      </c>
      <c r="AG203" s="186">
        <f t="shared" si="37"/>
        <v>111.34763952867448</v>
      </c>
    </row>
    <row r="204" spans="1:33" ht="29">
      <c r="A204" s="209" t="str">
        <f>'Master sheet'!A241</f>
        <v>South Staffordshire</v>
      </c>
      <c r="B204" s="142" t="str">
        <f>VLOOKUP('Master sheet'!A241,Westminster_Parliamentary_Const!$A$2:$C$651,2,FALSE)</f>
        <v>E14000945</v>
      </c>
      <c r="C204" s="120">
        <f>VLOOKUP(B204,'Master sheet'!$B$3:$Z$634,9,FALSE)</f>
        <v>8.383898907970784E-2</v>
      </c>
      <c r="D204" s="121">
        <f>VLOOKUP(B204,'Master sheet'!$B$3:$Z$634,10,FALSE)</f>
        <v>-0.48065083654691498</v>
      </c>
      <c r="E204" s="120">
        <f>VLOOKUP(B204,'Master sheet'!$B$3:$Z$634,16,FALSE)</f>
        <v>0.29645963248143642</v>
      </c>
      <c r="F204" s="121">
        <f>VLOOKUP(B204,'Master sheet'!$B$3:$Z$634,17,FALSE)</f>
        <v>-0.46902725267575274</v>
      </c>
      <c r="G204" s="120">
        <f>VLOOKUP(B204,'Master sheet'!$B$3:$Z$634,21,FALSE)</f>
        <v>0.15745393634840871</v>
      </c>
      <c r="H204" s="121">
        <f>VLOOKUP(B204,'Master sheet'!$B$3:$Z$634,22,FALSE)</f>
        <v>-0.1880486917230785</v>
      </c>
      <c r="I204" s="120">
        <f>VLOOKUP(B204,'Master sheet'!$B$3:$Z$634,24,FALSE)</f>
        <v>1.06069457968192E-2</v>
      </c>
      <c r="J204" s="121">
        <f>-VLOOKUP(B204,'Master sheet'!$B$3:$Z$634,25,FALSE)</f>
        <v>1.4427664971782226</v>
      </c>
      <c r="K204" s="185" t="str">
        <f>VLOOKUP(B204,RUC_PCON_2011_EN_LU!$A$2:$N$534,14)</f>
        <v>Urban with Significant Rural</v>
      </c>
      <c r="L204" s="185" t="str">
        <f>VLOOKUP(B204,'City and Town classifications'!$A$3:$G$634,4,FALSE)</f>
        <v>Small Town in Conurbation</v>
      </c>
      <c r="M204" s="188">
        <f t="shared" si="38"/>
        <v>3</v>
      </c>
      <c r="N204" s="188" t="str">
        <f>VLOOKUP(A204,'BRES data'!$A$11:$AB$643,28,FALSE)</f>
        <v>Very high</v>
      </c>
      <c r="O204" s="188" t="str">
        <f>IF(ISNUMBER(MATCH(A204,'Red Wall MP List'!$A$3:$A$52,0)),"Yes","No")</f>
        <v>No</v>
      </c>
      <c r="P204" s="121"/>
      <c r="Q204" s="121">
        <f t="shared" si="33"/>
        <v>0.21119256281063067</v>
      </c>
      <c r="R204" s="121">
        <f t="shared" si="34"/>
        <v>1.4786270847640113</v>
      </c>
      <c r="S204" s="186">
        <f t="shared" si="39"/>
        <v>116.92041276270216</v>
      </c>
      <c r="T204" s="121"/>
      <c r="U204" s="121"/>
      <c r="V204" s="121"/>
      <c r="W204" s="121"/>
      <c r="X204" s="121"/>
      <c r="Y204" s="121"/>
      <c r="Z204" s="121"/>
      <c r="AA204" s="121"/>
      <c r="AB204" s="121"/>
      <c r="AC204" s="121"/>
      <c r="AD204" s="121"/>
      <c r="AE204" s="145">
        <f t="shared" si="35"/>
        <v>7.6259929058119069E-2</v>
      </c>
      <c r="AF204" s="121">
        <f t="shared" si="36"/>
        <v>1.2855130168186628</v>
      </c>
      <c r="AG204" s="186">
        <f t="shared" si="37"/>
        <v>106.30636628758548</v>
      </c>
    </row>
    <row r="205" spans="1:33">
      <c r="A205" s="209" t="str">
        <f>'Master sheet'!A352</f>
        <v>Enfield, Southgate</v>
      </c>
      <c r="B205" s="142" t="str">
        <f>VLOOKUP('Master sheet'!A352,Westminster_Parliamentary_Const!$A$2:$C$651,2,FALSE)</f>
        <v>E14000692</v>
      </c>
      <c r="C205" s="120">
        <f>VLOOKUP(B205,'Master sheet'!$B$3:$Z$634,9,FALSE)</f>
        <v>0.11109571616028734</v>
      </c>
      <c r="D205" s="121">
        <f>VLOOKUP(B205,'Master sheet'!$B$3:$Z$634,10,FALSE)</f>
        <v>0.54958903114882396</v>
      </c>
      <c r="E205" s="120">
        <f>VLOOKUP(B205,'Master sheet'!$B$3:$Z$634,16,FALSE)</f>
        <v>0.50359405394260426</v>
      </c>
      <c r="F205" s="121">
        <f>VLOOKUP(B205,'Master sheet'!$B$3:$Z$634,17,FALSE)</f>
        <v>0.21944984605024417</v>
      </c>
      <c r="G205" s="120">
        <f>VLOOKUP(B205,'Master sheet'!$B$3:$Z$634,21,FALSE)</f>
        <v>0.25837320574162681</v>
      </c>
      <c r="H205" s="121">
        <f>VLOOKUP(B205,'Master sheet'!$B$3:$Z$634,22,FALSE)</f>
        <v>2.699974218115798</v>
      </c>
      <c r="I205" s="120">
        <f>VLOOKUP(B205,'Master sheet'!$B$3:$Z$634,24,FALSE)</f>
        <v>3.752419085752412E-2</v>
      </c>
      <c r="J205" s="121">
        <f>-VLOOKUP(B205,'Master sheet'!$B$3:$Z$634,25,FALSE)</f>
        <v>-1.3917090461543256</v>
      </c>
      <c r="K205" s="185" t="str">
        <f>VLOOKUP(B205,RUC_PCON_2011_EN_LU!$A$2:$N$534,14)</f>
        <v>Predominantly Urban</v>
      </c>
      <c r="L205" s="185" t="str">
        <f>VLOOKUP(B205,'City and Town classifications'!$A$3:$G$634,4,FALSE)</f>
        <v>Core City (London)</v>
      </c>
      <c r="M205" s="188">
        <f t="shared" si="38"/>
        <v>1</v>
      </c>
      <c r="N205" s="188" t="str">
        <f>VLOOKUP(A205,'BRES data'!$A$11:$AB$643,28,FALSE)</f>
        <v>Low</v>
      </c>
      <c r="O205" s="188" t="str">
        <f>IF(ISNUMBER(MATCH(A205,'Red Wall MP List'!$A$3:$A$52,0)),"Yes","No")</f>
        <v>No</v>
      </c>
      <c r="P205" s="121"/>
      <c r="Q205" s="121">
        <f t="shared" si="33"/>
        <v>0.20586400569250643</v>
      </c>
      <c r="R205" s="121">
        <f t="shared" si="34"/>
        <v>1.4732985276458872</v>
      </c>
      <c r="S205" s="186">
        <f t="shared" si="39"/>
        <v>116.49906440238848</v>
      </c>
      <c r="T205" s="121"/>
      <c r="U205" s="121"/>
      <c r="V205" s="121"/>
      <c r="W205" s="121"/>
      <c r="X205" s="121"/>
      <c r="Y205" s="121"/>
      <c r="Z205" s="121"/>
      <c r="AA205" s="121"/>
      <c r="AB205" s="121"/>
      <c r="AC205" s="121"/>
      <c r="AD205" s="121"/>
      <c r="AE205" s="145">
        <f t="shared" si="35"/>
        <v>0.51932601229013509</v>
      </c>
      <c r="AF205" s="121">
        <f t="shared" si="36"/>
        <v>1.7285791000506789</v>
      </c>
      <c r="AG205" s="186">
        <f t="shared" si="37"/>
        <v>142.94601498615066</v>
      </c>
    </row>
    <row r="206" spans="1:33" ht="29">
      <c r="A206" s="209" t="str">
        <f>'Master sheet'!A214</f>
        <v>Birmingham, Perry Barr</v>
      </c>
      <c r="B206" s="142" t="str">
        <f>VLOOKUP('Master sheet'!A214,Westminster_Parliamentary_Const!$A$2:$C$651,2,FALSE)</f>
        <v>E14000566</v>
      </c>
      <c r="C206" s="120">
        <f>VLOOKUP(B206,'Master sheet'!$B$3:$Z$634,9,FALSE)</f>
        <v>0.10358896669632528</v>
      </c>
      <c r="D206" s="121">
        <f>VLOOKUP(B206,'Master sheet'!$B$3:$Z$634,10,FALSE)</f>
        <v>0.26585164214705892</v>
      </c>
      <c r="E206" s="120">
        <f>VLOOKUP(B206,'Master sheet'!$B$3:$Z$634,16,FALSE)</f>
        <v>0.44607207724697018</v>
      </c>
      <c r="F206" s="121">
        <f>VLOOKUP(B206,'Master sheet'!$B$3:$Z$634,17,FALSE)</f>
        <v>2.8257269997311416E-2</v>
      </c>
      <c r="G206" s="120">
        <f>VLOOKUP(B206,'Master sheet'!$B$3:$Z$634,21,FALSE)</f>
        <v>0.11551155115511551</v>
      </c>
      <c r="H206" s="121">
        <f>VLOOKUP(B206,'Master sheet'!$B$3:$Z$634,22,FALSE)</f>
        <v>-1.3883206522695721</v>
      </c>
      <c r="I206" s="120">
        <f>VLOOKUP(B206,'Master sheet'!$B$3:$Z$634,24,FALSE)</f>
        <v>1.4576116681859652E-2</v>
      </c>
      <c r="J206" s="121">
        <f>-VLOOKUP(B206,'Master sheet'!$B$3:$Z$634,25,FALSE)</f>
        <v>1.0247995850524787</v>
      </c>
      <c r="K206" s="185" t="str">
        <f>VLOOKUP(B206,RUC_PCON_2011_EN_LU!$A$2:$N$534,14)</f>
        <v>Predominantly Urban</v>
      </c>
      <c r="L206" s="185" t="str">
        <f>VLOOKUP(B206,'City and Town classifications'!$A$3:$G$634,4,FALSE)</f>
        <v>Core City (outside London)</v>
      </c>
      <c r="M206" s="188">
        <f t="shared" si="38"/>
        <v>1</v>
      </c>
      <c r="N206" s="188" t="str">
        <f>VLOOKUP(A206,'BRES data'!$A$11:$AB$643,28,FALSE)</f>
        <v>Very low</v>
      </c>
      <c r="O206" s="188" t="str">
        <f>IF(ISNUMBER(MATCH(A206,'Red Wall MP List'!$A$3:$A$52,0)),"Yes","No")</f>
        <v>No</v>
      </c>
      <c r="P206" s="121"/>
      <c r="Q206" s="121">
        <f t="shared" si="33"/>
        <v>0.20353984535446909</v>
      </c>
      <c r="R206" s="121">
        <f t="shared" si="34"/>
        <v>1.4709743673078497</v>
      </c>
      <c r="S206" s="186">
        <f t="shared" si="39"/>
        <v>116.31528460500068</v>
      </c>
      <c r="T206" s="121"/>
      <c r="U206" s="121"/>
      <c r="V206" s="121"/>
      <c r="W206" s="121"/>
      <c r="X206" s="121"/>
      <c r="Y206" s="121"/>
      <c r="Z206" s="121"/>
      <c r="AA206" s="121"/>
      <c r="AB206" s="121"/>
      <c r="AC206" s="121"/>
      <c r="AD206" s="121"/>
      <c r="AE206" s="145">
        <f t="shared" si="35"/>
        <v>-1.7353038768180784E-2</v>
      </c>
      <c r="AF206" s="121">
        <f t="shared" si="36"/>
        <v>1.191900048992363</v>
      </c>
      <c r="AG206" s="186">
        <f t="shared" si="37"/>
        <v>98.564978750617129</v>
      </c>
    </row>
    <row r="207" spans="1:33">
      <c r="A207" s="209" t="str">
        <f>'Master sheet'!A334</f>
        <v>Camberwell and Peckham</v>
      </c>
      <c r="B207" s="142" t="str">
        <f>VLOOKUP('Master sheet'!A334,Westminster_Parliamentary_Const!$A$2:$C$651,2,FALSE)</f>
        <v>E14000615</v>
      </c>
      <c r="C207" s="120">
        <f>VLOOKUP(B207,'Master sheet'!$B$3:$Z$634,9,FALSE)</f>
        <v>0.14897341400201397</v>
      </c>
      <c r="D207" s="121">
        <f>VLOOKUP(B207,'Master sheet'!$B$3:$Z$634,10,FALSE)</f>
        <v>1.9812764930262157</v>
      </c>
      <c r="E207" s="120">
        <f>VLOOKUP(B207,'Master sheet'!$B$3:$Z$634,16,FALSE)</f>
        <v>0.16232579353748686</v>
      </c>
      <c r="F207" s="121">
        <f>VLOOKUP(B207,'Master sheet'!$B$3:$Z$634,17,FALSE)</f>
        <v>-0.91486370817971296</v>
      </c>
      <c r="G207" s="120">
        <f>VLOOKUP(B207,'Master sheet'!$B$3:$Z$634,21,FALSE)</f>
        <v>0.16901408450704225</v>
      </c>
      <c r="H207" s="121">
        <f>VLOOKUP(B207,'Master sheet'!$B$3:$Z$634,22,FALSE)</f>
        <v>0.1427699212534137</v>
      </c>
      <c r="I207" s="120">
        <f>VLOOKUP(B207,'Master sheet'!$B$3:$Z$634,24,FALSE)</f>
        <v>3.3684052757793737E-2</v>
      </c>
      <c r="J207" s="121">
        <f>-VLOOKUP(B207,'Master sheet'!$B$3:$Z$634,25,FALSE)</f>
        <v>-0.98732971602015018</v>
      </c>
      <c r="K207" s="185" t="str">
        <f>VLOOKUP(B207,RUC_PCON_2011_EN_LU!$A$2:$N$534,14)</f>
        <v>Predominantly Urban</v>
      </c>
      <c r="L207" s="185" t="str">
        <f>VLOOKUP(B207,'City and Town classifications'!$A$3:$G$634,4,FALSE)</f>
        <v>Core City (London)</v>
      </c>
      <c r="M207" s="188">
        <f t="shared" si="38"/>
        <v>1</v>
      </c>
      <c r="N207" s="188" t="str">
        <f>VLOOKUP(A207,'BRES data'!$A$11:$AB$643,28,FALSE)</f>
        <v>Low</v>
      </c>
      <c r="O207" s="188" t="str">
        <f>IF(ISNUMBER(MATCH(A207,'Red Wall MP List'!$A$3:$A$52,0)),"Yes","No")</f>
        <v>No</v>
      </c>
      <c r="P207" s="121"/>
      <c r="Q207" s="121">
        <f t="shared" si="33"/>
        <v>0.20263329451430531</v>
      </c>
      <c r="R207" s="121">
        <f t="shared" si="34"/>
        <v>1.4700678164676859</v>
      </c>
      <c r="S207" s="186">
        <f t="shared" si="39"/>
        <v>116.24360033821395</v>
      </c>
      <c r="T207" s="121"/>
      <c r="U207" s="121"/>
      <c r="V207" s="121"/>
      <c r="W207" s="121"/>
      <c r="X207" s="121"/>
      <c r="Y207" s="121"/>
      <c r="Z207" s="121"/>
      <c r="AA207" s="121"/>
      <c r="AB207" s="121"/>
      <c r="AC207" s="121"/>
      <c r="AD207" s="121"/>
      <c r="AE207" s="145">
        <f t="shared" si="35"/>
        <v>5.5463247519941528E-2</v>
      </c>
      <c r="AF207" s="121">
        <f t="shared" si="36"/>
        <v>1.2647163352804853</v>
      </c>
      <c r="AG207" s="186">
        <f t="shared" si="37"/>
        <v>104.58657067584207</v>
      </c>
    </row>
    <row r="208" spans="1:33">
      <c r="A208" s="209" t="str">
        <f>'Master sheet'!A201</f>
        <v>Sleaford and North Hykeham</v>
      </c>
      <c r="B208" s="142" t="str">
        <f>VLOOKUP('Master sheet'!A201,Westminster_Parliamentary_Const!$A$2:$C$651,2,FALSE)</f>
        <v>E14000929</v>
      </c>
      <c r="C208" s="120">
        <f>VLOOKUP(B208,'Master sheet'!$B$3:$Z$634,9,FALSE)</f>
        <v>7.0159100438993677E-2</v>
      </c>
      <c r="D208" s="121">
        <f>VLOOKUP(B208,'Master sheet'!$B$3:$Z$634,10,FALSE)</f>
        <v>-0.99771829742131735</v>
      </c>
      <c r="E208" s="120">
        <f>VLOOKUP(B208,'Master sheet'!$B$3:$Z$634,16,FALSE)</f>
        <v>1.0608389608270923</v>
      </c>
      <c r="F208" s="121">
        <f>VLOOKUP(B208,'Master sheet'!$B$3:$Z$634,17,FALSE)</f>
        <v>2.0716304448388176</v>
      </c>
      <c r="G208" s="120">
        <f>VLOOKUP(B208,'Master sheet'!$B$3:$Z$634,21,FALSE)</f>
        <v>0.1449067431850789</v>
      </c>
      <c r="H208" s="121">
        <f>VLOOKUP(B208,'Master sheet'!$B$3:$Z$634,22,FALSE)</f>
        <v>-0.54711372982476481</v>
      </c>
      <c r="I208" s="120">
        <f>VLOOKUP(B208,'Master sheet'!$B$3:$Z$634,24,FALSE)</f>
        <v>1.6303009575923566E-2</v>
      </c>
      <c r="J208" s="121">
        <f>-VLOOKUP(B208,'Master sheet'!$B$3:$Z$634,25,FALSE)</f>
        <v>0.8429520124966734</v>
      </c>
      <c r="K208" s="185" t="str">
        <f>VLOOKUP(B208,RUC_PCON_2011_EN_LU!$A$2:$N$534,14)</f>
        <v>Predominantly Rural</v>
      </c>
      <c r="L208" s="185" t="str">
        <f>VLOOKUP(B208,'City and Town classifications'!$A$3:$G$634,4,FALSE)</f>
        <v>Village or smaller</v>
      </c>
      <c r="M208" s="188">
        <f t="shared" si="38"/>
        <v>3</v>
      </c>
      <c r="N208" s="188" t="str">
        <f>VLOOKUP(A208,'BRES data'!$A$11:$AB$643,28,FALSE)</f>
        <v>Very high</v>
      </c>
      <c r="O208" s="188" t="str">
        <f>IF(ISNUMBER(MATCH(A208,'Red Wall MP List'!$A$3:$A$52,0)),"Yes","No")</f>
        <v>No</v>
      </c>
      <c r="P208" s="121"/>
      <c r="Q208" s="121">
        <f t="shared" si="33"/>
        <v>0.20249735752746081</v>
      </c>
      <c r="R208" s="121">
        <f t="shared" si="34"/>
        <v>1.4699318794808416</v>
      </c>
      <c r="S208" s="186">
        <f t="shared" si="39"/>
        <v>116.23285130705163</v>
      </c>
      <c r="T208" s="121"/>
      <c r="U208" s="121"/>
      <c r="V208" s="121"/>
      <c r="W208" s="121"/>
      <c r="X208" s="121"/>
      <c r="Y208" s="121"/>
      <c r="Z208" s="121"/>
      <c r="AA208" s="121"/>
      <c r="AB208" s="121"/>
      <c r="AC208" s="121"/>
      <c r="AD208" s="121"/>
      <c r="AE208" s="145">
        <f t="shared" si="35"/>
        <v>0.34243760752235225</v>
      </c>
      <c r="AF208" s="121">
        <f t="shared" si="36"/>
        <v>1.5516906952828962</v>
      </c>
      <c r="AG208" s="186">
        <f t="shared" si="37"/>
        <v>128.31810900367614</v>
      </c>
    </row>
    <row r="209" spans="1:33">
      <c r="A209" s="209" t="str">
        <f>'Master sheet'!A335</f>
        <v>Carshalton and Wallington</v>
      </c>
      <c r="B209" s="142" t="str">
        <f>VLOOKUP('Master sheet'!A335,Westminster_Parliamentary_Const!$A$2:$C$651,2,FALSE)</f>
        <v>E14000621</v>
      </c>
      <c r="C209" s="120">
        <f>VLOOKUP(B209,'Master sheet'!$B$3:$Z$634,9,FALSE)</f>
        <v>0.13469362516340158</v>
      </c>
      <c r="D209" s="121">
        <f>VLOOKUP(B209,'Master sheet'!$B$3:$Z$634,10,FALSE)</f>
        <v>1.4415342224181944</v>
      </c>
      <c r="E209" s="120">
        <f>VLOOKUP(B209,'Master sheet'!$B$3:$Z$634,16,FALSE)</f>
        <v>0.24202775214652864</v>
      </c>
      <c r="F209" s="121">
        <f>VLOOKUP(B209,'Master sheet'!$B$3:$Z$634,17,FALSE)</f>
        <v>-0.64994891111774922</v>
      </c>
      <c r="G209" s="120">
        <f>VLOOKUP(B209,'Master sheet'!$B$3:$Z$634,21,FALSE)</f>
        <v>0.20344827586206896</v>
      </c>
      <c r="H209" s="121">
        <f>VLOOKUP(B209,'Master sheet'!$B$3:$Z$634,22,FALSE)</f>
        <v>1.1281786951478454</v>
      </c>
      <c r="I209" s="120">
        <f>VLOOKUP(B209,'Master sheet'!$B$3:$Z$634,24,FALSE)</f>
        <v>3.4508301404853281E-2</v>
      </c>
      <c r="J209" s="121">
        <f>-VLOOKUP(B209,'Master sheet'!$B$3:$Z$634,25,FALSE)</f>
        <v>-1.0741258434264382</v>
      </c>
      <c r="K209" s="185" t="str">
        <f>VLOOKUP(B209,RUC_PCON_2011_EN_LU!$A$2:$N$534,14)</f>
        <v>Predominantly Urban</v>
      </c>
      <c r="L209" s="185" t="str">
        <f>VLOOKUP(B209,'City and Town classifications'!$A$3:$G$634,4,FALSE)</f>
        <v>Core City (London)</v>
      </c>
      <c r="M209" s="188">
        <f t="shared" si="38"/>
        <v>1</v>
      </c>
      <c r="N209" s="188" t="str">
        <f>VLOOKUP(A209,'BRES data'!$A$11:$AB$643,28,FALSE)</f>
        <v>Low</v>
      </c>
      <c r="O209" s="188" t="str">
        <f>IF(ISNUMBER(MATCH(A209,'Red Wall MP List'!$A$3:$A$52,0)),"Yes","No")</f>
        <v>No</v>
      </c>
      <c r="P209" s="121"/>
      <c r="Q209" s="121">
        <f t="shared" si="33"/>
        <v>0.20217442366893476</v>
      </c>
      <c r="R209" s="121">
        <f t="shared" si="34"/>
        <v>1.4696089456223154</v>
      </c>
      <c r="S209" s="186">
        <f t="shared" si="39"/>
        <v>116.20731575422496</v>
      </c>
      <c r="T209" s="121"/>
      <c r="U209" s="121"/>
      <c r="V209" s="121"/>
      <c r="W209" s="121"/>
      <c r="X209" s="121"/>
      <c r="Y209" s="121"/>
      <c r="Z209" s="121"/>
      <c r="AA209" s="121"/>
      <c r="AB209" s="121"/>
      <c r="AC209" s="121"/>
      <c r="AD209" s="121"/>
      <c r="AE209" s="145">
        <f t="shared" si="35"/>
        <v>0.21140954075546309</v>
      </c>
      <c r="AF209" s="121">
        <f t="shared" si="36"/>
        <v>1.4206626285160069</v>
      </c>
      <c r="AG209" s="186">
        <f t="shared" si="37"/>
        <v>117.48265461508787</v>
      </c>
    </row>
    <row r="210" spans="1:33" ht="29">
      <c r="A210" s="209" t="str">
        <f>'Master sheet'!A539</f>
        <v>Wrexham</v>
      </c>
      <c r="B210" s="142" t="str">
        <f>VLOOKUP('Master sheet'!A539,Westminster_Parliamentary_Const!$A$2:$C$651,2,FALSE)</f>
        <v>W07000044</v>
      </c>
      <c r="C210" s="120">
        <f>VLOOKUP(B210,'Master sheet'!$B$3:$Z$634,9,FALSE)</f>
        <v>9.4810975628536145E-2</v>
      </c>
      <c r="D210" s="121">
        <f>VLOOKUP(B210,'Master sheet'!$B$3:$Z$634,10,FALSE)</f>
        <v>-6.5935675148161496E-2</v>
      </c>
      <c r="E210" s="120">
        <f>VLOOKUP(B210,'Master sheet'!$B$3:$Z$634,16,FALSE)</f>
        <v>0.40396749773543733</v>
      </c>
      <c r="F210" s="121">
        <f>VLOOKUP(B210,'Master sheet'!$B$3:$Z$634,17,FALSE)</f>
        <v>-0.11169068525170386</v>
      </c>
      <c r="G210" s="120">
        <f>VLOOKUP(B210,'Master sheet'!$B$3:$Z$634,21,FALSE)</f>
        <v>0.13333333333333333</v>
      </c>
      <c r="H210" s="121">
        <f>VLOOKUP(B210,'Master sheet'!$B$3:$Z$634,22,FALSE)</f>
        <v>-0.87831185479892671</v>
      </c>
      <c r="I210" s="120">
        <f>VLOOKUP(B210,'Master sheet'!$B$3:$Z$634,24,FALSE)</f>
        <v>1.322249811076337E-2</v>
      </c>
      <c r="J210" s="121">
        <f>-VLOOKUP(B210,'Master sheet'!$B$3:$Z$634,25,FALSE)</f>
        <v>1.1673401283406291</v>
      </c>
      <c r="K210" s="185" t="str">
        <f>VLOOKUP(B210,RUC_PCON_2011_EN_LU!$A$2:$N$534,14)</f>
        <v>Urban with Significant Rural</v>
      </c>
      <c r="L210" s="185" t="str">
        <f>VLOOKUP(B210,'City and Town classifications'!$A$3:$G$634,4,FALSE)</f>
        <v>Large Town</v>
      </c>
      <c r="M210" s="188">
        <f t="shared" si="38"/>
        <v>3</v>
      </c>
      <c r="N210" s="188" t="str">
        <f>VLOOKUP(A210,'BRES data'!$A$11:$AB$643,28,FALSE)</f>
        <v>Mid</v>
      </c>
      <c r="O210" s="188" t="str">
        <f>IF(ISNUMBER(MATCH(A210,'Red Wall MP List'!$A$3:$A$52,0)),"Yes","No")</f>
        <v>Yes</v>
      </c>
      <c r="P210" s="121"/>
      <c r="Q210" s="121">
        <f t="shared" si="33"/>
        <v>0.20213439438905076</v>
      </c>
      <c r="R210" s="121">
        <f t="shared" si="34"/>
        <v>1.4695689163424315</v>
      </c>
      <c r="S210" s="186">
        <f t="shared" si="39"/>
        <v>116.20415049371078</v>
      </c>
      <c r="T210" s="121"/>
      <c r="U210" s="121"/>
      <c r="V210" s="121"/>
      <c r="W210" s="121"/>
      <c r="X210" s="121"/>
      <c r="Y210" s="121"/>
      <c r="Z210" s="121"/>
      <c r="AA210" s="121"/>
      <c r="AB210" s="121"/>
      <c r="AC210" s="121"/>
      <c r="AD210" s="121"/>
      <c r="AE210" s="145">
        <f t="shared" si="35"/>
        <v>2.7850478285459279E-2</v>
      </c>
      <c r="AF210" s="121">
        <f t="shared" si="36"/>
        <v>1.2371035660460032</v>
      </c>
      <c r="AG210" s="186">
        <f t="shared" si="37"/>
        <v>102.30311409309982</v>
      </c>
    </row>
    <row r="211" spans="1:33">
      <c r="A211" s="209" t="str">
        <f>'Master sheet'!A251</f>
        <v>Tamworth</v>
      </c>
      <c r="B211" s="142" t="str">
        <f>VLOOKUP('Master sheet'!A251,Westminster_Parliamentary_Const!$A$2:$C$651,2,FALSE)</f>
        <v>E14000986</v>
      </c>
      <c r="C211" s="120">
        <f>VLOOKUP(B211,'Master sheet'!$B$3:$Z$634,9,FALSE)</f>
        <v>6.8554602232599515E-2</v>
      </c>
      <c r="D211" s="121">
        <f>VLOOKUP(B211,'Master sheet'!$B$3:$Z$634,10,FALSE)</f>
        <v>-1.0583645377049262</v>
      </c>
      <c r="E211" s="120">
        <f>VLOOKUP(B211,'Master sheet'!$B$3:$Z$634,16,FALSE)</f>
        <v>0.9834476496020943</v>
      </c>
      <c r="F211" s="121">
        <f>VLOOKUP(B211,'Master sheet'!$B$3:$Z$634,17,FALSE)</f>
        <v>1.8143958189233165</v>
      </c>
      <c r="G211" s="120">
        <f>VLOOKUP(B211,'Master sheet'!$B$3:$Z$634,21,FALSE)</f>
        <v>0.18</v>
      </c>
      <c r="H211" s="121">
        <f>VLOOKUP(B211,'Master sheet'!$B$3:$Z$634,22,FALSE)</f>
        <v>0.45715562598531845</v>
      </c>
      <c r="I211" s="120">
        <f>VLOOKUP(B211,'Master sheet'!$B$3:$Z$634,24,FALSE)</f>
        <v>1.9288522511097028E-2</v>
      </c>
      <c r="J211" s="121">
        <f>-VLOOKUP(B211,'Master sheet'!$B$3:$Z$634,25,FALSE)</f>
        <v>0.52856755821959323</v>
      </c>
      <c r="K211" s="185" t="str">
        <f>VLOOKUP(B211,RUC_PCON_2011_EN_LU!$A$2:$N$534,14)</f>
        <v>Predominantly Urban</v>
      </c>
      <c r="L211" s="185" t="str">
        <f>VLOOKUP(B211,'City and Town classifications'!$A$3:$G$634,4,FALSE)</f>
        <v>Large Town</v>
      </c>
      <c r="M211" s="188">
        <f t="shared" si="38"/>
        <v>3</v>
      </c>
      <c r="N211" s="188" t="str">
        <f>VLOOKUP(A211,'BRES data'!$A$11:$AB$643,28,FALSE)</f>
        <v>Low</v>
      </c>
      <c r="O211" s="188" t="str">
        <f>IF(ISNUMBER(MATCH(A211,'Red Wall MP List'!$A$3:$A$52,0)),"Yes","No")</f>
        <v>No</v>
      </c>
      <c r="P211" s="121"/>
      <c r="Q211" s="121">
        <f t="shared" si="33"/>
        <v>0.20199291432299482</v>
      </c>
      <c r="R211" s="121">
        <f t="shared" si="34"/>
        <v>1.4694274362763755</v>
      </c>
      <c r="S211" s="186">
        <f t="shared" si="39"/>
        <v>116.19296315114724</v>
      </c>
      <c r="T211" s="121"/>
      <c r="U211" s="121"/>
      <c r="V211" s="121"/>
      <c r="W211" s="121"/>
      <c r="X211" s="121"/>
      <c r="Y211" s="121"/>
      <c r="Z211" s="121"/>
      <c r="AA211" s="121"/>
      <c r="AB211" s="121"/>
      <c r="AC211" s="121"/>
      <c r="AD211" s="121"/>
      <c r="AE211" s="145">
        <f t="shared" si="35"/>
        <v>0.43543861635582548</v>
      </c>
      <c r="AF211" s="121">
        <f t="shared" si="36"/>
        <v>1.6446917041163693</v>
      </c>
      <c r="AG211" s="186">
        <f t="shared" si="37"/>
        <v>136.00889017883151</v>
      </c>
    </row>
    <row r="212" spans="1:33">
      <c r="A212" s="209" t="str">
        <f>'Master sheet'!A158</f>
        <v>Wentworth and Dearne</v>
      </c>
      <c r="B212" s="142" t="str">
        <f>VLOOKUP('Master sheet'!A158,Westminster_Parliamentary_Const!$A$2:$C$651,2,FALSE)</f>
        <v>E14001028</v>
      </c>
      <c r="C212" s="120">
        <f>VLOOKUP(B212,'Master sheet'!$B$3:$Z$634,9,FALSE)</f>
        <v>0.10504096972406833</v>
      </c>
      <c r="D212" s="121">
        <f>VLOOKUP(B212,'Master sheet'!$B$3:$Z$634,10,FALSE)</f>
        <v>0.3207339250702223</v>
      </c>
      <c r="E212" s="120">
        <f>VLOOKUP(B212,'Master sheet'!$B$3:$Z$634,16,FALSE)</f>
        <v>0.45209151871015801</v>
      </c>
      <c r="F212" s="121">
        <f>VLOOKUP(B212,'Master sheet'!$B$3:$Z$634,17,FALSE)</f>
        <v>4.8264797308765379E-2</v>
      </c>
      <c r="G212" s="120">
        <f>VLOOKUP(B212,'Master sheet'!$B$3:$Z$634,21,FALSE)</f>
        <v>0.15779816513761469</v>
      </c>
      <c r="H212" s="121">
        <f>VLOOKUP(B212,'Master sheet'!$B$3:$Z$634,22,FALSE)</f>
        <v>-0.17819784128162874</v>
      </c>
      <c r="I212" s="120">
        <f>VLOOKUP(B212,'Master sheet'!$B$3:$Z$634,24,FALSE)</f>
        <v>2.0989576094510021E-2</v>
      </c>
      <c r="J212" s="121">
        <f>-VLOOKUP(B212,'Master sheet'!$B$3:$Z$634,25,FALSE)</f>
        <v>0.34944095112408796</v>
      </c>
      <c r="K212" s="185" t="str">
        <f>VLOOKUP(B212,RUC_PCON_2011_EN_LU!$A$2:$N$534,14)</f>
        <v>Predominantly Urban</v>
      </c>
      <c r="L212" s="185" t="str">
        <f>VLOOKUP(B212,'City and Town classifications'!$A$3:$G$634,4,FALSE)</f>
        <v>Medium Town</v>
      </c>
      <c r="M212" s="188">
        <f t="shared" si="38"/>
        <v>3</v>
      </c>
      <c r="N212" s="188" t="str">
        <f>VLOOKUP(A212,'BRES data'!$A$11:$AB$643,28,FALSE)</f>
        <v>Low</v>
      </c>
      <c r="O212" s="188" t="str">
        <f>IF(ISNUMBER(MATCH(A212,'Red Wall MP List'!$A$3:$A$52,0)),"Yes","No")</f>
        <v>No</v>
      </c>
      <c r="P212" s="121"/>
      <c r="Q212" s="121">
        <f t="shared" si="33"/>
        <v>0.20173611806929284</v>
      </c>
      <c r="R212" s="121">
        <f t="shared" si="34"/>
        <v>1.4691706400226736</v>
      </c>
      <c r="S212" s="186">
        <f t="shared" si="39"/>
        <v>116.17265733889201</v>
      </c>
      <c r="T212" s="121"/>
      <c r="U212" s="121"/>
      <c r="V212" s="121"/>
      <c r="W212" s="121"/>
      <c r="X212" s="121"/>
      <c r="Y212" s="121"/>
      <c r="Z212" s="121"/>
      <c r="AA212" s="121"/>
      <c r="AB212" s="121"/>
      <c r="AC212" s="121"/>
      <c r="AD212" s="121"/>
      <c r="AE212" s="145">
        <f t="shared" si="35"/>
        <v>0.13506045805536171</v>
      </c>
      <c r="AF212" s="121">
        <f t="shared" si="36"/>
        <v>1.3443135458159055</v>
      </c>
      <c r="AG212" s="186">
        <f t="shared" si="37"/>
        <v>111.16891570692475</v>
      </c>
    </row>
    <row r="213" spans="1:33">
      <c r="A213" s="209" t="str">
        <f>'Master sheet'!A449</f>
        <v>North Thanet</v>
      </c>
      <c r="B213" s="142" t="str">
        <f>VLOOKUP('Master sheet'!A449,Westminster_Parliamentary_Const!$A$2:$C$651,2,FALSE)</f>
        <v>E14000852</v>
      </c>
      <c r="C213" s="120">
        <f>VLOOKUP(B213,'Master sheet'!$B$3:$Z$634,9,FALSE)</f>
        <v>0.12712504839756159</v>
      </c>
      <c r="D213" s="121">
        <f>VLOOKUP(B213,'Master sheet'!$B$3:$Z$634,10,FALSE)</f>
        <v>1.1554599075221939</v>
      </c>
      <c r="E213" s="120">
        <f>VLOOKUP(B213,'Master sheet'!$B$3:$Z$634,16,FALSE)</f>
        <v>0.39399126194528566</v>
      </c>
      <c r="F213" s="121">
        <f>VLOOKUP(B213,'Master sheet'!$B$3:$Z$634,17,FALSE)</f>
        <v>-0.14484987639221508</v>
      </c>
      <c r="G213" s="120">
        <f>VLOOKUP(B213,'Master sheet'!$B$3:$Z$634,21,FALSE)</f>
        <v>0.1744186046511628</v>
      </c>
      <c r="H213" s="121">
        <f>VLOOKUP(B213,'Master sheet'!$B$3:$Z$634,22,FALSE)</f>
        <v>0.29743194057590733</v>
      </c>
      <c r="I213" s="120">
        <f>VLOOKUP(B213,'Master sheet'!$B$3:$Z$634,24,FALSE)</f>
        <v>3.032189973614785E-2</v>
      </c>
      <c r="J213" s="121">
        <f>-VLOOKUP(B213,'Master sheet'!$B$3:$Z$634,25,FALSE)</f>
        <v>-0.63328380636986603</v>
      </c>
      <c r="K213" s="185" t="str">
        <f>VLOOKUP(B213,RUC_PCON_2011_EN_LU!$A$2:$N$534,14)</f>
        <v>Predominantly Urban</v>
      </c>
      <c r="L213" s="185" t="str">
        <f>VLOOKUP(B213,'City and Town classifications'!$A$3:$G$634,4,FALSE)</f>
        <v>Large Town</v>
      </c>
      <c r="M213" s="188">
        <f t="shared" si="38"/>
        <v>3</v>
      </c>
      <c r="N213" s="188" t="str">
        <f>VLOOKUP(A213,'BRES data'!$A$11:$AB$643,28,FALSE)</f>
        <v>High</v>
      </c>
      <c r="O213" s="188" t="str">
        <f>IF(ISNUMBER(MATCH(A213,'Red Wall MP List'!$A$3:$A$52,0)),"Yes","No")</f>
        <v>No</v>
      </c>
      <c r="P213" s="121"/>
      <c r="Q213" s="121">
        <f t="shared" si="33"/>
        <v>0.19948904441472468</v>
      </c>
      <c r="R213" s="121">
        <f t="shared" si="34"/>
        <v>1.4669235663681053</v>
      </c>
      <c r="S213" s="186">
        <f t="shared" si="39"/>
        <v>115.99497306548221</v>
      </c>
      <c r="T213" s="121"/>
      <c r="U213" s="121"/>
      <c r="V213" s="121"/>
      <c r="W213" s="121"/>
      <c r="X213" s="121"/>
      <c r="Y213" s="121"/>
      <c r="Z213" s="121"/>
      <c r="AA213" s="121"/>
      <c r="AB213" s="121"/>
      <c r="AC213" s="121"/>
      <c r="AD213" s="121"/>
      <c r="AE213" s="145">
        <f t="shared" si="35"/>
        <v>0.16868954133400504</v>
      </c>
      <c r="AF213" s="121">
        <f t="shared" si="36"/>
        <v>1.3779426290945489</v>
      </c>
      <c r="AG213" s="186">
        <f t="shared" si="37"/>
        <v>113.94989543887833</v>
      </c>
    </row>
    <row r="214" spans="1:33">
      <c r="A214" s="209" t="str">
        <f>'Master sheet'!A416</f>
        <v>Dover</v>
      </c>
      <c r="B214" s="142" t="str">
        <f>VLOOKUP('Master sheet'!A416,Westminster_Parliamentary_Const!$A$2:$C$651,2,FALSE)</f>
        <v>E14000670</v>
      </c>
      <c r="C214" s="120">
        <f>VLOOKUP(B214,'Master sheet'!$B$3:$Z$634,9,FALSE)</f>
        <v>9.4827520077327948E-2</v>
      </c>
      <c r="D214" s="121">
        <f>VLOOKUP(B214,'Master sheet'!$B$3:$Z$634,10,FALSE)</f>
        <v>-6.5310334083404309E-2</v>
      </c>
      <c r="E214" s="120">
        <f>VLOOKUP(B214,'Master sheet'!$B$3:$Z$634,16,FALSE)</f>
        <v>0.38688421191634759</v>
      </c>
      <c r="F214" s="121">
        <f>VLOOKUP(B214,'Master sheet'!$B$3:$Z$634,17,FALSE)</f>
        <v>-0.16847241652778164</v>
      </c>
      <c r="G214" s="120">
        <f>VLOOKUP(B214,'Master sheet'!$B$3:$Z$634,21,FALSE)</f>
        <v>0.18129770992366412</v>
      </c>
      <c r="H214" s="121">
        <f>VLOOKUP(B214,'Master sheet'!$B$3:$Z$634,22,FALSE)</f>
        <v>0.49429239889698512</v>
      </c>
      <c r="I214" s="120">
        <f>VLOOKUP(B214,'Master sheet'!$B$3:$Z$634,24,FALSE)</f>
        <v>1.9605997210599746E-2</v>
      </c>
      <c r="J214" s="121">
        <f>-VLOOKUP(B214,'Master sheet'!$B$3:$Z$634,25,FALSE)</f>
        <v>0.49513641512386153</v>
      </c>
      <c r="K214" s="185" t="str">
        <f>VLOOKUP(B214,RUC_PCON_2011_EN_LU!$A$2:$N$534,14)</f>
        <v>Predominantly Urban</v>
      </c>
      <c r="L214" s="185" t="str">
        <f>VLOOKUP(B214,'City and Town classifications'!$A$3:$G$634,4,FALSE)</f>
        <v>Medium Town</v>
      </c>
      <c r="M214" s="188">
        <f t="shared" si="38"/>
        <v>3</v>
      </c>
      <c r="N214" s="188" t="str">
        <f>VLOOKUP(A214,'BRES data'!$A$11:$AB$643,28,FALSE)</f>
        <v>Mid</v>
      </c>
      <c r="O214" s="188" t="str">
        <f>IF(ISNUMBER(MATCH(A214,'Red Wall MP List'!$A$3:$A$52,0)),"Yes","No")</f>
        <v>No</v>
      </c>
      <c r="P214" s="121"/>
      <c r="Q214" s="121">
        <f t="shared" si="33"/>
        <v>0.19757869074168632</v>
      </c>
      <c r="R214" s="121">
        <f t="shared" si="34"/>
        <v>1.465013212695067</v>
      </c>
      <c r="S214" s="186">
        <f t="shared" si="39"/>
        <v>115.84391446370499</v>
      </c>
      <c r="T214" s="121"/>
      <c r="U214" s="121"/>
      <c r="V214" s="121"/>
      <c r="W214" s="121"/>
      <c r="X214" s="121"/>
      <c r="Y214" s="121"/>
      <c r="Z214" s="121"/>
      <c r="AA214" s="121"/>
      <c r="AB214" s="121"/>
      <c r="AC214" s="121"/>
      <c r="AD214" s="121"/>
      <c r="AE214" s="145">
        <f t="shared" si="35"/>
        <v>0.18891151585241517</v>
      </c>
      <c r="AF214" s="121">
        <f t="shared" si="36"/>
        <v>1.3981646036129591</v>
      </c>
      <c r="AG214" s="186">
        <f t="shared" si="37"/>
        <v>115.62216526585556</v>
      </c>
    </row>
    <row r="215" spans="1:33" ht="29">
      <c r="A215" s="209" t="str">
        <f>'Master sheet'!A196</f>
        <v>Nottingham North</v>
      </c>
      <c r="B215" s="142" t="str">
        <f>VLOOKUP('Master sheet'!A196,Westminster_Parliamentary_Const!$A$2:$C$651,2,FALSE)</f>
        <v>E14000866</v>
      </c>
      <c r="C215" s="120">
        <f>VLOOKUP(B215,'Master sheet'!$B$3:$Z$634,9,FALSE)</f>
        <v>0.13373269351258674</v>
      </c>
      <c r="D215" s="121">
        <f>VLOOKUP(B215,'Master sheet'!$B$3:$Z$634,10,FALSE)</f>
        <v>1.405213276991643</v>
      </c>
      <c r="E215" s="120">
        <f>VLOOKUP(B215,'Master sheet'!$B$3:$Z$634,16,FALSE)</f>
        <v>0.26477138348666834</v>
      </c>
      <c r="F215" s="121">
        <f>VLOOKUP(B215,'Master sheet'!$B$3:$Z$634,17,FALSE)</f>
        <v>-0.57435322205218953</v>
      </c>
      <c r="G215" s="120">
        <f>VLOOKUP(B215,'Master sheet'!$B$3:$Z$634,21,FALSE)</f>
        <v>0.1294851794071763</v>
      </c>
      <c r="H215" s="121">
        <f>VLOOKUP(B215,'Master sheet'!$B$3:$Z$634,22,FALSE)</f>
        <v>-0.98843509257253248</v>
      </c>
      <c r="I215" s="120">
        <f>VLOOKUP(B215,'Master sheet'!$B$3:$Z$634,24,FALSE)</f>
        <v>2.4605887939221249E-2</v>
      </c>
      <c r="J215" s="121">
        <f>-VLOOKUP(B215,'Master sheet'!$B$3:$Z$634,25,FALSE)</f>
        <v>-3.136872898176124E-2</v>
      </c>
      <c r="K215" s="185" t="str">
        <f>VLOOKUP(B215,RUC_PCON_2011_EN_LU!$A$2:$N$534,14)</f>
        <v>Predominantly Urban</v>
      </c>
      <c r="L215" s="185" t="str">
        <f>VLOOKUP(B215,'City and Town classifications'!$A$3:$G$634,4,FALSE)</f>
        <v>Core City (outside London)</v>
      </c>
      <c r="M215" s="188">
        <f t="shared" si="38"/>
        <v>1</v>
      </c>
      <c r="N215" s="188" t="str">
        <f>VLOOKUP(A215,'BRES data'!$A$11:$AB$643,28,FALSE)</f>
        <v>Very low</v>
      </c>
      <c r="O215" s="188" t="str">
        <f>IF(ISNUMBER(MATCH(A215,'Red Wall MP List'!$A$3:$A$52,0)),"Yes","No")</f>
        <v>No</v>
      </c>
      <c r="P215" s="121"/>
      <c r="Q215" s="121">
        <f t="shared" si="33"/>
        <v>0.19748346356584023</v>
      </c>
      <c r="R215" s="121">
        <f t="shared" si="34"/>
        <v>1.4649179855192209</v>
      </c>
      <c r="S215" s="186">
        <f t="shared" si="39"/>
        <v>115.83638450512323</v>
      </c>
      <c r="T215" s="121"/>
      <c r="U215" s="121"/>
      <c r="V215" s="121"/>
      <c r="W215" s="121"/>
      <c r="X215" s="121"/>
      <c r="Y215" s="121"/>
      <c r="Z215" s="121"/>
      <c r="AA215" s="121"/>
      <c r="AB215" s="121"/>
      <c r="AC215" s="121"/>
      <c r="AD215" s="121"/>
      <c r="AE215" s="145">
        <f t="shared" si="35"/>
        <v>-4.7235941653710062E-2</v>
      </c>
      <c r="AF215" s="121">
        <f t="shared" si="36"/>
        <v>1.1620171461068338</v>
      </c>
      <c r="AG215" s="186">
        <f t="shared" si="37"/>
        <v>96.093791933896213</v>
      </c>
    </row>
    <row r="216" spans="1:33">
      <c r="A216" s="209" t="str">
        <f>'Master sheet'!A227</f>
        <v>Kenilworth and Southam</v>
      </c>
      <c r="B216" s="142" t="str">
        <f>VLOOKUP('Master sheet'!A227,Westminster_Parliamentary_Const!$A$2:$C$651,2,FALSE)</f>
        <v>E14000767</v>
      </c>
      <c r="C216" s="120">
        <f>VLOOKUP(B216,'Master sheet'!$B$3:$Z$634,9,FALSE)</f>
        <v>6.5755581474241417E-2</v>
      </c>
      <c r="D216" s="121">
        <f>VLOOKUP(B216,'Master sheet'!$B$3:$Z$634,10,FALSE)</f>
        <v>-1.1641609074320565</v>
      </c>
      <c r="E216" s="120">
        <f>VLOOKUP(B216,'Master sheet'!$B$3:$Z$634,16,FALSE)</f>
        <v>0.38600724947665455</v>
      </c>
      <c r="F216" s="121">
        <f>VLOOKUP(B216,'Master sheet'!$B$3:$Z$634,17,FALSE)</f>
        <v>-0.17138727998655606</v>
      </c>
      <c r="G216" s="120">
        <f>VLOOKUP(B216,'Master sheet'!$B$3:$Z$634,21,FALSE)</f>
        <v>0.14675767918088736</v>
      </c>
      <c r="H216" s="121">
        <f>VLOOKUP(B216,'Master sheet'!$B$3:$Z$634,22,FALSE)</f>
        <v>-0.49414519772301047</v>
      </c>
      <c r="I216" s="120">
        <f>VLOOKUP(B216,'Master sheet'!$B$3:$Z$634,24,FALSE)</f>
        <v>4.5127118644068265E-3</v>
      </c>
      <c r="J216" s="121">
        <f>-VLOOKUP(B216,'Master sheet'!$B$3:$Z$634,25,FALSE)</f>
        <v>2.0845096249690962</v>
      </c>
      <c r="K216" s="185" t="str">
        <f>VLOOKUP(B216,RUC_PCON_2011_EN_LU!$A$2:$N$534,14)</f>
        <v>Predominantly Rural</v>
      </c>
      <c r="L216" s="185" t="str">
        <f>VLOOKUP(B216,'City and Town classifications'!$A$3:$G$634,4,FALSE)</f>
        <v>Village or smaller</v>
      </c>
      <c r="M216" s="188">
        <f t="shared" si="38"/>
        <v>3</v>
      </c>
      <c r="N216" s="188" t="str">
        <f>VLOOKUP(A216,'BRES data'!$A$11:$AB$643,28,FALSE)</f>
        <v>High</v>
      </c>
      <c r="O216" s="188" t="str">
        <f>IF(ISNUMBER(MATCH(A216,'Red Wall MP List'!$A$3:$A$52,0)),"Yes","No")</f>
        <v>No</v>
      </c>
      <c r="P216" s="121"/>
      <c r="Q216" s="121">
        <f t="shared" si="33"/>
        <v>0.19586082622741877</v>
      </c>
      <c r="R216" s="121">
        <f t="shared" si="34"/>
        <v>1.4632953481807995</v>
      </c>
      <c r="S216" s="186">
        <f t="shared" si="39"/>
        <v>115.70807667867578</v>
      </c>
      <c r="T216" s="121"/>
      <c r="U216" s="121"/>
      <c r="V216" s="121"/>
      <c r="W216" s="121"/>
      <c r="X216" s="121"/>
      <c r="Y216" s="121"/>
      <c r="Z216" s="121"/>
      <c r="AA216" s="121"/>
      <c r="AB216" s="121"/>
      <c r="AC216" s="121"/>
      <c r="AD216" s="121"/>
      <c r="AE216" s="145">
        <f t="shared" si="35"/>
        <v>6.3704059956868286E-2</v>
      </c>
      <c r="AF216" s="121">
        <f t="shared" si="36"/>
        <v>1.2729571477174122</v>
      </c>
      <c r="AG216" s="186">
        <f t="shared" si="37"/>
        <v>105.26805022055741</v>
      </c>
    </row>
    <row r="217" spans="1:33">
      <c r="A217" s="209" t="str">
        <f>'Master sheet'!A291</f>
        <v>Maldon</v>
      </c>
      <c r="B217" s="142" t="str">
        <f>VLOOKUP('Master sheet'!A291,Westminster_Parliamentary_Const!$A$2:$C$651,2,FALSE)</f>
        <v>E14000806</v>
      </c>
      <c r="C217" s="120">
        <f>VLOOKUP(B217,'Master sheet'!$B$3:$Z$634,9,FALSE)</f>
        <v>6.6277602986212644E-2</v>
      </c>
      <c r="D217" s="121">
        <f>VLOOKUP(B217,'Master sheet'!$B$3:$Z$634,10,FALSE)</f>
        <v>-1.1444297279754168</v>
      </c>
      <c r="E217" s="120">
        <f>VLOOKUP(B217,'Master sheet'!$B$3:$Z$634,16,FALSE)</f>
        <v>0.90516825245376331</v>
      </c>
      <c r="F217" s="121">
        <f>VLOOKUP(B217,'Master sheet'!$B$3:$Z$634,17,FALSE)</f>
        <v>1.554209357114956</v>
      </c>
      <c r="G217" s="120">
        <f>VLOOKUP(B217,'Master sheet'!$B$3:$Z$634,21,FALSE)</f>
        <v>0.18342151675485008</v>
      </c>
      <c r="H217" s="121">
        <f>VLOOKUP(B217,'Master sheet'!$B$3:$Z$634,22,FALSE)</f>
        <v>0.55506971943661976</v>
      </c>
      <c r="I217" s="120">
        <f>VLOOKUP(B217,'Master sheet'!$B$3:$Z$634,24,FALSE)</f>
        <v>1.7912358444116316E-2</v>
      </c>
      <c r="J217" s="121">
        <f>-VLOOKUP(B217,'Master sheet'!$B$3:$Z$634,25,FALSE)</f>
        <v>0.67348221730423763</v>
      </c>
      <c r="K217" s="185" t="str">
        <f>VLOOKUP(B217,RUC_PCON_2011_EN_LU!$A$2:$N$534,14)</f>
        <v>Predominantly Rural</v>
      </c>
      <c r="L217" s="185" t="str">
        <f>VLOOKUP(B217,'City and Town classifications'!$A$3:$G$634,4,FALSE)</f>
        <v>Village or smaller</v>
      </c>
      <c r="M217" s="188">
        <f t="shared" si="38"/>
        <v>3</v>
      </c>
      <c r="N217" s="188" t="str">
        <f>VLOOKUP(A217,'BRES data'!$A$11:$AB$643,28,FALSE)</f>
        <v>High</v>
      </c>
      <c r="O217" s="188" t="str">
        <f>IF(ISNUMBER(MATCH(A217,'Red Wall MP List'!$A$3:$A$52,0)),"Yes","No")</f>
        <v>No</v>
      </c>
      <c r="P217" s="121"/>
      <c r="Q217" s="121">
        <f t="shared" si="33"/>
        <v>0.19456400920153624</v>
      </c>
      <c r="R217" s="121">
        <f t="shared" si="34"/>
        <v>1.4619985311549168</v>
      </c>
      <c r="S217" s="186">
        <f t="shared" si="39"/>
        <v>115.60553264745501</v>
      </c>
      <c r="T217" s="121"/>
      <c r="U217" s="121"/>
      <c r="V217" s="121"/>
      <c r="W217" s="121"/>
      <c r="X217" s="121"/>
      <c r="Y217" s="121"/>
      <c r="Z217" s="121"/>
      <c r="AA217" s="121"/>
      <c r="AB217" s="121"/>
      <c r="AC217" s="121"/>
      <c r="AD217" s="121"/>
      <c r="AE217" s="145">
        <f t="shared" si="35"/>
        <v>0.40958289147009919</v>
      </c>
      <c r="AF217" s="121">
        <f t="shared" si="36"/>
        <v>1.618835979230643</v>
      </c>
      <c r="AG217" s="186">
        <f t="shared" si="37"/>
        <v>133.87073356402317</v>
      </c>
    </row>
    <row r="218" spans="1:33" ht="29">
      <c r="A218" s="209" t="str">
        <f>'Master sheet'!A522</f>
        <v>Stroud</v>
      </c>
      <c r="B218" s="142" t="str">
        <f>VLOOKUP('Master sheet'!A522,Westminster_Parliamentary_Const!$A$2:$C$651,2,FALSE)</f>
        <v>E14000980</v>
      </c>
      <c r="C218" s="120">
        <f>VLOOKUP(B218,'Master sheet'!$B$3:$Z$634,9,FALSE)</f>
        <v>6.1253758674622079E-2</v>
      </c>
      <c r="D218" s="121">
        <f>VLOOKUP(B218,'Master sheet'!$B$3:$Z$634,10,FALSE)</f>
        <v>-1.3343191700788599</v>
      </c>
      <c r="E218" s="120">
        <f>VLOOKUP(B218,'Master sheet'!$B$3:$Z$634,16,FALSE)</f>
        <v>0.87496292055656111</v>
      </c>
      <c r="F218" s="121">
        <f>VLOOKUP(B218,'Master sheet'!$B$3:$Z$634,17,FALSE)</f>
        <v>1.4538123341385492</v>
      </c>
      <c r="G218" s="120">
        <f>VLOOKUP(B218,'Master sheet'!$B$3:$Z$634,21,FALSE)</f>
        <v>0.1702127659574468</v>
      </c>
      <c r="H218" s="121">
        <f>VLOOKUP(B218,'Master sheet'!$B$3:$Z$634,22,FALSE)</f>
        <v>0.17707278047129746</v>
      </c>
      <c r="I218" s="120">
        <f>VLOOKUP(B218,'Master sheet'!$B$3:$Z$634,24,FALSE)</f>
        <v>1.3848614072494714E-2</v>
      </c>
      <c r="J218" s="121">
        <f>-VLOOKUP(B218,'Master sheet'!$B$3:$Z$634,25,FALSE)</f>
        <v>1.1014080325107911</v>
      </c>
      <c r="K218" s="185" t="str">
        <f>VLOOKUP(B218,RUC_PCON_2011_EN_LU!$A$2:$N$534,14)</f>
        <v>Urban with Significant Rural</v>
      </c>
      <c r="L218" s="185" t="str">
        <f>VLOOKUP(B218,'City and Town classifications'!$A$3:$G$634,4,FALSE)</f>
        <v>Village or smaller</v>
      </c>
      <c r="M218" s="188">
        <f t="shared" si="38"/>
        <v>3</v>
      </c>
      <c r="N218" s="188" t="str">
        <f>VLOOKUP(A218,'BRES data'!$A$11:$AB$643,28,FALSE)</f>
        <v>Very high</v>
      </c>
      <c r="O218" s="188" t="str">
        <f>IF(ISNUMBER(MATCH(A218,'Red Wall MP List'!$A$3:$A$52,0)),"Yes","No")</f>
        <v>Yes</v>
      </c>
      <c r="P218" s="121"/>
      <c r="Q218" s="121">
        <f t="shared" si="33"/>
        <v>0.19417713991228483</v>
      </c>
      <c r="R218" s="121">
        <f t="shared" si="34"/>
        <v>1.4616116618656656</v>
      </c>
      <c r="S218" s="186">
        <f t="shared" si="39"/>
        <v>115.57494148795946</v>
      </c>
      <c r="T218" s="121"/>
      <c r="U218" s="121"/>
      <c r="V218" s="121"/>
      <c r="W218" s="121"/>
      <c r="X218" s="121"/>
      <c r="Y218" s="121"/>
      <c r="Z218" s="121"/>
      <c r="AA218" s="121"/>
      <c r="AB218" s="121"/>
      <c r="AC218" s="121"/>
      <c r="AD218" s="121"/>
      <c r="AE218" s="145">
        <f t="shared" si="35"/>
        <v>0.34949349426044446</v>
      </c>
      <c r="AF218" s="121">
        <f t="shared" si="36"/>
        <v>1.5587465820209883</v>
      </c>
      <c r="AG218" s="186">
        <f t="shared" si="37"/>
        <v>128.90160031823291</v>
      </c>
    </row>
    <row r="219" spans="1:33">
      <c r="A219" s="209" t="str">
        <f>'Master sheet'!A81</f>
        <v>Ribble Valley</v>
      </c>
      <c r="B219" s="142" t="str">
        <f>VLOOKUP('Master sheet'!A81,Westminster_Parliamentary_Const!$A$2:$C$651,2,FALSE)</f>
        <v>E14000894</v>
      </c>
      <c r="C219" s="120">
        <f>VLOOKUP(B219,'Master sheet'!$B$3:$Z$634,9,FALSE)</f>
        <v>5.6057494931777592E-2</v>
      </c>
      <c r="D219" s="121">
        <f>VLOOKUP(B219,'Master sheet'!$B$3:$Z$634,10,FALSE)</f>
        <v>-1.5307256592040559</v>
      </c>
      <c r="E219" s="120">
        <f>VLOOKUP(B219,'Master sheet'!$B$3:$Z$634,16,FALSE)</f>
        <v>0.47936178176914301</v>
      </c>
      <c r="F219" s="121">
        <f>VLOOKUP(B219,'Master sheet'!$B$3:$Z$634,17,FALSE)</f>
        <v>0.13890618592926815</v>
      </c>
      <c r="G219" s="120">
        <f>VLOOKUP(B219,'Master sheet'!$B$3:$Z$634,21,FALSE)</f>
        <v>0.17195325542570952</v>
      </c>
      <c r="H219" s="121">
        <f>VLOOKUP(B219,'Master sheet'!$B$3:$Z$634,22,FALSE)</f>
        <v>0.22688064658941864</v>
      </c>
      <c r="I219" s="120">
        <f>VLOOKUP(B219,'Master sheet'!$B$3:$Z$634,24,FALSE)</f>
        <v>6.0063559322032223E-3</v>
      </c>
      <c r="J219" s="121">
        <f>-VLOOKUP(B219,'Master sheet'!$B$3:$Z$634,25,FALSE)</f>
        <v>1.9272239305726371</v>
      </c>
      <c r="K219" s="185" t="str">
        <f>VLOOKUP(B219,RUC_PCON_2011_EN_LU!$A$2:$N$534,14)</f>
        <v>Predominantly Rural</v>
      </c>
      <c r="L219" s="185" t="str">
        <f>VLOOKUP(B219,'City and Town classifications'!$A$3:$G$634,4,FALSE)</f>
        <v>Large Town</v>
      </c>
      <c r="M219" s="188">
        <f t="shared" si="38"/>
        <v>3</v>
      </c>
      <c r="N219" s="188" t="str">
        <f>VLOOKUP(A219,'BRES data'!$A$11:$AB$643,28,FALSE)</f>
        <v>Mid</v>
      </c>
      <c r="O219" s="188" t="str">
        <f>IF(ISNUMBER(MATCH(A219,'Red Wall MP List'!$A$3:$A$52,0)),"Yes","No")</f>
        <v>No</v>
      </c>
      <c r="P219" s="121"/>
      <c r="Q219" s="121">
        <f t="shared" si="33"/>
        <v>0.19313056254264152</v>
      </c>
      <c r="R219" s="121">
        <f t="shared" si="34"/>
        <v>1.4605650844960223</v>
      </c>
      <c r="S219" s="186">
        <f t="shared" si="39"/>
        <v>115.49218481502437</v>
      </c>
      <c r="T219" s="121"/>
      <c r="U219" s="121"/>
      <c r="V219" s="121"/>
      <c r="W219" s="121"/>
      <c r="X219" s="121"/>
      <c r="Y219" s="121"/>
      <c r="Z219" s="121"/>
      <c r="AA219" s="121"/>
      <c r="AB219" s="121"/>
      <c r="AC219" s="121"/>
      <c r="AD219" s="121"/>
      <c r="AE219" s="145">
        <f t="shared" si="35"/>
        <v>0.190571275971817</v>
      </c>
      <c r="AF219" s="121">
        <f t="shared" si="36"/>
        <v>1.3998243637323609</v>
      </c>
      <c r="AG219" s="186">
        <f t="shared" si="37"/>
        <v>115.75942024880337</v>
      </c>
    </row>
    <row r="220" spans="1:33" ht="29">
      <c r="A220" s="209" t="str">
        <f>'Master sheet'!A195</f>
        <v>Nottingham East</v>
      </c>
      <c r="B220" s="142" t="str">
        <f>VLOOKUP('Master sheet'!A195,Westminster_Parliamentary_Const!$A$2:$C$651,2,FALSE)</f>
        <v>E14000865</v>
      </c>
      <c r="C220" s="120">
        <f>VLOOKUP(B220,'Master sheet'!$B$3:$Z$634,9,FALSE)</f>
        <v>0.13855809033798358</v>
      </c>
      <c r="D220" s="121">
        <f>VLOOKUP(B220,'Master sheet'!$B$3:$Z$634,10,FALSE)</f>
        <v>1.5876018731088328</v>
      </c>
      <c r="E220" s="120">
        <f>VLOOKUP(B220,'Master sheet'!$B$3:$Z$634,16,FALSE)</f>
        <v>0.62572679402530174</v>
      </c>
      <c r="F220" s="121">
        <f>VLOOKUP(B220,'Master sheet'!$B$3:$Z$634,17,FALSE)</f>
        <v>0.6253968342834656</v>
      </c>
      <c r="G220" s="120">
        <f>VLOOKUP(B220,'Master sheet'!$B$3:$Z$634,21,FALSE)</f>
        <v>0.15348101265822786</v>
      </c>
      <c r="H220" s="121">
        <f>VLOOKUP(B220,'Master sheet'!$B$3:$Z$634,22,FALSE)</f>
        <v>-0.30174248583466129</v>
      </c>
      <c r="I220" s="120">
        <f>VLOOKUP(B220,'Master sheet'!$B$3:$Z$634,24,FALSE)</f>
        <v>3.5460024106066745E-2</v>
      </c>
      <c r="J220" s="121">
        <f>-VLOOKUP(B220,'Master sheet'!$B$3:$Z$634,25,FALSE)</f>
        <v>-1.1743454132427449</v>
      </c>
      <c r="K220" s="185" t="str">
        <f>VLOOKUP(B220,RUC_PCON_2011_EN_LU!$A$2:$N$534,14)</f>
        <v>Predominantly Urban</v>
      </c>
      <c r="L220" s="185" t="str">
        <f>VLOOKUP(B220,'City and Town classifications'!$A$3:$G$634,4,FALSE)</f>
        <v>Core City (outside London)</v>
      </c>
      <c r="M220" s="188">
        <f t="shared" si="38"/>
        <v>1</v>
      </c>
      <c r="N220" s="188" t="str">
        <f>VLOOKUP(A220,'BRES data'!$A$11:$AB$643,28,FALSE)</f>
        <v>Very low</v>
      </c>
      <c r="O220" s="188" t="str">
        <f>IF(ISNUMBER(MATCH(A220,'Red Wall MP List'!$A$3:$A$52,0)),"Yes","No")</f>
        <v>No</v>
      </c>
      <c r="P220" s="121"/>
      <c r="Q220" s="121">
        <f t="shared" si="33"/>
        <v>0.19169454469683003</v>
      </c>
      <c r="R220" s="121">
        <f t="shared" si="34"/>
        <v>1.4591290666502108</v>
      </c>
      <c r="S220" s="186">
        <f t="shared" si="39"/>
        <v>115.37863366950771</v>
      </c>
      <c r="T220" s="121"/>
      <c r="U220" s="121"/>
      <c r="V220" s="121"/>
      <c r="W220" s="121"/>
      <c r="X220" s="121"/>
      <c r="Y220" s="121"/>
      <c r="Z220" s="121"/>
      <c r="AA220" s="121"/>
      <c r="AB220" s="121"/>
      <c r="AC220" s="121"/>
      <c r="AD220" s="121"/>
      <c r="AE220" s="145">
        <f t="shared" si="35"/>
        <v>0.18422770207872302</v>
      </c>
      <c r="AF220" s="121">
        <f t="shared" si="36"/>
        <v>1.3934807898392669</v>
      </c>
      <c r="AG220" s="186">
        <f t="shared" si="37"/>
        <v>115.23483412557572</v>
      </c>
    </row>
    <row r="221" spans="1:33">
      <c r="A221" s="209" t="str">
        <f>'Master sheet'!A411</f>
        <v>Chatham and Aylesford</v>
      </c>
      <c r="B221" s="142" t="str">
        <f>VLOOKUP('Master sheet'!A411,Westminster_Parliamentary_Const!$A$2:$C$651,2,FALSE)</f>
        <v>E14000626</v>
      </c>
      <c r="C221" s="120">
        <f>VLOOKUP(B221,'Master sheet'!$B$3:$Z$634,9,FALSE)</f>
        <v>8.7637404412458098E-2</v>
      </c>
      <c r="D221" s="121">
        <f>VLOOKUP(B221,'Master sheet'!$B$3:$Z$634,10,FALSE)</f>
        <v>-0.33707971378161733</v>
      </c>
      <c r="E221" s="120">
        <f>VLOOKUP(B221,'Master sheet'!$B$3:$Z$634,16,FALSE)</f>
        <v>0.53412703248658366</v>
      </c>
      <c r="F221" s="121">
        <f>VLOOKUP(B221,'Master sheet'!$B$3:$Z$634,17,FALSE)</f>
        <v>0.32093590681761391</v>
      </c>
      <c r="G221" s="120">
        <f>VLOOKUP(B221,'Master sheet'!$B$3:$Z$634,21,FALSE)</f>
        <v>0.17741935483870969</v>
      </c>
      <c r="H221" s="121">
        <f>VLOOKUP(B221,'Master sheet'!$B$3:$Z$634,22,FALSE)</f>
        <v>0.38330488972075233</v>
      </c>
      <c r="I221" s="120">
        <f>VLOOKUP(B221,'Master sheet'!$B$3:$Z$634,24,FALSE)</f>
        <v>1.9013240857503E-2</v>
      </c>
      <c r="J221" s="121">
        <f>-VLOOKUP(B221,'Master sheet'!$B$3:$Z$634,25,FALSE)</f>
        <v>0.55755563307200462</v>
      </c>
      <c r="K221" s="185" t="str">
        <f>VLOOKUP(B221,RUC_PCON_2011_EN_LU!$A$2:$N$534,14)</f>
        <v>Predominantly Urban</v>
      </c>
      <c r="L221" s="185" t="str">
        <f>VLOOKUP(B221,'City and Town classifications'!$A$3:$G$634,4,FALSE)</f>
        <v>Large Town</v>
      </c>
      <c r="M221" s="188">
        <f t="shared" si="38"/>
        <v>3</v>
      </c>
      <c r="N221" s="188" t="str">
        <f>VLOOKUP(A221,'BRES data'!$A$11:$AB$643,28,FALSE)</f>
        <v>High</v>
      </c>
      <c r="O221" s="188" t="str">
        <f>IF(ISNUMBER(MATCH(A221,'Red Wall MP List'!$A$3:$A$52,0)),"Yes","No")</f>
        <v>No</v>
      </c>
      <c r="P221" s="121"/>
      <c r="Q221" s="121">
        <f t="shared" si="33"/>
        <v>0.19086543918652346</v>
      </c>
      <c r="R221" s="121">
        <f t="shared" si="34"/>
        <v>1.4582999611399041</v>
      </c>
      <c r="S221" s="186">
        <f t="shared" si="39"/>
        <v>115.3130732861712</v>
      </c>
      <c r="T221" s="121"/>
      <c r="U221" s="121"/>
      <c r="V221" s="121"/>
      <c r="W221" s="121"/>
      <c r="X221" s="121"/>
      <c r="Y221" s="121"/>
      <c r="Z221" s="121"/>
      <c r="AA221" s="121"/>
      <c r="AB221" s="121"/>
      <c r="AC221" s="121"/>
      <c r="AD221" s="121"/>
      <c r="AE221" s="145">
        <f t="shared" si="35"/>
        <v>0.23117917895718837</v>
      </c>
      <c r="AF221" s="121">
        <f t="shared" si="36"/>
        <v>1.4404322667177323</v>
      </c>
      <c r="AG221" s="186">
        <f t="shared" si="37"/>
        <v>119.11751818515634</v>
      </c>
    </row>
    <row r="222" spans="1:33">
      <c r="A222" s="209" t="str">
        <f>'Master sheet'!A163</f>
        <v>Bassetlaw</v>
      </c>
      <c r="B222" s="142" t="str">
        <f>VLOOKUP('Master sheet'!A163,Westminster_Parliamentary_Const!$A$2:$C$651,2,FALSE)</f>
        <v>E14000546</v>
      </c>
      <c r="C222" s="120">
        <f>VLOOKUP(B222,'Master sheet'!$B$3:$Z$634,9,FALSE)</f>
        <v>8.1347145616223554E-2</v>
      </c>
      <c r="D222" s="121">
        <f>VLOOKUP(B222,'Master sheet'!$B$3:$Z$634,10,FALSE)</f>
        <v>-0.57483663048134814</v>
      </c>
      <c r="E222" s="120">
        <f>VLOOKUP(B222,'Master sheet'!$B$3:$Z$634,16,FALSE)</f>
        <v>0.35637299074022916</v>
      </c>
      <c r="F222" s="121">
        <f>VLOOKUP(B222,'Master sheet'!$B$3:$Z$634,17,FALSE)</f>
        <v>-0.2698861597662966</v>
      </c>
      <c r="G222" s="120">
        <f>VLOOKUP(B222,'Master sheet'!$B$3:$Z$634,21,FALSE)</f>
        <v>0.155</v>
      </c>
      <c r="H222" s="121">
        <f>VLOOKUP(B222,'Master sheet'!$B$3:$Z$634,22,FALSE)</f>
        <v>-0.25827338157766994</v>
      </c>
      <c r="I222" s="120">
        <f>VLOOKUP(B222,'Master sheet'!$B$3:$Z$634,24,FALSE)</f>
        <v>1.0936549081483005E-2</v>
      </c>
      <c r="J222" s="121">
        <f>-VLOOKUP(B222,'Master sheet'!$B$3:$Z$634,25,FALSE)</f>
        <v>1.4080581736750311</v>
      </c>
      <c r="K222" s="185" t="str">
        <f>VLOOKUP(B222,RUC_PCON_2011_EN_LU!$A$2:$N$534,14)</f>
        <v>Predominantly Rural</v>
      </c>
      <c r="L222" s="185" t="str">
        <f>VLOOKUP(B222,'City and Town classifications'!$A$3:$G$634,4,FALSE)</f>
        <v>Medium Town</v>
      </c>
      <c r="M222" s="188">
        <f t="shared" si="38"/>
        <v>3</v>
      </c>
      <c r="N222" s="188" t="str">
        <f>VLOOKUP(A222,'BRES data'!$A$11:$AB$643,28,FALSE)</f>
        <v>Very high</v>
      </c>
      <c r="O222" s="188" t="str">
        <f>IF(ISNUMBER(MATCH(A222,'Red Wall MP List'!$A$3:$A$52,0)),"Yes","No")</f>
        <v>Yes</v>
      </c>
      <c r="P222" s="121"/>
      <c r="Q222" s="121">
        <f t="shared" si="33"/>
        <v>0.18971392417389987</v>
      </c>
      <c r="R222" s="121">
        <f t="shared" si="34"/>
        <v>1.4571484461272806</v>
      </c>
      <c r="S222" s="186">
        <f t="shared" si="39"/>
        <v>115.22201881275751</v>
      </c>
      <c r="T222" s="121"/>
      <c r="U222" s="121"/>
      <c r="V222" s="121"/>
      <c r="W222" s="121"/>
      <c r="X222" s="121"/>
      <c r="Y222" s="121"/>
      <c r="Z222" s="121"/>
      <c r="AA222" s="121"/>
      <c r="AB222" s="121"/>
      <c r="AC222" s="121"/>
      <c r="AD222" s="121"/>
      <c r="AE222" s="145">
        <f t="shared" si="35"/>
        <v>7.6265500462429081E-2</v>
      </c>
      <c r="AF222" s="121">
        <f t="shared" si="36"/>
        <v>1.2855185882229729</v>
      </c>
      <c r="AG222" s="186">
        <f t="shared" si="37"/>
        <v>106.30682701862403</v>
      </c>
    </row>
    <row r="223" spans="1:33" ht="29">
      <c r="A223" s="209" t="str">
        <f>'Master sheet'!A586</f>
        <v>Coatbridge, Chryston and Bellshill</v>
      </c>
      <c r="B223" s="142" t="str">
        <f>VLOOKUP('Master sheet'!A586,Westminster_Parliamentary_Const!$A$2:$C$651,2,FALSE)</f>
        <v>S14000011</v>
      </c>
      <c r="C223" s="120">
        <f>VLOOKUP(B223,'Master sheet'!$B$3:$Z$634,9,FALSE)</f>
        <v>0.12320710038430484</v>
      </c>
      <c r="D223" s="121">
        <f>VLOOKUP(B223,'Master sheet'!$B$3:$Z$634,10,FALSE)</f>
        <v>1.007370731925892</v>
      </c>
      <c r="E223" s="120">
        <f>VLOOKUP(B223,'Master sheet'!$B$3:$Z$634,16,FALSE)</f>
        <v>-6.8442844911170711E-2</v>
      </c>
      <c r="F223" s="121">
        <f>VLOOKUP(B223,'Master sheet'!$B$3:$Z$634,17,FALSE)</f>
        <v>-1.6818966404915734</v>
      </c>
      <c r="G223" s="120">
        <f>VLOOKUP(B223,'Master sheet'!$B$3:$Z$634,21,FALSE)</f>
        <v>0.153184165232358</v>
      </c>
      <c r="H223" s="121">
        <f>VLOOKUP(B223,'Master sheet'!$B$3:$Z$634,22,FALSE)</f>
        <v>-0.31023741620616924</v>
      </c>
      <c r="I223" s="120">
        <f>VLOOKUP(B223,'Master sheet'!$B$3:$Z$634,24,FALSE)</f>
        <v>1.9076956333765605E-2</v>
      </c>
      <c r="J223" s="121">
        <f>-VLOOKUP(B223,'Master sheet'!$B$3:$Z$634,25,FALSE)</f>
        <v>0.55084618123951423</v>
      </c>
      <c r="K223" s="185" t="str">
        <f>VLOOKUP(B223,RUC_PCON_2011_EN_LU!$A$2:$N$534,14)</f>
        <v>Urban with Significant Rural</v>
      </c>
      <c r="L223" s="185" t="str">
        <f>VLOOKUP(B223,'City and Town classifications'!$A$3:$G$634,4,FALSE)</f>
        <v>Medium Town</v>
      </c>
      <c r="M223" s="188">
        <f t="shared" si="38"/>
        <v>3</v>
      </c>
      <c r="N223" s="188" t="str">
        <f>VLOOKUP(A223,'BRES data'!$A$11:$AB$643,28,FALSE)</f>
        <v>Low</v>
      </c>
      <c r="O223" s="188" t="str">
        <f>IF(ISNUMBER(MATCH(A223,'Red Wall MP List'!$A$3:$A$52,0)),"Yes","No")</f>
        <v>No</v>
      </c>
      <c r="P223" s="121"/>
      <c r="Q223" s="121">
        <f t="shared" si="33"/>
        <v>0.18738329493884498</v>
      </c>
      <c r="R223" s="121">
        <f t="shared" si="34"/>
        <v>1.4548178168922257</v>
      </c>
      <c r="S223" s="186">
        <f t="shared" si="39"/>
        <v>115.03772749619279</v>
      </c>
      <c r="T223" s="121"/>
      <c r="U223" s="121"/>
      <c r="V223" s="121"/>
      <c r="W223" s="121"/>
      <c r="X223" s="121"/>
      <c r="Y223" s="121"/>
      <c r="Z223" s="121"/>
      <c r="AA223" s="121"/>
      <c r="AB223" s="121"/>
      <c r="AC223" s="121"/>
      <c r="AD223" s="121"/>
      <c r="AE223" s="145">
        <f t="shared" si="35"/>
        <v>-0.10847928588308409</v>
      </c>
      <c r="AF223" s="121">
        <f t="shared" si="36"/>
        <v>1.1007738018774598</v>
      </c>
      <c r="AG223" s="186">
        <f t="shared" si="37"/>
        <v>91.029232260718729</v>
      </c>
    </row>
    <row r="224" spans="1:33" ht="29">
      <c r="A224" s="209" t="str">
        <f>'Master sheet'!A141</f>
        <v>Penistone and Stocksbridge</v>
      </c>
      <c r="B224" s="142" t="str">
        <f>VLOOKUP('Master sheet'!A141,Westminster_Parliamentary_Const!$A$2:$C$651,2,FALSE)</f>
        <v>E14000876</v>
      </c>
      <c r="C224" s="120">
        <f>VLOOKUP(B224,'Master sheet'!$B$3:$Z$634,9,FALSE)</f>
        <v>0.10454183567860839</v>
      </c>
      <c r="D224" s="121">
        <f>VLOOKUP(B224,'Master sheet'!$B$3:$Z$634,10,FALSE)</f>
        <v>0.30186783775765291</v>
      </c>
      <c r="E224" s="120">
        <f>VLOOKUP(B224,'Master sheet'!$B$3:$Z$634,16,FALSE)</f>
        <v>0.25609002941182929</v>
      </c>
      <c r="F224" s="121">
        <f>VLOOKUP(B224,'Master sheet'!$B$3:$Z$634,17,FALSE)</f>
        <v>-0.60320846216291546</v>
      </c>
      <c r="G224" s="120">
        <f>VLOOKUP(B224,'Master sheet'!$B$3:$Z$634,21,FALSE)</f>
        <v>0.12912912912912913</v>
      </c>
      <c r="H224" s="121">
        <f>VLOOKUP(B224,'Master sheet'!$B$3:$Z$634,22,FALSE)</f>
        <v>-0.99862424045516485</v>
      </c>
      <c r="I224" s="120">
        <f>VLOOKUP(B224,'Master sheet'!$B$3:$Z$634,24,FALSE)</f>
        <v>1.4249697806941741E-2</v>
      </c>
      <c r="J224" s="121">
        <f>-VLOOKUP(B224,'Master sheet'!$B$3:$Z$634,25,FALSE)</f>
        <v>1.0591725796048683</v>
      </c>
      <c r="K224" s="185" t="str">
        <f>VLOOKUP(B224,RUC_PCON_2011_EN_LU!$A$2:$N$534,14)</f>
        <v>Urban with Significant Rural</v>
      </c>
      <c r="L224" s="185" t="str">
        <f>VLOOKUP(B224,'City and Town classifications'!$A$3:$G$634,4,FALSE)</f>
        <v>Small Town</v>
      </c>
      <c r="M224" s="188">
        <f t="shared" si="38"/>
        <v>3</v>
      </c>
      <c r="N224" s="188" t="str">
        <f>VLOOKUP(A224,'BRES data'!$A$11:$AB$643,28,FALSE)</f>
        <v>High</v>
      </c>
      <c r="O224" s="188" t="str">
        <f>IF(ISNUMBER(MATCH(A224,'Red Wall MP List'!$A$3:$A$52,0)),"Yes","No")</f>
        <v>Yes</v>
      </c>
      <c r="P224" s="121"/>
      <c r="Q224" s="121">
        <f t="shared" si="33"/>
        <v>0.18670802201782702</v>
      </c>
      <c r="R224" s="121">
        <f t="shared" si="34"/>
        <v>1.4541425439712077</v>
      </c>
      <c r="S224" s="186">
        <f t="shared" si="39"/>
        <v>114.9843312142861</v>
      </c>
      <c r="T224" s="121"/>
      <c r="U224" s="121"/>
      <c r="V224" s="121"/>
      <c r="W224" s="121"/>
      <c r="X224" s="121"/>
      <c r="Y224" s="121"/>
      <c r="Z224" s="121"/>
      <c r="AA224" s="121"/>
      <c r="AB224" s="121"/>
      <c r="AC224" s="121"/>
      <c r="AD224" s="121"/>
      <c r="AE224" s="145">
        <f t="shared" si="35"/>
        <v>-6.0198071313889767E-2</v>
      </c>
      <c r="AF224" s="121">
        <f t="shared" si="36"/>
        <v>1.149055016446654</v>
      </c>
      <c r="AG224" s="186">
        <f t="shared" si="37"/>
        <v>95.021879875835253</v>
      </c>
    </row>
    <row r="225" spans="1:33" ht="29">
      <c r="A225" s="209" t="str">
        <f>'Master sheet'!A524</f>
        <v>Tewkesbury</v>
      </c>
      <c r="B225" s="142" t="str">
        <f>VLOOKUP('Master sheet'!A524,Westminster_Parliamentary_Const!$A$2:$C$651,2,FALSE)</f>
        <v>E14000990</v>
      </c>
      <c r="C225" s="120">
        <f>VLOOKUP(B225,'Master sheet'!$B$3:$Z$634,9,FALSE)</f>
        <v>5.6086827037102209E-2</v>
      </c>
      <c r="D225" s="121">
        <f>VLOOKUP(B225,'Master sheet'!$B$3:$Z$634,10,FALSE)</f>
        <v>-1.5296169749434867</v>
      </c>
      <c r="E225" s="120">
        <f>VLOOKUP(B225,'Master sheet'!$B$3:$Z$634,16,FALSE)</f>
        <v>0.86615965957197283</v>
      </c>
      <c r="F225" s="121">
        <f>VLOOKUP(B225,'Master sheet'!$B$3:$Z$634,17,FALSE)</f>
        <v>1.4245518976584959</v>
      </c>
      <c r="G225" s="120">
        <f>VLOOKUP(B225,'Master sheet'!$B$3:$Z$634,21,FALSE)</f>
        <v>0.15728715728715728</v>
      </c>
      <c r="H225" s="121">
        <f>VLOOKUP(B225,'Master sheet'!$B$3:$Z$634,22,FALSE)</f>
        <v>-0.19282143485401429</v>
      </c>
      <c r="I225" s="120">
        <f>VLOOKUP(B225,'Master sheet'!$B$3:$Z$634,24,FALSE)</f>
        <v>1.0413582934261978E-2</v>
      </c>
      <c r="J225" s="121">
        <f>-VLOOKUP(B225,'Master sheet'!$B$3:$Z$634,25,FALSE)</f>
        <v>1.4631282505326673</v>
      </c>
      <c r="K225" s="185" t="str">
        <f>VLOOKUP(B225,RUC_PCON_2011_EN_LU!$A$2:$N$534,14)</f>
        <v>Urban with Significant Rural</v>
      </c>
      <c r="L225" s="185" t="str">
        <f>VLOOKUP(B225,'City and Town classifications'!$A$3:$G$634,4,FALSE)</f>
        <v>Small Town</v>
      </c>
      <c r="M225" s="188">
        <f t="shared" si="38"/>
        <v>3</v>
      </c>
      <c r="N225" s="188" t="str">
        <f>VLOOKUP(A225,'BRES data'!$A$11:$AB$643,28,FALSE)</f>
        <v>Mid</v>
      </c>
      <c r="O225" s="188" t="str">
        <f>IF(ISNUMBER(MATCH(A225,'Red Wall MP List'!$A$3:$A$52,0)),"Yes","No")</f>
        <v>No</v>
      </c>
      <c r="P225" s="121"/>
      <c r="Q225" s="121">
        <f t="shared" si="33"/>
        <v>0.18312550233047378</v>
      </c>
      <c r="R225" s="121">
        <f t="shared" si="34"/>
        <v>1.4505600242838546</v>
      </c>
      <c r="S225" s="186">
        <f t="shared" si="39"/>
        <v>114.70104837381069</v>
      </c>
      <c r="T225" s="121"/>
      <c r="U225" s="121"/>
      <c r="V225" s="121"/>
      <c r="W225" s="121"/>
      <c r="X225" s="121"/>
      <c r="Y225" s="121"/>
      <c r="Z225" s="121"/>
      <c r="AA225" s="121"/>
      <c r="AB225" s="121"/>
      <c r="AC225" s="121"/>
      <c r="AD225" s="121"/>
      <c r="AE225" s="145">
        <f t="shared" si="35"/>
        <v>0.29131043459841555</v>
      </c>
      <c r="AF225" s="121">
        <f t="shared" si="36"/>
        <v>1.5005635223589593</v>
      </c>
      <c r="AG225" s="186">
        <f t="shared" si="37"/>
        <v>124.09011294218824</v>
      </c>
    </row>
    <row r="226" spans="1:33" ht="29">
      <c r="A226" s="209" t="str">
        <f>'Master sheet'!A561</f>
        <v>Carmarthen West and South Pembrokeshire</v>
      </c>
      <c r="B226" s="142" t="str">
        <f>VLOOKUP('Master sheet'!A561,Westminster_Parliamentary_Const!$A$2:$C$651,2,FALSE)</f>
        <v>W07000066</v>
      </c>
      <c r="C226" s="120">
        <f>VLOOKUP(B226,'Master sheet'!$B$3:$Z$634,9,FALSE)</f>
        <v>0.11988995933469465</v>
      </c>
      <c r="D226" s="121">
        <f>VLOOKUP(B226,'Master sheet'!$B$3:$Z$634,10,FALSE)</f>
        <v>0.88199063966553226</v>
      </c>
      <c r="E226" s="120">
        <f>VLOOKUP(B226,'Master sheet'!$B$3:$Z$634,16,FALSE)</f>
        <v>0.15372355692758666</v>
      </c>
      <c r="F226" s="121">
        <f>VLOOKUP(B226,'Master sheet'!$B$3:$Z$634,17,FALSE)</f>
        <v>-0.9434559762439032</v>
      </c>
      <c r="G226" s="120">
        <f>VLOOKUP(B226,'Master sheet'!$B$3:$Z$634,21,FALSE)</f>
        <v>0.19501133786848074</v>
      </c>
      <c r="H226" s="121">
        <f>VLOOKUP(B226,'Master sheet'!$B$3:$Z$634,22,FALSE)</f>
        <v>0.88673748812291386</v>
      </c>
      <c r="I226" s="120">
        <f>VLOOKUP(B226,'Master sheet'!$B$3:$Z$634,24,FALSE)</f>
        <v>2.7244147157190701E-2</v>
      </c>
      <c r="J226" s="121">
        <f>-VLOOKUP(B226,'Master sheet'!$B$3:$Z$634,25,FALSE)</f>
        <v>-0.30918621043059369</v>
      </c>
      <c r="K226" s="185" t="str">
        <f>VLOOKUP(B226,RUC_PCON_2011_EN_LU!$A$2:$N$534,14)</f>
        <v>Urban with Significant Rural</v>
      </c>
      <c r="L226" s="185" t="str">
        <f>VLOOKUP(B226,'City and Town classifications'!$A$3:$G$634,4,FALSE)</f>
        <v>Village or smaller</v>
      </c>
      <c r="M226" s="188">
        <f t="shared" si="38"/>
        <v>3</v>
      </c>
      <c r="N226" s="188" t="str">
        <f>VLOOKUP(A226,'BRES data'!$A$11:$AB$643,28,FALSE)</f>
        <v>Very high</v>
      </c>
      <c r="O226" s="188" t="str">
        <f>IF(ISNUMBER(MATCH(A226,'Red Wall MP List'!$A$3:$A$52,0)),"Yes","No")</f>
        <v>No</v>
      </c>
      <c r="P226" s="121"/>
      <c r="Q226" s="121">
        <f t="shared" si="33"/>
        <v>0.18148172839148133</v>
      </c>
      <c r="R226" s="121">
        <f t="shared" si="34"/>
        <v>1.448916250344862</v>
      </c>
      <c r="S226" s="186">
        <f t="shared" si="39"/>
        <v>114.57106919960516</v>
      </c>
      <c r="T226" s="121"/>
      <c r="U226" s="121"/>
      <c r="V226" s="121"/>
      <c r="W226" s="121"/>
      <c r="X226" s="121"/>
      <c r="Y226" s="121"/>
      <c r="Z226" s="121"/>
      <c r="AA226" s="121"/>
      <c r="AB226" s="121"/>
      <c r="AC226" s="121"/>
      <c r="AD226" s="121"/>
      <c r="AE226" s="145">
        <f t="shared" si="35"/>
        <v>0.12902148527848731</v>
      </c>
      <c r="AF226" s="121">
        <f t="shared" si="36"/>
        <v>1.3382745730390311</v>
      </c>
      <c r="AG226" s="186">
        <f t="shared" si="37"/>
        <v>110.66951877852343</v>
      </c>
    </row>
    <row r="227" spans="1:33">
      <c r="A227" s="209" t="str">
        <f>'Master sheet'!A318</f>
        <v>Thurrock</v>
      </c>
      <c r="B227" s="142" t="str">
        <f>VLOOKUP('Master sheet'!A318,Westminster_Parliamentary_Const!$A$2:$C$651,2,FALSE)</f>
        <v>E14000995</v>
      </c>
      <c r="C227" s="120">
        <f>VLOOKUP(B227,'Master sheet'!$B$3:$Z$634,9,FALSE)</f>
        <v>8.6631635549635586E-2</v>
      </c>
      <c r="D227" s="121">
        <f>VLOOKUP(B227,'Master sheet'!$B$3:$Z$634,10,FALSE)</f>
        <v>-0.37509539985806645</v>
      </c>
      <c r="E227" s="120">
        <f>VLOOKUP(B227,'Master sheet'!$B$3:$Z$634,16,FALSE)</f>
        <v>0.60579160161108492</v>
      </c>
      <c r="F227" s="121">
        <f>VLOOKUP(B227,'Master sheet'!$B$3:$Z$634,17,FALSE)</f>
        <v>0.55913588480405929</v>
      </c>
      <c r="G227" s="120">
        <f>VLOOKUP(B227,'Master sheet'!$B$3:$Z$634,21,FALSE)</f>
        <v>0.1956271576524741</v>
      </c>
      <c r="H227" s="121">
        <f>VLOOKUP(B227,'Master sheet'!$B$3:$Z$634,22,FALSE)</f>
        <v>0.9043605015989149</v>
      </c>
      <c r="I227" s="120">
        <f>VLOOKUP(B227,'Master sheet'!$B$3:$Z$634,24,FALSE)</f>
        <v>2.259896880188772E-2</v>
      </c>
      <c r="J227" s="121">
        <f>-VLOOKUP(B227,'Master sheet'!$B$3:$Z$634,25,FALSE)</f>
        <v>0.17996653951948596</v>
      </c>
      <c r="K227" s="185" t="str">
        <f>VLOOKUP(B227,RUC_PCON_2011_EN_LU!$A$2:$N$534,14)</f>
        <v>Predominantly Urban</v>
      </c>
      <c r="L227" s="185" t="str">
        <f>VLOOKUP(B227,'City and Town classifications'!$A$3:$G$634,4,FALSE)</f>
        <v>Large Town</v>
      </c>
      <c r="M227" s="188">
        <f t="shared" si="38"/>
        <v>3</v>
      </c>
      <c r="N227" s="188" t="str">
        <f>VLOOKUP(A227,'BRES data'!$A$11:$AB$643,28,FALSE)</f>
        <v>Low</v>
      </c>
      <c r="O227" s="188" t="str">
        <f>IF(ISNUMBER(MATCH(A227,'Red Wall MP List'!$A$3:$A$52,0)),"Yes","No")</f>
        <v>No</v>
      </c>
      <c r="P227" s="121"/>
      <c r="Q227" s="121">
        <f t="shared" si="33"/>
        <v>0.17887311095430222</v>
      </c>
      <c r="R227" s="121">
        <f t="shared" si="34"/>
        <v>1.4463076329076829</v>
      </c>
      <c r="S227" s="186">
        <f t="shared" si="39"/>
        <v>114.36479634647149</v>
      </c>
      <c r="T227" s="121"/>
      <c r="U227" s="121"/>
      <c r="V227" s="121"/>
      <c r="W227" s="121"/>
      <c r="X227" s="121"/>
      <c r="Y227" s="121"/>
      <c r="Z227" s="121"/>
      <c r="AA227" s="121"/>
      <c r="AB227" s="121"/>
      <c r="AC227" s="121"/>
      <c r="AD227" s="121"/>
      <c r="AE227" s="145">
        <f t="shared" si="35"/>
        <v>0.31709188151609846</v>
      </c>
      <c r="AF227" s="121">
        <f t="shared" si="36"/>
        <v>1.5263449692766424</v>
      </c>
      <c r="AG227" s="186">
        <f t="shared" si="37"/>
        <v>126.2221270903124</v>
      </c>
    </row>
    <row r="228" spans="1:33">
      <c r="A228" s="209" t="str">
        <f>'Master sheet'!A525</f>
        <v>The Cotswolds</v>
      </c>
      <c r="B228" s="142" t="str">
        <f>VLOOKUP('Master sheet'!A525,Westminster_Parliamentary_Const!$A$2:$C$651,2,FALSE)</f>
        <v>E14000991</v>
      </c>
      <c r="C228" s="120">
        <f>VLOOKUP(B228,'Master sheet'!$B$3:$Z$634,9,FALSE)</f>
        <v>9.2621008277165809E-2</v>
      </c>
      <c r="D228" s="121">
        <f>VLOOKUP(B228,'Master sheet'!$B$3:$Z$634,10,FALSE)</f>
        <v>-0.14871126546991026</v>
      </c>
      <c r="E228" s="120">
        <f>VLOOKUP(B228,'Master sheet'!$B$3:$Z$634,16,FALSE)</f>
        <v>0.16159421476459729</v>
      </c>
      <c r="F228" s="121">
        <f>VLOOKUP(B228,'Master sheet'!$B$3:$Z$634,17,FALSE)</f>
        <v>-0.9172953428037196</v>
      </c>
      <c r="G228" s="120">
        <f>VLOOKUP(B228,'Master sheet'!$B$3:$Z$634,21,FALSE)</f>
        <v>0.22077922077922077</v>
      </c>
      <c r="H228" s="121">
        <f>VLOOKUP(B228,'Master sheet'!$B$3:$Z$634,22,FALSE)</f>
        <v>1.6241411240361152</v>
      </c>
      <c r="I228" s="120">
        <f>VLOOKUP(B228,'Master sheet'!$B$3:$Z$634,24,FALSE)</f>
        <v>2.1162109375000071E-2</v>
      </c>
      <c r="J228" s="121">
        <f>-VLOOKUP(B228,'Master sheet'!$B$3:$Z$634,25,FALSE)</f>
        <v>0.33127262212693109</v>
      </c>
      <c r="K228" s="185" t="str">
        <f>VLOOKUP(B228,RUC_PCON_2011_EN_LU!$A$2:$N$534,14)</f>
        <v>Predominantly Rural</v>
      </c>
      <c r="L228" s="185" t="str">
        <f>VLOOKUP(B228,'City and Town classifications'!$A$3:$G$634,4,FALSE)</f>
        <v>Village or smaller</v>
      </c>
      <c r="M228" s="188">
        <f t="shared" si="38"/>
        <v>3</v>
      </c>
      <c r="N228" s="188" t="str">
        <f>VLOOKUP(A228,'BRES data'!$A$11:$AB$643,28,FALSE)</f>
        <v>Very high</v>
      </c>
      <c r="O228" s="188" t="str">
        <f>IF(ISNUMBER(MATCH(A228,'Red Wall MP List'!$A$3:$A$52,0)),"Yes","No")</f>
        <v>No</v>
      </c>
      <c r="P228" s="121"/>
      <c r="Q228" s="121">
        <f t="shared" si="33"/>
        <v>0.17866141575773953</v>
      </c>
      <c r="R228" s="121">
        <f t="shared" si="34"/>
        <v>1.4460959377111202</v>
      </c>
      <c r="S228" s="186">
        <f t="shared" si="39"/>
        <v>114.34805683857459</v>
      </c>
      <c r="T228" s="121"/>
      <c r="U228" s="121"/>
      <c r="V228" s="121"/>
      <c r="W228" s="121"/>
      <c r="X228" s="121"/>
      <c r="Y228" s="121"/>
      <c r="Z228" s="121"/>
      <c r="AA228" s="121"/>
      <c r="AB228" s="121"/>
      <c r="AC228" s="121"/>
      <c r="AD228" s="121"/>
      <c r="AE228" s="145">
        <f t="shared" si="35"/>
        <v>0.2223517844723541</v>
      </c>
      <c r="AF228" s="121">
        <f t="shared" si="36"/>
        <v>1.431604872232898</v>
      </c>
      <c r="AG228" s="186">
        <f t="shared" si="37"/>
        <v>118.38753084221045</v>
      </c>
    </row>
    <row r="229" spans="1:33">
      <c r="A229" s="209" t="str">
        <f>'Master sheet'!A490</f>
        <v>Central Devon</v>
      </c>
      <c r="B229" s="142" t="str">
        <f>VLOOKUP('Master sheet'!A490,Westminster_Parliamentary_Const!$A$2:$C$651,2,FALSE)</f>
        <v>E14000623</v>
      </c>
      <c r="C229" s="120">
        <f>VLOOKUP(B229,'Master sheet'!$B$3:$Z$634,9,FALSE)</f>
        <v>8.4968293345039109E-2</v>
      </c>
      <c r="D229" s="121">
        <f>VLOOKUP(B229,'Master sheet'!$B$3:$Z$634,10,FALSE)</f>
        <v>-0.43796580420742753</v>
      </c>
      <c r="E229" s="120">
        <f>VLOOKUP(B229,'Master sheet'!$B$3:$Z$634,16,FALSE)</f>
        <v>0.2012345947887656</v>
      </c>
      <c r="F229" s="121">
        <f>VLOOKUP(B229,'Master sheet'!$B$3:$Z$634,17,FALSE)</f>
        <v>-0.78553793793148408</v>
      </c>
      <c r="G229" s="120">
        <f>VLOOKUP(B229,'Master sheet'!$B$3:$Z$634,21,FALSE)</f>
        <v>0.21836734693877552</v>
      </c>
      <c r="H229" s="121">
        <f>VLOOKUP(B229,'Master sheet'!$B$3:$Z$634,22,FALSE)</f>
        <v>1.55512014371464</v>
      </c>
      <c r="I229" s="120">
        <f>VLOOKUP(B229,'Master sheet'!$B$3:$Z$634,24,FALSE)</f>
        <v>1.8754889178618006E-2</v>
      </c>
      <c r="J229" s="121">
        <f>-VLOOKUP(B229,'Master sheet'!$B$3:$Z$634,25,FALSE)</f>
        <v>0.5847609252082141</v>
      </c>
      <c r="K229" s="185" t="str">
        <f>VLOOKUP(B229,RUC_PCON_2011_EN_LU!$A$2:$N$534,14)</f>
        <v>Predominantly Rural</v>
      </c>
      <c r="L229" s="185" t="str">
        <f>VLOOKUP(B229,'City and Town classifications'!$A$3:$G$634,4,FALSE)</f>
        <v>Village or smaller</v>
      </c>
      <c r="M229" s="188">
        <f t="shared" si="38"/>
        <v>3</v>
      </c>
      <c r="N229" s="188" t="str">
        <f>VLOOKUP(A229,'BRES data'!$A$11:$AB$643,28,FALSE)</f>
        <v>Very high</v>
      </c>
      <c r="O229" s="188" t="str">
        <f>IF(ISNUMBER(MATCH(A229,'Red Wall MP List'!$A$3:$A$52,0)),"Yes","No")</f>
        <v>No</v>
      </c>
      <c r="P229" s="121"/>
      <c r="Q229" s="121">
        <f t="shared" si="33"/>
        <v>0.1771954079641215</v>
      </c>
      <c r="R229" s="121">
        <f t="shared" si="34"/>
        <v>1.4446299299175023</v>
      </c>
      <c r="S229" s="186">
        <f t="shared" si="39"/>
        <v>114.2321342789858</v>
      </c>
      <c r="T229" s="121"/>
      <c r="U229" s="121"/>
      <c r="V229" s="121"/>
      <c r="W229" s="121"/>
      <c r="X229" s="121"/>
      <c r="Y229" s="121"/>
      <c r="Z229" s="121"/>
      <c r="AA229" s="121"/>
      <c r="AB229" s="121"/>
      <c r="AC229" s="121"/>
      <c r="AD229" s="121"/>
      <c r="AE229" s="145">
        <f t="shared" si="35"/>
        <v>0.22909433169598561</v>
      </c>
      <c r="AF229" s="121">
        <f t="shared" si="36"/>
        <v>1.4383474194565296</v>
      </c>
      <c r="AG229" s="186">
        <f t="shared" si="37"/>
        <v>118.94511033420237</v>
      </c>
    </row>
    <row r="230" spans="1:33">
      <c r="A230" s="209" t="str">
        <f>'Master sheet'!A351</f>
        <v>Enfield North</v>
      </c>
      <c r="B230" s="142" t="str">
        <f>VLOOKUP('Master sheet'!A351,Westminster_Parliamentary_Const!$A$2:$C$651,2,FALSE)</f>
        <v>E14000691</v>
      </c>
      <c r="C230" s="120">
        <f>VLOOKUP(B230,'Master sheet'!$B$3:$Z$634,9,FALSE)</f>
        <v>0.1329147405326262</v>
      </c>
      <c r="D230" s="121">
        <f>VLOOKUP(B230,'Master sheet'!$B$3:$Z$634,10,FALSE)</f>
        <v>1.374296587421225</v>
      </c>
      <c r="E230" s="120">
        <f>VLOOKUP(B230,'Master sheet'!$B$3:$Z$634,16,FALSE)</f>
        <v>0.32306079083469952</v>
      </c>
      <c r="F230" s="121">
        <f>VLOOKUP(B230,'Master sheet'!$B$3:$Z$634,17,FALSE)</f>
        <v>-0.38060984625622707</v>
      </c>
      <c r="G230" s="120">
        <f>VLOOKUP(B230,'Master sheet'!$B$3:$Z$634,21,FALSE)</f>
        <v>0.12712712712712712</v>
      </c>
      <c r="H230" s="121">
        <f>VLOOKUP(B230,'Master sheet'!$B$3:$Z$634,22,FALSE)</f>
        <v>-1.0559158526724215</v>
      </c>
      <c r="I230" s="120">
        <f>VLOOKUP(B230,'Master sheet'!$B$3:$Z$634,24,FALSE)</f>
        <v>2.5535837750633839E-2</v>
      </c>
      <c r="J230" s="121">
        <f>-VLOOKUP(B230,'Master sheet'!$B$3:$Z$634,25,FALSE)</f>
        <v>-0.12929554099506574</v>
      </c>
      <c r="K230" s="185" t="str">
        <f>VLOOKUP(B230,RUC_PCON_2011_EN_LU!$A$2:$N$534,14)</f>
        <v>Predominantly Urban</v>
      </c>
      <c r="L230" s="185" t="str">
        <f>VLOOKUP(B230,'City and Town classifications'!$A$3:$G$634,4,FALSE)</f>
        <v>Core City (London)</v>
      </c>
      <c r="M230" s="188">
        <f t="shared" si="38"/>
        <v>1</v>
      </c>
      <c r="N230" s="188" t="str">
        <f>VLOOKUP(A230,'BRES data'!$A$11:$AB$643,28,FALSE)</f>
        <v>Low</v>
      </c>
      <c r="O230" s="188" t="str">
        <f>IF(ISNUMBER(MATCH(A230,'Red Wall MP List'!$A$3:$A$52,0)),"Yes","No")</f>
        <v>No</v>
      </c>
      <c r="P230" s="121"/>
      <c r="Q230" s="121">
        <f t="shared" si="33"/>
        <v>0.17557939898727834</v>
      </c>
      <c r="R230" s="121">
        <f t="shared" si="34"/>
        <v>1.4430139209406589</v>
      </c>
      <c r="S230" s="186">
        <f t="shared" si="39"/>
        <v>114.10435058115715</v>
      </c>
      <c r="T230" s="121"/>
      <c r="U230" s="121"/>
      <c r="V230" s="121"/>
      <c r="W230" s="121"/>
      <c r="X230" s="121"/>
      <c r="Y230" s="121"/>
      <c r="Z230" s="121"/>
      <c r="AA230" s="121"/>
      <c r="AB230" s="121"/>
      <c r="AC230" s="121"/>
      <c r="AD230" s="121"/>
      <c r="AE230" s="145">
        <f t="shared" si="35"/>
        <v>-4.7881163125622336E-2</v>
      </c>
      <c r="AF230" s="121">
        <f t="shared" si="36"/>
        <v>1.1613719246349214</v>
      </c>
      <c r="AG230" s="186">
        <f t="shared" si="37"/>
        <v>96.040434908932369</v>
      </c>
    </row>
    <row r="231" spans="1:33">
      <c r="A231" s="209" t="str">
        <f>'Master sheet'!A345</f>
        <v>Ealing Central and Acton</v>
      </c>
      <c r="B231" s="142" t="str">
        <f>VLOOKUP('Master sheet'!A345,Westminster_Parliamentary_Const!$A$2:$C$651,2,FALSE)</f>
        <v>E14000674</v>
      </c>
      <c r="C231" s="120">
        <f>VLOOKUP(B231,'Master sheet'!$B$3:$Z$634,9,FALSE)</f>
        <v>0.10370684339682665</v>
      </c>
      <c r="D231" s="121">
        <f>VLOOKUP(B231,'Master sheet'!$B$3:$Z$634,10,FALSE)</f>
        <v>0.27030710284745485</v>
      </c>
      <c r="E231" s="120">
        <f>VLOOKUP(B231,'Master sheet'!$B$3:$Z$634,16,FALSE)</f>
        <v>0.58927334361287753</v>
      </c>
      <c r="F231" s="121">
        <f>VLOOKUP(B231,'Master sheet'!$B$3:$Z$634,17,FALSE)</f>
        <v>0.50423220311566674</v>
      </c>
      <c r="G231" s="120">
        <f>VLOOKUP(B231,'Master sheet'!$B$3:$Z$634,21,FALSE)</f>
        <v>0.19162303664921465</v>
      </c>
      <c r="H231" s="121">
        <f>VLOOKUP(B231,'Master sheet'!$B$3:$Z$634,22,FALSE)</f>
        <v>0.78977392897795384</v>
      </c>
      <c r="I231" s="120">
        <f>VLOOKUP(B231,'Master sheet'!$B$3:$Z$634,24,FALSE)</f>
        <v>2.8056230475529409E-2</v>
      </c>
      <c r="J231" s="121">
        <f>-VLOOKUP(B231,'Master sheet'!$B$3:$Z$634,25,FALSE)</f>
        <v>-0.39470128821021866</v>
      </c>
      <c r="K231" s="185" t="str">
        <f>VLOOKUP(B231,RUC_PCON_2011_EN_LU!$A$2:$N$534,14)</f>
        <v>Predominantly Urban</v>
      </c>
      <c r="L231" s="185" t="str">
        <f>VLOOKUP(B231,'City and Town classifications'!$A$3:$G$634,4,FALSE)</f>
        <v>Core City (London)</v>
      </c>
      <c r="M231" s="188">
        <f t="shared" si="38"/>
        <v>1</v>
      </c>
      <c r="N231" s="188" t="str">
        <f>VLOOKUP(A231,'BRES data'!$A$11:$AB$643,28,FALSE)</f>
        <v>Very low</v>
      </c>
      <c r="O231" s="188" t="str">
        <f>IF(ISNUMBER(MATCH(A231,'Red Wall MP List'!$A$3:$A$52,0)),"Yes","No")</f>
        <v>No</v>
      </c>
      <c r="P231" s="121"/>
      <c r="Q231" s="121">
        <f t="shared" si="33"/>
        <v>0.17420296022801549</v>
      </c>
      <c r="R231" s="121">
        <f t="shared" si="34"/>
        <v>1.4416374821813962</v>
      </c>
      <c r="S231" s="186">
        <f t="shared" si="39"/>
        <v>113.99551057035669</v>
      </c>
      <c r="T231" s="121"/>
      <c r="U231" s="121"/>
      <c r="V231" s="121"/>
      <c r="W231" s="121"/>
      <c r="X231" s="121"/>
      <c r="Y231" s="121"/>
      <c r="Z231" s="121"/>
      <c r="AA231" s="121"/>
      <c r="AB231" s="121"/>
      <c r="AC231" s="121"/>
      <c r="AD231" s="121"/>
      <c r="AE231" s="145">
        <f t="shared" si="35"/>
        <v>0.29240298668271414</v>
      </c>
      <c r="AF231" s="121">
        <f t="shared" si="36"/>
        <v>1.5016560744432579</v>
      </c>
      <c r="AG231" s="186">
        <f t="shared" si="37"/>
        <v>124.1804622739664</v>
      </c>
    </row>
    <row r="232" spans="1:33" ht="29">
      <c r="A232" s="209" t="str">
        <f>'Master sheet'!A617</f>
        <v>Linlithgow and East Falkirk</v>
      </c>
      <c r="B232" s="142" t="str">
        <f>VLOOKUP('Master sheet'!A617,Westminster_Parliamentary_Const!$A$2:$C$651,2,FALSE)</f>
        <v>S14000043</v>
      </c>
      <c r="C232" s="120">
        <f>VLOOKUP(B232,'Master sheet'!$B$3:$Z$634,9,FALSE)</f>
        <v>9.4583791309842444E-2</v>
      </c>
      <c r="D232" s="121">
        <f>VLOOKUP(B232,'Master sheet'!$B$3:$Z$634,10,FALSE)</f>
        <v>-7.4522705489024038E-2</v>
      </c>
      <c r="E232" s="120">
        <f>VLOOKUP(B232,'Master sheet'!$B$3:$Z$634,16,FALSE)</f>
        <v>0.2674907159440485</v>
      </c>
      <c r="F232" s="121">
        <f>VLOOKUP(B232,'Master sheet'!$B$3:$Z$634,17,FALSE)</f>
        <v>-0.56531465614160037</v>
      </c>
      <c r="G232" s="120">
        <f>VLOOKUP(B232,'Master sheet'!$B$3:$Z$634,21,FALSE)</f>
        <v>0.13543091655266759</v>
      </c>
      <c r="H232" s="121">
        <f>VLOOKUP(B232,'Master sheet'!$B$3:$Z$634,22,FALSE)</f>
        <v>-0.81828497956336321</v>
      </c>
      <c r="I232" s="120">
        <f>VLOOKUP(B232,'Master sheet'!$B$3:$Z$634,24,FALSE)</f>
        <v>1.2160493827160446E-2</v>
      </c>
      <c r="J232" s="121">
        <f>-VLOOKUP(B232,'Master sheet'!$B$3:$Z$634,25,FALSE)</f>
        <v>1.2791727160366619</v>
      </c>
      <c r="K232" s="185" t="str">
        <f>VLOOKUP(B232,RUC_PCON_2011_EN_LU!$A$2:$N$534,14)</f>
        <v>Urban with Significant Rural</v>
      </c>
      <c r="L232" s="185" t="str">
        <f>VLOOKUP(B232,'City and Town classifications'!$A$3:$G$634,4,FALSE)</f>
        <v>Small Town</v>
      </c>
      <c r="M232" s="188">
        <f t="shared" si="38"/>
        <v>3</v>
      </c>
      <c r="N232" s="188" t="str">
        <f>VLOOKUP(A232,'BRES data'!$A$11:$AB$643,28,FALSE)</f>
        <v>High</v>
      </c>
      <c r="O232" s="188" t="str">
        <f>IF(ISNUMBER(MATCH(A232,'Red Wall MP List'!$A$3:$A$52,0)),"Yes","No")</f>
        <v>No</v>
      </c>
      <c r="P232" s="121"/>
      <c r="Q232" s="121">
        <f t="shared" si="33"/>
        <v>0.17095006423171868</v>
      </c>
      <c r="R232" s="121">
        <f t="shared" si="34"/>
        <v>1.4383845861850995</v>
      </c>
      <c r="S232" s="186">
        <f t="shared" si="39"/>
        <v>113.73829227205812</v>
      </c>
      <c r="T232" s="121"/>
      <c r="U232" s="121"/>
      <c r="V232" s="121"/>
      <c r="W232" s="121"/>
      <c r="X232" s="121"/>
      <c r="Y232" s="121"/>
      <c r="Z232" s="121"/>
      <c r="AA232" s="121"/>
      <c r="AB232" s="121"/>
      <c r="AC232" s="121"/>
      <c r="AD232" s="121"/>
      <c r="AE232" s="145">
        <f t="shared" si="35"/>
        <v>-4.4737406289331427E-2</v>
      </c>
      <c r="AF232" s="121">
        <f t="shared" si="36"/>
        <v>1.1645156814712125</v>
      </c>
      <c r="AG232" s="186">
        <f t="shared" si="37"/>
        <v>96.300410001666108</v>
      </c>
    </row>
    <row r="233" spans="1:33">
      <c r="A233" s="209" t="str">
        <f>'Master sheet'!A521</f>
        <v>St Ives</v>
      </c>
      <c r="B233" s="142" t="str">
        <f>VLOOKUP('Master sheet'!A521,Westminster_Parliamentary_Const!$A$2:$C$651,2,FALSE)</f>
        <v>E14000964</v>
      </c>
      <c r="C233" s="120">
        <f>VLOOKUP(B233,'Master sheet'!$B$3:$Z$634,9,FALSE)</f>
        <v>0.10138714887974828</v>
      </c>
      <c r="D233" s="121">
        <f>VLOOKUP(B233,'Master sheet'!$B$3:$Z$634,10,FALSE)</f>
        <v>0.18262813224675814</v>
      </c>
      <c r="E233" s="120">
        <f>VLOOKUP(B233,'Master sheet'!$B$3:$Z$634,16,FALSE)</f>
        <v>0.3970353347892297</v>
      </c>
      <c r="F233" s="121">
        <f>VLOOKUP(B233,'Master sheet'!$B$3:$Z$634,17,FALSE)</f>
        <v>-0.13473193257039556</v>
      </c>
      <c r="G233" s="120">
        <f>VLOOKUP(B233,'Master sheet'!$B$3:$Z$634,21,FALSE)</f>
        <v>0.2027729636048527</v>
      </c>
      <c r="H233" s="121">
        <f>VLOOKUP(B233,'Master sheet'!$B$3:$Z$634,22,FALSE)</f>
        <v>1.1088531760288316</v>
      </c>
      <c r="I233" s="120">
        <f>VLOOKUP(B233,'Master sheet'!$B$3:$Z$634,24,FALSE)</f>
        <v>2.5804710500490602E-2</v>
      </c>
      <c r="J233" s="121">
        <f>-VLOOKUP(B233,'Master sheet'!$B$3:$Z$634,25,FALSE)</f>
        <v>-0.15760873694133792</v>
      </c>
      <c r="K233" s="185" t="str">
        <f>VLOOKUP(B233,RUC_PCON_2011_EN_LU!$A$2:$N$534,14)</f>
        <v>Predominantly Rural</v>
      </c>
      <c r="L233" s="185" t="str">
        <f>VLOOKUP(B233,'City and Town classifications'!$A$3:$G$634,4,FALSE)</f>
        <v>Village or smaller</v>
      </c>
      <c r="M233" s="188">
        <f t="shared" si="38"/>
        <v>3</v>
      </c>
      <c r="N233" s="188" t="str">
        <f>VLOOKUP(A233,'BRES data'!$A$11:$AB$643,28,FALSE)</f>
        <v>Very high</v>
      </c>
      <c r="O233" s="188" t="str">
        <f>IF(ISNUMBER(MATCH(A233,'Red Wall MP List'!$A$3:$A$52,0)),"Yes","No")</f>
        <v>No</v>
      </c>
      <c r="P233" s="121"/>
      <c r="Q233" s="121">
        <f t="shared" si="33"/>
        <v>0.17069333901154607</v>
      </c>
      <c r="R233" s="121">
        <f t="shared" si="34"/>
        <v>1.4381278609649268</v>
      </c>
      <c r="S233" s="186">
        <f t="shared" si="39"/>
        <v>113.71799207668197</v>
      </c>
      <c r="T233" s="121"/>
      <c r="U233" s="121"/>
      <c r="V233" s="121"/>
      <c r="W233" s="121"/>
      <c r="X233" s="121"/>
      <c r="Y233" s="121"/>
      <c r="Z233" s="121"/>
      <c r="AA233" s="121"/>
      <c r="AB233" s="121"/>
      <c r="AC233" s="121"/>
      <c r="AD233" s="121"/>
      <c r="AE233" s="145">
        <f t="shared" si="35"/>
        <v>0.24978515969096404</v>
      </c>
      <c r="AF233" s="121">
        <f t="shared" si="36"/>
        <v>1.4590382474515078</v>
      </c>
      <c r="AG233" s="186">
        <f t="shared" si="37"/>
        <v>120.65615231576936</v>
      </c>
    </row>
    <row r="234" spans="1:33">
      <c r="A234" s="209" t="str">
        <f>'Master sheet'!A99</f>
        <v>Westmorland and Lonsdale</v>
      </c>
      <c r="B234" s="142" t="str">
        <f>VLOOKUP('Master sheet'!A99,Westminster_Parliamentary_Const!$A$2:$C$651,2,FALSE)</f>
        <v>E14001037</v>
      </c>
      <c r="C234" s="120">
        <f>VLOOKUP(B234,'Master sheet'!$B$3:$Z$634,9,FALSE)</f>
        <v>5.1222330096612756E-2</v>
      </c>
      <c r="D234" s="121">
        <f>VLOOKUP(B234,'Master sheet'!$B$3:$Z$634,10,FALSE)</f>
        <v>-1.7134834630056928</v>
      </c>
      <c r="E234" s="120">
        <f>VLOOKUP(B234,'Master sheet'!$B$3:$Z$634,16,FALSE)</f>
        <v>0.53300655171163747</v>
      </c>
      <c r="F234" s="121">
        <f>VLOOKUP(B234,'Master sheet'!$B$3:$Z$634,17,FALSE)</f>
        <v>0.31721163275600972</v>
      </c>
      <c r="G234" s="120">
        <f>VLOOKUP(B234,'Master sheet'!$B$3:$Z$634,21,FALSE)</f>
        <v>0.2857142857142857</v>
      </c>
      <c r="H234" s="121">
        <f>VLOOKUP(B234,'Master sheet'!$B$3:$Z$634,22,FALSE)</f>
        <v>3.4823982865373839</v>
      </c>
      <c r="I234" s="120">
        <f>VLOOKUP(B234,'Master sheet'!$B$3:$Z$634,24,FALSE)</f>
        <v>2.1294692427270778E-2</v>
      </c>
      <c r="J234" s="121">
        <f>-VLOOKUP(B234,'Master sheet'!$B$3:$Z$634,25,FALSE)</f>
        <v>0.31731118520148893</v>
      </c>
      <c r="K234" s="185" t="str">
        <f>VLOOKUP(B234,RUC_PCON_2011_EN_LU!$A$2:$N$534,14)</f>
        <v>Predominantly Rural</v>
      </c>
      <c r="L234" s="185" t="str">
        <f>VLOOKUP(B234,'City and Town classifications'!$A$3:$G$634,4,FALSE)</f>
        <v>Village or smaller</v>
      </c>
      <c r="M234" s="188">
        <f t="shared" si="38"/>
        <v>3</v>
      </c>
      <c r="N234" s="188" t="str">
        <f>VLOOKUP(A234,'BRES data'!$A$11:$AB$643,28,FALSE)</f>
        <v>High</v>
      </c>
      <c r="O234" s="188" t="str">
        <f>IF(ISNUMBER(MATCH(A234,'Red Wall MP List'!$A$3:$A$52,0)),"Yes","No")</f>
        <v>No</v>
      </c>
      <c r="P234" s="121"/>
      <c r="Q234" s="121">
        <f t="shared" si="33"/>
        <v>0.16787756061416434</v>
      </c>
      <c r="R234" s="121">
        <f t="shared" si="34"/>
        <v>1.4353120825675449</v>
      </c>
      <c r="S234" s="186">
        <f t="shared" si="39"/>
        <v>113.49533825418506</v>
      </c>
      <c r="T234" s="121"/>
      <c r="U234" s="121"/>
      <c r="V234" s="121"/>
      <c r="W234" s="121"/>
      <c r="X234" s="121"/>
      <c r="Y234" s="121"/>
      <c r="Z234" s="121"/>
      <c r="AA234" s="121"/>
      <c r="AB234" s="121"/>
      <c r="AC234" s="121"/>
      <c r="AD234" s="121"/>
      <c r="AE234" s="145">
        <f t="shared" si="35"/>
        <v>0.60085941037229751</v>
      </c>
      <c r="AF234" s="121">
        <f t="shared" si="36"/>
        <v>1.8101124981328414</v>
      </c>
      <c r="AG234" s="186">
        <f t="shared" si="37"/>
        <v>149.68847435279631</v>
      </c>
    </row>
    <row r="235" spans="1:33">
      <c r="A235" s="209" t="str">
        <f>'Master sheet'!A529</f>
        <v>Torridge and West Devon</v>
      </c>
      <c r="B235" s="142" t="str">
        <f>VLOOKUP('Master sheet'!A529,Westminster_Parliamentary_Const!$A$2:$C$651,2,FALSE)</f>
        <v>E14001000</v>
      </c>
      <c r="C235" s="120">
        <f>VLOOKUP(B235,'Master sheet'!$B$3:$Z$634,9,FALSE)</f>
        <v>8.7240385439795551E-2</v>
      </c>
      <c r="D235" s="121">
        <f>VLOOKUP(B235,'Master sheet'!$B$3:$Z$634,10,FALSE)</f>
        <v>-0.35208609267147284</v>
      </c>
      <c r="E235" s="120">
        <f>VLOOKUP(B235,'Master sheet'!$B$3:$Z$634,16,FALSE)</f>
        <v>0.51835642884929811</v>
      </c>
      <c r="F235" s="121">
        <f>VLOOKUP(B235,'Master sheet'!$B$3:$Z$634,17,FALSE)</f>
        <v>0.26851729208055758</v>
      </c>
      <c r="G235" s="120">
        <f>VLOOKUP(B235,'Master sheet'!$B$3:$Z$634,21,FALSE)</f>
        <v>0.20035460992907803</v>
      </c>
      <c r="H235" s="121">
        <f>VLOOKUP(B235,'Master sheet'!$B$3:$Z$634,22,FALSE)</f>
        <v>1.0396467612210003</v>
      </c>
      <c r="I235" s="120">
        <f>VLOOKUP(B235,'Master sheet'!$B$3:$Z$634,24,FALSE)</f>
        <v>2.2505835278426201E-2</v>
      </c>
      <c r="J235" s="121">
        <f>-VLOOKUP(B235,'Master sheet'!$B$3:$Z$634,25,FALSE)</f>
        <v>0.18977380968850643</v>
      </c>
      <c r="K235" s="185" t="str">
        <f>VLOOKUP(B235,RUC_PCON_2011_EN_LU!$A$2:$N$534,14)</f>
        <v>Predominantly Rural</v>
      </c>
      <c r="L235" s="185" t="str">
        <f>VLOOKUP(B235,'City and Town classifications'!$A$3:$G$634,4,FALSE)</f>
        <v>Village or smaller</v>
      </c>
      <c r="M235" s="188">
        <f t="shared" si="38"/>
        <v>3</v>
      </c>
      <c r="N235" s="188" t="str">
        <f>VLOOKUP(A235,'BRES data'!$A$11:$AB$643,28,FALSE)</f>
        <v>Very high</v>
      </c>
      <c r="O235" s="188" t="str">
        <f>IF(ISNUMBER(MATCH(A235,'Red Wall MP List'!$A$3:$A$52,0)),"Yes","No")</f>
        <v>No</v>
      </c>
      <c r="P235" s="121"/>
      <c r="Q235" s="121">
        <f t="shared" si="33"/>
        <v>0.16392324788927085</v>
      </c>
      <c r="R235" s="121">
        <f t="shared" si="34"/>
        <v>1.4313577698426516</v>
      </c>
      <c r="S235" s="186">
        <f t="shared" si="39"/>
        <v>113.18265638818154</v>
      </c>
      <c r="T235" s="121"/>
      <c r="U235" s="121"/>
      <c r="V235" s="121"/>
      <c r="W235" s="121"/>
      <c r="X235" s="121"/>
      <c r="Y235" s="121"/>
      <c r="Z235" s="121"/>
      <c r="AA235" s="121"/>
      <c r="AB235" s="121"/>
      <c r="AC235" s="121"/>
      <c r="AD235" s="121"/>
      <c r="AE235" s="145">
        <f t="shared" si="35"/>
        <v>0.28646294257964788</v>
      </c>
      <c r="AF235" s="121">
        <f t="shared" si="36"/>
        <v>1.4957160303401917</v>
      </c>
      <c r="AG235" s="186">
        <f t="shared" si="37"/>
        <v>123.68924631899483</v>
      </c>
    </row>
    <row r="236" spans="1:33">
      <c r="A236" s="209" t="str">
        <f>'Master sheet'!A473</f>
        <v>Wealden</v>
      </c>
      <c r="B236" s="142" t="str">
        <f>VLOOKUP('Master sheet'!A473,Westminster_Parliamentary_Const!$A$2:$C$651,2,FALSE)</f>
        <v>E14001023</v>
      </c>
      <c r="C236" s="120">
        <f>VLOOKUP(B236,'Master sheet'!$B$3:$Z$634,9,FALSE)</f>
        <v>9.3684144396747188E-2</v>
      </c>
      <c r="D236" s="121">
        <f>VLOOKUP(B236,'Master sheet'!$B$3:$Z$634,10,FALSE)</f>
        <v>-0.10852723266428133</v>
      </c>
      <c r="E236" s="120">
        <f>VLOOKUP(B236,'Master sheet'!$B$3:$Z$634,16,FALSE)</f>
        <v>0.67945113690451264</v>
      </c>
      <c r="F236" s="121">
        <f>VLOOKUP(B236,'Master sheet'!$B$3:$Z$634,17,FALSE)</f>
        <v>0.80396676706199244</v>
      </c>
      <c r="G236" s="120">
        <f>VLOOKUP(B236,'Master sheet'!$B$3:$Z$634,21,FALSE)</f>
        <v>0.18827160493827161</v>
      </c>
      <c r="H236" s="121">
        <f>VLOOKUP(B236,'Master sheet'!$B$3:$Z$634,22,FALSE)</f>
        <v>0.69386547046294944</v>
      </c>
      <c r="I236" s="120">
        <f>VLOOKUP(B236,'Master sheet'!$B$3:$Z$634,24,FALSE)</f>
        <v>2.5829502167345364E-2</v>
      </c>
      <c r="J236" s="121">
        <f>-VLOOKUP(B236,'Master sheet'!$B$3:$Z$634,25,FALSE)</f>
        <v>-0.16021938202109226</v>
      </c>
      <c r="K236" s="185" t="str">
        <f>VLOOKUP(B236,RUC_PCON_2011_EN_LU!$A$2:$N$534,14)</f>
        <v>Predominantly Rural</v>
      </c>
      <c r="L236" s="185" t="str">
        <f>VLOOKUP(B236,'City and Town classifications'!$A$3:$G$634,4,FALSE)</f>
        <v>Small Town</v>
      </c>
      <c r="M236" s="188">
        <f t="shared" si="38"/>
        <v>3</v>
      </c>
      <c r="N236" s="188" t="str">
        <f>VLOOKUP(A236,'BRES data'!$A$11:$AB$643,28,FALSE)</f>
        <v>Very high</v>
      </c>
      <c r="O236" s="188" t="str">
        <f>IF(ISNUMBER(MATCH(A236,'Red Wall MP List'!$A$3:$A$52,0)),"Yes","No")</f>
        <v>No</v>
      </c>
      <c r="P236" s="121"/>
      <c r="Q236" s="121">
        <f t="shared" si="33"/>
        <v>0.16005650135903243</v>
      </c>
      <c r="R236" s="121">
        <f t="shared" si="34"/>
        <v>1.4274910233124132</v>
      </c>
      <c r="S236" s="186">
        <f t="shared" si="39"/>
        <v>112.87689869915856</v>
      </c>
      <c r="T236" s="121"/>
      <c r="U236" s="121"/>
      <c r="V236" s="121"/>
      <c r="W236" s="121"/>
      <c r="X236" s="121"/>
      <c r="Y236" s="121"/>
      <c r="Z236" s="121"/>
      <c r="AA236" s="121"/>
      <c r="AB236" s="121"/>
      <c r="AC236" s="121"/>
      <c r="AD236" s="121"/>
      <c r="AE236" s="145">
        <f t="shared" si="35"/>
        <v>0.30727140570989209</v>
      </c>
      <c r="AF236" s="121">
        <f t="shared" si="36"/>
        <v>1.5165244934704361</v>
      </c>
      <c r="AG236" s="186">
        <f t="shared" si="37"/>
        <v>125.41001621744347</v>
      </c>
    </row>
    <row r="237" spans="1:33">
      <c r="A237" s="209" t="str">
        <f>'Master sheet'!A192</f>
        <v>North West Leicestershire</v>
      </c>
      <c r="B237" s="142" t="str">
        <f>VLOOKUP('Master sheet'!A192,Westminster_Parliamentary_Const!$A$2:$C$651,2,FALSE)</f>
        <v>E14000858</v>
      </c>
      <c r="C237" s="120">
        <f>VLOOKUP(B237,'Master sheet'!$B$3:$Z$634,9,FALSE)</f>
        <v>0.11683039080746714</v>
      </c>
      <c r="D237" s="121">
        <f>VLOOKUP(B237,'Master sheet'!$B$3:$Z$634,10,FALSE)</f>
        <v>0.76634618002889487</v>
      </c>
      <c r="E237" s="120">
        <f>VLOOKUP(B237,'Master sheet'!$B$3:$Z$634,16,FALSE)</f>
        <v>-1.0419060290887086E-2</v>
      </c>
      <c r="F237" s="121">
        <f>VLOOKUP(B237,'Master sheet'!$B$3:$Z$634,17,FALSE)</f>
        <v>-1.4890361462739854</v>
      </c>
      <c r="G237" s="120">
        <f>VLOOKUP(B237,'Master sheet'!$B$3:$Z$634,21,FALSE)</f>
        <v>0.14873417721518986</v>
      </c>
      <c r="H237" s="121">
        <f>VLOOKUP(B237,'Master sheet'!$B$3:$Z$634,22,FALSE)</f>
        <v>-0.43758343663776106</v>
      </c>
      <c r="I237" s="120">
        <f>VLOOKUP(B237,'Master sheet'!$B$3:$Z$634,24,FALSE)</f>
        <v>1.8035202619729906E-2</v>
      </c>
      <c r="J237" s="121">
        <f>-VLOOKUP(B237,'Master sheet'!$B$3:$Z$634,25,FALSE)</f>
        <v>0.66054631652270157</v>
      </c>
      <c r="K237" s="185" t="str">
        <f>VLOOKUP(B237,RUC_PCON_2011_EN_LU!$A$2:$N$534,14)</f>
        <v>Predominantly Rural</v>
      </c>
      <c r="L237" s="185" t="str">
        <f>VLOOKUP(B237,'City and Town classifications'!$A$3:$G$634,4,FALSE)</f>
        <v>Village or smaller</v>
      </c>
      <c r="M237" s="188">
        <f t="shared" si="38"/>
        <v>3</v>
      </c>
      <c r="N237" s="188" t="str">
        <f>VLOOKUP(A237,'BRES data'!$A$11:$AB$643,28,FALSE)</f>
        <v>High</v>
      </c>
      <c r="O237" s="188" t="str">
        <f>IF(ISNUMBER(MATCH(A237,'Red Wall MP List'!$A$3:$A$52,0)),"Yes","No")</f>
        <v>No</v>
      </c>
      <c r="P237" s="121"/>
      <c r="Q237" s="121">
        <f t="shared" si="33"/>
        <v>0.15452756836524106</v>
      </c>
      <c r="R237" s="121">
        <f t="shared" si="34"/>
        <v>1.4219620903186216</v>
      </c>
      <c r="S237" s="186">
        <f t="shared" si="39"/>
        <v>112.43970589075371</v>
      </c>
      <c r="T237" s="121"/>
      <c r="U237" s="121"/>
      <c r="V237" s="121"/>
      <c r="W237" s="121"/>
      <c r="X237" s="121"/>
      <c r="Y237" s="121"/>
      <c r="Z237" s="121"/>
      <c r="AA237" s="121"/>
      <c r="AB237" s="121"/>
      <c r="AC237" s="121"/>
      <c r="AD237" s="121"/>
      <c r="AE237" s="145">
        <f t="shared" si="35"/>
        <v>-0.12493177159003752</v>
      </c>
      <c r="AF237" s="121">
        <f t="shared" si="36"/>
        <v>1.0843213161705063</v>
      </c>
      <c r="AG237" s="186">
        <f t="shared" si="37"/>
        <v>89.668682854355637</v>
      </c>
    </row>
    <row r="238" spans="1:33">
      <c r="A238" s="209" t="str">
        <f>'Master sheet'!A51</f>
        <v>Congleton</v>
      </c>
      <c r="B238" s="142" t="str">
        <f>VLOOKUP('Master sheet'!A51,Westminster_Parliamentary_Const!$A$2:$C$651,2,FALSE)</f>
        <v>E14000646</v>
      </c>
      <c r="C238" s="120">
        <f>VLOOKUP(B238,'Master sheet'!$B$3:$Z$634,9,FALSE)</f>
        <v>8.2663353102383971E-2</v>
      </c>
      <c r="D238" s="121">
        <f>VLOOKUP(B238,'Master sheet'!$B$3:$Z$634,10,FALSE)</f>
        <v>-0.52508709810377185</v>
      </c>
      <c r="E238" s="120">
        <f>VLOOKUP(B238,'Master sheet'!$B$3:$Z$634,16,FALSE)</f>
        <v>0.70405099796158721</v>
      </c>
      <c r="F238" s="121">
        <f>VLOOKUP(B238,'Master sheet'!$B$3:$Z$634,17,FALSE)</f>
        <v>0.88573222569587995</v>
      </c>
      <c r="G238" s="120">
        <f>VLOOKUP(B238,'Master sheet'!$B$3:$Z$634,21,FALSE)</f>
        <v>0.17690875232774675</v>
      </c>
      <c r="H238" s="121">
        <f>VLOOKUP(B238,'Master sheet'!$B$3:$Z$634,22,FALSE)</f>
        <v>0.36869289581365694</v>
      </c>
      <c r="I238" s="120">
        <f>VLOOKUP(B238,'Master sheet'!$B$3:$Z$634,24,FALSE)</f>
        <v>2.0897832817337481E-2</v>
      </c>
      <c r="J238" s="121">
        <f>-VLOOKUP(B238,'Master sheet'!$B$3:$Z$634,25,FALSE)</f>
        <v>0.35910182372915139</v>
      </c>
      <c r="K238" s="185" t="str">
        <f>VLOOKUP(B238,RUC_PCON_2011_EN_LU!$A$2:$N$534,14)</f>
        <v>Predominantly Rural</v>
      </c>
      <c r="L238" s="185" t="str">
        <f>VLOOKUP(B238,'City and Town classifications'!$A$3:$G$634,4,FALSE)</f>
        <v>Small Town</v>
      </c>
      <c r="M238" s="188">
        <f t="shared" si="38"/>
        <v>3</v>
      </c>
      <c r="N238" s="188" t="str">
        <f>VLOOKUP(A238,'BRES data'!$A$11:$AB$643,28,FALSE)</f>
        <v>High</v>
      </c>
      <c r="O238" s="188" t="str">
        <f>IF(ISNUMBER(MATCH(A238,'Red Wall MP List'!$A$3:$A$52,0)),"Yes","No")</f>
        <v>No</v>
      </c>
      <c r="P238" s="121"/>
      <c r="Q238" s="121">
        <f t="shared" si="33"/>
        <v>0.15374242879338268</v>
      </c>
      <c r="R238" s="121">
        <f t="shared" si="34"/>
        <v>1.4211769507467633</v>
      </c>
      <c r="S238" s="186">
        <f t="shared" si="39"/>
        <v>112.37762205381883</v>
      </c>
      <c r="T238" s="121"/>
      <c r="U238" s="121"/>
      <c r="V238" s="121"/>
      <c r="W238" s="121"/>
      <c r="X238" s="121"/>
      <c r="Y238" s="121"/>
      <c r="Z238" s="121"/>
      <c r="AA238" s="121"/>
      <c r="AB238" s="121"/>
      <c r="AC238" s="121"/>
      <c r="AD238" s="121"/>
      <c r="AE238" s="145">
        <f t="shared" si="35"/>
        <v>0.27210996178372909</v>
      </c>
      <c r="AF238" s="121">
        <f t="shared" si="36"/>
        <v>1.4813630495442729</v>
      </c>
      <c r="AG238" s="186">
        <f t="shared" si="37"/>
        <v>122.5023168878284</v>
      </c>
    </row>
    <row r="239" spans="1:33">
      <c r="A239" s="209" t="str">
        <f>'Master sheet'!A155</f>
        <v>Skipton and Ripon</v>
      </c>
      <c r="B239" s="142" t="str">
        <f>VLOOKUP('Master sheet'!A155,Westminster_Parliamentary_Const!$A$2:$C$651,2,FALSE)</f>
        <v>E14000928</v>
      </c>
      <c r="C239" s="120">
        <f>VLOOKUP(B239,'Master sheet'!$B$3:$Z$634,9,FALSE)</f>
        <v>5.4071448233374189E-2</v>
      </c>
      <c r="D239" s="121">
        <f>VLOOKUP(B239,'Master sheet'!$B$3:$Z$634,10,FALSE)</f>
        <v>-1.6057935307702844</v>
      </c>
      <c r="E239" s="120">
        <f>VLOOKUP(B239,'Master sheet'!$B$3:$Z$634,16,FALSE)</f>
        <v>1.2681951486478895</v>
      </c>
      <c r="F239" s="121">
        <f>VLOOKUP(B239,'Master sheet'!$B$3:$Z$634,17,FALSE)</f>
        <v>2.7608446545616041</v>
      </c>
      <c r="G239" s="120">
        <f>VLOOKUP(B239,'Master sheet'!$B$3:$Z$634,21,FALSE)</f>
        <v>0.20203735144312393</v>
      </c>
      <c r="H239" s="121">
        <f>VLOOKUP(B239,'Master sheet'!$B$3:$Z$634,22,FALSE)</f>
        <v>1.0878020448761565</v>
      </c>
      <c r="I239" s="120">
        <f>VLOOKUP(B239,'Master sheet'!$B$3:$Z$634,24,FALSE)</f>
        <v>2.3004713669642074E-2</v>
      </c>
      <c r="J239" s="121">
        <f>-VLOOKUP(B239,'Master sheet'!$B$3:$Z$634,25,FALSE)</f>
        <v>0.13724025375403265</v>
      </c>
      <c r="K239" s="185" t="str">
        <f>VLOOKUP(B239,RUC_PCON_2011_EN_LU!$A$2:$N$534,14)</f>
        <v>Predominantly Rural</v>
      </c>
      <c r="L239" s="185" t="str">
        <f>VLOOKUP(B239,'City and Town classifications'!$A$3:$G$634,4,FALSE)</f>
        <v>Village or smaller</v>
      </c>
      <c r="M239" s="188">
        <f t="shared" si="38"/>
        <v>3</v>
      </c>
      <c r="N239" s="188" t="str">
        <f>VLOOKUP(A239,'BRES data'!$A$11:$AB$643,28,FALSE)</f>
        <v>High</v>
      </c>
      <c r="O239" s="188" t="str">
        <f>IF(ISNUMBER(MATCH(A239,'Red Wall MP List'!$A$3:$A$52,0)),"Yes","No")</f>
        <v>No</v>
      </c>
      <c r="P239" s="121"/>
      <c r="Q239" s="121">
        <f t="shared" si="33"/>
        <v>0.15192335756754285</v>
      </c>
      <c r="R239" s="121">
        <f t="shared" si="34"/>
        <v>1.4193578795209236</v>
      </c>
      <c r="S239" s="186">
        <f t="shared" si="39"/>
        <v>112.23378148660517</v>
      </c>
      <c r="T239" s="121"/>
      <c r="U239" s="121"/>
      <c r="V239" s="121"/>
      <c r="W239" s="121"/>
      <c r="X239" s="121"/>
      <c r="Y239" s="121"/>
      <c r="Z239" s="121"/>
      <c r="AA239" s="121"/>
      <c r="AB239" s="121"/>
      <c r="AC239" s="121"/>
      <c r="AD239" s="121"/>
      <c r="AE239" s="145">
        <f t="shared" si="35"/>
        <v>0.59502335560537722</v>
      </c>
      <c r="AF239" s="121">
        <f t="shared" si="36"/>
        <v>1.8042764433659211</v>
      </c>
      <c r="AG239" s="186">
        <f t="shared" si="37"/>
        <v>149.20585786614103</v>
      </c>
    </row>
    <row r="240" spans="1:33" ht="29">
      <c r="A240" s="209" t="str">
        <f>'Master sheet'!A565</f>
        <v>Cynon Valley</v>
      </c>
      <c r="B240" s="142" t="str">
        <f>VLOOKUP('Master sheet'!A565,Westminster_Parliamentary_Const!$A$2:$C$651,2,FALSE)</f>
        <v>W07000070</v>
      </c>
      <c r="C240" s="120">
        <f>VLOOKUP(B240,'Master sheet'!$B$3:$Z$634,9,FALSE)</f>
        <v>0.10793401698481662</v>
      </c>
      <c r="D240" s="121">
        <f>VLOOKUP(B240,'Master sheet'!$B$3:$Z$634,10,FALSE)</f>
        <v>0.43008427437443064</v>
      </c>
      <c r="E240" s="120">
        <f>VLOOKUP(B240,'Master sheet'!$B$3:$Z$634,16,FALSE)</f>
        <v>0.40483076279863761</v>
      </c>
      <c r="F240" s="121">
        <f>VLOOKUP(B240,'Master sheet'!$B$3:$Z$634,17,FALSE)</f>
        <v>-0.10882134937816308</v>
      </c>
      <c r="G240" s="120">
        <f>VLOOKUP(B240,'Master sheet'!$B$3:$Z$634,21,FALSE)</f>
        <v>0.1330166270783848</v>
      </c>
      <c r="H240" s="121">
        <f>VLOOKUP(B240,'Master sheet'!$B$3:$Z$634,22,FALSE)</f>
        <v>-0.88737508846559954</v>
      </c>
      <c r="I240" s="120">
        <f>VLOOKUP(B240,'Master sheet'!$B$3:$Z$634,24,FALSE)</f>
        <v>1.9480763215514507E-2</v>
      </c>
      <c r="J240" s="121">
        <f>-VLOOKUP(B240,'Master sheet'!$B$3:$Z$634,25,FALSE)</f>
        <v>0.5083239718542174</v>
      </c>
      <c r="K240" s="185" t="str">
        <f>VLOOKUP(B240,RUC_PCON_2011_EN_LU!$A$2:$N$534,14)</f>
        <v>Urban with Significant Rural</v>
      </c>
      <c r="L240" s="185" t="str">
        <f>VLOOKUP(B240,'City and Town classifications'!$A$3:$G$634,4,FALSE)</f>
        <v>Medium Town</v>
      </c>
      <c r="M240" s="188">
        <f t="shared" si="38"/>
        <v>3</v>
      </c>
      <c r="N240" s="188" t="str">
        <f>VLOOKUP(A240,'BRES data'!$A$11:$AB$643,28,FALSE)</f>
        <v>High</v>
      </c>
      <c r="O240" s="188" t="str">
        <f>IF(ISNUMBER(MATCH(A240,'Red Wall MP List'!$A$3:$A$52,0)),"Yes","No")</f>
        <v>No</v>
      </c>
      <c r="P240" s="121"/>
      <c r="Q240" s="121">
        <f t="shared" si="33"/>
        <v>0.14677000910225557</v>
      </c>
      <c r="R240" s="121">
        <f t="shared" si="34"/>
        <v>1.4142045310556361</v>
      </c>
      <c r="S240" s="186">
        <f t="shared" si="39"/>
        <v>111.82628751068656</v>
      </c>
      <c r="T240" s="121"/>
      <c r="U240" s="121"/>
      <c r="V240" s="121"/>
      <c r="W240" s="121"/>
      <c r="X240" s="121"/>
      <c r="Y240" s="121"/>
      <c r="Z240" s="121"/>
      <c r="AA240" s="121"/>
      <c r="AB240" s="121"/>
      <c r="AC240" s="121"/>
      <c r="AD240" s="121"/>
      <c r="AE240" s="145">
        <f t="shared" si="35"/>
        <v>-1.4447047903778654E-2</v>
      </c>
      <c r="AF240" s="121">
        <f t="shared" si="36"/>
        <v>1.1948060398567653</v>
      </c>
      <c r="AG240" s="186">
        <f t="shared" si="37"/>
        <v>98.805291625879974</v>
      </c>
    </row>
    <row r="241" spans="1:33">
      <c r="A241" s="209" t="str">
        <f>'Master sheet'!A374</f>
        <v>Lewisham East</v>
      </c>
      <c r="B241" s="142" t="str">
        <f>VLOOKUP('Master sheet'!A374,Westminster_Parliamentary_Const!$A$2:$C$651,2,FALSE)</f>
        <v>E14000787</v>
      </c>
      <c r="C241" s="120">
        <f>VLOOKUP(B241,'Master sheet'!$B$3:$Z$634,9,FALSE)</f>
        <v>0.12655773103405443</v>
      </c>
      <c r="D241" s="121">
        <f>VLOOKUP(B241,'Master sheet'!$B$3:$Z$634,10,FALSE)</f>
        <v>1.1340166519253934</v>
      </c>
      <c r="E241" s="120">
        <f>VLOOKUP(B241,'Master sheet'!$B$3:$Z$634,16,FALSE)</f>
        <v>0.4831010779146051</v>
      </c>
      <c r="F241" s="121">
        <f>VLOOKUP(B241,'Master sheet'!$B$3:$Z$634,17,FALSE)</f>
        <v>0.15133492540841684</v>
      </c>
      <c r="G241" s="120">
        <f>VLOOKUP(B241,'Master sheet'!$B$3:$Z$634,21,FALSE)</f>
        <v>0.18828451882845187</v>
      </c>
      <c r="H241" s="121">
        <f>VLOOKUP(B241,'Master sheet'!$B$3:$Z$634,22,FALSE)</f>
        <v>0.69423502932836734</v>
      </c>
      <c r="I241" s="120">
        <f>VLOOKUP(B241,'Master sheet'!$B$3:$Z$634,24,FALSE)</f>
        <v>3.4958847736625609E-2</v>
      </c>
      <c r="J241" s="121">
        <f>-VLOOKUP(B241,'Master sheet'!$B$3:$Z$634,25,FALSE)</f>
        <v>-1.1215698725485408</v>
      </c>
      <c r="K241" s="185" t="str">
        <f>VLOOKUP(B241,RUC_PCON_2011_EN_LU!$A$2:$N$534,14)</f>
        <v>Predominantly Urban</v>
      </c>
      <c r="L241" s="185" t="str">
        <f>VLOOKUP(B241,'City and Town classifications'!$A$3:$G$634,4,FALSE)</f>
        <v>Core City (London)</v>
      </c>
      <c r="M241" s="188">
        <f t="shared" si="38"/>
        <v>1</v>
      </c>
      <c r="N241" s="188" t="str">
        <f>VLOOKUP(A241,'BRES data'!$A$11:$AB$643,28,FALSE)</f>
        <v>Very low</v>
      </c>
      <c r="O241" s="188" t="str">
        <f>IF(ISNUMBER(MATCH(A241,'Red Wall MP List'!$A$3:$A$52,0)),"Yes","No")</f>
        <v>No</v>
      </c>
      <c r="P241" s="121"/>
      <c r="Q241" s="121">
        <f t="shared" si="33"/>
        <v>0.14507725224841486</v>
      </c>
      <c r="R241" s="121">
        <f t="shared" si="34"/>
        <v>1.4125117742017956</v>
      </c>
      <c r="S241" s="186">
        <f t="shared" si="39"/>
        <v>111.69243507953787</v>
      </c>
      <c r="T241" s="121"/>
      <c r="U241" s="121"/>
      <c r="V241" s="121"/>
      <c r="W241" s="121"/>
      <c r="X241" s="121"/>
      <c r="Y241" s="121"/>
      <c r="Z241" s="121"/>
      <c r="AA241" s="121"/>
      <c r="AB241" s="121"/>
      <c r="AC241" s="121"/>
      <c r="AD241" s="121"/>
      <c r="AE241" s="145">
        <f t="shared" si="35"/>
        <v>0.21450418352840922</v>
      </c>
      <c r="AF241" s="121">
        <f t="shared" si="36"/>
        <v>1.423757271288953</v>
      </c>
      <c r="AG241" s="186">
        <f t="shared" si="37"/>
        <v>117.73856818721504</v>
      </c>
    </row>
    <row r="242" spans="1:33">
      <c r="A242" s="209" t="str">
        <f>'Master sheet'!A323</f>
        <v>Witham</v>
      </c>
      <c r="B242" s="142" t="str">
        <f>VLOOKUP('Master sheet'!A323,Westminster_Parliamentary_Const!$A$2:$C$651,2,FALSE)</f>
        <v>E14001045</v>
      </c>
      <c r="C242" s="120">
        <f>VLOOKUP(B242,'Master sheet'!$B$3:$Z$634,9,FALSE)</f>
        <v>0.10200870009518224</v>
      </c>
      <c r="D242" s="121">
        <f>VLOOKUP(B242,'Master sheet'!$B$3:$Z$634,10,FALSE)</f>
        <v>0.20612129927527706</v>
      </c>
      <c r="E242" s="120">
        <f>VLOOKUP(B242,'Master sheet'!$B$3:$Z$634,16,FALSE)</f>
        <v>0.25982834355948431</v>
      </c>
      <c r="F242" s="121">
        <f>VLOOKUP(B242,'Master sheet'!$B$3:$Z$634,17,FALSE)</f>
        <v>-0.5907829866656602</v>
      </c>
      <c r="G242" s="120">
        <f>VLOOKUP(B242,'Master sheet'!$B$3:$Z$634,21,FALSE)</f>
        <v>0.16639209225700163</v>
      </c>
      <c r="H242" s="121">
        <f>VLOOKUP(B242,'Master sheet'!$B$3:$Z$634,22,FALSE)</f>
        <v>6.7735948722037476E-2</v>
      </c>
      <c r="I242" s="120">
        <f>VLOOKUP(B242,'Master sheet'!$B$3:$Z$634,24,FALSE)</f>
        <v>1.9741953385127742E-2</v>
      </c>
      <c r="J242" s="121">
        <f>-VLOOKUP(B242,'Master sheet'!$B$3:$Z$634,25,FALSE)</f>
        <v>0.48081977719172675</v>
      </c>
      <c r="K242" s="185" t="str">
        <f>VLOOKUP(B242,RUC_PCON_2011_EN_LU!$A$2:$N$534,14)</f>
        <v>Predominantly Rural</v>
      </c>
      <c r="L242" s="185" t="str">
        <f>VLOOKUP(B242,'City and Town classifications'!$A$3:$G$634,4,FALSE)</f>
        <v>Village or smaller</v>
      </c>
      <c r="M242" s="188">
        <f t="shared" si="38"/>
        <v>3</v>
      </c>
      <c r="N242" s="188" t="str">
        <f>VLOOKUP(A242,'BRES data'!$A$11:$AB$643,28,FALSE)</f>
        <v>High</v>
      </c>
      <c r="O242" s="188" t="str">
        <f>IF(ISNUMBER(MATCH(A242,'Red Wall MP List'!$A$3:$A$52,0)),"Yes","No")</f>
        <v>No</v>
      </c>
      <c r="P242" s="121"/>
      <c r="Q242" s="121">
        <f t="shared" si="33"/>
        <v>0.14180585249839747</v>
      </c>
      <c r="R242" s="121">
        <f t="shared" si="34"/>
        <v>1.4092403744517781</v>
      </c>
      <c r="S242" s="186">
        <f t="shared" si="39"/>
        <v>111.43375362224204</v>
      </c>
      <c r="T242" s="121"/>
      <c r="U242" s="121"/>
      <c r="V242" s="121"/>
      <c r="W242" s="121"/>
      <c r="X242" s="121"/>
      <c r="Y242" s="121"/>
      <c r="Z242" s="121"/>
      <c r="AA242" s="121"/>
      <c r="AB242" s="121"/>
      <c r="AC242" s="121"/>
      <c r="AD242" s="121"/>
      <c r="AE242" s="145">
        <f t="shared" si="35"/>
        <v>4.097350963084527E-2</v>
      </c>
      <c r="AF242" s="121">
        <f t="shared" si="36"/>
        <v>1.2502265973913891</v>
      </c>
      <c r="AG242" s="186">
        <f t="shared" si="37"/>
        <v>103.38833202458252</v>
      </c>
    </row>
    <row r="243" spans="1:33">
      <c r="A243" s="209" t="str">
        <f>'Master sheet'!A234</f>
        <v>North Shropshire</v>
      </c>
      <c r="B243" s="142" t="str">
        <f>VLOOKUP('Master sheet'!A234,Westminster_Parliamentary_Const!$A$2:$C$651,2,FALSE)</f>
        <v>E14000849</v>
      </c>
      <c r="C243" s="120">
        <f>VLOOKUP(B243,'Master sheet'!$B$3:$Z$634,9,FALSE)</f>
        <v>8.8710884504544452E-2</v>
      </c>
      <c r="D243" s="121">
        <f>VLOOKUP(B243,'Master sheet'!$B$3:$Z$634,10,FALSE)</f>
        <v>-0.29650470326125877</v>
      </c>
      <c r="E243" s="120">
        <f>VLOOKUP(B243,'Master sheet'!$B$3:$Z$634,16,FALSE)</f>
        <v>0.36774635830821867</v>
      </c>
      <c r="F243" s="121">
        <f>VLOOKUP(B243,'Master sheet'!$B$3:$Z$634,17,FALSE)</f>
        <v>-0.23208315700742516</v>
      </c>
      <c r="G243" s="120">
        <f>VLOOKUP(B243,'Master sheet'!$B$3:$Z$634,21,FALSE)</f>
        <v>0.16825396825396827</v>
      </c>
      <c r="H243" s="121">
        <f>VLOOKUP(B243,'Master sheet'!$B$3:$Z$634,22,FALSE)</f>
        <v>0.12101755259064501</v>
      </c>
      <c r="I243" s="120">
        <f>VLOOKUP(B243,'Master sheet'!$B$3:$Z$634,24,FALSE)</f>
        <v>1.6933627234876347E-2</v>
      </c>
      <c r="J243" s="121">
        <f>-VLOOKUP(B243,'Master sheet'!$B$3:$Z$634,25,FALSE)</f>
        <v>0.77654587295809496</v>
      </c>
      <c r="K243" s="185" t="str">
        <f>VLOOKUP(B243,RUC_PCON_2011_EN_LU!$A$2:$N$534,14)</f>
        <v>Predominantly Rural</v>
      </c>
      <c r="L243" s="185" t="str">
        <f>VLOOKUP(B243,'City and Town classifications'!$A$3:$G$634,4,FALSE)</f>
        <v>Village or smaller</v>
      </c>
      <c r="M243" s="188">
        <f t="shared" si="38"/>
        <v>3</v>
      </c>
      <c r="N243" s="188" t="str">
        <f>VLOOKUP(A243,'BRES data'!$A$11:$AB$643,28,FALSE)</f>
        <v>Very high</v>
      </c>
      <c r="O243" s="188" t="str">
        <f>IF(ISNUMBER(MATCH(A243,'Red Wall MP List'!$A$3:$A$52,0)),"Yes","No")</f>
        <v>No</v>
      </c>
      <c r="P243" s="121"/>
      <c r="Q243" s="121">
        <f t="shared" si="33"/>
        <v>0.14150278916281536</v>
      </c>
      <c r="R243" s="121">
        <f t="shared" si="34"/>
        <v>1.408937311116196</v>
      </c>
      <c r="S243" s="186">
        <f t="shared" si="39"/>
        <v>111.40978930381816</v>
      </c>
      <c r="T243" s="121"/>
      <c r="U243" s="121"/>
      <c r="V243" s="121"/>
      <c r="W243" s="121"/>
      <c r="X243" s="121"/>
      <c r="Y243" s="121"/>
      <c r="Z243" s="121"/>
      <c r="AA243" s="121"/>
      <c r="AB243" s="121"/>
      <c r="AC243" s="121"/>
      <c r="AD243" s="121"/>
      <c r="AE243" s="145">
        <f t="shared" si="35"/>
        <v>9.2243891320013996E-2</v>
      </c>
      <c r="AF243" s="121">
        <f t="shared" si="36"/>
        <v>1.3014969790805579</v>
      </c>
      <c r="AG243" s="186">
        <f t="shared" si="37"/>
        <v>107.62817083153718</v>
      </c>
    </row>
    <row r="244" spans="1:33">
      <c r="A244" s="209" t="str">
        <f>'Master sheet'!A168</f>
        <v>Charnwood</v>
      </c>
      <c r="B244" s="142" t="str">
        <f>VLOOKUP('Master sheet'!A168,Westminster_Parliamentary_Const!$A$2:$C$651,2,FALSE)</f>
        <v>E14000625</v>
      </c>
      <c r="C244" s="120">
        <f>VLOOKUP(B244,'Master sheet'!$B$3:$Z$634,9,FALSE)</f>
        <v>9.2128437230042048E-2</v>
      </c>
      <c r="D244" s="121">
        <f>VLOOKUP(B244,'Master sheet'!$B$3:$Z$634,10,FALSE)</f>
        <v>-0.16732928695573662</v>
      </c>
      <c r="E244" s="120">
        <f>VLOOKUP(B244,'Master sheet'!$B$3:$Z$634,16,FALSE)</f>
        <v>0.13028231021664727</v>
      </c>
      <c r="F244" s="121">
        <f>VLOOKUP(B244,'Master sheet'!$B$3:$Z$634,17,FALSE)</f>
        <v>-1.0213704117694995</v>
      </c>
      <c r="G244" s="120">
        <f>VLOOKUP(B244,'Master sheet'!$B$3:$Z$634,21,FALSE)</f>
        <v>0.16745655608214849</v>
      </c>
      <c r="H244" s="121">
        <f>VLOOKUP(B244,'Master sheet'!$B$3:$Z$634,22,FALSE)</f>
        <v>9.8197880642498153E-2</v>
      </c>
      <c r="I244" s="120">
        <f>VLOOKUP(B244,'Master sheet'!$B$3:$Z$634,24,FALSE)</f>
        <v>1.4337704434949305E-2</v>
      </c>
      <c r="J244" s="121">
        <f>-VLOOKUP(B244,'Master sheet'!$B$3:$Z$634,25,FALSE)</f>
        <v>1.0499051886004758</v>
      </c>
      <c r="K244" s="185" t="str">
        <f>VLOOKUP(B244,RUC_PCON_2011_EN_LU!$A$2:$N$534,14)</f>
        <v>Predominantly Urban</v>
      </c>
      <c r="L244" s="185" t="str">
        <f>VLOOKUP(B244,'City and Town classifications'!$A$3:$G$634,4,FALSE)</f>
        <v>Small Town</v>
      </c>
      <c r="M244" s="188">
        <f t="shared" si="38"/>
        <v>3</v>
      </c>
      <c r="N244" s="188" t="str">
        <f>VLOOKUP(A244,'BRES data'!$A$11:$AB$643,28,FALSE)</f>
        <v>High</v>
      </c>
      <c r="O244" s="188" t="str">
        <f>IF(ISNUMBER(MATCH(A244,'Red Wall MP List'!$A$3:$A$52,0)),"Yes","No")</f>
        <v>No</v>
      </c>
      <c r="P244" s="121"/>
      <c r="Q244" s="121">
        <f t="shared" si="33"/>
        <v>0.14032987869374614</v>
      </c>
      <c r="R244" s="121">
        <f t="shared" si="34"/>
        <v>1.4077644006471268</v>
      </c>
      <c r="S244" s="186">
        <f t="shared" si="39"/>
        <v>111.31704301397242</v>
      </c>
      <c r="T244" s="121"/>
      <c r="U244" s="121"/>
      <c r="V244" s="121"/>
      <c r="W244" s="121"/>
      <c r="X244" s="121"/>
      <c r="Y244" s="121"/>
      <c r="Z244" s="121"/>
      <c r="AA244" s="121"/>
      <c r="AB244" s="121"/>
      <c r="AC244" s="121"/>
      <c r="AD244" s="121"/>
      <c r="AE244" s="145">
        <f t="shared" si="35"/>
        <v>-1.0149157370565542E-2</v>
      </c>
      <c r="AF244" s="121">
        <f t="shared" si="36"/>
        <v>1.1991039303899784</v>
      </c>
      <c r="AG244" s="186">
        <f t="shared" si="37"/>
        <v>99.160708583398161</v>
      </c>
    </row>
    <row r="245" spans="1:33" ht="29">
      <c r="A245" s="209" t="str">
        <f>'Master sheet'!A609</f>
        <v>Glasgow South West</v>
      </c>
      <c r="B245" s="142" t="str">
        <f>VLOOKUP('Master sheet'!A609,Westminster_Parliamentary_Const!$A$2:$C$651,2,FALSE)</f>
        <v>S14000035</v>
      </c>
      <c r="C245" s="120">
        <f>VLOOKUP(B245,'Master sheet'!$B$3:$Z$634,9,FALSE)</f>
        <v>0.15126940171933345</v>
      </c>
      <c r="D245" s="121">
        <f>VLOOKUP(B245,'Master sheet'!$B$3:$Z$634,10,FALSE)</f>
        <v>2.0680594026224171</v>
      </c>
      <c r="E245" s="120">
        <f>VLOOKUP(B245,'Master sheet'!$B$3:$Z$634,16,FALSE)</f>
        <v>0.31433358200470141</v>
      </c>
      <c r="F245" s="121">
        <f>VLOOKUP(B245,'Master sheet'!$B$3:$Z$634,17,FALSE)</f>
        <v>-0.40961749922316493</v>
      </c>
      <c r="G245" s="120">
        <f>VLOOKUP(B245,'Master sheet'!$B$3:$Z$634,21,FALSE)</f>
        <v>0.12113055181695828</v>
      </c>
      <c r="H245" s="121">
        <f>VLOOKUP(B245,'Master sheet'!$B$3:$Z$634,22,FALSE)</f>
        <v>-1.2275208095896539</v>
      </c>
      <c r="I245" s="120">
        <f>VLOOKUP(B245,'Master sheet'!$B$3:$Z$634,24,FALSE)</f>
        <v>3.2178077718515219E-2</v>
      </c>
      <c r="J245" s="121">
        <f>-VLOOKUP(B245,'Master sheet'!$B$3:$Z$634,25,FALSE)</f>
        <v>-0.82874552926264988</v>
      </c>
      <c r="K245" s="185" t="str">
        <f>VLOOKUP(B245,RUC_PCON_2011_EN_LU!$A$2:$N$534,14)</f>
        <v>Urban with Significant Rural</v>
      </c>
      <c r="L245" s="185" t="str">
        <f>VLOOKUP(B245,'City and Town classifications'!$A$3:$G$634,4,FALSE)</f>
        <v>Core City (outside London)</v>
      </c>
      <c r="M245" s="188">
        <f t="shared" si="38"/>
        <v>1</v>
      </c>
      <c r="N245" s="188" t="str">
        <f>VLOOKUP(A245,'BRES data'!$A$11:$AB$643,28,FALSE)</f>
        <v>Low</v>
      </c>
      <c r="O245" s="188" t="str">
        <f>IF(ISNUMBER(MATCH(A245,'Red Wall MP List'!$A$3:$A$52,0)),"Yes","No")</f>
        <v>No</v>
      </c>
      <c r="P245" s="121"/>
      <c r="Q245" s="121">
        <f t="shared" si="33"/>
        <v>0.14024823965111921</v>
      </c>
      <c r="R245" s="121">
        <f t="shared" si="34"/>
        <v>1.4076827616044998</v>
      </c>
      <c r="S245" s="186">
        <f t="shared" si="39"/>
        <v>111.31058751842534</v>
      </c>
      <c r="T245" s="121"/>
      <c r="U245" s="121"/>
      <c r="V245" s="121"/>
      <c r="W245" s="121"/>
      <c r="X245" s="121"/>
      <c r="Y245" s="121"/>
      <c r="Z245" s="121"/>
      <c r="AA245" s="121"/>
      <c r="AB245" s="121"/>
      <c r="AC245" s="121"/>
      <c r="AD245" s="121"/>
      <c r="AE245" s="145">
        <f t="shared" si="35"/>
        <v>-9.9456108863262921E-2</v>
      </c>
      <c r="AF245" s="121">
        <f t="shared" si="36"/>
        <v>1.109796978897281</v>
      </c>
      <c r="AG245" s="186">
        <f t="shared" si="37"/>
        <v>91.775409972493819</v>
      </c>
    </row>
    <row r="246" spans="1:33" ht="29">
      <c r="A246" s="209" t="str">
        <f>'Master sheet'!A621</f>
        <v>Motherwell and Wishaw</v>
      </c>
      <c r="B246" s="142" t="str">
        <f>VLOOKUP('Master sheet'!A621,Westminster_Parliamentary_Const!$A$2:$C$651,2,FALSE)</f>
        <v>S14000047</v>
      </c>
      <c r="C246" s="120">
        <f>VLOOKUP(B246,'Master sheet'!$B$3:$Z$634,9,FALSE)</f>
        <v>0.13122661223705351</v>
      </c>
      <c r="D246" s="121">
        <f>VLOOKUP(B246,'Master sheet'!$B$3:$Z$634,10,FALSE)</f>
        <v>1.3104893274100475</v>
      </c>
      <c r="E246" s="120">
        <f>VLOOKUP(B246,'Master sheet'!$B$3:$Z$634,16,FALSE)</f>
        <v>0.19604894827842473</v>
      </c>
      <c r="F246" s="121">
        <f>VLOOKUP(B246,'Master sheet'!$B$3:$Z$634,17,FALSE)</f>
        <v>-0.80277408264984218</v>
      </c>
      <c r="G246" s="120">
        <f>VLOOKUP(B246,'Master sheet'!$B$3:$Z$634,21,FALSE)</f>
        <v>0.14003590664272891</v>
      </c>
      <c r="H246" s="121">
        <f>VLOOKUP(B246,'Master sheet'!$B$3:$Z$634,22,FALSE)</f>
        <v>-0.68650323996456442</v>
      </c>
      <c r="I246" s="120">
        <f>VLOOKUP(B246,'Master sheet'!$B$3:$Z$634,24,FALSE)</f>
        <v>2.5688793718772196E-2</v>
      </c>
      <c r="J246" s="121">
        <f>-VLOOKUP(B246,'Master sheet'!$B$3:$Z$634,25,FALSE)</f>
        <v>-0.14540231380621957</v>
      </c>
      <c r="K246" s="185" t="str">
        <f>VLOOKUP(B246,RUC_PCON_2011_EN_LU!$A$2:$N$534,14)</f>
        <v>Urban with Significant Rural</v>
      </c>
      <c r="L246" s="185" t="str">
        <f>VLOOKUP(B246,'City and Town classifications'!$A$3:$G$634,4,FALSE)</f>
        <v>Medium Town</v>
      </c>
      <c r="M246" s="188">
        <f t="shared" si="38"/>
        <v>3</v>
      </c>
      <c r="N246" s="188" t="str">
        <f>VLOOKUP(A246,'BRES data'!$A$11:$AB$643,28,FALSE)</f>
        <v>Low</v>
      </c>
      <c r="O246" s="188" t="str">
        <f>IF(ISNUMBER(MATCH(A246,'Red Wall MP List'!$A$3:$A$52,0)),"Yes","No")</f>
        <v>No</v>
      </c>
      <c r="P246" s="121"/>
      <c r="Q246" s="121">
        <f t="shared" si="33"/>
        <v>0.14014945076554153</v>
      </c>
      <c r="R246" s="121">
        <f t="shared" si="34"/>
        <v>1.4075839727189221</v>
      </c>
      <c r="S246" s="186">
        <f t="shared" si="39"/>
        <v>111.30277592252185</v>
      </c>
      <c r="T246" s="121"/>
      <c r="U246" s="121"/>
      <c r="V246" s="121"/>
      <c r="W246" s="121"/>
      <c r="X246" s="121"/>
      <c r="Y246" s="121"/>
      <c r="Z246" s="121"/>
      <c r="AA246" s="121"/>
      <c r="AB246" s="121"/>
      <c r="AC246" s="121"/>
      <c r="AD246" s="121"/>
      <c r="AE246" s="145">
        <f t="shared" si="35"/>
        <v>-8.1047577252644665E-2</v>
      </c>
      <c r="AF246" s="121">
        <f t="shared" si="36"/>
        <v>1.1282055105078992</v>
      </c>
      <c r="AG246" s="186">
        <f t="shared" si="37"/>
        <v>93.2977159146444</v>
      </c>
    </row>
    <row r="247" spans="1:33" ht="29">
      <c r="A247" s="209" t="str">
        <f>'Master sheet'!A588</f>
        <v>Dumfries and Galloway</v>
      </c>
      <c r="B247" s="142" t="str">
        <f>VLOOKUP('Master sheet'!A588,Westminster_Parliamentary_Const!$A$2:$C$651,2,FALSE)</f>
        <v>S14000013</v>
      </c>
      <c r="C247" s="120">
        <f>VLOOKUP(B247,'Master sheet'!$B$3:$Z$634,9,FALSE)</f>
        <v>0.12392939600014558</v>
      </c>
      <c r="D247" s="121">
        <f>VLOOKUP(B247,'Master sheet'!$B$3:$Z$634,10,FALSE)</f>
        <v>1.034671799200076</v>
      </c>
      <c r="E247" s="120">
        <f>VLOOKUP(B247,'Master sheet'!$B$3:$Z$634,16,FALSE)</f>
        <v>0.16822225935333843</v>
      </c>
      <c r="F247" s="121">
        <f>VLOOKUP(B247,'Master sheet'!$B$3:$Z$634,17,FALSE)</f>
        <v>-0.89526492952671366</v>
      </c>
      <c r="G247" s="120">
        <f>VLOOKUP(B247,'Master sheet'!$B$3:$Z$634,21,FALSE)</f>
        <v>0.15647482014388489</v>
      </c>
      <c r="H247" s="121">
        <f>VLOOKUP(B247,'Master sheet'!$B$3:$Z$634,22,FALSE)</f>
        <v>-0.21606821710273108</v>
      </c>
      <c r="I247" s="120">
        <f>VLOOKUP(B247,'Master sheet'!$B$3:$Z$634,24,FALSE)</f>
        <v>2.4871449724054306E-2</v>
      </c>
      <c r="J247" s="121">
        <f>-VLOOKUP(B247,'Master sheet'!$B$3:$Z$634,25,FALSE)</f>
        <v>-5.9333269285029855E-2</v>
      </c>
      <c r="K247" s="185" t="str">
        <f>VLOOKUP(B247,RUC_PCON_2011_EN_LU!$A$2:$N$534,14)</f>
        <v>Urban with Significant Rural</v>
      </c>
      <c r="L247" s="185" t="str">
        <f>VLOOKUP(B247,'City and Town classifications'!$A$3:$G$634,4,FALSE)</f>
        <v>Village or smaller</v>
      </c>
      <c r="M247" s="188">
        <f t="shared" si="38"/>
        <v>3</v>
      </c>
      <c r="N247" s="188" t="str">
        <f>VLOOKUP(A247,'BRES data'!$A$11:$AB$643,28,FALSE)</f>
        <v>Very high</v>
      </c>
      <c r="O247" s="188" t="str">
        <f>IF(ISNUMBER(MATCH(A247,'Red Wall MP List'!$A$3:$A$52,0)),"Yes","No")</f>
        <v>No</v>
      </c>
      <c r="P247" s="121"/>
      <c r="Q247" s="121">
        <f t="shared" si="33"/>
        <v>0.13989065220010793</v>
      </c>
      <c r="R247" s="121">
        <f t="shared" si="34"/>
        <v>1.4073251741534887</v>
      </c>
      <c r="S247" s="186">
        <f t="shared" si="39"/>
        <v>111.28231178020722</v>
      </c>
      <c r="T247" s="121"/>
      <c r="U247" s="121"/>
      <c r="V247" s="121"/>
      <c r="W247" s="121"/>
      <c r="X247" s="121"/>
      <c r="Y247" s="121"/>
      <c r="Z247" s="121"/>
      <c r="AA247" s="121"/>
      <c r="AB247" s="121"/>
      <c r="AC247" s="121"/>
      <c r="AD247" s="121"/>
      <c r="AE247" s="145">
        <f t="shared" si="35"/>
        <v>-3.3998654178599645E-2</v>
      </c>
      <c r="AF247" s="121">
        <f t="shared" si="36"/>
        <v>1.1752544335819441</v>
      </c>
      <c r="AG247" s="186">
        <f t="shared" si="37"/>
        <v>97.188458353117426</v>
      </c>
    </row>
    <row r="248" spans="1:33" ht="29">
      <c r="A248" s="209" t="str">
        <f>'Master sheet'!A213</f>
        <v>Birmingham, Northfield</v>
      </c>
      <c r="B248" s="142" t="str">
        <f>VLOOKUP('Master sheet'!A213,Westminster_Parliamentary_Const!$A$2:$C$651,2,FALSE)</f>
        <v>E14000565</v>
      </c>
      <c r="C248" s="120">
        <f>VLOOKUP(B248,'Master sheet'!$B$3:$Z$634,9,FALSE)</f>
        <v>0.13584003104238665</v>
      </c>
      <c r="D248" s="121">
        <f>VLOOKUP(B248,'Master sheet'!$B$3:$Z$634,10,FALSE)</f>
        <v>1.4848656553374722</v>
      </c>
      <c r="E248" s="120">
        <f>VLOOKUP(B248,'Master sheet'!$B$3:$Z$634,16,FALSE)</f>
        <v>0.65845139258642393</v>
      </c>
      <c r="F248" s="121">
        <f>VLOOKUP(B248,'Master sheet'!$B$3:$Z$634,17,FALSE)</f>
        <v>0.73416744090404673</v>
      </c>
      <c r="G248" s="120">
        <f>VLOOKUP(B248,'Master sheet'!$B$3:$Z$634,21,FALSE)</f>
        <v>0.11553784860557768</v>
      </c>
      <c r="H248" s="121">
        <f>VLOOKUP(B248,'Master sheet'!$B$3:$Z$634,22,FALSE)</f>
        <v>-1.3875680939141484</v>
      </c>
      <c r="I248" s="120">
        <f>VLOOKUP(B248,'Master sheet'!$B$3:$Z$634,24,FALSE)</f>
        <v>3.1334002006017991E-2</v>
      </c>
      <c r="J248" s="121">
        <f>-VLOOKUP(B248,'Master sheet'!$B$3:$Z$634,25,FALSE)</f>
        <v>-0.73986154583868902</v>
      </c>
      <c r="K248" s="185" t="str">
        <f>VLOOKUP(B248,RUC_PCON_2011_EN_LU!$A$2:$N$534,14)</f>
        <v>Predominantly Urban</v>
      </c>
      <c r="L248" s="185" t="str">
        <f>VLOOKUP(B248,'City and Town classifications'!$A$3:$G$634,4,FALSE)</f>
        <v>Core City (outside London)</v>
      </c>
      <c r="M248" s="188">
        <f t="shared" si="38"/>
        <v>1</v>
      </c>
      <c r="N248" s="188" t="str">
        <f>VLOOKUP(A248,'BRES data'!$A$11:$AB$643,28,FALSE)</f>
        <v>Very low</v>
      </c>
      <c r="O248" s="188" t="str">
        <f>IF(ISNUMBER(MATCH(A248,'Red Wall MP List'!$A$3:$A$52,0)),"Yes","No")</f>
        <v>Yes</v>
      </c>
      <c r="P248" s="121"/>
      <c r="Q248" s="121">
        <f t="shared" si="33"/>
        <v>0.13943459433124414</v>
      </c>
      <c r="R248" s="121">
        <f t="shared" si="34"/>
        <v>1.4068691162846247</v>
      </c>
      <c r="S248" s="186">
        <f t="shared" si="39"/>
        <v>111.24624962848506</v>
      </c>
      <c r="T248" s="121"/>
      <c r="U248" s="121"/>
      <c r="V248" s="121"/>
      <c r="W248" s="121"/>
      <c r="X248" s="121"/>
      <c r="Y248" s="121"/>
      <c r="Z248" s="121"/>
      <c r="AA248" s="121"/>
      <c r="AB248" s="121"/>
      <c r="AC248" s="121"/>
      <c r="AD248" s="121"/>
      <c r="AE248" s="145">
        <f t="shared" si="35"/>
        <v>2.290086412217035E-2</v>
      </c>
      <c r="AF248" s="121">
        <f t="shared" si="36"/>
        <v>1.2321539518827143</v>
      </c>
      <c r="AG248" s="186">
        <f t="shared" si="37"/>
        <v>101.89380241026133</v>
      </c>
    </row>
    <row r="249" spans="1:33">
      <c r="A249" s="209" t="str">
        <f>'Master sheet'!A464</f>
        <v>South Thanet</v>
      </c>
      <c r="B249" s="142" t="str">
        <f>VLOOKUP('Master sheet'!A464,Westminster_Parliamentary_Const!$A$2:$C$651,2,FALSE)</f>
        <v>E14000948</v>
      </c>
      <c r="C249" s="120">
        <f>VLOOKUP(B249,'Master sheet'!$B$3:$Z$634,9,FALSE)</f>
        <v>0.10906098650201035</v>
      </c>
      <c r="D249" s="121">
        <f>VLOOKUP(B249,'Master sheet'!$B$3:$Z$634,10,FALSE)</f>
        <v>0.47268105875204008</v>
      </c>
      <c r="E249" s="120">
        <f>VLOOKUP(B249,'Master sheet'!$B$3:$Z$634,16,FALSE)</f>
        <v>0.29191216025866018</v>
      </c>
      <c r="F249" s="121">
        <f>VLOOKUP(B249,'Master sheet'!$B$3:$Z$634,17,FALSE)</f>
        <v>-0.48414222227080378</v>
      </c>
      <c r="G249" s="120">
        <f>VLOOKUP(B249,'Master sheet'!$B$3:$Z$634,21,FALSE)</f>
        <v>0.18135593220338983</v>
      </c>
      <c r="H249" s="121">
        <f>VLOOKUP(B249,'Master sheet'!$B$3:$Z$634,22,FALSE)</f>
        <v>0.49595855520907389</v>
      </c>
      <c r="I249" s="120">
        <f>VLOOKUP(B249,'Master sheet'!$B$3:$Z$634,24,FALSE)</f>
        <v>2.4893747133465816E-2</v>
      </c>
      <c r="J249" s="121">
        <f>-VLOOKUP(B249,'Master sheet'!$B$3:$Z$634,25,FALSE)</f>
        <v>-6.1681260749760408E-2</v>
      </c>
      <c r="K249" s="185" t="str">
        <f>VLOOKUP(B249,RUC_PCON_2011_EN_LU!$A$2:$N$534,14)</f>
        <v>Predominantly Urban</v>
      </c>
      <c r="L249" s="185" t="str">
        <f>VLOOKUP(B249,'City and Town classifications'!$A$3:$G$634,4,FALSE)</f>
        <v>Medium Town</v>
      </c>
      <c r="M249" s="188">
        <f t="shared" si="38"/>
        <v>3</v>
      </c>
      <c r="N249" s="188" t="str">
        <f>VLOOKUP(A249,'BRES data'!$A$11:$AB$643,28,FALSE)</f>
        <v>High</v>
      </c>
      <c r="O249" s="188" t="str">
        <f>IF(ISNUMBER(MATCH(A249,'Red Wall MP List'!$A$3:$A$52,0)),"Yes","No")</f>
        <v>No</v>
      </c>
      <c r="P249" s="121"/>
      <c r="Q249" s="121">
        <f t="shared" si="33"/>
        <v>0.13896932149047159</v>
      </c>
      <c r="R249" s="121">
        <f t="shared" si="34"/>
        <v>1.4064038434438522</v>
      </c>
      <c r="S249" s="186">
        <f t="shared" si="39"/>
        <v>111.20945881547281</v>
      </c>
      <c r="T249" s="121"/>
      <c r="U249" s="121"/>
      <c r="V249" s="121"/>
      <c r="W249" s="121"/>
      <c r="X249" s="121"/>
      <c r="Y249" s="121"/>
      <c r="Z249" s="121"/>
      <c r="AA249" s="121"/>
      <c r="AB249" s="121"/>
      <c r="AC249" s="121"/>
      <c r="AD249" s="121"/>
      <c r="AE249" s="145">
        <f t="shared" si="35"/>
        <v>0.10570403273513745</v>
      </c>
      <c r="AF249" s="121">
        <f t="shared" si="36"/>
        <v>1.3149571204956814</v>
      </c>
      <c r="AG249" s="186">
        <f t="shared" si="37"/>
        <v>108.74126630769186</v>
      </c>
    </row>
    <row r="250" spans="1:33">
      <c r="A250" s="209" t="str">
        <f>'Master sheet'!A266</f>
        <v>Basildon and Billericay</v>
      </c>
      <c r="B250" s="142" t="str">
        <f>VLOOKUP('Master sheet'!A266,Westminster_Parliamentary_Const!$A$2:$C$651,2,FALSE)</f>
        <v>E14000544</v>
      </c>
      <c r="C250" s="120">
        <f>VLOOKUP(B250,'Master sheet'!$B$3:$Z$634,9,FALSE)</f>
        <v>0.11406048611997296</v>
      </c>
      <c r="D250" s="121">
        <f>VLOOKUP(B250,'Master sheet'!$B$3:$Z$634,10,FALSE)</f>
        <v>0.66165032897027487</v>
      </c>
      <c r="E250" s="120">
        <f>VLOOKUP(B250,'Master sheet'!$B$3:$Z$634,16,FALSE)</f>
        <v>0.2583685604065904</v>
      </c>
      <c r="F250" s="121">
        <f>VLOOKUP(B250,'Master sheet'!$B$3:$Z$634,17,FALSE)</f>
        <v>-0.59563504004618395</v>
      </c>
      <c r="G250" s="120">
        <f>VLOOKUP(B250,'Master sheet'!$B$3:$Z$634,21,FALSE)</f>
        <v>0.18531468531468531</v>
      </c>
      <c r="H250" s="121">
        <f>VLOOKUP(B250,'Master sheet'!$B$3:$Z$634,22,FALSE)</f>
        <v>0.60924682759311466</v>
      </c>
      <c r="I250" s="120">
        <f>VLOOKUP(B250,'Master sheet'!$B$3:$Z$634,24,FALSE)</f>
        <v>2.6795993864477063E-2</v>
      </c>
      <c r="J250" s="121">
        <f>-VLOOKUP(B250,'Master sheet'!$B$3:$Z$634,25,FALSE)</f>
        <v>-0.26199417629054816</v>
      </c>
      <c r="K250" s="185" t="str">
        <f>VLOOKUP(B250,RUC_PCON_2011_EN_LU!$A$2:$N$534,14)</f>
        <v>Predominantly Urban</v>
      </c>
      <c r="L250" s="185" t="str">
        <f>VLOOKUP(B250,'City and Town classifications'!$A$3:$G$634,4,FALSE)</f>
        <v>Large Town</v>
      </c>
      <c r="M250" s="188">
        <f t="shared" si="38"/>
        <v>3</v>
      </c>
      <c r="N250" s="188" t="str">
        <f>VLOOKUP(A250,'BRES data'!$A$11:$AB$643,28,FALSE)</f>
        <v>Low</v>
      </c>
      <c r="O250" s="188" t="str">
        <f>IF(ISNUMBER(MATCH(A250,'Red Wall MP List'!$A$3:$A$52,0)),"Yes","No")</f>
        <v>No</v>
      </c>
      <c r="P250" s="121"/>
      <c r="Q250" s="121">
        <f t="shared" si="33"/>
        <v>0.1354873488177307</v>
      </c>
      <c r="R250" s="121">
        <f t="shared" si="34"/>
        <v>1.4029218707711113</v>
      </c>
      <c r="S250" s="186">
        <f t="shared" si="39"/>
        <v>110.93412659254773</v>
      </c>
      <c r="T250" s="121"/>
      <c r="U250" s="121"/>
      <c r="V250" s="121"/>
      <c r="W250" s="121"/>
      <c r="X250" s="121"/>
      <c r="Y250" s="121"/>
      <c r="Z250" s="121"/>
      <c r="AA250" s="121"/>
      <c r="AB250" s="121"/>
      <c r="AC250" s="121"/>
      <c r="AD250" s="121"/>
      <c r="AE250" s="145">
        <f t="shared" si="35"/>
        <v>0.10331698505666435</v>
      </c>
      <c r="AF250" s="121">
        <f t="shared" si="36"/>
        <v>1.3125700728172083</v>
      </c>
      <c r="AG250" s="186">
        <f t="shared" si="37"/>
        <v>108.54386778933092</v>
      </c>
    </row>
    <row r="251" spans="1:33" ht="29">
      <c r="A251" s="209" t="str">
        <f>'Master sheet'!A207</f>
        <v>Aldridge-Brownhills</v>
      </c>
      <c r="B251" s="142" t="str">
        <f>VLOOKUP('Master sheet'!A207,Westminster_Parliamentary_Const!$A$2:$C$651,2,FALSE)</f>
        <v>E14000531</v>
      </c>
      <c r="C251" s="120">
        <f>VLOOKUP(B251,'Master sheet'!$B$3:$Z$634,9,FALSE)</f>
        <v>5.5692074523738304E-2</v>
      </c>
      <c r="D251" s="121">
        <f>VLOOKUP(B251,'Master sheet'!$B$3:$Z$634,10,FALSE)</f>
        <v>-1.5445376870281873</v>
      </c>
      <c r="E251" s="120">
        <f>VLOOKUP(B251,'Master sheet'!$B$3:$Z$634,16,FALSE)</f>
        <v>0.74831251420108147</v>
      </c>
      <c r="F251" s="121">
        <f>VLOOKUP(B251,'Master sheet'!$B$3:$Z$634,17,FALSE)</f>
        <v>1.0328494458605326</v>
      </c>
      <c r="G251" s="120">
        <f>VLOOKUP(B251,'Master sheet'!$B$3:$Z$634,21,FALSE)</f>
        <v>0.15975103734439833</v>
      </c>
      <c r="H251" s="121">
        <f>VLOOKUP(B251,'Master sheet'!$B$3:$Z$634,22,FALSE)</f>
        <v>-0.12231218428976624</v>
      </c>
      <c r="I251" s="120">
        <f>VLOOKUP(B251,'Master sheet'!$B$3:$Z$634,24,FALSE)</f>
        <v>1.0143707657565226E-2</v>
      </c>
      <c r="J251" s="121">
        <f>-VLOOKUP(B251,'Master sheet'!$B$3:$Z$634,25,FALSE)</f>
        <v>1.491547015893754</v>
      </c>
      <c r="K251" s="185" t="str">
        <f>VLOOKUP(B251,RUC_PCON_2011_EN_LU!$A$2:$N$534,14)</f>
        <v>Predominantly Urban</v>
      </c>
      <c r="L251" s="185" t="str">
        <f>VLOOKUP(B251,'City and Town classifications'!$A$3:$G$634,4,FALSE)</f>
        <v>Medium Town in Conurbation</v>
      </c>
      <c r="M251" s="188">
        <f t="shared" si="38"/>
        <v>2</v>
      </c>
      <c r="N251" s="188" t="str">
        <f>VLOOKUP(A251,'BRES data'!$A$11:$AB$643,28,FALSE)</f>
        <v>Mid</v>
      </c>
      <c r="O251" s="188" t="str">
        <f>IF(ISNUMBER(MATCH(A251,'Red Wall MP List'!$A$3:$A$52,0)),"Yes","No")</f>
        <v>No</v>
      </c>
      <c r="P251" s="121"/>
      <c r="Q251" s="121">
        <f t="shared" si="33"/>
        <v>0.13409265321698335</v>
      </c>
      <c r="R251" s="121">
        <f t="shared" si="34"/>
        <v>1.401527175170364</v>
      </c>
      <c r="S251" s="186">
        <f t="shared" si="39"/>
        <v>110.82384294699708</v>
      </c>
      <c r="T251" s="121"/>
      <c r="U251" s="121"/>
      <c r="V251" s="121"/>
      <c r="W251" s="121"/>
      <c r="X251" s="121"/>
      <c r="Y251" s="121"/>
      <c r="Z251" s="121"/>
      <c r="AA251" s="121"/>
      <c r="AB251" s="121"/>
      <c r="AC251" s="121"/>
      <c r="AD251" s="121"/>
      <c r="AE251" s="145">
        <f t="shared" si="35"/>
        <v>0.2143866476090833</v>
      </c>
      <c r="AF251" s="121">
        <f t="shared" si="36"/>
        <v>1.4236397353696271</v>
      </c>
      <c r="AG251" s="186">
        <f t="shared" si="37"/>
        <v>117.72884847506251</v>
      </c>
    </row>
    <row r="252" spans="1:33" ht="29">
      <c r="A252" s="209" t="str">
        <f>'Master sheet'!A594</f>
        <v>East Kilbride, Strathaven and Lesmahagow</v>
      </c>
      <c r="B252" s="142" t="str">
        <f>VLOOKUP('Master sheet'!A594,Westminster_Parliamentary_Const!$A$2:$C$651,2,FALSE)</f>
        <v>S14000019</v>
      </c>
      <c r="C252" s="120">
        <f>VLOOKUP(B252,'Master sheet'!$B$3:$Z$634,9,FALSE)</f>
        <v>9.384202317682333E-2</v>
      </c>
      <c r="D252" s="121">
        <f>VLOOKUP(B252,'Master sheet'!$B$3:$Z$634,10,FALSE)</f>
        <v>-0.10255978789306003</v>
      </c>
      <c r="E252" s="120">
        <f>VLOOKUP(B252,'Master sheet'!$B$3:$Z$634,16,FALSE)</f>
        <v>0.60329656068794357</v>
      </c>
      <c r="F252" s="121">
        <f>VLOOKUP(B252,'Master sheet'!$B$3:$Z$634,17,FALSE)</f>
        <v>0.55084282311083888</v>
      </c>
      <c r="G252" s="120">
        <f>VLOOKUP(B252,'Master sheet'!$B$3:$Z$634,21,FALSE)</f>
        <v>0.15517241379310345</v>
      </c>
      <c r="H252" s="121">
        <f>VLOOKUP(B252,'Master sheet'!$B$3:$Z$634,22,FALSE)</f>
        <v>-0.25333938842206299</v>
      </c>
      <c r="I252" s="120">
        <f>VLOOKUP(B252,'Master sheet'!$B$3:$Z$634,24,FALSE)</f>
        <v>2.0955544200306431E-2</v>
      </c>
      <c r="J252" s="121">
        <f>-VLOOKUP(B252,'Master sheet'!$B$3:$Z$634,25,FALSE)</f>
        <v>0.35302462291500897</v>
      </c>
      <c r="K252" s="185" t="str">
        <f>VLOOKUP(B252,RUC_PCON_2011_EN_LU!$A$2:$N$534,14)</f>
        <v>Urban with Significant Rural</v>
      </c>
      <c r="L252" s="185" t="str">
        <f>VLOOKUP(B252,'City and Town classifications'!$A$3:$G$634,4,FALSE)</f>
        <v>Large Town</v>
      </c>
      <c r="M252" s="188">
        <f t="shared" si="38"/>
        <v>3</v>
      </c>
      <c r="N252" s="188" t="str">
        <f>VLOOKUP(A252,'BRES data'!$A$11:$AB$643,28,FALSE)</f>
        <v>High</v>
      </c>
      <c r="O252" s="188" t="str">
        <f>IF(ISNUMBER(MATCH(A252,'Red Wall MP List'!$A$3:$A$52,0)),"Yes","No")</f>
        <v>No</v>
      </c>
      <c r="P252" s="121"/>
      <c r="Q252" s="121">
        <f t="shared" si="33"/>
        <v>0.1330721841221123</v>
      </c>
      <c r="R252" s="121">
        <f t="shared" si="34"/>
        <v>1.400506706075493</v>
      </c>
      <c r="S252" s="186">
        <f t="shared" si="39"/>
        <v>110.74315075015224</v>
      </c>
      <c r="T252" s="121"/>
      <c r="U252" s="121"/>
      <c r="V252" s="121"/>
      <c r="W252" s="121"/>
      <c r="X252" s="121"/>
      <c r="Y252" s="121"/>
      <c r="Z252" s="121"/>
      <c r="AA252" s="121"/>
      <c r="AB252" s="121"/>
      <c r="AC252" s="121"/>
      <c r="AD252" s="121"/>
      <c r="AE252" s="145">
        <f t="shared" si="35"/>
        <v>0.13699206742768122</v>
      </c>
      <c r="AF252" s="121">
        <f t="shared" si="36"/>
        <v>1.3462451551882251</v>
      </c>
      <c r="AG252" s="186">
        <f t="shared" si="37"/>
        <v>111.32865144726483</v>
      </c>
    </row>
    <row r="253" spans="1:33">
      <c r="A253" s="209" t="str">
        <f>'Master sheet'!A247</f>
        <v>Stone</v>
      </c>
      <c r="B253" s="142" t="str">
        <f>VLOOKUP('Master sheet'!A247,Westminster_Parliamentary_Const!$A$2:$C$651,2,FALSE)</f>
        <v>E14000975</v>
      </c>
      <c r="C253" s="120">
        <f>VLOOKUP(B253,'Master sheet'!$B$3:$Z$634,9,FALSE)</f>
        <v>9.0804412688260519E-2</v>
      </c>
      <c r="D253" s="121">
        <f>VLOOKUP(B253,'Master sheet'!$B$3:$Z$634,10,FALSE)</f>
        <v>-0.21737428556170693</v>
      </c>
      <c r="E253" s="120">
        <f>VLOOKUP(B253,'Master sheet'!$B$3:$Z$634,16,FALSE)</f>
        <v>0.30473791576824572</v>
      </c>
      <c r="F253" s="121">
        <f>VLOOKUP(B253,'Master sheet'!$B$3:$Z$634,17,FALSE)</f>
        <v>-0.44151174646712937</v>
      </c>
      <c r="G253" s="120">
        <f>VLOOKUP(B253,'Master sheet'!$B$3:$Z$634,21,FALSE)</f>
        <v>0.1487758945386064</v>
      </c>
      <c r="H253" s="121">
        <f>VLOOKUP(B253,'Master sheet'!$B$3:$Z$634,22,FALSE)</f>
        <v>-0.43638960530615789</v>
      </c>
      <c r="I253" s="120">
        <f>VLOOKUP(B253,'Master sheet'!$B$3:$Z$634,24,FALSE)</f>
        <v>1.4301547869291165E-2</v>
      </c>
      <c r="J253" s="121">
        <f>-VLOOKUP(B253,'Master sheet'!$B$3:$Z$634,25,FALSE)</f>
        <v>1.0537125953710338</v>
      </c>
      <c r="K253" s="185" t="str">
        <f>VLOOKUP(B253,RUC_PCON_2011_EN_LU!$A$2:$N$534,14)</f>
        <v>Predominantly Rural</v>
      </c>
      <c r="L253" s="185" t="str">
        <f>VLOOKUP(B253,'City and Town classifications'!$A$3:$G$634,4,FALSE)</f>
        <v>Village or smaller</v>
      </c>
      <c r="M253" s="188">
        <f t="shared" si="38"/>
        <v>3</v>
      </c>
      <c r="N253" s="188" t="str">
        <f>VLOOKUP(A253,'BRES data'!$A$11:$AB$643,28,FALSE)</f>
        <v>High</v>
      </c>
      <c r="O253" s="188" t="str">
        <f>IF(ISNUMBER(MATCH(A253,'Red Wall MP List'!$A$3:$A$52,0)),"Yes","No")</f>
        <v>No</v>
      </c>
      <c r="P253" s="121"/>
      <c r="Q253" s="121">
        <f t="shared" si="33"/>
        <v>0.13246254464089444</v>
      </c>
      <c r="R253" s="121">
        <f t="shared" si="34"/>
        <v>1.3998970665942752</v>
      </c>
      <c r="S253" s="186">
        <f t="shared" si="39"/>
        <v>110.69494434265781</v>
      </c>
      <c r="T253" s="121"/>
      <c r="U253" s="121"/>
      <c r="V253" s="121"/>
      <c r="W253" s="121"/>
      <c r="X253" s="121"/>
      <c r="Y253" s="121"/>
      <c r="Z253" s="121"/>
      <c r="AA253" s="121"/>
      <c r="AB253" s="121"/>
      <c r="AC253" s="121"/>
      <c r="AD253" s="121"/>
      <c r="AE253" s="145">
        <f t="shared" si="35"/>
        <v>-1.0390760490990081E-2</v>
      </c>
      <c r="AF253" s="121">
        <f t="shared" si="36"/>
        <v>1.1988623272695538</v>
      </c>
      <c r="AG253" s="186">
        <f t="shared" si="37"/>
        <v>99.140729050340099</v>
      </c>
    </row>
    <row r="254" spans="1:33" ht="29">
      <c r="A254" s="209" t="str">
        <f>'Master sheet'!A590</f>
        <v>Dundee East</v>
      </c>
      <c r="B254" s="142" t="str">
        <f>VLOOKUP('Master sheet'!A590,Westminster_Parliamentary_Const!$A$2:$C$651,2,FALSE)</f>
        <v>S14000015</v>
      </c>
      <c r="C254" s="120">
        <f>VLOOKUP(B254,'Master sheet'!$B$3:$Z$634,9,FALSE)</f>
        <v>0.12799165656372569</v>
      </c>
      <c r="D254" s="121">
        <f>VLOOKUP(B254,'Master sheet'!$B$3:$Z$634,10,FALSE)</f>
        <v>1.1882156481440782</v>
      </c>
      <c r="E254" s="120">
        <f>VLOOKUP(B254,'Master sheet'!$B$3:$Z$634,16,FALSE)</f>
        <v>6.0910826711594347E-2</v>
      </c>
      <c r="F254" s="121">
        <f>VLOOKUP(B254,'Master sheet'!$B$3:$Z$634,17,FALSE)</f>
        <v>-1.2519485907170822</v>
      </c>
      <c r="G254" s="120">
        <f>VLOOKUP(B254,'Master sheet'!$B$3:$Z$634,21,FALSE)</f>
        <v>0.15225563909774437</v>
      </c>
      <c r="H254" s="121">
        <f>VLOOKUP(B254,'Master sheet'!$B$3:$Z$634,22,FALSE)</f>
        <v>-0.33680919744548654</v>
      </c>
      <c r="I254" s="120">
        <f>VLOOKUP(B254,'Master sheet'!$B$3:$Z$634,24,FALSE)</f>
        <v>2.4332344213649826E-2</v>
      </c>
      <c r="J254" s="121">
        <f>-VLOOKUP(B254,'Master sheet'!$B$3:$Z$634,25,FALSE)</f>
        <v>-2.5636637376896076E-3</v>
      </c>
      <c r="K254" s="185" t="str">
        <f>VLOOKUP(B254,RUC_PCON_2011_EN_LU!$A$2:$N$534,14)</f>
        <v>Urban with Significant Rural</v>
      </c>
      <c r="L254" s="185" t="str">
        <f>VLOOKUP(B254,'City and Town classifications'!$A$3:$G$634,4,FALSE)</f>
        <v>Large Town</v>
      </c>
      <c r="M254" s="188">
        <f t="shared" si="38"/>
        <v>3</v>
      </c>
      <c r="N254" s="188" t="str">
        <f>VLOOKUP(A254,'BRES data'!$A$11:$AB$643,28,FALSE)</f>
        <v>High</v>
      </c>
      <c r="O254" s="188" t="str">
        <f>IF(ISNUMBER(MATCH(A254,'Red Wall MP List'!$A$3:$A$52,0)),"Yes","No")</f>
        <v>No</v>
      </c>
      <c r="P254" s="121"/>
      <c r="Q254" s="121">
        <f t="shared" si="33"/>
        <v>0.13042436344170141</v>
      </c>
      <c r="R254" s="121">
        <f t="shared" si="34"/>
        <v>1.3978588853950822</v>
      </c>
      <c r="S254" s="186">
        <f t="shared" si="39"/>
        <v>110.53377795422196</v>
      </c>
      <c r="T254" s="121"/>
      <c r="U254" s="121"/>
      <c r="V254" s="121"/>
      <c r="W254" s="121"/>
      <c r="X254" s="121"/>
      <c r="Y254" s="121"/>
      <c r="Z254" s="121"/>
      <c r="AA254" s="121"/>
      <c r="AB254" s="121"/>
      <c r="AC254" s="121"/>
      <c r="AD254" s="121"/>
      <c r="AE254" s="145">
        <f t="shared" si="35"/>
        <v>-0.10077645093904504</v>
      </c>
      <c r="AF254" s="121">
        <f t="shared" si="36"/>
        <v>1.1084766368214989</v>
      </c>
      <c r="AG254" s="186">
        <f t="shared" si="37"/>
        <v>91.666223393675367</v>
      </c>
    </row>
    <row r="255" spans="1:33">
      <c r="A255" s="209" t="str">
        <f>'Master sheet'!A419</f>
        <v>East Worthing and Shoreham</v>
      </c>
      <c r="B255" s="142" t="str">
        <f>VLOOKUP('Master sheet'!A419,Westminster_Parliamentary_Const!$A$2:$C$651,2,FALSE)</f>
        <v>E14000682</v>
      </c>
      <c r="C255" s="120">
        <f>VLOOKUP(B255,'Master sheet'!$B$3:$Z$634,9,FALSE)</f>
        <v>7.390784894405053E-2</v>
      </c>
      <c r="D255" s="121">
        <f>VLOOKUP(B255,'Master sheet'!$B$3:$Z$634,10,FALSE)</f>
        <v>-0.85602446336498494</v>
      </c>
      <c r="E255" s="120">
        <f>VLOOKUP(B255,'Master sheet'!$B$3:$Z$634,16,FALSE)</f>
        <v>0.48591162024585577</v>
      </c>
      <c r="F255" s="121">
        <f>VLOOKUP(B255,'Master sheet'!$B$3:$Z$634,17,FALSE)</f>
        <v>0.16067665633085948</v>
      </c>
      <c r="G255" s="120">
        <f>VLOOKUP(B255,'Master sheet'!$B$3:$Z$634,21,FALSE)</f>
        <v>0.17268445839874411</v>
      </c>
      <c r="H255" s="121">
        <f>VLOOKUP(B255,'Master sheet'!$B$3:$Z$634,22,FALSE)</f>
        <v>0.24780559928242821</v>
      </c>
      <c r="I255" s="120">
        <f>VLOOKUP(B255,'Master sheet'!$B$3:$Z$634,24,FALSE)</f>
        <v>1.4411943013034056E-2</v>
      </c>
      <c r="J255" s="121">
        <f>-VLOOKUP(B255,'Master sheet'!$B$3:$Z$634,25,FALSE)</f>
        <v>1.0420876191026149</v>
      </c>
      <c r="K255" s="185" t="str">
        <f>VLOOKUP(B255,RUC_PCON_2011_EN_LU!$A$2:$N$534,14)</f>
        <v>Predominantly Urban</v>
      </c>
      <c r="L255" s="185" t="str">
        <f>VLOOKUP(B255,'City and Town classifications'!$A$3:$G$634,4,FALSE)</f>
        <v>Medium Town</v>
      </c>
      <c r="M255" s="188">
        <f t="shared" si="38"/>
        <v>3</v>
      </c>
      <c r="N255" s="188" t="str">
        <f>VLOOKUP(A255,'BRES data'!$A$11:$AB$643,28,FALSE)</f>
        <v>High</v>
      </c>
      <c r="O255" s="188" t="str">
        <f>IF(ISNUMBER(MATCH(A255,'Red Wall MP List'!$A$3:$A$52,0)),"Yes","No")</f>
        <v>No</v>
      </c>
      <c r="P255" s="121"/>
      <c r="Q255" s="121">
        <f t="shared" si="33"/>
        <v>0.13010142784809128</v>
      </c>
      <c r="R255" s="121">
        <f t="shared" si="34"/>
        <v>1.3975359498014719</v>
      </c>
      <c r="S255" s="186">
        <f t="shared" si="39"/>
        <v>110.50824226419591</v>
      </c>
      <c r="T255" s="121"/>
      <c r="U255" s="121"/>
      <c r="V255" s="121"/>
      <c r="W255" s="121"/>
      <c r="X255" s="121"/>
      <c r="Y255" s="121"/>
      <c r="Z255" s="121"/>
      <c r="AA255" s="121"/>
      <c r="AB255" s="121"/>
      <c r="AC255" s="121"/>
      <c r="AD255" s="121"/>
      <c r="AE255" s="145">
        <f t="shared" si="35"/>
        <v>0.14863635283772941</v>
      </c>
      <c r="AF255" s="121">
        <f t="shared" si="36"/>
        <v>1.3578894405982733</v>
      </c>
      <c r="AG255" s="186">
        <f t="shared" si="37"/>
        <v>112.29158348588486</v>
      </c>
    </row>
    <row r="256" spans="1:33">
      <c r="A256" s="209" t="str">
        <f>'Master sheet'!A59</f>
        <v>Halton</v>
      </c>
      <c r="B256" s="142" t="str">
        <f>VLOOKUP('Master sheet'!A59,Westminster_Parliamentary_Const!$A$2:$C$651,2,FALSE)</f>
        <v>E14000725</v>
      </c>
      <c r="C256" s="120">
        <f>VLOOKUP(B256,'Master sheet'!$B$3:$Z$634,9,FALSE)</f>
        <v>0.10218531448064978</v>
      </c>
      <c r="D256" s="121">
        <f>VLOOKUP(B256,'Master sheet'!$B$3:$Z$634,10,FALSE)</f>
        <v>0.21279690565234954</v>
      </c>
      <c r="E256" s="120">
        <f>VLOOKUP(B256,'Master sheet'!$B$3:$Z$634,16,FALSE)</f>
        <v>0.49678973224043937</v>
      </c>
      <c r="F256" s="121">
        <f>VLOOKUP(B256,'Master sheet'!$B$3:$Z$634,17,FALSE)</f>
        <v>0.196833519747457</v>
      </c>
      <c r="G256" s="120">
        <f>VLOOKUP(B256,'Master sheet'!$B$3:$Z$634,21,FALSE)</f>
        <v>0.12709030100334448</v>
      </c>
      <c r="H256" s="121">
        <f>VLOOKUP(B256,'Master sheet'!$B$3:$Z$634,22,FALSE)</f>
        <v>-1.0569697117600299</v>
      </c>
      <c r="I256" s="120">
        <f>VLOOKUP(B256,'Master sheet'!$B$3:$Z$634,24,FALSE)</f>
        <v>1.8542448242323095E-2</v>
      </c>
      <c r="J256" s="121">
        <f>-VLOOKUP(B256,'Master sheet'!$B$3:$Z$634,25,FALSE)</f>
        <v>0.60713166326006818</v>
      </c>
      <c r="K256" s="185" t="str">
        <f>VLOOKUP(B256,RUC_PCON_2011_EN_LU!$A$2:$N$534,14)</f>
        <v>Predominantly Urban</v>
      </c>
      <c r="L256" s="185" t="str">
        <f>VLOOKUP(B256,'City and Town classifications'!$A$3:$G$634,4,FALSE)</f>
        <v>Large Town</v>
      </c>
      <c r="M256" s="188">
        <f t="shared" si="38"/>
        <v>3</v>
      </c>
      <c r="N256" s="188" t="str">
        <f>VLOOKUP(A256,'BRES data'!$A$11:$AB$643,28,FALSE)</f>
        <v>Low</v>
      </c>
      <c r="O256" s="188" t="str">
        <f>IF(ISNUMBER(MATCH(A256,'Red Wall MP List'!$A$3:$A$52,0)),"Yes","No")</f>
        <v>No</v>
      </c>
      <c r="P256" s="121"/>
      <c r="Q256" s="121">
        <f t="shared" si="33"/>
        <v>0.12995349096871042</v>
      </c>
      <c r="R256" s="121">
        <f t="shared" si="34"/>
        <v>1.397388012922091</v>
      </c>
      <c r="S256" s="186">
        <f t="shared" si="39"/>
        <v>110.49654435795691</v>
      </c>
      <c r="T256" s="121"/>
      <c r="U256" s="121"/>
      <c r="V256" s="121"/>
      <c r="W256" s="121"/>
      <c r="X256" s="121"/>
      <c r="Y256" s="121"/>
      <c r="Z256" s="121"/>
      <c r="AA256" s="121"/>
      <c r="AB256" s="121"/>
      <c r="AC256" s="121"/>
      <c r="AD256" s="121"/>
      <c r="AE256" s="145">
        <f t="shared" si="35"/>
        <v>-1.0051905775038783E-2</v>
      </c>
      <c r="AF256" s="121">
        <f t="shared" si="36"/>
        <v>1.1992011819855051</v>
      </c>
      <c r="AG256" s="186">
        <f t="shared" si="37"/>
        <v>99.168750869707864</v>
      </c>
    </row>
    <row r="257" spans="1:33">
      <c r="A257" s="209" t="str">
        <f>'Master sheet'!A420</f>
        <v>Eastbourne</v>
      </c>
      <c r="B257" s="142" t="str">
        <f>VLOOKUP('Master sheet'!A420,Westminster_Parliamentary_Const!$A$2:$C$651,2,FALSE)</f>
        <v>E14000684</v>
      </c>
      <c r="C257" s="120">
        <f>VLOOKUP(B257,'Master sheet'!$B$3:$Z$634,9,FALSE)</f>
        <v>8.369230433146771E-2</v>
      </c>
      <c r="D257" s="121">
        <f>VLOOKUP(B257,'Master sheet'!$B$3:$Z$634,10,FALSE)</f>
        <v>-0.48619517336964263</v>
      </c>
      <c r="E257" s="120">
        <f>VLOOKUP(B257,'Master sheet'!$B$3:$Z$634,16,FALSE)</f>
        <v>1.3878965203906375</v>
      </c>
      <c r="F257" s="121">
        <f>VLOOKUP(B257,'Master sheet'!$B$3:$Z$634,17,FALSE)</f>
        <v>3.1587102171736547</v>
      </c>
      <c r="G257" s="120">
        <f>VLOOKUP(B257,'Master sheet'!$B$3:$Z$634,21,FALSE)</f>
        <v>0.17146974063400577</v>
      </c>
      <c r="H257" s="121">
        <f>VLOOKUP(B257,'Master sheet'!$B$3:$Z$634,22,FALSE)</f>
        <v>0.21304382628659313</v>
      </c>
      <c r="I257" s="120">
        <f>VLOOKUP(B257,'Master sheet'!$B$3:$Z$634,24,FALSE)</f>
        <v>3.2018801976618105E-2</v>
      </c>
      <c r="J257" s="121">
        <f>-VLOOKUP(B257,'Master sheet'!$B$3:$Z$634,25,FALSE)</f>
        <v>-0.81197326322890995</v>
      </c>
      <c r="K257" s="185" t="str">
        <f>VLOOKUP(B257,RUC_PCON_2011_EN_LU!$A$2:$N$534,14)</f>
        <v>Predominantly Urban</v>
      </c>
      <c r="L257" s="185" t="str">
        <f>VLOOKUP(B257,'City and Town classifications'!$A$3:$G$634,4,FALSE)</f>
        <v>Large Town</v>
      </c>
      <c r="M257" s="188">
        <f t="shared" si="38"/>
        <v>3</v>
      </c>
      <c r="N257" s="188" t="str">
        <f>VLOOKUP(A257,'BRES data'!$A$11:$AB$643,28,FALSE)</f>
        <v>Very low</v>
      </c>
      <c r="O257" s="188" t="str">
        <f>IF(ISNUMBER(MATCH(A257,'Red Wall MP List'!$A$3:$A$52,0)),"Yes","No")</f>
        <v>No</v>
      </c>
      <c r="P257" s="121"/>
      <c r="Q257" s="121">
        <f t="shared" si="33"/>
        <v>0.12923619504385717</v>
      </c>
      <c r="R257" s="121">
        <f t="shared" si="34"/>
        <v>1.3966707169972379</v>
      </c>
      <c r="S257" s="186">
        <f t="shared" si="39"/>
        <v>110.43982516454362</v>
      </c>
      <c r="T257" s="121"/>
      <c r="U257" s="121"/>
      <c r="V257" s="121"/>
      <c r="W257" s="121"/>
      <c r="X257" s="121"/>
      <c r="Y257" s="121"/>
      <c r="Z257" s="121"/>
      <c r="AA257" s="121"/>
      <c r="AB257" s="121"/>
      <c r="AC257" s="121"/>
      <c r="AD257" s="121"/>
      <c r="AE257" s="145">
        <f t="shared" si="35"/>
        <v>0.51839640171542389</v>
      </c>
      <c r="AF257" s="121">
        <f t="shared" si="36"/>
        <v>1.7276494894759677</v>
      </c>
      <c r="AG257" s="186">
        <f t="shared" si="37"/>
        <v>142.86914021244777</v>
      </c>
    </row>
    <row r="258" spans="1:33">
      <c r="A258" s="209" t="str">
        <f>'Master sheet'!A3</f>
        <v>Berwick-upon-Tweed</v>
      </c>
      <c r="B258" s="142" t="str">
        <f>VLOOKUP('Master sheet'!A3,Westminster_Parliamentary_Const!$A$2:$C$651,2,FALSE)</f>
        <v>E14000554</v>
      </c>
      <c r="C258" s="120">
        <f>VLOOKUP(B258,'Master sheet'!$B$3:$Z$634,9,FALSE)</f>
        <v>0.12312025316455695</v>
      </c>
      <c r="D258" s="121">
        <f>VLOOKUP(B258,'Master sheet'!$B$3:$Z$634,10,FALSE)</f>
        <v>1.0040881122658611</v>
      </c>
      <c r="E258" s="120">
        <f>VLOOKUP(B258,'Master sheet'!$B$3:$Z$634,16,FALSE)</f>
        <v>-9.706501745231208E-2</v>
      </c>
      <c r="F258" s="121">
        <f>VLOOKUP(B258,'Master sheet'!$B$3:$Z$634,17,FALSE)</f>
        <v>-1.7770315300543602</v>
      </c>
      <c r="G258" s="120">
        <f>VLOOKUP(B258,'Master sheet'!$B$3:$Z$634,21,FALSE)</f>
        <v>0.17543859649122806</v>
      </c>
      <c r="H258" s="121">
        <f>VLOOKUP(B258,'Master sheet'!$B$3:$Z$634,22,FALSE)</f>
        <v>0.3266212105703169</v>
      </c>
      <c r="I258" s="120">
        <f>VLOOKUP(B258,'Master sheet'!$B$3:$Z$634,24,FALSE)</f>
        <v>2.3515429524603837E-2</v>
      </c>
      <c r="J258" s="121">
        <f>-VLOOKUP(B258,'Master sheet'!$B$3:$Z$634,25,FALSE)</f>
        <v>8.3460173466597037E-2</v>
      </c>
      <c r="K258" s="185" t="str">
        <f>VLOOKUP(B258,RUC_PCON_2011_EN_LU!$A$2:$N$534,14)</f>
        <v>Predominantly Rural</v>
      </c>
      <c r="L258" s="185" t="str">
        <f>VLOOKUP(B258,'City and Town classifications'!$A$3:$G$634,4,FALSE)</f>
        <v>Village or smaller</v>
      </c>
      <c r="M258" s="188">
        <f t="shared" si="38"/>
        <v>3</v>
      </c>
      <c r="N258" s="188" t="str">
        <f>VLOOKUP(A258,'BRES data'!$A$11:$AB$643,28,FALSE)</f>
        <v>Very high</v>
      </c>
      <c r="O258" s="188" t="str">
        <f>IF(ISNUMBER(MATCH(A258,'Red Wall MP List'!$A$3:$A$52,0)),"Yes","No")</f>
        <v>No</v>
      </c>
      <c r="P258" s="121"/>
      <c r="Q258" s="121">
        <f t="shared" si="33"/>
        <v>0.12078104199681217</v>
      </c>
      <c r="R258" s="121">
        <f t="shared" si="34"/>
        <v>1.388215563950193</v>
      </c>
      <c r="S258" s="186">
        <f t="shared" si="39"/>
        <v>109.77124551087786</v>
      </c>
      <c r="T258" s="121"/>
      <c r="U258" s="121"/>
      <c r="V258" s="121"/>
      <c r="W258" s="121"/>
      <c r="X258" s="121"/>
      <c r="Y258" s="121"/>
      <c r="Z258" s="121"/>
      <c r="AA258" s="121"/>
      <c r="AB258" s="121"/>
      <c r="AC258" s="121"/>
      <c r="AD258" s="121"/>
      <c r="AE258" s="145">
        <f t="shared" si="35"/>
        <v>-9.0715508437896275E-2</v>
      </c>
      <c r="AF258" s="121">
        <f t="shared" si="36"/>
        <v>1.1185375793226475</v>
      </c>
      <c r="AG258" s="186">
        <f t="shared" si="37"/>
        <v>92.498219822130295</v>
      </c>
    </row>
    <row r="259" spans="1:33" ht="29">
      <c r="A259" s="209" t="str">
        <f>'Master sheet'!A240</f>
        <v>Solihull</v>
      </c>
      <c r="B259" s="142" t="str">
        <f>VLOOKUP('Master sheet'!A240,Westminster_Parliamentary_Const!$A$2:$C$651,2,FALSE)</f>
        <v>E14000931</v>
      </c>
      <c r="C259" s="120">
        <f>VLOOKUP(B259,'Master sheet'!$B$3:$Z$634,9,FALSE)</f>
        <v>6.8543008856876059E-2</v>
      </c>
      <c r="D259" s="121">
        <f>VLOOKUP(B259,'Master sheet'!$B$3:$Z$634,10,FALSE)</f>
        <v>-1.058802739908594</v>
      </c>
      <c r="E259" s="120">
        <f>VLOOKUP(B259,'Master sheet'!$B$3:$Z$634,16,FALSE)</f>
        <v>0.46254892827320265</v>
      </c>
      <c r="F259" s="121">
        <f>VLOOKUP(B259,'Master sheet'!$B$3:$Z$634,17,FALSE)</f>
        <v>8.3023322450875653E-2</v>
      </c>
      <c r="G259" s="120">
        <f>VLOOKUP(B259,'Master sheet'!$B$3:$Z$634,21,FALSE)</f>
        <v>0.15878378378378377</v>
      </c>
      <c r="H259" s="121">
        <f>VLOOKUP(B259,'Master sheet'!$B$3:$Z$634,22,FALSE)</f>
        <v>-0.14999223448705579</v>
      </c>
      <c r="I259" s="120">
        <f>VLOOKUP(B259,'Master sheet'!$B$3:$Z$634,24,FALSE)</f>
        <v>1.0542231491136533E-2</v>
      </c>
      <c r="J259" s="121">
        <f>-VLOOKUP(B259,'Master sheet'!$B$3:$Z$634,25,FALSE)</f>
        <v>1.4495811290748963</v>
      </c>
      <c r="K259" s="185" t="str">
        <f>VLOOKUP(B259,RUC_PCON_2011_EN_LU!$A$2:$N$534,14)</f>
        <v>Predominantly Urban</v>
      </c>
      <c r="L259" s="185" t="str">
        <f>VLOOKUP(B259,'City and Town classifications'!$A$3:$G$634,4,FALSE)</f>
        <v>Large Town in Conurbation</v>
      </c>
      <c r="M259" s="188">
        <f t="shared" si="38"/>
        <v>2</v>
      </c>
      <c r="N259" s="188" t="str">
        <f>VLOOKUP(A259,'BRES data'!$A$11:$AB$643,28,FALSE)</f>
        <v>Very low</v>
      </c>
      <c r="O259" s="188" t="str">
        <f>IF(ISNUMBER(MATCH(A259,'Red Wall MP List'!$A$3:$A$52,0)),"Yes","No")</f>
        <v>No</v>
      </c>
      <c r="P259" s="121"/>
      <c r="Q259" s="121">
        <f t="shared" ref="Q259:Q322" si="40">AVERAGE(D259,AVERAGE(F259,H259),J259)</f>
        <v>0.11909797771607078</v>
      </c>
      <c r="R259" s="121">
        <f t="shared" ref="R259:R322" si="41">Q259-MIN($Q$4:$Q$635)</f>
        <v>1.3865324996694515</v>
      </c>
      <c r="S259" s="186">
        <f t="shared" si="39"/>
        <v>109.6381595066797</v>
      </c>
      <c r="T259" s="121"/>
      <c r="U259" s="121"/>
      <c r="V259" s="121"/>
      <c r="W259" s="121"/>
      <c r="X259" s="121"/>
      <c r="Y259" s="121"/>
      <c r="Z259" s="121"/>
      <c r="AA259" s="121"/>
      <c r="AB259" s="121"/>
      <c r="AC259" s="121"/>
      <c r="AD259" s="121"/>
      <c r="AE259" s="145">
        <f t="shared" ref="AE259:AE322" si="42">AVERAGE(D259,F259,H259,J259)</f>
        <v>8.0952369282530579E-2</v>
      </c>
      <c r="AF259" s="121">
        <f t="shared" ref="AF259:AF322" si="43">AE259-MIN($AE$3:$AE$634)</f>
        <v>1.2902054570430743</v>
      </c>
      <c r="AG259" s="186">
        <f t="shared" ref="AG259:AG322" si="44">100*(AF259/AVERAGE($AF$3:$AF$634))</f>
        <v>106.69441079802799</v>
      </c>
    </row>
    <row r="260" spans="1:33" ht="29">
      <c r="A260" s="209" t="str">
        <f>'Master sheet'!A75</f>
        <v>Morecambe and Lunesdale</v>
      </c>
      <c r="B260" s="142" t="str">
        <f>VLOOKUP('Master sheet'!A75,Westminster_Parliamentary_Const!$A$2:$C$651,2,FALSE)</f>
        <v>E14000825</v>
      </c>
      <c r="C260" s="120">
        <f>VLOOKUP(B260,'Master sheet'!$B$3:$Z$634,9,FALSE)</f>
        <v>0.11386351869524816</v>
      </c>
      <c r="D260" s="121">
        <f>VLOOKUP(B260,'Master sheet'!$B$3:$Z$634,10,FALSE)</f>
        <v>0.65420542580971031</v>
      </c>
      <c r="E260" s="120">
        <f>VLOOKUP(B260,'Master sheet'!$B$3:$Z$634,16,FALSE)</f>
        <v>0.10499937395480642</v>
      </c>
      <c r="F260" s="121">
        <f>VLOOKUP(B260,'Master sheet'!$B$3:$Z$634,17,FALSE)</f>
        <v>-1.105406287999225</v>
      </c>
      <c r="G260" s="120">
        <f>VLOOKUP(B260,'Master sheet'!$B$3:$Z$634,21,FALSE)</f>
        <v>0.17444219066937119</v>
      </c>
      <c r="H260" s="121">
        <f>VLOOKUP(B260,'Master sheet'!$B$3:$Z$634,22,FALSE)</f>
        <v>0.29810690543987522</v>
      </c>
      <c r="I260" s="120">
        <f>VLOOKUP(B260,'Master sheet'!$B$3:$Z$634,24,FALSE)</f>
        <v>2.3479080286468168E-2</v>
      </c>
      <c r="J260" s="121">
        <f>-VLOOKUP(B260,'Master sheet'!$B$3:$Z$634,25,FALSE)</f>
        <v>8.728786929066687E-2</v>
      </c>
      <c r="K260" s="185" t="str">
        <f>VLOOKUP(B260,RUC_PCON_2011_EN_LU!$A$2:$N$534,14)</f>
        <v>Urban with Significant Rural</v>
      </c>
      <c r="L260" s="185" t="str">
        <f>VLOOKUP(B260,'City and Town classifications'!$A$3:$G$634,4,FALSE)</f>
        <v>Medium Town</v>
      </c>
      <c r="M260" s="188">
        <f t="shared" ref="M260:M323" si="45">IF(L260="Core City (London)",1,IF(L260="Core City (outside London)",1,IF(L260="Large Town in Conurbation",2,IF(L260="Medium Town in Conurbation",2,IF(L260="Other City",2,3)))))</f>
        <v>3</v>
      </c>
      <c r="N260" s="188" t="str">
        <f>VLOOKUP(A260,'BRES data'!$A$11:$AB$643,28,FALSE)</f>
        <v>High</v>
      </c>
      <c r="O260" s="188" t="str">
        <f>IF(ISNUMBER(MATCH(A260,'Red Wall MP List'!$A$3:$A$52,0)),"Yes","No")</f>
        <v>No</v>
      </c>
      <c r="P260" s="121"/>
      <c r="Q260" s="121">
        <f t="shared" si="40"/>
        <v>0.11261453460690078</v>
      </c>
      <c r="R260" s="121">
        <f t="shared" si="41"/>
        <v>1.3800490565602814</v>
      </c>
      <c r="S260" s="186">
        <f t="shared" si="39"/>
        <v>109.12549011744784</v>
      </c>
      <c r="T260" s="121"/>
      <c r="U260" s="121"/>
      <c r="V260" s="121"/>
      <c r="W260" s="121"/>
      <c r="X260" s="121"/>
      <c r="Y260" s="121"/>
      <c r="Z260" s="121"/>
      <c r="AA260" s="121"/>
      <c r="AB260" s="121"/>
      <c r="AC260" s="121"/>
      <c r="AD260" s="121"/>
      <c r="AE260" s="145">
        <f t="shared" si="42"/>
        <v>-1.6451521864743156E-2</v>
      </c>
      <c r="AF260" s="121">
        <f t="shared" si="43"/>
        <v>1.1928015658958007</v>
      </c>
      <c r="AG260" s="186">
        <f t="shared" si="44"/>
        <v>98.639530299218677</v>
      </c>
    </row>
    <row r="261" spans="1:33">
      <c r="A261" s="209" t="str">
        <f>'Master sheet'!A200</f>
        <v>Sherwood</v>
      </c>
      <c r="B261" s="142" t="str">
        <f>VLOOKUP('Master sheet'!A200,Westminster_Parliamentary_Const!$A$2:$C$651,2,FALSE)</f>
        <v>E14000924</v>
      </c>
      <c r="C261" s="120">
        <f>VLOOKUP(B261,'Master sheet'!$B$3:$Z$634,9,FALSE)</f>
        <v>0.11100555308086228</v>
      </c>
      <c r="D261" s="121">
        <f>VLOOKUP(B261,'Master sheet'!$B$3:$Z$634,10,FALSE)</f>
        <v>0.5461810798293828</v>
      </c>
      <c r="E261" s="120">
        <f>VLOOKUP(B261,'Master sheet'!$B$3:$Z$634,16,FALSE)</f>
        <v>-2.2120302794419192E-2</v>
      </c>
      <c r="F261" s="121">
        <f>VLOOKUP(B261,'Master sheet'!$B$3:$Z$634,17,FALSE)</f>
        <v>-1.5279289456141056</v>
      </c>
      <c r="G261" s="120">
        <f>VLOOKUP(B261,'Master sheet'!$B$3:$Z$634,21,FALSE)</f>
        <v>0.18018018018018017</v>
      </c>
      <c r="H261" s="121">
        <f>VLOOKUP(B261,'Master sheet'!$B$3:$Z$634,22,FALSE)</f>
        <v>0.46231187108487143</v>
      </c>
      <c r="I261" s="120">
        <f>VLOOKUP(B261,'Master sheet'!$B$3:$Z$634,24,FALSE)</f>
        <v>2.125059818152808E-2</v>
      </c>
      <c r="J261" s="121">
        <f>-VLOOKUP(B261,'Master sheet'!$B$3:$Z$634,25,FALSE)</f>
        <v>0.32195445611860934</v>
      </c>
      <c r="K261" s="185" t="str">
        <f>VLOOKUP(B261,RUC_PCON_2011_EN_LU!$A$2:$N$534,14)</f>
        <v>Predominantly Rural</v>
      </c>
      <c r="L261" s="185" t="str">
        <f>VLOOKUP(B261,'City and Town classifications'!$A$3:$G$634,4,FALSE)</f>
        <v>Village or smaller</v>
      </c>
      <c r="M261" s="188">
        <f t="shared" si="45"/>
        <v>3</v>
      </c>
      <c r="N261" s="188" t="str">
        <f>VLOOKUP(A261,'BRES data'!$A$11:$AB$643,28,FALSE)</f>
        <v>Very high</v>
      </c>
      <c r="O261" s="188" t="str">
        <f>IF(ISNUMBER(MATCH(A261,'Red Wall MP List'!$A$3:$A$52,0)),"Yes","No")</f>
        <v>No</v>
      </c>
      <c r="P261" s="121"/>
      <c r="Q261" s="121">
        <f t="shared" si="40"/>
        <v>0.11177566622779168</v>
      </c>
      <c r="R261" s="121">
        <f t="shared" si="41"/>
        <v>1.3792101881811725</v>
      </c>
      <c r="S261" s="186">
        <f t="shared" si="39"/>
        <v>109.05915774862432</v>
      </c>
      <c r="T261" s="121"/>
      <c r="U261" s="121"/>
      <c r="V261" s="121"/>
      <c r="W261" s="121"/>
      <c r="X261" s="121"/>
      <c r="Y261" s="121"/>
      <c r="Z261" s="121"/>
      <c r="AA261" s="121"/>
      <c r="AB261" s="121"/>
      <c r="AC261" s="121"/>
      <c r="AD261" s="121"/>
      <c r="AE261" s="145">
        <f t="shared" si="42"/>
        <v>-4.9370384645310531E-2</v>
      </c>
      <c r="AF261" s="121">
        <f t="shared" si="43"/>
        <v>1.1598827031152332</v>
      </c>
      <c r="AG261" s="186">
        <f t="shared" si="44"/>
        <v>95.917282730553723</v>
      </c>
    </row>
    <row r="262" spans="1:33">
      <c r="A262" s="209" t="str">
        <f>'Master sheet'!A532</f>
        <v>Wells</v>
      </c>
      <c r="B262" s="142" t="str">
        <f>VLOOKUP('Master sheet'!A532,Westminster_Parliamentary_Const!$A$2:$C$651,2,FALSE)</f>
        <v>E14001026</v>
      </c>
      <c r="C262" s="120">
        <f>VLOOKUP(B262,'Master sheet'!$B$3:$Z$634,9,FALSE)</f>
        <v>6.5769682056161585E-2</v>
      </c>
      <c r="D262" s="121">
        <f>VLOOKUP(B262,'Master sheet'!$B$3:$Z$634,10,FALSE)</f>
        <v>-1.163627938759445</v>
      </c>
      <c r="E262" s="120">
        <f>VLOOKUP(B262,'Master sheet'!$B$3:$Z$634,16,FALSE)</f>
        <v>0.53723872822135021</v>
      </c>
      <c r="F262" s="121">
        <f>VLOOKUP(B262,'Master sheet'!$B$3:$Z$634,17,FALSE)</f>
        <v>0.33127861681471482</v>
      </c>
      <c r="G262" s="120">
        <f>VLOOKUP(B262,'Master sheet'!$B$3:$Z$634,21,FALSE)</f>
        <v>0.24618320610687022</v>
      </c>
      <c r="H262" s="121">
        <f>VLOOKUP(B262,'Master sheet'!$B$3:$Z$634,22,FALSE)</f>
        <v>2.3511310444803142</v>
      </c>
      <c r="I262" s="120">
        <f>VLOOKUP(B262,'Master sheet'!$B$3:$Z$634,24,FALSE)</f>
        <v>2.2828261332198174E-2</v>
      </c>
      <c r="J262" s="121">
        <f>-VLOOKUP(B262,'Master sheet'!$B$3:$Z$634,25,FALSE)</f>
        <v>0.15582127249947397</v>
      </c>
      <c r="K262" s="185" t="str">
        <f>VLOOKUP(B262,RUC_PCON_2011_EN_LU!$A$2:$N$534,14)</f>
        <v>Predominantly Rural</v>
      </c>
      <c r="L262" s="185" t="str">
        <f>VLOOKUP(B262,'City and Town classifications'!$A$3:$G$634,4,FALSE)</f>
        <v>Small Town</v>
      </c>
      <c r="M262" s="188">
        <f t="shared" si="45"/>
        <v>3</v>
      </c>
      <c r="N262" s="188" t="str">
        <f>VLOOKUP(A262,'BRES data'!$A$11:$AB$643,28,FALSE)</f>
        <v>High</v>
      </c>
      <c r="O262" s="188" t="str">
        <f>IF(ISNUMBER(MATCH(A262,'Red Wall MP List'!$A$3:$A$52,0)),"Yes","No")</f>
        <v>No</v>
      </c>
      <c r="P262" s="121"/>
      <c r="Q262" s="121">
        <f t="shared" si="40"/>
        <v>0.11113272146251452</v>
      </c>
      <c r="R262" s="121">
        <f t="shared" si="41"/>
        <v>1.3785672434158953</v>
      </c>
      <c r="S262" s="186">
        <f t="shared" si="39"/>
        <v>109.00831777138163</v>
      </c>
      <c r="T262" s="121"/>
      <c r="U262" s="121"/>
      <c r="V262" s="121"/>
      <c r="W262" s="121"/>
      <c r="X262" s="121"/>
      <c r="Y262" s="121"/>
      <c r="Z262" s="121"/>
      <c r="AA262" s="121"/>
      <c r="AB262" s="121"/>
      <c r="AC262" s="121"/>
      <c r="AD262" s="121"/>
      <c r="AE262" s="145">
        <f t="shared" si="42"/>
        <v>0.41865074875876451</v>
      </c>
      <c r="AF262" s="121">
        <f t="shared" si="43"/>
        <v>1.6279038365193084</v>
      </c>
      <c r="AG262" s="186">
        <f t="shared" si="44"/>
        <v>134.620606140777</v>
      </c>
    </row>
    <row r="263" spans="1:33" ht="29">
      <c r="A263" s="209" t="str">
        <f>'Master sheet'!A555</f>
        <v>Vale of Clwyd</v>
      </c>
      <c r="B263" s="142" t="str">
        <f>VLOOKUP('Master sheet'!A555,Westminster_Parliamentary_Const!$A$2:$C$651,2,FALSE)</f>
        <v>W07000060</v>
      </c>
      <c r="C263" s="120">
        <f>VLOOKUP(B263,'Master sheet'!$B$3:$Z$634,9,FALSE)</f>
        <v>0.11835304757542514</v>
      </c>
      <c r="D263" s="121">
        <f>VLOOKUP(B263,'Master sheet'!$B$3:$Z$634,10,FALSE)</f>
        <v>0.82389900735586974</v>
      </c>
      <c r="E263" s="120">
        <f>VLOOKUP(B263,'Master sheet'!$B$3:$Z$634,16,FALSE)</f>
        <v>0.42785155764167776</v>
      </c>
      <c r="F263" s="121">
        <f>VLOOKUP(B263,'Master sheet'!$B$3:$Z$634,17,FALSE)</f>
        <v>-3.2304419299141955E-2</v>
      </c>
      <c r="G263" s="120">
        <f>VLOOKUP(B263,'Master sheet'!$B$3:$Z$634,21,FALSE)</f>
        <v>0.15085158150851583</v>
      </c>
      <c r="H263" s="121">
        <f>VLOOKUP(B263,'Master sheet'!$B$3:$Z$634,22,FALSE)</f>
        <v>-0.37698933855040884</v>
      </c>
      <c r="I263" s="120">
        <f>VLOOKUP(B263,'Master sheet'!$B$3:$Z$634,24,FALSE)</f>
        <v>2.7059729064039528E-2</v>
      </c>
      <c r="J263" s="121">
        <f>-VLOOKUP(B263,'Master sheet'!$B$3:$Z$634,25,FALSE)</f>
        <v>-0.28976637108202202</v>
      </c>
      <c r="K263" s="185" t="str">
        <f>VLOOKUP(B263,RUC_PCON_2011_EN_LU!$A$2:$N$534,14)</f>
        <v>Urban with Significant Rural</v>
      </c>
      <c r="L263" s="185" t="str">
        <f>VLOOKUP(B263,'City and Town classifications'!$A$3:$G$634,4,FALSE)</f>
        <v>Medium Town</v>
      </c>
      <c r="M263" s="188">
        <f t="shared" si="45"/>
        <v>3</v>
      </c>
      <c r="N263" s="188" t="str">
        <f>VLOOKUP(A263,'BRES data'!$A$11:$AB$643,28,FALSE)</f>
        <v>High</v>
      </c>
      <c r="O263" s="188" t="str">
        <f>IF(ISNUMBER(MATCH(A263,'Red Wall MP List'!$A$3:$A$52,0)),"Yes","No")</f>
        <v>Yes</v>
      </c>
      <c r="P263" s="121"/>
      <c r="Q263" s="121">
        <f t="shared" si="40"/>
        <v>0.10982858578302411</v>
      </c>
      <c r="R263" s="121">
        <f t="shared" si="41"/>
        <v>1.3772631077364048</v>
      </c>
      <c r="S263" s="186">
        <f t="shared" si="39"/>
        <v>108.90519502764471</v>
      </c>
      <c r="T263" s="121"/>
      <c r="U263" s="121"/>
      <c r="V263" s="121"/>
      <c r="W263" s="121"/>
      <c r="X263" s="121"/>
      <c r="Y263" s="121"/>
      <c r="Z263" s="121"/>
      <c r="AA263" s="121"/>
      <c r="AB263" s="121"/>
      <c r="AC263" s="121"/>
      <c r="AD263" s="121"/>
      <c r="AE263" s="145">
        <f t="shared" si="42"/>
        <v>3.1209719606074229E-2</v>
      </c>
      <c r="AF263" s="121">
        <f t="shared" si="43"/>
        <v>1.2404628073666182</v>
      </c>
      <c r="AG263" s="186">
        <f t="shared" si="44"/>
        <v>102.58090882065649</v>
      </c>
    </row>
    <row r="264" spans="1:33">
      <c r="A264" s="209" t="str">
        <f>'Master sheet'!A322</f>
        <v>West Suffolk</v>
      </c>
      <c r="B264" s="142" t="str">
        <f>VLOOKUP('Master sheet'!A322,Westminster_Parliamentary_Const!$A$2:$C$651,2,FALSE)</f>
        <v>E14001034</v>
      </c>
      <c r="C264" s="120">
        <f>VLOOKUP(B264,'Master sheet'!$B$3:$Z$634,9,FALSE)</f>
        <v>5.8006246570137691E-2</v>
      </c>
      <c r="D264" s="121">
        <f>VLOOKUP(B264,'Master sheet'!$B$3:$Z$634,10,FALSE)</f>
        <v>-1.4570674527678751</v>
      </c>
      <c r="E264" s="120">
        <f>VLOOKUP(B264,'Master sheet'!$B$3:$Z$634,16,FALSE)</f>
        <v>0.74978703864443275</v>
      </c>
      <c r="F264" s="121">
        <f>VLOOKUP(B264,'Master sheet'!$B$3:$Z$634,17,FALSE)</f>
        <v>1.0377504966062165</v>
      </c>
      <c r="G264" s="120">
        <f>VLOOKUP(B264,'Master sheet'!$B$3:$Z$634,21,FALSE)</f>
        <v>0.17065868263473055</v>
      </c>
      <c r="H264" s="121">
        <f>VLOOKUP(B264,'Master sheet'!$B$3:$Z$634,22,FALSE)</f>
        <v>0.18983364950669332</v>
      </c>
      <c r="I264" s="120">
        <f>VLOOKUP(B264,'Master sheet'!$B$3:$Z$634,24,FALSE)</f>
        <v>1.3196947915514734E-2</v>
      </c>
      <c r="J264" s="121">
        <f>-VLOOKUP(B264,'Master sheet'!$B$3:$Z$634,25,FALSE)</f>
        <v>1.1700306489862711</v>
      </c>
      <c r="K264" s="185" t="str">
        <f>VLOOKUP(B264,RUC_PCON_2011_EN_LU!$A$2:$N$534,14)</f>
        <v>Predominantly Rural</v>
      </c>
      <c r="L264" s="185" t="str">
        <f>VLOOKUP(B264,'City and Town classifications'!$A$3:$G$634,4,FALSE)</f>
        <v>Village or smaller</v>
      </c>
      <c r="M264" s="188">
        <f t="shared" si="45"/>
        <v>3</v>
      </c>
      <c r="N264" s="188" t="str">
        <f>VLOOKUP(A264,'BRES data'!$A$11:$AB$643,28,FALSE)</f>
        <v>Very high</v>
      </c>
      <c r="O264" s="188" t="str">
        <f>IF(ISNUMBER(MATCH(A264,'Red Wall MP List'!$A$3:$A$52,0)),"Yes","No")</f>
        <v>No</v>
      </c>
      <c r="P264" s="121"/>
      <c r="Q264" s="121">
        <f t="shared" si="40"/>
        <v>0.10891842309161696</v>
      </c>
      <c r="R264" s="121">
        <f t="shared" si="41"/>
        <v>1.3763529450449976</v>
      </c>
      <c r="S264" s="186">
        <f t="shared" si="39"/>
        <v>108.83322515866485</v>
      </c>
      <c r="T264" s="121"/>
      <c r="U264" s="121"/>
      <c r="V264" s="121"/>
      <c r="W264" s="121"/>
      <c r="X264" s="121"/>
      <c r="Y264" s="121"/>
      <c r="Z264" s="121"/>
      <c r="AA264" s="121"/>
      <c r="AB264" s="121"/>
      <c r="AC264" s="121"/>
      <c r="AD264" s="121"/>
      <c r="AE264" s="145">
        <f t="shared" si="42"/>
        <v>0.23513683558282647</v>
      </c>
      <c r="AF264" s="121">
        <f t="shared" si="43"/>
        <v>1.4443899233433704</v>
      </c>
      <c r="AG264" s="186">
        <f t="shared" si="44"/>
        <v>119.44479927012486</v>
      </c>
    </row>
    <row r="265" spans="1:33">
      <c r="A265" s="209" t="str">
        <f>'Master sheet'!A510</f>
        <v>Plymouth, Moor View</v>
      </c>
      <c r="B265" s="142" t="str">
        <f>VLOOKUP('Master sheet'!A510,Westminster_Parliamentary_Const!$A$2:$C$651,2,FALSE)</f>
        <v>E14000879</v>
      </c>
      <c r="C265" s="120">
        <f>VLOOKUP(B265,'Master sheet'!$B$3:$Z$634,9,FALSE)</f>
        <v>0.13589388931456478</v>
      </c>
      <c r="D265" s="121">
        <f>VLOOKUP(B265,'Master sheet'!$B$3:$Z$634,10,FALSE)</f>
        <v>1.4869013707423</v>
      </c>
      <c r="E265" s="120">
        <f>VLOOKUP(B265,'Master sheet'!$B$3:$Z$634,16,FALSE)</f>
        <v>6.3217597932236538E-2</v>
      </c>
      <c r="F265" s="121">
        <f>VLOOKUP(B265,'Master sheet'!$B$3:$Z$634,17,FALSE)</f>
        <v>-1.2442813032319355</v>
      </c>
      <c r="G265" s="120">
        <f>VLOOKUP(B265,'Master sheet'!$B$3:$Z$634,21,FALSE)</f>
        <v>0.14092664092664092</v>
      </c>
      <c r="H265" s="121">
        <f>VLOOKUP(B265,'Master sheet'!$B$3:$Z$634,22,FALSE)</f>
        <v>-0.66101295417490447</v>
      </c>
      <c r="I265" s="120">
        <f>VLOOKUP(B265,'Master sheet'!$B$3:$Z$634,24,FALSE)</f>
        <v>2.6349494425719655E-2</v>
      </c>
      <c r="J265" s="121">
        <f>-VLOOKUP(B265,'Master sheet'!$B$3:$Z$634,25,FALSE)</f>
        <v>-0.21497629847967387</v>
      </c>
      <c r="K265" s="185" t="str">
        <f>VLOOKUP(B265,RUC_PCON_2011_EN_LU!$A$2:$N$534,14)</f>
        <v>Predominantly Urban</v>
      </c>
      <c r="L265" s="185" t="str">
        <f>VLOOKUP(B265,'City and Town classifications'!$A$3:$G$634,4,FALSE)</f>
        <v>Other City</v>
      </c>
      <c r="M265" s="188">
        <f t="shared" si="45"/>
        <v>2</v>
      </c>
      <c r="N265" s="188" t="str">
        <f>VLOOKUP(A265,'BRES data'!$A$11:$AB$643,28,FALSE)</f>
        <v>Low</v>
      </c>
      <c r="O265" s="188" t="str">
        <f>IF(ISNUMBER(MATCH(A265,'Red Wall MP List'!$A$3:$A$52,0)),"Yes","No")</f>
        <v>No</v>
      </c>
      <c r="P265" s="121"/>
      <c r="Q265" s="121">
        <f t="shared" si="40"/>
        <v>0.10642598118640206</v>
      </c>
      <c r="R265" s="121">
        <f t="shared" si="41"/>
        <v>1.3738605031397828</v>
      </c>
      <c r="S265" s="186">
        <f t="shared" ref="S265:S328" si="46">100*(R265/AVERAGE($R$4:$R$635))</f>
        <v>108.63613872669862</v>
      </c>
      <c r="T265" s="121"/>
      <c r="U265" s="121"/>
      <c r="V265" s="121"/>
      <c r="W265" s="121"/>
      <c r="X265" s="121"/>
      <c r="Y265" s="121"/>
      <c r="Z265" s="121"/>
      <c r="AA265" s="121"/>
      <c r="AB265" s="121"/>
      <c r="AC265" s="121"/>
      <c r="AD265" s="121"/>
      <c r="AE265" s="145">
        <f t="shared" si="42"/>
        <v>-0.15834229628605345</v>
      </c>
      <c r="AF265" s="121">
        <f t="shared" si="43"/>
        <v>1.0509107914744904</v>
      </c>
      <c r="AG265" s="186">
        <f t="shared" si="44"/>
        <v>86.905776971858373</v>
      </c>
    </row>
    <row r="266" spans="1:33" ht="29">
      <c r="A266" s="209" t="str">
        <f>'Master sheet'!A134</f>
        <v>Leeds Central</v>
      </c>
      <c r="B266" s="142" t="str">
        <f>VLOOKUP('Master sheet'!A134,Westminster_Parliamentary_Const!$A$2:$C$651,2,FALSE)</f>
        <v>E14000777</v>
      </c>
      <c r="C266" s="120">
        <f>VLOOKUP(B266,'Master sheet'!$B$3:$Z$634,9,FALSE)</f>
        <v>0.13360119821833374</v>
      </c>
      <c r="D266" s="121">
        <f>VLOOKUP(B266,'Master sheet'!$B$3:$Z$634,10,FALSE)</f>
        <v>1.4002430656323217</v>
      </c>
      <c r="E266" s="120">
        <f>VLOOKUP(B266,'Master sheet'!$B$3:$Z$634,16,FALSE)</f>
        <v>0.29641737143970787</v>
      </c>
      <c r="F266" s="121">
        <f>VLOOKUP(B266,'Master sheet'!$B$3:$Z$634,17,FALSE)</f>
        <v>-0.46916772068292006</v>
      </c>
      <c r="G266" s="120">
        <f>VLOOKUP(B266,'Master sheet'!$B$3:$Z$634,21,FALSE)</f>
        <v>0.17876344086021506</v>
      </c>
      <c r="H266" s="121">
        <f>VLOOKUP(B266,'Master sheet'!$B$3:$Z$634,22,FALSE)</f>
        <v>0.42176881485854734</v>
      </c>
      <c r="I266" s="120">
        <f>VLOOKUP(B266,'Master sheet'!$B$3:$Z$634,24,FALSE)</f>
        <v>3.4349193691298963E-2</v>
      </c>
      <c r="J266" s="121">
        <f>-VLOOKUP(B266,'Master sheet'!$B$3:$Z$634,25,FALSE)</f>
        <v>-1.057371271336754</v>
      </c>
      <c r="K266" s="185" t="str">
        <f>VLOOKUP(B266,RUC_PCON_2011_EN_LU!$A$2:$N$534,14)</f>
        <v>Predominantly Urban</v>
      </c>
      <c r="L266" s="185" t="str">
        <f>VLOOKUP(B266,'City and Town classifications'!$A$3:$G$634,4,FALSE)</f>
        <v>Core City (outside London)</v>
      </c>
      <c r="M266" s="188">
        <f t="shared" si="45"/>
        <v>1</v>
      </c>
      <c r="N266" s="188" t="str">
        <f>VLOOKUP(A266,'BRES data'!$A$11:$AB$643,28,FALSE)</f>
        <v>Very low</v>
      </c>
      <c r="O266" s="188" t="str">
        <f>IF(ISNUMBER(MATCH(A266,'Red Wall MP List'!$A$3:$A$52,0)),"Yes","No")</f>
        <v>No</v>
      </c>
      <c r="P266" s="121"/>
      <c r="Q266" s="121">
        <f t="shared" si="40"/>
        <v>0.10639078046112711</v>
      </c>
      <c r="R266" s="121">
        <f t="shared" si="41"/>
        <v>1.3738253024145077</v>
      </c>
      <c r="S266" s="186">
        <f t="shared" si="46"/>
        <v>108.63335527753071</v>
      </c>
      <c r="T266" s="121"/>
      <c r="U266" s="121"/>
      <c r="V266" s="121"/>
      <c r="W266" s="121"/>
      <c r="X266" s="121"/>
      <c r="Y266" s="121"/>
      <c r="Z266" s="121"/>
      <c r="AA266" s="121"/>
      <c r="AB266" s="121"/>
      <c r="AC266" s="121"/>
      <c r="AD266" s="121"/>
      <c r="AE266" s="145">
        <f t="shared" si="42"/>
        <v>7.3868222117798699E-2</v>
      </c>
      <c r="AF266" s="121">
        <f t="shared" si="43"/>
        <v>1.2831213098783425</v>
      </c>
      <c r="AG266" s="186">
        <f t="shared" si="44"/>
        <v>106.10858246842238</v>
      </c>
    </row>
    <row r="267" spans="1:33" ht="29">
      <c r="A267" s="209" t="str">
        <f>'Master sheet'!A115</f>
        <v>Calder Valley</v>
      </c>
      <c r="B267" s="142" t="str">
        <f>VLOOKUP('Master sheet'!A115,Westminster_Parliamentary_Const!$A$2:$C$651,2,FALSE)</f>
        <v>E14000614</v>
      </c>
      <c r="C267" s="120">
        <f>VLOOKUP(B267,'Master sheet'!$B$3:$Z$634,9,FALSE)</f>
        <v>7.2512129408342757E-2</v>
      </c>
      <c r="D267" s="121">
        <f>VLOOKUP(B267,'Master sheet'!$B$3:$Z$634,10,FALSE)</f>
        <v>-0.90877936330425391</v>
      </c>
      <c r="E267" s="120">
        <f>VLOOKUP(B267,'Master sheet'!$B$3:$Z$634,16,FALSE)</f>
        <v>0.63828225536707739</v>
      </c>
      <c r="F267" s="121">
        <f>VLOOKUP(B267,'Master sheet'!$B$3:$Z$634,17,FALSE)</f>
        <v>0.66712890149264581</v>
      </c>
      <c r="G267" s="120">
        <f>VLOOKUP(B267,'Master sheet'!$B$3:$Z$634,21,FALSE)</f>
        <v>0.15338345864661654</v>
      </c>
      <c r="H267" s="121">
        <f>VLOOKUP(B267,'Master sheet'!$B$3:$Z$634,22,FALSE)</f>
        <v>-0.30453420462309633</v>
      </c>
      <c r="I267" s="120">
        <f>VLOOKUP(B267,'Master sheet'!$B$3:$Z$634,24,FALSE)</f>
        <v>1.4385656711790817E-2</v>
      </c>
      <c r="J267" s="121">
        <f>-VLOOKUP(B267,'Master sheet'!$B$3:$Z$634,25,FALSE)</f>
        <v>1.0448556541608314</v>
      </c>
      <c r="K267" s="185" t="str">
        <f>VLOOKUP(B267,RUC_PCON_2011_EN_LU!$A$2:$N$534,14)</f>
        <v>Urban with Significant Rural</v>
      </c>
      <c r="L267" s="185" t="str">
        <f>VLOOKUP(B267,'City and Town classifications'!$A$3:$G$634,4,FALSE)</f>
        <v>Village or smaller</v>
      </c>
      <c r="M267" s="188">
        <f t="shared" si="45"/>
        <v>3</v>
      </c>
      <c r="N267" s="188" t="str">
        <f>VLOOKUP(A267,'BRES data'!$A$11:$AB$643,28,FALSE)</f>
        <v>Mid</v>
      </c>
      <c r="O267" s="188" t="str">
        <f>IF(ISNUMBER(MATCH(A267,'Red Wall MP List'!$A$3:$A$52,0)),"Yes","No")</f>
        <v>No</v>
      </c>
      <c r="P267" s="121"/>
      <c r="Q267" s="121">
        <f t="shared" si="40"/>
        <v>0.10579121309711741</v>
      </c>
      <c r="R267" s="121">
        <f t="shared" si="41"/>
        <v>1.3732257350504982</v>
      </c>
      <c r="S267" s="186">
        <f t="shared" si="46"/>
        <v>108.58594530891767</v>
      </c>
      <c r="T267" s="121"/>
      <c r="U267" s="121"/>
      <c r="V267" s="121"/>
      <c r="W267" s="121"/>
      <c r="X267" s="121"/>
      <c r="Y267" s="121"/>
      <c r="Z267" s="121"/>
      <c r="AA267" s="121"/>
      <c r="AB267" s="121"/>
      <c r="AC267" s="121"/>
      <c r="AD267" s="121"/>
      <c r="AE267" s="145">
        <f t="shared" si="42"/>
        <v>0.12466774693153174</v>
      </c>
      <c r="AF267" s="121">
        <f t="shared" si="43"/>
        <v>1.3339208346920757</v>
      </c>
      <c r="AG267" s="186">
        <f t="shared" si="44"/>
        <v>110.30948344836618</v>
      </c>
    </row>
    <row r="268" spans="1:33">
      <c r="A268" s="209" t="str">
        <f>'Master sheet'!A42</f>
        <v>Bolton West</v>
      </c>
      <c r="B268" s="142" t="str">
        <f>VLOOKUP('Master sheet'!A42,Westminster_Parliamentary_Const!$A$2:$C$651,2,FALSE)</f>
        <v>E14000580</v>
      </c>
      <c r="C268" s="120">
        <f>VLOOKUP(B268,'Master sheet'!$B$3:$Z$634,9,FALSE)</f>
        <v>9.4023450544792025E-2</v>
      </c>
      <c r="D268" s="121">
        <f>VLOOKUP(B268,'Master sheet'!$B$3:$Z$634,10,FALSE)</f>
        <v>-9.5702262151987794E-2</v>
      </c>
      <c r="E268" s="120">
        <f>VLOOKUP(B268,'Master sheet'!$B$3:$Z$634,16,FALSE)</f>
        <v>0.21926916994101853</v>
      </c>
      <c r="F268" s="121">
        <f>VLOOKUP(B268,'Master sheet'!$B$3:$Z$634,17,FALSE)</f>
        <v>-0.72559429413731735</v>
      </c>
      <c r="G268" s="120">
        <f>VLOOKUP(B268,'Master sheet'!$B$3:$Z$634,21,FALSE)</f>
        <v>0.13918305597579425</v>
      </c>
      <c r="H268" s="121">
        <f>VLOOKUP(B268,'Master sheet'!$B$3:$Z$634,22,FALSE)</f>
        <v>-0.71090940421434434</v>
      </c>
      <c r="I268" s="120">
        <f>VLOOKUP(B268,'Master sheet'!$B$3:$Z$634,24,FALSE)</f>
        <v>1.3634677219886315E-2</v>
      </c>
      <c r="J268" s="121">
        <f>-VLOOKUP(B268,'Master sheet'!$B$3:$Z$634,25,FALSE)</f>
        <v>1.1239362955320797</v>
      </c>
      <c r="K268" s="185" t="str">
        <f>VLOOKUP(B268,RUC_PCON_2011_EN_LU!$A$2:$N$534,14)</f>
        <v>Predominantly Urban</v>
      </c>
      <c r="L268" s="185" t="str">
        <f>VLOOKUP(B268,'City and Town classifications'!$A$3:$G$634,4,FALSE)</f>
        <v>Small Town</v>
      </c>
      <c r="M268" s="188">
        <f t="shared" si="45"/>
        <v>3</v>
      </c>
      <c r="N268" s="188" t="str">
        <f>VLOOKUP(A268,'BRES data'!$A$11:$AB$643,28,FALSE)</f>
        <v>Low</v>
      </c>
      <c r="O268" s="188" t="str">
        <f>IF(ISNUMBER(MATCH(A268,'Red Wall MP List'!$A$3:$A$52,0)),"Yes","No")</f>
        <v>No</v>
      </c>
      <c r="P268" s="121"/>
      <c r="Q268" s="121">
        <f t="shared" si="40"/>
        <v>0.10332739473475372</v>
      </c>
      <c r="R268" s="121">
        <f t="shared" si="41"/>
        <v>1.3707619166881344</v>
      </c>
      <c r="S268" s="186">
        <f t="shared" si="46"/>
        <v>108.39112224442209</v>
      </c>
      <c r="T268" s="121"/>
      <c r="U268" s="121"/>
      <c r="V268" s="121"/>
      <c r="W268" s="121"/>
      <c r="X268" s="121"/>
      <c r="Y268" s="121"/>
      <c r="Z268" s="121"/>
      <c r="AA268" s="121"/>
      <c r="AB268" s="121"/>
      <c r="AC268" s="121"/>
      <c r="AD268" s="121"/>
      <c r="AE268" s="145">
        <f t="shared" si="42"/>
        <v>-0.10206741624289239</v>
      </c>
      <c r="AF268" s="121">
        <f t="shared" si="43"/>
        <v>1.1071856715176516</v>
      </c>
      <c r="AG268" s="186">
        <f t="shared" si="44"/>
        <v>91.559466146833188</v>
      </c>
    </row>
    <row r="269" spans="1:33">
      <c r="A269" s="209" t="str">
        <f>'Master sheet'!A484</f>
        <v>Bridgwater and West Somerset</v>
      </c>
      <c r="B269" s="142" t="str">
        <f>VLOOKUP('Master sheet'!A484,Westminster_Parliamentary_Const!$A$2:$C$651,2,FALSE)</f>
        <v>E14000595</v>
      </c>
      <c r="C269" s="120">
        <f>VLOOKUP(B269,'Master sheet'!$B$3:$Z$634,9,FALSE)</f>
        <v>8.9997052350384202E-2</v>
      </c>
      <c r="D269" s="121">
        <f>VLOOKUP(B269,'Master sheet'!$B$3:$Z$634,10,FALSE)</f>
        <v>-0.24789059829498175</v>
      </c>
      <c r="E269" s="120">
        <f>VLOOKUP(B269,'Master sheet'!$B$3:$Z$634,16,FALSE)</f>
        <v>0.30113336122928769</v>
      </c>
      <c r="F269" s="121">
        <f>VLOOKUP(B269,'Master sheet'!$B$3:$Z$634,17,FALSE)</f>
        <v>-0.45349262938207591</v>
      </c>
      <c r="G269" s="120">
        <f>VLOOKUP(B269,'Master sheet'!$B$3:$Z$634,21,FALSE)</f>
        <v>0.16133518776077885</v>
      </c>
      <c r="H269" s="121">
        <f>VLOOKUP(B269,'Master sheet'!$B$3:$Z$634,22,FALSE)</f>
        <v>-7.6978297880901825E-2</v>
      </c>
      <c r="I269" s="120">
        <f>VLOOKUP(B269,'Master sheet'!$B$3:$Z$634,24,FALSE)</f>
        <v>1.6550169109357471E-2</v>
      </c>
      <c r="J269" s="121">
        <f>-VLOOKUP(B269,'Master sheet'!$B$3:$Z$634,25,FALSE)</f>
        <v>0.81692529054797713</v>
      </c>
      <c r="K269" s="185" t="str">
        <f>VLOOKUP(B269,RUC_PCON_2011_EN_LU!$A$2:$N$534,14)</f>
        <v>Predominantly Rural</v>
      </c>
      <c r="L269" s="185" t="str">
        <f>VLOOKUP(B269,'City and Town classifications'!$A$3:$G$634,4,FALSE)</f>
        <v>Village or smaller</v>
      </c>
      <c r="M269" s="188">
        <f t="shared" si="45"/>
        <v>3</v>
      </c>
      <c r="N269" s="188" t="str">
        <f>VLOOKUP(A269,'BRES data'!$A$11:$AB$643,28,FALSE)</f>
        <v>Very high</v>
      </c>
      <c r="O269" s="188" t="str">
        <f>IF(ISNUMBER(MATCH(A269,'Red Wall MP List'!$A$3:$A$52,0)),"Yes","No")</f>
        <v>No</v>
      </c>
      <c r="P269" s="121"/>
      <c r="Q269" s="121">
        <f t="shared" si="40"/>
        <v>0.10126640954050219</v>
      </c>
      <c r="R269" s="121">
        <f t="shared" si="41"/>
        <v>1.3687009314938829</v>
      </c>
      <c r="S269" s="186">
        <f t="shared" si="46"/>
        <v>108.22815266129145</v>
      </c>
      <c r="T269" s="121"/>
      <c r="U269" s="121"/>
      <c r="V269" s="121"/>
      <c r="W269" s="121"/>
      <c r="X269" s="121"/>
      <c r="Y269" s="121"/>
      <c r="Z269" s="121"/>
      <c r="AA269" s="121"/>
      <c r="AB269" s="121"/>
      <c r="AC269" s="121"/>
      <c r="AD269" s="121"/>
      <c r="AE269" s="145">
        <f t="shared" si="42"/>
        <v>9.6409412475044198E-3</v>
      </c>
      <c r="AF269" s="121">
        <f t="shared" si="43"/>
        <v>1.2188940290080483</v>
      </c>
      <c r="AG269" s="186">
        <f t="shared" si="44"/>
        <v>100.79726414140131</v>
      </c>
    </row>
    <row r="270" spans="1:33" ht="29">
      <c r="A270" s="209" t="str">
        <f>'Master sheet'!A583</f>
        <v>Berwickshire, Roxburgh and Selkirk</v>
      </c>
      <c r="B270" s="142" t="str">
        <f>VLOOKUP('Master sheet'!A583,Westminster_Parliamentary_Const!$A$2:$C$651,2,FALSE)</f>
        <v>S14000008</v>
      </c>
      <c r="C270" s="120">
        <f>VLOOKUP(B270,'Master sheet'!$B$3:$Z$634,9,FALSE)</f>
        <v>8.1400357268974113E-2</v>
      </c>
      <c r="D270" s="121">
        <f>VLOOKUP(B270,'Master sheet'!$B$3:$Z$634,10,FALSE)</f>
        <v>-0.57282535576272398</v>
      </c>
      <c r="E270" s="120">
        <f>VLOOKUP(B270,'Master sheet'!$B$3:$Z$634,16,FALSE)</f>
        <v>0.6310724450507047</v>
      </c>
      <c r="F270" s="121">
        <f>VLOOKUP(B270,'Master sheet'!$B$3:$Z$634,17,FALSE)</f>
        <v>0.64316480487381511</v>
      </c>
      <c r="G270" s="120">
        <f>VLOOKUP(B270,'Master sheet'!$B$3:$Z$634,21,FALSE)</f>
        <v>0.16945996275605213</v>
      </c>
      <c r="H270" s="121">
        <f>VLOOKUP(B270,'Master sheet'!$B$3:$Z$634,22,FALSE)</f>
        <v>0.15552969058073612</v>
      </c>
      <c r="I270" s="120">
        <f>VLOOKUP(B270,'Master sheet'!$B$3:$Z$634,24,FALSE)</f>
        <v>1.9789018122802204E-2</v>
      </c>
      <c r="J270" s="121">
        <f>-VLOOKUP(B270,'Master sheet'!$B$3:$Z$634,25,FALSE)</f>
        <v>0.47586370358201041</v>
      </c>
      <c r="K270" s="185" t="str">
        <f>VLOOKUP(B270,RUC_PCON_2011_EN_LU!$A$2:$N$534,14)</f>
        <v>Urban with Significant Rural</v>
      </c>
      <c r="L270" s="185" t="str">
        <f>VLOOKUP(B270,'City and Town classifications'!$A$3:$G$634,4,FALSE)</f>
        <v>Village or smaller</v>
      </c>
      <c r="M270" s="188">
        <f t="shared" si="45"/>
        <v>3</v>
      </c>
      <c r="N270" s="188" t="str">
        <f>VLOOKUP(A270,'BRES data'!$A$11:$AB$643,28,FALSE)</f>
        <v>Very high</v>
      </c>
      <c r="O270" s="188" t="str">
        <f>IF(ISNUMBER(MATCH(A270,'Red Wall MP List'!$A$3:$A$52,0)),"Yes","No")</f>
        <v>No</v>
      </c>
      <c r="P270" s="121"/>
      <c r="Q270" s="121">
        <f t="shared" si="40"/>
        <v>0.10079519851552067</v>
      </c>
      <c r="R270" s="121">
        <f t="shared" si="41"/>
        <v>1.3682297204689013</v>
      </c>
      <c r="S270" s="186">
        <f t="shared" si="46"/>
        <v>108.19089229449112</v>
      </c>
      <c r="T270" s="121"/>
      <c r="U270" s="121"/>
      <c r="V270" s="121"/>
      <c r="W270" s="121"/>
      <c r="X270" s="121"/>
      <c r="Y270" s="121"/>
      <c r="Z270" s="121"/>
      <c r="AA270" s="121"/>
      <c r="AB270" s="121"/>
      <c r="AC270" s="121"/>
      <c r="AD270" s="121"/>
      <c r="AE270" s="145">
        <f t="shared" si="42"/>
        <v>0.17543321081845942</v>
      </c>
      <c r="AF270" s="121">
        <f t="shared" si="43"/>
        <v>1.3846862985790032</v>
      </c>
      <c r="AG270" s="186">
        <f t="shared" si="44"/>
        <v>114.50756773698616</v>
      </c>
    </row>
    <row r="271" spans="1:33" ht="29">
      <c r="A271" s="209" t="str">
        <f>'Master sheet'!A485</f>
        <v>Bristol East</v>
      </c>
      <c r="B271" s="142" t="str">
        <f>VLOOKUP('Master sheet'!A485,Westminster_Parliamentary_Const!$A$2:$C$651,2,FALSE)</f>
        <v>E14000599</v>
      </c>
      <c r="C271" s="120">
        <f>VLOOKUP(B271,'Master sheet'!$B$3:$Z$634,9,FALSE)</f>
        <v>8.4222946349692102E-2</v>
      </c>
      <c r="D271" s="121">
        <f>VLOOKUP(B271,'Master sheet'!$B$3:$Z$634,10,FALSE)</f>
        <v>-0.46613815914951584</v>
      </c>
      <c r="E271" s="120">
        <f>VLOOKUP(B271,'Master sheet'!$B$3:$Z$634,16,FALSE)</f>
        <v>1.0162004618906639</v>
      </c>
      <c r="F271" s="121">
        <f>VLOOKUP(B271,'Master sheet'!$B$3:$Z$634,17,FALSE)</f>
        <v>1.9232602028363448</v>
      </c>
      <c r="G271" s="120">
        <f>VLOOKUP(B271,'Master sheet'!$B$3:$Z$634,21,FALSE)</f>
        <v>0.15955983493810177</v>
      </c>
      <c r="H271" s="121">
        <f>VLOOKUP(B271,'Master sheet'!$B$3:$Z$634,22,FALSE)</f>
        <v>-0.12778385420098218</v>
      </c>
      <c r="I271" s="120">
        <f>VLOOKUP(B271,'Master sheet'!$B$3:$Z$634,24,FALSE)</f>
        <v>2.5553805774278349E-2</v>
      </c>
      <c r="J271" s="121">
        <f>-VLOOKUP(B271,'Master sheet'!$B$3:$Z$634,25,FALSE)</f>
        <v>-0.13118763372103101</v>
      </c>
      <c r="K271" s="185" t="str">
        <f>VLOOKUP(B271,RUC_PCON_2011_EN_LU!$A$2:$N$534,14)</f>
        <v>Predominantly Urban</v>
      </c>
      <c r="L271" s="185" t="str">
        <f>VLOOKUP(B271,'City and Town classifications'!$A$3:$G$634,4,FALSE)</f>
        <v>Core City (outside London)</v>
      </c>
      <c r="M271" s="188">
        <f t="shared" si="45"/>
        <v>1</v>
      </c>
      <c r="N271" s="188" t="str">
        <f>VLOOKUP(A271,'BRES data'!$A$11:$AB$643,28,FALSE)</f>
        <v>Mid</v>
      </c>
      <c r="O271" s="188" t="str">
        <f>IF(ISNUMBER(MATCH(A271,'Red Wall MP List'!$A$3:$A$52,0)),"Yes","No")</f>
        <v>No</v>
      </c>
      <c r="P271" s="121"/>
      <c r="Q271" s="121">
        <f t="shared" si="40"/>
        <v>0.10013746048237815</v>
      </c>
      <c r="R271" s="121">
        <f t="shared" si="41"/>
        <v>1.3675719824357588</v>
      </c>
      <c r="S271" s="186">
        <f t="shared" si="46"/>
        <v>108.13888255984121</v>
      </c>
      <c r="T271" s="121"/>
      <c r="U271" s="121"/>
      <c r="V271" s="121"/>
      <c r="W271" s="121"/>
      <c r="X271" s="121"/>
      <c r="Y271" s="121"/>
      <c r="Z271" s="121"/>
      <c r="AA271" s="121"/>
      <c r="AB271" s="121"/>
      <c r="AC271" s="121"/>
      <c r="AD271" s="121"/>
      <c r="AE271" s="145">
        <f t="shared" si="42"/>
        <v>0.29953763894120394</v>
      </c>
      <c r="AF271" s="121">
        <f t="shared" si="43"/>
        <v>1.5087907267017477</v>
      </c>
      <c r="AG271" s="186">
        <f t="shared" si="44"/>
        <v>124.77046715637714</v>
      </c>
    </row>
    <row r="272" spans="1:33" ht="29">
      <c r="A272" s="209" t="str">
        <f>'Master sheet'!A589</f>
        <v>Dumfriesshire, Clydesdale and Tweeddale</v>
      </c>
      <c r="B272" s="142" t="str">
        <f>VLOOKUP('Master sheet'!A589,Westminster_Parliamentary_Const!$A$2:$C$651,2,FALSE)</f>
        <v>S14000014</v>
      </c>
      <c r="C272" s="120">
        <f>VLOOKUP(B272,'Master sheet'!$B$3:$Z$634,9,FALSE)</f>
        <v>9.2439279642557465E-2</v>
      </c>
      <c r="D272" s="121">
        <f>VLOOKUP(B272,'Master sheet'!$B$3:$Z$634,10,FALSE)</f>
        <v>-0.15558017837797636</v>
      </c>
      <c r="E272" s="120">
        <f>VLOOKUP(B272,'Master sheet'!$B$3:$Z$634,16,FALSE)</f>
        <v>0.33230640029029851</v>
      </c>
      <c r="F272" s="121">
        <f>VLOOKUP(B272,'Master sheet'!$B$3:$Z$634,17,FALSE)</f>
        <v>-0.3498791240081251</v>
      </c>
      <c r="G272" s="120">
        <f>VLOOKUP(B272,'Master sheet'!$B$3:$Z$634,21,FALSE)</f>
        <v>0.18410041841004185</v>
      </c>
      <c r="H272" s="121">
        <f>VLOOKUP(B272,'Master sheet'!$B$3:$Z$634,22,FALSE)</f>
        <v>0.57449795693288852</v>
      </c>
      <c r="I272" s="120">
        <f>VLOOKUP(B272,'Master sheet'!$B$3:$Z$634,24,FALSE)</f>
        <v>2.1057770545158672E-2</v>
      </c>
      <c r="J272" s="121">
        <f>-VLOOKUP(B272,'Master sheet'!$B$3:$Z$634,25,FALSE)</f>
        <v>0.34225984837309426</v>
      </c>
      <c r="K272" s="185" t="str">
        <f>VLOOKUP(B272,RUC_PCON_2011_EN_LU!$A$2:$N$534,14)</f>
        <v>Urban with Significant Rural</v>
      </c>
      <c r="L272" s="185" t="str">
        <f>VLOOKUP(B272,'City and Town classifications'!$A$3:$G$634,4,FALSE)</f>
        <v>Village or smaller</v>
      </c>
      <c r="M272" s="188">
        <f t="shared" si="45"/>
        <v>3</v>
      </c>
      <c r="N272" s="188" t="str">
        <f>VLOOKUP(A272,'BRES data'!$A$11:$AB$643,28,FALSE)</f>
        <v>Very high</v>
      </c>
      <c r="O272" s="188" t="str">
        <f>IF(ISNUMBER(MATCH(A272,'Red Wall MP List'!$A$3:$A$52,0)),"Yes","No")</f>
        <v>No</v>
      </c>
      <c r="P272" s="121"/>
      <c r="Q272" s="121">
        <f t="shared" si="40"/>
        <v>9.9663028819166541E-2</v>
      </c>
      <c r="R272" s="121">
        <f t="shared" si="41"/>
        <v>1.3670975507725471</v>
      </c>
      <c r="S272" s="186">
        <f t="shared" si="46"/>
        <v>108.10136752548129</v>
      </c>
      <c r="T272" s="121"/>
      <c r="U272" s="121"/>
      <c r="V272" s="121"/>
      <c r="W272" s="121"/>
      <c r="X272" s="121"/>
      <c r="Y272" s="121"/>
      <c r="Z272" s="121"/>
      <c r="AA272" s="121"/>
      <c r="AB272" s="121"/>
      <c r="AC272" s="121"/>
      <c r="AD272" s="121"/>
      <c r="AE272" s="145">
        <f t="shared" si="42"/>
        <v>0.10282462572997032</v>
      </c>
      <c r="AF272" s="121">
        <f t="shared" si="43"/>
        <v>1.3120777134905142</v>
      </c>
      <c r="AG272" s="186">
        <f t="shared" si="44"/>
        <v>108.5031518026051</v>
      </c>
    </row>
    <row r="273" spans="1:33">
      <c r="A273" s="209" t="str">
        <f>'Master sheet'!A363</f>
        <v>Hayes and Harlington</v>
      </c>
      <c r="B273" s="142" t="str">
        <f>VLOOKUP('Master sheet'!A363,Westminster_Parliamentary_Const!$A$2:$C$651,2,FALSE)</f>
        <v>E14000737</v>
      </c>
      <c r="C273" s="120">
        <f>VLOOKUP(B273,'Master sheet'!$B$3:$Z$634,9,FALSE)</f>
        <v>0.10280448854218821</v>
      </c>
      <c r="D273" s="121">
        <f>VLOOKUP(B273,'Master sheet'!$B$3:$Z$634,10,FALSE)</f>
        <v>0.2362002218815562</v>
      </c>
      <c r="E273" s="120">
        <f>VLOOKUP(B273,'Master sheet'!$B$3:$Z$634,16,FALSE)</f>
        <v>0.1743756967538817</v>
      </c>
      <c r="F273" s="121">
        <f>VLOOKUP(B273,'Master sheet'!$B$3:$Z$634,17,FALSE)</f>
        <v>-0.87481202411952486</v>
      </c>
      <c r="G273" s="120">
        <f>VLOOKUP(B273,'Master sheet'!$B$3:$Z$634,21,FALSE)</f>
        <v>0.18992654774396642</v>
      </c>
      <c r="H273" s="121">
        <f>VLOOKUP(B273,'Master sheet'!$B$3:$Z$634,22,FALSE)</f>
        <v>0.74122523402501928</v>
      </c>
      <c r="I273" s="120">
        <f>VLOOKUP(B273,'Master sheet'!$B$3:$Z$634,24,FALSE)</f>
        <v>2.3091359043101667E-2</v>
      </c>
      <c r="J273" s="121">
        <f>-VLOOKUP(B273,'Master sheet'!$B$3:$Z$634,25,FALSE)</f>
        <v>0.12811620738672214</v>
      </c>
      <c r="K273" s="185" t="str">
        <f>VLOOKUP(B273,RUC_PCON_2011_EN_LU!$A$2:$N$534,14)</f>
        <v>Predominantly Urban</v>
      </c>
      <c r="L273" s="185" t="str">
        <f>VLOOKUP(B273,'City and Town classifications'!$A$3:$G$634,4,FALSE)</f>
        <v>Core City (London)</v>
      </c>
      <c r="M273" s="188">
        <f t="shared" si="45"/>
        <v>1</v>
      </c>
      <c r="N273" s="188" t="str">
        <f>VLOOKUP(A273,'BRES data'!$A$11:$AB$643,28,FALSE)</f>
        <v>Very low</v>
      </c>
      <c r="O273" s="188" t="str">
        <f>IF(ISNUMBER(MATCH(A273,'Red Wall MP List'!$A$3:$A$52,0)),"Yes","No")</f>
        <v>No</v>
      </c>
      <c r="P273" s="121"/>
      <c r="Q273" s="121">
        <f t="shared" si="40"/>
        <v>9.9174344740341855E-2</v>
      </c>
      <c r="R273" s="121">
        <f t="shared" si="41"/>
        <v>1.3666088666937226</v>
      </c>
      <c r="S273" s="186">
        <f t="shared" si="46"/>
        <v>108.06272550086571</v>
      </c>
      <c r="T273" s="121"/>
      <c r="U273" s="121"/>
      <c r="V273" s="121"/>
      <c r="W273" s="121"/>
      <c r="X273" s="121"/>
      <c r="Y273" s="121"/>
      <c r="Z273" s="121"/>
      <c r="AA273" s="121"/>
      <c r="AB273" s="121"/>
      <c r="AC273" s="121"/>
      <c r="AD273" s="121"/>
      <c r="AE273" s="145">
        <f t="shared" si="42"/>
        <v>5.768240979344319E-2</v>
      </c>
      <c r="AF273" s="121">
        <f t="shared" si="43"/>
        <v>1.266935497553987</v>
      </c>
      <c r="AG273" s="186">
        <f t="shared" si="44"/>
        <v>104.77008579736319</v>
      </c>
    </row>
    <row r="274" spans="1:33" ht="29">
      <c r="A274" s="209" t="str">
        <f>'Master sheet'!A285</f>
        <v>Hertsmere</v>
      </c>
      <c r="B274" s="142" t="str">
        <f>VLOOKUP('Master sheet'!A285,Westminster_Parliamentary_Const!$A$2:$C$651,2,FALSE)</f>
        <v>E14000745</v>
      </c>
      <c r="C274" s="120">
        <f>VLOOKUP(B274,'Master sheet'!$B$3:$Z$634,9,FALSE)</f>
        <v>0.11294289903884422</v>
      </c>
      <c r="D274" s="121">
        <f>VLOOKUP(B274,'Master sheet'!$B$3:$Z$634,10,FALSE)</f>
        <v>0.61940817850236662</v>
      </c>
      <c r="E274" s="120">
        <f>VLOOKUP(B274,'Master sheet'!$B$3:$Z$634,16,FALSE)</f>
        <v>0.25217806133745085</v>
      </c>
      <c r="F274" s="121">
        <f>VLOOKUP(B274,'Master sheet'!$B$3:$Z$634,17,FALSE)</f>
        <v>-0.61621113169103015</v>
      </c>
      <c r="G274" s="120">
        <f>VLOOKUP(B274,'Master sheet'!$B$3:$Z$634,21,FALSE)</f>
        <v>0.22239747634069401</v>
      </c>
      <c r="H274" s="121">
        <f>VLOOKUP(B274,'Master sheet'!$B$3:$Z$634,22,FALSE)</f>
        <v>1.6704510028492388</v>
      </c>
      <c r="I274" s="120">
        <f>VLOOKUP(B274,'Master sheet'!$B$3:$Z$634,24,FALSE)</f>
        <v>3.2374491180461318E-2</v>
      </c>
      <c r="J274" s="121">
        <f>-VLOOKUP(B274,'Master sheet'!$B$3:$Z$634,25,FALSE)</f>
        <v>-0.84942852089169418</v>
      </c>
      <c r="K274" s="185" t="str">
        <f>VLOOKUP(B274,RUC_PCON_2011_EN_LU!$A$2:$N$534,14)</f>
        <v>Predominantly Urban</v>
      </c>
      <c r="L274" s="185" t="str">
        <f>VLOOKUP(B274,'City and Town classifications'!$A$3:$G$634,4,FALSE)</f>
        <v>Medium Town in Conurbation</v>
      </c>
      <c r="M274" s="188">
        <f t="shared" si="45"/>
        <v>2</v>
      </c>
      <c r="N274" s="188" t="str">
        <f>VLOOKUP(A274,'BRES data'!$A$11:$AB$643,28,FALSE)</f>
        <v>High</v>
      </c>
      <c r="O274" s="188" t="str">
        <f>IF(ISNUMBER(MATCH(A274,'Red Wall MP List'!$A$3:$A$52,0)),"Yes","No")</f>
        <v>No</v>
      </c>
      <c r="P274" s="121"/>
      <c r="Q274" s="121">
        <f t="shared" si="40"/>
        <v>9.9033197729925582E-2</v>
      </c>
      <c r="R274" s="121">
        <f t="shared" si="41"/>
        <v>1.3664677196833064</v>
      </c>
      <c r="S274" s="186">
        <f t="shared" si="46"/>
        <v>108.05156449422103</v>
      </c>
      <c r="T274" s="121"/>
      <c r="U274" s="121"/>
      <c r="V274" s="121"/>
      <c r="W274" s="121"/>
      <c r="X274" s="121"/>
      <c r="Y274" s="121"/>
      <c r="Z274" s="121"/>
      <c r="AA274" s="121"/>
      <c r="AB274" s="121"/>
      <c r="AC274" s="121"/>
      <c r="AD274" s="121"/>
      <c r="AE274" s="145">
        <f t="shared" si="42"/>
        <v>0.20605488219222026</v>
      </c>
      <c r="AF274" s="121">
        <f t="shared" si="43"/>
        <v>1.4153079699527642</v>
      </c>
      <c r="AG274" s="186">
        <f t="shared" si="44"/>
        <v>117.03984751230352</v>
      </c>
    </row>
    <row r="275" spans="1:33">
      <c r="A275" s="209" t="str">
        <f>'Master sheet'!A498</f>
        <v>Forest of Dean</v>
      </c>
      <c r="B275" s="142" t="str">
        <f>VLOOKUP('Master sheet'!A498,Westminster_Parliamentary_Const!$A$2:$C$651,2,FALSE)</f>
        <v>E14000705</v>
      </c>
      <c r="C275" s="120">
        <f>VLOOKUP(B275,'Master sheet'!$B$3:$Z$634,9,FALSE)</f>
        <v>8.1904280704373153E-2</v>
      </c>
      <c r="D275" s="121">
        <f>VLOOKUP(B275,'Master sheet'!$B$3:$Z$634,10,FALSE)</f>
        <v>-0.55377824082924409</v>
      </c>
      <c r="E275" s="120">
        <f>VLOOKUP(B275,'Master sheet'!$B$3:$Z$634,16,FALSE)</f>
        <v>0.3909740775266865</v>
      </c>
      <c r="F275" s="121">
        <f>VLOOKUP(B275,'Master sheet'!$B$3:$Z$634,17,FALSE)</f>
        <v>-0.15487844798444492</v>
      </c>
      <c r="G275" s="120">
        <f>VLOOKUP(B275,'Master sheet'!$B$3:$Z$634,21,FALSE)</f>
        <v>0.17533718689788053</v>
      </c>
      <c r="H275" s="121">
        <f>VLOOKUP(B275,'Master sheet'!$B$3:$Z$634,22,FALSE)</f>
        <v>0.32371915598127721</v>
      </c>
      <c r="I275" s="120">
        <f>VLOOKUP(B275,'Master sheet'!$B$3:$Z$634,24,FALSE)</f>
        <v>1.7409024745269397E-2</v>
      </c>
      <c r="J275" s="121">
        <f>-VLOOKUP(B275,'Master sheet'!$B$3:$Z$634,25,FALSE)</f>
        <v>0.72648493196909947</v>
      </c>
      <c r="K275" s="185" t="str">
        <f>VLOOKUP(B275,RUC_PCON_2011_EN_LU!$A$2:$N$534,14)</f>
        <v>Predominantly Rural</v>
      </c>
      <c r="L275" s="185" t="str">
        <f>VLOOKUP(B275,'City and Town classifications'!$A$3:$G$634,4,FALSE)</f>
        <v>Village or smaller</v>
      </c>
      <c r="M275" s="188">
        <f t="shared" si="45"/>
        <v>3</v>
      </c>
      <c r="N275" s="188" t="str">
        <f>VLOOKUP(A275,'BRES data'!$A$11:$AB$643,28,FALSE)</f>
        <v>Very high</v>
      </c>
      <c r="O275" s="188" t="str">
        <f>IF(ISNUMBER(MATCH(A275,'Red Wall MP List'!$A$3:$A$52,0)),"Yes","No")</f>
        <v>No</v>
      </c>
      <c r="P275" s="121"/>
      <c r="Q275" s="121">
        <f t="shared" si="40"/>
        <v>8.5709015046090506E-2</v>
      </c>
      <c r="R275" s="121">
        <f t="shared" si="41"/>
        <v>1.3531435369994711</v>
      </c>
      <c r="S275" s="186">
        <f t="shared" si="46"/>
        <v>106.99797298682054</v>
      </c>
      <c r="T275" s="121"/>
      <c r="U275" s="121"/>
      <c r="V275" s="121"/>
      <c r="W275" s="121"/>
      <c r="X275" s="121"/>
      <c r="Y275" s="121"/>
      <c r="Z275" s="121"/>
      <c r="AA275" s="121"/>
      <c r="AB275" s="121"/>
      <c r="AC275" s="121"/>
      <c r="AD275" s="121"/>
      <c r="AE275" s="145">
        <f t="shared" si="42"/>
        <v>8.5386849784171909E-2</v>
      </c>
      <c r="AF275" s="121">
        <f t="shared" si="43"/>
        <v>1.2946399375447157</v>
      </c>
      <c r="AG275" s="186">
        <f t="shared" si="44"/>
        <v>107.06112315514538</v>
      </c>
    </row>
    <row r="276" spans="1:33">
      <c r="A276" s="209" t="str">
        <f>'Master sheet'!A407</f>
        <v>Brighton, Kemptown</v>
      </c>
      <c r="B276" s="142" t="str">
        <f>VLOOKUP('Master sheet'!A407,Westminster_Parliamentary_Const!$A$2:$C$651,2,FALSE)</f>
        <v>E14000597</v>
      </c>
      <c r="C276" s="120">
        <f>VLOOKUP(B276,'Master sheet'!$B$3:$Z$634,9,FALSE)</f>
        <v>0.14585809342024936</v>
      </c>
      <c r="D276" s="121">
        <f>VLOOKUP(B276,'Master sheet'!$B$3:$Z$634,10,FALSE)</f>
        <v>1.863524737487166</v>
      </c>
      <c r="E276" s="120">
        <f>VLOOKUP(B276,'Master sheet'!$B$3:$Z$634,16,FALSE)</f>
        <v>5.388492710780303E-2</v>
      </c>
      <c r="F276" s="121">
        <f>VLOOKUP(B276,'Master sheet'!$B$3:$Z$634,17,FALSE)</f>
        <v>-1.2753014016165747</v>
      </c>
      <c r="G276" s="120">
        <f>VLOOKUP(B276,'Master sheet'!$B$3:$Z$634,21,FALSE)</f>
        <v>0.19795221843003413</v>
      </c>
      <c r="H276" s="121">
        <f>VLOOKUP(B276,'Master sheet'!$B$3:$Z$634,22,FALSE)</f>
        <v>0.97089713858345106</v>
      </c>
      <c r="I276" s="120">
        <f>VLOOKUP(B276,'Master sheet'!$B$3:$Z$634,24,FALSE)</f>
        <v>3.8164284723185782E-2</v>
      </c>
      <c r="J276" s="121">
        <f>-VLOOKUP(B276,'Master sheet'!$B$3:$Z$634,25,FALSE)</f>
        <v>-1.4591130618165309</v>
      </c>
      <c r="K276" s="185" t="str">
        <f>VLOOKUP(B276,RUC_PCON_2011_EN_LU!$A$2:$N$534,14)</f>
        <v>Predominantly Urban</v>
      </c>
      <c r="L276" s="185" t="str">
        <f>VLOOKUP(B276,'City and Town classifications'!$A$3:$G$634,4,FALSE)</f>
        <v>Other City</v>
      </c>
      <c r="M276" s="188">
        <f t="shared" si="45"/>
        <v>2</v>
      </c>
      <c r="N276" s="188" t="str">
        <f>VLOOKUP(A276,'BRES data'!$A$11:$AB$643,28,FALSE)</f>
        <v>Low</v>
      </c>
      <c r="O276" s="188" t="str">
        <f>IF(ISNUMBER(MATCH(A276,'Red Wall MP List'!$A$3:$A$52,0)),"Yes","No")</f>
        <v>No</v>
      </c>
      <c r="P276" s="121"/>
      <c r="Q276" s="121">
        <f t="shared" si="40"/>
        <v>8.4069848051357754E-2</v>
      </c>
      <c r="R276" s="121">
        <f t="shared" si="41"/>
        <v>1.3515043700047384</v>
      </c>
      <c r="S276" s="186">
        <f t="shared" si="46"/>
        <v>106.86835810042629</v>
      </c>
      <c r="T276" s="121"/>
      <c r="U276" s="121"/>
      <c r="V276" s="121"/>
      <c r="W276" s="121"/>
      <c r="X276" s="121"/>
      <c r="Y276" s="121"/>
      <c r="Z276" s="121"/>
      <c r="AA276" s="121"/>
      <c r="AB276" s="121"/>
      <c r="AC276" s="121"/>
      <c r="AD276" s="121"/>
      <c r="AE276" s="145">
        <f t="shared" si="42"/>
        <v>2.5001853159377863E-2</v>
      </c>
      <c r="AF276" s="121">
        <f t="shared" si="43"/>
        <v>1.2342549409199217</v>
      </c>
      <c r="AG276" s="186">
        <f t="shared" si="44"/>
        <v>102.06754511627322</v>
      </c>
    </row>
    <row r="277" spans="1:33" ht="29">
      <c r="A277" s="209" t="str">
        <f>'Master sheet'!A219</f>
        <v>Cannock Chase</v>
      </c>
      <c r="B277" s="142" t="str">
        <f>VLOOKUP('Master sheet'!A219,Westminster_Parliamentary_Const!$A$2:$C$651,2,FALSE)</f>
        <v>E14000618</v>
      </c>
      <c r="C277" s="120">
        <f>VLOOKUP(B277,'Master sheet'!$B$3:$Z$634,9,FALSE)</f>
        <v>7.2072696802279068E-2</v>
      </c>
      <c r="D277" s="121">
        <f>VLOOKUP(B277,'Master sheet'!$B$3:$Z$634,10,FALSE)</f>
        <v>-0.92538887730033503</v>
      </c>
      <c r="E277" s="120">
        <f>VLOOKUP(B277,'Master sheet'!$B$3:$Z$634,16,FALSE)</f>
        <v>0.5149809327867868</v>
      </c>
      <c r="F277" s="121">
        <f>VLOOKUP(B277,'Master sheet'!$B$3:$Z$634,17,FALSE)</f>
        <v>0.25729775783084097</v>
      </c>
      <c r="G277" s="120">
        <f>VLOOKUP(B277,'Master sheet'!$B$3:$Z$634,21,FALSE)</f>
        <v>0.16401273885350318</v>
      </c>
      <c r="H277" s="121">
        <f>VLOOKUP(B277,'Master sheet'!$B$3:$Z$634,22,FALSE)</f>
        <v>-3.5438904222335083E-4</v>
      </c>
      <c r="I277" s="120">
        <f>VLOOKUP(B277,'Master sheet'!$B$3:$Z$634,24,FALSE)</f>
        <v>1.4357541899441273E-2</v>
      </c>
      <c r="J277" s="121">
        <f>-VLOOKUP(B277,'Master sheet'!$B$3:$Z$634,25,FALSE)</f>
        <v>1.0478162375277564</v>
      </c>
      <c r="K277" s="185" t="str">
        <f>VLOOKUP(B277,RUC_PCON_2011_EN_LU!$A$2:$N$534,14)</f>
        <v>Urban with Significant Rural</v>
      </c>
      <c r="L277" s="185" t="str">
        <f>VLOOKUP(B277,'City and Town classifications'!$A$3:$G$634,4,FALSE)</f>
        <v>Large Town</v>
      </c>
      <c r="M277" s="188">
        <f t="shared" si="45"/>
        <v>3</v>
      </c>
      <c r="N277" s="188" t="str">
        <f>VLOOKUP(A277,'BRES data'!$A$11:$AB$643,28,FALSE)</f>
        <v>High</v>
      </c>
      <c r="O277" s="188" t="str">
        <f>IF(ISNUMBER(MATCH(A277,'Red Wall MP List'!$A$3:$A$52,0)),"Yes","No")</f>
        <v>No</v>
      </c>
      <c r="P277" s="121"/>
      <c r="Q277" s="121">
        <f t="shared" si="40"/>
        <v>8.3633014873910061E-2</v>
      </c>
      <c r="R277" s="121">
        <f t="shared" si="41"/>
        <v>1.3510675368272906</v>
      </c>
      <c r="S277" s="186">
        <f t="shared" si="46"/>
        <v>106.83381611486287</v>
      </c>
      <c r="T277" s="121"/>
      <c r="U277" s="121"/>
      <c r="V277" s="121"/>
      <c r="W277" s="121"/>
      <c r="X277" s="121"/>
      <c r="Y277" s="121"/>
      <c r="Z277" s="121"/>
      <c r="AA277" s="121"/>
      <c r="AB277" s="121"/>
      <c r="AC277" s="121"/>
      <c r="AD277" s="121"/>
      <c r="AE277" s="145">
        <f t="shared" si="42"/>
        <v>9.4842682254009741E-2</v>
      </c>
      <c r="AF277" s="121">
        <f t="shared" si="43"/>
        <v>1.3040957700145537</v>
      </c>
      <c r="AG277" s="186">
        <f t="shared" si="44"/>
        <v>107.84307960128103</v>
      </c>
    </row>
    <row r="278" spans="1:33" ht="29">
      <c r="A278" s="209" t="str">
        <f>'Master sheet'!A53</f>
        <v>Crewe and Nantwich</v>
      </c>
      <c r="B278" s="142" t="str">
        <f>VLOOKUP('Master sheet'!A53,Westminster_Parliamentary_Const!$A$2:$C$651,2,FALSE)</f>
        <v>E14000653</v>
      </c>
      <c r="C278" s="120">
        <f>VLOOKUP(B278,'Master sheet'!$B$3:$Z$634,9,FALSE)</f>
        <v>8.4232098106380771E-2</v>
      </c>
      <c r="D278" s="121">
        <f>VLOOKUP(B278,'Master sheet'!$B$3:$Z$634,10,FALSE)</f>
        <v>-0.46579224437507344</v>
      </c>
      <c r="E278" s="120">
        <f>VLOOKUP(B278,'Master sheet'!$B$3:$Z$634,16,FALSE)</f>
        <v>0.49872496047209358</v>
      </c>
      <c r="F278" s="121">
        <f>VLOOKUP(B278,'Master sheet'!$B$3:$Z$634,17,FALSE)</f>
        <v>0.20326586599345123</v>
      </c>
      <c r="G278" s="120">
        <f>VLOOKUP(B278,'Master sheet'!$B$3:$Z$634,21,FALSE)</f>
        <v>0.1419939577039275</v>
      </c>
      <c r="H278" s="121">
        <f>VLOOKUP(B278,'Master sheet'!$B$3:$Z$634,22,FALSE)</f>
        <v>-0.63046937886572585</v>
      </c>
      <c r="I278" s="120">
        <f>VLOOKUP(B278,'Master sheet'!$B$3:$Z$634,24,FALSE)</f>
        <v>1.5477159656264172E-2</v>
      </c>
      <c r="J278" s="121">
        <f>-VLOOKUP(B278,'Master sheet'!$B$3:$Z$634,25,FALSE)</f>
        <v>0.92991675924020212</v>
      </c>
      <c r="K278" s="185" t="str">
        <f>VLOOKUP(B278,RUC_PCON_2011_EN_LU!$A$2:$N$534,14)</f>
        <v>Urban with Significant Rural</v>
      </c>
      <c r="L278" s="185" t="str">
        <f>VLOOKUP(B278,'City and Town classifications'!$A$3:$G$634,4,FALSE)</f>
        <v>Large Town</v>
      </c>
      <c r="M278" s="188">
        <f t="shared" si="45"/>
        <v>3</v>
      </c>
      <c r="N278" s="188" t="str">
        <f>VLOOKUP(A278,'BRES data'!$A$11:$AB$643,28,FALSE)</f>
        <v>Very high</v>
      </c>
      <c r="O278" s="188" t="str">
        <f>IF(ISNUMBER(MATCH(A278,'Red Wall MP List'!$A$3:$A$52,0)),"Yes","No")</f>
        <v>Yes</v>
      </c>
      <c r="P278" s="121"/>
      <c r="Q278" s="121">
        <f t="shared" si="40"/>
        <v>8.3507586142997137E-2</v>
      </c>
      <c r="R278" s="121">
        <f t="shared" si="41"/>
        <v>1.3509421080963779</v>
      </c>
      <c r="S278" s="186">
        <f t="shared" si="46"/>
        <v>106.8238980096545</v>
      </c>
      <c r="T278" s="121"/>
      <c r="U278" s="121"/>
      <c r="V278" s="121"/>
      <c r="W278" s="121"/>
      <c r="X278" s="121"/>
      <c r="Y278" s="121"/>
      <c r="Z278" s="121"/>
      <c r="AA278" s="121"/>
      <c r="AB278" s="121"/>
      <c r="AC278" s="121"/>
      <c r="AD278" s="121"/>
      <c r="AE278" s="145">
        <f t="shared" si="42"/>
        <v>9.2302504982135214E-3</v>
      </c>
      <c r="AF278" s="121">
        <f t="shared" si="43"/>
        <v>1.2184833382587574</v>
      </c>
      <c r="AG278" s="186">
        <f t="shared" si="44"/>
        <v>100.7633017927873</v>
      </c>
    </row>
    <row r="279" spans="1:33">
      <c r="A279" s="209" t="str">
        <f>'Master sheet'!A107</f>
        <v>Barnsley Central</v>
      </c>
      <c r="B279" s="142" t="str">
        <f>VLOOKUP('Master sheet'!A107,Westminster_Parliamentary_Const!$A$2:$C$651,2,FALSE)</f>
        <v>E14000541</v>
      </c>
      <c r="C279" s="120">
        <f>VLOOKUP(B279,'Master sheet'!$B$3:$Z$634,9,FALSE)</f>
        <v>0.13194046784998154</v>
      </c>
      <c r="D279" s="121">
        <f>VLOOKUP(B279,'Master sheet'!$B$3:$Z$634,10,FALSE)</f>
        <v>1.3374713825204292</v>
      </c>
      <c r="E279" s="120">
        <f>VLOOKUP(B279,'Master sheet'!$B$3:$Z$634,16,FALSE)</f>
        <v>0.28107613513668456</v>
      </c>
      <c r="F279" s="121">
        <f>VLOOKUP(B279,'Master sheet'!$B$3:$Z$634,17,FALSE)</f>
        <v>-0.52015919658667531</v>
      </c>
      <c r="G279" s="120">
        <f>VLOOKUP(B279,'Master sheet'!$B$3:$Z$634,21,FALSE)</f>
        <v>0.13644214162348878</v>
      </c>
      <c r="H279" s="121">
        <f>VLOOKUP(B279,'Master sheet'!$B$3:$Z$634,22,FALSE)</f>
        <v>-0.78934658960974668</v>
      </c>
      <c r="I279" s="120">
        <f>VLOOKUP(B279,'Master sheet'!$B$3:$Z$634,24,FALSE)</f>
        <v>2.8441009539910578E-2</v>
      </c>
      <c r="J279" s="121">
        <f>-VLOOKUP(B279,'Master sheet'!$B$3:$Z$634,25,FALSE)</f>
        <v>-0.43521980506122365</v>
      </c>
      <c r="K279" s="185" t="str">
        <f>VLOOKUP(B279,RUC_PCON_2011_EN_LU!$A$2:$N$534,14)</f>
        <v>Predominantly Urban</v>
      </c>
      <c r="L279" s="185" t="str">
        <f>VLOOKUP(B279,'City and Town classifications'!$A$3:$G$634,4,FALSE)</f>
        <v>Large Town</v>
      </c>
      <c r="M279" s="188">
        <f t="shared" si="45"/>
        <v>3</v>
      </c>
      <c r="N279" s="188" t="str">
        <f>VLOOKUP(A279,'BRES data'!$A$11:$AB$643,28,FALSE)</f>
        <v>Low</v>
      </c>
      <c r="O279" s="188" t="str">
        <f>IF(ISNUMBER(MATCH(A279,'Red Wall MP List'!$A$3:$A$52,0)),"Yes","No")</f>
        <v>No</v>
      </c>
      <c r="P279" s="121"/>
      <c r="Q279" s="121">
        <f t="shared" si="40"/>
        <v>8.2499561453664869E-2</v>
      </c>
      <c r="R279" s="121">
        <f t="shared" si="41"/>
        <v>1.3499340834070455</v>
      </c>
      <c r="S279" s="186">
        <f t="shared" si="46"/>
        <v>106.74418983714355</v>
      </c>
      <c r="T279" s="121"/>
      <c r="U279" s="121"/>
      <c r="V279" s="121"/>
      <c r="W279" s="121"/>
      <c r="X279" s="121"/>
      <c r="Y279" s="121"/>
      <c r="Z279" s="121"/>
      <c r="AA279" s="121"/>
      <c r="AB279" s="121"/>
      <c r="AC279" s="121"/>
      <c r="AD279" s="121"/>
      <c r="AE279" s="145">
        <f t="shared" si="42"/>
        <v>-0.10181355218430412</v>
      </c>
      <c r="AF279" s="121">
        <f t="shared" si="43"/>
        <v>1.1074395355762396</v>
      </c>
      <c r="AG279" s="186">
        <f t="shared" si="44"/>
        <v>91.580459606445359</v>
      </c>
    </row>
    <row r="280" spans="1:33" ht="29">
      <c r="A280" s="209" t="str">
        <f>'Master sheet'!A620</f>
        <v>Moray</v>
      </c>
      <c r="B280" s="142" t="str">
        <f>VLOOKUP('Master sheet'!A620,Westminster_Parliamentary_Const!$A$2:$C$651,2,FALSE)</f>
        <v>S14000046</v>
      </c>
      <c r="C280" s="120">
        <f>VLOOKUP(B280,'Master sheet'!$B$3:$Z$634,9,FALSE)</f>
        <v>7.630655504220106E-2</v>
      </c>
      <c r="D280" s="121">
        <f>VLOOKUP(B280,'Master sheet'!$B$3:$Z$634,10,FALSE)</f>
        <v>-0.76535904172819824</v>
      </c>
      <c r="E280" s="120">
        <f>VLOOKUP(B280,'Master sheet'!$B$3:$Z$634,16,FALSE)</f>
        <v>0.49617300561009015</v>
      </c>
      <c r="F280" s="121">
        <f>VLOOKUP(B280,'Master sheet'!$B$3:$Z$634,17,FALSE)</f>
        <v>0.19478363273121571</v>
      </c>
      <c r="G280" s="120">
        <f>VLOOKUP(B280,'Master sheet'!$B$3:$Z$634,21,FALSE)</f>
        <v>0.14189189189189189</v>
      </c>
      <c r="H280" s="121">
        <f>VLOOKUP(B280,'Master sheet'!$B$3:$Z$634,22,FALSE)</f>
        <v>-0.63339021257015593</v>
      </c>
      <c r="I280" s="120">
        <f>VLOOKUP(B280,'Master sheet'!$B$3:$Z$634,24,FALSE)</f>
        <v>1.2631930527722046E-2</v>
      </c>
      <c r="J280" s="121">
        <f>-VLOOKUP(B280,'Master sheet'!$B$3:$Z$634,25,FALSE)</f>
        <v>1.2295288615130056</v>
      </c>
      <c r="K280" s="185" t="str">
        <f>VLOOKUP(B280,RUC_PCON_2011_EN_LU!$A$2:$N$534,14)</f>
        <v>Urban with Significant Rural</v>
      </c>
      <c r="L280" s="185" t="str">
        <f>VLOOKUP(B280,'City and Town classifications'!$A$3:$G$634,4,FALSE)</f>
        <v>Small Town</v>
      </c>
      <c r="M280" s="188">
        <f t="shared" si="45"/>
        <v>3</v>
      </c>
      <c r="N280" s="188" t="str">
        <f>VLOOKUP(A280,'BRES data'!$A$11:$AB$643,28,FALSE)</f>
        <v>Very high</v>
      </c>
      <c r="O280" s="188" t="str">
        <f>IF(ISNUMBER(MATCH(A280,'Red Wall MP List'!$A$3:$A$52,0)),"Yes","No")</f>
        <v>No</v>
      </c>
      <c r="P280" s="121"/>
      <c r="Q280" s="121">
        <f t="shared" si="40"/>
        <v>8.1622176621779063E-2</v>
      </c>
      <c r="R280" s="121">
        <f t="shared" si="41"/>
        <v>1.3490566985751598</v>
      </c>
      <c r="S280" s="186">
        <f t="shared" si="46"/>
        <v>106.67481183253855</v>
      </c>
      <c r="T280" s="121"/>
      <c r="U280" s="121"/>
      <c r="V280" s="121"/>
      <c r="W280" s="121"/>
      <c r="X280" s="121"/>
      <c r="Y280" s="121"/>
      <c r="Z280" s="121"/>
      <c r="AA280" s="121"/>
      <c r="AB280" s="121"/>
      <c r="AC280" s="121"/>
      <c r="AD280" s="121"/>
      <c r="AE280" s="145">
        <f t="shared" si="42"/>
        <v>6.3908099864667944E-3</v>
      </c>
      <c r="AF280" s="121">
        <f t="shared" si="43"/>
        <v>1.2156438977470105</v>
      </c>
      <c r="AG280" s="186">
        <f t="shared" si="44"/>
        <v>100.52849234384016</v>
      </c>
    </row>
    <row r="281" spans="1:33">
      <c r="A281" s="209" t="str">
        <f>'Master sheet'!A166</f>
        <v>Bosworth</v>
      </c>
      <c r="B281" s="142" t="str">
        <f>VLOOKUP('Master sheet'!A166,Westminster_Parliamentary_Const!$A$2:$C$651,2,FALSE)</f>
        <v>E14000583</v>
      </c>
      <c r="C281" s="120">
        <f>VLOOKUP(B281,'Master sheet'!$B$3:$Z$634,9,FALSE)</f>
        <v>7.452754794725161E-2</v>
      </c>
      <c r="D281" s="121">
        <f>VLOOKUP(B281,'Master sheet'!$B$3:$Z$634,10,FALSE)</f>
        <v>-0.83260130558152712</v>
      </c>
      <c r="E281" s="120">
        <f>VLOOKUP(B281,'Master sheet'!$B$3:$Z$634,16,FALSE)</f>
        <v>0.29455734285870028</v>
      </c>
      <c r="F281" s="121">
        <f>VLOOKUP(B281,'Master sheet'!$B$3:$Z$634,17,FALSE)</f>
        <v>-0.47535011698367019</v>
      </c>
      <c r="G281" s="120">
        <f>VLOOKUP(B281,'Master sheet'!$B$3:$Z$634,21,FALSE)</f>
        <v>0.16585365853658537</v>
      </c>
      <c r="H281" s="121">
        <f>VLOOKUP(B281,'Master sheet'!$B$3:$Z$634,22,FALSE)</f>
        <v>5.232750463260339E-2</v>
      </c>
      <c r="I281" s="120">
        <f>VLOOKUP(B281,'Master sheet'!$B$3:$Z$634,24,FALSE)</f>
        <v>1.2115839243498794E-2</v>
      </c>
      <c r="J281" s="121">
        <f>-VLOOKUP(B281,'Master sheet'!$B$3:$Z$634,25,FALSE)</f>
        <v>1.2838749924026571</v>
      </c>
      <c r="K281" s="185" t="str">
        <f>VLOOKUP(B281,RUC_PCON_2011_EN_LU!$A$2:$N$534,14)</f>
        <v>Predominantly Rural</v>
      </c>
      <c r="L281" s="185" t="str">
        <f>VLOOKUP(B281,'City and Town classifications'!$A$3:$G$634,4,FALSE)</f>
        <v>Medium Town</v>
      </c>
      <c r="M281" s="188">
        <f t="shared" si="45"/>
        <v>3</v>
      </c>
      <c r="N281" s="188" t="str">
        <f>VLOOKUP(A281,'BRES data'!$A$11:$AB$643,28,FALSE)</f>
        <v>High</v>
      </c>
      <c r="O281" s="188" t="str">
        <f>IF(ISNUMBER(MATCH(A281,'Red Wall MP List'!$A$3:$A$52,0)),"Yes","No")</f>
        <v>No</v>
      </c>
      <c r="P281" s="121"/>
      <c r="Q281" s="121">
        <f t="shared" si="40"/>
        <v>7.992079354853221E-2</v>
      </c>
      <c r="R281" s="121">
        <f t="shared" si="41"/>
        <v>1.3473553155019129</v>
      </c>
      <c r="S281" s="186">
        <f t="shared" si="46"/>
        <v>106.54027729489803</v>
      </c>
      <c r="T281" s="121"/>
      <c r="U281" s="121"/>
      <c r="V281" s="121"/>
      <c r="W281" s="121"/>
      <c r="X281" s="121"/>
      <c r="Y281" s="121"/>
      <c r="Z281" s="121"/>
      <c r="AA281" s="121"/>
      <c r="AB281" s="121"/>
      <c r="AC281" s="121"/>
      <c r="AD281" s="121"/>
      <c r="AE281" s="145">
        <f t="shared" si="42"/>
        <v>7.0627686175158133E-3</v>
      </c>
      <c r="AF281" s="121">
        <f t="shared" si="43"/>
        <v>1.2163158563780596</v>
      </c>
      <c r="AG281" s="186">
        <f t="shared" si="44"/>
        <v>100.5840604162189</v>
      </c>
    </row>
    <row r="282" spans="1:33" ht="29">
      <c r="A282" s="209" t="str">
        <f>'Master sheet'!A401</f>
        <v>Banbury</v>
      </c>
      <c r="B282" s="142" t="str">
        <f>VLOOKUP('Master sheet'!A401,Westminster_Parliamentary_Const!$A$2:$C$651,2,FALSE)</f>
        <v>E14000539</v>
      </c>
      <c r="C282" s="120">
        <f>VLOOKUP(B282,'Master sheet'!$B$3:$Z$634,9,FALSE)</f>
        <v>7.1285569835343676E-2</v>
      </c>
      <c r="D282" s="121">
        <f>VLOOKUP(B282,'Master sheet'!$B$3:$Z$634,10,FALSE)</f>
        <v>-0.95514041642966274</v>
      </c>
      <c r="E282" s="120">
        <f>VLOOKUP(B282,'Master sheet'!$B$3:$Z$634,16,FALSE)</f>
        <v>0.90383547653976459</v>
      </c>
      <c r="F282" s="121">
        <f>VLOOKUP(B282,'Master sheet'!$B$3:$Z$634,17,FALSE)</f>
        <v>1.5497794526690947</v>
      </c>
      <c r="G282" s="120">
        <f>VLOOKUP(B282,'Master sheet'!$B$3:$Z$634,21,FALSE)</f>
        <v>0.18171021377672208</v>
      </c>
      <c r="H282" s="121">
        <f>VLOOKUP(B282,'Master sheet'!$B$3:$Z$634,22,FALSE)</f>
        <v>0.5060970877853519</v>
      </c>
      <c r="I282" s="120">
        <f>VLOOKUP(B282,'Master sheet'!$B$3:$Z$634,24,FALSE)</f>
        <v>2.2771256799313022E-2</v>
      </c>
      <c r="J282" s="121">
        <f>-VLOOKUP(B282,'Master sheet'!$B$3:$Z$634,25,FALSE)</f>
        <v>0.16182403964587627</v>
      </c>
      <c r="K282" s="185" t="str">
        <f>VLOOKUP(B282,RUC_PCON_2011_EN_LU!$A$2:$N$534,14)</f>
        <v>Urban with Significant Rural</v>
      </c>
      <c r="L282" s="185" t="str">
        <f>VLOOKUP(B282,'City and Town classifications'!$A$3:$G$634,4,FALSE)</f>
        <v>Medium Town</v>
      </c>
      <c r="M282" s="188">
        <f t="shared" si="45"/>
        <v>3</v>
      </c>
      <c r="N282" s="188" t="str">
        <f>VLOOKUP(A282,'BRES data'!$A$11:$AB$643,28,FALSE)</f>
        <v>Mid</v>
      </c>
      <c r="O282" s="188" t="str">
        <f>IF(ISNUMBER(MATCH(A282,'Red Wall MP List'!$A$3:$A$52,0)),"Yes","No")</f>
        <v>No</v>
      </c>
      <c r="P282" s="121"/>
      <c r="Q282" s="121">
        <f t="shared" si="40"/>
        <v>7.8207297814478938E-2</v>
      </c>
      <c r="R282" s="121">
        <f t="shared" si="41"/>
        <v>1.3456418197678597</v>
      </c>
      <c r="S282" s="186">
        <f t="shared" si="46"/>
        <v>106.40478496518419</v>
      </c>
      <c r="T282" s="121"/>
      <c r="U282" s="121"/>
      <c r="V282" s="121"/>
      <c r="W282" s="121"/>
      <c r="X282" s="121"/>
      <c r="Y282" s="121"/>
      <c r="Z282" s="121"/>
      <c r="AA282" s="121"/>
      <c r="AB282" s="121"/>
      <c r="AC282" s="121"/>
      <c r="AD282" s="121"/>
      <c r="AE282" s="145">
        <f t="shared" si="42"/>
        <v>0.31564004091766501</v>
      </c>
      <c r="AF282" s="121">
        <f t="shared" si="43"/>
        <v>1.5248931286782088</v>
      </c>
      <c r="AG282" s="186">
        <f t="shared" si="44"/>
        <v>126.10206615243855</v>
      </c>
    </row>
    <row r="283" spans="1:33" ht="29">
      <c r="A283" s="209" t="str">
        <f>'Master sheet'!A489</f>
        <v>Camborne and Redruth</v>
      </c>
      <c r="B283" s="142" t="str">
        <f>VLOOKUP('Master sheet'!A489,Westminster_Parliamentary_Const!$A$2:$C$651,2,FALSE)</f>
        <v>E14000616</v>
      </c>
      <c r="C283" s="120">
        <f>VLOOKUP(B283,'Master sheet'!$B$3:$Z$634,9,FALSE)</f>
        <v>9.2469615696557914E-2</v>
      </c>
      <c r="D283" s="121">
        <f>VLOOKUP(B283,'Master sheet'!$B$3:$Z$634,10,FALSE)</f>
        <v>-0.15443354723009722</v>
      </c>
      <c r="E283" s="120">
        <f>VLOOKUP(B283,'Master sheet'!$B$3:$Z$634,16,FALSE)</f>
        <v>0.207694137881166</v>
      </c>
      <c r="F283" s="121">
        <f>VLOOKUP(B283,'Master sheet'!$B$3:$Z$634,17,FALSE)</f>
        <v>-0.76406759294497917</v>
      </c>
      <c r="G283" s="120">
        <f>VLOOKUP(B283,'Master sheet'!$B$3:$Z$634,21,FALSE)</f>
        <v>0.21129707112970711</v>
      </c>
      <c r="H283" s="121">
        <f>VLOOKUP(B283,'Master sheet'!$B$3:$Z$634,22,FALSE)</f>
        <v>1.3527889275035032</v>
      </c>
      <c r="I283" s="120">
        <f>VLOOKUP(B283,'Master sheet'!$B$3:$Z$634,24,FALSE)</f>
        <v>2.3503591380686251E-2</v>
      </c>
      <c r="J283" s="121">
        <f>-VLOOKUP(B283,'Master sheet'!$B$3:$Z$634,25,FALSE)</f>
        <v>8.4706769443903596E-2</v>
      </c>
      <c r="K283" s="185" t="str">
        <f>VLOOKUP(B283,RUC_PCON_2011_EN_LU!$A$2:$N$534,14)</f>
        <v>Urban with Significant Rural</v>
      </c>
      <c r="L283" s="185" t="str">
        <f>VLOOKUP(B283,'City and Town classifications'!$A$3:$G$634,4,FALSE)</f>
        <v>Small Town</v>
      </c>
      <c r="M283" s="188">
        <f t="shared" si="45"/>
        <v>3</v>
      </c>
      <c r="N283" s="188" t="str">
        <f>VLOOKUP(A283,'BRES data'!$A$11:$AB$643,28,FALSE)</f>
        <v>Very high</v>
      </c>
      <c r="O283" s="188" t="str">
        <f>IF(ISNUMBER(MATCH(A283,'Red Wall MP List'!$A$3:$A$52,0)),"Yes","No")</f>
        <v>No</v>
      </c>
      <c r="P283" s="121"/>
      <c r="Q283" s="121">
        <f t="shared" si="40"/>
        <v>7.4877963164356132E-2</v>
      </c>
      <c r="R283" s="121">
        <f t="shared" si="41"/>
        <v>1.3423124851177368</v>
      </c>
      <c r="S283" s="186">
        <f t="shared" si="46"/>
        <v>106.14152238496462</v>
      </c>
      <c r="T283" s="121"/>
      <c r="U283" s="121"/>
      <c r="V283" s="121"/>
      <c r="W283" s="121"/>
      <c r="X283" s="121"/>
      <c r="Y283" s="121"/>
      <c r="Z283" s="121"/>
      <c r="AA283" s="121"/>
      <c r="AB283" s="121"/>
      <c r="AC283" s="121"/>
      <c r="AD283" s="121"/>
      <c r="AE283" s="145">
        <f t="shared" si="42"/>
        <v>0.1297486391930826</v>
      </c>
      <c r="AF283" s="121">
        <f t="shared" si="43"/>
        <v>1.3390017269536265</v>
      </c>
      <c r="AG283" s="186">
        <f t="shared" si="44"/>
        <v>110.72965126211642</v>
      </c>
    </row>
    <row r="284" spans="1:33" ht="29">
      <c r="A284" s="209" t="str">
        <f>'Master sheet'!A119</f>
        <v>Don Valley</v>
      </c>
      <c r="B284" s="142" t="str">
        <f>VLOOKUP('Master sheet'!A119,Westminster_Parliamentary_Const!$A$2:$C$651,2,FALSE)</f>
        <v>E14000667</v>
      </c>
      <c r="C284" s="120">
        <f>VLOOKUP(B284,'Master sheet'!$B$3:$Z$634,9,FALSE)</f>
        <v>0.10080977789190718</v>
      </c>
      <c r="D284" s="121">
        <f>VLOOKUP(B284,'Master sheet'!$B$3:$Z$634,10,FALSE)</f>
        <v>0.1608048734099112</v>
      </c>
      <c r="E284" s="120">
        <f>VLOOKUP(B284,'Master sheet'!$B$3:$Z$634,16,FALSE)</f>
        <v>0.14390691886261464</v>
      </c>
      <c r="F284" s="121">
        <f>VLOOKUP(B284,'Master sheet'!$B$3:$Z$634,17,FALSE)</f>
        <v>-0.97608469360791783</v>
      </c>
      <c r="G284" s="120">
        <f>VLOOKUP(B284,'Master sheet'!$B$3:$Z$634,21,FALSE)</f>
        <v>0.13875598086124402</v>
      </c>
      <c r="H284" s="121">
        <f>VLOOKUP(B284,'Master sheet'!$B$3:$Z$634,22,FALSE)</f>
        <v>-0.72313108122864522</v>
      </c>
      <c r="I284" s="120">
        <f>VLOOKUP(B284,'Master sheet'!$B$3:$Z$634,24,FALSE)</f>
        <v>1.5646716390758542E-2</v>
      </c>
      <c r="J284" s="121">
        <f>-VLOOKUP(B284,'Master sheet'!$B$3:$Z$634,25,FALSE)</f>
        <v>0.91206187044873255</v>
      </c>
      <c r="K284" s="185" t="str">
        <f>VLOOKUP(B284,RUC_PCON_2011_EN_LU!$A$2:$N$534,14)</f>
        <v>Urban with Significant Rural</v>
      </c>
      <c r="L284" s="185" t="str">
        <f>VLOOKUP(B284,'City and Town classifications'!$A$3:$G$634,4,FALSE)</f>
        <v>Small Town</v>
      </c>
      <c r="M284" s="188">
        <f t="shared" si="45"/>
        <v>3</v>
      </c>
      <c r="N284" s="188" t="str">
        <f>VLOOKUP(A284,'BRES data'!$A$11:$AB$643,28,FALSE)</f>
        <v>High</v>
      </c>
      <c r="O284" s="188" t="str">
        <f>IF(ISNUMBER(MATCH(A284,'Red Wall MP List'!$A$3:$A$52,0)),"Yes","No")</f>
        <v>Yes</v>
      </c>
      <c r="P284" s="121"/>
      <c r="Q284" s="121">
        <f t="shared" si="40"/>
        <v>7.4419618813454089E-2</v>
      </c>
      <c r="R284" s="121">
        <f t="shared" si="41"/>
        <v>1.3418541407668347</v>
      </c>
      <c r="S284" s="186">
        <f t="shared" si="46"/>
        <v>106.10527943280508</v>
      </c>
      <c r="T284" s="121"/>
      <c r="U284" s="121"/>
      <c r="V284" s="121"/>
      <c r="W284" s="121"/>
      <c r="X284" s="121"/>
      <c r="Y284" s="121"/>
      <c r="Z284" s="121"/>
      <c r="AA284" s="121"/>
      <c r="AB284" s="121"/>
      <c r="AC284" s="121"/>
      <c r="AD284" s="121"/>
      <c r="AE284" s="145">
        <f t="shared" si="42"/>
        <v>-0.15658725774447982</v>
      </c>
      <c r="AF284" s="121">
        <f t="shared" si="43"/>
        <v>1.0526658300160641</v>
      </c>
      <c r="AG284" s="186">
        <f t="shared" si="44"/>
        <v>87.050911068213992</v>
      </c>
    </row>
    <row r="285" spans="1:33" ht="29">
      <c r="A285" s="209" t="str">
        <f>'Master sheet'!A271</f>
        <v>Broxbourne</v>
      </c>
      <c r="B285" s="142" t="str">
        <f>VLOOKUP('Master sheet'!A271,Westminster_Parliamentary_Const!$A$2:$C$651,2,FALSE)</f>
        <v>E14000606</v>
      </c>
      <c r="C285" s="120">
        <f>VLOOKUP(B285,'Master sheet'!$B$3:$Z$634,9,FALSE)</f>
        <v>6.8646024038844219E-2</v>
      </c>
      <c r="D285" s="121">
        <f>VLOOKUP(B285,'Master sheet'!$B$3:$Z$634,10,FALSE)</f>
        <v>-1.0549090094864573</v>
      </c>
      <c r="E285" s="120">
        <f>VLOOKUP(B285,'Master sheet'!$B$3:$Z$634,16,FALSE)</f>
        <v>0.90053714656383388</v>
      </c>
      <c r="F285" s="121">
        <f>VLOOKUP(B285,'Master sheet'!$B$3:$Z$634,17,FALSE)</f>
        <v>1.538816404439588</v>
      </c>
      <c r="G285" s="120">
        <f>VLOOKUP(B285,'Master sheet'!$B$3:$Z$634,21,FALSE)</f>
        <v>0.19672131147540983</v>
      </c>
      <c r="H285" s="121">
        <f>VLOOKUP(B285,'Master sheet'!$B$3:$Z$634,22,FALSE)</f>
        <v>0.93567207694548138</v>
      </c>
      <c r="I285" s="120">
        <f>VLOOKUP(B285,'Master sheet'!$B$3:$Z$634,24,FALSE)</f>
        <v>2.3986125933831426E-2</v>
      </c>
      <c r="J285" s="121">
        <f>-VLOOKUP(B285,'Master sheet'!$B$3:$Z$634,25,FALSE)</f>
        <v>3.3894274085692511E-2</v>
      </c>
      <c r="K285" s="185" t="str">
        <f>VLOOKUP(B285,RUC_PCON_2011_EN_LU!$A$2:$N$534,14)</f>
        <v>Predominantly Urban</v>
      </c>
      <c r="L285" s="185" t="str">
        <f>VLOOKUP(B285,'City and Town classifications'!$A$3:$G$634,4,FALSE)</f>
        <v>Medium Town in Conurbation</v>
      </c>
      <c r="M285" s="188">
        <f t="shared" si="45"/>
        <v>2</v>
      </c>
      <c r="N285" s="188" t="str">
        <f>VLOOKUP(A285,'BRES data'!$A$11:$AB$643,28,FALSE)</f>
        <v>Mid</v>
      </c>
      <c r="O285" s="188" t="str">
        <f>IF(ISNUMBER(MATCH(A285,'Red Wall MP List'!$A$3:$A$52,0)),"Yes","No")</f>
        <v>No</v>
      </c>
      <c r="P285" s="121"/>
      <c r="Q285" s="121">
        <f t="shared" si="40"/>
        <v>7.2076501763923342E-2</v>
      </c>
      <c r="R285" s="121">
        <f t="shared" si="41"/>
        <v>1.339511023717304</v>
      </c>
      <c r="S285" s="186">
        <f t="shared" si="46"/>
        <v>105.92000065940414</v>
      </c>
      <c r="T285" s="121"/>
      <c r="U285" s="121"/>
      <c r="V285" s="121"/>
      <c r="W285" s="121"/>
      <c r="X285" s="121"/>
      <c r="Y285" s="121"/>
      <c r="Z285" s="121"/>
      <c r="AA285" s="121"/>
      <c r="AB285" s="121"/>
      <c r="AC285" s="121"/>
      <c r="AD285" s="121"/>
      <c r="AE285" s="145">
        <f t="shared" si="42"/>
        <v>0.36336843649607614</v>
      </c>
      <c r="AF285" s="121">
        <f t="shared" si="43"/>
        <v>1.5726215242566199</v>
      </c>
      <c r="AG285" s="186">
        <f t="shared" si="44"/>
        <v>130.04899802811406</v>
      </c>
    </row>
    <row r="286" spans="1:33" ht="29">
      <c r="A286" s="209" t="str">
        <f>'Master sheet'!A177</f>
        <v>Gedling</v>
      </c>
      <c r="B286" s="142" t="str">
        <f>VLOOKUP('Master sheet'!A177,Westminster_Parliamentary_Const!$A$2:$C$651,2,FALSE)</f>
        <v>E14000710</v>
      </c>
      <c r="C286" s="120">
        <f>VLOOKUP(B286,'Master sheet'!$B$3:$Z$634,9,FALSE)</f>
        <v>7.4901210660378525E-2</v>
      </c>
      <c r="D286" s="121">
        <f>VLOOKUP(B286,'Master sheet'!$B$3:$Z$634,10,FALSE)</f>
        <v>-0.81847773810416147</v>
      </c>
      <c r="E286" s="120">
        <f>VLOOKUP(B286,'Master sheet'!$B$3:$Z$634,16,FALSE)</f>
        <v>0.59308160570437018</v>
      </c>
      <c r="F286" s="121">
        <f>VLOOKUP(B286,'Master sheet'!$B$3:$Z$634,17,FALSE)</f>
        <v>0.51689017284104422</v>
      </c>
      <c r="G286" s="120">
        <f>VLOOKUP(B286,'Master sheet'!$B$3:$Z$634,21,FALSE)</f>
        <v>0.15901060070671377</v>
      </c>
      <c r="H286" s="121">
        <f>VLOOKUP(B286,'Master sheet'!$B$3:$Z$634,22,FALSE)</f>
        <v>-0.14350137824424372</v>
      </c>
      <c r="I286" s="120">
        <f>VLOOKUP(B286,'Master sheet'!$B$3:$Z$634,24,FALSE)</f>
        <v>1.6333403494001253E-2</v>
      </c>
      <c r="J286" s="121">
        <f>-VLOOKUP(B286,'Master sheet'!$B$3:$Z$634,25,FALSE)</f>
        <v>0.8397514317068131</v>
      </c>
      <c r="K286" s="185" t="str">
        <f>VLOOKUP(B286,RUC_PCON_2011_EN_LU!$A$2:$N$534,14)</f>
        <v>Predominantly Urban</v>
      </c>
      <c r="L286" s="185" t="str">
        <f>VLOOKUP(B286,'City and Town classifications'!$A$3:$G$634,4,FALSE)</f>
        <v>Medium Town in Conurbation</v>
      </c>
      <c r="M286" s="188">
        <f t="shared" si="45"/>
        <v>2</v>
      </c>
      <c r="N286" s="188" t="str">
        <f>VLOOKUP(A286,'BRES data'!$A$11:$AB$643,28,FALSE)</f>
        <v>Low</v>
      </c>
      <c r="O286" s="188" t="str">
        <f>IF(ISNUMBER(MATCH(A286,'Red Wall MP List'!$A$3:$A$52,0)),"Yes","No")</f>
        <v>Yes</v>
      </c>
      <c r="P286" s="121"/>
      <c r="Q286" s="121">
        <f t="shared" si="40"/>
        <v>6.9322696967017317E-2</v>
      </c>
      <c r="R286" s="121">
        <f t="shared" si="41"/>
        <v>1.336757218920398</v>
      </c>
      <c r="S286" s="186">
        <f t="shared" si="46"/>
        <v>105.70224731453455</v>
      </c>
      <c r="T286" s="121"/>
      <c r="U286" s="121"/>
      <c r="V286" s="121"/>
      <c r="W286" s="121"/>
      <c r="X286" s="121"/>
      <c r="Y286" s="121"/>
      <c r="Z286" s="121"/>
      <c r="AA286" s="121"/>
      <c r="AB286" s="121"/>
      <c r="AC286" s="121"/>
      <c r="AD286" s="121"/>
      <c r="AE286" s="145">
        <f t="shared" si="42"/>
        <v>9.8665622049863039E-2</v>
      </c>
      <c r="AF286" s="121">
        <f t="shared" si="43"/>
        <v>1.3079187098104068</v>
      </c>
      <c r="AG286" s="186">
        <f t="shared" si="44"/>
        <v>108.1592201871143</v>
      </c>
    </row>
    <row r="287" spans="1:33">
      <c r="A287" s="209" t="str">
        <f>'Master sheet'!A394</f>
        <v>West Ham</v>
      </c>
      <c r="B287" s="142" t="str">
        <f>VLOOKUP('Master sheet'!A394,Westminster_Parliamentary_Const!$A$2:$C$651,2,FALSE)</f>
        <v>E14001032</v>
      </c>
      <c r="C287" s="120">
        <f>VLOOKUP(B287,'Master sheet'!$B$3:$Z$634,9,FALSE)</f>
        <v>8.3494968541530615E-2</v>
      </c>
      <c r="D287" s="121">
        <f>VLOOKUP(B287,'Master sheet'!$B$3:$Z$634,10,FALSE)</f>
        <v>-0.49365399986467257</v>
      </c>
      <c r="E287" s="120">
        <f>VLOOKUP(B287,'Master sheet'!$B$3:$Z$634,16,FALSE)</f>
        <v>0.56602803559622328</v>
      </c>
      <c r="F287" s="121">
        <f>VLOOKUP(B287,'Master sheet'!$B$3:$Z$634,17,FALSE)</f>
        <v>0.42696903213035281</v>
      </c>
      <c r="G287" s="120">
        <f>VLOOKUP(B287,'Master sheet'!$B$3:$Z$634,21,FALSE)</f>
        <v>0.25233644859813081</v>
      </c>
      <c r="H287" s="121">
        <f>VLOOKUP(B287,'Master sheet'!$B$3:$Z$634,22,FALSE)</f>
        <v>2.5272193712329929</v>
      </c>
      <c r="I287" s="120">
        <f>VLOOKUP(B287,'Master sheet'!$B$3:$Z$634,24,FALSE)</f>
        <v>3.1767123287671284E-2</v>
      </c>
      <c r="J287" s="121">
        <f>-VLOOKUP(B287,'Master sheet'!$B$3:$Z$634,25,FALSE)</f>
        <v>-0.78547065915524161</v>
      </c>
      <c r="K287" s="185" t="str">
        <f>VLOOKUP(B287,RUC_PCON_2011_EN_LU!$A$2:$N$534,14)</f>
        <v>Predominantly Urban</v>
      </c>
      <c r="L287" s="185" t="str">
        <f>VLOOKUP(B287,'City and Town classifications'!$A$3:$G$634,4,FALSE)</f>
        <v>Core City (London)</v>
      </c>
      <c r="M287" s="188">
        <f t="shared" si="45"/>
        <v>1</v>
      </c>
      <c r="N287" s="188" t="str">
        <f>VLOOKUP(A287,'BRES data'!$A$11:$AB$643,28,FALSE)</f>
        <v>Very low</v>
      </c>
      <c r="O287" s="188" t="str">
        <f>IF(ISNUMBER(MATCH(A287,'Red Wall MP List'!$A$3:$A$52,0)),"Yes","No")</f>
        <v>No</v>
      </c>
      <c r="P287" s="121"/>
      <c r="Q287" s="121">
        <f t="shared" si="40"/>
        <v>6.5989847553919567E-2</v>
      </c>
      <c r="R287" s="121">
        <f t="shared" si="41"/>
        <v>1.3334243695073003</v>
      </c>
      <c r="S287" s="186">
        <f t="shared" si="46"/>
        <v>105.43870680924377</v>
      </c>
      <c r="T287" s="121"/>
      <c r="U287" s="121"/>
      <c r="V287" s="121"/>
      <c r="W287" s="121"/>
      <c r="X287" s="121"/>
      <c r="Y287" s="121"/>
      <c r="Z287" s="121"/>
      <c r="AA287" s="121"/>
      <c r="AB287" s="121"/>
      <c r="AC287" s="121"/>
      <c r="AD287" s="121"/>
      <c r="AE287" s="145">
        <f t="shared" si="42"/>
        <v>0.41876593608585788</v>
      </c>
      <c r="AF287" s="121">
        <f t="shared" si="43"/>
        <v>1.6280190238464018</v>
      </c>
      <c r="AG287" s="186">
        <f t="shared" si="44"/>
        <v>134.63013163451024</v>
      </c>
    </row>
    <row r="288" spans="1:33" ht="29">
      <c r="A288" s="209" t="str">
        <f>'Master sheet'!A553</f>
        <v>Aberconwy</v>
      </c>
      <c r="B288" s="142" t="str">
        <f>VLOOKUP('Master sheet'!A553,Westminster_Parliamentary_Const!$A$2:$C$651,2,FALSE)</f>
        <v>W07000058</v>
      </c>
      <c r="C288" s="120">
        <f>VLOOKUP(B288,'Master sheet'!$B$3:$Z$634,9,FALSE)</f>
        <v>0.10526054228905615</v>
      </c>
      <c r="D288" s="121">
        <f>VLOOKUP(B288,'Master sheet'!$B$3:$Z$634,10,FALSE)</f>
        <v>0.32903324910989562</v>
      </c>
      <c r="E288" s="120">
        <f>VLOOKUP(B288,'Master sheet'!$B$3:$Z$634,16,FALSE)</f>
        <v>0.14835481178551546</v>
      </c>
      <c r="F288" s="121">
        <f>VLOOKUP(B288,'Master sheet'!$B$3:$Z$634,17,FALSE)</f>
        <v>-0.96130070747272711</v>
      </c>
      <c r="G288" s="120">
        <f>VLOOKUP(B288,'Master sheet'!$B$3:$Z$634,21,FALSE)</f>
        <v>0.21321321321321321</v>
      </c>
      <c r="H288" s="121">
        <f>VLOOKUP(B288,'Master sheet'!$B$3:$Z$634,22,FALSE)</f>
        <v>1.4076234726696011</v>
      </c>
      <c r="I288" s="120">
        <f>VLOOKUP(B288,'Master sheet'!$B$3:$Z$634,24,FALSE)</f>
        <v>2.7753054101221641E-2</v>
      </c>
      <c r="J288" s="121">
        <f>-VLOOKUP(B288,'Master sheet'!$B$3:$Z$634,25,FALSE)</f>
        <v>-0.3627758063730705</v>
      </c>
      <c r="K288" s="185" t="str">
        <f>VLOOKUP(B288,RUC_PCON_2011_EN_LU!$A$2:$N$534,14)</f>
        <v>Urban with Significant Rural</v>
      </c>
      <c r="L288" s="185" t="str">
        <f>VLOOKUP(B288,'City and Town classifications'!$A$3:$G$634,4,FALSE)</f>
        <v>Village or smaller</v>
      </c>
      <c r="M288" s="188">
        <f t="shared" si="45"/>
        <v>3</v>
      </c>
      <c r="N288" s="188" t="str">
        <f>VLOOKUP(A288,'BRES data'!$A$11:$AB$643,28,FALSE)</f>
        <v>Very high</v>
      </c>
      <c r="O288" s="188" t="str">
        <f>IF(ISNUMBER(MATCH(A288,'Red Wall MP List'!$A$3:$A$52,0)),"Yes","No")</f>
        <v>No</v>
      </c>
      <c r="P288" s="121"/>
      <c r="Q288" s="121">
        <f t="shared" si="40"/>
        <v>6.313960844508737E-2</v>
      </c>
      <c r="R288" s="121">
        <f t="shared" si="41"/>
        <v>1.3305741303984679</v>
      </c>
      <c r="S288" s="186">
        <f t="shared" si="46"/>
        <v>105.21332805315919</v>
      </c>
      <c r="T288" s="121"/>
      <c r="U288" s="121"/>
      <c r="V288" s="121"/>
      <c r="W288" s="121"/>
      <c r="X288" s="121"/>
      <c r="Y288" s="121"/>
      <c r="Z288" s="121"/>
      <c r="AA288" s="121"/>
      <c r="AB288" s="121"/>
      <c r="AC288" s="121"/>
      <c r="AD288" s="121"/>
      <c r="AE288" s="145">
        <f t="shared" si="42"/>
        <v>0.10314505198342477</v>
      </c>
      <c r="AF288" s="121">
        <f t="shared" si="43"/>
        <v>1.3123981397439686</v>
      </c>
      <c r="AG288" s="186">
        <f t="shared" si="44"/>
        <v>108.52964966783263</v>
      </c>
    </row>
    <row r="289" spans="1:33">
      <c r="A289" s="209" t="str">
        <f>'Master sheet'!A229</f>
        <v>Ludlow</v>
      </c>
      <c r="B289" s="142" t="str">
        <f>VLOOKUP('Master sheet'!A229,Westminster_Parliamentary_Const!$A$2:$C$651,2,FALSE)</f>
        <v>E14000799</v>
      </c>
      <c r="C289" s="120">
        <f>VLOOKUP(B289,'Master sheet'!$B$3:$Z$634,9,FALSE)</f>
        <v>7.058164115076121E-2</v>
      </c>
      <c r="D289" s="121">
        <f>VLOOKUP(B289,'Master sheet'!$B$3:$Z$634,10,FALSE)</f>
        <v>-0.9817472571089384</v>
      </c>
      <c r="E289" s="120">
        <f>VLOOKUP(B289,'Master sheet'!$B$3:$Z$634,16,FALSE)</f>
        <v>0.32121904633383808</v>
      </c>
      <c r="F289" s="121">
        <f>VLOOKUP(B289,'Master sheet'!$B$3:$Z$634,17,FALSE)</f>
        <v>-0.386731469604017</v>
      </c>
      <c r="G289" s="120">
        <f>VLOOKUP(B289,'Master sheet'!$B$3:$Z$634,21,FALSE)</f>
        <v>0.18627450980392157</v>
      </c>
      <c r="H289" s="121">
        <f>VLOOKUP(B289,'Master sheet'!$B$3:$Z$634,22,FALSE)</f>
        <v>0.63671427886387277</v>
      </c>
      <c r="I289" s="120">
        <f>VLOOKUP(B289,'Master sheet'!$B$3:$Z$634,24,FALSE)</f>
        <v>1.437444543034605E-2</v>
      </c>
      <c r="J289" s="121">
        <f>-VLOOKUP(B289,'Master sheet'!$B$3:$Z$634,25,FALSE)</f>
        <v>1.0460362394322045</v>
      </c>
      <c r="K289" s="185" t="str">
        <f>VLOOKUP(B289,RUC_PCON_2011_EN_LU!$A$2:$N$534,14)</f>
        <v>Predominantly Rural</v>
      </c>
      <c r="L289" s="185" t="str">
        <f>VLOOKUP(B289,'City and Town classifications'!$A$3:$G$634,4,FALSE)</f>
        <v>Village or smaller</v>
      </c>
      <c r="M289" s="188">
        <f t="shared" si="45"/>
        <v>3</v>
      </c>
      <c r="N289" s="188" t="str">
        <f>VLOOKUP(A289,'BRES data'!$A$11:$AB$643,28,FALSE)</f>
        <v>Very high</v>
      </c>
      <c r="O289" s="188" t="str">
        <f>IF(ISNUMBER(MATCH(A289,'Red Wall MP List'!$A$3:$A$52,0)),"Yes","No")</f>
        <v>No</v>
      </c>
      <c r="P289" s="121"/>
      <c r="Q289" s="121">
        <f t="shared" si="40"/>
        <v>6.3093462317731316E-2</v>
      </c>
      <c r="R289" s="121">
        <f t="shared" si="41"/>
        <v>1.330527984271112</v>
      </c>
      <c r="S289" s="186">
        <f t="shared" si="46"/>
        <v>105.20967911130398</v>
      </c>
      <c r="T289" s="121"/>
      <c r="U289" s="121"/>
      <c r="V289" s="121"/>
      <c r="W289" s="121"/>
      <c r="X289" s="121"/>
      <c r="Y289" s="121"/>
      <c r="Z289" s="121"/>
      <c r="AA289" s="121"/>
      <c r="AB289" s="121"/>
      <c r="AC289" s="121"/>
      <c r="AD289" s="121"/>
      <c r="AE289" s="145">
        <f t="shared" si="42"/>
        <v>7.8567947895780449E-2</v>
      </c>
      <c r="AF289" s="121">
        <f t="shared" si="43"/>
        <v>1.2878210356563242</v>
      </c>
      <c r="AG289" s="186">
        <f t="shared" si="44"/>
        <v>106.49722946263311</v>
      </c>
    </row>
    <row r="290" spans="1:33" ht="29">
      <c r="A290" s="209" t="str">
        <f>'Master sheet'!A497</f>
        <v>Filton and Bradley Stoke</v>
      </c>
      <c r="B290" s="142" t="str">
        <f>VLOOKUP('Master sheet'!A497,Westminster_Parliamentary_Const!$A$2:$C$651,2,FALSE)</f>
        <v>E14000702</v>
      </c>
      <c r="C290" s="120">
        <f>VLOOKUP(B290,'Master sheet'!$B$3:$Z$634,9,FALSE)</f>
        <v>7.8539616090090664E-2</v>
      </c>
      <c r="D290" s="121">
        <f>VLOOKUP(B290,'Master sheet'!$B$3:$Z$634,10,FALSE)</f>
        <v>-0.68095461152155501</v>
      </c>
      <c r="E290" s="120">
        <f>VLOOKUP(B290,'Master sheet'!$B$3:$Z$634,16,FALSE)</f>
        <v>0.52943582066940176</v>
      </c>
      <c r="F290" s="121">
        <f>VLOOKUP(B290,'Master sheet'!$B$3:$Z$634,17,FALSE)</f>
        <v>0.30534317298506736</v>
      </c>
      <c r="G290" s="120">
        <f>VLOOKUP(B290,'Master sheet'!$B$3:$Z$634,21,FALSE)</f>
        <v>0.15640599001663893</v>
      </c>
      <c r="H290" s="121">
        <f>VLOOKUP(B290,'Master sheet'!$B$3:$Z$634,22,FALSE)</f>
        <v>-0.2180379398877714</v>
      </c>
      <c r="I290" s="120">
        <f>VLOOKUP(B290,'Master sheet'!$B$3:$Z$634,24,FALSE)</f>
        <v>1.6581019024710208E-2</v>
      </c>
      <c r="J290" s="121">
        <f>-VLOOKUP(B290,'Master sheet'!$B$3:$Z$634,25,FALSE)</f>
        <v>0.81367669172651491</v>
      </c>
      <c r="K290" s="185" t="str">
        <f>VLOOKUP(B290,RUC_PCON_2011_EN_LU!$A$2:$N$534,14)</f>
        <v>Predominantly Urban</v>
      </c>
      <c r="L290" s="185" t="str">
        <f>VLOOKUP(B290,'City and Town classifications'!$A$3:$G$634,4,FALSE)</f>
        <v>Large Town in Conurbation</v>
      </c>
      <c r="M290" s="188">
        <f t="shared" si="45"/>
        <v>2</v>
      </c>
      <c r="N290" s="188" t="str">
        <f>VLOOKUP(A290,'BRES data'!$A$11:$AB$643,28,FALSE)</f>
        <v>Very low</v>
      </c>
      <c r="O290" s="188" t="str">
        <f>IF(ISNUMBER(MATCH(A290,'Red Wall MP List'!$A$3:$A$52,0)),"Yes","No")</f>
        <v>No</v>
      </c>
      <c r="P290" s="121"/>
      <c r="Q290" s="121">
        <f t="shared" si="40"/>
        <v>5.8791565584535944E-2</v>
      </c>
      <c r="R290" s="121">
        <f t="shared" si="41"/>
        <v>1.3262260875379166</v>
      </c>
      <c r="S290" s="186">
        <f t="shared" si="46"/>
        <v>104.86951251562175</v>
      </c>
      <c r="T290" s="121"/>
      <c r="U290" s="121"/>
      <c r="V290" s="121"/>
      <c r="W290" s="121"/>
      <c r="X290" s="121"/>
      <c r="Y290" s="121"/>
      <c r="Z290" s="121"/>
      <c r="AA290" s="121"/>
      <c r="AB290" s="121"/>
      <c r="AC290" s="121"/>
      <c r="AD290" s="121"/>
      <c r="AE290" s="145">
        <f t="shared" si="42"/>
        <v>5.5006828325563972E-2</v>
      </c>
      <c r="AF290" s="121">
        <f t="shared" si="43"/>
        <v>1.2642599160861079</v>
      </c>
      <c r="AG290" s="186">
        <f t="shared" si="44"/>
        <v>104.5488267826077</v>
      </c>
    </row>
    <row r="291" spans="1:33">
      <c r="A291" s="209" t="str">
        <f>'Master sheet'!A300</f>
        <v>Norwich North</v>
      </c>
      <c r="B291" s="142" t="str">
        <f>VLOOKUP('Master sheet'!A300,Westminster_Parliamentary_Const!$A$2:$C$651,2,FALSE)</f>
        <v>E14000863</v>
      </c>
      <c r="C291" s="120">
        <f>VLOOKUP(B291,'Master sheet'!$B$3:$Z$634,9,FALSE)</f>
        <v>8.822188048256363E-2</v>
      </c>
      <c r="D291" s="121">
        <f>VLOOKUP(B291,'Master sheet'!$B$3:$Z$634,10,FALSE)</f>
        <v>-0.31498789962664919</v>
      </c>
      <c r="E291" s="120">
        <f>VLOOKUP(B291,'Master sheet'!$B$3:$Z$634,16,FALSE)</f>
        <v>0.25410497444294294</v>
      </c>
      <c r="F291" s="121">
        <f>VLOOKUP(B291,'Master sheet'!$B$3:$Z$634,17,FALSE)</f>
        <v>-0.60980642341025315</v>
      </c>
      <c r="G291" s="120">
        <f>VLOOKUP(B291,'Master sheet'!$B$3:$Z$634,21,FALSE)</f>
        <v>0.1678082191780822</v>
      </c>
      <c r="H291" s="121">
        <f>VLOOKUP(B291,'Master sheet'!$B$3:$Z$634,22,FALSE)</f>
        <v>0.10826147983131337</v>
      </c>
      <c r="I291" s="120">
        <f>VLOOKUP(B291,'Master sheet'!$B$3:$Z$634,24,FALSE)</f>
        <v>1.7262938520319571E-2</v>
      </c>
      <c r="J291" s="121">
        <f>-VLOOKUP(B291,'Master sheet'!$B$3:$Z$634,25,FALSE)</f>
        <v>0.74186829794523157</v>
      </c>
      <c r="K291" s="185" t="str">
        <f>VLOOKUP(B291,RUC_PCON_2011_EN_LU!$A$2:$N$534,14)</f>
        <v>Predominantly Urban</v>
      </c>
      <c r="L291" s="185" t="str">
        <f>VLOOKUP(B291,'City and Town classifications'!$A$3:$G$634,4,FALSE)</f>
        <v>Other City</v>
      </c>
      <c r="M291" s="188">
        <f t="shared" si="45"/>
        <v>2</v>
      </c>
      <c r="N291" s="188" t="str">
        <f>VLOOKUP(A291,'BRES data'!$A$11:$AB$643,28,FALSE)</f>
        <v>Low</v>
      </c>
      <c r="O291" s="188" t="str">
        <f>IF(ISNUMBER(MATCH(A291,'Red Wall MP List'!$A$3:$A$52,0)),"Yes","No")</f>
        <v>No</v>
      </c>
      <c r="P291" s="121"/>
      <c r="Q291" s="121">
        <f t="shared" si="40"/>
        <v>5.8702642176370855E-2</v>
      </c>
      <c r="R291" s="121">
        <f t="shared" si="41"/>
        <v>1.3261371641297515</v>
      </c>
      <c r="S291" s="186">
        <f t="shared" si="46"/>
        <v>104.86248101884065</v>
      </c>
      <c r="T291" s="121"/>
      <c r="U291" s="121"/>
      <c r="V291" s="121"/>
      <c r="W291" s="121"/>
      <c r="X291" s="121"/>
      <c r="Y291" s="121"/>
      <c r="Z291" s="121"/>
      <c r="AA291" s="121"/>
      <c r="AB291" s="121"/>
      <c r="AC291" s="121"/>
      <c r="AD291" s="121"/>
      <c r="AE291" s="145">
        <f t="shared" si="42"/>
        <v>-1.8666136315089343E-2</v>
      </c>
      <c r="AF291" s="121">
        <f t="shared" si="43"/>
        <v>1.1905869514454546</v>
      </c>
      <c r="AG291" s="186">
        <f t="shared" si="44"/>
        <v>98.456391263001919</v>
      </c>
    </row>
    <row r="292" spans="1:33">
      <c r="A292" s="209" t="str">
        <f>'Master sheet'!A463</f>
        <v>Slough</v>
      </c>
      <c r="B292" s="142" t="str">
        <f>VLOOKUP('Master sheet'!A463,Westminster_Parliamentary_Const!$A$2:$C$651,2,FALSE)</f>
        <v>E14000930</v>
      </c>
      <c r="C292" s="120">
        <f>VLOOKUP(B292,'Master sheet'!$B$3:$Z$634,9,FALSE)</f>
        <v>9.6263091765168243E-2</v>
      </c>
      <c r="D292" s="121">
        <f>VLOOKUP(B292,'Master sheet'!$B$3:$Z$634,10,FALSE)</f>
        <v>-1.1049116976302896E-2</v>
      </c>
      <c r="E292" s="120">
        <f>VLOOKUP(B292,'Master sheet'!$B$3:$Z$634,16,FALSE)</f>
        <v>0.62610215639177424</v>
      </c>
      <c r="F292" s="121">
        <f>VLOOKUP(B292,'Master sheet'!$B$3:$Z$634,17,FALSE)</f>
        <v>0.62664447043788607</v>
      </c>
      <c r="G292" s="120">
        <f>VLOOKUP(B292,'Master sheet'!$B$3:$Z$634,21,FALSE)</f>
        <v>0.20403825717321997</v>
      </c>
      <c r="H292" s="121">
        <f>VLOOKUP(B292,'Master sheet'!$B$3:$Z$634,22,FALSE)</f>
        <v>1.1450622849045446</v>
      </c>
      <c r="I292" s="120">
        <f>VLOOKUP(B292,'Master sheet'!$B$3:$Z$634,24,FALSE)</f>
        <v>3.0958124871496073E-2</v>
      </c>
      <c r="J292" s="121">
        <f>-VLOOKUP(B292,'Master sheet'!$B$3:$Z$634,25,FALSE)</f>
        <v>-0.70028043184661715</v>
      </c>
      <c r="K292" s="185" t="str">
        <f>VLOOKUP(B292,RUC_PCON_2011_EN_LU!$A$2:$N$534,14)</f>
        <v>Predominantly Urban</v>
      </c>
      <c r="L292" s="185" t="str">
        <f>VLOOKUP(B292,'City and Town classifications'!$A$3:$G$634,4,FALSE)</f>
        <v>Large Town</v>
      </c>
      <c r="M292" s="188">
        <f t="shared" si="45"/>
        <v>3</v>
      </c>
      <c r="N292" s="188" t="str">
        <f>VLOOKUP(A292,'BRES data'!$A$11:$AB$643,28,FALSE)</f>
        <v>Low</v>
      </c>
      <c r="O292" s="188" t="str">
        <f>IF(ISNUMBER(MATCH(A292,'Red Wall MP List'!$A$3:$A$52,0)),"Yes","No")</f>
        <v>No</v>
      </c>
      <c r="P292" s="121"/>
      <c r="Q292" s="121">
        <f t="shared" si="40"/>
        <v>5.8174609616098473E-2</v>
      </c>
      <c r="R292" s="121">
        <f t="shared" si="41"/>
        <v>1.3256091315694791</v>
      </c>
      <c r="S292" s="186">
        <f t="shared" si="46"/>
        <v>104.82072756691534</v>
      </c>
      <c r="T292" s="121"/>
      <c r="U292" s="121"/>
      <c r="V292" s="121"/>
      <c r="W292" s="121"/>
      <c r="X292" s="121"/>
      <c r="Y292" s="121"/>
      <c r="Z292" s="121"/>
      <c r="AA292" s="121"/>
      <c r="AB292" s="121"/>
      <c r="AC292" s="121"/>
      <c r="AD292" s="121"/>
      <c r="AE292" s="145">
        <f t="shared" si="42"/>
        <v>0.26509430162987768</v>
      </c>
      <c r="AF292" s="121">
        <f t="shared" si="43"/>
        <v>1.4743473893904215</v>
      </c>
      <c r="AG292" s="186">
        <f t="shared" si="44"/>
        <v>121.92215213779711</v>
      </c>
    </row>
    <row r="293" spans="1:33">
      <c r="A293" s="209" t="str">
        <f>'Master sheet'!A391</f>
        <v>Uxbridge and South Ruislip</v>
      </c>
      <c r="B293" s="142" t="str">
        <f>VLOOKUP('Master sheet'!A391,Westminster_Parliamentary_Const!$A$2:$C$651,2,FALSE)</f>
        <v>E14001007</v>
      </c>
      <c r="C293" s="120">
        <f>VLOOKUP(B293,'Master sheet'!$B$3:$Z$634,9,FALSE)</f>
        <v>7.5414782080189868E-2</v>
      </c>
      <c r="D293" s="121">
        <f>VLOOKUP(B293,'Master sheet'!$B$3:$Z$634,10,FALSE)</f>
        <v>-0.79906595216102316</v>
      </c>
      <c r="E293" s="120">
        <f>VLOOKUP(B293,'Master sheet'!$B$3:$Z$634,16,FALSE)</f>
        <v>0.75911341880169902</v>
      </c>
      <c r="F293" s="121">
        <f>VLOOKUP(B293,'Master sheet'!$B$3:$Z$634,17,FALSE)</f>
        <v>1.0687496859586929</v>
      </c>
      <c r="G293" s="120">
        <f>VLOOKUP(B293,'Master sheet'!$B$3:$Z$634,21,FALSE)</f>
        <v>0.24427480916030533</v>
      </c>
      <c r="H293" s="121">
        <f>VLOOKUP(B293,'Master sheet'!$B$3:$Z$634,22,FALSE)</f>
        <v>2.296518143139628</v>
      </c>
      <c r="I293" s="120">
        <f>VLOOKUP(B293,'Master sheet'!$B$3:$Z$634,24,FALSE)</f>
        <v>3.1052707581227246E-2</v>
      </c>
      <c r="J293" s="121">
        <f>-VLOOKUP(B293,'Master sheet'!$B$3:$Z$634,25,FALSE)</f>
        <v>-0.71024030615583855</v>
      </c>
      <c r="K293" s="185" t="str">
        <f>VLOOKUP(B293,RUC_PCON_2011_EN_LU!$A$2:$N$534,14)</f>
        <v>Predominantly Urban</v>
      </c>
      <c r="L293" s="185" t="str">
        <f>VLOOKUP(B293,'City and Town classifications'!$A$3:$G$634,4,FALSE)</f>
        <v>Core City (London)</v>
      </c>
      <c r="M293" s="188">
        <f t="shared" si="45"/>
        <v>1</v>
      </c>
      <c r="N293" s="188" t="str">
        <f>VLOOKUP(A293,'BRES data'!$A$11:$AB$643,28,FALSE)</f>
        <v>Low</v>
      </c>
      <c r="O293" s="188" t="str">
        <f>IF(ISNUMBER(MATCH(A293,'Red Wall MP List'!$A$3:$A$52,0)),"Yes","No")</f>
        <v>No</v>
      </c>
      <c r="P293" s="121"/>
      <c r="Q293" s="121">
        <f t="shared" si="40"/>
        <v>5.7775885410766246E-2</v>
      </c>
      <c r="R293" s="121">
        <f t="shared" si="41"/>
        <v>1.3252104073641469</v>
      </c>
      <c r="S293" s="186">
        <f t="shared" si="46"/>
        <v>104.78919899615784</v>
      </c>
      <c r="T293" s="121"/>
      <c r="U293" s="121"/>
      <c r="V293" s="121"/>
      <c r="W293" s="121"/>
      <c r="X293" s="121"/>
      <c r="Y293" s="121"/>
      <c r="Z293" s="121"/>
      <c r="AA293" s="121"/>
      <c r="AB293" s="121"/>
      <c r="AC293" s="121"/>
      <c r="AD293" s="121"/>
      <c r="AE293" s="145">
        <f t="shared" si="42"/>
        <v>0.4639903926953648</v>
      </c>
      <c r="AF293" s="121">
        <f t="shared" si="43"/>
        <v>1.6732434804559086</v>
      </c>
      <c r="AG293" s="186">
        <f t="shared" si="44"/>
        <v>138.36999858769366</v>
      </c>
    </row>
    <row r="294" spans="1:33">
      <c r="A294" s="209" t="str">
        <f>'Master sheet'!A8</f>
        <v>Darlington</v>
      </c>
      <c r="B294" s="142" t="str">
        <f>VLOOKUP('Master sheet'!A8,Westminster_Parliamentary_Const!$A$2:$C$651,2,FALSE)</f>
        <v>E14000658</v>
      </c>
      <c r="C294" s="120">
        <f>VLOOKUP(B294,'Master sheet'!$B$3:$Z$634,9,FALSE)</f>
        <v>0.13293840579710145</v>
      </c>
      <c r="D294" s="121">
        <f>VLOOKUP(B294,'Master sheet'!$B$3:$Z$634,10,FALSE)</f>
        <v>1.3751910784901598</v>
      </c>
      <c r="E294" s="120">
        <f>VLOOKUP(B294,'Master sheet'!$B$3:$Z$634,16,FALSE)</f>
        <v>0.31386684863485004</v>
      </c>
      <c r="F294" s="121">
        <f>VLOOKUP(B294,'Master sheet'!$B$3:$Z$634,17,FALSE)</f>
        <v>-0.41116883595458364</v>
      </c>
      <c r="G294" s="120">
        <f>VLOOKUP(B294,'Master sheet'!$B$3:$Z$634,21,FALSE)</f>
        <v>0.1366906474820144</v>
      </c>
      <c r="H294" s="121">
        <f>VLOOKUP(B294,'Master sheet'!$B$3:$Z$634,22,FALSE)</f>
        <v>-0.78223505762020362</v>
      </c>
      <c r="I294" s="120">
        <f>VLOOKUP(B294,'Master sheet'!$B$3:$Z$634,24,FALSE)</f>
        <v>3.0075519925641947E-2</v>
      </c>
      <c r="J294" s="121">
        <f>-VLOOKUP(B294,'Master sheet'!$B$3:$Z$634,25,FALSE)</f>
        <v>-0.60733919184208185</v>
      </c>
      <c r="K294" s="185" t="str">
        <f>VLOOKUP(B294,RUC_PCON_2011_EN_LU!$A$2:$N$534,14)</f>
        <v>Predominantly Urban</v>
      </c>
      <c r="L294" s="185" t="str">
        <f>VLOOKUP(B294,'City and Town classifications'!$A$3:$G$634,4,FALSE)</f>
        <v>Large Town</v>
      </c>
      <c r="M294" s="188">
        <f t="shared" si="45"/>
        <v>3</v>
      </c>
      <c r="N294" s="188" t="str">
        <f>VLOOKUP(A294,'BRES data'!$A$11:$AB$643,28,FALSE)</f>
        <v>High</v>
      </c>
      <c r="O294" s="188" t="str">
        <f>IF(ISNUMBER(MATCH(A294,'Red Wall MP List'!$A$3:$A$52,0)),"Yes","No")</f>
        <v>Yes</v>
      </c>
      <c r="P294" s="121"/>
      <c r="Q294" s="121">
        <f t="shared" si="40"/>
        <v>5.7049979953561425E-2</v>
      </c>
      <c r="R294" s="121">
        <f t="shared" si="41"/>
        <v>1.3244845019069422</v>
      </c>
      <c r="S294" s="186">
        <f t="shared" si="46"/>
        <v>104.73179901575871</v>
      </c>
      <c r="T294" s="121"/>
      <c r="U294" s="121"/>
      <c r="V294" s="121"/>
      <c r="W294" s="121"/>
      <c r="X294" s="121"/>
      <c r="Y294" s="121"/>
      <c r="Z294" s="121"/>
      <c r="AA294" s="121"/>
      <c r="AB294" s="121"/>
      <c r="AC294" s="121"/>
      <c r="AD294" s="121"/>
      <c r="AE294" s="145">
        <f t="shared" si="42"/>
        <v>-0.10638800173167734</v>
      </c>
      <c r="AF294" s="121">
        <f t="shared" si="43"/>
        <v>1.1028650860288665</v>
      </c>
      <c r="AG294" s="186">
        <f t="shared" si="44"/>
        <v>91.202172414651244</v>
      </c>
    </row>
    <row r="295" spans="1:33">
      <c r="A295" s="209" t="str">
        <f>'Master sheet'!A20</f>
        <v>North Durham</v>
      </c>
      <c r="B295" s="142" t="str">
        <f>VLOOKUP('Master sheet'!A20,Westminster_Parliamentary_Const!$A$2:$C$651,2,FALSE)</f>
        <v>E14000840</v>
      </c>
      <c r="C295" s="120">
        <f>VLOOKUP(B295,'Master sheet'!$B$3:$Z$634,9,FALSE)</f>
        <v>0.10781034482758621</v>
      </c>
      <c r="D295" s="121">
        <f>VLOOKUP(B295,'Master sheet'!$B$3:$Z$634,10,FALSE)</f>
        <v>0.42540975910610668</v>
      </c>
      <c r="E295" s="120">
        <f>VLOOKUP(B295,'Master sheet'!$B$3:$Z$634,16,FALSE)</f>
        <v>0.40960092095795109</v>
      </c>
      <c r="F295" s="121">
        <f>VLOOKUP(B295,'Master sheet'!$B$3:$Z$634,17,FALSE)</f>
        <v>-9.2966212280131438E-2</v>
      </c>
      <c r="G295" s="120">
        <f>VLOOKUP(B295,'Master sheet'!$B$3:$Z$634,21,FALSE)</f>
        <v>0.13333333333333333</v>
      </c>
      <c r="H295" s="121">
        <f>VLOOKUP(B295,'Master sheet'!$B$3:$Z$634,22,FALSE)</f>
        <v>-0.87831185479892671</v>
      </c>
      <c r="I295" s="120">
        <f>VLOOKUP(B295,'Master sheet'!$B$3:$Z$634,24,FALSE)</f>
        <v>2.2130620985010729E-2</v>
      </c>
      <c r="J295" s="121">
        <f>-VLOOKUP(B295,'Master sheet'!$B$3:$Z$634,25,FALSE)</f>
        <v>0.22928512430470971</v>
      </c>
      <c r="K295" s="185" t="str">
        <f>VLOOKUP(B295,RUC_PCON_2011_EN_LU!$A$2:$N$534,14)</f>
        <v>Predominantly Urban</v>
      </c>
      <c r="L295" s="185" t="str">
        <f>VLOOKUP(B295,'City and Town classifications'!$A$3:$G$634,4,FALSE)</f>
        <v>Village or smaller</v>
      </c>
      <c r="M295" s="188">
        <f t="shared" si="45"/>
        <v>3</v>
      </c>
      <c r="N295" s="188" t="str">
        <f>VLOOKUP(A295,'BRES data'!$A$11:$AB$643,28,FALSE)</f>
        <v>Very low</v>
      </c>
      <c r="O295" s="188" t="str">
        <f>IF(ISNUMBER(MATCH(A295,'Red Wall MP List'!$A$3:$A$52,0)),"Yes","No")</f>
        <v>No</v>
      </c>
      <c r="P295" s="121"/>
      <c r="Q295" s="121">
        <f t="shared" si="40"/>
        <v>5.6351949957095769E-2</v>
      </c>
      <c r="R295" s="121">
        <f t="shared" si="41"/>
        <v>1.3237864719104764</v>
      </c>
      <c r="S295" s="186">
        <f t="shared" si="46"/>
        <v>104.67660324926121</v>
      </c>
      <c r="T295" s="121"/>
      <c r="U295" s="121"/>
      <c r="V295" s="121"/>
      <c r="W295" s="121"/>
      <c r="X295" s="121"/>
      <c r="Y295" s="121"/>
      <c r="Z295" s="121"/>
      <c r="AA295" s="121"/>
      <c r="AB295" s="121"/>
      <c r="AC295" s="121"/>
      <c r="AD295" s="121"/>
      <c r="AE295" s="145">
        <f t="shared" si="42"/>
        <v>-7.9145795917060446E-2</v>
      </c>
      <c r="AF295" s="121">
        <f t="shared" si="43"/>
        <v>1.1301072918434834</v>
      </c>
      <c r="AG295" s="186">
        <f t="shared" si="44"/>
        <v>93.454985005361053</v>
      </c>
    </row>
    <row r="296" spans="1:33">
      <c r="A296" s="209" t="str">
        <f>'Master sheet'!A502</f>
        <v>Newton Abbot</v>
      </c>
      <c r="B296" s="142" t="str">
        <f>VLOOKUP('Master sheet'!A502,Westminster_Parliamentary_Const!$A$2:$C$651,2,FALSE)</f>
        <v>E14000835</v>
      </c>
      <c r="C296" s="120">
        <f>VLOOKUP(B296,'Master sheet'!$B$3:$Z$634,9,FALSE)</f>
        <v>8.4267805080519662E-2</v>
      </c>
      <c r="D296" s="121">
        <f>VLOOKUP(B296,'Master sheet'!$B$3:$Z$634,10,FALSE)</f>
        <v>-0.46444260513908175</v>
      </c>
      <c r="E296" s="120">
        <f>VLOOKUP(B296,'Master sheet'!$B$3:$Z$634,16,FALSE)</f>
        <v>0.53137875183280348</v>
      </c>
      <c r="F296" s="121">
        <f>VLOOKUP(B296,'Master sheet'!$B$3:$Z$634,17,FALSE)</f>
        <v>0.31180112237352242</v>
      </c>
      <c r="G296" s="120">
        <f>VLOOKUP(B296,'Master sheet'!$B$3:$Z$634,21,FALSE)</f>
        <v>0.19666048237476808</v>
      </c>
      <c r="H296" s="121">
        <f>VLOOKUP(B296,'Master sheet'!$B$3:$Z$634,22,FALSE)</f>
        <v>0.9339313208213581</v>
      </c>
      <c r="I296" s="120">
        <f>VLOOKUP(B296,'Master sheet'!$B$3:$Z$634,24,FALSE)</f>
        <v>2.4259259259259203E-2</v>
      </c>
      <c r="J296" s="121">
        <f>-VLOOKUP(B296,'Master sheet'!$B$3:$Z$634,25,FALSE)</f>
        <v>5.1324253434405567E-3</v>
      </c>
      <c r="K296" s="185" t="str">
        <f>VLOOKUP(B296,RUC_PCON_2011_EN_LU!$A$2:$N$534,14)</f>
        <v>Predominantly Rural</v>
      </c>
      <c r="L296" s="185" t="str">
        <f>VLOOKUP(B296,'City and Town classifications'!$A$3:$G$634,4,FALSE)</f>
        <v>Small Town</v>
      </c>
      <c r="M296" s="188">
        <f t="shared" si="45"/>
        <v>3</v>
      </c>
      <c r="N296" s="188" t="str">
        <f>VLOOKUP(A296,'BRES data'!$A$11:$AB$643,28,FALSE)</f>
        <v>Very high</v>
      </c>
      <c r="O296" s="188" t="str">
        <f>IF(ISNUMBER(MATCH(A296,'Red Wall MP List'!$A$3:$A$52,0)),"Yes","No")</f>
        <v>No</v>
      </c>
      <c r="P296" s="121"/>
      <c r="Q296" s="121">
        <f t="shared" si="40"/>
        <v>5.4518680600599702E-2</v>
      </c>
      <c r="R296" s="121">
        <f t="shared" si="41"/>
        <v>1.3219532025539804</v>
      </c>
      <c r="S296" s="186">
        <f t="shared" si="46"/>
        <v>104.53163998430051</v>
      </c>
      <c r="T296" s="121"/>
      <c r="U296" s="121"/>
      <c r="V296" s="121"/>
      <c r="W296" s="121"/>
      <c r="X296" s="121"/>
      <c r="Y296" s="121"/>
      <c r="Z296" s="121"/>
      <c r="AA296" s="121"/>
      <c r="AB296" s="121"/>
      <c r="AC296" s="121"/>
      <c r="AD296" s="121"/>
      <c r="AE296" s="145">
        <f t="shared" si="42"/>
        <v>0.19660556584980984</v>
      </c>
      <c r="AF296" s="121">
        <f t="shared" si="43"/>
        <v>1.4058586536103537</v>
      </c>
      <c r="AG296" s="186">
        <f t="shared" si="44"/>
        <v>116.25842992172204</v>
      </c>
    </row>
    <row r="297" spans="1:33" ht="29">
      <c r="A297" s="209" t="str">
        <f>'Master sheet'!A45</f>
        <v>Bury North</v>
      </c>
      <c r="B297" s="142" t="str">
        <f>VLOOKUP('Master sheet'!A45,Westminster_Parliamentary_Const!$A$2:$C$651,2,FALSE)</f>
        <v>E14000611</v>
      </c>
      <c r="C297" s="120">
        <f>VLOOKUP(B297,'Master sheet'!$B$3:$Z$634,9,FALSE)</f>
        <v>9.6998261482300244E-2</v>
      </c>
      <c r="D297" s="121">
        <f>VLOOKUP(B297,'Master sheet'!$B$3:$Z$634,10,FALSE)</f>
        <v>1.6738560901267248E-2</v>
      </c>
      <c r="E297" s="120">
        <f>VLOOKUP(B297,'Master sheet'!$B$3:$Z$634,16,FALSE)</f>
        <v>0.55105934673564405</v>
      </c>
      <c r="F297" s="121">
        <f>VLOOKUP(B297,'Master sheet'!$B$3:$Z$634,17,FALSE)</f>
        <v>0.37721583608613207</v>
      </c>
      <c r="G297" s="120">
        <f>VLOOKUP(B297,'Master sheet'!$B$3:$Z$634,21,FALSE)</f>
        <v>0.15658362989323843</v>
      </c>
      <c r="H297" s="121">
        <f>VLOOKUP(B297,'Master sheet'!$B$3:$Z$634,22,FALSE)</f>
        <v>-0.21295439106300387</v>
      </c>
      <c r="I297" s="120">
        <f>VLOOKUP(B297,'Master sheet'!$B$3:$Z$634,24,FALSE)</f>
        <v>2.3745240567670578E-2</v>
      </c>
      <c r="J297" s="121">
        <f>-VLOOKUP(B297,'Master sheet'!$B$3:$Z$634,25,FALSE)</f>
        <v>5.9260305326623228E-2</v>
      </c>
      <c r="K297" s="185" t="str">
        <f>VLOOKUP(B297,RUC_PCON_2011_EN_LU!$A$2:$N$534,14)</f>
        <v>Predominantly Urban</v>
      </c>
      <c r="L297" s="185" t="str">
        <f>VLOOKUP(B297,'City and Town classifications'!$A$3:$G$634,4,FALSE)</f>
        <v>Large Town in Conurbation</v>
      </c>
      <c r="M297" s="188">
        <f t="shared" si="45"/>
        <v>2</v>
      </c>
      <c r="N297" s="188" t="str">
        <f>VLOOKUP(A297,'BRES data'!$A$11:$AB$643,28,FALSE)</f>
        <v>Low</v>
      </c>
      <c r="O297" s="188" t="str">
        <f>IF(ISNUMBER(MATCH(A297,'Red Wall MP List'!$A$3:$A$52,0)),"Yes","No")</f>
        <v>Yes</v>
      </c>
      <c r="P297" s="121"/>
      <c r="Q297" s="121">
        <f t="shared" si="40"/>
        <v>5.270986291315153E-2</v>
      </c>
      <c r="R297" s="121">
        <f t="shared" si="41"/>
        <v>1.3201443848665322</v>
      </c>
      <c r="S297" s="186">
        <f t="shared" si="46"/>
        <v>104.38861020159995</v>
      </c>
      <c r="T297" s="121"/>
      <c r="U297" s="121"/>
      <c r="V297" s="121"/>
      <c r="W297" s="121"/>
      <c r="X297" s="121"/>
      <c r="Y297" s="121"/>
      <c r="Z297" s="121"/>
      <c r="AA297" s="121"/>
      <c r="AB297" s="121"/>
      <c r="AC297" s="121"/>
      <c r="AD297" s="121"/>
      <c r="AE297" s="145">
        <f t="shared" si="42"/>
        <v>6.0065077812754664E-2</v>
      </c>
      <c r="AF297" s="121">
        <f t="shared" si="43"/>
        <v>1.2693181655732986</v>
      </c>
      <c r="AG297" s="186">
        <f t="shared" si="44"/>
        <v>104.96712213685471</v>
      </c>
    </row>
    <row r="298" spans="1:33">
      <c r="A298" s="209" t="str">
        <f>'Master sheet'!A143</f>
        <v>Richmond (Yorks)</v>
      </c>
      <c r="B298" s="142" t="str">
        <f>VLOOKUP('Master sheet'!A143,Westminster_Parliamentary_Const!$A$2:$C$651,2,FALSE)</f>
        <v>E14000895</v>
      </c>
      <c r="C298" s="120">
        <f>VLOOKUP(B298,'Master sheet'!$B$3:$Z$634,9,FALSE)</f>
        <v>8.4347011718552523E-2</v>
      </c>
      <c r="D298" s="121">
        <f>VLOOKUP(B298,'Master sheet'!$B$3:$Z$634,10,FALSE)</f>
        <v>-0.46144878141085649</v>
      </c>
      <c r="E298" s="120">
        <f>VLOOKUP(B298,'Master sheet'!$B$3:$Z$634,16,FALSE)</f>
        <v>0.37376462196454124</v>
      </c>
      <c r="F298" s="121">
        <f>VLOOKUP(B298,'Master sheet'!$B$3:$Z$634,17,FALSE)</f>
        <v>-0.2120795445115182</v>
      </c>
      <c r="G298" s="120">
        <f>VLOOKUP(B298,'Master sheet'!$B$3:$Z$634,21,FALSE)</f>
        <v>0.18617021276595744</v>
      </c>
      <c r="H298" s="121">
        <f>VLOOKUP(B298,'Master sheet'!$B$3:$Z$634,22,FALSE)</f>
        <v>0.6337295938093751</v>
      </c>
      <c r="I298" s="120">
        <f>VLOOKUP(B298,'Master sheet'!$B$3:$Z$634,24,FALSE)</f>
        <v>2.0470524607896223E-2</v>
      </c>
      <c r="J298" s="121">
        <f>-VLOOKUP(B298,'Master sheet'!$B$3:$Z$634,25,FALSE)</f>
        <v>0.40409880118337926</v>
      </c>
      <c r="K298" s="185" t="str">
        <f>VLOOKUP(B298,RUC_PCON_2011_EN_LU!$A$2:$N$534,14)</f>
        <v>Predominantly Rural</v>
      </c>
      <c r="L298" s="185" t="str">
        <f>VLOOKUP(B298,'City and Town classifications'!$A$3:$G$634,4,FALSE)</f>
        <v>Village or smaller</v>
      </c>
      <c r="M298" s="188">
        <f t="shared" si="45"/>
        <v>3</v>
      </c>
      <c r="N298" s="188" t="str">
        <f>VLOOKUP(A298,'BRES data'!$A$11:$AB$643,28,FALSE)</f>
        <v>Very high</v>
      </c>
      <c r="O298" s="188" t="str">
        <f>IF(ISNUMBER(MATCH(A298,'Red Wall MP List'!$A$3:$A$52,0)),"Yes","No")</f>
        <v>No</v>
      </c>
      <c r="P298" s="121"/>
      <c r="Q298" s="121">
        <f t="shared" si="40"/>
        <v>5.1158348140483735E-2</v>
      </c>
      <c r="R298" s="121">
        <f t="shared" si="41"/>
        <v>1.3185928700938645</v>
      </c>
      <c r="S298" s="186">
        <f t="shared" si="46"/>
        <v>104.26592629468594</v>
      </c>
      <c r="T298" s="121"/>
      <c r="U298" s="121"/>
      <c r="V298" s="121"/>
      <c r="W298" s="121"/>
      <c r="X298" s="121"/>
      <c r="Y298" s="121"/>
      <c r="Z298" s="121"/>
      <c r="AA298" s="121"/>
      <c r="AB298" s="121"/>
      <c r="AC298" s="121"/>
      <c r="AD298" s="121"/>
      <c r="AE298" s="145">
        <f t="shared" si="42"/>
        <v>9.1075017267594927E-2</v>
      </c>
      <c r="AF298" s="121">
        <f t="shared" si="43"/>
        <v>1.3003281050281388</v>
      </c>
      <c r="AG298" s="186">
        <f t="shared" si="44"/>
        <v>107.53151000310928</v>
      </c>
    </row>
    <row r="299" spans="1:33">
      <c r="A299" s="209" t="str">
        <f>'Master sheet'!A290</f>
        <v>Luton South</v>
      </c>
      <c r="B299" s="142" t="str">
        <f>VLOOKUP('Master sheet'!A290,Westminster_Parliamentary_Const!$A$2:$C$651,2,FALSE)</f>
        <v>E14000801</v>
      </c>
      <c r="C299" s="120">
        <f>VLOOKUP(B299,'Master sheet'!$B$3:$Z$634,9,FALSE)</f>
        <v>9.759680124091677E-2</v>
      </c>
      <c r="D299" s="121">
        <f>VLOOKUP(B299,'Master sheet'!$B$3:$Z$634,10,FALSE)</f>
        <v>3.9361949245170315E-2</v>
      </c>
      <c r="E299" s="120">
        <f>VLOOKUP(B299,'Master sheet'!$B$3:$Z$634,16,FALSE)</f>
        <v>0.49293336870892163</v>
      </c>
      <c r="F299" s="121">
        <f>VLOOKUP(B299,'Master sheet'!$B$3:$Z$634,17,FALSE)</f>
        <v>0.18401566959448362</v>
      </c>
      <c r="G299" s="120">
        <f>VLOOKUP(B299,'Master sheet'!$B$3:$Z$634,21,FALSE)</f>
        <v>0.20127388535031848</v>
      </c>
      <c r="H299" s="121">
        <f>VLOOKUP(B299,'Master sheet'!$B$3:$Z$634,22,FALSE)</f>
        <v>1.0659538133128048</v>
      </c>
      <c r="I299" s="120">
        <f>VLOOKUP(B299,'Master sheet'!$B$3:$Z$634,24,FALSE)</f>
        <v>2.9396807050494855E-2</v>
      </c>
      <c r="J299" s="121">
        <f>-VLOOKUP(B299,'Master sheet'!$B$3:$Z$634,25,FALSE)</f>
        <v>-0.53586846587399994</v>
      </c>
      <c r="K299" s="185" t="str">
        <f>VLOOKUP(B299,RUC_PCON_2011_EN_LU!$A$2:$N$534,14)</f>
        <v>Predominantly Urban</v>
      </c>
      <c r="L299" s="185" t="str">
        <f>VLOOKUP(B299,'City and Town classifications'!$A$3:$G$634,4,FALSE)</f>
        <v>Other City</v>
      </c>
      <c r="M299" s="188">
        <f t="shared" si="45"/>
        <v>2</v>
      </c>
      <c r="N299" s="188" t="str">
        <f>VLOOKUP(A299,'BRES data'!$A$11:$AB$643,28,FALSE)</f>
        <v>Very low</v>
      </c>
      <c r="O299" s="188" t="str">
        <f>IF(ISNUMBER(MATCH(A299,'Red Wall MP List'!$A$3:$A$52,0)),"Yes","No")</f>
        <v>No</v>
      </c>
      <c r="P299" s="121"/>
      <c r="Q299" s="121">
        <f t="shared" si="40"/>
        <v>4.2826074941604876E-2</v>
      </c>
      <c r="R299" s="121">
        <f t="shared" si="41"/>
        <v>1.3102605968949856</v>
      </c>
      <c r="S299" s="186">
        <f t="shared" si="46"/>
        <v>103.60706319681432</v>
      </c>
      <c r="T299" s="121"/>
      <c r="U299" s="121"/>
      <c r="V299" s="121"/>
      <c r="W299" s="121"/>
      <c r="X299" s="121"/>
      <c r="Y299" s="121"/>
      <c r="Z299" s="121"/>
      <c r="AA299" s="121"/>
      <c r="AB299" s="121"/>
      <c r="AC299" s="121"/>
      <c r="AD299" s="121"/>
      <c r="AE299" s="145">
        <f t="shared" si="42"/>
        <v>0.18836574156961469</v>
      </c>
      <c r="AF299" s="121">
        <f t="shared" si="43"/>
        <v>1.3976188293301586</v>
      </c>
      <c r="AG299" s="186">
        <f t="shared" si="44"/>
        <v>115.57703209329435</v>
      </c>
    </row>
    <row r="300" spans="1:33">
      <c r="A300" s="209" t="str">
        <f>'Master sheet'!A531</f>
        <v>Truro and Falmouth</v>
      </c>
      <c r="B300" s="142" t="str">
        <f>VLOOKUP('Master sheet'!A531,Westminster_Parliamentary_Const!$A$2:$C$651,2,FALSE)</f>
        <v>E14001003</v>
      </c>
      <c r="C300" s="120">
        <f>VLOOKUP(B300,'Master sheet'!$B$3:$Z$634,9,FALSE)</f>
        <v>0.11336404233289336</v>
      </c>
      <c r="D300" s="121">
        <f>VLOOKUP(B300,'Master sheet'!$B$3:$Z$634,10,FALSE)</f>
        <v>0.63532639972751437</v>
      </c>
      <c r="E300" s="120">
        <f>VLOOKUP(B300,'Master sheet'!$B$3:$Z$634,16,FALSE)</f>
        <v>0.1175768766177262</v>
      </c>
      <c r="F300" s="121">
        <f>VLOOKUP(B300,'Master sheet'!$B$3:$Z$634,17,FALSE)</f>
        <v>-1.0636009594521834</v>
      </c>
      <c r="G300" s="120">
        <f>VLOOKUP(B300,'Master sheet'!$B$3:$Z$634,21,FALSE)</f>
        <v>0.2176360225140713</v>
      </c>
      <c r="H300" s="121">
        <f>VLOOKUP(B300,'Master sheet'!$B$3:$Z$634,22,FALSE)</f>
        <v>1.5341917154197315</v>
      </c>
      <c r="I300" s="120">
        <f>VLOOKUP(B300,'Master sheet'!$B$3:$Z$634,24,FALSE)</f>
        <v>3.1388539306988816E-2</v>
      </c>
      <c r="J300" s="121">
        <f>-VLOOKUP(B300,'Master sheet'!$B$3:$Z$634,25,FALSE)</f>
        <v>-0.74560450524826249</v>
      </c>
      <c r="K300" s="185" t="str">
        <f>VLOOKUP(B300,RUC_PCON_2011_EN_LU!$A$2:$N$534,14)</f>
        <v>Predominantly Rural</v>
      </c>
      <c r="L300" s="185" t="str">
        <f>VLOOKUP(B300,'City and Town classifications'!$A$3:$G$634,4,FALSE)</f>
        <v>Small Town</v>
      </c>
      <c r="M300" s="188">
        <f t="shared" si="45"/>
        <v>3</v>
      </c>
      <c r="N300" s="188" t="str">
        <f>VLOOKUP(A300,'BRES data'!$A$11:$AB$643,28,FALSE)</f>
        <v>Very high</v>
      </c>
      <c r="O300" s="188" t="str">
        <f>IF(ISNUMBER(MATCH(A300,'Red Wall MP List'!$A$3:$A$52,0)),"Yes","No")</f>
        <v>No</v>
      </c>
      <c r="P300" s="121"/>
      <c r="Q300" s="121">
        <f t="shared" si="40"/>
        <v>4.167242415434199E-2</v>
      </c>
      <c r="R300" s="121">
        <f t="shared" si="41"/>
        <v>1.3091069461077227</v>
      </c>
      <c r="S300" s="186">
        <f t="shared" si="46"/>
        <v>103.5158398399445</v>
      </c>
      <c r="T300" s="121"/>
      <c r="U300" s="121"/>
      <c r="V300" s="121"/>
      <c r="W300" s="121"/>
      <c r="X300" s="121"/>
      <c r="Y300" s="121"/>
      <c r="Z300" s="121"/>
      <c r="AA300" s="121"/>
      <c r="AB300" s="121"/>
      <c r="AC300" s="121"/>
      <c r="AD300" s="121"/>
      <c r="AE300" s="145">
        <f t="shared" si="42"/>
        <v>9.0078162611699986E-2</v>
      </c>
      <c r="AF300" s="121">
        <f t="shared" si="43"/>
        <v>1.2993312503722438</v>
      </c>
      <c r="AG300" s="186">
        <f t="shared" si="44"/>
        <v>107.44907443474195</v>
      </c>
    </row>
    <row r="301" spans="1:33">
      <c r="A301" s="209" t="str">
        <f>'Master sheet'!A233</f>
        <v>North Herefordshire</v>
      </c>
      <c r="B301" s="142" t="str">
        <f>VLOOKUP('Master sheet'!A233,Westminster_Parliamentary_Const!$A$2:$C$651,2,FALSE)</f>
        <v>E14000847</v>
      </c>
      <c r="C301" s="120">
        <f>VLOOKUP(B301,'Master sheet'!$B$3:$Z$634,9,FALSE)</f>
        <v>7.5873148655487846E-2</v>
      </c>
      <c r="D301" s="121">
        <f>VLOOKUP(B301,'Master sheet'!$B$3:$Z$634,10,FALSE)</f>
        <v>-0.78174077887462368</v>
      </c>
      <c r="E301" s="120">
        <f>VLOOKUP(B301,'Master sheet'!$B$3:$Z$634,16,FALSE)</f>
        <v>0.37724544410969496</v>
      </c>
      <c r="F301" s="121">
        <f>VLOOKUP(B301,'Master sheet'!$B$3:$Z$634,17,FALSE)</f>
        <v>-0.20050992554248603</v>
      </c>
      <c r="G301" s="120">
        <f>VLOOKUP(B301,'Master sheet'!$B$3:$Z$634,21,FALSE)</f>
        <v>0.16939890710382513</v>
      </c>
      <c r="H301" s="121">
        <f>VLOOKUP(B301,'Master sheet'!$B$3:$Z$634,22,FALSE)</f>
        <v>0.15378245119358122</v>
      </c>
      <c r="I301" s="120">
        <f>VLOOKUP(B301,'Master sheet'!$B$3:$Z$634,24,FALSE)</f>
        <v>1.5525400139178913E-2</v>
      </c>
      <c r="J301" s="121">
        <f>-VLOOKUP(B301,'Master sheet'!$B$3:$Z$634,25,FALSE)</f>
        <v>0.92483687574127749</v>
      </c>
      <c r="K301" s="185" t="str">
        <f>VLOOKUP(B301,RUC_PCON_2011_EN_LU!$A$2:$N$534,14)</f>
        <v>Predominantly Rural</v>
      </c>
      <c r="L301" s="185" t="str">
        <f>VLOOKUP(B301,'City and Town classifications'!$A$3:$G$634,4,FALSE)</f>
        <v>Village or smaller</v>
      </c>
      <c r="M301" s="188">
        <f t="shared" si="45"/>
        <v>3</v>
      </c>
      <c r="N301" s="188" t="str">
        <f>VLOOKUP(A301,'BRES data'!$A$11:$AB$643,28,FALSE)</f>
        <v>Very high</v>
      </c>
      <c r="O301" s="188" t="str">
        <f>IF(ISNUMBER(MATCH(A301,'Red Wall MP List'!$A$3:$A$52,0)),"Yes","No")</f>
        <v>No</v>
      </c>
      <c r="P301" s="121"/>
      <c r="Q301" s="121">
        <f t="shared" si="40"/>
        <v>3.9910786564067137E-2</v>
      </c>
      <c r="R301" s="121">
        <f t="shared" si="41"/>
        <v>1.3073453085174478</v>
      </c>
      <c r="S301" s="186">
        <f t="shared" si="46"/>
        <v>103.37654075884717</v>
      </c>
      <c r="T301" s="121"/>
      <c r="U301" s="121"/>
      <c r="V301" s="121"/>
      <c r="W301" s="121"/>
      <c r="X301" s="121"/>
      <c r="Y301" s="121"/>
      <c r="Z301" s="121"/>
      <c r="AA301" s="121"/>
      <c r="AB301" s="121"/>
      <c r="AC301" s="121"/>
      <c r="AD301" s="121"/>
      <c r="AE301" s="145">
        <f t="shared" si="42"/>
        <v>2.4092155629437256E-2</v>
      </c>
      <c r="AF301" s="121">
        <f t="shared" si="43"/>
        <v>1.2333452433899812</v>
      </c>
      <c r="AG301" s="186">
        <f t="shared" si="44"/>
        <v>101.99231706524337</v>
      </c>
    </row>
    <row r="302" spans="1:33" ht="29">
      <c r="A302" s="209" t="str">
        <f>'Master sheet'!A228</f>
        <v>Lichfield</v>
      </c>
      <c r="B302" s="142" t="str">
        <f>VLOOKUP('Master sheet'!A228,Westminster_Parliamentary_Const!$A$2:$C$651,2,FALSE)</f>
        <v>E14000791</v>
      </c>
      <c r="C302" s="120">
        <f>VLOOKUP(B302,'Master sheet'!$B$3:$Z$634,9,FALSE)</f>
        <v>9.1302188852370528E-2</v>
      </c>
      <c r="D302" s="121">
        <f>VLOOKUP(B302,'Master sheet'!$B$3:$Z$634,10,FALSE)</f>
        <v>-0.19855952295507762</v>
      </c>
      <c r="E302" s="120">
        <f>VLOOKUP(B302,'Master sheet'!$B$3:$Z$634,16,FALSE)</f>
        <v>0.25419487173093114</v>
      </c>
      <c r="F302" s="121">
        <f>VLOOKUP(B302,'Master sheet'!$B$3:$Z$634,17,FALSE)</f>
        <v>-0.60950762119485669</v>
      </c>
      <c r="G302" s="120">
        <f>VLOOKUP(B302,'Master sheet'!$B$3:$Z$634,21,FALSE)</f>
        <v>0.16262975778546712</v>
      </c>
      <c r="H302" s="121">
        <f>VLOOKUP(B302,'Master sheet'!$B$3:$Z$634,22,FALSE)</f>
        <v>-3.9931379961560806E-2</v>
      </c>
      <c r="I302" s="120">
        <f>VLOOKUP(B302,'Master sheet'!$B$3:$Z$634,24,FALSE)</f>
        <v>1.8274501439693003E-2</v>
      </c>
      <c r="J302" s="121">
        <f>-VLOOKUP(B302,'Master sheet'!$B$3:$Z$634,25,FALSE)</f>
        <v>0.63534735387982955</v>
      </c>
      <c r="K302" s="185" t="str">
        <f>VLOOKUP(B302,RUC_PCON_2011_EN_LU!$A$2:$N$534,14)</f>
        <v>Urban with Significant Rural</v>
      </c>
      <c r="L302" s="185" t="str">
        <f>VLOOKUP(B302,'City and Town classifications'!$A$3:$G$634,4,FALSE)</f>
        <v>Medium Town</v>
      </c>
      <c r="M302" s="188">
        <f t="shared" si="45"/>
        <v>3</v>
      </c>
      <c r="N302" s="188" t="str">
        <f>VLOOKUP(A302,'BRES data'!$A$11:$AB$643,28,FALSE)</f>
        <v>High</v>
      </c>
      <c r="O302" s="188" t="str">
        <f>IF(ISNUMBER(MATCH(A302,'Red Wall MP List'!$A$3:$A$52,0)),"Yes","No")</f>
        <v>No</v>
      </c>
      <c r="P302" s="121"/>
      <c r="Q302" s="121">
        <f t="shared" si="40"/>
        <v>3.7356110115514395E-2</v>
      </c>
      <c r="R302" s="121">
        <f t="shared" si="41"/>
        <v>1.3047906320688951</v>
      </c>
      <c r="S302" s="186">
        <f t="shared" si="46"/>
        <v>103.17453321555401</v>
      </c>
      <c r="T302" s="121"/>
      <c r="U302" s="121"/>
      <c r="V302" s="121"/>
      <c r="W302" s="121"/>
      <c r="X302" s="121"/>
      <c r="Y302" s="121"/>
      <c r="Z302" s="121"/>
      <c r="AA302" s="121"/>
      <c r="AB302" s="121"/>
      <c r="AC302" s="121"/>
      <c r="AD302" s="121"/>
      <c r="AE302" s="145">
        <f t="shared" si="42"/>
        <v>-5.3162792557916394E-2</v>
      </c>
      <c r="AF302" s="121">
        <f t="shared" si="43"/>
        <v>1.1560902952026275</v>
      </c>
      <c r="AG302" s="186">
        <f t="shared" si="44"/>
        <v>95.603666999406073</v>
      </c>
    </row>
    <row r="303" spans="1:33">
      <c r="A303" s="209" t="str">
        <f>'Master sheet'!A194</f>
        <v>Northampton South</v>
      </c>
      <c r="B303" s="142" t="str">
        <f>VLOOKUP('Master sheet'!A194,Westminster_Parliamentary_Const!$A$2:$C$651,2,FALSE)</f>
        <v>E14000862</v>
      </c>
      <c r="C303" s="120">
        <f>VLOOKUP(B303,'Master sheet'!$B$3:$Z$634,9,FALSE)</f>
        <v>9.7716935685508169E-2</v>
      </c>
      <c r="D303" s="121">
        <f>VLOOKUP(B303,'Master sheet'!$B$3:$Z$634,10,FALSE)</f>
        <v>4.3902747336432298E-2</v>
      </c>
      <c r="E303" s="120">
        <f>VLOOKUP(B303,'Master sheet'!$B$3:$Z$634,16,FALSE)</f>
        <v>0.51140595518657017</v>
      </c>
      <c r="F303" s="121">
        <f>VLOOKUP(B303,'Master sheet'!$B$3:$Z$634,17,FALSE)</f>
        <v>0.24541518327444833</v>
      </c>
      <c r="G303" s="120">
        <f>VLOOKUP(B303,'Master sheet'!$B$3:$Z$634,21,FALSE)</f>
        <v>0.22164048865619546</v>
      </c>
      <c r="H303" s="121">
        <f>VLOOKUP(B303,'Master sheet'!$B$3:$Z$634,22,FALSE)</f>
        <v>1.6487881649349105</v>
      </c>
      <c r="I303" s="120">
        <f>VLOOKUP(B303,'Master sheet'!$B$3:$Z$634,24,FALSE)</f>
        <v>3.2769057453999384E-2</v>
      </c>
      <c r="J303" s="121">
        <f>-VLOOKUP(B303,'Master sheet'!$B$3:$Z$634,25,FALSE)</f>
        <v>-0.89097766345978657</v>
      </c>
      <c r="K303" s="185" t="str">
        <f>VLOOKUP(B303,RUC_PCON_2011_EN_LU!$A$2:$N$534,14)</f>
        <v>Predominantly Urban</v>
      </c>
      <c r="L303" s="185" t="str">
        <f>VLOOKUP(B303,'City and Town classifications'!$A$3:$G$634,4,FALSE)</f>
        <v>Other City</v>
      </c>
      <c r="M303" s="188">
        <f t="shared" si="45"/>
        <v>2</v>
      </c>
      <c r="N303" s="188" t="str">
        <f>VLOOKUP(A303,'BRES data'!$A$11:$AB$643,28,FALSE)</f>
        <v>Very low</v>
      </c>
      <c r="O303" s="188" t="str">
        <f>IF(ISNUMBER(MATCH(A303,'Red Wall MP List'!$A$3:$A$52,0)),"Yes","No")</f>
        <v>No</v>
      </c>
      <c r="P303" s="121"/>
      <c r="Q303" s="121">
        <f t="shared" si="40"/>
        <v>3.3342252660441697E-2</v>
      </c>
      <c r="R303" s="121">
        <f t="shared" si="41"/>
        <v>1.3007767746138224</v>
      </c>
      <c r="S303" s="186">
        <f t="shared" si="46"/>
        <v>102.8571429315172</v>
      </c>
      <c r="T303" s="121"/>
      <c r="U303" s="121"/>
      <c r="V303" s="121"/>
      <c r="W303" s="121"/>
      <c r="X303" s="121"/>
      <c r="Y303" s="121"/>
      <c r="Z303" s="121"/>
      <c r="AA303" s="121"/>
      <c r="AB303" s="121"/>
      <c r="AC303" s="121"/>
      <c r="AD303" s="121"/>
      <c r="AE303" s="145">
        <f t="shared" si="42"/>
        <v>0.26178210802150115</v>
      </c>
      <c r="AF303" s="121">
        <f t="shared" si="43"/>
        <v>1.4710351957820449</v>
      </c>
      <c r="AG303" s="186">
        <f t="shared" si="44"/>
        <v>121.64824805254806</v>
      </c>
    </row>
    <row r="304" spans="1:33">
      <c r="A304" s="209" t="str">
        <f>'Master sheet'!A287</f>
        <v>Huntingdon</v>
      </c>
      <c r="B304" s="142" t="str">
        <f>VLOOKUP('Master sheet'!A287,Westminster_Parliamentary_Const!$A$2:$C$651,2,FALSE)</f>
        <v>E14000757</v>
      </c>
      <c r="C304" s="120">
        <f>VLOOKUP(B304,'Master sheet'!$B$3:$Z$634,9,FALSE)</f>
        <v>6.7116972051076626E-2</v>
      </c>
      <c r="D304" s="121">
        <f>VLOOKUP(B304,'Master sheet'!$B$3:$Z$634,10,FALSE)</f>
        <v>-1.112703561008382</v>
      </c>
      <c r="E304" s="120">
        <f>VLOOKUP(B304,'Master sheet'!$B$3:$Z$634,16,FALSE)</f>
        <v>0.72427741626468256</v>
      </c>
      <c r="F304" s="121">
        <f>VLOOKUP(B304,'Master sheet'!$B$3:$Z$634,17,FALSE)</f>
        <v>0.95296115699904405</v>
      </c>
      <c r="G304" s="120">
        <f>VLOOKUP(B304,'Master sheet'!$B$3:$Z$634,21,FALSE)</f>
        <v>0.14419225634178906</v>
      </c>
      <c r="H304" s="121">
        <f>VLOOKUP(B304,'Master sheet'!$B$3:$Z$634,22,FALSE)</f>
        <v>-0.5675603143532314</v>
      </c>
      <c r="I304" s="120">
        <f>VLOOKUP(B304,'Master sheet'!$B$3:$Z$634,24,FALSE)</f>
        <v>1.4629332883528745E-2</v>
      </c>
      <c r="J304" s="121">
        <f>-VLOOKUP(B304,'Master sheet'!$B$3:$Z$634,25,FALSE)</f>
        <v>1.0191957417988353</v>
      </c>
      <c r="K304" s="185" t="str">
        <f>VLOOKUP(B304,RUC_PCON_2011_EN_LU!$A$2:$N$534,14)</f>
        <v>Predominantly Rural</v>
      </c>
      <c r="L304" s="185" t="str">
        <f>VLOOKUP(B304,'City and Town classifications'!$A$3:$G$634,4,FALSE)</f>
        <v>Medium Town</v>
      </c>
      <c r="M304" s="188">
        <f t="shared" si="45"/>
        <v>3</v>
      </c>
      <c r="N304" s="188" t="str">
        <f>VLOOKUP(A304,'BRES data'!$A$11:$AB$643,28,FALSE)</f>
        <v>Mid</v>
      </c>
      <c r="O304" s="188" t="str">
        <f>IF(ISNUMBER(MATCH(A304,'Red Wall MP List'!$A$3:$A$52,0)),"Yes","No")</f>
        <v>No</v>
      </c>
      <c r="P304" s="121"/>
      <c r="Q304" s="121">
        <f t="shared" si="40"/>
        <v>3.3064200704453227E-2</v>
      </c>
      <c r="R304" s="121">
        <f t="shared" si="41"/>
        <v>1.3004987226578339</v>
      </c>
      <c r="S304" s="186">
        <f t="shared" si="46"/>
        <v>102.83515635369875</v>
      </c>
      <c r="T304" s="121"/>
      <c r="U304" s="121"/>
      <c r="V304" s="121"/>
      <c r="W304" s="121"/>
      <c r="X304" s="121"/>
      <c r="Y304" s="121"/>
      <c r="Z304" s="121"/>
      <c r="AA304" s="121"/>
      <c r="AB304" s="121"/>
      <c r="AC304" s="121"/>
      <c r="AD304" s="121"/>
      <c r="AE304" s="145">
        <f t="shared" si="42"/>
        <v>7.2973255859066499E-2</v>
      </c>
      <c r="AF304" s="121">
        <f t="shared" si="43"/>
        <v>1.2822263436196104</v>
      </c>
      <c r="AG304" s="186">
        <f t="shared" si="44"/>
        <v>106.0345726298046</v>
      </c>
    </row>
    <row r="305" spans="1:33">
      <c r="A305" s="209" t="str">
        <f>'Master sheet'!A110</f>
        <v>Beverley and Holderness</v>
      </c>
      <c r="B305" s="142" t="str">
        <f>VLOOKUP('Master sheet'!A110,Westminster_Parliamentary_Const!$A$2:$C$651,2,FALSE)</f>
        <v>E14000556</v>
      </c>
      <c r="C305" s="120">
        <f>VLOOKUP(B305,'Master sheet'!$B$3:$Z$634,9,FALSE)</f>
        <v>8.4069763408034417E-2</v>
      </c>
      <c r="D305" s="121">
        <f>VLOOKUP(B305,'Master sheet'!$B$3:$Z$634,10,FALSE)</f>
        <v>-0.47192811232621623</v>
      </c>
      <c r="E305" s="120">
        <f>VLOOKUP(B305,'Master sheet'!$B$3:$Z$634,16,FALSE)</f>
        <v>0.1876060579357347</v>
      </c>
      <c r="F305" s="121">
        <f>VLOOKUP(B305,'Master sheet'!$B$3:$Z$634,17,FALSE)</f>
        <v>-0.83083671273803694</v>
      </c>
      <c r="G305" s="120">
        <f>VLOOKUP(B305,'Master sheet'!$B$3:$Z$634,21,FALSE)</f>
        <v>0.15978456014362658</v>
      </c>
      <c r="H305" s="121">
        <f>VLOOKUP(B305,'Master sheet'!$B$3:$Z$634,22,FALSE)</f>
        <v>-0.1213528569704623</v>
      </c>
      <c r="I305" s="120">
        <f>VLOOKUP(B305,'Master sheet'!$B$3:$Z$634,24,FALSE)</f>
        <v>1.4409282700421855E-2</v>
      </c>
      <c r="J305" s="121">
        <f>-VLOOKUP(B305,'Master sheet'!$B$3:$Z$634,25,FALSE)</f>
        <v>1.0423677588799176</v>
      </c>
      <c r="K305" s="185" t="str">
        <f>VLOOKUP(B305,RUC_PCON_2011_EN_LU!$A$2:$N$534,14)</f>
        <v>Predominantly Rural</v>
      </c>
      <c r="L305" s="185" t="str">
        <f>VLOOKUP(B305,'City and Town classifications'!$A$3:$G$634,4,FALSE)</f>
        <v>Village or smaller</v>
      </c>
      <c r="M305" s="188">
        <f t="shared" si="45"/>
        <v>3</v>
      </c>
      <c r="N305" s="188" t="str">
        <f>VLOOKUP(A305,'BRES data'!$A$11:$AB$643,28,FALSE)</f>
        <v>High</v>
      </c>
      <c r="O305" s="188" t="str">
        <f>IF(ISNUMBER(MATCH(A305,'Red Wall MP List'!$A$3:$A$52,0)),"Yes","No")</f>
        <v>No</v>
      </c>
      <c r="P305" s="121"/>
      <c r="Q305" s="121">
        <f t="shared" si="40"/>
        <v>3.1448287233150594E-2</v>
      </c>
      <c r="R305" s="121">
        <f t="shared" si="41"/>
        <v>1.2988828091865312</v>
      </c>
      <c r="S305" s="186">
        <f t="shared" si="46"/>
        <v>102.70738020783998</v>
      </c>
      <c r="T305" s="121"/>
      <c r="U305" s="121"/>
      <c r="V305" s="121"/>
      <c r="W305" s="121"/>
      <c r="X305" s="121"/>
      <c r="Y305" s="121"/>
      <c r="Z305" s="121"/>
      <c r="AA305" s="121"/>
      <c r="AB305" s="121"/>
      <c r="AC305" s="121"/>
      <c r="AD305" s="121"/>
      <c r="AE305" s="145">
        <f t="shared" si="42"/>
        <v>-9.5437480788699458E-2</v>
      </c>
      <c r="AF305" s="121">
        <f t="shared" si="43"/>
        <v>1.1138156069718443</v>
      </c>
      <c r="AG305" s="186">
        <f t="shared" si="44"/>
        <v>92.107733132569891</v>
      </c>
    </row>
    <row r="306" spans="1:33" ht="29">
      <c r="A306" s="209" t="str">
        <f>'Master sheet'!A519</f>
        <v>South West Wiltshire</v>
      </c>
      <c r="B306" s="142" t="str">
        <f>VLOOKUP('Master sheet'!A519,Westminster_Parliamentary_Const!$A$2:$C$651,2,FALSE)</f>
        <v>E14000954</v>
      </c>
      <c r="C306" s="120">
        <f>VLOOKUP(B306,'Master sheet'!$B$3:$Z$634,9,FALSE)</f>
        <v>7.8868193215459639E-2</v>
      </c>
      <c r="D306" s="121">
        <f>VLOOKUP(B306,'Master sheet'!$B$3:$Z$634,10,FALSE)</f>
        <v>-0.66853517271045981</v>
      </c>
      <c r="E306" s="120">
        <f>VLOOKUP(B306,'Master sheet'!$B$3:$Z$634,16,FALSE)</f>
        <v>0.71854243550930796</v>
      </c>
      <c r="F306" s="121">
        <f>VLOOKUP(B306,'Master sheet'!$B$3:$Z$634,17,FALSE)</f>
        <v>0.93389912528139474</v>
      </c>
      <c r="G306" s="120">
        <f>VLOOKUP(B306,'Master sheet'!$B$3:$Z$634,21,FALSE)</f>
        <v>0.15895953757225434</v>
      </c>
      <c r="H306" s="121">
        <f>VLOOKUP(B306,'Master sheet'!$B$3:$Z$634,22,FALSE)</f>
        <v>-0.14496266014861844</v>
      </c>
      <c r="I306" s="120">
        <f>VLOOKUP(B306,'Master sheet'!$B$3:$Z$634,24,FALSE)</f>
        <v>2.0827486586875832E-2</v>
      </c>
      <c r="J306" s="121">
        <f>-VLOOKUP(B306,'Master sheet'!$B$3:$Z$634,25,FALSE)</f>
        <v>0.36650951606020143</v>
      </c>
      <c r="K306" s="185" t="str">
        <f>VLOOKUP(B306,RUC_PCON_2011_EN_LU!$A$2:$N$534,14)</f>
        <v>Urban with Significant Rural</v>
      </c>
      <c r="L306" s="185" t="str">
        <f>VLOOKUP(B306,'City and Town classifications'!$A$3:$G$634,4,FALSE)</f>
        <v>Medium Town</v>
      </c>
      <c r="M306" s="188">
        <f t="shared" si="45"/>
        <v>3</v>
      </c>
      <c r="N306" s="188" t="str">
        <f>VLOOKUP(A306,'BRES data'!$A$11:$AB$643,28,FALSE)</f>
        <v>Very high</v>
      </c>
      <c r="O306" s="188" t="str">
        <f>IF(ISNUMBER(MATCH(A306,'Red Wall MP List'!$A$3:$A$52,0)),"Yes","No")</f>
        <v>No</v>
      </c>
      <c r="P306" s="121"/>
      <c r="Q306" s="121">
        <f t="shared" si="40"/>
        <v>3.0814191972043253E-2</v>
      </c>
      <c r="R306" s="121">
        <f t="shared" si="41"/>
        <v>1.298248713925424</v>
      </c>
      <c r="S306" s="186">
        <f t="shared" si="46"/>
        <v>102.65723999302621</v>
      </c>
      <c r="T306" s="121"/>
      <c r="U306" s="121"/>
      <c r="V306" s="121"/>
      <c r="W306" s="121"/>
      <c r="X306" s="121"/>
      <c r="Y306" s="121"/>
      <c r="Z306" s="121"/>
      <c r="AA306" s="121"/>
      <c r="AB306" s="121"/>
      <c r="AC306" s="121"/>
      <c r="AD306" s="121"/>
      <c r="AE306" s="145">
        <f t="shared" si="42"/>
        <v>0.12172770212062947</v>
      </c>
      <c r="AF306" s="121">
        <f t="shared" si="43"/>
        <v>1.3309807898811734</v>
      </c>
      <c r="AG306" s="186">
        <f t="shared" si="44"/>
        <v>110.0663544590206</v>
      </c>
    </row>
    <row r="307" spans="1:33">
      <c r="A307" s="209" t="str">
        <f>'Master sheet'!A479</f>
        <v>Worthing West</v>
      </c>
      <c r="B307" s="142" t="str">
        <f>VLOOKUP('Master sheet'!A479,Westminster_Parliamentary_Const!$A$2:$C$651,2,FALSE)</f>
        <v>E14001055</v>
      </c>
      <c r="C307" s="120">
        <f>VLOOKUP(B307,'Master sheet'!$B$3:$Z$634,9,FALSE)</f>
        <v>0.11989157473730445</v>
      </c>
      <c r="D307" s="121">
        <f>VLOOKUP(B307,'Master sheet'!$B$3:$Z$634,10,FALSE)</f>
        <v>0.88205169806649431</v>
      </c>
      <c r="E307" s="120">
        <f>VLOOKUP(B307,'Master sheet'!$B$3:$Z$634,16,FALSE)</f>
        <v>0.46370918779113146</v>
      </c>
      <c r="F307" s="121">
        <f>VLOOKUP(B307,'Master sheet'!$B$3:$Z$634,17,FALSE)</f>
        <v>8.6879813810630674E-2</v>
      </c>
      <c r="G307" s="120">
        <f>VLOOKUP(B307,'Master sheet'!$B$3:$Z$634,21,FALSE)</f>
        <v>0.18867924528301888</v>
      </c>
      <c r="H307" s="121">
        <f>VLOOKUP(B307,'Master sheet'!$B$3:$Z$634,22,FALSE)</f>
        <v>0.70553097955435651</v>
      </c>
      <c r="I307" s="120">
        <f>VLOOKUP(B307,'Master sheet'!$B$3:$Z$634,24,FALSE)</f>
        <v>3.5675553547221073E-2</v>
      </c>
      <c r="J307" s="121">
        <f>-VLOOKUP(B307,'Master sheet'!$B$3:$Z$634,25,FALSE)</f>
        <v>-1.1970413811414773</v>
      </c>
      <c r="K307" s="185" t="str">
        <f>VLOOKUP(B307,RUC_PCON_2011_EN_LU!$A$2:$N$534,14)</f>
        <v>Predominantly Urban</v>
      </c>
      <c r="L307" s="185" t="str">
        <f>VLOOKUP(B307,'City and Town classifications'!$A$3:$G$634,4,FALSE)</f>
        <v>Large Town</v>
      </c>
      <c r="M307" s="188">
        <f t="shared" si="45"/>
        <v>3</v>
      </c>
      <c r="N307" s="188" t="str">
        <f>VLOOKUP(A307,'BRES data'!$A$11:$AB$643,28,FALSE)</f>
        <v>Low</v>
      </c>
      <c r="O307" s="188" t="str">
        <f>IF(ISNUMBER(MATCH(A307,'Red Wall MP List'!$A$3:$A$52,0)),"Yes","No")</f>
        <v>No</v>
      </c>
      <c r="P307" s="121"/>
      <c r="Q307" s="121">
        <f t="shared" si="40"/>
        <v>2.7071904535836893E-2</v>
      </c>
      <c r="R307" s="121">
        <f t="shared" si="41"/>
        <v>1.2945064264892177</v>
      </c>
      <c r="S307" s="186">
        <f t="shared" si="46"/>
        <v>102.36132373650251</v>
      </c>
      <c r="T307" s="121"/>
      <c r="U307" s="121"/>
      <c r="V307" s="121"/>
      <c r="W307" s="121"/>
      <c r="X307" s="121"/>
      <c r="Y307" s="121"/>
      <c r="Z307" s="121"/>
      <c r="AA307" s="121"/>
      <c r="AB307" s="121"/>
      <c r="AC307" s="121"/>
      <c r="AD307" s="121"/>
      <c r="AE307" s="145">
        <f t="shared" si="42"/>
        <v>0.11935527757250103</v>
      </c>
      <c r="AF307" s="121">
        <f t="shared" si="43"/>
        <v>1.3286083653330449</v>
      </c>
      <c r="AG307" s="186">
        <f t="shared" si="44"/>
        <v>109.87016521029005</v>
      </c>
    </row>
    <row r="308" spans="1:33" ht="29">
      <c r="A308" s="209" t="str">
        <f>'Master sheet'!A399</f>
        <v>Ashford</v>
      </c>
      <c r="B308" s="142" t="str">
        <f>VLOOKUP('Master sheet'!A399,Westminster_Parliamentary_Const!$A$2:$C$651,2,FALSE)</f>
        <v>E14000536</v>
      </c>
      <c r="C308" s="120">
        <f>VLOOKUP(B308,'Master sheet'!$B$3:$Z$634,9,FALSE)</f>
        <v>9.9623518147579956E-2</v>
      </c>
      <c r="D308" s="121">
        <f>VLOOKUP(B308,'Master sheet'!$B$3:$Z$634,10,FALSE)</f>
        <v>0.11596705856752577</v>
      </c>
      <c r="E308" s="120">
        <f>VLOOKUP(B308,'Master sheet'!$B$3:$Z$634,16,FALSE)</f>
        <v>0.3519235002169851</v>
      </c>
      <c r="F308" s="121">
        <f>VLOOKUP(B308,'Master sheet'!$B$3:$Z$634,17,FALSE)</f>
        <v>-0.28467545603411265</v>
      </c>
      <c r="G308" s="120">
        <f>VLOOKUP(B308,'Master sheet'!$B$3:$Z$634,21,FALSE)</f>
        <v>0.17452229299363056</v>
      </c>
      <c r="H308" s="121">
        <f>VLOOKUP(B308,'Master sheet'!$B$3:$Z$634,22,FALSE)</f>
        <v>0.30039920649380997</v>
      </c>
      <c r="I308" s="120">
        <f>VLOOKUP(B308,'Master sheet'!$B$3:$Z$634,24,FALSE)</f>
        <v>2.4845630559916287E-2</v>
      </c>
      <c r="J308" s="121">
        <f>-VLOOKUP(B308,'Master sheet'!$B$3:$Z$634,25,FALSE)</f>
        <v>-5.6614425319629368E-2</v>
      </c>
      <c r="K308" s="185" t="str">
        <f>VLOOKUP(B308,RUC_PCON_2011_EN_LU!$A$2:$N$534,14)</f>
        <v>Urban with Significant Rural</v>
      </c>
      <c r="L308" s="185" t="str">
        <f>VLOOKUP(B308,'City and Town classifications'!$A$3:$G$634,4,FALSE)</f>
        <v>Large Town</v>
      </c>
      <c r="M308" s="188">
        <f t="shared" si="45"/>
        <v>3</v>
      </c>
      <c r="N308" s="188" t="str">
        <f>VLOOKUP(A308,'BRES data'!$A$11:$AB$643,28,FALSE)</f>
        <v>Very high</v>
      </c>
      <c r="O308" s="188" t="str">
        <f>IF(ISNUMBER(MATCH(A308,'Red Wall MP List'!$A$3:$A$52,0)),"Yes","No")</f>
        <v>No</v>
      </c>
      <c r="P308" s="121"/>
      <c r="Q308" s="121">
        <f t="shared" si="40"/>
        <v>2.2404836159248358E-2</v>
      </c>
      <c r="R308" s="121">
        <f t="shared" si="41"/>
        <v>1.2898393581126291</v>
      </c>
      <c r="S308" s="186">
        <f t="shared" si="46"/>
        <v>101.99228169297089</v>
      </c>
      <c r="T308" s="121"/>
      <c r="U308" s="121"/>
      <c r="V308" s="121"/>
      <c r="W308" s="121"/>
      <c r="X308" s="121"/>
      <c r="Y308" s="121"/>
      <c r="Z308" s="121"/>
      <c r="AA308" s="121"/>
      <c r="AB308" s="121"/>
      <c r="AC308" s="121"/>
      <c r="AD308" s="121"/>
      <c r="AE308" s="145">
        <f t="shared" si="42"/>
        <v>1.8769095926898426E-2</v>
      </c>
      <c r="AF308" s="121">
        <f t="shared" si="43"/>
        <v>1.2280221836874423</v>
      </c>
      <c r="AG308" s="186">
        <f t="shared" si="44"/>
        <v>101.55212305156533</v>
      </c>
    </row>
    <row r="309" spans="1:33">
      <c r="A309" s="209" t="str">
        <f>'Master sheet'!A121</f>
        <v>Doncaster North</v>
      </c>
      <c r="B309" s="142" t="str">
        <f>VLOOKUP('Master sheet'!A121,Westminster_Parliamentary_Const!$A$2:$C$651,2,FALSE)</f>
        <v>E14000669</v>
      </c>
      <c r="C309" s="120">
        <f>VLOOKUP(B309,'Master sheet'!$B$3:$Z$634,9,FALSE)</f>
        <v>0.12200976221279149</v>
      </c>
      <c r="D309" s="121">
        <f>VLOOKUP(B309,'Master sheet'!$B$3:$Z$634,10,FALSE)</f>
        <v>0.96211417871756943</v>
      </c>
      <c r="E309" s="120">
        <f>VLOOKUP(B309,'Master sheet'!$B$3:$Z$634,16,FALSE)</f>
        <v>0.29650803829711514</v>
      </c>
      <c r="F309" s="121">
        <f>VLOOKUP(B309,'Master sheet'!$B$3:$Z$634,17,FALSE)</f>
        <v>-0.46886636055890968</v>
      </c>
      <c r="G309" s="120">
        <f>VLOOKUP(B309,'Master sheet'!$B$3:$Z$634,21,FALSE)</f>
        <v>0.1396551724137931</v>
      </c>
      <c r="H309" s="121">
        <f>VLOOKUP(B309,'Master sheet'!$B$3:$Z$634,22,FALSE)</f>
        <v>-0.69739877242667669</v>
      </c>
      <c r="I309" s="120">
        <f>VLOOKUP(B309,'Master sheet'!$B$3:$Z$634,24,FALSE)</f>
        <v>2.7317483694508704E-2</v>
      </c>
      <c r="J309" s="121">
        <f>-VLOOKUP(B309,'Master sheet'!$B$3:$Z$634,25,FALSE)</f>
        <v>-0.31690879203178562</v>
      </c>
      <c r="K309" s="185" t="str">
        <f>VLOOKUP(B309,RUC_PCON_2011_EN_LU!$A$2:$N$534,14)</f>
        <v>Predominantly Urban</v>
      </c>
      <c r="L309" s="185" t="str">
        <f>VLOOKUP(B309,'City and Town classifications'!$A$3:$G$634,4,FALSE)</f>
        <v>Small Town</v>
      </c>
      <c r="M309" s="188">
        <f t="shared" si="45"/>
        <v>3</v>
      </c>
      <c r="N309" s="188" t="str">
        <f>VLOOKUP(A309,'BRES data'!$A$11:$AB$643,28,FALSE)</f>
        <v>Mid</v>
      </c>
      <c r="O309" s="188" t="str">
        <f>IF(ISNUMBER(MATCH(A309,'Red Wall MP List'!$A$3:$A$52,0)),"Yes","No")</f>
        <v>No</v>
      </c>
      <c r="P309" s="121"/>
      <c r="Q309" s="121">
        <f t="shared" si="40"/>
        <v>2.0690940064330199E-2</v>
      </c>
      <c r="R309" s="121">
        <f t="shared" si="41"/>
        <v>1.2881254620177109</v>
      </c>
      <c r="S309" s="186">
        <f t="shared" si="46"/>
        <v>101.8567577052697</v>
      </c>
      <c r="T309" s="121"/>
      <c r="U309" s="121"/>
      <c r="V309" s="121"/>
      <c r="W309" s="121"/>
      <c r="X309" s="121"/>
      <c r="Y309" s="121"/>
      <c r="Z309" s="121"/>
      <c r="AA309" s="121"/>
      <c r="AB309" s="121"/>
      <c r="AC309" s="121"/>
      <c r="AD309" s="121"/>
      <c r="AE309" s="145">
        <f t="shared" si="42"/>
        <v>-0.13026493657495064</v>
      </c>
      <c r="AF309" s="121">
        <f t="shared" si="43"/>
        <v>1.0789881511855932</v>
      </c>
      <c r="AG309" s="186">
        <f t="shared" si="44"/>
        <v>89.227653177533412</v>
      </c>
    </row>
    <row r="310" spans="1:33">
      <c r="A310" s="209" t="str">
        <f>'Master sheet'!A132</f>
        <v>Kingston upon Hull North</v>
      </c>
      <c r="B310" s="142" t="str">
        <f>VLOOKUP('Master sheet'!A132,Westminster_Parliamentary_Const!$A$2:$C$651,2,FALSE)</f>
        <v>E14000772</v>
      </c>
      <c r="C310" s="120">
        <f>VLOOKUP(B310,'Master sheet'!$B$3:$Z$634,9,FALSE)</f>
        <v>0.11876150844460705</v>
      </c>
      <c r="D310" s="121">
        <f>VLOOKUP(B310,'Master sheet'!$B$3:$Z$634,10,FALSE)</f>
        <v>0.83933786289346968</v>
      </c>
      <c r="E310" s="120">
        <f>VLOOKUP(B310,'Master sheet'!$B$3:$Z$634,16,FALSE)</f>
        <v>0.28404476646242982</v>
      </c>
      <c r="F310" s="121">
        <f>VLOOKUP(B310,'Master sheet'!$B$3:$Z$634,17,FALSE)</f>
        <v>-0.51029200663380037</v>
      </c>
      <c r="G310" s="120">
        <f>VLOOKUP(B310,'Master sheet'!$B$3:$Z$634,21,FALSE)</f>
        <v>0.13080895008605853</v>
      </c>
      <c r="H310" s="121">
        <f>VLOOKUP(B310,'Master sheet'!$B$3:$Z$634,22,FALSE)</f>
        <v>-0.95055253485118463</v>
      </c>
      <c r="I310" s="120">
        <f>VLOOKUP(B310,'Master sheet'!$B$3:$Z$634,24,FALSE)</f>
        <v>2.4754464285714262E-2</v>
      </c>
      <c r="J310" s="121">
        <f>-VLOOKUP(B310,'Master sheet'!$B$3:$Z$634,25,FALSE)</f>
        <v>-4.7014313048866996E-2</v>
      </c>
      <c r="K310" s="185" t="str">
        <f>VLOOKUP(B310,RUC_PCON_2011_EN_LU!$A$2:$N$534,14)</f>
        <v>Predominantly Urban</v>
      </c>
      <c r="L310" s="185" t="str">
        <f>VLOOKUP(B310,'City and Town classifications'!$A$3:$G$634,4,FALSE)</f>
        <v>Other City</v>
      </c>
      <c r="M310" s="188">
        <f t="shared" si="45"/>
        <v>2</v>
      </c>
      <c r="N310" s="188" t="str">
        <f>VLOOKUP(A310,'BRES data'!$A$11:$AB$643,28,FALSE)</f>
        <v>Very low</v>
      </c>
      <c r="O310" s="188" t="str">
        <f>IF(ISNUMBER(MATCH(A310,'Red Wall MP List'!$A$3:$A$52,0)),"Yes","No")</f>
        <v>No</v>
      </c>
      <c r="P310" s="121"/>
      <c r="Q310" s="121">
        <f t="shared" si="40"/>
        <v>2.0633759700703375E-2</v>
      </c>
      <c r="R310" s="121">
        <f t="shared" si="41"/>
        <v>1.288068281654084</v>
      </c>
      <c r="S310" s="186">
        <f t="shared" si="46"/>
        <v>101.85223624628517</v>
      </c>
      <c r="T310" s="121"/>
      <c r="U310" s="121"/>
      <c r="V310" s="121"/>
      <c r="W310" s="121"/>
      <c r="X310" s="121"/>
      <c r="Y310" s="121"/>
      <c r="Z310" s="121"/>
      <c r="AA310" s="121"/>
      <c r="AB310" s="121"/>
      <c r="AC310" s="121"/>
      <c r="AD310" s="121"/>
      <c r="AE310" s="145">
        <f t="shared" si="42"/>
        <v>-0.16713024791009556</v>
      </c>
      <c r="AF310" s="121">
        <f t="shared" si="43"/>
        <v>1.0421228398504483</v>
      </c>
      <c r="AG310" s="186">
        <f t="shared" si="44"/>
        <v>86.179051382898592</v>
      </c>
    </row>
    <row r="311" spans="1:33">
      <c r="A311" s="209" t="str">
        <f>'Master sheet'!A12</f>
        <v>Hexham</v>
      </c>
      <c r="B311" s="142" t="str">
        <f>VLOOKUP('Master sheet'!A12,Westminster_Parliamentary_Const!$A$2:$C$651,2,FALSE)</f>
        <v>E14000746</v>
      </c>
      <c r="C311" s="120">
        <f>VLOOKUP(B311,'Master sheet'!$B$3:$Z$634,9,FALSE)</f>
        <v>9.6257009345794398E-2</v>
      </c>
      <c r="D311" s="121">
        <f>VLOOKUP(B311,'Master sheet'!$B$3:$Z$634,10,FALSE)</f>
        <v>-1.1279018054024204E-2</v>
      </c>
      <c r="E311" s="120">
        <f>VLOOKUP(B311,'Master sheet'!$B$3:$Z$634,16,FALSE)</f>
        <v>0.24846235207765494</v>
      </c>
      <c r="F311" s="121">
        <f>VLOOKUP(B311,'Master sheet'!$B$3:$Z$634,17,FALSE)</f>
        <v>-0.62856147265728624</v>
      </c>
      <c r="G311" s="120">
        <f>VLOOKUP(B311,'Master sheet'!$B$3:$Z$634,21,FALSE)</f>
        <v>0.18055555555555555</v>
      </c>
      <c r="H311" s="121">
        <f>VLOOKUP(B311,'Master sheet'!$B$3:$Z$634,22,FALSE)</f>
        <v>0.47305404837560716</v>
      </c>
      <c r="I311" s="120">
        <f>VLOOKUP(B311,'Master sheet'!$B$3:$Z$634,24,FALSE)</f>
        <v>2.2956841138659367E-2</v>
      </c>
      <c r="J311" s="121">
        <f>-VLOOKUP(B311,'Master sheet'!$B$3:$Z$634,25,FALSE)</f>
        <v>0.14228139068917922</v>
      </c>
      <c r="K311" s="185" t="str">
        <f>VLOOKUP(B311,RUC_PCON_2011_EN_LU!$A$2:$N$534,14)</f>
        <v>Predominantly Rural</v>
      </c>
      <c r="L311" s="185" t="str">
        <f>VLOOKUP(B311,'City and Town classifications'!$A$3:$G$634,4,FALSE)</f>
        <v>Village or smaller</v>
      </c>
      <c r="M311" s="188">
        <f t="shared" si="45"/>
        <v>3</v>
      </c>
      <c r="N311" s="188" t="str">
        <f>VLOOKUP(A311,'BRES data'!$A$11:$AB$643,28,FALSE)</f>
        <v>Very high</v>
      </c>
      <c r="O311" s="188" t="str">
        <f>IF(ISNUMBER(MATCH(A311,'Red Wall MP List'!$A$3:$A$52,0)),"Yes","No")</f>
        <v>No</v>
      </c>
      <c r="P311" s="121"/>
      <c r="Q311" s="121">
        <f t="shared" si="40"/>
        <v>1.7749553498105159E-2</v>
      </c>
      <c r="R311" s="121">
        <f t="shared" si="41"/>
        <v>1.2851840754514858</v>
      </c>
      <c r="S311" s="186">
        <f t="shared" si="46"/>
        <v>101.62417158875567</v>
      </c>
      <c r="T311" s="121"/>
      <c r="U311" s="121"/>
      <c r="V311" s="121"/>
      <c r="W311" s="121"/>
      <c r="X311" s="121"/>
      <c r="Y311" s="121"/>
      <c r="Z311" s="121"/>
      <c r="AA311" s="121"/>
      <c r="AB311" s="121"/>
      <c r="AC311" s="121"/>
      <c r="AD311" s="121"/>
      <c r="AE311" s="145">
        <f t="shared" si="42"/>
        <v>-6.1262629116310141E-3</v>
      </c>
      <c r="AF311" s="121">
        <f t="shared" si="43"/>
        <v>1.2031268248489129</v>
      </c>
      <c r="AG311" s="186">
        <f t="shared" si="44"/>
        <v>99.493384555008419</v>
      </c>
    </row>
    <row r="312" spans="1:33" ht="29">
      <c r="A312" s="209" t="str">
        <f>'Master sheet'!A563</f>
        <v>Brecon and Radnorshire</v>
      </c>
      <c r="B312" s="142" t="str">
        <f>VLOOKUP('Master sheet'!A563,Westminster_Parliamentary_Const!$A$2:$C$651,2,FALSE)</f>
        <v>W07000068</v>
      </c>
      <c r="C312" s="120">
        <f>VLOOKUP(B312,'Master sheet'!$B$3:$Z$634,9,FALSE)</f>
        <v>9.2417425315009724E-2</v>
      </c>
      <c r="D312" s="121">
        <f>VLOOKUP(B312,'Master sheet'!$B$3:$Z$634,10,FALSE)</f>
        <v>-0.15640622031084681</v>
      </c>
      <c r="E312" s="120">
        <f>VLOOKUP(B312,'Master sheet'!$B$3:$Z$634,16,FALSE)</f>
        <v>0.28233572004479285</v>
      </c>
      <c r="F312" s="121">
        <f>VLOOKUP(B312,'Master sheet'!$B$3:$Z$634,17,FALSE)</f>
        <v>-0.51597256571665351</v>
      </c>
      <c r="G312" s="120">
        <f>VLOOKUP(B312,'Master sheet'!$B$3:$Z$634,21,FALSE)</f>
        <v>0.20218579234972678</v>
      </c>
      <c r="H312" s="121">
        <f>VLOOKUP(B312,'Master sheet'!$B$3:$Z$634,22,FALSE)</f>
        <v>1.0920500020958614</v>
      </c>
      <c r="I312" s="120">
        <f>VLOOKUP(B312,'Master sheet'!$B$3:$Z$634,24,FALSE)</f>
        <v>2.5106580166821102E-2</v>
      </c>
      <c r="J312" s="121">
        <f>-VLOOKUP(B312,'Master sheet'!$B$3:$Z$634,25,FALSE)</f>
        <v>-8.4093287927813704E-2</v>
      </c>
      <c r="K312" s="185" t="str">
        <f>VLOOKUP(B312,RUC_PCON_2011_EN_LU!$A$2:$N$534,14)</f>
        <v>Urban with Significant Rural</v>
      </c>
      <c r="L312" s="185" t="str">
        <f>VLOOKUP(B312,'City and Town classifications'!$A$3:$G$634,4,FALSE)</f>
        <v>Village or smaller</v>
      </c>
      <c r="M312" s="188">
        <f t="shared" si="45"/>
        <v>3</v>
      </c>
      <c r="N312" s="188" t="str">
        <f>VLOOKUP(A312,'BRES data'!$A$11:$AB$643,28,FALSE)</f>
        <v>Very high</v>
      </c>
      <c r="O312" s="188" t="str">
        <f>IF(ISNUMBER(MATCH(A312,'Red Wall MP List'!$A$3:$A$52,0)),"Yes","No")</f>
        <v>No</v>
      </c>
      <c r="P312" s="121"/>
      <c r="Q312" s="121">
        <f t="shared" si="40"/>
        <v>1.5846403316981155E-2</v>
      </c>
      <c r="R312" s="121">
        <f t="shared" si="41"/>
        <v>1.2832809252703619</v>
      </c>
      <c r="S312" s="186">
        <f t="shared" si="46"/>
        <v>101.47368259324135</v>
      </c>
      <c r="T312" s="121"/>
      <c r="U312" s="121"/>
      <c r="V312" s="121"/>
      <c r="W312" s="121"/>
      <c r="X312" s="121"/>
      <c r="Y312" s="121"/>
      <c r="Z312" s="121"/>
      <c r="AA312" s="121"/>
      <c r="AB312" s="121"/>
      <c r="AC312" s="121"/>
      <c r="AD312" s="121"/>
      <c r="AE312" s="145">
        <f t="shared" si="42"/>
        <v>8.3894482035136858E-2</v>
      </c>
      <c r="AF312" s="121">
        <f t="shared" si="43"/>
        <v>1.2931475697956807</v>
      </c>
      <c r="AG312" s="186">
        <f t="shared" si="44"/>
        <v>106.93771079720807</v>
      </c>
    </row>
    <row r="313" spans="1:33">
      <c r="A313" s="209" t="str">
        <f>'Master sheet'!A376</f>
        <v>Lewisham, Deptford</v>
      </c>
      <c r="B313" s="142" t="str">
        <f>VLOOKUP('Master sheet'!A376,Westminster_Parliamentary_Const!$A$2:$C$651,2,FALSE)</f>
        <v>E14000789</v>
      </c>
      <c r="C313" s="120">
        <f>VLOOKUP(B313,'Master sheet'!$B$3:$Z$634,9,FALSE)</f>
        <v>0.12136428701788697</v>
      </c>
      <c r="D313" s="121">
        <f>VLOOKUP(B313,'Master sheet'!$B$3:$Z$634,10,FALSE)</f>
        <v>0.93771674180471576</v>
      </c>
      <c r="E313" s="120">
        <f>VLOOKUP(B313,'Master sheet'!$B$3:$Z$634,16,FALSE)</f>
        <v>0.56417138621423102</v>
      </c>
      <c r="F313" s="121">
        <f>VLOOKUP(B313,'Master sheet'!$B$3:$Z$634,17,FALSE)</f>
        <v>0.42079786767179334</v>
      </c>
      <c r="G313" s="120">
        <f>VLOOKUP(B313,'Master sheet'!$B$3:$Z$634,21,FALSE)</f>
        <v>0.17700915564598169</v>
      </c>
      <c r="H313" s="121">
        <f>VLOOKUP(B313,'Master sheet'!$B$3:$Z$634,22,FALSE)</f>
        <v>0.37156615366649104</v>
      </c>
      <c r="I313" s="120">
        <f>VLOOKUP(B313,'Master sheet'!$B$3:$Z$634,24,FALSE)</f>
        <v>3.6536994660564481E-2</v>
      </c>
      <c r="J313" s="121">
        <f>-VLOOKUP(B313,'Master sheet'!$B$3:$Z$634,25,FALSE)</f>
        <v>-1.2877539991039155</v>
      </c>
      <c r="K313" s="185" t="str">
        <f>VLOOKUP(B313,RUC_PCON_2011_EN_LU!$A$2:$N$534,14)</f>
        <v>Predominantly Urban</v>
      </c>
      <c r="L313" s="185" t="str">
        <f>VLOOKUP(B313,'City and Town classifications'!$A$3:$G$634,4,FALSE)</f>
        <v>Core City (London)</v>
      </c>
      <c r="M313" s="188">
        <f t="shared" si="45"/>
        <v>1</v>
      </c>
      <c r="N313" s="188" t="str">
        <f>VLOOKUP(A313,'BRES data'!$A$11:$AB$643,28,FALSE)</f>
        <v>Very low</v>
      </c>
      <c r="O313" s="188" t="str">
        <f>IF(ISNUMBER(MATCH(A313,'Red Wall MP List'!$A$3:$A$52,0)),"Yes","No")</f>
        <v>No</v>
      </c>
      <c r="P313" s="121"/>
      <c r="Q313" s="121">
        <f t="shared" si="40"/>
        <v>1.5381584456647465E-2</v>
      </c>
      <c r="R313" s="121">
        <f t="shared" si="41"/>
        <v>1.2828161064100281</v>
      </c>
      <c r="S313" s="186">
        <f t="shared" si="46"/>
        <v>101.43692767811088</v>
      </c>
      <c r="T313" s="121"/>
      <c r="U313" s="121"/>
      <c r="V313" s="121"/>
      <c r="W313" s="121"/>
      <c r="X313" s="121"/>
      <c r="Y313" s="121"/>
      <c r="Z313" s="121"/>
      <c r="AA313" s="121"/>
      <c r="AB313" s="121"/>
      <c r="AC313" s="121"/>
      <c r="AD313" s="121"/>
      <c r="AE313" s="145">
        <f t="shared" si="42"/>
        <v>0.11058169100977111</v>
      </c>
      <c r="AF313" s="121">
        <f t="shared" si="43"/>
        <v>1.3198347787703151</v>
      </c>
      <c r="AG313" s="186">
        <f t="shared" si="44"/>
        <v>109.14462754976788</v>
      </c>
    </row>
    <row r="314" spans="1:33" ht="29">
      <c r="A314" s="209" t="str">
        <f>'Master sheet'!A614</f>
        <v>Kilmarnock and Loudoun</v>
      </c>
      <c r="B314" s="142" t="str">
        <f>VLOOKUP('Master sheet'!A614,Westminster_Parliamentary_Const!$A$2:$C$651,2,FALSE)</f>
        <v>S14000040</v>
      </c>
      <c r="C314" s="120">
        <f>VLOOKUP(B314,'Master sheet'!$B$3:$Z$634,9,FALSE)</f>
        <v>0.13255802114588391</v>
      </c>
      <c r="D314" s="121">
        <f>VLOOKUP(B314,'Master sheet'!$B$3:$Z$634,10,FALSE)</f>
        <v>1.3608134376389562</v>
      </c>
      <c r="E314" s="120">
        <f>VLOOKUP(B314,'Master sheet'!$B$3:$Z$634,16,FALSE)</f>
        <v>0.19110968402724798</v>
      </c>
      <c r="F314" s="121">
        <f>VLOOKUP(B314,'Master sheet'!$B$3:$Z$634,17,FALSE)</f>
        <v>-0.81919129760379772</v>
      </c>
      <c r="G314" s="120">
        <f>VLOOKUP(B314,'Master sheet'!$B$3:$Z$634,21,FALSE)</f>
        <v>0.13907284768211919</v>
      </c>
      <c r="H314" s="121">
        <f>VLOOKUP(B314,'Master sheet'!$B$3:$Z$634,22,FALSE)</f>
        <v>-0.71406325262111059</v>
      </c>
      <c r="I314" s="120">
        <f>VLOOKUP(B314,'Master sheet'!$B$3:$Z$634,24,FALSE)</f>
        <v>2.9550398839738978E-2</v>
      </c>
      <c r="J314" s="121">
        <f>-VLOOKUP(B314,'Master sheet'!$B$3:$Z$634,25,FALSE)</f>
        <v>-0.55204219276496991</v>
      </c>
      <c r="K314" s="185" t="str">
        <f>VLOOKUP(B314,RUC_PCON_2011_EN_LU!$A$2:$N$534,14)</f>
        <v>Urban with Significant Rural</v>
      </c>
      <c r="L314" s="185" t="str">
        <f>VLOOKUP(B314,'City and Town classifications'!$A$3:$G$634,4,FALSE)</f>
        <v>Village or smaller</v>
      </c>
      <c r="M314" s="188">
        <f t="shared" si="45"/>
        <v>3</v>
      </c>
      <c r="N314" s="188" t="str">
        <f>VLOOKUP(A314,'BRES data'!$A$11:$AB$643,28,FALSE)</f>
        <v>Very high</v>
      </c>
      <c r="O314" s="188" t="str">
        <f>IF(ISNUMBER(MATCH(A314,'Red Wall MP List'!$A$3:$A$52,0)),"Yes","No")</f>
        <v>No</v>
      </c>
      <c r="P314" s="121"/>
      <c r="Q314" s="121">
        <f t="shared" si="40"/>
        <v>1.4047989920510743E-2</v>
      </c>
      <c r="R314" s="121">
        <f t="shared" si="41"/>
        <v>1.2814825118738915</v>
      </c>
      <c r="S314" s="186">
        <f t="shared" si="46"/>
        <v>101.33147551560835</v>
      </c>
      <c r="T314" s="121"/>
      <c r="U314" s="121"/>
      <c r="V314" s="121"/>
      <c r="W314" s="121"/>
      <c r="X314" s="121"/>
      <c r="Y314" s="121"/>
      <c r="Z314" s="121"/>
      <c r="AA314" s="121"/>
      <c r="AB314" s="121"/>
      <c r="AC314" s="121"/>
      <c r="AD314" s="121"/>
      <c r="AE314" s="145">
        <f t="shared" si="42"/>
        <v>-0.1811208263377305</v>
      </c>
      <c r="AF314" s="121">
        <f t="shared" si="43"/>
        <v>1.0281322614228134</v>
      </c>
      <c r="AG314" s="186">
        <f t="shared" si="44"/>
        <v>85.022091060097651</v>
      </c>
    </row>
    <row r="315" spans="1:33">
      <c r="A315" s="209" t="str">
        <f>'Master sheet'!A310</f>
        <v>South Suffolk</v>
      </c>
      <c r="B315" s="142" t="str">
        <f>VLOOKUP('Master sheet'!A310,Westminster_Parliamentary_Const!$A$2:$C$651,2,FALSE)</f>
        <v>E14000946</v>
      </c>
      <c r="C315" s="120">
        <f>VLOOKUP(B315,'Master sheet'!$B$3:$Z$634,9,FALSE)</f>
        <v>6.6009489198919552E-2</v>
      </c>
      <c r="D315" s="121">
        <f>VLOOKUP(B315,'Master sheet'!$B$3:$Z$634,10,FALSE)</f>
        <v>-1.1545637955005323</v>
      </c>
      <c r="E315" s="120">
        <f>VLOOKUP(B315,'Master sheet'!$B$3:$Z$634,16,FALSE)</f>
        <v>0.53133516764967659</v>
      </c>
      <c r="F315" s="121">
        <f>VLOOKUP(B315,'Master sheet'!$B$3:$Z$634,17,FALSE)</f>
        <v>0.31165625648528483</v>
      </c>
      <c r="G315" s="120">
        <f>VLOOKUP(B315,'Master sheet'!$B$3:$Z$634,21,FALSE)</f>
        <v>0.17710196779964221</v>
      </c>
      <c r="H315" s="121">
        <f>VLOOKUP(B315,'Master sheet'!$B$3:$Z$634,22,FALSE)</f>
        <v>0.37422217394581636</v>
      </c>
      <c r="I315" s="120">
        <f>VLOOKUP(B315,'Master sheet'!$B$3:$Z$634,24,FALSE)</f>
        <v>1.6271963330786843E-2</v>
      </c>
      <c r="J315" s="121">
        <f>-VLOOKUP(B315,'Master sheet'!$B$3:$Z$634,25,FALSE)</f>
        <v>0.84622128549819675</v>
      </c>
      <c r="K315" s="185" t="str">
        <f>VLOOKUP(B315,RUC_PCON_2011_EN_LU!$A$2:$N$534,14)</f>
        <v>Predominantly Rural</v>
      </c>
      <c r="L315" s="185" t="str">
        <f>VLOOKUP(B315,'City and Town classifications'!$A$3:$G$634,4,FALSE)</f>
        <v>Village or smaller</v>
      </c>
      <c r="M315" s="188">
        <f t="shared" si="45"/>
        <v>3</v>
      </c>
      <c r="N315" s="188" t="str">
        <f>VLOOKUP(A315,'BRES data'!$A$11:$AB$643,28,FALSE)</f>
        <v>Very high</v>
      </c>
      <c r="O315" s="188" t="str">
        <f>IF(ISNUMBER(MATCH(A315,'Red Wall MP List'!$A$3:$A$52,0)),"Yes","No")</f>
        <v>No</v>
      </c>
      <c r="P315" s="121"/>
      <c r="Q315" s="121">
        <f t="shared" si="40"/>
        <v>1.1532235071071669E-2</v>
      </c>
      <c r="R315" s="121">
        <f t="shared" si="41"/>
        <v>1.2789667570244523</v>
      </c>
      <c r="S315" s="186">
        <f t="shared" si="46"/>
        <v>101.13254564448866</v>
      </c>
      <c r="T315" s="121"/>
      <c r="U315" s="121"/>
      <c r="V315" s="121"/>
      <c r="W315" s="121"/>
      <c r="X315" s="121"/>
      <c r="Y315" s="121"/>
      <c r="Z315" s="121"/>
      <c r="AA315" s="121"/>
      <c r="AB315" s="121"/>
      <c r="AC315" s="121"/>
      <c r="AD315" s="121"/>
      <c r="AE315" s="145">
        <f t="shared" si="42"/>
        <v>9.4383980107191401E-2</v>
      </c>
      <c r="AF315" s="121">
        <f t="shared" si="43"/>
        <v>1.3036370678677351</v>
      </c>
      <c r="AG315" s="186">
        <f t="shared" si="44"/>
        <v>107.8051469177542</v>
      </c>
    </row>
    <row r="316" spans="1:33" ht="29">
      <c r="A316" s="209" t="str">
        <f>'Master sheet'!A551</f>
        <v>Newport West</v>
      </c>
      <c r="B316" s="142" t="str">
        <f>VLOOKUP('Master sheet'!A551,Westminster_Parliamentary_Const!$A$2:$C$651,2,FALSE)</f>
        <v>W07000056</v>
      </c>
      <c r="C316" s="120">
        <f>VLOOKUP(B316,'Master sheet'!$B$3:$Z$634,9,FALSE)</f>
        <v>0.12047638307591875</v>
      </c>
      <c r="D316" s="121">
        <f>VLOOKUP(B316,'Master sheet'!$B$3:$Z$634,10,FALSE)</f>
        <v>0.90415607118584196</v>
      </c>
      <c r="E316" s="120">
        <f>VLOOKUP(B316,'Master sheet'!$B$3:$Z$634,16,FALSE)</f>
        <v>0.34234108633109273</v>
      </c>
      <c r="F316" s="121">
        <f>VLOOKUP(B316,'Master sheet'!$B$3:$Z$634,17,FALSE)</f>
        <v>-0.31652565487799578</v>
      </c>
      <c r="G316" s="120">
        <f>VLOOKUP(B316,'Master sheet'!$B$3:$Z$634,21,FALSE)</f>
        <v>0.12255772646536411</v>
      </c>
      <c r="H316" s="121">
        <f>VLOOKUP(B316,'Master sheet'!$B$3:$Z$634,22,FALSE)</f>
        <v>-1.1866791238965324</v>
      </c>
      <c r="I316" s="120">
        <f>VLOOKUP(B316,'Master sheet'!$B$3:$Z$634,24,FALSE)</f>
        <v>2.5448215839860788E-2</v>
      </c>
      <c r="J316" s="121">
        <f>-VLOOKUP(B316,'Master sheet'!$B$3:$Z$634,25,FALSE)</f>
        <v>-0.12006866199663328</v>
      </c>
      <c r="K316" s="185" t="str">
        <f>VLOOKUP(B316,RUC_PCON_2011_EN_LU!$A$2:$N$534,14)</f>
        <v>Urban with Significant Rural</v>
      </c>
      <c r="L316" s="185" t="str">
        <f>VLOOKUP(B316,'City and Town classifications'!$A$3:$G$634,4,FALSE)</f>
        <v>Large Town</v>
      </c>
      <c r="M316" s="188">
        <f t="shared" si="45"/>
        <v>3</v>
      </c>
      <c r="N316" s="188" t="str">
        <f>VLOOKUP(A316,'BRES data'!$A$11:$AB$643,28,FALSE)</f>
        <v>Mid</v>
      </c>
      <c r="O316" s="188" t="str">
        <f>IF(ISNUMBER(MATCH(A316,'Red Wall MP List'!$A$3:$A$52,0)),"Yes","No")</f>
        <v>No</v>
      </c>
      <c r="P316" s="121"/>
      <c r="Q316" s="121">
        <f t="shared" si="40"/>
        <v>1.0828339933981529E-2</v>
      </c>
      <c r="R316" s="121">
        <f t="shared" si="41"/>
        <v>1.2782628618873622</v>
      </c>
      <c r="S316" s="186">
        <f t="shared" si="46"/>
        <v>101.07688610002457</v>
      </c>
      <c r="T316" s="121"/>
      <c r="U316" s="121"/>
      <c r="V316" s="121"/>
      <c r="W316" s="121"/>
      <c r="X316" s="121"/>
      <c r="Y316" s="121"/>
      <c r="Z316" s="121"/>
      <c r="AA316" s="121"/>
      <c r="AB316" s="121"/>
      <c r="AC316" s="121"/>
      <c r="AD316" s="121"/>
      <c r="AE316" s="145">
        <f t="shared" si="42"/>
        <v>-0.17977934239632987</v>
      </c>
      <c r="AF316" s="121">
        <f t="shared" si="43"/>
        <v>1.029473745364214</v>
      </c>
      <c r="AG316" s="186">
        <f t="shared" si="44"/>
        <v>85.133025979758244</v>
      </c>
    </row>
    <row r="317" spans="1:33">
      <c r="A317" s="209" t="str">
        <f>'Master sheet'!A100</f>
        <v>Wigan</v>
      </c>
      <c r="B317" s="142" t="str">
        <f>VLOOKUP('Master sheet'!A100,Westminster_Parliamentary_Const!$A$2:$C$651,2,FALSE)</f>
        <v>E14001039</v>
      </c>
      <c r="C317" s="120">
        <f>VLOOKUP(B317,'Master sheet'!$B$3:$Z$634,9,FALSE)</f>
        <v>9.8373512247794906E-2</v>
      </c>
      <c r="D317" s="121">
        <f>VLOOKUP(B317,'Master sheet'!$B$3:$Z$634,10,FALSE)</f>
        <v>6.8719789700420697E-2</v>
      </c>
      <c r="E317" s="120">
        <f>VLOOKUP(B317,'Master sheet'!$B$3:$Z$634,16,FALSE)</f>
        <v>0.43895741160350121</v>
      </c>
      <c r="F317" s="121">
        <f>VLOOKUP(B317,'Master sheet'!$B$3:$Z$634,17,FALSE)</f>
        <v>4.6094169458120171E-3</v>
      </c>
      <c r="G317" s="120">
        <f>VLOOKUP(B317,'Master sheet'!$B$3:$Z$634,21,FALSE)</f>
        <v>0.13062409288824384</v>
      </c>
      <c r="H317" s="121">
        <f>VLOOKUP(B317,'Master sheet'!$B$3:$Z$634,22,FALSE)</f>
        <v>-0.95584262291412214</v>
      </c>
      <c r="I317" s="120">
        <f>VLOOKUP(B317,'Master sheet'!$B$3:$Z$634,24,FALSE)</f>
        <v>2.0141637158925141E-2</v>
      </c>
      <c r="J317" s="121">
        <f>-VLOOKUP(B317,'Master sheet'!$B$3:$Z$634,25,FALSE)</f>
        <v>0.43873174480428756</v>
      </c>
      <c r="K317" s="185" t="str">
        <f>VLOOKUP(B317,RUC_PCON_2011_EN_LU!$A$2:$N$534,14)</f>
        <v>Predominantly Urban</v>
      </c>
      <c r="L317" s="185" t="str">
        <f>VLOOKUP(B317,'City and Town classifications'!$A$3:$G$634,4,FALSE)</f>
        <v>Large Town</v>
      </c>
      <c r="M317" s="188">
        <f t="shared" si="45"/>
        <v>3</v>
      </c>
      <c r="N317" s="188" t="str">
        <f>VLOOKUP(A317,'BRES data'!$A$11:$AB$643,28,FALSE)</f>
        <v>Low</v>
      </c>
      <c r="O317" s="188" t="str">
        <f>IF(ISNUMBER(MATCH(A317,'Red Wall MP List'!$A$3:$A$52,0)),"Yes","No")</f>
        <v>No</v>
      </c>
      <c r="P317" s="121"/>
      <c r="Q317" s="121">
        <f t="shared" si="40"/>
        <v>1.061164384018439E-2</v>
      </c>
      <c r="R317" s="121">
        <f t="shared" si="41"/>
        <v>1.2780461657935651</v>
      </c>
      <c r="S317" s="186">
        <f t="shared" si="46"/>
        <v>101.05975115302415</v>
      </c>
      <c r="T317" s="121"/>
      <c r="U317" s="121"/>
      <c r="V317" s="121"/>
      <c r="W317" s="121"/>
      <c r="X317" s="121"/>
      <c r="Y317" s="121"/>
      <c r="Z317" s="121"/>
      <c r="AA317" s="121"/>
      <c r="AB317" s="121"/>
      <c r="AC317" s="121"/>
      <c r="AD317" s="121"/>
      <c r="AE317" s="145">
        <f t="shared" si="42"/>
        <v>-0.11094541786590045</v>
      </c>
      <c r="AF317" s="121">
        <f t="shared" si="43"/>
        <v>1.0983076698946435</v>
      </c>
      <c r="AG317" s="186">
        <f t="shared" si="44"/>
        <v>90.825293812450354</v>
      </c>
    </row>
    <row r="318" spans="1:33">
      <c r="A318" s="209" t="str">
        <f>'Master sheet'!A243</f>
        <v>Staffordshire Moorlands</v>
      </c>
      <c r="B318" s="142" t="str">
        <f>VLOOKUP('Master sheet'!A243,Westminster_Parliamentary_Const!$A$2:$C$651,2,FALSE)</f>
        <v>E14000966</v>
      </c>
      <c r="C318" s="120">
        <f>VLOOKUP(B318,'Master sheet'!$B$3:$Z$634,9,FALSE)</f>
        <v>8.2921714829454207E-2</v>
      </c>
      <c r="D318" s="121">
        <f>VLOOKUP(B318,'Master sheet'!$B$3:$Z$634,10,FALSE)</f>
        <v>-0.51532163540799081</v>
      </c>
      <c r="E318" s="120">
        <f>VLOOKUP(B318,'Master sheet'!$B$3:$Z$634,16,FALSE)</f>
        <v>0.23881335323536348</v>
      </c>
      <c r="F318" s="121">
        <f>VLOOKUP(B318,'Master sheet'!$B$3:$Z$634,17,FALSE)</f>
        <v>-0.6606329877714302</v>
      </c>
      <c r="G318" s="120">
        <f>VLOOKUP(B318,'Master sheet'!$B$3:$Z$634,21,FALSE)</f>
        <v>0.17551963048498845</v>
      </c>
      <c r="H318" s="121">
        <f>VLOOKUP(B318,'Master sheet'!$B$3:$Z$634,22,FALSE)</f>
        <v>0.32894017335971132</v>
      </c>
      <c r="I318" s="120">
        <f>VLOOKUP(B318,'Master sheet'!$B$3:$Z$634,24,FALSE)</f>
        <v>1.7565036420395419E-2</v>
      </c>
      <c r="J318" s="121">
        <f>-VLOOKUP(B318,'Master sheet'!$B$3:$Z$634,25,FALSE)</f>
        <v>0.71005638303618457</v>
      </c>
      <c r="K318" s="185" t="str">
        <f>VLOOKUP(B318,RUC_PCON_2011_EN_LU!$A$2:$N$534,14)</f>
        <v>Predominantly Rural</v>
      </c>
      <c r="L318" s="185" t="str">
        <f>VLOOKUP(B318,'City and Town classifications'!$A$3:$G$634,4,FALSE)</f>
        <v>Small Town</v>
      </c>
      <c r="M318" s="188">
        <f t="shared" si="45"/>
        <v>3</v>
      </c>
      <c r="N318" s="188" t="str">
        <f>VLOOKUP(A318,'BRES data'!$A$11:$AB$643,28,FALSE)</f>
        <v>Very high</v>
      </c>
      <c r="O318" s="188" t="str">
        <f>IF(ISNUMBER(MATCH(A318,'Red Wall MP List'!$A$3:$A$52,0)),"Yes","No")</f>
        <v>No</v>
      </c>
      <c r="P318" s="121"/>
      <c r="Q318" s="121">
        <f t="shared" si="40"/>
        <v>9.6294468074447827E-3</v>
      </c>
      <c r="R318" s="121">
        <f t="shared" si="41"/>
        <v>1.2770639687608254</v>
      </c>
      <c r="S318" s="186">
        <f t="shared" si="46"/>
        <v>100.98208526710499</v>
      </c>
      <c r="T318" s="121"/>
      <c r="U318" s="121"/>
      <c r="V318" s="121"/>
      <c r="W318" s="121"/>
      <c r="X318" s="121"/>
      <c r="Y318" s="121"/>
      <c r="Z318" s="121"/>
      <c r="AA318" s="121"/>
      <c r="AB318" s="121"/>
      <c r="AC318" s="121"/>
      <c r="AD318" s="121"/>
      <c r="AE318" s="145">
        <f t="shared" si="42"/>
        <v>-3.4239516695881267E-2</v>
      </c>
      <c r="AF318" s="121">
        <f t="shared" si="43"/>
        <v>1.1750135710646625</v>
      </c>
      <c r="AG318" s="186">
        <f t="shared" si="44"/>
        <v>97.168540064735993</v>
      </c>
    </row>
    <row r="319" spans="1:33">
      <c r="A319" s="209" t="str">
        <f>'Master sheet'!A299</f>
        <v>North West Norfolk</v>
      </c>
      <c r="B319" s="142" t="str">
        <f>VLOOKUP('Master sheet'!A299,Westminster_Parliamentary_Const!$A$2:$C$651,2,FALSE)</f>
        <v>E14000859</v>
      </c>
      <c r="C319" s="120">
        <f>VLOOKUP(B319,'Master sheet'!$B$3:$Z$634,9,FALSE)</f>
        <v>6.4807072727982806E-2</v>
      </c>
      <c r="D319" s="121">
        <f>VLOOKUP(B319,'Master sheet'!$B$3:$Z$634,10,FALSE)</f>
        <v>-1.2000122964254905</v>
      </c>
      <c r="E319" s="120">
        <f>VLOOKUP(B319,'Master sheet'!$B$3:$Z$634,16,FALSE)</f>
        <v>0.85590232776415609</v>
      </c>
      <c r="F319" s="121">
        <f>VLOOKUP(B319,'Master sheet'!$B$3:$Z$634,17,FALSE)</f>
        <v>1.3904583945415381</v>
      </c>
      <c r="G319" s="120">
        <f>VLOOKUP(B319,'Master sheet'!$B$3:$Z$634,21,FALSE)</f>
        <v>0.16666666666666666</v>
      </c>
      <c r="H319" s="121">
        <f>VLOOKUP(B319,'Master sheet'!$B$3:$Z$634,22,FALSE)</f>
        <v>7.559348861839113E-2</v>
      </c>
      <c r="I319" s="120">
        <f>VLOOKUP(B319,'Master sheet'!$B$3:$Z$634,24,FALSE)</f>
        <v>1.968217934165728E-2</v>
      </c>
      <c r="J319" s="121">
        <f>-VLOOKUP(B319,'Master sheet'!$B$3:$Z$634,25,FALSE)</f>
        <v>0.48711418302564546</v>
      </c>
      <c r="K319" s="185" t="str">
        <f>VLOOKUP(B319,RUC_PCON_2011_EN_LU!$A$2:$N$534,14)</f>
        <v>Predominantly Rural</v>
      </c>
      <c r="L319" s="185" t="str">
        <f>VLOOKUP(B319,'City and Town classifications'!$A$3:$G$634,4,FALSE)</f>
        <v>Medium Town</v>
      </c>
      <c r="M319" s="188">
        <f t="shared" si="45"/>
        <v>3</v>
      </c>
      <c r="N319" s="188" t="str">
        <f>VLOOKUP(A319,'BRES data'!$A$11:$AB$643,28,FALSE)</f>
        <v>Very high</v>
      </c>
      <c r="O319" s="188" t="str">
        <f>IF(ISNUMBER(MATCH(A319,'Red Wall MP List'!$A$3:$A$52,0)),"Yes","No")</f>
        <v>No</v>
      </c>
      <c r="P319" s="121"/>
      <c r="Q319" s="121">
        <f t="shared" si="40"/>
        <v>6.7092760600398664E-3</v>
      </c>
      <c r="R319" s="121">
        <f t="shared" si="41"/>
        <v>1.2741437980134205</v>
      </c>
      <c r="S319" s="186">
        <f t="shared" si="46"/>
        <v>100.75117676242368</v>
      </c>
      <c r="T319" s="121"/>
      <c r="U319" s="121"/>
      <c r="V319" s="121"/>
      <c r="W319" s="121"/>
      <c r="X319" s="121"/>
      <c r="Y319" s="121"/>
      <c r="Z319" s="121"/>
      <c r="AA319" s="121"/>
      <c r="AB319" s="121"/>
      <c r="AC319" s="121"/>
      <c r="AD319" s="121"/>
      <c r="AE319" s="145">
        <f t="shared" si="42"/>
        <v>0.18828844244002105</v>
      </c>
      <c r="AF319" s="121">
        <f t="shared" si="43"/>
        <v>1.3975415302005649</v>
      </c>
      <c r="AG319" s="186">
        <f t="shared" si="44"/>
        <v>115.57063978961733</v>
      </c>
    </row>
    <row r="320" spans="1:33">
      <c r="A320" s="209" t="str">
        <f>'Master sheet'!A405</f>
        <v>Bognor Regis and Littlehampton</v>
      </c>
      <c r="B320" s="142" t="str">
        <f>VLOOKUP('Master sheet'!A405,Westminster_Parliamentary_Const!$A$2:$C$651,2,FALSE)</f>
        <v>E14000576</v>
      </c>
      <c r="C320" s="120">
        <f>VLOOKUP(B320,'Master sheet'!$B$3:$Z$634,9,FALSE)</f>
        <v>8.7378332473574322E-2</v>
      </c>
      <c r="D320" s="121">
        <f>VLOOKUP(B320,'Master sheet'!$B$3:$Z$634,10,FALSE)</f>
        <v>-0.34687202080550328</v>
      </c>
      <c r="E320" s="120">
        <f>VLOOKUP(B320,'Master sheet'!$B$3:$Z$634,16,FALSE)</f>
        <v>0.30002528408345325</v>
      </c>
      <c r="F320" s="121">
        <f>VLOOKUP(B320,'Master sheet'!$B$3:$Z$634,17,FALSE)</f>
        <v>-0.45717567603915554</v>
      </c>
      <c r="G320" s="120">
        <f>VLOOKUP(B320,'Master sheet'!$B$3:$Z$634,21,FALSE)</f>
        <v>0.19767441860465115</v>
      </c>
      <c r="H320" s="121">
        <f>VLOOKUP(B320,'Master sheet'!$B$3:$Z$634,22,FALSE)</f>
        <v>0.96294729644845445</v>
      </c>
      <c r="I320" s="120">
        <f>VLOOKUP(B320,'Master sheet'!$B$3:$Z$634,24,FALSE)</f>
        <v>2.3279009126466743E-2</v>
      </c>
      <c r="J320" s="121">
        <f>-VLOOKUP(B320,'Master sheet'!$B$3:$Z$634,25,FALSE)</f>
        <v>0.10835602870561706</v>
      </c>
      <c r="K320" s="185" t="str">
        <f>VLOOKUP(B320,RUC_PCON_2011_EN_LU!$A$2:$N$534,14)</f>
        <v>Predominantly Urban</v>
      </c>
      <c r="L320" s="185" t="str">
        <f>VLOOKUP(B320,'City and Town classifications'!$A$3:$G$634,4,FALSE)</f>
        <v>Large Town</v>
      </c>
      <c r="M320" s="188">
        <f t="shared" si="45"/>
        <v>3</v>
      </c>
      <c r="N320" s="188" t="str">
        <f>VLOOKUP(A320,'BRES data'!$A$11:$AB$643,28,FALSE)</f>
        <v>Mid</v>
      </c>
      <c r="O320" s="188" t="str">
        <f>IF(ISNUMBER(MATCH(A320,'Red Wall MP List'!$A$3:$A$52,0)),"Yes","No")</f>
        <v>No</v>
      </c>
      <c r="P320" s="121"/>
      <c r="Q320" s="121">
        <f t="shared" si="40"/>
        <v>4.7899393682544105E-3</v>
      </c>
      <c r="R320" s="121">
        <f t="shared" si="41"/>
        <v>1.2722244613216351</v>
      </c>
      <c r="S320" s="186">
        <f t="shared" si="46"/>
        <v>100.59940784073511</v>
      </c>
      <c r="T320" s="121"/>
      <c r="U320" s="121"/>
      <c r="V320" s="121"/>
      <c r="W320" s="121"/>
      <c r="X320" s="121"/>
      <c r="Y320" s="121"/>
      <c r="Z320" s="121"/>
      <c r="AA320" s="121"/>
      <c r="AB320" s="121"/>
      <c r="AC320" s="121"/>
      <c r="AD320" s="121"/>
      <c r="AE320" s="145">
        <f t="shared" si="42"/>
        <v>6.6813907077353171E-2</v>
      </c>
      <c r="AF320" s="121">
        <f t="shared" si="43"/>
        <v>1.2760669948378971</v>
      </c>
      <c r="AG320" s="186">
        <f t="shared" si="44"/>
        <v>105.52522112646298</v>
      </c>
    </row>
    <row r="321" spans="1:33" ht="29">
      <c r="A321" s="209" t="str">
        <f>'Master sheet'!A634</f>
        <v>West Dunbartonshire</v>
      </c>
      <c r="B321" s="142" t="str">
        <f>VLOOKUP('Master sheet'!A634,Westminster_Parliamentary_Const!$A$2:$C$651,2,FALSE)</f>
        <v>S14000059</v>
      </c>
      <c r="C321" s="120">
        <f>VLOOKUP(B321,'Master sheet'!$B$3:$Z$634,9,FALSE)</f>
        <v>0.11094172583649742</v>
      </c>
      <c r="D321" s="121">
        <f>VLOOKUP(B321,'Master sheet'!$B$3:$Z$634,10,FALSE)</f>
        <v>0.54376856083561509</v>
      </c>
      <c r="E321" s="120">
        <f>VLOOKUP(B321,'Master sheet'!$B$3:$Z$634,16,FALSE)</f>
        <v>0.30912610290840881</v>
      </c>
      <c r="F321" s="121">
        <f>VLOOKUP(B321,'Master sheet'!$B$3:$Z$634,17,FALSE)</f>
        <v>-0.42692621148161464</v>
      </c>
      <c r="G321" s="120">
        <f>VLOOKUP(B321,'Master sheet'!$B$3:$Z$634,21,FALSE)</f>
        <v>0.13701067615658363</v>
      </c>
      <c r="H321" s="121">
        <f>VLOOKUP(B321,'Master sheet'!$B$3:$Z$634,22,FALSE)</f>
        <v>-0.77307674573865304</v>
      </c>
      <c r="I321" s="120">
        <f>VLOOKUP(B321,'Master sheet'!$B$3:$Z$634,24,FALSE)</f>
        <v>2.364568081991214E-2</v>
      </c>
      <c r="J321" s="121">
        <f>-VLOOKUP(B321,'Master sheet'!$B$3:$Z$634,25,FALSE)</f>
        <v>6.9744278314394448E-2</v>
      </c>
      <c r="K321" s="185" t="str">
        <f>VLOOKUP(B321,RUC_PCON_2011_EN_LU!$A$2:$N$534,14)</f>
        <v>Urban with Significant Rural</v>
      </c>
      <c r="L321" s="185" t="str">
        <f>VLOOKUP(B321,'City and Town classifications'!$A$3:$G$634,4,FALSE)</f>
        <v>Village or smaller in Conurbation</v>
      </c>
      <c r="M321" s="188">
        <f t="shared" si="45"/>
        <v>3</v>
      </c>
      <c r="N321" s="188" t="str">
        <f>VLOOKUP(A321,'BRES data'!$A$11:$AB$643,28,FALSE)</f>
        <v>High</v>
      </c>
      <c r="O321" s="188" t="str">
        <f>IF(ISNUMBER(MATCH(A321,'Red Wall MP List'!$A$3:$A$52,0)),"Yes","No")</f>
        <v>No</v>
      </c>
      <c r="P321" s="121"/>
      <c r="Q321" s="121">
        <f t="shared" si="40"/>
        <v>4.503786846625224E-3</v>
      </c>
      <c r="R321" s="121">
        <f t="shared" si="41"/>
        <v>1.271938308800006</v>
      </c>
      <c r="S321" s="186">
        <f t="shared" si="46"/>
        <v>100.57678072177679</v>
      </c>
      <c r="T321" s="121"/>
      <c r="U321" s="121"/>
      <c r="V321" s="121"/>
      <c r="W321" s="121"/>
      <c r="X321" s="121"/>
      <c r="Y321" s="121"/>
      <c r="Z321" s="121"/>
      <c r="AA321" s="121"/>
      <c r="AB321" s="121"/>
      <c r="AC321" s="121"/>
      <c r="AD321" s="121"/>
      <c r="AE321" s="145">
        <f t="shared" si="42"/>
        <v>-0.14662252951756455</v>
      </c>
      <c r="AF321" s="121">
        <f t="shared" si="43"/>
        <v>1.0626305582429794</v>
      </c>
      <c r="AG321" s="186">
        <f t="shared" si="44"/>
        <v>87.874950992343457</v>
      </c>
    </row>
    <row r="322" spans="1:33" ht="29">
      <c r="A322" s="209" t="str">
        <f>'Master sheet'!A92</f>
        <v>Stretford and Urmston</v>
      </c>
      <c r="B322" s="142" t="str">
        <f>VLOOKUP('Master sheet'!A92,Westminster_Parliamentary_Const!$A$2:$C$651,2,FALSE)</f>
        <v>E14000979</v>
      </c>
      <c r="C322" s="120">
        <f>VLOOKUP(B322,'Master sheet'!$B$3:$Z$634,9,FALSE)</f>
        <v>8.9262128136410809E-2</v>
      </c>
      <c r="D322" s="121">
        <f>VLOOKUP(B322,'Master sheet'!$B$3:$Z$634,10,FALSE)</f>
        <v>-0.27566899673335526</v>
      </c>
      <c r="E322" s="120">
        <f>VLOOKUP(B322,'Master sheet'!$B$3:$Z$634,16,FALSE)</f>
        <v>0.76515486172203506</v>
      </c>
      <c r="F322" s="121">
        <f>VLOOKUP(B322,'Master sheet'!$B$3:$Z$634,17,FALSE)</f>
        <v>1.0888303421073449</v>
      </c>
      <c r="G322" s="120">
        <f>VLOOKUP(B322,'Master sheet'!$B$3:$Z$634,21,FALSE)</f>
        <v>0.15315315315315314</v>
      </c>
      <c r="H322" s="121">
        <f>VLOOKUP(B322,'Master sheet'!$B$3:$Z$634,22,FALSE)</f>
        <v>-0.31112489384808917</v>
      </c>
      <c r="I322" s="120">
        <f>VLOOKUP(B322,'Master sheet'!$B$3:$Z$634,24,FALSE)</f>
        <v>2.5274240670304815E-2</v>
      </c>
      <c r="J322" s="121">
        <f>-VLOOKUP(B322,'Master sheet'!$B$3:$Z$634,25,FALSE)</f>
        <v>-0.10174849727912913</v>
      </c>
      <c r="K322" s="185" t="str">
        <f>VLOOKUP(B322,RUC_PCON_2011_EN_LU!$A$2:$N$534,14)</f>
        <v>Predominantly Urban</v>
      </c>
      <c r="L322" s="185" t="str">
        <f>VLOOKUP(B322,'City and Town classifications'!$A$3:$G$634,4,FALSE)</f>
        <v>Medium Town in Conurbation</v>
      </c>
      <c r="M322" s="188">
        <f t="shared" si="45"/>
        <v>2</v>
      </c>
      <c r="N322" s="188" t="str">
        <f>VLOOKUP(A322,'BRES data'!$A$11:$AB$643,28,FALSE)</f>
        <v>Very low</v>
      </c>
      <c r="O322" s="188" t="str">
        <f>IF(ISNUMBER(MATCH(A322,'Red Wall MP List'!$A$3:$A$52,0)),"Yes","No")</f>
        <v>No</v>
      </c>
      <c r="P322" s="121"/>
      <c r="Q322" s="121">
        <f t="shared" si="40"/>
        <v>3.8117433723811509E-3</v>
      </c>
      <c r="R322" s="121">
        <f t="shared" si="41"/>
        <v>1.2712462653257619</v>
      </c>
      <c r="S322" s="186">
        <f t="shared" si="46"/>
        <v>100.52205833132952</v>
      </c>
      <c r="T322" s="121"/>
      <c r="U322" s="121"/>
      <c r="V322" s="121"/>
      <c r="W322" s="121"/>
      <c r="X322" s="121"/>
      <c r="Y322" s="121"/>
      <c r="Z322" s="121"/>
      <c r="AA322" s="121"/>
      <c r="AB322" s="121"/>
      <c r="AC322" s="121"/>
      <c r="AD322" s="121"/>
      <c r="AE322" s="145">
        <f t="shared" si="42"/>
        <v>0.10007198856169283</v>
      </c>
      <c r="AF322" s="121">
        <f t="shared" si="43"/>
        <v>1.3093250763222366</v>
      </c>
      <c r="AG322" s="186">
        <f t="shared" si="44"/>
        <v>108.27552061471415</v>
      </c>
    </row>
    <row r="323" spans="1:33">
      <c r="A323" s="209" t="str">
        <f>'Master sheet'!A282</f>
        <v>Harwich and North Essex</v>
      </c>
      <c r="B323" s="142" t="str">
        <f>VLOOKUP('Master sheet'!A282,Westminster_Parliamentary_Const!$A$2:$C$651,2,FALSE)</f>
        <v>E14000734</v>
      </c>
      <c r="C323" s="120">
        <f>VLOOKUP(B323,'Master sheet'!$B$3:$Z$634,9,FALSE)</f>
        <v>9.6309254279394046E-2</v>
      </c>
      <c r="D323" s="121">
        <f>VLOOKUP(B323,'Master sheet'!$B$3:$Z$634,10,FALSE)</f>
        <v>-9.3042830346525898E-3</v>
      </c>
      <c r="E323" s="120">
        <f>VLOOKUP(B323,'Master sheet'!$B$3:$Z$634,16,FALSE)</f>
        <v>0.49850152069169623</v>
      </c>
      <c r="F323" s="121">
        <f>VLOOKUP(B323,'Master sheet'!$B$3:$Z$634,17,FALSE)</f>
        <v>0.20252319285075107</v>
      </c>
      <c r="G323" s="120">
        <f>VLOOKUP(B323,'Master sheet'!$B$3:$Z$634,21,FALSE)</f>
        <v>0.15924657534246575</v>
      </c>
      <c r="H323" s="121">
        <f>VLOOKUP(B323,'Master sheet'!$B$3:$Z$634,22,FALSE)</f>
        <v>-0.1367484542656007</v>
      </c>
      <c r="I323" s="120">
        <f>VLOOKUP(B323,'Master sheet'!$B$3:$Z$634,24,FALSE)</f>
        <v>2.4466646172763618E-2</v>
      </c>
      <c r="J323" s="121">
        <f>-VLOOKUP(B323,'Master sheet'!$B$3:$Z$634,25,FALSE)</f>
        <v>-1.6706107277924671E-2</v>
      </c>
      <c r="K323" s="185" t="str">
        <f>VLOOKUP(B323,RUC_PCON_2011_EN_LU!$A$2:$N$534,14)</f>
        <v>Predominantly Rural</v>
      </c>
      <c r="L323" s="185" t="str">
        <f>VLOOKUP(B323,'City and Town classifications'!$A$3:$G$634,4,FALSE)</f>
        <v>Village or smaller</v>
      </c>
      <c r="M323" s="188">
        <f t="shared" si="45"/>
        <v>3</v>
      </c>
      <c r="N323" s="188" t="str">
        <f>VLOOKUP(A323,'BRES data'!$A$11:$AB$643,28,FALSE)</f>
        <v>Very high</v>
      </c>
      <c r="O323" s="188" t="str">
        <f>IF(ISNUMBER(MATCH(A323,'Red Wall MP List'!$A$3:$A$52,0)),"Yes","No")</f>
        <v>No</v>
      </c>
      <c r="P323" s="121"/>
      <c r="Q323" s="121">
        <f t="shared" ref="Q323:Q386" si="47">AVERAGE(D323,AVERAGE(F323,H323),J323)</f>
        <v>2.292326326665975E-3</v>
      </c>
      <c r="R323" s="121">
        <f t="shared" ref="R323:R386" si="48">Q323-MIN($Q$4:$Q$635)</f>
        <v>1.2697268482800466</v>
      </c>
      <c r="S323" s="186">
        <f t="shared" si="46"/>
        <v>100.40191250823844</v>
      </c>
      <c r="T323" s="121"/>
      <c r="U323" s="121"/>
      <c r="V323" s="121"/>
      <c r="W323" s="121"/>
      <c r="X323" s="121"/>
      <c r="Y323" s="121"/>
      <c r="Z323" s="121"/>
      <c r="AA323" s="121"/>
      <c r="AB323" s="121"/>
      <c r="AC323" s="121"/>
      <c r="AD323" s="121"/>
      <c r="AE323" s="145">
        <f t="shared" ref="AE323:AE386" si="49">AVERAGE(D323,F323,H323,J323)</f>
        <v>9.9410870681432804E-3</v>
      </c>
      <c r="AF323" s="121">
        <f t="shared" ref="AF323:AF386" si="50">AE323-MIN($AE$3:$AE$634)</f>
        <v>1.2191941748286872</v>
      </c>
      <c r="AG323" s="186">
        <f t="shared" ref="AG323:AG386" si="51">100*(AF323/AVERAGE($AF$3:$AF$634))</f>
        <v>100.82208490255353</v>
      </c>
    </row>
    <row r="324" spans="1:33" ht="29">
      <c r="A324" s="209" t="str">
        <f>'Master sheet'!A518</f>
        <v>South West Devon</v>
      </c>
      <c r="B324" s="142" t="str">
        <f>VLOOKUP('Master sheet'!A518,Westminster_Parliamentary_Const!$A$2:$C$651,2,FALSE)</f>
        <v>E14000950</v>
      </c>
      <c r="C324" s="120">
        <f>VLOOKUP(B324,'Master sheet'!$B$3:$Z$634,9,FALSE)</f>
        <v>5.1407406557408122E-2</v>
      </c>
      <c r="D324" s="121">
        <f>VLOOKUP(B324,'Master sheet'!$B$3:$Z$634,10,FALSE)</f>
        <v>-1.7064880101796904</v>
      </c>
      <c r="E324" s="120">
        <f>VLOOKUP(B324,'Master sheet'!$B$3:$Z$634,16,FALSE)</f>
        <v>1.1248950277291845</v>
      </c>
      <c r="F324" s="121">
        <f>VLOOKUP(B324,'Master sheet'!$B$3:$Z$634,17,FALSE)</f>
        <v>2.2845411469107018</v>
      </c>
      <c r="G324" s="120">
        <f>VLOOKUP(B324,'Master sheet'!$B$3:$Z$634,21,FALSE)</f>
        <v>0.125948406676783</v>
      </c>
      <c r="H324" s="121">
        <f>VLOOKUP(B324,'Master sheet'!$B$3:$Z$634,22,FALSE)</f>
        <v>-1.0896474847517772</v>
      </c>
      <c r="I324" s="120">
        <f>VLOOKUP(B324,'Master sheet'!$B$3:$Z$634,24,FALSE)</f>
        <v>1.373191165270371E-2</v>
      </c>
      <c r="J324" s="121">
        <f>-VLOOKUP(B324,'Master sheet'!$B$3:$Z$634,25,FALSE)</f>
        <v>1.1136971859512459</v>
      </c>
      <c r="K324" s="185" t="str">
        <f>VLOOKUP(B324,RUC_PCON_2011_EN_LU!$A$2:$N$534,14)</f>
        <v>Urban with Significant Rural</v>
      </c>
      <c r="L324" s="185" t="str">
        <f>VLOOKUP(B324,'City and Town classifications'!$A$3:$G$634,4,FALSE)</f>
        <v>Other City</v>
      </c>
      <c r="M324" s="188">
        <f t="shared" ref="M324:M387" si="52">IF(L324="Core City (London)",1,IF(L324="Core City (outside London)",1,IF(L324="Large Town in Conurbation",2,IF(L324="Medium Town in Conurbation",2,IF(L324="Other City",2,3)))))</f>
        <v>2</v>
      </c>
      <c r="N324" s="188" t="str">
        <f>VLOOKUP(A324,'BRES data'!$A$11:$AB$643,28,FALSE)</f>
        <v>High</v>
      </c>
      <c r="O324" s="188" t="str">
        <f>IF(ISNUMBER(MATCH(A324,'Red Wall MP List'!$A$3:$A$52,0)),"Yes","No")</f>
        <v>No</v>
      </c>
      <c r="P324" s="121"/>
      <c r="Q324" s="121">
        <f t="shared" si="47"/>
        <v>1.5520022836725822E-3</v>
      </c>
      <c r="R324" s="121">
        <f t="shared" si="48"/>
        <v>1.2689865242370533</v>
      </c>
      <c r="S324" s="186">
        <f t="shared" si="46"/>
        <v>100.34337239790445</v>
      </c>
      <c r="T324" s="121"/>
      <c r="U324" s="121"/>
      <c r="V324" s="121"/>
      <c r="W324" s="121"/>
      <c r="X324" s="121"/>
      <c r="Y324" s="121"/>
      <c r="Z324" s="121"/>
      <c r="AA324" s="121"/>
      <c r="AB324" s="121"/>
      <c r="AC324" s="121"/>
      <c r="AD324" s="121"/>
      <c r="AE324" s="145">
        <f t="shared" si="49"/>
        <v>0.15052570948262001</v>
      </c>
      <c r="AF324" s="121">
        <f t="shared" si="50"/>
        <v>1.3597787972431639</v>
      </c>
      <c r="AG324" s="186">
        <f t="shared" si="51"/>
        <v>112.44782510842141</v>
      </c>
    </row>
    <row r="325" spans="1:33">
      <c r="A325" s="209" t="str">
        <f>'Master sheet'!A157</f>
        <v>Wakefield</v>
      </c>
      <c r="B325" s="142" t="str">
        <f>VLOOKUP('Master sheet'!A157,Westminster_Parliamentary_Const!$A$2:$C$651,2,FALSE)</f>
        <v>E14001009</v>
      </c>
      <c r="C325" s="120">
        <f>VLOOKUP(B325,'Master sheet'!$B$3:$Z$634,9,FALSE)</f>
        <v>0.11085517235645277</v>
      </c>
      <c r="D325" s="121">
        <f>VLOOKUP(B325,'Master sheet'!$B$3:$Z$634,10,FALSE)</f>
        <v>0.54049704384217034</v>
      </c>
      <c r="E325" s="120">
        <f>VLOOKUP(B325,'Master sheet'!$B$3:$Z$634,16,FALSE)</f>
        <v>0.29985587585421136</v>
      </c>
      <c r="F325" s="121">
        <f>VLOOKUP(B325,'Master sheet'!$B$3:$Z$634,17,FALSE)</f>
        <v>-0.4577387581447081</v>
      </c>
      <c r="G325" s="120">
        <f>VLOOKUP(B325,'Master sheet'!$B$3:$Z$634,21,FALSE)</f>
        <v>0.16074450084602368</v>
      </c>
      <c r="H325" s="121">
        <f>VLOOKUP(B325,'Master sheet'!$B$3:$Z$634,22,FALSE)</f>
        <v>-9.3882080009051141E-2</v>
      </c>
      <c r="I325" s="120">
        <f>VLOOKUP(B325,'Master sheet'!$B$3:$Z$634,24,FALSE)</f>
        <v>2.6843657817109179E-2</v>
      </c>
      <c r="J325" s="121">
        <f>-VLOOKUP(B325,'Master sheet'!$B$3:$Z$634,25,FALSE)</f>
        <v>-0.26701334923078046</v>
      </c>
      <c r="K325" s="185" t="str">
        <f>VLOOKUP(B325,RUC_PCON_2011_EN_LU!$A$2:$N$534,14)</f>
        <v>Predominantly Urban</v>
      </c>
      <c r="L325" s="185" t="str">
        <f>VLOOKUP(B325,'City and Town classifications'!$A$3:$G$634,4,FALSE)</f>
        <v>Large Town</v>
      </c>
      <c r="M325" s="188">
        <f t="shared" si="52"/>
        <v>3</v>
      </c>
      <c r="N325" s="188" t="str">
        <f>VLOOKUP(A325,'BRES data'!$A$11:$AB$643,28,FALSE)</f>
        <v>Mid</v>
      </c>
      <c r="O325" s="188" t="str">
        <f>IF(ISNUMBER(MATCH(A325,'Red Wall MP List'!$A$3:$A$52,0)),"Yes","No")</f>
        <v>Yes</v>
      </c>
      <c r="P325" s="121"/>
      <c r="Q325" s="121">
        <f t="shared" si="47"/>
        <v>-7.7557482182991999E-4</v>
      </c>
      <c r="R325" s="121">
        <f t="shared" si="48"/>
        <v>1.2666589471315508</v>
      </c>
      <c r="S325" s="186">
        <f t="shared" si="46"/>
        <v>100.15932242430627</v>
      </c>
      <c r="T325" s="121"/>
      <c r="U325" s="121"/>
      <c r="V325" s="121"/>
      <c r="W325" s="121"/>
      <c r="X325" s="121"/>
      <c r="Y325" s="121"/>
      <c r="Z325" s="121"/>
      <c r="AA325" s="121"/>
      <c r="AB325" s="121"/>
      <c r="AC325" s="121"/>
      <c r="AD325" s="121"/>
      <c r="AE325" s="145">
        <f t="shared" si="49"/>
        <v>-6.9534285885592337E-2</v>
      </c>
      <c r="AF325" s="121">
        <f t="shared" si="50"/>
        <v>1.1397188018749516</v>
      </c>
      <c r="AG325" s="186">
        <f t="shared" si="51"/>
        <v>94.249815312494547</v>
      </c>
    </row>
    <row r="326" spans="1:33" ht="29">
      <c r="A326" s="209" t="str">
        <f>'Master sheet'!A68</f>
        <v>Liverpool, Wavertree</v>
      </c>
      <c r="B326" s="142" t="str">
        <f>VLOOKUP('Master sheet'!A68,Westminster_Parliamentary_Const!$A$2:$C$651,2,FALSE)</f>
        <v>E14000795</v>
      </c>
      <c r="C326" s="120">
        <f>VLOOKUP(B326,'Master sheet'!$B$3:$Z$634,9,FALSE)</f>
        <v>0.10926938371413616</v>
      </c>
      <c r="D326" s="121">
        <f>VLOOKUP(B326,'Master sheet'!$B$3:$Z$634,10,FALSE)</f>
        <v>0.48055798086429308</v>
      </c>
      <c r="E326" s="120">
        <f>VLOOKUP(B326,'Master sheet'!$B$3:$Z$634,16,FALSE)</f>
        <v>0.74681132056560695</v>
      </c>
      <c r="F326" s="121">
        <f>VLOOKUP(B326,'Master sheet'!$B$3:$Z$634,17,FALSE)</f>
        <v>1.0278597515765666</v>
      </c>
      <c r="G326" s="120">
        <f>VLOOKUP(B326,'Master sheet'!$B$3:$Z$634,21,FALSE)</f>
        <v>0.11288180610889774</v>
      </c>
      <c r="H326" s="121">
        <f>VLOOKUP(B326,'Master sheet'!$B$3:$Z$634,22,FALSE)</f>
        <v>-1.4635764878119426</v>
      </c>
      <c r="I326" s="120">
        <f>VLOOKUP(B326,'Master sheet'!$B$3:$Z$634,24,FALSE)</f>
        <v>2.6841155234657021E-2</v>
      </c>
      <c r="J326" s="121">
        <f>-VLOOKUP(B326,'Master sheet'!$B$3:$Z$634,25,FALSE)</f>
        <v>-0.26674981896459549</v>
      </c>
      <c r="K326" s="185" t="str">
        <f>VLOOKUP(B326,RUC_PCON_2011_EN_LU!$A$2:$N$534,14)</f>
        <v>Predominantly Urban</v>
      </c>
      <c r="L326" s="185" t="str">
        <f>VLOOKUP(B326,'City and Town classifications'!$A$3:$G$634,4,FALSE)</f>
        <v>Core City (outside London)</v>
      </c>
      <c r="M326" s="188">
        <f t="shared" si="52"/>
        <v>1</v>
      </c>
      <c r="N326" s="188" t="str">
        <f>VLOOKUP(A326,'BRES data'!$A$11:$AB$643,28,FALSE)</f>
        <v>Very low</v>
      </c>
      <c r="O326" s="188" t="str">
        <f>IF(ISNUMBER(MATCH(A326,'Red Wall MP List'!$A$3:$A$52,0)),"Yes","No")</f>
        <v>No</v>
      </c>
      <c r="P326" s="121"/>
      <c r="Q326" s="121">
        <f t="shared" si="47"/>
        <v>-1.3500687393301347E-3</v>
      </c>
      <c r="R326" s="121">
        <f t="shared" si="48"/>
        <v>1.2660844532140505</v>
      </c>
      <c r="S326" s="186">
        <f t="shared" si="46"/>
        <v>100.11389510415509</v>
      </c>
      <c r="T326" s="121"/>
      <c r="U326" s="121"/>
      <c r="V326" s="121"/>
      <c r="W326" s="121"/>
      <c r="X326" s="121"/>
      <c r="Y326" s="121"/>
      <c r="Z326" s="121"/>
      <c r="AA326" s="121"/>
      <c r="AB326" s="121"/>
      <c r="AC326" s="121"/>
      <c r="AD326" s="121"/>
      <c r="AE326" s="145">
        <f t="shared" si="49"/>
        <v>-5.5477143583919614E-2</v>
      </c>
      <c r="AF326" s="121">
        <f t="shared" si="50"/>
        <v>1.1537759441766242</v>
      </c>
      <c r="AG326" s="186">
        <f t="shared" si="51"/>
        <v>95.412280179771045</v>
      </c>
    </row>
    <row r="327" spans="1:33" ht="29">
      <c r="A327" s="209" t="str">
        <f>'Master sheet'!A104</f>
        <v>Worsley and Eccles South</v>
      </c>
      <c r="B327" s="142" t="str">
        <f>VLOOKUP('Master sheet'!A104,Westminster_Parliamentary_Const!$A$2:$C$651,2,FALSE)</f>
        <v>E14001054</v>
      </c>
      <c r="C327" s="120">
        <f>VLOOKUP(B327,'Master sheet'!$B$3:$Z$634,9,FALSE)</f>
        <v>9.9331813206095868E-2</v>
      </c>
      <c r="D327" s="121">
        <f>VLOOKUP(B327,'Master sheet'!$B$3:$Z$634,10,FALSE)</f>
        <v>0.1049413011670752</v>
      </c>
      <c r="E327" s="120">
        <f>VLOOKUP(B327,'Master sheet'!$B$3:$Z$634,16,FALSE)</f>
        <v>0.45321592953771656</v>
      </c>
      <c r="F327" s="121">
        <f>VLOOKUP(B327,'Master sheet'!$B$3:$Z$634,17,FALSE)</f>
        <v>5.2002134149608754E-2</v>
      </c>
      <c r="G327" s="120">
        <f>VLOOKUP(B327,'Master sheet'!$B$3:$Z$634,21,FALSE)</f>
        <v>0.13306982872200263</v>
      </c>
      <c r="H327" s="121">
        <f>VLOOKUP(B327,'Master sheet'!$B$3:$Z$634,22,FALSE)</f>
        <v>-0.88585260850183067</v>
      </c>
      <c r="I327" s="120">
        <f>VLOOKUP(B327,'Master sheet'!$B$3:$Z$634,24,FALSE)</f>
        <v>2.1466192170818577E-2</v>
      </c>
      <c r="J327" s="121">
        <f>-VLOOKUP(B327,'Master sheet'!$B$3:$Z$634,25,FALSE)</f>
        <v>0.29925169108618338</v>
      </c>
      <c r="K327" s="185" t="str">
        <f>VLOOKUP(B327,RUC_PCON_2011_EN_LU!$A$2:$N$534,14)</f>
        <v>Predominantly Urban</v>
      </c>
      <c r="L327" s="185" t="str">
        <f>VLOOKUP(B327,'City and Town classifications'!$A$3:$G$634,4,FALSE)</f>
        <v>Small Town in Conurbation</v>
      </c>
      <c r="M327" s="188">
        <f t="shared" si="52"/>
        <v>3</v>
      </c>
      <c r="N327" s="188" t="str">
        <f>VLOOKUP(A327,'BRES data'!$A$11:$AB$643,28,FALSE)</f>
        <v>Low</v>
      </c>
      <c r="O327" s="188" t="str">
        <f>IF(ISNUMBER(MATCH(A327,'Red Wall MP List'!$A$3:$A$52,0)),"Yes","No")</f>
        <v>No</v>
      </c>
      <c r="P327" s="121"/>
      <c r="Q327" s="121">
        <f t="shared" si="47"/>
        <v>-4.2440816409507849E-3</v>
      </c>
      <c r="R327" s="121">
        <f t="shared" si="48"/>
        <v>1.2631904403124299</v>
      </c>
      <c r="S327" s="186">
        <f t="shared" si="46"/>
        <v>99.885054995323941</v>
      </c>
      <c r="T327" s="121"/>
      <c r="U327" s="121"/>
      <c r="V327" s="121"/>
      <c r="W327" s="121"/>
      <c r="X327" s="121"/>
      <c r="Y327" s="121"/>
      <c r="Z327" s="121"/>
      <c r="AA327" s="121"/>
      <c r="AB327" s="121"/>
      <c r="AC327" s="121"/>
      <c r="AD327" s="121"/>
      <c r="AE327" s="145">
        <f t="shared" si="49"/>
        <v>-0.10741437052474083</v>
      </c>
      <c r="AF327" s="121">
        <f t="shared" si="50"/>
        <v>1.1018387172358031</v>
      </c>
      <c r="AG327" s="186">
        <f t="shared" si="51"/>
        <v>91.117296154796961</v>
      </c>
    </row>
    <row r="328" spans="1:33" ht="29">
      <c r="A328" s="209" t="str">
        <f>'Master sheet'!A625</f>
        <v>Ochil and South Perthshire</v>
      </c>
      <c r="B328" s="142" t="str">
        <f>VLOOKUP('Master sheet'!A625,Westminster_Parliamentary_Const!$A$2:$C$651,2,FALSE)</f>
        <v>S14000050</v>
      </c>
      <c r="C328" s="120">
        <f>VLOOKUP(B328,'Master sheet'!$B$3:$Z$634,9,FALSE)</f>
        <v>7.6626882840541699E-2</v>
      </c>
      <c r="D328" s="121">
        <f>VLOOKUP(B328,'Master sheet'!$B$3:$Z$634,10,FALSE)</f>
        <v>-0.75325140798310108</v>
      </c>
      <c r="E328" s="120">
        <f>VLOOKUP(B328,'Master sheet'!$B$3:$Z$634,16,FALSE)</f>
        <v>0.44120824593442065</v>
      </c>
      <c r="F328" s="121">
        <f>VLOOKUP(B328,'Master sheet'!$B$3:$Z$634,17,FALSE)</f>
        <v>1.2090780395366936E-2</v>
      </c>
      <c r="G328" s="120">
        <f>VLOOKUP(B328,'Master sheet'!$B$3:$Z$634,21,FALSE)</f>
        <v>0.17252931323283083</v>
      </c>
      <c r="H328" s="121">
        <f>VLOOKUP(B328,'Master sheet'!$B$3:$Z$634,22,FALSE)</f>
        <v>0.24336578519932692</v>
      </c>
      <c r="I328" s="120">
        <f>VLOOKUP(B328,'Master sheet'!$B$3:$Z$634,24,FALSE)</f>
        <v>1.8492904909476415E-2</v>
      </c>
      <c r="J328" s="121">
        <f>-VLOOKUP(B328,'Master sheet'!$B$3:$Z$634,25,FALSE)</f>
        <v>0.61234874119551053</v>
      </c>
      <c r="K328" s="185" t="str">
        <f>VLOOKUP(B328,RUC_PCON_2011_EN_LU!$A$2:$N$534,14)</f>
        <v>Urban with Significant Rural</v>
      </c>
      <c r="L328" s="185" t="str">
        <f>VLOOKUP(B328,'City and Town classifications'!$A$3:$G$634,4,FALSE)</f>
        <v>Village or smaller</v>
      </c>
      <c r="M328" s="188">
        <f t="shared" si="52"/>
        <v>3</v>
      </c>
      <c r="N328" s="188" t="str">
        <f>VLOOKUP(A328,'BRES data'!$A$11:$AB$643,28,FALSE)</f>
        <v>Very high</v>
      </c>
      <c r="O328" s="188" t="str">
        <f>IF(ISNUMBER(MATCH(A328,'Red Wall MP List'!$A$3:$A$52,0)),"Yes","No")</f>
        <v>No</v>
      </c>
      <c r="P328" s="121"/>
      <c r="Q328" s="121">
        <f t="shared" si="47"/>
        <v>-4.3914613300812073E-3</v>
      </c>
      <c r="R328" s="121">
        <f t="shared" si="48"/>
        <v>1.2630430606232994</v>
      </c>
      <c r="S328" s="186">
        <f t="shared" si="46"/>
        <v>99.873401148141298</v>
      </c>
      <c r="T328" s="121"/>
      <c r="U328" s="121"/>
      <c r="V328" s="121"/>
      <c r="W328" s="121"/>
      <c r="X328" s="121"/>
      <c r="Y328" s="121"/>
      <c r="Z328" s="121"/>
      <c r="AA328" s="121"/>
      <c r="AB328" s="121"/>
      <c r="AC328" s="121"/>
      <c r="AD328" s="121"/>
      <c r="AE328" s="145">
        <f t="shared" si="49"/>
        <v>2.8638474701775829E-2</v>
      </c>
      <c r="AF328" s="121">
        <f t="shared" si="50"/>
        <v>1.2378915624623197</v>
      </c>
      <c r="AG328" s="186">
        <f t="shared" si="51"/>
        <v>102.36827798842431</v>
      </c>
    </row>
    <row r="329" spans="1:33">
      <c r="A329" s="209" t="str">
        <f>'Master sheet'!A458</f>
        <v>Rochester and Strood</v>
      </c>
      <c r="B329" s="142" t="str">
        <f>VLOOKUP('Master sheet'!A458,Westminster_Parliamentary_Const!$A$2:$C$651,2,FALSE)</f>
        <v>E14000898</v>
      </c>
      <c r="C329" s="120">
        <f>VLOOKUP(B329,'Master sheet'!$B$3:$Z$634,9,FALSE)</f>
        <v>8.9418177513246294E-2</v>
      </c>
      <c r="D329" s="121">
        <f>VLOOKUP(B329,'Master sheet'!$B$3:$Z$634,10,FALSE)</f>
        <v>-0.26977069908119361</v>
      </c>
      <c r="E329" s="120">
        <f>VLOOKUP(B329,'Master sheet'!$B$3:$Z$634,16,FALSE)</f>
        <v>0.26402214562246373</v>
      </c>
      <c r="F329" s="121">
        <f>VLOOKUP(B329,'Master sheet'!$B$3:$Z$634,17,FALSE)</f>
        <v>-0.57684355228008921</v>
      </c>
      <c r="G329" s="120">
        <f>VLOOKUP(B329,'Master sheet'!$B$3:$Z$634,21,FALSE)</f>
        <v>0.16508795669824086</v>
      </c>
      <c r="H329" s="121">
        <f>VLOOKUP(B329,'Master sheet'!$B$3:$Z$634,22,FALSE)</f>
        <v>3.0415292380764573E-2</v>
      </c>
      <c r="I329" s="120">
        <f>VLOOKUP(B329,'Master sheet'!$B$3:$Z$634,24,FALSE)</f>
        <v>1.9348560255954439E-2</v>
      </c>
      <c r="J329" s="121">
        <f>-VLOOKUP(B329,'Master sheet'!$B$3:$Z$634,25,FALSE)</f>
        <v>0.52224538375146379</v>
      </c>
      <c r="K329" s="185" t="str">
        <f>VLOOKUP(B329,RUC_PCON_2011_EN_LU!$A$2:$N$534,14)</f>
        <v>Predominantly Urban</v>
      </c>
      <c r="L329" s="185" t="str">
        <f>VLOOKUP(B329,'City and Town classifications'!$A$3:$G$634,4,FALSE)</f>
        <v>Large Town</v>
      </c>
      <c r="M329" s="188">
        <f t="shared" si="52"/>
        <v>3</v>
      </c>
      <c r="N329" s="188" t="str">
        <f>VLOOKUP(A329,'BRES data'!$A$11:$AB$643,28,FALSE)</f>
        <v>High</v>
      </c>
      <c r="O329" s="188" t="str">
        <f>IF(ISNUMBER(MATCH(A329,'Red Wall MP List'!$A$3:$A$52,0)),"Yes","No")</f>
        <v>No</v>
      </c>
      <c r="P329" s="121"/>
      <c r="Q329" s="121">
        <f t="shared" si="47"/>
        <v>-6.9131484264640291E-3</v>
      </c>
      <c r="R329" s="121">
        <f t="shared" si="48"/>
        <v>1.2605213735269167</v>
      </c>
      <c r="S329" s="186">
        <f t="shared" ref="S329:S392" si="53">100*(R329/AVERAGE($R$4:$R$635))</f>
        <v>99.674002192714667</v>
      </c>
      <c r="T329" s="121"/>
      <c r="U329" s="121"/>
      <c r="V329" s="121"/>
      <c r="W329" s="121"/>
      <c r="X329" s="121"/>
      <c r="Y329" s="121"/>
      <c r="Z329" s="121"/>
      <c r="AA329" s="121"/>
      <c r="AB329" s="121"/>
      <c r="AC329" s="121"/>
      <c r="AD329" s="121"/>
      <c r="AE329" s="145">
        <f t="shared" si="49"/>
        <v>-7.348839380726363E-2</v>
      </c>
      <c r="AF329" s="121">
        <f t="shared" si="50"/>
        <v>1.1357646939532802</v>
      </c>
      <c r="AG329" s="186">
        <f t="shared" si="51"/>
        <v>93.922827689994932</v>
      </c>
    </row>
    <row r="330" spans="1:33">
      <c r="A330" s="209" t="str">
        <f>'Master sheet'!A88</f>
        <v>St Helens North</v>
      </c>
      <c r="B330" s="142" t="str">
        <f>VLOOKUP('Master sheet'!A88,Westminster_Parliamentary_Const!$A$2:$C$651,2,FALSE)</f>
        <v>E14000962</v>
      </c>
      <c r="C330" s="120">
        <f>VLOOKUP(B330,'Master sheet'!$B$3:$Z$634,9,FALSE)</f>
        <v>0.11273451356531797</v>
      </c>
      <c r="D330" s="121">
        <f>VLOOKUP(B330,'Master sheet'!$B$3:$Z$634,10,FALSE)</f>
        <v>0.61153170008143531</v>
      </c>
      <c r="E330" s="120">
        <f>VLOOKUP(B330,'Master sheet'!$B$3:$Z$634,16,FALSE)</f>
        <v>0.38508147429598094</v>
      </c>
      <c r="F330" s="121">
        <f>VLOOKUP(B330,'Master sheet'!$B$3:$Z$634,17,FALSE)</f>
        <v>-0.17446438810777767</v>
      </c>
      <c r="G330" s="120">
        <f>VLOOKUP(B330,'Master sheet'!$B$3:$Z$634,21,FALSE)</f>
        <v>0.13986013986013987</v>
      </c>
      <c r="H330" s="121">
        <f>VLOOKUP(B330,'Master sheet'!$B$3:$Z$634,22,FALSE)</f>
        <v>-0.69153318615777315</v>
      </c>
      <c r="I330" s="120">
        <f>VLOOKUP(B330,'Master sheet'!$B$3:$Z$634,24,FALSE)</f>
        <v>2.620297462817156E-2</v>
      </c>
      <c r="J330" s="121">
        <f>-VLOOKUP(B330,'Master sheet'!$B$3:$Z$634,25,FALSE)</f>
        <v>-0.19954727586508261</v>
      </c>
      <c r="K330" s="185" t="str">
        <f>VLOOKUP(B330,RUC_PCON_2011_EN_LU!$A$2:$N$534,14)</f>
        <v>Predominantly Urban</v>
      </c>
      <c r="L330" s="185" t="str">
        <f>VLOOKUP(B330,'City and Town classifications'!$A$3:$G$634,4,FALSE)</f>
        <v>Small Town</v>
      </c>
      <c r="M330" s="188">
        <f t="shared" si="52"/>
        <v>3</v>
      </c>
      <c r="N330" s="188" t="str">
        <f>VLOOKUP(A330,'BRES data'!$A$11:$AB$643,28,FALSE)</f>
        <v>Very low</v>
      </c>
      <c r="O330" s="188" t="str">
        <f>IF(ISNUMBER(MATCH(A330,'Red Wall MP List'!$A$3:$A$52,0)),"Yes","No")</f>
        <v>No</v>
      </c>
      <c r="P330" s="121"/>
      <c r="Q330" s="121">
        <f t="shared" si="47"/>
        <v>-7.0047876388075652E-3</v>
      </c>
      <c r="R330" s="121">
        <f t="shared" si="48"/>
        <v>1.2604297343145732</v>
      </c>
      <c r="S330" s="186">
        <f t="shared" si="53"/>
        <v>99.666755947435618</v>
      </c>
      <c r="T330" s="121"/>
      <c r="U330" s="121"/>
      <c r="V330" s="121"/>
      <c r="W330" s="121"/>
      <c r="X330" s="121"/>
      <c r="Y330" s="121"/>
      <c r="Z330" s="121"/>
      <c r="AA330" s="121"/>
      <c r="AB330" s="121"/>
      <c r="AC330" s="121"/>
      <c r="AD330" s="121"/>
      <c r="AE330" s="145">
        <f t="shared" si="49"/>
        <v>-0.11350328751229952</v>
      </c>
      <c r="AF330" s="121">
        <f t="shared" si="50"/>
        <v>1.0957498002482444</v>
      </c>
      <c r="AG330" s="186">
        <f t="shared" si="51"/>
        <v>90.613769056194741</v>
      </c>
    </row>
    <row r="331" spans="1:33">
      <c r="A331" s="209" t="str">
        <f>'Master sheet'!A362</f>
        <v>Harrow West</v>
      </c>
      <c r="B331" s="142" t="str">
        <f>VLOOKUP('Master sheet'!A362,Westminster_Parliamentary_Const!$A$2:$C$651,2,FALSE)</f>
        <v>E14000732</v>
      </c>
      <c r="C331" s="120">
        <f>VLOOKUP(B331,'Master sheet'!$B$3:$Z$634,9,FALSE)</f>
        <v>9.2294309524402027E-2</v>
      </c>
      <c r="D331" s="121">
        <f>VLOOKUP(B331,'Master sheet'!$B$3:$Z$634,10,FALSE)</f>
        <v>-0.1610597062356959</v>
      </c>
      <c r="E331" s="120">
        <f>VLOOKUP(B331,'Master sheet'!$B$3:$Z$634,16,FALSE)</f>
        <v>0.5552173235256751</v>
      </c>
      <c r="F331" s="121">
        <f>VLOOKUP(B331,'Master sheet'!$B$3:$Z$634,17,FALSE)</f>
        <v>0.39103619378803767</v>
      </c>
      <c r="G331" s="120">
        <f>VLOOKUP(B331,'Master sheet'!$B$3:$Z$634,21,FALSE)</f>
        <v>0.26204819277108432</v>
      </c>
      <c r="H331" s="121">
        <f>VLOOKUP(B331,'Master sheet'!$B$3:$Z$634,22,FALSE)</f>
        <v>2.8051419110474636</v>
      </c>
      <c r="I331" s="120">
        <f>VLOOKUP(B331,'Master sheet'!$B$3:$Z$634,24,FALSE)</f>
        <v>3.8190968083697596E-2</v>
      </c>
      <c r="J331" s="121">
        <f>-VLOOKUP(B331,'Master sheet'!$B$3:$Z$634,25,FALSE)</f>
        <v>-1.4619229085379948</v>
      </c>
      <c r="K331" s="185" t="str">
        <f>VLOOKUP(B331,RUC_PCON_2011_EN_LU!$A$2:$N$534,14)</f>
        <v>Predominantly Urban</v>
      </c>
      <c r="L331" s="185" t="str">
        <f>VLOOKUP(B331,'City and Town classifications'!$A$3:$G$634,4,FALSE)</f>
        <v>Core City (London)</v>
      </c>
      <c r="M331" s="188">
        <f t="shared" si="52"/>
        <v>1</v>
      </c>
      <c r="N331" s="188" t="str">
        <f>VLOOKUP(A331,'BRES data'!$A$11:$AB$643,28,FALSE)</f>
        <v>Very low</v>
      </c>
      <c r="O331" s="188" t="str">
        <f>IF(ISNUMBER(MATCH(A331,'Red Wall MP List'!$A$3:$A$52,0)),"Yes","No")</f>
        <v>No</v>
      </c>
      <c r="P331" s="121"/>
      <c r="Q331" s="121">
        <f t="shared" si="47"/>
        <v>-8.297854118646697E-3</v>
      </c>
      <c r="R331" s="121">
        <f t="shared" si="48"/>
        <v>1.259136667834734</v>
      </c>
      <c r="S331" s="186">
        <f t="shared" si="53"/>
        <v>99.56450848550945</v>
      </c>
      <c r="T331" s="121"/>
      <c r="U331" s="121"/>
      <c r="V331" s="121"/>
      <c r="W331" s="121"/>
      <c r="X331" s="121"/>
      <c r="Y331" s="121"/>
      <c r="Z331" s="121"/>
      <c r="AA331" s="121"/>
      <c r="AB331" s="121"/>
      <c r="AC331" s="121"/>
      <c r="AD331" s="121"/>
      <c r="AE331" s="145">
        <f t="shared" si="49"/>
        <v>0.39329887251545265</v>
      </c>
      <c r="AF331" s="121">
        <f t="shared" si="50"/>
        <v>1.6025519602759966</v>
      </c>
      <c r="AG331" s="186">
        <f t="shared" si="51"/>
        <v>132.52411562941003</v>
      </c>
    </row>
    <row r="332" spans="1:33">
      <c r="A332" s="209" t="str">
        <f>'Master sheet'!A356</f>
        <v>Greenwich and Woolwich</v>
      </c>
      <c r="B332" s="142" t="str">
        <f>VLOOKUP('Master sheet'!A356,Westminster_Parliamentary_Const!$A$2:$C$651,2,FALSE)</f>
        <v>E14000718</v>
      </c>
      <c r="C332" s="120">
        <f>VLOOKUP(B332,'Master sheet'!$B$3:$Z$634,9,FALSE)</f>
        <v>9.4558520384992684E-2</v>
      </c>
      <c r="D332" s="121">
        <f>VLOOKUP(B332,'Master sheet'!$B$3:$Z$634,10,FALSE)</f>
        <v>-7.5477886725450472E-2</v>
      </c>
      <c r="E332" s="120">
        <f>VLOOKUP(B332,'Master sheet'!$B$3:$Z$634,16,FALSE)</f>
        <v>0.70688929566924086</v>
      </c>
      <c r="F332" s="121">
        <f>VLOOKUP(B332,'Master sheet'!$B$3:$Z$634,17,FALSE)</f>
        <v>0.89516621043536171</v>
      </c>
      <c r="G332" s="120">
        <f>VLOOKUP(B332,'Master sheet'!$B$3:$Z$634,21,FALSE)</f>
        <v>0.17997750281214847</v>
      </c>
      <c r="H332" s="121">
        <f>VLOOKUP(B332,'Master sheet'!$B$3:$Z$634,22,FALSE)</f>
        <v>0.4565118203542155</v>
      </c>
      <c r="I332" s="120">
        <f>VLOOKUP(B332,'Master sheet'!$B$3:$Z$634,24,FALSE)</f>
        <v>3.043378592840762E-2</v>
      </c>
      <c r="J332" s="121">
        <f>-VLOOKUP(B332,'Master sheet'!$B$3:$Z$634,25,FALSE)</f>
        <v>-0.64506579501252592</v>
      </c>
      <c r="K332" s="185" t="str">
        <f>VLOOKUP(B332,RUC_PCON_2011_EN_LU!$A$2:$N$534,14)</f>
        <v>Predominantly Urban</v>
      </c>
      <c r="L332" s="185" t="str">
        <f>VLOOKUP(B332,'City and Town classifications'!$A$3:$G$634,4,FALSE)</f>
        <v>Core City (London)</v>
      </c>
      <c r="M332" s="188">
        <f t="shared" si="52"/>
        <v>1</v>
      </c>
      <c r="N332" s="188" t="str">
        <f>VLOOKUP(A332,'BRES data'!$A$11:$AB$643,28,FALSE)</f>
        <v>Very low</v>
      </c>
      <c r="O332" s="188" t="str">
        <f>IF(ISNUMBER(MATCH(A332,'Red Wall MP List'!$A$3:$A$52,0)),"Yes","No")</f>
        <v>No</v>
      </c>
      <c r="P332" s="121"/>
      <c r="Q332" s="121">
        <f t="shared" si="47"/>
        <v>-1.4901555447729234E-2</v>
      </c>
      <c r="R332" s="121">
        <f t="shared" si="48"/>
        <v>1.2525329665056515</v>
      </c>
      <c r="S332" s="186">
        <f t="shared" si="53"/>
        <v>99.042329842149101</v>
      </c>
      <c r="T332" s="121"/>
      <c r="U332" s="121"/>
      <c r="V332" s="121"/>
      <c r="W332" s="121"/>
      <c r="X332" s="121"/>
      <c r="Y332" s="121"/>
      <c r="Z332" s="121"/>
      <c r="AA332" s="121"/>
      <c r="AB332" s="121"/>
      <c r="AC332" s="121"/>
      <c r="AD332" s="121"/>
      <c r="AE332" s="145">
        <f t="shared" si="49"/>
        <v>0.15778358726290023</v>
      </c>
      <c r="AF332" s="121">
        <f t="shared" si="50"/>
        <v>1.3670366750234442</v>
      </c>
      <c r="AG332" s="186">
        <f t="shared" si="51"/>
        <v>113.04802020849938</v>
      </c>
    </row>
    <row r="333" spans="1:33" ht="29">
      <c r="A333" s="209" t="str">
        <f>'Master sheet'!A426</f>
        <v>Folkestone and Hythe</v>
      </c>
      <c r="B333" s="142" t="str">
        <f>VLOOKUP('Master sheet'!A426,Westminster_Parliamentary_Const!$A$2:$C$651,2,FALSE)</f>
        <v>E14000704</v>
      </c>
      <c r="C333" s="120">
        <f>VLOOKUP(B333,'Master sheet'!$B$3:$Z$634,9,FALSE)</f>
        <v>0.10835954256959866</v>
      </c>
      <c r="D333" s="121">
        <f>VLOOKUP(B333,'Master sheet'!$B$3:$Z$634,10,FALSE)</f>
        <v>0.44616813583259363</v>
      </c>
      <c r="E333" s="120">
        <f>VLOOKUP(B333,'Master sheet'!$B$3:$Z$634,16,FALSE)</f>
        <v>0.13584694056052074</v>
      </c>
      <c r="F333" s="121">
        <f>VLOOKUP(B333,'Master sheet'!$B$3:$Z$634,17,FALSE)</f>
        <v>-1.0028745937996657</v>
      </c>
      <c r="G333" s="120">
        <f>VLOOKUP(B333,'Master sheet'!$B$3:$Z$634,21,FALSE)</f>
        <v>0.18083462132921174</v>
      </c>
      <c r="H333" s="121">
        <f>VLOOKUP(B333,'Master sheet'!$B$3:$Z$634,22,FALSE)</f>
        <v>0.48104011835527299</v>
      </c>
      <c r="I333" s="120">
        <f>VLOOKUP(B333,'Master sheet'!$B$3:$Z$634,24,FALSE)</f>
        <v>2.6524622375045936E-2</v>
      </c>
      <c r="J333" s="121">
        <f>-VLOOKUP(B333,'Master sheet'!$B$3:$Z$634,25,FALSE)</f>
        <v>-0.23341785474592003</v>
      </c>
      <c r="K333" s="185" t="str">
        <f>VLOOKUP(B333,RUC_PCON_2011_EN_LU!$A$2:$N$534,14)</f>
        <v>Urban with Significant Rural</v>
      </c>
      <c r="L333" s="185" t="str">
        <f>VLOOKUP(B333,'City and Town classifications'!$A$3:$G$634,4,FALSE)</f>
        <v>Medium Town</v>
      </c>
      <c r="M333" s="188">
        <f t="shared" si="52"/>
        <v>3</v>
      </c>
      <c r="N333" s="188" t="str">
        <f>VLOOKUP(A333,'BRES data'!$A$11:$AB$643,28,FALSE)</f>
        <v>High</v>
      </c>
      <c r="O333" s="188" t="str">
        <f>IF(ISNUMBER(MATCH(A333,'Red Wall MP List'!$A$3:$A$52,0)),"Yes","No")</f>
        <v>No</v>
      </c>
      <c r="P333" s="121"/>
      <c r="Q333" s="121">
        <f t="shared" si="47"/>
        <v>-1.605565221184091E-2</v>
      </c>
      <c r="R333" s="121">
        <f t="shared" si="48"/>
        <v>1.2513788697415398</v>
      </c>
      <c r="S333" s="186">
        <f t="shared" si="53"/>
        <v>98.951071220270435</v>
      </c>
      <c r="T333" s="121"/>
      <c r="U333" s="121"/>
      <c r="V333" s="121"/>
      <c r="W333" s="121"/>
      <c r="X333" s="121"/>
      <c r="Y333" s="121"/>
      <c r="Z333" s="121"/>
      <c r="AA333" s="121"/>
      <c r="AB333" s="121"/>
      <c r="AC333" s="121"/>
      <c r="AD333" s="121"/>
      <c r="AE333" s="145">
        <f t="shared" si="49"/>
        <v>-7.7271048589429778E-2</v>
      </c>
      <c r="AF333" s="121">
        <f t="shared" si="50"/>
        <v>1.1319820391711142</v>
      </c>
      <c r="AG333" s="186">
        <f t="shared" si="51"/>
        <v>93.610018500549629</v>
      </c>
    </row>
    <row r="334" spans="1:33">
      <c r="A334" s="209" t="str">
        <f>'Master sheet'!A329</f>
        <v>Bexleyheath and Crayford</v>
      </c>
      <c r="B334" s="142" t="str">
        <f>VLOOKUP('Master sheet'!A329,Westminster_Parliamentary_Const!$A$2:$C$651,2,FALSE)</f>
        <v>E14000558</v>
      </c>
      <c r="C334" s="120">
        <f>VLOOKUP(B334,'Master sheet'!$B$3:$Z$634,9,FALSE)</f>
        <v>9.2305401077942884E-2</v>
      </c>
      <c r="D334" s="121">
        <f>VLOOKUP(B334,'Master sheet'!$B$3:$Z$634,10,FALSE)</f>
        <v>-0.16064047172457172</v>
      </c>
      <c r="E334" s="120">
        <f>VLOOKUP(B334,'Master sheet'!$B$3:$Z$634,16,FALSE)</f>
        <v>0.13471404671996415</v>
      </c>
      <c r="F334" s="121">
        <f>VLOOKUP(B334,'Master sheet'!$B$3:$Z$634,17,FALSE)</f>
        <v>-1.0066401266309974</v>
      </c>
      <c r="G334" s="120">
        <f>VLOOKUP(B334,'Master sheet'!$B$3:$Z$634,21,FALSE)</f>
        <v>0.19047619047619047</v>
      </c>
      <c r="H334" s="121">
        <f>VLOOKUP(B334,'Master sheet'!$B$3:$Z$634,22,FALSE)</f>
        <v>0.75695444820218971</v>
      </c>
      <c r="I334" s="120">
        <f>VLOOKUP(B334,'Master sheet'!$B$3:$Z$634,24,FALSE)</f>
        <v>2.2098424557414287E-2</v>
      </c>
      <c r="J334" s="121">
        <f>-VLOOKUP(B334,'Master sheet'!$B$3:$Z$634,25,FALSE)</f>
        <v>0.23267551534952058</v>
      </c>
      <c r="K334" s="185" t="str">
        <f>VLOOKUP(B334,RUC_PCON_2011_EN_LU!$A$2:$N$534,14)</f>
        <v>Predominantly Urban</v>
      </c>
      <c r="L334" s="185" t="str">
        <f>VLOOKUP(B334,'City and Town classifications'!$A$3:$G$634,4,FALSE)</f>
        <v>Core City (London)</v>
      </c>
      <c r="M334" s="188">
        <f t="shared" si="52"/>
        <v>1</v>
      </c>
      <c r="N334" s="188" t="str">
        <f>VLOOKUP(A334,'BRES data'!$A$11:$AB$643,28,FALSE)</f>
        <v>Very low</v>
      </c>
      <c r="O334" s="188" t="str">
        <f>IF(ISNUMBER(MATCH(A334,'Red Wall MP List'!$A$3:$A$52,0)),"Yes","No")</f>
        <v>No</v>
      </c>
      <c r="P334" s="121"/>
      <c r="Q334" s="121">
        <f t="shared" si="47"/>
        <v>-1.7602598529818343E-2</v>
      </c>
      <c r="R334" s="121">
        <f t="shared" si="48"/>
        <v>1.2498319234235624</v>
      </c>
      <c r="S334" s="186">
        <f t="shared" si="53"/>
        <v>98.82874855765769</v>
      </c>
      <c r="T334" s="121"/>
      <c r="U334" s="121"/>
      <c r="V334" s="121"/>
      <c r="W334" s="121"/>
      <c r="X334" s="121"/>
      <c r="Y334" s="121"/>
      <c r="Z334" s="121"/>
      <c r="AA334" s="121"/>
      <c r="AB334" s="121"/>
      <c r="AC334" s="121"/>
      <c r="AD334" s="121"/>
      <c r="AE334" s="145">
        <f t="shared" si="49"/>
        <v>-4.4412658700964724E-2</v>
      </c>
      <c r="AF334" s="121">
        <f t="shared" si="50"/>
        <v>1.1648404290595791</v>
      </c>
      <c r="AG334" s="186">
        <f t="shared" si="51"/>
        <v>96.327265222599877</v>
      </c>
    </row>
    <row r="335" spans="1:33" ht="29">
      <c r="A335" s="209" t="str">
        <f>'Master sheet'!A21</f>
        <v>North Tyneside</v>
      </c>
      <c r="B335" s="142" t="str">
        <f>VLOOKUP('Master sheet'!A21,Westminster_Parliamentary_Const!$A$2:$C$651,2,FALSE)</f>
        <v>E14000853</v>
      </c>
      <c r="C335" s="120">
        <f>VLOOKUP(B335,'Master sheet'!$B$3:$Z$634,9,FALSE)</f>
        <v>9.8774170274170278E-2</v>
      </c>
      <c r="D335" s="121">
        <f>VLOOKUP(B335,'Master sheet'!$B$3:$Z$634,10,FALSE)</f>
        <v>8.3863716220428375E-2</v>
      </c>
      <c r="E335" s="120">
        <f>VLOOKUP(B335,'Master sheet'!$B$3:$Z$634,16,FALSE)</f>
        <v>0.35913090446554863</v>
      </c>
      <c r="F335" s="121">
        <f>VLOOKUP(B335,'Master sheet'!$B$3:$Z$634,17,FALSE)</f>
        <v>-0.26071935674654584</v>
      </c>
      <c r="G335" s="120">
        <f>VLOOKUP(B335,'Master sheet'!$B$3:$Z$634,21,FALSE)</f>
        <v>0.16666666666666666</v>
      </c>
      <c r="H335" s="121">
        <f>VLOOKUP(B335,'Master sheet'!$B$3:$Z$634,22,FALSE)</f>
        <v>7.559348861839113E-2</v>
      </c>
      <c r="I335" s="120">
        <f>VLOOKUP(B335,'Master sheet'!$B$3:$Z$634,24,FALSE)</f>
        <v>2.4758064516129163E-2</v>
      </c>
      <c r="J335" s="121">
        <f>-VLOOKUP(B335,'Master sheet'!$B$3:$Z$634,25,FALSE)</f>
        <v>-4.7393429300860358E-2</v>
      </c>
      <c r="K335" s="185" t="str">
        <f>VLOOKUP(B335,RUC_PCON_2011_EN_LU!$A$2:$N$534,14)</f>
        <v>Predominantly Urban</v>
      </c>
      <c r="L335" s="185" t="str">
        <f>VLOOKUP(B335,'City and Town classifications'!$A$3:$G$634,4,FALSE)</f>
        <v>Medium Town in Conurbation</v>
      </c>
      <c r="M335" s="188">
        <f t="shared" si="52"/>
        <v>2</v>
      </c>
      <c r="N335" s="188" t="str">
        <f>VLOOKUP(A335,'BRES data'!$A$11:$AB$643,28,FALSE)</f>
        <v>Very low</v>
      </c>
      <c r="O335" s="188" t="str">
        <f>IF(ISNUMBER(MATCH(A335,'Red Wall MP List'!$A$3:$A$52,0)),"Yes","No")</f>
        <v>No</v>
      </c>
      <c r="P335" s="121"/>
      <c r="Q335" s="121">
        <f t="shared" si="47"/>
        <v>-1.8697549048169778E-2</v>
      </c>
      <c r="R335" s="121">
        <f t="shared" si="48"/>
        <v>1.2487369729052109</v>
      </c>
      <c r="S335" s="186">
        <f t="shared" si="53"/>
        <v>98.742166844202316</v>
      </c>
      <c r="T335" s="121"/>
      <c r="U335" s="121"/>
      <c r="V335" s="121"/>
      <c r="W335" s="121"/>
      <c r="X335" s="121"/>
      <c r="Y335" s="121"/>
      <c r="Z335" s="121"/>
      <c r="AA335" s="121"/>
      <c r="AB335" s="121"/>
      <c r="AC335" s="121"/>
      <c r="AD335" s="121"/>
      <c r="AE335" s="145">
        <f t="shared" si="49"/>
        <v>-3.7163895302146671E-2</v>
      </c>
      <c r="AF335" s="121">
        <f t="shared" si="50"/>
        <v>1.1720891924583972</v>
      </c>
      <c r="AG335" s="186">
        <f t="shared" si="51"/>
        <v>96.926706602753171</v>
      </c>
    </row>
    <row r="336" spans="1:33">
      <c r="A336" s="209" t="str">
        <f>'Master sheet'!A380</f>
        <v>Orpington</v>
      </c>
      <c r="B336" s="142" t="str">
        <f>VLOOKUP('Master sheet'!A380,Westminster_Parliamentary_Const!$A$2:$C$651,2,FALSE)</f>
        <v>E14000872</v>
      </c>
      <c r="C336" s="120">
        <f>VLOOKUP(B336,'Master sheet'!$B$3:$Z$634,9,FALSE)</f>
        <v>0.15377466923213948</v>
      </c>
      <c r="D336" s="121">
        <f>VLOOKUP(B336,'Master sheet'!$B$3:$Z$634,10,FALSE)</f>
        <v>2.1627525938960934</v>
      </c>
      <c r="E336" s="120">
        <f>VLOOKUP(B336,'Master sheet'!$B$3:$Z$634,16,FALSE)</f>
        <v>-0.28809817138100746</v>
      </c>
      <c r="F336" s="121">
        <f>VLOOKUP(B336,'Master sheet'!$B$3:$Z$634,17,FALSE)</f>
        <v>-2.4119909474680505</v>
      </c>
      <c r="G336" s="120">
        <f>VLOOKUP(B336,'Master sheet'!$B$3:$Z$634,21,FALSE)</f>
        <v>0.15771230502599654</v>
      </c>
      <c r="H336" s="121">
        <f>VLOOKUP(B336,'Master sheet'!$B$3:$Z$634,22,FALSE)</f>
        <v>-0.18065491385939764</v>
      </c>
      <c r="I336" s="120">
        <f>VLOOKUP(B336,'Master sheet'!$B$3:$Z$634,24,FALSE)</f>
        <v>3.3163664839467533E-2</v>
      </c>
      <c r="J336" s="121">
        <f>-VLOOKUP(B336,'Master sheet'!$B$3:$Z$634,25,FALSE)</f>
        <v>-0.93253113525102549</v>
      </c>
      <c r="K336" s="185" t="str">
        <f>VLOOKUP(B336,RUC_PCON_2011_EN_LU!$A$2:$N$534,14)</f>
        <v>Predominantly Urban</v>
      </c>
      <c r="L336" s="185" t="str">
        <f>VLOOKUP(B336,'City and Town classifications'!$A$3:$G$634,4,FALSE)</f>
        <v>Core City (London)</v>
      </c>
      <c r="M336" s="188">
        <f t="shared" si="52"/>
        <v>1</v>
      </c>
      <c r="N336" s="188" t="str">
        <f>VLOOKUP(A336,'BRES data'!$A$11:$AB$643,28,FALSE)</f>
        <v>Mid</v>
      </c>
      <c r="O336" s="188" t="str">
        <f>IF(ISNUMBER(MATCH(A336,'Red Wall MP List'!$A$3:$A$52,0)),"Yes","No")</f>
        <v>No</v>
      </c>
      <c r="P336" s="121"/>
      <c r="Q336" s="121">
        <f t="shared" si="47"/>
        <v>-2.203382400621871E-2</v>
      </c>
      <c r="R336" s="121">
        <f t="shared" si="48"/>
        <v>1.2454006979471619</v>
      </c>
      <c r="S336" s="186">
        <f t="shared" si="53"/>
        <v>98.478355468633467</v>
      </c>
      <c r="T336" s="121"/>
      <c r="U336" s="121"/>
      <c r="V336" s="121"/>
      <c r="W336" s="121"/>
      <c r="X336" s="121"/>
      <c r="Y336" s="121"/>
      <c r="Z336" s="121"/>
      <c r="AA336" s="121"/>
      <c r="AB336" s="121"/>
      <c r="AC336" s="121"/>
      <c r="AD336" s="121"/>
      <c r="AE336" s="145">
        <f t="shared" si="49"/>
        <v>-0.34060610067059505</v>
      </c>
      <c r="AF336" s="121">
        <f t="shared" si="50"/>
        <v>0.86864698708994881</v>
      </c>
      <c r="AG336" s="186">
        <f t="shared" si="51"/>
        <v>71.833348691184568</v>
      </c>
    </row>
    <row r="337" spans="1:33">
      <c r="A337" s="209" t="str">
        <f>'Master sheet'!A15</f>
        <v>Middlesbrough</v>
      </c>
      <c r="B337" s="142" t="str">
        <f>VLOOKUP('Master sheet'!A15,Westminster_Parliamentary_Const!$A$2:$C$651,2,FALSE)</f>
        <v>E14000819</v>
      </c>
      <c r="C337" s="120">
        <f>VLOOKUP(B337,'Master sheet'!$B$3:$Z$634,9,FALSE)</f>
        <v>0.12988436482084689</v>
      </c>
      <c r="D337" s="121">
        <f>VLOOKUP(B337,'Master sheet'!$B$3:$Z$634,10,FALSE)</f>
        <v>1.259755547217013</v>
      </c>
      <c r="E337" s="120">
        <f>VLOOKUP(B337,'Master sheet'!$B$3:$Z$634,16,FALSE)</f>
        <v>0.56402801882572728</v>
      </c>
      <c r="F337" s="121">
        <f>VLOOKUP(B337,'Master sheet'!$B$3:$Z$634,17,FALSE)</f>
        <v>0.42032134057893888</v>
      </c>
      <c r="G337" s="120">
        <f>VLOOKUP(B337,'Master sheet'!$B$3:$Z$634,21,FALSE)</f>
        <v>0.12437810945273632</v>
      </c>
      <c r="H337" s="121">
        <f>VLOOKUP(B337,'Master sheet'!$B$3:$Z$634,22,FALSE)</f>
        <v>-1.1345849321349224</v>
      </c>
      <c r="I337" s="120">
        <f>VLOOKUP(B337,'Master sheet'!$B$3:$Z$634,24,FALSE)</f>
        <v>3.3521444695259639E-2</v>
      </c>
      <c r="J337" s="121">
        <f>-VLOOKUP(B337,'Master sheet'!$B$3:$Z$634,25,FALSE)</f>
        <v>-0.97020654552621111</v>
      </c>
      <c r="K337" s="185" t="str">
        <f>VLOOKUP(B337,RUC_PCON_2011_EN_LU!$A$2:$N$534,14)</f>
        <v>Predominantly Urban</v>
      </c>
      <c r="L337" s="185" t="str">
        <f>VLOOKUP(B337,'City and Town classifications'!$A$3:$G$634,4,FALSE)</f>
        <v>Other City</v>
      </c>
      <c r="M337" s="188">
        <f t="shared" si="52"/>
        <v>2</v>
      </c>
      <c r="N337" s="188" t="str">
        <f>VLOOKUP(A337,'BRES data'!$A$11:$AB$643,28,FALSE)</f>
        <v>Very low</v>
      </c>
      <c r="O337" s="188" t="str">
        <f>IF(ISNUMBER(MATCH(A337,'Red Wall MP List'!$A$3:$A$52,0)),"Yes","No")</f>
        <v>No</v>
      </c>
      <c r="P337" s="121"/>
      <c r="Q337" s="121">
        <f t="shared" si="47"/>
        <v>-2.2527598029063307E-2</v>
      </c>
      <c r="R337" s="121">
        <f t="shared" si="48"/>
        <v>1.2449069239243173</v>
      </c>
      <c r="S337" s="186">
        <f t="shared" si="53"/>
        <v>98.439310963661669</v>
      </c>
      <c r="T337" s="121"/>
      <c r="U337" s="121"/>
      <c r="V337" s="121"/>
      <c r="W337" s="121"/>
      <c r="X337" s="121"/>
      <c r="Y337" s="121"/>
      <c r="Z337" s="121"/>
      <c r="AA337" s="121"/>
      <c r="AB337" s="121"/>
      <c r="AC337" s="121"/>
      <c r="AD337" s="121"/>
      <c r="AE337" s="145">
        <f t="shared" si="49"/>
        <v>-0.10617864746629538</v>
      </c>
      <c r="AF337" s="121">
        <f t="shared" si="50"/>
        <v>1.1030744402942485</v>
      </c>
      <c r="AG337" s="186">
        <f t="shared" si="51"/>
        <v>91.219485106882587</v>
      </c>
    </row>
    <row r="338" spans="1:33" ht="29">
      <c r="A338" s="209" t="str">
        <f>'Master sheet'!A138</f>
        <v>Leeds West</v>
      </c>
      <c r="B338" s="142" t="str">
        <f>VLOOKUP('Master sheet'!A138,Westminster_Parliamentary_Const!$A$2:$C$651,2,FALSE)</f>
        <v>E14000781</v>
      </c>
      <c r="C338" s="120">
        <f>VLOOKUP(B338,'Master sheet'!$B$3:$Z$634,9,FALSE)</f>
        <v>9.6343010670659021E-2</v>
      </c>
      <c r="D338" s="121">
        <f>VLOOKUP(B338,'Master sheet'!$B$3:$Z$634,10,FALSE)</f>
        <v>-8.028371221473379E-3</v>
      </c>
      <c r="E338" s="120">
        <f>VLOOKUP(B338,'Master sheet'!$B$3:$Z$634,16,FALSE)</f>
        <v>0.85545482309161769</v>
      </c>
      <c r="F338" s="121">
        <f>VLOOKUP(B338,'Master sheet'!$B$3:$Z$634,17,FALSE)</f>
        <v>1.3889709704985318</v>
      </c>
      <c r="G338" s="120">
        <f>VLOOKUP(B338,'Master sheet'!$B$3:$Z$634,21,FALSE)</f>
        <v>0.16025641025641027</v>
      </c>
      <c r="H338" s="121">
        <f>VLOOKUP(B338,'Master sheet'!$B$3:$Z$634,22,FALSE)</f>
        <v>-0.10784984665416938</v>
      </c>
      <c r="I338" s="120">
        <f>VLOOKUP(B338,'Master sheet'!$B$3:$Z$634,24,FALSE)</f>
        <v>3.1034482758620641E-2</v>
      </c>
      <c r="J338" s="121">
        <f>-VLOOKUP(B338,'Master sheet'!$B$3:$Z$634,25,FALSE)</f>
        <v>-0.70832117164398578</v>
      </c>
      <c r="K338" s="185" t="str">
        <f>VLOOKUP(B338,RUC_PCON_2011_EN_LU!$A$2:$N$534,14)</f>
        <v>Predominantly Urban</v>
      </c>
      <c r="L338" s="185" t="str">
        <f>VLOOKUP(B338,'City and Town classifications'!$A$3:$G$634,4,FALSE)</f>
        <v>Core City (outside London)</v>
      </c>
      <c r="M338" s="188">
        <f t="shared" si="52"/>
        <v>1</v>
      </c>
      <c r="N338" s="188" t="str">
        <f>VLOOKUP(A338,'BRES data'!$A$11:$AB$643,28,FALSE)</f>
        <v>Low</v>
      </c>
      <c r="O338" s="188" t="str">
        <f>IF(ISNUMBER(MATCH(A338,'Red Wall MP List'!$A$3:$A$52,0)),"Yes","No")</f>
        <v>No</v>
      </c>
      <c r="P338" s="121"/>
      <c r="Q338" s="121">
        <f t="shared" si="47"/>
        <v>-2.5262993647759302E-2</v>
      </c>
      <c r="R338" s="121">
        <f t="shared" si="48"/>
        <v>1.2421715283056214</v>
      </c>
      <c r="S338" s="186">
        <f t="shared" si="53"/>
        <v>98.223013299360289</v>
      </c>
      <c r="T338" s="121"/>
      <c r="U338" s="121"/>
      <c r="V338" s="121"/>
      <c r="W338" s="121"/>
      <c r="X338" s="121"/>
      <c r="Y338" s="121"/>
      <c r="Z338" s="121"/>
      <c r="AA338" s="121"/>
      <c r="AB338" s="121"/>
      <c r="AC338" s="121"/>
      <c r="AD338" s="121"/>
      <c r="AE338" s="145">
        <f t="shared" si="49"/>
        <v>0.14119289524472581</v>
      </c>
      <c r="AF338" s="121">
        <f t="shared" si="50"/>
        <v>1.3504459830052697</v>
      </c>
      <c r="AG338" s="186">
        <f t="shared" si="51"/>
        <v>111.67604173797928</v>
      </c>
    </row>
    <row r="339" spans="1:33">
      <c r="A339" s="209" t="str">
        <f>'Master sheet'!A483</f>
        <v>Bournemouth West</v>
      </c>
      <c r="B339" s="142" t="str">
        <f>VLOOKUP('Master sheet'!A483,Westminster_Parliamentary_Const!$A$2:$C$651,2,FALSE)</f>
        <v>E14000585</v>
      </c>
      <c r="C339" s="120">
        <f>VLOOKUP(B339,'Master sheet'!$B$3:$Z$634,9,FALSE)</f>
        <v>9.926136138810715E-2</v>
      </c>
      <c r="D339" s="121">
        <f>VLOOKUP(B339,'Master sheet'!$B$3:$Z$634,10,FALSE)</f>
        <v>0.10227838894621154</v>
      </c>
      <c r="E339" s="120">
        <f>VLOOKUP(B339,'Master sheet'!$B$3:$Z$634,16,FALSE)</f>
        <v>0.4455003691581878</v>
      </c>
      <c r="F339" s="121">
        <f>VLOOKUP(B339,'Master sheet'!$B$3:$Z$634,17,FALSE)</f>
        <v>2.6357016415572157E-2</v>
      </c>
      <c r="G339" s="120">
        <f>VLOOKUP(B339,'Master sheet'!$B$3:$Z$634,21,FALSE)</f>
        <v>0.18274853801169591</v>
      </c>
      <c r="H339" s="121">
        <f>VLOOKUP(B339,'Master sheet'!$B$3:$Z$634,22,FALSE)</f>
        <v>0.53581097886358875</v>
      </c>
      <c r="I339" s="120">
        <f>VLOOKUP(B339,'Master sheet'!$B$3:$Z$634,24,FALSE)</f>
        <v>2.8728159924445107E-2</v>
      </c>
      <c r="J339" s="121">
        <f>-VLOOKUP(B339,'Master sheet'!$B$3:$Z$634,25,FALSE)</f>
        <v>-0.46545769680631388</v>
      </c>
      <c r="K339" s="185" t="str">
        <f>VLOOKUP(B339,RUC_PCON_2011_EN_LU!$A$2:$N$534,14)</f>
        <v>Predominantly Urban</v>
      </c>
      <c r="L339" s="185" t="str">
        <f>VLOOKUP(B339,'City and Town classifications'!$A$3:$G$634,4,FALSE)</f>
        <v>Other City</v>
      </c>
      <c r="M339" s="188">
        <f t="shared" si="52"/>
        <v>2</v>
      </c>
      <c r="N339" s="188" t="str">
        <f>VLOOKUP(A339,'BRES data'!$A$11:$AB$643,28,FALSE)</f>
        <v>Low</v>
      </c>
      <c r="O339" s="188" t="str">
        <f>IF(ISNUMBER(MATCH(A339,'Red Wall MP List'!$A$3:$A$52,0)),"Yes","No")</f>
        <v>No</v>
      </c>
      <c r="P339" s="121"/>
      <c r="Q339" s="121">
        <f t="shared" si="47"/>
        <v>-2.7365103406840618E-2</v>
      </c>
      <c r="R339" s="121">
        <f t="shared" si="48"/>
        <v>1.2400694185465402</v>
      </c>
      <c r="S339" s="186">
        <f t="shared" si="53"/>
        <v>98.056791847557591</v>
      </c>
      <c r="T339" s="121"/>
      <c r="U339" s="121"/>
      <c r="V339" s="121"/>
      <c r="W339" s="121"/>
      <c r="X339" s="121"/>
      <c r="Y339" s="121"/>
      <c r="Z339" s="121"/>
      <c r="AA339" s="121"/>
      <c r="AB339" s="121"/>
      <c r="AC339" s="121"/>
      <c r="AD339" s="121"/>
      <c r="AE339" s="145">
        <f t="shared" si="49"/>
        <v>4.9747171854764655E-2</v>
      </c>
      <c r="AF339" s="121">
        <f t="shared" si="50"/>
        <v>1.2590002596153085</v>
      </c>
      <c r="AG339" s="186">
        <f t="shared" si="51"/>
        <v>104.11387594195783</v>
      </c>
    </row>
    <row r="340" spans="1:33">
      <c r="A340" s="209" t="str">
        <f>'Master sheet'!A453</f>
        <v>Portsmouth North</v>
      </c>
      <c r="B340" s="142" t="str">
        <f>VLOOKUP('Master sheet'!A453,Westminster_Parliamentary_Const!$A$2:$C$651,2,FALSE)</f>
        <v>E14000883</v>
      </c>
      <c r="C340" s="120">
        <f>VLOOKUP(B340,'Master sheet'!$B$3:$Z$634,9,FALSE)</f>
        <v>0.10237415454608748</v>
      </c>
      <c r="D340" s="121">
        <f>VLOOKUP(B340,'Master sheet'!$B$3:$Z$634,10,FALSE)</f>
        <v>0.21993461383928739</v>
      </c>
      <c r="E340" s="120">
        <f>VLOOKUP(B340,'Master sheet'!$B$3:$Z$634,16,FALSE)</f>
        <v>0.28808453271035805</v>
      </c>
      <c r="F340" s="121">
        <f>VLOOKUP(B340,'Master sheet'!$B$3:$Z$634,17,FALSE)</f>
        <v>-0.49686455924825679</v>
      </c>
      <c r="G340" s="120">
        <f>VLOOKUP(B340,'Master sheet'!$B$3:$Z$634,21,FALSE)</f>
        <v>0.16164383561643836</v>
      </c>
      <c r="H340" s="121">
        <f>VLOOKUP(B340,'Master sheet'!$B$3:$Z$634,22,FALSE)</f>
        <v>-6.8145672718464695E-2</v>
      </c>
      <c r="I340" s="120">
        <f>VLOOKUP(B340,'Master sheet'!$B$3:$Z$634,24,FALSE)</f>
        <v>2.454928390901423E-2</v>
      </c>
      <c r="J340" s="121">
        <f>-VLOOKUP(B340,'Master sheet'!$B$3:$Z$634,25,FALSE)</f>
        <v>-2.5408136101099956E-2</v>
      </c>
      <c r="K340" s="185" t="str">
        <f>VLOOKUP(B340,RUC_PCON_2011_EN_LU!$A$2:$N$534,14)</f>
        <v>Predominantly Urban</v>
      </c>
      <c r="L340" s="185" t="str">
        <f>VLOOKUP(B340,'City and Town classifications'!$A$3:$G$634,4,FALSE)</f>
        <v>Other City</v>
      </c>
      <c r="M340" s="188">
        <f t="shared" si="52"/>
        <v>2</v>
      </c>
      <c r="N340" s="188" t="str">
        <f>VLOOKUP(A340,'BRES data'!$A$11:$AB$643,28,FALSE)</f>
        <v>Mid</v>
      </c>
      <c r="O340" s="188" t="str">
        <f>IF(ISNUMBER(MATCH(A340,'Red Wall MP List'!$A$3:$A$52,0)),"Yes","No")</f>
        <v>No</v>
      </c>
      <c r="P340" s="121"/>
      <c r="Q340" s="121">
        <f t="shared" si="47"/>
        <v>-2.9326212748391107E-2</v>
      </c>
      <c r="R340" s="121">
        <f t="shared" si="48"/>
        <v>1.2381083092049896</v>
      </c>
      <c r="S340" s="186">
        <f t="shared" si="53"/>
        <v>97.901719810767801</v>
      </c>
      <c r="T340" s="121"/>
      <c r="U340" s="121"/>
      <c r="V340" s="121"/>
      <c r="W340" s="121"/>
      <c r="X340" s="121"/>
      <c r="Y340" s="121"/>
      <c r="Z340" s="121"/>
      <c r="AA340" s="121"/>
      <c r="AB340" s="121"/>
      <c r="AC340" s="121"/>
      <c r="AD340" s="121"/>
      <c r="AE340" s="145">
        <f t="shared" si="49"/>
        <v>-9.262093855713352E-2</v>
      </c>
      <c r="AF340" s="121">
        <f t="shared" si="50"/>
        <v>1.1166321492034104</v>
      </c>
      <c r="AG340" s="186">
        <f t="shared" si="51"/>
        <v>92.34064899278755</v>
      </c>
    </row>
    <row r="341" spans="1:33" ht="29">
      <c r="A341" s="209" t="str">
        <f>'Master sheet'!A578</f>
        <v>Airdrie and Shotts</v>
      </c>
      <c r="B341" s="142" t="str">
        <f>VLOOKUP('Master sheet'!A578,Westminster_Parliamentary_Const!$A$2:$C$651,2,FALSE)</f>
        <v>S14000003</v>
      </c>
      <c r="C341" s="120">
        <f>VLOOKUP(B341,'Master sheet'!$B$3:$Z$634,9,FALSE)</f>
        <v>0.1243260159911376</v>
      </c>
      <c r="D341" s="121">
        <f>VLOOKUP(B341,'Master sheet'!$B$3:$Z$634,10,FALSE)</f>
        <v>1.0496630975257011</v>
      </c>
      <c r="E341" s="120">
        <f>VLOOKUP(B341,'Master sheet'!$B$3:$Z$634,16,FALSE)</f>
        <v>0.2165414575267981</v>
      </c>
      <c r="F341" s="121">
        <f>VLOOKUP(B341,'Master sheet'!$B$3:$Z$634,17,FALSE)</f>
        <v>-0.7346607134984926</v>
      </c>
      <c r="G341" s="120">
        <f>VLOOKUP(B341,'Master sheet'!$B$3:$Z$634,21,FALSE)</f>
        <v>0.1348314606741573</v>
      </c>
      <c r="H341" s="121">
        <f>VLOOKUP(B341,'Master sheet'!$B$3:$Z$634,22,FALSE)</f>
        <v>-0.83543970453297989</v>
      </c>
      <c r="I341" s="120">
        <f>VLOOKUP(B341,'Master sheet'!$B$3:$Z$634,24,FALSE)</f>
        <v>2.7710049423393723E-2</v>
      </c>
      <c r="J341" s="121">
        <f>-VLOOKUP(B341,'Master sheet'!$B$3:$Z$634,25,FALSE)</f>
        <v>-0.35824727058580008</v>
      </c>
      <c r="K341" s="185" t="str">
        <f>VLOOKUP(B341,RUC_PCON_2011_EN_LU!$A$2:$N$534,14)</f>
        <v>Urban with Significant Rural</v>
      </c>
      <c r="L341" s="185" t="str">
        <f>VLOOKUP(B341,'City and Town classifications'!$A$3:$G$634,4,FALSE)</f>
        <v>Village or smaller</v>
      </c>
      <c r="M341" s="188">
        <f t="shared" si="52"/>
        <v>3</v>
      </c>
      <c r="N341" s="188" t="str">
        <f>VLOOKUP(A341,'BRES data'!$A$11:$AB$643,28,FALSE)</f>
        <v>High</v>
      </c>
      <c r="O341" s="188" t="str">
        <f>IF(ISNUMBER(MATCH(A341,'Red Wall MP List'!$A$3:$A$52,0)),"Yes","No")</f>
        <v>No</v>
      </c>
      <c r="P341" s="121"/>
      <c r="Q341" s="121">
        <f t="shared" si="47"/>
        <v>-3.1211460691945098E-2</v>
      </c>
      <c r="R341" s="121">
        <f t="shared" si="48"/>
        <v>1.2362230612614356</v>
      </c>
      <c r="S341" s="186">
        <f t="shared" si="53"/>
        <v>97.752646410184482</v>
      </c>
      <c r="T341" s="121"/>
      <c r="U341" s="121"/>
      <c r="V341" s="121"/>
      <c r="W341" s="121"/>
      <c r="X341" s="121"/>
      <c r="Y341" s="121"/>
      <c r="Z341" s="121"/>
      <c r="AA341" s="121"/>
      <c r="AB341" s="121"/>
      <c r="AC341" s="121"/>
      <c r="AD341" s="121"/>
      <c r="AE341" s="145">
        <f t="shared" si="49"/>
        <v>-0.21967114777289287</v>
      </c>
      <c r="AF341" s="121">
        <f t="shared" si="50"/>
        <v>0.98958193998765098</v>
      </c>
      <c r="AG341" s="186">
        <f t="shared" si="51"/>
        <v>81.834146218331313</v>
      </c>
    </row>
    <row r="342" spans="1:33">
      <c r="A342" s="209" t="str">
        <f>'Master sheet'!A27</f>
        <v>Stockton South</v>
      </c>
      <c r="B342" s="142" t="str">
        <f>VLOOKUP('Master sheet'!A27,Westminster_Parliamentary_Const!$A$2:$C$651,2,FALSE)</f>
        <v>E14000971</v>
      </c>
      <c r="C342" s="120">
        <f>VLOOKUP(B342,'Master sheet'!$B$3:$Z$634,9,FALSE)</f>
        <v>0.1056513353115727</v>
      </c>
      <c r="D342" s="121">
        <f>VLOOKUP(B342,'Master sheet'!$B$3:$Z$634,10,FALSE)</f>
        <v>0.34380430179804922</v>
      </c>
      <c r="E342" s="120">
        <f>VLOOKUP(B342,'Master sheet'!$B$3:$Z$634,16,FALSE)</f>
        <v>0.46100838022373103</v>
      </c>
      <c r="F342" s="121">
        <f>VLOOKUP(B342,'Master sheet'!$B$3:$Z$634,17,FALSE)</f>
        <v>7.7902821261038133E-2</v>
      </c>
      <c r="G342" s="120">
        <f>VLOOKUP(B342,'Master sheet'!$B$3:$Z$634,21,FALSE)</f>
        <v>0.11918604651162791</v>
      </c>
      <c r="H342" s="121">
        <f>VLOOKUP(B342,'Master sheet'!$B$3:$Z$634,22,FALSE)</f>
        <v>-1.2831670296213928</v>
      </c>
      <c r="I342" s="120">
        <f>VLOOKUP(B342,'Master sheet'!$B$3:$Z$634,24,FALSE)</f>
        <v>2.2912633407793592E-2</v>
      </c>
      <c r="J342" s="121">
        <f>-VLOOKUP(B342,'Master sheet'!$B$3:$Z$634,25,FALSE)</f>
        <v>0.14693661196768198</v>
      </c>
      <c r="K342" s="185" t="str">
        <f>VLOOKUP(B342,RUC_PCON_2011_EN_LU!$A$2:$N$534,14)</f>
        <v>Predominantly Urban</v>
      </c>
      <c r="L342" s="185" t="str">
        <f>VLOOKUP(B342,'City and Town classifications'!$A$3:$G$634,4,FALSE)</f>
        <v>Small Town</v>
      </c>
      <c r="M342" s="188">
        <f t="shared" si="52"/>
        <v>3</v>
      </c>
      <c r="N342" s="188" t="str">
        <f>VLOOKUP(A342,'BRES data'!$A$11:$AB$643,28,FALSE)</f>
        <v>Low</v>
      </c>
      <c r="O342" s="188" t="str">
        <f>IF(ISNUMBER(MATCH(A342,'Red Wall MP List'!$A$3:$A$52,0)),"Yes","No")</f>
        <v>Yes</v>
      </c>
      <c r="P342" s="121"/>
      <c r="Q342" s="121">
        <f t="shared" si="47"/>
        <v>-3.7297063471482039E-2</v>
      </c>
      <c r="R342" s="121">
        <f t="shared" si="48"/>
        <v>1.2301374584818987</v>
      </c>
      <c r="S342" s="186">
        <f t="shared" si="53"/>
        <v>97.271435700449075</v>
      </c>
      <c r="T342" s="121"/>
      <c r="U342" s="121"/>
      <c r="V342" s="121"/>
      <c r="W342" s="121"/>
      <c r="X342" s="121"/>
      <c r="Y342" s="121"/>
      <c r="Z342" s="121"/>
      <c r="AA342" s="121"/>
      <c r="AB342" s="121"/>
      <c r="AC342" s="121"/>
      <c r="AD342" s="121"/>
      <c r="AE342" s="145">
        <f t="shared" si="49"/>
        <v>-0.17863082364865585</v>
      </c>
      <c r="AF342" s="121">
        <f t="shared" si="50"/>
        <v>1.0306222641118881</v>
      </c>
      <c r="AG342" s="186">
        <f t="shared" si="51"/>
        <v>85.228003512526101</v>
      </c>
    </row>
    <row r="343" spans="1:33">
      <c r="A343" s="209" t="str">
        <f>'Master sheet'!A476</f>
        <v>Witney</v>
      </c>
      <c r="B343" s="142" t="str">
        <f>VLOOKUP('Master sheet'!A476,Westminster_Parliamentary_Const!$A$2:$C$651,2,FALSE)</f>
        <v>E14001046</v>
      </c>
      <c r="C343" s="120">
        <f>VLOOKUP(B343,'Master sheet'!$B$3:$Z$634,9,FALSE)</f>
        <v>6.4503935810766105E-2</v>
      </c>
      <c r="D343" s="121">
        <f>VLOOKUP(B343,'Master sheet'!$B$3:$Z$634,10,FALSE)</f>
        <v>-1.2114701554913923</v>
      </c>
      <c r="E343" s="120">
        <f>VLOOKUP(B343,'Master sheet'!$B$3:$Z$634,16,FALSE)</f>
        <v>0.86040267771936019</v>
      </c>
      <c r="F343" s="121">
        <f>VLOOKUP(B343,'Master sheet'!$B$3:$Z$634,17,FALSE)</f>
        <v>1.4054167382999243</v>
      </c>
      <c r="G343" s="120">
        <f>VLOOKUP(B343,'Master sheet'!$B$3:$Z$634,21,FALSE)</f>
        <v>0.18085106382978725</v>
      </c>
      <c r="H343" s="121">
        <f>VLOOKUP(B343,'Master sheet'!$B$3:$Z$634,22,FALSE)</f>
        <v>0.48151065603001642</v>
      </c>
      <c r="I343" s="120">
        <f>VLOOKUP(B343,'Master sheet'!$B$3:$Z$634,24,FALSE)</f>
        <v>2.2953055614294726E-2</v>
      </c>
      <c r="J343" s="121">
        <f>-VLOOKUP(B343,'Master sheet'!$B$3:$Z$634,25,FALSE)</f>
        <v>0.14268001901113664</v>
      </c>
      <c r="K343" s="185" t="str">
        <f>VLOOKUP(B343,RUC_PCON_2011_EN_LU!$A$2:$N$534,14)</f>
        <v>Predominantly Rural</v>
      </c>
      <c r="L343" s="185" t="str">
        <f>VLOOKUP(B343,'City and Town classifications'!$A$3:$G$634,4,FALSE)</f>
        <v>Village or smaller</v>
      </c>
      <c r="M343" s="188">
        <f t="shared" si="52"/>
        <v>3</v>
      </c>
      <c r="N343" s="188" t="str">
        <f>VLOOKUP(A343,'BRES data'!$A$11:$AB$643,28,FALSE)</f>
        <v>Mid</v>
      </c>
      <c r="O343" s="188" t="str">
        <f>IF(ISNUMBER(MATCH(A343,'Red Wall MP List'!$A$3:$A$52,0)),"Yes","No")</f>
        <v>No</v>
      </c>
      <c r="P343" s="121"/>
      <c r="Q343" s="121">
        <f t="shared" si="47"/>
        <v>-4.1775479771761749E-2</v>
      </c>
      <c r="R343" s="121">
        <f t="shared" si="48"/>
        <v>1.2256590421816189</v>
      </c>
      <c r="S343" s="186">
        <f t="shared" si="53"/>
        <v>96.91731106162203</v>
      </c>
      <c r="T343" s="121"/>
      <c r="U343" s="121"/>
      <c r="V343" s="121"/>
      <c r="W343" s="121"/>
      <c r="X343" s="121"/>
      <c r="Y343" s="121"/>
      <c r="Z343" s="121"/>
      <c r="AA343" s="121"/>
      <c r="AB343" s="121"/>
      <c r="AC343" s="121"/>
      <c r="AD343" s="121"/>
      <c r="AE343" s="145">
        <f t="shared" si="49"/>
        <v>0.20453431446242126</v>
      </c>
      <c r="AF343" s="121">
        <f t="shared" si="50"/>
        <v>1.4137874022229651</v>
      </c>
      <c r="AG343" s="186">
        <f t="shared" si="51"/>
        <v>116.91410313792983</v>
      </c>
    </row>
    <row r="344" spans="1:33" ht="29">
      <c r="A344" s="209" t="str">
        <f>'Master sheet'!A615</f>
        <v>Kirkcaldy and Cowdenbeath</v>
      </c>
      <c r="B344" s="142" t="str">
        <f>VLOOKUP('Master sheet'!A615,Westminster_Parliamentary_Const!$A$2:$C$651,2,FALSE)</f>
        <v>S14000041</v>
      </c>
      <c r="C344" s="120">
        <f>VLOOKUP(B344,'Master sheet'!$B$3:$Z$634,9,FALSE)</f>
        <v>0.1029479092583061</v>
      </c>
      <c r="D344" s="121">
        <f>VLOOKUP(B344,'Master sheet'!$B$3:$Z$634,10,FALSE)</f>
        <v>0.24162118600396557</v>
      </c>
      <c r="E344" s="120">
        <f>VLOOKUP(B344,'Master sheet'!$B$3:$Z$634,16,FALSE)</f>
        <v>0.57888768024798876</v>
      </c>
      <c r="F344" s="121">
        <f>VLOOKUP(B344,'Master sheet'!$B$3:$Z$634,17,FALSE)</f>
        <v>0.46971214927157884</v>
      </c>
      <c r="G344" s="120">
        <f>VLOOKUP(B344,'Master sheet'!$B$3:$Z$634,21,FALSE)</f>
        <v>0.13120567375886524</v>
      </c>
      <c r="H344" s="121">
        <f>VLOOKUP(B344,'Master sheet'!$B$3:$Z$634,22,FALSE)</f>
        <v>-0.93919942991067051</v>
      </c>
      <c r="I344" s="120">
        <f>VLOOKUP(B344,'Master sheet'!$B$3:$Z$634,24,FALSE)</f>
        <v>2.5565759265332888E-2</v>
      </c>
      <c r="J344" s="121">
        <f>-VLOOKUP(B344,'Master sheet'!$B$3:$Z$634,25,FALSE)</f>
        <v>-0.1324463761359819</v>
      </c>
      <c r="K344" s="185" t="str">
        <f>VLOOKUP(B344,RUC_PCON_2011_EN_LU!$A$2:$N$534,14)</f>
        <v>Urban with Significant Rural</v>
      </c>
      <c r="L344" s="185" t="str">
        <f>VLOOKUP(B344,'City and Town classifications'!$A$3:$G$634,4,FALSE)</f>
        <v>Medium Town</v>
      </c>
      <c r="M344" s="188">
        <f t="shared" si="52"/>
        <v>3</v>
      </c>
      <c r="N344" s="188" t="str">
        <f>VLOOKUP(A344,'BRES data'!$A$11:$AB$643,28,FALSE)</f>
        <v>High</v>
      </c>
      <c r="O344" s="188" t="str">
        <f>IF(ISNUMBER(MATCH(A344,'Red Wall MP List'!$A$3:$A$52,0)),"Yes","No")</f>
        <v>No</v>
      </c>
      <c r="P344" s="121"/>
      <c r="Q344" s="121">
        <f t="shared" si="47"/>
        <v>-4.1856276817187392E-2</v>
      </c>
      <c r="R344" s="121">
        <f t="shared" si="48"/>
        <v>1.2255782451361934</v>
      </c>
      <c r="S344" s="186">
        <f t="shared" si="53"/>
        <v>96.910922145851117</v>
      </c>
      <c r="T344" s="121"/>
      <c r="U344" s="121"/>
      <c r="V344" s="121"/>
      <c r="W344" s="121"/>
      <c r="X344" s="121"/>
      <c r="Y344" s="121"/>
      <c r="Z344" s="121"/>
      <c r="AA344" s="121"/>
      <c r="AB344" s="121"/>
      <c r="AC344" s="121"/>
      <c r="AD344" s="121"/>
      <c r="AE344" s="145">
        <f t="shared" si="49"/>
        <v>-9.0078117692776988E-2</v>
      </c>
      <c r="AF344" s="121">
        <f t="shared" si="50"/>
        <v>1.1191749700677669</v>
      </c>
      <c r="AG344" s="186">
        <f t="shared" si="51"/>
        <v>92.550929279858437</v>
      </c>
    </row>
    <row r="345" spans="1:33">
      <c r="A345" s="209" t="str">
        <f>'Master sheet'!A501</f>
        <v>Mid Dorset and North Poole</v>
      </c>
      <c r="B345" s="142" t="str">
        <f>VLOOKUP('Master sheet'!A501,Westminster_Parliamentary_Const!$A$2:$C$651,2,FALSE)</f>
        <v>E14000815</v>
      </c>
      <c r="C345" s="120">
        <f>VLOOKUP(B345,'Master sheet'!$B$3:$Z$634,9,FALSE)</f>
        <v>5.9039099541131339E-2</v>
      </c>
      <c r="D345" s="121">
        <f>VLOOKUP(B345,'Master sheet'!$B$3:$Z$634,10,FALSE)</f>
        <v>-1.4180280514105563</v>
      </c>
      <c r="E345" s="120">
        <f>VLOOKUP(B345,'Master sheet'!$B$3:$Z$634,16,FALSE)</f>
        <v>0.40899052653540424</v>
      </c>
      <c r="F345" s="121">
        <f>VLOOKUP(B345,'Master sheet'!$B$3:$Z$634,17,FALSE)</f>
        <v>-9.4995052190703075E-2</v>
      </c>
      <c r="G345" s="120">
        <f>VLOOKUP(B345,'Master sheet'!$B$3:$Z$634,21,FALSE)</f>
        <v>0.19782608695652174</v>
      </c>
      <c r="H345" s="121">
        <f>VLOOKUP(B345,'Master sheet'!$B$3:$Z$634,22,FALSE)</f>
        <v>0.96728761398675378</v>
      </c>
      <c r="I345" s="120">
        <f>VLOOKUP(B345,'Master sheet'!$B$3:$Z$634,24,FALSE)</f>
        <v>1.6220143644563256E-2</v>
      </c>
      <c r="J345" s="121">
        <f>-VLOOKUP(B345,'Master sheet'!$B$3:$Z$634,25,FALSE)</f>
        <v>0.85167807102482362</v>
      </c>
      <c r="K345" s="185" t="str">
        <f>VLOOKUP(B345,RUC_PCON_2011_EN_LU!$A$2:$N$534,14)</f>
        <v>Predominantly Urban</v>
      </c>
      <c r="L345" s="185" t="str">
        <f>VLOOKUP(B345,'City and Town classifications'!$A$3:$G$634,4,FALSE)</f>
        <v>Large Town</v>
      </c>
      <c r="M345" s="188">
        <f t="shared" si="52"/>
        <v>3</v>
      </c>
      <c r="N345" s="188" t="str">
        <f>VLOOKUP(A345,'BRES data'!$A$11:$AB$643,28,FALSE)</f>
        <v>Very high</v>
      </c>
      <c r="O345" s="188" t="str">
        <f>IF(ISNUMBER(MATCH(A345,'Red Wall MP List'!$A$3:$A$52,0)),"Yes","No")</f>
        <v>No</v>
      </c>
      <c r="P345" s="121"/>
      <c r="Q345" s="121">
        <f t="shared" si="47"/>
        <v>-4.3401233162569088E-2</v>
      </c>
      <c r="R345" s="121">
        <f t="shared" si="48"/>
        <v>1.2240332887908116</v>
      </c>
      <c r="S345" s="186">
        <f t="shared" si="53"/>
        <v>96.788756837597461</v>
      </c>
      <c r="T345" s="121"/>
      <c r="U345" s="121"/>
      <c r="V345" s="121"/>
      <c r="W345" s="121"/>
      <c r="X345" s="121"/>
      <c r="Y345" s="121"/>
      <c r="Z345" s="121"/>
      <c r="AA345" s="121"/>
      <c r="AB345" s="121"/>
      <c r="AC345" s="121"/>
      <c r="AD345" s="121"/>
      <c r="AE345" s="145">
        <f t="shared" si="49"/>
        <v>7.6485645352579512E-2</v>
      </c>
      <c r="AF345" s="121">
        <f t="shared" si="50"/>
        <v>1.2857387331131234</v>
      </c>
      <c r="AG345" s="186">
        <f t="shared" si="51"/>
        <v>106.32503204885127</v>
      </c>
    </row>
    <row r="346" spans="1:33" ht="29">
      <c r="A346" s="209" t="str">
        <f>'Master sheet'!A279</f>
        <v>Epping Forest</v>
      </c>
      <c r="B346" s="142" t="str">
        <f>VLOOKUP('Master sheet'!A279,Westminster_Parliamentary_Const!$A$2:$C$651,2,FALSE)</f>
        <v>E14000693</v>
      </c>
      <c r="C346" s="120">
        <f>VLOOKUP(B346,'Master sheet'!$B$3:$Z$634,9,FALSE)</f>
        <v>6.3903258765532323E-2</v>
      </c>
      <c r="D346" s="121">
        <f>VLOOKUP(B346,'Master sheet'!$B$3:$Z$634,10,FALSE)</f>
        <v>-1.2341743282183681</v>
      </c>
      <c r="E346" s="120">
        <f>VLOOKUP(B346,'Master sheet'!$B$3:$Z$634,16,FALSE)</f>
        <v>1.037934235824336</v>
      </c>
      <c r="F346" s="121">
        <f>VLOOKUP(B346,'Master sheet'!$B$3:$Z$634,17,FALSE)</f>
        <v>1.9954993097731242</v>
      </c>
      <c r="G346" s="120">
        <f>VLOOKUP(B346,'Master sheet'!$B$3:$Z$634,21,FALSE)</f>
        <v>0.23089983022071306</v>
      </c>
      <c r="H346" s="121">
        <f>VLOOKUP(B346,'Master sheet'!$B$3:$Z$634,22,FALSE)</f>
        <v>1.9137642267824928</v>
      </c>
      <c r="I346" s="120">
        <f>VLOOKUP(B346,'Master sheet'!$B$3:$Z$634,24,FALSE)</f>
        <v>3.2466422466422395E-2</v>
      </c>
      <c r="J346" s="121">
        <f>-VLOOKUP(B346,'Master sheet'!$B$3:$Z$634,25,FALSE)</f>
        <v>-0.85910919144828801</v>
      </c>
      <c r="K346" s="185" t="str">
        <f>VLOOKUP(B346,RUC_PCON_2011_EN_LU!$A$2:$N$534,14)</f>
        <v>Predominantly Urban</v>
      </c>
      <c r="L346" s="185" t="str">
        <f>VLOOKUP(B346,'City and Town classifications'!$A$3:$G$634,4,FALSE)</f>
        <v>Small Town in Conurbation</v>
      </c>
      <c r="M346" s="188">
        <f t="shared" si="52"/>
        <v>3</v>
      </c>
      <c r="N346" s="188" t="str">
        <f>VLOOKUP(A346,'BRES data'!$A$11:$AB$643,28,FALSE)</f>
        <v>High</v>
      </c>
      <c r="O346" s="188" t="str">
        <f>IF(ISNUMBER(MATCH(A346,'Red Wall MP List'!$A$3:$A$52,0)),"Yes","No")</f>
        <v>No</v>
      </c>
      <c r="P346" s="121"/>
      <c r="Q346" s="121">
        <f t="shared" si="47"/>
        <v>-4.6217250462949222E-2</v>
      </c>
      <c r="R346" s="121">
        <f t="shared" si="48"/>
        <v>1.2212172714904315</v>
      </c>
      <c r="S346" s="186">
        <f t="shared" si="53"/>
        <v>96.566084124172974</v>
      </c>
      <c r="T346" s="121"/>
      <c r="U346" s="121"/>
      <c r="V346" s="121"/>
      <c r="W346" s="121"/>
      <c r="X346" s="121"/>
      <c r="Y346" s="121"/>
      <c r="Z346" s="121"/>
      <c r="AA346" s="121"/>
      <c r="AB346" s="121"/>
      <c r="AC346" s="121"/>
      <c r="AD346" s="121"/>
      <c r="AE346" s="145">
        <f t="shared" si="49"/>
        <v>0.45399500422224015</v>
      </c>
      <c r="AF346" s="121">
        <f t="shared" si="50"/>
        <v>1.6632480919827839</v>
      </c>
      <c r="AG346" s="186">
        <f t="shared" si="51"/>
        <v>137.54342319381681</v>
      </c>
    </row>
    <row r="347" spans="1:33" ht="29">
      <c r="A347" s="209" t="str">
        <f>'Master sheet'!A215</f>
        <v>Birmingham, Selly Oak</v>
      </c>
      <c r="B347" s="142" t="str">
        <f>VLOOKUP('Master sheet'!A215,Westminster_Parliamentary_Const!$A$2:$C$651,2,FALSE)</f>
        <v>E14000567</v>
      </c>
      <c r="C347" s="120">
        <f>VLOOKUP(B347,'Master sheet'!$B$3:$Z$634,9,FALSE)</f>
        <v>0.11405374164740159</v>
      </c>
      <c r="D347" s="121">
        <f>VLOOKUP(B347,'Master sheet'!$B$3:$Z$634,10,FALSE)</f>
        <v>0.66139540384632034</v>
      </c>
      <c r="E347" s="120">
        <f>VLOOKUP(B347,'Master sheet'!$B$3:$Z$634,16,FALSE)</f>
        <v>0.56150656377683161</v>
      </c>
      <c r="F347" s="121">
        <f>VLOOKUP(B347,'Master sheet'!$B$3:$Z$634,17,FALSE)</f>
        <v>0.41194048314160003</v>
      </c>
      <c r="G347" s="120">
        <f>VLOOKUP(B347,'Master sheet'!$B$3:$Z$634,21,FALSE)</f>
        <v>0.11564625850340136</v>
      </c>
      <c r="H347" s="121">
        <f>VLOOKUP(B347,'Master sheet'!$B$3:$Z$634,22,FALSE)</f>
        <v>-1.3844657104897484</v>
      </c>
      <c r="I347" s="120">
        <f>VLOOKUP(B347,'Master sheet'!$B$3:$Z$634,24,FALSE)</f>
        <v>2.7498893315626383E-2</v>
      </c>
      <c r="J347" s="121">
        <f>-VLOOKUP(B347,'Master sheet'!$B$3:$Z$634,25,FALSE)</f>
        <v>-0.33601182925656975</v>
      </c>
      <c r="K347" s="185" t="str">
        <f>VLOOKUP(B347,RUC_PCON_2011_EN_LU!$A$2:$N$534,14)</f>
        <v>Predominantly Urban</v>
      </c>
      <c r="L347" s="185" t="str">
        <f>VLOOKUP(B347,'City and Town classifications'!$A$3:$G$634,4,FALSE)</f>
        <v>Core City (outside London)</v>
      </c>
      <c r="M347" s="188">
        <f t="shared" si="52"/>
        <v>1</v>
      </c>
      <c r="N347" s="188" t="str">
        <f>VLOOKUP(A347,'BRES data'!$A$11:$AB$643,28,FALSE)</f>
        <v>Mid</v>
      </c>
      <c r="O347" s="188" t="str">
        <f>IF(ISNUMBER(MATCH(A347,'Red Wall MP List'!$A$3:$A$52,0)),"Yes","No")</f>
        <v>No</v>
      </c>
      <c r="P347" s="121"/>
      <c r="Q347" s="121">
        <f t="shared" si="47"/>
        <v>-5.3626346361441202E-2</v>
      </c>
      <c r="R347" s="121">
        <f t="shared" si="48"/>
        <v>1.2138081755919394</v>
      </c>
      <c r="S347" s="186">
        <f t="shared" si="53"/>
        <v>95.98022000767169</v>
      </c>
      <c r="T347" s="121"/>
      <c r="U347" s="121"/>
      <c r="V347" s="121"/>
      <c r="W347" s="121"/>
      <c r="X347" s="121"/>
      <c r="Y347" s="121"/>
      <c r="Z347" s="121"/>
      <c r="AA347" s="121"/>
      <c r="AB347" s="121"/>
      <c r="AC347" s="121"/>
      <c r="AD347" s="121"/>
      <c r="AE347" s="145">
        <f t="shared" si="49"/>
        <v>-0.16178541318959944</v>
      </c>
      <c r="AF347" s="121">
        <f t="shared" si="50"/>
        <v>1.0474676745709444</v>
      </c>
      <c r="AG347" s="186">
        <f t="shared" si="51"/>
        <v>86.621046096378663</v>
      </c>
    </row>
    <row r="348" spans="1:33">
      <c r="A348" s="209" t="str">
        <f>'Master sheet'!A421</f>
        <v>Eastleigh</v>
      </c>
      <c r="B348" s="142" t="str">
        <f>VLOOKUP('Master sheet'!A421,Westminster_Parliamentary_Const!$A$2:$C$651,2,FALSE)</f>
        <v>E14000685</v>
      </c>
      <c r="C348" s="120">
        <f>VLOOKUP(B348,'Master sheet'!$B$3:$Z$634,9,FALSE)</f>
        <v>8.4994413075436925E-2</v>
      </c>
      <c r="D348" s="121">
        <f>VLOOKUP(B348,'Master sheet'!$B$3:$Z$634,10,FALSE)</f>
        <v>-0.43697854012727066</v>
      </c>
      <c r="E348" s="120">
        <f>VLOOKUP(B348,'Master sheet'!$B$3:$Z$634,16,FALSE)</f>
        <v>0.29746916869895634</v>
      </c>
      <c r="F348" s="121">
        <f>VLOOKUP(B348,'Master sheet'!$B$3:$Z$634,17,FALSE)</f>
        <v>-0.46567173812054763</v>
      </c>
      <c r="G348" s="120">
        <f>VLOOKUP(B348,'Master sheet'!$B$3:$Z$634,21,FALSE)</f>
        <v>0.17365269461077845</v>
      </c>
      <c r="H348" s="121">
        <f>VLOOKUP(B348,'Master sheet'!$B$3:$Z$634,22,FALSE)</f>
        <v>0.27551377017291939</v>
      </c>
      <c r="I348" s="120">
        <f>VLOOKUP(B348,'Master sheet'!$B$3:$Z$634,24,FALSE)</f>
        <v>2.1033568904593736E-2</v>
      </c>
      <c r="J348" s="121">
        <f>-VLOOKUP(B348,'Master sheet'!$B$3:$Z$634,25,FALSE)</f>
        <v>0.34480836171965434</v>
      </c>
      <c r="K348" s="185" t="str">
        <f>VLOOKUP(B348,RUC_PCON_2011_EN_LU!$A$2:$N$534,14)</f>
        <v>Predominantly Urban</v>
      </c>
      <c r="L348" s="185" t="str">
        <f>VLOOKUP(B348,'City and Town classifications'!$A$3:$G$634,4,FALSE)</f>
        <v>Large Town</v>
      </c>
      <c r="M348" s="188">
        <f t="shared" si="52"/>
        <v>3</v>
      </c>
      <c r="N348" s="188" t="str">
        <f>VLOOKUP(A348,'BRES data'!$A$11:$AB$643,28,FALSE)</f>
        <v>High</v>
      </c>
      <c r="O348" s="188" t="str">
        <f>IF(ISNUMBER(MATCH(A348,'Red Wall MP List'!$A$3:$A$52,0)),"Yes","No")</f>
        <v>No</v>
      </c>
      <c r="P348" s="121"/>
      <c r="Q348" s="121">
        <f t="shared" si="47"/>
        <v>-6.2416387460476806E-2</v>
      </c>
      <c r="R348" s="121">
        <f t="shared" si="48"/>
        <v>1.2050181344929038</v>
      </c>
      <c r="S348" s="186">
        <f t="shared" si="53"/>
        <v>95.285159539694149</v>
      </c>
      <c r="T348" s="121"/>
      <c r="U348" s="121"/>
      <c r="V348" s="121"/>
      <c r="W348" s="121"/>
      <c r="X348" s="121"/>
      <c r="Y348" s="121"/>
      <c r="Z348" s="121"/>
      <c r="AA348" s="121"/>
      <c r="AB348" s="121"/>
      <c r="AC348" s="121"/>
      <c r="AD348" s="121"/>
      <c r="AE348" s="145">
        <f t="shared" si="49"/>
        <v>-7.0582036588811153E-2</v>
      </c>
      <c r="AF348" s="121">
        <f t="shared" si="50"/>
        <v>1.1386710511717326</v>
      </c>
      <c r="AG348" s="186">
        <f t="shared" si="51"/>
        <v>94.163170861153148</v>
      </c>
    </row>
    <row r="349" spans="1:33">
      <c r="A349" s="209" t="str">
        <f>'Master sheet'!A404</f>
        <v>Bexhill and Battle</v>
      </c>
      <c r="B349" s="142" t="str">
        <f>VLOOKUP('Master sheet'!A404,Westminster_Parliamentary_Const!$A$2:$C$651,2,FALSE)</f>
        <v>E14000557</v>
      </c>
      <c r="C349" s="120">
        <f>VLOOKUP(B349,'Master sheet'!$B$3:$Z$634,9,FALSE)</f>
        <v>9.7587653168677013E-2</v>
      </c>
      <c r="D349" s="121">
        <f>VLOOKUP(B349,'Master sheet'!$B$3:$Z$634,10,FALSE)</f>
        <v>3.9016173734189287E-2</v>
      </c>
      <c r="E349" s="120">
        <f>VLOOKUP(B349,'Master sheet'!$B$3:$Z$634,16,FALSE)</f>
        <v>0.1238721009074336</v>
      </c>
      <c r="F349" s="121">
        <f>VLOOKUP(B349,'Master sheet'!$B$3:$Z$634,17,FALSE)</f>
        <v>-1.0426767802441432</v>
      </c>
      <c r="G349" s="120">
        <f>VLOOKUP(B349,'Master sheet'!$B$3:$Z$634,21,FALSE)</f>
        <v>0.20363636363636364</v>
      </c>
      <c r="H349" s="121">
        <f>VLOOKUP(B349,'Master sheet'!$B$3:$Z$634,22,FALSE)</f>
        <v>1.1335612331357807</v>
      </c>
      <c r="I349" s="120">
        <f>VLOOKUP(B349,'Master sheet'!$B$3:$Z$634,24,FALSE)</f>
        <v>2.6891314665401067E-2</v>
      </c>
      <c r="J349" s="121">
        <f>-VLOOKUP(B349,'Master sheet'!$B$3:$Z$634,25,FALSE)</f>
        <v>-0.27203177406032836</v>
      </c>
      <c r="K349" s="185" t="str">
        <f>VLOOKUP(B349,RUC_PCON_2011_EN_LU!$A$2:$N$534,14)</f>
        <v>Predominantly Rural</v>
      </c>
      <c r="L349" s="185" t="str">
        <f>VLOOKUP(B349,'City and Town classifications'!$A$3:$G$634,4,FALSE)</f>
        <v>Village or smaller</v>
      </c>
      <c r="M349" s="188">
        <f t="shared" si="52"/>
        <v>3</v>
      </c>
      <c r="N349" s="188" t="str">
        <f>VLOOKUP(A349,'BRES data'!$A$11:$AB$643,28,FALSE)</f>
        <v>High</v>
      </c>
      <c r="O349" s="188" t="str">
        <f>IF(ISNUMBER(MATCH(A349,'Red Wall MP List'!$A$3:$A$52,0)),"Yes","No")</f>
        <v>No</v>
      </c>
      <c r="P349" s="121"/>
      <c r="Q349" s="121">
        <f t="shared" si="47"/>
        <v>-6.2524457960106777E-2</v>
      </c>
      <c r="R349" s="121">
        <f t="shared" si="48"/>
        <v>1.2049100639932739</v>
      </c>
      <c r="S349" s="186">
        <f t="shared" si="53"/>
        <v>95.276614012864286</v>
      </c>
      <c r="T349" s="121"/>
      <c r="U349" s="121"/>
      <c r="V349" s="121"/>
      <c r="W349" s="121"/>
      <c r="X349" s="121"/>
      <c r="Y349" s="121"/>
      <c r="Z349" s="121"/>
      <c r="AA349" s="121"/>
      <c r="AB349" s="121"/>
      <c r="AC349" s="121"/>
      <c r="AD349" s="121"/>
      <c r="AE349" s="145">
        <f t="shared" si="49"/>
        <v>-3.5532786858625418E-2</v>
      </c>
      <c r="AF349" s="121">
        <f t="shared" si="50"/>
        <v>1.1737203009019184</v>
      </c>
      <c r="AG349" s="186">
        <f t="shared" si="51"/>
        <v>97.061592216032182</v>
      </c>
    </row>
    <row r="350" spans="1:33">
      <c r="A350" s="209" t="str">
        <f>'Master sheet'!A534</f>
        <v>Weston-Super-Mare</v>
      </c>
      <c r="B350" s="142" t="str">
        <f>VLOOKUP('Master sheet'!A534,Westminster_Parliamentary_Const!$A$2:$C$651,2,FALSE)</f>
        <v>E14001038</v>
      </c>
      <c r="C350" s="120">
        <f>VLOOKUP(B350,'Master sheet'!$B$3:$Z$634,9,FALSE)</f>
        <v>0.11362167348670681</v>
      </c>
      <c r="D350" s="121">
        <f>VLOOKUP(B350,'Master sheet'!$B$3:$Z$634,10,FALSE)</f>
        <v>0.64506424848075572</v>
      </c>
      <c r="E350" s="120">
        <f>VLOOKUP(B350,'Master sheet'!$B$3:$Z$634,16,FALSE)</f>
        <v>5.0413528585420468E-2</v>
      </c>
      <c r="F350" s="121">
        <f>VLOOKUP(B350,'Master sheet'!$B$3:$Z$634,17,FALSE)</f>
        <v>-1.2868396981795132</v>
      </c>
      <c r="G350" s="120">
        <f>VLOOKUP(B350,'Master sheet'!$B$3:$Z$634,21,FALSE)</f>
        <v>0.19243421052631579</v>
      </c>
      <c r="H350" s="121">
        <f>VLOOKUP(B350,'Master sheet'!$B$3:$Z$634,22,FALSE)</f>
        <v>0.81298742185217343</v>
      </c>
      <c r="I350" s="120">
        <f>VLOOKUP(B350,'Master sheet'!$B$3:$Z$634,24,FALSE)</f>
        <v>2.9988826815642522E-2</v>
      </c>
      <c r="J350" s="121">
        <f>-VLOOKUP(B350,'Master sheet'!$B$3:$Z$634,25,FALSE)</f>
        <v>-0.59821011865815721</v>
      </c>
      <c r="K350" s="185" t="str">
        <f>VLOOKUP(B350,RUC_PCON_2011_EN_LU!$A$2:$N$534,14)</f>
        <v>Predominantly Urban</v>
      </c>
      <c r="L350" s="185" t="str">
        <f>VLOOKUP(B350,'City and Town classifications'!$A$3:$G$634,4,FALSE)</f>
        <v>Large Town</v>
      </c>
      <c r="M350" s="188">
        <f t="shared" si="52"/>
        <v>3</v>
      </c>
      <c r="N350" s="188" t="str">
        <f>VLOOKUP(A350,'BRES data'!$A$11:$AB$643,28,FALSE)</f>
        <v>High</v>
      </c>
      <c r="O350" s="188" t="str">
        <f>IF(ISNUMBER(MATCH(A350,'Red Wall MP List'!$A$3:$A$52,0)),"Yes","No")</f>
        <v>No</v>
      </c>
      <c r="P350" s="121"/>
      <c r="Q350" s="121">
        <f t="shared" si="47"/>
        <v>-6.3357336113690446E-2</v>
      </c>
      <c r="R350" s="121">
        <f t="shared" si="48"/>
        <v>1.2040771858396901</v>
      </c>
      <c r="S350" s="186">
        <f t="shared" si="53"/>
        <v>95.210755312924675</v>
      </c>
      <c r="T350" s="121"/>
      <c r="U350" s="121"/>
      <c r="V350" s="121"/>
      <c r="W350" s="121"/>
      <c r="X350" s="121"/>
      <c r="Y350" s="121"/>
      <c r="Z350" s="121"/>
      <c r="AA350" s="121"/>
      <c r="AB350" s="121"/>
      <c r="AC350" s="121"/>
      <c r="AD350" s="121"/>
      <c r="AE350" s="145">
        <f t="shared" si="49"/>
        <v>-0.1067495366261853</v>
      </c>
      <c r="AF350" s="121">
        <f t="shared" si="50"/>
        <v>1.1025035511343586</v>
      </c>
      <c r="AG350" s="186">
        <f t="shared" si="51"/>
        <v>91.17227504261497</v>
      </c>
    </row>
    <row r="351" spans="1:33" ht="29">
      <c r="A351" s="209" t="str">
        <f>'Master sheet'!A487</f>
        <v>Bristol South</v>
      </c>
      <c r="B351" s="142" t="str">
        <f>VLOOKUP('Master sheet'!A487,Westminster_Parliamentary_Const!$A$2:$C$651,2,FALSE)</f>
        <v>E14000601</v>
      </c>
      <c r="C351" s="120">
        <f>VLOOKUP(B351,'Master sheet'!$B$3:$Z$634,9,FALSE)</f>
        <v>9.6584305808995935E-2</v>
      </c>
      <c r="D351" s="121">
        <f>VLOOKUP(B351,'Master sheet'!$B$3:$Z$634,10,FALSE)</f>
        <v>1.0920147537367419E-3</v>
      </c>
      <c r="E351" s="120">
        <f>VLOOKUP(B351,'Master sheet'!$B$3:$Z$634,16,FALSE)</f>
        <v>0.41576369057023232</v>
      </c>
      <c r="F351" s="121">
        <f>VLOOKUP(B351,'Master sheet'!$B$3:$Z$634,17,FALSE)</f>
        <v>-7.248228830047769E-2</v>
      </c>
      <c r="G351" s="120">
        <f>VLOOKUP(B351,'Master sheet'!$B$3:$Z$634,21,FALSE)</f>
        <v>0.1396103896103896</v>
      </c>
      <c r="H351" s="121">
        <f>VLOOKUP(B351,'Master sheet'!$B$3:$Z$634,22,FALSE)</f>
        <v>-0.69868032909047095</v>
      </c>
      <c r="I351" s="120">
        <f>VLOOKUP(B351,'Master sheet'!$B$3:$Z$634,24,FALSE)</f>
        <v>2.2486005454284586E-2</v>
      </c>
      <c r="J351" s="121">
        <f>-VLOOKUP(B351,'Master sheet'!$B$3:$Z$634,25,FALSE)</f>
        <v>0.19186195620689017</v>
      </c>
      <c r="K351" s="185" t="str">
        <f>VLOOKUP(B351,RUC_PCON_2011_EN_LU!$A$2:$N$534,14)</f>
        <v>Predominantly Urban</v>
      </c>
      <c r="L351" s="185" t="str">
        <f>VLOOKUP(B351,'City and Town classifications'!$A$3:$G$634,4,FALSE)</f>
        <v>Core City (outside London)</v>
      </c>
      <c r="M351" s="188">
        <f t="shared" si="52"/>
        <v>1</v>
      </c>
      <c r="N351" s="188" t="str">
        <f>VLOOKUP(A351,'BRES data'!$A$11:$AB$643,28,FALSE)</f>
        <v>Very low</v>
      </c>
      <c r="O351" s="188" t="str">
        <f>IF(ISNUMBER(MATCH(A351,'Red Wall MP List'!$A$3:$A$52,0)),"Yes","No")</f>
        <v>No</v>
      </c>
      <c r="P351" s="121"/>
      <c r="Q351" s="121">
        <f t="shared" si="47"/>
        <v>-6.4209112578282476E-2</v>
      </c>
      <c r="R351" s="121">
        <f t="shared" si="48"/>
        <v>1.2032254093750983</v>
      </c>
      <c r="S351" s="186">
        <f t="shared" si="53"/>
        <v>95.143402254910356</v>
      </c>
      <c r="T351" s="121"/>
      <c r="U351" s="121"/>
      <c r="V351" s="121"/>
      <c r="W351" s="121"/>
      <c r="X351" s="121"/>
      <c r="Y351" s="121"/>
      <c r="Z351" s="121"/>
      <c r="AA351" s="121"/>
      <c r="AB351" s="121"/>
      <c r="AC351" s="121"/>
      <c r="AD351" s="121"/>
      <c r="AE351" s="145">
        <f t="shared" si="49"/>
        <v>-0.14455216160758044</v>
      </c>
      <c r="AF351" s="121">
        <f t="shared" si="50"/>
        <v>1.0647009261529634</v>
      </c>
      <c r="AG351" s="186">
        <f t="shared" si="51"/>
        <v>88.046161463578912</v>
      </c>
    </row>
    <row r="352" spans="1:33" ht="29">
      <c r="A352" s="209" t="str">
        <f>'Master sheet'!A164</f>
        <v>Bolsover</v>
      </c>
      <c r="B352" s="142" t="str">
        <f>VLOOKUP('Master sheet'!A164,Westminster_Parliamentary_Const!$A$2:$C$651,2,FALSE)</f>
        <v>E14000577</v>
      </c>
      <c r="C352" s="120">
        <f>VLOOKUP(B352,'Master sheet'!$B$3:$Z$634,9,FALSE)</f>
        <v>7.6113645893539125E-2</v>
      </c>
      <c r="D352" s="121">
        <f>VLOOKUP(B352,'Master sheet'!$B$3:$Z$634,10,FALSE)</f>
        <v>-0.77265055164452912</v>
      </c>
      <c r="E352" s="120">
        <f>VLOOKUP(B352,'Master sheet'!$B$3:$Z$634,16,FALSE)</f>
        <v>0.38597542306814253</v>
      </c>
      <c r="F352" s="121">
        <f>VLOOKUP(B352,'Master sheet'!$B$3:$Z$634,17,FALSE)</f>
        <v>-0.17149306517300963</v>
      </c>
      <c r="G352" s="120">
        <f>VLOOKUP(B352,'Master sheet'!$B$3:$Z$634,21,FALSE)</f>
        <v>0.14912280701754385</v>
      </c>
      <c r="H352" s="121">
        <f>VLOOKUP(B352,'Master sheet'!$B$3:$Z$634,22,FALSE)</f>
        <v>-0.42646195528546044</v>
      </c>
      <c r="I352" s="120">
        <f>VLOOKUP(B352,'Master sheet'!$B$3:$Z$634,24,FALSE)</f>
        <v>1.597791798107262E-2</v>
      </c>
      <c r="J352" s="121">
        <f>-VLOOKUP(B352,'Master sheet'!$B$3:$Z$634,25,FALSE)</f>
        <v>0.87718524003797105</v>
      </c>
      <c r="K352" s="185" t="str">
        <f>VLOOKUP(B352,RUC_PCON_2011_EN_LU!$A$2:$N$534,14)</f>
        <v>Urban with Significant Rural</v>
      </c>
      <c r="L352" s="185" t="str">
        <f>VLOOKUP(B352,'City and Town classifications'!$A$3:$G$634,4,FALSE)</f>
        <v>Small Town</v>
      </c>
      <c r="M352" s="188">
        <f t="shared" si="52"/>
        <v>3</v>
      </c>
      <c r="N352" s="188" t="str">
        <f>VLOOKUP(A352,'BRES data'!$A$11:$AB$643,28,FALSE)</f>
        <v>Low</v>
      </c>
      <c r="O352" s="188" t="str">
        <f>IF(ISNUMBER(MATCH(A352,'Red Wall MP List'!$A$3:$A$52,0)),"Yes","No")</f>
        <v>Yes</v>
      </c>
      <c r="P352" s="121"/>
      <c r="Q352" s="121">
        <f t="shared" si="47"/>
        <v>-6.4814273945264358E-2</v>
      </c>
      <c r="R352" s="121">
        <f t="shared" si="48"/>
        <v>1.2026202480081163</v>
      </c>
      <c r="S352" s="186">
        <f t="shared" si="53"/>
        <v>95.095549948169435</v>
      </c>
      <c r="T352" s="121"/>
      <c r="U352" s="121"/>
      <c r="V352" s="121"/>
      <c r="W352" s="121"/>
      <c r="X352" s="121"/>
      <c r="Y352" s="121"/>
      <c r="Z352" s="121"/>
      <c r="AA352" s="121"/>
      <c r="AB352" s="121"/>
      <c r="AC352" s="121"/>
      <c r="AD352" s="121"/>
      <c r="AE352" s="145">
        <f t="shared" si="49"/>
        <v>-0.12335508301625706</v>
      </c>
      <c r="AF352" s="121">
        <f t="shared" si="50"/>
        <v>1.0858980047442868</v>
      </c>
      <c r="AG352" s="186">
        <f t="shared" si="51"/>
        <v>89.79906817978825</v>
      </c>
    </row>
    <row r="353" spans="1:33" ht="29">
      <c r="A353" s="209" t="str">
        <f>'Master sheet'!A179</f>
        <v>Harborough</v>
      </c>
      <c r="B353" s="142" t="str">
        <f>VLOOKUP('Master sheet'!A179,Westminster_Parliamentary_Const!$A$2:$C$651,2,FALSE)</f>
        <v>E14000728</v>
      </c>
      <c r="C353" s="120">
        <f>VLOOKUP(B353,'Master sheet'!$B$3:$Z$634,9,FALSE)</f>
        <v>8.6919540202482229E-2</v>
      </c>
      <c r="D353" s="121">
        <f>VLOOKUP(B353,'Master sheet'!$B$3:$Z$634,10,FALSE)</f>
        <v>-0.36421328438687145</v>
      </c>
      <c r="E353" s="120">
        <f>VLOOKUP(B353,'Master sheet'!$B$3:$Z$634,16,FALSE)</f>
        <v>0.16950870835626369</v>
      </c>
      <c r="F353" s="121">
        <f>VLOOKUP(B353,'Master sheet'!$B$3:$Z$634,17,FALSE)</f>
        <v>-0.89098900729734642</v>
      </c>
      <c r="G353" s="120">
        <f>VLOOKUP(B353,'Master sheet'!$B$3:$Z$634,21,FALSE)</f>
        <v>0.17983193277310924</v>
      </c>
      <c r="H353" s="121">
        <f>VLOOKUP(B353,'Master sheet'!$B$3:$Z$634,22,FALSE)</f>
        <v>0.45234601921178591</v>
      </c>
      <c r="I353" s="120">
        <f>VLOOKUP(B353,'Master sheet'!$B$3:$Z$634,24,FALSE)</f>
        <v>2.0618101545254008E-2</v>
      </c>
      <c r="J353" s="121">
        <f>-VLOOKUP(B353,'Master sheet'!$B$3:$Z$634,25,FALSE)</f>
        <v>0.3885584582263944</v>
      </c>
      <c r="K353" s="185" t="str">
        <f>VLOOKUP(B353,RUC_PCON_2011_EN_LU!$A$2:$N$534,14)</f>
        <v>Urban with Significant Rural</v>
      </c>
      <c r="L353" s="185" t="str">
        <f>VLOOKUP(B353,'City and Town classifications'!$A$3:$G$634,4,FALSE)</f>
        <v>Medium Town</v>
      </c>
      <c r="M353" s="188">
        <f t="shared" si="52"/>
        <v>3</v>
      </c>
      <c r="N353" s="188" t="str">
        <f>VLOOKUP(A353,'BRES data'!$A$11:$AB$643,28,FALSE)</f>
        <v>High</v>
      </c>
      <c r="O353" s="188" t="str">
        <f>IF(ISNUMBER(MATCH(A353,'Red Wall MP List'!$A$3:$A$52,0)),"Yes","No")</f>
        <v>No</v>
      </c>
      <c r="P353" s="121"/>
      <c r="Q353" s="121">
        <f t="shared" si="47"/>
        <v>-6.4992106734419117E-2</v>
      </c>
      <c r="R353" s="121">
        <f t="shared" si="48"/>
        <v>1.2024424152189617</v>
      </c>
      <c r="S353" s="186">
        <f t="shared" si="53"/>
        <v>95.081488063786992</v>
      </c>
      <c r="T353" s="121"/>
      <c r="U353" s="121"/>
      <c r="V353" s="121"/>
      <c r="W353" s="121"/>
      <c r="X353" s="121"/>
      <c r="Y353" s="121"/>
      <c r="Z353" s="121"/>
      <c r="AA353" s="121"/>
      <c r="AB353" s="121"/>
      <c r="AC353" s="121"/>
      <c r="AD353" s="121"/>
      <c r="AE353" s="145">
        <f t="shared" si="49"/>
        <v>-0.10357445356150939</v>
      </c>
      <c r="AF353" s="121">
        <f t="shared" si="50"/>
        <v>1.1056786341990346</v>
      </c>
      <c r="AG353" s="186">
        <f t="shared" si="51"/>
        <v>91.434840678941427</v>
      </c>
    </row>
    <row r="354" spans="1:33" ht="29">
      <c r="A354" s="209" t="str">
        <f>'Master sheet'!A628</f>
        <v>Paisley and Renfrewshire South</v>
      </c>
      <c r="B354" s="142" t="str">
        <f>VLOOKUP('Master sheet'!A628,Westminster_Parliamentary_Const!$A$2:$C$651,2,FALSE)</f>
        <v>S14000053</v>
      </c>
      <c r="C354" s="120">
        <f>VLOOKUP(B354,'Master sheet'!$B$3:$Z$634,9,FALSE)</f>
        <v>9.0913912548310299E-2</v>
      </c>
      <c r="D354" s="121">
        <f>VLOOKUP(B354,'Master sheet'!$B$3:$Z$634,10,FALSE)</f>
        <v>-0.21323544963335492</v>
      </c>
      <c r="E354" s="120">
        <f>VLOOKUP(B354,'Master sheet'!$B$3:$Z$634,16,FALSE)</f>
        <v>1.0999269496912329</v>
      </c>
      <c r="F354" s="121">
        <f>VLOOKUP(B354,'Master sheet'!$B$3:$Z$634,17,FALSE)</f>
        <v>2.2015518020829723</v>
      </c>
      <c r="G354" s="120">
        <f>VLOOKUP(B354,'Master sheet'!$B$3:$Z$634,21,FALSE)</f>
        <v>0.143646408839779</v>
      </c>
      <c r="H354" s="121">
        <f>VLOOKUP(B354,'Master sheet'!$B$3:$Z$634,22,FALSE)</f>
        <v>-0.58318091981898312</v>
      </c>
      <c r="I354" s="120">
        <f>VLOOKUP(B354,'Master sheet'!$B$3:$Z$634,24,FALSE)</f>
        <v>3.1901060070671283E-2</v>
      </c>
      <c r="J354" s="121">
        <f>-VLOOKUP(B354,'Master sheet'!$B$3:$Z$634,25,FALSE)</f>
        <v>-0.79957464843460346</v>
      </c>
      <c r="K354" s="185" t="str">
        <f>VLOOKUP(B354,RUC_PCON_2011_EN_LU!$A$2:$N$534,14)</f>
        <v>Urban with Significant Rural</v>
      </c>
      <c r="L354" s="185" t="str">
        <f>VLOOKUP(B354,'City and Town classifications'!$A$3:$G$634,4,FALSE)</f>
        <v>Large Town in Conurbation</v>
      </c>
      <c r="M354" s="188">
        <f t="shared" si="52"/>
        <v>2</v>
      </c>
      <c r="N354" s="188" t="str">
        <f>VLOOKUP(A354,'BRES data'!$A$11:$AB$643,28,FALSE)</f>
        <v>High</v>
      </c>
      <c r="O354" s="188" t="str">
        <f>IF(ISNUMBER(MATCH(A354,'Red Wall MP List'!$A$3:$A$52,0)),"Yes","No")</f>
        <v>No</v>
      </c>
      <c r="P354" s="121"/>
      <c r="Q354" s="121">
        <f t="shared" si="47"/>
        <v>-6.7874885645321292E-2</v>
      </c>
      <c r="R354" s="121">
        <f t="shared" si="48"/>
        <v>1.1995596363080594</v>
      </c>
      <c r="S354" s="186">
        <f t="shared" si="53"/>
        <v>94.853536267394674</v>
      </c>
      <c r="T354" s="121"/>
      <c r="U354" s="121"/>
      <c r="V354" s="121"/>
      <c r="W354" s="121"/>
      <c r="X354" s="121"/>
      <c r="Y354" s="121"/>
      <c r="Z354" s="121"/>
      <c r="AA354" s="121"/>
      <c r="AB354" s="121"/>
      <c r="AC354" s="121"/>
      <c r="AD354" s="121"/>
      <c r="AE354" s="145">
        <f t="shared" si="49"/>
        <v>0.15139019604900775</v>
      </c>
      <c r="AF354" s="121">
        <f t="shared" si="50"/>
        <v>1.3606432838095517</v>
      </c>
      <c r="AG354" s="186">
        <f t="shared" si="51"/>
        <v>112.51931440831552</v>
      </c>
    </row>
    <row r="355" spans="1:33" ht="29">
      <c r="A355" s="209" t="str">
        <f>'Master sheet'!A622</f>
        <v>Na h-Eileanan An Iar</v>
      </c>
      <c r="B355" s="142" t="str">
        <f>VLOOKUP('Master sheet'!A622,Westminster_Parliamentary_Const!$A$2:$C$651,2,FALSE)</f>
        <v>S14000027</v>
      </c>
      <c r="C355" s="120">
        <f>VLOOKUP(B355,'Master sheet'!$B$3:$Z$634,9,FALSE)</f>
        <v>0.11662162843998122</v>
      </c>
      <c r="D355" s="121">
        <f>VLOOKUP(B355,'Master sheet'!$B$3:$Z$634,10,FALSE)</f>
        <v>0.75845545590700336</v>
      </c>
      <c r="E355" s="120">
        <f>VLOOKUP(B355,'Master sheet'!$B$3:$Z$634,16,FALSE)</f>
        <v>-1.4342625961556875E-2</v>
      </c>
      <c r="F355" s="121">
        <f>VLOOKUP(B355,'Master sheet'!$B$3:$Z$634,17,FALSE)</f>
        <v>-1.5020773641003045</v>
      </c>
      <c r="G355" s="120">
        <f>VLOOKUP(B355,'Master sheet'!$B$3:$Z$634,21,FALSE)</f>
        <v>0.14473684210526316</v>
      </c>
      <c r="H355" s="121">
        <f>VLOOKUP(B355,'Master sheet'!$B$3:$Z$634,22,FALSE)</f>
        <v>-0.551975816261423</v>
      </c>
      <c r="I355" s="120">
        <f>VLOOKUP(B355,'Master sheet'!$B$3:$Z$634,24,FALSE)</f>
        <v>2.3788214443952294E-2</v>
      </c>
      <c r="J355" s="121">
        <f>-VLOOKUP(B355,'Master sheet'!$B$3:$Z$634,25,FALSE)</f>
        <v>5.4735013044741709E-2</v>
      </c>
      <c r="K355" s="185" t="str">
        <f>VLOOKUP(B355,RUC_PCON_2011_EN_LU!$A$2:$N$534,14)</f>
        <v>Urban with Significant Rural</v>
      </c>
      <c r="L355" s="185" t="str">
        <f>VLOOKUP(B355,'City and Town classifications'!$A$3:$G$634,4,FALSE)</f>
        <v>Village or smaller</v>
      </c>
      <c r="M355" s="188">
        <f t="shared" si="52"/>
        <v>3</v>
      </c>
      <c r="N355" s="188" t="str">
        <f>VLOOKUP(A355,'BRES data'!$A$11:$AB$643,28,FALSE)</f>
        <v>Very high</v>
      </c>
      <c r="O355" s="188" t="str">
        <f>IF(ISNUMBER(MATCH(A355,'Red Wall MP List'!$A$3:$A$52,0)),"Yes","No")</f>
        <v>No</v>
      </c>
      <c r="P355" s="121"/>
      <c r="Q355" s="121">
        <f t="shared" si="47"/>
        <v>-7.1278707076372891E-2</v>
      </c>
      <c r="R355" s="121">
        <f t="shared" si="48"/>
        <v>1.1961558148770077</v>
      </c>
      <c r="S355" s="186">
        <f t="shared" si="53"/>
        <v>94.584383746931664</v>
      </c>
      <c r="T355" s="121"/>
      <c r="U355" s="121"/>
      <c r="V355" s="121"/>
      <c r="W355" s="121"/>
      <c r="X355" s="121"/>
      <c r="Y355" s="121"/>
      <c r="Z355" s="121"/>
      <c r="AA355" s="121"/>
      <c r="AB355" s="121"/>
      <c r="AC355" s="121"/>
      <c r="AD355" s="121"/>
      <c r="AE355" s="145">
        <f t="shared" si="49"/>
        <v>-0.3102156778524956</v>
      </c>
      <c r="AF355" s="121">
        <f t="shared" si="50"/>
        <v>0.89903740990804826</v>
      </c>
      <c r="AG355" s="186">
        <f t="shared" si="51"/>
        <v>74.346505211163404</v>
      </c>
    </row>
    <row r="356" spans="1:33" ht="29">
      <c r="A356" s="209" t="str">
        <f>'Master sheet'!A18</f>
        <v>Newcastle upon Tyne East</v>
      </c>
      <c r="B356" s="142" t="str">
        <f>VLOOKUP('Master sheet'!A18,Westminster_Parliamentary_Const!$A$2:$C$651,2,FALSE)</f>
        <v>E14000832</v>
      </c>
      <c r="C356" s="120">
        <f>VLOOKUP(B356,'Master sheet'!$B$3:$Z$634,9,FALSE)</f>
        <v>0.14542111959287532</v>
      </c>
      <c r="D356" s="121">
        <f>VLOOKUP(B356,'Master sheet'!$B$3:$Z$634,10,FALSE)</f>
        <v>1.8470081595147105</v>
      </c>
      <c r="E356" s="120">
        <f>VLOOKUP(B356,'Master sheet'!$B$3:$Z$634,16,FALSE)</f>
        <v>-0.17514879255881097</v>
      </c>
      <c r="F356" s="121">
        <f>VLOOKUP(B356,'Master sheet'!$B$3:$Z$634,17,FALSE)</f>
        <v>-2.0365677798175312</v>
      </c>
      <c r="G356" s="120">
        <f>VLOOKUP(B356,'Master sheet'!$B$3:$Z$634,21,FALSE)</f>
        <v>0.12866449511400652</v>
      </c>
      <c r="H356" s="121">
        <f>VLOOKUP(B356,'Master sheet'!$B$3:$Z$634,22,FALSE)</f>
        <v>-1.0119207465479321</v>
      </c>
      <c r="I356" s="120">
        <f>VLOOKUP(B356,'Master sheet'!$B$3:$Z$634,24,FALSE)</f>
        <v>2.9439538043478208E-2</v>
      </c>
      <c r="J356" s="121">
        <f>-VLOOKUP(B356,'Master sheet'!$B$3:$Z$634,25,FALSE)</f>
        <v>-0.54036818173572621</v>
      </c>
      <c r="K356" s="185" t="str">
        <f>VLOOKUP(B356,RUC_PCON_2011_EN_LU!$A$2:$N$534,14)</f>
        <v>Predominantly Urban</v>
      </c>
      <c r="L356" s="185" t="str">
        <f>VLOOKUP(B356,'City and Town classifications'!$A$3:$G$634,4,FALSE)</f>
        <v>Core City (outside London)</v>
      </c>
      <c r="M356" s="188">
        <f t="shared" si="52"/>
        <v>1</v>
      </c>
      <c r="N356" s="188" t="str">
        <f>VLOOKUP(A356,'BRES data'!$A$11:$AB$643,28,FALSE)</f>
        <v>Very low</v>
      </c>
      <c r="O356" s="188" t="str">
        <f>IF(ISNUMBER(MATCH(A356,'Red Wall MP List'!$A$3:$A$52,0)),"Yes","No")</f>
        <v>No</v>
      </c>
      <c r="P356" s="121"/>
      <c r="Q356" s="121">
        <f t="shared" si="47"/>
        <v>-7.253476180124907E-2</v>
      </c>
      <c r="R356" s="121">
        <f t="shared" si="48"/>
        <v>1.1948997601521316</v>
      </c>
      <c r="S356" s="186">
        <f t="shared" si="53"/>
        <v>94.485062938867003</v>
      </c>
      <c r="T356" s="121"/>
      <c r="U356" s="121"/>
      <c r="V356" s="121"/>
      <c r="W356" s="121"/>
      <c r="X356" s="121"/>
      <c r="Y356" s="121"/>
      <c r="Z356" s="121"/>
      <c r="AA356" s="121"/>
      <c r="AB356" s="121"/>
      <c r="AC356" s="121"/>
      <c r="AD356" s="121"/>
      <c r="AE356" s="145">
        <f t="shared" si="49"/>
        <v>-0.43546213714661974</v>
      </c>
      <c r="AF356" s="121">
        <f t="shared" si="50"/>
        <v>0.77379095061392411</v>
      </c>
      <c r="AG356" s="186">
        <f t="shared" si="51"/>
        <v>63.989164753503537</v>
      </c>
    </row>
    <row r="357" spans="1:33">
      <c r="A357" s="209" t="str">
        <f>'Master sheet'!A47</f>
        <v>Carlisle</v>
      </c>
      <c r="B357" s="142" t="str">
        <f>VLOOKUP('Master sheet'!A47,Westminster_Parliamentary_Const!$A$2:$C$651,2,FALSE)</f>
        <v>E14000620</v>
      </c>
      <c r="C357" s="120">
        <f>VLOOKUP(B357,'Master sheet'!$B$3:$Z$634,9,FALSE)</f>
        <v>8.8741846355481671E-2</v>
      </c>
      <c r="D357" s="121">
        <f>VLOOKUP(B357,'Master sheet'!$B$3:$Z$634,10,FALSE)</f>
        <v>-0.29533441846811853</v>
      </c>
      <c r="E357" s="120">
        <f>VLOOKUP(B357,'Master sheet'!$B$3:$Z$634,16,FALSE)</f>
        <v>0.32190330189330341</v>
      </c>
      <c r="F357" s="121">
        <f>VLOOKUP(B357,'Master sheet'!$B$3:$Z$634,17,FALSE)</f>
        <v>-0.38445712872409649</v>
      </c>
      <c r="G357" s="120">
        <f>VLOOKUP(B357,'Master sheet'!$B$3:$Z$634,21,FALSE)</f>
        <v>0.16722972972972974</v>
      </c>
      <c r="H357" s="121">
        <f>VLOOKUP(B357,'Master sheet'!$B$3:$Z$634,22,FALSE)</f>
        <v>9.1706754554495104E-2</v>
      </c>
      <c r="I357" s="120">
        <f>VLOOKUP(B357,'Master sheet'!$B$3:$Z$634,24,FALSE)</f>
        <v>2.222640673460341E-2</v>
      </c>
      <c r="J357" s="121">
        <f>-VLOOKUP(B357,'Master sheet'!$B$3:$Z$634,25,FALSE)</f>
        <v>0.21919856589176942</v>
      </c>
      <c r="K357" s="185" t="str">
        <f>VLOOKUP(B357,RUC_PCON_2011_EN_LU!$A$2:$N$534,14)</f>
        <v>Predominantly Urban</v>
      </c>
      <c r="L357" s="185" t="str">
        <f>VLOOKUP(B357,'City and Town classifications'!$A$3:$G$634,4,FALSE)</f>
        <v>Large Town</v>
      </c>
      <c r="M357" s="188">
        <f t="shared" si="52"/>
        <v>3</v>
      </c>
      <c r="N357" s="188" t="str">
        <f>VLOOKUP(A357,'BRES data'!$A$11:$AB$643,28,FALSE)</f>
        <v>Mid</v>
      </c>
      <c r="O357" s="188" t="str">
        <f>IF(ISNUMBER(MATCH(A357,'Red Wall MP List'!$A$3:$A$52,0)),"Yes","No")</f>
        <v>No</v>
      </c>
      <c r="P357" s="121"/>
      <c r="Q357" s="121">
        <f t="shared" si="47"/>
        <v>-7.4170346553716598E-2</v>
      </c>
      <c r="R357" s="121">
        <f t="shared" si="48"/>
        <v>1.193264175399664</v>
      </c>
      <c r="S357" s="186">
        <f t="shared" si="53"/>
        <v>94.355731313376452</v>
      </c>
      <c r="T357" s="121"/>
      <c r="U357" s="121"/>
      <c r="V357" s="121"/>
      <c r="W357" s="121"/>
      <c r="X357" s="121"/>
      <c r="Y357" s="121"/>
      <c r="Z357" s="121"/>
      <c r="AA357" s="121"/>
      <c r="AB357" s="121"/>
      <c r="AC357" s="121"/>
      <c r="AD357" s="121"/>
      <c r="AE357" s="145">
        <f t="shared" si="49"/>
        <v>-9.2221556686487627E-2</v>
      </c>
      <c r="AF357" s="121">
        <f t="shared" si="50"/>
        <v>1.1170315310740562</v>
      </c>
      <c r="AG357" s="186">
        <f t="shared" si="51"/>
        <v>92.373676146051665</v>
      </c>
    </row>
    <row r="358" spans="1:33">
      <c r="A358" s="209" t="str">
        <f>'Master sheet'!A28</f>
        <v>Sunderland Central</v>
      </c>
      <c r="B358" s="142" t="str">
        <f>VLOOKUP('Master sheet'!A28,Westminster_Parliamentary_Const!$A$2:$C$651,2,FALSE)</f>
        <v>E14000982</v>
      </c>
      <c r="C358" s="120">
        <f>VLOOKUP(B358,'Master sheet'!$B$3:$Z$634,9,FALSE)</f>
        <v>0.13936206896551726</v>
      </c>
      <c r="D358" s="121">
        <f>VLOOKUP(B358,'Master sheet'!$B$3:$Z$634,10,FALSE)</f>
        <v>1.6179903651831675</v>
      </c>
      <c r="E358" s="120">
        <f>VLOOKUP(B358,'Master sheet'!$B$3:$Z$634,16,FALSE)</f>
        <v>0.18099434512605586</v>
      </c>
      <c r="F358" s="121">
        <f>VLOOKUP(B358,'Master sheet'!$B$3:$Z$634,17,FALSE)</f>
        <v>-0.85281284215538056</v>
      </c>
      <c r="G358" s="120">
        <f>VLOOKUP(B358,'Master sheet'!$B$3:$Z$634,21,FALSE)</f>
        <v>0.12202852614896989</v>
      </c>
      <c r="H358" s="121">
        <f>VLOOKUP(B358,'Master sheet'!$B$3:$Z$634,22,FALSE)</f>
        <v>-1.2018233341829299</v>
      </c>
      <c r="I358" s="120">
        <f>VLOOKUP(B358,'Master sheet'!$B$3:$Z$634,24,FALSE)</f>
        <v>3.2041343669250599E-2</v>
      </c>
      <c r="J358" s="121">
        <f>-VLOOKUP(B358,'Master sheet'!$B$3:$Z$634,25,FALSE)</f>
        <v>-0.81434697853030968</v>
      </c>
      <c r="K358" s="185" t="str">
        <f>VLOOKUP(B358,RUC_PCON_2011_EN_LU!$A$2:$N$534,14)</f>
        <v>Predominantly Urban</v>
      </c>
      <c r="L358" s="185" t="str">
        <f>VLOOKUP(B358,'City and Town classifications'!$A$3:$G$634,4,FALSE)</f>
        <v>Other City</v>
      </c>
      <c r="M358" s="188">
        <f t="shared" si="52"/>
        <v>2</v>
      </c>
      <c r="N358" s="188" t="str">
        <f>VLOOKUP(A358,'BRES data'!$A$11:$AB$643,28,FALSE)</f>
        <v>Mid</v>
      </c>
      <c r="O358" s="188" t="str">
        <f>IF(ISNUMBER(MATCH(A358,'Red Wall MP List'!$A$3:$A$52,0)),"Yes","No")</f>
        <v>No</v>
      </c>
      <c r="P358" s="121"/>
      <c r="Q358" s="121">
        <f t="shared" si="47"/>
        <v>-7.4558233838765808E-2</v>
      </c>
      <c r="R358" s="121">
        <f t="shared" si="48"/>
        <v>1.1928762881146149</v>
      </c>
      <c r="S358" s="186">
        <f t="shared" si="53"/>
        <v>94.325059657256617</v>
      </c>
      <c r="T358" s="121"/>
      <c r="U358" s="121"/>
      <c r="V358" s="121"/>
      <c r="W358" s="121"/>
      <c r="X358" s="121"/>
      <c r="Y358" s="121"/>
      <c r="Z358" s="121"/>
      <c r="AA358" s="121"/>
      <c r="AB358" s="121"/>
      <c r="AC358" s="121"/>
      <c r="AD358" s="121"/>
      <c r="AE358" s="145">
        <f t="shared" si="49"/>
        <v>-0.31274819742136317</v>
      </c>
      <c r="AF358" s="121">
        <f t="shared" si="50"/>
        <v>0.89650489033918068</v>
      </c>
      <c r="AG358" s="186">
        <f t="shared" si="51"/>
        <v>74.137076796673469</v>
      </c>
    </row>
    <row r="359" spans="1:33">
      <c r="A359" s="209" t="str">
        <f>'Master sheet'!A65</f>
        <v>Leigh</v>
      </c>
      <c r="B359" s="142" t="str">
        <f>VLOOKUP('Master sheet'!A65,Westminster_Parliamentary_Const!$A$2:$C$651,2,FALSE)</f>
        <v>E14000785</v>
      </c>
      <c r="C359" s="120">
        <f>VLOOKUP(B359,'Master sheet'!$B$3:$Z$634,9,FALSE)</f>
        <v>9.0413139287421951E-2</v>
      </c>
      <c r="D359" s="121">
        <f>VLOOKUP(B359,'Master sheet'!$B$3:$Z$634,10,FALSE)</f>
        <v>-0.23216349541515272</v>
      </c>
      <c r="E359" s="120">
        <f>VLOOKUP(B359,'Master sheet'!$B$3:$Z$634,16,FALSE)</f>
        <v>0.33200968182445861</v>
      </c>
      <c r="F359" s="121">
        <f>VLOOKUP(B359,'Master sheet'!$B$3:$Z$634,17,FALSE)</f>
        <v>-0.35086536215752984</v>
      </c>
      <c r="G359" s="120">
        <f>VLOOKUP(B359,'Master sheet'!$B$3:$Z$634,21,FALSE)</f>
        <v>0.15326251896813353</v>
      </c>
      <c r="H359" s="121">
        <f>VLOOKUP(B359,'Master sheet'!$B$3:$Z$634,22,FALSE)</f>
        <v>-0.30799515478917971</v>
      </c>
      <c r="I359" s="120">
        <f>VLOOKUP(B359,'Master sheet'!$B$3:$Z$634,24,FALSE)</f>
        <v>2.1119760479041849E-2</v>
      </c>
      <c r="J359" s="121">
        <f>-VLOOKUP(B359,'Master sheet'!$B$3:$Z$634,25,FALSE)</f>
        <v>0.33573210189947106</v>
      </c>
      <c r="K359" s="185" t="str">
        <f>VLOOKUP(B359,RUC_PCON_2011_EN_LU!$A$2:$N$534,14)</f>
        <v>Predominantly Urban</v>
      </c>
      <c r="L359" s="185" t="str">
        <f>VLOOKUP(B359,'City and Town classifications'!$A$3:$G$634,4,FALSE)</f>
        <v>Medium Town</v>
      </c>
      <c r="M359" s="188">
        <f t="shared" si="52"/>
        <v>3</v>
      </c>
      <c r="N359" s="188" t="str">
        <f>VLOOKUP(A359,'BRES data'!$A$11:$AB$643,28,FALSE)</f>
        <v>Mid</v>
      </c>
      <c r="O359" s="188" t="str">
        <f>IF(ISNUMBER(MATCH(A359,'Red Wall MP List'!$A$3:$A$52,0)),"Yes","No")</f>
        <v>Yes</v>
      </c>
      <c r="P359" s="121"/>
      <c r="Q359" s="121">
        <f t="shared" si="47"/>
        <v>-7.5287217329678816E-2</v>
      </c>
      <c r="R359" s="121">
        <f t="shared" si="48"/>
        <v>1.1921473046237019</v>
      </c>
      <c r="S359" s="186">
        <f t="shared" si="53"/>
        <v>94.267416285555257</v>
      </c>
      <c r="T359" s="121"/>
      <c r="U359" s="121"/>
      <c r="V359" s="121"/>
      <c r="W359" s="121"/>
      <c r="X359" s="121"/>
      <c r="Y359" s="121"/>
      <c r="Z359" s="121"/>
      <c r="AA359" s="121"/>
      <c r="AB359" s="121"/>
      <c r="AC359" s="121"/>
      <c r="AD359" s="121"/>
      <c r="AE359" s="145">
        <f t="shared" si="49"/>
        <v>-0.13882297761559781</v>
      </c>
      <c r="AF359" s="121">
        <f t="shared" si="50"/>
        <v>1.070430110144946</v>
      </c>
      <c r="AG359" s="186">
        <f t="shared" si="51"/>
        <v>88.519940199392821</v>
      </c>
    </row>
    <row r="360" spans="1:33">
      <c r="A360" s="209" t="str">
        <f>'Master sheet'!A49</f>
        <v>Chorley</v>
      </c>
      <c r="B360" s="142" t="str">
        <f>VLOOKUP('Master sheet'!A49,Westminster_Parliamentary_Const!$A$2:$C$651,2,FALSE)</f>
        <v>E14000637</v>
      </c>
      <c r="C360" s="120">
        <f>VLOOKUP(B360,'Master sheet'!$B$3:$Z$634,9,FALSE)</f>
        <v>8.0717624194090953E-2</v>
      </c>
      <c r="D360" s="121">
        <f>VLOOKUP(B360,'Master sheet'!$B$3:$Z$634,10,FALSE)</f>
        <v>-0.59863105248704895</v>
      </c>
      <c r="E360" s="120">
        <f>VLOOKUP(B360,'Master sheet'!$B$3:$Z$634,16,FALSE)</f>
        <v>1.031348242823914</v>
      </c>
      <c r="F360" s="121">
        <f>VLOOKUP(B360,'Master sheet'!$B$3:$Z$634,17,FALSE)</f>
        <v>1.9736086683182934</v>
      </c>
      <c r="G360" s="120">
        <f>VLOOKUP(B360,'Master sheet'!$B$3:$Z$634,21,FALSE)</f>
        <v>0.1630971993410214</v>
      </c>
      <c r="H360" s="121">
        <f>VLOOKUP(B360,'Master sheet'!$B$3:$Z$634,22,FALSE)</f>
        <v>-2.6554530034204816E-2</v>
      </c>
      <c r="I360" s="120">
        <f>VLOOKUP(B360,'Master sheet'!$B$3:$Z$634,24,FALSE)</f>
        <v>3.0059196035242319E-2</v>
      </c>
      <c r="J360" s="121">
        <f>-VLOOKUP(B360,'Master sheet'!$B$3:$Z$634,25,FALSE)</f>
        <v>-0.60562023182201163</v>
      </c>
      <c r="K360" s="185" t="str">
        <f>VLOOKUP(B360,RUC_PCON_2011_EN_LU!$A$2:$N$534,14)</f>
        <v>Predominantly Urban</v>
      </c>
      <c r="L360" s="185" t="str">
        <f>VLOOKUP(B360,'City and Town classifications'!$A$3:$G$634,4,FALSE)</f>
        <v>Medium Town</v>
      </c>
      <c r="M360" s="188">
        <f t="shared" si="52"/>
        <v>3</v>
      </c>
      <c r="N360" s="188" t="str">
        <f>VLOOKUP(A360,'BRES data'!$A$11:$AB$643,28,FALSE)</f>
        <v>High</v>
      </c>
      <c r="O360" s="188" t="str">
        <f>IF(ISNUMBER(MATCH(A360,'Red Wall MP List'!$A$3:$A$52,0)),"Yes","No")</f>
        <v>No</v>
      </c>
      <c r="P360" s="121"/>
      <c r="Q360" s="121">
        <f t="shared" si="47"/>
        <v>-7.6908071722338753E-2</v>
      </c>
      <c r="R360" s="121">
        <f t="shared" si="48"/>
        <v>1.190526450231042</v>
      </c>
      <c r="S360" s="186">
        <f t="shared" si="53"/>
        <v>94.139249443103381</v>
      </c>
      <c r="T360" s="121"/>
      <c r="U360" s="121"/>
      <c r="V360" s="121"/>
      <c r="W360" s="121"/>
      <c r="X360" s="121"/>
      <c r="Y360" s="121"/>
      <c r="Z360" s="121"/>
      <c r="AA360" s="121"/>
      <c r="AB360" s="121"/>
      <c r="AC360" s="121"/>
      <c r="AD360" s="121"/>
      <c r="AE360" s="145">
        <f t="shared" si="49"/>
        <v>0.18570071349375705</v>
      </c>
      <c r="AF360" s="121">
        <f t="shared" si="50"/>
        <v>1.3949538012543008</v>
      </c>
      <c r="AG360" s="186">
        <f t="shared" si="51"/>
        <v>115.35664579841267</v>
      </c>
    </row>
    <row r="361" spans="1:33" ht="29">
      <c r="A361" s="209" t="str">
        <f>'Master sheet'!A570</f>
        <v>Pontypridd</v>
      </c>
      <c r="B361" s="142" t="str">
        <f>VLOOKUP('Master sheet'!A570,Westminster_Parliamentary_Const!$A$2:$C$651,2,FALSE)</f>
        <v>W07000075</v>
      </c>
      <c r="C361" s="120">
        <f>VLOOKUP(B361,'Master sheet'!$B$3:$Z$634,9,FALSE)</f>
        <v>8.2319823069951725E-2</v>
      </c>
      <c r="D361" s="121">
        <f>VLOOKUP(B361,'Master sheet'!$B$3:$Z$634,10,FALSE)</f>
        <v>-0.53807172146358373</v>
      </c>
      <c r="E361" s="120">
        <f>VLOOKUP(B361,'Master sheet'!$B$3:$Z$634,16,FALSE)</f>
        <v>0.39324431504008867</v>
      </c>
      <c r="F361" s="121">
        <f>VLOOKUP(B361,'Master sheet'!$B$3:$Z$634,17,FALSE)</f>
        <v>-0.14733259188954637</v>
      </c>
      <c r="G361" s="120">
        <f>VLOOKUP(B361,'Master sheet'!$B$3:$Z$634,21,FALSE)</f>
        <v>0.12797074954296161</v>
      </c>
      <c r="H361" s="121">
        <f>VLOOKUP(B361,'Master sheet'!$B$3:$Z$634,22,FALSE)</f>
        <v>-1.031773774763687</v>
      </c>
      <c r="I361" s="120">
        <f>VLOOKUP(B361,'Master sheet'!$B$3:$Z$634,24,FALSE)</f>
        <v>1.5855338691159515E-2</v>
      </c>
      <c r="J361" s="121">
        <f>-VLOOKUP(B361,'Master sheet'!$B$3:$Z$634,25,FALSE)</f>
        <v>0.89009324747313712</v>
      </c>
      <c r="K361" s="185" t="str">
        <f>VLOOKUP(B361,RUC_PCON_2011_EN_LU!$A$2:$N$534,14)</f>
        <v>Urban with Significant Rural</v>
      </c>
      <c r="L361" s="185" t="str">
        <f>VLOOKUP(B361,'City and Town classifications'!$A$3:$G$634,4,FALSE)</f>
        <v>Small Town</v>
      </c>
      <c r="M361" s="188">
        <f t="shared" si="52"/>
        <v>3</v>
      </c>
      <c r="N361" s="188" t="str">
        <f>VLOOKUP(A361,'BRES data'!$A$11:$AB$643,28,FALSE)</f>
        <v>Very low</v>
      </c>
      <c r="O361" s="188" t="str">
        <f>IF(ISNUMBER(MATCH(A361,'Red Wall MP List'!$A$3:$A$52,0)),"Yes","No")</f>
        <v>No</v>
      </c>
      <c r="P361" s="121"/>
      <c r="Q361" s="121">
        <f t="shared" si="47"/>
        <v>-7.9177219105687799E-2</v>
      </c>
      <c r="R361" s="121">
        <f t="shared" si="48"/>
        <v>1.1882573028476928</v>
      </c>
      <c r="S361" s="186">
        <f t="shared" si="53"/>
        <v>93.959819719805068</v>
      </c>
      <c r="T361" s="121"/>
      <c r="U361" s="121"/>
      <c r="V361" s="121"/>
      <c r="W361" s="121"/>
      <c r="X361" s="121"/>
      <c r="Y361" s="121"/>
      <c r="Z361" s="121"/>
      <c r="AA361" s="121"/>
      <c r="AB361" s="121"/>
      <c r="AC361" s="121"/>
      <c r="AD361" s="121"/>
      <c r="AE361" s="145">
        <f t="shared" si="49"/>
        <v>-0.20677121016091998</v>
      </c>
      <c r="AF361" s="121">
        <f t="shared" si="50"/>
        <v>1.0024818775996238</v>
      </c>
      <c r="AG361" s="186">
        <f t="shared" si="51"/>
        <v>82.900915263003554</v>
      </c>
    </row>
    <row r="362" spans="1:33">
      <c r="A362" s="209" t="str">
        <f>'Master sheet'!A512</f>
        <v>Poole</v>
      </c>
      <c r="B362" s="142" t="str">
        <f>VLOOKUP('Master sheet'!A512,Westminster_Parliamentary_Const!$A$2:$C$651,2,FALSE)</f>
        <v>E14000881</v>
      </c>
      <c r="C362" s="120">
        <f>VLOOKUP(B362,'Master sheet'!$B$3:$Z$634,9,FALSE)</f>
        <v>9.0294660016342482E-2</v>
      </c>
      <c r="D362" s="121">
        <f>VLOOKUP(B362,'Master sheet'!$B$3:$Z$634,10,FALSE)</f>
        <v>-0.23664173185934301</v>
      </c>
      <c r="E362" s="120">
        <f>VLOOKUP(B362,'Master sheet'!$B$3:$Z$634,16,FALSE)</f>
        <v>0.23064699428169075</v>
      </c>
      <c r="F362" s="121">
        <f>VLOOKUP(B362,'Master sheet'!$B$3:$Z$634,17,FALSE)</f>
        <v>-0.6877764778776061</v>
      </c>
      <c r="G362" s="120">
        <f>VLOOKUP(B362,'Master sheet'!$B$3:$Z$634,21,FALSE)</f>
        <v>0.17918088737201365</v>
      </c>
      <c r="H362" s="121">
        <f>VLOOKUP(B362,'Master sheet'!$B$3:$Z$634,22,FALSE)</f>
        <v>0.43371494860441528</v>
      </c>
      <c r="I362" s="120">
        <f>VLOOKUP(B362,'Master sheet'!$B$3:$Z$634,24,FALSE)</f>
        <v>2.3190045248868696E-2</v>
      </c>
      <c r="J362" s="121">
        <f>-VLOOKUP(B362,'Master sheet'!$B$3:$Z$634,25,FALSE)</f>
        <v>0.11772422127967135</v>
      </c>
      <c r="K362" s="185" t="str">
        <f>VLOOKUP(B362,RUC_PCON_2011_EN_LU!$A$2:$N$534,14)</f>
        <v>Predominantly Urban</v>
      </c>
      <c r="L362" s="185" t="str">
        <f>VLOOKUP(B362,'City and Town classifications'!$A$3:$G$634,4,FALSE)</f>
        <v>Large Town</v>
      </c>
      <c r="M362" s="188">
        <f t="shared" si="52"/>
        <v>3</v>
      </c>
      <c r="N362" s="188" t="str">
        <f>VLOOKUP(A362,'BRES data'!$A$11:$AB$643,28,FALSE)</f>
        <v>Mid</v>
      </c>
      <c r="O362" s="188" t="str">
        <f>IF(ISNUMBER(MATCH(A362,'Red Wall MP List'!$A$3:$A$52,0)),"Yes","No")</f>
        <v>No</v>
      </c>
      <c r="P362" s="121"/>
      <c r="Q362" s="121">
        <f t="shared" si="47"/>
        <v>-8.1982758405422351E-2</v>
      </c>
      <c r="R362" s="121">
        <f t="shared" si="48"/>
        <v>1.1854517635479582</v>
      </c>
      <c r="S362" s="186">
        <f t="shared" si="53"/>
        <v>93.737975539939185</v>
      </c>
      <c r="T362" s="121"/>
      <c r="U362" s="121"/>
      <c r="V362" s="121"/>
      <c r="W362" s="121"/>
      <c r="X362" s="121"/>
      <c r="Y362" s="121"/>
      <c r="Z362" s="121"/>
      <c r="AA362" s="121"/>
      <c r="AB362" s="121"/>
      <c r="AC362" s="121"/>
      <c r="AD362" s="121"/>
      <c r="AE362" s="145">
        <f t="shared" si="49"/>
        <v>-9.3244759963215615E-2</v>
      </c>
      <c r="AF362" s="121">
        <f t="shared" si="50"/>
        <v>1.1160083277973283</v>
      </c>
      <c r="AG362" s="186">
        <f t="shared" si="51"/>
        <v>92.289061660706608</v>
      </c>
    </row>
    <row r="363" spans="1:33">
      <c r="A363" s="209" t="str">
        <f>'Master sheet'!A480</f>
        <v>Wycombe</v>
      </c>
      <c r="B363" s="142" t="str">
        <f>VLOOKUP('Master sheet'!A480,Westminster_Parliamentary_Const!$A$2:$C$651,2,FALSE)</f>
        <v>E14001056</v>
      </c>
      <c r="C363" s="120">
        <f>VLOOKUP(B363,'Master sheet'!$B$3:$Z$634,9,FALSE)</f>
        <v>7.2575714295706611E-2</v>
      </c>
      <c r="D363" s="121">
        <f>VLOOKUP(B363,'Master sheet'!$B$3:$Z$634,10,FALSE)</f>
        <v>-0.90637600483236092</v>
      </c>
      <c r="E363" s="120">
        <f>VLOOKUP(B363,'Master sheet'!$B$3:$Z$634,16,FALSE)</f>
        <v>0.54348716286963306</v>
      </c>
      <c r="F363" s="121">
        <f>VLOOKUP(B363,'Master sheet'!$B$3:$Z$634,17,FALSE)</f>
        <v>0.35204727577483486</v>
      </c>
      <c r="G363" s="120">
        <f>VLOOKUP(B363,'Master sheet'!$B$3:$Z$634,21,FALSE)</f>
        <v>0.21505376344086022</v>
      </c>
      <c r="H363" s="121">
        <f>VLOOKUP(B363,'Master sheet'!$B$3:$Z$634,22,FALSE)</f>
        <v>1.4602947935790145</v>
      </c>
      <c r="I363" s="120">
        <f>VLOOKUP(B363,'Master sheet'!$B$3:$Z$634,24,FALSE)</f>
        <v>2.6692105263157906E-2</v>
      </c>
      <c r="J363" s="121">
        <f>-VLOOKUP(B363,'Master sheet'!$B$3:$Z$634,25,FALSE)</f>
        <v>-0.25105436060710518</v>
      </c>
      <c r="K363" s="185" t="str">
        <f>VLOOKUP(B363,RUC_PCON_2011_EN_LU!$A$2:$N$534,14)</f>
        <v>Predominantly Urban</v>
      </c>
      <c r="L363" s="185" t="str">
        <f>VLOOKUP(B363,'City and Town classifications'!$A$3:$G$634,4,FALSE)</f>
        <v>Large Town</v>
      </c>
      <c r="M363" s="188">
        <f t="shared" si="52"/>
        <v>3</v>
      </c>
      <c r="N363" s="188" t="str">
        <f>VLOOKUP(A363,'BRES data'!$A$11:$AB$643,28,FALSE)</f>
        <v>Mid</v>
      </c>
      <c r="O363" s="188" t="str">
        <f>IF(ISNUMBER(MATCH(A363,'Red Wall MP List'!$A$3:$A$52,0)),"Yes","No")</f>
        <v>No</v>
      </c>
      <c r="P363" s="121"/>
      <c r="Q363" s="121">
        <f t="shared" si="47"/>
        <v>-8.375311025418046E-2</v>
      </c>
      <c r="R363" s="121">
        <f t="shared" si="48"/>
        <v>1.1836814116992003</v>
      </c>
      <c r="S363" s="186">
        <f t="shared" si="53"/>
        <v>93.597987390780517</v>
      </c>
      <c r="T363" s="121"/>
      <c r="U363" s="121"/>
      <c r="V363" s="121"/>
      <c r="W363" s="121"/>
      <c r="X363" s="121"/>
      <c r="Y363" s="121"/>
      <c r="Z363" s="121"/>
      <c r="AA363" s="121"/>
      <c r="AB363" s="121"/>
      <c r="AC363" s="121"/>
      <c r="AD363" s="121"/>
      <c r="AE363" s="145">
        <f t="shared" si="49"/>
        <v>0.16372792597859581</v>
      </c>
      <c r="AF363" s="121">
        <f t="shared" si="50"/>
        <v>1.3729810137391396</v>
      </c>
      <c r="AG363" s="186">
        <f t="shared" si="51"/>
        <v>113.53959130936001</v>
      </c>
    </row>
    <row r="364" spans="1:33" ht="29">
      <c r="A364" s="209" t="str">
        <f>'Master sheet'!A10</f>
        <v>Gateshead</v>
      </c>
      <c r="B364" s="142" t="str">
        <f>VLOOKUP('Master sheet'!A10,Westminster_Parliamentary_Const!$A$2:$C$651,2,FALSE)</f>
        <v>E14000709</v>
      </c>
      <c r="C364" s="120">
        <f>VLOOKUP(B364,'Master sheet'!$B$3:$Z$634,9,FALSE)</f>
        <v>0.11462759643916913</v>
      </c>
      <c r="D364" s="121">
        <f>VLOOKUP(B364,'Master sheet'!$B$3:$Z$634,10,FALSE)</f>
        <v>0.68308575878142896</v>
      </c>
      <c r="E364" s="120">
        <f>VLOOKUP(B364,'Master sheet'!$B$3:$Z$634,16,FALSE)</f>
        <v>0.34015326549577674</v>
      </c>
      <c r="F364" s="121">
        <f>VLOOKUP(B364,'Master sheet'!$B$3:$Z$634,17,FALSE)</f>
        <v>-0.32379757294262812</v>
      </c>
      <c r="G364" s="120">
        <f>VLOOKUP(B364,'Master sheet'!$B$3:$Z$634,21,FALSE)</f>
        <v>0.13078149920255183</v>
      </c>
      <c r="H364" s="121">
        <f>VLOOKUP(B364,'Master sheet'!$B$3:$Z$634,22,FALSE)</f>
        <v>-0.95133810118494155</v>
      </c>
      <c r="I364" s="120">
        <f>VLOOKUP(B364,'Master sheet'!$B$3:$Z$634,24,FALSE)</f>
        <v>2.7226027397260211E-2</v>
      </c>
      <c r="J364" s="121">
        <f>-VLOOKUP(B364,'Master sheet'!$B$3:$Z$634,25,FALSE)</f>
        <v>-0.3072781393684102</v>
      </c>
      <c r="K364" s="185" t="str">
        <f>VLOOKUP(B364,RUC_PCON_2011_EN_LU!$A$2:$N$534,14)</f>
        <v>Predominantly Urban</v>
      </c>
      <c r="L364" s="185" t="str">
        <f>VLOOKUP(B364,'City and Town classifications'!$A$3:$G$634,4,FALSE)</f>
        <v>Large Town in Conurbation</v>
      </c>
      <c r="M364" s="188">
        <f t="shared" si="52"/>
        <v>2</v>
      </c>
      <c r="N364" s="188" t="str">
        <f>VLOOKUP(A364,'BRES data'!$A$11:$AB$643,28,FALSE)</f>
        <v>Very low</v>
      </c>
      <c r="O364" s="188" t="str">
        <f>IF(ISNUMBER(MATCH(A364,'Red Wall MP List'!$A$3:$A$52,0)),"Yes","No")</f>
        <v>No</v>
      </c>
      <c r="P364" s="121"/>
      <c r="Q364" s="121">
        <f t="shared" si="47"/>
        <v>-8.7253405883588694E-2</v>
      </c>
      <c r="R364" s="121">
        <f t="shared" si="48"/>
        <v>1.1801811160697919</v>
      </c>
      <c r="S364" s="186">
        <f t="shared" si="53"/>
        <v>93.321206305137679</v>
      </c>
      <c r="T364" s="121"/>
      <c r="U364" s="121"/>
      <c r="V364" s="121"/>
      <c r="W364" s="121"/>
      <c r="X364" s="121"/>
      <c r="Y364" s="121"/>
      <c r="Z364" s="121"/>
      <c r="AA364" s="121"/>
      <c r="AB364" s="121"/>
      <c r="AC364" s="121"/>
      <c r="AD364" s="121"/>
      <c r="AE364" s="145">
        <f t="shared" si="49"/>
        <v>-0.22483201367863773</v>
      </c>
      <c r="AF364" s="121">
        <f t="shared" si="50"/>
        <v>0.98442107408190616</v>
      </c>
      <c r="AG364" s="186">
        <f t="shared" si="51"/>
        <v>81.407364930114596</v>
      </c>
    </row>
    <row r="365" spans="1:33" ht="29">
      <c r="A365" s="209" t="str">
        <f>'Master sheet'!A564</f>
        <v>Neath</v>
      </c>
      <c r="B365" s="142" t="str">
        <f>VLOOKUP('Master sheet'!A564,Westminster_Parliamentary_Const!$A$2:$C$651,2,FALSE)</f>
        <v>W07000069</v>
      </c>
      <c r="C365" s="120">
        <f>VLOOKUP(B365,'Master sheet'!$B$3:$Z$634,9,FALSE)</f>
        <v>0.10102532223674464</v>
      </c>
      <c r="D365" s="121">
        <f>VLOOKUP(B365,'Master sheet'!$B$3:$Z$634,10,FALSE)</f>
        <v>0.16895194024781238</v>
      </c>
      <c r="E365" s="120">
        <f>VLOOKUP(B365,'Master sheet'!$B$3:$Z$634,16,FALSE)</f>
        <v>0.33930210365117264</v>
      </c>
      <c r="F365" s="121">
        <f>VLOOKUP(B365,'Master sheet'!$B$3:$Z$634,17,FALSE)</f>
        <v>-0.3266266799214948</v>
      </c>
      <c r="G365" s="120">
        <f>VLOOKUP(B365,'Master sheet'!$B$3:$Z$634,21,FALSE)</f>
        <v>0.11228813559322035</v>
      </c>
      <c r="H365" s="121">
        <f>VLOOKUP(B365,'Master sheet'!$B$3:$Z$634,22,FALSE)</f>
        <v>-1.480565652125962</v>
      </c>
      <c r="I365" s="120">
        <f>VLOOKUP(B365,'Master sheet'!$B$3:$Z$634,24,FALSE)</f>
        <v>1.9938034818530515E-2</v>
      </c>
      <c r="J365" s="121">
        <f>-VLOOKUP(B365,'Master sheet'!$B$3:$Z$634,25,FALSE)</f>
        <v>0.46017174927399918</v>
      </c>
      <c r="K365" s="185" t="str">
        <f>VLOOKUP(B365,RUC_PCON_2011_EN_LU!$A$2:$N$534,14)</f>
        <v>Urban with Significant Rural</v>
      </c>
      <c r="L365" s="185" t="str">
        <f>VLOOKUP(B365,'City and Town classifications'!$A$3:$G$634,4,FALSE)</f>
        <v>Medium Town</v>
      </c>
      <c r="M365" s="188">
        <f t="shared" si="52"/>
        <v>3</v>
      </c>
      <c r="N365" s="188" t="str">
        <f>VLOOKUP(A365,'BRES data'!$A$11:$AB$643,28,FALSE)</f>
        <v>Mid</v>
      </c>
      <c r="O365" s="188" t="str">
        <f>IF(ISNUMBER(MATCH(A365,'Red Wall MP List'!$A$3:$A$52,0)),"Yes","No")</f>
        <v>No</v>
      </c>
      <c r="P365" s="121"/>
      <c r="Q365" s="121">
        <f t="shared" si="47"/>
        <v>-9.1490825500638959E-2</v>
      </c>
      <c r="R365" s="121">
        <f t="shared" si="48"/>
        <v>1.1759436964527417</v>
      </c>
      <c r="S365" s="186">
        <f t="shared" si="53"/>
        <v>92.986138149157455</v>
      </c>
      <c r="T365" s="121"/>
      <c r="U365" s="121"/>
      <c r="V365" s="121"/>
      <c r="W365" s="121"/>
      <c r="X365" s="121"/>
      <c r="Y365" s="121"/>
      <c r="Z365" s="121"/>
      <c r="AA365" s="121"/>
      <c r="AB365" s="121"/>
      <c r="AC365" s="121"/>
      <c r="AD365" s="121"/>
      <c r="AE365" s="145">
        <f t="shared" si="49"/>
        <v>-0.29451716063141131</v>
      </c>
      <c r="AF365" s="121">
        <f t="shared" si="50"/>
        <v>0.91473592712913254</v>
      </c>
      <c r="AG365" s="186">
        <f t="shared" si="51"/>
        <v>75.64470468486968</v>
      </c>
    </row>
    <row r="366" spans="1:33" ht="29">
      <c r="A366" s="209" t="str">
        <f>'Master sheet'!A46</f>
        <v>Bury South</v>
      </c>
      <c r="B366" s="142" t="str">
        <f>VLOOKUP('Master sheet'!A46,Westminster_Parliamentary_Const!$A$2:$C$651,2,FALSE)</f>
        <v>E14000612</v>
      </c>
      <c r="C366" s="120">
        <f>VLOOKUP(B366,'Master sheet'!$B$3:$Z$634,9,FALSE)</f>
        <v>8.6717990303306236E-2</v>
      </c>
      <c r="D366" s="121">
        <f>VLOOKUP(B366,'Master sheet'!$B$3:$Z$634,10,FALSE)</f>
        <v>-0.37183139425190775</v>
      </c>
      <c r="E366" s="120">
        <f>VLOOKUP(B366,'Master sheet'!$B$3:$Z$634,16,FALSE)</f>
        <v>0.43950684324954986</v>
      </c>
      <c r="F366" s="121">
        <f>VLOOKUP(B366,'Master sheet'!$B$3:$Z$634,17,FALSE)</f>
        <v>6.4356276883405722E-3</v>
      </c>
      <c r="G366" s="120">
        <f>VLOOKUP(B366,'Master sheet'!$B$3:$Z$634,21,FALSE)</f>
        <v>0.17288135593220338</v>
      </c>
      <c r="H366" s="121">
        <f>VLOOKUP(B366,'Master sheet'!$B$3:$Z$634,22,FALSE)</f>
        <v>0.25344024756060307</v>
      </c>
      <c r="I366" s="120">
        <f>VLOOKUP(B366,'Master sheet'!$B$3:$Z$634,24,FALSE)</f>
        <v>2.4619289340101602E-2</v>
      </c>
      <c r="J366" s="121">
        <f>-VLOOKUP(B366,'Master sheet'!$B$3:$Z$634,25,FALSE)</f>
        <v>-3.2779941123125933E-2</v>
      </c>
      <c r="K366" s="185" t="str">
        <f>VLOOKUP(B366,RUC_PCON_2011_EN_LU!$A$2:$N$534,14)</f>
        <v>Predominantly Urban</v>
      </c>
      <c r="L366" s="185" t="str">
        <f>VLOOKUP(B366,'City and Town classifications'!$A$3:$G$634,4,FALSE)</f>
        <v>Medium Town in Conurbation</v>
      </c>
      <c r="M366" s="188">
        <f t="shared" si="52"/>
        <v>2</v>
      </c>
      <c r="N366" s="188" t="str">
        <f>VLOOKUP(A366,'BRES data'!$A$11:$AB$643,28,FALSE)</f>
        <v>Mid</v>
      </c>
      <c r="O366" s="188" t="str">
        <f>IF(ISNUMBER(MATCH(A366,'Red Wall MP List'!$A$3:$A$52,0)),"Yes","No")</f>
        <v>Yes</v>
      </c>
      <c r="P366" s="121"/>
      <c r="Q366" s="121">
        <f t="shared" si="47"/>
        <v>-9.1557799250187297E-2</v>
      </c>
      <c r="R366" s="121">
        <f t="shared" si="48"/>
        <v>1.1758767227031934</v>
      </c>
      <c r="S366" s="186">
        <f t="shared" si="53"/>
        <v>92.980842291586512</v>
      </c>
      <c r="T366" s="121"/>
      <c r="U366" s="121"/>
      <c r="V366" s="121"/>
      <c r="W366" s="121"/>
      <c r="X366" s="121"/>
      <c r="Y366" s="121"/>
      <c r="Z366" s="121"/>
      <c r="AA366" s="121"/>
      <c r="AB366" s="121"/>
      <c r="AC366" s="121"/>
      <c r="AD366" s="121"/>
      <c r="AE366" s="145">
        <f t="shared" si="49"/>
        <v>-3.6183865031522516E-2</v>
      </c>
      <c r="AF366" s="121">
        <f t="shared" si="50"/>
        <v>1.1730692227290214</v>
      </c>
      <c r="AG366" s="186">
        <f t="shared" si="51"/>
        <v>97.007750867228779</v>
      </c>
    </row>
    <row r="367" spans="1:33" ht="29">
      <c r="A367" s="209" t="str">
        <f>'Master sheet'!A167</f>
        <v>Broxtowe</v>
      </c>
      <c r="B367" s="142" t="str">
        <f>VLOOKUP('Master sheet'!A167,Westminster_Parliamentary_Const!$A$2:$C$651,2,FALSE)</f>
        <v>E14000607</v>
      </c>
      <c r="C367" s="120">
        <f>VLOOKUP(B367,'Master sheet'!$B$3:$Z$634,9,FALSE)</f>
        <v>6.7200184355077588E-2</v>
      </c>
      <c r="D367" s="121">
        <f>VLOOKUP(B367,'Master sheet'!$B$3:$Z$634,10,FALSE)</f>
        <v>-1.1095583325731715</v>
      </c>
      <c r="E367" s="120">
        <f>VLOOKUP(B367,'Master sheet'!$B$3:$Z$634,16,FALSE)</f>
        <v>0.96677910170009329</v>
      </c>
      <c r="F367" s="121">
        <f>VLOOKUP(B367,'Master sheet'!$B$3:$Z$634,17,FALSE)</f>
        <v>1.7589926009618035</v>
      </c>
      <c r="G367" s="120">
        <f>VLOOKUP(B367,'Master sheet'!$B$3:$Z$634,21,FALSE)</f>
        <v>0.12929623567921442</v>
      </c>
      <c r="H367" s="121">
        <f>VLOOKUP(B367,'Master sheet'!$B$3:$Z$634,22,FALSE)</f>
        <v>-0.99384212552377327</v>
      </c>
      <c r="I367" s="120">
        <f>VLOOKUP(B367,'Master sheet'!$B$3:$Z$634,24,FALSE)</f>
        <v>2.0062025120173743E-2</v>
      </c>
      <c r="J367" s="121">
        <f>-VLOOKUP(B367,'Master sheet'!$B$3:$Z$634,25,FALSE)</f>
        <v>0.44711515760477161</v>
      </c>
      <c r="K367" s="185" t="str">
        <f>VLOOKUP(B367,RUC_PCON_2011_EN_LU!$A$2:$N$534,14)</f>
        <v>Predominantly Urban</v>
      </c>
      <c r="L367" s="185" t="str">
        <f>VLOOKUP(B367,'City and Town classifications'!$A$3:$G$634,4,FALSE)</f>
        <v>Medium Town in Conurbation</v>
      </c>
      <c r="M367" s="188">
        <f t="shared" si="52"/>
        <v>2</v>
      </c>
      <c r="N367" s="188" t="str">
        <f>VLOOKUP(A367,'BRES data'!$A$11:$AB$643,28,FALSE)</f>
        <v>High</v>
      </c>
      <c r="O367" s="188" t="str">
        <f>IF(ISNUMBER(MATCH(A367,'Red Wall MP List'!$A$3:$A$52,0)),"Yes","No")</f>
        <v>No</v>
      </c>
      <c r="P367" s="121"/>
      <c r="Q367" s="121">
        <f t="shared" si="47"/>
        <v>-9.3289312416461587E-2</v>
      </c>
      <c r="R367" s="121">
        <f t="shared" si="48"/>
        <v>1.1741452095369191</v>
      </c>
      <c r="S367" s="186">
        <f t="shared" si="53"/>
        <v>92.843925258082322</v>
      </c>
      <c r="T367" s="121"/>
      <c r="U367" s="121"/>
      <c r="V367" s="121"/>
      <c r="W367" s="121"/>
      <c r="X367" s="121"/>
      <c r="Y367" s="121"/>
      <c r="Z367" s="121"/>
      <c r="AA367" s="121"/>
      <c r="AB367" s="121"/>
      <c r="AC367" s="121"/>
      <c r="AD367" s="121"/>
      <c r="AE367" s="145">
        <f t="shared" si="49"/>
        <v>2.5676825117407598E-2</v>
      </c>
      <c r="AF367" s="121">
        <f t="shared" si="50"/>
        <v>1.2349299128779514</v>
      </c>
      <c r="AG367" s="186">
        <f t="shared" si="51"/>
        <v>102.12336237775979</v>
      </c>
    </row>
    <row r="368" spans="1:33">
      <c r="A368" s="209" t="str">
        <f>'Master sheet'!A332</f>
        <v>Brentford and Isleworth</v>
      </c>
      <c r="B368" s="142" t="str">
        <f>VLOOKUP('Master sheet'!A332,Westminster_Parliamentary_Const!$A$2:$C$651,2,FALSE)</f>
        <v>E14000593</v>
      </c>
      <c r="C368" s="120">
        <f>VLOOKUP(B368,'Master sheet'!$B$3:$Z$634,9,FALSE)</f>
        <v>9.5558901079548758E-2</v>
      </c>
      <c r="D368" s="121">
        <f>VLOOKUP(B368,'Master sheet'!$B$3:$Z$634,10,FALSE)</f>
        <v>-3.7665860675589545E-2</v>
      </c>
      <c r="E368" s="120">
        <f>VLOOKUP(B368,'Master sheet'!$B$3:$Z$634,16,FALSE)</f>
        <v>0.4409694904576853</v>
      </c>
      <c r="F368" s="121">
        <f>VLOOKUP(B368,'Master sheet'!$B$3:$Z$634,17,FALSE)</f>
        <v>1.1297200666956057E-2</v>
      </c>
      <c r="G368" s="120">
        <f>VLOOKUP(B368,'Master sheet'!$B$3:$Z$634,21,FALSE)</f>
        <v>0.20696721311475411</v>
      </c>
      <c r="H368" s="121">
        <f>VLOOKUP(B368,'Master sheet'!$B$3:$Z$634,22,FALSE)</f>
        <v>1.2288806866024442</v>
      </c>
      <c r="I368" s="120">
        <f>VLOOKUP(B368,'Master sheet'!$B$3:$Z$634,24,FALSE)</f>
        <v>3.2539761207479145E-2</v>
      </c>
      <c r="J368" s="121">
        <f>-VLOOKUP(B368,'Master sheet'!$B$3:$Z$634,25,FALSE)</f>
        <v>-0.86683200511050873</v>
      </c>
      <c r="K368" s="185" t="str">
        <f>VLOOKUP(B368,RUC_PCON_2011_EN_LU!$A$2:$N$534,14)</f>
        <v>Predominantly Urban</v>
      </c>
      <c r="L368" s="185" t="str">
        <f>VLOOKUP(B368,'City and Town classifications'!$A$3:$G$634,4,FALSE)</f>
        <v>Core City (London)</v>
      </c>
      <c r="M368" s="188">
        <f t="shared" si="52"/>
        <v>1</v>
      </c>
      <c r="N368" s="188" t="str">
        <f>VLOOKUP(A368,'BRES data'!$A$11:$AB$643,28,FALSE)</f>
        <v>Very low</v>
      </c>
      <c r="O368" s="188" t="str">
        <f>IF(ISNUMBER(MATCH(A368,'Red Wall MP List'!$A$3:$A$52,0)),"Yes","No")</f>
        <v>No</v>
      </c>
      <c r="P368" s="121"/>
      <c r="Q368" s="121">
        <f t="shared" si="47"/>
        <v>-9.4802974050466046E-2</v>
      </c>
      <c r="R368" s="121">
        <f t="shared" si="48"/>
        <v>1.1726315479029146</v>
      </c>
      <c r="S368" s="186">
        <f t="shared" si="53"/>
        <v>92.724234536294176</v>
      </c>
      <c r="T368" s="121"/>
      <c r="U368" s="121"/>
      <c r="V368" s="121"/>
      <c r="W368" s="121"/>
      <c r="X368" s="121"/>
      <c r="Y368" s="121"/>
      <c r="Z368" s="121"/>
      <c r="AA368" s="121"/>
      <c r="AB368" s="121"/>
      <c r="AC368" s="121"/>
      <c r="AD368" s="121"/>
      <c r="AE368" s="145">
        <f t="shared" si="49"/>
        <v>8.3920005370825501E-2</v>
      </c>
      <c r="AF368" s="121">
        <f t="shared" si="50"/>
        <v>1.2931730931313694</v>
      </c>
      <c r="AG368" s="186">
        <f t="shared" si="51"/>
        <v>106.93982146667396</v>
      </c>
    </row>
    <row r="369" spans="1:33">
      <c r="A369" s="209" t="str">
        <f>'Master sheet'!A263</f>
        <v>Wolverhampton South West</v>
      </c>
      <c r="B369" s="142" t="str">
        <f>VLOOKUP('Master sheet'!A263,Westminster_Parliamentary_Const!$A$2:$C$651,2,FALSE)</f>
        <v>E14001051</v>
      </c>
      <c r="C369" s="120">
        <f>VLOOKUP(B369,'Master sheet'!$B$3:$Z$634,9,FALSE)</f>
        <v>9.8601926552076447E-2</v>
      </c>
      <c r="D369" s="121">
        <f>VLOOKUP(B369,'Master sheet'!$B$3:$Z$634,10,FALSE)</f>
        <v>7.7353310589672875E-2</v>
      </c>
      <c r="E369" s="120">
        <f>VLOOKUP(B369,'Master sheet'!$B$3:$Z$634,16,FALSE)</f>
        <v>0.7519774800153084</v>
      </c>
      <c r="F369" s="121">
        <f>VLOOKUP(B369,'Master sheet'!$B$3:$Z$634,17,FALSE)</f>
        <v>1.045031124853862</v>
      </c>
      <c r="G369" s="120">
        <f>VLOOKUP(B369,'Master sheet'!$B$3:$Z$634,21,FALSE)</f>
        <v>0.14392523364485982</v>
      </c>
      <c r="H369" s="121">
        <f>VLOOKUP(B369,'Master sheet'!$B$3:$Z$634,22,FALSE)</f>
        <v>-0.57520174567566662</v>
      </c>
      <c r="I369" s="120">
        <f>VLOOKUP(B369,'Master sheet'!$B$3:$Z$634,24,FALSE)</f>
        <v>2.9975874547647718E-2</v>
      </c>
      <c r="J369" s="121">
        <f>-VLOOKUP(B369,'Master sheet'!$B$3:$Z$634,25,FALSE)</f>
        <v>-0.59684620170532043</v>
      </c>
      <c r="K369" s="185" t="str">
        <f>VLOOKUP(B369,RUC_PCON_2011_EN_LU!$A$2:$N$534,14)</f>
        <v>Predominantly Urban</v>
      </c>
      <c r="L369" s="185" t="str">
        <f>VLOOKUP(B369,'City and Town classifications'!$A$3:$G$634,4,FALSE)</f>
        <v>Other City</v>
      </c>
      <c r="M369" s="188">
        <f t="shared" si="52"/>
        <v>2</v>
      </c>
      <c r="N369" s="188" t="str">
        <f>VLOOKUP(A369,'BRES data'!$A$11:$AB$643,28,FALSE)</f>
        <v>Low</v>
      </c>
      <c r="O369" s="188" t="str">
        <f>IF(ISNUMBER(MATCH(A369,'Red Wall MP List'!$A$3:$A$52,0)),"Yes","No")</f>
        <v>Yes</v>
      </c>
      <c r="P369" s="121"/>
      <c r="Q369" s="121">
        <f t="shared" si="47"/>
        <v>-9.4859400508849959E-2</v>
      </c>
      <c r="R369" s="121">
        <f t="shared" si="48"/>
        <v>1.1725751214445308</v>
      </c>
      <c r="S369" s="186">
        <f t="shared" si="53"/>
        <v>92.719772691334796</v>
      </c>
      <c r="T369" s="121"/>
      <c r="U369" s="121"/>
      <c r="V369" s="121"/>
      <c r="W369" s="121"/>
      <c r="X369" s="121"/>
      <c r="Y369" s="121"/>
      <c r="Z369" s="121"/>
      <c r="AA369" s="121"/>
      <c r="AB369" s="121"/>
      <c r="AC369" s="121"/>
      <c r="AD369" s="121"/>
      <c r="AE369" s="145">
        <f t="shared" si="49"/>
        <v>-1.2415877984363055E-2</v>
      </c>
      <c r="AF369" s="121">
        <f t="shared" si="50"/>
        <v>1.1968372097761808</v>
      </c>
      <c r="AG369" s="186">
        <f t="shared" si="51"/>
        <v>98.97326059283769</v>
      </c>
    </row>
    <row r="370" spans="1:33">
      <c r="A370" s="209" t="str">
        <f>'Master sheet'!A185</f>
        <v>Lincoln</v>
      </c>
      <c r="B370" s="142" t="str">
        <f>VLOOKUP('Master sheet'!A185,Westminster_Parliamentary_Const!$A$2:$C$651,2,FALSE)</f>
        <v>E14000792</v>
      </c>
      <c r="C370" s="120">
        <f>VLOOKUP(B370,'Master sheet'!$B$3:$Z$634,9,FALSE)</f>
        <v>0.1161873254319324</v>
      </c>
      <c r="D370" s="121">
        <f>VLOOKUP(B370,'Master sheet'!$B$3:$Z$634,10,FALSE)</f>
        <v>0.74203982859308137</v>
      </c>
      <c r="E370" s="120">
        <f>VLOOKUP(B370,'Master sheet'!$B$3:$Z$634,16,FALSE)</f>
        <v>0.19000344094948457</v>
      </c>
      <c r="F370" s="121">
        <f>VLOOKUP(B370,'Master sheet'!$B$3:$Z$634,17,FALSE)</f>
        <v>-0.82286824815258452</v>
      </c>
      <c r="G370" s="120">
        <f>VLOOKUP(B370,'Master sheet'!$B$3:$Z$634,21,FALSE)</f>
        <v>0.13215258855585832</v>
      </c>
      <c r="H370" s="121">
        <f>VLOOKUP(B370,'Master sheet'!$B$3:$Z$634,22,FALSE)</f>
        <v>-0.91210141737229189</v>
      </c>
      <c r="I370" s="120">
        <f>VLOOKUP(B370,'Master sheet'!$B$3:$Z$634,24,FALSE)</f>
        <v>2.5826320812006642E-2</v>
      </c>
      <c r="J370" s="121">
        <f>-VLOOKUP(B370,'Master sheet'!$B$3:$Z$634,25,FALSE)</f>
        <v>-0.15988437470953715</v>
      </c>
      <c r="K370" s="185" t="str">
        <f>VLOOKUP(B370,RUC_PCON_2011_EN_LU!$A$2:$N$534,14)</f>
        <v>Predominantly Urban</v>
      </c>
      <c r="L370" s="185" t="str">
        <f>VLOOKUP(B370,'City and Town classifications'!$A$3:$G$634,4,FALSE)</f>
        <v>Large Town</v>
      </c>
      <c r="M370" s="188">
        <f t="shared" si="52"/>
        <v>3</v>
      </c>
      <c r="N370" s="188" t="str">
        <f>VLOOKUP(A370,'BRES data'!$A$11:$AB$643,28,FALSE)</f>
        <v>Low</v>
      </c>
      <c r="O370" s="188" t="str">
        <f>IF(ISNUMBER(MATCH(A370,'Red Wall MP List'!$A$3:$A$52,0)),"Yes","No")</f>
        <v>No</v>
      </c>
      <c r="P370" s="121"/>
      <c r="Q370" s="121">
        <f t="shared" si="47"/>
        <v>-9.5109792959631345E-2</v>
      </c>
      <c r="R370" s="121">
        <f t="shared" si="48"/>
        <v>1.1723247289937493</v>
      </c>
      <c r="S370" s="186">
        <f t="shared" si="53"/>
        <v>92.69997325102986</v>
      </c>
      <c r="T370" s="121"/>
      <c r="U370" s="121"/>
      <c r="V370" s="121"/>
      <c r="W370" s="121"/>
      <c r="X370" s="121"/>
      <c r="Y370" s="121"/>
      <c r="Z370" s="121"/>
      <c r="AA370" s="121"/>
      <c r="AB370" s="121"/>
      <c r="AC370" s="121"/>
      <c r="AD370" s="121"/>
      <c r="AE370" s="145">
        <f t="shared" si="49"/>
        <v>-0.28820355291033306</v>
      </c>
      <c r="AF370" s="121">
        <f t="shared" si="50"/>
        <v>0.92104953485021079</v>
      </c>
      <c r="AG370" s="186">
        <f t="shared" si="51"/>
        <v>76.166812735283727</v>
      </c>
    </row>
    <row r="371" spans="1:33">
      <c r="A371" s="209" t="str">
        <f>'Master sheet'!A244</f>
        <v>Stoke-on-Trent Central</v>
      </c>
      <c r="B371" s="142" t="str">
        <f>VLOOKUP('Master sheet'!A244,Westminster_Parliamentary_Const!$A$2:$C$651,2,FALSE)</f>
        <v>E14000972</v>
      </c>
      <c r="C371" s="120">
        <f>VLOOKUP(B371,'Master sheet'!$B$3:$Z$634,9,FALSE)</f>
        <v>0.11487384746750741</v>
      </c>
      <c r="D371" s="121">
        <f>VLOOKUP(B371,'Master sheet'!$B$3:$Z$634,10,FALSE)</f>
        <v>0.69239346568641269</v>
      </c>
      <c r="E371" s="120">
        <f>VLOOKUP(B371,'Master sheet'!$B$3:$Z$634,16,FALSE)</f>
        <v>0.30516309633930938</v>
      </c>
      <c r="F371" s="121">
        <f>VLOOKUP(B371,'Master sheet'!$B$3:$Z$634,17,FALSE)</f>
        <v>-0.44009852367231034</v>
      </c>
      <c r="G371" s="120">
        <f>VLOOKUP(B371,'Master sheet'!$B$3:$Z$634,21,FALSE)</f>
        <v>0.15139442231075698</v>
      </c>
      <c r="H371" s="121">
        <f>VLOOKUP(B371,'Master sheet'!$B$3:$Z$634,22,FALSE)</f>
        <v>-0.36145477629392553</v>
      </c>
      <c r="I371" s="120">
        <f>VLOOKUP(B371,'Master sheet'!$B$3:$Z$634,24,FALSE)</f>
        <v>2.9848812095032429E-2</v>
      </c>
      <c r="J371" s="121">
        <f>-VLOOKUP(B371,'Master sheet'!$B$3:$Z$634,25,FALSE)</f>
        <v>-0.58346610230801388</v>
      </c>
      <c r="K371" s="185" t="str">
        <f>VLOOKUP(B371,RUC_PCON_2011_EN_LU!$A$2:$N$534,14)</f>
        <v>Predominantly Urban</v>
      </c>
      <c r="L371" s="185" t="str">
        <f>VLOOKUP(B371,'City and Town classifications'!$A$3:$G$634,4,FALSE)</f>
        <v>Other City</v>
      </c>
      <c r="M371" s="188">
        <f t="shared" si="52"/>
        <v>2</v>
      </c>
      <c r="N371" s="188" t="str">
        <f>VLOOKUP(A371,'BRES data'!$A$11:$AB$643,28,FALSE)</f>
        <v>Very low</v>
      </c>
      <c r="O371" s="188" t="str">
        <f>IF(ISNUMBER(MATCH(A371,'Red Wall MP List'!$A$3:$A$52,0)),"Yes","No")</f>
        <v>Yes</v>
      </c>
      <c r="P371" s="121"/>
      <c r="Q371" s="121">
        <f t="shared" si="47"/>
        <v>-9.7283095534906369E-2</v>
      </c>
      <c r="R371" s="121">
        <f t="shared" si="48"/>
        <v>1.1701514264184742</v>
      </c>
      <c r="S371" s="186">
        <f t="shared" si="53"/>
        <v>92.52812232473633</v>
      </c>
      <c r="T371" s="121"/>
      <c r="U371" s="121"/>
      <c r="V371" s="121"/>
      <c r="W371" s="121"/>
      <c r="X371" s="121"/>
      <c r="Y371" s="121"/>
      <c r="Z371" s="121"/>
      <c r="AA371" s="121"/>
      <c r="AB371" s="121"/>
      <c r="AC371" s="121"/>
      <c r="AD371" s="121"/>
      <c r="AE371" s="145">
        <f t="shared" si="49"/>
        <v>-0.17315648414695928</v>
      </c>
      <c r="AF371" s="121">
        <f t="shared" si="50"/>
        <v>1.0360966036135846</v>
      </c>
      <c r="AG371" s="186">
        <f t="shared" si="51"/>
        <v>85.680707711267061</v>
      </c>
    </row>
    <row r="372" spans="1:33">
      <c r="A372" s="209" t="str">
        <f>'Master sheet'!A267</f>
        <v>Bedford</v>
      </c>
      <c r="B372" s="142" t="str">
        <f>VLOOKUP('Master sheet'!A267,Westminster_Parliamentary_Const!$A$2:$C$651,2,FALSE)</f>
        <v>E14000552</v>
      </c>
      <c r="C372" s="120">
        <f>VLOOKUP(B372,'Master sheet'!$B$3:$Z$634,9,FALSE)</f>
        <v>9.3683281862987286E-2</v>
      </c>
      <c r="D372" s="121">
        <f>VLOOKUP(B372,'Master sheet'!$B$3:$Z$634,10,FALSE)</f>
        <v>-0.10855983440197554</v>
      </c>
      <c r="E372" s="120">
        <f>VLOOKUP(B372,'Master sheet'!$B$3:$Z$634,16,FALSE)</f>
        <v>0.39213485750465965</v>
      </c>
      <c r="F372" s="121">
        <f>VLOOKUP(B372,'Master sheet'!$B$3:$Z$634,17,FALSE)</f>
        <v>-0.15102022671027587</v>
      </c>
      <c r="G372" s="120">
        <f>VLOOKUP(B372,'Master sheet'!$B$3:$Z$634,21,FALSE)</f>
        <v>0.18057921635434412</v>
      </c>
      <c r="H372" s="121">
        <f>VLOOKUP(B372,'Master sheet'!$B$3:$Z$634,22,FALSE)</f>
        <v>0.47373115324742537</v>
      </c>
      <c r="I372" s="120">
        <f>VLOOKUP(B372,'Master sheet'!$B$3:$Z$634,24,FALSE)</f>
        <v>2.7586922677737435E-2</v>
      </c>
      <c r="J372" s="121">
        <f>-VLOOKUP(B372,'Master sheet'!$B$3:$Z$634,25,FALSE)</f>
        <v>-0.3452816142377676</v>
      </c>
      <c r="K372" s="185" t="str">
        <f>VLOOKUP(B372,RUC_PCON_2011_EN_LU!$A$2:$N$534,14)</f>
        <v>Predominantly Urban</v>
      </c>
      <c r="L372" s="185" t="str">
        <f>VLOOKUP(B372,'City and Town classifications'!$A$3:$G$634,4,FALSE)</f>
        <v>Large Town</v>
      </c>
      <c r="M372" s="188">
        <f t="shared" si="52"/>
        <v>3</v>
      </c>
      <c r="N372" s="188" t="str">
        <f>VLOOKUP(A372,'BRES data'!$A$11:$AB$643,28,FALSE)</f>
        <v>Very low</v>
      </c>
      <c r="O372" s="188" t="str">
        <f>IF(ISNUMBER(MATCH(A372,'Red Wall MP List'!$A$3:$A$52,0)),"Yes","No")</f>
        <v>No</v>
      </c>
      <c r="P372" s="121"/>
      <c r="Q372" s="121">
        <f t="shared" si="47"/>
        <v>-9.7495328457056121E-2</v>
      </c>
      <c r="R372" s="121">
        <f t="shared" si="48"/>
        <v>1.1699391934963246</v>
      </c>
      <c r="S372" s="186">
        <f t="shared" si="53"/>
        <v>92.511340296924686</v>
      </c>
      <c r="T372" s="121"/>
      <c r="U372" s="121"/>
      <c r="V372" s="121"/>
      <c r="W372" s="121"/>
      <c r="X372" s="121"/>
      <c r="Y372" s="121"/>
      <c r="Z372" s="121"/>
      <c r="AA372" s="121"/>
      <c r="AB372" s="121"/>
      <c r="AC372" s="121"/>
      <c r="AD372" s="121"/>
      <c r="AE372" s="145">
        <f t="shared" si="49"/>
        <v>-3.2782630525648407E-2</v>
      </c>
      <c r="AF372" s="121">
        <f t="shared" si="50"/>
        <v>1.1764704572348954</v>
      </c>
      <c r="AG372" s="186">
        <f t="shared" si="51"/>
        <v>97.289018249574113</v>
      </c>
    </row>
    <row r="373" spans="1:33">
      <c r="A373" s="209" t="str">
        <f>'Master sheet'!A293</f>
        <v>Mid Norfolk</v>
      </c>
      <c r="B373" s="142" t="str">
        <f>VLOOKUP('Master sheet'!A293,Westminster_Parliamentary_Const!$A$2:$C$651,2,FALSE)</f>
        <v>E14000816</v>
      </c>
      <c r="C373" s="120">
        <f>VLOOKUP(B373,'Master sheet'!$B$3:$Z$634,9,FALSE)</f>
        <v>9.42099338132803E-2</v>
      </c>
      <c r="D373" s="121">
        <f>VLOOKUP(B373,'Master sheet'!$B$3:$Z$634,10,FALSE)</f>
        <v>-8.8653635319908719E-2</v>
      </c>
      <c r="E373" s="120">
        <f>VLOOKUP(B373,'Master sheet'!$B$3:$Z$634,16,FALSE)</f>
        <v>4.4490986258582339E-2</v>
      </c>
      <c r="F373" s="121">
        <f>VLOOKUP(B373,'Master sheet'!$B$3:$Z$634,17,FALSE)</f>
        <v>-1.3065251504066209</v>
      </c>
      <c r="G373" s="120">
        <f>VLOOKUP(B373,'Master sheet'!$B$3:$Z$634,21,FALSE)</f>
        <v>0.14688427299703263</v>
      </c>
      <c r="H373" s="121">
        <f>VLOOKUP(B373,'Master sheet'!$B$3:$Z$634,22,FALSE)</f>
        <v>-0.49052244219307356</v>
      </c>
      <c r="I373" s="120">
        <f>VLOOKUP(B373,'Master sheet'!$B$3:$Z$634,24,FALSE)</f>
        <v>1.7811147186147291E-2</v>
      </c>
      <c r="J373" s="121">
        <f>-VLOOKUP(B373,'Master sheet'!$B$3:$Z$634,25,FALSE)</f>
        <v>0.684140099816959</v>
      </c>
      <c r="K373" s="185" t="str">
        <f>VLOOKUP(B373,RUC_PCON_2011_EN_LU!$A$2:$N$534,14)</f>
        <v>Predominantly Rural</v>
      </c>
      <c r="L373" s="185" t="str">
        <f>VLOOKUP(B373,'City and Town classifications'!$A$3:$G$634,4,FALSE)</f>
        <v>Small Town</v>
      </c>
      <c r="M373" s="188">
        <f t="shared" si="52"/>
        <v>3</v>
      </c>
      <c r="N373" s="188" t="str">
        <f>VLOOKUP(A373,'BRES data'!$A$11:$AB$643,28,FALSE)</f>
        <v>Very high</v>
      </c>
      <c r="O373" s="188" t="str">
        <f>IF(ISNUMBER(MATCH(A373,'Red Wall MP List'!$A$3:$A$52,0)),"Yes","No")</f>
        <v>No</v>
      </c>
      <c r="P373" s="121"/>
      <c r="Q373" s="121">
        <f t="shared" si="47"/>
        <v>-0.10101244393426563</v>
      </c>
      <c r="R373" s="121">
        <f t="shared" si="48"/>
        <v>1.166422078019115</v>
      </c>
      <c r="S373" s="186">
        <f t="shared" si="53"/>
        <v>92.233229204840185</v>
      </c>
      <c r="T373" s="121"/>
      <c r="U373" s="121"/>
      <c r="V373" s="121"/>
      <c r="W373" s="121"/>
      <c r="X373" s="121"/>
      <c r="Y373" s="121"/>
      <c r="Z373" s="121"/>
      <c r="AA373" s="121"/>
      <c r="AB373" s="121"/>
      <c r="AC373" s="121"/>
      <c r="AD373" s="121"/>
      <c r="AE373" s="145">
        <f t="shared" si="49"/>
        <v>-0.30039028202566109</v>
      </c>
      <c r="AF373" s="121">
        <f t="shared" si="50"/>
        <v>0.90886280573488276</v>
      </c>
      <c r="AG373" s="186">
        <f t="shared" si="51"/>
        <v>75.159022948457789</v>
      </c>
    </row>
    <row r="374" spans="1:33">
      <c r="A374" s="209" t="str">
        <f>'Master sheet'!A450</f>
        <v>North West Hampshire</v>
      </c>
      <c r="B374" s="142" t="str">
        <f>VLOOKUP('Master sheet'!A450,Westminster_Parliamentary_Const!$A$2:$C$651,2,FALSE)</f>
        <v>E14000857</v>
      </c>
      <c r="C374" s="120">
        <f>VLOOKUP(B374,'Master sheet'!$B$3:$Z$634,9,FALSE)</f>
        <v>7.3571201094285027E-2</v>
      </c>
      <c r="D374" s="121">
        <f>VLOOKUP(B374,'Master sheet'!$B$3:$Z$634,10,FALSE)</f>
        <v>-0.86874895648468842</v>
      </c>
      <c r="E374" s="120">
        <f>VLOOKUP(B374,'Master sheet'!$B$3:$Z$634,16,FALSE)</f>
        <v>0.38931551500354761</v>
      </c>
      <c r="F374" s="121">
        <f>VLOOKUP(B374,'Master sheet'!$B$3:$Z$634,17,FALSE)</f>
        <v>-0.16039120779486787</v>
      </c>
      <c r="G374" s="120">
        <f>VLOOKUP(B374,'Master sheet'!$B$3:$Z$634,21,FALSE)</f>
        <v>0.14430014430014429</v>
      </c>
      <c r="H374" s="121">
        <f>VLOOKUP(B374,'Master sheet'!$B$3:$Z$634,22,FALSE)</f>
        <v>-0.56447286735426816</v>
      </c>
      <c r="I374" s="120">
        <f>VLOOKUP(B374,'Master sheet'!$B$3:$Z$634,24,FALSE)</f>
        <v>1.5551763367463112E-2</v>
      </c>
      <c r="J374" s="121">
        <f>-VLOOKUP(B374,'Master sheet'!$B$3:$Z$634,25,FALSE)</f>
        <v>0.92206074000946958</v>
      </c>
      <c r="K374" s="185" t="str">
        <f>VLOOKUP(B374,RUC_PCON_2011_EN_LU!$A$2:$N$534,14)</f>
        <v>Predominantly Rural</v>
      </c>
      <c r="L374" s="185" t="str">
        <f>VLOOKUP(B374,'City and Town classifications'!$A$3:$G$634,4,FALSE)</f>
        <v>Village or smaller</v>
      </c>
      <c r="M374" s="188">
        <f t="shared" si="52"/>
        <v>3</v>
      </c>
      <c r="N374" s="188" t="str">
        <f>VLOOKUP(A374,'BRES data'!$A$11:$AB$643,28,FALSE)</f>
        <v>Very high</v>
      </c>
      <c r="O374" s="188" t="str">
        <f>IF(ISNUMBER(MATCH(A374,'Red Wall MP List'!$A$3:$A$52,0)),"Yes","No")</f>
        <v>No</v>
      </c>
      <c r="P374" s="121"/>
      <c r="Q374" s="121">
        <f t="shared" si="47"/>
        <v>-0.10304008468326227</v>
      </c>
      <c r="R374" s="121">
        <f t="shared" si="48"/>
        <v>1.1643944372701185</v>
      </c>
      <c r="S374" s="186">
        <f t="shared" si="53"/>
        <v>92.072896288075725</v>
      </c>
      <c r="T374" s="121"/>
      <c r="U374" s="121"/>
      <c r="V374" s="121"/>
      <c r="W374" s="121"/>
      <c r="X374" s="121"/>
      <c r="Y374" s="121"/>
      <c r="Z374" s="121"/>
      <c r="AA374" s="121"/>
      <c r="AB374" s="121"/>
      <c r="AC374" s="121"/>
      <c r="AD374" s="121"/>
      <c r="AE374" s="145">
        <f t="shared" si="49"/>
        <v>-0.1678880729060887</v>
      </c>
      <c r="AF374" s="121">
        <f t="shared" si="50"/>
        <v>1.0413650148544551</v>
      </c>
      <c r="AG374" s="186">
        <f t="shared" si="51"/>
        <v>86.116382533535003</v>
      </c>
    </row>
    <row r="375" spans="1:33">
      <c r="A375" s="209" t="str">
        <f>'Master sheet'!A535</f>
        <v>Yeovil</v>
      </c>
      <c r="B375" s="142" t="str">
        <f>VLOOKUP('Master sheet'!A535,Westminster_Parliamentary_Const!$A$2:$C$651,2,FALSE)</f>
        <v>E14001060</v>
      </c>
      <c r="C375" s="120">
        <f>VLOOKUP(B375,'Master sheet'!$B$3:$Z$634,9,FALSE)</f>
        <v>7.2967503039454276E-2</v>
      </c>
      <c r="D375" s="121">
        <f>VLOOKUP(B375,'Master sheet'!$B$3:$Z$634,10,FALSE)</f>
        <v>-0.89156731623486363</v>
      </c>
      <c r="E375" s="120">
        <f>VLOOKUP(B375,'Master sheet'!$B$3:$Z$634,16,FALSE)</f>
        <v>0.21935819954585997</v>
      </c>
      <c r="F375" s="121">
        <f>VLOOKUP(B375,'Master sheet'!$B$3:$Z$634,17,FALSE)</f>
        <v>-0.72529837594269975</v>
      </c>
      <c r="G375" s="120">
        <f>VLOOKUP(B375,'Master sheet'!$B$3:$Z$634,21,FALSE)</f>
        <v>0.14145658263305322</v>
      </c>
      <c r="H375" s="121">
        <f>VLOOKUP(B375,'Master sheet'!$B$3:$Z$634,22,FALSE)</f>
        <v>-0.64584752741151308</v>
      </c>
      <c r="I375" s="120">
        <f>VLOOKUP(B375,'Master sheet'!$B$3:$Z$634,24,FALSE)</f>
        <v>1.2280843337032055E-2</v>
      </c>
      <c r="J375" s="121">
        <f>-VLOOKUP(B375,'Master sheet'!$B$3:$Z$634,25,FALSE)</f>
        <v>1.2664995118653655</v>
      </c>
      <c r="K375" s="185" t="str">
        <f>VLOOKUP(B375,RUC_PCON_2011_EN_LU!$A$2:$N$534,14)</f>
        <v>Predominantly Rural</v>
      </c>
      <c r="L375" s="185" t="str">
        <f>VLOOKUP(B375,'City and Town classifications'!$A$3:$G$634,4,FALSE)</f>
        <v>Medium Town</v>
      </c>
      <c r="M375" s="188">
        <f t="shared" si="52"/>
        <v>3</v>
      </c>
      <c r="N375" s="188" t="str">
        <f>VLOOKUP(A375,'BRES data'!$A$11:$AB$643,28,FALSE)</f>
        <v>High</v>
      </c>
      <c r="O375" s="188" t="str">
        <f>IF(ISNUMBER(MATCH(A375,'Red Wall MP List'!$A$3:$A$52,0)),"Yes","No")</f>
        <v>No</v>
      </c>
      <c r="P375" s="121"/>
      <c r="Q375" s="121">
        <f t="shared" si="47"/>
        <v>-0.10354691868220149</v>
      </c>
      <c r="R375" s="121">
        <f t="shared" si="48"/>
        <v>1.1638876032711791</v>
      </c>
      <c r="S375" s="186">
        <f t="shared" si="53"/>
        <v>92.03281908337091</v>
      </c>
      <c r="T375" s="121"/>
      <c r="U375" s="121"/>
      <c r="V375" s="121"/>
      <c r="W375" s="121"/>
      <c r="X375" s="121"/>
      <c r="Y375" s="121"/>
      <c r="Z375" s="121"/>
      <c r="AA375" s="121"/>
      <c r="AB375" s="121"/>
      <c r="AC375" s="121"/>
      <c r="AD375" s="121"/>
      <c r="AE375" s="145">
        <f t="shared" si="49"/>
        <v>-0.24905342693092775</v>
      </c>
      <c r="AF375" s="121">
        <f t="shared" si="50"/>
        <v>0.96019966082961616</v>
      </c>
      <c r="AG375" s="186">
        <f t="shared" si="51"/>
        <v>79.404358818536551</v>
      </c>
    </row>
    <row r="376" spans="1:33" ht="29">
      <c r="A376" s="209" t="str">
        <f>'Master sheet'!A591</f>
        <v>Dundee West</v>
      </c>
      <c r="B376" s="142" t="str">
        <f>VLOOKUP('Master sheet'!A591,Westminster_Parliamentary_Const!$A$2:$C$651,2,FALSE)</f>
        <v>S14000016</v>
      </c>
      <c r="C376" s="120">
        <f>VLOOKUP(B376,'Master sheet'!$B$3:$Z$634,9,FALSE)</f>
        <v>0.13545133923574196</v>
      </c>
      <c r="D376" s="121">
        <f>VLOOKUP(B376,'Master sheet'!$B$3:$Z$634,10,FALSE)</f>
        <v>1.4701740236434615</v>
      </c>
      <c r="E376" s="120">
        <f>VLOOKUP(B376,'Master sheet'!$B$3:$Z$634,16,FALSE)</f>
        <v>0.25227259704909605</v>
      </c>
      <c r="F376" s="121">
        <f>VLOOKUP(B376,'Master sheet'!$B$3:$Z$634,17,FALSE)</f>
        <v>-0.61589691220003318</v>
      </c>
      <c r="G376" s="120">
        <f>VLOOKUP(B376,'Master sheet'!$B$3:$Z$634,21,FALSE)</f>
        <v>0.1281198003327787</v>
      </c>
      <c r="H376" s="121">
        <f>VLOOKUP(B376,'Master sheet'!$B$3:$Z$634,22,FALSE)</f>
        <v>-1.0275083644182743</v>
      </c>
      <c r="I376" s="120">
        <f>VLOOKUP(B376,'Master sheet'!$B$3:$Z$634,24,FALSE)</f>
        <v>3.3469387755101998E-2</v>
      </c>
      <c r="J376" s="121">
        <f>-VLOOKUP(B376,'Master sheet'!$B$3:$Z$634,25,FALSE)</f>
        <v>-0.96472477637023735</v>
      </c>
      <c r="K376" s="185" t="str">
        <f>VLOOKUP(B376,RUC_PCON_2011_EN_LU!$A$2:$N$534,14)</f>
        <v>Urban with Significant Rural</v>
      </c>
      <c r="L376" s="185" t="str">
        <f>VLOOKUP(B376,'City and Town classifications'!$A$3:$G$634,4,FALSE)</f>
        <v>Large Town</v>
      </c>
      <c r="M376" s="188">
        <f t="shared" si="52"/>
        <v>3</v>
      </c>
      <c r="N376" s="188" t="str">
        <f>VLOOKUP(A376,'BRES data'!$A$11:$AB$643,28,FALSE)</f>
        <v>High</v>
      </c>
      <c r="O376" s="188" t="str">
        <f>IF(ISNUMBER(MATCH(A376,'Red Wall MP List'!$A$3:$A$52,0)),"Yes","No")</f>
        <v>No</v>
      </c>
      <c r="P376" s="121"/>
      <c r="Q376" s="121">
        <f t="shared" si="47"/>
        <v>-0.10541779701197651</v>
      </c>
      <c r="R376" s="121">
        <f t="shared" si="48"/>
        <v>1.1620167249414042</v>
      </c>
      <c r="S376" s="186">
        <f t="shared" si="53"/>
        <v>91.884881940327844</v>
      </c>
      <c r="T376" s="121"/>
      <c r="U376" s="121"/>
      <c r="V376" s="121"/>
      <c r="W376" s="121"/>
      <c r="X376" s="121"/>
      <c r="Y376" s="121"/>
      <c r="Z376" s="121"/>
      <c r="AA376" s="121"/>
      <c r="AB376" s="121"/>
      <c r="AC376" s="121"/>
      <c r="AD376" s="121"/>
      <c r="AE376" s="145">
        <f t="shared" si="49"/>
        <v>-0.2844890073362708</v>
      </c>
      <c r="AF376" s="121">
        <f t="shared" si="50"/>
        <v>0.92476408042427305</v>
      </c>
      <c r="AG376" s="186">
        <f t="shared" si="51"/>
        <v>76.473989587810223</v>
      </c>
    </row>
    <row r="377" spans="1:33">
      <c r="A377" s="209" t="str">
        <f>'Master sheet'!A270</f>
        <v>Broadland</v>
      </c>
      <c r="B377" s="142" t="str">
        <f>VLOOKUP('Master sheet'!A270,Westminster_Parliamentary_Const!$A$2:$C$651,2,FALSE)</f>
        <v>E14000603</v>
      </c>
      <c r="C377" s="120">
        <f>VLOOKUP(B377,'Master sheet'!$B$3:$Z$634,9,FALSE)</f>
        <v>5.667284396221587E-2</v>
      </c>
      <c r="D377" s="121">
        <f>VLOOKUP(B377,'Master sheet'!$B$3:$Z$634,10,FALSE)</f>
        <v>-1.5074669201107211</v>
      </c>
      <c r="E377" s="120">
        <f>VLOOKUP(B377,'Master sheet'!$B$3:$Z$634,16,FALSE)</f>
        <v>0.44534403498158842</v>
      </c>
      <c r="F377" s="121">
        <f>VLOOKUP(B377,'Master sheet'!$B$3:$Z$634,17,FALSE)</f>
        <v>2.5837390080279361E-2</v>
      </c>
      <c r="G377" s="120">
        <f>VLOOKUP(B377,'Master sheet'!$B$3:$Z$634,21,FALSE)</f>
        <v>0.18120805369127516</v>
      </c>
      <c r="H377" s="121">
        <f>VLOOKUP(B377,'Master sheet'!$B$3:$Z$634,22,FALSE)</f>
        <v>0.49172669212259018</v>
      </c>
      <c r="I377" s="120">
        <f>VLOOKUP(B377,'Master sheet'!$B$3:$Z$634,24,FALSE)</f>
        <v>1.5474650218143537E-2</v>
      </c>
      <c r="J377" s="121">
        <f>-VLOOKUP(B377,'Master sheet'!$B$3:$Z$634,25,FALSE)</f>
        <v>0.9301810114311081</v>
      </c>
      <c r="K377" s="185" t="str">
        <f>VLOOKUP(B377,RUC_PCON_2011_EN_LU!$A$2:$N$534,14)</f>
        <v>Predominantly Rural</v>
      </c>
      <c r="L377" s="185" t="str">
        <f>VLOOKUP(B377,'City and Town classifications'!$A$3:$G$634,4,FALSE)</f>
        <v>Village or smaller</v>
      </c>
      <c r="M377" s="188">
        <f t="shared" si="52"/>
        <v>3</v>
      </c>
      <c r="N377" s="188" t="str">
        <f>VLOOKUP(A377,'BRES data'!$A$11:$AB$643,28,FALSE)</f>
        <v>Very high</v>
      </c>
      <c r="O377" s="188" t="str">
        <f>IF(ISNUMBER(MATCH(A377,'Red Wall MP List'!$A$3:$A$52,0)),"Yes","No")</f>
        <v>No</v>
      </c>
      <c r="P377" s="121"/>
      <c r="Q377" s="121">
        <f t="shared" si="47"/>
        <v>-0.10616795585939276</v>
      </c>
      <c r="R377" s="121">
        <f t="shared" si="48"/>
        <v>1.161266566093988</v>
      </c>
      <c r="S377" s="186">
        <f t="shared" si="53"/>
        <v>91.825564156296124</v>
      </c>
      <c r="T377" s="121"/>
      <c r="U377" s="121"/>
      <c r="V377" s="121"/>
      <c r="W377" s="121"/>
      <c r="X377" s="121"/>
      <c r="Y377" s="121"/>
      <c r="Z377" s="121"/>
      <c r="AA377" s="121"/>
      <c r="AB377" s="121"/>
      <c r="AC377" s="121"/>
      <c r="AD377" s="121"/>
      <c r="AE377" s="145">
        <f t="shared" si="49"/>
        <v>-1.4930456619185878E-2</v>
      </c>
      <c r="AF377" s="121">
        <f t="shared" si="50"/>
        <v>1.1943226311413579</v>
      </c>
      <c r="AG377" s="186">
        <f t="shared" si="51"/>
        <v>98.765315815993688</v>
      </c>
    </row>
    <row r="378" spans="1:33">
      <c r="A378" s="209" t="str">
        <f>'Master sheet'!A171</f>
        <v>Daventry</v>
      </c>
      <c r="B378" s="142" t="str">
        <f>VLOOKUP('Master sheet'!A171,Westminster_Parliamentary_Const!$A$2:$C$651,2,FALSE)</f>
        <v>E14000660</v>
      </c>
      <c r="C378" s="120">
        <f>VLOOKUP(B378,'Master sheet'!$B$3:$Z$634,9,FALSE)</f>
        <v>6.8537888317781556E-2</v>
      </c>
      <c r="D378" s="121">
        <f>VLOOKUP(B378,'Master sheet'!$B$3:$Z$634,10,FALSE)</f>
        <v>-1.0589962841849723</v>
      </c>
      <c r="E378" s="120">
        <f>VLOOKUP(B378,'Master sheet'!$B$3:$Z$634,16,FALSE)</f>
        <v>0.43518030061914592</v>
      </c>
      <c r="F378" s="121">
        <f>VLOOKUP(B378,'Master sheet'!$B$3:$Z$634,17,FALSE)</f>
        <v>-7.9450121719121039E-3</v>
      </c>
      <c r="G378" s="120">
        <f>VLOOKUP(B378,'Master sheet'!$B$3:$Z$634,21,FALSE)</f>
        <v>0.17687074829931973</v>
      </c>
      <c r="H378" s="121">
        <f>VLOOKUP(B378,'Master sheet'!$B$3:$Z$634,22,FALSE)</f>
        <v>0.36760532844001942</v>
      </c>
      <c r="I378" s="120">
        <f>VLOOKUP(B378,'Master sheet'!$B$3:$Z$634,24,FALSE)</f>
        <v>1.9078531965272427E-2</v>
      </c>
      <c r="J378" s="121">
        <f>-VLOOKUP(B378,'Master sheet'!$B$3:$Z$634,25,FALSE)</f>
        <v>0.55068026199475795</v>
      </c>
      <c r="K378" s="185" t="str">
        <f>VLOOKUP(B378,RUC_PCON_2011_EN_LU!$A$2:$N$534,14)</f>
        <v>Predominantly Rural</v>
      </c>
      <c r="L378" s="185" t="str">
        <f>VLOOKUP(B378,'City and Town classifications'!$A$3:$G$634,4,FALSE)</f>
        <v>Village or smaller</v>
      </c>
      <c r="M378" s="188">
        <f t="shared" si="52"/>
        <v>3</v>
      </c>
      <c r="N378" s="188" t="str">
        <f>VLOOKUP(A378,'BRES data'!$A$11:$AB$643,28,FALSE)</f>
        <v>High</v>
      </c>
      <c r="O378" s="188" t="str">
        <f>IF(ISNUMBER(MATCH(A378,'Red Wall MP List'!$A$3:$A$52,0)),"Yes","No")</f>
        <v>No</v>
      </c>
      <c r="P378" s="121"/>
      <c r="Q378" s="121">
        <f t="shared" si="47"/>
        <v>-0.10949528801872022</v>
      </c>
      <c r="R378" s="121">
        <f t="shared" si="48"/>
        <v>1.1579392339346604</v>
      </c>
      <c r="S378" s="186">
        <f t="shared" si="53"/>
        <v>91.56245992029514</v>
      </c>
      <c r="T378" s="121"/>
      <c r="U378" s="121"/>
      <c r="V378" s="121"/>
      <c r="W378" s="121"/>
      <c r="X378" s="121"/>
      <c r="Y378" s="121"/>
      <c r="Z378" s="121"/>
      <c r="AA378" s="121"/>
      <c r="AB378" s="121"/>
      <c r="AC378" s="121"/>
      <c r="AD378" s="121"/>
      <c r="AE378" s="145">
        <f t="shared" si="49"/>
        <v>-3.7163926480526743E-2</v>
      </c>
      <c r="AF378" s="121">
        <f t="shared" si="50"/>
        <v>1.1720891612800171</v>
      </c>
      <c r="AG378" s="186">
        <f t="shared" si="51"/>
        <v>96.926704024435992</v>
      </c>
    </row>
    <row r="379" spans="1:33">
      <c r="A379" s="209" t="str">
        <f>'Master sheet'!A274</f>
        <v>Castle Point</v>
      </c>
      <c r="B379" s="142" t="str">
        <f>VLOOKUP('Master sheet'!A274,Westminster_Parliamentary_Const!$A$2:$C$651,2,FALSE)</f>
        <v>E14000622</v>
      </c>
      <c r="C379" s="120">
        <f>VLOOKUP(B379,'Master sheet'!$B$3:$Z$634,9,FALSE)</f>
        <v>8.315619039743942E-2</v>
      </c>
      <c r="D379" s="121">
        <f>VLOOKUP(B379,'Master sheet'!$B$3:$Z$634,10,FALSE)</f>
        <v>-0.50645901307535268</v>
      </c>
      <c r="E379" s="120">
        <f>VLOOKUP(B379,'Master sheet'!$B$3:$Z$634,16,FALSE)</f>
        <v>0.48785821093422027</v>
      </c>
      <c r="F379" s="121">
        <f>VLOOKUP(B379,'Master sheet'!$B$3:$Z$634,17,FALSE)</f>
        <v>0.16714676931390843</v>
      </c>
      <c r="G379" s="120">
        <f>VLOOKUP(B379,'Master sheet'!$B$3:$Z$634,21,FALSE)</f>
        <v>0.19397363465160075</v>
      </c>
      <c r="H379" s="121">
        <f>VLOOKUP(B379,'Master sheet'!$B$3:$Z$634,22,FALSE)</f>
        <v>0.85704136881901916</v>
      </c>
      <c r="I379" s="120">
        <f>VLOOKUP(B379,'Master sheet'!$B$3:$Z$634,24,FALSE)</f>
        <v>2.752252252252263E-2</v>
      </c>
      <c r="J379" s="121">
        <f>-VLOOKUP(B379,'Master sheet'!$B$3:$Z$634,25,FALSE)</f>
        <v>-0.3385000634315275</v>
      </c>
      <c r="K379" s="185" t="str">
        <f>VLOOKUP(B379,RUC_PCON_2011_EN_LU!$A$2:$N$534,14)</f>
        <v>Predominantly Urban</v>
      </c>
      <c r="L379" s="185" t="str">
        <f>VLOOKUP(B379,'City and Town classifications'!$A$3:$G$634,4,FALSE)</f>
        <v>Medium Town</v>
      </c>
      <c r="M379" s="188">
        <f t="shared" si="52"/>
        <v>3</v>
      </c>
      <c r="N379" s="188" t="str">
        <f>VLOOKUP(A379,'BRES data'!$A$11:$AB$643,28,FALSE)</f>
        <v>Very low</v>
      </c>
      <c r="O379" s="188" t="str">
        <f>IF(ISNUMBER(MATCH(A379,'Red Wall MP List'!$A$3:$A$52,0)),"Yes","No")</f>
        <v>No</v>
      </c>
      <c r="P379" s="121"/>
      <c r="Q379" s="121">
        <f t="shared" si="47"/>
        <v>-0.11095500248013879</v>
      </c>
      <c r="R379" s="121">
        <f t="shared" si="48"/>
        <v>1.1564795194732418</v>
      </c>
      <c r="S379" s="186">
        <f t="shared" si="53"/>
        <v>91.447034997335621</v>
      </c>
      <c r="T379" s="121"/>
      <c r="U379" s="121"/>
      <c r="V379" s="121"/>
      <c r="W379" s="121"/>
      <c r="X379" s="121"/>
      <c r="Y379" s="121"/>
      <c r="Z379" s="121"/>
      <c r="AA379" s="121"/>
      <c r="AB379" s="121"/>
      <c r="AC379" s="121"/>
      <c r="AD379" s="121"/>
      <c r="AE379" s="145">
        <f t="shared" si="49"/>
        <v>4.4807265406511837E-2</v>
      </c>
      <c r="AF379" s="121">
        <f t="shared" si="50"/>
        <v>1.2540603531670558</v>
      </c>
      <c r="AG379" s="186">
        <f t="shared" si="51"/>
        <v>103.70536704516424</v>
      </c>
    </row>
    <row r="380" spans="1:33">
      <c r="A380" s="209" t="str">
        <f>'Master sheet'!A499</f>
        <v>Gloucester</v>
      </c>
      <c r="B380" s="142" t="str">
        <f>VLOOKUP('Master sheet'!A499,Westminster_Parliamentary_Const!$A$2:$C$651,2,FALSE)</f>
        <v>E14000712</v>
      </c>
      <c r="C380" s="120">
        <f>VLOOKUP(B380,'Master sheet'!$B$3:$Z$634,9,FALSE)</f>
        <v>9.9794921320644062E-2</v>
      </c>
      <c r="D380" s="121">
        <f>VLOOKUP(B380,'Master sheet'!$B$3:$Z$634,10,FALSE)</f>
        <v>0.12244569343143105</v>
      </c>
      <c r="E380" s="120">
        <f>VLOOKUP(B380,'Master sheet'!$B$3:$Z$634,16,FALSE)</f>
        <v>0.40633930232500654</v>
      </c>
      <c r="F380" s="121">
        <f>VLOOKUP(B380,'Master sheet'!$B$3:$Z$634,17,FALSE)</f>
        <v>-0.10380723869051633</v>
      </c>
      <c r="G380" s="120">
        <f>VLOOKUP(B380,'Master sheet'!$B$3:$Z$634,21,FALSE)</f>
        <v>0.16212534059945505</v>
      </c>
      <c r="H380" s="121">
        <f>VLOOKUP(B380,'Master sheet'!$B$3:$Z$634,22,FALSE)</f>
        <v>-5.4366367433014137E-2</v>
      </c>
      <c r="I380" s="120">
        <f>VLOOKUP(B380,'Master sheet'!$B$3:$Z$634,24,FALSE)</f>
        <v>2.7903399477003488E-2</v>
      </c>
      <c r="J380" s="121">
        <f>-VLOOKUP(B380,'Master sheet'!$B$3:$Z$634,25,FALSE)</f>
        <v>-0.37860767511542182</v>
      </c>
      <c r="K380" s="185" t="str">
        <f>VLOOKUP(B380,RUC_PCON_2011_EN_LU!$A$2:$N$534,14)</f>
        <v>Predominantly Urban</v>
      </c>
      <c r="L380" s="185" t="str">
        <f>VLOOKUP(B380,'City and Town classifications'!$A$3:$G$634,4,FALSE)</f>
        <v>Large Town</v>
      </c>
      <c r="M380" s="188">
        <f t="shared" si="52"/>
        <v>3</v>
      </c>
      <c r="N380" s="188" t="str">
        <f>VLOOKUP(A380,'BRES data'!$A$11:$AB$643,28,FALSE)</f>
        <v>Low</v>
      </c>
      <c r="O380" s="188" t="str">
        <f>IF(ISNUMBER(MATCH(A380,'Red Wall MP List'!$A$3:$A$52,0)),"Yes","No")</f>
        <v>No</v>
      </c>
      <c r="P380" s="121"/>
      <c r="Q380" s="121">
        <f t="shared" si="47"/>
        <v>-0.11174959491525201</v>
      </c>
      <c r="R380" s="121">
        <f t="shared" si="48"/>
        <v>1.1556849270381286</v>
      </c>
      <c r="S380" s="186">
        <f t="shared" si="53"/>
        <v>91.384203688178061</v>
      </c>
      <c r="T380" s="121"/>
      <c r="U380" s="121"/>
      <c r="V380" s="121"/>
      <c r="W380" s="121"/>
      <c r="X380" s="121"/>
      <c r="Y380" s="121"/>
      <c r="Z380" s="121"/>
      <c r="AA380" s="121"/>
      <c r="AB380" s="121"/>
      <c r="AC380" s="121"/>
      <c r="AD380" s="121"/>
      <c r="AE380" s="145">
        <f t="shared" si="49"/>
        <v>-0.10358389695188031</v>
      </c>
      <c r="AF380" s="121">
        <f t="shared" si="50"/>
        <v>1.1056691908086635</v>
      </c>
      <c r="AG380" s="186">
        <f t="shared" si="51"/>
        <v>91.434059751403069</v>
      </c>
    </row>
    <row r="381" spans="1:33">
      <c r="A381" s="209" t="str">
        <f>'Master sheet'!A288</f>
        <v>Ipswich</v>
      </c>
      <c r="B381" s="142" t="str">
        <f>VLOOKUP('Master sheet'!A288,Westminster_Parliamentary_Const!$A$2:$C$651,2,FALSE)</f>
        <v>E14000761</v>
      </c>
      <c r="C381" s="120">
        <f>VLOOKUP(B381,'Master sheet'!$B$3:$Z$634,9,FALSE)</f>
        <v>8.430258969540988E-2</v>
      </c>
      <c r="D381" s="121">
        <f>VLOOKUP(B381,'Master sheet'!$B$3:$Z$634,10,FALSE)</f>
        <v>-0.46312782890287402</v>
      </c>
      <c r="E381" s="120">
        <f>VLOOKUP(B381,'Master sheet'!$B$3:$Z$634,16,FALSE)</f>
        <v>0.9468309057121479</v>
      </c>
      <c r="F381" s="121">
        <f>VLOOKUP(B381,'Master sheet'!$B$3:$Z$634,17,FALSE)</f>
        <v>1.6926884299712135</v>
      </c>
      <c r="G381" s="120">
        <f>VLOOKUP(B381,'Master sheet'!$B$3:$Z$634,21,FALSE)</f>
        <v>0.15672676837725383</v>
      </c>
      <c r="H381" s="121">
        <f>VLOOKUP(B381,'Master sheet'!$B$3:$Z$634,22,FALSE)</f>
        <v>-0.20885817412047561</v>
      </c>
      <c r="I381" s="120">
        <f>VLOOKUP(B381,'Master sheet'!$B$3:$Z$634,24,FALSE)</f>
        <v>3.0150955516299982E-2</v>
      </c>
      <c r="J381" s="121">
        <f>-VLOOKUP(B381,'Master sheet'!$B$3:$Z$634,25,FALSE)</f>
        <v>-0.6152828107501398</v>
      </c>
      <c r="K381" s="185" t="str">
        <f>VLOOKUP(B381,RUC_PCON_2011_EN_LU!$A$2:$N$534,14)</f>
        <v>Predominantly Urban</v>
      </c>
      <c r="L381" s="185" t="str">
        <f>VLOOKUP(B381,'City and Town classifications'!$A$3:$G$634,4,FALSE)</f>
        <v>Large Town</v>
      </c>
      <c r="M381" s="188">
        <f t="shared" si="52"/>
        <v>3</v>
      </c>
      <c r="N381" s="188" t="str">
        <f>VLOOKUP(A381,'BRES data'!$A$11:$AB$643,28,FALSE)</f>
        <v>Low</v>
      </c>
      <c r="O381" s="188" t="str">
        <f>IF(ISNUMBER(MATCH(A381,'Red Wall MP List'!$A$3:$A$52,0)),"Yes","No")</f>
        <v>No</v>
      </c>
      <c r="P381" s="121"/>
      <c r="Q381" s="121">
        <f t="shared" si="47"/>
        <v>-0.11216517057588161</v>
      </c>
      <c r="R381" s="121">
        <f t="shared" si="48"/>
        <v>1.155269351377499</v>
      </c>
      <c r="S381" s="186">
        <f t="shared" si="53"/>
        <v>91.351342611659419</v>
      </c>
      <c r="T381" s="121"/>
      <c r="U381" s="121"/>
      <c r="V381" s="121"/>
      <c r="W381" s="121"/>
      <c r="X381" s="121"/>
      <c r="Y381" s="121"/>
      <c r="Z381" s="121"/>
      <c r="AA381" s="121"/>
      <c r="AB381" s="121"/>
      <c r="AC381" s="121"/>
      <c r="AD381" s="121"/>
      <c r="AE381" s="145">
        <f t="shared" si="49"/>
        <v>0.10135490404943104</v>
      </c>
      <c r="AF381" s="121">
        <f t="shared" si="50"/>
        <v>1.3106079918099749</v>
      </c>
      <c r="AG381" s="186">
        <f t="shared" si="51"/>
        <v>108.38161217658183</v>
      </c>
    </row>
    <row r="382" spans="1:33" ht="29">
      <c r="A382" s="209" t="str">
        <f>'Master sheet'!A618</f>
        <v>Livingston</v>
      </c>
      <c r="B382" s="142" t="str">
        <f>VLOOKUP('Master sheet'!A618,Westminster_Parliamentary_Const!$A$2:$C$651,2,FALSE)</f>
        <v>S14000044</v>
      </c>
      <c r="C382" s="120">
        <f>VLOOKUP(B382,'Master sheet'!$B$3:$Z$634,9,FALSE)</f>
        <v>0.10398623561008039</v>
      </c>
      <c r="D382" s="121">
        <f>VLOOKUP(B382,'Master sheet'!$B$3:$Z$634,10,FALSE)</f>
        <v>0.28086746821952618</v>
      </c>
      <c r="E382" s="120">
        <f>VLOOKUP(B382,'Master sheet'!$B$3:$Z$634,16,FALSE)</f>
        <v>0.36278267414967075</v>
      </c>
      <c r="F382" s="121">
        <f>VLOOKUP(B382,'Master sheet'!$B$3:$Z$634,17,FALSE)</f>
        <v>-0.24858153928673132</v>
      </c>
      <c r="G382" s="120">
        <f>VLOOKUP(B382,'Master sheet'!$B$3:$Z$634,21,FALSE)</f>
        <v>0.14542936288088643</v>
      </c>
      <c r="H382" s="121">
        <f>VLOOKUP(B382,'Master sheet'!$B$3:$Z$634,22,FALSE)</f>
        <v>-0.53215783821258689</v>
      </c>
      <c r="I382" s="120">
        <f>VLOOKUP(B382,'Master sheet'!$B$3:$Z$634,24,FALSE)</f>
        <v>2.6512495337560615E-2</v>
      </c>
      <c r="J382" s="121">
        <f>-VLOOKUP(B382,'Master sheet'!$B$3:$Z$634,25,FALSE)</f>
        <v>-0.23214083731387233</v>
      </c>
      <c r="K382" s="185" t="str">
        <f>VLOOKUP(B382,RUC_PCON_2011_EN_LU!$A$2:$N$534,14)</f>
        <v>Urban with Significant Rural</v>
      </c>
      <c r="L382" s="185" t="str">
        <f>VLOOKUP(B382,'City and Town classifications'!$A$3:$G$634,4,FALSE)</f>
        <v>Medium Town</v>
      </c>
      <c r="M382" s="188">
        <f t="shared" si="52"/>
        <v>3</v>
      </c>
      <c r="N382" s="188" t="str">
        <f>VLOOKUP(A382,'BRES data'!$A$11:$AB$643,28,FALSE)</f>
        <v>High</v>
      </c>
      <c r="O382" s="188" t="str">
        <f>IF(ISNUMBER(MATCH(A382,'Red Wall MP List'!$A$3:$A$52,0)),"Yes","No")</f>
        <v>No</v>
      </c>
      <c r="P382" s="121"/>
      <c r="Q382" s="121">
        <f t="shared" si="47"/>
        <v>-0.11388101928133509</v>
      </c>
      <c r="R382" s="121">
        <f t="shared" si="48"/>
        <v>1.1535535026720456</v>
      </c>
      <c r="S382" s="186">
        <f t="shared" si="53"/>
        <v>91.215664223952913</v>
      </c>
      <c r="T382" s="121"/>
      <c r="U382" s="121"/>
      <c r="V382" s="121"/>
      <c r="W382" s="121"/>
      <c r="X382" s="121"/>
      <c r="Y382" s="121"/>
      <c r="Z382" s="121"/>
      <c r="AA382" s="121"/>
      <c r="AB382" s="121"/>
      <c r="AC382" s="121"/>
      <c r="AD382" s="121"/>
      <c r="AE382" s="145">
        <f t="shared" si="49"/>
        <v>-0.18300318664841608</v>
      </c>
      <c r="AF382" s="121">
        <f t="shared" si="50"/>
        <v>1.0262499011121278</v>
      </c>
      <c r="AG382" s="186">
        <f t="shared" si="51"/>
        <v>84.866428004138726</v>
      </c>
    </row>
    <row r="383" spans="1:33" ht="29">
      <c r="A383" s="209" t="str">
        <f>'Master sheet'!A554</f>
        <v>Clwyd West</v>
      </c>
      <c r="B383" s="142" t="str">
        <f>VLOOKUP('Master sheet'!A554,Westminster_Parliamentary_Const!$A$2:$C$651,2,FALSE)</f>
        <v>W07000059</v>
      </c>
      <c r="C383" s="120">
        <f>VLOOKUP(B383,'Master sheet'!$B$3:$Z$634,9,FALSE)</f>
        <v>0.10769054009540641</v>
      </c>
      <c r="D383" s="121">
        <f>VLOOKUP(B383,'Master sheet'!$B$3:$Z$634,10,FALSE)</f>
        <v>0.42088142336479206</v>
      </c>
      <c r="E383" s="120">
        <f>VLOOKUP(B383,'Master sheet'!$B$3:$Z$634,16,FALSE)</f>
        <v>0.16843937563570022</v>
      </c>
      <c r="F383" s="121">
        <f>VLOOKUP(B383,'Master sheet'!$B$3:$Z$634,17,FALSE)</f>
        <v>-0.89454327454000437</v>
      </c>
      <c r="G383" s="120">
        <f>VLOOKUP(B383,'Master sheet'!$B$3:$Z$634,21,FALSE)</f>
        <v>0.18639798488664988</v>
      </c>
      <c r="H383" s="121">
        <f>VLOOKUP(B383,'Master sheet'!$B$3:$Z$634,22,FALSE)</f>
        <v>0.64024778509967561</v>
      </c>
      <c r="I383" s="120">
        <f>VLOOKUP(B383,'Master sheet'!$B$3:$Z$634,24,FALSE)</f>
        <v>3.0437678401522339E-2</v>
      </c>
      <c r="J383" s="121">
        <f>-VLOOKUP(B383,'Master sheet'!$B$3:$Z$634,25,FALSE)</f>
        <v>-0.64547568539402189</v>
      </c>
      <c r="K383" s="185" t="str">
        <f>VLOOKUP(B383,RUC_PCON_2011_EN_LU!$A$2:$N$534,14)</f>
        <v>Urban with Significant Rural</v>
      </c>
      <c r="L383" s="185" t="str">
        <f>VLOOKUP(B383,'City and Town classifications'!$A$3:$G$634,4,FALSE)</f>
        <v>Medium Town</v>
      </c>
      <c r="M383" s="188">
        <f t="shared" si="52"/>
        <v>3</v>
      </c>
      <c r="N383" s="188" t="str">
        <f>VLOOKUP(A383,'BRES data'!$A$11:$AB$643,28,FALSE)</f>
        <v>Very high</v>
      </c>
      <c r="O383" s="188" t="str">
        <f>IF(ISNUMBER(MATCH(A383,'Red Wall MP List'!$A$3:$A$52,0)),"Yes","No")</f>
        <v>No</v>
      </c>
      <c r="P383" s="121"/>
      <c r="Q383" s="121">
        <f t="shared" si="47"/>
        <v>-0.1172473355831314</v>
      </c>
      <c r="R383" s="121">
        <f t="shared" si="48"/>
        <v>1.1501871863702493</v>
      </c>
      <c r="S383" s="186">
        <f t="shared" si="53"/>
        <v>90.949477370248246</v>
      </c>
      <c r="T383" s="121"/>
      <c r="U383" s="121"/>
      <c r="V383" s="121"/>
      <c r="W383" s="121"/>
      <c r="X383" s="121"/>
      <c r="Y383" s="121"/>
      <c r="Z383" s="121"/>
      <c r="AA383" s="121"/>
      <c r="AB383" s="121"/>
      <c r="AC383" s="121"/>
      <c r="AD383" s="121"/>
      <c r="AE383" s="145">
        <f t="shared" si="49"/>
        <v>-0.11972243786738965</v>
      </c>
      <c r="AF383" s="121">
        <f t="shared" si="50"/>
        <v>1.0895306498931543</v>
      </c>
      <c r="AG383" s="186">
        <f t="shared" si="51"/>
        <v>90.09947222139337</v>
      </c>
    </row>
    <row r="384" spans="1:33">
      <c r="A384" s="209" t="str">
        <f>'Master sheet'!A386</f>
        <v>Streatham</v>
      </c>
      <c r="B384" s="142" t="str">
        <f>VLOOKUP('Master sheet'!A386,Westminster_Parliamentary_Const!$A$2:$C$651,2,FALSE)</f>
        <v>E14000978</v>
      </c>
      <c r="C384" s="120">
        <f>VLOOKUP(B384,'Master sheet'!$B$3:$Z$634,9,FALSE)</f>
        <v>0.10070723920065189</v>
      </c>
      <c r="D384" s="121">
        <f>VLOOKUP(B384,'Master sheet'!$B$3:$Z$634,10,FALSE)</f>
        <v>0.15692915321062834</v>
      </c>
      <c r="E384" s="120">
        <f>VLOOKUP(B384,'Master sheet'!$B$3:$Z$634,16,FALSE)</f>
        <v>0.66902918287278201</v>
      </c>
      <c r="F384" s="121">
        <f>VLOOKUP(B384,'Master sheet'!$B$3:$Z$634,17,FALSE)</f>
        <v>0.7693260896496833</v>
      </c>
      <c r="G384" s="120">
        <f>VLOOKUP(B384,'Master sheet'!$B$3:$Z$634,21,FALSE)</f>
        <v>0.17710583153347731</v>
      </c>
      <c r="H384" s="121">
        <f>VLOOKUP(B384,'Master sheet'!$B$3:$Z$634,22,FALSE)</f>
        <v>0.37433274303634162</v>
      </c>
      <c r="I384" s="120">
        <f>VLOOKUP(B384,'Master sheet'!$B$3:$Z$634,24,FALSE)</f>
        <v>3.4603452042822891E-2</v>
      </c>
      <c r="J384" s="121">
        <f>-VLOOKUP(B384,'Master sheet'!$B$3:$Z$634,25,FALSE)</f>
        <v>-1.0841455224704526</v>
      </c>
      <c r="K384" s="185" t="str">
        <f>VLOOKUP(B384,RUC_PCON_2011_EN_LU!$A$2:$N$534,14)</f>
        <v>Predominantly Urban</v>
      </c>
      <c r="L384" s="185" t="str">
        <f>VLOOKUP(B384,'City and Town classifications'!$A$3:$G$634,4,FALSE)</f>
        <v>Core City (London)</v>
      </c>
      <c r="M384" s="188">
        <f t="shared" si="52"/>
        <v>1</v>
      </c>
      <c r="N384" s="188" t="str">
        <f>VLOOKUP(A384,'BRES data'!$A$11:$AB$643,28,FALSE)</f>
        <v>Very low</v>
      </c>
      <c r="O384" s="188" t="str">
        <f>IF(ISNUMBER(MATCH(A384,'Red Wall MP List'!$A$3:$A$52,0)),"Yes","No")</f>
        <v>No</v>
      </c>
      <c r="P384" s="121"/>
      <c r="Q384" s="121">
        <f t="shared" si="47"/>
        <v>-0.11846231763893729</v>
      </c>
      <c r="R384" s="121">
        <f t="shared" si="48"/>
        <v>1.1489722043144435</v>
      </c>
      <c r="S384" s="186">
        <f t="shared" si="53"/>
        <v>90.853404327269487</v>
      </c>
      <c r="T384" s="121"/>
      <c r="U384" s="121"/>
      <c r="V384" s="121"/>
      <c r="W384" s="121"/>
      <c r="X384" s="121"/>
      <c r="Y384" s="121"/>
      <c r="Z384" s="121"/>
      <c r="AA384" s="121"/>
      <c r="AB384" s="121"/>
      <c r="AC384" s="121"/>
      <c r="AD384" s="121"/>
      <c r="AE384" s="145">
        <f t="shared" si="49"/>
        <v>5.4110615856550193E-2</v>
      </c>
      <c r="AF384" s="121">
        <f t="shared" si="50"/>
        <v>1.2633637036170939</v>
      </c>
      <c r="AG384" s="186">
        <f t="shared" si="51"/>
        <v>104.47471388778983</v>
      </c>
    </row>
    <row r="385" spans="1:33">
      <c r="A385" s="209" t="str">
        <f>'Master sheet'!A181</f>
        <v>Kettering</v>
      </c>
      <c r="B385" s="142" t="str">
        <f>VLOOKUP('Master sheet'!A181,Westminster_Parliamentary_Const!$A$2:$C$651,2,FALSE)</f>
        <v>E14000769</v>
      </c>
      <c r="C385" s="120">
        <f>VLOOKUP(B385,'Master sheet'!$B$3:$Z$634,9,FALSE)</f>
        <v>9.2218736205526008E-2</v>
      </c>
      <c r="D385" s="121">
        <f>VLOOKUP(B385,'Master sheet'!$B$3:$Z$634,10,FALSE)</f>
        <v>-0.16391619908643262</v>
      </c>
      <c r="E385" s="120">
        <f>VLOOKUP(B385,'Master sheet'!$B$3:$Z$634,16,FALSE)</f>
        <v>0.31959951134916748</v>
      </c>
      <c r="F385" s="121">
        <f>VLOOKUP(B385,'Master sheet'!$B$3:$Z$634,17,FALSE)</f>
        <v>-0.39211450898330386</v>
      </c>
      <c r="G385" s="120">
        <f>VLOOKUP(B385,'Master sheet'!$B$3:$Z$634,21,FALSE)</f>
        <v>0.16045380875202594</v>
      </c>
      <c r="H385" s="121">
        <f>VLOOKUP(B385,'Master sheet'!$B$3:$Z$634,22,FALSE)</f>
        <v>-0.10220086226165942</v>
      </c>
      <c r="I385" s="120">
        <f>VLOOKUP(B385,'Master sheet'!$B$3:$Z$634,24,FALSE)</f>
        <v>2.3907291776907647E-2</v>
      </c>
      <c r="J385" s="121">
        <f>-VLOOKUP(B385,'Master sheet'!$B$3:$Z$634,25,FALSE)</f>
        <v>4.2195773339265857E-2</v>
      </c>
      <c r="K385" s="185" t="str">
        <f>VLOOKUP(B385,RUC_PCON_2011_EN_LU!$A$2:$N$534,14)</f>
        <v>Predominantly Urban</v>
      </c>
      <c r="L385" s="185" t="str">
        <f>VLOOKUP(B385,'City and Town classifications'!$A$3:$G$634,4,FALSE)</f>
        <v>Medium Town</v>
      </c>
      <c r="M385" s="188">
        <f t="shared" si="52"/>
        <v>3</v>
      </c>
      <c r="N385" s="188" t="str">
        <f>VLOOKUP(A385,'BRES data'!$A$11:$AB$643,28,FALSE)</f>
        <v>Low</v>
      </c>
      <c r="O385" s="188" t="str">
        <f>IF(ISNUMBER(MATCH(A385,'Red Wall MP List'!$A$3:$A$52,0)),"Yes","No")</f>
        <v>No</v>
      </c>
      <c r="P385" s="121"/>
      <c r="Q385" s="121">
        <f t="shared" si="47"/>
        <v>-0.12295937045654948</v>
      </c>
      <c r="R385" s="121">
        <f t="shared" si="48"/>
        <v>1.1444751514968312</v>
      </c>
      <c r="S385" s="186">
        <f t="shared" si="53"/>
        <v>90.497806031344311</v>
      </c>
      <c r="T385" s="121"/>
      <c r="U385" s="121"/>
      <c r="V385" s="121"/>
      <c r="W385" s="121"/>
      <c r="X385" s="121"/>
      <c r="Y385" s="121"/>
      <c r="Z385" s="121"/>
      <c r="AA385" s="121"/>
      <c r="AB385" s="121"/>
      <c r="AC385" s="121"/>
      <c r="AD385" s="121"/>
      <c r="AE385" s="145">
        <f t="shared" si="49"/>
        <v>-0.15400894924803252</v>
      </c>
      <c r="AF385" s="121">
        <f t="shared" si="50"/>
        <v>1.0552441385125113</v>
      </c>
      <c r="AG385" s="186">
        <f t="shared" si="51"/>
        <v>87.264126028964853</v>
      </c>
    </row>
    <row r="386" spans="1:33" ht="29">
      <c r="A386" s="209" t="str">
        <f>'Master sheet'!A253</f>
        <v>The Wrekin</v>
      </c>
      <c r="B386" s="142" t="str">
        <f>VLOOKUP('Master sheet'!A253,Westminster_Parliamentary_Const!$A$2:$C$651,2,FALSE)</f>
        <v>E14000992</v>
      </c>
      <c r="C386" s="120">
        <f>VLOOKUP(B386,'Master sheet'!$B$3:$Z$634,9,FALSE)</f>
        <v>7.828611219124755E-2</v>
      </c>
      <c r="D386" s="121">
        <f>VLOOKUP(B386,'Master sheet'!$B$3:$Z$634,10,FALSE)</f>
        <v>-0.69053645979087885</v>
      </c>
      <c r="E386" s="120">
        <f>VLOOKUP(B386,'Master sheet'!$B$3:$Z$634,16,FALSE)</f>
        <v>0.59672357679535126</v>
      </c>
      <c r="F386" s="121">
        <f>VLOOKUP(B386,'Master sheet'!$B$3:$Z$634,17,FALSE)</f>
        <v>0.52899542156153601</v>
      </c>
      <c r="G386" s="120">
        <f>VLOOKUP(B386,'Master sheet'!$B$3:$Z$634,21,FALSE)</f>
        <v>0.13793103448275862</v>
      </c>
      <c r="H386" s="121">
        <f>VLOOKUP(B386,'Master sheet'!$B$3:$Z$634,22,FALSE)</f>
        <v>-0.74673870398274489</v>
      </c>
      <c r="I386" s="120">
        <f>VLOOKUP(B386,'Master sheet'!$B$3:$Z$634,24,FALSE)</f>
        <v>2.0263335584064901E-2</v>
      </c>
      <c r="J386" s="121">
        <f>-VLOOKUP(B386,'Master sheet'!$B$3:$Z$634,25,FALSE)</f>
        <v>0.42591649536316573</v>
      </c>
      <c r="K386" s="185" t="str">
        <f>VLOOKUP(B386,RUC_PCON_2011_EN_LU!$A$2:$N$534,14)</f>
        <v>Urban with Significant Rural</v>
      </c>
      <c r="L386" s="185" t="str">
        <f>VLOOKUP(B386,'City and Town classifications'!$A$3:$G$634,4,FALSE)</f>
        <v>Large Town</v>
      </c>
      <c r="M386" s="188">
        <f t="shared" si="52"/>
        <v>3</v>
      </c>
      <c r="N386" s="188" t="str">
        <f>VLOOKUP(A386,'BRES data'!$A$11:$AB$643,28,FALSE)</f>
        <v>High</v>
      </c>
      <c r="O386" s="188" t="str">
        <f>IF(ISNUMBER(MATCH(A386,'Red Wall MP List'!$A$3:$A$52,0)),"Yes","No")</f>
        <v>No</v>
      </c>
      <c r="P386" s="121"/>
      <c r="Q386" s="121">
        <f t="shared" si="47"/>
        <v>-0.12449720187943919</v>
      </c>
      <c r="R386" s="121">
        <f t="shared" si="48"/>
        <v>1.1429373200739414</v>
      </c>
      <c r="S386" s="186">
        <f t="shared" si="53"/>
        <v>90.37620411658402</v>
      </c>
      <c r="T386" s="121"/>
      <c r="U386" s="121"/>
      <c r="V386" s="121"/>
      <c r="W386" s="121"/>
      <c r="X386" s="121"/>
      <c r="Y386" s="121"/>
      <c r="Z386" s="121"/>
      <c r="AA386" s="121"/>
      <c r="AB386" s="121"/>
      <c r="AC386" s="121"/>
      <c r="AD386" s="121"/>
      <c r="AE386" s="145">
        <f t="shared" si="49"/>
        <v>-0.1205908117122305</v>
      </c>
      <c r="AF386" s="121">
        <f t="shared" si="50"/>
        <v>1.0886622760483133</v>
      </c>
      <c r="AG386" s="186">
        <f t="shared" si="51"/>
        <v>90.027661460384763</v>
      </c>
    </row>
    <row r="387" spans="1:33">
      <c r="A387" s="209" t="str">
        <f>'Master sheet'!A533</f>
        <v>West Dorset</v>
      </c>
      <c r="B387" s="142" t="str">
        <f>VLOOKUP('Master sheet'!A533,Westminster_Parliamentary_Const!$A$2:$C$651,2,FALSE)</f>
        <v>E14001031</v>
      </c>
      <c r="C387" s="120">
        <f>VLOOKUP(B387,'Master sheet'!$B$3:$Z$634,9,FALSE)</f>
        <v>9.4584046365964528E-2</v>
      </c>
      <c r="D387" s="121">
        <f>VLOOKUP(B387,'Master sheet'!$B$3:$Z$634,10,FALSE)</f>
        <v>-7.4513064970384596E-2</v>
      </c>
      <c r="E387" s="120">
        <f>VLOOKUP(B387,'Master sheet'!$B$3:$Z$634,16,FALSE)</f>
        <v>0.13229573056828126</v>
      </c>
      <c r="F387" s="121">
        <f>VLOOKUP(B387,'Master sheet'!$B$3:$Z$634,17,FALSE)</f>
        <v>-1.0146781691551126</v>
      </c>
      <c r="G387" s="120">
        <f>VLOOKUP(B387,'Master sheet'!$B$3:$Z$634,21,FALSE)</f>
        <v>0.2034548944337812</v>
      </c>
      <c r="H387" s="121">
        <f>VLOOKUP(B387,'Master sheet'!$B$3:$Z$634,22,FALSE)</f>
        <v>1.1283680998755086</v>
      </c>
      <c r="I387" s="120">
        <f>VLOOKUP(B387,'Master sheet'!$B$3:$Z$634,24,FALSE)</f>
        <v>2.7738693467336706E-2</v>
      </c>
      <c r="J387" s="121">
        <f>-VLOOKUP(B387,'Master sheet'!$B$3:$Z$634,25,FALSE)</f>
        <v>-0.3612635838019343</v>
      </c>
      <c r="K387" s="185" t="str">
        <f>VLOOKUP(B387,RUC_PCON_2011_EN_LU!$A$2:$N$534,14)</f>
        <v>Predominantly Rural</v>
      </c>
      <c r="L387" s="185" t="str">
        <f>VLOOKUP(B387,'City and Town classifications'!$A$3:$G$634,4,FALSE)</f>
        <v>Village or smaller</v>
      </c>
      <c r="M387" s="188">
        <f t="shared" si="52"/>
        <v>3</v>
      </c>
      <c r="N387" s="188" t="str">
        <f>VLOOKUP(A387,'BRES data'!$A$11:$AB$643,28,FALSE)</f>
        <v>Very high</v>
      </c>
      <c r="O387" s="188" t="str">
        <f>IF(ISNUMBER(MATCH(A387,'Red Wall MP List'!$A$3:$A$52,0)),"Yes","No")</f>
        <v>No</v>
      </c>
      <c r="P387" s="121"/>
      <c r="Q387" s="121">
        <f t="shared" ref="Q387:Q450" si="54">AVERAGE(D387,AVERAGE(F387,H387),J387)</f>
        <v>-0.12631056113737363</v>
      </c>
      <c r="R387" s="121">
        <f t="shared" ref="R387:R450" si="55">Q387-MIN($Q$4:$Q$635)</f>
        <v>1.1411239608160071</v>
      </c>
      <c r="S387" s="186">
        <f t="shared" si="53"/>
        <v>90.232815215413851</v>
      </c>
      <c r="T387" s="121"/>
      <c r="U387" s="121"/>
      <c r="V387" s="121"/>
      <c r="W387" s="121"/>
      <c r="X387" s="121"/>
      <c r="Y387" s="121"/>
      <c r="Z387" s="121"/>
      <c r="AA387" s="121"/>
      <c r="AB387" s="121"/>
      <c r="AC387" s="121"/>
      <c r="AD387" s="121"/>
      <c r="AE387" s="145">
        <f t="shared" ref="AE387:AE450" si="56">AVERAGE(D387,F387,H387,J387)</f>
        <v>-8.052167951298074E-2</v>
      </c>
      <c r="AF387" s="121">
        <f t="shared" ref="AF387:AF450" si="57">AE387-MIN($AE$3:$AE$634)</f>
        <v>1.128731408247563</v>
      </c>
      <c r="AG387" s="186">
        <f t="shared" ref="AG387:AG450" si="58">100*(AF387/AVERAGE($AF$3:$AF$634))</f>
        <v>93.341205383059801</v>
      </c>
    </row>
    <row r="388" spans="1:33" ht="29">
      <c r="A388" s="209" t="str">
        <f>'Master sheet'!A440</f>
        <v>Meon Valley</v>
      </c>
      <c r="B388" s="142" t="str">
        <f>VLOOKUP('Master sheet'!A440,Westminster_Parliamentary_Const!$A$2:$C$651,2,FALSE)</f>
        <v>E14000811</v>
      </c>
      <c r="C388" s="120">
        <f>VLOOKUP(B388,'Master sheet'!$B$3:$Z$634,9,FALSE)</f>
        <v>7.5304351702775163E-2</v>
      </c>
      <c r="D388" s="121">
        <f>VLOOKUP(B388,'Master sheet'!$B$3:$Z$634,10,FALSE)</f>
        <v>-0.80323995944667326</v>
      </c>
      <c r="E388" s="120">
        <f>VLOOKUP(B388,'Master sheet'!$B$3:$Z$634,16,FALSE)</f>
        <v>0.4192441960966356</v>
      </c>
      <c r="F388" s="121">
        <f>VLOOKUP(B388,'Master sheet'!$B$3:$Z$634,17,FALSE)</f>
        <v>-6.0913721714517179E-2</v>
      </c>
      <c r="G388" s="120">
        <f>VLOOKUP(B388,'Master sheet'!$B$3:$Z$634,21,FALSE)</f>
        <v>0.18097014925373134</v>
      </c>
      <c r="H388" s="121">
        <f>VLOOKUP(B388,'Master sheet'!$B$3:$Z$634,22,FALSE)</f>
        <v>0.48491854269671802</v>
      </c>
      <c r="I388" s="120">
        <f>VLOOKUP(B388,'Master sheet'!$B$3:$Z$634,24,FALSE)</f>
        <v>2.2298310597163251E-2</v>
      </c>
      <c r="J388" s="121">
        <f>-VLOOKUP(B388,'Master sheet'!$B$3:$Z$634,25,FALSE)</f>
        <v>0.21162684971363255</v>
      </c>
      <c r="K388" s="185" t="str">
        <f>VLOOKUP(B388,RUC_PCON_2011_EN_LU!$A$2:$N$534,14)</f>
        <v>Urban with Significant Rural</v>
      </c>
      <c r="L388" s="185" t="str">
        <f>VLOOKUP(B388,'City and Town classifications'!$A$3:$G$634,4,FALSE)</f>
        <v>Medium Town</v>
      </c>
      <c r="M388" s="188">
        <f t="shared" ref="M388:M451" si="59">IF(L388="Core City (London)",1,IF(L388="Core City (outside London)",1,IF(L388="Large Town in Conurbation",2,IF(L388="Medium Town in Conurbation",2,IF(L388="Other City",2,3)))))</f>
        <v>3</v>
      </c>
      <c r="N388" s="188" t="str">
        <f>VLOOKUP(A388,'BRES data'!$A$11:$AB$643,28,FALSE)</f>
        <v>High</v>
      </c>
      <c r="O388" s="188" t="str">
        <f>IF(ISNUMBER(MATCH(A388,'Red Wall MP List'!$A$3:$A$52,0)),"Yes","No")</f>
        <v>No</v>
      </c>
      <c r="P388" s="121"/>
      <c r="Q388" s="121">
        <f t="shared" si="54"/>
        <v>-0.12653689974731341</v>
      </c>
      <c r="R388" s="121">
        <f t="shared" si="55"/>
        <v>1.1408976222060674</v>
      </c>
      <c r="S388" s="186">
        <f t="shared" si="53"/>
        <v>90.214917799648262</v>
      </c>
      <c r="T388" s="121"/>
      <c r="U388" s="121"/>
      <c r="V388" s="121"/>
      <c r="W388" s="121"/>
      <c r="X388" s="121"/>
      <c r="Y388" s="121"/>
      <c r="Z388" s="121"/>
      <c r="AA388" s="121"/>
      <c r="AB388" s="121"/>
      <c r="AC388" s="121"/>
      <c r="AD388" s="121"/>
      <c r="AE388" s="145">
        <f t="shared" si="56"/>
        <v>-4.1902072187709957E-2</v>
      </c>
      <c r="AF388" s="121">
        <f t="shared" si="57"/>
        <v>1.1673510155728339</v>
      </c>
      <c r="AG388" s="186">
        <f t="shared" si="58"/>
        <v>96.534879868257249</v>
      </c>
    </row>
    <row r="389" spans="1:33">
      <c r="A389" s="209" t="str">
        <f>'Master sheet'!A357</f>
        <v>Hackney North and Stoke Newington</v>
      </c>
      <c r="B389" s="142" t="str">
        <f>VLOOKUP('Master sheet'!A357,Westminster_Parliamentary_Const!$A$2:$C$651,2,FALSE)</f>
        <v>E14000720</v>
      </c>
      <c r="C389" s="120">
        <f>VLOOKUP(B389,'Master sheet'!$B$3:$Z$634,9,FALSE)</f>
        <v>9.2488666623558299E-2</v>
      </c>
      <c r="D389" s="121">
        <f>VLOOKUP(B389,'Master sheet'!$B$3:$Z$634,10,FALSE)</f>
        <v>-0.15371346721262724</v>
      </c>
      <c r="E389" s="120">
        <f>VLOOKUP(B389,'Master sheet'!$B$3:$Z$634,16,FALSE)</f>
        <v>0.91029995360987037</v>
      </c>
      <c r="F389" s="121">
        <f>VLOOKUP(B389,'Master sheet'!$B$3:$Z$634,17,FALSE)</f>
        <v>1.571266197299038</v>
      </c>
      <c r="G389" s="120">
        <f>VLOOKUP(B389,'Master sheet'!$B$3:$Z$634,21,FALSE)</f>
        <v>0.18163869693978282</v>
      </c>
      <c r="H389" s="121">
        <f>VLOOKUP(B389,'Master sheet'!$B$3:$Z$634,22,FALSE)</f>
        <v>0.50405047899833189</v>
      </c>
      <c r="I389" s="120">
        <f>VLOOKUP(B389,'Master sheet'!$B$3:$Z$634,24,FALSE)</f>
        <v>3.635355615396807E-2</v>
      </c>
      <c r="J389" s="121">
        <f>-VLOOKUP(B389,'Master sheet'!$B$3:$Z$634,25,FALSE)</f>
        <v>-1.2684373134817295</v>
      </c>
      <c r="K389" s="185" t="str">
        <f>VLOOKUP(B389,RUC_PCON_2011_EN_LU!$A$2:$N$534,14)</f>
        <v>Predominantly Urban</v>
      </c>
      <c r="L389" s="185" t="str">
        <f>VLOOKUP(B389,'City and Town classifications'!$A$3:$G$634,4,FALSE)</f>
        <v>Core City (London)</v>
      </c>
      <c r="M389" s="188">
        <f t="shared" si="59"/>
        <v>1</v>
      </c>
      <c r="N389" s="188" t="str">
        <f>VLOOKUP(A389,'BRES data'!$A$11:$AB$643,28,FALSE)</f>
        <v>Very low</v>
      </c>
      <c r="O389" s="188" t="str">
        <f>IF(ISNUMBER(MATCH(A389,'Red Wall MP List'!$A$3:$A$52,0)),"Yes","No")</f>
        <v>No</v>
      </c>
      <c r="P389" s="121"/>
      <c r="Q389" s="121">
        <f t="shared" si="54"/>
        <v>-0.1281641475152239</v>
      </c>
      <c r="R389" s="121">
        <f t="shared" si="55"/>
        <v>1.1392703744381567</v>
      </c>
      <c r="S389" s="186">
        <f t="shared" si="53"/>
        <v>90.086245409799773</v>
      </c>
      <c r="T389" s="121"/>
      <c r="U389" s="121"/>
      <c r="V389" s="121"/>
      <c r="W389" s="121"/>
      <c r="X389" s="121"/>
      <c r="Y389" s="121"/>
      <c r="Z389" s="121"/>
      <c r="AA389" s="121"/>
      <c r="AB389" s="121"/>
      <c r="AC389" s="121"/>
      <c r="AD389" s="121"/>
      <c r="AE389" s="145">
        <f t="shared" si="56"/>
        <v>0.16329147390075327</v>
      </c>
      <c r="AF389" s="121">
        <f t="shared" si="57"/>
        <v>1.372544561661297</v>
      </c>
      <c r="AG389" s="186">
        <f t="shared" si="58"/>
        <v>113.50349861029972</v>
      </c>
    </row>
    <row r="390" spans="1:33" ht="29">
      <c r="A390" s="209" t="str">
        <f>'Master sheet'!A627</f>
        <v>Paisley and Renfrewshire North</v>
      </c>
      <c r="B390" s="142" t="str">
        <f>VLOOKUP('Master sheet'!A627,Westminster_Parliamentary_Const!$A$2:$C$651,2,FALSE)</f>
        <v>S14000052</v>
      </c>
      <c r="C390" s="120">
        <f>VLOOKUP(B390,'Master sheet'!$B$3:$Z$634,9,FALSE)</f>
        <v>7.5659954119952966E-2</v>
      </c>
      <c r="D390" s="121">
        <f>VLOOKUP(B390,'Master sheet'!$B$3:$Z$634,10,FALSE)</f>
        <v>-0.78979902847420247</v>
      </c>
      <c r="E390" s="120">
        <f>VLOOKUP(B390,'Master sheet'!$B$3:$Z$634,16,FALSE)</f>
        <v>0.59195222583789731</v>
      </c>
      <c r="F390" s="121">
        <f>VLOOKUP(B390,'Master sheet'!$B$3:$Z$634,17,FALSE)</f>
        <v>0.51313631981968844</v>
      </c>
      <c r="G390" s="120">
        <f>VLOOKUP(B390,'Master sheet'!$B$3:$Z$634,21,FALSE)</f>
        <v>0.15077989601386482</v>
      </c>
      <c r="H390" s="121">
        <f>VLOOKUP(B390,'Master sheet'!$B$3:$Z$634,22,FALSE)</f>
        <v>-0.37904077384220203</v>
      </c>
      <c r="I390" s="120">
        <f>VLOOKUP(B390,'Master sheet'!$B$3:$Z$634,24,FALSE)</f>
        <v>2.1381635829154311E-2</v>
      </c>
      <c r="J390" s="121">
        <f>-VLOOKUP(B390,'Master sheet'!$B$3:$Z$634,25,FALSE)</f>
        <v>0.30815575544865853</v>
      </c>
      <c r="K390" s="185" t="str">
        <f>VLOOKUP(B390,RUC_PCON_2011_EN_LU!$A$2:$N$534,14)</f>
        <v>Urban with Significant Rural</v>
      </c>
      <c r="L390" s="185" t="str">
        <f>VLOOKUP(B390,'City and Town classifications'!$A$3:$G$634,4,FALSE)</f>
        <v>Small Town in Conurbation</v>
      </c>
      <c r="M390" s="188">
        <f t="shared" si="59"/>
        <v>3</v>
      </c>
      <c r="N390" s="188" t="str">
        <f>VLOOKUP(A390,'BRES data'!$A$11:$AB$643,28,FALSE)</f>
        <v>Mid</v>
      </c>
      <c r="O390" s="188" t="str">
        <f>IF(ISNUMBER(MATCH(A390,'Red Wall MP List'!$A$3:$A$52,0)),"Yes","No")</f>
        <v>No</v>
      </c>
      <c r="P390" s="121"/>
      <c r="Q390" s="121">
        <f t="shared" si="54"/>
        <v>-0.13819850001226691</v>
      </c>
      <c r="R390" s="121">
        <f t="shared" si="55"/>
        <v>1.1292360219411137</v>
      </c>
      <c r="S390" s="186">
        <f t="shared" si="53"/>
        <v>89.292792721255282</v>
      </c>
      <c r="T390" s="121"/>
      <c r="U390" s="121"/>
      <c r="V390" s="121"/>
      <c r="W390" s="121"/>
      <c r="X390" s="121"/>
      <c r="Y390" s="121"/>
      <c r="Z390" s="121"/>
      <c r="AA390" s="121"/>
      <c r="AB390" s="121"/>
      <c r="AC390" s="121"/>
      <c r="AD390" s="121"/>
      <c r="AE390" s="145">
        <f t="shared" si="56"/>
        <v>-8.6886931762014383E-2</v>
      </c>
      <c r="AF390" s="121">
        <f t="shared" si="57"/>
        <v>1.1223661559985294</v>
      </c>
      <c r="AG390" s="186">
        <f t="shared" si="58"/>
        <v>92.814826553560863</v>
      </c>
    </row>
    <row r="391" spans="1:33">
      <c r="A391" s="209" t="str">
        <f>'Master sheet'!A317</f>
        <v>Suffolk Coastal</v>
      </c>
      <c r="B391" s="142" t="str">
        <f>VLOOKUP('Master sheet'!A317,Westminster_Parliamentary_Const!$A$2:$C$651,2,FALSE)</f>
        <v>E14000981</v>
      </c>
      <c r="C391" s="120">
        <f>VLOOKUP(B391,'Master sheet'!$B$3:$Z$634,9,FALSE)</f>
        <v>6.396712495627542E-2</v>
      </c>
      <c r="D391" s="121">
        <f>VLOOKUP(B391,'Master sheet'!$B$3:$Z$634,10,FALSE)</f>
        <v>-1.2317603371435455</v>
      </c>
      <c r="E391" s="120">
        <f>VLOOKUP(B391,'Master sheet'!$B$3:$Z$634,16,FALSE)</f>
        <v>0.40787572646204218</v>
      </c>
      <c r="F391" s="121">
        <f>VLOOKUP(B391,'Master sheet'!$B$3:$Z$634,17,FALSE)</f>
        <v>-9.8700444634670828E-2</v>
      </c>
      <c r="G391" s="120">
        <f>VLOOKUP(B391,'Master sheet'!$B$3:$Z$634,21,FALSE)</f>
        <v>0.21280991735537191</v>
      </c>
      <c r="H391" s="121">
        <f>VLOOKUP(B391,'Master sheet'!$B$3:$Z$634,22,FALSE)</f>
        <v>1.3960822904564147</v>
      </c>
      <c r="I391" s="120">
        <f>VLOOKUP(B391,'Master sheet'!$B$3:$Z$634,24,FALSE)</f>
        <v>2.2740213523131603E-2</v>
      </c>
      <c r="J391" s="121">
        <f>-VLOOKUP(B391,'Master sheet'!$B$3:$Z$634,25,FALSE)</f>
        <v>0.16509300000651903</v>
      </c>
      <c r="K391" s="185" t="str">
        <f>VLOOKUP(B391,RUC_PCON_2011_EN_LU!$A$2:$N$534,14)</f>
        <v>Predominantly Rural</v>
      </c>
      <c r="L391" s="185" t="str">
        <f>VLOOKUP(B391,'City and Town classifications'!$A$3:$G$634,4,FALSE)</f>
        <v>Village or smaller</v>
      </c>
      <c r="M391" s="188">
        <f t="shared" si="59"/>
        <v>3</v>
      </c>
      <c r="N391" s="188" t="str">
        <f>VLOOKUP(A391,'BRES data'!$A$11:$AB$643,28,FALSE)</f>
        <v>Very high</v>
      </c>
      <c r="O391" s="188" t="str">
        <f>IF(ISNUMBER(MATCH(A391,'Red Wall MP List'!$A$3:$A$52,0)),"Yes","No")</f>
        <v>No</v>
      </c>
      <c r="P391" s="121"/>
      <c r="Q391" s="121">
        <f t="shared" si="54"/>
        <v>-0.13932547140871818</v>
      </c>
      <c r="R391" s="121">
        <f t="shared" si="55"/>
        <v>1.1281090505446625</v>
      </c>
      <c r="S391" s="186">
        <f t="shared" si="53"/>
        <v>89.203679000694777</v>
      </c>
      <c r="T391" s="121"/>
      <c r="U391" s="121"/>
      <c r="V391" s="121"/>
      <c r="W391" s="121"/>
      <c r="X391" s="121"/>
      <c r="Y391" s="121"/>
      <c r="Z391" s="121"/>
      <c r="AA391" s="121"/>
      <c r="AB391" s="121"/>
      <c r="AC391" s="121"/>
      <c r="AD391" s="121"/>
      <c r="AE391" s="145">
        <f t="shared" si="56"/>
        <v>5.7678627171179352E-2</v>
      </c>
      <c r="AF391" s="121">
        <f t="shared" si="57"/>
        <v>1.2669317149317232</v>
      </c>
      <c r="AG391" s="186">
        <f t="shared" si="58"/>
        <v>104.76977299086288</v>
      </c>
    </row>
    <row r="392" spans="1:33">
      <c r="A392" s="209" t="str">
        <f>'Master sheet'!A398</f>
        <v>Arundel and South Downs</v>
      </c>
      <c r="B392" s="142" t="str">
        <f>VLOOKUP('Master sheet'!A398,Westminster_Parliamentary_Const!$A$2:$C$651,2,FALSE)</f>
        <v>E14000534</v>
      </c>
      <c r="C392" s="120">
        <f>VLOOKUP(B392,'Master sheet'!$B$3:$Z$634,9,FALSE)</f>
        <v>7.8619991477134707E-2</v>
      </c>
      <c r="D392" s="121">
        <f>VLOOKUP(B392,'Master sheet'!$B$3:$Z$634,10,FALSE)</f>
        <v>-0.67791661184281704</v>
      </c>
      <c r="E392" s="120">
        <f>VLOOKUP(B392,'Master sheet'!$B$3:$Z$634,16,FALSE)</f>
        <v>0.20377539287580526</v>
      </c>
      <c r="F392" s="121">
        <f>VLOOKUP(B392,'Master sheet'!$B$3:$Z$634,17,FALSE)</f>
        <v>-0.77709278775763158</v>
      </c>
      <c r="G392" s="120">
        <f>VLOOKUP(B392,'Master sheet'!$B$3:$Z$634,21,FALSE)</f>
        <v>0.21481481481481482</v>
      </c>
      <c r="H392" s="121">
        <f>VLOOKUP(B392,'Master sheet'!$B$3:$Z$634,22,FALSE)</f>
        <v>1.4534567624434065</v>
      </c>
      <c r="I392" s="120">
        <f>VLOOKUP(B392,'Master sheet'!$B$3:$Z$634,24,FALSE)</f>
        <v>2.5097905901550144E-2</v>
      </c>
      <c r="J392" s="121">
        <f>-VLOOKUP(B392,'Master sheet'!$B$3:$Z$634,25,FALSE)</f>
        <v>-8.3179858908184842E-2</v>
      </c>
      <c r="K392" s="185" t="str">
        <f>VLOOKUP(B392,RUC_PCON_2011_EN_LU!$A$2:$N$534,14)</f>
        <v>Predominantly Rural</v>
      </c>
      <c r="L392" s="185" t="str">
        <f>VLOOKUP(B392,'City and Town classifications'!$A$3:$G$634,4,FALSE)</f>
        <v>Village or smaller</v>
      </c>
      <c r="M392" s="188">
        <f t="shared" si="59"/>
        <v>3</v>
      </c>
      <c r="N392" s="188" t="str">
        <f>VLOOKUP(A392,'BRES data'!$A$11:$AB$643,28,FALSE)</f>
        <v>Very high</v>
      </c>
      <c r="O392" s="188" t="str">
        <f>IF(ISNUMBER(MATCH(A392,'Red Wall MP List'!$A$3:$A$52,0)),"Yes","No")</f>
        <v>No</v>
      </c>
      <c r="P392" s="121"/>
      <c r="Q392" s="121">
        <f t="shared" si="54"/>
        <v>-0.14097149446937149</v>
      </c>
      <c r="R392" s="121">
        <f t="shared" si="55"/>
        <v>1.1264630274840093</v>
      </c>
      <c r="S392" s="186">
        <f t="shared" si="53"/>
        <v>89.073521980272545</v>
      </c>
      <c r="T392" s="121"/>
      <c r="U392" s="121"/>
      <c r="V392" s="121"/>
      <c r="W392" s="121"/>
      <c r="X392" s="121"/>
      <c r="Y392" s="121"/>
      <c r="Z392" s="121"/>
      <c r="AA392" s="121"/>
      <c r="AB392" s="121"/>
      <c r="AC392" s="121"/>
      <c r="AD392" s="121"/>
      <c r="AE392" s="145">
        <f t="shared" si="56"/>
        <v>-2.118312401630677E-2</v>
      </c>
      <c r="AF392" s="121">
        <f t="shared" si="57"/>
        <v>1.1880699637442371</v>
      </c>
      <c r="AG392" s="186">
        <f t="shared" si="58"/>
        <v>98.248247266786976</v>
      </c>
    </row>
    <row r="393" spans="1:33">
      <c r="A393" s="209" t="str">
        <f>'Master sheet'!A413</f>
        <v>Chichester</v>
      </c>
      <c r="B393" s="142" t="str">
        <f>VLOOKUP('Master sheet'!A413,Westminster_Parliamentary_Const!$A$2:$C$651,2,FALSE)</f>
        <v>E14000633</v>
      </c>
      <c r="C393" s="120">
        <f>VLOOKUP(B393,'Master sheet'!$B$3:$Z$634,9,FALSE)</f>
        <v>6.8338205045056694E-2</v>
      </c>
      <c r="D393" s="121">
        <f>VLOOKUP(B393,'Master sheet'!$B$3:$Z$634,10,FALSE)</f>
        <v>-1.0665438399815628</v>
      </c>
      <c r="E393" s="120">
        <f>VLOOKUP(B393,'Master sheet'!$B$3:$Z$634,16,FALSE)</f>
        <v>0.51570254154118567</v>
      </c>
      <c r="F393" s="121">
        <f>VLOOKUP(B393,'Master sheet'!$B$3:$Z$634,17,FALSE)</f>
        <v>0.25969625392887818</v>
      </c>
      <c r="G393" s="120">
        <f>VLOOKUP(B393,'Master sheet'!$B$3:$Z$634,21,FALSE)</f>
        <v>0.19873817034700317</v>
      </c>
      <c r="H393" s="121">
        <f>VLOOKUP(B393,'Master sheet'!$B$3:$Z$634,22,FALSE)</f>
        <v>0.99338885058142645</v>
      </c>
      <c r="I393" s="120">
        <f>VLOOKUP(B393,'Master sheet'!$B$3:$Z$634,24,FALSE)</f>
        <v>2.4162176032845872E-2</v>
      </c>
      <c r="J393" s="121">
        <f>-VLOOKUP(B393,'Master sheet'!$B$3:$Z$634,25,FALSE)</f>
        <v>1.5355612386386577E-2</v>
      </c>
      <c r="K393" s="185" t="str">
        <f>VLOOKUP(B393,RUC_PCON_2011_EN_LU!$A$2:$N$534,14)</f>
        <v>Predominantly Rural</v>
      </c>
      <c r="L393" s="185" t="str">
        <f>VLOOKUP(B393,'City and Town classifications'!$A$3:$G$634,4,FALSE)</f>
        <v>Village or smaller</v>
      </c>
      <c r="M393" s="188">
        <f t="shared" si="59"/>
        <v>3</v>
      </c>
      <c r="N393" s="188" t="str">
        <f>VLOOKUP(A393,'BRES data'!$A$11:$AB$643,28,FALSE)</f>
        <v>High</v>
      </c>
      <c r="O393" s="188" t="str">
        <f>IF(ISNUMBER(MATCH(A393,'Red Wall MP List'!$A$3:$A$52,0)),"Yes","No")</f>
        <v>No</v>
      </c>
      <c r="P393" s="121"/>
      <c r="Q393" s="121">
        <f t="shared" si="54"/>
        <v>-0.14154855844667463</v>
      </c>
      <c r="R393" s="121">
        <f t="shared" si="55"/>
        <v>1.125885963506706</v>
      </c>
      <c r="S393" s="186">
        <f t="shared" ref="S393:S456" si="60">100*(R393/AVERAGE($R$4:$R$635))</f>
        <v>89.02789143616036</v>
      </c>
      <c r="T393" s="121"/>
      <c r="U393" s="121"/>
      <c r="V393" s="121"/>
      <c r="W393" s="121"/>
      <c r="X393" s="121"/>
      <c r="Y393" s="121"/>
      <c r="Z393" s="121"/>
      <c r="AA393" s="121"/>
      <c r="AB393" s="121"/>
      <c r="AC393" s="121"/>
      <c r="AD393" s="121"/>
      <c r="AE393" s="145">
        <f t="shared" si="56"/>
        <v>5.0474219228782112E-2</v>
      </c>
      <c r="AF393" s="121">
        <f t="shared" si="57"/>
        <v>1.259727306989326</v>
      </c>
      <c r="AG393" s="186">
        <f t="shared" si="58"/>
        <v>104.17399961510583</v>
      </c>
    </row>
    <row r="394" spans="1:33">
      <c r="A394" s="209" t="str">
        <f>'Master sheet'!A186</f>
        <v>Loughborough</v>
      </c>
      <c r="B394" s="142" t="str">
        <f>VLOOKUP('Master sheet'!A186,Westminster_Parliamentary_Const!$A$2:$C$651,2,FALSE)</f>
        <v>E14000797</v>
      </c>
      <c r="C394" s="120">
        <f>VLOOKUP(B394,'Master sheet'!$B$3:$Z$634,9,FALSE)</f>
        <v>8.8681021780063957E-2</v>
      </c>
      <c r="D394" s="121">
        <f>VLOOKUP(B394,'Master sheet'!$B$3:$Z$634,10,FALSE)</f>
        <v>-0.29763344367190553</v>
      </c>
      <c r="E394" s="120">
        <f>VLOOKUP(B394,'Master sheet'!$B$3:$Z$634,16,FALSE)</f>
        <v>0.34197963523495123</v>
      </c>
      <c r="F394" s="121">
        <f>VLOOKUP(B394,'Master sheet'!$B$3:$Z$634,17,FALSE)</f>
        <v>-0.31772705250301331</v>
      </c>
      <c r="G394" s="120">
        <f>VLOOKUP(B394,'Master sheet'!$B$3:$Z$634,21,FALSE)</f>
        <v>0.12653061224489795</v>
      </c>
      <c r="H394" s="121">
        <f>VLOOKUP(B394,'Master sheet'!$B$3:$Z$634,22,FALSE)</f>
        <v>-1.0729864146800123</v>
      </c>
      <c r="I394" s="120">
        <f>VLOOKUP(B394,'Master sheet'!$B$3:$Z$634,24,FALSE)</f>
        <v>1.896994295743748E-2</v>
      </c>
      <c r="J394" s="121">
        <f>-VLOOKUP(B394,'Master sheet'!$B$3:$Z$634,25,FALSE)</f>
        <v>0.56211504613736829</v>
      </c>
      <c r="K394" s="185" t="str">
        <f>VLOOKUP(B394,RUC_PCON_2011_EN_LU!$A$2:$N$534,14)</f>
        <v>Predominantly Urban</v>
      </c>
      <c r="L394" s="185" t="str">
        <f>VLOOKUP(B394,'City and Town classifications'!$A$3:$G$634,4,FALSE)</f>
        <v>Large Town</v>
      </c>
      <c r="M394" s="188">
        <f t="shared" si="59"/>
        <v>3</v>
      </c>
      <c r="N394" s="188" t="str">
        <f>VLOOKUP(A394,'BRES data'!$A$11:$AB$643,28,FALSE)</f>
        <v>Very high</v>
      </c>
      <c r="O394" s="188" t="str">
        <f>IF(ISNUMBER(MATCH(A394,'Red Wall MP List'!$A$3:$A$52,0)),"Yes","No")</f>
        <v>No</v>
      </c>
      <c r="P394" s="121"/>
      <c r="Q394" s="121">
        <f t="shared" si="54"/>
        <v>-0.14362504370868337</v>
      </c>
      <c r="R394" s="121">
        <f t="shared" si="55"/>
        <v>1.1238094782446972</v>
      </c>
      <c r="S394" s="186">
        <f t="shared" si="60"/>
        <v>88.863696206388497</v>
      </c>
      <c r="T394" s="121"/>
      <c r="U394" s="121"/>
      <c r="V394" s="121"/>
      <c r="W394" s="121"/>
      <c r="X394" s="121"/>
      <c r="Y394" s="121"/>
      <c r="Z394" s="121"/>
      <c r="AA394" s="121"/>
      <c r="AB394" s="121"/>
      <c r="AC394" s="121"/>
      <c r="AD394" s="121"/>
      <c r="AE394" s="145">
        <f t="shared" si="56"/>
        <v>-0.28155796617939072</v>
      </c>
      <c r="AF394" s="121">
        <f t="shared" si="57"/>
        <v>0.92769512158115308</v>
      </c>
      <c r="AG394" s="186">
        <f t="shared" si="58"/>
        <v>76.716374013911476</v>
      </c>
    </row>
    <row r="395" spans="1:33">
      <c r="A395" s="209" t="str">
        <f>'Master sheet'!A367</f>
        <v>Hornsey and Wood Green</v>
      </c>
      <c r="B395" s="142" t="str">
        <f>VLOOKUP('Master sheet'!A367,Westminster_Parliamentary_Const!$A$2:$C$651,2,FALSE)</f>
        <v>E14000752</v>
      </c>
      <c r="C395" s="120">
        <f>VLOOKUP(B395,'Master sheet'!$B$3:$Z$634,9,FALSE)</f>
        <v>9.9076153728041377E-2</v>
      </c>
      <c r="D395" s="121">
        <f>VLOOKUP(B395,'Master sheet'!$B$3:$Z$634,10,FALSE)</f>
        <v>9.5277977097851699E-2</v>
      </c>
      <c r="E395" s="120">
        <f>VLOOKUP(B395,'Master sheet'!$B$3:$Z$634,16,FALSE)</f>
        <v>0.63938994803852567</v>
      </c>
      <c r="F395" s="121">
        <f>VLOOKUP(B395,'Master sheet'!$B$3:$Z$634,17,FALSE)</f>
        <v>0.67081067022687679</v>
      </c>
      <c r="G395" s="120">
        <f>VLOOKUP(B395,'Master sheet'!$B$3:$Z$634,21,FALSE)</f>
        <v>0.18080149114631874</v>
      </c>
      <c r="H395" s="121">
        <f>VLOOKUP(B395,'Master sheet'!$B$3:$Z$634,22,FALSE)</f>
        <v>0.48009202660057226</v>
      </c>
      <c r="I395" s="120">
        <f>VLOOKUP(B395,'Master sheet'!$B$3:$Z$634,24,FALSE)</f>
        <v>3.4838514025777201E-2</v>
      </c>
      <c r="J395" s="121">
        <f>-VLOOKUP(B395,'Master sheet'!$B$3:$Z$634,25,FALSE)</f>
        <v>-1.1088983320670005</v>
      </c>
      <c r="K395" s="185" t="str">
        <f>VLOOKUP(B395,RUC_PCON_2011_EN_LU!$A$2:$N$534,14)</f>
        <v>Predominantly Urban</v>
      </c>
      <c r="L395" s="185" t="str">
        <f>VLOOKUP(B395,'City and Town classifications'!$A$3:$G$634,4,FALSE)</f>
        <v>Core City (London)</v>
      </c>
      <c r="M395" s="188">
        <f t="shared" si="59"/>
        <v>1</v>
      </c>
      <c r="N395" s="188" t="str">
        <f>VLOOKUP(A395,'BRES data'!$A$11:$AB$643,28,FALSE)</f>
        <v>Low</v>
      </c>
      <c r="O395" s="188" t="str">
        <f>IF(ISNUMBER(MATCH(A395,'Red Wall MP List'!$A$3:$A$52,0)),"Yes","No")</f>
        <v>No</v>
      </c>
      <c r="P395" s="121"/>
      <c r="Q395" s="121">
        <f t="shared" si="54"/>
        <v>-0.14605633551847477</v>
      </c>
      <c r="R395" s="121">
        <f t="shared" si="55"/>
        <v>1.1213781864349059</v>
      </c>
      <c r="S395" s="186">
        <f t="shared" si="60"/>
        <v>88.671445134514798</v>
      </c>
      <c r="T395" s="121"/>
      <c r="U395" s="121"/>
      <c r="V395" s="121"/>
      <c r="W395" s="121"/>
      <c r="X395" s="121"/>
      <c r="Y395" s="121"/>
      <c r="Z395" s="121"/>
      <c r="AA395" s="121"/>
      <c r="AB395" s="121"/>
      <c r="AC395" s="121"/>
      <c r="AD395" s="121"/>
      <c r="AE395" s="145">
        <f t="shared" si="56"/>
        <v>3.432058546457506E-2</v>
      </c>
      <c r="AF395" s="121">
        <f t="shared" si="57"/>
        <v>1.2435736732251188</v>
      </c>
      <c r="AG395" s="186">
        <f t="shared" si="58"/>
        <v>102.83816397178963</v>
      </c>
    </row>
    <row r="396" spans="1:33">
      <c r="A396" s="209" t="str">
        <f>'Master sheet'!A384</f>
        <v>Romford</v>
      </c>
      <c r="B396" s="142" t="str">
        <f>VLOOKUP('Master sheet'!A384,Westminster_Parliamentary_Const!$A$2:$C$651,2,FALSE)</f>
        <v>E14000900</v>
      </c>
      <c r="C396" s="120">
        <f>VLOOKUP(B396,'Master sheet'!$B$3:$Z$634,9,FALSE)</f>
        <v>7.3965052798000586E-2</v>
      </c>
      <c r="D396" s="121">
        <f>VLOOKUP(B396,'Master sheet'!$B$3:$Z$634,10,FALSE)</f>
        <v>-0.85386229287580762</v>
      </c>
      <c r="E396" s="120">
        <f>VLOOKUP(B396,'Master sheet'!$B$3:$Z$634,16,FALSE)</f>
        <v>0.8659032011162856</v>
      </c>
      <c r="F396" s="121">
        <f>VLOOKUP(B396,'Master sheet'!$B$3:$Z$634,17,FALSE)</f>
        <v>1.4236994764516788</v>
      </c>
      <c r="G396" s="120">
        <f>VLOOKUP(B396,'Master sheet'!$B$3:$Z$634,21,FALSE)</f>
        <v>0.21428571428571427</v>
      </c>
      <c r="H396" s="121">
        <f>VLOOKUP(B396,'Master sheet'!$B$3:$Z$634,22,FALSE)</f>
        <v>1.4383154077859883</v>
      </c>
      <c r="I396" s="120">
        <f>VLOOKUP(B396,'Master sheet'!$B$3:$Z$634,24,FALSE)</f>
        <v>3.4027445549540403E-2</v>
      </c>
      <c r="J396" s="121">
        <f>-VLOOKUP(B396,'Master sheet'!$B$3:$Z$634,25,FALSE)</f>
        <v>-1.023490120540282</v>
      </c>
      <c r="K396" s="185" t="str">
        <f>VLOOKUP(B396,RUC_PCON_2011_EN_LU!$A$2:$N$534,14)</f>
        <v>Predominantly Urban</v>
      </c>
      <c r="L396" s="185" t="str">
        <f>VLOOKUP(B396,'City and Town classifications'!$A$3:$G$634,4,FALSE)</f>
        <v>Core City (London)</v>
      </c>
      <c r="M396" s="188">
        <f t="shared" si="59"/>
        <v>1</v>
      </c>
      <c r="N396" s="188" t="str">
        <f>VLOOKUP(A396,'BRES data'!$A$11:$AB$643,28,FALSE)</f>
        <v>Low</v>
      </c>
      <c r="O396" s="188" t="str">
        <f>IF(ISNUMBER(MATCH(A396,'Red Wall MP List'!$A$3:$A$52,0)),"Yes","No")</f>
        <v>No</v>
      </c>
      <c r="P396" s="121"/>
      <c r="Q396" s="121">
        <f t="shared" si="54"/>
        <v>-0.14878165709908531</v>
      </c>
      <c r="R396" s="121">
        <f t="shared" si="55"/>
        <v>1.1186528648542953</v>
      </c>
      <c r="S396" s="186">
        <f t="shared" si="60"/>
        <v>88.45594406098553</v>
      </c>
      <c r="T396" s="121"/>
      <c r="U396" s="121"/>
      <c r="V396" s="121"/>
      <c r="W396" s="121"/>
      <c r="X396" s="121"/>
      <c r="Y396" s="121"/>
      <c r="Z396" s="121"/>
      <c r="AA396" s="121"/>
      <c r="AB396" s="121"/>
      <c r="AC396" s="121"/>
      <c r="AD396" s="121"/>
      <c r="AE396" s="145">
        <f t="shared" si="56"/>
        <v>0.24616561770539436</v>
      </c>
      <c r="AF396" s="121">
        <f t="shared" si="57"/>
        <v>1.4554187054659382</v>
      </c>
      <c r="AG396" s="186">
        <f t="shared" si="58"/>
        <v>120.35683184909412</v>
      </c>
    </row>
    <row r="397" spans="1:33" ht="29">
      <c r="A397" s="209" t="str">
        <f>'Master sheet'!A515</f>
        <v>South Dorset</v>
      </c>
      <c r="B397" s="142" t="str">
        <f>VLOOKUP('Master sheet'!A515,Westminster_Parliamentary_Const!$A$2:$C$651,2,FALSE)</f>
        <v>E14000936</v>
      </c>
      <c r="C397" s="120">
        <f>VLOOKUP(B397,'Master sheet'!$B$3:$Z$634,9,FALSE)</f>
        <v>6.699960999511731E-2</v>
      </c>
      <c r="D397" s="121">
        <f>VLOOKUP(B397,'Master sheet'!$B$3:$Z$634,10,FALSE)</f>
        <v>-1.1171395693613502</v>
      </c>
      <c r="E397" s="120">
        <f>VLOOKUP(B397,'Master sheet'!$B$3:$Z$634,16,FALSE)</f>
        <v>0.65451226969405163</v>
      </c>
      <c r="F397" s="121">
        <f>VLOOKUP(B397,'Master sheet'!$B$3:$Z$634,17,FALSE)</f>
        <v>0.72107451370568598</v>
      </c>
      <c r="G397" s="120">
        <f>VLOOKUP(B397,'Master sheet'!$B$3:$Z$634,21,FALSE)</f>
        <v>0.1941747572815534</v>
      </c>
      <c r="H397" s="121">
        <f>VLOOKUP(B397,'Master sheet'!$B$3:$Z$634,22,FALSE)</f>
        <v>0.86279692736083824</v>
      </c>
      <c r="I397" s="120">
        <f>VLOOKUP(B397,'Master sheet'!$B$3:$Z$634,24,FALSE)</f>
        <v>2.5562859490550593E-2</v>
      </c>
      <c r="J397" s="121">
        <f>-VLOOKUP(B397,'Master sheet'!$B$3:$Z$634,25,FALSE)</f>
        <v>-0.13214102019472379</v>
      </c>
      <c r="K397" s="185" t="str">
        <f>VLOOKUP(B397,RUC_PCON_2011_EN_LU!$A$2:$N$534,14)</f>
        <v>Urban with Significant Rural</v>
      </c>
      <c r="L397" s="185" t="str">
        <f>VLOOKUP(B397,'City and Town classifications'!$A$3:$G$634,4,FALSE)</f>
        <v>Medium Town</v>
      </c>
      <c r="M397" s="188">
        <f t="shared" si="59"/>
        <v>3</v>
      </c>
      <c r="N397" s="188" t="str">
        <f>VLOOKUP(A397,'BRES data'!$A$11:$AB$643,28,FALSE)</f>
        <v>Very high</v>
      </c>
      <c r="O397" s="188" t="str">
        <f>IF(ISNUMBER(MATCH(A397,'Red Wall MP List'!$A$3:$A$52,0)),"Yes","No")</f>
        <v>No</v>
      </c>
      <c r="P397" s="121"/>
      <c r="Q397" s="121">
        <f t="shared" si="54"/>
        <v>-0.15244828967427063</v>
      </c>
      <c r="R397" s="121">
        <f t="shared" si="55"/>
        <v>1.11498623227911</v>
      </c>
      <c r="S397" s="186">
        <f t="shared" si="60"/>
        <v>88.166010109039647</v>
      </c>
      <c r="T397" s="121"/>
      <c r="U397" s="121"/>
      <c r="V397" s="121"/>
      <c r="W397" s="121"/>
      <c r="X397" s="121"/>
      <c r="Y397" s="121"/>
      <c r="Z397" s="121"/>
      <c r="AA397" s="121"/>
      <c r="AB397" s="121"/>
      <c r="AC397" s="121"/>
      <c r="AD397" s="121"/>
      <c r="AE397" s="145">
        <f t="shared" si="56"/>
        <v>8.3647712877612565E-2</v>
      </c>
      <c r="AF397" s="121">
        <f t="shared" si="57"/>
        <v>1.2929008006381564</v>
      </c>
      <c r="AG397" s="186">
        <f t="shared" si="58"/>
        <v>106.91730405522641</v>
      </c>
    </row>
    <row r="398" spans="1:33" ht="29">
      <c r="A398" s="209" t="str">
        <f>'Master sheet'!A592</f>
        <v>Dunfermline and West Fife</v>
      </c>
      <c r="B398" s="142" t="str">
        <f>VLOOKUP('Master sheet'!A592,Westminster_Parliamentary_Const!$A$2:$C$651,2,FALSE)</f>
        <v>S14000017</v>
      </c>
      <c r="C398" s="120">
        <f>VLOOKUP(B398,'Master sheet'!$B$3:$Z$634,9,FALSE)</f>
        <v>8.0568259724073818E-2</v>
      </c>
      <c r="D398" s="121">
        <f>VLOOKUP(B398,'Master sheet'!$B$3:$Z$634,10,FALSE)</f>
        <v>-0.60427667645994843</v>
      </c>
      <c r="E398" s="120">
        <f>VLOOKUP(B398,'Master sheet'!$B$3:$Z$634,16,FALSE)</f>
        <v>0.48100853324119419</v>
      </c>
      <c r="F398" s="121">
        <f>VLOOKUP(B398,'Master sheet'!$B$3:$Z$634,17,FALSE)</f>
        <v>0.14437968795661277</v>
      </c>
      <c r="G398" s="120">
        <f>VLOOKUP(B398,'Master sheet'!$B$3:$Z$634,21,FALSE)</f>
        <v>0.13500784929356358</v>
      </c>
      <c r="H398" s="121">
        <f>VLOOKUP(B398,'Master sheet'!$B$3:$Z$634,22,FALSE)</f>
        <v>-0.83039196313589037</v>
      </c>
      <c r="I398" s="120">
        <f>VLOOKUP(B398,'Master sheet'!$B$3:$Z$634,24,FALSE)</f>
        <v>1.9675914559292851E-2</v>
      </c>
      <c r="J398" s="121">
        <f>-VLOOKUP(B398,'Master sheet'!$B$3:$Z$634,25,FALSE)</f>
        <v>0.48777388547127937</v>
      </c>
      <c r="K398" s="185" t="str">
        <f>VLOOKUP(B398,RUC_PCON_2011_EN_LU!$A$2:$N$534,14)</f>
        <v>Urban with Significant Rural</v>
      </c>
      <c r="L398" s="185" t="str">
        <f>VLOOKUP(B398,'City and Town classifications'!$A$3:$G$634,4,FALSE)</f>
        <v>Medium Town</v>
      </c>
      <c r="M398" s="188">
        <f t="shared" si="59"/>
        <v>3</v>
      </c>
      <c r="N398" s="188" t="str">
        <f>VLOOKUP(A398,'BRES data'!$A$11:$AB$643,28,FALSE)</f>
        <v>High</v>
      </c>
      <c r="O398" s="188" t="str">
        <f>IF(ISNUMBER(MATCH(A398,'Red Wall MP List'!$A$3:$A$52,0)),"Yes","No")</f>
        <v>No</v>
      </c>
      <c r="P398" s="121"/>
      <c r="Q398" s="121">
        <f t="shared" si="54"/>
        <v>-0.15316964285943596</v>
      </c>
      <c r="R398" s="121">
        <f t="shared" si="55"/>
        <v>1.1142648790939447</v>
      </c>
      <c r="S398" s="186">
        <f t="shared" si="60"/>
        <v>88.108970093320821</v>
      </c>
      <c r="T398" s="121"/>
      <c r="U398" s="121"/>
      <c r="V398" s="121"/>
      <c r="W398" s="121"/>
      <c r="X398" s="121"/>
      <c r="Y398" s="121"/>
      <c r="Z398" s="121"/>
      <c r="AA398" s="121"/>
      <c r="AB398" s="121"/>
      <c r="AC398" s="121"/>
      <c r="AD398" s="121"/>
      <c r="AE398" s="145">
        <f t="shared" si="56"/>
        <v>-0.20062876654198664</v>
      </c>
      <c r="AF398" s="121">
        <f t="shared" si="57"/>
        <v>1.0086243212185573</v>
      </c>
      <c r="AG398" s="186">
        <f t="shared" si="58"/>
        <v>83.40886878250285</v>
      </c>
    </row>
    <row r="399" spans="1:33">
      <c r="A399" s="209" t="str">
        <f>'Master sheet'!A238</f>
        <v>Rugby</v>
      </c>
      <c r="B399" s="142" t="str">
        <f>VLOOKUP('Master sheet'!A238,Westminster_Parliamentary_Const!$A$2:$C$651,2,FALSE)</f>
        <v>E14000905</v>
      </c>
      <c r="C399" s="120">
        <f>VLOOKUP(B399,'Master sheet'!$B$3:$Z$634,9,FALSE)</f>
        <v>7.1496290806368656E-2</v>
      </c>
      <c r="D399" s="121">
        <f>VLOOKUP(B399,'Master sheet'!$B$3:$Z$634,10,FALSE)</f>
        <v>-0.94717566172277157</v>
      </c>
      <c r="E399" s="120">
        <f>VLOOKUP(B399,'Master sheet'!$B$3:$Z$634,16,FALSE)</f>
        <v>0.75887550437197271</v>
      </c>
      <c r="F399" s="121">
        <f>VLOOKUP(B399,'Master sheet'!$B$3:$Z$634,17,FALSE)</f>
        <v>1.0679589017173894</v>
      </c>
      <c r="G399" s="120">
        <f>VLOOKUP(B399,'Master sheet'!$B$3:$Z$634,21,FALSE)</f>
        <v>0.13746223564954682</v>
      </c>
      <c r="H399" s="121">
        <f>VLOOKUP(B399,'Master sheet'!$B$3:$Z$634,22,FALSE)</f>
        <v>-0.76015439534240103</v>
      </c>
      <c r="I399" s="120">
        <f>VLOOKUP(B399,'Master sheet'!$B$3:$Z$634,24,FALSE)</f>
        <v>2.1386775265245017E-2</v>
      </c>
      <c r="J399" s="121">
        <f>-VLOOKUP(B399,'Master sheet'!$B$3:$Z$634,25,FALSE)</f>
        <v>0.3076145557132185</v>
      </c>
      <c r="K399" s="185" t="str">
        <f>VLOOKUP(B399,RUC_PCON_2011_EN_LU!$A$2:$N$534,14)</f>
        <v>Predominantly Urban</v>
      </c>
      <c r="L399" s="185" t="str">
        <f>VLOOKUP(B399,'City and Town classifications'!$A$3:$G$634,4,FALSE)</f>
        <v>Large Town</v>
      </c>
      <c r="M399" s="188">
        <f t="shared" si="59"/>
        <v>3</v>
      </c>
      <c r="N399" s="188" t="str">
        <f>VLOOKUP(A399,'BRES data'!$A$11:$AB$643,28,FALSE)</f>
        <v>Low</v>
      </c>
      <c r="O399" s="188" t="str">
        <f>IF(ISNUMBER(MATCH(A399,'Red Wall MP List'!$A$3:$A$52,0)),"Yes","No")</f>
        <v>No</v>
      </c>
      <c r="P399" s="121"/>
      <c r="Q399" s="121">
        <f t="shared" si="54"/>
        <v>-0.16188628427401963</v>
      </c>
      <c r="R399" s="121">
        <f t="shared" si="55"/>
        <v>1.1055482376793611</v>
      </c>
      <c r="S399" s="186">
        <f t="shared" si="60"/>
        <v>87.41971360492083</v>
      </c>
      <c r="T399" s="121"/>
      <c r="U399" s="121"/>
      <c r="V399" s="121"/>
      <c r="W399" s="121"/>
      <c r="X399" s="121"/>
      <c r="Y399" s="121"/>
      <c r="Z399" s="121"/>
      <c r="AA399" s="121"/>
      <c r="AB399" s="121"/>
      <c r="AC399" s="121"/>
      <c r="AD399" s="121"/>
      <c r="AE399" s="145">
        <f t="shared" si="56"/>
        <v>-8.293914990864118E-2</v>
      </c>
      <c r="AF399" s="121">
        <f t="shared" si="57"/>
        <v>1.1263139378519027</v>
      </c>
      <c r="AG399" s="186">
        <f t="shared" si="58"/>
        <v>93.141291037574248</v>
      </c>
    </row>
    <row r="400" spans="1:33">
      <c r="A400" s="209" t="str">
        <f>'Master sheet'!A183</f>
        <v>Leicester South</v>
      </c>
      <c r="B400" s="142" t="str">
        <f>VLOOKUP('Master sheet'!A183,Westminster_Parliamentary_Const!$A$2:$C$651,2,FALSE)</f>
        <v>E14000783</v>
      </c>
      <c r="C400" s="120">
        <f>VLOOKUP(B400,'Master sheet'!$B$3:$Z$634,9,FALSE)</f>
        <v>0.1354268280933712</v>
      </c>
      <c r="D400" s="121">
        <f>VLOOKUP(B400,'Master sheet'!$B$3:$Z$634,10,FALSE)</f>
        <v>1.4692475603891437</v>
      </c>
      <c r="E400" s="120">
        <f>VLOOKUP(B400,'Master sheet'!$B$3:$Z$634,16,FALSE)</f>
        <v>8.8546891511103412E-2</v>
      </c>
      <c r="F400" s="121">
        <f>VLOOKUP(B400,'Master sheet'!$B$3:$Z$634,17,FALSE)</f>
        <v>-1.1600913437218665</v>
      </c>
      <c r="G400" s="120">
        <f>VLOOKUP(B400,'Master sheet'!$B$3:$Z$634,21,FALSE)</f>
        <v>0.12223515715948778</v>
      </c>
      <c r="H400" s="121">
        <f>VLOOKUP(B400,'Master sheet'!$B$3:$Z$634,22,FALSE)</f>
        <v>-1.1959101414314679</v>
      </c>
      <c r="I400" s="120">
        <f>VLOOKUP(B400,'Master sheet'!$B$3:$Z$634,24,FALSE)</f>
        <v>3.1747751773445687E-2</v>
      </c>
      <c r="J400" s="121">
        <f>-VLOOKUP(B400,'Master sheet'!$B$3:$Z$634,25,FALSE)</f>
        <v>-0.78343077419725493</v>
      </c>
      <c r="K400" s="185" t="str">
        <f>VLOOKUP(B400,RUC_PCON_2011_EN_LU!$A$2:$N$534,14)</f>
        <v>Predominantly Urban</v>
      </c>
      <c r="L400" s="185" t="str">
        <f>VLOOKUP(B400,'City and Town classifications'!$A$3:$G$634,4,FALSE)</f>
        <v>Other City</v>
      </c>
      <c r="M400" s="188">
        <f t="shared" si="59"/>
        <v>2</v>
      </c>
      <c r="N400" s="188" t="str">
        <f>VLOOKUP(A400,'BRES data'!$A$11:$AB$643,28,FALSE)</f>
        <v>Very low</v>
      </c>
      <c r="O400" s="188" t="str">
        <f>IF(ISNUMBER(MATCH(A400,'Red Wall MP List'!$A$3:$A$52,0)),"Yes","No")</f>
        <v>No</v>
      </c>
      <c r="P400" s="121"/>
      <c r="Q400" s="121">
        <f t="shared" si="54"/>
        <v>-0.16406131879492614</v>
      </c>
      <c r="R400" s="121">
        <f t="shared" si="55"/>
        <v>1.1033732031584544</v>
      </c>
      <c r="S400" s="186">
        <f t="shared" si="60"/>
        <v>87.247725727397182</v>
      </c>
      <c r="T400" s="121"/>
      <c r="U400" s="121"/>
      <c r="V400" s="121"/>
      <c r="W400" s="121"/>
      <c r="X400" s="121"/>
      <c r="Y400" s="121"/>
      <c r="Z400" s="121"/>
      <c r="AA400" s="121"/>
      <c r="AB400" s="121"/>
      <c r="AC400" s="121"/>
      <c r="AD400" s="121"/>
      <c r="AE400" s="145">
        <f t="shared" si="56"/>
        <v>-0.41754617474036138</v>
      </c>
      <c r="AF400" s="121">
        <f t="shared" si="57"/>
        <v>0.79170691302018248</v>
      </c>
      <c r="AG400" s="186">
        <f t="shared" si="58"/>
        <v>65.470737352953122</v>
      </c>
    </row>
    <row r="401" spans="1:33" ht="29">
      <c r="A401" s="209" t="str">
        <f>'Master sheet'!A580</f>
        <v>Argyll and Bute</v>
      </c>
      <c r="B401" s="142" t="str">
        <f>VLOOKUP('Master sheet'!A580,Westminster_Parliamentary_Const!$A$2:$C$651,2,FALSE)</f>
        <v>S14000005</v>
      </c>
      <c r="C401" s="120">
        <f>VLOOKUP(B401,'Master sheet'!$B$3:$Z$634,9,FALSE)</f>
        <v>8.2606229220489616E-2</v>
      </c>
      <c r="D401" s="121">
        <f>VLOOKUP(B401,'Master sheet'!$B$3:$Z$634,10,FALSE)</f>
        <v>-0.52724624583824209</v>
      </c>
      <c r="E401" s="120">
        <f>VLOOKUP(B401,'Master sheet'!$B$3:$Z$634,16,FALSE)</f>
        <v>0.3744162951606877</v>
      </c>
      <c r="F401" s="121">
        <f>VLOOKUP(B401,'Master sheet'!$B$3:$Z$634,17,FALSE)</f>
        <v>-0.2099135014741734</v>
      </c>
      <c r="G401" s="120">
        <f>VLOOKUP(B401,'Master sheet'!$B$3:$Z$634,21,FALSE)</f>
        <v>0.18089430894308944</v>
      </c>
      <c r="H401" s="121">
        <f>VLOOKUP(B401,'Master sheet'!$B$3:$Z$634,22,FALSE)</f>
        <v>0.48274820836968602</v>
      </c>
      <c r="I401" s="120">
        <f>VLOOKUP(B401,'Master sheet'!$B$3:$Z$634,24,FALSE)</f>
        <v>2.5498349834983447E-2</v>
      </c>
      <c r="J401" s="121">
        <f>-VLOOKUP(B401,'Master sheet'!$B$3:$Z$634,25,FALSE)</f>
        <v>-0.12534793863672969</v>
      </c>
      <c r="K401" s="185" t="str">
        <f>VLOOKUP(B401,RUC_PCON_2011_EN_LU!$A$2:$N$534,14)</f>
        <v>Urban with Significant Rural</v>
      </c>
      <c r="L401" s="185" t="str">
        <f>VLOOKUP(B401,'City and Town classifications'!$A$3:$G$634,4,FALSE)</f>
        <v>Village or smaller</v>
      </c>
      <c r="M401" s="188">
        <f t="shared" si="59"/>
        <v>3</v>
      </c>
      <c r="N401" s="188" t="str">
        <f>VLOOKUP(A401,'BRES data'!$A$11:$AB$643,28,FALSE)</f>
        <v>Very high</v>
      </c>
      <c r="O401" s="188" t="str">
        <f>IF(ISNUMBER(MATCH(A401,'Red Wall MP List'!$A$3:$A$52,0)),"Yes","No")</f>
        <v>No</v>
      </c>
      <c r="P401" s="121"/>
      <c r="Q401" s="121">
        <f t="shared" si="54"/>
        <v>-0.17205894367573848</v>
      </c>
      <c r="R401" s="121">
        <f t="shared" si="55"/>
        <v>1.0953755782776422</v>
      </c>
      <c r="S401" s="186">
        <f t="shared" si="60"/>
        <v>86.615324487205456</v>
      </c>
      <c r="T401" s="121"/>
      <c r="U401" s="121"/>
      <c r="V401" s="121"/>
      <c r="W401" s="121"/>
      <c r="X401" s="121"/>
      <c r="Y401" s="121"/>
      <c r="Z401" s="121"/>
      <c r="AA401" s="121"/>
      <c r="AB401" s="121"/>
      <c r="AC401" s="121"/>
      <c r="AD401" s="121"/>
      <c r="AE401" s="145">
        <f t="shared" si="56"/>
        <v>-9.493986939486479E-2</v>
      </c>
      <c r="AF401" s="121">
        <f t="shared" si="57"/>
        <v>1.114313218365679</v>
      </c>
      <c r="AG401" s="186">
        <f t="shared" si="58"/>
        <v>92.14888344253157</v>
      </c>
    </row>
    <row r="402" spans="1:33">
      <c r="A402" s="209" t="str">
        <f>'Master sheet'!A466</f>
        <v>Southampton, Itchen</v>
      </c>
      <c r="B402" s="142" t="str">
        <f>VLOOKUP('Master sheet'!A466,Westminster_Parliamentary_Const!$A$2:$C$651,2,FALSE)</f>
        <v>E14000955</v>
      </c>
      <c r="C402" s="120">
        <f>VLOOKUP(B402,'Master sheet'!$B$3:$Z$634,9,FALSE)</f>
        <v>0.10054894199575165</v>
      </c>
      <c r="D402" s="121">
        <f>VLOOKUP(B402,'Master sheet'!$B$3:$Z$634,10,FALSE)</f>
        <v>0.15094589296992159</v>
      </c>
      <c r="E402" s="120">
        <f>VLOOKUP(B402,'Master sheet'!$B$3:$Z$634,16,FALSE)</f>
        <v>0.32996224133843649</v>
      </c>
      <c r="F402" s="121">
        <f>VLOOKUP(B402,'Master sheet'!$B$3:$Z$634,17,FALSE)</f>
        <v>-0.3576706815037155</v>
      </c>
      <c r="G402" s="120">
        <f>VLOOKUP(B402,'Master sheet'!$B$3:$Z$634,21,FALSE)</f>
        <v>0.1571994715984148</v>
      </c>
      <c r="H402" s="121">
        <f>VLOOKUP(B402,'Master sheet'!$B$3:$Z$634,22,FALSE)</f>
        <v>-0.1953307502649948</v>
      </c>
      <c r="I402" s="120">
        <f>VLOOKUP(B402,'Master sheet'!$B$3:$Z$634,24,FALSE)</f>
        <v>2.8036150464093801E-2</v>
      </c>
      <c r="J402" s="121">
        <f>-VLOOKUP(B402,'Master sheet'!$B$3:$Z$634,25,FALSE)</f>
        <v>-0.39258679613661646</v>
      </c>
      <c r="K402" s="185" t="str">
        <f>VLOOKUP(B402,RUC_PCON_2011_EN_LU!$A$2:$N$534,14)</f>
        <v>Predominantly Urban</v>
      </c>
      <c r="L402" s="185" t="str">
        <f>VLOOKUP(B402,'City and Town classifications'!$A$3:$G$634,4,FALSE)</f>
        <v>Other City</v>
      </c>
      <c r="M402" s="188">
        <f t="shared" si="59"/>
        <v>2</v>
      </c>
      <c r="N402" s="188" t="str">
        <f>VLOOKUP(A402,'BRES data'!$A$11:$AB$643,28,FALSE)</f>
        <v>High</v>
      </c>
      <c r="O402" s="188" t="str">
        <f>IF(ISNUMBER(MATCH(A402,'Red Wall MP List'!$A$3:$A$52,0)),"Yes","No")</f>
        <v>No</v>
      </c>
      <c r="P402" s="121"/>
      <c r="Q402" s="121">
        <f t="shared" si="54"/>
        <v>-0.17271387301701668</v>
      </c>
      <c r="R402" s="121">
        <f t="shared" si="55"/>
        <v>1.0947206489363639</v>
      </c>
      <c r="S402" s="186">
        <f t="shared" si="60"/>
        <v>86.563536846020142</v>
      </c>
      <c r="T402" s="121"/>
      <c r="U402" s="121"/>
      <c r="V402" s="121"/>
      <c r="W402" s="121"/>
      <c r="X402" s="121"/>
      <c r="Y402" s="121"/>
      <c r="Z402" s="121"/>
      <c r="AA402" s="121"/>
      <c r="AB402" s="121"/>
      <c r="AC402" s="121"/>
      <c r="AD402" s="121"/>
      <c r="AE402" s="145">
        <f t="shared" si="56"/>
        <v>-0.19866058373385131</v>
      </c>
      <c r="AF402" s="121">
        <f t="shared" si="57"/>
        <v>1.0105925040266925</v>
      </c>
      <c r="AG402" s="186">
        <f t="shared" si="58"/>
        <v>83.57162898779454</v>
      </c>
    </row>
    <row r="403" spans="1:33">
      <c r="A403" s="209" t="str">
        <f>'Master sheet'!A482</f>
        <v>Bournemouth East</v>
      </c>
      <c r="B403" s="142" t="str">
        <f>VLOOKUP('Master sheet'!A482,Westminster_Parliamentary_Const!$A$2:$C$651,2,FALSE)</f>
        <v>E14000584</v>
      </c>
      <c r="C403" s="120">
        <f>VLOOKUP(B403,'Master sheet'!$B$3:$Z$634,9,FALSE)</f>
        <v>9.1265734890277991E-2</v>
      </c>
      <c r="D403" s="121">
        <f>VLOOKUP(B403,'Master sheet'!$B$3:$Z$634,10,FALSE)</f>
        <v>-0.19993739657035695</v>
      </c>
      <c r="E403" s="120">
        <f>VLOOKUP(B403,'Master sheet'!$B$3:$Z$634,16,FALSE)</f>
        <v>0.51955248912787511</v>
      </c>
      <c r="F403" s="121">
        <f>VLOOKUP(B403,'Master sheet'!$B$3:$Z$634,17,FALSE)</f>
        <v>0.27249277864955584</v>
      </c>
      <c r="G403" s="120">
        <f>VLOOKUP(B403,'Master sheet'!$B$3:$Z$634,21,FALSE)</f>
        <v>0.19236417033773862</v>
      </c>
      <c r="H403" s="121">
        <f>VLOOKUP(B403,'Master sheet'!$B$3:$Z$634,22,FALSE)</f>
        <v>0.81098307054804175</v>
      </c>
      <c r="I403" s="120">
        <f>VLOOKUP(B403,'Master sheet'!$B$3:$Z$634,24,FALSE)</f>
        <v>3.2488972062558519E-2</v>
      </c>
      <c r="J403" s="121">
        <f>-VLOOKUP(B403,'Master sheet'!$B$3:$Z$634,25,FALSE)</f>
        <v>-0.8614837390149398</v>
      </c>
      <c r="K403" s="185" t="str">
        <f>VLOOKUP(B403,RUC_PCON_2011_EN_LU!$A$2:$N$534,14)</f>
        <v>Predominantly Urban</v>
      </c>
      <c r="L403" s="185" t="str">
        <f>VLOOKUP(B403,'City and Town classifications'!$A$3:$G$634,4,FALSE)</f>
        <v>Other City</v>
      </c>
      <c r="M403" s="188">
        <f t="shared" si="59"/>
        <v>2</v>
      </c>
      <c r="N403" s="188" t="str">
        <f>VLOOKUP(A403,'BRES data'!$A$11:$AB$643,28,FALSE)</f>
        <v>Low</v>
      </c>
      <c r="O403" s="188" t="str">
        <f>IF(ISNUMBER(MATCH(A403,'Red Wall MP List'!$A$3:$A$52,0)),"Yes","No")</f>
        <v>No</v>
      </c>
      <c r="P403" s="121"/>
      <c r="Q403" s="121">
        <f t="shared" si="54"/>
        <v>-0.17322773699549932</v>
      </c>
      <c r="R403" s="121">
        <f t="shared" si="55"/>
        <v>1.0942067849578814</v>
      </c>
      <c r="S403" s="186">
        <f t="shared" si="60"/>
        <v>86.522903755305677</v>
      </c>
      <c r="T403" s="121"/>
      <c r="U403" s="121"/>
      <c r="V403" s="121"/>
      <c r="W403" s="121"/>
      <c r="X403" s="121"/>
      <c r="Y403" s="121"/>
      <c r="Z403" s="121"/>
      <c r="AA403" s="121"/>
      <c r="AB403" s="121"/>
      <c r="AC403" s="121"/>
      <c r="AD403" s="121"/>
      <c r="AE403" s="145">
        <f t="shared" si="56"/>
        <v>5.5136784030752062E-3</v>
      </c>
      <c r="AF403" s="121">
        <f t="shared" si="57"/>
        <v>1.214766766163619</v>
      </c>
      <c r="AG403" s="186">
        <f t="shared" si="58"/>
        <v>100.45595735573308</v>
      </c>
    </row>
    <row r="404" spans="1:33" ht="29">
      <c r="A404" s="209" t="str">
        <f>'Master sheet'!A587</f>
        <v>Cumbernauld, Kilsyth and Kirkintilloch East</v>
      </c>
      <c r="B404" s="142" t="str">
        <f>VLOOKUP('Master sheet'!A587,Westminster_Parliamentary_Const!$A$2:$C$651,2,FALSE)</f>
        <v>S14000012</v>
      </c>
      <c r="C404" s="120">
        <f>VLOOKUP(B404,'Master sheet'!$B$3:$Z$634,9,FALSE)</f>
        <v>7.7607246992801041E-2</v>
      </c>
      <c r="D404" s="121">
        <f>VLOOKUP(B404,'Master sheet'!$B$3:$Z$634,10,FALSE)</f>
        <v>-0.71619595992686891</v>
      </c>
      <c r="E404" s="120">
        <f>VLOOKUP(B404,'Master sheet'!$B$3:$Z$634,16,FALSE)</f>
        <v>0.80131502876319449</v>
      </c>
      <c r="F404" s="121">
        <f>VLOOKUP(B404,'Master sheet'!$B$3:$Z$634,17,FALSE)</f>
        <v>1.2090201527545921</v>
      </c>
      <c r="G404" s="120">
        <f>VLOOKUP(B404,'Master sheet'!$B$3:$Z$634,21,FALSE)</f>
        <v>0.12148148148148148</v>
      </c>
      <c r="H404" s="121">
        <f>VLOOKUP(B404,'Master sheet'!$B$3:$Z$634,22,FALSE)</f>
        <v>-1.2174781991250843</v>
      </c>
      <c r="I404" s="120">
        <f>VLOOKUP(B404,'Master sheet'!$B$3:$Z$634,24,FALSE)</f>
        <v>2.2422003284072289E-2</v>
      </c>
      <c r="J404" s="121">
        <f>-VLOOKUP(B404,'Master sheet'!$B$3:$Z$634,25,FALSE)</f>
        <v>0.19860159786701664</v>
      </c>
      <c r="K404" s="185" t="str">
        <f>VLOOKUP(B404,RUC_PCON_2011_EN_LU!$A$2:$N$534,14)</f>
        <v>Urban with Significant Rural</v>
      </c>
      <c r="L404" s="185" t="str">
        <f>VLOOKUP(B404,'City and Town classifications'!$A$3:$G$634,4,FALSE)</f>
        <v>Medium Town</v>
      </c>
      <c r="M404" s="188">
        <f t="shared" si="59"/>
        <v>3</v>
      </c>
      <c r="N404" s="188" t="str">
        <f>VLOOKUP(A404,'BRES data'!$A$11:$AB$643,28,FALSE)</f>
        <v>Low</v>
      </c>
      <c r="O404" s="188" t="str">
        <f>IF(ISNUMBER(MATCH(A404,'Red Wall MP List'!$A$3:$A$52,0)),"Yes","No")</f>
        <v>No</v>
      </c>
      <c r="P404" s="121"/>
      <c r="Q404" s="121">
        <f t="shared" si="54"/>
        <v>-0.17394112841503281</v>
      </c>
      <c r="R404" s="121">
        <f t="shared" si="55"/>
        <v>1.093493393538348</v>
      </c>
      <c r="S404" s="186">
        <f t="shared" si="60"/>
        <v>86.466493305306031</v>
      </c>
      <c r="T404" s="121"/>
      <c r="U404" s="121"/>
      <c r="V404" s="121"/>
      <c r="W404" s="121"/>
      <c r="X404" s="121"/>
      <c r="Y404" s="121"/>
      <c r="Z404" s="121"/>
      <c r="AA404" s="121"/>
      <c r="AB404" s="121"/>
      <c r="AC404" s="121"/>
      <c r="AD404" s="121"/>
      <c r="AE404" s="145">
        <f t="shared" si="56"/>
        <v>-0.1315131021075861</v>
      </c>
      <c r="AF404" s="121">
        <f t="shared" si="57"/>
        <v>1.0777399856529577</v>
      </c>
      <c r="AG404" s="186">
        <f t="shared" si="58"/>
        <v>89.124435286649458</v>
      </c>
    </row>
    <row r="405" spans="1:33">
      <c r="A405" s="209" t="str">
        <f>'Master sheet'!A275</f>
        <v>Central Suffolk and North Ipswich</v>
      </c>
      <c r="B405" s="142" t="str">
        <f>VLOOKUP('Master sheet'!A275,Westminster_Parliamentary_Const!$A$2:$C$651,2,FALSE)</f>
        <v>E14000624</v>
      </c>
      <c r="C405" s="120">
        <f>VLOOKUP(B405,'Master sheet'!$B$3:$Z$634,9,FALSE)</f>
        <v>6.419057849428976E-2</v>
      </c>
      <c r="D405" s="121">
        <f>VLOOKUP(B405,'Master sheet'!$B$3:$Z$634,10,FALSE)</f>
        <v>-1.2233143214953914</v>
      </c>
      <c r="E405" s="120">
        <f>VLOOKUP(B405,'Master sheet'!$B$3:$Z$634,16,FALSE)</f>
        <v>0.79552509277181682</v>
      </c>
      <c r="F405" s="121">
        <f>VLOOKUP(B405,'Master sheet'!$B$3:$Z$634,17,FALSE)</f>
        <v>1.1897754598395605</v>
      </c>
      <c r="G405" s="120">
        <f>VLOOKUP(B405,'Master sheet'!$B$3:$Z$634,21,FALSE)</f>
        <v>0.14771048744460857</v>
      </c>
      <c r="H405" s="121">
        <f>VLOOKUP(B405,'Master sheet'!$B$3:$Z$634,22,FALSE)</f>
        <v>-0.46687853090253523</v>
      </c>
      <c r="I405" s="120">
        <f>VLOOKUP(B405,'Master sheet'!$B$3:$Z$634,24,FALSE)</f>
        <v>2.1268355888281132E-2</v>
      </c>
      <c r="J405" s="121">
        <f>-VLOOKUP(B405,'Master sheet'!$B$3:$Z$634,25,FALSE)</f>
        <v>0.32008451046170122</v>
      </c>
      <c r="K405" s="185" t="str">
        <f>VLOOKUP(B405,RUC_PCON_2011_EN_LU!$A$2:$N$534,14)</f>
        <v>Predominantly Rural</v>
      </c>
      <c r="L405" s="185" t="str">
        <f>VLOOKUP(B405,'City and Town classifications'!$A$3:$G$634,4,FALSE)</f>
        <v>Village or smaller</v>
      </c>
      <c r="M405" s="188">
        <f t="shared" si="59"/>
        <v>3</v>
      </c>
      <c r="N405" s="188" t="str">
        <f>VLOOKUP(A405,'BRES data'!$A$11:$AB$643,28,FALSE)</f>
        <v>Very high</v>
      </c>
      <c r="O405" s="188" t="str">
        <f>IF(ISNUMBER(MATCH(A405,'Red Wall MP List'!$A$3:$A$52,0)),"Yes","No")</f>
        <v>No</v>
      </c>
      <c r="P405" s="121"/>
      <c r="Q405" s="121">
        <f t="shared" si="54"/>
        <v>-0.1805937821883925</v>
      </c>
      <c r="R405" s="121">
        <f t="shared" si="55"/>
        <v>1.0868407397649882</v>
      </c>
      <c r="S405" s="186">
        <f t="shared" si="60"/>
        <v>85.940443814421243</v>
      </c>
      <c r="T405" s="121"/>
      <c r="U405" s="121"/>
      <c r="V405" s="121"/>
      <c r="W405" s="121"/>
      <c r="X405" s="121"/>
      <c r="Y405" s="121"/>
      <c r="Z405" s="121"/>
      <c r="AA405" s="121"/>
      <c r="AB405" s="121"/>
      <c r="AC405" s="121"/>
      <c r="AD405" s="121"/>
      <c r="AE405" s="145">
        <f t="shared" si="56"/>
        <v>-4.5083220524166231E-2</v>
      </c>
      <c r="AF405" s="121">
        <f t="shared" si="57"/>
        <v>1.1641698672363776</v>
      </c>
      <c r="AG405" s="186">
        <f t="shared" si="58"/>
        <v>96.271812660188544</v>
      </c>
    </row>
    <row r="406" spans="1:33">
      <c r="A406" s="209" t="str">
        <f>'Master sheet'!A70</f>
        <v>Macclesfield</v>
      </c>
      <c r="B406" s="142" t="str">
        <f>VLOOKUP('Master sheet'!A70,Westminster_Parliamentary_Const!$A$2:$C$651,2,FALSE)</f>
        <v>E14000802</v>
      </c>
      <c r="C406" s="120">
        <f>VLOOKUP(B406,'Master sheet'!$B$3:$Z$634,9,FALSE)</f>
        <v>7.4612503141958206E-2</v>
      </c>
      <c r="D406" s="121">
        <f>VLOOKUP(B406,'Master sheet'!$B$3:$Z$634,10,FALSE)</f>
        <v>-0.82939019999662544</v>
      </c>
      <c r="E406" s="120">
        <f>VLOOKUP(B406,'Master sheet'!$B$3:$Z$634,16,FALSE)</f>
        <v>0.39162804513454769</v>
      </c>
      <c r="F406" s="121">
        <f>VLOOKUP(B406,'Master sheet'!$B$3:$Z$634,17,FALSE)</f>
        <v>-0.15270477874036201</v>
      </c>
      <c r="G406" s="120">
        <f>VLOOKUP(B406,'Master sheet'!$B$3:$Z$634,21,FALSE)</f>
        <v>0.16267123287671234</v>
      </c>
      <c r="H406" s="121">
        <f>VLOOKUP(B406,'Master sheet'!$B$3:$Z$634,22,FALSE)</f>
        <v>-3.8744480626834749E-2</v>
      </c>
      <c r="I406" s="120">
        <f>VLOOKUP(B406,'Master sheet'!$B$3:$Z$634,24,FALSE)</f>
        <v>2.0731840524303768E-2</v>
      </c>
      <c r="J406" s="121">
        <f>-VLOOKUP(B406,'Master sheet'!$B$3:$Z$634,25,FALSE)</f>
        <v>0.37658136496469213</v>
      </c>
      <c r="K406" s="185" t="str">
        <f>VLOOKUP(B406,RUC_PCON_2011_EN_LU!$A$2:$N$534,14)</f>
        <v>Predominantly Urban</v>
      </c>
      <c r="L406" s="185" t="str">
        <f>VLOOKUP(B406,'City and Town classifications'!$A$3:$G$634,4,FALSE)</f>
        <v>Medium Town</v>
      </c>
      <c r="M406" s="188">
        <f t="shared" si="59"/>
        <v>3</v>
      </c>
      <c r="N406" s="188" t="str">
        <f>VLOOKUP(A406,'BRES data'!$A$11:$AB$643,28,FALSE)</f>
        <v>High</v>
      </c>
      <c r="O406" s="188" t="str">
        <f>IF(ISNUMBER(MATCH(A406,'Red Wall MP List'!$A$3:$A$52,0)),"Yes","No")</f>
        <v>No</v>
      </c>
      <c r="P406" s="121"/>
      <c r="Q406" s="121">
        <f t="shared" si="54"/>
        <v>-0.1828444882385106</v>
      </c>
      <c r="R406" s="121">
        <f t="shared" si="55"/>
        <v>1.0845900337148702</v>
      </c>
      <c r="S406" s="186">
        <f t="shared" si="60"/>
        <v>85.762472314305441</v>
      </c>
      <c r="T406" s="121"/>
      <c r="U406" s="121"/>
      <c r="V406" s="121"/>
      <c r="W406" s="121"/>
      <c r="X406" s="121"/>
      <c r="Y406" s="121"/>
      <c r="Z406" s="121"/>
      <c r="AA406" s="121"/>
      <c r="AB406" s="121"/>
      <c r="AC406" s="121"/>
      <c r="AD406" s="121"/>
      <c r="AE406" s="145">
        <f t="shared" si="56"/>
        <v>-0.16106452359978252</v>
      </c>
      <c r="AF406" s="121">
        <f t="shared" si="57"/>
        <v>1.0481885641607613</v>
      </c>
      <c r="AG406" s="186">
        <f t="shared" si="58"/>
        <v>86.680660547407442</v>
      </c>
    </row>
    <row r="407" spans="1:33" ht="29">
      <c r="A407" s="209" t="str">
        <f>'Master sheet'!A418</f>
        <v>East Surrey</v>
      </c>
      <c r="B407" s="142" t="str">
        <f>VLOOKUP('Master sheet'!A418,Westminster_Parliamentary_Const!$A$2:$C$651,2,FALSE)</f>
        <v>E14000681</v>
      </c>
      <c r="C407" s="120">
        <f>VLOOKUP(B407,'Master sheet'!$B$3:$Z$634,9,FALSE)</f>
        <v>0.10605878177760089</v>
      </c>
      <c r="D407" s="121">
        <f>VLOOKUP(B407,'Master sheet'!$B$3:$Z$634,10,FALSE)</f>
        <v>0.35920481529378251</v>
      </c>
      <c r="E407" s="120">
        <f>VLOOKUP(B407,'Master sheet'!$B$3:$Z$634,16,FALSE)</f>
        <v>0.33065485603327405</v>
      </c>
      <c r="F407" s="121">
        <f>VLOOKUP(B407,'Master sheet'!$B$3:$Z$634,17,FALSE)</f>
        <v>-0.35536855637997716</v>
      </c>
      <c r="G407" s="120">
        <f>VLOOKUP(B407,'Master sheet'!$B$3:$Z$634,21,FALSE)</f>
        <v>0.18091168091168092</v>
      </c>
      <c r="H407" s="121">
        <f>VLOOKUP(B407,'Master sheet'!$B$3:$Z$634,22,FALSE)</f>
        <v>0.48324534477963854</v>
      </c>
      <c r="I407" s="120">
        <f>VLOOKUP(B407,'Master sheet'!$B$3:$Z$634,24,FALSE)</f>
        <v>3.3641058747579056E-2</v>
      </c>
      <c r="J407" s="121">
        <f>-VLOOKUP(B407,'Master sheet'!$B$3:$Z$634,25,FALSE)</f>
        <v>-0.98280230356807841</v>
      </c>
      <c r="K407" s="185" t="str">
        <f>VLOOKUP(B407,RUC_PCON_2011_EN_LU!$A$2:$N$534,14)</f>
        <v>Urban with Significant Rural</v>
      </c>
      <c r="L407" s="185" t="str">
        <f>VLOOKUP(B407,'City and Town classifications'!$A$3:$G$634,4,FALSE)</f>
        <v>Small Town in Conurbation</v>
      </c>
      <c r="M407" s="188">
        <f t="shared" si="59"/>
        <v>3</v>
      </c>
      <c r="N407" s="188" t="str">
        <f>VLOOKUP(A407,'BRES data'!$A$11:$AB$643,28,FALSE)</f>
        <v>High</v>
      </c>
      <c r="O407" s="188" t="str">
        <f>IF(ISNUMBER(MATCH(A407,'Red Wall MP List'!$A$3:$A$52,0)),"Yes","No")</f>
        <v>No</v>
      </c>
      <c r="P407" s="121"/>
      <c r="Q407" s="121">
        <f t="shared" si="54"/>
        <v>-0.18655303135815507</v>
      </c>
      <c r="R407" s="121">
        <f t="shared" si="55"/>
        <v>1.0808814905952255</v>
      </c>
      <c r="S407" s="186">
        <f t="shared" si="60"/>
        <v>85.469224343424173</v>
      </c>
      <c r="T407" s="121"/>
      <c r="U407" s="121"/>
      <c r="V407" s="121"/>
      <c r="W407" s="121"/>
      <c r="X407" s="121"/>
      <c r="Y407" s="121"/>
      <c r="Z407" s="121"/>
      <c r="AA407" s="121"/>
      <c r="AB407" s="121"/>
      <c r="AC407" s="121"/>
      <c r="AD407" s="121"/>
      <c r="AE407" s="145">
        <f t="shared" si="56"/>
        <v>-0.12393017496865863</v>
      </c>
      <c r="AF407" s="121">
        <f t="shared" si="57"/>
        <v>1.0853229127918853</v>
      </c>
      <c r="AG407" s="186">
        <f t="shared" si="58"/>
        <v>89.75151056275817</v>
      </c>
    </row>
    <row r="408" spans="1:33">
      <c r="A408" s="209" t="str">
        <f>'Master sheet'!A276</f>
        <v>Chelmsford</v>
      </c>
      <c r="B408" s="142" t="str">
        <f>VLOOKUP('Master sheet'!A276,Westminster_Parliamentary_Const!$A$2:$C$651,2,FALSE)</f>
        <v>E14000628</v>
      </c>
      <c r="C408" s="120">
        <f>VLOOKUP(B408,'Master sheet'!$B$3:$Z$634,9,FALSE)</f>
        <v>9.7339647678035504E-2</v>
      </c>
      <c r="D408" s="121">
        <f>VLOOKUP(B408,'Master sheet'!$B$3:$Z$634,10,FALSE)</f>
        <v>2.964215230047235E-2</v>
      </c>
      <c r="E408" s="120">
        <f>VLOOKUP(B408,'Master sheet'!$B$3:$Z$634,16,FALSE)</f>
        <v>0.41513030080750973</v>
      </c>
      <c r="F408" s="121">
        <f>VLOOKUP(B408,'Master sheet'!$B$3:$Z$634,17,FALSE)</f>
        <v>-7.4587560534449426E-2</v>
      </c>
      <c r="G408" s="120">
        <f>VLOOKUP(B408,'Master sheet'!$B$3:$Z$634,21,FALSE)</f>
        <v>0.16078984485190409</v>
      </c>
      <c r="H408" s="121">
        <f>VLOOKUP(B408,'Master sheet'!$B$3:$Z$634,22,FALSE)</f>
        <v>-9.2584463324013058E-2</v>
      </c>
      <c r="I408" s="120">
        <f>VLOOKUP(B408,'Master sheet'!$B$3:$Z$634,24,FALSE)</f>
        <v>2.9150516795865666E-2</v>
      </c>
      <c r="J408" s="121">
        <f>-VLOOKUP(B408,'Master sheet'!$B$3:$Z$634,25,FALSE)</f>
        <v>-0.50993328187826825</v>
      </c>
      <c r="K408" s="185" t="str">
        <f>VLOOKUP(B408,RUC_PCON_2011_EN_LU!$A$2:$N$534,14)</f>
        <v>Predominantly Urban</v>
      </c>
      <c r="L408" s="185" t="str">
        <f>VLOOKUP(B408,'City and Town classifications'!$A$3:$G$634,4,FALSE)</f>
        <v>Large Town</v>
      </c>
      <c r="M408" s="188">
        <f t="shared" si="59"/>
        <v>3</v>
      </c>
      <c r="N408" s="188" t="str">
        <f>VLOOKUP(A408,'BRES data'!$A$11:$AB$643,28,FALSE)</f>
        <v>Low</v>
      </c>
      <c r="O408" s="188" t="str">
        <f>IF(ISNUMBER(MATCH(A408,'Red Wall MP List'!$A$3:$A$52,0)),"Yes","No")</f>
        <v>No</v>
      </c>
      <c r="P408" s="121"/>
      <c r="Q408" s="121">
        <f t="shared" si="54"/>
        <v>-0.18795904716900905</v>
      </c>
      <c r="R408" s="121">
        <f t="shared" si="55"/>
        <v>1.0794754747843716</v>
      </c>
      <c r="S408" s="186">
        <f t="shared" si="60"/>
        <v>85.358045567754587</v>
      </c>
      <c r="T408" s="121"/>
      <c r="U408" s="121"/>
      <c r="V408" s="121"/>
      <c r="W408" s="121"/>
      <c r="X408" s="121"/>
      <c r="Y408" s="121"/>
      <c r="Z408" s="121"/>
      <c r="AA408" s="121"/>
      <c r="AB408" s="121"/>
      <c r="AC408" s="121"/>
      <c r="AD408" s="121"/>
      <c r="AE408" s="145">
        <f t="shared" si="56"/>
        <v>-0.16186578835906459</v>
      </c>
      <c r="AF408" s="121">
        <f t="shared" si="57"/>
        <v>1.0473872994014792</v>
      </c>
      <c r="AG408" s="186">
        <f t="shared" si="58"/>
        <v>86.614399417508977</v>
      </c>
    </row>
    <row r="409" spans="1:33">
      <c r="A409" s="209" t="str">
        <f>'Master sheet'!A350</f>
        <v>Eltham</v>
      </c>
      <c r="B409" s="142" t="str">
        <f>VLOOKUP('Master sheet'!A350,Westminster_Parliamentary_Const!$A$2:$C$651,2,FALSE)</f>
        <v>E14000690</v>
      </c>
      <c r="C409" s="120">
        <f>VLOOKUP(B409,'Master sheet'!$B$3:$Z$634,9,FALSE)</f>
        <v>0.10275248376945582</v>
      </c>
      <c r="D409" s="121">
        <f>VLOOKUP(B409,'Master sheet'!$B$3:$Z$634,10,FALSE)</f>
        <v>0.23423456437539381</v>
      </c>
      <c r="E409" s="120">
        <f>VLOOKUP(B409,'Master sheet'!$B$3:$Z$634,16,FALSE)</f>
        <v>0.47408221888664043</v>
      </c>
      <c r="F409" s="121">
        <f>VLOOKUP(B409,'Master sheet'!$B$3:$Z$634,17,FALSE)</f>
        <v>0.12135788029157731</v>
      </c>
      <c r="G409" s="120">
        <f>VLOOKUP(B409,'Master sheet'!$B$3:$Z$634,21,FALSE)</f>
        <v>0.19743178170144463</v>
      </c>
      <c r="H409" s="121">
        <f>VLOOKUP(B409,'Master sheet'!$B$3:$Z$634,22,FALSE)</f>
        <v>0.95600371729408629</v>
      </c>
      <c r="I409" s="120">
        <f>VLOOKUP(B409,'Master sheet'!$B$3:$Z$634,24,FALSE)</f>
        <v>3.7006188757091163E-2</v>
      </c>
      <c r="J409" s="121">
        <f>-VLOOKUP(B409,'Master sheet'!$B$3:$Z$634,25,FALSE)</f>
        <v>-1.3371616999544893</v>
      </c>
      <c r="K409" s="185" t="str">
        <f>VLOOKUP(B409,RUC_PCON_2011_EN_LU!$A$2:$N$534,14)</f>
        <v>Predominantly Urban</v>
      </c>
      <c r="L409" s="185" t="str">
        <f>VLOOKUP(B409,'City and Town classifications'!$A$3:$G$634,4,FALSE)</f>
        <v>Core City (London)</v>
      </c>
      <c r="M409" s="188">
        <f t="shared" si="59"/>
        <v>1</v>
      </c>
      <c r="N409" s="188" t="str">
        <f>VLOOKUP(A409,'BRES data'!$A$11:$AB$643,28,FALSE)</f>
        <v>Mid</v>
      </c>
      <c r="O409" s="188" t="str">
        <f>IF(ISNUMBER(MATCH(A409,'Red Wall MP List'!$A$3:$A$52,0)),"Yes","No")</f>
        <v>No</v>
      </c>
      <c r="P409" s="121"/>
      <c r="Q409" s="121">
        <f t="shared" si="54"/>
        <v>-0.1880821122620879</v>
      </c>
      <c r="R409" s="121">
        <f t="shared" si="55"/>
        <v>1.0793524096912928</v>
      </c>
      <c r="S409" s="186">
        <f t="shared" si="60"/>
        <v>85.348314363972577</v>
      </c>
      <c r="T409" s="121"/>
      <c r="U409" s="121"/>
      <c r="V409" s="121"/>
      <c r="W409" s="121"/>
      <c r="X409" s="121"/>
      <c r="Y409" s="121"/>
      <c r="Z409" s="121"/>
      <c r="AA409" s="121"/>
      <c r="AB409" s="121"/>
      <c r="AC409" s="121"/>
      <c r="AD409" s="121"/>
      <c r="AE409" s="145">
        <f t="shared" si="56"/>
        <v>-6.391384498357966E-3</v>
      </c>
      <c r="AF409" s="121">
        <f t="shared" si="57"/>
        <v>1.2028617032621858</v>
      </c>
      <c r="AG409" s="186">
        <f t="shared" si="58"/>
        <v>99.471460146511092</v>
      </c>
    </row>
    <row r="410" spans="1:33" ht="29">
      <c r="A410" s="209" t="str">
        <f>'Master sheet'!A560</f>
        <v>Preseli Pembrokeshire</v>
      </c>
      <c r="B410" s="142" t="str">
        <f>VLOOKUP('Master sheet'!A560,Westminster_Parliamentary_Const!$A$2:$C$651,2,FALSE)</f>
        <v>W07000065</v>
      </c>
      <c r="C410" s="120">
        <f>VLOOKUP(B410,'Master sheet'!$B$3:$Z$634,9,FALSE)</f>
        <v>9.8234910719814036E-2</v>
      </c>
      <c r="D410" s="121">
        <f>VLOOKUP(B410,'Master sheet'!$B$3:$Z$634,10,FALSE)</f>
        <v>6.3480979500380993E-2</v>
      </c>
      <c r="E410" s="120">
        <f>VLOOKUP(B410,'Master sheet'!$B$3:$Z$634,16,FALSE)</f>
        <v>0.10760685874445772</v>
      </c>
      <c r="F410" s="121">
        <f>VLOOKUP(B410,'Master sheet'!$B$3:$Z$634,17,FALSE)</f>
        <v>-1.0967394833692286</v>
      </c>
      <c r="G410" s="120">
        <f>VLOOKUP(B410,'Master sheet'!$B$3:$Z$634,21,FALSE)</f>
        <v>0.1828193832599119</v>
      </c>
      <c r="H410" s="121">
        <f>VLOOKUP(B410,'Master sheet'!$B$3:$Z$634,22,FALSE)</f>
        <v>0.53783836868845758</v>
      </c>
      <c r="I410" s="120">
        <f>VLOOKUP(B410,'Master sheet'!$B$3:$Z$634,24,FALSE)</f>
        <v>2.7629233511586415E-2</v>
      </c>
      <c r="J410" s="121">
        <f>-VLOOKUP(B410,'Master sheet'!$B$3:$Z$634,25,FALSE)</f>
        <v>-0.34973708594345188</v>
      </c>
      <c r="K410" s="185" t="str">
        <f>VLOOKUP(B410,RUC_PCON_2011_EN_LU!$A$2:$N$534,14)</f>
        <v>Urban with Significant Rural</v>
      </c>
      <c r="L410" s="185" t="str">
        <f>VLOOKUP(B410,'City and Town classifications'!$A$3:$G$634,4,FALSE)</f>
        <v>Village or smaller</v>
      </c>
      <c r="M410" s="188">
        <f t="shared" si="59"/>
        <v>3</v>
      </c>
      <c r="N410" s="188" t="str">
        <f>VLOOKUP(A410,'BRES data'!$A$11:$AB$643,28,FALSE)</f>
        <v>Very high</v>
      </c>
      <c r="O410" s="188" t="str">
        <f>IF(ISNUMBER(MATCH(A410,'Red Wall MP List'!$A$3:$A$52,0)),"Yes","No")</f>
        <v>No</v>
      </c>
      <c r="P410" s="121"/>
      <c r="Q410" s="121">
        <f t="shared" si="54"/>
        <v>-0.18856888792781878</v>
      </c>
      <c r="R410" s="121">
        <f t="shared" si="55"/>
        <v>1.0788656340255618</v>
      </c>
      <c r="S410" s="186">
        <f t="shared" si="60"/>
        <v>85.309823244510099</v>
      </c>
      <c r="T410" s="121"/>
      <c r="U410" s="121"/>
      <c r="V410" s="121"/>
      <c r="W410" s="121"/>
      <c r="X410" s="121"/>
      <c r="Y410" s="121"/>
      <c r="Z410" s="121"/>
      <c r="AA410" s="121"/>
      <c r="AB410" s="121"/>
      <c r="AC410" s="121"/>
      <c r="AD410" s="121"/>
      <c r="AE410" s="145">
        <f t="shared" si="56"/>
        <v>-0.21128930528096046</v>
      </c>
      <c r="AF410" s="121">
        <f t="shared" si="57"/>
        <v>0.99796378247958339</v>
      </c>
      <c r="AG410" s="186">
        <f t="shared" si="58"/>
        <v>82.527288338601196</v>
      </c>
    </row>
    <row r="411" spans="1:33">
      <c r="A411" s="209" t="str">
        <f>'Master sheet'!A506</f>
        <v>North East Somerset</v>
      </c>
      <c r="B411" s="142" t="str">
        <f>VLOOKUP('Master sheet'!A506,Westminster_Parliamentary_Const!$A$2:$C$651,2,FALSE)</f>
        <v>E14000846</v>
      </c>
      <c r="C411" s="120">
        <f>VLOOKUP(B411,'Master sheet'!$B$3:$Z$634,9,FALSE)</f>
        <v>7.704346817021393E-2</v>
      </c>
      <c r="D411" s="121">
        <f>VLOOKUP(B411,'Master sheet'!$B$3:$Z$634,10,FALSE)</f>
        <v>-0.73750546703954223</v>
      </c>
      <c r="E411" s="120">
        <f>VLOOKUP(B411,'Master sheet'!$B$3:$Z$634,16,FALSE)</f>
        <v>0.46549888063721334</v>
      </c>
      <c r="F411" s="121">
        <f>VLOOKUP(B411,'Master sheet'!$B$3:$Z$634,17,FALSE)</f>
        <v>9.2828426936296629E-2</v>
      </c>
      <c r="G411" s="120">
        <f>VLOOKUP(B411,'Master sheet'!$B$3:$Z$634,21,FALSE)</f>
        <v>0.18592057761732853</v>
      </c>
      <c r="H411" s="121">
        <f>VLOOKUP(B411,'Master sheet'!$B$3:$Z$634,22,FALSE)</f>
        <v>0.62658574474391826</v>
      </c>
      <c r="I411" s="120">
        <f>VLOOKUP(B411,'Master sheet'!$B$3:$Z$634,24,FALSE)</f>
        <v>2.6181936746005885E-2</v>
      </c>
      <c r="J411" s="121">
        <f>-VLOOKUP(B411,'Master sheet'!$B$3:$Z$634,25,FALSE)</f>
        <v>-0.19733191681375192</v>
      </c>
      <c r="K411" s="185" t="str">
        <f>VLOOKUP(B411,RUC_PCON_2011_EN_LU!$A$2:$N$534,14)</f>
        <v>Predominantly Rural</v>
      </c>
      <c r="L411" s="185" t="str">
        <f>VLOOKUP(B411,'City and Town classifications'!$A$3:$G$634,4,FALSE)</f>
        <v>Village or smaller</v>
      </c>
      <c r="M411" s="188">
        <f t="shared" si="59"/>
        <v>3</v>
      </c>
      <c r="N411" s="188" t="str">
        <f>VLOOKUP(A411,'BRES data'!$A$11:$AB$643,28,FALSE)</f>
        <v>Mid</v>
      </c>
      <c r="O411" s="188" t="str">
        <f>IF(ISNUMBER(MATCH(A411,'Red Wall MP List'!$A$3:$A$52,0)),"Yes","No")</f>
        <v>No</v>
      </c>
      <c r="P411" s="121"/>
      <c r="Q411" s="121">
        <f t="shared" si="54"/>
        <v>-0.1917100993377289</v>
      </c>
      <c r="R411" s="121">
        <f t="shared" si="55"/>
        <v>1.0757244226156517</v>
      </c>
      <c r="S411" s="186">
        <f t="shared" si="60"/>
        <v>85.061436252004668</v>
      </c>
      <c r="T411" s="121"/>
      <c r="U411" s="121"/>
      <c r="V411" s="121"/>
      <c r="W411" s="121"/>
      <c r="X411" s="121"/>
      <c r="Y411" s="121"/>
      <c r="Z411" s="121"/>
      <c r="AA411" s="121"/>
      <c r="AB411" s="121"/>
      <c r="AC411" s="121"/>
      <c r="AD411" s="121"/>
      <c r="AE411" s="145">
        <f t="shared" si="56"/>
        <v>-5.3855803043269805E-2</v>
      </c>
      <c r="AF411" s="121">
        <f t="shared" si="57"/>
        <v>1.155397284717274</v>
      </c>
      <c r="AG411" s="186">
        <f t="shared" si="58"/>
        <v>95.546358029731508</v>
      </c>
    </row>
    <row r="412" spans="1:33">
      <c r="A412" s="209" t="str">
        <f>'Master sheet'!A355</f>
        <v>Finchley and Golders Green</v>
      </c>
      <c r="B412" s="142" t="str">
        <f>VLOOKUP('Master sheet'!A355,Westminster_Parliamentary_Const!$A$2:$C$651,2,FALSE)</f>
        <v>E14000703</v>
      </c>
      <c r="C412" s="120">
        <f>VLOOKUP(B412,'Master sheet'!$B$3:$Z$634,9,FALSE)</f>
        <v>0.11580227306241665</v>
      </c>
      <c r="D412" s="121">
        <f>VLOOKUP(B412,'Master sheet'!$B$3:$Z$634,10,FALSE)</f>
        <v>0.72748575902144585</v>
      </c>
      <c r="E412" s="120">
        <f>VLOOKUP(B412,'Master sheet'!$B$3:$Z$634,16,FALSE)</f>
        <v>0.1932883707297291</v>
      </c>
      <c r="F412" s="121">
        <f>VLOOKUP(B412,'Master sheet'!$B$3:$Z$634,17,FALSE)</f>
        <v>-0.81194973973342555</v>
      </c>
      <c r="G412" s="120">
        <f>VLOOKUP(B412,'Master sheet'!$B$3:$Z$634,21,FALSE)</f>
        <v>0.21540312876052947</v>
      </c>
      <c r="H412" s="121">
        <f>VLOOKUP(B412,'Master sheet'!$B$3:$Z$634,22,FALSE)</f>
        <v>1.4702926369361304</v>
      </c>
      <c r="I412" s="120">
        <f>VLOOKUP(B412,'Master sheet'!$B$3:$Z$634,24,FALSE)</f>
        <v>3.9804425128407761E-2</v>
      </c>
      <c r="J412" s="121">
        <f>-VLOOKUP(B412,'Master sheet'!$B$3:$Z$634,25,FALSE)</f>
        <v>-1.6318253083985548</v>
      </c>
      <c r="K412" s="185" t="str">
        <f>VLOOKUP(B412,RUC_PCON_2011_EN_LU!$A$2:$N$534,14)</f>
        <v>Predominantly Urban</v>
      </c>
      <c r="L412" s="185" t="str">
        <f>VLOOKUP(B412,'City and Town classifications'!$A$3:$G$634,4,FALSE)</f>
        <v>Core City (London)</v>
      </c>
      <c r="M412" s="188">
        <f t="shared" si="59"/>
        <v>1</v>
      </c>
      <c r="N412" s="188" t="str">
        <f>VLOOKUP(A412,'BRES data'!$A$11:$AB$643,28,FALSE)</f>
        <v>Low</v>
      </c>
      <c r="O412" s="188" t="str">
        <f>IF(ISNUMBER(MATCH(A412,'Red Wall MP List'!$A$3:$A$52,0)),"Yes","No")</f>
        <v>No</v>
      </c>
      <c r="P412" s="121"/>
      <c r="Q412" s="121">
        <f t="shared" si="54"/>
        <v>-0.19172270025858551</v>
      </c>
      <c r="R412" s="121">
        <f t="shared" si="55"/>
        <v>1.0757118216947952</v>
      </c>
      <c r="S412" s="186">
        <f t="shared" si="60"/>
        <v>85.060439851436257</v>
      </c>
      <c r="T412" s="121"/>
      <c r="U412" s="121"/>
      <c r="V412" s="121"/>
      <c r="W412" s="121"/>
      <c r="X412" s="121"/>
      <c r="Y412" s="121"/>
      <c r="Z412" s="121"/>
      <c r="AA412" s="121"/>
      <c r="AB412" s="121"/>
      <c r="AC412" s="121"/>
      <c r="AD412" s="121"/>
      <c r="AE412" s="145">
        <f t="shared" si="56"/>
        <v>-6.1499163043601035E-2</v>
      </c>
      <c r="AF412" s="121">
        <f t="shared" si="57"/>
        <v>1.1477539247169428</v>
      </c>
      <c r="AG412" s="186">
        <f t="shared" si="58"/>
        <v>94.914285217373745</v>
      </c>
    </row>
    <row r="413" spans="1:33" ht="29">
      <c r="A413" s="209" t="str">
        <f>'Master sheet'!A94</f>
        <v>Wallasey</v>
      </c>
      <c r="B413" s="142" t="str">
        <f>VLOOKUP('Master sheet'!A94,Westminster_Parliamentary_Const!$A$2:$C$651,2,FALSE)</f>
        <v>E14001010</v>
      </c>
      <c r="C413" s="120">
        <f>VLOOKUP(B413,'Master sheet'!$B$3:$Z$634,9,FALSE)</f>
        <v>0.1013889608514788</v>
      </c>
      <c r="D413" s="121">
        <f>VLOOKUP(B413,'Master sheet'!$B$3:$Z$634,10,FALSE)</f>
        <v>0.18269662049593055</v>
      </c>
      <c r="E413" s="120">
        <f>VLOOKUP(B413,'Master sheet'!$B$3:$Z$634,16,FALSE)</f>
        <v>0.25663510639803244</v>
      </c>
      <c r="F413" s="121">
        <f>VLOOKUP(B413,'Master sheet'!$B$3:$Z$634,17,FALSE)</f>
        <v>-0.60139672551675005</v>
      </c>
      <c r="G413" s="120">
        <f>VLOOKUP(B413,'Master sheet'!$B$3:$Z$634,21,FALSE)</f>
        <v>0.12626262626262627</v>
      </c>
      <c r="H413" s="121">
        <f>VLOOKUP(B413,'Master sheet'!$B$3:$Z$634,22,FALSE)</f>
        <v>-1.080655412493509</v>
      </c>
      <c r="I413" s="120">
        <f>VLOOKUP(B413,'Master sheet'!$B$3:$Z$634,24,FALSE)</f>
        <v>2.3564838544336331E-2</v>
      </c>
      <c r="J413" s="121">
        <f>-VLOOKUP(B413,'Master sheet'!$B$3:$Z$634,25,FALSE)</f>
        <v>7.8257239149361196E-2</v>
      </c>
      <c r="K413" s="185" t="str">
        <f>VLOOKUP(B413,RUC_PCON_2011_EN_LU!$A$2:$N$534,14)</f>
        <v>Predominantly Urban</v>
      </c>
      <c r="L413" s="185" t="str">
        <f>VLOOKUP(B413,'City and Town classifications'!$A$3:$G$634,4,FALSE)</f>
        <v>Large Town in Conurbation</v>
      </c>
      <c r="M413" s="188">
        <f t="shared" si="59"/>
        <v>2</v>
      </c>
      <c r="N413" s="188" t="str">
        <f>VLOOKUP(A413,'BRES data'!$A$11:$AB$643,28,FALSE)</f>
        <v>Mid</v>
      </c>
      <c r="O413" s="188" t="str">
        <f>IF(ISNUMBER(MATCH(A413,'Red Wall MP List'!$A$3:$A$52,0)),"Yes","No")</f>
        <v>No</v>
      </c>
      <c r="P413" s="121"/>
      <c r="Q413" s="121">
        <f t="shared" si="54"/>
        <v>-0.19335740311994595</v>
      </c>
      <c r="R413" s="121">
        <f t="shared" si="55"/>
        <v>1.0740771188334348</v>
      </c>
      <c r="S413" s="186">
        <f t="shared" si="60"/>
        <v>84.931177960277864</v>
      </c>
      <c r="T413" s="121"/>
      <c r="U413" s="121"/>
      <c r="V413" s="121"/>
      <c r="W413" s="121"/>
      <c r="X413" s="121"/>
      <c r="Y413" s="121"/>
      <c r="Z413" s="121"/>
      <c r="AA413" s="121"/>
      <c r="AB413" s="121"/>
      <c r="AC413" s="121"/>
      <c r="AD413" s="121"/>
      <c r="AE413" s="145">
        <f t="shared" si="56"/>
        <v>-0.35527456959124182</v>
      </c>
      <c r="AF413" s="121">
        <f t="shared" si="57"/>
        <v>0.85397851816930204</v>
      </c>
      <c r="AG413" s="186">
        <f t="shared" si="58"/>
        <v>70.620329756677506</v>
      </c>
    </row>
    <row r="414" spans="1:33" ht="29">
      <c r="A414" s="209" t="str">
        <f>'Master sheet'!A66</f>
        <v>Liverpool, Riverside</v>
      </c>
      <c r="B414" s="142" t="str">
        <f>VLOOKUP('Master sheet'!A66,Westminster_Parliamentary_Const!$A$2:$C$651,2,FALSE)</f>
        <v>E14000793</v>
      </c>
      <c r="C414" s="120">
        <f>VLOOKUP(B414,'Master sheet'!$B$3:$Z$634,9,FALSE)</f>
        <v>0.11396623404819166</v>
      </c>
      <c r="D414" s="121">
        <f>VLOOKUP(B414,'Master sheet'!$B$3:$Z$634,10,FALSE)</f>
        <v>0.65808782340330207</v>
      </c>
      <c r="E414" s="120">
        <f>VLOOKUP(B414,'Master sheet'!$B$3:$Z$634,16,FALSE)</f>
        <v>0.35405103466315074</v>
      </c>
      <c r="F414" s="121">
        <f>VLOOKUP(B414,'Master sheet'!$B$3:$Z$634,17,FALSE)</f>
        <v>-0.2776039189491461</v>
      </c>
      <c r="G414" s="120">
        <f>VLOOKUP(B414,'Master sheet'!$B$3:$Z$634,21,FALSE)</f>
        <v>0.15965166908563136</v>
      </c>
      <c r="H414" s="121">
        <f>VLOOKUP(B414,'Master sheet'!$B$3:$Z$634,22,FALSE)</f>
        <v>-0.12515582167988282</v>
      </c>
      <c r="I414" s="120">
        <f>VLOOKUP(B414,'Master sheet'!$B$3:$Z$634,24,FALSE)</f>
        <v>3.4205168363351524E-2</v>
      </c>
      <c r="J414" s="121">
        <f>-VLOOKUP(B414,'Master sheet'!$B$3:$Z$634,25,FALSE)</f>
        <v>-1.0422049246780676</v>
      </c>
      <c r="K414" s="185" t="str">
        <f>VLOOKUP(B414,RUC_PCON_2011_EN_LU!$A$2:$N$534,14)</f>
        <v>Predominantly Urban</v>
      </c>
      <c r="L414" s="185" t="str">
        <f>VLOOKUP(B414,'City and Town classifications'!$A$3:$G$634,4,FALSE)</f>
        <v>Core City (outside London)</v>
      </c>
      <c r="M414" s="188">
        <f t="shared" si="59"/>
        <v>1</v>
      </c>
      <c r="N414" s="188" t="str">
        <f>VLOOKUP(A414,'BRES data'!$A$11:$AB$643,28,FALSE)</f>
        <v>Very low</v>
      </c>
      <c r="O414" s="188" t="str">
        <f>IF(ISNUMBER(MATCH(A414,'Red Wall MP List'!$A$3:$A$52,0)),"Yes","No")</f>
        <v>No</v>
      </c>
      <c r="P414" s="121"/>
      <c r="Q414" s="121">
        <f t="shared" si="54"/>
        <v>-0.19516565719642665</v>
      </c>
      <c r="R414" s="121">
        <f t="shared" si="55"/>
        <v>1.072268864756954</v>
      </c>
      <c r="S414" s="186">
        <f t="shared" si="60"/>
        <v>84.788192744343092</v>
      </c>
      <c r="T414" s="121"/>
      <c r="U414" s="121"/>
      <c r="V414" s="121"/>
      <c r="W414" s="121"/>
      <c r="X414" s="121"/>
      <c r="Y414" s="121"/>
      <c r="Z414" s="121"/>
      <c r="AA414" s="121"/>
      <c r="AB414" s="121"/>
      <c r="AC414" s="121"/>
      <c r="AD414" s="121"/>
      <c r="AE414" s="145">
        <f t="shared" si="56"/>
        <v>-0.19671921047594859</v>
      </c>
      <c r="AF414" s="121">
        <f t="shared" si="57"/>
        <v>1.0125338772845953</v>
      </c>
      <c r="AG414" s="186">
        <f t="shared" si="58"/>
        <v>83.732172159240818</v>
      </c>
    </row>
    <row r="415" spans="1:33" ht="29">
      <c r="A415" s="209" t="str">
        <f>'Master sheet'!A559</f>
        <v>Ceredigion</v>
      </c>
      <c r="B415" s="142" t="str">
        <f>VLOOKUP('Master sheet'!A559,Westminster_Parliamentary_Const!$A$2:$C$651,2,FALSE)</f>
        <v>W07000064</v>
      </c>
      <c r="C415" s="120">
        <f>VLOOKUP(B415,'Master sheet'!$B$3:$Z$634,9,FALSE)</f>
        <v>9.1011225941427257E-2</v>
      </c>
      <c r="D415" s="121">
        <f>VLOOKUP(B415,'Master sheet'!$B$3:$Z$634,10,FALSE)</f>
        <v>-0.20955723335472951</v>
      </c>
      <c r="E415" s="120">
        <f>VLOOKUP(B415,'Master sheet'!$B$3:$Z$634,16,FALSE)</f>
        <v>0.38376141009026993</v>
      </c>
      <c r="F415" s="121">
        <f>VLOOKUP(B415,'Master sheet'!$B$3:$Z$634,17,FALSE)</f>
        <v>-0.17885204115003331</v>
      </c>
      <c r="G415" s="120">
        <f>VLOOKUP(B415,'Master sheet'!$B$3:$Z$634,21,FALSE)</f>
        <v>0.15778251599147122</v>
      </c>
      <c r="H415" s="121">
        <f>VLOOKUP(B415,'Master sheet'!$B$3:$Z$634,22,FALSE)</f>
        <v>-0.17864567540541385</v>
      </c>
      <c r="I415" s="120">
        <f>VLOOKUP(B415,'Master sheet'!$B$3:$Z$634,24,FALSE)</f>
        <v>2.6187443130118337E-2</v>
      </c>
      <c r="J415" s="121">
        <f>-VLOOKUP(B415,'Master sheet'!$B$3:$Z$634,25,FALSE)</f>
        <v>-0.19791175739787348</v>
      </c>
      <c r="K415" s="185" t="str">
        <f>VLOOKUP(B415,RUC_PCON_2011_EN_LU!$A$2:$N$534,14)</f>
        <v>Urban with Significant Rural</v>
      </c>
      <c r="L415" s="185" t="str">
        <f>VLOOKUP(B415,'City and Town classifications'!$A$3:$G$634,4,FALSE)</f>
        <v>Village or smaller</v>
      </c>
      <c r="M415" s="188">
        <f t="shared" si="59"/>
        <v>3</v>
      </c>
      <c r="N415" s="188" t="str">
        <f>VLOOKUP(A415,'BRES data'!$A$11:$AB$643,28,FALSE)</f>
        <v>Very high</v>
      </c>
      <c r="O415" s="188" t="str">
        <f>IF(ISNUMBER(MATCH(A415,'Red Wall MP List'!$A$3:$A$52,0)),"Yes","No")</f>
        <v>No</v>
      </c>
      <c r="P415" s="121"/>
      <c r="Q415" s="121">
        <f t="shared" si="54"/>
        <v>-0.19540594967677552</v>
      </c>
      <c r="R415" s="121">
        <f t="shared" si="55"/>
        <v>1.0720285722766052</v>
      </c>
      <c r="S415" s="186">
        <f t="shared" si="60"/>
        <v>84.769191945375155</v>
      </c>
      <c r="T415" s="121"/>
      <c r="U415" s="121"/>
      <c r="V415" s="121"/>
      <c r="W415" s="121"/>
      <c r="X415" s="121"/>
      <c r="Y415" s="121"/>
      <c r="Z415" s="121"/>
      <c r="AA415" s="121"/>
      <c r="AB415" s="121"/>
      <c r="AC415" s="121"/>
      <c r="AD415" s="121"/>
      <c r="AE415" s="145">
        <f t="shared" si="56"/>
        <v>-0.19124167682701254</v>
      </c>
      <c r="AF415" s="121">
        <f t="shared" si="57"/>
        <v>1.0180114109335312</v>
      </c>
      <c r="AG415" s="186">
        <f t="shared" si="58"/>
        <v>84.185140500142879</v>
      </c>
    </row>
    <row r="416" spans="1:33">
      <c r="A416" s="209" t="str">
        <f>'Master sheet'!A60</f>
        <v>Hazel Grove</v>
      </c>
      <c r="B416" s="142" t="str">
        <f>VLOOKUP('Master sheet'!A60,Westminster_Parliamentary_Const!$A$2:$C$651,2,FALSE)</f>
        <v>E14000738</v>
      </c>
      <c r="C416" s="120">
        <f>VLOOKUP(B416,'Master sheet'!$B$3:$Z$634,9,FALSE)</f>
        <v>7.5995383130535346E-2</v>
      </c>
      <c r="D416" s="121">
        <f>VLOOKUP(B416,'Master sheet'!$B$3:$Z$634,10,FALSE)</f>
        <v>-0.77712060459513288</v>
      </c>
      <c r="E416" s="120">
        <f>VLOOKUP(B416,'Master sheet'!$B$3:$Z$634,16,FALSE)</f>
        <v>0.47066968007404925</v>
      </c>
      <c r="F416" s="121">
        <f>VLOOKUP(B416,'Master sheet'!$B$3:$Z$634,17,FALSE)</f>
        <v>0.11001522268590699</v>
      </c>
      <c r="G416" s="120">
        <f>VLOOKUP(B416,'Master sheet'!$B$3:$Z$634,21,FALSE)</f>
        <v>0.14285714285714285</v>
      </c>
      <c r="H416" s="121">
        <f>VLOOKUP(B416,'Master sheet'!$B$3:$Z$634,22,FALSE)</f>
        <v>-0.6057674709654074</v>
      </c>
      <c r="I416" s="120">
        <f>VLOOKUP(B416,'Master sheet'!$B$3:$Z$634,24,FALSE)</f>
        <v>2.0232363407996612E-2</v>
      </c>
      <c r="J416" s="121">
        <f>-VLOOKUP(B416,'Master sheet'!$B$3:$Z$634,25,FALSE)</f>
        <v>0.42917796864512187</v>
      </c>
      <c r="K416" s="185" t="str">
        <f>VLOOKUP(B416,RUC_PCON_2011_EN_LU!$A$2:$N$534,14)</f>
        <v>Predominantly Urban</v>
      </c>
      <c r="L416" s="185" t="str">
        <f>VLOOKUP(B416,'City and Town classifications'!$A$3:$G$634,4,FALSE)</f>
        <v>Small Town</v>
      </c>
      <c r="M416" s="188">
        <f t="shared" si="59"/>
        <v>3</v>
      </c>
      <c r="N416" s="188" t="str">
        <f>VLOOKUP(A416,'BRES data'!$A$11:$AB$643,28,FALSE)</f>
        <v>Low</v>
      </c>
      <c r="O416" s="188" t="str">
        <f>IF(ISNUMBER(MATCH(A416,'Red Wall MP List'!$A$3:$A$52,0)),"Yes","No")</f>
        <v>No</v>
      </c>
      <c r="P416" s="121"/>
      <c r="Q416" s="121">
        <f t="shared" si="54"/>
        <v>-0.19860625336325377</v>
      </c>
      <c r="R416" s="121">
        <f t="shared" si="55"/>
        <v>1.0688282685901269</v>
      </c>
      <c r="S416" s="186">
        <f t="shared" si="60"/>
        <v>84.516132311986411</v>
      </c>
      <c r="T416" s="121"/>
      <c r="U416" s="121"/>
      <c r="V416" s="121"/>
      <c r="W416" s="121"/>
      <c r="X416" s="121"/>
      <c r="Y416" s="121"/>
      <c r="Z416" s="121"/>
      <c r="AA416" s="121"/>
      <c r="AB416" s="121"/>
      <c r="AC416" s="121"/>
      <c r="AD416" s="121"/>
      <c r="AE416" s="145">
        <f t="shared" si="56"/>
        <v>-0.21092372105737783</v>
      </c>
      <c r="AF416" s="121">
        <f t="shared" si="57"/>
        <v>0.99832936670316608</v>
      </c>
      <c r="AG416" s="186">
        <f t="shared" si="58"/>
        <v>82.557520572637472</v>
      </c>
    </row>
    <row r="417" spans="1:33" ht="29">
      <c r="A417" s="209" t="str">
        <f>'Master sheet'!A552</f>
        <v>Arfon</v>
      </c>
      <c r="B417" s="142" t="str">
        <f>VLOOKUP('Master sheet'!A552,Westminster_Parliamentary_Const!$A$2:$C$651,2,FALSE)</f>
        <v>W07000057</v>
      </c>
      <c r="C417" s="120">
        <f>VLOOKUP(B417,'Master sheet'!$B$3:$Z$634,9,FALSE)</f>
        <v>7.8198967094552596E-2</v>
      </c>
      <c r="D417" s="121">
        <f>VLOOKUP(B417,'Master sheet'!$B$3:$Z$634,10,FALSE)</f>
        <v>-0.69383033849553488</v>
      </c>
      <c r="E417" s="120">
        <f>VLOOKUP(B417,'Master sheet'!$B$3:$Z$634,16,FALSE)</f>
        <v>0.71132609660138668</v>
      </c>
      <c r="F417" s="121">
        <f>VLOOKUP(B417,'Master sheet'!$B$3:$Z$634,17,FALSE)</f>
        <v>0.90991332881308251</v>
      </c>
      <c r="G417" s="120">
        <f>VLOOKUP(B417,'Master sheet'!$B$3:$Z$634,21,FALSE)</f>
        <v>0.17499999999999999</v>
      </c>
      <c r="H417" s="121">
        <f>VLOOKUP(B417,'Master sheet'!$B$3:$Z$634,22,FALSE)</f>
        <v>0.31406982447272058</v>
      </c>
      <c r="I417" s="120">
        <f>VLOOKUP(B417,'Master sheet'!$B$3:$Z$634,24,FALSE)</f>
        <v>2.9212121212121245E-2</v>
      </c>
      <c r="J417" s="121">
        <f>-VLOOKUP(B417,'Master sheet'!$B$3:$Z$634,25,FALSE)</f>
        <v>-0.51642043206187405</v>
      </c>
      <c r="K417" s="185" t="str">
        <f>VLOOKUP(B417,RUC_PCON_2011_EN_LU!$A$2:$N$534,14)</f>
        <v>Urban with Significant Rural</v>
      </c>
      <c r="L417" s="185" t="str">
        <f>VLOOKUP(B417,'City and Town classifications'!$A$3:$G$634,4,FALSE)</f>
        <v>Village or smaller</v>
      </c>
      <c r="M417" s="188">
        <f t="shared" si="59"/>
        <v>3</v>
      </c>
      <c r="N417" s="188" t="str">
        <f>VLOOKUP(A417,'BRES data'!$A$11:$AB$643,28,FALSE)</f>
        <v>High</v>
      </c>
      <c r="O417" s="188" t="str">
        <f>IF(ISNUMBER(MATCH(A417,'Red Wall MP List'!$A$3:$A$52,0)),"Yes","No")</f>
        <v>No</v>
      </c>
      <c r="P417" s="121"/>
      <c r="Q417" s="121">
        <f t="shared" si="54"/>
        <v>-0.19941973130483578</v>
      </c>
      <c r="R417" s="121">
        <f t="shared" si="55"/>
        <v>1.0680147906485449</v>
      </c>
      <c r="S417" s="186">
        <f t="shared" si="60"/>
        <v>84.451807657255557</v>
      </c>
      <c r="T417" s="121"/>
      <c r="U417" s="121"/>
      <c r="V417" s="121"/>
      <c r="W417" s="121"/>
      <c r="X417" s="121"/>
      <c r="Y417" s="121"/>
      <c r="Z417" s="121"/>
      <c r="AA417" s="121"/>
      <c r="AB417" s="121"/>
      <c r="AC417" s="121"/>
      <c r="AD417" s="121"/>
      <c r="AE417" s="145">
        <f t="shared" si="56"/>
        <v>3.4330956820985414E-3</v>
      </c>
      <c r="AF417" s="121">
        <f t="shared" si="57"/>
        <v>1.2126861834426423</v>
      </c>
      <c r="AG417" s="186">
        <f t="shared" si="58"/>
        <v>100.28390216381044</v>
      </c>
    </row>
    <row r="418" spans="1:33">
      <c r="A418" s="209" t="str">
        <f>'Master sheet'!A444</f>
        <v>Mole Valley</v>
      </c>
      <c r="B418" s="142" t="str">
        <f>VLOOKUP('Master sheet'!A444,Westminster_Parliamentary_Const!$A$2:$C$651,2,FALSE)</f>
        <v>E14000824</v>
      </c>
      <c r="C418" s="120">
        <f>VLOOKUP(B418,'Master sheet'!$B$3:$Z$634,9,FALSE)</f>
        <v>0.10975225585185554</v>
      </c>
      <c r="D418" s="121">
        <f>VLOOKUP(B418,'Master sheet'!$B$3:$Z$634,10,FALSE)</f>
        <v>0.49880940649611138</v>
      </c>
      <c r="E418" s="120">
        <f>VLOOKUP(B418,'Master sheet'!$B$3:$Z$634,16,FALSE)</f>
        <v>0.22066388863292058</v>
      </c>
      <c r="F418" s="121">
        <f>VLOOKUP(B418,'Master sheet'!$B$3:$Z$634,17,FALSE)</f>
        <v>-0.72095850317719601</v>
      </c>
      <c r="G418" s="120">
        <f>VLOOKUP(B418,'Master sheet'!$B$3:$Z$634,21,FALSE)</f>
        <v>0.17499999999999999</v>
      </c>
      <c r="H418" s="121">
        <f>VLOOKUP(B418,'Master sheet'!$B$3:$Z$634,22,FALSE)</f>
        <v>0.31406982447272058</v>
      </c>
      <c r="I418" s="120">
        <f>VLOOKUP(B418,'Master sheet'!$B$3:$Z$634,24,FALSE)</f>
        <v>3.2829643888354187E-2</v>
      </c>
      <c r="J418" s="121">
        <f>-VLOOKUP(B418,'Master sheet'!$B$3:$Z$634,25,FALSE)</f>
        <v>-0.89735761675920933</v>
      </c>
      <c r="K418" s="185" t="str">
        <f>VLOOKUP(B418,RUC_PCON_2011_EN_LU!$A$2:$N$534,14)</f>
        <v>Predominantly Rural</v>
      </c>
      <c r="L418" s="185" t="str">
        <f>VLOOKUP(B418,'City and Town classifications'!$A$3:$G$634,4,FALSE)</f>
        <v>Village or smaller</v>
      </c>
      <c r="M418" s="188">
        <f t="shared" si="59"/>
        <v>3</v>
      </c>
      <c r="N418" s="188" t="str">
        <f>VLOOKUP(A418,'BRES data'!$A$11:$AB$643,28,FALSE)</f>
        <v>Very high</v>
      </c>
      <c r="O418" s="188" t="str">
        <f>IF(ISNUMBER(MATCH(A418,'Red Wall MP List'!$A$3:$A$52,0)),"Yes","No")</f>
        <v>No</v>
      </c>
      <c r="P418" s="121"/>
      <c r="Q418" s="121">
        <f t="shared" si="54"/>
        <v>-0.2006641832051119</v>
      </c>
      <c r="R418" s="121">
        <f t="shared" si="55"/>
        <v>1.0667703387482688</v>
      </c>
      <c r="S418" s="186">
        <f t="shared" si="60"/>
        <v>84.353404326664034</v>
      </c>
      <c r="T418" s="121"/>
      <c r="U418" s="121"/>
      <c r="V418" s="121"/>
      <c r="W418" s="121"/>
      <c r="X418" s="121"/>
      <c r="Y418" s="121"/>
      <c r="Z418" s="121"/>
      <c r="AA418" s="121"/>
      <c r="AB418" s="121"/>
      <c r="AC418" s="121"/>
      <c r="AD418" s="121"/>
      <c r="AE418" s="145">
        <f t="shared" si="56"/>
        <v>-0.20135922224189334</v>
      </c>
      <c r="AF418" s="121">
        <f t="shared" si="57"/>
        <v>1.0078938655186505</v>
      </c>
      <c r="AG418" s="186">
        <f t="shared" si="58"/>
        <v>83.348463255545738</v>
      </c>
    </row>
    <row r="419" spans="1:33">
      <c r="A419" s="209" t="str">
        <f>'Master sheet'!A117</f>
        <v>Colne Valley</v>
      </c>
      <c r="B419" s="142" t="str">
        <f>VLOOKUP('Master sheet'!A117,Westminster_Parliamentary_Const!$A$2:$C$651,2,FALSE)</f>
        <v>E14000645</v>
      </c>
      <c r="C419" s="120">
        <f>VLOOKUP(B419,'Master sheet'!$B$3:$Z$634,9,FALSE)</f>
        <v>9.0796495801071825E-2</v>
      </c>
      <c r="D419" s="121">
        <f>VLOOKUP(B419,'Master sheet'!$B$3:$Z$634,10,FALSE)</f>
        <v>-0.21767352518742319</v>
      </c>
      <c r="E419" s="120">
        <f>VLOOKUP(B419,'Master sheet'!$B$3:$Z$634,16,FALSE)</f>
        <v>0.182163547219476</v>
      </c>
      <c r="F419" s="121">
        <f>VLOOKUP(B419,'Master sheet'!$B$3:$Z$634,17,FALSE)</f>
        <v>-0.84892662730309332</v>
      </c>
      <c r="G419" s="120">
        <f>VLOOKUP(B419,'Master sheet'!$B$3:$Z$634,21,FALSE)</f>
        <v>0.1306532663316583</v>
      </c>
      <c r="H419" s="121">
        <f>VLOOKUP(B419,'Master sheet'!$B$3:$Z$634,22,FALSE)</f>
        <v>-0.95500776180735392</v>
      </c>
      <c r="I419" s="120">
        <f>VLOOKUP(B419,'Master sheet'!$B$3:$Z$634,24,FALSE)</f>
        <v>1.9409801510626989E-2</v>
      </c>
      <c r="J419" s="121">
        <f>-VLOOKUP(B419,'Master sheet'!$B$3:$Z$634,25,FALSE)</f>
        <v>0.5157964756919331</v>
      </c>
      <c r="K419" s="185" t="str">
        <f>VLOOKUP(B419,RUC_PCON_2011_EN_LU!$A$2:$N$534,14)</f>
        <v>Predominantly Urban</v>
      </c>
      <c r="L419" s="185" t="str">
        <f>VLOOKUP(B419,'City and Town classifications'!$A$3:$G$634,4,FALSE)</f>
        <v>Large Town</v>
      </c>
      <c r="M419" s="188">
        <f t="shared" si="59"/>
        <v>3</v>
      </c>
      <c r="N419" s="188" t="str">
        <f>VLOOKUP(A419,'BRES data'!$A$11:$AB$643,28,FALSE)</f>
        <v>Mid</v>
      </c>
      <c r="O419" s="188" t="str">
        <f>IF(ISNUMBER(MATCH(A419,'Red Wall MP List'!$A$3:$A$52,0)),"Yes","No")</f>
        <v>Yes</v>
      </c>
      <c r="P419" s="121"/>
      <c r="Q419" s="121">
        <f t="shared" si="54"/>
        <v>-0.20128141468357122</v>
      </c>
      <c r="R419" s="121">
        <f t="shared" si="55"/>
        <v>1.0661531072698094</v>
      </c>
      <c r="S419" s="186">
        <f t="shared" si="60"/>
        <v>84.304597592379764</v>
      </c>
      <c r="T419" s="121"/>
      <c r="U419" s="121"/>
      <c r="V419" s="121"/>
      <c r="W419" s="121"/>
      <c r="X419" s="121"/>
      <c r="Y419" s="121"/>
      <c r="Z419" s="121"/>
      <c r="AA419" s="121"/>
      <c r="AB419" s="121"/>
      <c r="AC419" s="121"/>
      <c r="AD419" s="121"/>
      <c r="AE419" s="145">
        <f t="shared" si="56"/>
        <v>-0.37645285965148428</v>
      </c>
      <c r="AF419" s="121">
        <f t="shared" si="57"/>
        <v>0.83280022810905963</v>
      </c>
      <c r="AG419" s="186">
        <f t="shared" si="58"/>
        <v>68.868976770722909</v>
      </c>
    </row>
    <row r="420" spans="1:33">
      <c r="A420" s="209" t="str">
        <f>'Master sheet'!A221</f>
        <v>Coventry North West</v>
      </c>
      <c r="B420" s="142" t="str">
        <f>VLOOKUP('Master sheet'!A221,Westminster_Parliamentary_Const!$A$2:$C$651,2,FALSE)</f>
        <v>E14000650</v>
      </c>
      <c r="C420" s="120">
        <f>VLOOKUP(B420,'Master sheet'!$B$3:$Z$634,9,FALSE)</f>
        <v>8.9568435039621738E-2</v>
      </c>
      <c r="D420" s="121">
        <f>VLOOKUP(B420,'Master sheet'!$B$3:$Z$634,10,FALSE)</f>
        <v>-0.26409131968851435</v>
      </c>
      <c r="E420" s="120">
        <f>VLOOKUP(B420,'Master sheet'!$B$3:$Z$634,16,FALSE)</f>
        <v>0.64067757437378214</v>
      </c>
      <c r="F420" s="121">
        <f>VLOOKUP(B420,'Master sheet'!$B$3:$Z$634,17,FALSE)</f>
        <v>0.67509050569452633</v>
      </c>
      <c r="G420" s="120">
        <f>VLOOKUP(B420,'Master sheet'!$B$3:$Z$634,21,FALSE)</f>
        <v>0.11261261261261261</v>
      </c>
      <c r="H420" s="121">
        <f>VLOOKUP(B420,'Master sheet'!$B$3:$Z$634,22,FALSE)</f>
        <v>-1.4712800412475298</v>
      </c>
      <c r="I420" s="120">
        <f>VLOOKUP(B420,'Master sheet'!$B$3:$Z$634,24,FALSE)</f>
        <v>2.3777592669721015E-2</v>
      </c>
      <c r="J420" s="121">
        <f>-VLOOKUP(B420,'Master sheet'!$B$3:$Z$634,25,FALSE)</f>
        <v>5.5853521243387605E-2</v>
      </c>
      <c r="K420" s="185" t="str">
        <f>VLOOKUP(B420,RUC_PCON_2011_EN_LU!$A$2:$N$534,14)</f>
        <v>Predominantly Urban</v>
      </c>
      <c r="L420" s="185" t="str">
        <f>VLOOKUP(B420,'City and Town classifications'!$A$3:$G$634,4,FALSE)</f>
        <v>Other City</v>
      </c>
      <c r="M420" s="188">
        <f t="shared" si="59"/>
        <v>2</v>
      </c>
      <c r="N420" s="188" t="str">
        <f>VLOOKUP(A420,'BRES data'!$A$11:$AB$643,28,FALSE)</f>
        <v>Very low</v>
      </c>
      <c r="O420" s="188" t="str">
        <f>IF(ISNUMBER(MATCH(A420,'Red Wall MP List'!$A$3:$A$52,0)),"Yes","No")</f>
        <v>No</v>
      </c>
      <c r="P420" s="121"/>
      <c r="Q420" s="121">
        <f t="shared" si="54"/>
        <v>-0.20211085540720949</v>
      </c>
      <c r="R420" s="121">
        <f t="shared" si="55"/>
        <v>1.0653236665461712</v>
      </c>
      <c r="S420" s="186">
        <f t="shared" si="60"/>
        <v>84.239010702507912</v>
      </c>
      <c r="T420" s="121"/>
      <c r="U420" s="121"/>
      <c r="V420" s="121"/>
      <c r="W420" s="121"/>
      <c r="X420" s="121"/>
      <c r="Y420" s="121"/>
      <c r="Z420" s="121"/>
      <c r="AA420" s="121"/>
      <c r="AB420" s="121"/>
      <c r="AC420" s="121"/>
      <c r="AD420" s="121"/>
      <c r="AE420" s="145">
        <f t="shared" si="56"/>
        <v>-0.25110683349953256</v>
      </c>
      <c r="AF420" s="121">
        <f t="shared" si="57"/>
        <v>0.9581462542610113</v>
      </c>
      <c r="AG420" s="186">
        <f t="shared" si="58"/>
        <v>79.234550976870608</v>
      </c>
    </row>
    <row r="421" spans="1:33">
      <c r="A421" s="209" t="str">
        <f>'Master sheet'!A437</f>
        <v>Lewes</v>
      </c>
      <c r="B421" s="142" t="str">
        <f>VLOOKUP('Master sheet'!A437,Westminster_Parliamentary_Const!$A$2:$C$651,2,FALSE)</f>
        <v>E14000786</v>
      </c>
      <c r="C421" s="120">
        <f>VLOOKUP(B421,'Master sheet'!$B$3:$Z$634,9,FALSE)</f>
        <v>7.0028129359153188E-2</v>
      </c>
      <c r="D421" s="121">
        <f>VLOOKUP(B421,'Master sheet'!$B$3:$Z$634,10,FALSE)</f>
        <v>-1.0026686947147243</v>
      </c>
      <c r="E421" s="120">
        <f>VLOOKUP(B421,'Master sheet'!$B$3:$Z$634,16,FALSE)</f>
        <v>0.49517243097134961</v>
      </c>
      <c r="F421" s="121">
        <f>VLOOKUP(B421,'Master sheet'!$B$3:$Z$634,17,FALSE)</f>
        <v>0.19145790483201164</v>
      </c>
      <c r="G421" s="120">
        <f>VLOOKUP(B421,'Master sheet'!$B$3:$Z$634,21,FALSE)</f>
        <v>0.19646365422396855</v>
      </c>
      <c r="H421" s="121">
        <f>VLOOKUP(B421,'Master sheet'!$B$3:$Z$634,22,FALSE)</f>
        <v>0.9282986580778797</v>
      </c>
      <c r="I421" s="120">
        <f>VLOOKUP(B421,'Master sheet'!$B$3:$Z$634,24,FALSE)</f>
        <v>2.5866666666666704E-2</v>
      </c>
      <c r="J421" s="121">
        <f>-VLOOKUP(B421,'Master sheet'!$B$3:$Z$634,25,FALSE)</f>
        <v>-0.16413292756295464</v>
      </c>
      <c r="K421" s="185" t="str">
        <f>VLOOKUP(B421,RUC_PCON_2011_EN_LU!$A$2:$N$534,14)</f>
        <v>Predominantly Rural</v>
      </c>
      <c r="L421" s="185" t="str">
        <f>VLOOKUP(B421,'City and Town classifications'!$A$3:$G$634,4,FALSE)</f>
        <v>Small Town</v>
      </c>
      <c r="M421" s="188">
        <f t="shared" si="59"/>
        <v>3</v>
      </c>
      <c r="N421" s="188" t="str">
        <f>VLOOKUP(A421,'BRES data'!$A$11:$AB$643,28,FALSE)</f>
        <v>Very high</v>
      </c>
      <c r="O421" s="188" t="str">
        <f>IF(ISNUMBER(MATCH(A421,'Red Wall MP List'!$A$3:$A$52,0)),"Yes","No")</f>
        <v>No</v>
      </c>
      <c r="P421" s="121"/>
      <c r="Q421" s="121">
        <f t="shared" si="54"/>
        <v>-0.20230778027424443</v>
      </c>
      <c r="R421" s="121">
        <f t="shared" si="55"/>
        <v>1.0651267416791363</v>
      </c>
      <c r="S421" s="186">
        <f t="shared" si="60"/>
        <v>84.22343913820059</v>
      </c>
      <c r="T421" s="121"/>
      <c r="U421" s="121"/>
      <c r="V421" s="121"/>
      <c r="W421" s="121"/>
      <c r="X421" s="121"/>
      <c r="Y421" s="121"/>
      <c r="Z421" s="121"/>
      <c r="AA421" s="121"/>
      <c r="AB421" s="121"/>
      <c r="AC421" s="121"/>
      <c r="AD421" s="121"/>
      <c r="AE421" s="145">
        <f t="shared" si="56"/>
        <v>-1.1761264841946902E-2</v>
      </c>
      <c r="AF421" s="121">
        <f t="shared" si="57"/>
        <v>1.1974918229185969</v>
      </c>
      <c r="AG421" s="186">
        <f t="shared" si="58"/>
        <v>99.027394268330582</v>
      </c>
    </row>
    <row r="422" spans="1:33">
      <c r="A422" s="209" t="str">
        <f>'Master sheet'!A71</f>
        <v>Makerfield</v>
      </c>
      <c r="B422" s="142" t="str">
        <f>VLOOKUP('Master sheet'!A71,Westminster_Parliamentary_Const!$A$2:$C$651,2,FALSE)</f>
        <v>E14000805</v>
      </c>
      <c r="C422" s="120">
        <f>VLOOKUP(B422,'Master sheet'!$B$3:$Z$634,9,FALSE)</f>
        <v>6.7248746676775259E-2</v>
      </c>
      <c r="D422" s="121">
        <f>VLOOKUP(B422,'Master sheet'!$B$3:$Z$634,10,FALSE)</f>
        <v>-1.1077227915805608</v>
      </c>
      <c r="E422" s="120">
        <f>VLOOKUP(B422,'Master sheet'!$B$3:$Z$634,16,FALSE)</f>
        <v>0.65990828476555785</v>
      </c>
      <c r="F422" s="121">
        <f>VLOOKUP(B422,'Master sheet'!$B$3:$Z$634,17,FALSE)</f>
        <v>0.73900988521422506</v>
      </c>
      <c r="G422" s="120">
        <f>VLOOKUP(B422,'Master sheet'!$B$3:$Z$634,21,FALSE)</f>
        <v>0.14700854700854701</v>
      </c>
      <c r="H422" s="121">
        <f>VLOOKUP(B422,'Master sheet'!$B$3:$Z$634,22,FALSE)</f>
        <v>-0.48696607288412935</v>
      </c>
      <c r="I422" s="120">
        <f>VLOOKUP(B422,'Master sheet'!$B$3:$Z$634,24,FALSE)</f>
        <v>2.077262693156734E-2</v>
      </c>
      <c r="J422" s="121">
        <f>-VLOOKUP(B422,'Master sheet'!$B$3:$Z$634,25,FALSE)</f>
        <v>0.37228642045501931</v>
      </c>
      <c r="K422" s="185" t="str">
        <f>VLOOKUP(B422,RUC_PCON_2011_EN_LU!$A$2:$N$534,14)</f>
        <v>Predominantly Urban</v>
      </c>
      <c r="L422" s="185" t="str">
        <f>VLOOKUP(B422,'City and Town classifications'!$A$3:$G$634,4,FALSE)</f>
        <v>Small Town</v>
      </c>
      <c r="M422" s="188">
        <f t="shared" si="59"/>
        <v>3</v>
      </c>
      <c r="N422" s="188" t="str">
        <f>VLOOKUP(A422,'BRES data'!$A$11:$AB$643,28,FALSE)</f>
        <v>Very low</v>
      </c>
      <c r="O422" s="188" t="str">
        <f>IF(ISNUMBER(MATCH(A422,'Red Wall MP List'!$A$3:$A$52,0)),"Yes","No")</f>
        <v>No</v>
      </c>
      <c r="P422" s="121"/>
      <c r="Q422" s="121">
        <f t="shared" si="54"/>
        <v>-0.20313815498683119</v>
      </c>
      <c r="R422" s="121">
        <f t="shared" si="55"/>
        <v>1.0642963669665495</v>
      </c>
      <c r="S422" s="186">
        <f t="shared" si="60"/>
        <v>84.157778394431062</v>
      </c>
      <c r="T422" s="121"/>
      <c r="U422" s="121"/>
      <c r="V422" s="121"/>
      <c r="W422" s="121"/>
      <c r="X422" s="121"/>
      <c r="Y422" s="121"/>
      <c r="Z422" s="121"/>
      <c r="AA422" s="121"/>
      <c r="AB422" s="121"/>
      <c r="AC422" s="121"/>
      <c r="AD422" s="121"/>
      <c r="AE422" s="145">
        <f t="shared" si="56"/>
        <v>-0.12084813969886145</v>
      </c>
      <c r="AF422" s="121">
        <f t="shared" si="57"/>
        <v>1.0884049480616824</v>
      </c>
      <c r="AG422" s="186">
        <f t="shared" si="58"/>
        <v>90.006381548905907</v>
      </c>
    </row>
    <row r="423" spans="1:33">
      <c r="A423" s="209" t="str">
        <f>'Master sheet'!A297</f>
        <v>North Norfolk</v>
      </c>
      <c r="B423" s="142" t="str">
        <f>VLOOKUP('Master sheet'!A297,Westminster_Parliamentary_Const!$A$2:$C$651,2,FALSE)</f>
        <v>E14000848</v>
      </c>
      <c r="C423" s="120">
        <f>VLOOKUP(B423,'Master sheet'!$B$3:$Z$634,9,FALSE)</f>
        <v>3.3600361938387599E-2</v>
      </c>
      <c r="D423" s="121">
        <f>VLOOKUP(B423,'Master sheet'!$B$3:$Z$634,10,FALSE)</f>
        <v>-2.379552213307111</v>
      </c>
      <c r="E423" s="120">
        <f>VLOOKUP(B423,'Master sheet'!$B$3:$Z$634,16,FALSE)</f>
        <v>1.0502058404565637</v>
      </c>
      <c r="F423" s="121">
        <f>VLOOKUP(B423,'Master sheet'!$B$3:$Z$634,17,FALSE)</f>
        <v>2.0362878889687486</v>
      </c>
      <c r="G423" s="120">
        <f>VLOOKUP(B423,'Master sheet'!$B$3:$Z$634,21,FALSE)</f>
        <v>0.21933962264150944</v>
      </c>
      <c r="H423" s="121">
        <f>VLOOKUP(B423,'Master sheet'!$B$3:$Z$634,22,FALSE)</f>
        <v>1.5829439133580214</v>
      </c>
      <c r="I423" s="120">
        <f>VLOOKUP(B423,'Master sheet'!$B$3:$Z$634,24,FALSE)</f>
        <v>2.4690516751845637E-2</v>
      </c>
      <c r="J423" s="121">
        <f>-VLOOKUP(B423,'Master sheet'!$B$3:$Z$634,25,FALSE)</f>
        <v>-4.0280424777676307E-2</v>
      </c>
      <c r="K423" s="185" t="str">
        <f>VLOOKUP(B423,RUC_PCON_2011_EN_LU!$A$2:$N$534,14)</f>
        <v>Predominantly Rural</v>
      </c>
      <c r="L423" s="185" t="str">
        <f>VLOOKUP(B423,'City and Town classifications'!$A$3:$G$634,4,FALSE)</f>
        <v>Village or smaller</v>
      </c>
      <c r="M423" s="188">
        <f t="shared" si="59"/>
        <v>3</v>
      </c>
      <c r="N423" s="188" t="str">
        <f>VLOOKUP(A423,'BRES data'!$A$11:$AB$643,28,FALSE)</f>
        <v>Very high</v>
      </c>
      <c r="O423" s="188" t="str">
        <f>IF(ISNUMBER(MATCH(A423,'Red Wall MP List'!$A$3:$A$52,0)),"Yes","No")</f>
        <v>No</v>
      </c>
      <c r="P423" s="121"/>
      <c r="Q423" s="121">
        <f t="shared" si="54"/>
        <v>-0.20340557897380077</v>
      </c>
      <c r="R423" s="121">
        <f t="shared" si="55"/>
        <v>1.06402894297958</v>
      </c>
      <c r="S423" s="186">
        <f t="shared" si="60"/>
        <v>84.136632208715056</v>
      </c>
      <c r="T423" s="121"/>
      <c r="U423" s="121"/>
      <c r="V423" s="121"/>
      <c r="W423" s="121"/>
      <c r="X423" s="121"/>
      <c r="Y423" s="121"/>
      <c r="Z423" s="121"/>
      <c r="AA423" s="121"/>
      <c r="AB423" s="121"/>
      <c r="AC423" s="121"/>
      <c r="AD423" s="121"/>
      <c r="AE423" s="145">
        <f t="shared" si="56"/>
        <v>0.2998497910604957</v>
      </c>
      <c r="AF423" s="121">
        <f t="shared" si="57"/>
        <v>1.5091028788210394</v>
      </c>
      <c r="AG423" s="186">
        <f t="shared" si="58"/>
        <v>124.79628078649733</v>
      </c>
    </row>
    <row r="424" spans="1:33">
      <c r="A424" s="209" t="str">
        <f>'Master sheet'!A296</f>
        <v>North East Hertfordshire</v>
      </c>
      <c r="B424" s="142" t="str">
        <f>VLOOKUP('Master sheet'!A296,Westminster_Parliamentary_Const!$A$2:$C$651,2,FALSE)</f>
        <v>E14000845</v>
      </c>
      <c r="C424" s="120">
        <f>VLOOKUP(B424,'Master sheet'!$B$3:$Z$634,9,FALSE)</f>
        <v>5.7959596581745938E-2</v>
      </c>
      <c r="D424" s="121">
        <f>VLOOKUP(B424,'Master sheet'!$B$3:$Z$634,10,FALSE)</f>
        <v>-1.4588307120809485</v>
      </c>
      <c r="E424" s="120">
        <f>VLOOKUP(B424,'Master sheet'!$B$3:$Z$634,16,FALSE)</f>
        <v>0.5535227830531213</v>
      </c>
      <c r="F424" s="121">
        <f>VLOOKUP(B424,'Master sheet'!$B$3:$Z$634,17,FALSE)</f>
        <v>0.38540384982517617</v>
      </c>
      <c r="G424" s="120">
        <f>VLOOKUP(B424,'Master sheet'!$B$3:$Z$634,21,FALSE)</f>
        <v>0.14208389715832206</v>
      </c>
      <c r="H424" s="121">
        <f>VLOOKUP(B424,'Master sheet'!$B$3:$Z$634,22,FALSE)</f>
        <v>-0.62789556708179561</v>
      </c>
      <c r="I424" s="120">
        <f>VLOOKUP(B424,'Master sheet'!$B$3:$Z$634,24,FALSE)</f>
        <v>1.5116448326055298E-2</v>
      </c>
      <c r="J424" s="121">
        <f>-VLOOKUP(B424,'Master sheet'!$B$3:$Z$634,25,FALSE)</f>
        <v>0.96790086353372029</v>
      </c>
      <c r="K424" s="185" t="str">
        <f>VLOOKUP(B424,RUC_PCON_2011_EN_LU!$A$2:$N$534,14)</f>
        <v>Predominantly Rural</v>
      </c>
      <c r="L424" s="185" t="str">
        <f>VLOOKUP(B424,'City and Town classifications'!$A$3:$G$634,4,FALSE)</f>
        <v>Village or smaller</v>
      </c>
      <c r="M424" s="188">
        <f t="shared" si="59"/>
        <v>3</v>
      </c>
      <c r="N424" s="188" t="str">
        <f>VLOOKUP(A424,'BRES data'!$A$11:$AB$643,28,FALSE)</f>
        <v>High</v>
      </c>
      <c r="O424" s="188" t="str">
        <f>IF(ISNUMBER(MATCH(A424,'Red Wall MP List'!$A$3:$A$52,0)),"Yes","No")</f>
        <v>No</v>
      </c>
      <c r="P424" s="121"/>
      <c r="Q424" s="121">
        <f t="shared" si="54"/>
        <v>-0.20405856905851261</v>
      </c>
      <c r="R424" s="121">
        <f t="shared" si="55"/>
        <v>1.0633759528948681</v>
      </c>
      <c r="S424" s="186">
        <f t="shared" si="60"/>
        <v>84.084997911588246</v>
      </c>
      <c r="T424" s="121"/>
      <c r="U424" s="121"/>
      <c r="V424" s="121"/>
      <c r="W424" s="121"/>
      <c r="X424" s="121"/>
      <c r="Y424" s="121"/>
      <c r="Z424" s="121"/>
      <c r="AA424" s="121"/>
      <c r="AB424" s="121"/>
      <c r="AC424" s="121"/>
      <c r="AD424" s="121"/>
      <c r="AE424" s="145">
        <f t="shared" si="56"/>
        <v>-0.18335539145096191</v>
      </c>
      <c r="AF424" s="121">
        <f t="shared" si="57"/>
        <v>1.0258976963095821</v>
      </c>
      <c r="AG424" s="186">
        <f t="shared" si="58"/>
        <v>84.837302190352474</v>
      </c>
    </row>
    <row r="425" spans="1:33" ht="29">
      <c r="A425" s="209" t="str">
        <f>'Master sheet'!A595</f>
        <v>East Lothian</v>
      </c>
      <c r="B425" s="142" t="str">
        <f>VLOOKUP('Master sheet'!A595,Westminster_Parliamentary_Const!$A$2:$C$651,2,FALSE)</f>
        <v>S14000020</v>
      </c>
      <c r="C425" s="120">
        <f>VLOOKUP(B425,'Master sheet'!$B$3:$Z$634,9,FALSE)</f>
        <v>9.3080438508631111E-2</v>
      </c>
      <c r="D425" s="121">
        <f>VLOOKUP(B425,'Master sheet'!$B$3:$Z$634,10,FALSE)</f>
        <v>-0.13134588849412948</v>
      </c>
      <c r="E425" s="120">
        <f>VLOOKUP(B425,'Master sheet'!$B$3:$Z$634,16,FALSE)</f>
        <v>0.28314764234968121</v>
      </c>
      <c r="F425" s="121">
        <f>VLOOKUP(B425,'Master sheet'!$B$3:$Z$634,17,FALSE)</f>
        <v>-0.51327388382246497</v>
      </c>
      <c r="G425" s="120">
        <f>VLOOKUP(B425,'Master sheet'!$B$3:$Z$634,21,FALSE)</f>
        <v>0.17527386541471049</v>
      </c>
      <c r="H425" s="121">
        <f>VLOOKUP(B425,'Master sheet'!$B$3:$Z$634,22,FALSE)</f>
        <v>0.32190707494680698</v>
      </c>
      <c r="I425" s="120">
        <f>VLOOKUP(B425,'Master sheet'!$B$3:$Z$634,24,FALSE)</f>
        <v>2.8006824879789116E-2</v>
      </c>
      <c r="J425" s="121">
        <f>-VLOOKUP(B425,'Master sheet'!$B$3:$Z$634,25,FALSE)</f>
        <v>-0.38949871445076395</v>
      </c>
      <c r="K425" s="185" t="str">
        <f>VLOOKUP(B425,RUC_PCON_2011_EN_LU!$A$2:$N$534,14)</f>
        <v>Urban with Significant Rural</v>
      </c>
      <c r="L425" s="185" t="str">
        <f>VLOOKUP(B425,'City and Town classifications'!$A$3:$G$634,4,FALSE)</f>
        <v>Small Town in Conurbation</v>
      </c>
      <c r="M425" s="188">
        <f t="shared" si="59"/>
        <v>3</v>
      </c>
      <c r="N425" s="188" t="str">
        <f>VLOOKUP(A425,'BRES data'!$A$11:$AB$643,28,FALSE)</f>
        <v>Very high</v>
      </c>
      <c r="O425" s="188" t="str">
        <f>IF(ISNUMBER(MATCH(A425,'Red Wall MP List'!$A$3:$A$52,0)),"Yes","No")</f>
        <v>No</v>
      </c>
      <c r="P425" s="121"/>
      <c r="Q425" s="121">
        <f t="shared" si="54"/>
        <v>-0.2055093357942408</v>
      </c>
      <c r="R425" s="121">
        <f t="shared" si="55"/>
        <v>1.0619251861591399</v>
      </c>
      <c r="S425" s="186">
        <f t="shared" si="60"/>
        <v>83.970280517789917</v>
      </c>
      <c r="T425" s="121"/>
      <c r="U425" s="121"/>
      <c r="V425" s="121"/>
      <c r="W425" s="121"/>
      <c r="X425" s="121"/>
      <c r="Y425" s="121"/>
      <c r="Z425" s="121"/>
      <c r="AA425" s="121"/>
      <c r="AB425" s="121"/>
      <c r="AC425" s="121"/>
      <c r="AD425" s="121"/>
      <c r="AE425" s="145">
        <f t="shared" si="56"/>
        <v>-0.17805285295513787</v>
      </c>
      <c r="AF425" s="121">
        <f t="shared" si="57"/>
        <v>1.0312002348054059</v>
      </c>
      <c r="AG425" s="186">
        <f t="shared" si="58"/>
        <v>85.275799188995137</v>
      </c>
    </row>
    <row r="426" spans="1:33">
      <c r="A426" s="209" t="str">
        <f>'Master sheet'!A126</f>
        <v>Haltemprice and Howden</v>
      </c>
      <c r="B426" s="142" t="str">
        <f>VLOOKUP('Master sheet'!A126,Westminster_Parliamentary_Const!$A$2:$C$651,2,FALSE)</f>
        <v>E14000724</v>
      </c>
      <c r="C426" s="120">
        <f>VLOOKUP(B426,'Master sheet'!$B$3:$Z$634,9,FALSE)</f>
        <v>7.6619943541848104E-2</v>
      </c>
      <c r="D426" s="121">
        <f>VLOOKUP(B426,'Master sheet'!$B$3:$Z$634,10,FALSE)</f>
        <v>-0.75351369707404203</v>
      </c>
      <c r="E426" s="120">
        <f>VLOOKUP(B426,'Master sheet'!$B$3:$Z$634,16,FALSE)</f>
        <v>0.30532536397041837</v>
      </c>
      <c r="F426" s="121">
        <f>VLOOKUP(B426,'Master sheet'!$B$3:$Z$634,17,FALSE)</f>
        <v>-0.43955917561468194</v>
      </c>
      <c r="G426" s="120">
        <f>VLOOKUP(B426,'Master sheet'!$B$3:$Z$634,21,FALSE)</f>
        <v>0.13774597495527727</v>
      </c>
      <c r="H426" s="121">
        <f>VLOOKUP(B426,'Master sheet'!$B$3:$Z$634,22,FALSE)</f>
        <v>-0.75203458214618724</v>
      </c>
      <c r="I426" s="120">
        <f>VLOOKUP(B426,'Master sheet'!$B$3:$Z$634,24,FALSE)</f>
        <v>1.7500000000000071E-2</v>
      </c>
      <c r="J426" s="121">
        <f>-VLOOKUP(B426,'Master sheet'!$B$3:$Z$634,25,FALSE)</f>
        <v>0.71690493468479366</v>
      </c>
      <c r="K426" s="185" t="str">
        <f>VLOOKUP(B426,RUC_PCON_2011_EN_LU!$A$2:$N$534,14)</f>
        <v>Predominantly Rural</v>
      </c>
      <c r="L426" s="185" t="str">
        <f>VLOOKUP(B426,'City and Town classifications'!$A$3:$G$634,4,FALSE)</f>
        <v>Village or smaller</v>
      </c>
      <c r="M426" s="188">
        <f t="shared" si="59"/>
        <v>3</v>
      </c>
      <c r="N426" s="188" t="str">
        <f>VLOOKUP(A426,'BRES data'!$A$11:$AB$643,28,FALSE)</f>
        <v>High</v>
      </c>
      <c r="O426" s="188" t="str">
        <f>IF(ISNUMBER(MATCH(A426,'Red Wall MP List'!$A$3:$A$52,0)),"Yes","No")</f>
        <v>No</v>
      </c>
      <c r="P426" s="121"/>
      <c r="Q426" s="121">
        <f t="shared" si="54"/>
        <v>-0.21080188042322764</v>
      </c>
      <c r="R426" s="121">
        <f t="shared" si="55"/>
        <v>1.056632641530153</v>
      </c>
      <c r="S426" s="186">
        <f t="shared" si="60"/>
        <v>83.551779795760382</v>
      </c>
      <c r="T426" s="121"/>
      <c r="U426" s="121"/>
      <c r="V426" s="121"/>
      <c r="W426" s="121"/>
      <c r="X426" s="121"/>
      <c r="Y426" s="121"/>
      <c r="Z426" s="121"/>
      <c r="AA426" s="121"/>
      <c r="AB426" s="121"/>
      <c r="AC426" s="121"/>
      <c r="AD426" s="121"/>
      <c r="AE426" s="145">
        <f t="shared" si="56"/>
        <v>-0.30705063003752942</v>
      </c>
      <c r="AF426" s="121">
        <f t="shared" si="57"/>
        <v>0.90220245772301444</v>
      </c>
      <c r="AG426" s="186">
        <f t="shared" si="58"/>
        <v>74.608240975744138</v>
      </c>
    </row>
    <row r="427" spans="1:33">
      <c r="A427" s="209" t="str">
        <f>'Master sheet'!A129</f>
        <v>Huddersfield</v>
      </c>
      <c r="B427" s="142" t="str">
        <f>VLOOKUP('Master sheet'!A129,Westminster_Parliamentary_Const!$A$2:$C$651,2,FALSE)</f>
        <v>E14000756</v>
      </c>
      <c r="C427" s="120">
        <f>VLOOKUP(B427,'Master sheet'!$B$3:$Z$634,9,FALSE)</f>
        <v>9.6504869151517667E-2</v>
      </c>
      <c r="D427" s="121">
        <f>VLOOKUP(B427,'Master sheet'!$B$3:$Z$634,10,FALSE)</f>
        <v>-1.9105031659188952E-3</v>
      </c>
      <c r="E427" s="120">
        <f>VLOOKUP(B427,'Master sheet'!$B$3:$Z$634,16,FALSE)</f>
        <v>0.28303683644191452</v>
      </c>
      <c r="F427" s="121">
        <f>VLOOKUP(B427,'Master sheet'!$B$3:$Z$634,17,FALSE)</f>
        <v>-0.51364218248264304</v>
      </c>
      <c r="G427" s="120">
        <f>VLOOKUP(B427,'Master sheet'!$B$3:$Z$634,21,FALSE)</f>
        <v>0.11931818181818182</v>
      </c>
      <c r="H427" s="121">
        <f>VLOOKUP(B427,'Master sheet'!$B$3:$Z$634,22,FALSE)</f>
        <v>-1.279385692372117</v>
      </c>
      <c r="I427" s="120">
        <f>VLOOKUP(B427,'Master sheet'!$B$3:$Z$634,24,FALSE)</f>
        <v>2.1874756145142449E-2</v>
      </c>
      <c r="J427" s="121">
        <f>-VLOOKUP(B427,'Master sheet'!$B$3:$Z$634,25,FALSE)</f>
        <v>0.25622854401091449</v>
      </c>
      <c r="K427" s="185" t="str">
        <f>VLOOKUP(B427,RUC_PCON_2011_EN_LU!$A$2:$N$534,14)</f>
        <v>Predominantly Urban</v>
      </c>
      <c r="L427" s="185" t="str">
        <f>VLOOKUP(B427,'City and Town classifications'!$A$3:$G$634,4,FALSE)</f>
        <v>Large Town</v>
      </c>
      <c r="M427" s="188">
        <f t="shared" si="59"/>
        <v>3</v>
      </c>
      <c r="N427" s="188" t="str">
        <f>VLOOKUP(A427,'BRES data'!$A$11:$AB$643,28,FALSE)</f>
        <v>Very low</v>
      </c>
      <c r="O427" s="188" t="str">
        <f>IF(ISNUMBER(MATCH(A427,'Red Wall MP List'!$A$3:$A$52,0)),"Yes","No")</f>
        <v>No</v>
      </c>
      <c r="P427" s="121"/>
      <c r="Q427" s="121">
        <f t="shared" si="54"/>
        <v>-0.21406529886079481</v>
      </c>
      <c r="R427" s="121">
        <f t="shared" si="55"/>
        <v>1.053369223092586</v>
      </c>
      <c r="S427" s="186">
        <f t="shared" si="60"/>
        <v>83.29372944982164</v>
      </c>
      <c r="T427" s="121"/>
      <c r="U427" s="121"/>
      <c r="V427" s="121"/>
      <c r="W427" s="121"/>
      <c r="X427" s="121"/>
      <c r="Y427" s="121"/>
      <c r="Z427" s="121"/>
      <c r="AA427" s="121"/>
      <c r="AB427" s="121"/>
      <c r="AC427" s="121"/>
      <c r="AD427" s="121"/>
      <c r="AE427" s="145">
        <f t="shared" si="56"/>
        <v>-0.38467745850244112</v>
      </c>
      <c r="AF427" s="121">
        <f t="shared" si="57"/>
        <v>0.82457562925810279</v>
      </c>
      <c r="AG427" s="186">
        <f t="shared" si="58"/>
        <v>68.18883801943899</v>
      </c>
    </row>
    <row r="428" spans="1:33">
      <c r="A428" s="209" t="str">
        <f>'Master sheet'!A114</f>
        <v>Brigg and Goole</v>
      </c>
      <c r="B428" s="142" t="str">
        <f>VLOOKUP('Master sheet'!A114,Westminster_Parliamentary_Const!$A$2:$C$651,2,FALSE)</f>
        <v>E14000596</v>
      </c>
      <c r="C428" s="120">
        <f>VLOOKUP(B428,'Master sheet'!$B$3:$Z$634,9,FALSE)</f>
        <v>7.6265770667562544E-2</v>
      </c>
      <c r="D428" s="121">
        <f>VLOOKUP(B428,'Master sheet'!$B$3:$Z$634,10,FALSE)</f>
        <v>-0.76690059470363148</v>
      </c>
      <c r="E428" s="120">
        <f>VLOOKUP(B428,'Master sheet'!$B$3:$Z$634,16,FALSE)</f>
        <v>0.22684001957029087</v>
      </c>
      <c r="F428" s="121">
        <f>VLOOKUP(B428,'Master sheet'!$B$3:$Z$634,17,FALSE)</f>
        <v>-0.70043016858598117</v>
      </c>
      <c r="G428" s="120">
        <f>VLOOKUP(B428,'Master sheet'!$B$3:$Z$634,21,FALSE)</f>
        <v>0.14675052410901468</v>
      </c>
      <c r="H428" s="121">
        <f>VLOOKUP(B428,'Master sheet'!$B$3:$Z$634,22,FALSE)</f>
        <v>-0.49434995556176708</v>
      </c>
      <c r="I428" s="120">
        <f>VLOOKUP(B428,'Master sheet'!$B$3:$Z$634,24,FALSE)</f>
        <v>1.747498075442655E-2</v>
      </c>
      <c r="J428" s="121">
        <f>-VLOOKUP(B428,'Master sheet'!$B$3:$Z$634,25,FALSE)</f>
        <v>0.71953954456150437</v>
      </c>
      <c r="K428" s="185" t="str">
        <f>VLOOKUP(B428,RUC_PCON_2011_EN_LU!$A$2:$N$534,14)</f>
        <v>Predominantly Rural</v>
      </c>
      <c r="L428" s="185" t="str">
        <f>VLOOKUP(B428,'City and Town classifications'!$A$3:$G$634,4,FALSE)</f>
        <v>Village or smaller</v>
      </c>
      <c r="M428" s="188">
        <f t="shared" si="59"/>
        <v>3</v>
      </c>
      <c r="N428" s="188" t="str">
        <f>VLOOKUP(A428,'BRES data'!$A$11:$AB$643,28,FALSE)</f>
        <v>Very high</v>
      </c>
      <c r="O428" s="188" t="str">
        <f>IF(ISNUMBER(MATCH(A428,'Red Wall MP List'!$A$3:$A$52,0)),"Yes","No")</f>
        <v>No</v>
      </c>
      <c r="P428" s="121"/>
      <c r="Q428" s="121">
        <f t="shared" si="54"/>
        <v>-0.21491703740533377</v>
      </c>
      <c r="R428" s="121">
        <f t="shared" si="55"/>
        <v>1.0525174845480469</v>
      </c>
      <c r="S428" s="186">
        <f t="shared" si="60"/>
        <v>83.226379390283611</v>
      </c>
      <c r="T428" s="121"/>
      <c r="U428" s="121"/>
      <c r="V428" s="121"/>
      <c r="W428" s="121"/>
      <c r="X428" s="121"/>
      <c r="Y428" s="121"/>
      <c r="Z428" s="121"/>
      <c r="AA428" s="121"/>
      <c r="AB428" s="121"/>
      <c r="AC428" s="121"/>
      <c r="AD428" s="121"/>
      <c r="AE428" s="145">
        <f t="shared" si="56"/>
        <v>-0.31053529357246878</v>
      </c>
      <c r="AF428" s="121">
        <f t="shared" si="57"/>
        <v>0.89871779418807507</v>
      </c>
      <c r="AG428" s="186">
        <f t="shared" si="58"/>
        <v>74.320074373548991</v>
      </c>
    </row>
    <row r="429" spans="1:33">
      <c r="A429" s="209" t="str">
        <f>'Master sheet'!A220</f>
        <v>Coventry North East</v>
      </c>
      <c r="B429" s="142" t="str">
        <f>VLOOKUP('Master sheet'!A220,Westminster_Parliamentary_Const!$A$2:$C$651,2,FALSE)</f>
        <v>E14000649</v>
      </c>
      <c r="C429" s="120">
        <f>VLOOKUP(B429,'Master sheet'!$B$3:$Z$634,9,FALSE)</f>
        <v>0.10306720142103266</v>
      </c>
      <c r="D429" s="121">
        <f>VLOOKUP(B429,'Master sheet'!$B$3:$Z$634,10,FALSE)</f>
        <v>0.24613014783130535</v>
      </c>
      <c r="E429" s="120">
        <f>VLOOKUP(B429,'Master sheet'!$B$3:$Z$634,16,FALSE)</f>
        <v>0.44166403637369411</v>
      </c>
      <c r="F429" s="121">
        <f>VLOOKUP(B429,'Master sheet'!$B$3:$Z$634,17,FALSE)</f>
        <v>1.3605744818201267E-2</v>
      </c>
      <c r="G429" s="120">
        <f>VLOOKUP(B429,'Master sheet'!$B$3:$Z$634,21,FALSE)</f>
        <v>0.13022700119474312</v>
      </c>
      <c r="H429" s="121">
        <f>VLOOKUP(B429,'Master sheet'!$B$3:$Z$634,22,FALSE)</f>
        <v>-0.96720625956183115</v>
      </c>
      <c r="I429" s="120">
        <f>VLOOKUP(B429,'Master sheet'!$B$3:$Z$634,24,FALSE)</f>
        <v>2.8269317668323524E-2</v>
      </c>
      <c r="J429" s="121">
        <f>-VLOOKUP(B429,'Master sheet'!$B$3:$Z$634,25,FALSE)</f>
        <v>-0.41714007922356944</v>
      </c>
      <c r="K429" s="185" t="str">
        <f>VLOOKUP(B429,RUC_PCON_2011_EN_LU!$A$2:$N$534,14)</f>
        <v>Predominantly Urban</v>
      </c>
      <c r="L429" s="185" t="str">
        <f>VLOOKUP(B429,'City and Town classifications'!$A$3:$G$634,4,FALSE)</f>
        <v>Other City</v>
      </c>
      <c r="M429" s="188">
        <f t="shared" si="59"/>
        <v>2</v>
      </c>
      <c r="N429" s="188" t="str">
        <f>VLOOKUP(A429,'BRES data'!$A$11:$AB$643,28,FALSE)</f>
        <v>Very low</v>
      </c>
      <c r="O429" s="188" t="str">
        <f>IF(ISNUMBER(MATCH(A429,'Red Wall MP List'!$A$3:$A$52,0)),"Yes","No")</f>
        <v>No</v>
      </c>
      <c r="P429" s="121"/>
      <c r="Q429" s="121">
        <f t="shared" si="54"/>
        <v>-0.21593672958802634</v>
      </c>
      <c r="R429" s="121">
        <f t="shared" si="55"/>
        <v>1.0514977923653543</v>
      </c>
      <c r="S429" s="186">
        <f t="shared" si="60"/>
        <v>83.145748626705824</v>
      </c>
      <c r="T429" s="121"/>
      <c r="U429" s="121"/>
      <c r="V429" s="121"/>
      <c r="W429" s="121"/>
      <c r="X429" s="121"/>
      <c r="Y429" s="121"/>
      <c r="Z429" s="121"/>
      <c r="AA429" s="121"/>
      <c r="AB429" s="121"/>
      <c r="AC429" s="121"/>
      <c r="AD429" s="121"/>
      <c r="AE429" s="145">
        <f t="shared" si="56"/>
        <v>-0.28115261153397353</v>
      </c>
      <c r="AF429" s="121">
        <f t="shared" si="57"/>
        <v>0.92810047622657033</v>
      </c>
      <c r="AG429" s="186">
        <f t="shared" si="58"/>
        <v>76.749895089815269</v>
      </c>
    </row>
    <row r="430" spans="1:33" ht="29">
      <c r="A430" s="209" t="str">
        <f>'Master sheet'!A629</f>
        <v>Perth and North Perthshire</v>
      </c>
      <c r="B430" s="142" t="str">
        <f>VLOOKUP('Master sheet'!A629,Westminster_Parliamentary_Const!$A$2:$C$651,2,FALSE)</f>
        <v>S14000054</v>
      </c>
      <c r="C430" s="120">
        <f>VLOOKUP(B430,'Master sheet'!$B$3:$Z$634,9,FALSE)</f>
        <v>7.8535032640136795E-2</v>
      </c>
      <c r="D430" s="121">
        <f>VLOOKUP(B430,'Master sheet'!$B$3:$Z$634,10,FALSE)</f>
        <v>-0.68112785509772256</v>
      </c>
      <c r="E430" s="120">
        <f>VLOOKUP(B430,'Master sheet'!$B$3:$Z$634,16,FALSE)</f>
        <v>0.35203111577498275</v>
      </c>
      <c r="F430" s="121">
        <f>VLOOKUP(B430,'Master sheet'!$B$3:$Z$634,17,FALSE)</f>
        <v>-0.28431776151561905</v>
      </c>
      <c r="G430" s="120">
        <f>VLOOKUP(B430,'Master sheet'!$B$3:$Z$634,21,FALSE)</f>
        <v>0.17512274959083471</v>
      </c>
      <c r="H430" s="121">
        <f>VLOOKUP(B430,'Master sheet'!$B$3:$Z$634,22,FALSE)</f>
        <v>0.31758256919070643</v>
      </c>
      <c r="I430" s="120">
        <f>VLOOKUP(B430,'Master sheet'!$B$3:$Z$634,24,FALSE)</f>
        <v>2.4228356336260859E-2</v>
      </c>
      <c r="J430" s="121">
        <f>-VLOOKUP(B430,'Master sheet'!$B$3:$Z$634,25,FALSE)</f>
        <v>8.3866060465084043E-3</v>
      </c>
      <c r="K430" s="185" t="str">
        <f>VLOOKUP(B430,RUC_PCON_2011_EN_LU!$A$2:$N$534,14)</f>
        <v>Urban with Significant Rural</v>
      </c>
      <c r="L430" s="185" t="str">
        <f>VLOOKUP(B430,'City and Town classifications'!$A$3:$G$634,4,FALSE)</f>
        <v>Medium Town</v>
      </c>
      <c r="M430" s="188">
        <f t="shared" si="59"/>
        <v>3</v>
      </c>
      <c r="N430" s="188" t="str">
        <f>VLOOKUP(A430,'BRES data'!$A$11:$AB$643,28,FALSE)</f>
        <v>Very high</v>
      </c>
      <c r="O430" s="188" t="str">
        <f>IF(ISNUMBER(MATCH(A430,'Red Wall MP List'!$A$3:$A$52,0)),"Yes","No")</f>
        <v>No</v>
      </c>
      <c r="P430" s="121"/>
      <c r="Q430" s="121">
        <f t="shared" si="54"/>
        <v>-0.21870294840455681</v>
      </c>
      <c r="R430" s="121">
        <f t="shared" si="55"/>
        <v>1.0487315735488238</v>
      </c>
      <c r="S430" s="186">
        <f t="shared" si="60"/>
        <v>82.927013660226891</v>
      </c>
      <c r="T430" s="121"/>
      <c r="U430" s="121"/>
      <c r="V430" s="121"/>
      <c r="W430" s="121"/>
      <c r="X430" s="121"/>
      <c r="Y430" s="121"/>
      <c r="Z430" s="121"/>
      <c r="AA430" s="121"/>
      <c r="AB430" s="121"/>
      <c r="AC430" s="121"/>
      <c r="AD430" s="121"/>
      <c r="AE430" s="145">
        <f t="shared" si="56"/>
        <v>-0.1598691103440317</v>
      </c>
      <c r="AF430" s="121">
        <f t="shared" si="57"/>
        <v>1.0493839774165121</v>
      </c>
      <c r="AG430" s="186">
        <f t="shared" si="58"/>
        <v>86.779516053161373</v>
      </c>
    </row>
    <row r="431" spans="1:33">
      <c r="A431" s="209" t="str">
        <f>'Master sheet'!A333</f>
        <v>Bromley and Chislehurst</v>
      </c>
      <c r="B431" s="142" t="str">
        <f>VLOOKUP('Master sheet'!A333,Westminster_Parliamentary_Const!$A$2:$C$651,2,FALSE)</f>
        <v>E14000604</v>
      </c>
      <c r="C431" s="120">
        <f>VLOOKUP(B431,'Master sheet'!$B$3:$Z$634,9,FALSE)</f>
        <v>0.12013857237305468</v>
      </c>
      <c r="D431" s="121">
        <f>VLOOKUP(B431,'Master sheet'!$B$3:$Z$634,10,FALSE)</f>
        <v>0.89138762496718904</v>
      </c>
      <c r="E431" s="120">
        <f>VLOOKUP(B431,'Master sheet'!$B$3:$Z$634,16,FALSE)</f>
        <v>6.9216292772729976E-2</v>
      </c>
      <c r="F431" s="121">
        <f>VLOOKUP(B431,'Master sheet'!$B$3:$Z$634,17,FALSE)</f>
        <v>-1.2243427339164545</v>
      </c>
      <c r="G431" s="120">
        <f>VLOOKUP(B431,'Master sheet'!$B$3:$Z$634,21,FALSE)</f>
        <v>0.16718749999999999</v>
      </c>
      <c r="H431" s="121">
        <f>VLOOKUP(B431,'Master sheet'!$B$3:$Z$634,22,FALSE)</f>
        <v>9.0498259609286674E-2</v>
      </c>
      <c r="I431" s="120">
        <f>VLOOKUP(B431,'Master sheet'!$B$3:$Z$634,24,FALSE)</f>
        <v>3.3626634958382917E-2</v>
      </c>
      <c r="J431" s="121">
        <f>-VLOOKUP(B431,'Master sheet'!$B$3:$Z$634,25,FALSE)</f>
        <v>-0.98128343053235589</v>
      </c>
      <c r="K431" s="185" t="str">
        <f>VLOOKUP(B431,RUC_PCON_2011_EN_LU!$A$2:$N$534,14)</f>
        <v>Predominantly Urban</v>
      </c>
      <c r="L431" s="185" t="str">
        <f>VLOOKUP(B431,'City and Town classifications'!$A$3:$G$634,4,FALSE)</f>
        <v>Core City (London)</v>
      </c>
      <c r="M431" s="188">
        <f t="shared" si="59"/>
        <v>1</v>
      </c>
      <c r="N431" s="188" t="str">
        <f>VLOOKUP(A431,'BRES data'!$A$11:$AB$643,28,FALSE)</f>
        <v>Very low</v>
      </c>
      <c r="O431" s="188" t="str">
        <f>IF(ISNUMBER(MATCH(A431,'Red Wall MP List'!$A$3:$A$52,0)),"Yes","No")</f>
        <v>No</v>
      </c>
      <c r="P431" s="121"/>
      <c r="Q431" s="121">
        <f t="shared" si="54"/>
        <v>-0.21893934757291691</v>
      </c>
      <c r="R431" s="121">
        <f t="shared" si="55"/>
        <v>1.0484951743804638</v>
      </c>
      <c r="S431" s="186">
        <f t="shared" si="60"/>
        <v>82.908320719575229</v>
      </c>
      <c r="T431" s="121"/>
      <c r="U431" s="121"/>
      <c r="V431" s="121"/>
      <c r="W431" s="121"/>
      <c r="X431" s="121"/>
      <c r="Y431" s="121"/>
      <c r="Z431" s="121"/>
      <c r="AA431" s="121"/>
      <c r="AB431" s="121"/>
      <c r="AC431" s="121"/>
      <c r="AD431" s="121"/>
      <c r="AE431" s="145">
        <f t="shared" si="56"/>
        <v>-0.30593506996808367</v>
      </c>
      <c r="AF431" s="121">
        <f t="shared" si="57"/>
        <v>0.90331801779246024</v>
      </c>
      <c r="AG431" s="186">
        <f t="shared" si="58"/>
        <v>74.700492968378015</v>
      </c>
    </row>
    <row r="432" spans="1:33">
      <c r="A432" s="209" t="str">
        <f>'Master sheet'!A306</f>
        <v>South Basildon and East Thurrock</v>
      </c>
      <c r="B432" s="142" t="str">
        <f>VLOOKUP('Master sheet'!A306,Westminster_Parliamentary_Const!$A$2:$C$651,2,FALSE)</f>
        <v>E14000933</v>
      </c>
      <c r="C432" s="120">
        <f>VLOOKUP(B432,'Master sheet'!$B$3:$Z$634,9,FALSE)</f>
        <v>7.3163635064877913E-2</v>
      </c>
      <c r="D432" s="121">
        <f>VLOOKUP(B432,'Master sheet'!$B$3:$Z$634,10,FALSE)</f>
        <v>-0.88415398919358013</v>
      </c>
      <c r="E432" s="120">
        <f>VLOOKUP(B432,'Master sheet'!$B$3:$Z$634,16,FALSE)</f>
        <v>0.67942586971934948</v>
      </c>
      <c r="F432" s="121">
        <f>VLOOKUP(B432,'Master sheet'!$B$3:$Z$634,17,FALSE)</f>
        <v>0.80388278353954656</v>
      </c>
      <c r="G432" s="120">
        <f>VLOOKUP(B432,'Master sheet'!$B$3:$Z$634,21,FALSE)</f>
        <v>0.18555008210180624</v>
      </c>
      <c r="H432" s="121">
        <f>VLOOKUP(B432,'Master sheet'!$B$3:$Z$634,22,FALSE)</f>
        <v>0.61598321518485222</v>
      </c>
      <c r="I432" s="120">
        <f>VLOOKUP(B432,'Master sheet'!$B$3:$Z$634,24,FALSE)</f>
        <v>2.8914213358657959E-2</v>
      </c>
      <c r="J432" s="121">
        <f>-VLOOKUP(B432,'Master sheet'!$B$3:$Z$634,25,FALSE)</f>
        <v>-0.4850497430146099</v>
      </c>
      <c r="K432" s="185" t="str">
        <f>VLOOKUP(B432,RUC_PCON_2011_EN_LU!$A$2:$N$534,14)</f>
        <v>Predominantly Urban</v>
      </c>
      <c r="L432" s="185" t="str">
        <f>VLOOKUP(B432,'City and Town classifications'!$A$3:$G$634,4,FALSE)</f>
        <v>Large Town</v>
      </c>
      <c r="M432" s="188">
        <f t="shared" si="59"/>
        <v>3</v>
      </c>
      <c r="N432" s="188" t="str">
        <f>VLOOKUP(A432,'BRES data'!$A$11:$AB$643,28,FALSE)</f>
        <v>Low</v>
      </c>
      <c r="O432" s="188" t="str">
        <f>IF(ISNUMBER(MATCH(A432,'Red Wall MP List'!$A$3:$A$52,0)),"Yes","No")</f>
        <v>No</v>
      </c>
      <c r="P432" s="121"/>
      <c r="Q432" s="121">
        <f t="shared" si="54"/>
        <v>-0.21975691094866354</v>
      </c>
      <c r="R432" s="121">
        <f t="shared" si="55"/>
        <v>1.0476776110047172</v>
      </c>
      <c r="S432" s="186">
        <f t="shared" si="60"/>
        <v>82.84367301473003</v>
      </c>
      <c r="T432" s="121"/>
      <c r="U432" s="121"/>
      <c r="V432" s="121"/>
      <c r="W432" s="121"/>
      <c r="X432" s="121"/>
      <c r="Y432" s="121"/>
      <c r="Z432" s="121"/>
      <c r="AA432" s="121"/>
      <c r="AB432" s="121"/>
      <c r="AC432" s="121"/>
      <c r="AD432" s="121"/>
      <c r="AE432" s="145">
        <f t="shared" si="56"/>
        <v>1.2665566629052188E-2</v>
      </c>
      <c r="AF432" s="121">
        <f t="shared" si="57"/>
        <v>1.2219186543895961</v>
      </c>
      <c r="AG432" s="186">
        <f t="shared" si="58"/>
        <v>101.04738757810463</v>
      </c>
    </row>
    <row r="433" spans="1:33">
      <c r="A433" s="209" t="str">
        <f>'Master sheet'!A311</f>
        <v>South West Bedfordshire</v>
      </c>
      <c r="B433" s="142" t="str">
        <f>VLOOKUP('Master sheet'!A311,Westminster_Parliamentary_Const!$A$2:$C$651,2,FALSE)</f>
        <v>E14000949</v>
      </c>
      <c r="C433" s="120">
        <f>VLOOKUP(B433,'Master sheet'!$B$3:$Z$634,9,FALSE)</f>
        <v>6.4421647307542282E-2</v>
      </c>
      <c r="D433" s="121">
        <f>VLOOKUP(B433,'Master sheet'!$B$3:$Z$634,10,FALSE)</f>
        <v>-1.2145804664404496</v>
      </c>
      <c r="E433" s="120">
        <f>VLOOKUP(B433,'Master sheet'!$B$3:$Z$634,16,FALSE)</f>
        <v>0.45995571808814156</v>
      </c>
      <c r="F433" s="121">
        <f>VLOOKUP(B433,'Master sheet'!$B$3:$Z$634,17,FALSE)</f>
        <v>7.4403964007198176E-2</v>
      </c>
      <c r="G433" s="120">
        <f>VLOOKUP(B433,'Master sheet'!$B$3:$Z$634,21,FALSE)</f>
        <v>0.17952314165497896</v>
      </c>
      <c r="H433" s="121">
        <f>VLOOKUP(B433,'Master sheet'!$B$3:$Z$634,22,FALSE)</f>
        <v>0.44350929428425728</v>
      </c>
      <c r="I433" s="120">
        <f>VLOOKUP(B433,'Master sheet'!$B$3:$Z$634,24,FALSE)</f>
        <v>2.1588140161725056E-2</v>
      </c>
      <c r="J433" s="121">
        <f>-VLOOKUP(B433,'Master sheet'!$B$3:$Z$634,25,FALSE)</f>
        <v>0.28641016153873489</v>
      </c>
      <c r="K433" s="185" t="str">
        <f>VLOOKUP(B433,RUC_PCON_2011_EN_LU!$A$2:$N$534,14)</f>
        <v>Predominantly Urban</v>
      </c>
      <c r="L433" s="185" t="str">
        <f>VLOOKUP(B433,'City and Town classifications'!$A$3:$G$634,4,FALSE)</f>
        <v>Medium Town</v>
      </c>
      <c r="M433" s="188">
        <f t="shared" si="59"/>
        <v>3</v>
      </c>
      <c r="N433" s="188" t="str">
        <f>VLOOKUP(A433,'BRES data'!$A$11:$AB$643,28,FALSE)</f>
        <v>Mid</v>
      </c>
      <c r="O433" s="188" t="str">
        <f>IF(ISNUMBER(MATCH(A433,'Red Wall MP List'!$A$3:$A$52,0)),"Yes","No")</f>
        <v>No</v>
      </c>
      <c r="P433" s="121"/>
      <c r="Q433" s="121">
        <f t="shared" si="54"/>
        <v>-0.22307122525199566</v>
      </c>
      <c r="R433" s="121">
        <f t="shared" si="55"/>
        <v>1.0443632967013849</v>
      </c>
      <c r="S433" s="186">
        <f t="shared" si="60"/>
        <v>82.581598147872853</v>
      </c>
      <c r="T433" s="121"/>
      <c r="U433" s="121"/>
      <c r="V433" s="121"/>
      <c r="W433" s="121"/>
      <c r="X433" s="121"/>
      <c r="Y433" s="121"/>
      <c r="Z433" s="121"/>
      <c r="AA433" s="121"/>
      <c r="AB433" s="121"/>
      <c r="AC433" s="121"/>
      <c r="AD433" s="121"/>
      <c r="AE433" s="145">
        <f t="shared" si="56"/>
        <v>-0.10256426165256477</v>
      </c>
      <c r="AF433" s="121">
        <f t="shared" si="57"/>
        <v>1.106688826107979</v>
      </c>
      <c r="AG433" s="186">
        <f t="shared" si="58"/>
        <v>91.518379180448619</v>
      </c>
    </row>
    <row r="434" spans="1:33" ht="29">
      <c r="A434" s="209" t="str">
        <f>'Master sheet'!A73</f>
        <v>Manchester, Gorton</v>
      </c>
      <c r="B434" s="142" t="str">
        <f>VLOOKUP('Master sheet'!A73,Westminster_Parliamentary_Const!$A$2:$C$651,2,FALSE)</f>
        <v>E14000808</v>
      </c>
      <c r="C434" s="120">
        <f>VLOOKUP(B434,'Master sheet'!$B$3:$Z$634,9,FALSE)</f>
        <v>9.4321703841147783E-2</v>
      </c>
      <c r="D434" s="121">
        <f>VLOOKUP(B434,'Master sheet'!$B$3:$Z$634,10,FALSE)</f>
        <v>-8.442899241314572E-2</v>
      </c>
      <c r="E434" s="120">
        <f>VLOOKUP(B434,'Master sheet'!$B$3:$Z$634,16,FALSE)</f>
        <v>0.51429842738881093</v>
      </c>
      <c r="F434" s="121">
        <f>VLOOKUP(B434,'Master sheet'!$B$3:$Z$634,17,FALSE)</f>
        <v>0.25502923416901513</v>
      </c>
      <c r="G434" s="120">
        <f>VLOOKUP(B434,'Master sheet'!$B$3:$Z$634,21,FALSE)</f>
        <v>0.17862165963431786</v>
      </c>
      <c r="H434" s="121">
        <f>VLOOKUP(B434,'Master sheet'!$B$3:$Z$634,22,FALSE)</f>
        <v>0.41771143878915951</v>
      </c>
      <c r="I434" s="120">
        <f>VLOOKUP(B434,'Master sheet'!$B$3:$Z$634,24,FALSE)</f>
        <v>3.3065049614112496E-2</v>
      </c>
      <c r="J434" s="121">
        <f>-VLOOKUP(B434,'Master sheet'!$B$3:$Z$634,25,FALSE)</f>
        <v>-0.92214662361773292</v>
      </c>
      <c r="K434" s="185" t="str">
        <f>VLOOKUP(B434,RUC_PCON_2011_EN_LU!$A$2:$N$534,14)</f>
        <v>Predominantly Urban</v>
      </c>
      <c r="L434" s="185" t="str">
        <f>VLOOKUP(B434,'City and Town classifications'!$A$3:$G$634,4,FALSE)</f>
        <v>Core City (outside London)</v>
      </c>
      <c r="M434" s="188">
        <f t="shared" si="59"/>
        <v>1</v>
      </c>
      <c r="N434" s="188" t="str">
        <f>VLOOKUP(A434,'BRES data'!$A$11:$AB$643,28,FALSE)</f>
        <v>Very low</v>
      </c>
      <c r="O434" s="188" t="str">
        <f>IF(ISNUMBER(MATCH(A434,'Red Wall MP List'!$A$3:$A$52,0)),"Yes","No")</f>
        <v>No</v>
      </c>
      <c r="P434" s="121"/>
      <c r="Q434" s="121">
        <f t="shared" si="54"/>
        <v>-0.2234017598505971</v>
      </c>
      <c r="R434" s="121">
        <f t="shared" si="55"/>
        <v>1.0440327621027836</v>
      </c>
      <c r="S434" s="186">
        <f t="shared" si="60"/>
        <v>82.555461576928735</v>
      </c>
      <c r="T434" s="121"/>
      <c r="U434" s="121"/>
      <c r="V434" s="121"/>
      <c r="W434" s="121"/>
      <c r="X434" s="121"/>
      <c r="Y434" s="121"/>
      <c r="Z434" s="121"/>
      <c r="AA434" s="121"/>
      <c r="AB434" s="121"/>
      <c r="AC434" s="121"/>
      <c r="AD434" s="121"/>
      <c r="AE434" s="145">
        <f t="shared" si="56"/>
        <v>-8.3458735768176001E-2</v>
      </c>
      <c r="AF434" s="121">
        <f t="shared" si="57"/>
        <v>1.1257943519923679</v>
      </c>
      <c r="AG434" s="186">
        <f t="shared" si="58"/>
        <v>93.098323534344871</v>
      </c>
    </row>
    <row r="435" spans="1:33">
      <c r="A435" s="209" t="str">
        <f>'Master sheet'!A316</f>
        <v>Stevenage</v>
      </c>
      <c r="B435" s="142" t="str">
        <f>VLOOKUP('Master sheet'!A316,Westminster_Parliamentary_Const!$A$2:$C$651,2,FALSE)</f>
        <v>E14000968</v>
      </c>
      <c r="C435" s="120">
        <f>VLOOKUP(B435,'Master sheet'!$B$3:$Z$634,9,FALSE)</f>
        <v>8.5133754100193915E-2</v>
      </c>
      <c r="D435" s="121">
        <f>VLOOKUP(B435,'Master sheet'!$B$3:$Z$634,10,FALSE)</f>
        <v>-0.43171177869674981</v>
      </c>
      <c r="E435" s="120">
        <f>VLOOKUP(B435,'Master sheet'!$B$3:$Z$634,16,FALSE)</f>
        <v>0.4442681142569469</v>
      </c>
      <c r="F435" s="121">
        <f>VLOOKUP(B435,'Master sheet'!$B$3:$Z$634,17,FALSE)</f>
        <v>2.2261225511710843E-2</v>
      </c>
      <c r="G435" s="120">
        <f>VLOOKUP(B435,'Master sheet'!$B$3:$Z$634,21,FALSE)</f>
        <v>0.15512048192771086</v>
      </c>
      <c r="H435" s="121">
        <f>VLOOKUP(B435,'Master sheet'!$B$3:$Z$634,22,FALSE)</f>
        <v>-0.25482553093881177</v>
      </c>
      <c r="I435" s="120">
        <f>VLOOKUP(B435,'Master sheet'!$B$3:$Z$634,24,FALSE)</f>
        <v>2.5583024722249936E-2</v>
      </c>
      <c r="J435" s="121">
        <f>-VLOOKUP(B435,'Master sheet'!$B$3:$Z$634,25,FALSE)</f>
        <v>-0.13426448624589349</v>
      </c>
      <c r="K435" s="185" t="str">
        <f>VLOOKUP(B435,RUC_PCON_2011_EN_LU!$A$2:$N$534,14)</f>
        <v>Predominantly Urban</v>
      </c>
      <c r="L435" s="185" t="str">
        <f>VLOOKUP(B435,'City and Town classifications'!$A$3:$G$634,4,FALSE)</f>
        <v>Large Town</v>
      </c>
      <c r="M435" s="188">
        <f t="shared" si="59"/>
        <v>3</v>
      </c>
      <c r="N435" s="188" t="str">
        <f>VLOOKUP(A435,'BRES data'!$A$11:$AB$643,28,FALSE)</f>
        <v>Very low</v>
      </c>
      <c r="O435" s="188" t="str">
        <f>IF(ISNUMBER(MATCH(A435,'Red Wall MP List'!$A$3:$A$52,0)),"Yes","No")</f>
        <v>No</v>
      </c>
      <c r="P435" s="121"/>
      <c r="Q435" s="121">
        <f t="shared" si="54"/>
        <v>-0.2274194725520646</v>
      </c>
      <c r="R435" s="121">
        <f t="shared" si="55"/>
        <v>1.0400150494013161</v>
      </c>
      <c r="S435" s="186">
        <f t="shared" si="60"/>
        <v>82.237766444560393</v>
      </c>
      <c r="T435" s="121"/>
      <c r="U435" s="121"/>
      <c r="V435" s="121"/>
      <c r="W435" s="121"/>
      <c r="X435" s="121"/>
      <c r="Y435" s="121"/>
      <c r="Z435" s="121"/>
      <c r="AA435" s="121"/>
      <c r="AB435" s="121"/>
      <c r="AC435" s="121"/>
      <c r="AD435" s="121"/>
      <c r="AE435" s="145">
        <f t="shared" si="56"/>
        <v>-0.19963514259243606</v>
      </c>
      <c r="AF435" s="121">
        <f t="shared" si="57"/>
        <v>1.0096179451681078</v>
      </c>
      <c r="AG435" s="186">
        <f t="shared" si="58"/>
        <v>83.491037185429192</v>
      </c>
    </row>
    <row r="436" spans="1:33">
      <c r="A436" s="209" t="str">
        <f>'Master sheet'!A417</f>
        <v>East Hampshire</v>
      </c>
      <c r="B436" s="142" t="str">
        <f>VLOOKUP('Master sheet'!A417,Westminster_Parliamentary_Const!$A$2:$C$651,2,FALSE)</f>
        <v>E14000680</v>
      </c>
      <c r="C436" s="120">
        <f>VLOOKUP(B436,'Master sheet'!$B$3:$Z$634,9,FALSE)</f>
        <v>5.791751427978812E-2</v>
      </c>
      <c r="D436" s="121">
        <f>VLOOKUP(B436,'Master sheet'!$B$3:$Z$634,10,FALSE)</f>
        <v>-1.4604213236416534</v>
      </c>
      <c r="E436" s="120">
        <f>VLOOKUP(B436,'Master sheet'!$B$3:$Z$634,16,FALSE)</f>
        <v>0.53955171002213564</v>
      </c>
      <c r="F436" s="121">
        <f>VLOOKUP(B436,'Master sheet'!$B$3:$Z$634,17,FALSE)</f>
        <v>0.33896654713734026</v>
      </c>
      <c r="G436" s="120">
        <f>VLOOKUP(B436,'Master sheet'!$B$3:$Z$634,21,FALSE)</f>
        <v>0.18556701030927836</v>
      </c>
      <c r="H436" s="121">
        <f>VLOOKUP(B436,'Master sheet'!$B$3:$Z$634,22,FALSE)</f>
        <v>0.6164676524117163</v>
      </c>
      <c r="I436" s="120">
        <f>VLOOKUP(B436,'Master sheet'!$B$3:$Z$634,24,FALSE)</f>
        <v>2.1469194312796258E-2</v>
      </c>
      <c r="J436" s="121">
        <f>-VLOOKUP(B436,'Master sheet'!$B$3:$Z$634,25,FALSE)</f>
        <v>0.29893555553835299</v>
      </c>
      <c r="K436" s="185" t="str">
        <f>VLOOKUP(B436,RUC_PCON_2011_EN_LU!$A$2:$N$534,14)</f>
        <v>Predominantly Rural</v>
      </c>
      <c r="L436" s="185" t="str">
        <f>VLOOKUP(B436,'City and Town classifications'!$A$3:$G$634,4,FALSE)</f>
        <v>Small Town</v>
      </c>
      <c r="M436" s="188">
        <f t="shared" si="59"/>
        <v>3</v>
      </c>
      <c r="N436" s="188" t="str">
        <f>VLOOKUP(A436,'BRES data'!$A$11:$AB$643,28,FALSE)</f>
        <v>Very high</v>
      </c>
      <c r="O436" s="188" t="str">
        <f>IF(ISNUMBER(MATCH(A436,'Red Wall MP List'!$A$3:$A$52,0)),"Yes","No")</f>
        <v>No</v>
      </c>
      <c r="P436" s="121"/>
      <c r="Q436" s="121">
        <f t="shared" si="54"/>
        <v>-0.22792288944292408</v>
      </c>
      <c r="R436" s="121">
        <f t="shared" si="55"/>
        <v>1.0395116325104565</v>
      </c>
      <c r="S436" s="186">
        <f t="shared" si="60"/>
        <v>82.197959442999604</v>
      </c>
      <c r="T436" s="121"/>
      <c r="U436" s="121"/>
      <c r="V436" s="121"/>
      <c r="W436" s="121"/>
      <c r="X436" s="121"/>
      <c r="Y436" s="121"/>
      <c r="Z436" s="121"/>
      <c r="AA436" s="121"/>
      <c r="AB436" s="121"/>
      <c r="AC436" s="121"/>
      <c r="AD436" s="121"/>
      <c r="AE436" s="145">
        <f t="shared" si="56"/>
        <v>-5.1512892138560987E-2</v>
      </c>
      <c r="AF436" s="121">
        <f t="shared" si="57"/>
        <v>1.1577401956219828</v>
      </c>
      <c r="AG436" s="186">
        <f t="shared" si="58"/>
        <v>95.740106627806014</v>
      </c>
    </row>
    <row r="437" spans="1:33">
      <c r="A437" s="209" t="str">
        <f>'Master sheet'!A169</f>
        <v>Chesterfield</v>
      </c>
      <c r="B437" s="142" t="str">
        <f>VLOOKUP('Master sheet'!A169,Westminster_Parliamentary_Const!$A$2:$C$651,2,FALSE)</f>
        <v>E14000632</v>
      </c>
      <c r="C437" s="120">
        <f>VLOOKUP(B437,'Master sheet'!$B$3:$Z$634,9,FALSE)</f>
        <v>0.10716126494115819</v>
      </c>
      <c r="D437" s="121">
        <f>VLOOKUP(B437,'Master sheet'!$B$3:$Z$634,10,FALSE)</f>
        <v>0.40087607337264858</v>
      </c>
      <c r="E437" s="120">
        <f>VLOOKUP(B437,'Master sheet'!$B$3:$Z$634,16,FALSE)</f>
        <v>5.088529556537006E-2</v>
      </c>
      <c r="F437" s="121">
        <f>VLOOKUP(B437,'Master sheet'!$B$3:$Z$634,17,FALSE)</f>
        <v>-1.2852716306447247</v>
      </c>
      <c r="G437" s="120">
        <f>VLOOKUP(B437,'Master sheet'!$B$3:$Z$634,21,FALSE)</f>
        <v>0.1493624772313297</v>
      </c>
      <c r="H437" s="121">
        <f>VLOOKUP(B437,'Master sheet'!$B$3:$Z$634,22,FALSE)</f>
        <v>-0.41960327435781175</v>
      </c>
      <c r="I437" s="120">
        <f>VLOOKUP(B437,'Master sheet'!$B$3:$Z$634,24,FALSE)</f>
        <v>2.6645923425798967E-2</v>
      </c>
      <c r="J437" s="121">
        <f>-VLOOKUP(B437,'Master sheet'!$B$3:$Z$634,25,FALSE)</f>
        <v>-0.24619125934080327</v>
      </c>
      <c r="K437" s="185" t="str">
        <f>VLOOKUP(B437,RUC_PCON_2011_EN_LU!$A$2:$N$534,14)</f>
        <v>Predominantly Urban</v>
      </c>
      <c r="L437" s="185" t="str">
        <f>VLOOKUP(B437,'City and Town classifications'!$A$3:$G$634,4,FALSE)</f>
        <v>Large Town</v>
      </c>
      <c r="M437" s="188">
        <f t="shared" si="59"/>
        <v>3</v>
      </c>
      <c r="N437" s="188" t="str">
        <f>VLOOKUP(A437,'BRES data'!$A$11:$AB$643,28,FALSE)</f>
        <v>Mid</v>
      </c>
      <c r="O437" s="188" t="str">
        <f>IF(ISNUMBER(MATCH(A437,'Red Wall MP List'!$A$3:$A$52,0)),"Yes","No")</f>
        <v>No</v>
      </c>
      <c r="P437" s="121"/>
      <c r="Q437" s="121">
        <f t="shared" si="54"/>
        <v>-0.23258421282314098</v>
      </c>
      <c r="R437" s="121">
        <f t="shared" si="55"/>
        <v>1.0348503091302397</v>
      </c>
      <c r="S437" s="186">
        <f t="shared" si="60"/>
        <v>81.82937167719227</v>
      </c>
      <c r="T437" s="121"/>
      <c r="U437" s="121"/>
      <c r="V437" s="121"/>
      <c r="W437" s="121"/>
      <c r="X437" s="121"/>
      <c r="Y437" s="121"/>
      <c r="Z437" s="121"/>
      <c r="AA437" s="121"/>
      <c r="AB437" s="121"/>
      <c r="AC437" s="121"/>
      <c r="AD437" s="121"/>
      <c r="AE437" s="145">
        <f t="shared" si="56"/>
        <v>-0.38754752274267279</v>
      </c>
      <c r="AF437" s="121">
        <f t="shared" si="57"/>
        <v>0.82170556501787106</v>
      </c>
      <c r="AG437" s="186">
        <f t="shared" si="58"/>
        <v>67.951496120602343</v>
      </c>
    </row>
    <row r="438" spans="1:33" ht="29">
      <c r="A438" s="209" t="str">
        <f>'Master sheet'!A239</f>
        <v>Shrewsbury and Atcham</v>
      </c>
      <c r="B438" s="142" t="str">
        <f>VLOOKUP('Master sheet'!A239,Westminster_Parliamentary_Const!$A$2:$C$651,2,FALSE)</f>
        <v>E14000926</v>
      </c>
      <c r="C438" s="120">
        <f>VLOOKUP(B438,'Master sheet'!$B$3:$Z$634,9,FALSE)</f>
        <v>8.7993687052315153E-2</v>
      </c>
      <c r="D438" s="121">
        <f>VLOOKUP(B438,'Master sheet'!$B$3:$Z$634,10,FALSE)</f>
        <v>-0.32361307199944422</v>
      </c>
      <c r="E438" s="120">
        <f>VLOOKUP(B438,'Master sheet'!$B$3:$Z$634,16,FALSE)</f>
        <v>0.42663274053931988</v>
      </c>
      <c r="F438" s="121">
        <f>VLOOKUP(B438,'Master sheet'!$B$3:$Z$634,17,FALSE)</f>
        <v>-3.6355545406476536E-2</v>
      </c>
      <c r="G438" s="120">
        <f>VLOOKUP(B438,'Master sheet'!$B$3:$Z$634,21,FALSE)</f>
        <v>0.18078175895765472</v>
      </c>
      <c r="H438" s="121">
        <f>VLOOKUP(B438,'Master sheet'!$B$3:$Z$634,22,FALSE)</f>
        <v>0.47952734739445435</v>
      </c>
      <c r="I438" s="120">
        <f>VLOOKUP(B438,'Master sheet'!$B$3:$Z$634,24,FALSE)</f>
        <v>2.9967824967825019E-2</v>
      </c>
      <c r="J438" s="121">
        <f>-VLOOKUP(B438,'Master sheet'!$B$3:$Z$634,25,FALSE)</f>
        <v>-0.59599855414368885</v>
      </c>
      <c r="K438" s="185" t="str">
        <f>VLOOKUP(B438,RUC_PCON_2011_EN_LU!$A$2:$N$534,14)</f>
        <v>Urban with Significant Rural</v>
      </c>
      <c r="L438" s="185" t="str">
        <f>VLOOKUP(B438,'City and Town classifications'!$A$3:$G$634,4,FALSE)</f>
        <v>Large Town</v>
      </c>
      <c r="M438" s="188">
        <f t="shared" si="59"/>
        <v>3</v>
      </c>
      <c r="N438" s="188" t="str">
        <f>VLOOKUP(A438,'BRES data'!$A$11:$AB$643,28,FALSE)</f>
        <v>High</v>
      </c>
      <c r="O438" s="188" t="str">
        <f>IF(ISNUMBER(MATCH(A438,'Red Wall MP List'!$A$3:$A$52,0)),"Yes","No")</f>
        <v>No</v>
      </c>
      <c r="P438" s="121"/>
      <c r="Q438" s="121">
        <f t="shared" si="54"/>
        <v>-0.2326752417163814</v>
      </c>
      <c r="R438" s="121">
        <f t="shared" si="55"/>
        <v>1.0347592802369994</v>
      </c>
      <c r="S438" s="186">
        <f t="shared" si="60"/>
        <v>81.822173692060886</v>
      </c>
      <c r="T438" s="121"/>
      <c r="U438" s="121"/>
      <c r="V438" s="121"/>
      <c r="W438" s="121"/>
      <c r="X438" s="121"/>
      <c r="Y438" s="121"/>
      <c r="Z438" s="121"/>
      <c r="AA438" s="121"/>
      <c r="AB438" s="121"/>
      <c r="AC438" s="121"/>
      <c r="AD438" s="121"/>
      <c r="AE438" s="145">
        <f t="shared" si="56"/>
        <v>-0.11910995603878882</v>
      </c>
      <c r="AF438" s="121">
        <f t="shared" si="57"/>
        <v>1.0901431317217551</v>
      </c>
      <c r="AG438" s="186">
        <f t="shared" si="58"/>
        <v>90.150121819463465</v>
      </c>
    </row>
    <row r="439" spans="1:33" ht="29">
      <c r="A439" s="209" t="str">
        <f>'Master sheet'!A242</f>
        <v>Stafford</v>
      </c>
      <c r="B439" s="142" t="str">
        <f>VLOOKUP('Master sheet'!A242,Westminster_Parliamentary_Const!$A$2:$C$651,2,FALSE)</f>
        <v>E14000965</v>
      </c>
      <c r="C439" s="120">
        <f>VLOOKUP(B439,'Master sheet'!$B$3:$Z$634,9,FALSE)</f>
        <v>8.622183856814869E-2</v>
      </c>
      <c r="D439" s="121">
        <f>VLOOKUP(B439,'Master sheet'!$B$3:$Z$634,10,FALSE)</f>
        <v>-0.3905847572831545</v>
      </c>
      <c r="E439" s="120">
        <f>VLOOKUP(B439,'Master sheet'!$B$3:$Z$634,16,FALSE)</f>
        <v>0.32603842663080274</v>
      </c>
      <c r="F439" s="121">
        <f>VLOOKUP(B439,'Master sheet'!$B$3:$Z$634,17,FALSE)</f>
        <v>-0.37071272708355424</v>
      </c>
      <c r="G439" s="120">
        <f>VLOOKUP(B439,'Master sheet'!$B$3:$Z$634,21,FALSE)</f>
        <v>0.13902847571189281</v>
      </c>
      <c r="H439" s="121">
        <f>VLOOKUP(B439,'Master sheet'!$B$3:$Z$634,22,FALSE)</f>
        <v>-0.71533305240601774</v>
      </c>
      <c r="I439" s="120">
        <f>VLOOKUP(B439,'Master sheet'!$B$3:$Z$634,24,FALSE)</f>
        <v>2.2082051282051207E-2</v>
      </c>
      <c r="J439" s="121">
        <f>-VLOOKUP(B439,'Master sheet'!$B$3:$Z$634,25,FALSE)</f>
        <v>0.23439967577070164</v>
      </c>
      <c r="K439" s="185" t="str">
        <f>VLOOKUP(B439,RUC_PCON_2011_EN_LU!$A$2:$N$534,14)</f>
        <v>Urban with Significant Rural</v>
      </c>
      <c r="L439" s="185" t="str">
        <f>VLOOKUP(B439,'City and Town classifications'!$A$3:$G$634,4,FALSE)</f>
        <v>Large Town</v>
      </c>
      <c r="M439" s="188">
        <f t="shared" si="59"/>
        <v>3</v>
      </c>
      <c r="N439" s="188" t="str">
        <f>VLOOKUP(A439,'BRES data'!$A$11:$AB$643,28,FALSE)</f>
        <v>Very high</v>
      </c>
      <c r="O439" s="188" t="str">
        <f>IF(ISNUMBER(MATCH(A439,'Red Wall MP List'!$A$3:$A$52,0)),"Yes","No")</f>
        <v>No</v>
      </c>
      <c r="P439" s="121"/>
      <c r="Q439" s="121">
        <f t="shared" si="54"/>
        <v>-0.23306932375241293</v>
      </c>
      <c r="R439" s="121">
        <f t="shared" si="55"/>
        <v>1.0343651982009678</v>
      </c>
      <c r="S439" s="186">
        <f t="shared" si="60"/>
        <v>81.791012194486584</v>
      </c>
      <c r="T439" s="121"/>
      <c r="U439" s="121"/>
      <c r="V439" s="121"/>
      <c r="W439" s="121"/>
      <c r="X439" s="121"/>
      <c r="Y439" s="121"/>
      <c r="Z439" s="121"/>
      <c r="AA439" s="121"/>
      <c r="AB439" s="121"/>
      <c r="AC439" s="121"/>
      <c r="AD439" s="121"/>
      <c r="AE439" s="145">
        <f t="shared" si="56"/>
        <v>-0.31055771525050618</v>
      </c>
      <c r="AF439" s="121">
        <f t="shared" si="57"/>
        <v>0.89869537251003773</v>
      </c>
      <c r="AG439" s="186">
        <f t="shared" si="58"/>
        <v>74.318220197755338</v>
      </c>
    </row>
    <row r="440" spans="1:33" ht="29">
      <c r="A440" s="209" t="str">
        <f>'Master sheet'!A575</f>
        <v>Cardiff South and Penarth</v>
      </c>
      <c r="B440" s="142" t="str">
        <f>VLOOKUP('Master sheet'!A575,Westminster_Parliamentary_Const!$A$2:$C$651,2,FALSE)</f>
        <v>W07000080</v>
      </c>
      <c r="C440" s="120">
        <f>VLOOKUP(B440,'Master sheet'!$B$3:$Z$634,9,FALSE)</f>
        <v>8.0292896837386649E-2</v>
      </c>
      <c r="D440" s="121">
        <f>VLOOKUP(B440,'Master sheet'!$B$3:$Z$634,10,FALSE)</f>
        <v>-0.6146847428103297</v>
      </c>
      <c r="E440" s="120">
        <f>VLOOKUP(B440,'Master sheet'!$B$3:$Z$634,16,FALSE)</f>
        <v>0.69915622506798225</v>
      </c>
      <c r="F440" s="121">
        <f>VLOOKUP(B440,'Master sheet'!$B$3:$Z$634,17,FALSE)</f>
        <v>0.86946289191282466</v>
      </c>
      <c r="G440" s="120">
        <f>VLOOKUP(B440,'Master sheet'!$B$3:$Z$634,21,FALSE)</f>
        <v>0.13365735115431349</v>
      </c>
      <c r="H440" s="121">
        <f>VLOOKUP(B440,'Master sheet'!$B$3:$Z$634,22,FALSE)</f>
        <v>-0.86903938487506449</v>
      </c>
      <c r="I440" s="120">
        <f>VLOOKUP(B440,'Master sheet'!$B$3:$Z$634,24,FALSE)</f>
        <v>2.5260878256813557E-2</v>
      </c>
      <c r="J440" s="121">
        <f>-VLOOKUP(B440,'Master sheet'!$B$3:$Z$634,25,FALSE)</f>
        <v>-0.10034139063966994</v>
      </c>
      <c r="K440" s="185" t="str">
        <f>VLOOKUP(B440,RUC_PCON_2011_EN_LU!$A$2:$N$534,14)</f>
        <v>Urban with Significant Rural</v>
      </c>
      <c r="L440" s="185" t="str">
        <f>VLOOKUP(B440,'City and Town classifications'!$A$3:$G$634,4,FALSE)</f>
        <v>Core City (outside London)</v>
      </c>
      <c r="M440" s="188">
        <f t="shared" si="59"/>
        <v>1</v>
      </c>
      <c r="N440" s="188" t="str">
        <f>VLOOKUP(A440,'BRES data'!$A$11:$AB$643,28,FALSE)</f>
        <v>Low</v>
      </c>
      <c r="O440" s="188" t="str">
        <f>IF(ISNUMBER(MATCH(A440,'Red Wall MP List'!$A$3:$A$52,0)),"Yes","No")</f>
        <v>No</v>
      </c>
      <c r="P440" s="121"/>
      <c r="Q440" s="121">
        <f t="shared" si="54"/>
        <v>-0.23827145997703983</v>
      </c>
      <c r="R440" s="121">
        <f t="shared" si="55"/>
        <v>1.0291630619763408</v>
      </c>
      <c r="S440" s="186">
        <f t="shared" si="60"/>
        <v>81.379660393279522</v>
      </c>
      <c r="T440" s="121"/>
      <c r="U440" s="121"/>
      <c r="V440" s="121"/>
      <c r="W440" s="121"/>
      <c r="X440" s="121"/>
      <c r="Y440" s="121"/>
      <c r="Z440" s="121"/>
      <c r="AA440" s="121"/>
      <c r="AB440" s="121"/>
      <c r="AC440" s="121"/>
      <c r="AD440" s="121"/>
      <c r="AE440" s="145">
        <f t="shared" si="56"/>
        <v>-0.17865065660305987</v>
      </c>
      <c r="AF440" s="121">
        <f t="shared" si="57"/>
        <v>1.030602431157484</v>
      </c>
      <c r="AG440" s="186">
        <f t="shared" si="58"/>
        <v>85.226363412979964</v>
      </c>
    </row>
    <row r="441" spans="1:33" ht="29">
      <c r="A441" s="209" t="str">
        <f>'Master sheet'!A445</f>
        <v>New Forest East</v>
      </c>
      <c r="B441" s="142" t="str">
        <f>VLOOKUP('Master sheet'!A445,Westminster_Parliamentary_Const!$A$2:$C$651,2,FALSE)</f>
        <v>E14000827</v>
      </c>
      <c r="C441" s="120">
        <f>VLOOKUP(B441,'Master sheet'!$B$3:$Z$634,9,FALSE)</f>
        <v>5.4992415073438911E-2</v>
      </c>
      <c r="D441" s="121">
        <f>VLOOKUP(B441,'Master sheet'!$B$3:$Z$634,10,FALSE)</f>
        <v>-1.570983160741064</v>
      </c>
      <c r="E441" s="120">
        <f>VLOOKUP(B441,'Master sheet'!$B$3:$Z$634,16,FALSE)</f>
        <v>0.50635817476740441</v>
      </c>
      <c r="F441" s="121">
        <f>VLOOKUP(B441,'Master sheet'!$B$3:$Z$634,17,FALSE)</f>
        <v>0.22863728033838487</v>
      </c>
      <c r="G441" s="120">
        <f>VLOOKUP(B441,'Master sheet'!$B$3:$Z$634,21,FALSE)</f>
        <v>0.18343195266272189</v>
      </c>
      <c r="H441" s="121">
        <f>VLOOKUP(B441,'Master sheet'!$B$3:$Z$634,22,FALSE)</f>
        <v>0.55536836548508961</v>
      </c>
      <c r="I441" s="120">
        <f>VLOOKUP(B441,'Master sheet'!$B$3:$Z$634,24,FALSE)</f>
        <v>1.9998650290187658E-2</v>
      </c>
      <c r="J441" s="121">
        <f>-VLOOKUP(B441,'Master sheet'!$B$3:$Z$634,25,FALSE)</f>
        <v>0.45378873824994148</v>
      </c>
      <c r="K441" s="185" t="str">
        <f>VLOOKUP(B441,RUC_PCON_2011_EN_LU!$A$2:$N$534,14)</f>
        <v>Urban with Significant Rural</v>
      </c>
      <c r="L441" s="185" t="str">
        <f>VLOOKUP(B441,'City and Town classifications'!$A$3:$G$634,4,FALSE)</f>
        <v>Small Town</v>
      </c>
      <c r="M441" s="188">
        <f t="shared" si="59"/>
        <v>3</v>
      </c>
      <c r="N441" s="188" t="str">
        <f>VLOOKUP(A441,'BRES data'!$A$11:$AB$643,28,FALSE)</f>
        <v>Very high</v>
      </c>
      <c r="O441" s="188" t="str">
        <f>IF(ISNUMBER(MATCH(A441,'Red Wall MP List'!$A$3:$A$52,0)),"Yes","No")</f>
        <v>No</v>
      </c>
      <c r="P441" s="121"/>
      <c r="Q441" s="121">
        <f t="shared" si="54"/>
        <v>-0.24173053319312846</v>
      </c>
      <c r="R441" s="121">
        <f t="shared" si="55"/>
        <v>1.0257039887602521</v>
      </c>
      <c r="S441" s="186">
        <f t="shared" si="60"/>
        <v>81.106138913544129</v>
      </c>
      <c r="T441" s="121"/>
      <c r="U441" s="121"/>
      <c r="V441" s="121"/>
      <c r="W441" s="121"/>
      <c r="X441" s="121"/>
      <c r="Y441" s="121"/>
      <c r="Z441" s="121"/>
      <c r="AA441" s="121"/>
      <c r="AB441" s="121"/>
      <c r="AC441" s="121"/>
      <c r="AD441" s="121"/>
      <c r="AE441" s="145">
        <f t="shared" si="56"/>
        <v>-8.3297194166912003E-2</v>
      </c>
      <c r="AF441" s="121">
        <f t="shared" si="57"/>
        <v>1.1259558935936318</v>
      </c>
      <c r="AG441" s="186">
        <f t="shared" si="58"/>
        <v>93.111682326056794</v>
      </c>
    </row>
    <row r="442" spans="1:33">
      <c r="A442" s="209" t="str">
        <f>'Master sheet'!A232</f>
        <v>Newcastle-under-Lyme</v>
      </c>
      <c r="B442" s="142" t="str">
        <f>VLOOKUP('Master sheet'!A232,Westminster_Parliamentary_Const!$A$2:$C$651,2,FALSE)</f>
        <v>E14000834</v>
      </c>
      <c r="C442" s="120">
        <f>VLOOKUP(B442,'Master sheet'!$B$3:$Z$634,9,FALSE)</f>
        <v>9.4514862804725278E-2</v>
      </c>
      <c r="D442" s="121">
        <f>VLOOKUP(B442,'Master sheet'!$B$3:$Z$634,10,FALSE)</f>
        <v>-7.7128040083395466E-2</v>
      </c>
      <c r="E442" s="120">
        <f>VLOOKUP(B442,'Master sheet'!$B$3:$Z$634,16,FALSE)</f>
        <v>0.20650239532788736</v>
      </c>
      <c r="F442" s="121">
        <f>VLOOKUP(B442,'Master sheet'!$B$3:$Z$634,17,FALSE)</f>
        <v>-0.76802872818132328</v>
      </c>
      <c r="G442" s="120">
        <f>VLOOKUP(B442,'Master sheet'!$B$3:$Z$634,21,FALSE)</f>
        <v>0.13020833333333334</v>
      </c>
      <c r="H442" s="121">
        <f>VLOOKUP(B442,'Master sheet'!$B$3:$Z$634,22,FALSE)</f>
        <v>-0.96774048074429997</v>
      </c>
      <c r="I442" s="120">
        <f>VLOOKUP(B442,'Master sheet'!$B$3:$Z$634,24,FALSE)</f>
        <v>2.2506769825918704E-2</v>
      </c>
      <c r="J442" s="121">
        <f>-VLOOKUP(B442,'Master sheet'!$B$3:$Z$634,25,FALSE)</f>
        <v>0.18967539872536326</v>
      </c>
      <c r="K442" s="185" t="str">
        <f>VLOOKUP(B442,RUC_PCON_2011_EN_LU!$A$2:$N$534,14)</f>
        <v>Predominantly Urban</v>
      </c>
      <c r="L442" s="185" t="str">
        <f>VLOOKUP(B442,'City and Town classifications'!$A$3:$G$634,4,FALSE)</f>
        <v>Large Town</v>
      </c>
      <c r="M442" s="188">
        <f t="shared" si="59"/>
        <v>3</v>
      </c>
      <c r="N442" s="188" t="str">
        <f>VLOOKUP(A442,'BRES data'!$A$11:$AB$643,28,FALSE)</f>
        <v>Low</v>
      </c>
      <c r="O442" s="188" t="str">
        <f>IF(ISNUMBER(MATCH(A442,'Red Wall MP List'!$A$3:$A$52,0)),"Yes","No")</f>
        <v>Yes</v>
      </c>
      <c r="P442" s="121"/>
      <c r="Q442" s="121">
        <f t="shared" si="54"/>
        <v>-0.25177908194028126</v>
      </c>
      <c r="R442" s="121">
        <f t="shared" si="55"/>
        <v>1.0156554400130995</v>
      </c>
      <c r="S442" s="186">
        <f t="shared" si="60"/>
        <v>80.311563675954233</v>
      </c>
      <c r="T442" s="121"/>
      <c r="U442" s="121"/>
      <c r="V442" s="121"/>
      <c r="W442" s="121"/>
      <c r="X442" s="121"/>
      <c r="Y442" s="121"/>
      <c r="Z442" s="121"/>
      <c r="AA442" s="121"/>
      <c r="AB442" s="121"/>
      <c r="AC442" s="121"/>
      <c r="AD442" s="121"/>
      <c r="AE442" s="145">
        <f t="shared" si="56"/>
        <v>-0.40580546257091388</v>
      </c>
      <c r="AF442" s="121">
        <f t="shared" si="57"/>
        <v>0.80344762518962998</v>
      </c>
      <c r="AG442" s="186">
        <f t="shared" si="58"/>
        <v>66.441643467502772</v>
      </c>
    </row>
    <row r="443" spans="1:33" ht="29">
      <c r="A443" s="209" t="str">
        <f>'Master sheet'!A106</f>
        <v>Wythenshawe and Sale East</v>
      </c>
      <c r="B443" s="142" t="str">
        <f>VLOOKUP('Master sheet'!A106,Westminster_Parliamentary_Const!$A$2:$C$651,2,FALSE)</f>
        <v>E14001059</v>
      </c>
      <c r="C443" s="120">
        <f>VLOOKUP(B443,'Master sheet'!$B$3:$Z$634,9,FALSE)</f>
        <v>7.1171234695198884E-2</v>
      </c>
      <c r="D443" s="121">
        <f>VLOOKUP(B443,'Master sheet'!$B$3:$Z$634,10,FALSE)</f>
        <v>-0.95946201451836621</v>
      </c>
      <c r="E443" s="120">
        <f>VLOOKUP(B443,'Master sheet'!$B$3:$Z$634,16,FALSE)</f>
        <v>1.2565515270123029</v>
      </c>
      <c r="F443" s="121">
        <f>VLOOKUP(B443,'Master sheet'!$B$3:$Z$634,17,FALSE)</f>
        <v>2.7221433764940435</v>
      </c>
      <c r="G443" s="120">
        <f>VLOOKUP(B443,'Master sheet'!$B$3:$Z$634,21,FALSE)</f>
        <v>0.13136094674556212</v>
      </c>
      <c r="H443" s="121">
        <f>VLOOKUP(B443,'Master sheet'!$B$3:$Z$634,22,FALSE)</f>
        <v>-0.934755957959715</v>
      </c>
      <c r="I443" s="120">
        <f>VLOOKUP(B443,'Master sheet'!$B$3:$Z$634,24,FALSE)</f>
        <v>3.0871125611745542E-2</v>
      </c>
      <c r="J443" s="121">
        <f>-VLOOKUP(B443,'Master sheet'!$B$3:$Z$634,25,FALSE)</f>
        <v>-0.69111912007437681</v>
      </c>
      <c r="K443" s="185" t="str">
        <f>VLOOKUP(B443,RUC_PCON_2011_EN_LU!$A$2:$N$534,14)</f>
        <v>Predominantly Urban</v>
      </c>
      <c r="L443" s="185" t="str">
        <f>VLOOKUP(B443,'City and Town classifications'!$A$3:$G$634,4,FALSE)</f>
        <v>Large Town in Conurbation</v>
      </c>
      <c r="M443" s="188">
        <f t="shared" si="59"/>
        <v>2</v>
      </c>
      <c r="N443" s="188" t="str">
        <f>VLOOKUP(A443,'BRES data'!$A$11:$AB$643,28,FALSE)</f>
        <v>Very low</v>
      </c>
      <c r="O443" s="188" t="str">
        <f>IF(ISNUMBER(MATCH(A443,'Red Wall MP List'!$A$3:$A$52,0)),"Yes","No")</f>
        <v>No</v>
      </c>
      <c r="P443" s="121"/>
      <c r="Q443" s="121">
        <f t="shared" si="54"/>
        <v>-0.25229580844185961</v>
      </c>
      <c r="R443" s="121">
        <f t="shared" si="55"/>
        <v>1.0151387135115211</v>
      </c>
      <c r="S443" s="186">
        <f t="shared" si="60"/>
        <v>80.270704235144237</v>
      </c>
      <c r="T443" s="121"/>
      <c r="U443" s="121"/>
      <c r="V443" s="121"/>
      <c r="W443" s="121"/>
      <c r="X443" s="121"/>
      <c r="Y443" s="121"/>
      <c r="Z443" s="121"/>
      <c r="AA443" s="121"/>
      <c r="AB443" s="121"/>
      <c r="AC443" s="121"/>
      <c r="AD443" s="121"/>
      <c r="AE443" s="145">
        <f t="shared" si="56"/>
        <v>3.4201570985396335E-2</v>
      </c>
      <c r="AF443" s="121">
        <f t="shared" si="57"/>
        <v>1.2434546587459403</v>
      </c>
      <c r="AG443" s="186">
        <f t="shared" si="58"/>
        <v>102.82832198913248</v>
      </c>
    </row>
    <row r="444" spans="1:33" ht="29">
      <c r="A444" s="209" t="str">
        <f>'Master sheet'!A624</f>
        <v>North East Fife</v>
      </c>
      <c r="B444" s="142" t="str">
        <f>VLOOKUP('Master sheet'!A624,Westminster_Parliamentary_Const!$A$2:$C$651,2,FALSE)</f>
        <v>S14000049</v>
      </c>
      <c r="C444" s="120">
        <f>VLOOKUP(B444,'Master sheet'!$B$3:$Z$634,9,FALSE)</f>
        <v>7.7208377148914306E-2</v>
      </c>
      <c r="D444" s="121">
        <f>VLOOKUP(B444,'Master sheet'!$B$3:$Z$634,10,FALSE)</f>
        <v>-0.73127229737482613</v>
      </c>
      <c r="E444" s="120">
        <f>VLOOKUP(B444,'Master sheet'!$B$3:$Z$634,16,FALSE)</f>
        <v>0.90071918191024336</v>
      </c>
      <c r="F444" s="121">
        <f>VLOOKUP(B444,'Master sheet'!$B$3:$Z$634,17,FALSE)</f>
        <v>1.5394214567832665</v>
      </c>
      <c r="G444" s="120">
        <f>VLOOKUP(B444,'Master sheet'!$B$3:$Z$634,21,FALSE)</f>
        <v>0.12859560067681894</v>
      </c>
      <c r="H444" s="121">
        <f>VLOOKUP(B444,'Master sheet'!$B$3:$Z$634,22,FALSE)</f>
        <v>-1.013892309700881</v>
      </c>
      <c r="I444" s="120">
        <f>VLOOKUP(B444,'Master sheet'!$B$3:$Z$634,24,FALSE)</f>
        <v>2.7107736804049098E-2</v>
      </c>
      <c r="J444" s="121">
        <f>-VLOOKUP(B444,'Master sheet'!$B$3:$Z$634,25,FALSE)</f>
        <v>-0.29482174597796357</v>
      </c>
      <c r="K444" s="185" t="str">
        <f>VLOOKUP(B444,RUC_PCON_2011_EN_LU!$A$2:$N$534,14)</f>
        <v>Urban with Significant Rural</v>
      </c>
      <c r="L444" s="185" t="str">
        <f>VLOOKUP(B444,'City and Town classifications'!$A$3:$G$634,4,FALSE)</f>
        <v>Village or smaller</v>
      </c>
      <c r="M444" s="188">
        <f t="shared" si="59"/>
        <v>3</v>
      </c>
      <c r="N444" s="188" t="str">
        <f>VLOOKUP(A444,'BRES data'!$A$11:$AB$643,28,FALSE)</f>
        <v>Very high</v>
      </c>
      <c r="O444" s="188" t="str">
        <f>IF(ISNUMBER(MATCH(A444,'Red Wall MP List'!$A$3:$A$52,0)),"Yes","No")</f>
        <v>No</v>
      </c>
      <c r="P444" s="121"/>
      <c r="Q444" s="121">
        <f t="shared" si="54"/>
        <v>-0.25444315660386563</v>
      </c>
      <c r="R444" s="121">
        <f t="shared" si="55"/>
        <v>1.0129913653495151</v>
      </c>
      <c r="S444" s="186">
        <f t="shared" si="60"/>
        <v>80.100905618553199</v>
      </c>
      <c r="T444" s="121"/>
      <c r="U444" s="121"/>
      <c r="V444" s="121"/>
      <c r="W444" s="121"/>
      <c r="X444" s="121"/>
      <c r="Y444" s="121"/>
      <c r="Z444" s="121"/>
      <c r="AA444" s="121"/>
      <c r="AB444" s="121"/>
      <c r="AC444" s="121"/>
      <c r="AD444" s="121"/>
      <c r="AE444" s="145">
        <f t="shared" si="56"/>
        <v>-0.12514122406760103</v>
      </c>
      <c r="AF444" s="121">
        <f t="shared" si="57"/>
        <v>1.0841118636929428</v>
      </c>
      <c r="AG444" s="186">
        <f t="shared" si="58"/>
        <v>89.651362040401665</v>
      </c>
    </row>
    <row r="445" spans="1:33">
      <c r="A445" s="209" t="str">
        <f>'Master sheet'!A370</f>
        <v>Islington North</v>
      </c>
      <c r="B445" s="142" t="str">
        <f>VLOOKUP('Master sheet'!A370,Westminster_Parliamentary_Const!$A$2:$C$651,2,FALSE)</f>
        <v>E14000763</v>
      </c>
      <c r="C445" s="120">
        <f>VLOOKUP(B445,'Master sheet'!$B$3:$Z$634,9,FALSE)</f>
        <v>0.10709688588465455</v>
      </c>
      <c r="D445" s="121">
        <f>VLOOKUP(B445,'Master sheet'!$B$3:$Z$634,10,FALSE)</f>
        <v>0.39844269718413539</v>
      </c>
      <c r="E445" s="120">
        <f>VLOOKUP(B445,'Master sheet'!$B$3:$Z$634,16,FALSE)</f>
        <v>0.89053256077667942</v>
      </c>
      <c r="F445" s="121">
        <f>VLOOKUP(B445,'Master sheet'!$B$3:$Z$634,17,FALSE)</f>
        <v>1.5055629830714414</v>
      </c>
      <c r="G445" s="120">
        <f>VLOOKUP(B445,'Master sheet'!$B$3:$Z$634,21,FALSE)</f>
        <v>0.14699074074074073</v>
      </c>
      <c r="H445" s="121">
        <f>VLOOKUP(B445,'Master sheet'!$B$3:$Z$634,22,FALSE)</f>
        <v>-0.48747563770433144</v>
      </c>
      <c r="I445" s="120">
        <f>VLOOKUP(B445,'Master sheet'!$B$3:$Z$634,24,FALSE)</f>
        <v>4.0177657332128858E-2</v>
      </c>
      <c r="J445" s="121">
        <f>-VLOOKUP(B445,'Master sheet'!$B$3:$Z$634,25,FALSE)</f>
        <v>-1.6711279023692862</v>
      </c>
      <c r="K445" s="185" t="str">
        <f>VLOOKUP(B445,RUC_PCON_2011_EN_LU!$A$2:$N$534,14)</f>
        <v>Predominantly Urban</v>
      </c>
      <c r="L445" s="185" t="str">
        <f>VLOOKUP(B445,'City and Town classifications'!$A$3:$G$634,4,FALSE)</f>
        <v>Core City (London)</v>
      </c>
      <c r="M445" s="188">
        <f t="shared" si="59"/>
        <v>1</v>
      </c>
      <c r="N445" s="188" t="str">
        <f>VLOOKUP(A445,'BRES data'!$A$11:$AB$643,28,FALSE)</f>
        <v>Very low</v>
      </c>
      <c r="O445" s="188" t="str">
        <f>IF(ISNUMBER(MATCH(A445,'Red Wall MP List'!$A$3:$A$52,0)),"Yes","No")</f>
        <v>No</v>
      </c>
      <c r="P445" s="121"/>
      <c r="Q445" s="121">
        <f t="shared" si="54"/>
        <v>-0.25454717750053196</v>
      </c>
      <c r="R445" s="121">
        <f t="shared" si="55"/>
        <v>1.0128873444528488</v>
      </c>
      <c r="S445" s="186">
        <f t="shared" si="60"/>
        <v>80.09268030853454</v>
      </c>
      <c r="T445" s="121"/>
      <c r="U445" s="121"/>
      <c r="V445" s="121"/>
      <c r="W445" s="121"/>
      <c r="X445" s="121"/>
      <c r="Y445" s="121"/>
      <c r="Z445" s="121"/>
      <c r="AA445" s="121"/>
      <c r="AB445" s="121"/>
      <c r="AC445" s="121"/>
      <c r="AD445" s="121"/>
      <c r="AE445" s="145">
        <f t="shared" si="56"/>
        <v>-6.3649464954510182E-2</v>
      </c>
      <c r="AF445" s="121">
        <f t="shared" si="57"/>
        <v>1.1456036228060338</v>
      </c>
      <c r="AG445" s="186">
        <f t="shared" si="58"/>
        <v>94.736464549998701</v>
      </c>
    </row>
    <row r="446" spans="1:33">
      <c r="A446" s="209" t="str">
        <f>'Master sheet'!A517</f>
        <v>South Swindon</v>
      </c>
      <c r="B446" s="142" t="str">
        <f>VLOOKUP('Master sheet'!A517,Westminster_Parliamentary_Const!$A$2:$C$651,2,FALSE)</f>
        <v>E14000947</v>
      </c>
      <c r="C446" s="120">
        <f>VLOOKUP(B446,'Master sheet'!$B$3:$Z$634,9,FALSE)</f>
        <v>9.810245085419661E-2</v>
      </c>
      <c r="D446" s="121">
        <f>VLOOKUP(B446,'Master sheet'!$B$3:$Z$634,10,FALSE)</f>
        <v>5.8474309623060147E-2</v>
      </c>
      <c r="E446" s="120">
        <f>VLOOKUP(B446,'Master sheet'!$B$3:$Z$634,16,FALSE)</f>
        <v>9.8662271020306877E-2</v>
      </c>
      <c r="F446" s="121">
        <f>VLOOKUP(B446,'Master sheet'!$B$3:$Z$634,17,FALSE)</f>
        <v>-1.1264696641966485</v>
      </c>
      <c r="G446" s="120">
        <f>VLOOKUP(B446,'Master sheet'!$B$3:$Z$634,21,FALSE)</f>
        <v>0.16208393632416787</v>
      </c>
      <c r="H446" s="121">
        <f>VLOOKUP(B446,'Master sheet'!$B$3:$Z$634,22,FALSE)</f>
        <v>-5.5551240216116925E-2</v>
      </c>
      <c r="I446" s="120">
        <f>VLOOKUP(B446,'Master sheet'!$B$3:$Z$634,24,FALSE)</f>
        <v>2.6686925354526991E-2</v>
      </c>
      <c r="J446" s="121">
        <f>-VLOOKUP(B446,'Master sheet'!$B$3:$Z$634,25,FALSE)</f>
        <v>-0.25050889897840162</v>
      </c>
      <c r="K446" s="185" t="str">
        <f>VLOOKUP(B446,RUC_PCON_2011_EN_LU!$A$2:$N$534,14)</f>
        <v>Predominantly Urban</v>
      </c>
      <c r="L446" s="185" t="str">
        <f>VLOOKUP(B446,'City and Town classifications'!$A$3:$G$634,4,FALSE)</f>
        <v>Other City</v>
      </c>
      <c r="M446" s="188">
        <f t="shared" si="59"/>
        <v>2</v>
      </c>
      <c r="N446" s="188" t="str">
        <f>VLOOKUP(A446,'BRES data'!$A$11:$AB$643,28,FALSE)</f>
        <v>Low</v>
      </c>
      <c r="O446" s="188" t="str">
        <f>IF(ISNUMBER(MATCH(A446,'Red Wall MP List'!$A$3:$A$52,0)),"Yes","No")</f>
        <v>No</v>
      </c>
      <c r="P446" s="121"/>
      <c r="Q446" s="121">
        <f t="shared" si="54"/>
        <v>-0.26101501385390807</v>
      </c>
      <c r="R446" s="121">
        <f t="shared" si="55"/>
        <v>1.0064195080994727</v>
      </c>
      <c r="S446" s="186">
        <f t="shared" si="60"/>
        <v>79.581245002154347</v>
      </c>
      <c r="T446" s="121"/>
      <c r="U446" s="121"/>
      <c r="V446" s="121"/>
      <c r="W446" s="121"/>
      <c r="X446" s="121"/>
      <c r="Y446" s="121"/>
      <c r="Z446" s="121"/>
      <c r="AA446" s="121"/>
      <c r="AB446" s="121"/>
      <c r="AC446" s="121"/>
      <c r="AD446" s="121"/>
      <c r="AE446" s="145">
        <f t="shared" si="56"/>
        <v>-0.34351387344202672</v>
      </c>
      <c r="AF446" s="121">
        <f t="shared" si="57"/>
        <v>0.86573921431851719</v>
      </c>
      <c r="AG446" s="186">
        <f t="shared" si="58"/>
        <v>71.592888459917631</v>
      </c>
    </row>
    <row r="447" spans="1:33">
      <c r="A447" s="209" t="str">
        <f>'Master sheet'!A326</f>
        <v>Beckenham</v>
      </c>
      <c r="B447" s="142" t="str">
        <f>VLOOKUP('Master sheet'!A326,Westminster_Parliamentary_Const!$A$2:$C$651,2,FALSE)</f>
        <v>E14000551</v>
      </c>
      <c r="C447" s="120">
        <f>VLOOKUP(B447,'Master sheet'!$B$3:$Z$634,9,FALSE)</f>
        <v>6.023191740337451E-2</v>
      </c>
      <c r="D447" s="121">
        <f>VLOOKUP(B447,'Master sheet'!$B$3:$Z$634,10,FALSE)</f>
        <v>-1.3729423552097786</v>
      </c>
      <c r="E447" s="120">
        <f>VLOOKUP(B447,'Master sheet'!$B$3:$Z$634,16,FALSE)</f>
        <v>1.3987077075102046</v>
      </c>
      <c r="F447" s="121">
        <f>VLOOKUP(B447,'Master sheet'!$B$3:$Z$634,17,FALSE)</f>
        <v>3.1946446344924047</v>
      </c>
      <c r="G447" s="120">
        <f>VLOOKUP(B447,'Master sheet'!$B$3:$Z$634,21,FALSE)</f>
        <v>0.18371212121212122</v>
      </c>
      <c r="H447" s="121">
        <f>VLOOKUP(B447,'Master sheet'!$B$3:$Z$634,22,FALSE)</f>
        <v>0.56338599377497456</v>
      </c>
      <c r="I447" s="120">
        <f>VLOOKUP(B447,'Master sheet'!$B$3:$Z$634,24,FALSE)</f>
        <v>3.6566149925674196E-2</v>
      </c>
      <c r="J447" s="121">
        <f>-VLOOKUP(B447,'Master sheet'!$B$3:$Z$634,25,FALSE)</f>
        <v>-1.2908241456113494</v>
      </c>
      <c r="K447" s="185" t="str">
        <f>VLOOKUP(B447,RUC_PCON_2011_EN_LU!$A$2:$N$534,14)</f>
        <v>Predominantly Urban</v>
      </c>
      <c r="L447" s="185" t="str">
        <f>VLOOKUP(B447,'City and Town classifications'!$A$3:$G$634,4,FALSE)</f>
        <v>Core City (London)</v>
      </c>
      <c r="M447" s="188">
        <f t="shared" si="59"/>
        <v>1</v>
      </c>
      <c r="N447" s="188" t="str">
        <f>VLOOKUP(A447,'BRES data'!$A$11:$AB$643,28,FALSE)</f>
        <v>Low</v>
      </c>
      <c r="O447" s="188" t="str">
        <f>IF(ISNUMBER(MATCH(A447,'Red Wall MP List'!$A$3:$A$52,0)),"Yes","No")</f>
        <v>No</v>
      </c>
      <c r="P447" s="121"/>
      <c r="Q447" s="121">
        <f t="shared" si="54"/>
        <v>-0.26158372889581277</v>
      </c>
      <c r="R447" s="121">
        <f t="shared" si="55"/>
        <v>1.005850793057568</v>
      </c>
      <c r="S447" s="186">
        <f t="shared" si="60"/>
        <v>79.536274638680666</v>
      </c>
      <c r="T447" s="121"/>
      <c r="U447" s="121"/>
      <c r="V447" s="121"/>
      <c r="W447" s="121"/>
      <c r="X447" s="121"/>
      <c r="Y447" s="121"/>
      <c r="Z447" s="121"/>
      <c r="AA447" s="121"/>
      <c r="AB447" s="121"/>
      <c r="AC447" s="121"/>
      <c r="AD447" s="121"/>
      <c r="AE447" s="145">
        <f t="shared" si="56"/>
        <v>0.27356603186156281</v>
      </c>
      <c r="AF447" s="121">
        <f t="shared" si="57"/>
        <v>1.4828191196221066</v>
      </c>
      <c r="AG447" s="186">
        <f t="shared" si="58"/>
        <v>122.62272758535492</v>
      </c>
    </row>
    <row r="448" spans="1:33">
      <c r="A448" s="209" t="str">
        <f>'Master sheet'!A446</f>
        <v>New Forest West</v>
      </c>
      <c r="B448" s="142" t="str">
        <f>VLOOKUP('Master sheet'!A446,Westminster_Parliamentary_Const!$A$2:$C$651,2,FALSE)</f>
        <v>E14000828</v>
      </c>
      <c r="C448" s="120">
        <f>VLOOKUP(B448,'Master sheet'!$B$3:$Z$634,9,FALSE)</f>
        <v>8.523514579404573E-2</v>
      </c>
      <c r="D448" s="121">
        <f>VLOOKUP(B448,'Master sheet'!$B$3:$Z$634,10,FALSE)</f>
        <v>-0.42787941228861387</v>
      </c>
      <c r="E448" s="120">
        <f>VLOOKUP(B448,'Master sheet'!$B$3:$Z$634,16,FALSE)</f>
        <v>-6.8872735038762059E-4</v>
      </c>
      <c r="F448" s="121">
        <f>VLOOKUP(B448,'Master sheet'!$B$3:$Z$634,17,FALSE)</f>
        <v>-1.4566942914279575</v>
      </c>
      <c r="G448" s="120">
        <f>VLOOKUP(B448,'Master sheet'!$B$3:$Z$634,21,FALSE)</f>
        <v>0.2</v>
      </c>
      <c r="H448" s="121">
        <f>VLOOKUP(B448,'Master sheet'!$B$3:$Z$634,22,FALSE)</f>
        <v>1.0294988320357097</v>
      </c>
      <c r="I448" s="120">
        <f>VLOOKUP(B448,'Master sheet'!$B$3:$Z$634,24,FALSE)</f>
        <v>2.571145965804722E-2</v>
      </c>
      <c r="J448" s="121">
        <f>-VLOOKUP(B448,'Master sheet'!$B$3:$Z$634,25,FALSE)</f>
        <v>-0.14778911269283762</v>
      </c>
      <c r="K448" s="185" t="str">
        <f>VLOOKUP(B448,RUC_PCON_2011_EN_LU!$A$2:$N$534,14)</f>
        <v>Predominantly Rural</v>
      </c>
      <c r="L448" s="185" t="str">
        <f>VLOOKUP(B448,'City and Town classifications'!$A$3:$G$634,4,FALSE)</f>
        <v>Small Town</v>
      </c>
      <c r="M448" s="188">
        <f t="shared" si="59"/>
        <v>3</v>
      </c>
      <c r="N448" s="188" t="str">
        <f>VLOOKUP(A448,'BRES data'!$A$11:$AB$643,28,FALSE)</f>
        <v>Very high</v>
      </c>
      <c r="O448" s="188" t="str">
        <f>IF(ISNUMBER(MATCH(A448,'Red Wall MP List'!$A$3:$A$52,0)),"Yes","No")</f>
        <v>No</v>
      </c>
      <c r="P448" s="121"/>
      <c r="Q448" s="121">
        <f t="shared" si="54"/>
        <v>-0.26308875155919181</v>
      </c>
      <c r="R448" s="121">
        <f t="shared" si="55"/>
        <v>1.0043457703941889</v>
      </c>
      <c r="S448" s="186">
        <f t="shared" si="60"/>
        <v>79.41726703166961</v>
      </c>
      <c r="T448" s="121"/>
      <c r="U448" s="121"/>
      <c r="V448" s="121"/>
      <c r="W448" s="121"/>
      <c r="X448" s="121"/>
      <c r="Y448" s="121"/>
      <c r="Z448" s="121"/>
      <c r="AA448" s="121"/>
      <c r="AB448" s="121"/>
      <c r="AC448" s="121"/>
      <c r="AD448" s="121"/>
      <c r="AE448" s="145">
        <f t="shared" si="56"/>
        <v>-0.25071599609342482</v>
      </c>
      <c r="AF448" s="121">
        <f t="shared" si="57"/>
        <v>0.95853709166711898</v>
      </c>
      <c r="AG448" s="186">
        <f t="shared" si="58"/>
        <v>79.266871539874629</v>
      </c>
    </row>
    <row r="449" spans="1:33" ht="29">
      <c r="A449" s="209" t="str">
        <f>'Master sheet'!A612</f>
        <v>Inverclyde</v>
      </c>
      <c r="B449" s="142" t="str">
        <f>VLOOKUP('Master sheet'!A612,Westminster_Parliamentary_Const!$A$2:$C$651,2,FALSE)</f>
        <v>S14000038</v>
      </c>
      <c r="C449" s="120">
        <f>VLOOKUP(B449,'Master sheet'!$B$3:$Z$634,9,FALSE)</f>
        <v>0.11570029996155246</v>
      </c>
      <c r="D449" s="121">
        <f>VLOOKUP(B449,'Master sheet'!$B$3:$Z$634,10,FALSE)</f>
        <v>0.72363141680228382</v>
      </c>
      <c r="E449" s="120">
        <f>VLOOKUP(B449,'Master sheet'!$B$3:$Z$634,16,FALSE)</f>
        <v>0.25665079974125038</v>
      </c>
      <c r="F449" s="121">
        <f>VLOOKUP(B449,'Master sheet'!$B$3:$Z$634,17,FALSE)</f>
        <v>-0.60134456370157818</v>
      </c>
      <c r="G449" s="120">
        <f>VLOOKUP(B449,'Master sheet'!$B$3:$Z$634,21,FALSE)</f>
        <v>0.11320754716981132</v>
      </c>
      <c r="H449" s="121">
        <f>VLOOKUP(B449,'Master sheet'!$B$3:$Z$634,22,FALSE)</f>
        <v>-1.4542547036546658</v>
      </c>
      <c r="I449" s="120">
        <f>VLOOKUP(B449,'Master sheet'!$B$3:$Z$634,24,FALSE)</f>
        <v>2.8925118483412282E-2</v>
      </c>
      <c r="J449" s="121">
        <f>-VLOOKUP(B449,'Master sheet'!$B$3:$Z$634,25,FALSE)</f>
        <v>-0.4861980889669319</v>
      </c>
      <c r="K449" s="185" t="str">
        <f>VLOOKUP(B449,RUC_PCON_2011_EN_LU!$A$2:$N$534,14)</f>
        <v>Urban with Significant Rural</v>
      </c>
      <c r="L449" s="185" t="str">
        <f>VLOOKUP(B449,'City and Town classifications'!$A$3:$G$634,4,FALSE)</f>
        <v>Medium Town</v>
      </c>
      <c r="M449" s="188">
        <f t="shared" si="59"/>
        <v>3</v>
      </c>
      <c r="N449" s="188" t="str">
        <f>VLOOKUP(A449,'BRES data'!$A$11:$AB$643,28,FALSE)</f>
        <v>High</v>
      </c>
      <c r="O449" s="188" t="str">
        <f>IF(ISNUMBER(MATCH(A449,'Red Wall MP List'!$A$3:$A$52,0)),"Yes","No")</f>
        <v>No</v>
      </c>
      <c r="P449" s="121"/>
      <c r="Q449" s="121">
        <f t="shared" si="54"/>
        <v>-0.2634554352809233</v>
      </c>
      <c r="R449" s="121">
        <f t="shared" si="55"/>
        <v>1.0039790866724574</v>
      </c>
      <c r="S449" s="186">
        <f t="shared" si="60"/>
        <v>79.388272018295396</v>
      </c>
      <c r="T449" s="121"/>
      <c r="U449" s="121"/>
      <c r="V449" s="121"/>
      <c r="W449" s="121"/>
      <c r="X449" s="121"/>
      <c r="Y449" s="121"/>
      <c r="Z449" s="121"/>
      <c r="AA449" s="121"/>
      <c r="AB449" s="121"/>
      <c r="AC449" s="121"/>
      <c r="AD449" s="121"/>
      <c r="AE449" s="145">
        <f t="shared" si="56"/>
        <v>-0.45454148488022306</v>
      </c>
      <c r="AF449" s="121">
        <f t="shared" si="57"/>
        <v>0.7547116028803208</v>
      </c>
      <c r="AG449" s="186">
        <f t="shared" si="58"/>
        <v>62.411385219449421</v>
      </c>
    </row>
    <row r="450" spans="1:33" ht="29">
      <c r="A450" s="209" t="str">
        <f>'Master sheet'!A16</f>
        <v>Middlesbrough South and East Cleveland</v>
      </c>
      <c r="B450" s="142" t="str">
        <f>VLOOKUP('Master sheet'!A16,Westminster_Parliamentary_Const!$A$2:$C$651,2,FALSE)</f>
        <v>E14000820</v>
      </c>
      <c r="C450" s="120">
        <f>VLOOKUP(B450,'Master sheet'!$B$3:$Z$634,9,FALSE)</f>
        <v>0.10192105263157895</v>
      </c>
      <c r="D450" s="121">
        <f>VLOOKUP(B450,'Master sheet'!$B$3:$Z$634,10,FALSE)</f>
        <v>0.20280843228873197</v>
      </c>
      <c r="E450" s="120">
        <f>VLOOKUP(B450,'Master sheet'!$B$3:$Z$634,16,FALSE)</f>
        <v>0.47304421927751428</v>
      </c>
      <c r="F450" s="121">
        <f>VLOOKUP(B450,'Master sheet'!$B$3:$Z$634,17,FALSE)</f>
        <v>0.11790775860572382</v>
      </c>
      <c r="G450" s="120">
        <f>VLOOKUP(B450,'Master sheet'!$B$3:$Z$634,21,FALSE)</f>
        <v>0.12824956672443674</v>
      </c>
      <c r="H450" s="121">
        <f>VLOOKUP(B450,'Master sheet'!$B$3:$Z$634,22,FALSE)</f>
        <v>-1.0237948187863166</v>
      </c>
      <c r="I450" s="120">
        <f>VLOOKUP(B450,'Master sheet'!$B$3:$Z$634,24,FALSE)</f>
        <v>2.9479702687249754E-2</v>
      </c>
      <c r="J450" s="121">
        <f>-VLOOKUP(B450,'Master sheet'!$B$3:$Z$634,25,FALSE)</f>
        <v>-0.54459765247912362</v>
      </c>
      <c r="K450" s="185" t="str">
        <f>VLOOKUP(B450,RUC_PCON_2011_EN_LU!$A$2:$N$534,14)</f>
        <v>Urban with Significant Rural</v>
      </c>
      <c r="L450" s="185" t="str">
        <f>VLOOKUP(B450,'City and Town classifications'!$A$3:$G$634,4,FALSE)</f>
        <v>Other City</v>
      </c>
      <c r="M450" s="188">
        <f t="shared" si="59"/>
        <v>2</v>
      </c>
      <c r="N450" s="188" t="str">
        <f>VLOOKUP(A450,'BRES data'!$A$11:$AB$643,28,FALSE)</f>
        <v>Mid</v>
      </c>
      <c r="O450" s="188" t="str">
        <f>IF(ISNUMBER(MATCH(A450,'Red Wall MP List'!$A$3:$A$52,0)),"Yes","No")</f>
        <v>No</v>
      </c>
      <c r="P450" s="121"/>
      <c r="Q450" s="121">
        <f t="shared" si="54"/>
        <v>-0.26491091676022932</v>
      </c>
      <c r="R450" s="121">
        <f t="shared" si="55"/>
        <v>1.0025236051931514</v>
      </c>
      <c r="S450" s="186">
        <f t="shared" si="60"/>
        <v>79.27318181260226</v>
      </c>
      <c r="T450" s="121"/>
      <c r="U450" s="121"/>
      <c r="V450" s="121"/>
      <c r="W450" s="121"/>
      <c r="X450" s="121"/>
      <c r="Y450" s="121"/>
      <c r="Z450" s="121"/>
      <c r="AA450" s="121"/>
      <c r="AB450" s="121"/>
      <c r="AC450" s="121"/>
      <c r="AD450" s="121"/>
      <c r="AE450" s="145">
        <f t="shared" si="56"/>
        <v>-0.31191907009274611</v>
      </c>
      <c r="AF450" s="121">
        <f t="shared" si="57"/>
        <v>0.89733401766779775</v>
      </c>
      <c r="AG450" s="186">
        <f t="shared" si="58"/>
        <v>74.205642040542514</v>
      </c>
    </row>
    <row r="451" spans="1:33">
      <c r="A451" s="209" t="str">
        <f>'Master sheet'!A495</f>
        <v>East Devon</v>
      </c>
      <c r="B451" s="142" t="str">
        <f>VLOOKUP('Master sheet'!A495,Westminster_Parliamentary_Const!$A$2:$C$651,2,FALSE)</f>
        <v>E14000678</v>
      </c>
      <c r="C451" s="120">
        <f>VLOOKUP(B451,'Master sheet'!$B$3:$Z$634,9,FALSE)</f>
        <v>6.3071136154403656E-2</v>
      </c>
      <c r="D451" s="121">
        <f>VLOOKUP(B451,'Master sheet'!$B$3:$Z$634,10,FALSE)</f>
        <v>-1.2656265963597859</v>
      </c>
      <c r="E451" s="120">
        <f>VLOOKUP(B451,'Master sheet'!$B$3:$Z$634,16,FALSE)</f>
        <v>0.6537915399438029</v>
      </c>
      <c r="F451" s="121">
        <f>VLOOKUP(B451,'Master sheet'!$B$3:$Z$634,17,FALSE)</f>
        <v>0.71867893925738124</v>
      </c>
      <c r="G451" s="120">
        <f>VLOOKUP(B451,'Master sheet'!$B$3:$Z$634,21,FALSE)</f>
        <v>0.1944922547332186</v>
      </c>
      <c r="H451" s="121">
        <f>VLOOKUP(B451,'Master sheet'!$B$3:$Z$634,22,FALSE)</f>
        <v>0.8718828028307829</v>
      </c>
      <c r="I451" s="120">
        <f>VLOOKUP(B451,'Master sheet'!$B$3:$Z$634,24,FALSE)</f>
        <v>2.7490942028985499E-2</v>
      </c>
      <c r="J451" s="121">
        <f>-VLOOKUP(B451,'Master sheet'!$B$3:$Z$634,25,FALSE)</f>
        <v>-0.33517453229431438</v>
      </c>
      <c r="K451" s="185" t="str">
        <f>VLOOKUP(B451,RUC_PCON_2011_EN_LU!$A$2:$N$534,14)</f>
        <v>Predominantly Rural</v>
      </c>
      <c r="L451" s="185" t="str">
        <f>VLOOKUP(B451,'City and Town classifications'!$A$3:$G$634,4,FALSE)</f>
        <v>Village or smaller</v>
      </c>
      <c r="M451" s="188">
        <f t="shared" si="59"/>
        <v>3</v>
      </c>
      <c r="N451" s="188" t="str">
        <f>VLOOKUP(A451,'BRES data'!$A$11:$AB$643,28,FALSE)</f>
        <v>High</v>
      </c>
      <c r="O451" s="188" t="str">
        <f>IF(ISNUMBER(MATCH(A451,'Red Wall MP List'!$A$3:$A$52,0)),"Yes","No")</f>
        <v>No</v>
      </c>
      <c r="P451" s="121"/>
      <c r="Q451" s="121">
        <f t="shared" ref="Q451:Q514" si="61">AVERAGE(D451,AVERAGE(F451,H451),J451)</f>
        <v>-0.26850675253667272</v>
      </c>
      <c r="R451" s="121">
        <f t="shared" ref="R451:R514" si="62">Q451-MIN($Q$4:$Q$635)</f>
        <v>0.99892776941670802</v>
      </c>
      <c r="S451" s="186">
        <f t="shared" si="60"/>
        <v>78.988846020609273</v>
      </c>
      <c r="T451" s="121"/>
      <c r="U451" s="121"/>
      <c r="V451" s="121"/>
      <c r="W451" s="121"/>
      <c r="X451" s="121"/>
      <c r="Y451" s="121"/>
      <c r="Z451" s="121"/>
      <c r="AA451" s="121"/>
      <c r="AB451" s="121"/>
      <c r="AC451" s="121"/>
      <c r="AD451" s="121"/>
      <c r="AE451" s="145">
        <f t="shared" ref="AE451:AE514" si="63">AVERAGE(D451,F451,H451,J451)</f>
        <v>-2.5598466414840371E-3</v>
      </c>
      <c r="AF451" s="121">
        <f t="shared" ref="AF451:AF514" si="64">AE451-MIN($AE$3:$AE$634)</f>
        <v>1.2066932411190598</v>
      </c>
      <c r="AG451" s="186">
        <f t="shared" ref="AG451:AG514" si="65">100*(AF451/AVERAGE($AF$3:$AF$634))</f>
        <v>99.788311754801782</v>
      </c>
    </row>
    <row r="452" spans="1:33">
      <c r="A452" s="209" t="str">
        <f>'Master sheet'!A305</f>
        <v>Saffron Walden</v>
      </c>
      <c r="B452" s="142" t="str">
        <f>VLOOKUP('Master sheet'!A305,Westminster_Parliamentary_Const!$A$2:$C$651,2,FALSE)</f>
        <v>E14000910</v>
      </c>
      <c r="C452" s="120">
        <f>VLOOKUP(B452,'Master sheet'!$B$3:$Z$634,9,FALSE)</f>
        <v>7.0944874613556877E-2</v>
      </c>
      <c r="D452" s="121">
        <f>VLOOKUP(B452,'Master sheet'!$B$3:$Z$634,10,FALSE)</f>
        <v>-0.96801789064659804</v>
      </c>
      <c r="E452" s="120">
        <f>VLOOKUP(B452,'Master sheet'!$B$3:$Z$634,16,FALSE)</f>
        <v>0.53636870109697121</v>
      </c>
      <c r="F452" s="121">
        <f>VLOOKUP(B452,'Master sheet'!$B$3:$Z$634,17,FALSE)</f>
        <v>0.32838680508115575</v>
      </c>
      <c r="G452" s="120">
        <f>VLOOKUP(B452,'Master sheet'!$B$3:$Z$634,21,FALSE)</f>
        <v>0.19613670133729569</v>
      </c>
      <c r="H452" s="121">
        <f>VLOOKUP(B452,'Master sheet'!$B$3:$Z$634,22,FALSE)</f>
        <v>0.91894219490859075</v>
      </c>
      <c r="I452" s="120">
        <f>VLOOKUP(B452,'Master sheet'!$B$3:$Z$634,24,FALSE)</f>
        <v>2.8716169326856278E-2</v>
      </c>
      <c r="J452" s="121">
        <f>-VLOOKUP(B452,'Master sheet'!$B$3:$Z$634,25,FALSE)</f>
        <v>-0.46419504694973196</v>
      </c>
      <c r="K452" s="185" t="str">
        <f>VLOOKUP(B452,RUC_PCON_2011_EN_LU!$A$2:$N$534,14)</f>
        <v>Predominantly Rural</v>
      </c>
      <c r="L452" s="185" t="str">
        <f>VLOOKUP(B452,'City and Town classifications'!$A$3:$G$634,4,FALSE)</f>
        <v>Village or smaller</v>
      </c>
      <c r="M452" s="188">
        <f t="shared" ref="M452:M515" si="66">IF(L452="Core City (London)",1,IF(L452="Core City (outside London)",1,IF(L452="Large Town in Conurbation",2,IF(L452="Medium Town in Conurbation",2,IF(L452="Other City",2,3)))))</f>
        <v>3</v>
      </c>
      <c r="N452" s="188" t="str">
        <f>VLOOKUP(A452,'BRES data'!$A$11:$AB$643,28,FALSE)</f>
        <v>High</v>
      </c>
      <c r="O452" s="188" t="str">
        <f>IF(ISNUMBER(MATCH(A452,'Red Wall MP List'!$A$3:$A$52,0)),"Yes","No")</f>
        <v>No</v>
      </c>
      <c r="P452" s="121"/>
      <c r="Q452" s="121">
        <f t="shared" si="61"/>
        <v>-0.26951614586715222</v>
      </c>
      <c r="R452" s="121">
        <f t="shared" si="62"/>
        <v>0.99791837608622846</v>
      </c>
      <c r="S452" s="186">
        <f t="shared" si="60"/>
        <v>78.909029624673025</v>
      </c>
      <c r="T452" s="121"/>
      <c r="U452" s="121"/>
      <c r="V452" s="121"/>
      <c r="W452" s="121"/>
      <c r="X452" s="121"/>
      <c r="Y452" s="121"/>
      <c r="Z452" s="121"/>
      <c r="AA452" s="121"/>
      <c r="AB452" s="121"/>
      <c r="AC452" s="121"/>
      <c r="AD452" s="121"/>
      <c r="AE452" s="145">
        <f t="shared" si="63"/>
        <v>-4.622098440164589E-2</v>
      </c>
      <c r="AF452" s="121">
        <f t="shared" si="64"/>
        <v>1.163032103358898</v>
      </c>
      <c r="AG452" s="186">
        <f t="shared" si="65"/>
        <v>96.177724508667936</v>
      </c>
    </row>
    <row r="453" spans="1:33">
      <c r="A453" s="209" t="str">
        <f>'Master sheet'!A368</f>
        <v>Ilford North</v>
      </c>
      <c r="B453" s="142" t="str">
        <f>VLOOKUP('Master sheet'!A368,Westminster_Parliamentary_Const!$A$2:$C$651,2,FALSE)</f>
        <v>E14000759</v>
      </c>
      <c r="C453" s="120">
        <f>VLOOKUP(B453,'Master sheet'!$B$3:$Z$634,9,FALSE)</f>
        <v>8.6301000208910517E-2</v>
      </c>
      <c r="D453" s="121">
        <f>VLOOKUP(B453,'Master sheet'!$B$3:$Z$634,10,FALSE)</f>
        <v>-0.38759263434543206</v>
      </c>
      <c r="E453" s="120">
        <f>VLOOKUP(B453,'Master sheet'!$B$3:$Z$634,16,FALSE)</f>
        <v>0.25081661391407278</v>
      </c>
      <c r="F453" s="121">
        <f>VLOOKUP(B453,'Master sheet'!$B$3:$Z$634,17,FALSE)</f>
        <v>-0.62073633501312042</v>
      </c>
      <c r="G453" s="120">
        <f>VLOOKUP(B453,'Master sheet'!$B$3:$Z$634,21,FALSE)</f>
        <v>0.20685840707964601</v>
      </c>
      <c r="H453" s="121">
        <f>VLOOKUP(B453,'Master sheet'!$B$3:$Z$634,22,FALSE)</f>
        <v>1.2257669668538742</v>
      </c>
      <c r="I453" s="120">
        <f>VLOOKUP(B453,'Master sheet'!$B$3:$Z$634,24,FALSE)</f>
        <v>3.1265367883487771E-2</v>
      </c>
      <c r="J453" s="121">
        <f>-VLOOKUP(B453,'Master sheet'!$B$3:$Z$634,25,FALSE)</f>
        <v>-0.73263414417439321</v>
      </c>
      <c r="K453" s="185" t="str">
        <f>VLOOKUP(B453,RUC_PCON_2011_EN_LU!$A$2:$N$534,14)</f>
        <v>Predominantly Urban</v>
      </c>
      <c r="L453" s="185" t="str">
        <f>VLOOKUP(B453,'City and Town classifications'!$A$3:$G$634,4,FALSE)</f>
        <v>Core City (London)</v>
      </c>
      <c r="M453" s="188">
        <f t="shared" si="66"/>
        <v>1</v>
      </c>
      <c r="N453" s="188" t="str">
        <f>VLOOKUP(A453,'BRES data'!$A$11:$AB$643,28,FALSE)</f>
        <v>Low</v>
      </c>
      <c r="O453" s="188" t="str">
        <f>IF(ISNUMBER(MATCH(A453,'Red Wall MP List'!$A$3:$A$52,0)),"Yes","No")</f>
        <v>No</v>
      </c>
      <c r="P453" s="121"/>
      <c r="Q453" s="121">
        <f t="shared" si="61"/>
        <v>-0.27257048753314944</v>
      </c>
      <c r="R453" s="121">
        <f t="shared" si="62"/>
        <v>0.9948640344202313</v>
      </c>
      <c r="S453" s="186">
        <f t="shared" si="60"/>
        <v>78.667511738259023</v>
      </c>
      <c r="T453" s="121"/>
      <c r="U453" s="121"/>
      <c r="V453" s="121"/>
      <c r="W453" s="121"/>
      <c r="X453" s="121"/>
      <c r="Y453" s="121"/>
      <c r="Z453" s="121"/>
      <c r="AA453" s="121"/>
      <c r="AB453" s="121"/>
      <c r="AC453" s="121"/>
      <c r="AD453" s="121"/>
      <c r="AE453" s="145">
        <f t="shared" si="63"/>
        <v>-0.12879903666976786</v>
      </c>
      <c r="AF453" s="121">
        <f t="shared" si="64"/>
        <v>1.0804540510907761</v>
      </c>
      <c r="AG453" s="186">
        <f t="shared" si="65"/>
        <v>89.348876759264968</v>
      </c>
    </row>
    <row r="454" spans="1:33" ht="29">
      <c r="A454" s="209" t="str">
        <f>'Master sheet'!A130</f>
        <v>Keighley</v>
      </c>
      <c r="B454" s="142" t="str">
        <f>VLOOKUP('Master sheet'!A130,Westminster_Parliamentary_Const!$A$2:$C$651,2,FALSE)</f>
        <v>E14000766</v>
      </c>
      <c r="C454" s="120">
        <f>VLOOKUP(B454,'Master sheet'!$B$3:$Z$634,9,FALSE)</f>
        <v>7.7159571352163614E-2</v>
      </c>
      <c r="D454" s="121">
        <f>VLOOKUP(B454,'Master sheet'!$B$3:$Z$634,10,FALSE)</f>
        <v>-0.73311704114903531</v>
      </c>
      <c r="E454" s="120">
        <f>VLOOKUP(B454,'Master sheet'!$B$3:$Z$634,16,FALSE)</f>
        <v>0.37962643192845474</v>
      </c>
      <c r="F454" s="121">
        <f>VLOOKUP(B454,'Master sheet'!$B$3:$Z$634,17,FALSE)</f>
        <v>-0.19259595559969217</v>
      </c>
      <c r="G454" s="120">
        <f>VLOOKUP(B454,'Master sheet'!$B$3:$Z$634,21,FALSE)</f>
        <v>0.1378299120234604</v>
      </c>
      <c r="H454" s="121">
        <f>VLOOKUP(B454,'Master sheet'!$B$3:$Z$634,22,FALSE)</f>
        <v>-0.74963254161066706</v>
      </c>
      <c r="I454" s="120">
        <f>VLOOKUP(B454,'Master sheet'!$B$3:$Z$634,24,FALSE)</f>
        <v>2.0681818181818024E-2</v>
      </c>
      <c r="J454" s="121">
        <f>-VLOOKUP(B454,'Master sheet'!$B$3:$Z$634,25,FALSE)</f>
        <v>0.38184888421030155</v>
      </c>
      <c r="K454" s="185" t="str">
        <f>VLOOKUP(B454,RUC_PCON_2011_EN_LU!$A$2:$N$534,14)</f>
        <v>Urban with Significant Rural</v>
      </c>
      <c r="L454" s="185" t="str">
        <f>VLOOKUP(B454,'City and Town classifications'!$A$3:$G$634,4,FALSE)</f>
        <v>Medium Town</v>
      </c>
      <c r="M454" s="188">
        <f t="shared" si="66"/>
        <v>3</v>
      </c>
      <c r="N454" s="188" t="str">
        <f>VLOOKUP(A454,'BRES data'!$A$11:$AB$643,28,FALSE)</f>
        <v>Mid</v>
      </c>
      <c r="O454" s="188" t="str">
        <f>IF(ISNUMBER(MATCH(A454,'Red Wall MP List'!$A$3:$A$52,0)),"Yes","No")</f>
        <v>Yes</v>
      </c>
      <c r="P454" s="121"/>
      <c r="Q454" s="121">
        <f t="shared" si="61"/>
        <v>-0.27412746851463776</v>
      </c>
      <c r="R454" s="121">
        <f t="shared" si="62"/>
        <v>0.99330705343874293</v>
      </c>
      <c r="S454" s="186">
        <f t="shared" si="60"/>
        <v>78.54439559836473</v>
      </c>
      <c r="T454" s="121"/>
      <c r="U454" s="121"/>
      <c r="V454" s="121"/>
      <c r="W454" s="121"/>
      <c r="X454" s="121"/>
      <c r="Y454" s="121"/>
      <c r="Z454" s="121"/>
      <c r="AA454" s="121"/>
      <c r="AB454" s="121"/>
      <c r="AC454" s="121"/>
      <c r="AD454" s="121"/>
      <c r="AE454" s="145">
        <f t="shared" si="63"/>
        <v>-0.32337416353727322</v>
      </c>
      <c r="AF454" s="121">
        <f t="shared" si="64"/>
        <v>0.88587892422327064</v>
      </c>
      <c r="AG454" s="186">
        <f t="shared" si="65"/>
        <v>73.25835535916292</v>
      </c>
    </row>
    <row r="455" spans="1:33">
      <c r="A455" s="209" t="str">
        <f>'Master sheet'!A400</f>
        <v>Aylesbury</v>
      </c>
      <c r="B455" s="142" t="str">
        <f>VLOOKUP('Master sheet'!A400,Westminster_Parliamentary_Const!$A$2:$C$651,2,FALSE)</f>
        <v>E14000538</v>
      </c>
      <c r="C455" s="120">
        <f>VLOOKUP(B455,'Master sheet'!$B$3:$Z$634,9,FALSE)</f>
        <v>9.5863515237642527E-2</v>
      </c>
      <c r="D455" s="121">
        <f>VLOOKUP(B455,'Master sheet'!$B$3:$Z$634,10,FALSE)</f>
        <v>-2.6152165395704856E-2</v>
      </c>
      <c r="E455" s="120">
        <f>VLOOKUP(B455,'Master sheet'!$B$3:$Z$634,16,FALSE)</f>
        <v>0.18312379684335031</v>
      </c>
      <c r="F455" s="121">
        <f>VLOOKUP(B455,'Master sheet'!$B$3:$Z$634,17,FALSE)</f>
        <v>-0.84573493241030773</v>
      </c>
      <c r="G455" s="120">
        <f>VLOOKUP(B455,'Master sheet'!$B$3:$Z$634,21,FALSE)</f>
        <v>0.18465909090909091</v>
      </c>
      <c r="H455" s="121">
        <f>VLOOKUP(B455,'Master sheet'!$B$3:$Z$634,22,FALSE)</f>
        <v>0.59048557739478469</v>
      </c>
      <c r="I455" s="120">
        <f>VLOOKUP(B455,'Master sheet'!$B$3:$Z$634,24,FALSE)</f>
        <v>3.0745598275242703E-2</v>
      </c>
      <c r="J455" s="121">
        <f>-VLOOKUP(B455,'Master sheet'!$B$3:$Z$634,25,FALSE)</f>
        <v>-0.67790067351587691</v>
      </c>
      <c r="K455" s="185" t="str">
        <f>VLOOKUP(B455,RUC_PCON_2011_EN_LU!$A$2:$N$534,14)</f>
        <v>Predominantly Urban</v>
      </c>
      <c r="L455" s="185" t="str">
        <f>VLOOKUP(B455,'City and Town classifications'!$A$3:$G$634,4,FALSE)</f>
        <v>Large Town</v>
      </c>
      <c r="M455" s="188">
        <f t="shared" si="66"/>
        <v>3</v>
      </c>
      <c r="N455" s="188" t="str">
        <f>VLOOKUP(A455,'BRES data'!$A$11:$AB$643,28,FALSE)</f>
        <v>Very high</v>
      </c>
      <c r="O455" s="188" t="str">
        <f>IF(ISNUMBER(MATCH(A455,'Red Wall MP List'!$A$3:$A$52,0)),"Yes","No")</f>
        <v>No</v>
      </c>
      <c r="P455" s="121"/>
      <c r="Q455" s="121">
        <f t="shared" si="61"/>
        <v>-0.27722583880644774</v>
      </c>
      <c r="R455" s="121">
        <f t="shared" si="62"/>
        <v>0.990208683146933</v>
      </c>
      <c r="S455" s="186">
        <f t="shared" si="60"/>
        <v>78.299396208631563</v>
      </c>
      <c r="T455" s="121"/>
      <c r="U455" s="121"/>
      <c r="V455" s="121"/>
      <c r="W455" s="121"/>
      <c r="X455" s="121"/>
      <c r="Y455" s="121"/>
      <c r="Z455" s="121"/>
      <c r="AA455" s="121"/>
      <c r="AB455" s="121"/>
      <c r="AC455" s="121"/>
      <c r="AD455" s="121"/>
      <c r="AE455" s="145">
        <f t="shared" si="63"/>
        <v>-0.2398255484817762</v>
      </c>
      <c r="AF455" s="121">
        <f t="shared" si="64"/>
        <v>0.96942753927876768</v>
      </c>
      <c r="AG455" s="186">
        <f t="shared" si="65"/>
        <v>80.167464453126328</v>
      </c>
    </row>
    <row r="456" spans="1:33" ht="29">
      <c r="A456" s="209" t="str">
        <f>'Master sheet'!A471</f>
        <v>Tunbridge Wells</v>
      </c>
      <c r="B456" s="142" t="str">
        <f>VLOOKUP('Master sheet'!A471,Westminster_Parliamentary_Const!$A$2:$C$651,2,FALSE)</f>
        <v>E14001004</v>
      </c>
      <c r="C456" s="120">
        <f>VLOOKUP(B456,'Master sheet'!$B$3:$Z$634,9,FALSE)</f>
        <v>6.3752311803215167E-2</v>
      </c>
      <c r="D456" s="121">
        <f>VLOOKUP(B456,'Master sheet'!$B$3:$Z$634,10,FALSE)</f>
        <v>-1.239879766660297</v>
      </c>
      <c r="E456" s="120">
        <f>VLOOKUP(B456,'Master sheet'!$B$3:$Z$634,16,FALSE)</f>
        <v>0.8477922237187836</v>
      </c>
      <c r="F456" s="121">
        <f>VLOOKUP(B456,'Master sheet'!$B$3:$Z$634,17,FALSE)</f>
        <v>1.3635018855067962</v>
      </c>
      <c r="G456" s="120">
        <f>VLOOKUP(B456,'Master sheet'!$B$3:$Z$634,21,FALSE)</f>
        <v>0.18210862619808307</v>
      </c>
      <c r="H456" s="121">
        <f>VLOOKUP(B456,'Master sheet'!$B$3:$Z$634,22,FALSE)</f>
        <v>0.51749851991395424</v>
      </c>
      <c r="I456" s="120">
        <f>VLOOKUP(B456,'Master sheet'!$B$3:$Z$634,24,FALSE)</f>
        <v>2.9654104284976723E-2</v>
      </c>
      <c r="J456" s="121">
        <f>-VLOOKUP(B456,'Master sheet'!$B$3:$Z$634,25,FALSE)</f>
        <v>-0.56296272150310311</v>
      </c>
      <c r="K456" s="185" t="str">
        <f>VLOOKUP(B456,RUC_PCON_2011_EN_LU!$A$2:$N$534,14)</f>
        <v>Urban with Significant Rural</v>
      </c>
      <c r="L456" s="185" t="str">
        <f>VLOOKUP(B456,'City and Town classifications'!$A$3:$G$634,4,FALSE)</f>
        <v>Medium Town</v>
      </c>
      <c r="M456" s="188">
        <f t="shared" si="66"/>
        <v>3</v>
      </c>
      <c r="N456" s="188" t="str">
        <f>VLOOKUP(A456,'BRES data'!$A$11:$AB$643,28,FALSE)</f>
        <v>Very high</v>
      </c>
      <c r="O456" s="188" t="str">
        <f>IF(ISNUMBER(MATCH(A456,'Red Wall MP List'!$A$3:$A$52,0)),"Yes","No")</f>
        <v>No</v>
      </c>
      <c r="P456" s="121"/>
      <c r="Q456" s="121">
        <f t="shared" si="61"/>
        <v>-0.28744742848434163</v>
      </c>
      <c r="R456" s="121">
        <f t="shared" si="62"/>
        <v>0.97998709346903912</v>
      </c>
      <c r="S456" s="186">
        <f t="shared" si="60"/>
        <v>77.49113799630409</v>
      </c>
      <c r="T456" s="121"/>
      <c r="U456" s="121"/>
      <c r="V456" s="121"/>
      <c r="W456" s="121"/>
      <c r="X456" s="121"/>
      <c r="Y456" s="121"/>
      <c r="Z456" s="121"/>
      <c r="AA456" s="121"/>
      <c r="AB456" s="121"/>
      <c r="AC456" s="121"/>
      <c r="AD456" s="121"/>
      <c r="AE456" s="145">
        <f t="shared" si="63"/>
        <v>1.9539479314337582E-2</v>
      </c>
      <c r="AF456" s="121">
        <f t="shared" si="64"/>
        <v>1.2287925670748814</v>
      </c>
      <c r="AG456" s="186">
        <f t="shared" si="65"/>
        <v>101.61583042558293</v>
      </c>
    </row>
    <row r="457" spans="1:33">
      <c r="A457" s="209" t="str">
        <f>'Master sheet'!A442</f>
        <v>Milton Keynes North</v>
      </c>
      <c r="B457" s="142" t="str">
        <f>VLOOKUP('Master sheet'!A442,Westminster_Parliamentary_Const!$A$2:$C$651,2,FALSE)</f>
        <v>E14000821</v>
      </c>
      <c r="C457" s="120">
        <f>VLOOKUP(B457,'Master sheet'!$B$3:$Z$634,9,FALSE)</f>
        <v>6.3624955631007035E-2</v>
      </c>
      <c r="D457" s="121">
        <f>VLOOKUP(B457,'Master sheet'!$B$3:$Z$634,10,FALSE)</f>
        <v>-1.244693528988329</v>
      </c>
      <c r="E457" s="120">
        <f>VLOOKUP(B457,'Master sheet'!$B$3:$Z$634,16,FALSE)</f>
        <v>0.8738219090308853</v>
      </c>
      <c r="F457" s="121">
        <f>VLOOKUP(B457,'Master sheet'!$B$3:$Z$634,17,FALSE)</f>
        <v>1.4500198196000738</v>
      </c>
      <c r="G457" s="120">
        <f>VLOOKUP(B457,'Master sheet'!$B$3:$Z$634,21,FALSE)</f>
        <v>0.15935334872979215</v>
      </c>
      <c r="H457" s="121">
        <f>VLOOKUP(B457,'Master sheet'!$B$3:$Z$634,22,FALSE)</f>
        <v>-0.13369290312443816</v>
      </c>
      <c r="I457" s="120">
        <f>VLOOKUP(B457,'Master sheet'!$B$3:$Z$634,24,FALSE)</f>
        <v>2.7084736978491897E-2</v>
      </c>
      <c r="J457" s="121">
        <f>-VLOOKUP(B457,'Master sheet'!$B$3:$Z$634,25,FALSE)</f>
        <v>-0.2923997877539411</v>
      </c>
      <c r="K457" s="185" t="str">
        <f>VLOOKUP(B457,RUC_PCON_2011_EN_LU!$A$2:$N$534,14)</f>
        <v>Predominantly Urban</v>
      </c>
      <c r="L457" s="185" t="str">
        <f>VLOOKUP(B457,'City and Town classifications'!$A$3:$G$634,4,FALSE)</f>
        <v>Other City</v>
      </c>
      <c r="M457" s="188">
        <f t="shared" si="66"/>
        <v>2</v>
      </c>
      <c r="N457" s="188" t="str">
        <f>VLOOKUP(A457,'BRES data'!$A$11:$AB$643,28,FALSE)</f>
        <v>Mid</v>
      </c>
      <c r="O457" s="188" t="str">
        <f>IF(ISNUMBER(MATCH(A457,'Red Wall MP List'!$A$3:$A$52,0)),"Yes","No")</f>
        <v>No</v>
      </c>
      <c r="P457" s="121"/>
      <c r="Q457" s="121">
        <f t="shared" si="61"/>
        <v>-0.29297661950148407</v>
      </c>
      <c r="R457" s="121">
        <f t="shared" si="62"/>
        <v>0.97445790245189667</v>
      </c>
      <c r="S457" s="186">
        <f t="shared" ref="S457:S520" si="67">100*(R457/AVERAGE($R$4:$R$635))</f>
        <v>77.053924785055983</v>
      </c>
      <c r="T457" s="121"/>
      <c r="U457" s="121"/>
      <c r="V457" s="121"/>
      <c r="W457" s="121"/>
      <c r="X457" s="121"/>
      <c r="Y457" s="121"/>
      <c r="Z457" s="121"/>
      <c r="AA457" s="121"/>
      <c r="AB457" s="121"/>
      <c r="AC457" s="121"/>
      <c r="AD457" s="121"/>
      <c r="AE457" s="145">
        <f t="shared" si="63"/>
        <v>-5.5191600066658617E-2</v>
      </c>
      <c r="AF457" s="121">
        <f t="shared" si="64"/>
        <v>1.1540614876938853</v>
      </c>
      <c r="AG457" s="186">
        <f t="shared" si="65"/>
        <v>95.435893393592963</v>
      </c>
    </row>
    <row r="458" spans="1:33">
      <c r="A458" s="209" t="str">
        <f>'Master sheet'!A392</f>
        <v>Vauxhall</v>
      </c>
      <c r="B458" s="142" t="str">
        <f>VLOOKUP('Master sheet'!A392,Westminster_Parliamentary_Const!$A$2:$C$651,2,FALSE)</f>
        <v>E14001008</v>
      </c>
      <c r="C458" s="120">
        <f>VLOOKUP(B458,'Master sheet'!$B$3:$Z$634,9,FALSE)</f>
        <v>0.14150103831140623</v>
      </c>
      <c r="D458" s="121">
        <f>VLOOKUP(B458,'Master sheet'!$B$3:$Z$634,10,FALSE)</f>
        <v>1.6988383514215448</v>
      </c>
      <c r="E458" s="120">
        <f>VLOOKUP(B458,'Master sheet'!$B$3:$Z$634,16,FALSE)</f>
        <v>9.9655657583796561E-2</v>
      </c>
      <c r="F458" s="121">
        <f>VLOOKUP(B458,'Master sheet'!$B$3:$Z$634,17,FALSE)</f>
        <v>-1.1231678281506634</v>
      </c>
      <c r="G458" s="120">
        <f>VLOOKUP(B458,'Master sheet'!$B$3:$Z$634,21,FALSE)</f>
        <v>0.16483516483516483</v>
      </c>
      <c r="H458" s="121">
        <f>VLOOKUP(B458,'Master sheet'!$B$3:$Z$634,22,FALSE)</f>
        <v>2.3181107111945265E-2</v>
      </c>
      <c r="I458" s="120">
        <f>VLOOKUP(B458,'Master sheet'!$B$3:$Z$634,24,FALSE)</f>
        <v>4.356971729755621E-2</v>
      </c>
      <c r="J458" s="121">
        <f>-VLOOKUP(B458,'Master sheet'!$B$3:$Z$634,25,FALSE)</f>
        <v>-2.0283231127943417</v>
      </c>
      <c r="K458" s="185" t="str">
        <f>VLOOKUP(B458,RUC_PCON_2011_EN_LU!$A$2:$N$534,14)</f>
        <v>Predominantly Urban</v>
      </c>
      <c r="L458" s="185" t="str">
        <f>VLOOKUP(B458,'City and Town classifications'!$A$3:$G$634,4,FALSE)</f>
        <v>Core City (London)</v>
      </c>
      <c r="M458" s="188">
        <f t="shared" si="66"/>
        <v>1</v>
      </c>
      <c r="N458" s="188" t="str">
        <f>VLOOKUP(A458,'BRES data'!$A$11:$AB$643,28,FALSE)</f>
        <v>Mid</v>
      </c>
      <c r="O458" s="188" t="str">
        <f>IF(ISNUMBER(MATCH(A458,'Red Wall MP List'!$A$3:$A$52,0)),"Yes","No")</f>
        <v>No</v>
      </c>
      <c r="P458" s="121"/>
      <c r="Q458" s="121">
        <f t="shared" si="61"/>
        <v>-0.29315937396405206</v>
      </c>
      <c r="R458" s="121">
        <f t="shared" si="62"/>
        <v>0.97427514798932857</v>
      </c>
      <c r="S458" s="186">
        <f t="shared" si="67"/>
        <v>77.03947372608522</v>
      </c>
      <c r="T458" s="121"/>
      <c r="U458" s="121"/>
      <c r="V458" s="121"/>
      <c r="W458" s="121"/>
      <c r="X458" s="121"/>
      <c r="Y458" s="121"/>
      <c r="Z458" s="121"/>
      <c r="AA458" s="121"/>
      <c r="AB458" s="121"/>
      <c r="AC458" s="121"/>
      <c r="AD458" s="121"/>
      <c r="AE458" s="145">
        <f t="shared" si="63"/>
        <v>-0.35736787060287878</v>
      </c>
      <c r="AF458" s="121">
        <f t="shared" si="64"/>
        <v>0.85188521715766508</v>
      </c>
      <c r="AG458" s="186">
        <f t="shared" si="65"/>
        <v>70.447222817127439</v>
      </c>
    </row>
    <row r="459" spans="1:33">
      <c r="A459" s="209" t="str">
        <f>'Master sheet'!A95</f>
        <v>Warrington North</v>
      </c>
      <c r="B459" s="142" t="str">
        <f>VLOOKUP('Master sheet'!A95,Westminster_Parliamentary_Const!$A$2:$C$651,2,FALSE)</f>
        <v>E14001017</v>
      </c>
      <c r="C459" s="120">
        <f>VLOOKUP(B459,'Master sheet'!$B$3:$Z$634,9,FALSE)</f>
        <v>9.253751407511332E-2</v>
      </c>
      <c r="D459" s="121">
        <f>VLOOKUP(B459,'Master sheet'!$B$3:$Z$634,10,FALSE)</f>
        <v>-0.15186714898525744</v>
      </c>
      <c r="E459" s="120">
        <f>VLOOKUP(B459,'Master sheet'!$B$3:$Z$634,16,FALSE)</f>
        <v>0.28357669726126167</v>
      </c>
      <c r="F459" s="121">
        <f>VLOOKUP(B459,'Master sheet'!$B$3:$Z$634,17,FALSE)</f>
        <v>-0.51184778342526738</v>
      </c>
      <c r="G459" s="120">
        <f>VLOOKUP(B459,'Master sheet'!$B$3:$Z$634,21,FALSE)</f>
        <v>0.14982578397212543</v>
      </c>
      <c r="H459" s="121">
        <f>VLOOKUP(B459,'Master sheet'!$B$3:$Z$634,22,FALSE)</f>
        <v>-0.40634475108722251</v>
      </c>
      <c r="I459" s="120">
        <f>VLOOKUP(B459,'Master sheet'!$B$3:$Z$634,24,FALSE)</f>
        <v>2.6862606787365628E-2</v>
      </c>
      <c r="J459" s="121">
        <f>-VLOOKUP(B459,'Master sheet'!$B$3:$Z$634,25,FALSE)</f>
        <v>-0.26900873890168148</v>
      </c>
      <c r="K459" s="185" t="str">
        <f>VLOOKUP(B459,RUC_PCON_2011_EN_LU!$A$2:$N$534,14)</f>
        <v>Predominantly Urban</v>
      </c>
      <c r="L459" s="185" t="str">
        <f>VLOOKUP(B459,'City and Town classifications'!$A$3:$G$634,4,FALSE)</f>
        <v>Large Town</v>
      </c>
      <c r="M459" s="188">
        <f t="shared" si="66"/>
        <v>3</v>
      </c>
      <c r="N459" s="188" t="str">
        <f>VLOOKUP(A459,'BRES data'!$A$11:$AB$643,28,FALSE)</f>
        <v>Very low</v>
      </c>
      <c r="O459" s="188" t="str">
        <f>IF(ISNUMBER(MATCH(A459,'Red Wall MP List'!$A$3:$A$52,0)),"Yes","No")</f>
        <v>No</v>
      </c>
      <c r="P459" s="121"/>
      <c r="Q459" s="121">
        <f t="shared" si="61"/>
        <v>-0.29332405171439463</v>
      </c>
      <c r="R459" s="121">
        <f t="shared" si="62"/>
        <v>0.974110470238986</v>
      </c>
      <c r="S459" s="186">
        <f t="shared" si="67"/>
        <v>77.026452058390035</v>
      </c>
      <c r="T459" s="121"/>
      <c r="U459" s="121"/>
      <c r="V459" s="121"/>
      <c r="W459" s="121"/>
      <c r="X459" s="121"/>
      <c r="Y459" s="121"/>
      <c r="Z459" s="121"/>
      <c r="AA459" s="121"/>
      <c r="AB459" s="121"/>
      <c r="AC459" s="121"/>
      <c r="AD459" s="121"/>
      <c r="AE459" s="145">
        <f t="shared" si="63"/>
        <v>-0.33476710559985723</v>
      </c>
      <c r="AF459" s="121">
        <f t="shared" si="64"/>
        <v>0.87448598216068663</v>
      </c>
      <c r="AG459" s="186">
        <f t="shared" si="65"/>
        <v>72.316208328247924</v>
      </c>
    </row>
    <row r="460" spans="1:33">
      <c r="A460" s="209" t="str">
        <f>'Master sheet'!A359</f>
        <v>Hammersmith</v>
      </c>
      <c r="B460" s="142" t="str">
        <f>VLOOKUP('Master sheet'!A359,Westminster_Parliamentary_Const!$A$2:$C$651,2,FALSE)</f>
        <v>E14000726</v>
      </c>
      <c r="C460" s="120">
        <f>VLOOKUP(B460,'Master sheet'!$B$3:$Z$634,9,FALSE)</f>
        <v>0.12161662695344609</v>
      </c>
      <c r="D460" s="121">
        <f>VLOOKUP(B460,'Master sheet'!$B$3:$Z$634,10,FALSE)</f>
        <v>0.94725459501270448</v>
      </c>
      <c r="E460" s="120">
        <f>VLOOKUP(B460,'Master sheet'!$B$3:$Z$634,16,FALSE)</f>
        <v>0.44855518858607868</v>
      </c>
      <c r="F460" s="121">
        <f>VLOOKUP(B460,'Master sheet'!$B$3:$Z$634,17,FALSE)</f>
        <v>3.6510679925528221E-2</v>
      </c>
      <c r="G460" s="120">
        <f>VLOOKUP(B460,'Master sheet'!$B$3:$Z$634,21,FALSE)</f>
        <v>0.16337719298245615</v>
      </c>
      <c r="H460" s="121">
        <f>VLOOKUP(B460,'Master sheet'!$B$3:$Z$634,22,FALSE)</f>
        <v>-1.8541907113580548E-2</v>
      </c>
      <c r="I460" s="120">
        <f>VLOOKUP(B460,'Master sheet'!$B$3:$Z$634,24,FALSE)</f>
        <v>4.1844199357810918E-2</v>
      </c>
      <c r="J460" s="121">
        <f>-VLOOKUP(B460,'Master sheet'!$B$3:$Z$634,25,FALSE)</f>
        <v>-1.8466203275070903</v>
      </c>
      <c r="K460" s="185" t="str">
        <f>VLOOKUP(B460,RUC_PCON_2011_EN_LU!$A$2:$N$534,14)</f>
        <v>Predominantly Urban</v>
      </c>
      <c r="L460" s="185" t="str">
        <f>VLOOKUP(B460,'City and Town classifications'!$A$3:$G$634,4,FALSE)</f>
        <v>Core City (London)</v>
      </c>
      <c r="M460" s="188">
        <f t="shared" si="66"/>
        <v>1</v>
      </c>
      <c r="N460" s="188" t="str">
        <f>VLOOKUP(A460,'BRES data'!$A$11:$AB$643,28,FALSE)</f>
        <v>Low</v>
      </c>
      <c r="O460" s="188" t="str">
        <f>IF(ISNUMBER(MATCH(A460,'Red Wall MP List'!$A$3:$A$52,0)),"Yes","No")</f>
        <v>No</v>
      </c>
      <c r="P460" s="121"/>
      <c r="Q460" s="121">
        <f t="shared" si="61"/>
        <v>-0.29679378202947065</v>
      </c>
      <c r="R460" s="121">
        <f t="shared" si="62"/>
        <v>0.97064073992391009</v>
      </c>
      <c r="S460" s="186">
        <f t="shared" si="67"/>
        <v>76.752087883139808</v>
      </c>
      <c r="T460" s="121"/>
      <c r="U460" s="121"/>
      <c r="V460" s="121"/>
      <c r="W460" s="121"/>
      <c r="X460" s="121"/>
      <c r="Y460" s="121"/>
      <c r="Z460" s="121"/>
      <c r="AA460" s="121"/>
      <c r="AB460" s="121"/>
      <c r="AC460" s="121"/>
      <c r="AD460" s="121"/>
      <c r="AE460" s="145">
        <f t="shared" si="63"/>
        <v>-0.22034923992060951</v>
      </c>
      <c r="AF460" s="121">
        <f t="shared" si="64"/>
        <v>0.98890384783993435</v>
      </c>
      <c r="AG460" s="186">
        <f t="shared" si="65"/>
        <v>81.778070930653328</v>
      </c>
    </row>
    <row r="461" spans="1:33">
      <c r="A461" s="209" t="str">
        <f>'Master sheet'!A443</f>
        <v>Milton Keynes South</v>
      </c>
      <c r="B461" s="142" t="str">
        <f>VLOOKUP('Master sheet'!A443,Westminster_Parliamentary_Const!$A$2:$C$651,2,FALSE)</f>
        <v>E14000822</v>
      </c>
      <c r="C461" s="120">
        <f>VLOOKUP(B461,'Master sheet'!$B$3:$Z$634,9,FALSE)</f>
        <v>8.247571287016954E-2</v>
      </c>
      <c r="D461" s="121">
        <f>VLOOKUP(B461,'Master sheet'!$B$3:$Z$634,10,FALSE)</f>
        <v>-0.53217945543044187</v>
      </c>
      <c r="E461" s="120">
        <f>VLOOKUP(B461,'Master sheet'!$B$3:$Z$634,16,FALSE)</f>
        <v>0.42879891723356445</v>
      </c>
      <c r="F461" s="121">
        <f>VLOOKUP(B461,'Master sheet'!$B$3:$Z$634,17,FALSE)</f>
        <v>-2.9155568525468554E-2</v>
      </c>
      <c r="G461" s="120">
        <f>VLOOKUP(B461,'Master sheet'!$B$3:$Z$634,21,FALSE)</f>
        <v>0.16009557945041816</v>
      </c>
      <c r="H461" s="121">
        <f>VLOOKUP(B461,'Master sheet'!$B$3:$Z$634,22,FALSE)</f>
        <v>-0.11245236761082894</v>
      </c>
      <c r="I461" s="120">
        <f>VLOOKUP(B461,'Master sheet'!$B$3:$Z$634,24,FALSE)</f>
        <v>2.7084157576442669E-2</v>
      </c>
      <c r="J461" s="121">
        <f>-VLOOKUP(B461,'Master sheet'!$B$3:$Z$634,25,FALSE)</f>
        <v>-0.29233877478866216</v>
      </c>
      <c r="K461" s="185" t="str">
        <f>VLOOKUP(B461,RUC_PCON_2011_EN_LU!$A$2:$N$534,14)</f>
        <v>Predominantly Urban</v>
      </c>
      <c r="L461" s="185" t="str">
        <f>VLOOKUP(B461,'City and Town classifications'!$A$3:$G$634,4,FALSE)</f>
        <v>Other City</v>
      </c>
      <c r="M461" s="188">
        <f t="shared" si="66"/>
        <v>2</v>
      </c>
      <c r="N461" s="188" t="str">
        <f>VLOOKUP(A461,'BRES data'!$A$11:$AB$643,28,FALSE)</f>
        <v>Low</v>
      </c>
      <c r="O461" s="188" t="str">
        <f>IF(ISNUMBER(MATCH(A461,'Red Wall MP List'!$A$3:$A$52,0)),"Yes","No")</f>
        <v>No</v>
      </c>
      <c r="P461" s="121"/>
      <c r="Q461" s="121">
        <f t="shared" si="61"/>
        <v>-0.29844073276241762</v>
      </c>
      <c r="R461" s="121">
        <f t="shared" si="62"/>
        <v>0.96899378919096302</v>
      </c>
      <c r="S461" s="186">
        <f t="shared" si="67"/>
        <v>76.621857508300735</v>
      </c>
      <c r="T461" s="121"/>
      <c r="U461" s="121"/>
      <c r="V461" s="121"/>
      <c r="W461" s="121"/>
      <c r="X461" s="121"/>
      <c r="Y461" s="121"/>
      <c r="Z461" s="121"/>
      <c r="AA461" s="121"/>
      <c r="AB461" s="121"/>
      <c r="AC461" s="121"/>
      <c r="AD461" s="121"/>
      <c r="AE461" s="145">
        <f t="shared" si="63"/>
        <v>-0.24153154158885037</v>
      </c>
      <c r="AF461" s="121">
        <f t="shared" si="64"/>
        <v>0.96772154617169348</v>
      </c>
      <c r="AG461" s="186">
        <f t="shared" si="65"/>
        <v>80.026386202068593</v>
      </c>
    </row>
    <row r="462" spans="1:33">
      <c r="A462" s="209" t="str">
        <f>'Master sheet'!A435</f>
        <v>Hove</v>
      </c>
      <c r="B462" s="142" t="str">
        <f>VLOOKUP('Master sheet'!A435,Westminster_Parliamentary_Const!$A$2:$C$651,2,FALSE)</f>
        <v>E14000755</v>
      </c>
      <c r="C462" s="120">
        <f>VLOOKUP(B462,'Master sheet'!$B$3:$Z$634,9,FALSE)</f>
        <v>9.5166796557876257E-2</v>
      </c>
      <c r="D462" s="121">
        <f>VLOOKUP(B462,'Master sheet'!$B$3:$Z$634,10,FALSE)</f>
        <v>-5.2486484932366233E-2</v>
      </c>
      <c r="E462" s="120">
        <f>VLOOKUP(B462,'Master sheet'!$B$3:$Z$634,16,FALSE)</f>
        <v>0.34540832254806414</v>
      </c>
      <c r="F462" s="121">
        <f>VLOOKUP(B462,'Master sheet'!$B$3:$Z$634,17,FALSE)</f>
        <v>-0.30633072022217533</v>
      </c>
      <c r="G462" s="120">
        <f>VLOOKUP(B462,'Master sheet'!$B$3:$Z$634,21,FALSE)</f>
        <v>0.16767189384800965</v>
      </c>
      <c r="H462" s="121">
        <f>VLOOKUP(B462,'Master sheet'!$B$3:$Z$634,22,FALSE)</f>
        <v>0.10436023600733346</v>
      </c>
      <c r="I462" s="120">
        <f>VLOOKUP(B462,'Master sheet'!$B$3:$Z$634,24,FALSE)</f>
        <v>3.1415260639637399E-2</v>
      </c>
      <c r="J462" s="121">
        <f>-VLOOKUP(B462,'Master sheet'!$B$3:$Z$634,25,FALSE)</f>
        <v>-0.74841835056218109</v>
      </c>
      <c r="K462" s="185" t="str">
        <f>VLOOKUP(B462,RUC_PCON_2011_EN_LU!$A$2:$N$534,14)</f>
        <v>Predominantly Urban</v>
      </c>
      <c r="L462" s="185" t="str">
        <f>VLOOKUP(B462,'City and Town classifications'!$A$3:$G$634,4,FALSE)</f>
        <v>Other City</v>
      </c>
      <c r="M462" s="188">
        <f t="shared" si="66"/>
        <v>2</v>
      </c>
      <c r="N462" s="188" t="str">
        <f>VLOOKUP(A462,'BRES data'!$A$11:$AB$643,28,FALSE)</f>
        <v>Low</v>
      </c>
      <c r="O462" s="188" t="str">
        <f>IF(ISNUMBER(MATCH(A462,'Red Wall MP List'!$A$3:$A$52,0)),"Yes","No")</f>
        <v>No</v>
      </c>
      <c r="P462" s="121"/>
      <c r="Q462" s="121">
        <f t="shared" si="61"/>
        <v>-0.30063002586732274</v>
      </c>
      <c r="R462" s="121">
        <f t="shared" si="62"/>
        <v>0.96680449608605801</v>
      </c>
      <c r="S462" s="186">
        <f t="shared" si="67"/>
        <v>76.44874215276478</v>
      </c>
      <c r="T462" s="121"/>
      <c r="U462" s="121"/>
      <c r="V462" s="121"/>
      <c r="W462" s="121"/>
      <c r="X462" s="121"/>
      <c r="Y462" s="121"/>
      <c r="Z462" s="121"/>
      <c r="AA462" s="121"/>
      <c r="AB462" s="121"/>
      <c r="AC462" s="121"/>
      <c r="AD462" s="121"/>
      <c r="AE462" s="145">
        <f t="shared" si="63"/>
        <v>-0.25071882992734729</v>
      </c>
      <c r="AF462" s="121">
        <f t="shared" si="64"/>
        <v>0.95853425783319657</v>
      </c>
      <c r="AG462" s="186">
        <f t="shared" si="65"/>
        <v>79.266637194066362</v>
      </c>
    </row>
    <row r="463" spans="1:33" ht="29">
      <c r="A463" s="209" t="str">
        <f>'Master sheet'!A72</f>
        <v>Manchester Central</v>
      </c>
      <c r="B463" s="142" t="str">
        <f>VLOOKUP('Master sheet'!A72,Westminster_Parliamentary_Const!$A$2:$C$651,2,FALSE)</f>
        <v>E14000807</v>
      </c>
      <c r="C463" s="120">
        <f>VLOOKUP(B463,'Master sheet'!$B$3:$Z$634,9,FALSE)</f>
        <v>0.10929669758958491</v>
      </c>
      <c r="D463" s="121">
        <f>VLOOKUP(B463,'Master sheet'!$B$3:$Z$634,10,FALSE)</f>
        <v>0.48159038080524635</v>
      </c>
      <c r="E463" s="120">
        <f>VLOOKUP(B463,'Master sheet'!$B$3:$Z$634,16,FALSE)</f>
        <v>0.63561045801768601</v>
      </c>
      <c r="F463" s="121">
        <f>VLOOKUP(B463,'Master sheet'!$B$3:$Z$634,17,FALSE)</f>
        <v>0.65824833362509005</v>
      </c>
      <c r="G463" s="120">
        <f>VLOOKUP(B463,'Master sheet'!$B$3:$Z$634,21,FALSE)</f>
        <v>0.13977485928705441</v>
      </c>
      <c r="H463" s="121">
        <f>VLOOKUP(B463,'Master sheet'!$B$3:$Z$634,22,FALSE)</f>
        <v>-0.69397367398845056</v>
      </c>
      <c r="I463" s="120">
        <f>VLOOKUP(B463,'Master sheet'!$B$3:$Z$634,24,FALSE)</f>
        <v>3.728868686077047E-2</v>
      </c>
      <c r="J463" s="121">
        <f>-VLOOKUP(B463,'Master sheet'!$B$3:$Z$634,25,FALSE)</f>
        <v>-1.3669096910327354</v>
      </c>
      <c r="K463" s="185" t="str">
        <f>VLOOKUP(B463,RUC_PCON_2011_EN_LU!$A$2:$N$534,14)</f>
        <v>Predominantly Urban</v>
      </c>
      <c r="L463" s="185" t="str">
        <f>VLOOKUP(B463,'City and Town classifications'!$A$3:$G$634,4,FALSE)</f>
        <v>Core City (outside London)</v>
      </c>
      <c r="M463" s="188">
        <f t="shared" si="66"/>
        <v>1</v>
      </c>
      <c r="N463" s="188" t="str">
        <f>VLOOKUP(A463,'BRES data'!$A$11:$AB$643,28,FALSE)</f>
        <v>Low</v>
      </c>
      <c r="O463" s="188" t="str">
        <f>IF(ISNUMBER(MATCH(A463,'Red Wall MP List'!$A$3:$A$52,0)),"Yes","No")</f>
        <v>No</v>
      </c>
      <c r="P463" s="121"/>
      <c r="Q463" s="121">
        <f t="shared" si="61"/>
        <v>-0.30106066013638977</v>
      </c>
      <c r="R463" s="121">
        <f t="shared" si="62"/>
        <v>0.96637386181699092</v>
      </c>
      <c r="S463" s="186">
        <f t="shared" si="67"/>
        <v>76.41469033739638</v>
      </c>
      <c r="T463" s="121"/>
      <c r="U463" s="121"/>
      <c r="V463" s="121"/>
      <c r="W463" s="121"/>
      <c r="X463" s="121"/>
      <c r="Y463" s="121"/>
      <c r="Z463" s="121"/>
      <c r="AA463" s="121"/>
      <c r="AB463" s="121"/>
      <c r="AC463" s="121"/>
      <c r="AD463" s="121"/>
      <c r="AE463" s="145">
        <f t="shared" si="63"/>
        <v>-0.2302611626477124</v>
      </c>
      <c r="AF463" s="121">
        <f t="shared" si="64"/>
        <v>0.9789919251128314</v>
      </c>
      <c r="AG463" s="186">
        <f t="shared" si="65"/>
        <v>80.958397792959786</v>
      </c>
    </row>
    <row r="464" spans="1:33">
      <c r="A464" s="209" t="str">
        <f>'Master sheet'!A55</f>
        <v>Eddisbury</v>
      </c>
      <c r="B464" s="142" t="str">
        <f>VLOOKUP('Master sheet'!A55,Westminster_Parliamentary_Const!$A$2:$C$651,2,FALSE)</f>
        <v>E14000686</v>
      </c>
      <c r="C464" s="120">
        <f>VLOOKUP(B464,'Master sheet'!$B$3:$Z$634,9,FALSE)</f>
        <v>8.3525883417115226E-2</v>
      </c>
      <c r="D464" s="121">
        <f>VLOOKUP(B464,'Master sheet'!$B$3:$Z$634,10,FALSE)</f>
        <v>-0.49248549062884384</v>
      </c>
      <c r="E464" s="120">
        <f>VLOOKUP(B464,'Master sheet'!$B$3:$Z$634,16,FALSE)</f>
        <v>0.12273554731067686</v>
      </c>
      <c r="F464" s="121">
        <f>VLOOKUP(B464,'Master sheet'!$B$3:$Z$634,17,FALSE)</f>
        <v>-1.0464544774386599</v>
      </c>
      <c r="G464" s="120">
        <f>VLOOKUP(B464,'Master sheet'!$B$3:$Z$634,21,FALSE)</f>
        <v>0.16029143897996356</v>
      </c>
      <c r="H464" s="121">
        <f>VLOOKUP(B464,'Master sheet'!$B$3:$Z$634,22,FALSE)</f>
        <v>-0.10684742405705215</v>
      </c>
      <c r="I464" s="120">
        <f>VLOOKUP(B464,'Master sheet'!$B$3:$Z$634,24,FALSE)</f>
        <v>2.2771672771672691E-2</v>
      </c>
      <c r="J464" s="121">
        <f>-VLOOKUP(B464,'Master sheet'!$B$3:$Z$634,25,FALSE)</f>
        <v>0.16178023637115319</v>
      </c>
      <c r="K464" s="185" t="str">
        <f>VLOOKUP(B464,RUC_PCON_2011_EN_LU!$A$2:$N$534,14)</f>
        <v>Predominantly Rural</v>
      </c>
      <c r="L464" s="185" t="str">
        <f>VLOOKUP(B464,'City and Town classifications'!$A$3:$G$634,4,FALSE)</f>
        <v>Village or smaller</v>
      </c>
      <c r="M464" s="188">
        <f t="shared" si="66"/>
        <v>3</v>
      </c>
      <c r="N464" s="188" t="str">
        <f>VLOOKUP(A464,'BRES data'!$A$11:$AB$643,28,FALSE)</f>
        <v>Very high</v>
      </c>
      <c r="O464" s="188" t="str">
        <f>IF(ISNUMBER(MATCH(A464,'Red Wall MP List'!$A$3:$A$52,0)),"Yes","No")</f>
        <v>No</v>
      </c>
      <c r="P464" s="121"/>
      <c r="Q464" s="121">
        <f t="shared" si="61"/>
        <v>-0.30245206833518229</v>
      </c>
      <c r="R464" s="121">
        <f t="shared" si="62"/>
        <v>0.96498245361819834</v>
      </c>
      <c r="S464" s="186">
        <f t="shared" si="67"/>
        <v>76.304666638655476</v>
      </c>
      <c r="T464" s="121"/>
      <c r="U464" s="121"/>
      <c r="V464" s="121"/>
      <c r="W464" s="121"/>
      <c r="X464" s="121"/>
      <c r="Y464" s="121"/>
      <c r="Z464" s="121"/>
      <c r="AA464" s="121"/>
      <c r="AB464" s="121"/>
      <c r="AC464" s="121"/>
      <c r="AD464" s="121"/>
      <c r="AE464" s="145">
        <f t="shared" si="63"/>
        <v>-0.37100178893835067</v>
      </c>
      <c r="AF464" s="121">
        <f t="shared" si="64"/>
        <v>0.83825129882219318</v>
      </c>
      <c r="AG464" s="186">
        <f t="shared" si="65"/>
        <v>69.31975674129373</v>
      </c>
    </row>
    <row r="465" spans="1:33">
      <c r="A465" s="209" t="str">
        <f>'Master sheet'!A509</f>
        <v>North Wiltshire</v>
      </c>
      <c r="B465" s="142" t="str">
        <f>VLOOKUP('Master sheet'!A509,Westminster_Parliamentary_Const!$A$2:$C$651,2,FALSE)</f>
        <v>E14000860</v>
      </c>
      <c r="C465" s="120">
        <f>VLOOKUP(B465,'Master sheet'!$B$3:$Z$634,9,FALSE)</f>
        <v>0.11165618315792891</v>
      </c>
      <c r="D465" s="121">
        <f>VLOOKUP(B465,'Master sheet'!$B$3:$Z$634,10,FALSE)</f>
        <v>0.57077335910540739</v>
      </c>
      <c r="E465" s="120">
        <f>VLOOKUP(B465,'Master sheet'!$B$3:$Z$634,16,FALSE)</f>
        <v>-0.10148569274220128</v>
      </c>
      <c r="F465" s="121">
        <f>VLOOKUP(B465,'Master sheet'!$B$3:$Z$634,17,FALSE)</f>
        <v>-1.7917250497336241</v>
      </c>
      <c r="G465" s="120">
        <f>VLOOKUP(B465,'Master sheet'!$B$3:$Z$634,21,FALSE)</f>
        <v>0.14380165289256197</v>
      </c>
      <c r="H465" s="121">
        <f>VLOOKUP(B465,'Master sheet'!$B$3:$Z$634,22,FALSE)</f>
        <v>-0.57873827587448001</v>
      </c>
      <c r="I465" s="120">
        <f>VLOOKUP(B465,'Master sheet'!$B$3:$Z$634,24,FALSE)</f>
        <v>2.716141787883064E-2</v>
      </c>
      <c r="J465" s="121">
        <f>-VLOOKUP(B465,'Master sheet'!$B$3:$Z$634,25,FALSE)</f>
        <v>-0.30047454191844464</v>
      </c>
      <c r="K465" s="185" t="str">
        <f>VLOOKUP(B465,RUC_PCON_2011_EN_LU!$A$2:$N$534,14)</f>
        <v>Predominantly Rural</v>
      </c>
      <c r="L465" s="185" t="str">
        <f>VLOOKUP(B465,'City and Town classifications'!$A$3:$G$634,4,FALSE)</f>
        <v>Village or smaller</v>
      </c>
      <c r="M465" s="188">
        <f t="shared" si="66"/>
        <v>3</v>
      </c>
      <c r="N465" s="188" t="str">
        <f>VLOOKUP(A465,'BRES data'!$A$11:$AB$643,28,FALSE)</f>
        <v>Very high</v>
      </c>
      <c r="O465" s="188" t="str">
        <f>IF(ISNUMBER(MATCH(A465,'Red Wall MP List'!$A$3:$A$52,0)),"Yes","No")</f>
        <v>No</v>
      </c>
      <c r="P465" s="121"/>
      <c r="Q465" s="121">
        <f t="shared" si="61"/>
        <v>-0.30497761520569644</v>
      </c>
      <c r="R465" s="121">
        <f t="shared" si="62"/>
        <v>0.96245690674768425</v>
      </c>
      <c r="S465" s="186">
        <f t="shared" si="67"/>
        <v>76.104962476872728</v>
      </c>
      <c r="T465" s="121"/>
      <c r="U465" s="121"/>
      <c r="V465" s="121"/>
      <c r="W465" s="121"/>
      <c r="X465" s="121"/>
      <c r="Y465" s="121"/>
      <c r="Z465" s="121"/>
      <c r="AA465" s="121"/>
      <c r="AB465" s="121"/>
      <c r="AC465" s="121"/>
      <c r="AD465" s="121"/>
      <c r="AE465" s="145">
        <f t="shared" si="63"/>
        <v>-0.52504112710528539</v>
      </c>
      <c r="AF465" s="121">
        <f t="shared" si="64"/>
        <v>0.68421196065525847</v>
      </c>
      <c r="AG465" s="186">
        <f t="shared" si="65"/>
        <v>56.581369738106069</v>
      </c>
    </row>
    <row r="466" spans="1:33" ht="29">
      <c r="A466" s="209" t="str">
        <f>'Master sheet'!A619</f>
        <v>Midlothian</v>
      </c>
      <c r="B466" s="142" t="str">
        <f>VLOOKUP('Master sheet'!A619,Westminster_Parliamentary_Const!$A$2:$C$651,2,FALSE)</f>
        <v>S14000045</v>
      </c>
      <c r="C466" s="120">
        <f>VLOOKUP(B466,'Master sheet'!$B$3:$Z$634,9,FALSE)</f>
        <v>7.7440341890273615E-2</v>
      </c>
      <c r="D466" s="121">
        <f>VLOOKUP(B466,'Master sheet'!$B$3:$Z$634,10,FALSE)</f>
        <v>-0.72250457835479875</v>
      </c>
      <c r="E466" s="120">
        <f>VLOOKUP(B466,'Master sheet'!$B$3:$Z$634,16,FALSE)</f>
        <v>0.40356302058040733</v>
      </c>
      <c r="F466" s="121">
        <f>VLOOKUP(B466,'Master sheet'!$B$3:$Z$634,17,FALSE)</f>
        <v>-0.11303509366162239</v>
      </c>
      <c r="G466" s="120">
        <f>VLOOKUP(B466,'Master sheet'!$B$3:$Z$634,21,FALSE)</f>
        <v>0.16815742397137745</v>
      </c>
      <c r="H466" s="121">
        <f>VLOOKUP(B466,'Master sheet'!$B$3:$Z$634,22,FALSE)</f>
        <v>0.11825472937945188</v>
      </c>
      <c r="I466" s="120">
        <f>VLOOKUP(B466,'Master sheet'!$B$3:$Z$634,24,FALSE)</f>
        <v>2.6160614301711682E-2</v>
      </c>
      <c r="J466" s="121">
        <f>-VLOOKUP(B466,'Master sheet'!$B$3:$Z$634,25,FALSE)</f>
        <v>-0.19508659242265297</v>
      </c>
      <c r="K466" s="185" t="str">
        <f>VLOOKUP(B466,RUC_PCON_2011_EN_LU!$A$2:$N$534,14)</f>
        <v>Urban with Significant Rural</v>
      </c>
      <c r="L466" s="185" t="str">
        <f>VLOOKUP(B466,'City and Town classifications'!$A$3:$G$634,4,FALSE)</f>
        <v>Small Town in Conurbation</v>
      </c>
      <c r="M466" s="188">
        <f t="shared" si="66"/>
        <v>3</v>
      </c>
      <c r="N466" s="188" t="str">
        <f>VLOOKUP(A466,'BRES data'!$A$11:$AB$643,28,FALSE)</f>
        <v>High</v>
      </c>
      <c r="O466" s="188" t="str">
        <f>IF(ISNUMBER(MATCH(A466,'Red Wall MP List'!$A$3:$A$52,0)),"Yes","No")</f>
        <v>No</v>
      </c>
      <c r="P466" s="121"/>
      <c r="Q466" s="121">
        <f t="shared" si="61"/>
        <v>-0.30499378430617896</v>
      </c>
      <c r="R466" s="121">
        <f t="shared" si="62"/>
        <v>0.96244073764720173</v>
      </c>
      <c r="S466" s="186">
        <f t="shared" si="67"/>
        <v>76.103683927384552</v>
      </c>
      <c r="T466" s="121"/>
      <c r="U466" s="121"/>
      <c r="V466" s="121"/>
      <c r="W466" s="121"/>
      <c r="X466" s="121"/>
      <c r="Y466" s="121"/>
      <c r="Z466" s="121"/>
      <c r="AA466" s="121"/>
      <c r="AB466" s="121"/>
      <c r="AC466" s="121"/>
      <c r="AD466" s="121"/>
      <c r="AE466" s="145">
        <f t="shared" si="63"/>
        <v>-0.22809288376490555</v>
      </c>
      <c r="AF466" s="121">
        <f t="shared" si="64"/>
        <v>0.9811602039956383</v>
      </c>
      <c r="AG466" s="186">
        <f t="shared" si="65"/>
        <v>81.137705078155335</v>
      </c>
    </row>
    <row r="467" spans="1:33">
      <c r="A467" s="209" t="str">
        <f>'Master sheet'!A101</f>
        <v>Wirral South</v>
      </c>
      <c r="B467" s="142" t="str">
        <f>VLOOKUP('Master sheet'!A101,Westminster_Parliamentary_Const!$A$2:$C$651,2,FALSE)</f>
        <v>E14001043</v>
      </c>
      <c r="C467" s="120">
        <f>VLOOKUP(B467,'Master sheet'!$B$3:$Z$634,9,FALSE)</f>
        <v>6.0276095123532152E-2</v>
      </c>
      <c r="D467" s="121">
        <f>VLOOKUP(B467,'Master sheet'!$B$3:$Z$634,10,FALSE)</f>
        <v>-1.3712725417932317</v>
      </c>
      <c r="E467" s="120">
        <f>VLOOKUP(B467,'Master sheet'!$B$3:$Z$634,16,FALSE)</f>
        <v>0.96126524319732121</v>
      </c>
      <c r="F467" s="121">
        <f>VLOOKUP(B467,'Master sheet'!$B$3:$Z$634,17,FALSE)</f>
        <v>1.7406655393464754</v>
      </c>
      <c r="G467" s="120">
        <f>VLOOKUP(B467,'Master sheet'!$B$3:$Z$634,21,FALSE)</f>
        <v>0.13333333333333333</v>
      </c>
      <c r="H467" s="121">
        <f>VLOOKUP(B467,'Master sheet'!$B$3:$Z$634,22,FALSE)</f>
        <v>-0.87831185479892671</v>
      </c>
      <c r="I467" s="120">
        <f>VLOOKUP(B467,'Master sheet'!$B$3:$Z$634,24,FALSE)</f>
        <v>2.4117647058823577E-2</v>
      </c>
      <c r="J467" s="121">
        <f>-VLOOKUP(B467,'Master sheet'!$B$3:$Z$634,25,FALSE)</f>
        <v>2.0044661639058544E-2</v>
      </c>
      <c r="K467" s="185" t="str">
        <f>VLOOKUP(B467,RUC_PCON_2011_EN_LU!$A$2:$N$534,14)</f>
        <v>Predominantly Urban</v>
      </c>
      <c r="L467" s="185" t="str">
        <f>VLOOKUP(B467,'City and Town classifications'!$A$3:$G$634,4,FALSE)</f>
        <v>Medium Town</v>
      </c>
      <c r="M467" s="188">
        <f t="shared" si="66"/>
        <v>3</v>
      </c>
      <c r="N467" s="188" t="str">
        <f>VLOOKUP(A467,'BRES data'!$A$11:$AB$643,28,FALSE)</f>
        <v>Very low</v>
      </c>
      <c r="O467" s="188" t="str">
        <f>IF(ISNUMBER(MATCH(A467,'Red Wall MP List'!$A$3:$A$52,0)),"Yes","No")</f>
        <v>No</v>
      </c>
      <c r="P467" s="121"/>
      <c r="Q467" s="121">
        <f t="shared" si="61"/>
        <v>-0.30668367929346629</v>
      </c>
      <c r="R467" s="121">
        <f t="shared" si="62"/>
        <v>0.96075084265991439</v>
      </c>
      <c r="S467" s="186">
        <f t="shared" si="67"/>
        <v>75.970057794416221</v>
      </c>
      <c r="T467" s="121"/>
      <c r="U467" s="121"/>
      <c r="V467" s="121"/>
      <c r="W467" s="121"/>
      <c r="X467" s="121"/>
      <c r="Y467" s="121"/>
      <c r="Z467" s="121"/>
      <c r="AA467" s="121"/>
      <c r="AB467" s="121"/>
      <c r="AC467" s="121"/>
      <c r="AD467" s="121"/>
      <c r="AE467" s="145">
        <f t="shared" si="63"/>
        <v>-0.12221854890165611</v>
      </c>
      <c r="AF467" s="121">
        <f t="shared" si="64"/>
        <v>1.0870345388588878</v>
      </c>
      <c r="AG467" s="186">
        <f t="shared" si="65"/>
        <v>89.893054635237846</v>
      </c>
    </row>
    <row r="468" spans="1:33">
      <c r="A468" s="209" t="str">
        <f>'Master sheet'!A373</f>
        <v>Kingston and Surbiton</v>
      </c>
      <c r="B468" s="142" t="str">
        <f>VLOOKUP('Master sheet'!A373,Westminster_Parliamentary_Const!$A$2:$C$651,2,FALSE)</f>
        <v>E14000770</v>
      </c>
      <c r="C468" s="120">
        <f>VLOOKUP(B468,'Master sheet'!$B$3:$Z$634,9,FALSE)</f>
        <v>9.9945455614497719E-2</v>
      </c>
      <c r="D468" s="121">
        <f>VLOOKUP(B468,'Master sheet'!$B$3:$Z$634,10,FALSE)</f>
        <v>0.12813553398070093</v>
      </c>
      <c r="E468" s="120">
        <f>VLOOKUP(B468,'Master sheet'!$B$3:$Z$634,16,FALSE)</f>
        <v>0.37101500942403109</v>
      </c>
      <c r="F468" s="121">
        <f>VLOOKUP(B468,'Master sheet'!$B$3:$Z$634,17,FALSE)</f>
        <v>-0.22121875590456974</v>
      </c>
      <c r="G468" s="120">
        <f>VLOOKUP(B468,'Master sheet'!$B$3:$Z$634,21,FALSE)</f>
        <v>0.17985611510791366</v>
      </c>
      <c r="H468" s="121">
        <f>VLOOKUP(B468,'Master sheet'!$B$3:$Z$634,22,FALSE)</f>
        <v>0.45303804896337313</v>
      </c>
      <c r="I468" s="120">
        <f>VLOOKUP(B468,'Master sheet'!$B$3:$Z$634,24,FALSE)</f>
        <v>3.5457511263010666E-2</v>
      </c>
      <c r="J468" s="121">
        <f>-VLOOKUP(B468,'Master sheet'!$B$3:$Z$634,25,FALSE)</f>
        <v>-1.1740808025007976</v>
      </c>
      <c r="K468" s="185" t="str">
        <f>VLOOKUP(B468,RUC_PCON_2011_EN_LU!$A$2:$N$534,14)</f>
        <v>Predominantly Urban</v>
      </c>
      <c r="L468" s="185" t="str">
        <f>VLOOKUP(B468,'City and Town classifications'!$A$3:$G$634,4,FALSE)</f>
        <v>Core City (London)</v>
      </c>
      <c r="M468" s="188">
        <f t="shared" si="66"/>
        <v>1</v>
      </c>
      <c r="N468" s="188" t="str">
        <f>VLOOKUP(A468,'BRES data'!$A$11:$AB$643,28,FALSE)</f>
        <v>Low</v>
      </c>
      <c r="O468" s="188" t="str">
        <f>IF(ISNUMBER(MATCH(A468,'Red Wall MP List'!$A$3:$A$52,0)),"Yes","No")</f>
        <v>No</v>
      </c>
      <c r="P468" s="121"/>
      <c r="Q468" s="121">
        <f t="shared" si="61"/>
        <v>-0.31001187399689834</v>
      </c>
      <c r="R468" s="121">
        <f t="shared" si="62"/>
        <v>0.95742264795648235</v>
      </c>
      <c r="S468" s="186">
        <f t="shared" si="67"/>
        <v>75.706885353920839</v>
      </c>
      <c r="T468" s="121"/>
      <c r="U468" s="121"/>
      <c r="V468" s="121"/>
      <c r="W468" s="121"/>
      <c r="X468" s="121"/>
      <c r="Y468" s="121"/>
      <c r="Z468" s="121"/>
      <c r="AA468" s="121"/>
      <c r="AB468" s="121"/>
      <c r="AC468" s="121"/>
      <c r="AD468" s="121"/>
      <c r="AE468" s="145">
        <f t="shared" si="63"/>
        <v>-0.20353149386532332</v>
      </c>
      <c r="AF468" s="121">
        <f t="shared" si="64"/>
        <v>1.0057215938952204</v>
      </c>
      <c r="AG468" s="186">
        <f t="shared" si="65"/>
        <v>83.168825787970363</v>
      </c>
    </row>
    <row r="469" spans="1:33" ht="29">
      <c r="A469" s="209" t="str">
        <f>'Master sheet'!A486</f>
        <v>Bristol North West</v>
      </c>
      <c r="B469" s="142" t="str">
        <f>VLOOKUP('Master sheet'!A486,Westminster_Parliamentary_Const!$A$2:$C$651,2,FALSE)</f>
        <v>E14000600</v>
      </c>
      <c r="C469" s="120">
        <f>VLOOKUP(B469,'Master sheet'!$B$3:$Z$634,9,FALSE)</f>
        <v>7.6396249717025327E-2</v>
      </c>
      <c r="D469" s="121">
        <f>VLOOKUP(B469,'Master sheet'!$B$3:$Z$634,10,FALSE)</f>
        <v>-0.76196879499568404</v>
      </c>
      <c r="E469" s="120">
        <f>VLOOKUP(B469,'Master sheet'!$B$3:$Z$634,16,FALSE)</f>
        <v>1.1388740983859822</v>
      </c>
      <c r="F469" s="121">
        <f>VLOOKUP(B469,'Master sheet'!$B$3:$Z$634,17,FALSE)</f>
        <v>2.3310050322504066</v>
      </c>
      <c r="G469" s="120">
        <f>VLOOKUP(B469,'Master sheet'!$B$3:$Z$634,21,FALSE)</f>
        <v>0.13469985358711567</v>
      </c>
      <c r="H469" s="121">
        <f>VLOOKUP(B469,'Master sheet'!$B$3:$Z$634,22,FALSE)</f>
        <v>-0.8392059256397979</v>
      </c>
      <c r="I469" s="120">
        <f>VLOOKUP(B469,'Master sheet'!$B$3:$Z$634,24,FALSE)</f>
        <v>3.3035203628833498E-2</v>
      </c>
      <c r="J469" s="121">
        <f>-VLOOKUP(B469,'Master sheet'!$B$3:$Z$634,25,FALSE)</f>
        <v>-0.91900374197627244</v>
      </c>
      <c r="K469" s="185" t="str">
        <f>VLOOKUP(B469,RUC_PCON_2011_EN_LU!$A$2:$N$534,14)</f>
        <v>Predominantly Urban</v>
      </c>
      <c r="L469" s="185" t="str">
        <f>VLOOKUP(B469,'City and Town classifications'!$A$3:$G$634,4,FALSE)</f>
        <v>Core City (outside London)</v>
      </c>
      <c r="M469" s="188">
        <f t="shared" si="66"/>
        <v>1</v>
      </c>
      <c r="N469" s="188" t="str">
        <f>VLOOKUP(A469,'BRES data'!$A$11:$AB$643,28,FALSE)</f>
        <v>Low</v>
      </c>
      <c r="O469" s="188" t="str">
        <f>IF(ISNUMBER(MATCH(A469,'Red Wall MP List'!$A$3:$A$52,0)),"Yes","No")</f>
        <v>No</v>
      </c>
      <c r="P469" s="121"/>
      <c r="Q469" s="121">
        <f t="shared" si="61"/>
        <v>-0.31169099455555072</v>
      </c>
      <c r="R469" s="121">
        <f t="shared" si="62"/>
        <v>0.95574352739782997</v>
      </c>
      <c r="S469" s="186">
        <f t="shared" si="67"/>
        <v>75.574111194148628</v>
      </c>
      <c r="T469" s="121"/>
      <c r="U469" s="121"/>
      <c r="V469" s="121"/>
      <c r="W469" s="121"/>
      <c r="X469" s="121"/>
      <c r="Y469" s="121"/>
      <c r="Z469" s="121"/>
      <c r="AA469" s="121"/>
      <c r="AB469" s="121"/>
      <c r="AC469" s="121"/>
      <c r="AD469" s="121"/>
      <c r="AE469" s="145">
        <f t="shared" si="63"/>
        <v>-4.7293357590336926E-2</v>
      </c>
      <c r="AF469" s="121">
        <f t="shared" si="64"/>
        <v>1.1619597301702069</v>
      </c>
      <c r="AG469" s="186">
        <f t="shared" si="65"/>
        <v>96.089043884277146</v>
      </c>
    </row>
    <row r="470" spans="1:33" ht="29">
      <c r="A470" s="209" t="str">
        <f>'Master sheet'!A434</f>
        <v>Horsham</v>
      </c>
      <c r="B470" s="142" t="str">
        <f>VLOOKUP('Master sheet'!A434,Westminster_Parliamentary_Const!$A$2:$C$651,2,FALSE)</f>
        <v>E14000753</v>
      </c>
      <c r="C470" s="120">
        <f>VLOOKUP(B470,'Master sheet'!$B$3:$Z$634,9,FALSE)</f>
        <v>8.6072619472461351E-2</v>
      </c>
      <c r="D470" s="121">
        <f>VLOOKUP(B470,'Master sheet'!$B$3:$Z$634,10,FALSE)</f>
        <v>-0.39622488644995146</v>
      </c>
      <c r="E470" s="120">
        <f>VLOOKUP(B470,'Master sheet'!$B$3:$Z$634,16,FALSE)</f>
        <v>0.16405486409390801</v>
      </c>
      <c r="F470" s="121">
        <f>VLOOKUP(B470,'Master sheet'!$B$3:$Z$634,17,FALSE)</f>
        <v>-0.90911659250584353</v>
      </c>
      <c r="G470" s="120">
        <f>VLOOKUP(B470,'Master sheet'!$B$3:$Z$634,21,FALSE)</f>
        <v>0.19545454545454546</v>
      </c>
      <c r="H470" s="121">
        <f>VLOOKUP(B470,'Master sheet'!$B$3:$Z$634,22,FALSE)</f>
        <v>0.89942083066062084</v>
      </c>
      <c r="I470" s="120">
        <f>VLOOKUP(B470,'Master sheet'!$B$3:$Z$634,24,FALSE)</f>
        <v>2.9524547803617462E-2</v>
      </c>
      <c r="J470" s="121">
        <f>-VLOOKUP(B470,'Master sheet'!$B$3:$Z$634,25,FALSE)</f>
        <v>-0.54931999257356878</v>
      </c>
      <c r="K470" s="185" t="str">
        <f>VLOOKUP(B470,RUC_PCON_2011_EN_LU!$A$2:$N$534,14)</f>
        <v>Urban with Significant Rural</v>
      </c>
      <c r="L470" s="185" t="str">
        <f>VLOOKUP(B470,'City and Town classifications'!$A$3:$G$634,4,FALSE)</f>
        <v>Medium Town</v>
      </c>
      <c r="M470" s="188">
        <f t="shared" si="66"/>
        <v>3</v>
      </c>
      <c r="N470" s="188" t="str">
        <f>VLOOKUP(A470,'BRES data'!$A$11:$AB$643,28,FALSE)</f>
        <v>High</v>
      </c>
      <c r="O470" s="188" t="str">
        <f>IF(ISNUMBER(MATCH(A470,'Red Wall MP List'!$A$3:$A$52,0)),"Yes","No")</f>
        <v>No</v>
      </c>
      <c r="P470" s="121"/>
      <c r="Q470" s="121">
        <f t="shared" si="61"/>
        <v>-0.31679758664871055</v>
      </c>
      <c r="R470" s="121">
        <f t="shared" si="62"/>
        <v>0.95063693530467019</v>
      </c>
      <c r="S470" s="186">
        <f t="shared" si="67"/>
        <v>75.170314414355246</v>
      </c>
      <c r="T470" s="121"/>
      <c r="U470" s="121"/>
      <c r="V470" s="121"/>
      <c r="W470" s="121"/>
      <c r="X470" s="121"/>
      <c r="Y470" s="121"/>
      <c r="Z470" s="121"/>
      <c r="AA470" s="121"/>
      <c r="AB470" s="121"/>
      <c r="AC470" s="121"/>
      <c r="AD470" s="121"/>
      <c r="AE470" s="145">
        <f t="shared" si="63"/>
        <v>-0.23881016021718571</v>
      </c>
      <c r="AF470" s="121">
        <f t="shared" si="64"/>
        <v>0.97044292754335815</v>
      </c>
      <c r="AG470" s="186">
        <f t="shared" si="65"/>
        <v>80.251432670769731</v>
      </c>
    </row>
    <row r="471" spans="1:33">
      <c r="A471" s="209" t="str">
        <f>'Master sheet'!A470</f>
        <v>Tonbridge and Malling</v>
      </c>
      <c r="B471" s="142" t="str">
        <f>VLOOKUP('Master sheet'!A470,Westminster_Parliamentary_Const!$A$2:$C$651,2,FALSE)</f>
        <v>E14000997</v>
      </c>
      <c r="C471" s="120">
        <f>VLOOKUP(B471,'Master sheet'!$B$3:$Z$634,9,FALSE)</f>
        <v>8.9218087951285704E-2</v>
      </c>
      <c r="D471" s="121">
        <f>VLOOKUP(B471,'Master sheet'!$B$3:$Z$634,10,FALSE)</f>
        <v>-0.27733361165070941</v>
      </c>
      <c r="E471" s="120">
        <f>VLOOKUP(B471,'Master sheet'!$B$3:$Z$634,16,FALSE)</f>
        <v>0.31135931926562005</v>
      </c>
      <c r="F471" s="121">
        <f>VLOOKUP(B471,'Master sheet'!$B$3:$Z$634,17,FALSE)</f>
        <v>-0.41950340696851501</v>
      </c>
      <c r="G471" s="120">
        <f>VLOOKUP(B471,'Master sheet'!$B$3:$Z$634,21,FALSE)</f>
        <v>0.15417256011315417</v>
      </c>
      <c r="H471" s="121">
        <f>VLOOKUP(B471,'Master sheet'!$B$3:$Z$634,22,FALSE)</f>
        <v>-0.28195236146023578</v>
      </c>
      <c r="I471" s="120">
        <f>VLOOKUP(B471,'Master sheet'!$B$3:$Z$634,24,FALSE)</f>
        <v>2.737190082644636E-2</v>
      </c>
      <c r="J471" s="121">
        <f>-VLOOKUP(B471,'Master sheet'!$B$3:$Z$634,25,FALSE)</f>
        <v>-0.32263909724198558</v>
      </c>
      <c r="K471" s="185" t="str">
        <f>VLOOKUP(B471,RUC_PCON_2011_EN_LU!$A$2:$N$534,14)</f>
        <v>Predominantly Rural</v>
      </c>
      <c r="L471" s="185" t="str">
        <f>VLOOKUP(B471,'City and Town classifications'!$A$3:$G$634,4,FALSE)</f>
        <v>Medium Town</v>
      </c>
      <c r="M471" s="188">
        <f t="shared" si="66"/>
        <v>3</v>
      </c>
      <c r="N471" s="188" t="str">
        <f>VLOOKUP(A471,'BRES data'!$A$11:$AB$643,28,FALSE)</f>
        <v>Very high</v>
      </c>
      <c r="O471" s="188" t="str">
        <f>IF(ISNUMBER(MATCH(A471,'Red Wall MP List'!$A$3:$A$52,0)),"Yes","No")</f>
        <v>No</v>
      </c>
      <c r="P471" s="121"/>
      <c r="Q471" s="121">
        <f t="shared" si="61"/>
        <v>-0.31690019770235678</v>
      </c>
      <c r="R471" s="121">
        <f t="shared" si="62"/>
        <v>0.95053432425102391</v>
      </c>
      <c r="S471" s="186">
        <f t="shared" si="67"/>
        <v>75.162200585743577</v>
      </c>
      <c r="T471" s="121"/>
      <c r="U471" s="121"/>
      <c r="V471" s="121"/>
      <c r="W471" s="121"/>
      <c r="X471" s="121"/>
      <c r="Y471" s="121"/>
      <c r="Z471" s="121"/>
      <c r="AA471" s="121"/>
      <c r="AB471" s="121"/>
      <c r="AC471" s="121"/>
      <c r="AD471" s="121"/>
      <c r="AE471" s="145">
        <f t="shared" si="63"/>
        <v>-0.32535711933036149</v>
      </c>
      <c r="AF471" s="121">
        <f t="shared" si="64"/>
        <v>0.88389596843018237</v>
      </c>
      <c r="AG471" s="186">
        <f t="shared" si="65"/>
        <v>73.094373491912904</v>
      </c>
    </row>
    <row r="472" spans="1:33">
      <c r="A472" s="209" t="str">
        <f>'Master sheet'!A294</f>
        <v>North East Bedfordshire</v>
      </c>
      <c r="B472" s="142" t="str">
        <f>VLOOKUP('Master sheet'!A294,Westminster_Parliamentary_Const!$A$2:$C$651,2,FALSE)</f>
        <v>E14000841</v>
      </c>
      <c r="C472" s="120">
        <f>VLOOKUP(B472,'Master sheet'!$B$3:$Z$634,9,FALSE)</f>
        <v>6.7800953616309015E-2</v>
      </c>
      <c r="D472" s="121">
        <f>VLOOKUP(B472,'Master sheet'!$B$3:$Z$634,10,FALSE)</f>
        <v>-1.0868506742994191</v>
      </c>
      <c r="E472" s="120">
        <f>VLOOKUP(B472,'Master sheet'!$B$3:$Z$634,16,FALSE)</f>
        <v>0.62334806174838575</v>
      </c>
      <c r="F472" s="121">
        <f>VLOOKUP(B472,'Master sheet'!$B$3:$Z$634,17,FALSE)</f>
        <v>0.61749036135103685</v>
      </c>
      <c r="G472" s="120">
        <f>VLOOKUP(B472,'Master sheet'!$B$3:$Z$634,21,FALSE)</f>
        <v>0.14492753623188406</v>
      </c>
      <c r="H472" s="121">
        <f>VLOOKUP(B472,'Master sheet'!$B$3:$Z$634,22,FALSE)</f>
        <v>-0.54651869187116375</v>
      </c>
      <c r="I472" s="120">
        <f>VLOOKUP(B472,'Master sheet'!$B$3:$Z$634,24,FALSE)</f>
        <v>2.3392559689061621E-2</v>
      </c>
      <c r="J472" s="121">
        <f>-VLOOKUP(B472,'Master sheet'!$B$3:$Z$634,25,FALSE)</f>
        <v>9.6398776324068819E-2</v>
      </c>
      <c r="K472" s="185" t="str">
        <f>VLOOKUP(B472,RUC_PCON_2011_EN_LU!$A$2:$N$534,14)</f>
        <v>Predominantly Rural</v>
      </c>
      <c r="L472" s="185" t="str">
        <f>VLOOKUP(B472,'City and Town classifications'!$A$3:$G$634,4,FALSE)</f>
        <v>Village or smaller</v>
      </c>
      <c r="M472" s="188">
        <f t="shared" si="66"/>
        <v>3</v>
      </c>
      <c r="N472" s="188" t="str">
        <f>VLOOKUP(A472,'BRES data'!$A$11:$AB$643,28,FALSE)</f>
        <v>Very high</v>
      </c>
      <c r="O472" s="188" t="str">
        <f>IF(ISNUMBER(MATCH(A472,'Red Wall MP List'!$A$3:$A$52,0)),"Yes","No")</f>
        <v>No</v>
      </c>
      <c r="P472" s="121"/>
      <c r="Q472" s="121">
        <f t="shared" si="61"/>
        <v>-0.31832202107847124</v>
      </c>
      <c r="R472" s="121">
        <f t="shared" si="62"/>
        <v>0.9491125008749095</v>
      </c>
      <c r="S472" s="186">
        <f t="shared" si="67"/>
        <v>75.049771848488646</v>
      </c>
      <c r="T472" s="121"/>
      <c r="U472" s="121"/>
      <c r="V472" s="121"/>
      <c r="W472" s="121"/>
      <c r="X472" s="121"/>
      <c r="Y472" s="121"/>
      <c r="Z472" s="121"/>
      <c r="AA472" s="121"/>
      <c r="AB472" s="121"/>
      <c r="AC472" s="121"/>
      <c r="AD472" s="121"/>
      <c r="AE472" s="145">
        <f t="shared" si="63"/>
        <v>-0.22987005712386932</v>
      </c>
      <c r="AF472" s="121">
        <f t="shared" si="64"/>
        <v>0.97938303063667453</v>
      </c>
      <c r="AG472" s="186">
        <f t="shared" si="65"/>
        <v>80.990740528140833</v>
      </c>
    </row>
    <row r="473" spans="1:33">
      <c r="A473" s="209" t="str">
        <f>'Master sheet'!A159</f>
        <v>York Central</v>
      </c>
      <c r="B473" s="142" t="str">
        <f>VLOOKUP('Master sheet'!A159,Westminster_Parliamentary_Const!$A$2:$C$651,2,FALSE)</f>
        <v>E14001061</v>
      </c>
      <c r="C473" s="120">
        <f>VLOOKUP(B473,'Master sheet'!$B$3:$Z$634,9,FALSE)</f>
        <v>7.1680403275266577E-2</v>
      </c>
      <c r="D473" s="121">
        <f>VLOOKUP(B473,'Master sheet'!$B$3:$Z$634,10,FALSE)</f>
        <v>-0.94021664551228623</v>
      </c>
      <c r="E473" s="120">
        <f>VLOOKUP(B473,'Master sheet'!$B$3:$Z$634,16,FALSE)</f>
        <v>0.73793360433230881</v>
      </c>
      <c r="F473" s="121">
        <f>VLOOKUP(B473,'Master sheet'!$B$3:$Z$634,17,FALSE)</f>
        <v>0.99835183940775474</v>
      </c>
      <c r="G473" s="120">
        <f>VLOOKUP(B473,'Master sheet'!$B$3:$Z$634,21,FALSE)</f>
        <v>0.18155197657393851</v>
      </c>
      <c r="H473" s="121">
        <f>VLOOKUP(B473,'Master sheet'!$B$3:$Z$634,22,FALSE)</f>
        <v>0.5015687883874721</v>
      </c>
      <c r="I473" s="120">
        <f>VLOOKUP(B473,'Master sheet'!$B$3:$Z$634,24,FALSE)</f>
        <v>3.157859918961381E-2</v>
      </c>
      <c r="J473" s="121">
        <f>-VLOOKUP(B473,'Master sheet'!$B$3:$Z$634,25,FALSE)</f>
        <v>-0.76561844381642774</v>
      </c>
      <c r="K473" s="185" t="str">
        <f>VLOOKUP(B473,RUC_PCON_2011_EN_LU!$A$2:$N$534,14)</f>
        <v>Predominantly Urban</v>
      </c>
      <c r="L473" s="185" t="str">
        <f>VLOOKUP(B473,'City and Town classifications'!$A$3:$G$634,4,FALSE)</f>
        <v>Large Town</v>
      </c>
      <c r="M473" s="188">
        <f t="shared" si="66"/>
        <v>3</v>
      </c>
      <c r="N473" s="188" t="str">
        <f>VLOOKUP(A473,'BRES data'!$A$11:$AB$643,28,FALSE)</f>
        <v>Mid</v>
      </c>
      <c r="O473" s="188" t="str">
        <f>IF(ISNUMBER(MATCH(A473,'Red Wall MP List'!$A$3:$A$52,0)),"Yes","No")</f>
        <v>No</v>
      </c>
      <c r="P473" s="121"/>
      <c r="Q473" s="121">
        <f t="shared" si="61"/>
        <v>-0.31862492514370017</v>
      </c>
      <c r="R473" s="121">
        <f t="shared" si="62"/>
        <v>0.94880959680968058</v>
      </c>
      <c r="S473" s="186">
        <f t="shared" si="67"/>
        <v>75.025820124149917</v>
      </c>
      <c r="T473" s="121"/>
      <c r="U473" s="121"/>
      <c r="V473" s="121"/>
      <c r="W473" s="121"/>
      <c r="X473" s="121"/>
      <c r="Y473" s="121"/>
      <c r="Z473" s="121"/>
      <c r="AA473" s="121"/>
      <c r="AB473" s="121"/>
      <c r="AC473" s="121"/>
      <c r="AD473" s="121"/>
      <c r="AE473" s="145">
        <f t="shared" si="63"/>
        <v>-5.1478615383371784E-2</v>
      </c>
      <c r="AF473" s="121">
        <f t="shared" si="64"/>
        <v>1.1577744723771721</v>
      </c>
      <c r="AG473" s="186">
        <f t="shared" si="65"/>
        <v>95.742941167203625</v>
      </c>
    </row>
    <row r="474" spans="1:33">
      <c r="A474" s="209" t="str">
        <f>'Master sheet'!A249</f>
        <v>Stratford-on-Avon</v>
      </c>
      <c r="B474" s="142" t="str">
        <f>VLOOKUP('Master sheet'!A249,Westminster_Parliamentary_Const!$A$2:$C$651,2,FALSE)</f>
        <v>E14000977</v>
      </c>
      <c r="C474" s="120">
        <f>VLOOKUP(B474,'Master sheet'!$B$3:$Z$634,9,FALSE)</f>
        <v>6.4905126347154812E-2</v>
      </c>
      <c r="D474" s="121">
        <f>VLOOKUP(B474,'Master sheet'!$B$3:$Z$634,10,FALSE)</f>
        <v>-1.1963061013513638</v>
      </c>
      <c r="E474" s="120">
        <f>VLOOKUP(B474,'Master sheet'!$B$3:$Z$634,16,FALSE)</f>
        <v>0.39584822333370362</v>
      </c>
      <c r="F474" s="121">
        <f>VLOOKUP(B474,'Master sheet'!$B$3:$Z$634,17,FALSE)</f>
        <v>-0.13867767488111146</v>
      </c>
      <c r="G474" s="120">
        <f>VLOOKUP(B474,'Master sheet'!$B$3:$Z$634,21,FALSE)</f>
        <v>0.22200392927308449</v>
      </c>
      <c r="H474" s="121">
        <f>VLOOKUP(B474,'Master sheet'!$B$3:$Z$634,22,FALSE)</f>
        <v>1.6591888033288704</v>
      </c>
      <c r="I474" s="120">
        <f>VLOOKUP(B474,'Master sheet'!$B$3:$Z$634,24,FALSE)</f>
        <v>2.9262899262899378E-2</v>
      </c>
      <c r="J474" s="121">
        <f>-VLOOKUP(B474,'Master sheet'!$B$3:$Z$634,25,FALSE)</f>
        <v>-0.52176752990729325</v>
      </c>
      <c r="K474" s="185" t="str">
        <f>VLOOKUP(B474,RUC_PCON_2011_EN_LU!$A$2:$N$534,14)</f>
        <v>Predominantly Rural</v>
      </c>
      <c r="L474" s="185" t="str">
        <f>VLOOKUP(B474,'City and Town classifications'!$A$3:$G$634,4,FALSE)</f>
        <v>Village or smaller</v>
      </c>
      <c r="M474" s="188">
        <f t="shared" si="66"/>
        <v>3</v>
      </c>
      <c r="N474" s="188" t="str">
        <f>VLOOKUP(A474,'BRES data'!$A$11:$AB$643,28,FALSE)</f>
        <v>Very high</v>
      </c>
      <c r="O474" s="188" t="str">
        <f>IF(ISNUMBER(MATCH(A474,'Red Wall MP List'!$A$3:$A$52,0)),"Yes","No")</f>
        <v>No</v>
      </c>
      <c r="P474" s="121"/>
      <c r="Q474" s="121">
        <f t="shared" si="61"/>
        <v>-0.3192726890115925</v>
      </c>
      <c r="R474" s="121">
        <f t="shared" si="62"/>
        <v>0.94816183294178824</v>
      </c>
      <c r="S474" s="186">
        <f t="shared" si="67"/>
        <v>74.974599082964374</v>
      </c>
      <c r="T474" s="121"/>
      <c r="U474" s="121"/>
      <c r="V474" s="121"/>
      <c r="W474" s="121"/>
      <c r="X474" s="121"/>
      <c r="Y474" s="121"/>
      <c r="Z474" s="121"/>
      <c r="AA474" s="121"/>
      <c r="AB474" s="121"/>
      <c r="AC474" s="121"/>
      <c r="AD474" s="121"/>
      <c r="AE474" s="145">
        <f t="shared" si="63"/>
        <v>-4.9390625702724511E-2</v>
      </c>
      <c r="AF474" s="121">
        <f t="shared" si="64"/>
        <v>1.1598624620578193</v>
      </c>
      <c r="AG474" s="186">
        <f t="shared" si="65"/>
        <v>95.915608882653828</v>
      </c>
    </row>
    <row r="475" spans="1:33" ht="29">
      <c r="A475" s="209" t="str">
        <f>'Master sheet'!A93</f>
        <v>Tatton</v>
      </c>
      <c r="B475" s="142" t="str">
        <f>VLOOKUP('Master sheet'!A93,Westminster_Parliamentary_Const!$A$2:$C$651,2,FALSE)</f>
        <v>E14000987</v>
      </c>
      <c r="C475" s="120">
        <f>VLOOKUP(B475,'Master sheet'!$B$3:$Z$634,9,FALSE)</f>
        <v>6.6232098106380768E-2</v>
      </c>
      <c r="D475" s="121">
        <f>VLOOKUP(B475,'Master sheet'!$B$3:$Z$634,10,FALSE)</f>
        <v>-1.1461497048911671</v>
      </c>
      <c r="E475" s="120">
        <f>VLOOKUP(B475,'Master sheet'!$B$3:$Z$634,16,FALSE)</f>
        <v>0.55197685499216431</v>
      </c>
      <c r="F475" s="121">
        <f>VLOOKUP(B475,'Master sheet'!$B$3:$Z$634,17,FALSE)</f>
        <v>0.38026546645683623</v>
      </c>
      <c r="G475" s="120">
        <f>VLOOKUP(B475,'Master sheet'!$B$3:$Z$634,21,FALSE)</f>
        <v>0.182</v>
      </c>
      <c r="H475" s="121">
        <f>VLOOKUP(B475,'Master sheet'!$B$3:$Z$634,22,FALSE)</f>
        <v>0.51438994659035753</v>
      </c>
      <c r="I475" s="120">
        <f>VLOOKUP(B475,'Master sheet'!$B$3:$Z$634,24,FALSE)</f>
        <v>2.6814979606970768E-2</v>
      </c>
      <c r="J475" s="121">
        <f>-VLOOKUP(B475,'Master sheet'!$B$3:$Z$634,25,FALSE)</f>
        <v>-0.26399343820048915</v>
      </c>
      <c r="K475" s="185" t="str">
        <f>VLOOKUP(B475,RUC_PCON_2011_EN_LU!$A$2:$N$534,14)</f>
        <v>Urban with Significant Rural</v>
      </c>
      <c r="L475" s="185" t="str">
        <f>VLOOKUP(B475,'City and Town classifications'!$A$3:$G$634,4,FALSE)</f>
        <v>Medium Town</v>
      </c>
      <c r="M475" s="188">
        <f t="shared" si="66"/>
        <v>3</v>
      </c>
      <c r="N475" s="188" t="str">
        <f>VLOOKUP(A475,'BRES data'!$A$11:$AB$643,28,FALSE)</f>
        <v>High</v>
      </c>
      <c r="O475" s="188" t="str">
        <f>IF(ISNUMBER(MATCH(A475,'Red Wall MP List'!$A$3:$A$52,0)),"Yes","No")</f>
        <v>No</v>
      </c>
      <c r="P475" s="121"/>
      <c r="Q475" s="121">
        <f t="shared" si="61"/>
        <v>-0.32093847885601978</v>
      </c>
      <c r="R475" s="121">
        <f t="shared" si="62"/>
        <v>0.94649604309736091</v>
      </c>
      <c r="S475" s="186">
        <f t="shared" si="67"/>
        <v>74.842879031172245</v>
      </c>
      <c r="T475" s="121"/>
      <c r="U475" s="121"/>
      <c r="V475" s="121"/>
      <c r="W475" s="121"/>
      <c r="X475" s="121"/>
      <c r="Y475" s="121"/>
      <c r="Z475" s="121"/>
      <c r="AA475" s="121"/>
      <c r="AB475" s="121"/>
      <c r="AC475" s="121"/>
      <c r="AD475" s="121"/>
      <c r="AE475" s="145">
        <f t="shared" si="63"/>
        <v>-0.12887193251111562</v>
      </c>
      <c r="AF475" s="121">
        <f t="shared" si="64"/>
        <v>1.0803811552494282</v>
      </c>
      <c r="AG475" s="186">
        <f t="shared" si="65"/>
        <v>89.342848588480422</v>
      </c>
    </row>
    <row r="476" spans="1:33">
      <c r="A476" s="209" t="str">
        <f>'Master sheet'!A409</f>
        <v>Buckingham</v>
      </c>
      <c r="B476" s="142" t="str">
        <f>VLOOKUP('Master sheet'!A409,Westminster_Parliamentary_Const!$A$2:$C$651,2,FALSE)</f>
        <v>E14000608</v>
      </c>
      <c r="C476" s="120">
        <f>VLOOKUP(B476,'Master sheet'!$B$3:$Z$634,9,FALSE)</f>
        <v>5.180269912900598E-2</v>
      </c>
      <c r="D476" s="121">
        <f>VLOOKUP(B476,'Master sheet'!$B$3:$Z$634,10,FALSE)</f>
        <v>-1.6915468851700686</v>
      </c>
      <c r="E476" s="120">
        <f>VLOOKUP(B476,'Master sheet'!$B$3:$Z$634,16,FALSE)</f>
        <v>0.54004102056264791</v>
      </c>
      <c r="F476" s="121">
        <f>VLOOKUP(B476,'Master sheet'!$B$3:$Z$634,17,FALSE)</f>
        <v>0.34059292627283844</v>
      </c>
      <c r="G476" s="120">
        <f>VLOOKUP(B476,'Master sheet'!$B$3:$Z$634,21,FALSE)</f>
        <v>0.16543574593796159</v>
      </c>
      <c r="H476" s="121">
        <f>VLOOKUP(B476,'Master sheet'!$B$3:$Z$634,22,FALSE)</f>
        <v>4.0368032805344116E-2</v>
      </c>
      <c r="I476" s="120">
        <f>VLOOKUP(B476,'Master sheet'!$B$3:$Z$634,24,FALSE)</f>
        <v>1.9216724001058338E-2</v>
      </c>
      <c r="J476" s="121">
        <f>-VLOOKUP(B476,'Master sheet'!$B$3:$Z$634,25,FALSE)</f>
        <v>0.53612818042641319</v>
      </c>
      <c r="K476" s="185" t="str">
        <f>VLOOKUP(B476,RUC_PCON_2011_EN_LU!$A$2:$N$534,14)</f>
        <v>Predominantly Rural</v>
      </c>
      <c r="L476" s="185" t="str">
        <f>VLOOKUP(B476,'City and Town classifications'!$A$3:$G$634,4,FALSE)</f>
        <v>Village or smaller</v>
      </c>
      <c r="M476" s="188">
        <f t="shared" si="66"/>
        <v>3</v>
      </c>
      <c r="N476" s="188" t="str">
        <f>VLOOKUP(A476,'BRES data'!$A$11:$AB$643,28,FALSE)</f>
        <v>Very high</v>
      </c>
      <c r="O476" s="188" t="str">
        <f>IF(ISNUMBER(MATCH(A476,'Red Wall MP List'!$A$3:$A$52,0)),"Yes","No")</f>
        <v>No</v>
      </c>
      <c r="P476" s="121"/>
      <c r="Q476" s="121">
        <f t="shared" si="61"/>
        <v>-0.32164607506818804</v>
      </c>
      <c r="R476" s="121">
        <f t="shared" si="62"/>
        <v>0.9457884468851927</v>
      </c>
      <c r="S476" s="186">
        <f t="shared" si="67"/>
        <v>74.786926829262441</v>
      </c>
      <c r="T476" s="121"/>
      <c r="U476" s="121"/>
      <c r="V476" s="121"/>
      <c r="W476" s="121"/>
      <c r="X476" s="121"/>
      <c r="Y476" s="121"/>
      <c r="Z476" s="121"/>
      <c r="AA476" s="121"/>
      <c r="AB476" s="121"/>
      <c r="AC476" s="121"/>
      <c r="AD476" s="121"/>
      <c r="AE476" s="145">
        <f t="shared" si="63"/>
        <v>-0.19361443641636819</v>
      </c>
      <c r="AF476" s="121">
        <f t="shared" si="64"/>
        <v>1.0156386513441757</v>
      </c>
      <c r="AG476" s="186">
        <f t="shared" si="65"/>
        <v>83.988923544952002</v>
      </c>
    </row>
    <row r="477" spans="1:33">
      <c r="A477" s="209" t="str">
        <f>'Master sheet'!A284</f>
        <v>Hertford and Stortford</v>
      </c>
      <c r="B477" s="142" t="str">
        <f>VLOOKUP('Master sheet'!A284,Westminster_Parliamentary_Const!$A$2:$C$651,2,FALSE)</f>
        <v>E14000744</v>
      </c>
      <c r="C477" s="120">
        <f>VLOOKUP(B477,'Master sheet'!$B$3:$Z$634,9,FALSE)</f>
        <v>9.5288359805267578E-2</v>
      </c>
      <c r="D477" s="121">
        <f>VLOOKUP(B477,'Master sheet'!$B$3:$Z$634,10,FALSE)</f>
        <v>-4.7891681471963529E-2</v>
      </c>
      <c r="E477" s="120">
        <f>VLOOKUP(B477,'Master sheet'!$B$3:$Z$634,16,FALSE)</f>
        <v>3.8371893361811543E-2</v>
      </c>
      <c r="F477" s="121">
        <f>VLOOKUP(B477,'Master sheet'!$B$3:$Z$634,17,FALSE)</f>
        <v>-1.3268639009372438</v>
      </c>
      <c r="G477" s="120">
        <f>VLOOKUP(B477,'Master sheet'!$B$3:$Z$634,21,FALSE)</f>
        <v>0.20241691842900303</v>
      </c>
      <c r="H477" s="121">
        <f>VLOOKUP(B477,'Master sheet'!$B$3:$Z$634,22,FALSE)</f>
        <v>1.0986641741566028</v>
      </c>
      <c r="I477" s="120">
        <f>VLOOKUP(B477,'Master sheet'!$B$3:$Z$634,24,FALSE)</f>
        <v>3.1964492473948392E-2</v>
      </c>
      <c r="J477" s="121">
        <f>-VLOOKUP(B477,'Master sheet'!$B$3:$Z$634,25,FALSE)</f>
        <v>-0.80625429173904573</v>
      </c>
      <c r="K477" s="185" t="str">
        <f>VLOOKUP(B477,RUC_PCON_2011_EN_LU!$A$2:$N$534,14)</f>
        <v>Predominantly Urban</v>
      </c>
      <c r="L477" s="185" t="str">
        <f>VLOOKUP(B477,'City and Town classifications'!$A$3:$G$634,4,FALSE)</f>
        <v>Medium Town</v>
      </c>
      <c r="M477" s="188">
        <f t="shared" si="66"/>
        <v>3</v>
      </c>
      <c r="N477" s="188" t="str">
        <f>VLOOKUP(A477,'BRES data'!$A$11:$AB$643,28,FALSE)</f>
        <v>Low</v>
      </c>
      <c r="O477" s="188" t="str">
        <f>IF(ISNUMBER(MATCH(A477,'Red Wall MP List'!$A$3:$A$52,0)),"Yes","No")</f>
        <v>No</v>
      </c>
      <c r="P477" s="121"/>
      <c r="Q477" s="121">
        <f t="shared" si="61"/>
        <v>-0.32274861220044326</v>
      </c>
      <c r="R477" s="121">
        <f t="shared" si="62"/>
        <v>0.94468590975293742</v>
      </c>
      <c r="S477" s="186">
        <f t="shared" si="67"/>
        <v>74.699745214697273</v>
      </c>
      <c r="T477" s="121"/>
      <c r="U477" s="121"/>
      <c r="V477" s="121"/>
      <c r="W477" s="121"/>
      <c r="X477" s="121"/>
      <c r="Y477" s="121"/>
      <c r="Z477" s="121"/>
      <c r="AA477" s="121"/>
      <c r="AB477" s="121"/>
      <c r="AC477" s="121"/>
      <c r="AD477" s="121"/>
      <c r="AE477" s="145">
        <f t="shared" si="63"/>
        <v>-0.27058642499791252</v>
      </c>
      <c r="AF477" s="121">
        <f t="shared" si="64"/>
        <v>0.93866666276263133</v>
      </c>
      <c r="AG477" s="186">
        <f t="shared" si="65"/>
        <v>77.623673014635685</v>
      </c>
    </row>
    <row r="478" spans="1:33" ht="29">
      <c r="A478" s="209" t="str">
        <f>'Master sheet'!A204</f>
        <v>South Leicestershire</v>
      </c>
      <c r="B478" s="142" t="str">
        <f>VLOOKUP('Master sheet'!A204,Westminster_Parliamentary_Const!$A$2:$C$651,2,FALSE)</f>
        <v>E14000940</v>
      </c>
      <c r="C478" s="120">
        <f>VLOOKUP(B478,'Master sheet'!$B$3:$Z$634,9,FALSE)</f>
        <v>8.6088723775159068E-2</v>
      </c>
      <c r="D478" s="121">
        <f>VLOOKUP(B478,'Master sheet'!$B$3:$Z$634,10,FALSE)</f>
        <v>-0.39561618186735142</v>
      </c>
      <c r="E478" s="120">
        <f>VLOOKUP(B478,'Master sheet'!$B$3:$Z$634,16,FALSE)</f>
        <v>4.7499454825762011E-2</v>
      </c>
      <c r="F478" s="121">
        <f>VLOOKUP(B478,'Master sheet'!$B$3:$Z$634,17,FALSE)</f>
        <v>-1.2965255487173937</v>
      </c>
      <c r="G478" s="120">
        <f>VLOOKUP(B478,'Master sheet'!$B$3:$Z$634,21,FALSE)</f>
        <v>0.17665615141955837</v>
      </c>
      <c r="H478" s="121">
        <f>VLOOKUP(B478,'Master sheet'!$B$3:$Z$634,22,FALSE)</f>
        <v>0.36146417513146811</v>
      </c>
      <c r="I478" s="120">
        <f>VLOOKUP(B478,'Master sheet'!$B$3:$Z$634,24,FALSE)</f>
        <v>2.530985915492967E-2</v>
      </c>
      <c r="J478" s="121">
        <f>-VLOOKUP(B478,'Master sheet'!$B$3:$Z$634,25,FALSE)</f>
        <v>-0.1054992423249921</v>
      </c>
      <c r="K478" s="185" t="str">
        <f>VLOOKUP(B478,RUC_PCON_2011_EN_LU!$A$2:$N$534,14)</f>
        <v>Urban with Significant Rural</v>
      </c>
      <c r="L478" s="185" t="str">
        <f>VLOOKUP(B478,'City and Town classifications'!$A$3:$G$634,4,FALSE)</f>
        <v>Small Town</v>
      </c>
      <c r="M478" s="188">
        <f t="shared" si="66"/>
        <v>3</v>
      </c>
      <c r="N478" s="188" t="str">
        <f>VLOOKUP(A478,'BRES data'!$A$11:$AB$643,28,FALSE)</f>
        <v>High</v>
      </c>
      <c r="O478" s="188" t="str">
        <f>IF(ISNUMBER(MATCH(A478,'Red Wall MP List'!$A$3:$A$52,0)),"Yes","No")</f>
        <v>No</v>
      </c>
      <c r="P478" s="121"/>
      <c r="Q478" s="121">
        <f t="shared" si="61"/>
        <v>-0.3228820369951021</v>
      </c>
      <c r="R478" s="121">
        <f t="shared" si="62"/>
        <v>0.94455248495827859</v>
      </c>
      <c r="S478" s="186">
        <f t="shared" si="67"/>
        <v>74.689194831693314</v>
      </c>
      <c r="T478" s="121"/>
      <c r="U478" s="121"/>
      <c r="V478" s="121"/>
      <c r="W478" s="121"/>
      <c r="X478" s="121"/>
      <c r="Y478" s="121"/>
      <c r="Z478" s="121"/>
      <c r="AA478" s="121"/>
      <c r="AB478" s="121"/>
      <c r="AC478" s="121"/>
      <c r="AD478" s="121"/>
      <c r="AE478" s="145">
        <f t="shared" si="63"/>
        <v>-0.35904419944456722</v>
      </c>
      <c r="AF478" s="121">
        <f t="shared" si="64"/>
        <v>0.85020888831597663</v>
      </c>
      <c r="AG478" s="186">
        <f t="shared" si="65"/>
        <v>70.308597672510871</v>
      </c>
    </row>
    <row r="479" spans="1:33">
      <c r="A479" s="209" t="str">
        <f>'Master sheet'!A381</f>
        <v>Poplar and Limehouse</v>
      </c>
      <c r="B479" s="142" t="str">
        <f>VLOOKUP('Master sheet'!A381,Westminster_Parliamentary_Const!$A$2:$C$651,2,FALSE)</f>
        <v>E14000882</v>
      </c>
      <c r="C479" s="120">
        <f>VLOOKUP(B479,'Master sheet'!$B$3:$Z$634,9,FALSE)</f>
        <v>0.10393610056917815</v>
      </c>
      <c r="D479" s="121">
        <f>VLOOKUP(B479,'Master sheet'!$B$3:$Z$634,10,FALSE)</f>
        <v>0.27897248215779763</v>
      </c>
      <c r="E479" s="120">
        <f>VLOOKUP(B479,'Master sheet'!$B$3:$Z$634,16,FALSE)</f>
        <v>0.22976308685790514</v>
      </c>
      <c r="F479" s="121">
        <f>VLOOKUP(B479,'Master sheet'!$B$3:$Z$634,17,FALSE)</f>
        <v>-0.69071442519885506</v>
      </c>
      <c r="G479" s="120">
        <f>VLOOKUP(B479,'Master sheet'!$B$3:$Z$634,21,FALSE)</f>
        <v>0.1508656224237428</v>
      </c>
      <c r="H479" s="121">
        <f>VLOOKUP(B479,'Master sheet'!$B$3:$Z$634,22,FALSE)</f>
        <v>-0.37658752742856455</v>
      </c>
      <c r="I479" s="120">
        <f>VLOOKUP(B479,'Master sheet'!$B$3:$Z$634,24,FALSE)</f>
        <v>3.1152139617432351E-2</v>
      </c>
      <c r="J479" s="121">
        <f>-VLOOKUP(B479,'Master sheet'!$B$3:$Z$634,25,FALSE)</f>
        <v>-0.72071083069174524</v>
      </c>
      <c r="K479" s="185" t="str">
        <f>VLOOKUP(B479,RUC_PCON_2011_EN_LU!$A$2:$N$534,14)</f>
        <v>Predominantly Urban</v>
      </c>
      <c r="L479" s="185" t="str">
        <f>VLOOKUP(B479,'City and Town classifications'!$A$3:$G$634,4,FALSE)</f>
        <v>Core City (London)</v>
      </c>
      <c r="M479" s="188">
        <f t="shared" si="66"/>
        <v>1</v>
      </c>
      <c r="N479" s="188" t="str">
        <f>VLOOKUP(A479,'BRES data'!$A$11:$AB$643,28,FALSE)</f>
        <v>Very low</v>
      </c>
      <c r="O479" s="188" t="str">
        <f>IF(ISNUMBER(MATCH(A479,'Red Wall MP List'!$A$3:$A$52,0)),"Yes","No")</f>
        <v>No</v>
      </c>
      <c r="P479" s="121"/>
      <c r="Q479" s="121">
        <f t="shared" si="61"/>
        <v>-0.32512977494921919</v>
      </c>
      <c r="R479" s="121">
        <f t="shared" si="62"/>
        <v>0.94230474700416145</v>
      </c>
      <c r="S479" s="186">
        <f t="shared" si="67"/>
        <v>74.511458029706006</v>
      </c>
      <c r="T479" s="121"/>
      <c r="U479" s="121"/>
      <c r="V479" s="121"/>
      <c r="W479" s="121"/>
      <c r="X479" s="121"/>
      <c r="Y479" s="121"/>
      <c r="Z479" s="121"/>
      <c r="AA479" s="121"/>
      <c r="AB479" s="121"/>
      <c r="AC479" s="121"/>
      <c r="AD479" s="121"/>
      <c r="AE479" s="145">
        <f t="shared" si="63"/>
        <v>-0.37726007529034178</v>
      </c>
      <c r="AF479" s="121">
        <f t="shared" si="64"/>
        <v>0.83199301247020208</v>
      </c>
      <c r="AG479" s="186">
        <f t="shared" si="65"/>
        <v>68.802223528822793</v>
      </c>
    </row>
    <row r="480" spans="1:33" ht="29">
      <c r="A480" s="209" t="str">
        <f>'Master sheet'!A526</f>
        <v>Thornbury and Yate</v>
      </c>
      <c r="B480" s="142" t="str">
        <f>VLOOKUP('Master sheet'!A526,Westminster_Parliamentary_Const!$A$2:$C$651,2,FALSE)</f>
        <v>E14000994</v>
      </c>
      <c r="C480" s="120">
        <f>VLOOKUP(B480,'Master sheet'!$B$3:$Z$634,9,FALSE)</f>
        <v>6.269058449474961E-2</v>
      </c>
      <c r="D480" s="121">
        <f>VLOOKUP(B480,'Master sheet'!$B$3:$Z$634,10,FALSE)</f>
        <v>-1.2800105497351977</v>
      </c>
      <c r="E480" s="120">
        <f>VLOOKUP(B480,'Master sheet'!$B$3:$Z$634,16,FALSE)</f>
        <v>0.355077258202526</v>
      </c>
      <c r="F480" s="121">
        <f>VLOOKUP(B480,'Master sheet'!$B$3:$Z$634,17,FALSE)</f>
        <v>-0.27419293877477724</v>
      </c>
      <c r="G480" s="120">
        <f>VLOOKUP(B480,'Master sheet'!$B$3:$Z$634,21,FALSE)</f>
        <v>0.15789473684210525</v>
      </c>
      <c r="H480" s="121">
        <f>VLOOKUP(B480,'Master sheet'!$B$3:$Z$634,22,FALSE)</f>
        <v>-0.17543423333353467</v>
      </c>
      <c r="I480" s="120">
        <f>VLOOKUP(B480,'Master sheet'!$B$3:$Z$634,24,FALSE)</f>
        <v>1.9663699307616245E-2</v>
      </c>
      <c r="J480" s="121">
        <f>-VLOOKUP(B480,'Master sheet'!$B$3:$Z$634,25,FALSE)</f>
        <v>0.48906019215143581</v>
      </c>
      <c r="K480" s="185" t="str">
        <f>VLOOKUP(B480,RUC_PCON_2011_EN_LU!$A$2:$N$534,14)</f>
        <v>Urban with Significant Rural</v>
      </c>
      <c r="L480" s="185" t="str">
        <f>VLOOKUP(B480,'City and Town classifications'!$A$3:$G$634,4,FALSE)</f>
        <v>Village or smaller</v>
      </c>
      <c r="M480" s="188">
        <f t="shared" si="66"/>
        <v>3</v>
      </c>
      <c r="N480" s="188" t="str">
        <f>VLOOKUP(A480,'BRES data'!$A$11:$AB$643,28,FALSE)</f>
        <v>High</v>
      </c>
      <c r="O480" s="188" t="str">
        <f>IF(ISNUMBER(MATCH(A480,'Red Wall MP List'!$A$3:$A$52,0)),"Yes","No")</f>
        <v>No</v>
      </c>
      <c r="P480" s="121"/>
      <c r="Q480" s="121">
        <f t="shared" si="61"/>
        <v>-0.33858798121263928</v>
      </c>
      <c r="R480" s="121">
        <f t="shared" si="62"/>
        <v>0.92884654074074136</v>
      </c>
      <c r="S480" s="186">
        <f t="shared" si="67"/>
        <v>73.447268791203186</v>
      </c>
      <c r="T480" s="121"/>
      <c r="U480" s="121"/>
      <c r="V480" s="121"/>
      <c r="W480" s="121"/>
      <c r="X480" s="121"/>
      <c r="Y480" s="121"/>
      <c r="Z480" s="121"/>
      <c r="AA480" s="121"/>
      <c r="AB480" s="121"/>
      <c r="AC480" s="121"/>
      <c r="AD480" s="121"/>
      <c r="AE480" s="145">
        <f t="shared" si="63"/>
        <v>-0.31014438242301845</v>
      </c>
      <c r="AF480" s="121">
        <f t="shared" si="64"/>
        <v>0.8991087053375254</v>
      </c>
      <c r="AG480" s="186">
        <f t="shared" si="65"/>
        <v>74.352401034808494</v>
      </c>
    </row>
    <row r="481" spans="1:33" ht="29">
      <c r="A481" s="209" t="str">
        <f>'Master sheet'!A597</f>
        <v>Edinburgh East</v>
      </c>
      <c r="B481" s="142" t="str">
        <f>VLOOKUP('Master sheet'!A597,Westminster_Parliamentary_Const!$A$2:$C$651,2,FALSE)</f>
        <v>S14000022</v>
      </c>
      <c r="C481" s="120">
        <f>VLOOKUP(B481,'Master sheet'!$B$3:$Z$634,9,FALSE)</f>
        <v>0.10433603981661221</v>
      </c>
      <c r="D481" s="121">
        <f>VLOOKUP(B481,'Master sheet'!$B$3:$Z$634,10,FALSE)</f>
        <v>0.29408924053251739</v>
      </c>
      <c r="E481" s="120">
        <f>VLOOKUP(B481,'Master sheet'!$B$3:$Z$634,16,FALSE)</f>
        <v>0.18447076573587032</v>
      </c>
      <c r="F481" s="121">
        <f>VLOOKUP(B481,'Master sheet'!$B$3:$Z$634,17,FALSE)</f>
        <v>-0.84125785308831702</v>
      </c>
      <c r="G481" s="120">
        <f>VLOOKUP(B481,'Master sheet'!$B$3:$Z$634,21,FALSE)</f>
        <v>0.17629629629629628</v>
      </c>
      <c r="H481" s="121">
        <f>VLOOKUP(B481,'Master sheet'!$B$3:$Z$634,22,FALSE)</f>
        <v>0.35116614338339402</v>
      </c>
      <c r="I481" s="120">
        <f>VLOOKUP(B481,'Master sheet'!$B$3:$Z$634,24,FALSE)</f>
        <v>3.4482343015547867E-2</v>
      </c>
      <c r="J481" s="121">
        <f>-VLOOKUP(B481,'Master sheet'!$B$3:$Z$634,25,FALSE)</f>
        <v>-1.0713923385872703</v>
      </c>
      <c r="K481" s="185" t="str">
        <f>VLOOKUP(B481,RUC_PCON_2011_EN_LU!$A$2:$N$534,14)</f>
        <v>Urban with Significant Rural</v>
      </c>
      <c r="L481" s="185" t="str">
        <f>VLOOKUP(B481,'City and Town classifications'!$A$3:$G$634,4,FALSE)</f>
        <v>Core City (outside London)</v>
      </c>
      <c r="M481" s="188">
        <f t="shared" si="66"/>
        <v>1</v>
      </c>
      <c r="N481" s="188" t="str">
        <f>VLOOKUP(A481,'BRES data'!$A$11:$AB$643,28,FALSE)</f>
        <v>Low</v>
      </c>
      <c r="O481" s="188" t="str">
        <f>IF(ISNUMBER(MATCH(A481,'Red Wall MP List'!$A$3:$A$52,0)),"Yes","No")</f>
        <v>No</v>
      </c>
      <c r="P481" s="121"/>
      <c r="Q481" s="121">
        <f t="shared" si="61"/>
        <v>-0.34078298430240483</v>
      </c>
      <c r="R481" s="121">
        <f t="shared" si="62"/>
        <v>0.92665153765097585</v>
      </c>
      <c r="S481" s="186">
        <f t="shared" si="67"/>
        <v>73.273701926430292</v>
      </c>
      <c r="T481" s="121"/>
      <c r="U481" s="121"/>
      <c r="V481" s="121"/>
      <c r="W481" s="121"/>
      <c r="X481" s="121"/>
      <c r="Y481" s="121"/>
      <c r="Z481" s="121"/>
      <c r="AA481" s="121"/>
      <c r="AB481" s="121"/>
      <c r="AC481" s="121"/>
      <c r="AD481" s="121"/>
      <c r="AE481" s="145">
        <f t="shared" si="63"/>
        <v>-0.31684870193991899</v>
      </c>
      <c r="AF481" s="121">
        <f t="shared" si="64"/>
        <v>0.89240438582062487</v>
      </c>
      <c r="AG481" s="186">
        <f t="shared" si="65"/>
        <v>73.797982808817736</v>
      </c>
    </row>
    <row r="482" spans="1:33">
      <c r="A482" s="209" t="str">
        <f>'Master sheet'!A50</f>
        <v>City of Chester</v>
      </c>
      <c r="B482" s="142" t="str">
        <f>VLOOKUP('Master sheet'!A50,Westminster_Parliamentary_Const!$A$2:$C$651,2,FALSE)</f>
        <v>E14000640</v>
      </c>
      <c r="C482" s="120">
        <f>VLOOKUP(B482,'Master sheet'!$B$3:$Z$634,9,FALSE)</f>
        <v>7.7180816055098717E-2</v>
      </c>
      <c r="D482" s="121">
        <f>VLOOKUP(B482,'Master sheet'!$B$3:$Z$634,10,FALSE)</f>
        <v>-0.73231404158579394</v>
      </c>
      <c r="E482" s="120">
        <f>VLOOKUP(B482,'Master sheet'!$B$3:$Z$634,16,FALSE)</f>
        <v>0.68978964571907464</v>
      </c>
      <c r="F482" s="121">
        <f>VLOOKUP(B482,'Master sheet'!$B$3:$Z$634,17,FALSE)</f>
        <v>0.83833008776741758</v>
      </c>
      <c r="G482" s="120">
        <f>VLOOKUP(B482,'Master sheet'!$B$3:$Z$634,21,FALSE)</f>
        <v>0.17637271214642264</v>
      </c>
      <c r="H482" s="121">
        <f>VLOOKUP(B482,'Master sheet'!$B$3:$Z$634,22,FALSE)</f>
        <v>0.35335294801611322</v>
      </c>
      <c r="I482" s="120">
        <f>VLOOKUP(B482,'Master sheet'!$B$3:$Z$634,24,FALSE)</f>
        <v>3.2734723746798533E-2</v>
      </c>
      <c r="J482" s="121">
        <f>-VLOOKUP(B482,'Master sheet'!$B$3:$Z$634,25,FALSE)</f>
        <v>-0.88736220975517166</v>
      </c>
      <c r="K482" s="185" t="str">
        <f>VLOOKUP(B482,RUC_PCON_2011_EN_LU!$A$2:$N$534,14)</f>
        <v>Predominantly Urban</v>
      </c>
      <c r="L482" s="185" t="str">
        <f>VLOOKUP(B482,'City and Town classifications'!$A$3:$G$634,4,FALSE)</f>
        <v>Large Town</v>
      </c>
      <c r="M482" s="188">
        <f t="shared" si="66"/>
        <v>3</v>
      </c>
      <c r="N482" s="188" t="str">
        <f>VLOOKUP(A482,'BRES data'!$A$11:$AB$643,28,FALSE)</f>
        <v>Very low</v>
      </c>
      <c r="O482" s="188" t="str">
        <f>IF(ISNUMBER(MATCH(A482,'Red Wall MP List'!$A$3:$A$52,0)),"Yes","No")</f>
        <v>No</v>
      </c>
      <c r="P482" s="121"/>
      <c r="Q482" s="121">
        <f t="shared" si="61"/>
        <v>-0.34127824448306671</v>
      </c>
      <c r="R482" s="121">
        <f t="shared" si="62"/>
        <v>0.92615627747031404</v>
      </c>
      <c r="S482" s="186">
        <f t="shared" si="67"/>
        <v>73.234539905563381</v>
      </c>
      <c r="T482" s="121"/>
      <c r="U482" s="121"/>
      <c r="V482" s="121"/>
      <c r="W482" s="121"/>
      <c r="X482" s="121"/>
      <c r="Y482" s="121"/>
      <c r="Z482" s="121"/>
      <c r="AA482" s="121"/>
      <c r="AB482" s="121"/>
      <c r="AC482" s="121"/>
      <c r="AD482" s="121"/>
      <c r="AE482" s="145">
        <f t="shared" si="63"/>
        <v>-0.1069983038893587</v>
      </c>
      <c r="AF482" s="121">
        <f t="shared" si="64"/>
        <v>1.1022547838711851</v>
      </c>
      <c r="AG482" s="186">
        <f t="shared" si="65"/>
        <v>91.151703065938506</v>
      </c>
    </row>
    <row r="483" spans="1:33">
      <c r="A483" s="209" t="str">
        <f>'Master sheet'!A494</f>
        <v>Devizes</v>
      </c>
      <c r="B483" s="142" t="str">
        <f>VLOOKUP('Master sheet'!A494,Westminster_Parliamentary_Const!$A$2:$C$651,2,FALSE)</f>
        <v>E14000665</v>
      </c>
      <c r="C483" s="120">
        <f>VLOOKUP(B483,'Master sheet'!$B$3:$Z$634,9,FALSE)</f>
        <v>6.7179831806577564E-2</v>
      </c>
      <c r="D483" s="121">
        <f>VLOOKUP(B483,'Master sheet'!$B$3:$Z$634,10,FALSE)</f>
        <v>-1.1103276108071995</v>
      </c>
      <c r="E483" s="120">
        <f>VLOOKUP(B483,'Master sheet'!$B$3:$Z$634,16,FALSE)</f>
        <v>0.6547441589336348</v>
      </c>
      <c r="F483" s="121">
        <f>VLOOKUP(B483,'Master sheet'!$B$3:$Z$634,17,FALSE)</f>
        <v>0.72184527131211274</v>
      </c>
      <c r="G483" s="120">
        <f>VLOOKUP(B483,'Master sheet'!$B$3:$Z$634,21,FALSE)</f>
        <v>0.14089347079037801</v>
      </c>
      <c r="H483" s="121">
        <f>VLOOKUP(B483,'Master sheet'!$B$3:$Z$634,22,FALSE)</f>
        <v>-0.66196218928159678</v>
      </c>
      <c r="I483" s="120">
        <f>VLOOKUP(B483,'Master sheet'!$B$3:$Z$634,24,FALSE)</f>
        <v>2.3778597785977906E-2</v>
      </c>
      <c r="J483" s="121">
        <f>-VLOOKUP(B483,'Master sheet'!$B$3:$Z$634,25,FALSE)</f>
        <v>5.5747679154349909E-2</v>
      </c>
      <c r="K483" s="185" t="str">
        <f>VLOOKUP(B483,RUC_PCON_2011_EN_LU!$A$2:$N$534,14)</f>
        <v>Predominantly Rural</v>
      </c>
      <c r="L483" s="185" t="str">
        <f>VLOOKUP(B483,'City and Town classifications'!$A$3:$G$634,4,FALSE)</f>
        <v>Village or smaller</v>
      </c>
      <c r="M483" s="188">
        <f t="shared" si="66"/>
        <v>3</v>
      </c>
      <c r="N483" s="188" t="str">
        <f>VLOOKUP(A483,'BRES data'!$A$11:$AB$643,28,FALSE)</f>
        <v>Very high</v>
      </c>
      <c r="O483" s="188" t="str">
        <f>IF(ISNUMBER(MATCH(A483,'Red Wall MP List'!$A$3:$A$52,0)),"Yes","No")</f>
        <v>No</v>
      </c>
      <c r="P483" s="121"/>
      <c r="Q483" s="121">
        <f t="shared" si="61"/>
        <v>-0.34154613021253061</v>
      </c>
      <c r="R483" s="121">
        <f t="shared" si="62"/>
        <v>0.92588839174085003</v>
      </c>
      <c r="S483" s="186">
        <f t="shared" si="67"/>
        <v>73.213357208191667</v>
      </c>
      <c r="T483" s="121"/>
      <c r="U483" s="121"/>
      <c r="V483" s="121"/>
      <c r="W483" s="121"/>
      <c r="X483" s="121"/>
      <c r="Y483" s="121"/>
      <c r="Z483" s="121"/>
      <c r="AA483" s="121"/>
      <c r="AB483" s="121"/>
      <c r="AC483" s="121"/>
      <c r="AD483" s="121"/>
      <c r="AE483" s="145">
        <f t="shared" si="63"/>
        <v>-0.24867421240558341</v>
      </c>
      <c r="AF483" s="121">
        <f t="shared" si="64"/>
        <v>0.96057887535496045</v>
      </c>
      <c r="AG483" s="186">
        <f t="shared" si="65"/>
        <v>79.435718219573644</v>
      </c>
    </row>
    <row r="484" spans="1:33">
      <c r="A484" s="209" t="str">
        <f>'Master sheet'!A190</f>
        <v>Newark</v>
      </c>
      <c r="B484" s="142" t="str">
        <f>VLOOKUP('Master sheet'!A190,Westminster_Parliamentary_Const!$A$2:$C$651,2,FALSE)</f>
        <v>E14000829</v>
      </c>
      <c r="C484" s="120">
        <f>VLOOKUP(B484,'Master sheet'!$B$3:$Z$634,9,FALSE)</f>
        <v>6.8218750998644245E-2</v>
      </c>
      <c r="D484" s="121">
        <f>VLOOKUP(B484,'Master sheet'!$B$3:$Z$634,10,FALSE)</f>
        <v>-1.0710589206296486</v>
      </c>
      <c r="E484" s="120">
        <f>VLOOKUP(B484,'Master sheet'!$B$3:$Z$634,16,FALSE)</f>
        <v>0.40755581425651866</v>
      </c>
      <c r="F484" s="121">
        <f>VLOOKUP(B484,'Master sheet'!$B$3:$Z$634,17,FALSE)</f>
        <v>-9.9763774551312231E-2</v>
      </c>
      <c r="G484" s="120">
        <f>VLOOKUP(B484,'Master sheet'!$B$3:$Z$634,21,FALSE)</f>
        <v>0.13223140495867769</v>
      </c>
      <c r="H484" s="121">
        <f>VLOOKUP(B484,'Master sheet'!$B$3:$Z$634,22,FALSE)</f>
        <v>-0.90984591573834206</v>
      </c>
      <c r="I484" s="120">
        <f>VLOOKUP(B484,'Master sheet'!$B$3:$Z$634,24,FALSE)</f>
        <v>1.9079312257348935E-2</v>
      </c>
      <c r="J484" s="121">
        <f>-VLOOKUP(B484,'Master sheet'!$B$3:$Z$634,25,FALSE)</f>
        <v>0.55059809464061271</v>
      </c>
      <c r="K484" s="185" t="str">
        <f>VLOOKUP(B484,RUC_PCON_2011_EN_LU!$A$2:$N$534,14)</f>
        <v>Predominantly Rural</v>
      </c>
      <c r="L484" s="185" t="str">
        <f>VLOOKUP(B484,'City and Town classifications'!$A$3:$G$634,4,FALSE)</f>
        <v>Village or smaller</v>
      </c>
      <c r="M484" s="188">
        <f t="shared" si="66"/>
        <v>3</v>
      </c>
      <c r="N484" s="188" t="str">
        <f>VLOOKUP(A484,'BRES data'!$A$11:$AB$643,28,FALSE)</f>
        <v>High</v>
      </c>
      <c r="O484" s="188" t="str">
        <f>IF(ISNUMBER(MATCH(A484,'Red Wall MP List'!$A$3:$A$52,0)),"Yes","No")</f>
        <v>No</v>
      </c>
      <c r="P484" s="121"/>
      <c r="Q484" s="121">
        <f t="shared" si="61"/>
        <v>-0.34175522371128775</v>
      </c>
      <c r="R484" s="121">
        <f t="shared" si="62"/>
        <v>0.92567929824209294</v>
      </c>
      <c r="S484" s="186">
        <f t="shared" si="67"/>
        <v>73.196823425987503</v>
      </c>
      <c r="T484" s="121"/>
      <c r="U484" s="121"/>
      <c r="V484" s="121"/>
      <c r="W484" s="121"/>
      <c r="X484" s="121"/>
      <c r="Y484" s="121"/>
      <c r="Z484" s="121"/>
      <c r="AA484" s="121"/>
      <c r="AB484" s="121"/>
      <c r="AC484" s="121"/>
      <c r="AD484" s="121"/>
      <c r="AE484" s="145">
        <f t="shared" si="63"/>
        <v>-0.38251762906967257</v>
      </c>
      <c r="AF484" s="121">
        <f t="shared" si="64"/>
        <v>0.82673545869087128</v>
      </c>
      <c r="AG484" s="186">
        <f t="shared" si="65"/>
        <v>68.367446571662612</v>
      </c>
    </row>
    <row r="485" spans="1:33">
      <c r="A485" s="209" t="str">
        <f>'Master sheet'!A424</f>
        <v>Fareham</v>
      </c>
      <c r="B485" s="142" t="str">
        <f>VLOOKUP('Master sheet'!A424,Westminster_Parliamentary_Const!$A$2:$C$651,2,FALSE)</f>
        <v>E14000699</v>
      </c>
      <c r="C485" s="120">
        <f>VLOOKUP(B485,'Master sheet'!$B$3:$Z$634,9,FALSE)</f>
        <v>6.5937012143035975E-2</v>
      </c>
      <c r="D485" s="121">
        <f>VLOOKUP(B485,'Master sheet'!$B$3:$Z$634,10,FALSE)</f>
        <v>-1.1573032569275674</v>
      </c>
      <c r="E485" s="120">
        <f>VLOOKUP(B485,'Master sheet'!$B$3:$Z$634,16,FALSE)</f>
        <v>0.41417072875033317</v>
      </c>
      <c r="F485" s="121">
        <f>VLOOKUP(B485,'Master sheet'!$B$3:$Z$634,17,FALSE)</f>
        <v>-7.7777003318913462E-2</v>
      </c>
      <c r="G485" s="120">
        <f>VLOOKUP(B485,'Master sheet'!$B$3:$Z$634,21,FALSE)</f>
        <v>0.15909090909090909</v>
      </c>
      <c r="H485" s="121">
        <f>VLOOKUP(B485,'Master sheet'!$B$3:$Z$634,22,FALSE)</f>
        <v>-0.14120318034009005</v>
      </c>
      <c r="I485" s="120">
        <f>VLOOKUP(B485,'Master sheet'!$B$3:$Z$634,24,FALSE)</f>
        <v>2.2146200133719596E-2</v>
      </c>
      <c r="J485" s="121">
        <f>-VLOOKUP(B485,'Master sheet'!$B$3:$Z$634,25,FALSE)</f>
        <v>0.22764458806477753</v>
      </c>
      <c r="K485" s="185" t="str">
        <f>VLOOKUP(B485,RUC_PCON_2011_EN_LU!$A$2:$N$534,14)</f>
        <v>Predominantly Urban</v>
      </c>
      <c r="L485" s="185" t="str">
        <f>VLOOKUP(B485,'City and Town classifications'!$A$3:$G$634,4,FALSE)</f>
        <v>Medium Town</v>
      </c>
      <c r="M485" s="188">
        <f t="shared" si="66"/>
        <v>3</v>
      </c>
      <c r="N485" s="188" t="str">
        <f>VLOOKUP(A485,'BRES data'!$A$11:$AB$643,28,FALSE)</f>
        <v>Mid</v>
      </c>
      <c r="O485" s="188" t="str">
        <f>IF(ISNUMBER(MATCH(A485,'Red Wall MP List'!$A$3:$A$52,0)),"Yes","No")</f>
        <v>No</v>
      </c>
      <c r="P485" s="121"/>
      <c r="Q485" s="121">
        <f t="shared" si="61"/>
        <v>-0.34638292023076395</v>
      </c>
      <c r="R485" s="121">
        <f t="shared" si="62"/>
        <v>0.92105160172261669</v>
      </c>
      <c r="S485" s="186">
        <f t="shared" si="67"/>
        <v>72.830894658164311</v>
      </c>
      <c r="T485" s="121"/>
      <c r="U485" s="121"/>
      <c r="V485" s="121"/>
      <c r="W485" s="121"/>
      <c r="X485" s="121"/>
      <c r="Y485" s="121"/>
      <c r="Z485" s="121"/>
      <c r="AA485" s="121"/>
      <c r="AB485" s="121"/>
      <c r="AC485" s="121"/>
      <c r="AD485" s="121"/>
      <c r="AE485" s="145">
        <f t="shared" si="63"/>
        <v>-0.2871597131304483</v>
      </c>
      <c r="AF485" s="121">
        <f t="shared" si="64"/>
        <v>0.92209337463009555</v>
      </c>
      <c r="AG485" s="186">
        <f t="shared" si="65"/>
        <v>76.253133770181208</v>
      </c>
    </row>
    <row r="486" spans="1:33" ht="29">
      <c r="A486" s="209" t="str">
        <f>'Master sheet'!A611</f>
        <v>Gordon</v>
      </c>
      <c r="B486" s="142" t="str">
        <f>VLOOKUP('Master sheet'!A611,Westminster_Parliamentary_Const!$A$2:$C$651,2,FALSE)</f>
        <v>S14000037</v>
      </c>
      <c r="C486" s="120">
        <f>VLOOKUP(B486,'Master sheet'!$B$3:$Z$634,9,FALSE)</f>
        <v>7.745803474236139E-2</v>
      </c>
      <c r="D486" s="121">
        <f>VLOOKUP(B486,'Master sheet'!$B$3:$Z$634,10,FALSE)</f>
        <v>-0.72183583035948073</v>
      </c>
      <c r="E486" s="120">
        <f>VLOOKUP(B486,'Master sheet'!$B$3:$Z$634,16,FALSE)</f>
        <v>0.60345617917829386</v>
      </c>
      <c r="F486" s="121">
        <f>VLOOKUP(B486,'Master sheet'!$B$3:$Z$634,17,FALSE)</f>
        <v>0.55137336590698149</v>
      </c>
      <c r="G486" s="120">
        <f>VLOOKUP(B486,'Master sheet'!$B$3:$Z$634,21,FALSE)</f>
        <v>0.12550607287449392</v>
      </c>
      <c r="H486" s="121">
        <f>VLOOKUP(B486,'Master sheet'!$B$3:$Z$634,22,FALSE)</f>
        <v>-1.1023058220791069</v>
      </c>
      <c r="I486" s="120">
        <f>VLOOKUP(B486,'Master sheet'!$B$3:$Z$634,24,FALSE)</f>
        <v>2.472517028354182E-2</v>
      </c>
      <c r="J486" s="121">
        <f>-VLOOKUP(B486,'Master sheet'!$B$3:$Z$634,25,FALSE)</f>
        <v>-4.39295570667129E-2</v>
      </c>
      <c r="K486" s="185" t="str">
        <f>VLOOKUP(B486,RUC_PCON_2011_EN_LU!$A$2:$N$534,14)</f>
        <v>Urban with Significant Rural</v>
      </c>
      <c r="L486" s="185" t="str">
        <f>VLOOKUP(B486,'City and Town classifications'!$A$3:$G$634,4,FALSE)</f>
        <v>Village or smaller</v>
      </c>
      <c r="M486" s="188">
        <f t="shared" si="66"/>
        <v>3</v>
      </c>
      <c r="N486" s="188" t="str">
        <f>VLOOKUP(A486,'BRES data'!$A$11:$AB$643,28,FALSE)</f>
        <v>Very high</v>
      </c>
      <c r="O486" s="188" t="str">
        <f>IF(ISNUMBER(MATCH(A486,'Red Wall MP List'!$A$3:$A$52,0)),"Yes","No")</f>
        <v>No</v>
      </c>
      <c r="P486" s="121"/>
      <c r="Q486" s="121">
        <f t="shared" si="61"/>
        <v>-0.34707720517075208</v>
      </c>
      <c r="R486" s="121">
        <f t="shared" si="62"/>
        <v>0.92035731678262866</v>
      </c>
      <c r="S486" s="186">
        <f t="shared" si="67"/>
        <v>72.775995026881503</v>
      </c>
      <c r="T486" s="121"/>
      <c r="U486" s="121"/>
      <c r="V486" s="121"/>
      <c r="W486" s="121"/>
      <c r="X486" s="121"/>
      <c r="Y486" s="121"/>
      <c r="Z486" s="121"/>
      <c r="AA486" s="121"/>
      <c r="AB486" s="121"/>
      <c r="AC486" s="121"/>
      <c r="AD486" s="121"/>
      <c r="AE486" s="145">
        <f t="shared" si="63"/>
        <v>-0.32917446089957975</v>
      </c>
      <c r="AF486" s="121">
        <f t="shared" si="64"/>
        <v>0.88007862686096416</v>
      </c>
      <c r="AG486" s="186">
        <f t="shared" si="65"/>
        <v>72.77869585520844</v>
      </c>
    </row>
    <row r="487" spans="1:33">
      <c r="A487" s="209" t="str">
        <f>'Master sheet'!A303</f>
        <v>Rayleigh and Wickford</v>
      </c>
      <c r="B487" s="142" t="str">
        <f>VLOOKUP('Master sheet'!A303,Westminster_Parliamentary_Const!$A$2:$C$651,2,FALSE)</f>
        <v>E14000888</v>
      </c>
      <c r="C487" s="120">
        <f>VLOOKUP(B487,'Master sheet'!$B$3:$Z$634,9,FALSE)</f>
        <v>6.8727061315991711E-2</v>
      </c>
      <c r="D487" s="121">
        <f>VLOOKUP(B487,'Master sheet'!$B$3:$Z$634,10,FALSE)</f>
        <v>-1.0518459919260568</v>
      </c>
      <c r="E487" s="120">
        <f>VLOOKUP(B487,'Master sheet'!$B$3:$Z$634,16,FALSE)</f>
        <v>0.50046267802376498</v>
      </c>
      <c r="F487" s="121">
        <f>VLOOKUP(B487,'Master sheet'!$B$3:$Z$634,17,FALSE)</f>
        <v>0.20904172270495514</v>
      </c>
      <c r="G487" s="120">
        <f>VLOOKUP(B487,'Master sheet'!$B$3:$Z$634,21,FALSE)</f>
        <v>0.1676923076923077</v>
      </c>
      <c r="H487" s="121">
        <f>VLOOKUP(B487,'Master sheet'!$B$3:$Z$634,22,FALSE)</f>
        <v>0.10494442226200129</v>
      </c>
      <c r="I487" s="120">
        <f>VLOOKUP(B487,'Master sheet'!$B$3:$Z$634,24,FALSE)</f>
        <v>2.591736831799496E-2</v>
      </c>
      <c r="J487" s="121">
        <f>-VLOOKUP(B487,'Master sheet'!$B$3:$Z$634,25,FALSE)</f>
        <v>-0.16947198029188018</v>
      </c>
      <c r="K487" s="185" t="str">
        <f>VLOOKUP(B487,RUC_PCON_2011_EN_LU!$A$2:$N$534,14)</f>
        <v>Predominantly Urban</v>
      </c>
      <c r="L487" s="185" t="str">
        <f>VLOOKUP(B487,'City and Town classifications'!$A$3:$G$634,4,FALSE)</f>
        <v>Medium Town</v>
      </c>
      <c r="M487" s="188">
        <f t="shared" si="66"/>
        <v>3</v>
      </c>
      <c r="N487" s="188" t="str">
        <f>VLOOKUP(A487,'BRES data'!$A$11:$AB$643,28,FALSE)</f>
        <v>Mid</v>
      </c>
      <c r="O487" s="188" t="str">
        <f>IF(ISNUMBER(MATCH(A487,'Red Wall MP List'!$A$3:$A$52,0)),"Yes","No")</f>
        <v>No</v>
      </c>
      <c r="P487" s="121"/>
      <c r="Q487" s="121">
        <f t="shared" si="61"/>
        <v>-0.35477496657815294</v>
      </c>
      <c r="R487" s="121">
        <f t="shared" si="62"/>
        <v>0.91265955537522769</v>
      </c>
      <c r="S487" s="186">
        <f t="shared" si="67"/>
        <v>72.167305080392538</v>
      </c>
      <c r="T487" s="121"/>
      <c r="U487" s="121"/>
      <c r="V487" s="121"/>
      <c r="W487" s="121"/>
      <c r="X487" s="121"/>
      <c r="Y487" s="121"/>
      <c r="Z487" s="121"/>
      <c r="AA487" s="121"/>
      <c r="AB487" s="121"/>
      <c r="AC487" s="121"/>
      <c r="AD487" s="121"/>
      <c r="AE487" s="145">
        <f t="shared" si="63"/>
        <v>-0.22683295681274512</v>
      </c>
      <c r="AF487" s="121">
        <f t="shared" si="64"/>
        <v>0.98242013094779868</v>
      </c>
      <c r="AG487" s="186">
        <f t="shared" si="65"/>
        <v>81.241895587562567</v>
      </c>
    </row>
    <row r="488" spans="1:33" ht="29">
      <c r="A488" s="209" t="str">
        <f>'Master sheet'!A545</f>
        <v>Cardiff Central</v>
      </c>
      <c r="B488" s="142" t="str">
        <f>VLOOKUP('Master sheet'!A545,Westminster_Parliamentary_Const!$A$2:$C$651,2,FALSE)</f>
        <v>W07000050</v>
      </c>
      <c r="C488" s="120">
        <f>VLOOKUP(B488,'Master sheet'!$B$3:$Z$634,9,FALSE)</f>
        <v>9.9017880011911114E-2</v>
      </c>
      <c r="D488" s="121">
        <f>VLOOKUP(B488,'Master sheet'!$B$3:$Z$634,10,FALSE)</f>
        <v>9.307536834667271E-2</v>
      </c>
      <c r="E488" s="120">
        <f>VLOOKUP(B488,'Master sheet'!$B$3:$Z$634,16,FALSE)</f>
        <v>0.41960112891110335</v>
      </c>
      <c r="F488" s="121">
        <f>VLOOKUP(B488,'Master sheet'!$B$3:$Z$634,17,FALSE)</f>
        <v>-5.9727342035025187E-2</v>
      </c>
      <c r="G488" s="120">
        <f>VLOOKUP(B488,'Master sheet'!$B$3:$Z$634,21,FALSE)</f>
        <v>0.13628318584070798</v>
      </c>
      <c r="H488" s="121">
        <f>VLOOKUP(B488,'Master sheet'!$B$3:$Z$634,22,FALSE)</f>
        <v>-0.79389545272659734</v>
      </c>
      <c r="I488" s="120">
        <f>VLOOKUP(B488,'Master sheet'!$B$3:$Z$634,24,FALSE)</f>
        <v>3.1261707988980758E-2</v>
      </c>
      <c r="J488" s="121">
        <f>-VLOOKUP(B488,'Master sheet'!$B$3:$Z$634,25,FALSE)</f>
        <v>-0.73224874509481019</v>
      </c>
      <c r="K488" s="185" t="str">
        <f>VLOOKUP(B488,RUC_PCON_2011_EN_LU!$A$2:$N$534,14)</f>
        <v>Urban with Significant Rural</v>
      </c>
      <c r="L488" s="185" t="str">
        <f>VLOOKUP(B488,'City and Town classifications'!$A$3:$G$634,4,FALSE)</f>
        <v>Core City (outside London)</v>
      </c>
      <c r="M488" s="188">
        <f t="shared" si="66"/>
        <v>1</v>
      </c>
      <c r="N488" s="188" t="str">
        <f>VLOOKUP(A488,'BRES data'!$A$11:$AB$643,28,FALSE)</f>
        <v>High</v>
      </c>
      <c r="O488" s="188" t="str">
        <f>IF(ISNUMBER(MATCH(A488,'Red Wall MP List'!$A$3:$A$52,0)),"Yes","No")</f>
        <v>No</v>
      </c>
      <c r="P488" s="121"/>
      <c r="Q488" s="121">
        <f t="shared" si="61"/>
        <v>-0.3553282580429829</v>
      </c>
      <c r="R488" s="121">
        <f t="shared" si="62"/>
        <v>0.91210626391039784</v>
      </c>
      <c r="S488" s="186">
        <f t="shared" si="67"/>
        <v>72.123554315164057</v>
      </c>
      <c r="T488" s="121"/>
      <c r="U488" s="121"/>
      <c r="V488" s="121"/>
      <c r="W488" s="121"/>
      <c r="X488" s="121"/>
      <c r="Y488" s="121"/>
      <c r="Z488" s="121"/>
      <c r="AA488" s="121"/>
      <c r="AB488" s="121"/>
      <c r="AC488" s="121"/>
      <c r="AD488" s="121"/>
      <c r="AE488" s="145">
        <f t="shared" si="63"/>
        <v>-0.37319904287743999</v>
      </c>
      <c r="AF488" s="121">
        <f t="shared" si="64"/>
        <v>0.83605404488310386</v>
      </c>
      <c r="AG488" s="186">
        <f t="shared" si="65"/>
        <v>69.13805334426884</v>
      </c>
    </row>
    <row r="489" spans="1:33">
      <c r="A489" s="209" t="str">
        <f>'Master sheet'!A337</f>
        <v>Chingford and Woodford Green</v>
      </c>
      <c r="B489" s="142" t="str">
        <f>VLOOKUP('Master sheet'!A337,Westminster_Parliamentary_Const!$A$2:$C$651,2,FALSE)</f>
        <v>E14000634</v>
      </c>
      <c r="C489" s="120">
        <f>VLOOKUP(B489,'Master sheet'!$B$3:$Z$634,9,FALSE)</f>
        <v>7.7849560791004802E-2</v>
      </c>
      <c r="D489" s="121">
        <f>VLOOKUP(B489,'Master sheet'!$B$3:$Z$634,10,FALSE)</f>
        <v>-0.70703707101609559</v>
      </c>
      <c r="E489" s="120">
        <f>VLOOKUP(B489,'Master sheet'!$B$3:$Z$634,16,FALSE)</f>
        <v>0.66285900855988855</v>
      </c>
      <c r="F489" s="121">
        <f>VLOOKUP(B489,'Master sheet'!$B$3:$Z$634,17,FALSE)</f>
        <v>0.74881755379355586</v>
      </c>
      <c r="G489" s="120">
        <f>VLOOKUP(B489,'Master sheet'!$B$3:$Z$634,21,FALSE)</f>
        <v>0.21221864951768488</v>
      </c>
      <c r="H489" s="121">
        <f>VLOOKUP(B489,'Master sheet'!$B$3:$Z$634,22,FALSE)</f>
        <v>1.3791618839636006</v>
      </c>
      <c r="I489" s="120">
        <f>VLOOKUP(B489,'Master sheet'!$B$3:$Z$634,24,FALSE)</f>
        <v>3.7944790739091738E-2</v>
      </c>
      <c r="J489" s="121">
        <f>-VLOOKUP(B489,'Master sheet'!$B$3:$Z$634,25,FALSE)</f>
        <v>-1.435999614343727</v>
      </c>
      <c r="K489" s="185" t="str">
        <f>VLOOKUP(B489,RUC_PCON_2011_EN_LU!$A$2:$N$534,14)</f>
        <v>Predominantly Urban</v>
      </c>
      <c r="L489" s="185" t="str">
        <f>VLOOKUP(B489,'City and Town classifications'!$A$3:$G$634,4,FALSE)</f>
        <v>Core City (London)</v>
      </c>
      <c r="M489" s="188">
        <f t="shared" si="66"/>
        <v>1</v>
      </c>
      <c r="N489" s="188" t="str">
        <f>VLOOKUP(A489,'BRES data'!$A$11:$AB$643,28,FALSE)</f>
        <v>Low</v>
      </c>
      <c r="O489" s="188" t="str">
        <f>IF(ISNUMBER(MATCH(A489,'Red Wall MP List'!$A$3:$A$52,0)),"Yes","No")</f>
        <v>No</v>
      </c>
      <c r="P489" s="121"/>
      <c r="Q489" s="121">
        <f t="shared" si="61"/>
        <v>-0.35968232216041479</v>
      </c>
      <c r="R489" s="121">
        <f t="shared" si="62"/>
        <v>0.90775219979296584</v>
      </c>
      <c r="S489" s="186">
        <f t="shared" si="67"/>
        <v>71.779262654980741</v>
      </c>
      <c r="T489" s="121"/>
      <c r="U489" s="121"/>
      <c r="V489" s="121"/>
      <c r="W489" s="121"/>
      <c r="X489" s="121"/>
      <c r="Y489" s="121"/>
      <c r="Z489" s="121"/>
      <c r="AA489" s="121"/>
      <c r="AB489" s="121"/>
      <c r="AC489" s="121"/>
      <c r="AD489" s="121"/>
      <c r="AE489" s="145">
        <f t="shared" si="63"/>
        <v>-3.7643119006665615E-3</v>
      </c>
      <c r="AF489" s="121">
        <f t="shared" si="64"/>
        <v>1.2054887758598773</v>
      </c>
      <c r="AG489" s="186">
        <f t="shared" si="65"/>
        <v>99.688707687516484</v>
      </c>
    </row>
    <row r="490" spans="1:33" ht="29">
      <c r="A490" s="209" t="str">
        <f>'Master sheet'!A86</f>
        <v>South Ribble</v>
      </c>
      <c r="B490" s="142" t="str">
        <f>VLOOKUP('Master sheet'!A86,Westminster_Parliamentary_Const!$A$2:$C$651,2,FALSE)</f>
        <v>E14000943</v>
      </c>
      <c r="C490" s="120">
        <f>VLOOKUP(B490,'Master sheet'!$B$3:$Z$634,9,FALSE)</f>
        <v>6.0449216284629688E-2</v>
      </c>
      <c r="D490" s="121">
        <f>VLOOKUP(B490,'Master sheet'!$B$3:$Z$634,10,FALSE)</f>
        <v>-1.3647289710417918</v>
      </c>
      <c r="E490" s="120">
        <f>VLOOKUP(B490,'Master sheet'!$B$3:$Z$634,16,FALSE)</f>
        <v>0.42838292656916227</v>
      </c>
      <c r="F490" s="121">
        <f>VLOOKUP(B490,'Master sheet'!$B$3:$Z$634,17,FALSE)</f>
        <v>-3.0538245743983887E-2</v>
      </c>
      <c r="G490" s="120">
        <f>VLOOKUP(B490,'Master sheet'!$B$3:$Z$634,21,FALSE)</f>
        <v>0.15136054421768708</v>
      </c>
      <c r="H490" s="121">
        <f>VLOOKUP(B490,'Master sheet'!$B$3:$Z$634,22,FALSE)</f>
        <v>-0.36242427111405051</v>
      </c>
      <c r="I490" s="120">
        <f>VLOOKUP(B490,'Master sheet'!$B$3:$Z$634,24,FALSE)</f>
        <v>1.9729770304758976E-2</v>
      </c>
      <c r="J490" s="121">
        <f>-VLOOKUP(B490,'Master sheet'!$B$3:$Z$634,25,FALSE)</f>
        <v>0.48210269612603235</v>
      </c>
      <c r="K490" s="185" t="str">
        <f>VLOOKUP(B490,RUC_PCON_2011_EN_LU!$A$2:$N$534,14)</f>
        <v>Urban with Significant Rural</v>
      </c>
      <c r="L490" s="185" t="str">
        <f>VLOOKUP(B490,'City and Town classifications'!$A$3:$G$634,4,FALSE)</f>
        <v>Medium Town</v>
      </c>
      <c r="M490" s="188">
        <f t="shared" si="66"/>
        <v>3</v>
      </c>
      <c r="N490" s="188" t="str">
        <f>VLOOKUP(A490,'BRES data'!$A$11:$AB$643,28,FALSE)</f>
        <v>Mid</v>
      </c>
      <c r="O490" s="188" t="str">
        <f>IF(ISNUMBER(MATCH(A490,'Red Wall MP List'!$A$3:$A$52,0)),"Yes","No")</f>
        <v>No</v>
      </c>
      <c r="P490" s="121"/>
      <c r="Q490" s="121">
        <f t="shared" si="61"/>
        <v>-0.35970251111492552</v>
      </c>
      <c r="R490" s="121">
        <f t="shared" si="62"/>
        <v>0.90773201083845523</v>
      </c>
      <c r="S490" s="186">
        <f t="shared" si="67"/>
        <v>71.777666241037736</v>
      </c>
      <c r="T490" s="121"/>
      <c r="U490" s="121"/>
      <c r="V490" s="121"/>
      <c r="W490" s="121"/>
      <c r="X490" s="121"/>
      <c r="Y490" s="121"/>
      <c r="Z490" s="121"/>
      <c r="AA490" s="121"/>
      <c r="AB490" s="121"/>
      <c r="AC490" s="121"/>
      <c r="AD490" s="121"/>
      <c r="AE490" s="145">
        <f t="shared" si="63"/>
        <v>-0.31889719794344845</v>
      </c>
      <c r="AF490" s="121">
        <f t="shared" si="64"/>
        <v>0.89035588981709535</v>
      </c>
      <c r="AG490" s="186">
        <f t="shared" si="65"/>
        <v>73.628581049643955</v>
      </c>
    </row>
    <row r="491" spans="1:33" ht="29">
      <c r="A491" s="209" t="str">
        <f>'Master sheet'!A439</f>
        <v>Maidstone and The Weald</v>
      </c>
      <c r="B491" s="142" t="str">
        <f>VLOOKUP('Master sheet'!A439,Westminster_Parliamentary_Const!$A$2:$C$651,2,FALSE)</f>
        <v>E14000804</v>
      </c>
      <c r="C491" s="120">
        <f>VLOOKUP(B491,'Master sheet'!$B$3:$Z$634,9,FALSE)</f>
        <v>6.6703953534977364E-2</v>
      </c>
      <c r="D491" s="121">
        <f>VLOOKUP(B491,'Master sheet'!$B$3:$Z$634,10,FALSE)</f>
        <v>-1.1283146848283496</v>
      </c>
      <c r="E491" s="120">
        <f>VLOOKUP(B491,'Master sheet'!$B$3:$Z$634,16,FALSE)</f>
        <v>0.92559399921228691</v>
      </c>
      <c r="F491" s="121">
        <f>VLOOKUP(B491,'Master sheet'!$B$3:$Z$634,17,FALSE)</f>
        <v>1.6221008199071825</v>
      </c>
      <c r="G491" s="120">
        <f>VLOOKUP(B491,'Master sheet'!$B$3:$Z$634,21,FALSE)</f>
        <v>0.15414012738853503</v>
      </c>
      <c r="H491" s="121">
        <f>VLOOKUP(B491,'Master sheet'!$B$3:$Z$634,22,FALSE)</f>
        <v>-0.28288049393970921</v>
      </c>
      <c r="I491" s="120">
        <f>VLOOKUP(B491,'Master sheet'!$B$3:$Z$634,24,FALSE)</f>
        <v>3.0393053016453342E-2</v>
      </c>
      <c r="J491" s="121">
        <f>-VLOOKUP(B491,'Master sheet'!$B$3:$Z$634,25,FALSE)</f>
        <v>-0.64077648373706908</v>
      </c>
      <c r="K491" s="185" t="str">
        <f>VLOOKUP(B491,RUC_PCON_2011_EN_LU!$A$2:$N$534,14)</f>
        <v>Urban with Significant Rural</v>
      </c>
      <c r="L491" s="185" t="str">
        <f>VLOOKUP(B491,'City and Town classifications'!$A$3:$G$634,4,FALSE)</f>
        <v>Large Town</v>
      </c>
      <c r="M491" s="188">
        <f t="shared" si="66"/>
        <v>3</v>
      </c>
      <c r="N491" s="188" t="str">
        <f>VLOOKUP(A491,'BRES data'!$A$11:$AB$643,28,FALSE)</f>
        <v>Mid</v>
      </c>
      <c r="O491" s="188" t="str">
        <f>IF(ISNUMBER(MATCH(A491,'Red Wall MP List'!$A$3:$A$52,0)),"Yes","No")</f>
        <v>No</v>
      </c>
      <c r="P491" s="121"/>
      <c r="Q491" s="121">
        <f t="shared" si="61"/>
        <v>-0.36649366852722737</v>
      </c>
      <c r="R491" s="121">
        <f t="shared" si="62"/>
        <v>0.90094085342615338</v>
      </c>
      <c r="S491" s="186">
        <f t="shared" si="67"/>
        <v>71.240664764489281</v>
      </c>
      <c r="T491" s="121"/>
      <c r="U491" s="121"/>
      <c r="V491" s="121"/>
      <c r="W491" s="121"/>
      <c r="X491" s="121"/>
      <c r="Y491" s="121"/>
      <c r="Z491" s="121"/>
      <c r="AA491" s="121"/>
      <c r="AB491" s="121"/>
      <c r="AC491" s="121"/>
      <c r="AD491" s="121"/>
      <c r="AE491" s="145">
        <f t="shared" si="63"/>
        <v>-0.10746771064948636</v>
      </c>
      <c r="AF491" s="121">
        <f t="shared" si="64"/>
        <v>1.1017853771110575</v>
      </c>
      <c r="AG491" s="186">
        <f t="shared" si="65"/>
        <v>91.112885157191471</v>
      </c>
    </row>
    <row r="492" spans="1:33">
      <c r="A492" s="209" t="str">
        <f>'Master sheet'!A365</f>
        <v>Holborn and St Pancras</v>
      </c>
      <c r="B492" s="142" t="str">
        <f>VLOOKUP('Master sheet'!A365,Westminster_Parliamentary_Const!$A$2:$C$651,2,FALSE)</f>
        <v>E14000750</v>
      </c>
      <c r="C492" s="120">
        <f>VLOOKUP(B492,'Master sheet'!$B$3:$Z$634,9,FALSE)</f>
        <v>0.1427185501887844</v>
      </c>
      <c r="D492" s="121">
        <f>VLOOKUP(B492,'Master sheet'!$B$3:$Z$634,10,FALSE)</f>
        <v>1.7448574230349447</v>
      </c>
      <c r="E492" s="120">
        <f>VLOOKUP(B492,'Master sheet'!$B$3:$Z$634,16,FALSE)</f>
        <v>0.40727768615651783</v>
      </c>
      <c r="F492" s="121">
        <f>VLOOKUP(B492,'Master sheet'!$B$3:$Z$634,17,FALSE)</f>
        <v>-0.1006882217098867</v>
      </c>
      <c r="G492" s="120">
        <f>VLOOKUP(B492,'Master sheet'!$B$3:$Z$634,21,FALSE)</f>
        <v>0.11928934010152284</v>
      </c>
      <c r="H492" s="121">
        <f>VLOOKUP(B492,'Master sheet'!$B$3:$Z$634,22,FALSE)</f>
        <v>-1.280211060401147</v>
      </c>
      <c r="I492" s="120">
        <f>VLOOKUP(B492,'Master sheet'!$B$3:$Z$634,24,FALSE)</f>
        <v>4.476788045843616E-2</v>
      </c>
      <c r="J492" s="121">
        <f>-VLOOKUP(B492,'Master sheet'!$B$3:$Z$634,25,FALSE)</f>
        <v>-2.1544936836970128</v>
      </c>
      <c r="K492" s="185" t="str">
        <f>VLOOKUP(B492,RUC_PCON_2011_EN_LU!$A$2:$N$534,14)</f>
        <v>Predominantly Urban</v>
      </c>
      <c r="L492" s="185" t="str">
        <f>VLOOKUP(B492,'City and Town classifications'!$A$3:$G$634,4,FALSE)</f>
        <v>Core City (London)</v>
      </c>
      <c r="M492" s="188">
        <f t="shared" si="66"/>
        <v>1</v>
      </c>
      <c r="N492" s="188" t="str">
        <f>VLOOKUP(A492,'BRES data'!$A$11:$AB$643,28,FALSE)</f>
        <v>Very low</v>
      </c>
      <c r="O492" s="188" t="str">
        <f>IF(ISNUMBER(MATCH(A492,'Red Wall MP List'!$A$3:$A$52,0)),"Yes","No")</f>
        <v>No</v>
      </c>
      <c r="P492" s="121"/>
      <c r="Q492" s="121">
        <f t="shared" si="61"/>
        <v>-0.36669530057252836</v>
      </c>
      <c r="R492" s="121">
        <f t="shared" si="62"/>
        <v>0.90073922138085227</v>
      </c>
      <c r="S492" s="186">
        <f t="shared" si="67"/>
        <v>71.224720986503797</v>
      </c>
      <c r="T492" s="121"/>
      <c r="U492" s="121"/>
      <c r="V492" s="121"/>
      <c r="W492" s="121"/>
      <c r="X492" s="121"/>
      <c r="Y492" s="121"/>
      <c r="Z492" s="121"/>
      <c r="AA492" s="121"/>
      <c r="AB492" s="121"/>
      <c r="AC492" s="121"/>
      <c r="AD492" s="121"/>
      <c r="AE492" s="145">
        <f t="shared" si="63"/>
        <v>-0.44763388569327545</v>
      </c>
      <c r="AF492" s="121">
        <f t="shared" si="64"/>
        <v>0.76161920206726841</v>
      </c>
      <c r="AG492" s="186">
        <f t="shared" si="65"/>
        <v>62.982613794911657</v>
      </c>
    </row>
    <row r="493" spans="1:33" ht="29">
      <c r="A493" s="209" t="str">
        <f>'Master sheet'!A541</f>
        <v>Gower</v>
      </c>
      <c r="B493" s="142" t="str">
        <f>VLOOKUP('Master sheet'!A541,Westminster_Parliamentary_Const!$A$2:$C$651,2,FALSE)</f>
        <v>W07000046</v>
      </c>
      <c r="C493" s="120">
        <f>VLOOKUP(B493,'Master sheet'!$B$3:$Z$634,9,FALSE)</f>
        <v>9.0800376794407889E-2</v>
      </c>
      <c r="D493" s="121">
        <f>VLOOKUP(B493,'Master sheet'!$B$3:$Z$634,10,FALSE)</f>
        <v>-0.21752683281128959</v>
      </c>
      <c r="E493" s="120">
        <f>VLOOKUP(B493,'Master sheet'!$B$3:$Z$634,16,FALSE)</f>
        <v>9.7200399168622928E-2</v>
      </c>
      <c r="F493" s="121">
        <f>VLOOKUP(B493,'Master sheet'!$B$3:$Z$634,17,FALSE)</f>
        <v>-1.1313286600316079</v>
      </c>
      <c r="G493" s="120">
        <f>VLOOKUP(B493,'Master sheet'!$B$3:$Z$634,21,FALSE)</f>
        <v>0.11851851851851852</v>
      </c>
      <c r="H493" s="121">
        <f>VLOOKUP(B493,'Master sheet'!$B$3:$Z$634,22,FALSE)</f>
        <v>-1.3022697852066234</v>
      </c>
      <c r="I493" s="120">
        <f>VLOOKUP(B493,'Master sheet'!$B$3:$Z$634,24,FALSE)</f>
        <v>2.122853368560107E-2</v>
      </c>
      <c r="J493" s="121">
        <f>-VLOOKUP(B493,'Master sheet'!$B$3:$Z$634,25,FALSE)</f>
        <v>0.32427792101778552</v>
      </c>
      <c r="K493" s="185" t="str">
        <f>VLOOKUP(B493,RUC_PCON_2011_EN_LU!$A$2:$N$534,14)</f>
        <v>Urban with Significant Rural</v>
      </c>
      <c r="L493" s="185" t="str">
        <f>VLOOKUP(B493,'City and Town classifications'!$A$3:$G$634,4,FALSE)</f>
        <v>Small Town</v>
      </c>
      <c r="M493" s="188">
        <f t="shared" si="66"/>
        <v>3</v>
      </c>
      <c r="N493" s="188" t="str">
        <f>VLOOKUP(A493,'BRES data'!$A$11:$AB$643,28,FALSE)</f>
        <v>Very high</v>
      </c>
      <c r="O493" s="188" t="str">
        <f>IF(ISNUMBER(MATCH(A493,'Red Wall MP List'!$A$3:$A$52,0)),"Yes","No")</f>
        <v>No</v>
      </c>
      <c r="P493" s="121"/>
      <c r="Q493" s="121">
        <f t="shared" si="61"/>
        <v>-0.37001604480420652</v>
      </c>
      <c r="R493" s="121">
        <f t="shared" si="62"/>
        <v>0.89741847714917422</v>
      </c>
      <c r="S493" s="186">
        <f t="shared" si="67"/>
        <v>70.96213768186405</v>
      </c>
      <c r="T493" s="121"/>
      <c r="U493" s="121"/>
      <c r="V493" s="121"/>
      <c r="W493" s="121"/>
      <c r="X493" s="121"/>
      <c r="Y493" s="121"/>
      <c r="Z493" s="121"/>
      <c r="AA493" s="121"/>
      <c r="AB493" s="121"/>
      <c r="AC493" s="121"/>
      <c r="AD493" s="121"/>
      <c r="AE493" s="145">
        <f t="shared" si="63"/>
        <v>-0.58171183925793379</v>
      </c>
      <c r="AF493" s="121">
        <f t="shared" si="64"/>
        <v>0.62754124850261006</v>
      </c>
      <c r="AG493" s="186">
        <f t="shared" si="65"/>
        <v>51.894946959761235</v>
      </c>
    </row>
    <row r="494" spans="1:33" ht="29">
      <c r="A494" s="209" t="str">
        <f>'Master sheet'!A603</f>
        <v>Glasgow Central</v>
      </c>
      <c r="B494" s="142" t="str">
        <f>VLOOKUP('Master sheet'!A603,Westminster_Parliamentary_Const!$A$2:$C$651,2,FALSE)</f>
        <v>S14000029</v>
      </c>
      <c r="C494" s="120">
        <f>VLOOKUP(B494,'Master sheet'!$B$3:$Z$634,9,FALSE)</f>
        <v>0.11969233810085693</v>
      </c>
      <c r="D494" s="121">
        <f>VLOOKUP(B494,'Master sheet'!$B$3:$Z$634,10,FALSE)</f>
        <v>0.87452102406564958</v>
      </c>
      <c r="E494" s="120">
        <f>VLOOKUP(B494,'Master sheet'!$B$3:$Z$634,16,FALSE)</f>
        <v>0.11247670063862367</v>
      </c>
      <c r="F494" s="121">
        <f>VLOOKUP(B494,'Master sheet'!$B$3:$Z$634,17,FALSE)</f>
        <v>-1.0805530156884899</v>
      </c>
      <c r="G494" s="120">
        <f>VLOOKUP(B494,'Master sheet'!$B$3:$Z$634,21,FALSE)</f>
        <v>0.15121255349500715</v>
      </c>
      <c r="H494" s="121">
        <f>VLOOKUP(B494,'Master sheet'!$B$3:$Z$634,22,FALSE)</f>
        <v>-0.36665934534826783</v>
      </c>
      <c r="I494" s="120">
        <f>VLOOKUP(B494,'Master sheet'!$B$3:$Z$634,24,FALSE)</f>
        <v>3.6308299039780501E-2</v>
      </c>
      <c r="J494" s="121">
        <f>-VLOOKUP(B494,'Master sheet'!$B$3:$Z$634,25,FALSE)</f>
        <v>-1.2636715886448389</v>
      </c>
      <c r="K494" s="185" t="str">
        <f>VLOOKUP(B494,RUC_PCON_2011_EN_LU!$A$2:$N$534,14)</f>
        <v>Urban with Significant Rural</v>
      </c>
      <c r="L494" s="185" t="str">
        <f>VLOOKUP(B494,'City and Town classifications'!$A$3:$G$634,4,FALSE)</f>
        <v>Core City (outside London)</v>
      </c>
      <c r="M494" s="188">
        <f t="shared" si="66"/>
        <v>1</v>
      </c>
      <c r="N494" s="188" t="str">
        <f>VLOOKUP(A494,'BRES data'!$A$11:$AB$643,28,FALSE)</f>
        <v>Low</v>
      </c>
      <c r="O494" s="188" t="str">
        <f>IF(ISNUMBER(MATCH(A494,'Red Wall MP List'!$A$3:$A$52,0)),"Yes","No")</f>
        <v>No</v>
      </c>
      <c r="P494" s="121"/>
      <c r="Q494" s="121">
        <f t="shared" si="61"/>
        <v>-0.37091891503252272</v>
      </c>
      <c r="R494" s="121">
        <f t="shared" si="62"/>
        <v>0.89651560692085797</v>
      </c>
      <c r="S494" s="186">
        <f t="shared" si="67"/>
        <v>70.890744454421082</v>
      </c>
      <c r="T494" s="121"/>
      <c r="U494" s="121"/>
      <c r="V494" s="121"/>
      <c r="W494" s="121"/>
      <c r="X494" s="121"/>
      <c r="Y494" s="121"/>
      <c r="Z494" s="121"/>
      <c r="AA494" s="121"/>
      <c r="AB494" s="121"/>
      <c r="AC494" s="121"/>
      <c r="AD494" s="121"/>
      <c r="AE494" s="145">
        <f t="shared" si="63"/>
        <v>-0.45909073140398676</v>
      </c>
      <c r="AF494" s="121">
        <f t="shared" si="64"/>
        <v>0.75016235635655715</v>
      </c>
      <c r="AG494" s="186">
        <f t="shared" si="65"/>
        <v>62.03518220869767</v>
      </c>
    </row>
    <row r="495" spans="1:33" ht="29">
      <c r="A495" s="209" t="str">
        <f>'Master sheet'!A97</f>
        <v>Weaver Vale</v>
      </c>
      <c r="B495" s="142" t="str">
        <f>VLOOKUP('Master sheet'!A97,Westminster_Parliamentary_Const!$A$2:$C$651,2,FALSE)</f>
        <v>E14001024</v>
      </c>
      <c r="C495" s="120">
        <f>VLOOKUP(B495,'Master sheet'!$B$3:$Z$634,9,FALSE)</f>
        <v>7.4332570919619548E-2</v>
      </c>
      <c r="D495" s="121">
        <f>VLOOKUP(B495,'Master sheet'!$B$3:$Z$634,10,FALSE)</f>
        <v>-0.8399709764359008</v>
      </c>
      <c r="E495" s="120">
        <f>VLOOKUP(B495,'Master sheet'!$B$3:$Z$634,16,FALSE)</f>
        <v>0.55480527731997387</v>
      </c>
      <c r="F495" s="121">
        <f>VLOOKUP(B495,'Master sheet'!$B$3:$Z$634,17,FALSE)</f>
        <v>0.38966662723197676</v>
      </c>
      <c r="G495" s="120">
        <f>VLOOKUP(B495,'Master sheet'!$B$3:$Z$634,21,FALSE)</f>
        <v>0.15576923076923077</v>
      </c>
      <c r="H495" s="121">
        <f>VLOOKUP(B495,'Master sheet'!$B$3:$Z$634,22,FALSE)</f>
        <v>-0.23626018134496254</v>
      </c>
      <c r="I495" s="120">
        <f>VLOOKUP(B495,'Master sheet'!$B$3:$Z$634,24,FALSE)</f>
        <v>2.7659574468085202E-2</v>
      </c>
      <c r="J495" s="121">
        <f>-VLOOKUP(B495,'Master sheet'!$B$3:$Z$634,25,FALSE)</f>
        <v>-0.35293208970268408</v>
      </c>
      <c r="K495" s="185" t="str">
        <f>VLOOKUP(B495,RUC_PCON_2011_EN_LU!$A$2:$N$534,14)</f>
        <v>Urban with Significant Rural</v>
      </c>
      <c r="L495" s="185" t="str">
        <f>VLOOKUP(B495,'City and Town classifications'!$A$3:$G$634,4,FALSE)</f>
        <v>Medium Town</v>
      </c>
      <c r="M495" s="188">
        <f t="shared" si="66"/>
        <v>3</v>
      </c>
      <c r="N495" s="188" t="str">
        <f>VLOOKUP(A495,'BRES data'!$A$11:$AB$643,28,FALSE)</f>
        <v>Low</v>
      </c>
      <c r="O495" s="188" t="str">
        <f>IF(ISNUMBER(MATCH(A495,'Red Wall MP List'!$A$3:$A$52,0)),"Yes","No")</f>
        <v>No</v>
      </c>
      <c r="P495" s="121"/>
      <c r="Q495" s="121">
        <f t="shared" si="61"/>
        <v>-0.37206661439835925</v>
      </c>
      <c r="R495" s="121">
        <f t="shared" si="62"/>
        <v>0.89536790755502138</v>
      </c>
      <c r="S495" s="186">
        <f t="shared" si="67"/>
        <v>70.799991698054171</v>
      </c>
      <c r="T495" s="121"/>
      <c r="U495" s="121"/>
      <c r="V495" s="121"/>
      <c r="W495" s="121"/>
      <c r="X495" s="121"/>
      <c r="Y495" s="121"/>
      <c r="Z495" s="121"/>
      <c r="AA495" s="121"/>
      <c r="AB495" s="121"/>
      <c r="AC495" s="121"/>
      <c r="AD495" s="121"/>
      <c r="AE495" s="145">
        <f t="shared" si="63"/>
        <v>-0.25987415506289269</v>
      </c>
      <c r="AF495" s="121">
        <f t="shared" si="64"/>
        <v>0.94937893269765117</v>
      </c>
      <c r="AG495" s="186">
        <f t="shared" si="65"/>
        <v>78.50953140469845</v>
      </c>
    </row>
    <row r="496" spans="1:33">
      <c r="A496" s="209" t="str">
        <f>'Master sheet'!A402</f>
        <v>Basingstoke</v>
      </c>
      <c r="B496" s="142" t="str">
        <f>VLOOKUP('Master sheet'!A402,Westminster_Parliamentary_Const!$A$2:$C$651,2,FALSE)</f>
        <v>E14000545</v>
      </c>
      <c r="C496" s="120">
        <f>VLOOKUP(B496,'Master sheet'!$B$3:$Z$634,9,FALSE)</f>
        <v>9.1497909578933417E-2</v>
      </c>
      <c r="D496" s="121">
        <f>VLOOKUP(B496,'Master sheet'!$B$3:$Z$634,10,FALSE)</f>
        <v>-0.19116174203870584</v>
      </c>
      <c r="E496" s="120">
        <f>VLOOKUP(B496,'Master sheet'!$B$3:$Z$634,16,FALSE)</f>
        <v>0.19150062791524813</v>
      </c>
      <c r="F496" s="121">
        <f>VLOOKUP(B496,'Master sheet'!$B$3:$Z$634,17,FALSE)</f>
        <v>-0.81789187130914165</v>
      </c>
      <c r="G496" s="120">
        <f>VLOOKUP(B496,'Master sheet'!$B$3:$Z$634,21,FALSE)</f>
        <v>0.16739446870451238</v>
      </c>
      <c r="H496" s="121">
        <f>VLOOKUP(B496,'Master sheet'!$B$3:$Z$634,22,FALSE)</f>
        <v>9.6421116203922672E-2</v>
      </c>
      <c r="I496" s="120">
        <f>VLOOKUP(B496,'Master sheet'!$B$3:$Z$634,24,FALSE)</f>
        <v>2.9741504501887839E-2</v>
      </c>
      <c r="J496" s="121">
        <f>-VLOOKUP(B496,'Master sheet'!$B$3:$Z$634,25,FALSE)</f>
        <v>-0.5721662553996002</v>
      </c>
      <c r="K496" s="185" t="str">
        <f>VLOOKUP(B496,RUC_PCON_2011_EN_LU!$A$2:$N$534,14)</f>
        <v>Predominantly Urban</v>
      </c>
      <c r="L496" s="185" t="str">
        <f>VLOOKUP(B496,'City and Town classifications'!$A$3:$G$634,4,FALSE)</f>
        <v>Large Town</v>
      </c>
      <c r="M496" s="188">
        <f t="shared" si="66"/>
        <v>3</v>
      </c>
      <c r="N496" s="188" t="str">
        <f>VLOOKUP(A496,'BRES data'!$A$11:$AB$643,28,FALSE)</f>
        <v>Low</v>
      </c>
      <c r="O496" s="188" t="str">
        <f>IF(ISNUMBER(MATCH(A496,'Red Wall MP List'!$A$3:$A$52,0)),"Yes","No")</f>
        <v>No</v>
      </c>
      <c r="P496" s="121"/>
      <c r="Q496" s="121">
        <f t="shared" si="61"/>
        <v>-0.37468779166363858</v>
      </c>
      <c r="R496" s="121">
        <f t="shared" si="62"/>
        <v>0.89274673028974205</v>
      </c>
      <c r="S496" s="186">
        <f t="shared" si="67"/>
        <v>70.592725693705574</v>
      </c>
      <c r="T496" s="121"/>
      <c r="U496" s="121"/>
      <c r="V496" s="121"/>
      <c r="W496" s="121"/>
      <c r="X496" s="121"/>
      <c r="Y496" s="121"/>
      <c r="Z496" s="121"/>
      <c r="AA496" s="121"/>
      <c r="AB496" s="121"/>
      <c r="AC496" s="121"/>
      <c r="AD496" s="121"/>
      <c r="AE496" s="145">
        <f t="shared" si="63"/>
        <v>-0.37119968813588122</v>
      </c>
      <c r="AF496" s="121">
        <f t="shared" si="64"/>
        <v>0.83805339962466263</v>
      </c>
      <c r="AG496" s="186">
        <f t="shared" si="65"/>
        <v>69.303391333627317</v>
      </c>
    </row>
    <row r="497" spans="1:33" ht="29">
      <c r="A497" s="209" t="str">
        <f>'Master sheet'!A89</f>
        <v>St Helens South and Whiston</v>
      </c>
      <c r="B497" s="142" t="str">
        <f>VLOOKUP('Master sheet'!A89,Westminster_Parliamentary_Const!$A$2:$C$651,2,FALSE)</f>
        <v>E14000963</v>
      </c>
      <c r="C497" s="120">
        <f>VLOOKUP(B497,'Master sheet'!$B$3:$Z$634,9,FALSE)</f>
        <v>7.9967269367867827E-2</v>
      </c>
      <c r="D497" s="121">
        <f>VLOOKUP(B497,'Master sheet'!$B$3:$Z$634,10,FALSE)</f>
        <v>-0.62699269160122462</v>
      </c>
      <c r="E497" s="120">
        <f>VLOOKUP(B497,'Master sheet'!$B$3:$Z$634,16,FALSE)</f>
        <v>0.71903591980253356</v>
      </c>
      <c r="F497" s="121">
        <f>VLOOKUP(B497,'Master sheet'!$B$3:$Z$634,17,FALSE)</f>
        <v>0.93553937721089109</v>
      </c>
      <c r="G497" s="120">
        <f>VLOOKUP(B497,'Master sheet'!$B$3:$Z$634,21,FALSE)</f>
        <v>0.11404728789986092</v>
      </c>
      <c r="H497" s="121">
        <f>VLOOKUP(B497,'Master sheet'!$B$3:$Z$634,22,FALSE)</f>
        <v>-1.4302237085702818</v>
      </c>
      <c r="I497" s="120">
        <f>VLOOKUP(B497,'Master sheet'!$B$3:$Z$634,24,FALSE)</f>
        <v>2.6717862402693138E-2</v>
      </c>
      <c r="J497" s="121">
        <f>-VLOOKUP(B497,'Master sheet'!$B$3:$Z$634,25,FALSE)</f>
        <v>-0.25376667317528101</v>
      </c>
      <c r="K497" s="185" t="str">
        <f>VLOOKUP(B497,RUC_PCON_2011_EN_LU!$A$2:$N$534,14)</f>
        <v>Predominantly Urban</v>
      </c>
      <c r="L497" s="185" t="str">
        <f>VLOOKUP(B497,'City and Town classifications'!$A$3:$G$634,4,FALSE)</f>
        <v>Large Town in Conurbation</v>
      </c>
      <c r="M497" s="188">
        <f t="shared" si="66"/>
        <v>2</v>
      </c>
      <c r="N497" s="188" t="str">
        <f>VLOOKUP(A497,'BRES data'!$A$11:$AB$643,28,FALSE)</f>
        <v>Mid</v>
      </c>
      <c r="O497" s="188" t="str">
        <f>IF(ISNUMBER(MATCH(A497,'Red Wall MP List'!$A$3:$A$52,0)),"Yes","No")</f>
        <v>No</v>
      </c>
      <c r="P497" s="121"/>
      <c r="Q497" s="121">
        <f t="shared" si="61"/>
        <v>-0.37603384348540031</v>
      </c>
      <c r="R497" s="121">
        <f t="shared" si="62"/>
        <v>0.89140067846798043</v>
      </c>
      <c r="S497" s="186">
        <f t="shared" si="67"/>
        <v>70.486288488393939</v>
      </c>
      <c r="T497" s="121"/>
      <c r="U497" s="121"/>
      <c r="V497" s="121"/>
      <c r="W497" s="121"/>
      <c r="X497" s="121"/>
      <c r="Y497" s="121"/>
      <c r="Z497" s="121"/>
      <c r="AA497" s="121"/>
      <c r="AB497" s="121"/>
      <c r="AC497" s="121"/>
      <c r="AD497" s="121"/>
      <c r="AE497" s="145">
        <f t="shared" si="63"/>
        <v>-0.34386092403397406</v>
      </c>
      <c r="AF497" s="121">
        <f t="shared" si="64"/>
        <v>0.8653921637265698</v>
      </c>
      <c r="AG497" s="186">
        <f t="shared" si="65"/>
        <v>71.564188877054463</v>
      </c>
    </row>
    <row r="498" spans="1:33" ht="29">
      <c r="A498" s="209" t="str">
        <f>'Master sheet'!A523</f>
        <v>Taunton Deane</v>
      </c>
      <c r="B498" s="142" t="str">
        <f>VLOOKUP('Master sheet'!A523,Westminster_Parliamentary_Const!$A$2:$C$651,2,FALSE)</f>
        <v>E14000988</v>
      </c>
      <c r="C498" s="120">
        <f>VLOOKUP(B498,'Master sheet'!$B$3:$Z$634,9,FALSE)</f>
        <v>8.29346182572403E-2</v>
      </c>
      <c r="D498" s="121">
        <f>VLOOKUP(B498,'Master sheet'!$B$3:$Z$634,10,FALSE)</f>
        <v>-0.5148339163324076</v>
      </c>
      <c r="E498" s="120">
        <f>VLOOKUP(B498,'Master sheet'!$B$3:$Z$634,16,FALSE)</f>
        <v>0.34857968295616082</v>
      </c>
      <c r="F498" s="121">
        <f>VLOOKUP(B498,'Master sheet'!$B$3:$Z$634,17,FALSE)</f>
        <v>-0.29578969571558344</v>
      </c>
      <c r="G498" s="120">
        <f>VLOOKUP(B498,'Master sheet'!$B$3:$Z$634,21,FALSE)</f>
        <v>0.17559523809523808</v>
      </c>
      <c r="H498" s="121">
        <f>VLOOKUP(B498,'Master sheet'!$B$3:$Z$634,22,FALSE)</f>
        <v>0.3311038484623155</v>
      </c>
      <c r="I498" s="120">
        <f>VLOOKUP(B498,'Master sheet'!$B$3:$Z$634,24,FALSE)</f>
        <v>3.0378425402348919E-2</v>
      </c>
      <c r="J498" s="121">
        <f>-VLOOKUP(B498,'Master sheet'!$B$3:$Z$634,25,FALSE)</f>
        <v>-0.63923614725973688</v>
      </c>
      <c r="K498" s="185" t="str">
        <f>VLOOKUP(B498,RUC_PCON_2011_EN_LU!$A$2:$N$534,14)</f>
        <v>Urban with Significant Rural</v>
      </c>
      <c r="L498" s="185" t="str">
        <f>VLOOKUP(B498,'City and Town classifications'!$A$3:$G$634,4,FALSE)</f>
        <v>Large Town</v>
      </c>
      <c r="M498" s="188">
        <f t="shared" si="66"/>
        <v>3</v>
      </c>
      <c r="N498" s="188" t="str">
        <f>VLOOKUP(A498,'BRES data'!$A$11:$AB$643,28,FALSE)</f>
        <v>High</v>
      </c>
      <c r="O498" s="188" t="str">
        <f>IF(ISNUMBER(MATCH(A498,'Red Wall MP List'!$A$3:$A$52,0)),"Yes","No")</f>
        <v>No</v>
      </c>
      <c r="P498" s="121"/>
      <c r="Q498" s="121">
        <f t="shared" si="61"/>
        <v>-0.37880432907292616</v>
      </c>
      <c r="R498" s="121">
        <f t="shared" si="62"/>
        <v>0.88863019288045453</v>
      </c>
      <c r="S498" s="186">
        <f t="shared" si="67"/>
        <v>70.267216132838968</v>
      </c>
      <c r="T498" s="121"/>
      <c r="U498" s="121"/>
      <c r="V498" s="121"/>
      <c r="W498" s="121"/>
      <c r="X498" s="121"/>
      <c r="Y498" s="121"/>
      <c r="Z498" s="121"/>
      <c r="AA498" s="121"/>
      <c r="AB498" s="121"/>
      <c r="AC498" s="121"/>
      <c r="AD498" s="121"/>
      <c r="AE498" s="145">
        <f t="shared" si="63"/>
        <v>-0.27968897771135309</v>
      </c>
      <c r="AF498" s="121">
        <f t="shared" si="64"/>
        <v>0.92956411004919071</v>
      </c>
      <c r="AG498" s="186">
        <f t="shared" si="65"/>
        <v>76.870931276320349</v>
      </c>
    </row>
    <row r="499" spans="1:33" ht="29">
      <c r="A499" s="209" t="str">
        <f>'Master sheet'!A616</f>
        <v>Lanark and Hamilton East</v>
      </c>
      <c r="B499" s="142" t="str">
        <f>VLOOKUP('Master sheet'!A616,Westminster_Parliamentary_Const!$A$2:$C$651,2,FALSE)</f>
        <v>S14000042</v>
      </c>
      <c r="C499" s="120">
        <f>VLOOKUP(B499,'Master sheet'!$B$3:$Z$634,9,FALSE)</f>
        <v>7.115909692978338E-2</v>
      </c>
      <c r="D499" s="121">
        <f>VLOOKUP(B499,'Master sheet'!$B$3:$Z$634,10,FALSE)</f>
        <v>-0.95992079336583469</v>
      </c>
      <c r="E499" s="120">
        <f>VLOOKUP(B499,'Master sheet'!$B$3:$Z$634,16,FALSE)</f>
        <v>0.61886844220251658</v>
      </c>
      <c r="F499" s="121">
        <f>VLOOKUP(B499,'Master sheet'!$B$3:$Z$634,17,FALSE)</f>
        <v>0.60260092169836932</v>
      </c>
      <c r="G499" s="120">
        <f>VLOOKUP(B499,'Master sheet'!$B$3:$Z$634,21,FALSE)</f>
        <v>0.13608562691131498</v>
      </c>
      <c r="H499" s="121">
        <f>VLOOKUP(B499,'Master sheet'!$B$3:$Z$634,22,FALSE)</f>
        <v>-0.79954902827823071</v>
      </c>
      <c r="I499" s="120">
        <f>VLOOKUP(B499,'Master sheet'!$B$3:$Z$634,24,FALSE)</f>
        <v>2.5061242836273756E-2</v>
      </c>
      <c r="J499" s="121">
        <f>-VLOOKUP(B499,'Master sheet'!$B$3:$Z$634,25,FALSE)</f>
        <v>-7.9319116041106141E-2</v>
      </c>
      <c r="K499" s="185" t="str">
        <f>VLOOKUP(B499,RUC_PCON_2011_EN_LU!$A$2:$N$534,14)</f>
        <v>Urban with Significant Rural</v>
      </c>
      <c r="L499" s="185" t="str">
        <f>VLOOKUP(B499,'City and Town classifications'!$A$3:$G$634,4,FALSE)</f>
        <v>Village or smaller</v>
      </c>
      <c r="M499" s="188">
        <f t="shared" si="66"/>
        <v>3</v>
      </c>
      <c r="N499" s="188" t="str">
        <f>VLOOKUP(A499,'BRES data'!$A$11:$AB$643,28,FALSE)</f>
        <v>High</v>
      </c>
      <c r="O499" s="188" t="str">
        <f>IF(ISNUMBER(MATCH(A499,'Red Wall MP List'!$A$3:$A$52,0)),"Yes","No")</f>
        <v>No</v>
      </c>
      <c r="P499" s="121"/>
      <c r="Q499" s="121">
        <f t="shared" si="61"/>
        <v>-0.37923798756562382</v>
      </c>
      <c r="R499" s="121">
        <f t="shared" si="62"/>
        <v>0.88819653438775692</v>
      </c>
      <c r="S499" s="186">
        <f t="shared" si="67"/>
        <v>70.232925181126575</v>
      </c>
      <c r="T499" s="121"/>
      <c r="U499" s="121"/>
      <c r="V499" s="121"/>
      <c r="W499" s="121"/>
      <c r="X499" s="121"/>
      <c r="Y499" s="121"/>
      <c r="Z499" s="121"/>
      <c r="AA499" s="121"/>
      <c r="AB499" s="121"/>
      <c r="AC499" s="121"/>
      <c r="AD499" s="121"/>
      <c r="AE499" s="145">
        <f t="shared" si="63"/>
        <v>-0.30904700399670054</v>
      </c>
      <c r="AF499" s="121">
        <f t="shared" si="64"/>
        <v>0.90020608376384326</v>
      </c>
      <c r="AG499" s="186">
        <f t="shared" si="65"/>
        <v>74.443149484196383</v>
      </c>
    </row>
    <row r="500" spans="1:33" ht="29">
      <c r="A500" s="209" t="str">
        <f>'Master sheet'!A468</f>
        <v>Spelthorne</v>
      </c>
      <c r="B500" s="142" t="str">
        <f>VLOOKUP('Master sheet'!A468,Westminster_Parliamentary_Const!$A$2:$C$651,2,FALSE)</f>
        <v>E14000959</v>
      </c>
      <c r="C500" s="120">
        <f>VLOOKUP(B500,'Master sheet'!$B$3:$Z$634,9,FALSE)</f>
        <v>8.7975835468624017E-2</v>
      </c>
      <c r="D500" s="121">
        <f>VLOOKUP(B500,'Master sheet'!$B$3:$Z$634,10,FALSE)</f>
        <v>-0.3242878196742382</v>
      </c>
      <c r="E500" s="120">
        <f>VLOOKUP(B500,'Master sheet'!$B$3:$Z$634,16,FALSE)</f>
        <v>0.19147432893687222</v>
      </c>
      <c r="F500" s="121">
        <f>VLOOKUP(B500,'Master sheet'!$B$3:$Z$634,17,FALSE)</f>
        <v>-0.81797928432434208</v>
      </c>
      <c r="G500" s="120">
        <f>VLOOKUP(B500,'Master sheet'!$B$3:$Z$634,21,FALSE)</f>
        <v>0.18896321070234115</v>
      </c>
      <c r="H500" s="121">
        <f>VLOOKUP(B500,'Master sheet'!$B$3:$Z$634,22,FALSE)</f>
        <v>0.71365726347947411</v>
      </c>
      <c r="I500" s="120">
        <f>VLOOKUP(B500,'Master sheet'!$B$3:$Z$634,24,FALSE)</f>
        <v>3.1553846153846044E-2</v>
      </c>
      <c r="J500" s="121">
        <f>-VLOOKUP(B500,'Master sheet'!$B$3:$Z$634,25,FALSE)</f>
        <v>-0.76301186671878141</v>
      </c>
      <c r="K500" s="185" t="str">
        <f>VLOOKUP(B500,RUC_PCON_2011_EN_LU!$A$2:$N$534,14)</f>
        <v>Predominantly Urban</v>
      </c>
      <c r="L500" s="185" t="str">
        <f>VLOOKUP(B500,'City and Town classifications'!$A$3:$G$634,4,FALSE)</f>
        <v>Medium Town in Conurbation</v>
      </c>
      <c r="M500" s="188">
        <f t="shared" si="66"/>
        <v>2</v>
      </c>
      <c r="N500" s="188" t="str">
        <f>VLOOKUP(A500,'BRES data'!$A$11:$AB$643,28,FALSE)</f>
        <v>Mid</v>
      </c>
      <c r="O500" s="188" t="str">
        <f>IF(ISNUMBER(MATCH(A500,'Red Wall MP List'!$A$3:$A$52,0)),"Yes","No")</f>
        <v>No</v>
      </c>
      <c r="P500" s="121"/>
      <c r="Q500" s="121">
        <f t="shared" si="61"/>
        <v>-0.37982023227181783</v>
      </c>
      <c r="R500" s="121">
        <f t="shared" si="62"/>
        <v>0.88761428968156286</v>
      </c>
      <c r="S500" s="186">
        <f t="shared" si="67"/>
        <v>70.186884977968816</v>
      </c>
      <c r="T500" s="121"/>
      <c r="U500" s="121"/>
      <c r="V500" s="121"/>
      <c r="W500" s="121"/>
      <c r="X500" s="121"/>
      <c r="Y500" s="121"/>
      <c r="Z500" s="121"/>
      <c r="AA500" s="121"/>
      <c r="AB500" s="121"/>
      <c r="AC500" s="121"/>
      <c r="AD500" s="121"/>
      <c r="AE500" s="145">
        <f t="shared" si="63"/>
        <v>-0.29790542680947191</v>
      </c>
      <c r="AF500" s="121">
        <f t="shared" si="64"/>
        <v>0.911347660951072</v>
      </c>
      <c r="AG500" s="186">
        <f t="shared" si="65"/>
        <v>75.364509727142888</v>
      </c>
    </row>
    <row r="501" spans="1:33">
      <c r="A501" s="209" t="str">
        <f>'Master sheet'!A289</f>
        <v>Luton North</v>
      </c>
      <c r="B501" s="142" t="str">
        <f>VLOOKUP('Master sheet'!A289,Westminster_Parliamentary_Const!$A$2:$C$651,2,FALSE)</f>
        <v>E14000800</v>
      </c>
      <c r="C501" s="120">
        <f>VLOOKUP(B501,'Master sheet'!$B$3:$Z$634,9,FALSE)</f>
        <v>6.6969194770551535E-2</v>
      </c>
      <c r="D501" s="121">
        <f>VLOOKUP(B501,'Master sheet'!$B$3:$Z$634,10,FALSE)</f>
        <v>-1.1182891929694945</v>
      </c>
      <c r="E501" s="120">
        <f>VLOOKUP(B501,'Master sheet'!$B$3:$Z$634,16,FALSE)</f>
        <v>0.77289427672786282</v>
      </c>
      <c r="F501" s="121">
        <f>VLOOKUP(B501,'Master sheet'!$B$3:$Z$634,17,FALSE)</f>
        <v>1.1145547482753835</v>
      </c>
      <c r="G501" s="120">
        <f>VLOOKUP(B501,'Master sheet'!$B$3:$Z$634,21,FALSE)</f>
        <v>0.17673716012084592</v>
      </c>
      <c r="H501" s="121">
        <f>VLOOKUP(B501,'Master sheet'!$B$3:$Z$634,22,FALSE)</f>
        <v>0.36378241412211282</v>
      </c>
      <c r="I501" s="120">
        <f>VLOOKUP(B501,'Master sheet'!$B$3:$Z$634,24,FALSE)</f>
        <v>3.1557013654903265E-2</v>
      </c>
      <c r="J501" s="121">
        <f>-VLOOKUP(B501,'Master sheet'!$B$3:$Z$634,25,FALSE)</f>
        <v>-0.76334541512835774</v>
      </c>
      <c r="K501" s="185" t="str">
        <f>VLOOKUP(B501,RUC_PCON_2011_EN_LU!$A$2:$N$534,14)</f>
        <v>Predominantly Urban</v>
      </c>
      <c r="L501" s="185" t="str">
        <f>VLOOKUP(B501,'City and Town classifications'!$A$3:$G$634,4,FALSE)</f>
        <v>Other City</v>
      </c>
      <c r="M501" s="188">
        <f t="shared" si="66"/>
        <v>2</v>
      </c>
      <c r="N501" s="188" t="str">
        <f>VLOOKUP(A501,'BRES data'!$A$11:$AB$643,28,FALSE)</f>
        <v>Mid</v>
      </c>
      <c r="O501" s="188" t="str">
        <f>IF(ISNUMBER(MATCH(A501,'Red Wall MP List'!$A$3:$A$52,0)),"Yes","No")</f>
        <v>No</v>
      </c>
      <c r="P501" s="121"/>
      <c r="Q501" s="121">
        <f t="shared" si="61"/>
        <v>-0.38082200896636803</v>
      </c>
      <c r="R501" s="121">
        <f t="shared" si="62"/>
        <v>0.8866125129870126</v>
      </c>
      <c r="S501" s="186">
        <f t="shared" si="67"/>
        <v>70.107670857092913</v>
      </c>
      <c r="T501" s="121"/>
      <c r="U501" s="121"/>
      <c r="V501" s="121"/>
      <c r="W501" s="121"/>
      <c r="X501" s="121"/>
      <c r="Y501" s="121"/>
      <c r="Z501" s="121"/>
      <c r="AA501" s="121"/>
      <c r="AB501" s="121"/>
      <c r="AC501" s="121"/>
      <c r="AD501" s="121"/>
      <c r="AE501" s="145">
        <f t="shared" si="63"/>
        <v>-0.10082436142508898</v>
      </c>
      <c r="AF501" s="121">
        <f t="shared" si="64"/>
        <v>1.1084287263354549</v>
      </c>
      <c r="AG501" s="186">
        <f t="shared" si="65"/>
        <v>91.662261403705784</v>
      </c>
    </row>
    <row r="502" spans="1:33" ht="29">
      <c r="A502" s="209" t="str">
        <f>'Master sheet'!A153</f>
        <v>Sheffield, Heeley</v>
      </c>
      <c r="B502" s="142" t="str">
        <f>VLOOKUP('Master sheet'!A153,Westminster_Parliamentary_Const!$A$2:$C$651,2,FALSE)</f>
        <v>E14000923</v>
      </c>
      <c r="C502" s="120">
        <f>VLOOKUP(B502,'Master sheet'!$B$3:$Z$634,9,FALSE)</f>
        <v>0.10765393906214285</v>
      </c>
      <c r="D502" s="121">
        <f>VLOOKUP(B502,'Master sheet'!$B$3:$Z$634,10,FALSE)</f>
        <v>0.41949799080682221</v>
      </c>
      <c r="E502" s="120">
        <f>VLOOKUP(B502,'Master sheet'!$B$3:$Z$634,16,FALSE)</f>
        <v>0.45111270890869004</v>
      </c>
      <c r="F502" s="121">
        <f>VLOOKUP(B502,'Master sheet'!$B$3:$Z$634,17,FALSE)</f>
        <v>4.5011411765380087E-2</v>
      </c>
      <c r="G502" s="120">
        <f>VLOOKUP(B502,'Master sheet'!$B$3:$Z$634,21,FALSE)</f>
        <v>0.13414634146341464</v>
      </c>
      <c r="H502" s="121">
        <f>VLOOKUP(B502,'Master sheet'!$B$3:$Z$634,22,FALSE)</f>
        <v>-0.85504587081313821</v>
      </c>
      <c r="I502" s="120">
        <f>VLOOKUP(B502,'Master sheet'!$B$3:$Z$634,24,FALSE)</f>
        <v>3.5320184426229639E-2</v>
      </c>
      <c r="J502" s="121">
        <f>-VLOOKUP(B502,'Master sheet'!$B$3:$Z$634,25,FALSE)</f>
        <v>-1.1596198292689091</v>
      </c>
      <c r="K502" s="185" t="str">
        <f>VLOOKUP(B502,RUC_PCON_2011_EN_LU!$A$2:$N$534,14)</f>
        <v>Predominantly Urban</v>
      </c>
      <c r="L502" s="185" t="str">
        <f>VLOOKUP(B502,'City and Town classifications'!$A$3:$G$634,4,FALSE)</f>
        <v>Core City (outside London)</v>
      </c>
      <c r="M502" s="188">
        <f t="shared" si="66"/>
        <v>1</v>
      </c>
      <c r="N502" s="188" t="str">
        <f>VLOOKUP(A502,'BRES data'!$A$11:$AB$643,28,FALSE)</f>
        <v>Mid</v>
      </c>
      <c r="O502" s="188" t="str">
        <f>IF(ISNUMBER(MATCH(A502,'Red Wall MP List'!$A$3:$A$52,0)),"Yes","No")</f>
        <v>No</v>
      </c>
      <c r="P502" s="121"/>
      <c r="Q502" s="121">
        <f t="shared" si="61"/>
        <v>-0.38171302266198864</v>
      </c>
      <c r="R502" s="121">
        <f t="shared" si="62"/>
        <v>0.88572149929139199</v>
      </c>
      <c r="S502" s="186">
        <f t="shared" si="67"/>
        <v>70.037215168743487</v>
      </c>
      <c r="T502" s="121"/>
      <c r="U502" s="121"/>
      <c r="V502" s="121"/>
      <c r="W502" s="121"/>
      <c r="X502" s="121"/>
      <c r="Y502" s="121"/>
      <c r="Z502" s="121"/>
      <c r="AA502" s="121"/>
      <c r="AB502" s="121"/>
      <c r="AC502" s="121"/>
      <c r="AD502" s="121"/>
      <c r="AE502" s="145">
        <f t="shared" si="63"/>
        <v>-0.38753907437746127</v>
      </c>
      <c r="AF502" s="121">
        <f t="shared" si="64"/>
        <v>0.82171401338308259</v>
      </c>
      <c r="AG502" s="186">
        <f t="shared" si="65"/>
        <v>67.952194763863787</v>
      </c>
    </row>
    <row r="503" spans="1:33">
      <c r="A503" s="209" t="str">
        <f>'Master sheet'!A372</f>
        <v>Kensington</v>
      </c>
      <c r="B503" s="142" t="str">
        <f>VLOOKUP('Master sheet'!A372,Westminster_Parliamentary_Const!$A$2:$C$651,2,FALSE)</f>
        <v>E14000768</v>
      </c>
      <c r="C503" s="120">
        <f>VLOOKUP(B503,'Master sheet'!$B$3:$Z$634,9,FALSE)</f>
        <v>0.1507057237483424</v>
      </c>
      <c r="D503" s="121">
        <f>VLOOKUP(B503,'Master sheet'!$B$3:$Z$634,10,FALSE)</f>
        <v>2.0467537074617317</v>
      </c>
      <c r="E503" s="120">
        <f>VLOOKUP(B503,'Master sheet'!$B$3:$Z$634,16,FALSE)</f>
        <v>-0.11780606121768115</v>
      </c>
      <c r="F503" s="121">
        <f>VLOOKUP(B503,'Master sheet'!$B$3:$Z$634,17,FALSE)</f>
        <v>-1.8459709826832282</v>
      </c>
      <c r="G503" s="120">
        <f>VLOOKUP(B503,'Master sheet'!$B$3:$Z$634,21,FALSE)</f>
        <v>0.11907654921020656</v>
      </c>
      <c r="H503" s="121">
        <f>VLOOKUP(B503,'Master sheet'!$B$3:$Z$634,22,FALSE)</f>
        <v>-1.2863005314488609</v>
      </c>
      <c r="I503" s="120">
        <f>VLOOKUP(B503,'Master sheet'!$B$3:$Z$634,24,FALSE)</f>
        <v>3.9751281928403603E-2</v>
      </c>
      <c r="J503" s="121">
        <f>-VLOOKUP(B503,'Master sheet'!$B$3:$Z$634,25,FALSE)</f>
        <v>-1.6262291524633354</v>
      </c>
      <c r="K503" s="185" t="str">
        <f>VLOOKUP(B503,RUC_PCON_2011_EN_LU!$A$2:$N$534,14)</f>
        <v>Predominantly Urban</v>
      </c>
      <c r="L503" s="185" t="str">
        <f>VLOOKUP(B503,'City and Town classifications'!$A$3:$G$634,4,FALSE)</f>
        <v>Core City (London)</v>
      </c>
      <c r="M503" s="188">
        <f t="shared" si="66"/>
        <v>1</v>
      </c>
      <c r="N503" s="188" t="str">
        <f>VLOOKUP(A503,'BRES data'!$A$11:$AB$643,28,FALSE)</f>
        <v>Low</v>
      </c>
      <c r="O503" s="188" t="str">
        <f>IF(ISNUMBER(MATCH(A503,'Red Wall MP List'!$A$3:$A$52,0)),"Yes","No")</f>
        <v>No</v>
      </c>
      <c r="P503" s="121"/>
      <c r="Q503" s="121">
        <f t="shared" si="61"/>
        <v>-0.38187040068921613</v>
      </c>
      <c r="R503" s="121">
        <f t="shared" si="62"/>
        <v>0.88556412126416451</v>
      </c>
      <c r="S503" s="186">
        <f t="shared" si="67"/>
        <v>70.024770716661664</v>
      </c>
      <c r="T503" s="121"/>
      <c r="U503" s="121"/>
      <c r="V503" s="121"/>
      <c r="W503" s="121"/>
      <c r="X503" s="121"/>
      <c r="Y503" s="121"/>
      <c r="Z503" s="121"/>
      <c r="AA503" s="121"/>
      <c r="AB503" s="121"/>
      <c r="AC503" s="121"/>
      <c r="AD503" s="121"/>
      <c r="AE503" s="145">
        <f t="shared" si="63"/>
        <v>-0.67793673978342328</v>
      </c>
      <c r="AF503" s="121">
        <f t="shared" si="64"/>
        <v>0.53131634797712057</v>
      </c>
      <c r="AG503" s="186">
        <f t="shared" si="65"/>
        <v>43.937563885909306</v>
      </c>
    </row>
    <row r="504" spans="1:33">
      <c r="A504" s="209" t="str">
        <f>'Master sheet'!A408</f>
        <v>Brighton, Pavilion</v>
      </c>
      <c r="B504" s="142" t="str">
        <f>VLOOKUP('Master sheet'!A408,Westminster_Parliamentary_Const!$A$2:$C$651,2,FALSE)</f>
        <v>E14000598</v>
      </c>
      <c r="C504" s="120">
        <f>VLOOKUP(B504,'Master sheet'!$B$3:$Z$634,9,FALSE)</f>
        <v>7.6764396417367056E-2</v>
      </c>
      <c r="D504" s="121">
        <f>VLOOKUP(B504,'Master sheet'!$B$3:$Z$634,10,FALSE)</f>
        <v>-0.74805371976557966</v>
      </c>
      <c r="E504" s="120">
        <f>VLOOKUP(B504,'Master sheet'!$B$3:$Z$634,16,FALSE)</f>
        <v>0.67103151901738267</v>
      </c>
      <c r="F504" s="121">
        <f>VLOOKUP(B504,'Master sheet'!$B$3:$Z$634,17,FALSE)</f>
        <v>0.77598149037827391</v>
      </c>
      <c r="G504" s="120">
        <f>VLOOKUP(B504,'Master sheet'!$B$3:$Z$634,21,FALSE)</f>
        <v>0.17677419354838711</v>
      </c>
      <c r="H504" s="121">
        <f>VLOOKUP(B504,'Master sheet'!$B$3:$Z$634,22,FALSE)</f>
        <v>0.36484220565461079</v>
      </c>
      <c r="I504" s="120">
        <f>VLOOKUP(B504,'Master sheet'!$B$3:$Z$634,24,FALSE)</f>
        <v>3.3514119543129439E-2</v>
      </c>
      <c r="J504" s="121">
        <f>-VLOOKUP(B504,'Master sheet'!$B$3:$Z$634,25,FALSE)</f>
        <v>-0.96943518261305206</v>
      </c>
      <c r="K504" s="185" t="str">
        <f>VLOOKUP(B504,RUC_PCON_2011_EN_LU!$A$2:$N$534,14)</f>
        <v>Predominantly Urban</v>
      </c>
      <c r="L504" s="185" t="str">
        <f>VLOOKUP(B504,'City and Town classifications'!$A$3:$G$634,4,FALSE)</f>
        <v>Other City</v>
      </c>
      <c r="M504" s="188">
        <f t="shared" si="66"/>
        <v>2</v>
      </c>
      <c r="N504" s="188" t="str">
        <f>VLOOKUP(A504,'BRES data'!$A$11:$AB$643,28,FALSE)</f>
        <v>Low</v>
      </c>
      <c r="O504" s="188" t="str">
        <f>IF(ISNUMBER(MATCH(A504,'Red Wall MP List'!$A$3:$A$52,0)),"Yes","No")</f>
        <v>No</v>
      </c>
      <c r="P504" s="121"/>
      <c r="Q504" s="121">
        <f t="shared" si="61"/>
        <v>-0.38235901812072975</v>
      </c>
      <c r="R504" s="121">
        <f t="shared" si="62"/>
        <v>0.88507550383265099</v>
      </c>
      <c r="S504" s="186">
        <f t="shared" si="67"/>
        <v>69.986133962090975</v>
      </c>
      <c r="T504" s="121"/>
      <c r="U504" s="121"/>
      <c r="V504" s="121"/>
      <c r="W504" s="121"/>
      <c r="X504" s="121"/>
      <c r="Y504" s="121"/>
      <c r="Z504" s="121"/>
      <c r="AA504" s="121"/>
      <c r="AB504" s="121"/>
      <c r="AC504" s="121"/>
      <c r="AD504" s="121"/>
      <c r="AE504" s="145">
        <f t="shared" si="63"/>
        <v>-0.14416630158643676</v>
      </c>
      <c r="AF504" s="121">
        <f t="shared" si="64"/>
        <v>1.0650867861741071</v>
      </c>
      <c r="AG504" s="186">
        <f t="shared" si="65"/>
        <v>88.078070418374992</v>
      </c>
    </row>
    <row r="505" spans="1:33">
      <c r="A505" s="209" t="str">
        <f>'Master sheet'!A154</f>
        <v>Shipley</v>
      </c>
      <c r="B505" s="142" t="str">
        <f>VLOOKUP('Master sheet'!A154,Westminster_Parliamentary_Const!$A$2:$C$651,2,FALSE)</f>
        <v>E14000925</v>
      </c>
      <c r="C505" s="120">
        <f>VLOOKUP(B505,'Master sheet'!$B$3:$Z$634,9,FALSE)</f>
        <v>6.7429088770478818E-2</v>
      </c>
      <c r="D505" s="121">
        <f>VLOOKUP(B505,'Master sheet'!$B$3:$Z$634,10,FALSE)</f>
        <v>-1.1009062866418768</v>
      </c>
      <c r="E505" s="120">
        <f>VLOOKUP(B505,'Master sheet'!$B$3:$Z$634,16,FALSE)</f>
        <v>0.48408312534732068</v>
      </c>
      <c r="F505" s="121">
        <f>VLOOKUP(B505,'Master sheet'!$B$3:$Z$634,17,FALSE)</f>
        <v>0.15459907224851163</v>
      </c>
      <c r="G505" s="120">
        <f>VLOOKUP(B505,'Master sheet'!$B$3:$Z$634,21,FALSE)</f>
        <v>0.14332247557003258</v>
      </c>
      <c r="H505" s="121">
        <f>VLOOKUP(B505,'Master sheet'!$B$3:$Z$634,22,FALSE)</f>
        <v>-0.59245097012663572</v>
      </c>
      <c r="I505" s="120">
        <f>VLOOKUP(B505,'Master sheet'!$B$3:$Z$634,24,FALSE)</f>
        <v>2.281229668184781E-2</v>
      </c>
      <c r="J505" s="121">
        <f>-VLOOKUP(B505,'Master sheet'!$B$3:$Z$634,25,FALSE)</f>
        <v>0.15750240334603383</v>
      </c>
      <c r="K505" s="185" t="str">
        <f>VLOOKUP(B505,RUC_PCON_2011_EN_LU!$A$2:$N$534,14)</f>
        <v>Predominantly Urban</v>
      </c>
      <c r="L505" s="185" t="str">
        <f>VLOOKUP(B505,'City and Town classifications'!$A$3:$G$634,4,FALSE)</f>
        <v>Small Town</v>
      </c>
      <c r="M505" s="188">
        <f t="shared" si="66"/>
        <v>3</v>
      </c>
      <c r="N505" s="188" t="str">
        <f>VLOOKUP(A505,'BRES data'!$A$11:$AB$643,28,FALSE)</f>
        <v>High</v>
      </c>
      <c r="O505" s="188" t="str">
        <f>IF(ISNUMBER(MATCH(A505,'Red Wall MP List'!$A$3:$A$52,0)),"Yes","No")</f>
        <v>No</v>
      </c>
      <c r="P505" s="121"/>
      <c r="Q505" s="121">
        <f t="shared" si="61"/>
        <v>-0.38744327741163503</v>
      </c>
      <c r="R505" s="121">
        <f t="shared" si="62"/>
        <v>0.87999124454174571</v>
      </c>
      <c r="S505" s="186">
        <f t="shared" si="67"/>
        <v>69.584103118066409</v>
      </c>
      <c r="T505" s="121"/>
      <c r="U505" s="121"/>
      <c r="V505" s="121"/>
      <c r="W505" s="121"/>
      <c r="X505" s="121"/>
      <c r="Y505" s="121"/>
      <c r="Z505" s="121"/>
      <c r="AA505" s="121"/>
      <c r="AB505" s="121"/>
      <c r="AC505" s="121"/>
      <c r="AD505" s="121"/>
      <c r="AE505" s="145">
        <f t="shared" si="63"/>
        <v>-0.3453139452934918</v>
      </c>
      <c r="AF505" s="121">
        <f t="shared" si="64"/>
        <v>0.86393914246705206</v>
      </c>
      <c r="AG505" s="186">
        <f t="shared" si="65"/>
        <v>71.444030303615662</v>
      </c>
    </row>
    <row r="506" spans="1:33" ht="29">
      <c r="A506" s="209" t="str">
        <f>'Master sheet'!A197</f>
        <v>Nottingham South</v>
      </c>
      <c r="B506" s="142" t="str">
        <f>VLOOKUP('Master sheet'!A197,Westminster_Parliamentary_Const!$A$2:$C$651,2,FALSE)</f>
        <v>E14000867</v>
      </c>
      <c r="C506" s="120">
        <f>VLOOKUP(B506,'Master sheet'!$B$3:$Z$634,9,FALSE)</f>
        <v>0.13775132705295942</v>
      </c>
      <c r="D506" s="121">
        <f>VLOOKUP(B506,'Master sheet'!$B$3:$Z$634,10,FALSE)</f>
        <v>1.5571081275623517</v>
      </c>
      <c r="E506" s="120">
        <f>VLOOKUP(B506,'Master sheet'!$B$3:$Z$634,16,FALSE)</f>
        <v>-8.9055024053903947E-2</v>
      </c>
      <c r="F506" s="121">
        <f>VLOOKUP(B506,'Master sheet'!$B$3:$Z$634,17,FALSE)</f>
        <v>-1.7504077705804464</v>
      </c>
      <c r="G506" s="120">
        <f>VLOOKUP(B506,'Master sheet'!$B$3:$Z$634,21,FALSE)</f>
        <v>8.6368366285119666E-2</v>
      </c>
      <c r="H506" s="121">
        <f>VLOOKUP(B506,'Master sheet'!$B$3:$Z$634,22,FALSE)</f>
        <v>-2.222315845420205</v>
      </c>
      <c r="I506" s="120">
        <f>VLOOKUP(B506,'Master sheet'!$B$3:$Z$634,24,FALSE)</f>
        <v>3.1327276756038192E-2</v>
      </c>
      <c r="J506" s="121">
        <f>-VLOOKUP(B506,'Master sheet'!$B$3:$Z$634,25,FALSE)</f>
        <v>-0.73915335461973075</v>
      </c>
      <c r="K506" s="185" t="str">
        <f>VLOOKUP(B506,RUC_PCON_2011_EN_LU!$A$2:$N$534,14)</f>
        <v>Predominantly Urban</v>
      </c>
      <c r="L506" s="185" t="str">
        <f>VLOOKUP(B506,'City and Town classifications'!$A$3:$G$634,4,FALSE)</f>
        <v>Core City (outside London)</v>
      </c>
      <c r="M506" s="188">
        <f t="shared" si="66"/>
        <v>1</v>
      </c>
      <c r="N506" s="188" t="str">
        <f>VLOOKUP(A506,'BRES data'!$A$11:$AB$643,28,FALSE)</f>
        <v>Very low</v>
      </c>
      <c r="O506" s="188" t="str">
        <f>IF(ISNUMBER(MATCH(A506,'Red Wall MP List'!$A$3:$A$52,0)),"Yes","No")</f>
        <v>No</v>
      </c>
      <c r="P506" s="121"/>
      <c r="Q506" s="121">
        <f t="shared" si="61"/>
        <v>-0.38946901168590164</v>
      </c>
      <c r="R506" s="121">
        <f t="shared" si="62"/>
        <v>0.87796551026747904</v>
      </c>
      <c r="S506" s="186">
        <f t="shared" si="67"/>
        <v>69.423920953181607</v>
      </c>
      <c r="T506" s="121"/>
      <c r="U506" s="121"/>
      <c r="V506" s="121"/>
      <c r="W506" s="121"/>
      <c r="X506" s="121"/>
      <c r="Y506" s="121"/>
      <c r="Z506" s="121"/>
      <c r="AA506" s="121"/>
      <c r="AB506" s="121"/>
      <c r="AC506" s="121"/>
      <c r="AD506" s="121"/>
      <c r="AE506" s="145">
        <f t="shared" si="63"/>
        <v>-0.78869221076450757</v>
      </c>
      <c r="AF506" s="121">
        <f t="shared" si="64"/>
        <v>0.42056087699603628</v>
      </c>
      <c r="AG506" s="186">
        <f t="shared" si="65"/>
        <v>34.77856548416068</v>
      </c>
    </row>
    <row r="507" spans="1:33" ht="29">
      <c r="A507" s="209" t="str">
        <f>'Master sheet'!A19</f>
        <v>Newcastle upon Tyne North</v>
      </c>
      <c r="B507" s="142" t="str">
        <f>VLOOKUP('Master sheet'!A19,Westminster_Parliamentary_Const!$A$2:$C$651,2,FALSE)</f>
        <v>E14000833</v>
      </c>
      <c r="C507" s="120">
        <f>VLOOKUP(B507,'Master sheet'!$B$3:$Z$634,9,FALSE)</f>
        <v>0.1087158273381295</v>
      </c>
      <c r="D507" s="121">
        <f>VLOOKUP(B507,'Master sheet'!$B$3:$Z$634,10,FALSE)</f>
        <v>0.45963485807360488</v>
      </c>
      <c r="E507" s="120">
        <f>VLOOKUP(B507,'Master sheet'!$B$3:$Z$634,16,FALSE)</f>
        <v>0.20018753664119793</v>
      </c>
      <c r="F507" s="121">
        <f>VLOOKUP(B507,'Master sheet'!$B$3:$Z$634,17,FALSE)</f>
        <v>-0.78901816854959961</v>
      </c>
      <c r="G507" s="120">
        <f>VLOOKUP(B507,'Master sheet'!$B$3:$Z$634,21,FALSE)</f>
        <v>0.10935441370223979</v>
      </c>
      <c r="H507" s="121">
        <f>VLOOKUP(B507,'Master sheet'!$B$3:$Z$634,22,FALSE)</f>
        <v>-1.5645204417631633</v>
      </c>
      <c r="I507" s="120">
        <f>VLOOKUP(B507,'Master sheet'!$B$3:$Z$634,24,FALSE)</f>
        <v>2.8653393948894879E-2</v>
      </c>
      <c r="J507" s="121">
        <f>-VLOOKUP(B507,'Master sheet'!$B$3:$Z$634,25,FALSE)</f>
        <v>-0.45758459059902612</v>
      </c>
      <c r="K507" s="185" t="str">
        <f>VLOOKUP(B507,RUC_PCON_2011_EN_LU!$A$2:$N$534,14)</f>
        <v>Predominantly Urban</v>
      </c>
      <c r="L507" s="185" t="str">
        <f>VLOOKUP(B507,'City and Town classifications'!$A$3:$G$634,4,FALSE)</f>
        <v>Core City (outside London)</v>
      </c>
      <c r="M507" s="188">
        <f t="shared" si="66"/>
        <v>1</v>
      </c>
      <c r="N507" s="188" t="str">
        <f>VLOOKUP(A507,'BRES data'!$A$11:$AB$643,28,FALSE)</f>
        <v>Mid</v>
      </c>
      <c r="O507" s="188" t="str">
        <f>IF(ISNUMBER(MATCH(A507,'Red Wall MP List'!$A$3:$A$52,0)),"Yes","No")</f>
        <v>No</v>
      </c>
      <c r="P507" s="121"/>
      <c r="Q507" s="121">
        <f t="shared" si="61"/>
        <v>-0.3915730125606009</v>
      </c>
      <c r="R507" s="121">
        <f t="shared" si="62"/>
        <v>0.87586150939277974</v>
      </c>
      <c r="S507" s="186">
        <f t="shared" si="67"/>
        <v>69.257549963999978</v>
      </c>
      <c r="T507" s="121"/>
      <c r="U507" s="121"/>
      <c r="V507" s="121"/>
      <c r="W507" s="121"/>
      <c r="X507" s="121"/>
      <c r="Y507" s="121"/>
      <c r="Z507" s="121"/>
      <c r="AA507" s="121"/>
      <c r="AB507" s="121"/>
      <c r="AC507" s="121"/>
      <c r="AD507" s="121"/>
      <c r="AE507" s="145">
        <f t="shared" si="63"/>
        <v>-0.58787208570954608</v>
      </c>
      <c r="AF507" s="121">
        <f t="shared" si="64"/>
        <v>0.62138100205099778</v>
      </c>
      <c r="AG507" s="186">
        <f t="shared" si="65"/>
        <v>51.385521223001653</v>
      </c>
    </row>
    <row r="508" spans="1:33">
      <c r="A508" s="209" t="str">
        <f>'Master sheet'!A452</f>
        <v>Oxford West and Abingdon</v>
      </c>
      <c r="B508" s="142" t="str">
        <f>VLOOKUP('Master sheet'!A452,Westminster_Parliamentary_Const!$A$2:$C$651,2,FALSE)</f>
        <v>E14000874</v>
      </c>
      <c r="C508" s="120">
        <f>VLOOKUP(B508,'Master sheet'!$B$3:$Z$634,9,FALSE)</f>
        <v>0.11068617987217608</v>
      </c>
      <c r="D508" s="121">
        <f>VLOOKUP(B508,'Master sheet'!$B$3:$Z$634,10,FALSE)</f>
        <v>0.53410952731723715</v>
      </c>
      <c r="E508" s="120">
        <f>VLOOKUP(B508,'Master sheet'!$B$3:$Z$634,16,FALSE)</f>
        <v>0.19049131730776839</v>
      </c>
      <c r="F508" s="121">
        <f>VLOOKUP(B508,'Master sheet'!$B$3:$Z$634,17,FALSE)</f>
        <v>-0.82124663597765579</v>
      </c>
      <c r="G508" s="120">
        <f>VLOOKUP(B508,'Master sheet'!$B$3:$Z$634,21,FALSE)</f>
        <v>0.13566433566433567</v>
      </c>
      <c r="H508" s="121">
        <f>VLOOKUP(B508,'Master sheet'!$B$3:$Z$634,22,FALSE)</f>
        <v>-0.81160518742708621</v>
      </c>
      <c r="I508" s="120">
        <f>VLOOKUP(B508,'Master sheet'!$B$3:$Z$634,24,FALSE)</f>
        <v>3.2816597808514425E-2</v>
      </c>
      <c r="J508" s="121">
        <f>-VLOOKUP(B508,'Master sheet'!$B$3:$Z$634,25,FALSE)</f>
        <v>-0.89598382110669084</v>
      </c>
      <c r="K508" s="185" t="str">
        <f>VLOOKUP(B508,RUC_PCON_2011_EN_LU!$A$2:$N$534,14)</f>
        <v>Predominantly Urban</v>
      </c>
      <c r="L508" s="185" t="str">
        <f>VLOOKUP(B508,'City and Town classifications'!$A$3:$G$634,4,FALSE)</f>
        <v>Large Town</v>
      </c>
      <c r="M508" s="188">
        <f t="shared" si="66"/>
        <v>3</v>
      </c>
      <c r="N508" s="188" t="str">
        <f>VLOOKUP(A508,'BRES data'!$A$11:$AB$643,28,FALSE)</f>
        <v>Mid</v>
      </c>
      <c r="O508" s="188" t="str">
        <f>IF(ISNUMBER(MATCH(A508,'Red Wall MP List'!$A$3:$A$52,0)),"Yes","No")</f>
        <v>No</v>
      </c>
      <c r="P508" s="121"/>
      <c r="Q508" s="121">
        <f t="shared" si="61"/>
        <v>-0.3927667351639415</v>
      </c>
      <c r="R508" s="121">
        <f t="shared" si="62"/>
        <v>0.87466778678943924</v>
      </c>
      <c r="S508" s="186">
        <f t="shared" si="67"/>
        <v>69.163157983124677</v>
      </c>
      <c r="T508" s="121"/>
      <c r="U508" s="121"/>
      <c r="V508" s="121"/>
      <c r="W508" s="121"/>
      <c r="X508" s="121"/>
      <c r="Y508" s="121"/>
      <c r="Z508" s="121"/>
      <c r="AA508" s="121"/>
      <c r="AB508" s="121"/>
      <c r="AC508" s="121"/>
      <c r="AD508" s="121"/>
      <c r="AE508" s="145">
        <f t="shared" si="63"/>
        <v>-0.49868152929854892</v>
      </c>
      <c r="AF508" s="121">
        <f t="shared" si="64"/>
        <v>0.71057155846199493</v>
      </c>
      <c r="AG508" s="186">
        <f t="shared" si="65"/>
        <v>58.761194464090657</v>
      </c>
    </row>
    <row r="509" spans="1:33" ht="29">
      <c r="A509" s="209" t="str">
        <f>'Master sheet'!A500</f>
        <v>Kingswood</v>
      </c>
      <c r="B509" s="142" t="str">
        <f>VLOOKUP('Master sheet'!A500,Westminster_Parliamentary_Const!$A$2:$C$651,2,FALSE)</f>
        <v>E14000774</v>
      </c>
      <c r="C509" s="120">
        <f>VLOOKUP(B509,'Master sheet'!$B$3:$Z$634,9,FALSE)</f>
        <v>5.842983180657757E-2</v>
      </c>
      <c r="D509" s="121">
        <f>VLOOKUP(B509,'Master sheet'!$B$3:$Z$634,10,FALSE)</f>
        <v>-1.4410569318914115</v>
      </c>
      <c r="E509" s="120">
        <f>VLOOKUP(B509,'Master sheet'!$B$3:$Z$634,16,FALSE)</f>
        <v>1.0229653182584653</v>
      </c>
      <c r="F509" s="121">
        <f>VLOOKUP(B509,'Master sheet'!$B$3:$Z$634,17,FALSE)</f>
        <v>1.9457453535541607</v>
      </c>
      <c r="G509" s="120">
        <f>VLOOKUP(B509,'Master sheet'!$B$3:$Z$634,21,FALSE)</f>
        <v>0.15242881072026801</v>
      </c>
      <c r="H509" s="121">
        <f>VLOOKUP(B509,'Master sheet'!$B$3:$Z$634,22,FALSE)</f>
        <v>-0.33185351736388002</v>
      </c>
      <c r="I509" s="120">
        <f>VLOOKUP(B509,'Master sheet'!$B$3:$Z$634,24,FALSE)</f>
        <v>2.9517956596888828E-2</v>
      </c>
      <c r="J509" s="121">
        <f>-VLOOKUP(B509,'Master sheet'!$B$3:$Z$634,25,FALSE)</f>
        <v>-0.54862591655534221</v>
      </c>
      <c r="K509" s="185" t="str">
        <f>VLOOKUP(B509,RUC_PCON_2011_EN_LU!$A$2:$N$534,14)</f>
        <v>Predominantly Urban</v>
      </c>
      <c r="L509" s="185" t="str">
        <f>VLOOKUP(B509,'City and Town classifications'!$A$3:$G$634,4,FALSE)</f>
        <v>Core City (outside London)</v>
      </c>
      <c r="M509" s="188">
        <f t="shared" si="66"/>
        <v>1</v>
      </c>
      <c r="N509" s="188" t="str">
        <f>VLOOKUP(A509,'BRES data'!$A$11:$AB$643,28,FALSE)</f>
        <v>Low</v>
      </c>
      <c r="O509" s="188" t="str">
        <f>IF(ISNUMBER(MATCH(A509,'Red Wall MP List'!$A$3:$A$52,0)),"Yes","No")</f>
        <v>No</v>
      </c>
      <c r="P509" s="121"/>
      <c r="Q509" s="121">
        <f t="shared" si="61"/>
        <v>-0.39424564345053775</v>
      </c>
      <c r="R509" s="121">
        <f t="shared" si="62"/>
        <v>0.87318887850284299</v>
      </c>
      <c r="S509" s="186">
        <f t="shared" si="67"/>
        <v>69.046215334712016</v>
      </c>
      <c r="T509" s="121"/>
      <c r="U509" s="121"/>
      <c r="V509" s="121"/>
      <c r="W509" s="121"/>
      <c r="X509" s="121"/>
      <c r="Y509" s="121"/>
      <c r="Z509" s="121"/>
      <c r="AA509" s="121"/>
      <c r="AB509" s="121"/>
      <c r="AC509" s="121"/>
      <c r="AD509" s="121"/>
      <c r="AE509" s="145">
        <f t="shared" si="63"/>
        <v>-9.3947753064118261E-2</v>
      </c>
      <c r="AF509" s="121">
        <f t="shared" si="64"/>
        <v>1.1153053346964257</v>
      </c>
      <c r="AG509" s="186">
        <f t="shared" si="65"/>
        <v>92.230927171903716</v>
      </c>
    </row>
    <row r="510" spans="1:33" ht="29">
      <c r="A510" s="209" t="str">
        <f>'Master sheet'!A459</f>
        <v>Romsey and Southampton North</v>
      </c>
      <c r="B510" s="142" t="str">
        <f>VLOOKUP('Master sheet'!A459,Westminster_Parliamentary_Const!$A$2:$C$651,2,FALSE)</f>
        <v>E14000901</v>
      </c>
      <c r="C510" s="120">
        <f>VLOOKUP(B510,'Master sheet'!$B$3:$Z$634,9,FALSE)</f>
        <v>8.2521332522771593E-2</v>
      </c>
      <c r="D510" s="121">
        <f>VLOOKUP(B510,'Master sheet'!$B$3:$Z$634,10,FALSE)</f>
        <v>-0.5304551403752219</v>
      </c>
      <c r="E510" s="120">
        <f>VLOOKUP(B510,'Master sheet'!$B$3:$Z$634,16,FALSE)</f>
        <v>0.12425359371316293</v>
      </c>
      <c r="F510" s="121">
        <f>VLOOKUP(B510,'Master sheet'!$B$3:$Z$634,17,FALSE)</f>
        <v>-1.0414087676259576</v>
      </c>
      <c r="G510" s="120">
        <f>VLOOKUP(B510,'Master sheet'!$B$3:$Z$634,21,FALSE)</f>
        <v>0.16736401673640167</v>
      </c>
      <c r="H510" s="121">
        <f>VLOOKUP(B510,'Master sheet'!$B$3:$Z$634,22,FALSE)</f>
        <v>9.5549667350971049E-2</v>
      </c>
      <c r="I510" s="120">
        <f>VLOOKUP(B510,'Master sheet'!$B$3:$Z$634,24,FALSE)</f>
        <v>2.6027935399388857E-2</v>
      </c>
      <c r="J510" s="121">
        <f>-VLOOKUP(B510,'Master sheet'!$B$3:$Z$634,25,FALSE)</f>
        <v>-0.1811150621675279</v>
      </c>
      <c r="K510" s="185" t="str">
        <f>VLOOKUP(B510,RUC_PCON_2011_EN_LU!$A$2:$N$534,14)</f>
        <v>Urban with Significant Rural</v>
      </c>
      <c r="L510" s="185" t="str">
        <f>VLOOKUP(B510,'City and Town classifications'!$A$3:$G$634,4,FALSE)</f>
        <v>Other City</v>
      </c>
      <c r="M510" s="188">
        <f t="shared" si="66"/>
        <v>2</v>
      </c>
      <c r="N510" s="188" t="str">
        <f>VLOOKUP(A510,'BRES data'!$A$11:$AB$643,28,FALSE)</f>
        <v>Very high</v>
      </c>
      <c r="O510" s="188" t="str">
        <f>IF(ISNUMBER(MATCH(A510,'Red Wall MP List'!$A$3:$A$52,0)),"Yes","No")</f>
        <v>No</v>
      </c>
      <c r="P510" s="121"/>
      <c r="Q510" s="121">
        <f t="shared" si="61"/>
        <v>-0.39483325089341431</v>
      </c>
      <c r="R510" s="121">
        <f t="shared" si="62"/>
        <v>0.87260127105996643</v>
      </c>
      <c r="S510" s="186">
        <f t="shared" si="67"/>
        <v>68.999751080491663</v>
      </c>
      <c r="T510" s="121"/>
      <c r="U510" s="121"/>
      <c r="V510" s="121"/>
      <c r="W510" s="121"/>
      <c r="X510" s="121"/>
      <c r="Y510" s="121"/>
      <c r="Z510" s="121"/>
      <c r="AA510" s="121"/>
      <c r="AB510" s="121"/>
      <c r="AC510" s="121"/>
      <c r="AD510" s="121"/>
      <c r="AE510" s="145">
        <f t="shared" si="63"/>
        <v>-0.41435732570443412</v>
      </c>
      <c r="AF510" s="121">
        <f t="shared" si="64"/>
        <v>0.79489576205610968</v>
      </c>
      <c r="AG510" s="186">
        <f t="shared" si="65"/>
        <v>65.734441375560408</v>
      </c>
    </row>
    <row r="511" spans="1:33" ht="29">
      <c r="A511" s="209" t="str">
        <f>'Master sheet'!A447</f>
        <v>Newbury</v>
      </c>
      <c r="B511" s="142" t="str">
        <f>VLOOKUP('Master sheet'!A447,Westminster_Parliamentary_Const!$A$2:$C$651,2,FALSE)</f>
        <v>E14000830</v>
      </c>
      <c r="C511" s="120">
        <f>VLOOKUP(B511,'Master sheet'!$B$3:$Z$634,9,FALSE)</f>
        <v>6.4510371976870678E-2</v>
      </c>
      <c r="D511" s="121">
        <f>VLOOKUP(B511,'Master sheet'!$B$3:$Z$634,10,FALSE)</f>
        <v>-1.2112268836232607</v>
      </c>
      <c r="E511" s="120">
        <f>VLOOKUP(B511,'Master sheet'!$B$3:$Z$634,16,FALSE)</f>
        <v>0.46380425023881822</v>
      </c>
      <c r="F511" s="121">
        <f>VLOOKUP(B511,'Master sheet'!$B$3:$Z$634,17,FALSE)</f>
        <v>8.719578407631362E-2</v>
      </c>
      <c r="G511" s="120">
        <f>VLOOKUP(B511,'Master sheet'!$B$3:$Z$634,21,FALSE)</f>
        <v>0.16180758017492711</v>
      </c>
      <c r="H511" s="121">
        <f>VLOOKUP(B511,'Master sheet'!$B$3:$Z$634,22,FALSE)</f>
        <v>-6.3459768439526887E-2</v>
      </c>
      <c r="I511" s="120">
        <f>VLOOKUP(B511,'Master sheet'!$B$3:$Z$634,24,FALSE)</f>
        <v>2.4170477894876363E-2</v>
      </c>
      <c r="J511" s="121">
        <f>-VLOOKUP(B511,'Master sheet'!$B$3:$Z$634,25,FALSE)</f>
        <v>1.4481398668137238E-2</v>
      </c>
      <c r="K511" s="185" t="str">
        <f>VLOOKUP(B511,RUC_PCON_2011_EN_LU!$A$2:$N$534,14)</f>
        <v>Urban with Significant Rural</v>
      </c>
      <c r="L511" s="185" t="str">
        <f>VLOOKUP(B511,'City and Town classifications'!$A$3:$G$634,4,FALSE)</f>
        <v>Medium Town</v>
      </c>
      <c r="M511" s="188">
        <f t="shared" si="66"/>
        <v>3</v>
      </c>
      <c r="N511" s="188" t="str">
        <f>VLOOKUP(A511,'BRES data'!$A$11:$AB$643,28,FALSE)</f>
        <v>High</v>
      </c>
      <c r="O511" s="188" t="str">
        <f>IF(ISNUMBER(MATCH(A511,'Red Wall MP List'!$A$3:$A$52,0)),"Yes","No")</f>
        <v>No</v>
      </c>
      <c r="P511" s="121"/>
      <c r="Q511" s="121">
        <f t="shared" si="61"/>
        <v>-0.39495915904557677</v>
      </c>
      <c r="R511" s="121">
        <f t="shared" si="62"/>
        <v>0.87247536290780392</v>
      </c>
      <c r="S511" s="186">
        <f t="shared" si="67"/>
        <v>68.989795065704214</v>
      </c>
      <c r="T511" s="121"/>
      <c r="U511" s="121"/>
      <c r="V511" s="121"/>
      <c r="W511" s="121"/>
      <c r="X511" s="121"/>
      <c r="Y511" s="121"/>
      <c r="Z511" s="121"/>
      <c r="AA511" s="121"/>
      <c r="AB511" s="121"/>
      <c r="AC511" s="121"/>
      <c r="AD511" s="121"/>
      <c r="AE511" s="145">
        <f t="shared" si="63"/>
        <v>-0.29325236732958421</v>
      </c>
      <c r="AF511" s="121">
        <f t="shared" si="64"/>
        <v>0.9160007204309597</v>
      </c>
      <c r="AG511" s="186">
        <f t="shared" si="65"/>
        <v>75.749297620346027</v>
      </c>
    </row>
    <row r="512" spans="1:33">
      <c r="A512" s="209" t="str">
        <f>'Master sheet'!A301</f>
        <v>Norwich South</v>
      </c>
      <c r="B512" s="142" t="str">
        <f>VLOOKUP('Master sheet'!A301,Westminster_Parliamentary_Const!$A$2:$C$651,2,FALSE)</f>
        <v>E14000864</v>
      </c>
      <c r="C512" s="120">
        <f>VLOOKUP(B512,'Master sheet'!$B$3:$Z$634,9,FALSE)</f>
        <v>8.5457618241742778E-2</v>
      </c>
      <c r="D512" s="121">
        <f>VLOOKUP(B512,'Master sheet'!$B$3:$Z$634,10,FALSE)</f>
        <v>-0.41947047953583816</v>
      </c>
      <c r="E512" s="120">
        <f>VLOOKUP(B512,'Master sheet'!$B$3:$Z$634,16,FALSE)</f>
        <v>0.63624041711281776</v>
      </c>
      <c r="F512" s="121">
        <f>VLOOKUP(B512,'Master sheet'!$B$3:$Z$634,17,FALSE)</f>
        <v>0.66034220294469848</v>
      </c>
      <c r="G512" s="120">
        <f>VLOOKUP(B512,'Master sheet'!$B$3:$Z$634,21,FALSE)</f>
        <v>0.13940256045519203</v>
      </c>
      <c r="H512" s="121">
        <f>VLOOKUP(B512,'Master sheet'!$B$3:$Z$634,22,FALSE)</f>
        <v>-0.70462780934029701</v>
      </c>
      <c r="I512" s="120">
        <f>VLOOKUP(B512,'Master sheet'!$B$3:$Z$634,24,FALSE)</f>
        <v>3.1398859443139804E-2</v>
      </c>
      <c r="J512" s="121">
        <f>-VLOOKUP(B512,'Master sheet'!$B$3:$Z$634,25,FALSE)</f>
        <v>-0.74669124995255398</v>
      </c>
      <c r="K512" s="185" t="str">
        <f>VLOOKUP(B512,RUC_PCON_2011_EN_LU!$A$2:$N$534,14)</f>
        <v>Predominantly Urban</v>
      </c>
      <c r="L512" s="185" t="str">
        <f>VLOOKUP(B512,'City and Town classifications'!$A$3:$G$634,4,FALSE)</f>
        <v>Other City</v>
      </c>
      <c r="M512" s="188">
        <f t="shared" si="66"/>
        <v>2</v>
      </c>
      <c r="N512" s="188" t="str">
        <f>VLOOKUP(A512,'BRES data'!$A$11:$AB$643,28,FALSE)</f>
        <v>Very low</v>
      </c>
      <c r="O512" s="188" t="str">
        <f>IF(ISNUMBER(MATCH(A512,'Red Wall MP List'!$A$3:$A$52,0)),"Yes","No")</f>
        <v>No</v>
      </c>
      <c r="P512" s="121"/>
      <c r="Q512" s="121">
        <f t="shared" si="61"/>
        <v>-0.39610151089539714</v>
      </c>
      <c r="R512" s="121">
        <f t="shared" si="62"/>
        <v>0.87133301105798355</v>
      </c>
      <c r="S512" s="186">
        <f t="shared" si="67"/>
        <v>68.899465156846531</v>
      </c>
      <c r="T512" s="121"/>
      <c r="U512" s="121"/>
      <c r="V512" s="121"/>
      <c r="W512" s="121"/>
      <c r="X512" s="121"/>
      <c r="Y512" s="121"/>
      <c r="Z512" s="121"/>
      <c r="AA512" s="121"/>
      <c r="AB512" s="121"/>
      <c r="AC512" s="121"/>
      <c r="AD512" s="121"/>
      <c r="AE512" s="145">
        <f t="shared" si="63"/>
        <v>-0.30261183397099767</v>
      </c>
      <c r="AF512" s="121">
        <f t="shared" si="64"/>
        <v>0.90664125378954619</v>
      </c>
      <c r="AG512" s="186">
        <f t="shared" si="65"/>
        <v>74.975310211411923</v>
      </c>
    </row>
    <row r="513" spans="1:33">
      <c r="A513" s="209" t="str">
        <f>'Master sheet'!A461</f>
        <v>Sevenoaks</v>
      </c>
      <c r="B513" s="142" t="str">
        <f>VLOOKUP('Master sheet'!A461,Westminster_Parliamentary_Const!$A$2:$C$651,2,FALSE)</f>
        <v>E14000918</v>
      </c>
      <c r="C513" s="120">
        <f>VLOOKUP(B513,'Master sheet'!$B$3:$Z$634,9,FALSE)</f>
        <v>9.7417585141466131E-2</v>
      </c>
      <c r="D513" s="121">
        <f>VLOOKUP(B513,'Master sheet'!$B$3:$Z$634,10,FALSE)</f>
        <v>3.2588004228179437E-2</v>
      </c>
      <c r="E513" s="120">
        <f>VLOOKUP(B513,'Master sheet'!$B$3:$Z$634,16,FALSE)</f>
        <v>-5.9275380910636943E-2</v>
      </c>
      <c r="F513" s="121">
        <f>VLOOKUP(B513,'Master sheet'!$B$3:$Z$634,17,FALSE)</f>
        <v>-1.6514256595061858</v>
      </c>
      <c r="G513" s="120">
        <f>VLOOKUP(B513,'Master sheet'!$B$3:$Z$634,21,FALSE)</f>
        <v>0.17406749555950266</v>
      </c>
      <c r="H513" s="121">
        <f>VLOOKUP(B513,'Master sheet'!$B$3:$Z$634,22,FALSE)</f>
        <v>0.28738419541619709</v>
      </c>
      <c r="I513" s="120">
        <f>VLOOKUP(B513,'Master sheet'!$B$3:$Z$634,24,FALSE)</f>
        <v>2.9434389140271522E-2</v>
      </c>
      <c r="J513" s="121">
        <f>-VLOOKUP(B513,'Master sheet'!$B$3:$Z$634,25,FALSE)</f>
        <v>-0.53982598508144664</v>
      </c>
      <c r="K513" s="185" t="str">
        <f>VLOOKUP(B513,RUC_PCON_2011_EN_LU!$A$2:$N$534,14)</f>
        <v>Predominantly Rural</v>
      </c>
      <c r="L513" s="185" t="str">
        <f>VLOOKUP(B513,'City and Town classifications'!$A$3:$G$634,4,FALSE)</f>
        <v>Village or smaller</v>
      </c>
      <c r="M513" s="188">
        <f t="shared" si="66"/>
        <v>3</v>
      </c>
      <c r="N513" s="188" t="str">
        <f>VLOOKUP(A513,'BRES data'!$A$11:$AB$643,28,FALSE)</f>
        <v>Very high</v>
      </c>
      <c r="O513" s="188" t="str">
        <f>IF(ISNUMBER(MATCH(A513,'Red Wall MP List'!$A$3:$A$52,0)),"Yes","No")</f>
        <v>No</v>
      </c>
      <c r="P513" s="121"/>
      <c r="Q513" s="121">
        <f t="shared" si="61"/>
        <v>-0.39641957096608715</v>
      </c>
      <c r="R513" s="121">
        <f t="shared" si="62"/>
        <v>0.87101495098729353</v>
      </c>
      <c r="S513" s="186">
        <f t="shared" si="67"/>
        <v>68.874314992121697</v>
      </c>
      <c r="T513" s="121"/>
      <c r="U513" s="121"/>
      <c r="V513" s="121"/>
      <c r="W513" s="121"/>
      <c r="X513" s="121"/>
      <c r="Y513" s="121"/>
      <c r="Z513" s="121"/>
      <c r="AA513" s="121"/>
      <c r="AB513" s="121"/>
      <c r="AC513" s="121"/>
      <c r="AD513" s="121"/>
      <c r="AE513" s="145">
        <f t="shared" si="63"/>
        <v>-0.46781986123581398</v>
      </c>
      <c r="AF513" s="121">
        <f t="shared" si="64"/>
        <v>0.74143322652472987</v>
      </c>
      <c r="AG513" s="186">
        <f t="shared" si="65"/>
        <v>61.313320927533368</v>
      </c>
    </row>
    <row r="514" spans="1:33" ht="29">
      <c r="A514" s="209" t="str">
        <f>'Master sheet'!A549</f>
        <v>Monmouth</v>
      </c>
      <c r="B514" s="142" t="str">
        <f>VLOOKUP('Master sheet'!A549,Westminster_Parliamentary_Const!$A$2:$C$651,2,FALSE)</f>
        <v>W07000054</v>
      </c>
      <c r="C514" s="120">
        <f>VLOOKUP(B514,'Master sheet'!$B$3:$Z$634,9,FALSE)</f>
        <v>7.9030553536035025E-2</v>
      </c>
      <c r="D514" s="121">
        <f>VLOOKUP(B514,'Master sheet'!$B$3:$Z$634,10,FALSE)</f>
        <v>-0.66239833629961264</v>
      </c>
      <c r="E514" s="120">
        <f>VLOOKUP(B514,'Master sheet'!$B$3:$Z$634,16,FALSE)</f>
        <v>0.25912580351733944</v>
      </c>
      <c r="F514" s="121">
        <f>VLOOKUP(B514,'Master sheet'!$B$3:$Z$634,17,FALSE)</f>
        <v>-0.59311810183648861</v>
      </c>
      <c r="G514" s="120">
        <f>VLOOKUP(B514,'Master sheet'!$B$3:$Z$634,21,FALSE)</f>
        <v>0.15009746588693956</v>
      </c>
      <c r="H514" s="121">
        <f>VLOOKUP(B514,'Master sheet'!$B$3:$Z$634,22,FALSE)</f>
        <v>-0.39856998617969092</v>
      </c>
      <c r="I514" s="120">
        <f>VLOOKUP(B514,'Master sheet'!$B$3:$Z$634,24,FALSE)</f>
        <v>2.4603197057575299E-2</v>
      </c>
      <c r="J514" s="121">
        <f>-VLOOKUP(B514,'Master sheet'!$B$3:$Z$634,25,FALSE)</f>
        <v>-3.1085370183405486E-2</v>
      </c>
      <c r="K514" s="185" t="str">
        <f>VLOOKUP(B514,RUC_PCON_2011_EN_LU!$A$2:$N$534,14)</f>
        <v>Urban with Significant Rural</v>
      </c>
      <c r="L514" s="185" t="str">
        <f>VLOOKUP(B514,'City and Town classifications'!$A$3:$G$634,4,FALSE)</f>
        <v>Small Town</v>
      </c>
      <c r="M514" s="188">
        <f t="shared" si="66"/>
        <v>3</v>
      </c>
      <c r="N514" s="188" t="str">
        <f>VLOOKUP(A514,'BRES data'!$A$11:$AB$643,28,FALSE)</f>
        <v>Very high</v>
      </c>
      <c r="O514" s="188" t="str">
        <f>IF(ISNUMBER(MATCH(A514,'Red Wall MP List'!$A$3:$A$52,0)),"Yes","No")</f>
        <v>No</v>
      </c>
      <c r="P514" s="121"/>
      <c r="Q514" s="121">
        <f t="shared" si="61"/>
        <v>-0.39644258349703598</v>
      </c>
      <c r="R514" s="121">
        <f t="shared" si="62"/>
        <v>0.87099193845634471</v>
      </c>
      <c r="S514" s="186">
        <f t="shared" si="67"/>
        <v>68.872495307736799</v>
      </c>
      <c r="T514" s="121"/>
      <c r="U514" s="121"/>
      <c r="V514" s="121"/>
      <c r="W514" s="121"/>
      <c r="X514" s="121"/>
      <c r="Y514" s="121"/>
      <c r="Z514" s="121"/>
      <c r="AA514" s="121"/>
      <c r="AB514" s="121"/>
      <c r="AC514" s="121"/>
      <c r="AD514" s="121"/>
      <c r="AE514" s="145">
        <f t="shared" si="63"/>
        <v>-0.42129294862479943</v>
      </c>
      <c r="AF514" s="121">
        <f t="shared" si="64"/>
        <v>0.78796013913574448</v>
      </c>
      <c r="AG514" s="186">
        <f t="shared" si="65"/>
        <v>65.16089535855501</v>
      </c>
    </row>
    <row r="515" spans="1:33" ht="29">
      <c r="A515" s="209" t="str">
        <f>'Master sheet'!A608</f>
        <v>Glasgow South</v>
      </c>
      <c r="B515" s="142" t="str">
        <f>VLOOKUP('Master sheet'!A608,Westminster_Parliamentary_Const!$A$2:$C$651,2,FALSE)</f>
        <v>S14000034</v>
      </c>
      <c r="C515" s="120">
        <f>VLOOKUP(B515,'Master sheet'!$B$3:$Z$634,9,FALSE)</f>
        <v>7.6063460686303083E-2</v>
      </c>
      <c r="D515" s="121">
        <f>VLOOKUP(B515,'Master sheet'!$B$3:$Z$634,10,FALSE)</f>
        <v>-0.77454743387511726</v>
      </c>
      <c r="E515" s="120">
        <f>VLOOKUP(B515,'Master sheet'!$B$3:$Z$634,16,FALSE)</f>
        <v>0.83790050970087526</v>
      </c>
      <c r="F515" s="121">
        <f>VLOOKUP(B515,'Master sheet'!$B$3:$Z$634,17,FALSE)</f>
        <v>1.3306236293462017</v>
      </c>
      <c r="G515" s="120">
        <f>VLOOKUP(B515,'Master sheet'!$B$3:$Z$634,21,FALSE)</f>
        <v>0.12171507607192254</v>
      </c>
      <c r="H515" s="121">
        <f>VLOOKUP(B515,'Master sheet'!$B$3:$Z$634,22,FALSE)</f>
        <v>-1.2107933852846309</v>
      </c>
      <c r="I515" s="120">
        <f>VLOOKUP(B515,'Master sheet'!$B$3:$Z$634,24,FALSE)</f>
        <v>2.8832951945080065E-2</v>
      </c>
      <c r="J515" s="121">
        <f>-VLOOKUP(B515,'Master sheet'!$B$3:$Z$634,25,FALSE)</f>
        <v>-0.4764926455522317</v>
      </c>
      <c r="K515" s="185" t="str">
        <f>VLOOKUP(B515,RUC_PCON_2011_EN_LU!$A$2:$N$534,14)</f>
        <v>Urban with Significant Rural</v>
      </c>
      <c r="L515" s="185" t="str">
        <f>VLOOKUP(B515,'City and Town classifications'!$A$3:$G$634,4,FALSE)</f>
        <v>Core City (outside London)</v>
      </c>
      <c r="M515" s="188">
        <f t="shared" si="66"/>
        <v>1</v>
      </c>
      <c r="N515" s="188" t="str">
        <f>VLOOKUP(A515,'BRES data'!$A$11:$AB$643,28,FALSE)</f>
        <v>High</v>
      </c>
      <c r="O515" s="188" t="str">
        <f>IF(ISNUMBER(MATCH(A515,'Red Wall MP List'!$A$3:$A$52,0)),"Yes","No")</f>
        <v>No</v>
      </c>
      <c r="P515" s="121"/>
      <c r="Q515" s="121">
        <f t="shared" ref="Q515:Q578" si="68">AVERAGE(D515,AVERAGE(F515,H515),J515)</f>
        <v>-0.3970416524655212</v>
      </c>
      <c r="R515" s="121">
        <f t="shared" ref="R515:R578" si="69">Q515-MIN($Q$4:$Q$635)</f>
        <v>0.87039286948785954</v>
      </c>
      <c r="S515" s="186">
        <f t="shared" si="67"/>
        <v>68.825124749067641</v>
      </c>
      <c r="T515" s="121"/>
      <c r="U515" s="121"/>
      <c r="V515" s="121"/>
      <c r="W515" s="121"/>
      <c r="X515" s="121"/>
      <c r="Y515" s="121"/>
      <c r="Z515" s="121"/>
      <c r="AA515" s="121"/>
      <c r="AB515" s="121"/>
      <c r="AC515" s="121"/>
      <c r="AD515" s="121"/>
      <c r="AE515" s="145">
        <f t="shared" ref="AE515:AE578" si="70">AVERAGE(D515,F515,H515,J515)</f>
        <v>-0.2828024588414445</v>
      </c>
      <c r="AF515" s="121">
        <f t="shared" ref="AF515:AF578" si="71">AE515-MIN($AE$3:$AE$634)</f>
        <v>0.92645062891909935</v>
      </c>
      <c r="AG515" s="186">
        <f t="shared" ref="AG515:AG578" si="72">100*(AF515/AVERAGE($AF$3:$AF$634))</f>
        <v>76.61345985353843</v>
      </c>
    </row>
    <row r="516" spans="1:33" ht="29">
      <c r="A516" s="209" t="str">
        <f>'Master sheet'!A403</f>
        <v>Beaconsfield</v>
      </c>
      <c r="B516" s="142" t="str">
        <f>VLOOKUP('Master sheet'!A403,Westminster_Parliamentary_Const!$A$2:$C$651,2,FALSE)</f>
        <v>E14000550</v>
      </c>
      <c r="C516" s="120">
        <f>VLOOKUP(B516,'Master sheet'!$B$3:$Z$634,9,FALSE)</f>
        <v>5.0511748252415528E-2</v>
      </c>
      <c r="D516" s="121">
        <f>VLOOKUP(B516,'Master sheet'!$B$3:$Z$634,10,FALSE)</f>
        <v>-1.7403417773949632</v>
      </c>
      <c r="E516" s="120">
        <f>VLOOKUP(B516,'Master sheet'!$B$3:$Z$634,16,FALSE)</f>
        <v>1.1206351866287325</v>
      </c>
      <c r="F516" s="121">
        <f>VLOOKUP(B516,'Master sheet'!$B$3:$Z$634,17,FALSE)</f>
        <v>2.2703822107899723</v>
      </c>
      <c r="G516" s="120">
        <f>VLOOKUP(B516,'Master sheet'!$B$3:$Z$634,21,FALSE)</f>
        <v>0.17159763313609466</v>
      </c>
      <c r="H516" s="121">
        <f>VLOOKUP(B516,'Master sheet'!$B$3:$Z$634,22,FALSE)</f>
        <v>0.21670374652036117</v>
      </c>
      <c r="I516" s="120">
        <f>VLOOKUP(B516,'Master sheet'!$B$3:$Z$634,24,FALSE)</f>
        <v>3.1054563657600509E-2</v>
      </c>
      <c r="J516" s="121">
        <f>-VLOOKUP(B516,'Master sheet'!$B$3:$Z$634,25,FALSE)</f>
        <v>-0.71043575717895424</v>
      </c>
      <c r="K516" s="185" t="str">
        <f>VLOOKUP(B516,RUC_PCON_2011_EN_LU!$A$2:$N$534,14)</f>
        <v>Urban with Significant Rural</v>
      </c>
      <c r="L516" s="185" t="str">
        <f>VLOOKUP(B516,'City and Town classifications'!$A$3:$G$634,4,FALSE)</f>
        <v>Small Town</v>
      </c>
      <c r="M516" s="188">
        <f t="shared" ref="M516:M579" si="73">IF(L516="Core City (London)",1,IF(L516="Core City (outside London)",1,IF(L516="Large Town in Conurbation",2,IF(L516="Medium Town in Conurbation",2,IF(L516="Other City",2,3)))))</f>
        <v>3</v>
      </c>
      <c r="N516" s="188" t="str">
        <f>VLOOKUP(A516,'BRES data'!$A$11:$AB$643,28,FALSE)</f>
        <v>Mid</v>
      </c>
      <c r="O516" s="188" t="str">
        <f>IF(ISNUMBER(MATCH(A516,'Red Wall MP List'!$A$3:$A$52,0)),"Yes","No")</f>
        <v>No</v>
      </c>
      <c r="P516" s="121"/>
      <c r="Q516" s="121">
        <f t="shared" si="68"/>
        <v>-0.40241151863958358</v>
      </c>
      <c r="R516" s="121">
        <f t="shared" si="69"/>
        <v>0.86502300331379711</v>
      </c>
      <c r="S516" s="186">
        <f t="shared" si="67"/>
        <v>68.400509931700043</v>
      </c>
      <c r="T516" s="121"/>
      <c r="U516" s="121"/>
      <c r="V516" s="121"/>
      <c r="W516" s="121"/>
      <c r="X516" s="121"/>
      <c r="Y516" s="121"/>
      <c r="Z516" s="121"/>
      <c r="AA516" s="121"/>
      <c r="AB516" s="121"/>
      <c r="AC516" s="121"/>
      <c r="AD516" s="121"/>
      <c r="AE516" s="145">
        <f t="shared" si="70"/>
        <v>9.0771056841039977E-3</v>
      </c>
      <c r="AF516" s="121">
        <f t="shared" si="71"/>
        <v>1.2183301934446478</v>
      </c>
      <c r="AG516" s="186">
        <f t="shared" si="72"/>
        <v>100.75063737905458</v>
      </c>
    </row>
    <row r="517" spans="1:33">
      <c r="A517" s="209" t="str">
        <f>'Master sheet'!A430</f>
        <v>Guildford</v>
      </c>
      <c r="B517" s="142" t="str">
        <f>VLOOKUP('Master sheet'!A430,Westminster_Parliamentary_Const!$A$2:$C$651,2,FALSE)</f>
        <v>E14000719</v>
      </c>
      <c r="C517" s="120">
        <f>VLOOKUP(B517,'Master sheet'!$B$3:$Z$634,9,FALSE)</f>
        <v>0.10633705017784247</v>
      </c>
      <c r="D517" s="121">
        <f>VLOOKUP(B517,'Master sheet'!$B$3:$Z$634,10,FALSE)</f>
        <v>0.36972270318990658</v>
      </c>
      <c r="E517" s="120">
        <f>VLOOKUP(B517,'Master sheet'!$B$3:$Z$634,16,FALSE)</f>
        <v>6.9370759227308579E-2</v>
      </c>
      <c r="F517" s="121">
        <f>VLOOKUP(B517,'Master sheet'!$B$3:$Z$634,17,FALSE)</f>
        <v>-1.2238293155490554</v>
      </c>
      <c r="G517" s="120">
        <f>VLOOKUP(B517,'Master sheet'!$B$3:$Z$634,21,FALSE)</f>
        <v>0.14267515923566879</v>
      </c>
      <c r="H517" s="121">
        <f>VLOOKUP(B517,'Master sheet'!$B$3:$Z$634,22,FALSE)</f>
        <v>-0.6109753254335637</v>
      </c>
      <c r="I517" s="120">
        <f>VLOOKUP(B517,'Master sheet'!$B$3:$Z$634,24,FALSE)</f>
        <v>3.0578054690204137E-2</v>
      </c>
      <c r="J517" s="121">
        <f>-VLOOKUP(B517,'Master sheet'!$B$3:$Z$634,25,FALSE)</f>
        <v>-0.6602577760661914</v>
      </c>
      <c r="K517" s="185" t="str">
        <f>VLOOKUP(B517,RUC_PCON_2011_EN_LU!$A$2:$N$534,14)</f>
        <v>Predominantly Urban</v>
      </c>
      <c r="L517" s="185" t="str">
        <f>VLOOKUP(B517,'City and Town classifications'!$A$3:$G$634,4,FALSE)</f>
        <v>Large Town</v>
      </c>
      <c r="M517" s="188">
        <f t="shared" si="73"/>
        <v>3</v>
      </c>
      <c r="N517" s="188" t="str">
        <f>VLOOKUP(A517,'BRES data'!$A$11:$AB$643,28,FALSE)</f>
        <v>High</v>
      </c>
      <c r="O517" s="188" t="str">
        <f>IF(ISNUMBER(MATCH(A517,'Red Wall MP List'!$A$3:$A$52,0)),"Yes","No")</f>
        <v>No</v>
      </c>
      <c r="P517" s="121"/>
      <c r="Q517" s="121">
        <f t="shared" si="68"/>
        <v>-0.40264579778919812</v>
      </c>
      <c r="R517" s="121">
        <f t="shared" si="69"/>
        <v>0.86478872416418251</v>
      </c>
      <c r="S517" s="186">
        <f t="shared" si="67"/>
        <v>68.381984628628771</v>
      </c>
      <c r="T517" s="121"/>
      <c r="U517" s="121"/>
      <c r="V517" s="121"/>
      <c r="W517" s="121"/>
      <c r="X517" s="121"/>
      <c r="Y517" s="121"/>
      <c r="Z517" s="121"/>
      <c r="AA517" s="121"/>
      <c r="AB517" s="121"/>
      <c r="AC517" s="121"/>
      <c r="AD517" s="121"/>
      <c r="AE517" s="145">
        <f t="shared" si="70"/>
        <v>-0.53133492846472596</v>
      </c>
      <c r="AF517" s="121">
        <f t="shared" si="71"/>
        <v>0.67791815929581789</v>
      </c>
      <c r="AG517" s="186">
        <f t="shared" si="72"/>
        <v>56.060899588131406</v>
      </c>
    </row>
    <row r="518" spans="1:33" ht="29">
      <c r="A518" s="209" t="str">
        <f>'Master sheet'!A415</f>
        <v>Dartford</v>
      </c>
      <c r="B518" s="142" t="str">
        <f>VLOOKUP('Master sheet'!A415,Westminster_Parliamentary_Const!$A$2:$C$651,2,FALSE)</f>
        <v>E14000659</v>
      </c>
      <c r="C518" s="120">
        <f>VLOOKUP(B518,'Master sheet'!$B$3:$Z$634,9,FALSE)</f>
        <v>6.4507943023749473E-2</v>
      </c>
      <c r="D518" s="121">
        <f>VLOOKUP(B518,'Master sheet'!$B$3:$Z$634,10,FALSE)</f>
        <v>-1.2113186923108861</v>
      </c>
      <c r="E518" s="120">
        <f>VLOOKUP(B518,'Master sheet'!$B$3:$Z$634,16,FALSE)</f>
        <v>0.58214936881011459</v>
      </c>
      <c r="F518" s="121">
        <f>VLOOKUP(B518,'Master sheet'!$B$3:$Z$634,17,FALSE)</f>
        <v>0.48055340811382852</v>
      </c>
      <c r="G518" s="120">
        <f>VLOOKUP(B518,'Master sheet'!$B$3:$Z$634,21,FALSE)</f>
        <v>0.18244170096021947</v>
      </c>
      <c r="H518" s="121">
        <f>VLOOKUP(B518,'Master sheet'!$B$3:$Z$634,22,FALSE)</f>
        <v>0.52703017377473516</v>
      </c>
      <c r="I518" s="120">
        <f>VLOOKUP(B518,'Master sheet'!$B$3:$Z$634,24,FALSE)</f>
        <v>2.9265998457979947E-2</v>
      </c>
      <c r="J518" s="121">
        <f>-VLOOKUP(B518,'Master sheet'!$B$3:$Z$634,25,FALSE)</f>
        <v>-0.52209388547005908</v>
      </c>
      <c r="K518" s="185" t="str">
        <f>VLOOKUP(B518,RUC_PCON_2011_EN_LU!$A$2:$N$534,14)</f>
        <v>Predominantly Urban</v>
      </c>
      <c r="L518" s="185" t="str">
        <f>VLOOKUP(B518,'City and Town classifications'!$A$3:$G$634,4,FALSE)</f>
        <v>Large Town in Conurbation</v>
      </c>
      <c r="M518" s="188">
        <f t="shared" si="73"/>
        <v>2</v>
      </c>
      <c r="N518" s="188" t="str">
        <f>VLOOKUP(A518,'BRES data'!$A$11:$AB$643,28,FALSE)</f>
        <v>Low</v>
      </c>
      <c r="O518" s="188" t="str">
        <f>IF(ISNUMBER(MATCH(A518,'Red Wall MP List'!$A$3:$A$52,0)),"Yes","No")</f>
        <v>No</v>
      </c>
      <c r="P518" s="121"/>
      <c r="Q518" s="121">
        <f t="shared" si="68"/>
        <v>-0.40987359561222109</v>
      </c>
      <c r="R518" s="121">
        <f t="shared" si="69"/>
        <v>0.85756092634115966</v>
      </c>
      <c r="S518" s="186">
        <f t="shared" si="67"/>
        <v>67.81045640928194</v>
      </c>
      <c r="T518" s="121"/>
      <c r="U518" s="121"/>
      <c r="V518" s="121"/>
      <c r="W518" s="121"/>
      <c r="X518" s="121"/>
      <c r="Y518" s="121"/>
      <c r="Z518" s="121"/>
      <c r="AA518" s="121"/>
      <c r="AB518" s="121"/>
      <c r="AC518" s="121"/>
      <c r="AD518" s="121"/>
      <c r="AE518" s="145">
        <f t="shared" si="70"/>
        <v>-0.18145724897309537</v>
      </c>
      <c r="AF518" s="121">
        <f t="shared" si="71"/>
        <v>1.0277958387874484</v>
      </c>
      <c r="AG518" s="186">
        <f t="shared" si="72"/>
        <v>84.99427036327495</v>
      </c>
    </row>
    <row r="519" spans="1:33">
      <c r="A519" s="209" t="str">
        <f>'Master sheet'!A315</f>
        <v>St Albans</v>
      </c>
      <c r="B519" s="142" t="str">
        <f>VLOOKUP('Master sheet'!A315,Westminster_Parliamentary_Const!$A$2:$C$651,2,FALSE)</f>
        <v>E14000960</v>
      </c>
      <c r="C519" s="120">
        <f>VLOOKUP(B519,'Master sheet'!$B$3:$Z$634,9,FALSE)</f>
        <v>8.5118569795915769E-2</v>
      </c>
      <c r="D519" s="121">
        <f>VLOOKUP(B519,'Master sheet'!$B$3:$Z$634,10,FALSE)</f>
        <v>-0.43228570951332662</v>
      </c>
      <c r="E519" s="120">
        <f>VLOOKUP(B519,'Master sheet'!$B$3:$Z$634,16,FALSE)</f>
        <v>0.39462383530239992</v>
      </c>
      <c r="F519" s="121">
        <f>VLOOKUP(B519,'Master sheet'!$B$3:$Z$634,17,FALSE)</f>
        <v>-0.14274731774182181</v>
      </c>
      <c r="G519" s="120">
        <f>VLOOKUP(B519,'Master sheet'!$B$3:$Z$634,21,FALSE)</f>
        <v>0.18262411347517732</v>
      </c>
      <c r="H519" s="121">
        <f>VLOOKUP(B519,'Master sheet'!$B$3:$Z$634,22,FALSE)</f>
        <v>0.53225030195646961</v>
      </c>
      <c r="I519" s="120">
        <f>VLOOKUP(B519,'Master sheet'!$B$3:$Z$634,24,FALSE)</f>
        <v>3.396932574515299E-2</v>
      </c>
      <c r="J519" s="121">
        <f>-VLOOKUP(B519,'Master sheet'!$B$3:$Z$634,25,FALSE)</f>
        <v>-1.0173699115906711</v>
      </c>
      <c r="K519" s="185" t="str">
        <f>VLOOKUP(B519,RUC_PCON_2011_EN_LU!$A$2:$N$534,14)</f>
        <v>Predominantly Urban</v>
      </c>
      <c r="L519" s="185" t="str">
        <f>VLOOKUP(B519,'City and Town classifications'!$A$3:$G$634,4,FALSE)</f>
        <v>Large Town</v>
      </c>
      <c r="M519" s="188">
        <f t="shared" si="73"/>
        <v>3</v>
      </c>
      <c r="N519" s="188" t="str">
        <f>VLOOKUP(A519,'BRES data'!$A$11:$AB$643,28,FALSE)</f>
        <v>High</v>
      </c>
      <c r="O519" s="188" t="str">
        <f>IF(ISNUMBER(MATCH(A519,'Red Wall MP List'!$A$3:$A$52,0)),"Yes","No")</f>
        <v>No</v>
      </c>
      <c r="P519" s="121"/>
      <c r="Q519" s="121">
        <f t="shared" si="68"/>
        <v>-0.41830137633222458</v>
      </c>
      <c r="R519" s="121">
        <f t="shared" si="69"/>
        <v>0.84913314562115616</v>
      </c>
      <c r="S519" s="186">
        <f t="shared" si="67"/>
        <v>67.144041184909369</v>
      </c>
      <c r="T519" s="121"/>
      <c r="U519" s="121"/>
      <c r="V519" s="121"/>
      <c r="W519" s="121"/>
      <c r="X519" s="121"/>
      <c r="Y519" s="121"/>
      <c r="Z519" s="121"/>
      <c r="AA519" s="121"/>
      <c r="AB519" s="121"/>
      <c r="AC519" s="121"/>
      <c r="AD519" s="121"/>
      <c r="AE519" s="145">
        <f t="shared" si="70"/>
        <v>-0.26503815922233753</v>
      </c>
      <c r="AF519" s="121">
        <f t="shared" si="71"/>
        <v>0.94421492853820632</v>
      </c>
      <c r="AG519" s="186">
        <f t="shared" si="72"/>
        <v>78.082490596474571</v>
      </c>
    </row>
    <row r="520" spans="1:33">
      <c r="A520" s="209" t="str">
        <f>'Master sheet'!A205</f>
        <v>South Northamptonshire</v>
      </c>
      <c r="B520" s="142" t="str">
        <f>VLOOKUP('Master sheet'!A205,Westminster_Parliamentary_Const!$A$2:$C$651,2,FALSE)</f>
        <v>E14000942</v>
      </c>
      <c r="C520" s="120">
        <f>VLOOKUP(B520,'Master sheet'!$B$3:$Z$634,9,FALSE)</f>
        <v>5.6993313943331673E-2</v>
      </c>
      <c r="D520" s="121">
        <f>VLOOKUP(B520,'Master sheet'!$B$3:$Z$634,10,FALSE)</f>
        <v>-1.4953539121927439</v>
      </c>
      <c r="E520" s="120">
        <f>VLOOKUP(B520,'Master sheet'!$B$3:$Z$634,16,FALSE)</f>
        <v>0.65372518913467437</v>
      </c>
      <c r="F520" s="121">
        <f>VLOOKUP(B520,'Master sheet'!$B$3:$Z$634,17,FALSE)</f>
        <v>0.71845840125001048</v>
      </c>
      <c r="G520" s="120">
        <f>VLOOKUP(B520,'Master sheet'!$B$3:$Z$634,21,FALSE)</f>
        <v>0.15651135005973715</v>
      </c>
      <c r="H520" s="121">
        <f>VLOOKUP(B520,'Master sheet'!$B$3:$Z$634,22,FALSE)</f>
        <v>-0.21502283464494934</v>
      </c>
      <c r="I520" s="120">
        <f>VLOOKUP(B520,'Master sheet'!$B$3:$Z$634,24,FALSE)</f>
        <v>2.4495720133978383E-2</v>
      </c>
      <c r="J520" s="121">
        <f>-VLOOKUP(B520,'Master sheet'!$B$3:$Z$634,25,FALSE)</f>
        <v>-1.9767692214466181E-2</v>
      </c>
      <c r="K520" s="185" t="str">
        <f>VLOOKUP(B520,RUC_PCON_2011_EN_LU!$A$2:$N$534,14)</f>
        <v>Predominantly Rural</v>
      </c>
      <c r="L520" s="185" t="str">
        <f>VLOOKUP(B520,'City and Town classifications'!$A$3:$G$634,4,FALSE)</f>
        <v>Village or smaller</v>
      </c>
      <c r="M520" s="188">
        <f t="shared" si="73"/>
        <v>3</v>
      </c>
      <c r="N520" s="188" t="str">
        <f>VLOOKUP(A520,'BRES data'!$A$11:$AB$643,28,FALSE)</f>
        <v>High</v>
      </c>
      <c r="O520" s="188" t="str">
        <f>IF(ISNUMBER(MATCH(A520,'Red Wall MP List'!$A$3:$A$52,0)),"Yes","No")</f>
        <v>No</v>
      </c>
      <c r="P520" s="121"/>
      <c r="Q520" s="121">
        <f t="shared" si="68"/>
        <v>-0.42113460703489319</v>
      </c>
      <c r="R520" s="121">
        <f t="shared" si="69"/>
        <v>0.84629991491848755</v>
      </c>
      <c r="S520" s="186">
        <f t="shared" si="67"/>
        <v>66.920007345260856</v>
      </c>
      <c r="T520" s="121"/>
      <c r="U520" s="121"/>
      <c r="V520" s="121"/>
      <c r="W520" s="121"/>
      <c r="X520" s="121"/>
      <c r="Y520" s="121"/>
      <c r="Z520" s="121"/>
      <c r="AA520" s="121"/>
      <c r="AB520" s="121"/>
      <c r="AC520" s="121"/>
      <c r="AD520" s="121"/>
      <c r="AE520" s="145">
        <f t="shared" si="70"/>
        <v>-0.25292150945053726</v>
      </c>
      <c r="AF520" s="121">
        <f t="shared" si="71"/>
        <v>0.95633157831000659</v>
      </c>
      <c r="AG520" s="186">
        <f t="shared" si="72"/>
        <v>79.084485124703534</v>
      </c>
    </row>
    <row r="521" spans="1:33">
      <c r="A521" s="209" t="str">
        <f>'Master sheet'!A172</f>
        <v>Derby North</v>
      </c>
      <c r="B521" s="142" t="str">
        <f>VLOOKUP('Master sheet'!A172,Westminster_Parliamentary_Const!$A$2:$C$651,2,FALSE)</f>
        <v>E14000662</v>
      </c>
      <c r="C521" s="120">
        <f>VLOOKUP(B521,'Master sheet'!$B$3:$Z$634,9,FALSE)</f>
        <v>0.13589953397139803</v>
      </c>
      <c r="D521" s="121">
        <f>VLOOKUP(B521,'Master sheet'!$B$3:$Z$634,10,FALSE)</f>
        <v>1.487114725430553</v>
      </c>
      <c r="E521" s="120">
        <f>VLOOKUP(B521,'Master sheet'!$B$3:$Z$634,16,FALSE)</f>
        <v>-1.6668551389338641E-2</v>
      </c>
      <c r="F521" s="121">
        <f>VLOOKUP(B521,'Master sheet'!$B$3:$Z$634,17,FALSE)</f>
        <v>-1.5098083166820917</v>
      </c>
      <c r="G521" s="120">
        <f>VLOOKUP(B521,'Master sheet'!$B$3:$Z$634,21,FALSE)</f>
        <v>0.12324929971988796</v>
      </c>
      <c r="H521" s="121">
        <f>VLOOKUP(B521,'Master sheet'!$B$3:$Z$634,22,FALSE)</f>
        <v>-1.1668882612108882</v>
      </c>
      <c r="I521" s="120">
        <f>VLOOKUP(B521,'Master sheet'!$B$3:$Z$634,24,FALSE)</f>
        <v>3.7814569536423814E-2</v>
      </c>
      <c r="J521" s="121">
        <f>-VLOOKUP(B521,'Master sheet'!$B$3:$Z$634,25,FALSE)</f>
        <v>-1.4222868880467694</v>
      </c>
      <c r="K521" s="185" t="str">
        <f>VLOOKUP(B521,RUC_PCON_2011_EN_LU!$A$2:$N$534,14)</f>
        <v>Predominantly Urban</v>
      </c>
      <c r="L521" s="185" t="str">
        <f>VLOOKUP(B521,'City and Town classifications'!$A$3:$G$634,4,FALSE)</f>
        <v>Other City</v>
      </c>
      <c r="M521" s="188">
        <f t="shared" si="73"/>
        <v>2</v>
      </c>
      <c r="N521" s="188" t="str">
        <f>VLOOKUP(A521,'BRES data'!$A$11:$AB$643,28,FALSE)</f>
        <v>Very low</v>
      </c>
      <c r="O521" s="188" t="str">
        <f>IF(ISNUMBER(MATCH(A521,'Red Wall MP List'!$A$3:$A$52,0)),"Yes","No")</f>
        <v>Yes</v>
      </c>
      <c r="P521" s="121"/>
      <c r="Q521" s="121">
        <f t="shared" si="68"/>
        <v>-0.42450681718756877</v>
      </c>
      <c r="R521" s="121">
        <f t="shared" si="69"/>
        <v>0.84292770476581191</v>
      </c>
      <c r="S521" s="186">
        <f t="shared" ref="S521:S584" si="74">100*(R521/AVERAGE($R$4:$R$635))</f>
        <v>66.653354443365487</v>
      </c>
      <c r="T521" s="121"/>
      <c r="U521" s="121"/>
      <c r="V521" s="121"/>
      <c r="W521" s="121"/>
      <c r="X521" s="121"/>
      <c r="Y521" s="121"/>
      <c r="Z521" s="121"/>
      <c r="AA521" s="121"/>
      <c r="AB521" s="121"/>
      <c r="AC521" s="121"/>
      <c r="AD521" s="121"/>
      <c r="AE521" s="145">
        <f t="shared" si="70"/>
        <v>-0.65296718512729912</v>
      </c>
      <c r="AF521" s="121">
        <f t="shared" si="71"/>
        <v>0.55628590263324473</v>
      </c>
      <c r="AG521" s="186">
        <f t="shared" si="72"/>
        <v>46.002438055663639</v>
      </c>
    </row>
    <row r="522" spans="1:33" ht="29">
      <c r="A522" s="209" t="str">
        <f>'Master sheet'!A149</f>
        <v>Sheffield Central</v>
      </c>
      <c r="B522" s="142" t="str">
        <f>VLOOKUP('Master sheet'!A149,Westminster_Parliamentary_Const!$A$2:$C$651,2,FALSE)</f>
        <v>E14000919</v>
      </c>
      <c r="C522" s="120">
        <f>VLOOKUP(B522,'Master sheet'!$B$3:$Z$634,9,FALSE)</f>
        <v>0.12238322749383539</v>
      </c>
      <c r="D522" s="121">
        <f>VLOOKUP(B522,'Master sheet'!$B$3:$Z$634,10,FALSE)</f>
        <v>0.97623028372878928</v>
      </c>
      <c r="E522" s="120">
        <f>VLOOKUP(B522,'Master sheet'!$B$3:$Z$634,16,FALSE)</f>
        <v>4.7320589300690302E-2</v>
      </c>
      <c r="F522" s="121">
        <f>VLOOKUP(B522,'Master sheet'!$B$3:$Z$634,17,FALSE)</f>
        <v>-1.2971200651521553</v>
      </c>
      <c r="G522" s="120">
        <f>VLOOKUP(B522,'Master sheet'!$B$3:$Z$634,21,FALSE)</f>
        <v>0.11449451887941535</v>
      </c>
      <c r="H522" s="121">
        <f>VLOOKUP(B522,'Master sheet'!$B$3:$Z$634,22,FALSE)</f>
        <v>-1.4174252279361197</v>
      </c>
      <c r="I522" s="120">
        <f>VLOOKUP(B522,'Master sheet'!$B$3:$Z$634,24,FALSE)</f>
        <v>3.2865072587532129E-2</v>
      </c>
      <c r="J522" s="121">
        <f>-VLOOKUP(B522,'Master sheet'!$B$3:$Z$634,25,FALSE)</f>
        <v>-0.90108837676549847</v>
      </c>
      <c r="K522" s="185" t="str">
        <f>VLOOKUP(B522,RUC_PCON_2011_EN_LU!$A$2:$N$534,14)</f>
        <v>Predominantly Urban</v>
      </c>
      <c r="L522" s="185" t="str">
        <f>VLOOKUP(B522,'City and Town classifications'!$A$3:$G$634,4,FALSE)</f>
        <v>Core City (outside London)</v>
      </c>
      <c r="M522" s="188">
        <f t="shared" si="73"/>
        <v>1</v>
      </c>
      <c r="N522" s="188" t="str">
        <f>VLOOKUP(A522,'BRES data'!$A$11:$AB$643,28,FALSE)</f>
        <v>Low</v>
      </c>
      <c r="O522" s="188" t="str">
        <f>IF(ISNUMBER(MATCH(A522,'Red Wall MP List'!$A$3:$A$52,0)),"Yes","No")</f>
        <v>No</v>
      </c>
      <c r="P522" s="121"/>
      <c r="Q522" s="121">
        <f t="shared" si="68"/>
        <v>-0.42737691319361554</v>
      </c>
      <c r="R522" s="121">
        <f t="shared" si="69"/>
        <v>0.8400576087597651</v>
      </c>
      <c r="S522" s="186">
        <f t="shared" si="74"/>
        <v>66.426405530314071</v>
      </c>
      <c r="T522" s="121"/>
      <c r="U522" s="121"/>
      <c r="V522" s="121"/>
      <c r="W522" s="121"/>
      <c r="X522" s="121"/>
      <c r="Y522" s="121"/>
      <c r="Z522" s="121"/>
      <c r="AA522" s="121"/>
      <c r="AB522" s="121"/>
      <c r="AC522" s="121"/>
      <c r="AD522" s="121"/>
      <c r="AE522" s="145">
        <f t="shared" si="70"/>
        <v>-0.65985084653124604</v>
      </c>
      <c r="AF522" s="121">
        <f t="shared" si="71"/>
        <v>0.54940224122929782</v>
      </c>
      <c r="AG522" s="186">
        <f t="shared" si="72"/>
        <v>45.433189031317958</v>
      </c>
    </row>
    <row r="523" spans="1:33">
      <c r="A523" s="209" t="str">
        <f>'Master sheet'!A475</f>
        <v>Windsor</v>
      </c>
      <c r="B523" s="142" t="str">
        <f>VLOOKUP('Master sheet'!A475,Westminster_Parliamentary_Const!$A$2:$C$651,2,FALSE)</f>
        <v>E14001042</v>
      </c>
      <c r="C523" s="120">
        <f>VLOOKUP(B523,'Master sheet'!$B$3:$Z$634,9,FALSE)</f>
        <v>6.4436611502010341E-2</v>
      </c>
      <c r="D523" s="121">
        <f>VLOOKUP(B523,'Master sheet'!$B$3:$Z$634,10,FALSE)</f>
        <v>-1.2140148552545074</v>
      </c>
      <c r="E523" s="120">
        <f>VLOOKUP(B523,'Master sheet'!$B$3:$Z$634,16,FALSE)</f>
        <v>0.69324721456229355</v>
      </c>
      <c r="F523" s="121">
        <f>VLOOKUP(B523,'Master sheet'!$B$3:$Z$634,17,FALSE)</f>
        <v>0.84982241699513605</v>
      </c>
      <c r="G523" s="120">
        <f>VLOOKUP(B523,'Master sheet'!$B$3:$Z$634,21,FALSE)</f>
        <v>0.19101123595505617</v>
      </c>
      <c r="H523" s="121">
        <f>VLOOKUP(B523,'Master sheet'!$B$3:$Z$634,22,FALSE)</f>
        <v>0.772265930440028</v>
      </c>
      <c r="I523" s="120">
        <f>VLOOKUP(B523,'Master sheet'!$B$3:$Z$634,24,FALSE)</f>
        <v>3.268720044000939E-2</v>
      </c>
      <c r="J523" s="121">
        <f>-VLOOKUP(B523,'Master sheet'!$B$3:$Z$634,25,FALSE)</f>
        <v>-0.88235784729057598</v>
      </c>
      <c r="K523" s="185" t="str">
        <f>VLOOKUP(B523,RUC_PCON_2011_EN_LU!$A$2:$N$534,14)</f>
        <v>Predominantly Urban</v>
      </c>
      <c r="L523" s="185" t="str">
        <f>VLOOKUP(B523,'City and Town classifications'!$A$3:$G$634,4,FALSE)</f>
        <v>Medium Town</v>
      </c>
      <c r="M523" s="188">
        <f t="shared" si="73"/>
        <v>3</v>
      </c>
      <c r="N523" s="188" t="str">
        <f>VLOOKUP(A523,'BRES data'!$A$11:$AB$643,28,FALSE)</f>
        <v>Mid</v>
      </c>
      <c r="O523" s="188" t="str">
        <f>IF(ISNUMBER(MATCH(A523,'Red Wall MP List'!$A$3:$A$52,0)),"Yes","No")</f>
        <v>No</v>
      </c>
      <c r="P523" s="121"/>
      <c r="Q523" s="121">
        <f t="shared" si="68"/>
        <v>-0.42844284294250046</v>
      </c>
      <c r="R523" s="121">
        <f t="shared" si="69"/>
        <v>0.83899167901088023</v>
      </c>
      <c r="S523" s="186">
        <f t="shared" si="74"/>
        <v>66.342118594480255</v>
      </c>
      <c r="T523" s="121"/>
      <c r="U523" s="121"/>
      <c r="V523" s="121"/>
      <c r="W523" s="121"/>
      <c r="X523" s="121"/>
      <c r="Y523" s="121"/>
      <c r="Z523" s="121"/>
      <c r="AA523" s="121"/>
      <c r="AB523" s="121"/>
      <c r="AC523" s="121"/>
      <c r="AD523" s="121"/>
      <c r="AE523" s="145">
        <f t="shared" si="70"/>
        <v>-0.11857108877747982</v>
      </c>
      <c r="AF523" s="121">
        <f t="shared" si="71"/>
        <v>1.0906819989830641</v>
      </c>
      <c r="AG523" s="186">
        <f t="shared" si="72"/>
        <v>90.194683811222092</v>
      </c>
    </row>
    <row r="524" spans="1:33" ht="29">
      <c r="A524" s="209" t="str">
        <f>'Master sheet'!A312</f>
        <v>South West Hertfordshire</v>
      </c>
      <c r="B524" s="142" t="str">
        <f>VLOOKUP('Master sheet'!A312,Westminster_Parliamentary_Const!$A$2:$C$651,2,FALSE)</f>
        <v>E14000951</v>
      </c>
      <c r="C524" s="120">
        <f>VLOOKUP(B524,'Master sheet'!$B$3:$Z$634,9,FALSE)</f>
        <v>5.5675009546090608E-2</v>
      </c>
      <c r="D524" s="121">
        <f>VLOOKUP(B524,'Master sheet'!$B$3:$Z$634,10,FALSE)</f>
        <v>-1.545182702853529</v>
      </c>
      <c r="E524" s="120">
        <f>VLOOKUP(B524,'Master sheet'!$B$3:$Z$634,16,FALSE)</f>
        <v>0.89892339161262891</v>
      </c>
      <c r="F524" s="121">
        <f>VLOOKUP(B524,'Master sheet'!$B$3:$Z$634,17,FALSE)</f>
        <v>1.5334525768390237</v>
      </c>
      <c r="G524" s="120">
        <f>VLOOKUP(B524,'Master sheet'!$B$3:$Z$634,21,FALSE)</f>
        <v>0.18960244648318042</v>
      </c>
      <c r="H524" s="121">
        <f>VLOOKUP(B524,'Master sheet'!$B$3:$Z$634,22,FALSE)</f>
        <v>0.73195037629085768</v>
      </c>
      <c r="I524" s="120">
        <f>VLOOKUP(B524,'Master sheet'!$B$3:$Z$634,24,FALSE)</f>
        <v>3.2653061224489743E-2</v>
      </c>
      <c r="J524" s="121">
        <f>-VLOOKUP(B524,'Master sheet'!$B$3:$Z$634,25,FALSE)</f>
        <v>-0.87876287420767818</v>
      </c>
      <c r="K524" s="185" t="str">
        <f>VLOOKUP(B524,RUC_PCON_2011_EN_LU!$A$2:$N$534,14)</f>
        <v>Urban with Significant Rural</v>
      </c>
      <c r="L524" s="185" t="str">
        <f>VLOOKUP(B524,'City and Town classifications'!$A$3:$G$634,4,FALSE)</f>
        <v>Small Town</v>
      </c>
      <c r="M524" s="188">
        <f t="shared" si="73"/>
        <v>3</v>
      </c>
      <c r="N524" s="188" t="str">
        <f>VLOOKUP(A524,'BRES data'!$A$11:$AB$643,28,FALSE)</f>
        <v>Mid</v>
      </c>
      <c r="O524" s="188" t="str">
        <f>IF(ISNUMBER(MATCH(A524,'Red Wall MP List'!$A$3:$A$52,0)),"Yes","No")</f>
        <v>No</v>
      </c>
      <c r="P524" s="121"/>
      <c r="Q524" s="121">
        <f t="shared" si="68"/>
        <v>-0.4304147001654221</v>
      </c>
      <c r="R524" s="121">
        <f t="shared" si="69"/>
        <v>0.83701982178795853</v>
      </c>
      <c r="S524" s="186">
        <f t="shared" si="74"/>
        <v>66.186196683682894</v>
      </c>
      <c r="T524" s="121"/>
      <c r="U524" s="121"/>
      <c r="V524" s="121"/>
      <c r="W524" s="121"/>
      <c r="X524" s="121"/>
      <c r="Y524" s="121"/>
      <c r="Z524" s="121"/>
      <c r="AA524" s="121"/>
      <c r="AB524" s="121"/>
      <c r="AC524" s="121"/>
      <c r="AD524" s="121"/>
      <c r="AE524" s="145">
        <f t="shared" si="70"/>
        <v>-3.9635655982831447E-2</v>
      </c>
      <c r="AF524" s="121">
        <f t="shared" si="71"/>
        <v>1.1696174317777124</v>
      </c>
      <c r="AG524" s="186">
        <f t="shared" si="72"/>
        <v>96.722302685516752</v>
      </c>
    </row>
    <row r="525" spans="1:33">
      <c r="A525" s="209" t="str">
        <f>'Master sheet'!A292</f>
        <v>Mid Bedfordshire</v>
      </c>
      <c r="B525" s="142" t="str">
        <f>VLOOKUP('Master sheet'!A292,Westminster_Parliamentary_Const!$A$2:$C$651,2,FALSE)</f>
        <v>E14000813</v>
      </c>
      <c r="C525" s="120">
        <f>VLOOKUP(B525,'Master sheet'!$B$3:$Z$634,9,FALSE)</f>
        <v>5.5581052287431799E-2</v>
      </c>
      <c r="D525" s="121">
        <f>VLOOKUP(B525,'Master sheet'!$B$3:$Z$634,10,FALSE)</f>
        <v>-1.5487340651812045</v>
      </c>
      <c r="E525" s="120">
        <f>VLOOKUP(B525,'Master sheet'!$B$3:$Z$634,16,FALSE)</f>
        <v>0.50669467613287178</v>
      </c>
      <c r="F525" s="121">
        <f>VLOOKUP(B525,'Master sheet'!$B$3:$Z$634,17,FALSE)</f>
        <v>0.22975574960187106</v>
      </c>
      <c r="G525" s="120">
        <f>VLOOKUP(B525,'Master sheet'!$B$3:$Z$634,21,FALSE)</f>
        <v>0.18181818181818182</v>
      </c>
      <c r="H525" s="121">
        <f>VLOOKUP(B525,'Master sheet'!$B$3:$Z$634,22,FALSE)</f>
        <v>0.5091868265353543</v>
      </c>
      <c r="I525" s="120">
        <f>VLOOKUP(B525,'Master sheet'!$B$3:$Z$634,24,FALSE)</f>
        <v>2.563918757467154E-2</v>
      </c>
      <c r="J525" s="121">
        <f>-VLOOKUP(B525,'Master sheet'!$B$3:$Z$634,25,FALSE)</f>
        <v>-0.14017862163656272</v>
      </c>
      <c r="K525" s="185" t="str">
        <f>VLOOKUP(B525,RUC_PCON_2011_EN_LU!$A$2:$N$534,14)</f>
        <v>Predominantly Rural</v>
      </c>
      <c r="L525" s="185" t="str">
        <f>VLOOKUP(B525,'City and Town classifications'!$A$3:$G$634,4,FALSE)</f>
        <v>Village or smaller</v>
      </c>
      <c r="M525" s="188">
        <f t="shared" si="73"/>
        <v>3</v>
      </c>
      <c r="N525" s="188" t="str">
        <f>VLOOKUP(A525,'BRES data'!$A$11:$AB$643,28,FALSE)</f>
        <v>Very high</v>
      </c>
      <c r="O525" s="188" t="str">
        <f>IF(ISNUMBER(MATCH(A525,'Red Wall MP List'!$A$3:$A$52,0)),"Yes","No")</f>
        <v>No</v>
      </c>
      <c r="P525" s="121"/>
      <c r="Q525" s="121">
        <f t="shared" si="68"/>
        <v>-0.43981379958305156</v>
      </c>
      <c r="R525" s="121">
        <f t="shared" si="69"/>
        <v>0.82762072237032913</v>
      </c>
      <c r="S525" s="186">
        <f t="shared" si="74"/>
        <v>65.442975762849912</v>
      </c>
      <c r="T525" s="121"/>
      <c r="U525" s="121"/>
      <c r="V525" s="121"/>
      <c r="W525" s="121"/>
      <c r="X525" s="121"/>
      <c r="Y525" s="121"/>
      <c r="Z525" s="121"/>
      <c r="AA525" s="121"/>
      <c r="AB525" s="121"/>
      <c r="AC525" s="121"/>
      <c r="AD525" s="121"/>
      <c r="AE525" s="145">
        <f t="shared" si="70"/>
        <v>-0.23749252767013543</v>
      </c>
      <c r="AF525" s="121">
        <f t="shared" si="71"/>
        <v>0.97176056009040845</v>
      </c>
      <c r="AG525" s="186">
        <f t="shared" si="72"/>
        <v>80.360395183281526</v>
      </c>
    </row>
    <row r="526" spans="1:33">
      <c r="A526" s="209" t="str">
        <f>'Master sheet'!A127</f>
        <v>Harrogate and Knaresborough</v>
      </c>
      <c r="B526" s="142" t="str">
        <f>VLOOKUP('Master sheet'!A127,Westminster_Parliamentary_Const!$A$2:$C$651,2,FALSE)</f>
        <v>E14000730</v>
      </c>
      <c r="C526" s="120">
        <f>VLOOKUP(B526,'Master sheet'!$B$3:$Z$634,9,FALSE)</f>
        <v>7.1528896095715624E-2</v>
      </c>
      <c r="D526" s="121">
        <f>VLOOKUP(B526,'Master sheet'!$B$3:$Z$634,10,FALSE)</f>
        <v>-0.94594325884168851</v>
      </c>
      <c r="E526" s="120">
        <f>VLOOKUP(B526,'Master sheet'!$B$3:$Z$634,16,FALSE)</f>
        <v>0.50662514080231302</v>
      </c>
      <c r="F526" s="121">
        <f>VLOOKUP(B526,'Master sheet'!$B$3:$Z$634,17,FALSE)</f>
        <v>0.22952462682515273</v>
      </c>
      <c r="G526" s="120">
        <f>VLOOKUP(B526,'Master sheet'!$B$3:$Z$634,21,FALSE)</f>
        <v>0.19491525423728814</v>
      </c>
      <c r="H526" s="121">
        <f>VLOOKUP(B526,'Master sheet'!$B$3:$Z$634,22,FALSE)</f>
        <v>0.88398784744662728</v>
      </c>
      <c r="I526" s="120">
        <f>VLOOKUP(B526,'Master sheet'!$B$3:$Z$634,24,FALSE)</f>
        <v>3.3200434940195755E-2</v>
      </c>
      <c r="J526" s="121">
        <f>-VLOOKUP(B526,'Master sheet'!$B$3:$Z$634,25,FALSE)</f>
        <v>-0.93640314930762647</v>
      </c>
      <c r="K526" s="185" t="str">
        <f>VLOOKUP(B526,RUC_PCON_2011_EN_LU!$A$2:$N$534,14)</f>
        <v>Predominantly Urban</v>
      </c>
      <c r="L526" s="185" t="str">
        <f>VLOOKUP(B526,'City and Town classifications'!$A$3:$G$634,4,FALSE)</f>
        <v>Large Town</v>
      </c>
      <c r="M526" s="188">
        <f t="shared" si="73"/>
        <v>3</v>
      </c>
      <c r="N526" s="188" t="str">
        <f>VLOOKUP(A526,'BRES data'!$A$11:$AB$643,28,FALSE)</f>
        <v>Mid</v>
      </c>
      <c r="O526" s="188" t="str">
        <f>IF(ISNUMBER(MATCH(A526,'Red Wall MP List'!$A$3:$A$52,0)),"Yes","No")</f>
        <v>No</v>
      </c>
      <c r="P526" s="121"/>
      <c r="Q526" s="121">
        <f t="shared" si="68"/>
        <v>-0.44186339033780825</v>
      </c>
      <c r="R526" s="121">
        <f t="shared" si="69"/>
        <v>0.8255711316155725</v>
      </c>
      <c r="S526" s="186">
        <f t="shared" si="74"/>
        <v>65.280907179425441</v>
      </c>
      <c r="T526" s="121"/>
      <c r="U526" s="121"/>
      <c r="V526" s="121"/>
      <c r="W526" s="121"/>
      <c r="X526" s="121"/>
      <c r="Y526" s="121"/>
      <c r="Z526" s="121"/>
      <c r="AA526" s="121"/>
      <c r="AB526" s="121"/>
      <c r="AC526" s="121"/>
      <c r="AD526" s="121"/>
      <c r="AE526" s="145">
        <f t="shared" si="70"/>
        <v>-0.19220848346938374</v>
      </c>
      <c r="AF526" s="121">
        <f t="shared" si="71"/>
        <v>1.0170446042911601</v>
      </c>
      <c r="AG526" s="186">
        <f t="shared" si="72"/>
        <v>84.105189772527893</v>
      </c>
    </row>
    <row r="527" spans="1:33" ht="29">
      <c r="A527" s="209" t="str">
        <f>'Master sheet'!A602</f>
        <v>Falkirk</v>
      </c>
      <c r="B527" s="142" t="str">
        <f>VLOOKUP('Master sheet'!A602,Westminster_Parliamentary_Const!$A$2:$C$651,2,FALSE)</f>
        <v>S14000028</v>
      </c>
      <c r="C527" s="120">
        <f>VLOOKUP(B527,'Master sheet'!$B$3:$Z$634,9,FALSE)</f>
        <v>9.0126065404485506E-2</v>
      </c>
      <c r="D527" s="121">
        <f>VLOOKUP(B527,'Master sheet'!$B$3:$Z$634,10,FALSE)</f>
        <v>-0.24301420974710461</v>
      </c>
      <c r="E527" s="120">
        <f>VLOOKUP(B527,'Master sheet'!$B$3:$Z$634,16,FALSE)</f>
        <v>0.29172403352091436</v>
      </c>
      <c r="F527" s="121">
        <f>VLOOKUP(B527,'Master sheet'!$B$3:$Z$634,17,FALSE)</f>
        <v>-0.48476752129007045</v>
      </c>
      <c r="G527" s="120">
        <f>VLOOKUP(B527,'Master sheet'!$B$3:$Z$634,21,FALSE)</f>
        <v>0.13580246913580246</v>
      </c>
      <c r="H527" s="121">
        <f>VLOOKUP(B527,'Master sheet'!$B$3:$Z$634,22,FALSE)</f>
        <v>-0.80765219973097735</v>
      </c>
      <c r="I527" s="120">
        <f>VLOOKUP(B527,'Master sheet'!$B$3:$Z$634,24,FALSE)</f>
        <v>2.8565603017636887E-2</v>
      </c>
      <c r="J527" s="121">
        <f>-VLOOKUP(B527,'Master sheet'!$B$3:$Z$634,25,FALSE)</f>
        <v>-0.44833991318066591</v>
      </c>
      <c r="K527" s="185" t="str">
        <f>VLOOKUP(B527,RUC_PCON_2011_EN_LU!$A$2:$N$534,14)</f>
        <v>Urban with Significant Rural</v>
      </c>
      <c r="L527" s="185" t="str">
        <f>VLOOKUP(B527,'City and Town classifications'!$A$3:$G$634,4,FALSE)</f>
        <v>Village or smaller</v>
      </c>
      <c r="M527" s="188">
        <f t="shared" si="73"/>
        <v>3</v>
      </c>
      <c r="N527" s="188" t="str">
        <f>VLOOKUP(A527,'BRES data'!$A$11:$AB$643,28,FALSE)</f>
        <v>Low</v>
      </c>
      <c r="O527" s="188" t="str">
        <f>IF(ISNUMBER(MATCH(A527,'Red Wall MP List'!$A$3:$A$52,0)),"Yes","No")</f>
        <v>No</v>
      </c>
      <c r="P527" s="121"/>
      <c r="Q527" s="121">
        <f t="shared" si="68"/>
        <v>-0.44585466114609812</v>
      </c>
      <c r="R527" s="121">
        <f t="shared" si="69"/>
        <v>0.82157986080728262</v>
      </c>
      <c r="S527" s="186">
        <f t="shared" si="74"/>
        <v>64.965302903566084</v>
      </c>
      <c r="T527" s="121"/>
      <c r="U527" s="121"/>
      <c r="V527" s="121"/>
      <c r="W527" s="121"/>
      <c r="X527" s="121"/>
      <c r="Y527" s="121"/>
      <c r="Z527" s="121"/>
      <c r="AA527" s="121"/>
      <c r="AB527" s="121"/>
      <c r="AC527" s="121"/>
      <c r="AD527" s="121"/>
      <c r="AE527" s="145">
        <f t="shared" si="70"/>
        <v>-0.49594346098720454</v>
      </c>
      <c r="AF527" s="121">
        <f t="shared" si="71"/>
        <v>0.71330962677333931</v>
      </c>
      <c r="AG527" s="186">
        <f t="shared" si="72"/>
        <v>58.987620870527635</v>
      </c>
    </row>
    <row r="528" spans="1:33">
      <c r="A528" s="209" t="str">
        <f>'Master sheet'!A278</f>
        <v>Colchester</v>
      </c>
      <c r="B528" s="142" t="str">
        <f>VLOOKUP('Master sheet'!A278,Westminster_Parliamentary_Const!$A$2:$C$651,2,FALSE)</f>
        <v>E14000644</v>
      </c>
      <c r="C528" s="120">
        <f>VLOOKUP(B528,'Master sheet'!$B$3:$Z$634,9,FALSE)</f>
        <v>9.2215047607867792E-2</v>
      </c>
      <c r="D528" s="121">
        <f>VLOOKUP(B528,'Master sheet'!$B$3:$Z$634,10,FALSE)</f>
        <v>-0.16405561936063315</v>
      </c>
      <c r="E528" s="120">
        <f>VLOOKUP(B528,'Master sheet'!$B$3:$Z$634,16,FALSE)</f>
        <v>0.45435791427096917</v>
      </c>
      <c r="F528" s="121">
        <f>VLOOKUP(B528,'Master sheet'!$B$3:$Z$634,17,FALSE)</f>
        <v>5.5797883452853053E-2</v>
      </c>
      <c r="G528" s="120">
        <f>VLOOKUP(B528,'Master sheet'!$B$3:$Z$634,21,FALSE)</f>
        <v>0.14456391875746716</v>
      </c>
      <c r="H528" s="121">
        <f>VLOOKUP(B528,'Master sheet'!$B$3:$Z$634,22,FALSE)</f>
        <v>-0.55692439142534955</v>
      </c>
      <c r="I528" s="120">
        <f>VLOOKUP(B528,'Master sheet'!$B$3:$Z$634,24,FALSE)</f>
        <v>3.3205292360221961E-2</v>
      </c>
      <c r="J528" s="121">
        <f>-VLOOKUP(B528,'Master sheet'!$B$3:$Z$634,25,FALSE)</f>
        <v>-0.93691465181231892</v>
      </c>
      <c r="K528" s="185" t="str">
        <f>VLOOKUP(B528,RUC_PCON_2011_EN_LU!$A$2:$N$534,14)</f>
        <v>Predominantly Urban</v>
      </c>
      <c r="L528" s="185" t="str">
        <f>VLOOKUP(B528,'City and Town classifications'!$A$3:$G$634,4,FALSE)</f>
        <v>Large Town</v>
      </c>
      <c r="M528" s="188">
        <f t="shared" si="73"/>
        <v>3</v>
      </c>
      <c r="N528" s="188" t="str">
        <f>VLOOKUP(A528,'BRES data'!$A$11:$AB$643,28,FALSE)</f>
        <v>Low</v>
      </c>
      <c r="O528" s="188" t="str">
        <f>IF(ISNUMBER(MATCH(A528,'Red Wall MP List'!$A$3:$A$52,0)),"Yes","No")</f>
        <v>No</v>
      </c>
      <c r="P528" s="121"/>
      <c r="Q528" s="121">
        <f t="shared" si="68"/>
        <v>-0.45051117505306681</v>
      </c>
      <c r="R528" s="121">
        <f t="shared" si="69"/>
        <v>0.81692334690031387</v>
      </c>
      <c r="S528" s="186">
        <f t="shared" si="74"/>
        <v>64.597095440272554</v>
      </c>
      <c r="T528" s="121"/>
      <c r="U528" s="121"/>
      <c r="V528" s="121"/>
      <c r="W528" s="121"/>
      <c r="X528" s="121"/>
      <c r="Y528" s="121"/>
      <c r="Z528" s="121"/>
      <c r="AA528" s="121"/>
      <c r="AB528" s="121"/>
      <c r="AC528" s="121"/>
      <c r="AD528" s="121"/>
      <c r="AE528" s="145">
        <f t="shared" si="70"/>
        <v>-0.40052419478636214</v>
      </c>
      <c r="AF528" s="121">
        <f t="shared" si="71"/>
        <v>0.80872889297418171</v>
      </c>
      <c r="AG528" s="186">
        <f t="shared" si="72"/>
        <v>66.878381470325024</v>
      </c>
    </row>
    <row r="529" spans="1:33">
      <c r="A529" s="209" t="str">
        <f>'Master sheet'!A491</f>
        <v>Cheltenham</v>
      </c>
      <c r="B529" s="142" t="str">
        <f>VLOOKUP('Master sheet'!A491,Westminster_Parliamentary_Const!$A$2:$C$651,2,FALSE)</f>
        <v>E14000630</v>
      </c>
      <c r="C529" s="120">
        <f>VLOOKUP(B529,'Master sheet'!$B$3:$Z$634,9,FALSE)</f>
        <v>5.9480445303510071E-2</v>
      </c>
      <c r="D529" s="121">
        <f>VLOOKUP(B529,'Master sheet'!$B$3:$Z$634,10,FALSE)</f>
        <v>-1.4013462246271378</v>
      </c>
      <c r="E529" s="120">
        <f>VLOOKUP(B529,'Master sheet'!$B$3:$Z$634,16,FALSE)</f>
        <v>0.90509303070729119</v>
      </c>
      <c r="F529" s="121">
        <f>VLOOKUP(B529,'Master sheet'!$B$3:$Z$634,17,FALSE)</f>
        <v>1.5539593337272115</v>
      </c>
      <c r="G529" s="120">
        <f>VLOOKUP(B529,'Master sheet'!$B$3:$Z$634,21,FALSE)</f>
        <v>0.17538461538461539</v>
      </c>
      <c r="H529" s="121">
        <f>VLOOKUP(B529,'Master sheet'!$B$3:$Z$634,22,FALSE)</f>
        <v>0.32507642458907471</v>
      </c>
      <c r="I529" s="120">
        <f>VLOOKUP(B529,'Master sheet'!$B$3:$Z$634,24,FALSE)</f>
        <v>3.2794196668457953E-2</v>
      </c>
      <c r="J529" s="121">
        <f>-VLOOKUP(B529,'Master sheet'!$B$3:$Z$634,25,FALSE)</f>
        <v>-0.89362490645960724</v>
      </c>
      <c r="K529" s="185" t="str">
        <f>VLOOKUP(B529,RUC_PCON_2011_EN_LU!$A$2:$N$534,14)</f>
        <v>Predominantly Urban</v>
      </c>
      <c r="L529" s="185" t="str">
        <f>VLOOKUP(B529,'City and Town classifications'!$A$3:$G$634,4,FALSE)</f>
        <v>Large Town</v>
      </c>
      <c r="M529" s="188">
        <f t="shared" si="73"/>
        <v>3</v>
      </c>
      <c r="N529" s="188" t="str">
        <f>VLOOKUP(A529,'BRES data'!$A$11:$AB$643,28,FALSE)</f>
        <v>Mid</v>
      </c>
      <c r="O529" s="188" t="str">
        <f>IF(ISNUMBER(MATCH(A529,'Red Wall MP List'!$A$3:$A$52,0)),"Yes","No")</f>
        <v>No</v>
      </c>
      <c r="P529" s="121"/>
      <c r="Q529" s="121">
        <f t="shared" si="68"/>
        <v>-0.45181775064286728</v>
      </c>
      <c r="R529" s="121">
        <f t="shared" si="69"/>
        <v>0.81561677131051336</v>
      </c>
      <c r="S529" s="186">
        <f t="shared" si="74"/>
        <v>64.493779763967652</v>
      </c>
      <c r="T529" s="121"/>
      <c r="U529" s="121"/>
      <c r="V529" s="121"/>
      <c r="W529" s="121"/>
      <c r="X529" s="121"/>
      <c r="Y529" s="121"/>
      <c r="Z529" s="121"/>
      <c r="AA529" s="121"/>
      <c r="AB529" s="121"/>
      <c r="AC529" s="121"/>
      <c r="AD529" s="121"/>
      <c r="AE529" s="145">
        <f t="shared" si="70"/>
        <v>-0.10398384319261469</v>
      </c>
      <c r="AF529" s="121">
        <f t="shared" si="71"/>
        <v>1.1052692445679291</v>
      </c>
      <c r="AG529" s="186">
        <f t="shared" si="72"/>
        <v>91.400985927173664</v>
      </c>
    </row>
    <row r="530" spans="1:33">
      <c r="A530" s="209" t="str">
        <f>'Master sheet'!A342</f>
        <v>Croydon South</v>
      </c>
      <c r="B530" s="142" t="str">
        <f>VLOOKUP('Master sheet'!A342,Westminster_Parliamentary_Const!$A$2:$C$651,2,FALSE)</f>
        <v>E14000656</v>
      </c>
      <c r="C530" s="120">
        <f>VLOOKUP(B530,'Master sheet'!$B$3:$Z$634,9,FALSE)</f>
        <v>0.10050489099959266</v>
      </c>
      <c r="D530" s="121">
        <f>VLOOKUP(B530,'Master sheet'!$B$3:$Z$634,10,FALSE)</f>
        <v>0.14928086942103624</v>
      </c>
      <c r="E530" s="120">
        <f>VLOOKUP(B530,'Master sheet'!$B$3:$Z$634,16,FALSE)</f>
        <v>0.30132765506319126</v>
      </c>
      <c r="F530" s="121">
        <f>VLOOKUP(B530,'Master sheet'!$B$3:$Z$634,17,FALSE)</f>
        <v>-0.45284683205818033</v>
      </c>
      <c r="G530" s="120">
        <f>VLOOKUP(B530,'Master sheet'!$B$3:$Z$634,21,FALSE)</f>
        <v>0.1423611111111111</v>
      </c>
      <c r="H530" s="121">
        <f>VLOOKUP(B530,'Master sheet'!$B$3:$Z$634,22,FALSE)</f>
        <v>-0.6199624909567365</v>
      </c>
      <c r="I530" s="120">
        <f>VLOOKUP(B530,'Master sheet'!$B$3:$Z$634,24,FALSE)</f>
        <v>3.3542806446843043E-2</v>
      </c>
      <c r="J530" s="121">
        <f>-VLOOKUP(B530,'Master sheet'!$B$3:$Z$634,25,FALSE)</f>
        <v>-0.97245600910576213</v>
      </c>
      <c r="K530" s="185" t="str">
        <f>VLOOKUP(B530,RUC_PCON_2011_EN_LU!$A$2:$N$534,14)</f>
        <v>Predominantly Urban</v>
      </c>
      <c r="L530" s="185" t="str">
        <f>VLOOKUP(B530,'City and Town classifications'!$A$3:$G$634,4,FALSE)</f>
        <v>Core City (London)</v>
      </c>
      <c r="M530" s="188">
        <f t="shared" si="73"/>
        <v>1</v>
      </c>
      <c r="N530" s="188" t="str">
        <f>VLOOKUP(A530,'BRES data'!$A$11:$AB$643,28,FALSE)</f>
        <v>Mid</v>
      </c>
      <c r="O530" s="188" t="str">
        <f>IF(ISNUMBER(MATCH(A530,'Red Wall MP List'!$A$3:$A$52,0)),"Yes","No")</f>
        <v>No</v>
      </c>
      <c r="P530" s="121"/>
      <c r="Q530" s="121">
        <f t="shared" si="68"/>
        <v>-0.45319326706406143</v>
      </c>
      <c r="R530" s="121">
        <f t="shared" si="69"/>
        <v>0.8142412548893192</v>
      </c>
      <c r="S530" s="186">
        <f t="shared" si="74"/>
        <v>64.385012685787444</v>
      </c>
      <c r="T530" s="121"/>
      <c r="U530" s="121"/>
      <c r="V530" s="121"/>
      <c r="W530" s="121"/>
      <c r="X530" s="121"/>
      <c r="Y530" s="121"/>
      <c r="Z530" s="121"/>
      <c r="AA530" s="121"/>
      <c r="AB530" s="121"/>
      <c r="AC530" s="121"/>
      <c r="AD530" s="121"/>
      <c r="AE530" s="145">
        <f t="shared" si="70"/>
        <v>-0.47399611567491068</v>
      </c>
      <c r="AF530" s="121">
        <f t="shared" si="71"/>
        <v>0.73525697208563323</v>
      </c>
      <c r="AG530" s="186">
        <f t="shared" si="72"/>
        <v>60.802571399447835</v>
      </c>
    </row>
    <row r="531" spans="1:33" ht="29">
      <c r="A531" s="209" t="str">
        <f>'Master sheet'!A600</f>
        <v>Edinburgh South West</v>
      </c>
      <c r="B531" s="142" t="str">
        <f>VLOOKUP('Master sheet'!A600,Westminster_Parliamentary_Const!$A$2:$C$651,2,FALSE)</f>
        <v>S14000025</v>
      </c>
      <c r="C531" s="120">
        <f>VLOOKUP(B531,'Master sheet'!$B$3:$Z$634,9,FALSE)</f>
        <v>8.2529947625040651E-2</v>
      </c>
      <c r="D531" s="121">
        <f>VLOOKUP(B531,'Master sheet'!$B$3:$Z$634,10,FALSE)</f>
        <v>-0.53012950986956286</v>
      </c>
      <c r="E531" s="120">
        <f>VLOOKUP(B531,'Master sheet'!$B$3:$Z$634,16,FALSE)</f>
        <v>0.50175675269722297</v>
      </c>
      <c r="F531" s="121">
        <f>VLOOKUP(B531,'Master sheet'!$B$3:$Z$634,17,FALSE)</f>
        <v>0.21334299127457421</v>
      </c>
      <c r="G531" s="120">
        <f>VLOOKUP(B531,'Master sheet'!$B$3:$Z$634,21,FALSE)</f>
        <v>0.13934426229508196</v>
      </c>
      <c r="H531" s="121">
        <f>VLOOKUP(B531,'Master sheet'!$B$3:$Z$634,22,FALSE)</f>
        <v>-0.70629613713350903</v>
      </c>
      <c r="I531" s="120">
        <f>VLOOKUP(B531,'Master sheet'!$B$3:$Z$634,24,FALSE)</f>
        <v>2.9883843717001035E-2</v>
      </c>
      <c r="J531" s="121">
        <f>-VLOOKUP(B531,'Master sheet'!$B$3:$Z$634,25,FALSE)</f>
        <v>-0.58715504876183366</v>
      </c>
      <c r="K531" s="185" t="str">
        <f>VLOOKUP(B531,RUC_PCON_2011_EN_LU!$A$2:$N$534,14)</f>
        <v>Urban with Significant Rural</v>
      </c>
      <c r="L531" s="185" t="str">
        <f>VLOOKUP(B531,'City and Town classifications'!$A$3:$G$634,4,FALSE)</f>
        <v>Core City (outside London)</v>
      </c>
      <c r="M531" s="188">
        <f t="shared" si="73"/>
        <v>1</v>
      </c>
      <c r="N531" s="188" t="str">
        <f>VLOOKUP(A531,'BRES data'!$A$11:$AB$643,28,FALSE)</f>
        <v>Mid</v>
      </c>
      <c r="O531" s="188" t="str">
        <f>IF(ISNUMBER(MATCH(A531,'Red Wall MP List'!$A$3:$A$52,0)),"Yes","No")</f>
        <v>No</v>
      </c>
      <c r="P531" s="121"/>
      <c r="Q531" s="121">
        <f t="shared" si="68"/>
        <v>-0.45458704385362125</v>
      </c>
      <c r="R531" s="121">
        <f t="shared" si="69"/>
        <v>0.81284747809975944</v>
      </c>
      <c r="S531" s="186">
        <f t="shared" si="74"/>
        <v>64.274801693973771</v>
      </c>
      <c r="T531" s="121"/>
      <c r="U531" s="121"/>
      <c r="V531" s="121"/>
      <c r="W531" s="121"/>
      <c r="X531" s="121"/>
      <c r="Y531" s="121"/>
      <c r="Z531" s="121"/>
      <c r="AA531" s="121"/>
      <c r="AB531" s="121"/>
      <c r="AC531" s="121"/>
      <c r="AD531" s="121"/>
      <c r="AE531" s="145">
        <f t="shared" si="70"/>
        <v>-0.40255942612258289</v>
      </c>
      <c r="AF531" s="121">
        <f t="shared" si="71"/>
        <v>0.80669366163796097</v>
      </c>
      <c r="AG531" s="186">
        <f t="shared" si="72"/>
        <v>66.710076641764289</v>
      </c>
    </row>
    <row r="532" spans="1:33">
      <c r="A532" s="209" t="str">
        <f>'Master sheet'!A433</f>
        <v>Henley</v>
      </c>
      <c r="B532" s="142" t="str">
        <f>VLOOKUP('Master sheet'!A433,Westminster_Parliamentary_Const!$A$2:$C$651,2,FALSE)</f>
        <v>E14000742</v>
      </c>
      <c r="C532" s="120">
        <f>VLOOKUP(B532,'Master sheet'!$B$3:$Z$634,9,FALSE)</f>
        <v>6.0324901092757663E-2</v>
      </c>
      <c r="D532" s="121">
        <f>VLOOKUP(B532,'Master sheet'!$B$3:$Z$634,10,FALSE)</f>
        <v>-1.3694277914998818</v>
      </c>
      <c r="E532" s="120">
        <f>VLOOKUP(B532,'Master sheet'!$B$3:$Z$634,16,FALSE)</f>
        <v>0.45201551944619967</v>
      </c>
      <c r="F532" s="121">
        <f>VLOOKUP(B532,'Master sheet'!$B$3:$Z$634,17,FALSE)</f>
        <v>4.8012189594478914E-2</v>
      </c>
      <c r="G532" s="120">
        <f>VLOOKUP(B532,'Master sheet'!$B$3:$Z$634,21,FALSE)</f>
        <v>0.21193415637860083</v>
      </c>
      <c r="H532" s="121">
        <f>VLOOKUP(B532,'Master sheet'!$B$3:$Z$634,22,FALSE)</f>
        <v>1.3710204981974654</v>
      </c>
      <c r="I532" s="120">
        <f>VLOOKUP(B532,'Master sheet'!$B$3:$Z$634,24,FALSE)</f>
        <v>3.1258955987717441E-2</v>
      </c>
      <c r="J532" s="121">
        <f>-VLOOKUP(B532,'Master sheet'!$B$3:$Z$634,25,FALSE)</f>
        <v>-0.73195895019720825</v>
      </c>
      <c r="K532" s="185" t="str">
        <f>VLOOKUP(B532,RUC_PCON_2011_EN_LU!$A$2:$N$534,14)</f>
        <v>Predominantly Rural</v>
      </c>
      <c r="L532" s="185" t="str">
        <f>VLOOKUP(B532,'City and Town classifications'!$A$3:$G$634,4,FALSE)</f>
        <v>Village or smaller</v>
      </c>
      <c r="M532" s="188">
        <f t="shared" si="73"/>
        <v>3</v>
      </c>
      <c r="N532" s="188" t="str">
        <f>VLOOKUP(A532,'BRES data'!$A$11:$AB$643,28,FALSE)</f>
        <v>High</v>
      </c>
      <c r="O532" s="188" t="str">
        <f>IF(ISNUMBER(MATCH(A532,'Red Wall MP List'!$A$3:$A$52,0)),"Yes","No")</f>
        <v>No</v>
      </c>
      <c r="P532" s="121"/>
      <c r="Q532" s="121">
        <f t="shared" si="68"/>
        <v>-0.46395679926703925</v>
      </c>
      <c r="R532" s="121">
        <f t="shared" si="69"/>
        <v>0.80347772268634143</v>
      </c>
      <c r="S532" s="186">
        <f t="shared" si="74"/>
        <v>63.53390111010733</v>
      </c>
      <c r="T532" s="121"/>
      <c r="U532" s="121"/>
      <c r="V532" s="121"/>
      <c r="W532" s="121"/>
      <c r="X532" s="121"/>
      <c r="Y532" s="121"/>
      <c r="Z532" s="121"/>
      <c r="AA532" s="121"/>
      <c r="AB532" s="121"/>
      <c r="AC532" s="121"/>
      <c r="AD532" s="121"/>
      <c r="AE532" s="145">
        <f t="shared" si="70"/>
        <v>-0.17058851347628642</v>
      </c>
      <c r="AF532" s="121">
        <f t="shared" si="71"/>
        <v>1.0386645742842575</v>
      </c>
      <c r="AG532" s="186">
        <f t="shared" si="72"/>
        <v>85.89306777854037</v>
      </c>
    </row>
    <row r="533" spans="1:33">
      <c r="A533" s="209" t="str">
        <f>'Master sheet'!A308</f>
        <v>South East Cambridgeshire</v>
      </c>
      <c r="B533" s="142" t="str">
        <f>VLOOKUP('Master sheet'!A308,Westminster_Parliamentary_Const!$A$2:$C$651,2,FALSE)</f>
        <v>E14000937</v>
      </c>
      <c r="C533" s="120">
        <f>VLOOKUP(B533,'Master sheet'!$B$3:$Z$634,9,FALSE)</f>
        <v>5.7217452610272793E-2</v>
      </c>
      <c r="D533" s="121">
        <f>VLOOKUP(B533,'Master sheet'!$B$3:$Z$634,10,FALSE)</f>
        <v>-1.486882000290326</v>
      </c>
      <c r="E533" s="120">
        <f>VLOOKUP(B533,'Master sheet'!$B$3:$Z$634,16,FALSE)</f>
        <v>0.76519817561586145</v>
      </c>
      <c r="F533" s="121">
        <f>VLOOKUP(B533,'Master sheet'!$B$3:$Z$634,17,FALSE)</f>
        <v>1.0889743096031661</v>
      </c>
      <c r="G533" s="120">
        <f>VLOOKUP(B533,'Master sheet'!$B$3:$Z$634,21,FALSE)</f>
        <v>0.14838709677419354</v>
      </c>
      <c r="H533" s="121">
        <f>VLOOKUP(B533,'Master sheet'!$B$3:$Z$634,22,FALSE)</f>
        <v>-0.44751589325562202</v>
      </c>
      <c r="I533" s="120">
        <f>VLOOKUP(B533,'Master sheet'!$B$3:$Z$634,24,FALSE)</f>
        <v>2.6477160446910508E-2</v>
      </c>
      <c r="J533" s="121">
        <f>-VLOOKUP(B533,'Master sheet'!$B$3:$Z$634,25,FALSE)</f>
        <v>-0.22841995565796058</v>
      </c>
      <c r="K533" s="185" t="str">
        <f>VLOOKUP(B533,RUC_PCON_2011_EN_LU!$A$2:$N$534,14)</f>
        <v>Predominantly Rural</v>
      </c>
      <c r="L533" s="185" t="str">
        <f>VLOOKUP(B533,'City and Town classifications'!$A$3:$G$634,4,FALSE)</f>
        <v>Village or smaller</v>
      </c>
      <c r="M533" s="188">
        <f t="shared" si="73"/>
        <v>3</v>
      </c>
      <c r="N533" s="188" t="str">
        <f>VLOOKUP(A533,'BRES data'!$A$11:$AB$643,28,FALSE)</f>
        <v>High</v>
      </c>
      <c r="O533" s="188" t="str">
        <f>IF(ISNUMBER(MATCH(A533,'Red Wall MP List'!$A$3:$A$52,0)),"Yes","No")</f>
        <v>No</v>
      </c>
      <c r="P533" s="121"/>
      <c r="Q533" s="121">
        <f t="shared" si="68"/>
        <v>-0.46485758259150484</v>
      </c>
      <c r="R533" s="121">
        <f t="shared" si="69"/>
        <v>0.8025769393618758</v>
      </c>
      <c r="S533" s="186">
        <f t="shared" si="74"/>
        <v>63.462672901729768</v>
      </c>
      <c r="T533" s="121"/>
      <c r="U533" s="121"/>
      <c r="V533" s="121"/>
      <c r="W533" s="121"/>
      <c r="X533" s="121"/>
      <c r="Y533" s="121"/>
      <c r="Z533" s="121"/>
      <c r="AA533" s="121"/>
      <c r="AB533" s="121"/>
      <c r="AC533" s="121"/>
      <c r="AD533" s="121"/>
      <c r="AE533" s="145">
        <f t="shared" si="70"/>
        <v>-0.2684608849001856</v>
      </c>
      <c r="AF533" s="121">
        <f t="shared" si="71"/>
        <v>0.94079220286035825</v>
      </c>
      <c r="AG533" s="186">
        <f t="shared" si="72"/>
        <v>77.799445987162329</v>
      </c>
    </row>
    <row r="534" spans="1:33">
      <c r="A534" s="209" t="str">
        <f>'Master sheet'!A460</f>
        <v>Runnymede and Weybridge</v>
      </c>
      <c r="B534" s="142" t="str">
        <f>VLOOKUP('Master sheet'!A460,Westminster_Parliamentary_Const!$A$2:$C$651,2,FALSE)</f>
        <v>E14000907</v>
      </c>
      <c r="C534" s="120">
        <f>VLOOKUP(B534,'Master sheet'!$B$3:$Z$634,9,FALSE)</f>
        <v>7.586018535751822E-2</v>
      </c>
      <c r="D534" s="121">
        <f>VLOOKUP(B534,'Master sheet'!$B$3:$Z$634,10,FALSE)</f>
        <v>-0.782230760901653</v>
      </c>
      <c r="E534" s="120">
        <f>VLOOKUP(B534,'Master sheet'!$B$3:$Z$634,16,FALSE)</f>
        <v>0.89601858334522066</v>
      </c>
      <c r="F534" s="121">
        <f>VLOOKUP(B534,'Master sheet'!$B$3:$Z$634,17,FALSE)</f>
        <v>1.5237975231101801</v>
      </c>
      <c r="G534" s="120">
        <f>VLOOKUP(B534,'Master sheet'!$B$3:$Z$634,21,FALSE)</f>
        <v>0.1584022038567493</v>
      </c>
      <c r="H534" s="121">
        <f>VLOOKUP(B534,'Master sheet'!$B$3:$Z$634,22,FALSE)</f>
        <v>-0.16091196842722494</v>
      </c>
      <c r="I534" s="120">
        <f>VLOOKUP(B534,'Master sheet'!$B$3:$Z$634,24,FALSE)</f>
        <v>3.6805919329491843E-2</v>
      </c>
      <c r="J534" s="121">
        <f>-VLOOKUP(B534,'Master sheet'!$B$3:$Z$634,25,FALSE)</f>
        <v>-1.31607266230122</v>
      </c>
      <c r="K534" s="185" t="str">
        <f>VLOOKUP(B534,RUC_PCON_2011_EN_LU!$A$2:$N$534,14)</f>
        <v>Predominantly Urban</v>
      </c>
      <c r="L534" s="185" t="str">
        <f>VLOOKUP(B534,'City and Town classifications'!$A$3:$G$634,4,FALSE)</f>
        <v>Medium Town</v>
      </c>
      <c r="M534" s="188">
        <f t="shared" si="73"/>
        <v>3</v>
      </c>
      <c r="N534" s="188" t="str">
        <f>VLOOKUP(A534,'BRES data'!$A$11:$AB$643,28,FALSE)</f>
        <v>Mid</v>
      </c>
      <c r="O534" s="188" t="str">
        <f>IF(ISNUMBER(MATCH(A534,'Red Wall MP List'!$A$3:$A$52,0)),"Yes","No")</f>
        <v>No</v>
      </c>
      <c r="P534" s="121"/>
      <c r="Q534" s="121">
        <f t="shared" si="68"/>
        <v>-0.47228688195379842</v>
      </c>
      <c r="R534" s="121">
        <f t="shared" si="69"/>
        <v>0.79514763999958227</v>
      </c>
      <c r="S534" s="186">
        <f t="shared" si="74"/>
        <v>62.875211223983165</v>
      </c>
      <c r="T534" s="121"/>
      <c r="U534" s="121"/>
      <c r="V534" s="121"/>
      <c r="W534" s="121"/>
      <c r="X534" s="121"/>
      <c r="Y534" s="121"/>
      <c r="Z534" s="121"/>
      <c r="AA534" s="121"/>
      <c r="AB534" s="121"/>
      <c r="AC534" s="121"/>
      <c r="AD534" s="121"/>
      <c r="AE534" s="145">
        <f t="shared" si="70"/>
        <v>-0.18385446712997944</v>
      </c>
      <c r="AF534" s="121">
        <f t="shared" si="71"/>
        <v>1.0253986206305643</v>
      </c>
      <c r="AG534" s="186">
        <f t="shared" si="72"/>
        <v>84.7960307903396</v>
      </c>
    </row>
    <row r="535" spans="1:33" ht="29">
      <c r="A535" s="209" t="str">
        <f>'Master sheet'!A598</f>
        <v>Edinburgh North and Leith</v>
      </c>
      <c r="B535" s="142" t="str">
        <f>VLOOKUP('Master sheet'!A598,Westminster_Parliamentary_Const!$A$2:$C$651,2,FALSE)</f>
        <v>S14000023</v>
      </c>
      <c r="C535" s="120">
        <f>VLOOKUP(B535,'Master sheet'!$B$3:$Z$634,9,FALSE)</f>
        <v>7.8864481766190153E-2</v>
      </c>
      <c r="D535" s="121">
        <f>VLOOKUP(B535,'Master sheet'!$B$3:$Z$634,10,FALSE)</f>
        <v>-0.66867545672156103</v>
      </c>
      <c r="E535" s="120">
        <f>VLOOKUP(B535,'Master sheet'!$B$3:$Z$634,16,FALSE)</f>
        <v>0.45366238015913396</v>
      </c>
      <c r="F535" s="121">
        <f>VLOOKUP(B535,'Master sheet'!$B$3:$Z$634,17,FALSE)</f>
        <v>5.3486054718626767E-2</v>
      </c>
      <c r="G535" s="120">
        <f>VLOOKUP(B535,'Master sheet'!$B$3:$Z$634,21,FALSE)</f>
        <v>0.17509727626459143</v>
      </c>
      <c r="H535" s="121">
        <f>VLOOKUP(B535,'Master sheet'!$B$3:$Z$634,22,FALSE)</f>
        <v>0.31685359493016413</v>
      </c>
      <c r="I535" s="120">
        <f>VLOOKUP(B535,'Master sheet'!$B$3:$Z$634,24,FALSE)</f>
        <v>3.319737140267387E-2</v>
      </c>
      <c r="J535" s="121">
        <f>-VLOOKUP(B535,'Master sheet'!$B$3:$Z$634,25,FALSE)</f>
        <v>-0.93608054860453505</v>
      </c>
      <c r="K535" s="185" t="str">
        <f>VLOOKUP(B535,RUC_PCON_2011_EN_LU!$A$2:$N$534,14)</f>
        <v>Urban with Significant Rural</v>
      </c>
      <c r="L535" s="185" t="str">
        <f>VLOOKUP(B535,'City and Town classifications'!$A$3:$G$634,4,FALSE)</f>
        <v>Core City (outside London)</v>
      </c>
      <c r="M535" s="188">
        <f t="shared" si="73"/>
        <v>1</v>
      </c>
      <c r="N535" s="188" t="str">
        <f>VLOOKUP(A535,'BRES data'!$A$11:$AB$643,28,FALSE)</f>
        <v>Mid</v>
      </c>
      <c r="O535" s="188" t="str">
        <f>IF(ISNUMBER(MATCH(A535,'Red Wall MP List'!$A$3:$A$52,0)),"Yes","No")</f>
        <v>No</v>
      </c>
      <c r="P535" s="121"/>
      <c r="Q535" s="121">
        <f t="shared" si="68"/>
        <v>-0.47319539350056683</v>
      </c>
      <c r="R535" s="121">
        <f t="shared" si="69"/>
        <v>0.79423912845281386</v>
      </c>
      <c r="S535" s="186">
        <f t="shared" si="74"/>
        <v>62.803371917005499</v>
      </c>
      <c r="T535" s="121"/>
      <c r="U535" s="121"/>
      <c r="V535" s="121"/>
      <c r="W535" s="121"/>
      <c r="X535" s="121"/>
      <c r="Y535" s="121"/>
      <c r="Z535" s="121"/>
      <c r="AA535" s="121"/>
      <c r="AB535" s="121"/>
      <c r="AC535" s="121"/>
      <c r="AD535" s="121"/>
      <c r="AE535" s="145">
        <f t="shared" si="70"/>
        <v>-0.30860408891932628</v>
      </c>
      <c r="AF535" s="121">
        <f t="shared" si="71"/>
        <v>0.90064899884121763</v>
      </c>
      <c r="AG535" s="186">
        <f t="shared" si="72"/>
        <v>74.479776645363657</v>
      </c>
    </row>
    <row r="536" spans="1:33">
      <c r="A536" s="209" t="str">
        <f>'Master sheet'!A142</f>
        <v>Pudsey</v>
      </c>
      <c r="B536" s="142" t="str">
        <f>VLOOKUP('Master sheet'!A142,Westminster_Parliamentary_Const!$A$2:$C$651,2,FALSE)</f>
        <v>E14000886</v>
      </c>
      <c r="C536" s="120">
        <f>VLOOKUP(B536,'Master sheet'!$B$3:$Z$634,9,FALSE)</f>
        <v>7.4449536263782409E-2</v>
      </c>
      <c r="D536" s="121">
        <f>VLOOKUP(B536,'Master sheet'!$B$3:$Z$634,10,FALSE)</f>
        <v>-0.83554996285128769</v>
      </c>
      <c r="E536" s="120">
        <f>VLOOKUP(B536,'Master sheet'!$B$3:$Z$634,16,FALSE)</f>
        <v>0.10675570450427298</v>
      </c>
      <c r="F536" s="121">
        <f>VLOOKUP(B536,'Master sheet'!$B$3:$Z$634,17,FALSE)</f>
        <v>-1.0995685650723901</v>
      </c>
      <c r="G536" s="120">
        <f>VLOOKUP(B536,'Master sheet'!$B$3:$Z$634,21,FALSE)</f>
        <v>0.13841368584758942</v>
      </c>
      <c r="H536" s="121">
        <f>VLOOKUP(B536,'Master sheet'!$B$3:$Z$634,22,FALSE)</f>
        <v>-0.73292659250515191</v>
      </c>
      <c r="I536" s="120">
        <f>VLOOKUP(B536,'Master sheet'!$B$3:$Z$634,24,FALSE)</f>
        <v>2.1179602129448138E-2</v>
      </c>
      <c r="J536" s="121">
        <f>-VLOOKUP(B536,'Master sheet'!$B$3:$Z$634,25,FALSE)</f>
        <v>0.32943057683006849</v>
      </c>
      <c r="K536" s="185" t="str">
        <f>VLOOKUP(B536,RUC_PCON_2011_EN_LU!$A$2:$N$534,14)</f>
        <v>Predominantly Urban</v>
      </c>
      <c r="L536" s="185" t="str">
        <f>VLOOKUP(B536,'City and Town classifications'!$A$3:$G$634,4,FALSE)</f>
        <v>Small Town</v>
      </c>
      <c r="M536" s="188">
        <f t="shared" si="73"/>
        <v>3</v>
      </c>
      <c r="N536" s="188" t="str">
        <f>VLOOKUP(A536,'BRES data'!$A$11:$AB$643,28,FALSE)</f>
        <v>Low</v>
      </c>
      <c r="O536" s="188" t="str">
        <f>IF(ISNUMBER(MATCH(A536,'Red Wall MP List'!$A$3:$A$52,0)),"Yes","No")</f>
        <v>No</v>
      </c>
      <c r="P536" s="121"/>
      <c r="Q536" s="121">
        <f t="shared" si="68"/>
        <v>-0.47412232160333007</v>
      </c>
      <c r="R536" s="121">
        <f t="shared" si="69"/>
        <v>0.79331220035005057</v>
      </c>
      <c r="S536" s="186">
        <f t="shared" si="74"/>
        <v>62.730076346071385</v>
      </c>
      <c r="T536" s="121"/>
      <c r="U536" s="121"/>
      <c r="V536" s="121"/>
      <c r="W536" s="121"/>
      <c r="X536" s="121"/>
      <c r="Y536" s="121"/>
      <c r="Z536" s="121"/>
      <c r="AA536" s="121"/>
      <c r="AB536" s="121"/>
      <c r="AC536" s="121"/>
      <c r="AD536" s="121"/>
      <c r="AE536" s="145">
        <f t="shared" si="70"/>
        <v>-0.58465363589969033</v>
      </c>
      <c r="AF536" s="121">
        <f t="shared" si="71"/>
        <v>0.62459945186085353</v>
      </c>
      <c r="AG536" s="186">
        <f t="shared" si="72"/>
        <v>51.651673101581189</v>
      </c>
    </row>
    <row r="537" spans="1:33">
      <c r="A537" s="209" t="str">
        <f>'Master sheet'!A257</f>
        <v>Warwick and Leamington</v>
      </c>
      <c r="B537" s="142" t="str">
        <f>VLOOKUP('Master sheet'!A257,Westminster_Parliamentary_Const!$A$2:$C$651,2,FALSE)</f>
        <v>E14001019</v>
      </c>
      <c r="C537" s="120">
        <f>VLOOKUP(B537,'Master sheet'!$B$3:$Z$634,9,FALSE)</f>
        <v>6.6364133315954907E-2</v>
      </c>
      <c r="D537" s="121">
        <f>VLOOKUP(B537,'Master sheet'!$B$3:$Z$634,10,FALSE)</f>
        <v>-1.1411590860086909</v>
      </c>
      <c r="E537" s="120">
        <f>VLOOKUP(B537,'Master sheet'!$B$3:$Z$634,16,FALSE)</f>
        <v>0.41982176481851313</v>
      </c>
      <c r="F537" s="121">
        <f>VLOOKUP(B537,'Master sheet'!$B$3:$Z$634,17,FALSE)</f>
        <v>-5.8993988455563542E-2</v>
      </c>
      <c r="G537" s="120">
        <f>VLOOKUP(B537,'Master sheet'!$B$3:$Z$634,21,FALSE)</f>
        <v>0.16934046345811052</v>
      </c>
      <c r="H537" s="121">
        <f>VLOOKUP(B537,'Master sheet'!$B$3:$Z$634,22,FALSE)</f>
        <v>0.1521099600155025</v>
      </c>
      <c r="I537" s="120">
        <f>VLOOKUP(B537,'Master sheet'!$B$3:$Z$634,24,FALSE)</f>
        <v>2.7467068121941995E-2</v>
      </c>
      <c r="J537" s="121">
        <f>-VLOOKUP(B537,'Master sheet'!$B$3:$Z$634,25,FALSE)</f>
        <v>-0.33266053037896259</v>
      </c>
      <c r="K537" s="185" t="str">
        <f>VLOOKUP(B537,RUC_PCON_2011_EN_LU!$A$2:$N$534,14)</f>
        <v>Predominantly Urban</v>
      </c>
      <c r="L537" s="185" t="str">
        <f>VLOOKUP(B537,'City and Town classifications'!$A$3:$G$634,4,FALSE)</f>
        <v>Medium Town</v>
      </c>
      <c r="M537" s="188">
        <f t="shared" si="73"/>
        <v>3</v>
      </c>
      <c r="N537" s="188" t="str">
        <f>VLOOKUP(A537,'BRES data'!$A$11:$AB$643,28,FALSE)</f>
        <v>Low</v>
      </c>
      <c r="O537" s="188" t="str">
        <f>IF(ISNUMBER(MATCH(A537,'Red Wall MP List'!$A$3:$A$52,0)),"Yes","No")</f>
        <v>No</v>
      </c>
      <c r="P537" s="121"/>
      <c r="Q537" s="121">
        <f t="shared" si="68"/>
        <v>-0.47575387686922799</v>
      </c>
      <c r="R537" s="121">
        <f t="shared" si="69"/>
        <v>0.7916806450841527</v>
      </c>
      <c r="S537" s="186">
        <f t="shared" si="74"/>
        <v>62.601063346715705</v>
      </c>
      <c r="T537" s="121"/>
      <c r="U537" s="121"/>
      <c r="V537" s="121"/>
      <c r="W537" s="121"/>
      <c r="X537" s="121"/>
      <c r="Y537" s="121"/>
      <c r="Z537" s="121"/>
      <c r="AA537" s="121"/>
      <c r="AB537" s="121"/>
      <c r="AC537" s="121"/>
      <c r="AD537" s="121"/>
      <c r="AE537" s="145">
        <f t="shared" si="70"/>
        <v>-0.34517591120692859</v>
      </c>
      <c r="AF537" s="121">
        <f t="shared" si="71"/>
        <v>0.86407717655361527</v>
      </c>
      <c r="AG537" s="186">
        <f t="shared" si="72"/>
        <v>71.455445125538404</v>
      </c>
    </row>
    <row r="538" spans="1:33">
      <c r="A538" s="209" t="str">
        <f>'Master sheet'!A336</f>
        <v>Chelsea and Fulham</v>
      </c>
      <c r="B538" s="142" t="str">
        <f>VLOOKUP('Master sheet'!A336,Westminster_Parliamentary_Const!$A$2:$C$651,2,FALSE)</f>
        <v>E14000629</v>
      </c>
      <c r="C538" s="120">
        <f>VLOOKUP(B538,'Master sheet'!$B$3:$Z$634,9,FALSE)</f>
        <v>0.12828549453892674</v>
      </c>
      <c r="D538" s="121">
        <f>VLOOKUP(B538,'Master sheet'!$B$3:$Z$634,10,FALSE)</f>
        <v>1.1993220291780213</v>
      </c>
      <c r="E538" s="120">
        <f>VLOOKUP(B538,'Master sheet'!$B$3:$Z$634,16,FALSE)</f>
        <v>-0.10905953332835021</v>
      </c>
      <c r="F538" s="121">
        <f>VLOOKUP(B538,'Master sheet'!$B$3:$Z$634,17,FALSE)</f>
        <v>-1.8168991166809785</v>
      </c>
      <c r="G538" s="120">
        <f>VLOOKUP(B538,'Master sheet'!$B$3:$Z$634,21,FALSE)</f>
        <v>0.16493055555555555</v>
      </c>
      <c r="H538" s="121">
        <f>VLOOKUP(B538,'Master sheet'!$B$3:$Z$634,22,FALSE)</f>
        <v>2.5910918648739321E-2</v>
      </c>
      <c r="I538" s="120">
        <f>VLOOKUP(B538,'Master sheet'!$B$3:$Z$634,24,FALSE)</f>
        <v>4.0806533945890733E-2</v>
      </c>
      <c r="J538" s="121">
        <f>-VLOOKUP(B538,'Master sheet'!$B$3:$Z$634,25,FALSE)</f>
        <v>-1.7373507040513221</v>
      </c>
      <c r="K538" s="185" t="str">
        <f>VLOOKUP(B538,RUC_PCON_2011_EN_LU!$A$2:$N$534,14)</f>
        <v>Predominantly Urban</v>
      </c>
      <c r="L538" s="185" t="str">
        <f>VLOOKUP(B538,'City and Town classifications'!$A$3:$G$634,4,FALSE)</f>
        <v>Core City (London)</v>
      </c>
      <c r="M538" s="188">
        <f t="shared" si="73"/>
        <v>1</v>
      </c>
      <c r="N538" s="188" t="str">
        <f>VLOOKUP(A538,'BRES data'!$A$11:$AB$643,28,FALSE)</f>
        <v>Very low</v>
      </c>
      <c r="O538" s="188" t="str">
        <f>IF(ISNUMBER(MATCH(A538,'Red Wall MP List'!$A$3:$A$52,0)),"Yes","No")</f>
        <v>No</v>
      </c>
      <c r="P538" s="121"/>
      <c r="Q538" s="121">
        <f t="shared" si="68"/>
        <v>-0.47784092462980676</v>
      </c>
      <c r="R538" s="121">
        <f t="shared" si="69"/>
        <v>0.78959359732357393</v>
      </c>
      <c r="S538" s="186">
        <f t="shared" si="74"/>
        <v>62.43603290182751</v>
      </c>
      <c r="T538" s="121"/>
      <c r="U538" s="121"/>
      <c r="V538" s="121"/>
      <c r="W538" s="121"/>
      <c r="X538" s="121"/>
      <c r="Y538" s="121"/>
      <c r="Z538" s="121"/>
      <c r="AA538" s="121"/>
      <c r="AB538" s="121"/>
      <c r="AC538" s="121"/>
      <c r="AD538" s="121"/>
      <c r="AE538" s="145">
        <f t="shared" si="70"/>
        <v>-0.58225421822638501</v>
      </c>
      <c r="AF538" s="121">
        <f t="shared" si="71"/>
        <v>0.62699886953415884</v>
      </c>
      <c r="AG538" s="186">
        <f t="shared" si="72"/>
        <v>51.850094565011048</v>
      </c>
    </row>
    <row r="539" spans="1:33">
      <c r="A539" s="209" t="str">
        <f>'Master sheet'!A272</f>
        <v>Bury St Edmunds</v>
      </c>
      <c r="B539" s="142" t="str">
        <f>VLOOKUP('Master sheet'!A272,Westminster_Parliamentary_Const!$A$2:$C$651,2,FALSE)</f>
        <v>E14000613</v>
      </c>
      <c r="C539" s="120">
        <f>VLOOKUP(B539,'Master sheet'!$B$3:$Z$634,9,FALSE)</f>
        <v>7.4584440461131607E-2</v>
      </c>
      <c r="D539" s="121">
        <f>VLOOKUP(B539,'Master sheet'!$B$3:$Z$634,10,FALSE)</f>
        <v>-0.8304509030112065</v>
      </c>
      <c r="E539" s="120">
        <f>VLOOKUP(B539,'Master sheet'!$B$3:$Z$634,16,FALSE)</f>
        <v>0.44537349840206586</v>
      </c>
      <c r="F539" s="121">
        <f>VLOOKUP(B539,'Master sheet'!$B$3:$Z$634,17,FALSE)</f>
        <v>2.5935321124795074E-2</v>
      </c>
      <c r="G539" s="120">
        <f>VLOOKUP(B539,'Master sheet'!$B$3:$Z$634,21,FALSE)</f>
        <v>0.17069486404833836</v>
      </c>
      <c r="H539" s="121">
        <f>VLOOKUP(B539,'Master sheet'!$B$3:$Z$634,22,FALSE)</f>
        <v>0.19086905881987981</v>
      </c>
      <c r="I539" s="120">
        <f>VLOOKUP(B539,'Master sheet'!$B$3:$Z$634,24,FALSE)</f>
        <v>3.1165485278080718E-2</v>
      </c>
      <c r="J539" s="121">
        <f>-VLOOKUP(B539,'Master sheet'!$B$3:$Z$634,25,FALSE)</f>
        <v>-0.72211617320105859</v>
      </c>
      <c r="K539" s="185" t="str">
        <f>VLOOKUP(B539,RUC_PCON_2011_EN_LU!$A$2:$N$534,14)</f>
        <v>Predominantly Rural</v>
      </c>
      <c r="L539" s="185" t="str">
        <f>VLOOKUP(B539,'City and Town classifications'!$A$3:$G$634,4,FALSE)</f>
        <v>Village or smaller</v>
      </c>
      <c r="M539" s="188">
        <f t="shared" si="73"/>
        <v>3</v>
      </c>
      <c r="N539" s="188" t="str">
        <f>VLOOKUP(A539,'BRES data'!$A$11:$AB$643,28,FALSE)</f>
        <v>High</v>
      </c>
      <c r="O539" s="188" t="str">
        <f>IF(ISNUMBER(MATCH(A539,'Red Wall MP List'!$A$3:$A$52,0)),"Yes","No")</f>
        <v>No</v>
      </c>
      <c r="P539" s="121"/>
      <c r="Q539" s="121">
        <f t="shared" si="68"/>
        <v>-0.48138829541330924</v>
      </c>
      <c r="R539" s="121">
        <f t="shared" si="69"/>
        <v>0.78604622654007139</v>
      </c>
      <c r="S539" s="186">
        <f t="shared" si="74"/>
        <v>62.155529412811774</v>
      </c>
      <c r="T539" s="121"/>
      <c r="U539" s="121"/>
      <c r="V539" s="121"/>
      <c r="W539" s="121"/>
      <c r="X539" s="121"/>
      <c r="Y539" s="121"/>
      <c r="Z539" s="121"/>
      <c r="AA539" s="121"/>
      <c r="AB539" s="121"/>
      <c r="AC539" s="121"/>
      <c r="AD539" s="121"/>
      <c r="AE539" s="145">
        <f t="shared" si="70"/>
        <v>-0.33394067406689754</v>
      </c>
      <c r="AF539" s="121">
        <f t="shared" si="71"/>
        <v>0.87531241369364632</v>
      </c>
      <c r="AG539" s="186">
        <f t="shared" si="72"/>
        <v>72.384550641476181</v>
      </c>
    </row>
    <row r="540" spans="1:33" ht="29">
      <c r="A540" s="209" t="str">
        <f>'Master sheet'!A412</f>
        <v>Chesham and Amersham</v>
      </c>
      <c r="B540" s="142" t="str">
        <f>VLOOKUP('Master sheet'!A412,Westminster_Parliamentary_Const!$A$2:$C$651,2,FALSE)</f>
        <v>E14000631</v>
      </c>
      <c r="C540" s="120">
        <f>VLOOKUP(B540,'Master sheet'!$B$3:$Z$634,9,FALSE)</f>
        <v>8.6388318625422317E-2</v>
      </c>
      <c r="D540" s="121">
        <f>VLOOKUP(B540,'Master sheet'!$B$3:$Z$634,10,FALSE)</f>
        <v>-0.3842922045613068</v>
      </c>
      <c r="E540" s="120">
        <f>VLOOKUP(B540,'Master sheet'!$B$3:$Z$634,16,FALSE)</f>
        <v>0.12201088516424131</v>
      </c>
      <c r="F540" s="121">
        <f>VLOOKUP(B540,'Master sheet'!$B$3:$Z$634,17,FALSE)</f>
        <v>-1.0488631224558187</v>
      </c>
      <c r="G540" s="120">
        <f>VLOOKUP(B540,'Master sheet'!$B$3:$Z$634,21,FALSE)</f>
        <v>0.17241379310344829</v>
      </c>
      <c r="H540" s="121">
        <f>VLOOKUP(B540,'Master sheet'!$B$3:$Z$634,22,FALSE)</f>
        <v>0.24005992713861898</v>
      </c>
      <c r="I540" s="120">
        <f>VLOOKUP(B540,'Master sheet'!$B$3:$Z$634,24,FALSE)</f>
        <v>3.0684931506849145E-2</v>
      </c>
      <c r="J540" s="121">
        <f>-VLOOKUP(B540,'Master sheet'!$B$3:$Z$634,25,FALSE)</f>
        <v>-0.67151226077464898</v>
      </c>
      <c r="K540" s="185" t="str">
        <f>VLOOKUP(B540,RUC_PCON_2011_EN_LU!$A$2:$N$534,14)</f>
        <v>Urban with Significant Rural</v>
      </c>
      <c r="L540" s="185" t="str">
        <f>VLOOKUP(B540,'City and Town classifications'!$A$3:$G$634,4,FALSE)</f>
        <v>Small Town</v>
      </c>
      <c r="M540" s="188">
        <f t="shared" si="73"/>
        <v>3</v>
      </c>
      <c r="N540" s="188" t="str">
        <f>VLOOKUP(A540,'BRES data'!$A$11:$AB$643,28,FALSE)</f>
        <v>High</v>
      </c>
      <c r="O540" s="188" t="str">
        <f>IF(ISNUMBER(MATCH(A540,'Red Wall MP List'!$A$3:$A$52,0)),"Yes","No")</f>
        <v>No</v>
      </c>
      <c r="P540" s="121"/>
      <c r="Q540" s="121">
        <f t="shared" si="68"/>
        <v>-0.48673535433151854</v>
      </c>
      <c r="R540" s="121">
        <f t="shared" si="69"/>
        <v>0.7806991676218622</v>
      </c>
      <c r="S540" s="186">
        <f t="shared" si="74"/>
        <v>61.732718047981891</v>
      </c>
      <c r="T540" s="121"/>
      <c r="U540" s="121"/>
      <c r="V540" s="121"/>
      <c r="W540" s="121"/>
      <c r="X540" s="121"/>
      <c r="Y540" s="121"/>
      <c r="Z540" s="121"/>
      <c r="AA540" s="121"/>
      <c r="AB540" s="121"/>
      <c r="AC540" s="121"/>
      <c r="AD540" s="121"/>
      <c r="AE540" s="145">
        <f t="shared" si="70"/>
        <v>-0.46615191516328891</v>
      </c>
      <c r="AF540" s="121">
        <f t="shared" si="71"/>
        <v>0.74310117259725494</v>
      </c>
      <c r="AG540" s="186">
        <f t="shared" si="72"/>
        <v>61.451252853397939</v>
      </c>
    </row>
    <row r="541" spans="1:33">
      <c r="A541" s="209" t="str">
        <f>'Master sheet'!A397</f>
        <v>Aldershot</v>
      </c>
      <c r="B541" s="142" t="str">
        <f>VLOOKUP('Master sheet'!A397,Westminster_Parliamentary_Const!$A$2:$C$651,2,FALSE)</f>
        <v>E14000530</v>
      </c>
      <c r="C541" s="120">
        <f>VLOOKUP(B541,'Master sheet'!$B$3:$Z$634,9,FALSE)</f>
        <v>6.6483579646570701E-2</v>
      </c>
      <c r="D541" s="121">
        <f>VLOOKUP(B541,'Master sheet'!$B$3:$Z$634,10,FALSE)</f>
        <v>-1.1366442969994839</v>
      </c>
      <c r="E541" s="120">
        <f>VLOOKUP(B541,'Master sheet'!$B$3:$Z$634,16,FALSE)</f>
        <v>0.65286005394443969</v>
      </c>
      <c r="F541" s="121">
        <f>VLOOKUP(B541,'Master sheet'!$B$3:$Z$634,17,FALSE)</f>
        <v>0.71558284941474881</v>
      </c>
      <c r="G541" s="120">
        <f>VLOOKUP(B541,'Master sheet'!$B$3:$Z$634,21,FALSE)</f>
        <v>0.17499999999999999</v>
      </c>
      <c r="H541" s="121">
        <f>VLOOKUP(B541,'Master sheet'!$B$3:$Z$634,22,FALSE)</f>
        <v>0.31406982447272058</v>
      </c>
      <c r="I541" s="120">
        <f>VLOOKUP(B541,'Master sheet'!$B$3:$Z$634,24,FALSE)</f>
        <v>3.2321041214750545E-2</v>
      </c>
      <c r="J541" s="121">
        <f>-VLOOKUP(B541,'Master sheet'!$B$3:$Z$634,25,FALSE)</f>
        <v>-0.84380006150599285</v>
      </c>
      <c r="K541" s="185" t="str">
        <f>VLOOKUP(B541,RUC_PCON_2011_EN_LU!$A$2:$N$534,14)</f>
        <v>Predominantly Urban</v>
      </c>
      <c r="L541" s="185" t="str">
        <f>VLOOKUP(B541,'City and Town classifications'!$A$3:$G$634,4,FALSE)</f>
        <v>Large Town</v>
      </c>
      <c r="M541" s="188">
        <f t="shared" si="73"/>
        <v>3</v>
      </c>
      <c r="N541" s="188" t="str">
        <f>VLOOKUP(A541,'BRES data'!$A$11:$AB$643,28,FALSE)</f>
        <v>Low</v>
      </c>
      <c r="O541" s="188" t="str">
        <f>IF(ISNUMBER(MATCH(A541,'Red Wall MP List'!$A$3:$A$52,0)),"Yes","No")</f>
        <v>No</v>
      </c>
      <c r="P541" s="121"/>
      <c r="Q541" s="121">
        <f t="shared" si="68"/>
        <v>-0.48853934052058068</v>
      </c>
      <c r="R541" s="121">
        <f t="shared" si="69"/>
        <v>0.77889518143280001</v>
      </c>
      <c r="S541" s="186">
        <f t="shared" si="74"/>
        <v>61.590070309402812</v>
      </c>
      <c r="T541" s="121"/>
      <c r="U541" s="121"/>
      <c r="V541" s="121"/>
      <c r="W541" s="121"/>
      <c r="X541" s="121"/>
      <c r="Y541" s="121"/>
      <c r="Z541" s="121"/>
      <c r="AA541" s="121"/>
      <c r="AB541" s="121"/>
      <c r="AC541" s="121"/>
      <c r="AD541" s="121"/>
      <c r="AE541" s="145">
        <f t="shared" si="70"/>
        <v>-0.23769792115450183</v>
      </c>
      <c r="AF541" s="121">
        <f t="shared" si="71"/>
        <v>0.97155516660604202</v>
      </c>
      <c r="AG541" s="186">
        <f t="shared" si="72"/>
        <v>80.343410030508693</v>
      </c>
    </row>
    <row r="542" spans="1:33">
      <c r="A542" s="209" t="str">
        <f>'Master sheet'!A217</f>
        <v>Bromsgrove</v>
      </c>
      <c r="B542" s="142" t="str">
        <f>VLOOKUP('Master sheet'!A217,Westminster_Parliamentary_Const!$A$2:$C$651,2,FALSE)</f>
        <v>E14000605</v>
      </c>
      <c r="C542" s="120">
        <f>VLOOKUP(B542,'Master sheet'!$B$3:$Z$634,9,FALSE)</f>
        <v>8.3119290809272994E-2</v>
      </c>
      <c r="D542" s="121">
        <f>VLOOKUP(B542,'Master sheet'!$B$3:$Z$634,10,FALSE)</f>
        <v>-0.50785373030307479</v>
      </c>
      <c r="E542" s="120">
        <f>VLOOKUP(B542,'Master sheet'!$B$3:$Z$634,16,FALSE)</f>
        <v>0.41202551268673815</v>
      </c>
      <c r="F542" s="121">
        <f>VLOOKUP(B542,'Master sheet'!$B$3:$Z$634,17,FALSE)</f>
        <v>-8.4907310880475331E-2</v>
      </c>
      <c r="G542" s="120">
        <f>VLOOKUP(B542,'Master sheet'!$B$3:$Z$634,21,FALSE)</f>
        <v>0.16440677966101694</v>
      </c>
      <c r="H542" s="121">
        <f>VLOOKUP(B542,'Master sheet'!$B$3:$Z$634,22,FALSE)</f>
        <v>1.0921939912132236E-2</v>
      </c>
      <c r="I542" s="120">
        <f>VLOOKUP(B542,'Master sheet'!$B$3:$Z$634,24,FALSE)</f>
        <v>3.3112535612535687E-2</v>
      </c>
      <c r="J542" s="121">
        <f>-VLOOKUP(B542,'Master sheet'!$B$3:$Z$634,25,FALSE)</f>
        <v>-0.92714705738715142</v>
      </c>
      <c r="K542" s="185" t="str">
        <f>VLOOKUP(B542,RUC_PCON_2011_EN_LU!$A$2:$N$534,14)</f>
        <v>Predominantly Urban</v>
      </c>
      <c r="L542" s="185" t="str">
        <f>VLOOKUP(B542,'City and Town classifications'!$A$3:$G$634,4,FALSE)</f>
        <v>Medium Town</v>
      </c>
      <c r="M542" s="188">
        <f t="shared" si="73"/>
        <v>3</v>
      </c>
      <c r="N542" s="188" t="str">
        <f>VLOOKUP(A542,'BRES data'!$A$11:$AB$643,28,FALSE)</f>
        <v>Low</v>
      </c>
      <c r="O542" s="188" t="str">
        <f>IF(ISNUMBER(MATCH(A542,'Red Wall MP List'!$A$3:$A$52,0)),"Yes","No")</f>
        <v>No</v>
      </c>
      <c r="P542" s="121"/>
      <c r="Q542" s="121">
        <f t="shared" si="68"/>
        <v>-0.49066449105813259</v>
      </c>
      <c r="R542" s="121">
        <f t="shared" si="69"/>
        <v>0.7767700308952481</v>
      </c>
      <c r="S542" s="186">
        <f t="shared" si="74"/>
        <v>61.422026939581066</v>
      </c>
      <c r="T542" s="121"/>
      <c r="U542" s="121"/>
      <c r="V542" s="121"/>
      <c r="W542" s="121"/>
      <c r="X542" s="121"/>
      <c r="Y542" s="121"/>
      <c r="Z542" s="121"/>
      <c r="AA542" s="121"/>
      <c r="AB542" s="121"/>
      <c r="AC542" s="121"/>
      <c r="AD542" s="121"/>
      <c r="AE542" s="145">
        <f t="shared" si="70"/>
        <v>-0.37724653966464233</v>
      </c>
      <c r="AF542" s="121">
        <f t="shared" si="71"/>
        <v>0.83200654809590158</v>
      </c>
      <c r="AG542" s="186">
        <f t="shared" si="72"/>
        <v>68.803342866522783</v>
      </c>
    </row>
    <row r="543" spans="1:33">
      <c r="A543" s="209" t="str">
        <f>'Master sheet'!A309</f>
        <v>South Norfolk</v>
      </c>
      <c r="B543" s="142" t="str">
        <f>VLOOKUP('Master sheet'!A309,Westminster_Parliamentary_Const!$A$2:$C$651,2,FALSE)</f>
        <v>E14000941</v>
      </c>
      <c r="C543" s="120">
        <f>VLOOKUP(B543,'Master sheet'!$B$3:$Z$634,9,FALSE)</f>
        <v>7.2642761396103595E-2</v>
      </c>
      <c r="D543" s="121">
        <f>VLOOKUP(B543,'Master sheet'!$B$3:$Z$634,10,FALSE)</f>
        <v>-0.90384178289007988</v>
      </c>
      <c r="E543" s="120">
        <f>VLOOKUP(B543,'Master sheet'!$B$3:$Z$634,16,FALSE)</f>
        <v>0.32642445567851824</v>
      </c>
      <c r="F543" s="121">
        <f>VLOOKUP(B543,'Master sheet'!$B$3:$Z$634,17,FALSE)</f>
        <v>-0.36942963682303492</v>
      </c>
      <c r="G543" s="120">
        <f>VLOOKUP(B543,'Master sheet'!$B$3:$Z$634,21,FALSE)</f>
        <v>0.19449541284403671</v>
      </c>
      <c r="H543" s="121">
        <f>VLOOKUP(B543,'Master sheet'!$B$3:$Z$634,22,FALSE)</f>
        <v>0.87197317899431781</v>
      </c>
      <c r="I543" s="120">
        <f>VLOOKUP(B543,'Master sheet'!$B$3:$Z$634,24,FALSE)</f>
        <v>3.2094493250482081E-2</v>
      </c>
      <c r="J543" s="121">
        <f>-VLOOKUP(B543,'Master sheet'!$B$3:$Z$634,25,FALSE)</f>
        <v>-0.81994380643001663</v>
      </c>
      <c r="K543" s="185" t="str">
        <f>VLOOKUP(B543,RUC_PCON_2011_EN_LU!$A$2:$N$534,14)</f>
        <v>Predominantly Rural</v>
      </c>
      <c r="L543" s="185" t="str">
        <f>VLOOKUP(B543,'City and Town classifications'!$A$3:$G$634,4,FALSE)</f>
        <v>Village or smaller</v>
      </c>
      <c r="M543" s="188">
        <f t="shared" si="73"/>
        <v>3</v>
      </c>
      <c r="N543" s="188" t="str">
        <f>VLOOKUP(A543,'BRES data'!$A$11:$AB$643,28,FALSE)</f>
        <v>Very high</v>
      </c>
      <c r="O543" s="188" t="str">
        <f>IF(ISNUMBER(MATCH(A543,'Red Wall MP List'!$A$3:$A$52,0)),"Yes","No")</f>
        <v>No</v>
      </c>
      <c r="P543" s="121"/>
      <c r="Q543" s="121">
        <f t="shared" si="68"/>
        <v>-0.49083793941148501</v>
      </c>
      <c r="R543" s="121">
        <f t="shared" si="69"/>
        <v>0.77659658254189567</v>
      </c>
      <c r="S543" s="186">
        <f t="shared" si="74"/>
        <v>61.408311748458203</v>
      </c>
      <c r="T543" s="121"/>
      <c r="U543" s="121"/>
      <c r="V543" s="121"/>
      <c r="W543" s="121"/>
      <c r="X543" s="121"/>
      <c r="Y543" s="121"/>
      <c r="Z543" s="121"/>
      <c r="AA543" s="121"/>
      <c r="AB543" s="121"/>
      <c r="AC543" s="121"/>
      <c r="AD543" s="121"/>
      <c r="AE543" s="145">
        <f t="shared" si="70"/>
        <v>-0.30531051178720336</v>
      </c>
      <c r="AF543" s="121">
        <f t="shared" si="71"/>
        <v>0.90394257597334049</v>
      </c>
      <c r="AG543" s="186">
        <f t="shared" si="72"/>
        <v>74.752141228548012</v>
      </c>
    </row>
    <row r="544" spans="1:33" ht="29">
      <c r="A544" s="209" t="str">
        <f>'Master sheet'!A423</f>
        <v>Esher and Walton</v>
      </c>
      <c r="B544" s="142" t="str">
        <f>VLOOKUP('Master sheet'!A423,Westminster_Parliamentary_Const!$A$2:$C$651,2,FALSE)</f>
        <v>E14000697</v>
      </c>
      <c r="C544" s="120">
        <f>VLOOKUP(B544,'Master sheet'!$B$3:$Z$634,9,FALSE)</f>
        <v>8.8142394126643778E-2</v>
      </c>
      <c r="D544" s="121">
        <f>VLOOKUP(B544,'Master sheet'!$B$3:$Z$634,10,FALSE)</f>
        <v>-0.31799229602994417</v>
      </c>
      <c r="E544" s="120">
        <f>VLOOKUP(B544,'Master sheet'!$B$3:$Z$634,16,FALSE)</f>
        <v>0.34888121426131435</v>
      </c>
      <c r="F544" s="121">
        <f>VLOOKUP(B544,'Master sheet'!$B$3:$Z$634,17,FALSE)</f>
        <v>-0.29478746056469574</v>
      </c>
      <c r="G544" s="120">
        <f>VLOOKUP(B544,'Master sheet'!$B$3:$Z$634,21,FALSE)</f>
        <v>0.16860465116279069</v>
      </c>
      <c r="H544" s="121">
        <f>VLOOKUP(B544,'Master sheet'!$B$3:$Z$634,22,FALSE)</f>
        <v>0.13105310160777017</v>
      </c>
      <c r="I544" s="120">
        <f>VLOOKUP(B544,'Master sheet'!$B$3:$Z$634,24,FALSE)</f>
        <v>3.4524676629410944E-2</v>
      </c>
      <c r="J544" s="121">
        <f>-VLOOKUP(B544,'Master sheet'!$B$3:$Z$634,25,FALSE)</f>
        <v>-1.0758502091042998</v>
      </c>
      <c r="K544" s="185" t="str">
        <f>VLOOKUP(B544,RUC_PCON_2011_EN_LU!$A$2:$N$534,14)</f>
        <v>Predominantly Urban</v>
      </c>
      <c r="L544" s="185" t="str">
        <f>VLOOKUP(B544,'City and Town classifications'!$A$3:$G$634,4,FALSE)</f>
        <v>Medium Town in Conurbation</v>
      </c>
      <c r="M544" s="188">
        <f t="shared" si="73"/>
        <v>2</v>
      </c>
      <c r="N544" s="188" t="str">
        <f>VLOOKUP(A544,'BRES data'!$A$11:$AB$643,28,FALSE)</f>
        <v>High</v>
      </c>
      <c r="O544" s="188" t="str">
        <f>IF(ISNUMBER(MATCH(A544,'Red Wall MP List'!$A$3:$A$52,0)),"Yes","No")</f>
        <v>No</v>
      </c>
      <c r="P544" s="121"/>
      <c r="Q544" s="121">
        <f t="shared" si="68"/>
        <v>-0.49190322820423554</v>
      </c>
      <c r="R544" s="121">
        <f t="shared" si="69"/>
        <v>0.7755312937491452</v>
      </c>
      <c r="S544" s="186">
        <f t="shared" si="74"/>
        <v>61.324075495353355</v>
      </c>
      <c r="T544" s="121"/>
      <c r="U544" s="121"/>
      <c r="V544" s="121"/>
      <c r="W544" s="121"/>
      <c r="X544" s="121"/>
      <c r="Y544" s="121"/>
      <c r="Z544" s="121"/>
      <c r="AA544" s="121"/>
      <c r="AB544" s="121"/>
      <c r="AC544" s="121"/>
      <c r="AD544" s="121"/>
      <c r="AE544" s="145">
        <f t="shared" si="70"/>
        <v>-0.38939421602279239</v>
      </c>
      <c r="AF544" s="121">
        <f t="shared" si="71"/>
        <v>0.81985887173775152</v>
      </c>
      <c r="AG544" s="186">
        <f t="shared" si="72"/>
        <v>67.798782573801361</v>
      </c>
    </row>
    <row r="545" spans="1:33">
      <c r="A545" s="209" t="str">
        <f>'Master sheet'!A298</f>
        <v>North West Cambridgeshire</v>
      </c>
      <c r="B545" s="142" t="str">
        <f>VLOOKUP('Master sheet'!A298,Westminster_Parliamentary_Const!$A$2:$C$651,2,FALSE)</f>
        <v>E14000855</v>
      </c>
      <c r="C545" s="120">
        <f>VLOOKUP(B545,'Master sheet'!$B$3:$Z$634,9,FALSE)</f>
        <v>7.1888701863112012E-2</v>
      </c>
      <c r="D545" s="121">
        <f>VLOOKUP(B545,'Master sheet'!$B$3:$Z$634,10,FALSE)</f>
        <v>-0.93234345116475237</v>
      </c>
      <c r="E545" s="120">
        <f>VLOOKUP(B545,'Master sheet'!$B$3:$Z$634,16,FALSE)</f>
        <v>0.46888353467279853</v>
      </c>
      <c r="F545" s="121">
        <f>VLOOKUP(B545,'Master sheet'!$B$3:$Z$634,17,FALSE)</f>
        <v>0.10407840062088669</v>
      </c>
      <c r="G545" s="120">
        <f>VLOOKUP(B545,'Master sheet'!$B$3:$Z$634,21,FALSE)</f>
        <v>0.13714902807775378</v>
      </c>
      <c r="H545" s="121">
        <f>VLOOKUP(B545,'Master sheet'!$B$3:$Z$634,22,FALSE)</f>
        <v>-0.76911750663236533</v>
      </c>
      <c r="I545" s="120">
        <f>VLOOKUP(B545,'Master sheet'!$B$3:$Z$634,24,FALSE)</f>
        <v>2.6348492025896064E-2</v>
      </c>
      <c r="J545" s="121">
        <f>-VLOOKUP(B545,'Master sheet'!$B$3:$Z$634,25,FALSE)</f>
        <v>-0.21487074244010884</v>
      </c>
      <c r="K545" s="185" t="str">
        <f>VLOOKUP(B545,RUC_PCON_2011_EN_LU!$A$2:$N$534,14)</f>
        <v>Predominantly Rural</v>
      </c>
      <c r="L545" s="185" t="str">
        <f>VLOOKUP(B545,'City and Town classifications'!$A$3:$G$634,4,FALSE)</f>
        <v>Large Town</v>
      </c>
      <c r="M545" s="188">
        <f t="shared" si="73"/>
        <v>3</v>
      </c>
      <c r="N545" s="188" t="str">
        <f>VLOOKUP(A545,'BRES data'!$A$11:$AB$643,28,FALSE)</f>
        <v>Mid</v>
      </c>
      <c r="O545" s="188" t="str">
        <f>IF(ISNUMBER(MATCH(A545,'Red Wall MP List'!$A$3:$A$52,0)),"Yes","No")</f>
        <v>No</v>
      </c>
      <c r="P545" s="121"/>
      <c r="Q545" s="121">
        <f t="shared" si="68"/>
        <v>-0.49324458220353345</v>
      </c>
      <c r="R545" s="121">
        <f t="shared" si="69"/>
        <v>0.77418993974984729</v>
      </c>
      <c r="S545" s="186">
        <f t="shared" si="74"/>
        <v>61.218009763922609</v>
      </c>
      <c r="T545" s="121"/>
      <c r="U545" s="121"/>
      <c r="V545" s="121"/>
      <c r="W545" s="121"/>
      <c r="X545" s="121"/>
      <c r="Y545" s="121"/>
      <c r="Z545" s="121"/>
      <c r="AA545" s="121"/>
      <c r="AB545" s="121"/>
      <c r="AC545" s="121"/>
      <c r="AD545" s="121"/>
      <c r="AE545" s="145">
        <f t="shared" si="70"/>
        <v>-0.45306332490408496</v>
      </c>
      <c r="AF545" s="121">
        <f t="shared" si="71"/>
        <v>0.75618976285645889</v>
      </c>
      <c r="AG545" s="186">
        <f t="shared" si="72"/>
        <v>62.533622656020746</v>
      </c>
    </row>
    <row r="546" spans="1:33" ht="29">
      <c r="A546" s="209" t="str">
        <f>'Master sheet'!A613</f>
        <v>Inverness, Nairn, Badenoch and Strathspey</v>
      </c>
      <c r="B546" s="142" t="str">
        <f>VLOOKUP('Master sheet'!A613,Westminster_Parliamentary_Const!$A$2:$C$651,2,FALSE)</f>
        <v>S14000039</v>
      </c>
      <c r="C546" s="120">
        <f>VLOOKUP(B546,'Master sheet'!$B$3:$Z$634,9,FALSE)</f>
        <v>7.0163023249318612E-2</v>
      </c>
      <c r="D546" s="121">
        <f>VLOOKUP(B546,'Master sheet'!$B$3:$Z$634,10,FALSE)</f>
        <v>-0.99757002446183074</v>
      </c>
      <c r="E546" s="120">
        <f>VLOOKUP(B546,'Master sheet'!$B$3:$Z$634,16,FALSE)</f>
        <v>0.44080893325292203</v>
      </c>
      <c r="F546" s="121">
        <f>VLOOKUP(B546,'Master sheet'!$B$3:$Z$634,17,FALSE)</f>
        <v>1.0763537755040214E-2</v>
      </c>
      <c r="G546" s="120">
        <f>VLOOKUP(B546,'Master sheet'!$B$3:$Z$634,21,FALSE)</f>
        <v>0.18233618233618235</v>
      </c>
      <c r="H546" s="121">
        <f>VLOOKUP(B546,'Master sheet'!$B$3:$Z$634,22,FALSE)</f>
        <v>0.5240105303957634</v>
      </c>
      <c r="I546" s="120">
        <f>VLOOKUP(B546,'Master sheet'!$B$3:$Z$634,24,FALSE)</f>
        <v>3.1476190476190435E-2</v>
      </c>
      <c r="J546" s="121">
        <f>-VLOOKUP(B546,'Master sheet'!$B$3:$Z$634,25,FALSE)</f>
        <v>-0.7548344652566582</v>
      </c>
      <c r="K546" s="185" t="str">
        <f>VLOOKUP(B546,RUC_PCON_2011_EN_LU!$A$2:$N$534,14)</f>
        <v>Urban with Significant Rural</v>
      </c>
      <c r="L546" s="185" t="str">
        <f>VLOOKUP(B546,'City and Town classifications'!$A$3:$G$634,4,FALSE)</f>
        <v>Village or smaller</v>
      </c>
      <c r="M546" s="188">
        <f t="shared" si="73"/>
        <v>3</v>
      </c>
      <c r="N546" s="188" t="str">
        <f>VLOOKUP(A546,'BRES data'!$A$11:$AB$643,28,FALSE)</f>
        <v>Very high</v>
      </c>
      <c r="O546" s="188" t="str">
        <f>IF(ISNUMBER(MATCH(A546,'Red Wall MP List'!$A$3:$A$52,0)),"Yes","No")</f>
        <v>No</v>
      </c>
      <c r="P546" s="121"/>
      <c r="Q546" s="121">
        <f t="shared" si="68"/>
        <v>-0.49500581854769576</v>
      </c>
      <c r="R546" s="121">
        <f t="shared" si="69"/>
        <v>0.77242870340568492</v>
      </c>
      <c r="S546" s="186">
        <f t="shared" si="74"/>
        <v>61.078742410812403</v>
      </c>
      <c r="T546" s="121"/>
      <c r="U546" s="121"/>
      <c r="V546" s="121"/>
      <c r="W546" s="121"/>
      <c r="X546" s="121"/>
      <c r="Y546" s="121"/>
      <c r="Z546" s="121"/>
      <c r="AA546" s="121"/>
      <c r="AB546" s="121"/>
      <c r="AC546" s="121"/>
      <c r="AD546" s="121"/>
      <c r="AE546" s="145">
        <f t="shared" si="70"/>
        <v>-0.30440760539192135</v>
      </c>
      <c r="AF546" s="121">
        <f t="shared" si="71"/>
        <v>0.9048454823686225</v>
      </c>
      <c r="AG546" s="186">
        <f t="shared" si="72"/>
        <v>74.82680768211516</v>
      </c>
    </row>
    <row r="547" spans="1:33">
      <c r="A547" s="209" t="str">
        <f>'Master sheet'!A87</f>
        <v>Southport</v>
      </c>
      <c r="B547" s="142" t="str">
        <f>VLOOKUP('Master sheet'!A87,Westminster_Parliamentary_Const!$A$2:$C$651,2,FALSE)</f>
        <v>E14000958</v>
      </c>
      <c r="C547" s="120">
        <f>VLOOKUP(B547,'Master sheet'!$B$3:$Z$634,9,FALSE)</f>
        <v>7.0175141990601125E-2</v>
      </c>
      <c r="D547" s="121">
        <f>VLOOKUP(B547,'Master sheet'!$B$3:$Z$634,10,FALSE)</f>
        <v>-0.99711196468162944</v>
      </c>
      <c r="E547" s="120">
        <f>VLOOKUP(B547,'Master sheet'!$B$3:$Z$634,16,FALSE)</f>
        <v>0.65558127442882952</v>
      </c>
      <c r="F547" s="121">
        <f>VLOOKUP(B547,'Master sheet'!$B$3:$Z$634,17,FALSE)</f>
        <v>0.72462769078331724</v>
      </c>
      <c r="G547" s="120">
        <f>VLOOKUP(B547,'Master sheet'!$B$3:$Z$634,21,FALSE)</f>
        <v>0.16236162361623616</v>
      </c>
      <c r="H547" s="121">
        <f>VLOOKUP(B547,'Master sheet'!$B$3:$Z$634,22,FALSE)</f>
        <v>-4.7604618465026255E-2</v>
      </c>
      <c r="I547" s="120">
        <f>VLOOKUP(B547,'Master sheet'!$B$3:$Z$634,24,FALSE)</f>
        <v>3.2590591226954846E-2</v>
      </c>
      <c r="J547" s="121">
        <f>-VLOOKUP(B547,'Master sheet'!$B$3:$Z$634,25,FALSE)</f>
        <v>-0.87218457543284533</v>
      </c>
      <c r="K547" s="185" t="str">
        <f>VLOOKUP(B547,RUC_PCON_2011_EN_LU!$A$2:$N$534,14)</f>
        <v>Predominantly Urban</v>
      </c>
      <c r="L547" s="185" t="str">
        <f>VLOOKUP(B547,'City and Town classifications'!$A$3:$G$634,4,FALSE)</f>
        <v>Large Town</v>
      </c>
      <c r="M547" s="188">
        <f t="shared" si="73"/>
        <v>3</v>
      </c>
      <c r="N547" s="188" t="str">
        <f>VLOOKUP(A547,'BRES data'!$A$11:$AB$643,28,FALSE)</f>
        <v>Very low</v>
      </c>
      <c r="O547" s="188" t="str">
        <f>IF(ISNUMBER(MATCH(A547,'Red Wall MP List'!$A$3:$A$52,0)),"Yes","No")</f>
        <v>No</v>
      </c>
      <c r="P547" s="121"/>
      <c r="Q547" s="121">
        <f t="shared" si="68"/>
        <v>-0.51026166798510975</v>
      </c>
      <c r="R547" s="121">
        <f t="shared" si="69"/>
        <v>0.75717285396827094</v>
      </c>
      <c r="S547" s="186">
        <f t="shared" si="74"/>
        <v>59.872406998964621</v>
      </c>
      <c r="T547" s="121"/>
      <c r="U547" s="121"/>
      <c r="V547" s="121"/>
      <c r="W547" s="121"/>
      <c r="X547" s="121"/>
      <c r="Y547" s="121"/>
      <c r="Z547" s="121"/>
      <c r="AA547" s="121"/>
      <c r="AB547" s="121"/>
      <c r="AC547" s="121"/>
      <c r="AD547" s="121"/>
      <c r="AE547" s="145">
        <f t="shared" si="70"/>
        <v>-0.29806836694904593</v>
      </c>
      <c r="AF547" s="121">
        <f t="shared" si="71"/>
        <v>0.91118472081149793</v>
      </c>
      <c r="AG547" s="186">
        <f t="shared" si="72"/>
        <v>75.351035282361792</v>
      </c>
    </row>
    <row r="548" spans="1:33">
      <c r="A548" s="209" t="str">
        <f>'Master sheet'!A358</f>
        <v>Hackney South and Shoreditch</v>
      </c>
      <c r="B548" s="142" t="str">
        <f>VLOOKUP('Master sheet'!A358,Westminster_Parliamentary_Const!$A$2:$C$651,2,FALSE)</f>
        <v>E14000721</v>
      </c>
      <c r="C548" s="120">
        <f>VLOOKUP(B548,'Master sheet'!$B$3:$Z$634,9,FALSE)</f>
        <v>7.982316769659524E-2</v>
      </c>
      <c r="D548" s="121">
        <f>VLOOKUP(B548,'Master sheet'!$B$3:$Z$634,10,FALSE)</f>
        <v>-0.63243939421917694</v>
      </c>
      <c r="E548" s="120">
        <f>VLOOKUP(B548,'Master sheet'!$B$3:$Z$634,16,FALSE)</f>
        <v>1.2156292089650977</v>
      </c>
      <c r="F548" s="121">
        <f>VLOOKUP(B548,'Master sheet'!$B$3:$Z$634,17,FALSE)</f>
        <v>2.5861250430681615</v>
      </c>
      <c r="G548" s="120">
        <f>VLOOKUP(B548,'Master sheet'!$B$3:$Z$634,21,FALSE)</f>
        <v>0.14821763602251406</v>
      </c>
      <c r="H548" s="121">
        <f>VLOOKUP(B548,'Master sheet'!$B$3:$Z$634,22,FALSE)</f>
        <v>-0.45236537875141913</v>
      </c>
      <c r="I548" s="120">
        <f>VLOOKUP(B548,'Master sheet'!$B$3:$Z$634,24,FALSE)</f>
        <v>4.2991172640007624E-2</v>
      </c>
      <c r="J548" s="121">
        <f>-VLOOKUP(B548,'Master sheet'!$B$3:$Z$634,25,FALSE)</f>
        <v>-1.9674004337144855</v>
      </c>
      <c r="K548" s="185" t="str">
        <f>VLOOKUP(B548,RUC_PCON_2011_EN_LU!$A$2:$N$534,14)</f>
        <v>Predominantly Urban</v>
      </c>
      <c r="L548" s="185" t="str">
        <f>VLOOKUP(B548,'City and Town classifications'!$A$3:$G$634,4,FALSE)</f>
        <v>Core City (London)</v>
      </c>
      <c r="M548" s="188">
        <f t="shared" si="73"/>
        <v>1</v>
      </c>
      <c r="N548" s="188" t="str">
        <f>VLOOKUP(A548,'BRES data'!$A$11:$AB$643,28,FALSE)</f>
        <v>Very low</v>
      </c>
      <c r="O548" s="188" t="str">
        <f>IF(ISNUMBER(MATCH(A548,'Red Wall MP List'!$A$3:$A$52,0)),"Yes","No")</f>
        <v>No</v>
      </c>
      <c r="P548" s="121"/>
      <c r="Q548" s="121">
        <f t="shared" si="68"/>
        <v>-0.51098666525843039</v>
      </c>
      <c r="R548" s="121">
        <f t="shared" si="69"/>
        <v>0.75644785669495029</v>
      </c>
      <c r="S548" s="186">
        <f t="shared" si="74"/>
        <v>59.815078831962985</v>
      </c>
      <c r="T548" s="121"/>
      <c r="U548" s="121"/>
      <c r="V548" s="121"/>
      <c r="W548" s="121"/>
      <c r="X548" s="121"/>
      <c r="Y548" s="121"/>
      <c r="Z548" s="121"/>
      <c r="AA548" s="121"/>
      <c r="AB548" s="121"/>
      <c r="AC548" s="121"/>
      <c r="AD548" s="121"/>
      <c r="AE548" s="145">
        <f t="shared" si="70"/>
        <v>-0.11652004090423002</v>
      </c>
      <c r="AF548" s="121">
        <f t="shared" si="71"/>
        <v>1.0927330468563139</v>
      </c>
      <c r="AG548" s="186">
        <f t="shared" si="72"/>
        <v>90.364296598984197</v>
      </c>
    </row>
    <row r="549" spans="1:33" ht="29">
      <c r="A549" s="209" t="str">
        <f>'Master sheet'!A574</f>
        <v>Cardiff West</v>
      </c>
      <c r="B549" s="142" t="str">
        <f>VLOOKUP('Master sheet'!A574,Westminster_Parliamentary_Const!$A$2:$C$651,2,FALSE)</f>
        <v>W07000079</v>
      </c>
      <c r="C549" s="120">
        <f>VLOOKUP(B549,'Master sheet'!$B$3:$Z$634,9,FALSE)</f>
        <v>8.8163916805006737E-2</v>
      </c>
      <c r="D549" s="121">
        <f>VLOOKUP(B549,'Master sheet'!$B$3:$Z$634,10,FALSE)</f>
        <v>-0.31717878965247043</v>
      </c>
      <c r="E549" s="120">
        <f>VLOOKUP(B549,'Master sheet'!$B$3:$Z$634,16,FALSE)</f>
        <v>0.5040036118725183</v>
      </c>
      <c r="F549" s="121">
        <f>VLOOKUP(B549,'Master sheet'!$B$3:$Z$634,17,FALSE)</f>
        <v>0.22081114203069185</v>
      </c>
      <c r="G549" s="120">
        <f>VLOOKUP(B549,'Master sheet'!$B$3:$Z$634,21,FALSE)</f>
        <v>0.15167548500881833</v>
      </c>
      <c r="H549" s="121">
        <f>VLOOKUP(B549,'Master sheet'!$B$3:$Z$634,22,FALSE)</f>
        <v>-0.35341156000844504</v>
      </c>
      <c r="I549" s="120">
        <f>VLOOKUP(B549,'Master sheet'!$B$3:$Z$634,24,FALSE)</f>
        <v>3.5394875394875402E-2</v>
      </c>
      <c r="J549" s="121">
        <f>-VLOOKUP(B549,'Master sheet'!$B$3:$Z$634,25,FALSE)</f>
        <v>-1.1674850369993723</v>
      </c>
      <c r="K549" s="185" t="str">
        <f>VLOOKUP(B549,RUC_PCON_2011_EN_LU!$A$2:$N$534,14)</f>
        <v>Urban with Significant Rural</v>
      </c>
      <c r="L549" s="185" t="str">
        <f>VLOOKUP(B549,'City and Town classifications'!$A$3:$G$634,4,FALSE)</f>
        <v>Core City (outside London)</v>
      </c>
      <c r="M549" s="188">
        <f t="shared" si="73"/>
        <v>1</v>
      </c>
      <c r="N549" s="188" t="str">
        <f>VLOOKUP(A549,'BRES data'!$A$11:$AB$643,28,FALSE)</f>
        <v>Low</v>
      </c>
      <c r="O549" s="188" t="str">
        <f>IF(ISNUMBER(MATCH(A549,'Red Wall MP List'!$A$3:$A$52,0)),"Yes","No")</f>
        <v>No</v>
      </c>
      <c r="P549" s="121"/>
      <c r="Q549" s="121">
        <f t="shared" si="68"/>
        <v>-0.5169880118802398</v>
      </c>
      <c r="R549" s="121">
        <f t="shared" si="69"/>
        <v>0.75044651007314089</v>
      </c>
      <c r="S549" s="186">
        <f t="shared" si="74"/>
        <v>59.340530562568894</v>
      </c>
      <c r="T549" s="121"/>
      <c r="U549" s="121"/>
      <c r="V549" s="121"/>
      <c r="W549" s="121"/>
      <c r="X549" s="121"/>
      <c r="Y549" s="121"/>
      <c r="Z549" s="121"/>
      <c r="AA549" s="121"/>
      <c r="AB549" s="121"/>
      <c r="AC549" s="121"/>
      <c r="AD549" s="121"/>
      <c r="AE549" s="145">
        <f t="shared" si="70"/>
        <v>-0.40431606115739899</v>
      </c>
      <c r="AF549" s="121">
        <f t="shared" si="71"/>
        <v>0.80493702660314481</v>
      </c>
      <c r="AG549" s="186">
        <f t="shared" si="72"/>
        <v>66.564810522322787</v>
      </c>
    </row>
    <row r="550" spans="1:33" ht="29">
      <c r="A550" s="209" t="str">
        <f>'Master sheet'!A269</f>
        <v>Brentwood and Ongar</v>
      </c>
      <c r="B550" s="142" t="str">
        <f>VLOOKUP('Master sheet'!A269,Westminster_Parliamentary_Const!$A$2:$C$651,2,FALSE)</f>
        <v>E14000594</v>
      </c>
      <c r="C550" s="120">
        <f>VLOOKUP(B550,'Master sheet'!$B$3:$Z$634,9,FALSE)</f>
        <v>6.6819937082322478E-2</v>
      </c>
      <c r="D550" s="121">
        <f>VLOOKUP(B550,'Master sheet'!$B$3:$Z$634,10,FALSE)</f>
        <v>-1.1239307808431624</v>
      </c>
      <c r="E550" s="120">
        <f>VLOOKUP(B550,'Master sheet'!$B$3:$Z$634,16,FALSE)</f>
        <v>0.62626311142117619</v>
      </c>
      <c r="F550" s="121">
        <f>VLOOKUP(B550,'Master sheet'!$B$3:$Z$634,17,FALSE)</f>
        <v>0.62717945564645883</v>
      </c>
      <c r="G550" s="120">
        <f>VLOOKUP(B550,'Master sheet'!$B$3:$Z$634,21,FALSE)</f>
        <v>0.17834394904458598</v>
      </c>
      <c r="H550" s="121">
        <f>VLOOKUP(B550,'Master sheet'!$B$3:$Z$634,22,FALSE)</f>
        <v>0.40976415032509483</v>
      </c>
      <c r="I550" s="120">
        <f>VLOOKUP(B550,'Master sheet'!$B$3:$Z$634,24,FALSE)</f>
        <v>3.3556629834254004E-2</v>
      </c>
      <c r="J550" s="121">
        <f>-VLOOKUP(B550,'Master sheet'!$B$3:$Z$634,25,FALSE)</f>
        <v>-0.97391165783407785</v>
      </c>
      <c r="K550" s="185" t="str">
        <f>VLOOKUP(B550,RUC_PCON_2011_EN_LU!$A$2:$N$534,14)</f>
        <v>Urban with Significant Rural</v>
      </c>
      <c r="L550" s="185" t="str">
        <f>VLOOKUP(B550,'City and Town classifications'!$A$3:$G$634,4,FALSE)</f>
        <v>Medium Town</v>
      </c>
      <c r="M550" s="188">
        <f t="shared" si="73"/>
        <v>3</v>
      </c>
      <c r="N550" s="188" t="str">
        <f>VLOOKUP(A550,'BRES data'!$A$11:$AB$643,28,FALSE)</f>
        <v>High</v>
      </c>
      <c r="O550" s="188" t="str">
        <f>IF(ISNUMBER(MATCH(A550,'Red Wall MP List'!$A$3:$A$52,0)),"Yes","No")</f>
        <v>No</v>
      </c>
      <c r="P550" s="121"/>
      <c r="Q550" s="121">
        <f t="shared" si="68"/>
        <v>-0.52645687856382117</v>
      </c>
      <c r="R550" s="121">
        <f t="shared" si="69"/>
        <v>0.74097764338955951</v>
      </c>
      <c r="S550" s="186">
        <f t="shared" si="74"/>
        <v>58.591792890679137</v>
      </c>
      <c r="T550" s="121"/>
      <c r="U550" s="121"/>
      <c r="V550" s="121"/>
      <c r="W550" s="121"/>
      <c r="X550" s="121"/>
      <c r="Y550" s="121"/>
      <c r="Z550" s="121"/>
      <c r="AA550" s="121"/>
      <c r="AB550" s="121"/>
      <c r="AC550" s="121"/>
      <c r="AD550" s="121"/>
      <c r="AE550" s="145">
        <f t="shared" si="70"/>
        <v>-0.26522470817642163</v>
      </c>
      <c r="AF550" s="121">
        <f t="shared" si="71"/>
        <v>0.94402837958412222</v>
      </c>
      <c r="AG550" s="186">
        <f t="shared" si="72"/>
        <v>78.067063804848232</v>
      </c>
    </row>
    <row r="551" spans="1:33" ht="29">
      <c r="A551" s="209" t="str">
        <f>'Master sheet'!A488</f>
        <v>Bristol West</v>
      </c>
      <c r="B551" s="142" t="str">
        <f>VLOOKUP('Master sheet'!A488,Westminster_Parliamentary_Const!$A$2:$C$651,2,FALSE)</f>
        <v>E14000602</v>
      </c>
      <c r="C551" s="120">
        <f>VLOOKUP(B551,'Master sheet'!$B$3:$Z$634,9,FALSE)</f>
        <v>0.10118146401550029</v>
      </c>
      <c r="D551" s="121">
        <f>VLOOKUP(B551,'Master sheet'!$B$3:$Z$634,10,FALSE)</f>
        <v>0.17485373047418257</v>
      </c>
      <c r="E551" s="120">
        <f>VLOOKUP(B551,'Master sheet'!$B$3:$Z$634,16,FALSE)</f>
        <v>0.31095858070570398</v>
      </c>
      <c r="F551" s="121">
        <f>VLOOKUP(B551,'Master sheet'!$B$3:$Z$634,17,FALSE)</f>
        <v>-0.42083538896905553</v>
      </c>
      <c r="G551" s="120">
        <f>VLOOKUP(B551,'Master sheet'!$B$3:$Z$634,21,FALSE)</f>
        <v>0.15842696629213482</v>
      </c>
      <c r="H551" s="121">
        <f>VLOOKUP(B551,'Master sheet'!$B$3:$Z$634,22,FALSE)</f>
        <v>-0.16020333784431681</v>
      </c>
      <c r="I551" s="120">
        <f>VLOOKUP(B551,'Master sheet'!$B$3:$Z$634,24,FALSE)</f>
        <v>3.8324025630474434E-2</v>
      </c>
      <c r="J551" s="121">
        <f>-VLOOKUP(B551,'Master sheet'!$B$3:$Z$634,25,FALSE)</f>
        <v>-1.47593431131507</v>
      </c>
      <c r="K551" s="185" t="str">
        <f>VLOOKUP(B551,RUC_PCON_2011_EN_LU!$A$2:$N$534,14)</f>
        <v>Predominantly Urban</v>
      </c>
      <c r="L551" s="185" t="str">
        <f>VLOOKUP(B551,'City and Town classifications'!$A$3:$G$634,4,FALSE)</f>
        <v>Core City (outside London)</v>
      </c>
      <c r="M551" s="188">
        <f t="shared" si="73"/>
        <v>1</v>
      </c>
      <c r="N551" s="188" t="str">
        <f>VLOOKUP(A551,'BRES data'!$A$11:$AB$643,28,FALSE)</f>
        <v>Very low</v>
      </c>
      <c r="O551" s="188" t="str">
        <f>IF(ISNUMBER(MATCH(A551,'Red Wall MP List'!$A$3:$A$52,0)),"Yes","No")</f>
        <v>No</v>
      </c>
      <c r="P551" s="121"/>
      <c r="Q551" s="121">
        <f t="shared" si="68"/>
        <v>-0.53053331474919119</v>
      </c>
      <c r="R551" s="121">
        <f t="shared" si="69"/>
        <v>0.7369012072041895</v>
      </c>
      <c r="S551" s="186">
        <f t="shared" si="74"/>
        <v>58.269454279202712</v>
      </c>
      <c r="T551" s="121"/>
      <c r="U551" s="121"/>
      <c r="V551" s="121"/>
      <c r="W551" s="121"/>
      <c r="X551" s="121"/>
      <c r="Y551" s="121"/>
      <c r="Z551" s="121"/>
      <c r="AA551" s="121"/>
      <c r="AB551" s="121"/>
      <c r="AC551" s="121"/>
      <c r="AD551" s="121"/>
      <c r="AE551" s="145">
        <f t="shared" si="70"/>
        <v>-0.47052982691356493</v>
      </c>
      <c r="AF551" s="121">
        <f t="shared" si="71"/>
        <v>0.73872326084697892</v>
      </c>
      <c r="AG551" s="186">
        <f t="shared" si="72"/>
        <v>61.089218487342812</v>
      </c>
    </row>
    <row r="552" spans="1:33" ht="29">
      <c r="A552" s="209" t="str">
        <f>'Master sheet'!A319</f>
        <v>Watford</v>
      </c>
      <c r="B552" s="142" t="str">
        <f>VLOOKUP('Master sheet'!A319,Westminster_Parliamentary_Const!$A$2:$C$651,2,FALSE)</f>
        <v>E14001021</v>
      </c>
      <c r="C552" s="120">
        <f>VLOOKUP(B552,'Master sheet'!$B$3:$Z$634,9,FALSE)</f>
        <v>9.4218543122813692E-2</v>
      </c>
      <c r="D552" s="121">
        <f>VLOOKUP(B552,'Master sheet'!$B$3:$Z$634,10,FALSE)</f>
        <v>-8.832822376596787E-2</v>
      </c>
      <c r="E552" s="120">
        <f>VLOOKUP(B552,'Master sheet'!$B$3:$Z$634,16,FALSE)</f>
        <v>0.30532134197850824</v>
      </c>
      <c r="F552" s="121">
        <f>VLOOKUP(B552,'Master sheet'!$B$3:$Z$634,17,FALSE)</f>
        <v>-0.43957254398340528</v>
      </c>
      <c r="G552" s="120">
        <f>VLOOKUP(B552,'Master sheet'!$B$3:$Z$634,21,FALSE)</f>
        <v>0.19852034525277434</v>
      </c>
      <c r="H552" s="121">
        <f>VLOOKUP(B552,'Master sheet'!$B$3:$Z$634,22,FALSE)</f>
        <v>0.98715531494196884</v>
      </c>
      <c r="I552" s="120">
        <f>VLOOKUP(B552,'Master sheet'!$B$3:$Z$634,24,FALSE)</f>
        <v>4.1211592647256046E-2</v>
      </c>
      <c r="J552" s="121">
        <f>-VLOOKUP(B552,'Master sheet'!$B$3:$Z$634,25,FALSE)</f>
        <v>-1.780004734210973</v>
      </c>
      <c r="K552" s="185" t="str">
        <f>VLOOKUP(B552,RUC_PCON_2011_EN_LU!$A$2:$N$534,14)</f>
        <v>Predominantly Urban</v>
      </c>
      <c r="L552" s="185" t="str">
        <f>VLOOKUP(B552,'City and Town classifications'!$A$3:$G$634,4,FALSE)</f>
        <v>Large Town in Conurbation</v>
      </c>
      <c r="M552" s="188">
        <f t="shared" si="73"/>
        <v>2</v>
      </c>
      <c r="N552" s="188" t="str">
        <f>VLOOKUP(A552,'BRES data'!$A$11:$AB$643,28,FALSE)</f>
        <v>Very low</v>
      </c>
      <c r="O552" s="188" t="str">
        <f>IF(ISNUMBER(MATCH(A552,'Red Wall MP List'!$A$3:$A$52,0)),"Yes","No")</f>
        <v>No</v>
      </c>
      <c r="P552" s="121"/>
      <c r="Q552" s="121">
        <f t="shared" si="68"/>
        <v>-0.53151385749921964</v>
      </c>
      <c r="R552" s="121">
        <f t="shared" si="69"/>
        <v>0.73592066445416104</v>
      </c>
      <c r="S552" s="186">
        <f t="shared" si="74"/>
        <v>58.191919203424561</v>
      </c>
      <c r="T552" s="121"/>
      <c r="U552" s="121"/>
      <c r="V552" s="121"/>
      <c r="W552" s="121"/>
      <c r="X552" s="121"/>
      <c r="Y552" s="121"/>
      <c r="Z552" s="121"/>
      <c r="AA552" s="121"/>
      <c r="AB552" s="121"/>
      <c r="AC552" s="121"/>
      <c r="AD552" s="121"/>
      <c r="AE552" s="145">
        <f t="shared" si="70"/>
        <v>-0.33018754675459433</v>
      </c>
      <c r="AF552" s="121">
        <f t="shared" si="71"/>
        <v>0.87906554100594958</v>
      </c>
      <c r="AG552" s="186">
        <f t="shared" si="72"/>
        <v>72.694918036878391</v>
      </c>
    </row>
    <row r="553" spans="1:33">
      <c r="A553" s="209" t="str">
        <f>'Master sheet'!A507</f>
        <v>North Somerset</v>
      </c>
      <c r="B553" s="142" t="str">
        <f>VLOOKUP('Master sheet'!A507,Westminster_Parliamentary_Const!$A$2:$C$651,2,FALSE)</f>
        <v>E14000850</v>
      </c>
      <c r="C553" s="120">
        <f>VLOOKUP(B553,'Master sheet'!$B$3:$Z$634,9,FALSE)</f>
        <v>6.6313657750748337E-2</v>
      </c>
      <c r="D553" s="121">
        <f>VLOOKUP(B553,'Master sheet'!$B$3:$Z$634,10,FALSE)</f>
        <v>-1.1430669430843607</v>
      </c>
      <c r="E553" s="120">
        <f>VLOOKUP(B553,'Master sheet'!$B$3:$Z$634,16,FALSE)</f>
        <v>0.17556436573479126</v>
      </c>
      <c r="F553" s="121">
        <f>VLOOKUP(B553,'Master sheet'!$B$3:$Z$634,17,FALSE)</f>
        <v>-0.87086110487805224</v>
      </c>
      <c r="G553" s="120">
        <f>VLOOKUP(B553,'Master sheet'!$B$3:$Z$634,21,FALSE)</f>
        <v>0.1542056074766355</v>
      </c>
      <c r="H553" s="121">
        <f>VLOOKUP(B553,'Master sheet'!$B$3:$Z$634,22,FALSE)</f>
        <v>-0.2810066397619147</v>
      </c>
      <c r="I553" s="120">
        <f>VLOOKUP(B553,'Master sheet'!$B$3:$Z$634,24,FALSE)</f>
        <v>2.3210717529518643E-2</v>
      </c>
      <c r="J553" s="121">
        <f>-VLOOKUP(B553,'Master sheet'!$B$3:$Z$634,25,FALSE)</f>
        <v>0.11554736128545443</v>
      </c>
      <c r="K553" s="185" t="str">
        <f>VLOOKUP(B553,RUC_PCON_2011_EN_LU!$A$2:$N$534,14)</f>
        <v>Predominantly Rural</v>
      </c>
      <c r="L553" s="185" t="str">
        <f>VLOOKUP(B553,'City and Town classifications'!$A$3:$G$634,4,FALSE)</f>
        <v>Village or smaller</v>
      </c>
      <c r="M553" s="188">
        <f t="shared" si="73"/>
        <v>3</v>
      </c>
      <c r="N553" s="188" t="str">
        <f>VLOOKUP(A553,'BRES data'!$A$11:$AB$643,28,FALSE)</f>
        <v>Very high</v>
      </c>
      <c r="O553" s="188" t="str">
        <f>IF(ISNUMBER(MATCH(A553,'Red Wall MP List'!$A$3:$A$52,0)),"Yes","No")</f>
        <v>No</v>
      </c>
      <c r="P553" s="121"/>
      <c r="Q553" s="121">
        <f t="shared" si="68"/>
        <v>-0.53448448470629661</v>
      </c>
      <c r="R553" s="121">
        <f t="shared" si="69"/>
        <v>0.73295003724708407</v>
      </c>
      <c r="S553" s="186">
        <f t="shared" si="74"/>
        <v>57.957020923260174</v>
      </c>
      <c r="T553" s="121"/>
      <c r="U553" s="121"/>
      <c r="V553" s="121"/>
      <c r="W553" s="121"/>
      <c r="X553" s="121"/>
      <c r="Y553" s="121"/>
      <c r="Z553" s="121"/>
      <c r="AA553" s="121"/>
      <c r="AB553" s="121"/>
      <c r="AC553" s="121"/>
      <c r="AD553" s="121"/>
      <c r="AE553" s="145">
        <f t="shared" si="70"/>
        <v>-0.54484683160971836</v>
      </c>
      <c r="AF553" s="121">
        <f t="shared" si="71"/>
        <v>0.66440625615082549</v>
      </c>
      <c r="AG553" s="186">
        <f t="shared" si="72"/>
        <v>54.943523640800521</v>
      </c>
    </row>
    <row r="554" spans="1:33">
      <c r="A554" s="209" t="str">
        <f>'Master sheet'!A375</f>
        <v>Lewisham West and Penge</v>
      </c>
      <c r="B554" s="142" t="str">
        <f>VLOOKUP('Master sheet'!A375,Westminster_Parliamentary_Const!$A$2:$C$651,2,FALSE)</f>
        <v>E14000788</v>
      </c>
      <c r="C554" s="120">
        <f>VLOOKUP(B554,'Master sheet'!$B$3:$Z$634,9,FALSE)</f>
        <v>9.3011451488232255E-2</v>
      </c>
      <c r="D554" s="121">
        <f>VLOOKUP(B554,'Master sheet'!$B$3:$Z$634,10,FALSE)</f>
        <v>-0.13395343482785935</v>
      </c>
      <c r="E554" s="120">
        <f>VLOOKUP(B554,'Master sheet'!$B$3:$Z$634,16,FALSE)</f>
        <v>0.30786605741816331</v>
      </c>
      <c r="F554" s="121">
        <f>VLOOKUP(B554,'Master sheet'!$B$3:$Z$634,17,FALSE)</f>
        <v>-0.43111437324279073</v>
      </c>
      <c r="G554" s="120">
        <f>VLOOKUP(B554,'Master sheet'!$B$3:$Z$634,21,FALSE)</f>
        <v>0.15893271461716937</v>
      </c>
      <c r="H554" s="121">
        <f>VLOOKUP(B554,'Master sheet'!$B$3:$Z$634,22,FALSE)</f>
        <v>-0.14573025695407218</v>
      </c>
      <c r="I554" s="120">
        <f>VLOOKUP(B554,'Master sheet'!$B$3:$Z$634,24,FALSE)</f>
        <v>3.5610561056105716E-2</v>
      </c>
      <c r="J554" s="121">
        <f>-VLOOKUP(B554,'Master sheet'!$B$3:$Z$634,25,FALSE)</f>
        <v>-1.1901974553923422</v>
      </c>
      <c r="K554" s="185" t="str">
        <f>VLOOKUP(B554,RUC_PCON_2011_EN_LU!$A$2:$N$534,14)</f>
        <v>Predominantly Urban</v>
      </c>
      <c r="L554" s="185" t="str">
        <f>VLOOKUP(B554,'City and Town classifications'!$A$3:$G$634,4,FALSE)</f>
        <v>Core City (London)</v>
      </c>
      <c r="M554" s="188">
        <f t="shared" si="73"/>
        <v>1</v>
      </c>
      <c r="N554" s="188" t="str">
        <f>VLOOKUP(A554,'BRES data'!$A$11:$AB$643,28,FALSE)</f>
        <v>Very low</v>
      </c>
      <c r="O554" s="188" t="str">
        <f>IF(ISNUMBER(MATCH(A554,'Red Wall MP List'!$A$3:$A$52,0)),"Yes","No")</f>
        <v>No</v>
      </c>
      <c r="P554" s="121"/>
      <c r="Q554" s="121">
        <f t="shared" si="68"/>
        <v>-0.53752440177287764</v>
      </c>
      <c r="R554" s="121">
        <f t="shared" si="69"/>
        <v>0.72991012018050305</v>
      </c>
      <c r="S554" s="186">
        <f t="shared" si="74"/>
        <v>57.716643642300404</v>
      </c>
      <c r="T554" s="121"/>
      <c r="U554" s="121"/>
      <c r="V554" s="121"/>
      <c r="W554" s="121"/>
      <c r="X554" s="121"/>
      <c r="Y554" s="121"/>
      <c r="Z554" s="121"/>
      <c r="AA554" s="121"/>
      <c r="AB554" s="121"/>
      <c r="AC554" s="121"/>
      <c r="AD554" s="121"/>
      <c r="AE554" s="145">
        <f t="shared" si="70"/>
        <v>-0.47524888010426614</v>
      </c>
      <c r="AF554" s="121">
        <f t="shared" si="71"/>
        <v>0.73400420765627772</v>
      </c>
      <c r="AG554" s="186">
        <f t="shared" si="72"/>
        <v>60.698973199696646</v>
      </c>
    </row>
    <row r="555" spans="1:33" ht="29">
      <c r="A555" s="209" t="str">
        <f>'Master sheet'!A29</f>
        <v>Tynemouth</v>
      </c>
      <c r="B555" s="142" t="str">
        <f>VLOOKUP('Master sheet'!A29,Westminster_Parliamentary_Const!$A$2:$C$651,2,FALSE)</f>
        <v>E14001006</v>
      </c>
      <c r="C555" s="120">
        <f>VLOOKUP(B555,'Master sheet'!$B$3:$Z$634,9,FALSE)</f>
        <v>0.10912283737024221</v>
      </c>
      <c r="D555" s="121">
        <f>VLOOKUP(B555,'Master sheet'!$B$3:$Z$634,10,FALSE)</f>
        <v>0.47501887539875931</v>
      </c>
      <c r="E555" s="120">
        <f>VLOOKUP(B555,'Master sheet'!$B$3:$Z$634,16,FALSE)</f>
        <v>0.26440562296004877</v>
      </c>
      <c r="F555" s="121">
        <f>VLOOKUP(B555,'Master sheet'!$B$3:$Z$634,17,FALSE)</f>
        <v>-0.57556894343938902</v>
      </c>
      <c r="G555" s="120">
        <f>VLOOKUP(B555,'Master sheet'!$B$3:$Z$634,21,FALSE)</f>
        <v>0.1149584487534626</v>
      </c>
      <c r="H555" s="121">
        <f>VLOOKUP(B555,'Master sheet'!$B$3:$Z$634,22,FALSE)</f>
        <v>-1.4041488723613818</v>
      </c>
      <c r="I555" s="120">
        <f>VLOOKUP(B555,'Master sheet'!$B$3:$Z$634,24,FALSE)</f>
        <v>3.4758929623953883E-2</v>
      </c>
      <c r="J555" s="121">
        <f>-VLOOKUP(B555,'Master sheet'!$B$3:$Z$634,25,FALSE)</f>
        <v>-1.1005178295270781</v>
      </c>
      <c r="K555" s="185" t="str">
        <f>VLOOKUP(B555,RUC_PCON_2011_EN_LU!$A$2:$N$534,14)</f>
        <v>Predominantly Urban</v>
      </c>
      <c r="L555" s="185" t="str">
        <f>VLOOKUP(B555,'City and Town classifications'!$A$3:$G$634,4,FALSE)</f>
        <v>Large Town in Conurbation</v>
      </c>
      <c r="M555" s="188">
        <f t="shared" si="73"/>
        <v>2</v>
      </c>
      <c r="N555" s="188" t="str">
        <f>VLOOKUP(A555,'BRES data'!$A$11:$AB$643,28,FALSE)</f>
        <v>Mid</v>
      </c>
      <c r="O555" s="188" t="str">
        <f>IF(ISNUMBER(MATCH(A555,'Red Wall MP List'!$A$3:$A$52,0)),"Yes","No")</f>
        <v>No</v>
      </c>
      <c r="P555" s="121"/>
      <c r="Q555" s="121">
        <f t="shared" si="68"/>
        <v>-0.53845262067623478</v>
      </c>
      <c r="R555" s="121">
        <f t="shared" si="69"/>
        <v>0.72898190127714591</v>
      </c>
      <c r="S555" s="186">
        <f t="shared" si="74"/>
        <v>57.643246003076186</v>
      </c>
      <c r="T555" s="121"/>
      <c r="U555" s="121"/>
      <c r="V555" s="121"/>
      <c r="W555" s="121"/>
      <c r="X555" s="121"/>
      <c r="Y555" s="121"/>
      <c r="Z555" s="121"/>
      <c r="AA555" s="121"/>
      <c r="AB555" s="121"/>
      <c r="AC555" s="121"/>
      <c r="AD555" s="121"/>
      <c r="AE555" s="145">
        <f t="shared" si="70"/>
        <v>-0.65130419248227245</v>
      </c>
      <c r="AF555" s="121">
        <f t="shared" si="71"/>
        <v>0.55794889527827141</v>
      </c>
      <c r="AG555" s="186">
        <f t="shared" si="72"/>
        <v>46.13996035449906</v>
      </c>
    </row>
    <row r="556" spans="1:33">
      <c r="A556" s="209" t="str">
        <f>'Master sheet'!A264</f>
        <v>Worcester</v>
      </c>
      <c r="B556" s="142" t="str">
        <f>VLOOKUP('Master sheet'!A264,Westminster_Parliamentary_Const!$A$2:$C$651,2,FALSE)</f>
        <v>E14001052</v>
      </c>
      <c r="C556" s="120">
        <f>VLOOKUP(B556,'Master sheet'!$B$3:$Z$634,9,FALSE)</f>
        <v>7.5129447378795941E-2</v>
      </c>
      <c r="D556" s="121">
        <f>VLOOKUP(B556,'Master sheet'!$B$3:$Z$634,10,FALSE)</f>
        <v>-0.80985092954088378</v>
      </c>
      <c r="E556" s="120">
        <f>VLOOKUP(B556,'Master sheet'!$B$3:$Z$634,16,FALSE)</f>
        <v>0.36011367358781338</v>
      </c>
      <c r="F556" s="121">
        <f>VLOOKUP(B556,'Master sheet'!$B$3:$Z$634,17,FALSE)</f>
        <v>-0.2574528111418059</v>
      </c>
      <c r="G556" s="120">
        <f>VLOOKUP(B556,'Master sheet'!$B$3:$Z$634,21,FALSE)</f>
        <v>0.15396113602391628</v>
      </c>
      <c r="H556" s="121">
        <f>VLOOKUP(B556,'Master sheet'!$B$3:$Z$634,22,FALSE)</f>
        <v>-0.28800271851377046</v>
      </c>
      <c r="I556" s="120">
        <f>VLOOKUP(B556,'Master sheet'!$B$3:$Z$634,24,FALSE)</f>
        <v>2.9412850812407632E-2</v>
      </c>
      <c r="J556" s="121">
        <f>-VLOOKUP(B556,'Master sheet'!$B$3:$Z$634,25,FALSE)</f>
        <v>-0.53755792743153508</v>
      </c>
      <c r="K556" s="185" t="str">
        <f>VLOOKUP(B556,RUC_PCON_2011_EN_LU!$A$2:$N$534,14)</f>
        <v>Predominantly Urban</v>
      </c>
      <c r="L556" s="185" t="str">
        <f>VLOOKUP(B556,'City and Town classifications'!$A$3:$G$634,4,FALSE)</f>
        <v>Large Town</v>
      </c>
      <c r="M556" s="188">
        <f t="shared" si="73"/>
        <v>3</v>
      </c>
      <c r="N556" s="188" t="str">
        <f>VLOOKUP(A556,'BRES data'!$A$11:$AB$643,28,FALSE)</f>
        <v>Low</v>
      </c>
      <c r="O556" s="188" t="str">
        <f>IF(ISNUMBER(MATCH(A556,'Red Wall MP List'!$A$3:$A$52,0)),"Yes","No")</f>
        <v>No</v>
      </c>
      <c r="P556" s="121"/>
      <c r="Q556" s="121">
        <f t="shared" si="68"/>
        <v>-0.54004554060006893</v>
      </c>
      <c r="R556" s="121">
        <f t="shared" si="69"/>
        <v>0.72738898135331176</v>
      </c>
      <c r="S556" s="186">
        <f t="shared" si="74"/>
        <v>57.517288040509619</v>
      </c>
      <c r="T556" s="121"/>
      <c r="U556" s="121"/>
      <c r="V556" s="121"/>
      <c r="W556" s="121"/>
      <c r="X556" s="121"/>
      <c r="Y556" s="121"/>
      <c r="Z556" s="121"/>
      <c r="AA556" s="121"/>
      <c r="AB556" s="121"/>
      <c r="AC556" s="121"/>
      <c r="AD556" s="121"/>
      <c r="AE556" s="145">
        <f t="shared" si="70"/>
        <v>-0.47321609665699882</v>
      </c>
      <c r="AF556" s="121">
        <f t="shared" si="71"/>
        <v>0.73603699110354504</v>
      </c>
      <c r="AG556" s="186">
        <f t="shared" si="72"/>
        <v>60.867075598428741</v>
      </c>
    </row>
    <row r="557" spans="1:33" ht="29">
      <c r="A557" s="209" t="str">
        <f>'Master sheet'!A632</f>
        <v>Stirling</v>
      </c>
      <c r="B557" s="142" t="str">
        <f>VLOOKUP('Master sheet'!A632,Westminster_Parliamentary_Const!$A$2:$C$651,2,FALSE)</f>
        <v>S14000057</v>
      </c>
      <c r="C557" s="120">
        <f>VLOOKUP(B557,'Master sheet'!$B$3:$Z$634,9,FALSE)</f>
        <v>7.7851172889339904E-2</v>
      </c>
      <c r="D557" s="121">
        <f>VLOOKUP(B557,'Master sheet'!$B$3:$Z$634,10,FALSE)</f>
        <v>-0.70697613750890831</v>
      </c>
      <c r="E557" s="120">
        <f>VLOOKUP(B557,'Master sheet'!$B$3:$Z$634,16,FALSE)</f>
        <v>0.26801822757302957</v>
      </c>
      <c r="F557" s="121">
        <f>VLOOKUP(B557,'Master sheet'!$B$3:$Z$634,17,FALSE)</f>
        <v>-0.5635613035442717</v>
      </c>
      <c r="G557" s="120">
        <f>VLOOKUP(B557,'Master sheet'!$B$3:$Z$634,21,FALSE)</f>
        <v>0.14814814814814814</v>
      </c>
      <c r="H557" s="121">
        <f>VLOOKUP(B557,'Master sheet'!$B$3:$Z$634,22,FALSE)</f>
        <v>-0.45435392439122996</v>
      </c>
      <c r="I557" s="120">
        <f>VLOOKUP(B557,'Master sheet'!$B$3:$Z$634,24,FALSE)</f>
        <v>2.8218970736629601E-2</v>
      </c>
      <c r="J557" s="121">
        <f>-VLOOKUP(B557,'Master sheet'!$B$3:$Z$634,25,FALSE)</f>
        <v>-0.41183837965340836</v>
      </c>
      <c r="K557" s="185" t="str">
        <f>VLOOKUP(B557,RUC_PCON_2011_EN_LU!$A$2:$N$534,14)</f>
        <v>Urban with Significant Rural</v>
      </c>
      <c r="L557" s="185" t="str">
        <f>VLOOKUP(B557,'City and Town classifications'!$A$3:$G$634,4,FALSE)</f>
        <v>Village or smaller</v>
      </c>
      <c r="M557" s="188">
        <f t="shared" si="73"/>
        <v>3</v>
      </c>
      <c r="N557" s="188" t="str">
        <f>VLOOKUP(A557,'BRES data'!$A$11:$AB$643,28,FALSE)</f>
        <v>Very high</v>
      </c>
      <c r="O557" s="188" t="str">
        <f>IF(ISNUMBER(MATCH(A557,'Red Wall MP List'!$A$3:$A$52,0)),"Yes","No")</f>
        <v>No</v>
      </c>
      <c r="P557" s="121"/>
      <c r="Q557" s="121">
        <f t="shared" si="68"/>
        <v>-0.54259071037668927</v>
      </c>
      <c r="R557" s="121">
        <f t="shared" si="69"/>
        <v>0.72484381157669142</v>
      </c>
      <c r="S557" s="186">
        <f t="shared" si="74"/>
        <v>57.31603222428663</v>
      </c>
      <c r="T557" s="121"/>
      <c r="U557" s="121"/>
      <c r="V557" s="121"/>
      <c r="W557" s="121"/>
      <c r="X557" s="121"/>
      <c r="Y557" s="121"/>
      <c r="Z557" s="121"/>
      <c r="AA557" s="121"/>
      <c r="AB557" s="121"/>
      <c r="AC557" s="121"/>
      <c r="AD557" s="121"/>
      <c r="AE557" s="145">
        <f t="shared" si="70"/>
        <v>-0.53418243627445461</v>
      </c>
      <c r="AF557" s="121">
        <f t="shared" si="71"/>
        <v>0.67507065148608925</v>
      </c>
      <c r="AG557" s="186">
        <f t="shared" si="72"/>
        <v>55.825423008534493</v>
      </c>
    </row>
    <row r="558" spans="1:33">
      <c r="A558" s="209" t="str">
        <f>'Master sheet'!A451</f>
        <v>Oxford East</v>
      </c>
      <c r="B558" s="142" t="str">
        <f>VLOOKUP('Master sheet'!A451,Westminster_Parliamentary_Const!$A$2:$C$651,2,FALSE)</f>
        <v>E14000873</v>
      </c>
      <c r="C558" s="120">
        <f>VLOOKUP(B558,'Master sheet'!$B$3:$Z$634,9,FALSE)</f>
        <v>6.9589817670841506E-2</v>
      </c>
      <c r="D558" s="121">
        <f>VLOOKUP(B558,'Master sheet'!$B$3:$Z$634,10,FALSE)</f>
        <v>-1.0192358406688498</v>
      </c>
      <c r="E558" s="120">
        <f>VLOOKUP(B558,'Master sheet'!$B$3:$Z$634,16,FALSE)</f>
        <v>0.77992463406979273</v>
      </c>
      <c r="F558" s="121">
        <f>VLOOKUP(B558,'Master sheet'!$B$3:$Z$634,17,FALSE)</f>
        <v>1.137922375884715</v>
      </c>
      <c r="G558" s="120">
        <f>VLOOKUP(B558,'Master sheet'!$B$3:$Z$634,21,FALSE)</f>
        <v>0.14374225526641884</v>
      </c>
      <c r="H558" s="121">
        <f>VLOOKUP(B558,'Master sheet'!$B$3:$Z$634,22,FALSE)</f>
        <v>-0.58043806726340696</v>
      </c>
      <c r="I558" s="120">
        <f>VLOOKUP(B558,'Master sheet'!$B$3:$Z$634,24,FALSE)</f>
        <v>3.279068653284134E-2</v>
      </c>
      <c r="J558" s="121">
        <f>-VLOOKUP(B558,'Master sheet'!$B$3:$Z$634,25,FALSE)</f>
        <v>-0.89325527748990274</v>
      </c>
      <c r="K558" s="185" t="str">
        <f>VLOOKUP(B558,RUC_PCON_2011_EN_LU!$A$2:$N$534,14)</f>
        <v>Predominantly Urban</v>
      </c>
      <c r="L558" s="185" t="str">
        <f>VLOOKUP(B558,'City and Town classifications'!$A$3:$G$634,4,FALSE)</f>
        <v>Large Town</v>
      </c>
      <c r="M558" s="188">
        <f t="shared" si="73"/>
        <v>3</v>
      </c>
      <c r="N558" s="188" t="str">
        <f>VLOOKUP(A558,'BRES data'!$A$11:$AB$643,28,FALSE)</f>
        <v>Mid</v>
      </c>
      <c r="O558" s="188" t="str">
        <f>IF(ISNUMBER(MATCH(A558,'Red Wall MP List'!$A$3:$A$52,0)),"Yes","No")</f>
        <v>No</v>
      </c>
      <c r="P558" s="121"/>
      <c r="Q558" s="121">
        <f t="shared" si="68"/>
        <v>-0.5445829879493661</v>
      </c>
      <c r="R558" s="121">
        <f t="shared" si="69"/>
        <v>0.72285153400401458</v>
      </c>
      <c r="S558" s="186">
        <f t="shared" si="74"/>
        <v>57.158495602284042</v>
      </c>
      <c r="T558" s="121"/>
      <c r="U558" s="121"/>
      <c r="V558" s="121"/>
      <c r="W558" s="121"/>
      <c r="X558" s="121"/>
      <c r="Y558" s="121"/>
      <c r="Z558" s="121"/>
      <c r="AA558" s="121"/>
      <c r="AB558" s="121"/>
      <c r="AC558" s="121"/>
      <c r="AD558" s="121"/>
      <c r="AE558" s="145">
        <f t="shared" si="70"/>
        <v>-0.33875170238436114</v>
      </c>
      <c r="AF558" s="121">
        <f t="shared" si="71"/>
        <v>0.87050138537618271</v>
      </c>
      <c r="AG558" s="186">
        <f t="shared" si="72"/>
        <v>71.986699408664919</v>
      </c>
    </row>
    <row r="559" spans="1:33" ht="29">
      <c r="A559" s="209" t="str">
        <f>'Master sheet'!A633</f>
        <v>West Aberdeenshire and Kincardine</v>
      </c>
      <c r="B559" s="142" t="str">
        <f>VLOOKUP('Master sheet'!A633,Westminster_Parliamentary_Const!$A$2:$C$651,2,FALSE)</f>
        <v>S14000058</v>
      </c>
      <c r="C559" s="120">
        <f>VLOOKUP(B559,'Master sheet'!$B$3:$Z$634,9,FALSE)</f>
        <v>5.7739551841525932E-2</v>
      </c>
      <c r="D559" s="121">
        <f>VLOOKUP(B559,'Master sheet'!$B$3:$Z$634,10,FALSE)</f>
        <v>-1.4671478832285043</v>
      </c>
      <c r="E559" s="120">
        <f>VLOOKUP(B559,'Master sheet'!$B$3:$Z$634,16,FALSE)</f>
        <v>0.66087152968101648</v>
      </c>
      <c r="F559" s="121">
        <f>VLOOKUP(B559,'Master sheet'!$B$3:$Z$634,17,FALSE)</f>
        <v>0.74221153591080835</v>
      </c>
      <c r="G559" s="120">
        <f>VLOOKUP(B559,'Master sheet'!$B$3:$Z$634,21,FALSE)</f>
        <v>0.14833333333333334</v>
      </c>
      <c r="H559" s="121">
        <f>VLOOKUP(B559,'Master sheet'!$B$3:$Z$634,22,FALSE)</f>
        <v>-0.44905445026113322</v>
      </c>
      <c r="I559" s="120">
        <f>VLOOKUP(B559,'Master sheet'!$B$3:$Z$634,24,FALSE)</f>
        <v>2.7402376910016901E-2</v>
      </c>
      <c r="J559" s="121">
        <f>-VLOOKUP(B559,'Master sheet'!$B$3:$Z$634,25,FALSE)</f>
        <v>-0.32584833033186683</v>
      </c>
      <c r="K559" s="185" t="str">
        <f>VLOOKUP(B559,RUC_PCON_2011_EN_LU!$A$2:$N$534,14)</f>
        <v>Urban with Significant Rural</v>
      </c>
      <c r="L559" s="185" t="str">
        <f>VLOOKUP(B559,'City and Town classifications'!$A$3:$G$634,4,FALSE)</f>
        <v>Village or smaller</v>
      </c>
      <c r="M559" s="188">
        <f t="shared" si="73"/>
        <v>3</v>
      </c>
      <c r="N559" s="188" t="str">
        <f>VLOOKUP(A559,'BRES data'!$A$11:$AB$643,28,FALSE)</f>
        <v>Very high</v>
      </c>
      <c r="O559" s="188" t="str">
        <f>IF(ISNUMBER(MATCH(A559,'Red Wall MP List'!$A$3:$A$52,0)),"Yes","No")</f>
        <v>No</v>
      </c>
      <c r="P559" s="121"/>
      <c r="Q559" s="121">
        <f t="shared" si="68"/>
        <v>-0.5488058902451779</v>
      </c>
      <c r="R559" s="121">
        <f t="shared" si="69"/>
        <v>0.71862863170820279</v>
      </c>
      <c r="S559" s="186">
        <f t="shared" si="74"/>
        <v>56.824575383609258</v>
      </c>
      <c r="T559" s="121"/>
      <c r="U559" s="121"/>
      <c r="V559" s="121"/>
      <c r="W559" s="121"/>
      <c r="X559" s="121"/>
      <c r="Y559" s="121"/>
      <c r="Z559" s="121"/>
      <c r="AA559" s="121"/>
      <c r="AB559" s="121"/>
      <c r="AC559" s="121"/>
      <c r="AD559" s="121"/>
      <c r="AE559" s="145">
        <f t="shared" si="70"/>
        <v>-0.37495978197767399</v>
      </c>
      <c r="AF559" s="121">
        <f t="shared" si="71"/>
        <v>0.83429330578286987</v>
      </c>
      <c r="AG559" s="186">
        <f t="shared" si="72"/>
        <v>68.992447836368527</v>
      </c>
    </row>
    <row r="560" spans="1:33">
      <c r="A560" s="209" t="str">
        <f>'Master sheet'!A427</f>
        <v>Gillingham and Rainham</v>
      </c>
      <c r="B560" s="142" t="str">
        <f>VLOOKUP('Master sheet'!A427,Westminster_Parliamentary_Const!$A$2:$C$651,2,FALSE)</f>
        <v>E14000711</v>
      </c>
      <c r="C560" s="120">
        <f>VLOOKUP(B560,'Master sheet'!$B$3:$Z$634,9,FALSE)</f>
        <v>7.7511895592919433E-2</v>
      </c>
      <c r="D560" s="121">
        <f>VLOOKUP(B560,'Master sheet'!$B$3:$Z$634,10,FALSE)</f>
        <v>-0.71980001749798583</v>
      </c>
      <c r="E560" s="120">
        <f>VLOOKUP(B560,'Master sheet'!$B$3:$Z$634,16,FALSE)</f>
        <v>0.38763608545262385</v>
      </c>
      <c r="F560" s="121">
        <f>VLOOKUP(B560,'Master sheet'!$B$3:$Z$634,17,FALSE)</f>
        <v>-0.16597332580585941</v>
      </c>
      <c r="G560" s="120">
        <f>VLOOKUP(B560,'Master sheet'!$B$3:$Z$634,21,FALSE)</f>
        <v>0.15325077399380804</v>
      </c>
      <c r="H560" s="121">
        <f>VLOOKUP(B560,'Master sheet'!$B$3:$Z$634,22,FALSE)</f>
        <v>-0.30833126260220123</v>
      </c>
      <c r="I560" s="120">
        <f>VLOOKUP(B560,'Master sheet'!$B$3:$Z$634,24,FALSE)</f>
        <v>3.0861259511089534E-2</v>
      </c>
      <c r="J560" s="121">
        <f>-VLOOKUP(B560,'Master sheet'!$B$3:$Z$634,25,FALSE)</f>
        <v>-0.6900801868197125</v>
      </c>
      <c r="K560" s="185" t="str">
        <f>VLOOKUP(B560,RUC_PCON_2011_EN_LU!$A$2:$N$534,14)</f>
        <v>Predominantly Urban</v>
      </c>
      <c r="L560" s="185" t="str">
        <f>VLOOKUP(B560,'City and Town classifications'!$A$3:$G$634,4,FALSE)</f>
        <v>Large Town</v>
      </c>
      <c r="M560" s="188">
        <f t="shared" si="73"/>
        <v>3</v>
      </c>
      <c r="N560" s="188" t="str">
        <f>VLOOKUP(A560,'BRES data'!$A$11:$AB$643,28,FALSE)</f>
        <v>Mid</v>
      </c>
      <c r="O560" s="188" t="str">
        <f>IF(ISNUMBER(MATCH(A560,'Red Wall MP List'!$A$3:$A$52,0)),"Yes","No")</f>
        <v>No</v>
      </c>
      <c r="P560" s="121"/>
      <c r="Q560" s="121">
        <f t="shared" si="68"/>
        <v>-0.54901083284057617</v>
      </c>
      <c r="R560" s="121">
        <f t="shared" si="69"/>
        <v>0.71842368911280452</v>
      </c>
      <c r="S560" s="186">
        <f t="shared" si="74"/>
        <v>56.80836982840637</v>
      </c>
      <c r="T560" s="121"/>
      <c r="U560" s="121"/>
      <c r="V560" s="121"/>
      <c r="W560" s="121"/>
      <c r="X560" s="121"/>
      <c r="Y560" s="121"/>
      <c r="Z560" s="121"/>
      <c r="AA560" s="121"/>
      <c r="AB560" s="121"/>
      <c r="AC560" s="121"/>
      <c r="AD560" s="121"/>
      <c r="AE560" s="145">
        <f t="shared" si="70"/>
        <v>-0.47104619818143978</v>
      </c>
      <c r="AF560" s="121">
        <f t="shared" si="71"/>
        <v>0.73820688957910408</v>
      </c>
      <c r="AG560" s="186">
        <f t="shared" si="72"/>
        <v>61.046516816939715</v>
      </c>
    </row>
    <row r="561" spans="1:33" ht="29">
      <c r="A561" s="209" t="str">
        <f>'Master sheet'!A596</f>
        <v>East Renfrewshire</v>
      </c>
      <c r="B561" s="142" t="str">
        <f>VLOOKUP('Master sheet'!A596,Westminster_Parliamentary_Const!$A$2:$C$651,2,FALSE)</f>
        <v>S14000021</v>
      </c>
      <c r="C561" s="120">
        <f>VLOOKUP(B561,'Master sheet'!$B$3:$Z$634,9,FALSE)</f>
        <v>7.5194890864334785E-2</v>
      </c>
      <c r="D561" s="121">
        <f>VLOOKUP(B561,'Master sheet'!$B$3:$Z$634,10,FALSE)</f>
        <v>-0.80737732045040989</v>
      </c>
      <c r="E561" s="120">
        <f>VLOOKUP(B561,'Master sheet'!$B$3:$Z$634,16,FALSE)</f>
        <v>0.57795632802169516</v>
      </c>
      <c r="F561" s="121">
        <f>VLOOKUP(B561,'Master sheet'!$B$3:$Z$634,17,FALSE)</f>
        <v>0.46661650406627037</v>
      </c>
      <c r="G561" s="120">
        <f>VLOOKUP(B561,'Master sheet'!$B$3:$Z$634,21,FALSE)</f>
        <v>0.14680483592400692</v>
      </c>
      <c r="H561" s="121">
        <f>VLOOKUP(B561,'Master sheet'!$B$3:$Z$634,22,FALSE)</f>
        <v>-0.49279570564581332</v>
      </c>
      <c r="I561" s="120">
        <f>VLOOKUP(B561,'Master sheet'!$B$3:$Z$634,24,FALSE)</f>
        <v>3.2163661581137371E-2</v>
      </c>
      <c r="J561" s="121">
        <f>-VLOOKUP(B561,'Master sheet'!$B$3:$Z$634,25,FALSE)</f>
        <v>-0.82722746198887498</v>
      </c>
      <c r="K561" s="185" t="str">
        <f>VLOOKUP(B561,RUC_PCON_2011_EN_LU!$A$2:$N$534,14)</f>
        <v>Urban with Significant Rural</v>
      </c>
      <c r="L561" s="185" t="str">
        <f>VLOOKUP(B561,'City and Town classifications'!$A$3:$G$634,4,FALSE)</f>
        <v>Small Town in Conurbation</v>
      </c>
      <c r="M561" s="188">
        <f t="shared" si="73"/>
        <v>3</v>
      </c>
      <c r="N561" s="188" t="str">
        <f>VLOOKUP(A561,'BRES data'!$A$11:$AB$643,28,FALSE)</f>
        <v>Mid</v>
      </c>
      <c r="O561" s="188" t="str">
        <f>IF(ISNUMBER(MATCH(A561,'Red Wall MP List'!$A$3:$A$52,0)),"Yes","No")</f>
        <v>No</v>
      </c>
      <c r="P561" s="121"/>
      <c r="Q561" s="121">
        <f t="shared" si="68"/>
        <v>-0.54923146107635212</v>
      </c>
      <c r="R561" s="121">
        <f t="shared" si="69"/>
        <v>0.71820306087702857</v>
      </c>
      <c r="S561" s="186">
        <f t="shared" si="74"/>
        <v>56.790923952661331</v>
      </c>
      <c r="T561" s="121"/>
      <c r="U561" s="121"/>
      <c r="V561" s="121"/>
      <c r="W561" s="121"/>
      <c r="X561" s="121"/>
      <c r="Y561" s="121"/>
      <c r="Z561" s="121"/>
      <c r="AA561" s="121"/>
      <c r="AB561" s="121"/>
      <c r="AC561" s="121"/>
      <c r="AD561" s="121"/>
      <c r="AE561" s="145">
        <f t="shared" si="70"/>
        <v>-0.41519599600470691</v>
      </c>
      <c r="AF561" s="121">
        <f t="shared" si="71"/>
        <v>0.79405709175583694</v>
      </c>
      <c r="AG561" s="186">
        <f t="shared" si="72"/>
        <v>65.665086969211444</v>
      </c>
    </row>
    <row r="562" spans="1:33">
      <c r="A562" s="209" t="str">
        <f>'Master sheet'!A467</f>
        <v>Southampton, Test</v>
      </c>
      <c r="B562" s="142" t="str">
        <f>VLOOKUP('Master sheet'!A467,Westminster_Parliamentary_Const!$A$2:$C$651,2,FALSE)</f>
        <v>E14000956</v>
      </c>
      <c r="C562" s="120">
        <f>VLOOKUP(B562,'Master sheet'!$B$3:$Z$634,9,FALSE)</f>
        <v>0.1103685520450815</v>
      </c>
      <c r="D562" s="121">
        <f>VLOOKUP(B562,'Master sheet'!$B$3:$Z$634,10,FALSE)</f>
        <v>0.5221039461043866</v>
      </c>
      <c r="E562" s="120">
        <f>VLOOKUP(B562,'Master sheet'!$B$3:$Z$634,16,FALSE)</f>
        <v>7.291128865929393E-2</v>
      </c>
      <c r="F562" s="121">
        <f>VLOOKUP(B562,'Master sheet'!$B$3:$Z$634,17,FALSE)</f>
        <v>-1.2120612404310129</v>
      </c>
      <c r="G562" s="120">
        <f>VLOOKUP(B562,'Master sheet'!$B$3:$Z$634,21,FALSE)</f>
        <v>0.1415929203539823</v>
      </c>
      <c r="H562" s="121">
        <f>VLOOKUP(B562,'Master sheet'!$B$3:$Z$634,22,FALSE)</f>
        <v>-0.64194592899640546</v>
      </c>
      <c r="I562" s="120">
        <f>VLOOKUP(B562,'Master sheet'!$B$3:$Z$634,24,FALSE)</f>
        <v>3.6202087682672301E-2</v>
      </c>
      <c r="J562" s="121">
        <f>-VLOOKUP(B562,'Master sheet'!$B$3:$Z$634,25,FALSE)</f>
        <v>-1.2524871790416867</v>
      </c>
      <c r="K562" s="185" t="str">
        <f>VLOOKUP(B562,RUC_PCON_2011_EN_LU!$A$2:$N$534,14)</f>
        <v>Predominantly Urban</v>
      </c>
      <c r="L562" s="185" t="str">
        <f>VLOOKUP(B562,'City and Town classifications'!$A$3:$G$634,4,FALSE)</f>
        <v>Other City</v>
      </c>
      <c r="M562" s="188">
        <f t="shared" si="73"/>
        <v>2</v>
      </c>
      <c r="N562" s="188" t="str">
        <f>VLOOKUP(A562,'BRES data'!$A$11:$AB$643,28,FALSE)</f>
        <v>Very low</v>
      </c>
      <c r="O562" s="188" t="str">
        <f>IF(ISNUMBER(MATCH(A562,'Red Wall MP List'!$A$3:$A$52,0)),"Yes","No")</f>
        <v>No</v>
      </c>
      <c r="P562" s="121"/>
      <c r="Q562" s="121">
        <f t="shared" si="68"/>
        <v>-0.55246227255033642</v>
      </c>
      <c r="R562" s="121">
        <f t="shared" si="69"/>
        <v>0.71497224940304427</v>
      </c>
      <c r="S562" s="186">
        <f t="shared" si="74"/>
        <v>56.535451957735042</v>
      </c>
      <c r="T562" s="121"/>
      <c r="U562" s="121"/>
      <c r="V562" s="121"/>
      <c r="W562" s="121"/>
      <c r="X562" s="121"/>
      <c r="Y562" s="121"/>
      <c r="Z562" s="121"/>
      <c r="AA562" s="121"/>
      <c r="AB562" s="121"/>
      <c r="AC562" s="121"/>
      <c r="AD562" s="121"/>
      <c r="AE562" s="145">
        <f t="shared" si="70"/>
        <v>-0.6460976005911796</v>
      </c>
      <c r="AF562" s="121">
        <f t="shared" si="71"/>
        <v>0.56315548716936425</v>
      </c>
      <c r="AG562" s="186">
        <f t="shared" si="72"/>
        <v>46.570522983926381</v>
      </c>
    </row>
    <row r="563" spans="1:33">
      <c r="A563" s="209" t="str">
        <f>'Master sheet'!A441</f>
        <v>Mid Sussex</v>
      </c>
      <c r="B563" s="142" t="str">
        <f>VLOOKUP('Master sheet'!A441,Westminster_Parliamentary_Const!$A$2:$C$651,2,FALSE)</f>
        <v>E14000817</v>
      </c>
      <c r="C563" s="120">
        <f>VLOOKUP(B563,'Master sheet'!$B$3:$Z$634,9,FALSE)</f>
        <v>5.5092354626128819E-2</v>
      </c>
      <c r="D563" s="121">
        <f>VLOOKUP(B563,'Master sheet'!$B$3:$Z$634,10,FALSE)</f>
        <v>-1.5672056818369962</v>
      </c>
      <c r="E563" s="120">
        <f>VLOOKUP(B563,'Master sheet'!$B$3:$Z$634,16,FALSE)</f>
        <v>0.4830906771093168</v>
      </c>
      <c r="F563" s="121">
        <f>VLOOKUP(B563,'Master sheet'!$B$3:$Z$634,17,FALSE)</f>
        <v>0.15130035502557659</v>
      </c>
      <c r="G563" s="120">
        <f>VLOOKUP(B563,'Master sheet'!$B$3:$Z$634,21,FALSE)</f>
        <v>0.17621776504297995</v>
      </c>
      <c r="H563" s="121">
        <f>VLOOKUP(B563,'Master sheet'!$B$3:$Z$634,22,FALSE)</f>
        <v>0.34891880191848279</v>
      </c>
      <c r="I563" s="120">
        <f>VLOOKUP(B563,'Master sheet'!$B$3:$Z$634,24,FALSE)</f>
        <v>2.7683127572016408E-2</v>
      </c>
      <c r="J563" s="121">
        <f>-VLOOKUP(B563,'Master sheet'!$B$3:$Z$634,25,FALSE)</f>
        <v>-0.35541230998198875</v>
      </c>
      <c r="K563" s="185" t="str">
        <f>VLOOKUP(B563,RUC_PCON_2011_EN_LU!$A$2:$N$534,14)</f>
        <v>Predominantly Urban</v>
      </c>
      <c r="L563" s="185" t="str">
        <f>VLOOKUP(B563,'City and Town classifications'!$A$3:$G$634,4,FALSE)</f>
        <v>Medium Town</v>
      </c>
      <c r="M563" s="188">
        <f t="shared" si="73"/>
        <v>3</v>
      </c>
      <c r="N563" s="188" t="str">
        <f>VLOOKUP(A563,'BRES data'!$A$11:$AB$643,28,FALSE)</f>
        <v>Low</v>
      </c>
      <c r="O563" s="188" t="str">
        <f>IF(ISNUMBER(MATCH(A563,'Red Wall MP List'!$A$3:$A$52,0)),"Yes","No")</f>
        <v>No</v>
      </c>
      <c r="P563" s="121"/>
      <c r="Q563" s="121">
        <f t="shared" si="68"/>
        <v>-0.55750280444898503</v>
      </c>
      <c r="R563" s="121">
        <f t="shared" si="69"/>
        <v>0.70993171750439565</v>
      </c>
      <c r="S563" s="186">
        <f t="shared" si="74"/>
        <v>56.136878797398516</v>
      </c>
      <c r="T563" s="121"/>
      <c r="U563" s="121"/>
      <c r="V563" s="121"/>
      <c r="W563" s="121"/>
      <c r="X563" s="121"/>
      <c r="Y563" s="121"/>
      <c r="Z563" s="121"/>
      <c r="AA563" s="121"/>
      <c r="AB563" s="121"/>
      <c r="AC563" s="121"/>
      <c r="AD563" s="121"/>
      <c r="AE563" s="145">
        <f t="shared" si="70"/>
        <v>-0.35559970871873142</v>
      </c>
      <c r="AF563" s="121">
        <f t="shared" si="71"/>
        <v>0.85365337904181238</v>
      </c>
      <c r="AG563" s="186">
        <f t="shared" si="72"/>
        <v>70.59344215715177</v>
      </c>
    </row>
    <row r="564" spans="1:33">
      <c r="A564" s="209" t="str">
        <f>'Master sheet'!A395</f>
        <v>Westminster North</v>
      </c>
      <c r="B564" s="142" t="str">
        <f>VLOOKUP('Master sheet'!A395,Westminster_Parliamentary_Const!$A$2:$C$651,2,FALSE)</f>
        <v>E14001036</v>
      </c>
      <c r="C564" s="120">
        <f>VLOOKUP(B564,'Master sheet'!$B$3:$Z$634,9,FALSE)</f>
        <v>7.0446413037693806E-2</v>
      </c>
      <c r="D564" s="121">
        <f>VLOOKUP(B564,'Master sheet'!$B$3:$Z$634,10,FALSE)</f>
        <v>-0.98685856019765628</v>
      </c>
      <c r="E564" s="120">
        <f>VLOOKUP(B564,'Master sheet'!$B$3:$Z$634,16,FALSE)</f>
        <v>1.1960151695573162</v>
      </c>
      <c r="F564" s="121">
        <f>VLOOKUP(B564,'Master sheet'!$B$3:$Z$634,17,FALSE)</f>
        <v>2.5209315477016836</v>
      </c>
      <c r="G564" s="120">
        <f>VLOOKUP(B564,'Master sheet'!$B$3:$Z$634,21,FALSE)</f>
        <v>0.14993646759847523</v>
      </c>
      <c r="H564" s="121">
        <f>VLOOKUP(B564,'Master sheet'!$B$3:$Z$634,22,FALSE)</f>
        <v>-0.40317730000910595</v>
      </c>
      <c r="I564" s="120">
        <f>VLOOKUP(B564,'Master sheet'!$B$3:$Z$634,24,FALSE)</f>
        <v>4.0947984688133321E-2</v>
      </c>
      <c r="J564" s="121">
        <f>-VLOOKUP(B564,'Master sheet'!$B$3:$Z$634,25,FALSE)</f>
        <v>-1.7522459382615334</v>
      </c>
      <c r="K564" s="185" t="str">
        <f>VLOOKUP(B564,RUC_PCON_2011_EN_LU!$A$2:$N$534,14)</f>
        <v>Predominantly Urban</v>
      </c>
      <c r="L564" s="185" t="str">
        <f>VLOOKUP(B564,'City and Town classifications'!$A$3:$G$634,4,FALSE)</f>
        <v>Core City (London)</v>
      </c>
      <c r="M564" s="188">
        <f t="shared" si="73"/>
        <v>1</v>
      </c>
      <c r="N564" s="188" t="str">
        <f>VLOOKUP(A564,'BRES data'!$A$11:$AB$643,28,FALSE)</f>
        <v>Low</v>
      </c>
      <c r="O564" s="188" t="str">
        <f>IF(ISNUMBER(MATCH(A564,'Red Wall MP List'!$A$3:$A$52,0)),"Yes","No")</f>
        <v>No</v>
      </c>
      <c r="P564" s="121"/>
      <c r="Q564" s="121">
        <f t="shared" si="68"/>
        <v>-0.56007579153763365</v>
      </c>
      <c r="R564" s="121">
        <f t="shared" si="69"/>
        <v>0.70735873041574704</v>
      </c>
      <c r="S564" s="186">
        <f t="shared" si="74"/>
        <v>55.933423365303604</v>
      </c>
      <c r="T564" s="121"/>
      <c r="U564" s="121"/>
      <c r="V564" s="121"/>
      <c r="W564" s="121"/>
      <c r="X564" s="121"/>
      <c r="Y564" s="121"/>
      <c r="Z564" s="121"/>
      <c r="AA564" s="121"/>
      <c r="AB564" s="121"/>
      <c r="AC564" s="121"/>
      <c r="AD564" s="121"/>
      <c r="AE564" s="145">
        <f t="shared" si="70"/>
        <v>-0.155337562691653</v>
      </c>
      <c r="AF564" s="121">
        <f t="shared" si="71"/>
        <v>1.053915525068891</v>
      </c>
      <c r="AG564" s="186">
        <f t="shared" si="72"/>
        <v>87.154255443802171</v>
      </c>
    </row>
    <row r="565" spans="1:33">
      <c r="A565" s="209" t="str">
        <f>'Master sheet'!A456</f>
        <v>Reading West</v>
      </c>
      <c r="B565" s="142" t="str">
        <f>VLOOKUP('Master sheet'!A456,Westminster_Parliamentary_Const!$A$2:$C$651,2,FALSE)</f>
        <v>E14000890</v>
      </c>
      <c r="C565" s="120">
        <f>VLOOKUP(B565,'Master sheet'!$B$3:$Z$634,9,FALSE)</f>
        <v>9.1293326927542245E-2</v>
      </c>
      <c r="D565" s="121">
        <f>VLOOKUP(B565,'Master sheet'!$B$3:$Z$634,10,FALSE)</f>
        <v>-0.19889448277015845</v>
      </c>
      <c r="E565" s="120">
        <f>VLOOKUP(B565,'Master sheet'!$B$3:$Z$634,16,FALSE)</f>
        <v>0.32590167031680128</v>
      </c>
      <c r="F565" s="121">
        <f>VLOOKUP(B565,'Master sheet'!$B$3:$Z$634,17,FALSE)</f>
        <v>-0.37116728016860889</v>
      </c>
      <c r="G565" s="120">
        <f>VLOOKUP(B565,'Master sheet'!$B$3:$Z$634,21,FALSE)</f>
        <v>0.17787742899850523</v>
      </c>
      <c r="H565" s="121">
        <f>VLOOKUP(B565,'Master sheet'!$B$3:$Z$634,22,FALSE)</f>
        <v>0.39641367138206324</v>
      </c>
      <c r="I565" s="120">
        <f>VLOOKUP(B565,'Master sheet'!$B$3:$Z$634,24,FALSE)</f>
        <v>3.8698023786103874E-2</v>
      </c>
      <c r="J565" s="121">
        <f>-VLOOKUP(B565,'Master sheet'!$B$3:$Z$634,25,FALSE)</f>
        <v>-1.515317562572484</v>
      </c>
      <c r="K565" s="185" t="str">
        <f>VLOOKUP(B565,RUC_PCON_2011_EN_LU!$A$2:$N$534,14)</f>
        <v>Predominantly Urban</v>
      </c>
      <c r="L565" s="185" t="str">
        <f>VLOOKUP(B565,'City and Town classifications'!$A$3:$G$634,4,FALSE)</f>
        <v>Other City</v>
      </c>
      <c r="M565" s="188">
        <f t="shared" si="73"/>
        <v>2</v>
      </c>
      <c r="N565" s="188" t="str">
        <f>VLOOKUP(A565,'BRES data'!$A$11:$AB$643,28,FALSE)</f>
        <v>Very low</v>
      </c>
      <c r="O565" s="188" t="str">
        <f>IF(ISNUMBER(MATCH(A565,'Red Wall MP List'!$A$3:$A$52,0)),"Yes","No")</f>
        <v>No</v>
      </c>
      <c r="P565" s="121"/>
      <c r="Q565" s="121">
        <f t="shared" si="68"/>
        <v>-0.56719628324530513</v>
      </c>
      <c r="R565" s="121">
        <f t="shared" si="69"/>
        <v>0.70023823870807556</v>
      </c>
      <c r="S565" s="186">
        <f t="shared" si="74"/>
        <v>55.37038023014609</v>
      </c>
      <c r="T565" s="121"/>
      <c r="U565" s="121"/>
      <c r="V565" s="121"/>
      <c r="W565" s="121"/>
      <c r="X565" s="121"/>
      <c r="Y565" s="121"/>
      <c r="Z565" s="121"/>
      <c r="AA565" s="121"/>
      <c r="AB565" s="121"/>
      <c r="AC565" s="121"/>
      <c r="AD565" s="121"/>
      <c r="AE565" s="145">
        <f t="shared" si="70"/>
        <v>-0.42224141353229699</v>
      </c>
      <c r="AF565" s="121">
        <f t="shared" si="71"/>
        <v>0.78701167422824692</v>
      </c>
      <c r="AG565" s="186">
        <f t="shared" si="72"/>
        <v>65.082461413080949</v>
      </c>
    </row>
    <row r="566" spans="1:33" ht="29">
      <c r="A566" s="209" t="str">
        <f>'Master sheet'!A7</f>
        <v>City of Durham</v>
      </c>
      <c r="B566" s="142" t="str">
        <f>VLOOKUP('Master sheet'!A7,Westminster_Parliamentary_Const!$A$2:$C$651,2,FALSE)</f>
        <v>E14000641</v>
      </c>
      <c r="C566" s="120">
        <f>VLOOKUP(B566,'Master sheet'!$B$3:$Z$634,9,FALSE)</f>
        <v>9.4938356164383564E-2</v>
      </c>
      <c r="D566" s="121">
        <f>VLOOKUP(B566,'Master sheet'!$B$3:$Z$634,10,FALSE)</f>
        <v>-6.112099193214323E-2</v>
      </c>
      <c r="E566" s="120">
        <f>VLOOKUP(B566,'Master sheet'!$B$3:$Z$634,16,FALSE)</f>
        <v>0.15678657810709634</v>
      </c>
      <c r="F566" s="121">
        <f>VLOOKUP(B566,'Master sheet'!$B$3:$Z$634,17,FALSE)</f>
        <v>-0.93327505160506696</v>
      </c>
      <c r="G566" s="120">
        <f>VLOOKUP(B566,'Master sheet'!$B$3:$Z$634,21,FALSE)</f>
        <v>0.10312499999999999</v>
      </c>
      <c r="H566" s="121">
        <f>VLOOKUP(B566,'Master sheet'!$B$3:$Z$634,22,FALSE)</f>
        <v>-1.7427885722708714</v>
      </c>
      <c r="I566" s="120">
        <f>VLOOKUP(B566,'Master sheet'!$B$3:$Z$634,24,FALSE)</f>
        <v>2.7237824760702578E-2</v>
      </c>
      <c r="J566" s="121">
        <f>-VLOOKUP(B566,'Master sheet'!$B$3:$Z$634,25,FALSE)</f>
        <v>-0.30852044102587112</v>
      </c>
      <c r="K566" s="185" t="str">
        <f>VLOOKUP(B566,RUC_PCON_2011_EN_LU!$A$2:$N$534,14)</f>
        <v>Urban with Significant Rural</v>
      </c>
      <c r="L566" s="185" t="str">
        <f>VLOOKUP(B566,'City and Town classifications'!$A$3:$G$634,4,FALSE)</f>
        <v>Medium Town</v>
      </c>
      <c r="M566" s="188">
        <f t="shared" si="73"/>
        <v>3</v>
      </c>
      <c r="N566" s="188" t="str">
        <f>VLOOKUP(A566,'BRES data'!$A$11:$AB$643,28,FALSE)</f>
        <v>Low</v>
      </c>
      <c r="O566" s="188" t="str">
        <f>IF(ISNUMBER(MATCH(A566,'Red Wall MP List'!$A$3:$A$52,0)),"Yes","No")</f>
        <v>No</v>
      </c>
      <c r="P566" s="121"/>
      <c r="Q566" s="121">
        <f t="shared" si="68"/>
        <v>-0.56922441496532783</v>
      </c>
      <c r="R566" s="121">
        <f t="shared" si="69"/>
        <v>0.69821010698805286</v>
      </c>
      <c r="S566" s="186">
        <f t="shared" si="74"/>
        <v>55.210008490519783</v>
      </c>
      <c r="T566" s="121"/>
      <c r="U566" s="121"/>
      <c r="V566" s="121"/>
      <c r="W566" s="121"/>
      <c r="X566" s="121"/>
      <c r="Y566" s="121"/>
      <c r="Z566" s="121"/>
      <c r="AA566" s="121"/>
      <c r="AB566" s="121"/>
      <c r="AC566" s="121"/>
      <c r="AD566" s="121"/>
      <c r="AE566" s="145">
        <f t="shared" si="70"/>
        <v>-0.76142626420848813</v>
      </c>
      <c r="AF566" s="121">
        <f t="shared" si="71"/>
        <v>0.44782682355205572</v>
      </c>
      <c r="AG566" s="186">
        <f t="shared" si="72"/>
        <v>37.033341331499145</v>
      </c>
    </row>
    <row r="567" spans="1:33" ht="29">
      <c r="A567" s="209" t="str">
        <f>'Master sheet'!A577</f>
        <v>Aberdeen South</v>
      </c>
      <c r="B567" s="142" t="str">
        <f>VLOOKUP('Master sheet'!A577,Westminster_Parliamentary_Const!$A$2:$C$651,2,FALSE)</f>
        <v>S14000002</v>
      </c>
      <c r="C567" s="120">
        <f>VLOOKUP(B567,'Master sheet'!$B$3:$Z$634,9,FALSE)</f>
        <v>7.9144045593977322E-2</v>
      </c>
      <c r="D567" s="121">
        <f>VLOOKUP(B567,'Master sheet'!$B$3:$Z$634,10,FALSE)</f>
        <v>-0.65810860472570343</v>
      </c>
      <c r="E567" s="120">
        <f>VLOOKUP(B567,'Master sheet'!$B$3:$Z$634,16,FALSE)</f>
        <v>0.7872217681680197</v>
      </c>
      <c r="F567" s="121">
        <f>VLOOKUP(B567,'Master sheet'!$B$3:$Z$634,17,FALSE)</f>
        <v>1.1621767208531764</v>
      </c>
      <c r="G567" s="120">
        <f>VLOOKUP(B567,'Master sheet'!$B$3:$Z$634,21,FALSE)</f>
        <v>0.125</v>
      </c>
      <c r="H567" s="121">
        <f>VLOOKUP(B567,'Master sheet'!$B$3:$Z$634,22,FALSE)</f>
        <v>-1.1167881906532562</v>
      </c>
      <c r="I567" s="120">
        <f>VLOOKUP(B567,'Master sheet'!$B$3:$Z$634,24,FALSE)</f>
        <v>3.4517572944297026E-2</v>
      </c>
      <c r="J567" s="121">
        <f>-VLOOKUP(B567,'Master sheet'!$B$3:$Z$634,25,FALSE)</f>
        <v>-1.0751021674054735</v>
      </c>
      <c r="K567" s="185" t="str">
        <f>VLOOKUP(B567,RUC_PCON_2011_EN_LU!$A$2:$N$534,14)</f>
        <v>Urban with Significant Rural</v>
      </c>
      <c r="L567" s="185" t="str">
        <f>VLOOKUP(B567,'City and Town classifications'!$A$3:$G$634,4,FALSE)</f>
        <v>Other City</v>
      </c>
      <c r="M567" s="188">
        <f t="shared" si="73"/>
        <v>2</v>
      </c>
      <c r="N567" s="188" t="str">
        <f>VLOOKUP(A567,'BRES data'!$A$11:$AB$643,28,FALSE)</f>
        <v>High</v>
      </c>
      <c r="O567" s="188" t="str">
        <f>IF(ISNUMBER(MATCH(A567,'Red Wall MP List'!$A$3:$A$52,0)),"Yes","No")</f>
        <v>No</v>
      </c>
      <c r="P567" s="121"/>
      <c r="Q567" s="121">
        <f t="shared" si="68"/>
        <v>-0.57017216901040557</v>
      </c>
      <c r="R567" s="121">
        <f t="shared" si="69"/>
        <v>0.69726235294297512</v>
      </c>
      <c r="S567" s="186">
        <f t="shared" si="74"/>
        <v>55.135066136703983</v>
      </c>
      <c r="T567" s="121"/>
      <c r="U567" s="121"/>
      <c r="V567" s="121"/>
      <c r="W567" s="121"/>
      <c r="X567" s="121"/>
      <c r="Y567" s="121"/>
      <c r="Z567" s="121"/>
      <c r="AA567" s="121"/>
      <c r="AB567" s="121"/>
      <c r="AC567" s="121"/>
      <c r="AD567" s="121"/>
      <c r="AE567" s="145">
        <f t="shared" si="70"/>
        <v>-0.42195556048281418</v>
      </c>
      <c r="AF567" s="121">
        <f t="shared" si="71"/>
        <v>0.78729752727772961</v>
      </c>
      <c r="AG567" s="186">
        <f t="shared" si="72"/>
        <v>65.106100223878798</v>
      </c>
    </row>
    <row r="568" spans="1:33">
      <c r="A568" s="209" t="str">
        <f>'Master sheet'!A339</f>
        <v>Cities of London and Westminster</v>
      </c>
      <c r="B568" s="142" t="str">
        <f>VLOOKUP('Master sheet'!A339,Westminster_Parliamentary_Const!$A$2:$C$651,2,FALSE)</f>
        <v>E14000639</v>
      </c>
      <c r="C568" s="120">
        <f>VLOOKUP(B568,'Master sheet'!$B$3:$Z$634,9,FALSE)</f>
        <v>8.6653826373147974E-2</v>
      </c>
      <c r="D568" s="121">
        <f>VLOOKUP(B568,'Master sheet'!$B$3:$Z$634,10,FALSE)</f>
        <v>-0.3742566391729748</v>
      </c>
      <c r="E568" s="120">
        <f>VLOOKUP(B568,'Master sheet'!$B$3:$Z$634,16,FALSE)</f>
        <v>0.85854134822654826</v>
      </c>
      <c r="F568" s="121">
        <f>VLOOKUP(B568,'Master sheet'!$B$3:$Z$634,17,FALSE)</f>
        <v>1.3992300180052266</v>
      </c>
      <c r="G568" s="120">
        <f>VLOOKUP(B568,'Master sheet'!$B$3:$Z$634,21,FALSE)</f>
        <v>0.10208126858275521</v>
      </c>
      <c r="H568" s="121">
        <f>VLOOKUP(B568,'Master sheet'!$B$3:$Z$634,22,FALSE)</f>
        <v>-1.7726572015509412</v>
      </c>
      <c r="I568" s="120">
        <f>VLOOKUP(B568,'Master sheet'!$B$3:$Z$634,24,FALSE)</f>
        <v>3.5313410206280205E-2</v>
      </c>
      <c r="J568" s="121">
        <f>-VLOOKUP(B568,'Master sheet'!$B$3:$Z$634,25,FALSE)</f>
        <v>-1.1589064813490708</v>
      </c>
      <c r="K568" s="185" t="str">
        <f>VLOOKUP(B568,RUC_PCON_2011_EN_LU!$A$2:$N$534,14)</f>
        <v>Predominantly Urban</v>
      </c>
      <c r="L568" s="185" t="str">
        <f>VLOOKUP(B568,'City and Town classifications'!$A$3:$G$634,4,FALSE)</f>
        <v>Core City (London)</v>
      </c>
      <c r="M568" s="188">
        <f t="shared" si="73"/>
        <v>1</v>
      </c>
      <c r="N568" s="188" t="str">
        <f>VLOOKUP(A568,'BRES data'!$A$11:$AB$643,28,FALSE)</f>
        <v>Low</v>
      </c>
      <c r="O568" s="188" t="str">
        <f>IF(ISNUMBER(MATCH(A568,'Red Wall MP List'!$A$3:$A$52,0)),"Yes","No")</f>
        <v>No</v>
      </c>
      <c r="P568" s="121"/>
      <c r="Q568" s="121">
        <f t="shared" si="68"/>
        <v>-0.57329223743163427</v>
      </c>
      <c r="R568" s="121">
        <f t="shared" si="69"/>
        <v>0.69414228452174642</v>
      </c>
      <c r="S568" s="186">
        <f t="shared" si="74"/>
        <v>54.88835099708772</v>
      </c>
      <c r="T568" s="121"/>
      <c r="U568" s="121"/>
      <c r="V568" s="121"/>
      <c r="W568" s="121"/>
      <c r="X568" s="121"/>
      <c r="Y568" s="121"/>
      <c r="Z568" s="121"/>
      <c r="AA568" s="121"/>
      <c r="AB568" s="121"/>
      <c r="AC568" s="121"/>
      <c r="AD568" s="121"/>
      <c r="AE568" s="145">
        <f t="shared" si="70"/>
        <v>-0.47664757601694002</v>
      </c>
      <c r="AF568" s="121">
        <f t="shared" si="71"/>
        <v>0.73260551174360389</v>
      </c>
      <c r="AG568" s="186">
        <f t="shared" si="72"/>
        <v>60.583307097469529</v>
      </c>
    </row>
    <row r="569" spans="1:33">
      <c r="A569" s="209" t="str">
        <f>'Master sheet'!A481</f>
        <v>Bath</v>
      </c>
      <c r="B569" s="142" t="str">
        <f>VLOOKUP('Master sheet'!A481,Westminster_Parliamentary_Const!$A$2:$C$651,2,FALSE)</f>
        <v>E14000547</v>
      </c>
      <c r="C569" s="120">
        <f>VLOOKUP(B569,'Master sheet'!$B$3:$Z$634,9,FALSE)</f>
        <v>9.1953257305809513E-2</v>
      </c>
      <c r="D569" s="121">
        <f>VLOOKUP(B569,'Master sheet'!$B$3:$Z$634,10,FALSE)</f>
        <v>-0.17395067408819492</v>
      </c>
      <c r="E569" s="120">
        <f>VLOOKUP(B569,'Master sheet'!$B$3:$Z$634,16,FALSE)</f>
        <v>0.22067246186979403</v>
      </c>
      <c r="F569" s="121">
        <f>VLOOKUP(B569,'Master sheet'!$B$3:$Z$634,17,FALSE)</f>
        <v>-0.72093000729897516</v>
      </c>
      <c r="G569" s="120">
        <f>VLOOKUP(B569,'Master sheet'!$B$3:$Z$634,21,FALSE)</f>
        <v>0.15220700152207001</v>
      </c>
      <c r="H569" s="121">
        <f>VLOOKUP(B569,'Master sheet'!$B$3:$Z$634,22,FALSE)</f>
        <v>-0.33820106674528561</v>
      </c>
      <c r="I569" s="120">
        <f>VLOOKUP(B569,'Master sheet'!$B$3:$Z$634,24,FALSE)</f>
        <v>3.4006899950714597E-2</v>
      </c>
      <c r="J569" s="121">
        <f>-VLOOKUP(B569,'Master sheet'!$B$3:$Z$634,25,FALSE)</f>
        <v>-1.0213266005640167</v>
      </c>
      <c r="K569" s="185" t="str">
        <f>VLOOKUP(B569,RUC_PCON_2011_EN_LU!$A$2:$N$534,14)</f>
        <v>Predominantly Urban</v>
      </c>
      <c r="L569" s="185" t="str">
        <f>VLOOKUP(B569,'City and Town classifications'!$A$3:$G$634,4,FALSE)</f>
        <v>Large Town</v>
      </c>
      <c r="M569" s="188">
        <f t="shared" si="73"/>
        <v>3</v>
      </c>
      <c r="N569" s="188" t="str">
        <f>VLOOKUP(A569,'BRES data'!$A$11:$AB$643,28,FALSE)</f>
        <v>Low</v>
      </c>
      <c r="O569" s="188" t="str">
        <f>IF(ISNUMBER(MATCH(A569,'Red Wall MP List'!$A$3:$A$52,0)),"Yes","No")</f>
        <v>No</v>
      </c>
      <c r="P569" s="121"/>
      <c r="Q569" s="121">
        <f t="shared" si="68"/>
        <v>-0.57494760389144728</v>
      </c>
      <c r="R569" s="121">
        <f t="shared" si="69"/>
        <v>0.69248691806193341</v>
      </c>
      <c r="S569" s="186">
        <f t="shared" si="74"/>
        <v>54.757455160166302</v>
      </c>
      <c r="T569" s="121"/>
      <c r="U569" s="121"/>
      <c r="V569" s="121"/>
      <c r="W569" s="121"/>
      <c r="X569" s="121"/>
      <c r="Y569" s="121"/>
      <c r="Z569" s="121"/>
      <c r="AA569" s="121"/>
      <c r="AB569" s="121"/>
      <c r="AC569" s="121"/>
      <c r="AD569" s="121"/>
      <c r="AE569" s="145">
        <f t="shared" si="70"/>
        <v>-0.56360208717411808</v>
      </c>
      <c r="AF569" s="121">
        <f t="shared" si="71"/>
        <v>0.64565100058642577</v>
      </c>
      <c r="AG569" s="186">
        <f t="shared" si="72"/>
        <v>53.392545127350267</v>
      </c>
    </row>
    <row r="570" spans="1:33" ht="29">
      <c r="A570" s="209" t="str">
        <f>'Master sheet'!A626</f>
        <v>Orkney and Shetland</v>
      </c>
      <c r="B570" s="142" t="str">
        <f>VLOOKUP('Master sheet'!A626,Westminster_Parliamentary_Const!$A$2:$C$651,2,FALSE)</f>
        <v>S14000051</v>
      </c>
      <c r="C570" s="120">
        <f>VLOOKUP(B570,'Master sheet'!$B$3:$Z$634,9,FALSE)</f>
        <v>8.4806134649324807E-2</v>
      </c>
      <c r="D570" s="121">
        <f>VLOOKUP(B570,'Master sheet'!$B$3:$Z$634,10,FALSE)</f>
        <v>-0.44409501967502663</v>
      </c>
      <c r="E570" s="120">
        <f>VLOOKUP(B570,'Master sheet'!$B$3:$Z$634,16,FALSE)</f>
        <v>4.3949017746926992E-2</v>
      </c>
      <c r="F570" s="121">
        <f>VLOOKUP(B570,'Master sheet'!$B$3:$Z$634,17,FALSE)</f>
        <v>-1.3083265550494281</v>
      </c>
      <c r="G570" s="120">
        <f>VLOOKUP(B570,'Master sheet'!$B$3:$Z$634,21,FALSE)</f>
        <v>0.12686567164179105</v>
      </c>
      <c r="H570" s="121">
        <f>VLOOKUP(B570,'Master sheet'!$B$3:$Z$634,22,FALSE)</f>
        <v>-1.0633979662082569</v>
      </c>
      <c r="I570" s="120">
        <f>VLOOKUP(B570,'Master sheet'!$B$3:$Z$634,24,FALSE)</f>
        <v>2.5499001996007964E-2</v>
      </c>
      <c r="J570" s="121">
        <f>-VLOOKUP(B570,'Master sheet'!$B$3:$Z$634,25,FALSE)</f>
        <v>-0.12541661336440477</v>
      </c>
      <c r="K570" s="185" t="str">
        <f>VLOOKUP(B570,RUC_PCON_2011_EN_LU!$A$2:$N$534,14)</f>
        <v>Urban with Significant Rural</v>
      </c>
      <c r="L570" s="185" t="str">
        <f>VLOOKUP(B570,'City and Town classifications'!$A$3:$G$634,4,FALSE)</f>
        <v>Village or smaller</v>
      </c>
      <c r="M570" s="188">
        <f t="shared" si="73"/>
        <v>3</v>
      </c>
      <c r="N570" s="188" t="str">
        <f>VLOOKUP(A570,'BRES data'!$A$11:$AB$643,28,FALSE)</f>
        <v>Very high</v>
      </c>
      <c r="O570" s="188" t="str">
        <f>IF(ISNUMBER(MATCH(A570,'Red Wall MP List'!$A$3:$A$52,0)),"Yes","No")</f>
        <v>No</v>
      </c>
      <c r="P570" s="121"/>
      <c r="Q570" s="121">
        <f t="shared" si="68"/>
        <v>-0.58512463122275793</v>
      </c>
      <c r="R570" s="121">
        <f t="shared" si="69"/>
        <v>0.68230989073062276</v>
      </c>
      <c r="S570" s="186">
        <f t="shared" si="74"/>
        <v>53.952720654397353</v>
      </c>
      <c r="T570" s="121"/>
      <c r="U570" s="121"/>
      <c r="V570" s="121"/>
      <c r="W570" s="121"/>
      <c r="X570" s="121"/>
      <c r="Y570" s="121"/>
      <c r="Z570" s="121"/>
      <c r="AA570" s="121"/>
      <c r="AB570" s="121"/>
      <c r="AC570" s="121"/>
      <c r="AD570" s="121"/>
      <c r="AE570" s="145">
        <f t="shared" si="70"/>
        <v>-0.73530903857427898</v>
      </c>
      <c r="AF570" s="121">
        <f t="shared" si="71"/>
        <v>0.47394404918626487</v>
      </c>
      <c r="AG570" s="186">
        <f t="shared" si="72"/>
        <v>39.19312292714315</v>
      </c>
    </row>
    <row r="571" spans="1:33">
      <c r="A571" s="209" t="str">
        <f>'Master sheet'!A477</f>
        <v>Woking</v>
      </c>
      <c r="B571" s="142" t="str">
        <f>VLOOKUP('Master sheet'!A477,Westminster_Parliamentary_Const!$A$2:$C$651,2,FALSE)</f>
        <v>E14001047</v>
      </c>
      <c r="C571" s="120">
        <f>VLOOKUP(B571,'Master sheet'!$B$3:$Z$634,9,FALSE)</f>
        <v>6.9373367454391294E-2</v>
      </c>
      <c r="D571" s="121">
        <f>VLOOKUP(B571,'Master sheet'!$B$3:$Z$634,10,FALSE)</f>
        <v>-1.0274171473128622</v>
      </c>
      <c r="E571" s="120">
        <f>VLOOKUP(B571,'Master sheet'!$B$3:$Z$634,16,FALSE)</f>
        <v>0.28783344660688148</v>
      </c>
      <c r="F571" s="121">
        <f>VLOOKUP(B571,'Master sheet'!$B$3:$Z$634,17,FALSE)</f>
        <v>-0.49769912373460595</v>
      </c>
      <c r="G571" s="120">
        <f>VLOOKUP(B571,'Master sheet'!$B$3:$Z$634,21,FALSE)</f>
        <v>0.17450682852807284</v>
      </c>
      <c r="H571" s="121">
        <f>VLOOKUP(B571,'Master sheet'!$B$3:$Z$634,22,FALSE)</f>
        <v>0.29995665740395178</v>
      </c>
      <c r="I571" s="120">
        <f>VLOOKUP(B571,'Master sheet'!$B$3:$Z$634,24,FALSE)</f>
        <v>3.0314960629921339E-2</v>
      </c>
      <c r="J571" s="121">
        <f>-VLOOKUP(B571,'Master sheet'!$B$3:$Z$634,25,FALSE)</f>
        <v>-0.63255309537595583</v>
      </c>
      <c r="K571" s="185" t="str">
        <f>VLOOKUP(B571,RUC_PCON_2011_EN_LU!$A$2:$N$534,14)</f>
        <v>Predominantly Urban</v>
      </c>
      <c r="L571" s="185" t="str">
        <f>VLOOKUP(B571,'City and Town classifications'!$A$3:$G$634,4,FALSE)</f>
        <v>Large Town</v>
      </c>
      <c r="M571" s="188">
        <f t="shared" si="73"/>
        <v>3</v>
      </c>
      <c r="N571" s="188" t="str">
        <f>VLOOKUP(A571,'BRES data'!$A$11:$AB$643,28,FALSE)</f>
        <v>High</v>
      </c>
      <c r="O571" s="188" t="str">
        <f>IF(ISNUMBER(MATCH(A571,'Red Wall MP List'!$A$3:$A$52,0)),"Yes","No")</f>
        <v>No</v>
      </c>
      <c r="P571" s="121"/>
      <c r="Q571" s="121">
        <f t="shared" si="68"/>
        <v>-0.58628049195138165</v>
      </c>
      <c r="R571" s="121">
        <f t="shared" si="69"/>
        <v>0.68115403000199903</v>
      </c>
      <c r="S571" s="186">
        <f t="shared" si="74"/>
        <v>53.861322549439436</v>
      </c>
      <c r="T571" s="121"/>
      <c r="U571" s="121"/>
      <c r="V571" s="121"/>
      <c r="W571" s="121"/>
      <c r="X571" s="121"/>
      <c r="Y571" s="121"/>
      <c r="Z571" s="121"/>
      <c r="AA571" s="121"/>
      <c r="AB571" s="121"/>
      <c r="AC571" s="121"/>
      <c r="AD571" s="121"/>
      <c r="AE571" s="145">
        <f t="shared" si="70"/>
        <v>-0.46442817725486807</v>
      </c>
      <c r="AF571" s="121">
        <f t="shared" si="71"/>
        <v>0.74482491050567579</v>
      </c>
      <c r="AG571" s="186">
        <f t="shared" si="72"/>
        <v>61.59379852277582</v>
      </c>
    </row>
    <row r="572" spans="1:33" ht="29">
      <c r="A572" s="209" t="str">
        <f>'Master sheet'!A69</f>
        <v>Liverpool, West Derby</v>
      </c>
      <c r="B572" s="142" t="str">
        <f>VLOOKUP('Master sheet'!A69,Westminster_Parliamentary_Const!$A$2:$C$651,2,FALSE)</f>
        <v>E14000796</v>
      </c>
      <c r="C572" s="120">
        <f>VLOOKUP(B572,'Master sheet'!$B$3:$Z$634,9,FALSE)</f>
        <v>0.12254804563285462</v>
      </c>
      <c r="D572" s="121">
        <f>VLOOKUP(B572,'Master sheet'!$B$3:$Z$634,10,FALSE)</f>
        <v>0.98246001986824028</v>
      </c>
      <c r="E572" s="120">
        <f>VLOOKUP(B572,'Master sheet'!$B$3:$Z$634,16,FALSE)</f>
        <v>0.33571814804688882</v>
      </c>
      <c r="F572" s="121">
        <f>VLOOKUP(B572,'Master sheet'!$B$3:$Z$634,17,FALSE)</f>
        <v>-0.33853909572855412</v>
      </c>
      <c r="G572" s="120">
        <f>VLOOKUP(B572,'Master sheet'!$B$3:$Z$634,21,FALSE)</f>
        <v>0.12184873949579832</v>
      </c>
      <c r="H572" s="121">
        <f>VLOOKUP(B572,'Master sheet'!$B$3:$Z$634,22,FALSE)</f>
        <v>-1.2069683176569943</v>
      </c>
      <c r="I572" s="120">
        <f>VLOOKUP(B572,'Master sheet'!$B$3:$Z$634,24,FALSE)</f>
        <v>4.317585301837279E-2</v>
      </c>
      <c r="J572" s="121">
        <f>-VLOOKUP(B572,'Master sheet'!$B$3:$Z$634,25,FALSE)</f>
        <v>-1.9868478925695394</v>
      </c>
      <c r="K572" s="185" t="str">
        <f>VLOOKUP(B572,RUC_PCON_2011_EN_LU!$A$2:$N$534,14)</f>
        <v>Predominantly Urban</v>
      </c>
      <c r="L572" s="185" t="str">
        <f>VLOOKUP(B572,'City and Town classifications'!$A$3:$G$634,4,FALSE)</f>
        <v>Core City (outside London)</v>
      </c>
      <c r="M572" s="188">
        <f t="shared" si="73"/>
        <v>1</v>
      </c>
      <c r="N572" s="188" t="str">
        <f>VLOOKUP(A572,'BRES data'!$A$11:$AB$643,28,FALSE)</f>
        <v>Very low</v>
      </c>
      <c r="O572" s="188" t="str">
        <f>IF(ISNUMBER(MATCH(A572,'Red Wall MP List'!$A$3:$A$52,0)),"Yes","No")</f>
        <v>No</v>
      </c>
      <c r="P572" s="121"/>
      <c r="Q572" s="121">
        <f t="shared" si="68"/>
        <v>-0.59238052646469119</v>
      </c>
      <c r="R572" s="121">
        <f t="shared" si="69"/>
        <v>0.6750539954886895</v>
      </c>
      <c r="S572" s="186">
        <f t="shared" si="74"/>
        <v>53.378970670110306</v>
      </c>
      <c r="T572" s="121"/>
      <c r="U572" s="121"/>
      <c r="V572" s="121"/>
      <c r="W572" s="121"/>
      <c r="X572" s="121"/>
      <c r="Y572" s="121"/>
      <c r="Z572" s="121"/>
      <c r="AA572" s="121"/>
      <c r="AB572" s="121"/>
      <c r="AC572" s="121"/>
      <c r="AD572" s="121"/>
      <c r="AE572" s="145">
        <f t="shared" si="70"/>
        <v>-0.63747382152171195</v>
      </c>
      <c r="AF572" s="121">
        <f t="shared" si="71"/>
        <v>0.57177926623883191</v>
      </c>
      <c r="AG572" s="186">
        <f t="shared" si="72"/>
        <v>47.283672212715061</v>
      </c>
    </row>
    <row r="573" spans="1:33" ht="29">
      <c r="A573" s="209" t="str">
        <f>'Master sheet'!A208</f>
        <v>Birmingham, Edgbaston</v>
      </c>
      <c r="B573" s="142" t="str">
        <f>VLOOKUP('Master sheet'!A208,Westminster_Parliamentary_Const!$A$2:$C$651,2,FALSE)</f>
        <v>E14000560</v>
      </c>
      <c r="C573" s="120">
        <f>VLOOKUP(B573,'Master sheet'!$B$3:$Z$634,9,FALSE)</f>
        <v>0.1152707782628446</v>
      </c>
      <c r="D573" s="121">
        <f>VLOOKUP(B573,'Master sheet'!$B$3:$Z$634,10,FALSE)</f>
        <v>0.70739651168175954</v>
      </c>
      <c r="E573" s="120">
        <f>VLOOKUP(B573,'Master sheet'!$B$3:$Z$634,16,FALSE)</f>
        <v>0.27245397005189897</v>
      </c>
      <c r="F573" s="121">
        <f>VLOOKUP(B573,'Master sheet'!$B$3:$Z$634,17,FALSE)</f>
        <v>-0.54881770327250223</v>
      </c>
      <c r="G573" s="120">
        <f>VLOOKUP(B573,'Master sheet'!$B$3:$Z$634,21,FALSE)</f>
        <v>9.5588235294117641E-2</v>
      </c>
      <c r="H573" s="121">
        <f>VLOOKUP(B573,'Master sheet'!$B$3:$Z$634,22,FALSE)</f>
        <v>-1.9584693760214782</v>
      </c>
      <c r="I573" s="120">
        <f>VLOOKUP(B573,'Master sheet'!$B$3:$Z$634,24,FALSE)</f>
        <v>3.6025263157894782E-2</v>
      </c>
      <c r="J573" s="121">
        <f>-VLOOKUP(B573,'Master sheet'!$B$3:$Z$634,25,FALSE)</f>
        <v>-1.233866967730576</v>
      </c>
      <c r="K573" s="185" t="str">
        <f>VLOOKUP(B573,RUC_PCON_2011_EN_LU!$A$2:$N$534,14)</f>
        <v>Predominantly Urban</v>
      </c>
      <c r="L573" s="185" t="str">
        <f>VLOOKUP(B573,'City and Town classifications'!$A$3:$G$634,4,FALSE)</f>
        <v>Core City (outside London)</v>
      </c>
      <c r="M573" s="188">
        <f t="shared" si="73"/>
        <v>1</v>
      </c>
      <c r="N573" s="188" t="str">
        <f>VLOOKUP(A573,'BRES data'!$A$11:$AB$643,28,FALSE)</f>
        <v>Very low</v>
      </c>
      <c r="O573" s="188" t="str">
        <f>IF(ISNUMBER(MATCH(A573,'Red Wall MP List'!$A$3:$A$52,0)),"Yes","No")</f>
        <v>No</v>
      </c>
      <c r="P573" s="121"/>
      <c r="Q573" s="121">
        <f t="shared" si="68"/>
        <v>-0.59337133189860225</v>
      </c>
      <c r="R573" s="121">
        <f t="shared" si="69"/>
        <v>0.67406319005477844</v>
      </c>
      <c r="S573" s="186">
        <f t="shared" si="74"/>
        <v>53.300624086651837</v>
      </c>
      <c r="T573" s="121"/>
      <c r="U573" s="121"/>
      <c r="V573" s="121"/>
      <c r="W573" s="121"/>
      <c r="X573" s="121"/>
      <c r="Y573" s="121"/>
      <c r="Z573" s="121"/>
      <c r="AA573" s="121"/>
      <c r="AB573" s="121"/>
      <c r="AC573" s="121"/>
      <c r="AD573" s="121"/>
      <c r="AE573" s="145">
        <f t="shared" si="70"/>
        <v>-0.7584393838356992</v>
      </c>
      <c r="AF573" s="121">
        <f t="shared" si="71"/>
        <v>0.45081370392484466</v>
      </c>
      <c r="AG573" s="186">
        <f t="shared" si="72"/>
        <v>37.280343419235841</v>
      </c>
    </row>
    <row r="574" spans="1:33">
      <c r="A574" s="209" t="str">
        <f>'Master sheet'!A385</f>
        <v>Ruislip, Northwood and Pinner</v>
      </c>
      <c r="B574" s="142" t="str">
        <f>VLOOKUP('Master sheet'!A385,Westminster_Parliamentary_Const!$A$2:$C$651,2,FALSE)</f>
        <v>E14000906</v>
      </c>
      <c r="C574" s="120">
        <f>VLOOKUP(B574,'Master sheet'!$B$3:$Z$634,9,FALSE)</f>
        <v>7.0305189702948551E-2</v>
      </c>
      <c r="D574" s="121">
        <f>VLOOKUP(B574,'Master sheet'!$B$3:$Z$634,10,FALSE)</f>
        <v>-0.99219646849726162</v>
      </c>
      <c r="E574" s="120">
        <f>VLOOKUP(B574,'Master sheet'!$B$3:$Z$634,16,FALSE)</f>
        <v>1.1345927705077303</v>
      </c>
      <c r="F574" s="121">
        <f>VLOOKUP(B574,'Master sheet'!$B$3:$Z$634,17,FALSE)</f>
        <v>2.3167746779929121</v>
      </c>
      <c r="G574" s="120">
        <f>VLOOKUP(B574,'Master sheet'!$B$3:$Z$634,21,FALSE)</f>
        <v>0.13486005089058525</v>
      </c>
      <c r="H574" s="121">
        <f>VLOOKUP(B574,'Master sheet'!$B$3:$Z$634,22,FALSE)</f>
        <v>-0.83462153372637737</v>
      </c>
      <c r="I574" s="120">
        <f>VLOOKUP(B574,'Master sheet'!$B$3:$Z$634,24,FALSE)</f>
        <v>3.8867261817649768E-2</v>
      </c>
      <c r="J574" s="121">
        <f>-VLOOKUP(B574,'Master sheet'!$B$3:$Z$634,25,FALSE)</f>
        <v>-1.5331388908821506</v>
      </c>
      <c r="K574" s="185" t="str">
        <f>VLOOKUP(B574,RUC_PCON_2011_EN_LU!$A$2:$N$534,14)</f>
        <v>Predominantly Urban</v>
      </c>
      <c r="L574" s="185" t="str">
        <f>VLOOKUP(B574,'City and Town classifications'!$A$3:$G$634,4,FALSE)</f>
        <v>Core City (London)</v>
      </c>
      <c r="M574" s="188">
        <f t="shared" si="73"/>
        <v>1</v>
      </c>
      <c r="N574" s="188" t="str">
        <f>VLOOKUP(A574,'BRES data'!$A$11:$AB$643,28,FALSE)</f>
        <v>Low</v>
      </c>
      <c r="O574" s="188" t="str">
        <f>IF(ISNUMBER(MATCH(A574,'Red Wall MP List'!$A$3:$A$52,0)),"Yes","No")</f>
        <v>No</v>
      </c>
      <c r="P574" s="121"/>
      <c r="Q574" s="121">
        <f t="shared" si="68"/>
        <v>-0.59475292908204824</v>
      </c>
      <c r="R574" s="121">
        <f t="shared" si="69"/>
        <v>0.67268159287133245</v>
      </c>
      <c r="S574" s="186">
        <f t="shared" si="74"/>
        <v>53.191376180520002</v>
      </c>
      <c r="T574" s="121"/>
      <c r="U574" s="121"/>
      <c r="V574" s="121"/>
      <c r="W574" s="121"/>
      <c r="X574" s="121"/>
      <c r="Y574" s="121"/>
      <c r="Z574" s="121"/>
      <c r="AA574" s="121"/>
      <c r="AB574" s="121"/>
      <c r="AC574" s="121"/>
      <c r="AD574" s="121"/>
      <c r="AE574" s="145">
        <f t="shared" si="70"/>
        <v>-0.26079555377821939</v>
      </c>
      <c r="AF574" s="121">
        <f t="shared" si="71"/>
        <v>0.94845753398232446</v>
      </c>
      <c r="AG574" s="186">
        <f t="shared" si="72"/>
        <v>78.433335716248067</v>
      </c>
    </row>
    <row r="575" spans="1:33">
      <c r="A575" s="209" t="str">
        <f>'Master sheet'!A379</f>
        <v>Old Bexley and Sidcup</v>
      </c>
      <c r="B575" s="142" t="str">
        <f>VLOOKUP('Master sheet'!A379,Westminster_Parliamentary_Const!$A$2:$C$651,2,FALSE)</f>
        <v>E14000869</v>
      </c>
      <c r="C575" s="120">
        <f>VLOOKUP(B575,'Master sheet'!$B$3:$Z$634,9,FALSE)</f>
        <v>7.2174050944689122E-2</v>
      </c>
      <c r="D575" s="121">
        <f>VLOOKUP(B575,'Master sheet'!$B$3:$Z$634,10,FALSE)</f>
        <v>-0.92155793024795229</v>
      </c>
      <c r="E575" s="120">
        <f>VLOOKUP(B575,'Master sheet'!$B$3:$Z$634,16,FALSE)</f>
        <v>0.82374510919780219</v>
      </c>
      <c r="F575" s="121">
        <f>VLOOKUP(B575,'Master sheet'!$B$3:$Z$634,17,FALSE)</f>
        <v>1.2835736557063193</v>
      </c>
      <c r="G575" s="120">
        <f>VLOOKUP(B575,'Master sheet'!$B$3:$Z$634,21,FALSE)</f>
        <v>0.15277777777777779</v>
      </c>
      <c r="H575" s="121">
        <f>VLOOKUP(B575,'Master sheet'!$B$3:$Z$634,22,FALSE)</f>
        <v>-0.32186707113882412</v>
      </c>
      <c r="I575" s="120">
        <f>VLOOKUP(B575,'Master sheet'!$B$3:$Z$634,24,FALSE)</f>
        <v>3.7164179104477668E-2</v>
      </c>
      <c r="J575" s="121">
        <f>-VLOOKUP(B575,'Master sheet'!$B$3:$Z$634,25,FALSE)</f>
        <v>-1.3537986096657066</v>
      </c>
      <c r="K575" s="185" t="str">
        <f>VLOOKUP(B575,RUC_PCON_2011_EN_LU!$A$2:$N$534,14)</f>
        <v>Predominantly Urban</v>
      </c>
      <c r="L575" s="185" t="str">
        <f>VLOOKUP(B575,'City and Town classifications'!$A$3:$G$634,4,FALSE)</f>
        <v>Core City (London)</v>
      </c>
      <c r="M575" s="188">
        <f t="shared" si="73"/>
        <v>1</v>
      </c>
      <c r="N575" s="188" t="str">
        <f>VLOOKUP(A575,'BRES data'!$A$11:$AB$643,28,FALSE)</f>
        <v>Low</v>
      </c>
      <c r="O575" s="188" t="str">
        <f>IF(ISNUMBER(MATCH(A575,'Red Wall MP List'!$A$3:$A$52,0)),"Yes","No")</f>
        <v>No</v>
      </c>
      <c r="P575" s="121"/>
      <c r="Q575" s="121">
        <f t="shared" si="68"/>
        <v>-0.59816774920997051</v>
      </c>
      <c r="R575" s="121">
        <f t="shared" si="69"/>
        <v>0.66926677274341018</v>
      </c>
      <c r="S575" s="186">
        <f t="shared" si="74"/>
        <v>52.921353953157123</v>
      </c>
      <c r="T575" s="121"/>
      <c r="U575" s="121"/>
      <c r="V575" s="121"/>
      <c r="W575" s="121"/>
      <c r="X575" s="121"/>
      <c r="Y575" s="121"/>
      <c r="Z575" s="121"/>
      <c r="AA575" s="121"/>
      <c r="AB575" s="121"/>
      <c r="AC575" s="121"/>
      <c r="AD575" s="121"/>
      <c r="AE575" s="145">
        <f t="shared" si="70"/>
        <v>-0.32841248883654095</v>
      </c>
      <c r="AF575" s="121">
        <f t="shared" si="71"/>
        <v>0.8808405989240029</v>
      </c>
      <c r="AG575" s="186">
        <f t="shared" si="72"/>
        <v>72.841707649079467</v>
      </c>
    </row>
    <row r="576" spans="1:33">
      <c r="A576" s="209" t="str">
        <f>'Master sheet'!A469</f>
        <v>Surrey Heath</v>
      </c>
      <c r="B576" s="142" t="str">
        <f>VLOOKUP('Master sheet'!A469,Westminster_Parliamentary_Const!$A$2:$C$651,2,FALSE)</f>
        <v>E14000983</v>
      </c>
      <c r="C576" s="120">
        <f>VLOOKUP(B576,'Master sheet'!$B$3:$Z$634,9,FALSE)</f>
        <v>5.8343467122165385E-2</v>
      </c>
      <c r="D576" s="121">
        <f>VLOOKUP(B576,'Master sheet'!$B$3:$Z$634,10,FALSE)</f>
        <v>-1.444321312856131</v>
      </c>
      <c r="E576" s="120">
        <f>VLOOKUP(B576,'Master sheet'!$B$3:$Z$634,16,FALSE)</f>
        <v>0.72250206518822668</v>
      </c>
      <c r="F576" s="121">
        <f>VLOOKUP(B576,'Master sheet'!$B$3:$Z$634,17,FALSE)</f>
        <v>0.94706021330404566</v>
      </c>
      <c r="G576" s="120">
        <f>VLOOKUP(B576,'Master sheet'!$B$3:$Z$634,21,FALSE)</f>
        <v>0.19230769230769232</v>
      </c>
      <c r="H576" s="121">
        <f>VLOOKUP(B576,'Master sheet'!$B$3:$Z$634,22,FALSE)</f>
        <v>0.80936682970863638</v>
      </c>
      <c r="I576" s="120">
        <f>VLOOKUP(B576,'Master sheet'!$B$3:$Z$634,24,FALSE)</f>
        <v>3.6182139550542836E-2</v>
      </c>
      <c r="J576" s="121">
        <f>-VLOOKUP(B576,'Master sheet'!$B$3:$Z$634,25,FALSE)</f>
        <v>-1.250386574298199</v>
      </c>
      <c r="K576" s="185" t="str">
        <f>VLOOKUP(B576,RUC_PCON_2011_EN_LU!$A$2:$N$534,14)</f>
        <v>Predominantly Urban</v>
      </c>
      <c r="L576" s="185" t="str">
        <f>VLOOKUP(B576,'City and Town classifications'!$A$3:$G$634,4,FALSE)</f>
        <v>Medium Town</v>
      </c>
      <c r="M576" s="188">
        <f t="shared" si="73"/>
        <v>3</v>
      </c>
      <c r="N576" s="188" t="str">
        <f>VLOOKUP(A576,'BRES data'!$A$11:$AB$643,28,FALSE)</f>
        <v>Mid</v>
      </c>
      <c r="O576" s="188" t="str">
        <f>IF(ISNUMBER(MATCH(A576,'Red Wall MP List'!$A$3:$A$52,0)),"Yes","No")</f>
        <v>No</v>
      </c>
      <c r="P576" s="121"/>
      <c r="Q576" s="121">
        <f t="shared" si="68"/>
        <v>-0.60549812188266294</v>
      </c>
      <c r="R576" s="121">
        <f t="shared" si="69"/>
        <v>0.66193640007071775</v>
      </c>
      <c r="S576" s="186">
        <f t="shared" si="74"/>
        <v>52.341714767978523</v>
      </c>
      <c r="T576" s="121"/>
      <c r="U576" s="121"/>
      <c r="V576" s="121"/>
      <c r="W576" s="121"/>
      <c r="X576" s="121"/>
      <c r="Y576" s="121"/>
      <c r="Z576" s="121"/>
      <c r="AA576" s="121"/>
      <c r="AB576" s="121"/>
      <c r="AC576" s="121"/>
      <c r="AD576" s="121"/>
      <c r="AE576" s="145">
        <f t="shared" si="70"/>
        <v>-0.23457021103541198</v>
      </c>
      <c r="AF576" s="121">
        <f t="shared" si="71"/>
        <v>0.97468287672513187</v>
      </c>
      <c r="AG576" s="186">
        <f t="shared" si="72"/>
        <v>80.602058129136424</v>
      </c>
    </row>
    <row r="577" spans="1:33">
      <c r="A577" s="209" t="str">
        <f>'Master sheet'!A283</f>
        <v>Hemel Hempstead</v>
      </c>
      <c r="B577" s="142" t="str">
        <f>VLOOKUP('Master sheet'!A283,Westminster_Parliamentary_Const!$A$2:$C$651,2,FALSE)</f>
        <v>E14000739</v>
      </c>
      <c r="C577" s="120">
        <f>VLOOKUP(B577,'Master sheet'!$B$3:$Z$634,9,FALSE)</f>
        <v>8.1443643086463263E-2</v>
      </c>
      <c r="D577" s="121">
        <f>VLOOKUP(B577,'Master sheet'!$B$3:$Z$634,10,FALSE)</f>
        <v>-0.57118925415920829</v>
      </c>
      <c r="E577" s="120">
        <f>VLOOKUP(B577,'Master sheet'!$B$3:$Z$634,16,FALSE)</f>
        <v>0.51281439515605953</v>
      </c>
      <c r="F577" s="121">
        <f>VLOOKUP(B577,'Master sheet'!$B$3:$Z$634,17,FALSE)</f>
        <v>0.2500965812626893</v>
      </c>
      <c r="G577" s="120">
        <f>VLOOKUP(B577,'Master sheet'!$B$3:$Z$634,21,FALSE)</f>
        <v>0.18349928876244664</v>
      </c>
      <c r="H577" s="121">
        <f>VLOOKUP(B577,'Master sheet'!$B$3:$Z$634,22,FALSE)</f>
        <v>0.55729533344505944</v>
      </c>
      <c r="I577" s="120">
        <f>VLOOKUP(B577,'Master sheet'!$B$3:$Z$634,24,FALSE)</f>
        <v>3.9997478090914917E-2</v>
      </c>
      <c r="J577" s="121">
        <f>-VLOOKUP(B577,'Master sheet'!$B$3:$Z$634,25,FALSE)</f>
        <v>-1.6521544282457141</v>
      </c>
      <c r="K577" s="185" t="str">
        <f>VLOOKUP(B577,RUC_PCON_2011_EN_LU!$A$2:$N$534,14)</f>
        <v>Predominantly Urban</v>
      </c>
      <c r="L577" s="185" t="str">
        <f>VLOOKUP(B577,'City and Town classifications'!$A$3:$G$634,4,FALSE)</f>
        <v>Large Town</v>
      </c>
      <c r="M577" s="188">
        <f t="shared" si="73"/>
        <v>3</v>
      </c>
      <c r="N577" s="188" t="str">
        <f>VLOOKUP(A577,'BRES data'!$A$11:$AB$643,28,FALSE)</f>
        <v>Low</v>
      </c>
      <c r="O577" s="188" t="str">
        <f>IF(ISNUMBER(MATCH(A577,'Red Wall MP List'!$A$3:$A$52,0)),"Yes","No")</f>
        <v>No</v>
      </c>
      <c r="P577" s="121"/>
      <c r="Q577" s="121">
        <f t="shared" si="68"/>
        <v>-0.60654924168368274</v>
      </c>
      <c r="R577" s="121">
        <f t="shared" si="69"/>
        <v>0.66088528026969795</v>
      </c>
      <c r="S577" s="186">
        <f t="shared" si="74"/>
        <v>52.258598908500062</v>
      </c>
      <c r="T577" s="121"/>
      <c r="U577" s="121"/>
      <c r="V577" s="121"/>
      <c r="W577" s="121"/>
      <c r="X577" s="121"/>
      <c r="Y577" s="121"/>
      <c r="Z577" s="121"/>
      <c r="AA577" s="121"/>
      <c r="AB577" s="121"/>
      <c r="AC577" s="121"/>
      <c r="AD577" s="121"/>
      <c r="AE577" s="145">
        <f t="shared" si="70"/>
        <v>-0.35398794192429339</v>
      </c>
      <c r="AF577" s="121">
        <f t="shared" si="71"/>
        <v>0.85526514583625046</v>
      </c>
      <c r="AG577" s="186">
        <f t="shared" si="72"/>
        <v>70.726728299709649</v>
      </c>
    </row>
    <row r="578" spans="1:33">
      <c r="A578" s="209" t="str">
        <f>'Master sheet'!A64</f>
        <v>Lancaster and Fleetwood</v>
      </c>
      <c r="B578" s="142" t="str">
        <f>VLOOKUP('Master sheet'!A64,Westminster_Parliamentary_Const!$A$2:$C$651,2,FALSE)</f>
        <v>E14000776</v>
      </c>
      <c r="C578" s="120">
        <f>VLOOKUP(B578,'Master sheet'!$B$3:$Z$634,9,FALSE)</f>
        <v>9.2748481046157447E-2</v>
      </c>
      <c r="D578" s="121">
        <f>VLOOKUP(B578,'Master sheet'!$B$3:$Z$634,10,FALSE)</f>
        <v>-0.14389309605901551</v>
      </c>
      <c r="E578" s="120">
        <f>VLOOKUP(B578,'Master sheet'!$B$3:$Z$634,16,FALSE)</f>
        <v>8.3914031246357559E-2</v>
      </c>
      <c r="F578" s="121">
        <f>VLOOKUP(B578,'Master sheet'!$B$3:$Z$634,17,FALSE)</f>
        <v>-1.1754901276196608</v>
      </c>
      <c r="G578" s="120">
        <f>VLOOKUP(B578,'Master sheet'!$B$3:$Z$634,21,FALSE)</f>
        <v>0.12457912457912458</v>
      </c>
      <c r="H578" s="121">
        <f>VLOOKUP(B578,'Master sheet'!$B$3:$Z$634,22,FALSE)</f>
        <v>-1.1288324500398383</v>
      </c>
      <c r="I578" s="120">
        <f>VLOOKUP(B578,'Master sheet'!$B$3:$Z$634,24,FALSE)</f>
        <v>2.964177292046144E-2</v>
      </c>
      <c r="J578" s="121">
        <f>-VLOOKUP(B578,'Master sheet'!$B$3:$Z$634,25,FALSE)</f>
        <v>-0.56166418775436089</v>
      </c>
      <c r="K578" s="185" t="str">
        <f>VLOOKUP(B578,RUC_PCON_2011_EN_LU!$A$2:$N$534,14)</f>
        <v>Predominantly Rural</v>
      </c>
      <c r="L578" s="185" t="str">
        <f>VLOOKUP(B578,'City and Town classifications'!$A$3:$G$634,4,FALSE)</f>
        <v>Medium Town</v>
      </c>
      <c r="M578" s="188">
        <f t="shared" si="73"/>
        <v>3</v>
      </c>
      <c r="N578" s="188" t="str">
        <f>VLOOKUP(A578,'BRES data'!$A$11:$AB$643,28,FALSE)</f>
        <v>Very high</v>
      </c>
      <c r="O578" s="188" t="str">
        <f>IF(ISNUMBER(MATCH(A578,'Red Wall MP List'!$A$3:$A$52,0)),"Yes","No")</f>
        <v>No</v>
      </c>
      <c r="P578" s="121"/>
      <c r="Q578" s="121">
        <f t="shared" si="68"/>
        <v>-0.61923952421437523</v>
      </c>
      <c r="R578" s="121">
        <f t="shared" si="69"/>
        <v>0.64819499773900546</v>
      </c>
      <c r="S578" s="186">
        <f t="shared" si="74"/>
        <v>51.255132188018152</v>
      </c>
      <c r="T578" s="121"/>
      <c r="U578" s="121"/>
      <c r="V578" s="121"/>
      <c r="W578" s="121"/>
      <c r="X578" s="121"/>
      <c r="Y578" s="121"/>
      <c r="Z578" s="121"/>
      <c r="AA578" s="121"/>
      <c r="AB578" s="121"/>
      <c r="AC578" s="121"/>
      <c r="AD578" s="121"/>
      <c r="AE578" s="145">
        <f t="shared" si="70"/>
        <v>-0.75246996536821886</v>
      </c>
      <c r="AF578" s="121">
        <f t="shared" si="71"/>
        <v>0.45678312239232499</v>
      </c>
      <c r="AG578" s="186">
        <f t="shared" si="72"/>
        <v>37.77398850709212</v>
      </c>
    </row>
    <row r="579" spans="1:33">
      <c r="A579" s="209" t="str">
        <f>'Master sheet'!A366</f>
        <v>Hornchurch and Upminster</v>
      </c>
      <c r="B579" s="142" t="str">
        <f>VLOOKUP('Master sheet'!A366,Westminster_Parliamentary_Const!$A$2:$C$651,2,FALSE)</f>
        <v>E14000751</v>
      </c>
      <c r="C579" s="120">
        <f>VLOOKUP(B579,'Master sheet'!$B$3:$Z$634,9,FALSE)</f>
        <v>6.9771001133381264E-2</v>
      </c>
      <c r="D579" s="121">
        <f>VLOOKUP(B579,'Master sheet'!$B$3:$Z$634,10,FALSE)</f>
        <v>-1.0123875339765684</v>
      </c>
      <c r="E579" s="120">
        <f>VLOOKUP(B579,'Master sheet'!$B$3:$Z$634,16,FALSE)</f>
        <v>0.44194028525164031</v>
      </c>
      <c r="F579" s="121">
        <f>VLOOKUP(B579,'Master sheet'!$B$3:$Z$634,17,FALSE)</f>
        <v>1.4523945784863698E-2</v>
      </c>
      <c r="G579" s="120">
        <f>VLOOKUP(B579,'Master sheet'!$B$3:$Z$634,21,FALSE)</f>
        <v>0.17112299465240641</v>
      </c>
      <c r="H579" s="121">
        <f>VLOOKUP(B579,'Master sheet'!$B$3:$Z$634,22,FALSE)</f>
        <v>0.20312094094690955</v>
      </c>
      <c r="I579" s="120">
        <f>VLOOKUP(B579,'Master sheet'!$B$3:$Z$634,24,FALSE)</f>
        <v>3.3419485988093633E-2</v>
      </c>
      <c r="J579" s="121">
        <f>-VLOOKUP(B579,'Master sheet'!$B$3:$Z$634,25,FALSE)</f>
        <v>-0.95946995412393044</v>
      </c>
      <c r="K579" s="185" t="str">
        <f>VLOOKUP(B579,RUC_PCON_2011_EN_LU!$A$2:$N$534,14)</f>
        <v>Predominantly Urban</v>
      </c>
      <c r="L579" s="185" t="str">
        <f>VLOOKUP(B579,'City and Town classifications'!$A$3:$G$634,4,FALSE)</f>
        <v>Core City (London)</v>
      </c>
      <c r="M579" s="188">
        <f t="shared" si="73"/>
        <v>1</v>
      </c>
      <c r="N579" s="188" t="str">
        <f>VLOOKUP(A579,'BRES data'!$A$11:$AB$643,28,FALSE)</f>
        <v>Mid</v>
      </c>
      <c r="O579" s="188" t="str">
        <f>IF(ISNUMBER(MATCH(A579,'Red Wall MP List'!$A$3:$A$52,0)),"Yes","No")</f>
        <v>No</v>
      </c>
      <c r="P579" s="121"/>
      <c r="Q579" s="121">
        <f t="shared" ref="Q579:Q634" si="75">AVERAGE(D579,AVERAGE(F579,H579),J579)</f>
        <v>-0.62101168157820408</v>
      </c>
      <c r="R579" s="121">
        <f t="shared" ref="R579:R634" si="76">Q579-MIN($Q$4:$Q$635)</f>
        <v>0.64642284037517661</v>
      </c>
      <c r="S579" s="186">
        <f t="shared" si="74"/>
        <v>51.115001270226657</v>
      </c>
      <c r="T579" s="121"/>
      <c r="U579" s="121"/>
      <c r="V579" s="121"/>
      <c r="W579" s="121"/>
      <c r="X579" s="121"/>
      <c r="Y579" s="121"/>
      <c r="Z579" s="121"/>
      <c r="AA579" s="121"/>
      <c r="AB579" s="121"/>
      <c r="AC579" s="121"/>
      <c r="AD579" s="121"/>
      <c r="AE579" s="145">
        <f t="shared" ref="AE579:AE634" si="77">AVERAGE(D579,F579,H579,J579)</f>
        <v>-0.4385531503421814</v>
      </c>
      <c r="AF579" s="121">
        <f t="shared" ref="AF579:AF634" si="78">AE579-MIN($AE$3:$AE$634)</f>
        <v>0.77069993741836251</v>
      </c>
      <c r="AG579" s="186">
        <f t="shared" ref="AG579:AG634" si="79">100*(AF579/AVERAGE($AF$3:$AF$634))</f>
        <v>63.733551331727135</v>
      </c>
    </row>
    <row r="580" spans="1:33">
      <c r="A580" s="209" t="str">
        <f>'Master sheet'!A457</f>
        <v>Reigate</v>
      </c>
      <c r="B580" s="142" t="str">
        <f>VLOOKUP('Master sheet'!A457,Westminster_Parliamentary_Const!$A$2:$C$651,2,FALSE)</f>
        <v>E14000893</v>
      </c>
      <c r="C580" s="120">
        <f>VLOOKUP(B580,'Master sheet'!$B$3:$Z$634,9,FALSE)</f>
        <v>5.9743888351227986E-2</v>
      </c>
      <c r="D580" s="121">
        <f>VLOOKUP(B580,'Master sheet'!$B$3:$Z$634,10,FALSE)</f>
        <v>-1.3913887000195833</v>
      </c>
      <c r="E580" s="120">
        <f>VLOOKUP(B580,'Master sheet'!$B$3:$Z$634,16,FALSE)</f>
        <v>0.45570000807840644</v>
      </c>
      <c r="F580" s="121">
        <f>VLOOKUP(B580,'Master sheet'!$B$3:$Z$634,17,FALSE)</f>
        <v>6.0258758879759178E-2</v>
      </c>
      <c r="G580" s="120">
        <f>VLOOKUP(B580,'Master sheet'!$B$3:$Z$634,21,FALSE)</f>
        <v>0.17202572347266881</v>
      </c>
      <c r="H580" s="121">
        <f>VLOOKUP(B580,'Master sheet'!$B$3:$Z$634,22,FALSE)</f>
        <v>0.22895447630606316</v>
      </c>
      <c r="I580" s="120">
        <f>VLOOKUP(B580,'Master sheet'!$B$3:$Z$634,24,FALSE)</f>
        <v>3.0205128205128107E-2</v>
      </c>
      <c r="J580" s="121">
        <f>-VLOOKUP(B580,'Master sheet'!$B$3:$Z$634,25,FALSE)</f>
        <v>-0.62098737528687409</v>
      </c>
      <c r="K580" s="185" t="str">
        <f>VLOOKUP(B580,RUC_PCON_2011_EN_LU!$A$2:$N$534,14)</f>
        <v>Predominantly Urban</v>
      </c>
      <c r="L580" s="185" t="str">
        <f>VLOOKUP(B580,'City and Town classifications'!$A$3:$G$634,4,FALSE)</f>
        <v>Medium Town</v>
      </c>
      <c r="M580" s="188">
        <f t="shared" ref="M580:M634" si="80">IF(L580="Core City (London)",1,IF(L580="Core City (outside London)",1,IF(L580="Large Town in Conurbation",2,IF(L580="Medium Town in Conurbation",2,IF(L580="Other City",2,3)))))</f>
        <v>3</v>
      </c>
      <c r="N580" s="188" t="str">
        <f>VLOOKUP(A580,'BRES data'!$A$11:$AB$643,28,FALSE)</f>
        <v>High</v>
      </c>
      <c r="O580" s="188" t="str">
        <f>IF(ISNUMBER(MATCH(A580,'Red Wall MP List'!$A$3:$A$52,0)),"Yes","No")</f>
        <v>No</v>
      </c>
      <c r="P580" s="121"/>
      <c r="Q580" s="121">
        <f t="shared" si="75"/>
        <v>-0.62258981923784873</v>
      </c>
      <c r="R580" s="121">
        <f t="shared" si="76"/>
        <v>0.64484470271553196</v>
      </c>
      <c r="S580" s="186">
        <f t="shared" si="74"/>
        <v>50.990212194966709</v>
      </c>
      <c r="T580" s="121"/>
      <c r="U580" s="121"/>
      <c r="V580" s="121"/>
      <c r="W580" s="121"/>
      <c r="X580" s="121"/>
      <c r="Y580" s="121"/>
      <c r="Z580" s="121"/>
      <c r="AA580" s="121"/>
      <c r="AB580" s="121"/>
      <c r="AC580" s="121"/>
      <c r="AD580" s="121"/>
      <c r="AE580" s="145">
        <f t="shared" si="77"/>
        <v>-0.43079071003015879</v>
      </c>
      <c r="AF580" s="121">
        <f t="shared" si="78"/>
        <v>0.77846237773038507</v>
      </c>
      <c r="AG580" s="186">
        <f t="shared" si="79"/>
        <v>64.375471570806127</v>
      </c>
    </row>
    <row r="581" spans="1:33">
      <c r="A581" s="209" t="str">
        <f>'Master sheet'!A382</f>
        <v>Putney</v>
      </c>
      <c r="B581" s="142" t="str">
        <f>VLOOKUP('Master sheet'!A382,Westminster_Parliamentary_Const!$A$2:$C$651,2,FALSE)</f>
        <v>E14000887</v>
      </c>
      <c r="C581" s="120">
        <f>VLOOKUP(B581,'Master sheet'!$B$3:$Z$634,9,FALSE)</f>
        <v>0.10043791104343408</v>
      </c>
      <c r="D581" s="121">
        <f>VLOOKUP(B581,'Master sheet'!$B$3:$Z$634,10,FALSE)</f>
        <v>0.14674918537228462</v>
      </c>
      <c r="E581" s="120">
        <f>VLOOKUP(B581,'Master sheet'!$B$3:$Z$634,16,FALSE)</f>
        <v>0.10058875305581876</v>
      </c>
      <c r="F581" s="121">
        <f>VLOOKUP(B581,'Master sheet'!$B$3:$Z$634,17,FALSE)</f>
        <v>-1.1200663887139899</v>
      </c>
      <c r="G581" s="120">
        <f>VLOOKUP(B581,'Master sheet'!$B$3:$Z$634,21,FALSE)</f>
        <v>0.17122302158273381</v>
      </c>
      <c r="H581" s="121">
        <f>VLOOKUP(B581,'Master sheet'!$B$3:$Z$634,22,FALSE)</f>
        <v>0.20598342764665775</v>
      </c>
      <c r="I581" s="120">
        <f>VLOOKUP(B581,'Master sheet'!$B$3:$Z$634,24,FALSE)</f>
        <v>3.9271481942714903E-2</v>
      </c>
      <c r="J581" s="121">
        <f>-VLOOKUP(B581,'Master sheet'!$B$3:$Z$634,25,FALSE)</f>
        <v>-1.5757046161648087</v>
      </c>
      <c r="K581" s="185" t="str">
        <f>VLOOKUP(B581,RUC_PCON_2011_EN_LU!$A$2:$N$534,14)</f>
        <v>Predominantly Urban</v>
      </c>
      <c r="L581" s="185" t="str">
        <f>VLOOKUP(B581,'City and Town classifications'!$A$3:$G$634,4,FALSE)</f>
        <v>Core City (London)</v>
      </c>
      <c r="M581" s="188">
        <f t="shared" si="80"/>
        <v>1</v>
      </c>
      <c r="N581" s="188" t="str">
        <f>VLOOKUP(A581,'BRES data'!$A$11:$AB$643,28,FALSE)</f>
        <v>Low</v>
      </c>
      <c r="O581" s="188" t="str">
        <f>IF(ISNUMBER(MATCH(A581,'Red Wall MP List'!$A$3:$A$52,0)),"Yes","No")</f>
        <v>No</v>
      </c>
      <c r="P581" s="121"/>
      <c r="Q581" s="121">
        <f t="shared" si="75"/>
        <v>-0.62866563710873002</v>
      </c>
      <c r="R581" s="121">
        <f t="shared" si="76"/>
        <v>0.63876888484465066</v>
      </c>
      <c r="S581" s="186">
        <f t="shared" si="74"/>
        <v>50.509775213489519</v>
      </c>
      <c r="T581" s="121"/>
      <c r="U581" s="121"/>
      <c r="V581" s="121"/>
      <c r="W581" s="121"/>
      <c r="X581" s="121"/>
      <c r="Y581" s="121"/>
      <c r="Z581" s="121"/>
      <c r="AA581" s="121"/>
      <c r="AB581" s="121"/>
      <c r="AC581" s="121"/>
      <c r="AD581" s="121"/>
      <c r="AE581" s="145">
        <f t="shared" si="77"/>
        <v>-0.58575959796496402</v>
      </c>
      <c r="AF581" s="121">
        <f t="shared" si="78"/>
        <v>0.62349348979557984</v>
      </c>
      <c r="AG581" s="186">
        <f t="shared" si="79"/>
        <v>51.560214822378278</v>
      </c>
    </row>
    <row r="582" spans="1:33" ht="29">
      <c r="A582" s="209" t="str">
        <f>'Master sheet'!A137</f>
        <v>Leeds North West</v>
      </c>
      <c r="B582" s="142" t="str">
        <f>VLOOKUP('Master sheet'!A137,Westminster_Parliamentary_Const!$A$2:$C$651,2,FALSE)</f>
        <v>E14000780</v>
      </c>
      <c r="C582" s="120">
        <f>VLOOKUP(B582,'Master sheet'!$B$3:$Z$634,9,FALSE)</f>
        <v>0.10387454355764215</v>
      </c>
      <c r="D582" s="121">
        <f>VLOOKUP(B582,'Master sheet'!$B$3:$Z$634,10,FALSE)</f>
        <v>0.27664577259970924</v>
      </c>
      <c r="E582" s="120">
        <f>VLOOKUP(B582,'Master sheet'!$B$3:$Z$634,16,FALSE)</f>
        <v>-0.20874756134123601</v>
      </c>
      <c r="F582" s="121">
        <f>VLOOKUP(B582,'Master sheet'!$B$3:$Z$634,17,FALSE)</f>
        <v>-2.1482439690714075</v>
      </c>
      <c r="G582" s="120">
        <f>VLOOKUP(B582,'Master sheet'!$B$3:$Z$634,21,FALSE)</f>
        <v>0.12881355932203389</v>
      </c>
      <c r="H582" s="121">
        <f>VLOOKUP(B582,'Master sheet'!$B$3:$Z$634,22,FALSE)</f>
        <v>-1.0076549522114444</v>
      </c>
      <c r="I582" s="120">
        <f>VLOOKUP(B582,'Master sheet'!$B$3:$Z$634,24,FALSE)</f>
        <v>2.9898013955985014E-2</v>
      </c>
      <c r="J582" s="121">
        <f>-VLOOKUP(B582,'Master sheet'!$B$3:$Z$634,25,FALSE)</f>
        <v>-0.58864722211585574</v>
      </c>
      <c r="K582" s="185" t="str">
        <f>VLOOKUP(B582,RUC_PCON_2011_EN_LU!$A$2:$N$534,14)</f>
        <v>Predominantly Urban</v>
      </c>
      <c r="L582" s="185" t="str">
        <f>VLOOKUP(B582,'City and Town classifications'!$A$3:$G$634,4,FALSE)</f>
        <v>Core City (outside London)</v>
      </c>
      <c r="M582" s="188">
        <f t="shared" si="80"/>
        <v>1</v>
      </c>
      <c r="N582" s="188" t="str">
        <f>VLOOKUP(A582,'BRES data'!$A$11:$AB$643,28,FALSE)</f>
        <v>Mid</v>
      </c>
      <c r="O582" s="188" t="str">
        <f>IF(ISNUMBER(MATCH(A582,'Red Wall MP List'!$A$3:$A$52,0)),"Yes","No")</f>
        <v>No</v>
      </c>
      <c r="P582" s="121"/>
      <c r="Q582" s="121">
        <f t="shared" si="75"/>
        <v>-0.62998363671919089</v>
      </c>
      <c r="R582" s="121">
        <f t="shared" si="76"/>
        <v>0.6374508852341898</v>
      </c>
      <c r="S582" s="186">
        <f t="shared" si="74"/>
        <v>50.405556198388247</v>
      </c>
      <c r="T582" s="121"/>
      <c r="U582" s="121"/>
      <c r="V582" s="121"/>
      <c r="W582" s="121"/>
      <c r="X582" s="121"/>
      <c r="Y582" s="121"/>
      <c r="Z582" s="121"/>
      <c r="AA582" s="121"/>
      <c r="AB582" s="121"/>
      <c r="AC582" s="121"/>
      <c r="AD582" s="121"/>
      <c r="AE582" s="145">
        <f t="shared" si="77"/>
        <v>-0.86697509269974959</v>
      </c>
      <c r="AF582" s="121">
        <f t="shared" si="78"/>
        <v>0.34227799506079426</v>
      </c>
      <c r="AG582" s="186">
        <f t="shared" si="79"/>
        <v>28.304909743473956</v>
      </c>
    </row>
    <row r="583" spans="1:33">
      <c r="A583" s="209" t="str">
        <f>'Master sheet'!A513</f>
        <v>Salisbury</v>
      </c>
      <c r="B583" s="142" t="str">
        <f>VLOOKUP('Master sheet'!A513,Westminster_Parliamentary_Const!$A$2:$C$651,2,FALSE)</f>
        <v>E14000912</v>
      </c>
      <c r="C583" s="120">
        <f>VLOOKUP(B583,'Master sheet'!$B$3:$Z$634,9,FALSE)</f>
        <v>8.7939217472106562E-2</v>
      </c>
      <c r="D583" s="121">
        <f>VLOOKUP(B583,'Master sheet'!$B$3:$Z$634,10,FALSE)</f>
        <v>-0.32567189340311614</v>
      </c>
      <c r="E583" s="120">
        <f>VLOOKUP(B583,'Master sheet'!$B$3:$Z$634,16,FALSE)</f>
        <v>-4.2871866577171784E-2</v>
      </c>
      <c r="F583" s="121">
        <f>VLOOKUP(B583,'Master sheet'!$B$3:$Z$634,17,FALSE)</f>
        <v>-1.596903364865111</v>
      </c>
      <c r="G583" s="120">
        <f>VLOOKUP(B583,'Master sheet'!$B$3:$Z$634,21,FALSE)</f>
        <v>0.16961130742049471</v>
      </c>
      <c r="H583" s="121">
        <f>VLOOKUP(B583,'Master sheet'!$B$3:$Z$634,22,FALSE)</f>
        <v>0.15986074510402054</v>
      </c>
      <c r="I583" s="120">
        <f>VLOOKUP(B583,'Master sheet'!$B$3:$Z$634,24,FALSE)</f>
        <v>3.2404032570763963E-2</v>
      </c>
      <c r="J583" s="121">
        <f>-VLOOKUP(B583,'Master sheet'!$B$3:$Z$634,25,FALSE)</f>
        <v>-0.85253932766779805</v>
      </c>
      <c r="K583" s="185" t="str">
        <f>VLOOKUP(B583,RUC_PCON_2011_EN_LU!$A$2:$N$534,14)</f>
        <v>Predominantly Rural</v>
      </c>
      <c r="L583" s="185" t="str">
        <f>VLOOKUP(B583,'City and Town classifications'!$A$3:$G$634,4,FALSE)</f>
        <v>Medium Town</v>
      </c>
      <c r="M583" s="188">
        <f t="shared" si="80"/>
        <v>3</v>
      </c>
      <c r="N583" s="188" t="str">
        <f>VLOOKUP(A583,'BRES data'!$A$11:$AB$643,28,FALSE)</f>
        <v>Very high</v>
      </c>
      <c r="O583" s="188" t="str">
        <f>IF(ISNUMBER(MATCH(A583,'Red Wall MP List'!$A$3:$A$52,0)),"Yes","No")</f>
        <v>No</v>
      </c>
      <c r="P583" s="121"/>
      <c r="Q583" s="121">
        <f t="shared" si="75"/>
        <v>-0.63224417698381974</v>
      </c>
      <c r="R583" s="121">
        <f t="shared" si="76"/>
        <v>0.63519034496956095</v>
      </c>
      <c r="S583" s="186">
        <f t="shared" si="74"/>
        <v>50.226807071221202</v>
      </c>
      <c r="T583" s="121"/>
      <c r="U583" s="121"/>
      <c r="V583" s="121"/>
      <c r="W583" s="121"/>
      <c r="X583" s="121"/>
      <c r="Y583" s="121"/>
      <c r="Z583" s="121"/>
      <c r="AA583" s="121"/>
      <c r="AB583" s="121"/>
      <c r="AC583" s="121"/>
      <c r="AD583" s="121"/>
      <c r="AE583" s="145">
        <f t="shared" si="77"/>
        <v>-0.65381346020800113</v>
      </c>
      <c r="AF583" s="121">
        <f t="shared" si="78"/>
        <v>0.55543962755254273</v>
      </c>
      <c r="AG583" s="186">
        <f t="shared" si="79"/>
        <v>45.93245476686598</v>
      </c>
    </row>
    <row r="584" spans="1:33" ht="29">
      <c r="A584" s="209" t="str">
        <f>'Master sheet'!A542</f>
        <v>Swansea West</v>
      </c>
      <c r="B584" s="142" t="str">
        <f>VLOOKUP('Master sheet'!A542,Westminster_Parliamentary_Const!$A$2:$C$651,2,FALSE)</f>
        <v>W07000047</v>
      </c>
      <c r="C584" s="120">
        <f>VLOOKUP(B584,'Master sheet'!$B$3:$Z$634,9,FALSE)</f>
        <v>0.10572284281443489</v>
      </c>
      <c r="D584" s="121">
        <f>VLOOKUP(B584,'Master sheet'!$B$3:$Z$634,10,FALSE)</f>
        <v>0.34650711641222531</v>
      </c>
      <c r="E584" s="120">
        <f>VLOOKUP(B584,'Master sheet'!$B$3:$Z$634,16,FALSE)</f>
        <v>0.2145487931428198</v>
      </c>
      <c r="F584" s="121">
        <f>VLOOKUP(B584,'Master sheet'!$B$3:$Z$634,17,FALSE)</f>
        <v>-0.741283967055957</v>
      </c>
      <c r="G584" s="120">
        <f>VLOOKUP(B584,'Master sheet'!$B$3:$Z$634,21,FALSE)</f>
        <v>9.9656357388316158E-2</v>
      </c>
      <c r="H584" s="121">
        <f>VLOOKUP(B584,'Master sheet'!$B$3:$Z$634,22,FALSE)</f>
        <v>-1.8420512739215777</v>
      </c>
      <c r="I584" s="120">
        <f>VLOOKUP(B584,'Master sheet'!$B$3:$Z$634,24,FALSE)</f>
        <v>3.3394736842105255E-2</v>
      </c>
      <c r="J584" s="121">
        <f>-VLOOKUP(B584,'Master sheet'!$B$3:$Z$634,25,FALSE)</f>
        <v>-0.95686378663300709</v>
      </c>
      <c r="K584" s="185" t="str">
        <f>VLOOKUP(B584,RUC_PCON_2011_EN_LU!$A$2:$N$534,14)</f>
        <v>Urban with Significant Rural</v>
      </c>
      <c r="L584" s="185" t="str">
        <f>VLOOKUP(B584,'City and Town classifications'!$A$3:$G$634,4,FALSE)</f>
        <v>Other City</v>
      </c>
      <c r="M584" s="188">
        <f t="shared" si="80"/>
        <v>2</v>
      </c>
      <c r="N584" s="188" t="str">
        <f>VLOOKUP(A584,'BRES data'!$A$11:$AB$643,28,FALSE)</f>
        <v>Mid</v>
      </c>
      <c r="O584" s="188" t="str">
        <f>IF(ISNUMBER(MATCH(A584,'Red Wall MP List'!$A$3:$A$52,0)),"Yes","No")</f>
        <v>No</v>
      </c>
      <c r="P584" s="121"/>
      <c r="Q584" s="121">
        <f t="shared" si="75"/>
        <v>-0.63400809690318305</v>
      </c>
      <c r="R584" s="121">
        <f t="shared" si="76"/>
        <v>0.63342642505019764</v>
      </c>
      <c r="S584" s="186">
        <f t="shared" si="74"/>
        <v>50.087327518075305</v>
      </c>
      <c r="T584" s="121"/>
      <c r="U584" s="121"/>
      <c r="V584" s="121"/>
      <c r="W584" s="121"/>
      <c r="X584" s="121"/>
      <c r="Y584" s="121"/>
      <c r="Z584" s="121"/>
      <c r="AA584" s="121"/>
      <c r="AB584" s="121"/>
      <c r="AC584" s="121"/>
      <c r="AD584" s="121"/>
      <c r="AE584" s="145">
        <f t="shared" si="77"/>
        <v>-0.79842297779957905</v>
      </c>
      <c r="AF584" s="121">
        <f t="shared" si="78"/>
        <v>0.41083010996096481</v>
      </c>
      <c r="AG584" s="186">
        <f t="shared" si="79"/>
        <v>33.973873138649104</v>
      </c>
    </row>
    <row r="585" spans="1:33">
      <c r="A585" s="209" t="str">
        <f>'Master sheet'!A139</f>
        <v>Morley and Outwood</v>
      </c>
      <c r="B585" s="142" t="str">
        <f>VLOOKUP('Master sheet'!A139,Westminster_Parliamentary_Const!$A$2:$C$651,2,FALSE)</f>
        <v>E14000826</v>
      </c>
      <c r="C585" s="120">
        <f>VLOOKUP(B585,'Master sheet'!$B$3:$Z$634,9,FALSE)</f>
        <v>6.2061362509333619E-2</v>
      </c>
      <c r="D585" s="121">
        <f>VLOOKUP(B585,'Master sheet'!$B$3:$Z$634,10,FALSE)</f>
        <v>-1.3037936537406709</v>
      </c>
      <c r="E585" s="120">
        <f>VLOOKUP(B585,'Master sheet'!$B$3:$Z$634,16,FALSE)</f>
        <v>0.31786444596747254</v>
      </c>
      <c r="F585" s="121">
        <f>VLOOKUP(B585,'Master sheet'!$B$3:$Z$634,17,FALSE)</f>
        <v>-0.39788155036475376</v>
      </c>
      <c r="G585" s="120">
        <f>VLOOKUP(B585,'Master sheet'!$B$3:$Z$634,21,FALSE)</f>
        <v>0.12247474747474747</v>
      </c>
      <c r="H585" s="121">
        <f>VLOOKUP(B585,'Master sheet'!$B$3:$Z$634,22,FALSE)</f>
        <v>-1.18905374697275</v>
      </c>
      <c r="I585" s="120">
        <f>VLOOKUP(B585,'Master sheet'!$B$3:$Z$634,24,FALSE)</f>
        <v>2.2555016784781889E-2</v>
      </c>
      <c r="J585" s="121">
        <f>-VLOOKUP(B585,'Master sheet'!$B$3:$Z$634,25,FALSE)</f>
        <v>0.18459483328750162</v>
      </c>
      <c r="K585" s="185" t="str">
        <f>VLOOKUP(B585,RUC_PCON_2011_EN_LU!$A$2:$N$534,14)</f>
        <v>Predominantly Urban</v>
      </c>
      <c r="L585" s="185" t="str">
        <f>VLOOKUP(B585,'City and Town classifications'!$A$3:$G$634,4,FALSE)</f>
        <v>Large Town</v>
      </c>
      <c r="M585" s="188">
        <f t="shared" si="80"/>
        <v>3</v>
      </c>
      <c r="N585" s="188" t="str">
        <f>VLOOKUP(A585,'BRES data'!$A$11:$AB$643,28,FALSE)</f>
        <v>Mid</v>
      </c>
      <c r="O585" s="188" t="str">
        <f>IF(ISNUMBER(MATCH(A585,'Red Wall MP List'!$A$3:$A$52,0)),"Yes","No")</f>
        <v>No</v>
      </c>
      <c r="P585" s="121"/>
      <c r="Q585" s="121">
        <f t="shared" si="75"/>
        <v>-0.63755548970730713</v>
      </c>
      <c r="R585" s="121">
        <f t="shared" si="76"/>
        <v>0.62987903224607356</v>
      </c>
      <c r="S585" s="186">
        <f t="shared" ref="S585:S634" si="81">100*(R585/AVERAGE($R$4:$R$635))</f>
        <v>49.806822287809069</v>
      </c>
      <c r="T585" s="121"/>
      <c r="U585" s="121"/>
      <c r="V585" s="121"/>
      <c r="W585" s="121"/>
      <c r="X585" s="121"/>
      <c r="Y585" s="121"/>
      <c r="Z585" s="121"/>
      <c r="AA585" s="121"/>
      <c r="AB585" s="121"/>
      <c r="AC585" s="121"/>
      <c r="AD585" s="121"/>
      <c r="AE585" s="145">
        <f t="shared" si="77"/>
        <v>-0.6765335294476682</v>
      </c>
      <c r="AF585" s="121">
        <f t="shared" si="78"/>
        <v>0.53271955831287565</v>
      </c>
      <c r="AG585" s="186">
        <f t="shared" si="79"/>
        <v>44.053603311399115</v>
      </c>
    </row>
    <row r="586" spans="1:33">
      <c r="A586" s="209" t="str">
        <f>'Master sheet'!A325</f>
        <v>Battersea</v>
      </c>
      <c r="B586" s="142" t="str">
        <f>VLOOKUP('Master sheet'!A325,Westminster_Parliamentary_Const!$A$2:$C$651,2,FALSE)</f>
        <v>E14000549</v>
      </c>
      <c r="C586" s="120">
        <f>VLOOKUP(B586,'Master sheet'!$B$3:$Z$634,9,FALSE)</f>
        <v>7.5398824874327489E-2</v>
      </c>
      <c r="D586" s="121">
        <f>VLOOKUP(B586,'Master sheet'!$B$3:$Z$634,10,FALSE)</f>
        <v>-0.79966909683088216</v>
      </c>
      <c r="E586" s="120">
        <f>VLOOKUP(B586,'Master sheet'!$B$3:$Z$634,16,FALSE)</f>
        <v>0.49382940852984214</v>
      </c>
      <c r="F586" s="121">
        <f>VLOOKUP(B586,'Master sheet'!$B$3:$Z$634,17,FALSE)</f>
        <v>0.18699394279455611</v>
      </c>
      <c r="G586" s="120">
        <f>VLOOKUP(B586,'Master sheet'!$B$3:$Z$634,21,FALSE)</f>
        <v>0.14945321992709598</v>
      </c>
      <c r="H586" s="121">
        <f>VLOOKUP(B586,'Master sheet'!$B$3:$Z$634,22,FALSE)</f>
        <v>-0.41700647608678526</v>
      </c>
      <c r="I586" s="120">
        <f>VLOOKUP(B586,'Master sheet'!$B$3:$Z$634,24,FALSE)</f>
        <v>3.3792045694943873E-2</v>
      </c>
      <c r="J586" s="121">
        <f>-VLOOKUP(B586,'Master sheet'!$B$3:$Z$634,25,FALSE)</f>
        <v>-0.99870173193464562</v>
      </c>
      <c r="K586" s="185" t="str">
        <f>VLOOKUP(B586,RUC_PCON_2011_EN_LU!$A$2:$N$534,14)</f>
        <v>Predominantly Urban</v>
      </c>
      <c r="L586" s="185" t="str">
        <f>VLOOKUP(B586,'City and Town classifications'!$A$3:$G$634,4,FALSE)</f>
        <v>Core City (London)</v>
      </c>
      <c r="M586" s="188">
        <f t="shared" si="80"/>
        <v>1</v>
      </c>
      <c r="N586" s="188" t="str">
        <f>VLOOKUP(A586,'BRES data'!$A$11:$AB$643,28,FALSE)</f>
        <v>Very low</v>
      </c>
      <c r="O586" s="188" t="str">
        <f>IF(ISNUMBER(MATCH(A586,'Red Wall MP List'!$A$3:$A$52,0)),"Yes","No")</f>
        <v>No</v>
      </c>
      <c r="P586" s="121"/>
      <c r="Q586" s="121">
        <f t="shared" si="75"/>
        <v>-0.63779236513721405</v>
      </c>
      <c r="R586" s="121">
        <f t="shared" si="76"/>
        <v>0.62964215681616664</v>
      </c>
      <c r="S586" s="186">
        <f t="shared" si="81"/>
        <v>49.78809168742751</v>
      </c>
      <c r="T586" s="121"/>
      <c r="U586" s="121"/>
      <c r="V586" s="121"/>
      <c r="W586" s="121"/>
      <c r="X586" s="121"/>
      <c r="Y586" s="121"/>
      <c r="Z586" s="121"/>
      <c r="AA586" s="121"/>
      <c r="AB586" s="121"/>
      <c r="AC586" s="121"/>
      <c r="AD586" s="121"/>
      <c r="AE586" s="145">
        <f t="shared" si="77"/>
        <v>-0.50709584051443923</v>
      </c>
      <c r="AF586" s="121">
        <f t="shared" si="78"/>
        <v>0.70215724724610462</v>
      </c>
      <c r="AG586" s="186">
        <f t="shared" si="79"/>
        <v>58.065367320785775</v>
      </c>
    </row>
    <row r="587" spans="1:33" ht="29">
      <c r="A587" s="209" t="str">
        <f>'Master sheet'!A593</f>
        <v>East Dunbartonshire</v>
      </c>
      <c r="B587" s="142" t="str">
        <f>VLOOKUP('Master sheet'!A593,Westminster_Parliamentary_Const!$A$2:$C$651,2,FALSE)</f>
        <v>S14000018</v>
      </c>
      <c r="C587" s="120">
        <f>VLOOKUP(B587,'Master sheet'!$B$3:$Z$634,9,FALSE)</f>
        <v>6.4459043760460646E-2</v>
      </c>
      <c r="D587" s="121">
        <f>VLOOKUP(B587,'Master sheet'!$B$3:$Z$634,10,FALSE)</f>
        <v>-1.2131669688993469</v>
      </c>
      <c r="E587" s="120">
        <f>VLOOKUP(B587,'Master sheet'!$B$3:$Z$634,16,FALSE)</f>
        <v>0.55340419212412706</v>
      </c>
      <c r="F587" s="121">
        <f>VLOOKUP(B587,'Master sheet'!$B$3:$Z$634,17,FALSE)</f>
        <v>0.3850096751720537</v>
      </c>
      <c r="G587" s="120">
        <f>VLOOKUP(B587,'Master sheet'!$B$3:$Z$634,21,FALSE)</f>
        <v>0.14675052410901468</v>
      </c>
      <c r="H587" s="121">
        <f>VLOOKUP(B587,'Master sheet'!$B$3:$Z$634,22,FALSE)</f>
        <v>-0.49434995556176708</v>
      </c>
      <c r="I587" s="120">
        <f>VLOOKUP(B587,'Master sheet'!$B$3:$Z$634,24,FALSE)</f>
        <v>3.0451828830982519E-2</v>
      </c>
      <c r="J587" s="121">
        <f>-VLOOKUP(B587,'Master sheet'!$B$3:$Z$634,25,FALSE)</f>
        <v>-0.64696577273921918</v>
      </c>
      <c r="K587" s="185" t="str">
        <f>VLOOKUP(B587,RUC_PCON_2011_EN_LU!$A$2:$N$534,14)</f>
        <v>Urban with Significant Rural</v>
      </c>
      <c r="L587" s="185" t="str">
        <f>VLOOKUP(B587,'City and Town classifications'!$A$3:$G$634,4,FALSE)</f>
        <v>Small Town in Conurbation</v>
      </c>
      <c r="M587" s="188">
        <f t="shared" si="80"/>
        <v>3</v>
      </c>
      <c r="N587" s="188" t="str">
        <f>VLOOKUP(A587,'BRES data'!$A$11:$AB$643,28,FALSE)</f>
        <v>High</v>
      </c>
      <c r="O587" s="188" t="str">
        <f>IF(ISNUMBER(MATCH(A587,'Red Wall MP List'!$A$3:$A$52,0)),"Yes","No")</f>
        <v>No</v>
      </c>
      <c r="P587" s="121"/>
      <c r="Q587" s="121">
        <f t="shared" si="75"/>
        <v>-0.6382676272778075</v>
      </c>
      <c r="R587" s="121">
        <f t="shared" si="76"/>
        <v>0.62916689467557319</v>
      </c>
      <c r="S587" s="186">
        <f t="shared" si="81"/>
        <v>49.750510984205413</v>
      </c>
      <c r="T587" s="121"/>
      <c r="U587" s="121"/>
      <c r="V587" s="121"/>
      <c r="W587" s="121"/>
      <c r="X587" s="121"/>
      <c r="Y587" s="121"/>
      <c r="Z587" s="121"/>
      <c r="AA587" s="121"/>
      <c r="AB587" s="121"/>
      <c r="AC587" s="121"/>
      <c r="AD587" s="121"/>
      <c r="AE587" s="145">
        <f t="shared" si="77"/>
        <v>-0.49236825550706986</v>
      </c>
      <c r="AF587" s="121">
        <f t="shared" si="78"/>
        <v>0.71688483225347399</v>
      </c>
      <c r="AG587" s="186">
        <f t="shared" si="79"/>
        <v>59.283274899971197</v>
      </c>
    </row>
    <row r="588" spans="1:33" ht="29">
      <c r="A588" s="209" t="str">
        <f>'Master sheet'!A605</f>
        <v>Glasgow North</v>
      </c>
      <c r="B588" s="142" t="str">
        <f>VLOOKUP('Master sheet'!A605,Westminster_Parliamentary_Const!$A$2:$C$651,2,FALSE)</f>
        <v>S14000031</v>
      </c>
      <c r="C588" s="120">
        <f>VLOOKUP(B588,'Master sheet'!$B$3:$Z$634,9,FALSE)</f>
        <v>0.10452367522360695</v>
      </c>
      <c r="D588" s="121">
        <f>VLOOKUP(B588,'Master sheet'!$B$3:$Z$634,10,FALSE)</f>
        <v>0.30118141547728638</v>
      </c>
      <c r="E588" s="120">
        <f>VLOOKUP(B588,'Master sheet'!$B$3:$Z$634,16,FALSE)</f>
        <v>5.9693306041953545E-3</v>
      </c>
      <c r="F588" s="121">
        <f>VLOOKUP(B588,'Master sheet'!$B$3:$Z$634,17,FALSE)</f>
        <v>-1.434564119188187</v>
      </c>
      <c r="G588" s="120">
        <f>VLOOKUP(B588,'Master sheet'!$B$3:$Z$634,21,FALSE)</f>
        <v>0.1328125</v>
      </c>
      <c r="H588" s="121">
        <f>VLOOKUP(B588,'Master sheet'!$B$3:$Z$634,22,FALSE)</f>
        <v>-0.8932166257898223</v>
      </c>
      <c r="I588" s="120">
        <f>VLOOKUP(B588,'Master sheet'!$B$3:$Z$634,24,FALSE)</f>
        <v>3.4794808839003766E-2</v>
      </c>
      <c r="J588" s="121">
        <f>-VLOOKUP(B588,'Master sheet'!$B$3:$Z$634,25,FALSE)</f>
        <v>-1.1042960303549678</v>
      </c>
      <c r="K588" s="185" t="str">
        <f>VLOOKUP(B588,RUC_PCON_2011_EN_LU!$A$2:$N$534,14)</f>
        <v>Urban with Significant Rural</v>
      </c>
      <c r="L588" s="185" t="str">
        <f>VLOOKUP(B588,'City and Town classifications'!$A$3:$G$634,4,FALSE)</f>
        <v>Core City (outside London)</v>
      </c>
      <c r="M588" s="188">
        <f t="shared" si="80"/>
        <v>1</v>
      </c>
      <c r="N588" s="188" t="str">
        <f>VLOOKUP(A588,'BRES data'!$A$11:$AB$643,28,FALSE)</f>
        <v>Low</v>
      </c>
      <c r="O588" s="188" t="str">
        <f>IF(ISNUMBER(MATCH(A588,'Red Wall MP List'!$A$3:$A$52,0)),"Yes","No")</f>
        <v>No</v>
      </c>
      <c r="P588" s="121"/>
      <c r="Q588" s="121">
        <f t="shared" si="75"/>
        <v>-0.65566832912222861</v>
      </c>
      <c r="R588" s="121">
        <f t="shared" si="76"/>
        <v>0.61176619283115208</v>
      </c>
      <c r="S588" s="186">
        <f t="shared" si="81"/>
        <v>48.374574304176903</v>
      </c>
      <c r="T588" s="121"/>
      <c r="U588" s="121"/>
      <c r="V588" s="121"/>
      <c r="W588" s="121"/>
      <c r="X588" s="121"/>
      <c r="Y588" s="121"/>
      <c r="Z588" s="121"/>
      <c r="AA588" s="121"/>
      <c r="AB588" s="121"/>
      <c r="AC588" s="121"/>
      <c r="AD588" s="121"/>
      <c r="AE588" s="145">
        <f t="shared" si="77"/>
        <v>-0.7827238399639227</v>
      </c>
      <c r="AF588" s="121">
        <f t="shared" si="78"/>
        <v>0.42652924779662116</v>
      </c>
      <c r="AG588" s="186">
        <f t="shared" si="79"/>
        <v>35.272123934496157</v>
      </c>
    </row>
    <row r="589" spans="1:33" ht="29">
      <c r="A589" s="209" t="str">
        <f>'Master sheet'!A105</f>
        <v>Wyre and Preston North</v>
      </c>
      <c r="B589" s="142" t="str">
        <f>VLOOKUP('Master sheet'!A105,Westminster_Parliamentary_Const!$A$2:$C$651,2,FALSE)</f>
        <v>E14001057</v>
      </c>
      <c r="C589" s="120">
        <f>VLOOKUP(B589,'Master sheet'!$B$3:$Z$634,9,FALSE)</f>
        <v>5.7637541941440697E-2</v>
      </c>
      <c r="D589" s="121">
        <f>VLOOKUP(B589,'Master sheet'!$B$3:$Z$634,10,FALSE)</f>
        <v>-1.4710036163712539</v>
      </c>
      <c r="E589" s="120">
        <f>VLOOKUP(B589,'Master sheet'!$B$3:$Z$634,16,FALSE)</f>
        <v>0.87456050919801021</v>
      </c>
      <c r="F589" s="121">
        <f>VLOOKUP(B589,'Master sheet'!$B$3:$Z$634,17,FALSE)</f>
        <v>1.4524747920599552</v>
      </c>
      <c r="G589" s="120">
        <f>VLOOKUP(B589,'Master sheet'!$B$3:$Z$634,21,FALSE)</f>
        <v>0.13694267515923567</v>
      </c>
      <c r="H589" s="121">
        <f>VLOOKUP(B589,'Master sheet'!$B$3:$Z$634,22,FALSE)</f>
        <v>-0.77502274118049097</v>
      </c>
      <c r="I589" s="120">
        <f>VLOOKUP(B589,'Master sheet'!$B$3:$Z$634,24,FALSE)</f>
        <v>3.2412042074718928E-2</v>
      </c>
      <c r="J589" s="121">
        <f>-VLOOKUP(B589,'Master sheet'!$B$3:$Z$634,25,FALSE)</f>
        <v>-0.85338275510709849</v>
      </c>
      <c r="K589" s="185" t="str">
        <f>VLOOKUP(B589,RUC_PCON_2011_EN_LU!$A$2:$N$534,14)</f>
        <v>Urban with Significant Rural</v>
      </c>
      <c r="L589" s="185" t="str">
        <f>VLOOKUP(B589,'City and Town classifications'!$A$3:$G$634,4,FALSE)</f>
        <v>Village or smaller</v>
      </c>
      <c r="M589" s="188">
        <f t="shared" si="80"/>
        <v>3</v>
      </c>
      <c r="N589" s="188" t="str">
        <f>VLOOKUP(A589,'BRES data'!$A$11:$AB$643,28,FALSE)</f>
        <v>High</v>
      </c>
      <c r="O589" s="188" t="str">
        <f>IF(ISNUMBER(MATCH(A589,'Red Wall MP List'!$A$3:$A$52,0)),"Yes","No")</f>
        <v>No</v>
      </c>
      <c r="P589" s="121"/>
      <c r="Q589" s="121">
        <f t="shared" si="75"/>
        <v>-0.66188678201287343</v>
      </c>
      <c r="R589" s="121">
        <f t="shared" si="76"/>
        <v>0.60554773994050726</v>
      </c>
      <c r="S589" s="186">
        <f t="shared" si="81"/>
        <v>47.882858653752677</v>
      </c>
      <c r="T589" s="121"/>
      <c r="U589" s="121"/>
      <c r="V589" s="121"/>
      <c r="W589" s="121"/>
      <c r="X589" s="121"/>
      <c r="Y589" s="121"/>
      <c r="Z589" s="121"/>
      <c r="AA589" s="121"/>
      <c r="AB589" s="121"/>
      <c r="AC589" s="121"/>
      <c r="AD589" s="121"/>
      <c r="AE589" s="145">
        <f t="shared" si="77"/>
        <v>-0.41173358014972206</v>
      </c>
      <c r="AF589" s="121">
        <f t="shared" si="78"/>
        <v>0.7975195076108218</v>
      </c>
      <c r="AG589" s="186">
        <f t="shared" si="79"/>
        <v>65.951413784501796</v>
      </c>
    </row>
    <row r="590" spans="1:33" ht="29">
      <c r="A590" s="209" t="str">
        <f>'Master sheet'!A48</f>
        <v>Cheadle</v>
      </c>
      <c r="B590" s="142" t="str">
        <f>VLOOKUP('Master sheet'!A48,Westminster_Parliamentary_Const!$A$2:$C$651,2,FALSE)</f>
        <v>E14000627</v>
      </c>
      <c r="C590" s="120">
        <f>VLOOKUP(B590,'Master sheet'!$B$3:$Z$634,9,FALSE)</f>
        <v>7.4614566001411475E-2</v>
      </c>
      <c r="D590" s="121">
        <f>VLOOKUP(B590,'Master sheet'!$B$3:$Z$634,10,FALSE)</f>
        <v>-0.82931222878445721</v>
      </c>
      <c r="E590" s="120">
        <f>VLOOKUP(B590,'Master sheet'!$B$3:$Z$634,16,FALSE)</f>
        <v>0.32479873992707675</v>
      </c>
      <c r="F590" s="121">
        <f>VLOOKUP(B590,'Master sheet'!$B$3:$Z$634,17,FALSE)</f>
        <v>-0.37483321994557944</v>
      </c>
      <c r="G590" s="120">
        <f>VLOOKUP(B590,'Master sheet'!$B$3:$Z$634,21,FALSE)</f>
        <v>0.17399617590822181</v>
      </c>
      <c r="H590" s="121">
        <f>VLOOKUP(B590,'Master sheet'!$B$3:$Z$634,22,FALSE)</f>
        <v>0.28534322952277325</v>
      </c>
      <c r="I590" s="120">
        <f>VLOOKUP(B590,'Master sheet'!$B$3:$Z$634,24,FALSE)</f>
        <v>3.4881289479416377E-2</v>
      </c>
      <c r="J590" s="121">
        <f>-VLOOKUP(B590,'Master sheet'!$B$3:$Z$634,25,FALSE)</f>
        <v>-1.1134027297838456</v>
      </c>
      <c r="K590" s="185" t="str">
        <f>VLOOKUP(B590,RUC_PCON_2011_EN_LU!$A$2:$N$534,14)</f>
        <v>Predominantly Urban</v>
      </c>
      <c r="L590" s="185" t="str">
        <f>VLOOKUP(B590,'City and Town classifications'!$A$3:$G$634,4,FALSE)</f>
        <v>Small Town in Conurbation</v>
      </c>
      <c r="M590" s="188">
        <f t="shared" si="80"/>
        <v>3</v>
      </c>
      <c r="N590" s="188" t="str">
        <f>VLOOKUP(A590,'BRES data'!$A$11:$AB$643,28,FALSE)</f>
        <v>Very low</v>
      </c>
      <c r="O590" s="188" t="str">
        <f>IF(ISNUMBER(MATCH(A590,'Red Wall MP List'!$A$3:$A$52,0)),"Yes","No")</f>
        <v>No</v>
      </c>
      <c r="P590" s="121"/>
      <c r="Q590" s="121">
        <f t="shared" si="75"/>
        <v>-0.66248665125990192</v>
      </c>
      <c r="R590" s="121">
        <f t="shared" si="76"/>
        <v>0.60494787069347877</v>
      </c>
      <c r="S590" s="186">
        <f t="shared" si="81"/>
        <v>47.835424814153143</v>
      </c>
      <c r="T590" s="121"/>
      <c r="U590" s="121"/>
      <c r="V590" s="121"/>
      <c r="W590" s="121"/>
      <c r="X590" s="121"/>
      <c r="Y590" s="121"/>
      <c r="Z590" s="121"/>
      <c r="AA590" s="121"/>
      <c r="AB590" s="121"/>
      <c r="AC590" s="121"/>
      <c r="AD590" s="121"/>
      <c r="AE590" s="145">
        <f t="shared" si="77"/>
        <v>-0.50805123724777723</v>
      </c>
      <c r="AF590" s="121">
        <f t="shared" si="78"/>
        <v>0.70120185051276662</v>
      </c>
      <c r="AG590" s="186">
        <f t="shared" si="79"/>
        <v>57.986360143296793</v>
      </c>
    </row>
    <row r="591" spans="1:33" ht="29">
      <c r="A591" s="209" t="str">
        <f>'Master sheet'!A576</f>
        <v>Aberdeen North</v>
      </c>
      <c r="B591" s="142" t="str">
        <f>VLOOKUP('Master sheet'!A576,Westminster_Parliamentary_Const!$A$2:$C$651,2,FALSE)</f>
        <v>S14000001</v>
      </c>
      <c r="C591" s="120">
        <f>VLOOKUP(B591,'Master sheet'!$B$3:$Z$634,9,FALSE)</f>
        <v>0.10517188758298436</v>
      </c>
      <c r="D591" s="121">
        <f>VLOOKUP(B591,'Master sheet'!$B$3:$Z$634,10,FALSE)</f>
        <v>0.32568231073846199</v>
      </c>
      <c r="E591" s="120">
        <f>VLOOKUP(B591,'Master sheet'!$B$3:$Z$634,16,FALSE)</f>
        <v>0.17651262809400564</v>
      </c>
      <c r="F591" s="121">
        <f>VLOOKUP(B591,'Master sheet'!$B$3:$Z$634,17,FALSE)</f>
        <v>-0.86770925347017136</v>
      </c>
      <c r="G591" s="120">
        <f>VLOOKUP(B591,'Master sheet'!$B$3:$Z$634,21,FALSE)</f>
        <v>0.13828238719068414</v>
      </c>
      <c r="H591" s="121">
        <f>VLOOKUP(B591,'Master sheet'!$B$3:$Z$634,22,FALSE)</f>
        <v>-0.73668398721731587</v>
      </c>
      <c r="I591" s="120">
        <f>VLOOKUP(B591,'Master sheet'!$B$3:$Z$634,24,FALSE)</f>
        <v>3.8706235411803958E-2</v>
      </c>
      <c r="J591" s="121">
        <f>-VLOOKUP(B591,'Master sheet'!$B$3:$Z$634,25,FALSE)</f>
        <v>-1.5161822741046409</v>
      </c>
      <c r="K591" s="185" t="str">
        <f>VLOOKUP(B591,RUC_PCON_2011_EN_LU!$A$2:$N$534,14)</f>
        <v>Urban with Significant Rural</v>
      </c>
      <c r="L591" s="185" t="str">
        <f>VLOOKUP(B591,'City and Town classifications'!$A$3:$G$634,4,FALSE)</f>
        <v>Other City</v>
      </c>
      <c r="M591" s="188">
        <f t="shared" si="80"/>
        <v>2</v>
      </c>
      <c r="N591" s="188" t="str">
        <f>VLOOKUP(A591,'BRES data'!$A$11:$AB$643,28,FALSE)</f>
        <v>Low</v>
      </c>
      <c r="O591" s="188" t="str">
        <f>IF(ISNUMBER(MATCH(A591,'Red Wall MP List'!$A$3:$A$52,0)),"Yes","No")</f>
        <v>No</v>
      </c>
      <c r="P591" s="121"/>
      <c r="Q591" s="121">
        <f t="shared" si="75"/>
        <v>-0.66423219456997418</v>
      </c>
      <c r="R591" s="121">
        <f t="shared" si="76"/>
        <v>0.60320232738340651</v>
      </c>
      <c r="S591" s="186">
        <f t="shared" si="81"/>
        <v>47.697398366232783</v>
      </c>
      <c r="T591" s="121"/>
      <c r="U591" s="121"/>
      <c r="V591" s="121"/>
      <c r="W591" s="121"/>
      <c r="X591" s="121"/>
      <c r="Y591" s="121"/>
      <c r="Z591" s="121"/>
      <c r="AA591" s="121"/>
      <c r="AB591" s="121"/>
      <c r="AC591" s="121"/>
      <c r="AD591" s="121"/>
      <c r="AE591" s="145">
        <f t="shared" si="77"/>
        <v>-0.69872330101341651</v>
      </c>
      <c r="AF591" s="121">
        <f t="shared" si="78"/>
        <v>0.51052978674712735</v>
      </c>
      <c r="AG591" s="186">
        <f t="shared" si="79"/>
        <v>42.218605179879575</v>
      </c>
    </row>
    <row r="592" spans="1:33" ht="29">
      <c r="A592" s="209" t="str">
        <f>'Master sheet'!A601</f>
        <v>Edinburgh West</v>
      </c>
      <c r="B592" s="142" t="str">
        <f>VLOOKUP('Master sheet'!A601,Westminster_Parliamentary_Const!$A$2:$C$651,2,FALSE)</f>
        <v>S14000026</v>
      </c>
      <c r="C592" s="120">
        <f>VLOOKUP(B592,'Master sheet'!$B$3:$Z$634,9,FALSE)</f>
        <v>8.3734497317377032E-2</v>
      </c>
      <c r="D592" s="121">
        <f>VLOOKUP(B592,'Master sheet'!$B$3:$Z$634,10,FALSE)</f>
        <v>-0.48460037821715052</v>
      </c>
      <c r="E592" s="120">
        <f>VLOOKUP(B592,'Master sheet'!$B$3:$Z$634,16,FALSE)</f>
        <v>6.8613318945097576E-2</v>
      </c>
      <c r="F592" s="121">
        <f>VLOOKUP(B592,'Master sheet'!$B$3:$Z$634,17,FALSE)</f>
        <v>-1.2263469091207861</v>
      </c>
      <c r="G592" s="120">
        <f>VLOOKUP(B592,'Master sheet'!$B$3:$Z$634,21,FALSE)</f>
        <v>0.13823529411764707</v>
      </c>
      <c r="H592" s="121">
        <f>VLOOKUP(B592,'Master sheet'!$B$3:$Z$634,22,FALSE)</f>
        <v>-0.73803165723755615</v>
      </c>
      <c r="I592" s="120">
        <f>VLOOKUP(B592,'Master sheet'!$B$3:$Z$634,24,FALSE)</f>
        <v>2.9347048300536693E-2</v>
      </c>
      <c r="J592" s="121">
        <f>-VLOOKUP(B592,'Master sheet'!$B$3:$Z$634,25,FALSE)</f>
        <v>-0.53062870379934735</v>
      </c>
      <c r="K592" s="185" t="str">
        <f>VLOOKUP(B592,RUC_PCON_2011_EN_LU!$A$2:$N$534,14)</f>
        <v>Urban with Significant Rural</v>
      </c>
      <c r="L592" s="185" t="str">
        <f>VLOOKUP(B592,'City and Town classifications'!$A$3:$G$634,4,FALSE)</f>
        <v>Core City (outside London)</v>
      </c>
      <c r="M592" s="188">
        <f t="shared" si="80"/>
        <v>1</v>
      </c>
      <c r="N592" s="188" t="str">
        <f>VLOOKUP(A592,'BRES data'!$A$11:$AB$643,28,FALSE)</f>
        <v>High</v>
      </c>
      <c r="O592" s="188" t="str">
        <f>IF(ISNUMBER(MATCH(A592,'Red Wall MP List'!$A$3:$A$52,0)),"Yes","No")</f>
        <v>No</v>
      </c>
      <c r="P592" s="121"/>
      <c r="Q592" s="121">
        <f t="shared" si="75"/>
        <v>-0.66580612173188969</v>
      </c>
      <c r="R592" s="121">
        <f t="shared" si="76"/>
        <v>0.601628400221491</v>
      </c>
      <c r="S592" s="186">
        <f t="shared" si="81"/>
        <v>47.572942230317373</v>
      </c>
      <c r="T592" s="121"/>
      <c r="U592" s="121"/>
      <c r="V592" s="121"/>
      <c r="W592" s="121"/>
      <c r="X592" s="121"/>
      <c r="Y592" s="121"/>
      <c r="Z592" s="121"/>
      <c r="AA592" s="121"/>
      <c r="AB592" s="121"/>
      <c r="AC592" s="121"/>
      <c r="AD592" s="121"/>
      <c r="AE592" s="145">
        <f t="shared" si="77"/>
        <v>-0.74490191209371004</v>
      </c>
      <c r="AF592" s="121">
        <f t="shared" si="78"/>
        <v>0.46435117566683382</v>
      </c>
      <c r="AG592" s="186">
        <f t="shared" si="79"/>
        <v>38.399833778947027</v>
      </c>
    </row>
    <row r="593" spans="1:33">
      <c r="A593" s="209" t="str">
        <f>'Master sheet'!A438</f>
        <v>Maidenhead</v>
      </c>
      <c r="B593" s="142" t="str">
        <f>VLOOKUP('Master sheet'!A438,Westminster_Parliamentary_Const!$A$2:$C$651,2,FALSE)</f>
        <v>E14000803</v>
      </c>
      <c r="C593" s="120">
        <f>VLOOKUP(B593,'Master sheet'!$B$3:$Z$634,9,FALSE)</f>
        <v>6.0274021645780308E-2</v>
      </c>
      <c r="D593" s="121">
        <f>VLOOKUP(B593,'Master sheet'!$B$3:$Z$634,10,FALSE)</f>
        <v>-1.3713509143519917</v>
      </c>
      <c r="E593" s="120">
        <f>VLOOKUP(B593,'Master sheet'!$B$3:$Z$634,16,FALSE)</f>
        <v>0.90981692863105312</v>
      </c>
      <c r="F593" s="121">
        <f>VLOOKUP(B593,'Master sheet'!$B$3:$Z$634,17,FALSE)</f>
        <v>1.5696607102260427</v>
      </c>
      <c r="G593" s="120">
        <f>VLOOKUP(B593,'Master sheet'!$B$3:$Z$634,21,FALSE)</f>
        <v>0.16591251885369532</v>
      </c>
      <c r="H593" s="121">
        <f>VLOOKUP(B593,'Master sheet'!$B$3:$Z$634,22,FALSE)</f>
        <v>5.401191976279577E-2</v>
      </c>
      <c r="I593" s="120">
        <f>VLOOKUP(B593,'Master sheet'!$B$3:$Z$634,24,FALSE)</f>
        <v>3.8331681532870698E-2</v>
      </c>
      <c r="J593" s="121">
        <f>-VLOOKUP(B593,'Master sheet'!$B$3:$Z$634,25,FALSE)</f>
        <v>-1.4767405033326932</v>
      </c>
      <c r="K593" s="185" t="str">
        <f>VLOOKUP(B593,RUC_PCON_2011_EN_LU!$A$2:$N$534,14)</f>
        <v>Predominantly Urban</v>
      </c>
      <c r="L593" s="185" t="str">
        <f>VLOOKUP(B593,'City and Town classifications'!$A$3:$G$634,4,FALSE)</f>
        <v>Large Town</v>
      </c>
      <c r="M593" s="188">
        <f t="shared" si="80"/>
        <v>3</v>
      </c>
      <c r="N593" s="188" t="str">
        <f>VLOOKUP(A593,'BRES data'!$A$11:$AB$643,28,FALSE)</f>
        <v>Mid</v>
      </c>
      <c r="O593" s="188" t="str">
        <f>IF(ISNUMBER(MATCH(A593,'Red Wall MP List'!$A$3:$A$52,0)),"Yes","No")</f>
        <v>No</v>
      </c>
      <c r="P593" s="121"/>
      <c r="Q593" s="121">
        <f t="shared" si="75"/>
        <v>-0.67875170089675529</v>
      </c>
      <c r="R593" s="121">
        <f t="shared" si="76"/>
        <v>0.58868282105662539</v>
      </c>
      <c r="S593" s="186">
        <f t="shared" si="81"/>
        <v>46.549288277941756</v>
      </c>
      <c r="T593" s="121"/>
      <c r="U593" s="121"/>
      <c r="V593" s="121"/>
      <c r="W593" s="121"/>
      <c r="X593" s="121"/>
      <c r="Y593" s="121"/>
      <c r="Z593" s="121"/>
      <c r="AA593" s="121"/>
      <c r="AB593" s="121"/>
      <c r="AC593" s="121"/>
      <c r="AD593" s="121"/>
      <c r="AE593" s="145">
        <f t="shared" si="77"/>
        <v>-0.30610469692396164</v>
      </c>
      <c r="AF593" s="121">
        <f t="shared" si="78"/>
        <v>0.90314839083658227</v>
      </c>
      <c r="AG593" s="186">
        <f t="shared" si="79"/>
        <v>74.68646555281093</v>
      </c>
    </row>
    <row r="594" spans="1:33">
      <c r="A594" s="209" t="str">
        <f>'Master sheet'!A328</f>
        <v>Bethnal Green and Bow</v>
      </c>
      <c r="B594" s="142" t="str">
        <f>VLOOKUP('Master sheet'!A328,Westminster_Parliamentary_Const!$A$2:$C$651,2,FALSE)</f>
        <v>E14000555</v>
      </c>
      <c r="C594" s="120">
        <f>VLOOKUP(B594,'Master sheet'!$B$3:$Z$634,9,FALSE)</f>
        <v>8.4549186683968103E-2</v>
      </c>
      <c r="D594" s="121">
        <f>VLOOKUP(B594,'Master sheet'!$B$3:$Z$634,10,FALSE)</f>
        <v>-0.45380704551918577</v>
      </c>
      <c r="E594" s="120">
        <f>VLOOKUP(B594,'Master sheet'!$B$3:$Z$634,16,FALSE)</f>
        <v>0.68194045321658181</v>
      </c>
      <c r="F594" s="121">
        <f>VLOOKUP(B594,'Master sheet'!$B$3:$Z$634,17,FALSE)</f>
        <v>0.81224080119043396</v>
      </c>
      <c r="G594" s="120">
        <f>VLOOKUP(B594,'Master sheet'!$B$3:$Z$634,21,FALSE)</f>
        <v>0.15384615384615385</v>
      </c>
      <c r="H594" s="121">
        <f>VLOOKUP(B594,'Master sheet'!$B$3:$Z$634,22,FALSE)</f>
        <v>-0.2912931819267307</v>
      </c>
      <c r="I594" s="120">
        <f>VLOOKUP(B594,'Master sheet'!$B$3:$Z$634,24,FALSE)</f>
        <v>4.1887435519528449E-2</v>
      </c>
      <c r="J594" s="121">
        <f>-VLOOKUP(B594,'Master sheet'!$B$3:$Z$634,25,FALSE)</f>
        <v>-1.8511732393188127</v>
      </c>
      <c r="K594" s="185" t="str">
        <f>VLOOKUP(B594,RUC_PCON_2011_EN_LU!$A$2:$N$534,14)</f>
        <v>Predominantly Urban</v>
      </c>
      <c r="L594" s="185" t="str">
        <f>VLOOKUP(B594,'City and Town classifications'!$A$3:$G$634,4,FALSE)</f>
        <v>Core City (London)</v>
      </c>
      <c r="M594" s="188">
        <f t="shared" si="80"/>
        <v>1</v>
      </c>
      <c r="N594" s="188" t="str">
        <f>VLOOKUP(A594,'BRES data'!$A$11:$AB$643,28,FALSE)</f>
        <v>Very low</v>
      </c>
      <c r="O594" s="188" t="str">
        <f>IF(ISNUMBER(MATCH(A594,'Red Wall MP List'!$A$3:$A$52,0)),"Yes","No")</f>
        <v>No</v>
      </c>
      <c r="P594" s="121"/>
      <c r="Q594" s="121">
        <f t="shared" si="75"/>
        <v>-0.68150215840204897</v>
      </c>
      <c r="R594" s="121">
        <f t="shared" si="76"/>
        <v>0.58593236355133171</v>
      </c>
      <c r="S594" s="186">
        <f t="shared" si="81"/>
        <v>46.331799615574567</v>
      </c>
      <c r="T594" s="121"/>
      <c r="U594" s="121"/>
      <c r="V594" s="121"/>
      <c r="W594" s="121"/>
      <c r="X594" s="121"/>
      <c r="Y594" s="121"/>
      <c r="Z594" s="121"/>
      <c r="AA594" s="121"/>
      <c r="AB594" s="121"/>
      <c r="AC594" s="121"/>
      <c r="AD594" s="121"/>
      <c r="AE594" s="145">
        <f t="shared" si="77"/>
        <v>-0.44600816639357382</v>
      </c>
      <c r="AF594" s="121">
        <f t="shared" si="78"/>
        <v>0.76324492136697009</v>
      </c>
      <c r="AG594" s="186">
        <f t="shared" si="79"/>
        <v>63.117053749306351</v>
      </c>
    </row>
    <row r="595" spans="1:33">
      <c r="A595" s="209" t="str">
        <f>'Master sheet'!A410</f>
        <v>Canterbury</v>
      </c>
      <c r="B595" s="142" t="str">
        <f>VLOOKUP('Master sheet'!A410,Westminster_Parliamentary_Const!$A$2:$C$651,2,FALSE)</f>
        <v>E14000619</v>
      </c>
      <c r="C595" s="120">
        <f>VLOOKUP(B595,'Master sheet'!$B$3:$Z$634,9,FALSE)</f>
        <v>9.6124510195813501E-2</v>
      </c>
      <c r="D595" s="121">
        <f>VLOOKUP(B595,'Master sheet'!$B$3:$Z$634,10,FALSE)</f>
        <v>-1.6287172787443318E-2</v>
      </c>
      <c r="E595" s="120">
        <f>VLOOKUP(B595,'Master sheet'!$B$3:$Z$634,16,FALSE)</f>
        <v>-0.13536979832800397</v>
      </c>
      <c r="F595" s="121">
        <f>VLOOKUP(B595,'Master sheet'!$B$3:$Z$634,17,FALSE)</f>
        <v>-1.9043496465634284</v>
      </c>
      <c r="G595" s="120">
        <f>VLOOKUP(B595,'Master sheet'!$B$3:$Z$634,21,FALSE)</f>
        <v>0.13827160493827159</v>
      </c>
      <c r="H595" s="121">
        <f>VLOOKUP(B595,'Master sheet'!$B$3:$Z$634,22,FALSE)</f>
        <v>-0.7369925446630281</v>
      </c>
      <c r="I595" s="120">
        <f>VLOOKUP(B595,'Master sheet'!$B$3:$Z$634,24,FALSE)</f>
        <v>3.1276670164393172E-2</v>
      </c>
      <c r="J595" s="121">
        <f>-VLOOKUP(B595,'Master sheet'!$B$3:$Z$634,25,FALSE)</f>
        <v>-0.73382431199201292</v>
      </c>
      <c r="K595" s="185" t="str">
        <f>VLOOKUP(B595,RUC_PCON_2011_EN_LU!$A$2:$N$534,14)</f>
        <v>Predominantly Urban</v>
      </c>
      <c r="L595" s="185" t="str">
        <f>VLOOKUP(B595,'City and Town classifications'!$A$3:$G$634,4,FALSE)</f>
        <v>Large Town</v>
      </c>
      <c r="M595" s="188">
        <f t="shared" si="80"/>
        <v>3</v>
      </c>
      <c r="N595" s="188" t="str">
        <f>VLOOKUP(A595,'BRES data'!$A$11:$AB$643,28,FALSE)</f>
        <v>Very high</v>
      </c>
      <c r="O595" s="188" t="str">
        <f>IF(ISNUMBER(MATCH(A595,'Red Wall MP List'!$A$3:$A$52,0)),"Yes","No")</f>
        <v>No</v>
      </c>
      <c r="P595" s="121"/>
      <c r="Q595" s="121">
        <f t="shared" si="75"/>
        <v>-0.69026086013089483</v>
      </c>
      <c r="R595" s="121">
        <f t="shared" si="76"/>
        <v>0.57717366182248586</v>
      </c>
      <c r="S595" s="186">
        <f t="shared" si="81"/>
        <v>45.639217265397015</v>
      </c>
      <c r="T595" s="121"/>
      <c r="U595" s="121"/>
      <c r="V595" s="121"/>
      <c r="W595" s="121"/>
      <c r="X595" s="121"/>
      <c r="Y595" s="121"/>
      <c r="Z595" s="121"/>
      <c r="AA595" s="121"/>
      <c r="AB595" s="121"/>
      <c r="AC595" s="121"/>
      <c r="AD595" s="121"/>
      <c r="AE595" s="145">
        <f t="shared" si="77"/>
        <v>-0.84786341900147821</v>
      </c>
      <c r="AF595" s="121">
        <f t="shared" si="78"/>
        <v>0.36138966875906564</v>
      </c>
      <c r="AG595" s="186">
        <f t="shared" si="79"/>
        <v>29.885362494987277</v>
      </c>
    </row>
    <row r="596" spans="1:33">
      <c r="A596" s="209" t="str">
        <f>'Master sheet'!A387</f>
        <v>Sutton and Cheam</v>
      </c>
      <c r="B596" s="142" t="str">
        <f>VLOOKUP('Master sheet'!A387,Westminster_Parliamentary_Const!$A$2:$C$651,2,FALSE)</f>
        <v>E14000984</v>
      </c>
      <c r="C596" s="120">
        <f>VLOOKUP(B596,'Master sheet'!$B$3:$Z$634,9,FALSE)</f>
        <v>8.1688137928394342E-2</v>
      </c>
      <c r="D596" s="121">
        <f>VLOOKUP(B596,'Master sheet'!$B$3:$Z$634,10,FALSE)</f>
        <v>-0.56194792695001317</v>
      </c>
      <c r="E596" s="120">
        <f>VLOOKUP(B596,'Master sheet'!$B$3:$Z$634,16,FALSE)</f>
        <v>0.43720840926343002</v>
      </c>
      <c r="F596" s="121">
        <f>VLOOKUP(B596,'Master sheet'!$B$3:$Z$634,17,FALSE)</f>
        <v>-1.203948347425543E-3</v>
      </c>
      <c r="G596" s="120">
        <f>VLOOKUP(B596,'Master sheet'!$B$3:$Z$634,21,FALSE)</f>
        <v>0.15447154471544716</v>
      </c>
      <c r="H596" s="121">
        <f>VLOOKUP(B596,'Master sheet'!$B$3:$Z$634,22,FALSE)</f>
        <v>-0.27339627116843207</v>
      </c>
      <c r="I596" s="120">
        <f>VLOOKUP(B596,'Master sheet'!$B$3:$Z$634,24,FALSE)</f>
        <v>3.7919596656494692E-2</v>
      </c>
      <c r="J596" s="121">
        <f>-VLOOKUP(B596,'Master sheet'!$B$3:$Z$634,25,FALSE)</f>
        <v>-1.4333465935462057</v>
      </c>
      <c r="K596" s="185" t="str">
        <f>VLOOKUP(B596,RUC_PCON_2011_EN_LU!$A$2:$N$534,14)</f>
        <v>Predominantly Urban</v>
      </c>
      <c r="L596" s="185" t="str">
        <f>VLOOKUP(B596,'City and Town classifications'!$A$3:$G$634,4,FALSE)</f>
        <v>Core City (London)</v>
      </c>
      <c r="M596" s="188">
        <f t="shared" si="80"/>
        <v>1</v>
      </c>
      <c r="N596" s="188" t="str">
        <f>VLOOKUP(A596,'BRES data'!$A$11:$AB$643,28,FALSE)</f>
        <v>Mid</v>
      </c>
      <c r="O596" s="188" t="str">
        <f>IF(ISNUMBER(MATCH(A596,'Red Wall MP List'!$A$3:$A$52,0)),"Yes","No")</f>
        <v>No</v>
      </c>
      <c r="P596" s="121"/>
      <c r="Q596" s="121">
        <f t="shared" si="75"/>
        <v>-0.71086487675138255</v>
      </c>
      <c r="R596" s="121">
        <f t="shared" si="76"/>
        <v>0.55656964520199814</v>
      </c>
      <c r="S596" s="186">
        <f t="shared" si="81"/>
        <v>44.009982854192188</v>
      </c>
      <c r="T596" s="121"/>
      <c r="U596" s="121"/>
      <c r="V596" s="121"/>
      <c r="W596" s="121"/>
      <c r="X596" s="121"/>
      <c r="Y596" s="121"/>
      <c r="Z596" s="121"/>
      <c r="AA596" s="121"/>
      <c r="AB596" s="121"/>
      <c r="AC596" s="121"/>
      <c r="AD596" s="121"/>
      <c r="AE596" s="145">
        <f t="shared" si="77"/>
        <v>-0.56747368500301909</v>
      </c>
      <c r="AF596" s="121">
        <f t="shared" si="78"/>
        <v>0.64177940275752476</v>
      </c>
      <c r="AG596" s="186">
        <f t="shared" si="79"/>
        <v>53.072380732643545</v>
      </c>
    </row>
    <row r="597" spans="1:33">
      <c r="A597" s="209" t="str">
        <f>'Master sheet'!A390</f>
        <v>Twickenham</v>
      </c>
      <c r="B597" s="142" t="str">
        <f>VLOOKUP('Master sheet'!A390,Westminster_Parliamentary_Const!$A$2:$C$651,2,FALSE)</f>
        <v>E14001005</v>
      </c>
      <c r="C597" s="120">
        <f>VLOOKUP(B597,'Master sheet'!$B$3:$Z$634,9,FALSE)</f>
        <v>0.10871884481141345</v>
      </c>
      <c r="D597" s="121">
        <f>VLOOKUP(B597,'Master sheet'!$B$3:$Z$634,10,FALSE)</f>
        <v>0.45974891143252944</v>
      </c>
      <c r="E597" s="120">
        <f>VLOOKUP(B597,'Master sheet'!$B$3:$Z$634,16,FALSE)</f>
        <v>-0.12917155045762987</v>
      </c>
      <c r="F597" s="121">
        <f>VLOOKUP(B597,'Master sheet'!$B$3:$Z$634,17,FALSE)</f>
        <v>-1.8837477993142988</v>
      </c>
      <c r="G597" s="120">
        <f>VLOOKUP(B597,'Master sheet'!$B$3:$Z$634,21,FALSE)</f>
        <v>0.1650485436893204</v>
      </c>
      <c r="H597" s="121">
        <f>VLOOKUP(B597,'Master sheet'!$B$3:$Z$634,22,FALSE)</f>
        <v>2.9287403986483034E-2</v>
      </c>
      <c r="I597" s="120">
        <f>VLOOKUP(B597,'Master sheet'!$B$3:$Z$634,24,FALSE)</f>
        <v>4.0481603968582025E-2</v>
      </c>
      <c r="J597" s="121">
        <f>-VLOOKUP(B597,'Master sheet'!$B$3:$Z$634,25,FALSE)</f>
        <v>-1.7031344953754328</v>
      </c>
      <c r="K597" s="185" t="str">
        <f>VLOOKUP(B597,RUC_PCON_2011_EN_LU!$A$2:$N$534,14)</f>
        <v>Predominantly Urban</v>
      </c>
      <c r="L597" s="185" t="str">
        <f>VLOOKUP(B597,'City and Town classifications'!$A$3:$G$634,4,FALSE)</f>
        <v>Core City (London)</v>
      </c>
      <c r="M597" s="188">
        <f t="shared" si="80"/>
        <v>1</v>
      </c>
      <c r="N597" s="188" t="str">
        <f>VLOOKUP(A597,'BRES data'!$A$11:$AB$643,28,FALSE)</f>
        <v>Very low</v>
      </c>
      <c r="O597" s="188" t="str">
        <f>IF(ISNUMBER(MATCH(A597,'Red Wall MP List'!$A$3:$A$52,0)),"Yes","No")</f>
        <v>No</v>
      </c>
      <c r="P597" s="121"/>
      <c r="Q597" s="121">
        <f t="shared" si="75"/>
        <v>-0.72353859386893715</v>
      </c>
      <c r="R597" s="121">
        <f t="shared" si="76"/>
        <v>0.54389592808444354</v>
      </c>
      <c r="S597" s="186">
        <f t="shared" si="81"/>
        <v>43.00782602107919</v>
      </c>
      <c r="T597" s="121"/>
      <c r="U597" s="121"/>
      <c r="V597" s="121"/>
      <c r="W597" s="121"/>
      <c r="X597" s="121"/>
      <c r="Y597" s="121"/>
      <c r="Z597" s="121"/>
      <c r="AA597" s="121"/>
      <c r="AB597" s="121"/>
      <c r="AC597" s="121"/>
      <c r="AD597" s="121"/>
      <c r="AE597" s="145">
        <f t="shared" si="77"/>
        <v>-0.77446149481767979</v>
      </c>
      <c r="AF597" s="121">
        <f t="shared" si="78"/>
        <v>0.43479159294286407</v>
      </c>
      <c r="AG597" s="186">
        <f t="shared" si="79"/>
        <v>35.955384141136953</v>
      </c>
    </row>
    <row r="598" spans="1:33">
      <c r="A598" s="209" t="str">
        <f>'Master sheet'!A327</f>
        <v>Bermondsey and Old Southwark</v>
      </c>
      <c r="B598" s="142" t="str">
        <f>VLOOKUP('Master sheet'!A327,Westminster_Parliamentary_Const!$A$2:$C$651,2,FALSE)</f>
        <v>E14000553</v>
      </c>
      <c r="C598" s="120">
        <f>VLOOKUP(B598,'Master sheet'!$B$3:$Z$634,9,FALSE)</f>
        <v>9.6188001739857518E-2</v>
      </c>
      <c r="D598" s="121">
        <f>VLOOKUP(B598,'Master sheet'!$B$3:$Z$634,10,FALSE)</f>
        <v>-1.3887342472441477E-2</v>
      </c>
      <c r="E598" s="120">
        <f>VLOOKUP(B598,'Master sheet'!$B$3:$Z$634,16,FALSE)</f>
        <v>0.46938713767413992</v>
      </c>
      <c r="F598" s="121">
        <f>VLOOKUP(B598,'Master sheet'!$B$3:$Z$634,17,FALSE)</f>
        <v>0.10575228529359053</v>
      </c>
      <c r="G598" s="120">
        <f>VLOOKUP(B598,'Master sheet'!$B$3:$Z$634,21,FALSE)</f>
        <v>0.17157360406091371</v>
      </c>
      <c r="H598" s="121">
        <f>VLOOKUP(B598,'Master sheet'!$B$3:$Z$634,22,FALSE)</f>
        <v>0.21601610262398654</v>
      </c>
      <c r="I598" s="120">
        <f>VLOOKUP(B598,'Master sheet'!$B$3:$Z$634,24,FALSE)</f>
        <v>4.6319634485876726E-2</v>
      </c>
      <c r="J598" s="121">
        <f>-VLOOKUP(B598,'Master sheet'!$B$3:$Z$634,25,FALSE)</f>
        <v>-2.3178985503588345</v>
      </c>
      <c r="K598" s="185" t="str">
        <f>VLOOKUP(B598,RUC_PCON_2011_EN_LU!$A$2:$N$534,14)</f>
        <v>Predominantly Urban</v>
      </c>
      <c r="L598" s="185" t="str">
        <f>VLOOKUP(B598,'City and Town classifications'!$A$3:$G$634,4,FALSE)</f>
        <v>Core City (London)</v>
      </c>
      <c r="M598" s="188">
        <f t="shared" si="80"/>
        <v>1</v>
      </c>
      <c r="N598" s="188" t="str">
        <f>VLOOKUP(A598,'BRES data'!$A$11:$AB$643,28,FALSE)</f>
        <v>Low</v>
      </c>
      <c r="O598" s="188" t="str">
        <f>IF(ISNUMBER(MATCH(A598,'Red Wall MP List'!$A$3:$A$52,0)),"Yes","No")</f>
        <v>No</v>
      </c>
      <c r="P598" s="121"/>
      <c r="Q598" s="121">
        <f t="shared" si="75"/>
        <v>-0.72363389962416258</v>
      </c>
      <c r="R598" s="121">
        <f t="shared" si="76"/>
        <v>0.54380062232921811</v>
      </c>
      <c r="S598" s="186">
        <f t="shared" si="81"/>
        <v>43.000289848940561</v>
      </c>
      <c r="T598" s="121"/>
      <c r="U598" s="121"/>
      <c r="V598" s="121"/>
      <c r="W598" s="121"/>
      <c r="X598" s="121"/>
      <c r="Y598" s="121"/>
      <c r="Z598" s="121"/>
      <c r="AA598" s="121"/>
      <c r="AB598" s="121"/>
      <c r="AC598" s="121"/>
      <c r="AD598" s="121"/>
      <c r="AE598" s="145">
        <f t="shared" si="77"/>
        <v>-0.5025043762284247</v>
      </c>
      <c r="AF598" s="121">
        <f t="shared" si="78"/>
        <v>0.70674871153211916</v>
      </c>
      <c r="AG598" s="186">
        <f t="shared" si="79"/>
        <v>58.445061557872037</v>
      </c>
    </row>
    <row r="599" spans="1:33">
      <c r="A599" s="209" t="str">
        <f>'Master sheet'!A455</f>
        <v>Reading East</v>
      </c>
      <c r="B599" s="142" t="str">
        <f>VLOOKUP('Master sheet'!A455,Westminster_Parliamentary_Const!$A$2:$C$651,2,FALSE)</f>
        <v>E14000889</v>
      </c>
      <c r="C599" s="120">
        <f>VLOOKUP(B599,'Master sheet'!$B$3:$Z$634,9,FALSE)</f>
        <v>6.88172876909139E-2</v>
      </c>
      <c r="D599" s="121">
        <f>VLOOKUP(B599,'Master sheet'!$B$3:$Z$634,10,FALSE)</f>
        <v>-1.0484356481864106</v>
      </c>
      <c r="E599" s="120">
        <f>VLOOKUP(B599,'Master sheet'!$B$3:$Z$634,16,FALSE)</f>
        <v>0.5492258424882045</v>
      </c>
      <c r="F599" s="121">
        <f>VLOOKUP(B599,'Master sheet'!$B$3:$Z$634,17,FALSE)</f>
        <v>0.37112160184020482</v>
      </c>
      <c r="G599" s="120">
        <f>VLOOKUP(B599,'Master sheet'!$B$3:$Z$634,21,FALSE)</f>
        <v>0.16186556927297668</v>
      </c>
      <c r="H599" s="121">
        <f>VLOOKUP(B599,'Master sheet'!$B$3:$Z$634,22,FALSE)</f>
        <v>-6.1800285124843625E-2</v>
      </c>
      <c r="I599" s="120">
        <f>VLOOKUP(B599,'Master sheet'!$B$3:$Z$634,24,FALSE)</f>
        <v>3.6572528883183741E-2</v>
      </c>
      <c r="J599" s="121">
        <f>-VLOOKUP(B599,'Master sheet'!$B$3:$Z$634,25,FALSE)</f>
        <v>-1.2914958710799844</v>
      </c>
      <c r="K599" s="185" t="str">
        <f>VLOOKUP(B599,RUC_PCON_2011_EN_LU!$A$2:$N$534,14)</f>
        <v>Predominantly Urban</v>
      </c>
      <c r="L599" s="185" t="str">
        <f>VLOOKUP(B599,'City and Town classifications'!$A$3:$G$634,4,FALSE)</f>
        <v>Other City</v>
      </c>
      <c r="M599" s="188">
        <f t="shared" si="80"/>
        <v>2</v>
      </c>
      <c r="N599" s="188" t="str">
        <f>VLOOKUP(A599,'BRES data'!$A$11:$AB$643,28,FALSE)</f>
        <v>Mid</v>
      </c>
      <c r="O599" s="188" t="str">
        <f>IF(ISNUMBER(MATCH(A599,'Red Wall MP List'!$A$3:$A$52,0)),"Yes","No")</f>
        <v>No</v>
      </c>
      <c r="P599" s="121"/>
      <c r="Q599" s="121">
        <f t="shared" si="75"/>
        <v>-0.72842362030290475</v>
      </c>
      <c r="R599" s="121">
        <f t="shared" si="76"/>
        <v>0.53901090165047594</v>
      </c>
      <c r="S599" s="186">
        <f t="shared" si="81"/>
        <v>42.621549242504315</v>
      </c>
      <c r="T599" s="121"/>
      <c r="U599" s="121"/>
      <c r="V599" s="121"/>
      <c r="W599" s="121"/>
      <c r="X599" s="121"/>
      <c r="Y599" s="121"/>
      <c r="Z599" s="121"/>
      <c r="AA599" s="121"/>
      <c r="AB599" s="121"/>
      <c r="AC599" s="121"/>
      <c r="AD599" s="121"/>
      <c r="AE599" s="145">
        <f t="shared" si="77"/>
        <v>-0.50765255063775849</v>
      </c>
      <c r="AF599" s="121">
        <f t="shared" si="78"/>
        <v>0.70160053712278536</v>
      </c>
      <c r="AG599" s="186">
        <f t="shared" si="79"/>
        <v>58.019329801514253</v>
      </c>
    </row>
    <row r="600" spans="1:33" ht="29">
      <c r="A600" s="209" t="str">
        <f>'Master sheet'!A230</f>
        <v>Meriden</v>
      </c>
      <c r="B600" s="142" t="str">
        <f>VLOOKUP('Master sheet'!A230,Westminster_Parliamentary_Const!$A$2:$C$651,2,FALSE)</f>
        <v>E14000812</v>
      </c>
      <c r="C600" s="120">
        <f>VLOOKUP(B600,'Master sheet'!$B$3:$Z$634,9,FALSE)</f>
        <v>7.986217390282524E-2</v>
      </c>
      <c r="D600" s="121">
        <f>VLOOKUP(B600,'Master sheet'!$B$3:$Z$634,10,FALSE)</f>
        <v>-0.63096505180723195</v>
      </c>
      <c r="E600" s="120">
        <f>VLOOKUP(B600,'Master sheet'!$B$3:$Z$634,16,FALSE)</f>
        <v>0.62937882489279229</v>
      </c>
      <c r="F600" s="121">
        <f>VLOOKUP(B600,'Master sheet'!$B$3:$Z$634,17,FALSE)</f>
        <v>0.63753551986923651</v>
      </c>
      <c r="G600" s="120">
        <f>VLOOKUP(B600,'Master sheet'!$B$3:$Z$634,21,FALSE)</f>
        <v>0.15689149560117302</v>
      </c>
      <c r="H600" s="121">
        <f>VLOOKUP(B600,'Master sheet'!$B$3:$Z$634,22,FALSE)</f>
        <v>-0.20414414874739104</v>
      </c>
      <c r="I600" s="120">
        <f>VLOOKUP(B600,'Master sheet'!$B$3:$Z$634,24,FALSE)</f>
        <v>4.1553994732221211E-2</v>
      </c>
      <c r="J600" s="121">
        <f>-VLOOKUP(B600,'Master sheet'!$B$3:$Z$634,25,FALSE)</f>
        <v>-1.8160608140078116</v>
      </c>
      <c r="K600" s="185" t="str">
        <f>VLOOKUP(B600,RUC_PCON_2011_EN_LU!$A$2:$N$534,14)</f>
        <v>Predominantly Urban</v>
      </c>
      <c r="L600" s="185" t="str">
        <f>VLOOKUP(B600,'City and Town classifications'!$A$3:$G$634,4,FALSE)</f>
        <v>Core City (outside London)</v>
      </c>
      <c r="M600" s="188">
        <f t="shared" si="80"/>
        <v>1</v>
      </c>
      <c r="N600" s="188" t="str">
        <f>VLOOKUP(A600,'BRES data'!$A$11:$AB$643,28,FALSE)</f>
        <v>Mid</v>
      </c>
      <c r="O600" s="188" t="str">
        <f>IF(ISNUMBER(MATCH(A600,'Red Wall MP List'!$A$3:$A$52,0)),"Yes","No")</f>
        <v>No</v>
      </c>
      <c r="P600" s="121"/>
      <c r="Q600" s="121">
        <f t="shared" si="75"/>
        <v>-0.74344339341804033</v>
      </c>
      <c r="R600" s="121">
        <f t="shared" si="76"/>
        <v>0.52399112853534036</v>
      </c>
      <c r="S600" s="186">
        <f t="shared" si="81"/>
        <v>41.433881242696188</v>
      </c>
      <c r="T600" s="121"/>
      <c r="U600" s="121"/>
      <c r="V600" s="121"/>
      <c r="W600" s="121"/>
      <c r="X600" s="121"/>
      <c r="Y600" s="121"/>
      <c r="Z600" s="121"/>
      <c r="AA600" s="121"/>
      <c r="AB600" s="121"/>
      <c r="AC600" s="121"/>
      <c r="AD600" s="121"/>
      <c r="AE600" s="145">
        <f t="shared" si="77"/>
        <v>-0.50340862367329953</v>
      </c>
      <c r="AF600" s="121">
        <f t="shared" si="78"/>
        <v>0.70584446408724433</v>
      </c>
      <c r="AG600" s="186">
        <f t="shared" si="79"/>
        <v>58.370284205303982</v>
      </c>
    </row>
    <row r="601" spans="1:33">
      <c r="A601" s="209" t="str">
        <f>'Master sheet'!A338</f>
        <v>Chipping Barnet</v>
      </c>
      <c r="B601" s="142" t="str">
        <f>VLOOKUP('Master sheet'!A338,Westminster_Parliamentary_Const!$A$2:$C$651,2,FALSE)</f>
        <v>E14000636</v>
      </c>
      <c r="C601" s="120">
        <f>VLOOKUP(B601,'Master sheet'!$B$3:$Z$634,9,FALSE)</f>
        <v>7.1386565366778246E-2</v>
      </c>
      <c r="D601" s="121">
        <f>VLOOKUP(B601,'Master sheet'!$B$3:$Z$634,10,FALSE)</f>
        <v>-0.9513230240246463</v>
      </c>
      <c r="E601" s="120">
        <f>VLOOKUP(B601,'Master sheet'!$B$3:$Z$634,16,FALSE)</f>
        <v>0.55920302338990235</v>
      </c>
      <c r="F601" s="121">
        <f>VLOOKUP(B601,'Master sheet'!$B$3:$Z$634,17,FALSE)</f>
        <v>0.40428393435939514</v>
      </c>
      <c r="G601" s="120">
        <f>VLOOKUP(B601,'Master sheet'!$B$3:$Z$634,21,FALSE)</f>
        <v>0.16722783389450055</v>
      </c>
      <c r="H601" s="121">
        <f>VLOOKUP(B601,'Master sheet'!$B$3:$Z$634,22,FALSE)</f>
        <v>9.1652501133834122E-2</v>
      </c>
      <c r="I601" s="120">
        <f>VLOOKUP(B601,'Master sheet'!$B$3:$Z$634,24,FALSE)</f>
        <v>3.9347419864884214E-2</v>
      </c>
      <c r="J601" s="121">
        <f>-VLOOKUP(B601,'Master sheet'!$B$3:$Z$634,25,FALSE)</f>
        <v>-1.583701132253843</v>
      </c>
      <c r="K601" s="185" t="str">
        <f>VLOOKUP(B601,RUC_PCON_2011_EN_LU!$A$2:$N$534,14)</f>
        <v>Predominantly Urban</v>
      </c>
      <c r="L601" s="185" t="str">
        <f>VLOOKUP(B601,'City and Town classifications'!$A$3:$G$634,4,FALSE)</f>
        <v>Core City (London)</v>
      </c>
      <c r="M601" s="188">
        <f t="shared" si="80"/>
        <v>1</v>
      </c>
      <c r="N601" s="188" t="str">
        <f>VLOOKUP(A601,'BRES data'!$A$11:$AB$643,28,FALSE)</f>
        <v>Low</v>
      </c>
      <c r="O601" s="188" t="str">
        <f>IF(ISNUMBER(MATCH(A601,'Red Wall MP List'!$A$3:$A$52,0)),"Yes","No")</f>
        <v>No</v>
      </c>
      <c r="P601" s="121"/>
      <c r="Q601" s="121">
        <f t="shared" si="75"/>
        <v>-0.76235197951062494</v>
      </c>
      <c r="R601" s="121">
        <f t="shared" si="76"/>
        <v>0.50508254244275574</v>
      </c>
      <c r="S601" s="186">
        <f t="shared" si="81"/>
        <v>39.938710679756767</v>
      </c>
      <c r="T601" s="121"/>
      <c r="U601" s="121"/>
      <c r="V601" s="121"/>
      <c r="W601" s="121"/>
      <c r="X601" s="121"/>
      <c r="Y601" s="121"/>
      <c r="Z601" s="121"/>
      <c r="AA601" s="121"/>
      <c r="AB601" s="121"/>
      <c r="AC601" s="121"/>
      <c r="AD601" s="121"/>
      <c r="AE601" s="145">
        <f t="shared" si="77"/>
        <v>-0.50977193019631506</v>
      </c>
      <c r="AF601" s="121">
        <f t="shared" si="78"/>
        <v>0.69948115756422879</v>
      </c>
      <c r="AG601" s="186">
        <f t="shared" si="79"/>
        <v>57.844066278930939</v>
      </c>
    </row>
    <row r="602" spans="1:33" ht="29">
      <c r="A602" s="209" t="str">
        <f>'Master sheet'!A599</f>
        <v>Edinburgh South</v>
      </c>
      <c r="B602" s="142" t="str">
        <f>VLOOKUP('Master sheet'!A599,Westminster_Parliamentary_Const!$A$2:$C$651,2,FALSE)</f>
        <v>S14000024</v>
      </c>
      <c r="C602" s="120">
        <f>VLOOKUP(B602,'Master sheet'!$B$3:$Z$634,9,FALSE)</f>
        <v>0.10471050545485343</v>
      </c>
      <c r="D602" s="121">
        <f>VLOOKUP(B602,'Master sheet'!$B$3:$Z$634,10,FALSE)</f>
        <v>0.30824315668164687</v>
      </c>
      <c r="E602" s="120">
        <f>VLOOKUP(B602,'Master sheet'!$B$3:$Z$634,16,FALSE)</f>
        <v>0.41264811888079195</v>
      </c>
      <c r="F602" s="121">
        <f>VLOOKUP(B602,'Master sheet'!$B$3:$Z$634,17,FALSE)</f>
        <v>-8.2837881265121149E-2</v>
      </c>
      <c r="G602" s="120">
        <f>VLOOKUP(B602,'Master sheet'!$B$3:$Z$634,21,FALSE)</f>
        <v>0.10866574965612105</v>
      </c>
      <c r="H602" s="121">
        <f>VLOOKUP(B602,'Master sheet'!$B$3:$Z$634,22,FALSE)</f>
        <v>-1.5842280511655249</v>
      </c>
      <c r="I602" s="120">
        <f>VLOOKUP(B602,'Master sheet'!$B$3:$Z$634,24,FALSE)</f>
        <v>4.1074334319526784E-2</v>
      </c>
      <c r="J602" s="121">
        <f>-VLOOKUP(B602,'Master sheet'!$B$3:$Z$634,25,FALSE)</f>
        <v>-1.7655509752103806</v>
      </c>
      <c r="K602" s="185" t="str">
        <f>VLOOKUP(B602,RUC_PCON_2011_EN_LU!$A$2:$N$534,14)</f>
        <v>Urban with Significant Rural</v>
      </c>
      <c r="L602" s="185" t="str">
        <f>VLOOKUP(B602,'City and Town classifications'!$A$3:$G$634,4,FALSE)</f>
        <v>Core City (outside London)</v>
      </c>
      <c r="M602" s="188">
        <f t="shared" si="80"/>
        <v>1</v>
      </c>
      <c r="N602" s="188" t="str">
        <f>VLOOKUP(A602,'BRES data'!$A$11:$AB$643,28,FALSE)</f>
        <v>Low</v>
      </c>
      <c r="O602" s="188" t="str">
        <f>IF(ISNUMBER(MATCH(A602,'Red Wall MP List'!$A$3:$A$52,0)),"Yes","No")</f>
        <v>No</v>
      </c>
      <c r="P602" s="121"/>
      <c r="Q602" s="121">
        <f t="shared" si="75"/>
        <v>-0.7636135949146855</v>
      </c>
      <c r="R602" s="121">
        <f t="shared" si="76"/>
        <v>0.50382092703869519</v>
      </c>
      <c r="S602" s="186">
        <f t="shared" si="81"/>
        <v>39.83895016859713</v>
      </c>
      <c r="T602" s="121"/>
      <c r="U602" s="121"/>
      <c r="V602" s="121"/>
      <c r="W602" s="121"/>
      <c r="X602" s="121"/>
      <c r="Y602" s="121"/>
      <c r="Z602" s="121"/>
      <c r="AA602" s="121"/>
      <c r="AB602" s="121"/>
      <c r="AC602" s="121"/>
      <c r="AD602" s="121"/>
      <c r="AE602" s="145">
        <f t="shared" si="77"/>
        <v>-0.78109343773984496</v>
      </c>
      <c r="AF602" s="121">
        <f t="shared" si="78"/>
        <v>0.42815965002069889</v>
      </c>
      <c r="AG602" s="186">
        <f t="shared" si="79"/>
        <v>35.406951146481788</v>
      </c>
    </row>
    <row r="603" spans="1:33">
      <c r="A603" s="209" t="str">
        <f>'Master sheet'!A314</f>
        <v>Southend West</v>
      </c>
      <c r="B603" s="142" t="str">
        <f>VLOOKUP('Master sheet'!A314,Westminster_Parliamentary_Const!$A$2:$C$651,2,FALSE)</f>
        <v>E14000957</v>
      </c>
      <c r="C603" s="120">
        <f>VLOOKUP(B603,'Master sheet'!$B$3:$Z$634,9,FALSE)</f>
        <v>6.3670493859398866E-2</v>
      </c>
      <c r="D603" s="121">
        <f>VLOOKUP(B603,'Master sheet'!$B$3:$Z$634,10,FALSE)</f>
        <v>-1.2429722915758252</v>
      </c>
      <c r="E603" s="120">
        <f>VLOOKUP(B603,'Master sheet'!$B$3:$Z$634,16,FALSE)</f>
        <v>0.75476163998461909</v>
      </c>
      <c r="F603" s="121">
        <f>VLOOKUP(B603,'Master sheet'!$B$3:$Z$634,17,FALSE)</f>
        <v>1.0542851656093211</v>
      </c>
      <c r="G603" s="120">
        <f>VLOOKUP(B603,'Master sheet'!$B$3:$Z$634,21,FALSE)</f>
        <v>0.16440677966101694</v>
      </c>
      <c r="H603" s="121">
        <f>VLOOKUP(B603,'Master sheet'!$B$3:$Z$634,22,FALSE)</f>
        <v>1.0921939912132236E-2</v>
      </c>
      <c r="I603" s="120">
        <f>VLOOKUP(B603,'Master sheet'!$B$3:$Z$634,24,FALSE)</f>
        <v>3.952867109069258E-2</v>
      </c>
      <c r="J603" s="121">
        <f>-VLOOKUP(B603,'Master sheet'!$B$3:$Z$634,25,FALSE)</f>
        <v>-1.6027874899250765</v>
      </c>
      <c r="K603" s="185" t="str">
        <f>VLOOKUP(B603,RUC_PCON_2011_EN_LU!$A$2:$N$534,14)</f>
        <v>Predominantly Urban</v>
      </c>
      <c r="L603" s="185" t="str">
        <f>VLOOKUP(B603,'City and Town classifications'!$A$3:$G$634,4,FALSE)</f>
        <v>Other City</v>
      </c>
      <c r="M603" s="188">
        <f t="shared" si="80"/>
        <v>2</v>
      </c>
      <c r="N603" s="188" t="str">
        <f>VLOOKUP(A603,'BRES data'!$A$11:$AB$643,28,FALSE)</f>
        <v>High</v>
      </c>
      <c r="O603" s="188" t="str">
        <f>IF(ISNUMBER(MATCH(A603,'Red Wall MP List'!$A$3:$A$52,0)),"Yes","No")</f>
        <v>No</v>
      </c>
      <c r="P603" s="121"/>
      <c r="Q603" s="121">
        <f t="shared" si="75"/>
        <v>-0.771052076246725</v>
      </c>
      <c r="R603" s="121">
        <f t="shared" si="76"/>
        <v>0.49638244570665568</v>
      </c>
      <c r="S603" s="186">
        <f t="shared" si="81"/>
        <v>39.250762439161271</v>
      </c>
      <c r="T603" s="121"/>
      <c r="U603" s="121"/>
      <c r="V603" s="121"/>
      <c r="W603" s="121"/>
      <c r="X603" s="121"/>
      <c r="Y603" s="121"/>
      <c r="Z603" s="121"/>
      <c r="AA603" s="121"/>
      <c r="AB603" s="121"/>
      <c r="AC603" s="121"/>
      <c r="AD603" s="121"/>
      <c r="AE603" s="145">
        <f t="shared" si="77"/>
        <v>-0.44513816899486208</v>
      </c>
      <c r="AF603" s="121">
        <f t="shared" si="78"/>
        <v>0.76411491876568172</v>
      </c>
      <c r="AG603" s="186">
        <f t="shared" si="79"/>
        <v>63.188998771197738</v>
      </c>
    </row>
    <row r="604" spans="1:33">
      <c r="A604" s="209" t="str">
        <f>'Master sheet'!A396</f>
        <v>Wimbledon</v>
      </c>
      <c r="B604" s="142" t="str">
        <f>VLOOKUP('Master sheet'!A396,Westminster_Parliamentary_Const!$A$2:$C$651,2,FALSE)</f>
        <v>E14001040</v>
      </c>
      <c r="C604" s="120">
        <f>VLOOKUP(B604,'Master sheet'!$B$3:$Z$634,9,FALSE)</f>
        <v>7.971082407395641E-2</v>
      </c>
      <c r="D604" s="121">
        <f>VLOOKUP(B604,'Master sheet'!$B$3:$Z$634,10,FALSE)</f>
        <v>-0.63668571765271764</v>
      </c>
      <c r="E604" s="120">
        <f>VLOOKUP(B604,'Master sheet'!$B$3:$Z$634,16,FALSE)</f>
        <v>0.35457180949634576</v>
      </c>
      <c r="F604" s="121">
        <f>VLOOKUP(B604,'Master sheet'!$B$3:$Z$634,17,FALSE)</f>
        <v>-0.27587295823427121</v>
      </c>
      <c r="G604" s="120">
        <f>VLOOKUP(B604,'Master sheet'!$B$3:$Z$634,21,FALSE)</f>
        <v>0.15484804630969609</v>
      </c>
      <c r="H604" s="121">
        <f>VLOOKUP(B604,'Master sheet'!$B$3:$Z$634,22,FALSE)</f>
        <v>-0.26262186469165627</v>
      </c>
      <c r="I604" s="120">
        <f>VLOOKUP(B604,'Master sheet'!$B$3:$Z$634,24,FALSE)</f>
        <v>3.7683087027914564E-2</v>
      </c>
      <c r="J604" s="121">
        <f>-VLOOKUP(B604,'Master sheet'!$B$3:$Z$634,25,FALSE)</f>
        <v>-1.4084413420443835</v>
      </c>
      <c r="K604" s="185" t="str">
        <f>VLOOKUP(B604,RUC_PCON_2011_EN_LU!$A$2:$N$534,14)</f>
        <v>Predominantly Urban</v>
      </c>
      <c r="L604" s="185" t="str">
        <f>VLOOKUP(B604,'City and Town classifications'!$A$3:$G$634,4,FALSE)</f>
        <v>Core City (London)</v>
      </c>
      <c r="M604" s="188">
        <f t="shared" si="80"/>
        <v>1</v>
      </c>
      <c r="N604" s="188" t="str">
        <f>VLOOKUP(A604,'BRES data'!$A$11:$AB$643,28,FALSE)</f>
        <v>Low</v>
      </c>
      <c r="O604" s="188" t="str">
        <f>IF(ISNUMBER(MATCH(A604,'Red Wall MP List'!$A$3:$A$52,0)),"Yes","No")</f>
        <v>No</v>
      </c>
      <c r="P604" s="121"/>
      <c r="Q604" s="121">
        <f t="shared" si="75"/>
        <v>-0.77145815705335485</v>
      </c>
      <c r="R604" s="121">
        <f t="shared" si="76"/>
        <v>0.49597636490002583</v>
      </c>
      <c r="S604" s="186">
        <f t="shared" si="81"/>
        <v>39.218652155225989</v>
      </c>
      <c r="T604" s="121"/>
      <c r="U604" s="121"/>
      <c r="V604" s="121"/>
      <c r="W604" s="121"/>
      <c r="X604" s="121"/>
      <c r="Y604" s="121"/>
      <c r="Z604" s="121"/>
      <c r="AA604" s="121"/>
      <c r="AB604" s="121"/>
      <c r="AC604" s="121"/>
      <c r="AD604" s="121"/>
      <c r="AE604" s="145">
        <f t="shared" si="77"/>
        <v>-0.64590547065575721</v>
      </c>
      <c r="AF604" s="121">
        <f t="shared" si="78"/>
        <v>0.56334761710478665</v>
      </c>
      <c r="AG604" s="186">
        <f t="shared" si="79"/>
        <v>46.586411298570106</v>
      </c>
    </row>
    <row r="605" spans="1:33" ht="29">
      <c r="A605" s="209" t="str">
        <f>'Master sheet'!A474</f>
        <v>Winchester</v>
      </c>
      <c r="B605" s="142" t="str">
        <f>VLOOKUP('Master sheet'!A474,Westminster_Parliamentary_Const!$A$2:$C$651,2,FALSE)</f>
        <v>E14001041</v>
      </c>
      <c r="C605" s="120">
        <f>VLOOKUP(B605,'Master sheet'!$B$3:$Z$634,9,FALSE)</f>
        <v>7.1178339443186814E-2</v>
      </c>
      <c r="D605" s="121">
        <f>VLOOKUP(B605,'Master sheet'!$B$3:$Z$634,10,FALSE)</f>
        <v>-0.9591934718351065</v>
      </c>
      <c r="E605" s="120">
        <f>VLOOKUP(B605,'Master sheet'!$B$3:$Z$634,16,FALSE)</f>
        <v>0.37917109798474635</v>
      </c>
      <c r="F605" s="121">
        <f>VLOOKUP(B605,'Master sheet'!$B$3:$Z$634,17,FALSE)</f>
        <v>-0.19410940271439392</v>
      </c>
      <c r="G605" s="120">
        <f>VLOOKUP(B605,'Master sheet'!$B$3:$Z$634,21,FALSE)</f>
        <v>0.13210445468509985</v>
      </c>
      <c r="H605" s="121">
        <f>VLOOKUP(B605,'Master sheet'!$B$3:$Z$634,22,FALSE)</f>
        <v>-0.91347887206776779</v>
      </c>
      <c r="I605" s="120">
        <f>VLOOKUP(B605,'Master sheet'!$B$3:$Z$634,24,FALSE)</f>
        <v>3.2490118577075178E-2</v>
      </c>
      <c r="J605" s="121">
        <f>-VLOOKUP(B605,'Master sheet'!$B$3:$Z$634,25,FALSE)</f>
        <v>-0.86160447081160829</v>
      </c>
      <c r="K605" s="185" t="str">
        <f>VLOOKUP(B605,RUC_PCON_2011_EN_LU!$A$2:$N$534,14)</f>
        <v>Urban with Significant Rural</v>
      </c>
      <c r="L605" s="185" t="str">
        <f>VLOOKUP(B605,'City and Town classifications'!$A$3:$G$634,4,FALSE)</f>
        <v>Medium Town</v>
      </c>
      <c r="M605" s="188">
        <f t="shared" si="80"/>
        <v>3</v>
      </c>
      <c r="N605" s="188" t="str">
        <f>VLOOKUP(A605,'BRES data'!$A$11:$AB$643,28,FALSE)</f>
        <v>High</v>
      </c>
      <c r="O605" s="188" t="str">
        <f>IF(ISNUMBER(MATCH(A605,'Red Wall MP List'!$A$3:$A$52,0)),"Yes","No")</f>
        <v>No</v>
      </c>
      <c r="P605" s="121"/>
      <c r="Q605" s="121">
        <f t="shared" si="75"/>
        <v>-0.79153069334593196</v>
      </c>
      <c r="R605" s="121">
        <f t="shared" si="76"/>
        <v>0.47590382860744873</v>
      </c>
      <c r="S605" s="186">
        <f t="shared" si="81"/>
        <v>37.631443823453139</v>
      </c>
      <c r="T605" s="121"/>
      <c r="U605" s="121"/>
      <c r="V605" s="121"/>
      <c r="W605" s="121"/>
      <c r="X605" s="121"/>
      <c r="Y605" s="121"/>
      <c r="Z605" s="121"/>
      <c r="AA605" s="121"/>
      <c r="AB605" s="121"/>
      <c r="AC605" s="121"/>
      <c r="AD605" s="121"/>
      <c r="AE605" s="145">
        <f t="shared" si="77"/>
        <v>-0.7320965543572191</v>
      </c>
      <c r="AF605" s="121">
        <f t="shared" si="78"/>
        <v>0.47715653340332476</v>
      </c>
      <c r="AG605" s="186">
        <f t="shared" si="79"/>
        <v>39.458781477001331</v>
      </c>
    </row>
    <row r="606" spans="1:33" ht="29">
      <c r="A606" s="209" t="str">
        <f>'Master sheet'!A198</f>
        <v>Rushcliffe</v>
      </c>
      <c r="B606" s="142" t="str">
        <f>VLOOKUP('Master sheet'!A198,Westminster_Parliamentary_Const!$A$2:$C$651,2,FALSE)</f>
        <v>E14000908</v>
      </c>
      <c r="C606" s="120">
        <f>VLOOKUP(B606,'Master sheet'!$B$3:$Z$634,9,FALSE)</f>
        <v>7.4187843014247884E-2</v>
      </c>
      <c r="D606" s="121">
        <f>VLOOKUP(B606,'Master sheet'!$B$3:$Z$634,10,FALSE)</f>
        <v>-0.84544134922281633</v>
      </c>
      <c r="E606" s="120">
        <f>VLOOKUP(B606,'Master sheet'!$B$3:$Z$634,16,FALSE)</f>
        <v>0.30942135903116608</v>
      </c>
      <c r="F606" s="121">
        <f>VLOOKUP(B606,'Master sheet'!$B$3:$Z$634,17,FALSE)</f>
        <v>-0.42594483389433074</v>
      </c>
      <c r="G606" s="120">
        <f>VLOOKUP(B606,'Master sheet'!$B$3:$Z$634,21,FALSE)</f>
        <v>0.13174603174603175</v>
      </c>
      <c r="H606" s="121">
        <f>VLOOKUP(B606,'Master sheet'!$B$3:$Z$634,22,FALSE)</f>
        <v>-0.92373591877117978</v>
      </c>
      <c r="I606" s="120">
        <f>VLOOKUP(B606,'Master sheet'!$B$3:$Z$634,24,FALSE)</f>
        <v>3.2478632478632585E-2</v>
      </c>
      <c r="J606" s="121">
        <f>-VLOOKUP(B606,'Master sheet'!$B$3:$Z$634,25,FALSE)</f>
        <v>-0.86039494639518255</v>
      </c>
      <c r="K606" s="185" t="str">
        <f>VLOOKUP(B606,RUC_PCON_2011_EN_LU!$A$2:$N$534,14)</f>
        <v>Urban with Significant Rural</v>
      </c>
      <c r="L606" s="185" t="str">
        <f>VLOOKUP(B606,'City and Town classifications'!$A$3:$G$634,4,FALSE)</f>
        <v>Village or smaller</v>
      </c>
      <c r="M606" s="188">
        <f t="shared" si="80"/>
        <v>3</v>
      </c>
      <c r="N606" s="188" t="str">
        <f>VLOOKUP(A606,'BRES data'!$A$11:$AB$643,28,FALSE)</f>
        <v>High</v>
      </c>
      <c r="O606" s="188" t="str">
        <f>IF(ISNUMBER(MATCH(A606,'Red Wall MP List'!$A$3:$A$52,0)),"Yes","No")</f>
        <v>No</v>
      </c>
      <c r="P606" s="121"/>
      <c r="Q606" s="121">
        <f t="shared" si="75"/>
        <v>-0.79355889065025131</v>
      </c>
      <c r="R606" s="121">
        <f t="shared" si="76"/>
        <v>0.47387563130312937</v>
      </c>
      <c r="S606" s="186">
        <f t="shared" si="81"/>
        <v>37.471066897838341</v>
      </c>
      <c r="T606" s="121"/>
      <c r="U606" s="121"/>
      <c r="V606" s="121"/>
      <c r="W606" s="121"/>
      <c r="X606" s="121"/>
      <c r="Y606" s="121"/>
      <c r="Z606" s="121"/>
      <c r="AA606" s="121"/>
      <c r="AB606" s="121"/>
      <c r="AC606" s="121"/>
      <c r="AD606" s="121"/>
      <c r="AE606" s="145">
        <f t="shared" si="77"/>
        <v>-0.76387926207087731</v>
      </c>
      <c r="AF606" s="121">
        <f t="shared" si="78"/>
        <v>0.44537382568966655</v>
      </c>
      <c r="AG606" s="186">
        <f t="shared" si="79"/>
        <v>36.830489018181353</v>
      </c>
    </row>
    <row r="607" spans="1:33">
      <c r="A607" s="209" t="str">
        <f>'Master sheet'!A189</f>
        <v>Mid Derbyshire</v>
      </c>
      <c r="B607" s="142" t="str">
        <f>VLOOKUP('Master sheet'!A189,Westminster_Parliamentary_Const!$A$2:$C$651,2,FALSE)</f>
        <v>E14000814</v>
      </c>
      <c r="C607" s="120">
        <f>VLOOKUP(B607,'Master sheet'!$B$3:$Z$634,9,FALSE)</f>
        <v>6.5084825882663663E-2</v>
      </c>
      <c r="D607" s="121">
        <f>VLOOKUP(B607,'Master sheet'!$B$3:$Z$634,10,FALSE)</f>
        <v>-1.1895138835938792</v>
      </c>
      <c r="E607" s="120">
        <f>VLOOKUP(B607,'Master sheet'!$B$3:$Z$634,16,FALSE)</f>
        <v>0.33582237891886096</v>
      </c>
      <c r="F607" s="121">
        <f>VLOOKUP(B607,'Master sheet'!$B$3:$Z$634,17,FALSE)</f>
        <v>-0.33819265129007375</v>
      </c>
      <c r="G607" s="120">
        <f>VLOOKUP(B607,'Master sheet'!$B$3:$Z$634,21,FALSE)</f>
        <v>0.10224089635854341</v>
      </c>
      <c r="H607" s="121">
        <f>VLOOKUP(B607,'Master sheet'!$B$3:$Z$634,22,FALSE)</f>
        <v>-1.7680891079024754</v>
      </c>
      <c r="I607" s="120">
        <f>VLOOKUP(B607,'Master sheet'!$B$3:$Z$634,24,FALSE)</f>
        <v>2.5853254437869788E-2</v>
      </c>
      <c r="J607" s="121">
        <f>-VLOOKUP(B607,'Master sheet'!$B$3:$Z$634,25,FALSE)</f>
        <v>-0.16272057520591723</v>
      </c>
      <c r="K607" s="185" t="str">
        <f>VLOOKUP(B607,RUC_PCON_2011_EN_LU!$A$2:$N$534,14)</f>
        <v>Predominantly Urban</v>
      </c>
      <c r="L607" s="185" t="str">
        <f>VLOOKUP(B607,'City and Town classifications'!$A$3:$G$634,4,FALSE)</f>
        <v>Other City</v>
      </c>
      <c r="M607" s="188">
        <f t="shared" si="80"/>
        <v>2</v>
      </c>
      <c r="N607" s="188" t="str">
        <f>VLOOKUP(A607,'BRES data'!$A$11:$AB$643,28,FALSE)</f>
        <v>High</v>
      </c>
      <c r="O607" s="188" t="str">
        <f>IF(ISNUMBER(MATCH(A607,'Red Wall MP List'!$A$3:$A$52,0)),"Yes","No")</f>
        <v>No</v>
      </c>
      <c r="P607" s="121"/>
      <c r="Q607" s="121">
        <f t="shared" si="75"/>
        <v>-0.80179177946535696</v>
      </c>
      <c r="R607" s="121">
        <f t="shared" si="76"/>
        <v>0.46564274248802373</v>
      </c>
      <c r="S607" s="186">
        <f t="shared" si="81"/>
        <v>36.820062484074874</v>
      </c>
      <c r="T607" s="121"/>
      <c r="U607" s="121"/>
      <c r="V607" s="121"/>
      <c r="W607" s="121"/>
      <c r="X607" s="121"/>
      <c r="Y607" s="121"/>
      <c r="Z607" s="121"/>
      <c r="AA607" s="121"/>
      <c r="AB607" s="121"/>
      <c r="AC607" s="121"/>
      <c r="AD607" s="121"/>
      <c r="AE607" s="145">
        <f t="shared" si="77"/>
        <v>-0.86462905449808647</v>
      </c>
      <c r="AF607" s="121">
        <f t="shared" si="78"/>
        <v>0.34462403326245739</v>
      </c>
      <c r="AG607" s="186">
        <f t="shared" si="79"/>
        <v>28.498916955480151</v>
      </c>
    </row>
    <row r="608" spans="1:33" ht="29">
      <c r="A608" s="209" t="str">
        <f>'Master sheet'!A123</f>
        <v>Elmet and Rothwell</v>
      </c>
      <c r="B608" s="142" t="str">
        <f>VLOOKUP('Master sheet'!A123,Westminster_Parliamentary_Const!$A$2:$C$651,2,FALSE)</f>
        <v>E14000689</v>
      </c>
      <c r="C608" s="120">
        <f>VLOOKUP(B608,'Master sheet'!$B$3:$Z$634,9,FALSE)</f>
        <v>6.9102951039570759E-2</v>
      </c>
      <c r="D608" s="121">
        <f>VLOOKUP(B608,'Master sheet'!$B$3:$Z$634,10,FALSE)</f>
        <v>-1.0376382487167048</v>
      </c>
      <c r="E608" s="120">
        <f>VLOOKUP(B608,'Master sheet'!$B$3:$Z$634,16,FALSE)</f>
        <v>0.39016727045664512</v>
      </c>
      <c r="F608" s="121">
        <f>VLOOKUP(B608,'Master sheet'!$B$3:$Z$634,17,FALSE)</f>
        <v>-0.15756012776946246</v>
      </c>
      <c r="G608" s="120">
        <f>VLOOKUP(B608,'Master sheet'!$B$3:$Z$634,21,FALSE)</f>
        <v>0.12831241283124128</v>
      </c>
      <c r="H608" s="121">
        <f>VLOOKUP(B608,'Master sheet'!$B$3:$Z$634,22,FALSE)</f>
        <v>-1.0219963416735016</v>
      </c>
      <c r="I608" s="120">
        <f>VLOOKUP(B608,'Master sheet'!$B$3:$Z$634,24,FALSE)</f>
        <v>3.1711866486685558E-2</v>
      </c>
      <c r="J608" s="121">
        <f>-VLOOKUP(B608,'Master sheet'!$B$3:$Z$634,25,FALSE)</f>
        <v>-0.77965193399805677</v>
      </c>
      <c r="K608" s="185" t="str">
        <f>VLOOKUP(B608,RUC_PCON_2011_EN_LU!$A$2:$N$534,14)</f>
        <v>Urban with Significant Rural</v>
      </c>
      <c r="L608" s="185" t="str">
        <f>VLOOKUP(B608,'City and Town classifications'!$A$3:$G$634,4,FALSE)</f>
        <v>Small Town in Conurbation</v>
      </c>
      <c r="M608" s="188">
        <f t="shared" si="80"/>
        <v>3</v>
      </c>
      <c r="N608" s="188" t="str">
        <f>VLOOKUP(A608,'BRES data'!$A$11:$AB$643,28,FALSE)</f>
        <v>Mid</v>
      </c>
      <c r="O608" s="188" t="str">
        <f>IF(ISNUMBER(MATCH(A608,'Red Wall MP List'!$A$3:$A$52,0)),"Yes","No")</f>
        <v>No</v>
      </c>
      <c r="P608" s="121"/>
      <c r="Q608" s="121">
        <f t="shared" si="75"/>
        <v>-0.80235613914541448</v>
      </c>
      <c r="R608" s="121">
        <f t="shared" si="76"/>
        <v>0.46507838280796621</v>
      </c>
      <c r="S608" s="186">
        <f t="shared" si="81"/>
        <v>36.775436514877583</v>
      </c>
      <c r="T608" s="121"/>
      <c r="U608" s="121"/>
      <c r="V608" s="121"/>
      <c r="W608" s="121"/>
      <c r="X608" s="121"/>
      <c r="Y608" s="121"/>
      <c r="Z608" s="121"/>
      <c r="AA608" s="121"/>
      <c r="AB608" s="121"/>
      <c r="AC608" s="121"/>
      <c r="AD608" s="121"/>
      <c r="AE608" s="145">
        <f t="shared" si="77"/>
        <v>-0.74921166303943143</v>
      </c>
      <c r="AF608" s="121">
        <f t="shared" si="78"/>
        <v>0.46004142472111242</v>
      </c>
      <c r="AG608" s="186">
        <f t="shared" si="79"/>
        <v>38.043436016614017</v>
      </c>
    </row>
    <row r="609" spans="1:33">
      <c r="A609" s="209" t="str">
        <f>'Master sheet'!A472</f>
        <v>Wantage</v>
      </c>
      <c r="B609" s="142" t="str">
        <f>VLOOKUP('Master sheet'!A472,Westminster_Parliamentary_Const!$A$2:$C$651,2,FALSE)</f>
        <v>E14001015</v>
      </c>
      <c r="C609" s="120">
        <f>VLOOKUP(B609,'Master sheet'!$B$3:$Z$634,9,FALSE)</f>
        <v>9.5853418934442769E-2</v>
      </c>
      <c r="D609" s="121">
        <f>VLOOKUP(B609,'Master sheet'!$B$3:$Z$634,10,FALSE)</f>
        <v>-2.6533781796015295E-2</v>
      </c>
      <c r="E609" s="120">
        <f>VLOOKUP(B609,'Master sheet'!$B$3:$Z$634,16,FALSE)</f>
        <v>-0.22125467875296106</v>
      </c>
      <c r="F609" s="121">
        <f>VLOOKUP(B609,'Master sheet'!$B$3:$Z$634,17,FALSE)</f>
        <v>-2.1898153498603037</v>
      </c>
      <c r="G609" s="120">
        <f>VLOOKUP(B609,'Master sheet'!$B$3:$Z$634,21,FALSE)</f>
        <v>0.14913448735019974</v>
      </c>
      <c r="H609" s="121">
        <f>VLOOKUP(B609,'Master sheet'!$B$3:$Z$634,22,FALSE)</f>
        <v>-0.42612769733346012</v>
      </c>
      <c r="I609" s="120">
        <f>VLOOKUP(B609,'Master sheet'!$B$3:$Z$634,24,FALSE)</f>
        <v>3.4595744680851137E-2</v>
      </c>
      <c r="J609" s="121">
        <f>-VLOOKUP(B609,'Master sheet'!$B$3:$Z$634,25,FALSE)</f>
        <v>-1.0833339115881622</v>
      </c>
      <c r="K609" s="185" t="str">
        <f>VLOOKUP(B609,RUC_PCON_2011_EN_LU!$A$2:$N$534,14)</f>
        <v>Predominantly Rural</v>
      </c>
      <c r="L609" s="185" t="str">
        <f>VLOOKUP(B609,'City and Town classifications'!$A$3:$G$634,4,FALSE)</f>
        <v>Village or smaller</v>
      </c>
      <c r="M609" s="188">
        <f t="shared" si="80"/>
        <v>3</v>
      </c>
      <c r="N609" s="188" t="str">
        <f>VLOOKUP(A609,'BRES data'!$A$11:$AB$643,28,FALSE)</f>
        <v>High</v>
      </c>
      <c r="O609" s="188" t="str">
        <f>IF(ISNUMBER(MATCH(A609,'Red Wall MP List'!$A$3:$A$52,0)),"Yes","No")</f>
        <v>No</v>
      </c>
      <c r="P609" s="121"/>
      <c r="Q609" s="121">
        <f t="shared" si="75"/>
        <v>-0.80594640566035325</v>
      </c>
      <c r="R609" s="121">
        <f t="shared" si="76"/>
        <v>0.46148811629302744</v>
      </c>
      <c r="S609" s="186">
        <f t="shared" si="81"/>
        <v>36.491541104614797</v>
      </c>
      <c r="T609" s="121"/>
      <c r="U609" s="121"/>
      <c r="V609" s="121"/>
      <c r="W609" s="121"/>
      <c r="X609" s="121"/>
      <c r="Y609" s="121"/>
      <c r="Z609" s="121"/>
      <c r="AA609" s="121"/>
      <c r="AB609" s="121"/>
      <c r="AC609" s="121"/>
      <c r="AD609" s="121"/>
      <c r="AE609" s="145">
        <f t="shared" si="77"/>
        <v>-0.93145268514448532</v>
      </c>
      <c r="AF609" s="121">
        <f t="shared" si="78"/>
        <v>0.27780040261605854</v>
      </c>
      <c r="AG609" s="186">
        <f t="shared" si="79"/>
        <v>22.972891731914121</v>
      </c>
    </row>
    <row r="610" spans="1:33" ht="29">
      <c r="A610" s="209" t="str">
        <f>'Master sheet'!A102</f>
        <v>Wirral West</v>
      </c>
      <c r="B610" s="142" t="str">
        <f>VLOOKUP('Master sheet'!A102,Westminster_Parliamentary_Const!$A$2:$C$651,2,FALSE)</f>
        <v>E14001044</v>
      </c>
      <c r="C610" s="120">
        <f>VLOOKUP(B610,'Master sheet'!$B$3:$Z$634,9,FALSE)</f>
        <v>6.1333056933227915E-2</v>
      </c>
      <c r="D610" s="121">
        <f>VLOOKUP(B610,'Master sheet'!$B$3:$Z$634,10,FALSE)</f>
        <v>-1.3313218833095035</v>
      </c>
      <c r="E610" s="120">
        <f>VLOOKUP(B610,'Master sheet'!$B$3:$Z$634,16,FALSE)</f>
        <v>1.0038469958474929</v>
      </c>
      <c r="F610" s="121">
        <f>VLOOKUP(B610,'Master sheet'!$B$3:$Z$634,17,FALSE)</f>
        <v>1.8821995312173259</v>
      </c>
      <c r="G610" s="120">
        <f>VLOOKUP(B610,'Master sheet'!$B$3:$Z$634,21,FALSE)</f>
        <v>0.14786967418546365</v>
      </c>
      <c r="H610" s="121">
        <f>VLOOKUP(B610,'Master sheet'!$B$3:$Z$634,22,FALSE)</f>
        <v>-0.46232305842144983</v>
      </c>
      <c r="I610" s="120">
        <f>VLOOKUP(B610,'Master sheet'!$B$3:$Z$634,24,FALSE)</f>
        <v>4.1556299922700379E-2</v>
      </c>
      <c r="J610" s="121">
        <f>-VLOOKUP(B610,'Master sheet'!$B$3:$Z$634,25,FALSE)</f>
        <v>-1.816303558241896</v>
      </c>
      <c r="K610" s="185" t="str">
        <f>VLOOKUP(B610,RUC_PCON_2011_EN_LU!$A$2:$N$534,14)</f>
        <v>Predominantly Urban</v>
      </c>
      <c r="L610" s="185" t="str">
        <f>VLOOKUP(B610,'City and Town classifications'!$A$3:$G$634,4,FALSE)</f>
        <v>Large Town in Conurbation</v>
      </c>
      <c r="M610" s="188">
        <f t="shared" si="80"/>
        <v>2</v>
      </c>
      <c r="N610" s="188" t="str">
        <f>VLOOKUP(A610,'BRES data'!$A$11:$AB$643,28,FALSE)</f>
        <v>Mid</v>
      </c>
      <c r="O610" s="188" t="str">
        <f>IF(ISNUMBER(MATCH(A610,'Red Wall MP List'!$A$3:$A$52,0)),"Yes","No")</f>
        <v>No</v>
      </c>
      <c r="P610" s="121"/>
      <c r="Q610" s="121">
        <f t="shared" si="75"/>
        <v>-0.81256240171782057</v>
      </c>
      <c r="R610" s="121">
        <f t="shared" si="76"/>
        <v>0.45487212023556012</v>
      </c>
      <c r="S610" s="186">
        <f t="shared" si="81"/>
        <v>35.968390272436615</v>
      </c>
      <c r="T610" s="121"/>
      <c r="U610" s="121"/>
      <c r="V610" s="121"/>
      <c r="W610" s="121"/>
      <c r="X610" s="121"/>
      <c r="Y610" s="121"/>
      <c r="Z610" s="121"/>
      <c r="AA610" s="121"/>
      <c r="AB610" s="121"/>
      <c r="AC610" s="121"/>
      <c r="AD610" s="121"/>
      <c r="AE610" s="145">
        <f t="shared" si="77"/>
        <v>-0.43193724218888085</v>
      </c>
      <c r="AF610" s="121">
        <f t="shared" si="78"/>
        <v>0.777315845571663</v>
      </c>
      <c r="AG610" s="186">
        <f t="shared" si="79"/>
        <v>64.280658320352032</v>
      </c>
    </row>
    <row r="611" spans="1:33" ht="29">
      <c r="A611" s="209" t="str">
        <f>'Master sheet'!A160</f>
        <v>York Outer</v>
      </c>
      <c r="B611" s="142" t="str">
        <f>VLOOKUP('Master sheet'!A160,Westminster_Parliamentary_Const!$A$2:$C$651,2,FALSE)</f>
        <v>E14001062</v>
      </c>
      <c r="C611" s="120">
        <f>VLOOKUP(B611,'Master sheet'!$B$3:$Z$634,9,FALSE)</f>
        <v>4.1123836039492774E-2</v>
      </c>
      <c r="D611" s="121">
        <f>VLOOKUP(B611,'Master sheet'!$B$3:$Z$634,10,FALSE)</f>
        <v>-2.0951826725467493</v>
      </c>
      <c r="E611" s="120">
        <f>VLOOKUP(B611,'Master sheet'!$B$3:$Z$634,16,FALSE)</f>
        <v>0.70375791799269438</v>
      </c>
      <c r="F611" s="121">
        <f>VLOOKUP(B611,'Master sheet'!$B$3:$Z$634,17,FALSE)</f>
        <v>0.884758081247774</v>
      </c>
      <c r="G611" s="120">
        <f>VLOOKUP(B611,'Master sheet'!$B$3:$Z$634,21,FALSE)</f>
        <v>0.13582089552238805</v>
      </c>
      <c r="H611" s="121">
        <f>VLOOKUP(B611,'Master sheet'!$B$3:$Z$634,22,FALSE)</f>
        <v>-0.80712488887226153</v>
      </c>
      <c r="I611" s="120">
        <f>VLOOKUP(B611,'Master sheet'!$B$3:$Z$634,24,FALSE)</f>
        <v>2.7980629539951618E-2</v>
      </c>
      <c r="J611" s="121">
        <f>-VLOOKUP(B611,'Master sheet'!$B$3:$Z$634,25,FALSE)</f>
        <v>-0.38674025793148714</v>
      </c>
      <c r="K611" s="185" t="str">
        <f>VLOOKUP(B611,RUC_PCON_2011_EN_LU!$A$2:$N$534,14)</f>
        <v>Urban with Significant Rural</v>
      </c>
      <c r="L611" s="185" t="str">
        <f>VLOOKUP(B611,'City and Town classifications'!$A$3:$G$634,4,FALSE)</f>
        <v>Large Town</v>
      </c>
      <c r="M611" s="188">
        <f t="shared" si="80"/>
        <v>3</v>
      </c>
      <c r="N611" s="188" t="str">
        <f>VLOOKUP(A611,'BRES data'!$A$11:$AB$643,28,FALSE)</f>
        <v>Mid</v>
      </c>
      <c r="O611" s="188" t="str">
        <f>IF(ISNUMBER(MATCH(A611,'Red Wall MP List'!$A$3:$A$52,0)),"Yes","No")</f>
        <v>No</v>
      </c>
      <c r="P611" s="121"/>
      <c r="Q611" s="121">
        <f t="shared" si="75"/>
        <v>-0.81436877809682662</v>
      </c>
      <c r="R611" s="121">
        <f t="shared" si="76"/>
        <v>0.45306574385655407</v>
      </c>
      <c r="S611" s="186">
        <f t="shared" si="81"/>
        <v>35.825553532859452</v>
      </c>
      <c r="T611" s="121"/>
      <c r="U611" s="121"/>
      <c r="V611" s="121"/>
      <c r="W611" s="121"/>
      <c r="X611" s="121"/>
      <c r="Y611" s="121"/>
      <c r="Z611" s="121"/>
      <c r="AA611" s="121"/>
      <c r="AB611" s="121"/>
      <c r="AC611" s="121"/>
      <c r="AD611" s="121"/>
      <c r="AE611" s="145">
        <f t="shared" si="77"/>
        <v>-0.60107243452568104</v>
      </c>
      <c r="AF611" s="121">
        <f t="shared" si="78"/>
        <v>0.60818065323486281</v>
      </c>
      <c r="AG611" s="186">
        <f t="shared" si="79"/>
        <v>50.293909471107668</v>
      </c>
    </row>
    <row r="612" spans="1:33" ht="29">
      <c r="A612" s="209" t="str">
        <f>'Master sheet'!A250</f>
        <v>Sutton Coldfield</v>
      </c>
      <c r="B612" s="142" t="str">
        <f>VLOOKUP('Master sheet'!A250,Westminster_Parliamentary_Const!$A$2:$C$651,2,FALSE)</f>
        <v>E14000985</v>
      </c>
      <c r="C612" s="120">
        <f>VLOOKUP(B612,'Master sheet'!$B$3:$Z$634,9,FALSE)</f>
        <v>6.634636837551218E-2</v>
      </c>
      <c r="D612" s="121">
        <f>VLOOKUP(B612,'Master sheet'!$B$3:$Z$634,10,FALSE)</f>
        <v>-1.1418305587734594</v>
      </c>
      <c r="E612" s="120">
        <f>VLOOKUP(B612,'Master sheet'!$B$3:$Z$634,16,FALSE)</f>
        <v>0.37899732184101542</v>
      </c>
      <c r="F612" s="121">
        <f>VLOOKUP(B612,'Master sheet'!$B$3:$Z$634,17,FALSE)</f>
        <v>-0.19468700297233121</v>
      </c>
      <c r="G612" s="120">
        <f>VLOOKUP(B612,'Master sheet'!$B$3:$Z$634,21,FALSE)</f>
        <v>0.13207547169811321</v>
      </c>
      <c r="H612" s="121">
        <f>VLOOKUP(B612,'Master sheet'!$B$3:$Z$634,22,FALSE)</f>
        <v>-0.91430828285241039</v>
      </c>
      <c r="I612" s="120">
        <f>VLOOKUP(B612,'Master sheet'!$B$3:$Z$634,24,FALSE)</f>
        <v>3.2359141184124862E-2</v>
      </c>
      <c r="J612" s="121">
        <f>-VLOOKUP(B612,'Master sheet'!$B$3:$Z$634,25,FALSE)</f>
        <v>-0.84781211515968846</v>
      </c>
      <c r="K612" s="185" t="str">
        <f>VLOOKUP(B612,RUC_PCON_2011_EN_LU!$A$2:$N$534,14)</f>
        <v>Predominantly Urban</v>
      </c>
      <c r="L612" s="185" t="str">
        <f>VLOOKUP(B612,'City and Town classifications'!$A$3:$G$634,4,FALSE)</f>
        <v>Large Town in Conurbation</v>
      </c>
      <c r="M612" s="188">
        <f t="shared" si="80"/>
        <v>2</v>
      </c>
      <c r="N612" s="188" t="str">
        <f>VLOOKUP(A612,'BRES data'!$A$11:$AB$643,28,FALSE)</f>
        <v>Mid</v>
      </c>
      <c r="O612" s="188" t="str">
        <f>IF(ISNUMBER(MATCH(A612,'Red Wall MP List'!$A$3:$A$52,0)),"Yes","No")</f>
        <v>No</v>
      </c>
      <c r="P612" s="121"/>
      <c r="Q612" s="121">
        <f t="shared" si="75"/>
        <v>-0.84804677228183944</v>
      </c>
      <c r="R612" s="121">
        <f t="shared" si="76"/>
        <v>0.41938774967154124</v>
      </c>
      <c r="S612" s="186">
        <f t="shared" si="81"/>
        <v>33.162512241579414</v>
      </c>
      <c r="T612" s="121"/>
      <c r="U612" s="121"/>
      <c r="V612" s="121"/>
      <c r="W612" s="121"/>
      <c r="X612" s="121"/>
      <c r="Y612" s="121"/>
      <c r="Z612" s="121"/>
      <c r="AA612" s="121"/>
      <c r="AB612" s="121"/>
      <c r="AC612" s="121"/>
      <c r="AD612" s="121"/>
      <c r="AE612" s="145">
        <f t="shared" si="77"/>
        <v>-0.77465948993947231</v>
      </c>
      <c r="AF612" s="121">
        <f t="shared" si="78"/>
        <v>0.43459359782107154</v>
      </c>
      <c r="AG612" s="186">
        <f t="shared" si="79"/>
        <v>35.939010800948985</v>
      </c>
    </row>
    <row r="613" spans="1:33" ht="29">
      <c r="A613" s="209" t="str">
        <f>'Master sheet'!A74</f>
        <v>Manchester, Withington</v>
      </c>
      <c r="B613" s="142" t="str">
        <f>VLOOKUP('Master sheet'!A74,Westminster_Parliamentary_Const!$A$2:$C$651,2,FALSE)</f>
        <v>E14000809</v>
      </c>
      <c r="C613" s="120">
        <f>VLOOKUP(B613,'Master sheet'!$B$3:$Z$634,9,FALSE)</f>
        <v>0.1049759775790738</v>
      </c>
      <c r="D613" s="121">
        <f>VLOOKUP(B613,'Master sheet'!$B$3:$Z$634,10,FALSE)</f>
        <v>0.31827737558566832</v>
      </c>
      <c r="E613" s="120">
        <f>VLOOKUP(B613,'Master sheet'!$B$3:$Z$634,16,FALSE)</f>
        <v>0.23250778793810994</v>
      </c>
      <c r="F613" s="121">
        <f>VLOOKUP(B613,'Master sheet'!$B$3:$Z$634,17,FALSE)</f>
        <v>-0.68159153860550448</v>
      </c>
      <c r="G613" s="120">
        <f>VLOOKUP(B613,'Master sheet'!$B$3:$Z$634,21,FALSE)</f>
        <v>0.10714285714285714</v>
      </c>
      <c r="H613" s="121">
        <f>VLOOKUP(B613,'Master sheet'!$B$3:$Z$634,22,FALSE)</f>
        <v>-1.6278089103411053</v>
      </c>
      <c r="I613" s="120">
        <f>VLOOKUP(B613,'Master sheet'!$B$3:$Z$634,24,FALSE)</f>
        <v>4.0792079207920828E-2</v>
      </c>
      <c r="J613" s="121">
        <f>-VLOOKUP(B613,'Master sheet'!$B$3:$Z$634,25,FALSE)</f>
        <v>-1.735828572006658</v>
      </c>
      <c r="K613" s="185" t="str">
        <f>VLOOKUP(B613,RUC_PCON_2011_EN_LU!$A$2:$N$534,14)</f>
        <v>Predominantly Urban</v>
      </c>
      <c r="L613" s="185" t="str">
        <f>VLOOKUP(B613,'City and Town classifications'!$A$3:$G$634,4,FALSE)</f>
        <v>Core City (outside London)</v>
      </c>
      <c r="M613" s="188">
        <f t="shared" si="80"/>
        <v>1</v>
      </c>
      <c r="N613" s="188" t="str">
        <f>VLOOKUP(A613,'BRES data'!$A$11:$AB$643,28,FALSE)</f>
        <v>Very low</v>
      </c>
      <c r="O613" s="188" t="str">
        <f>IF(ISNUMBER(MATCH(A613,'Red Wall MP List'!$A$3:$A$52,0)),"Yes","No")</f>
        <v>No</v>
      </c>
      <c r="P613" s="121"/>
      <c r="Q613" s="121">
        <f t="shared" si="75"/>
        <v>-0.85741714029809823</v>
      </c>
      <c r="R613" s="121">
        <f t="shared" si="76"/>
        <v>0.41001738165528245</v>
      </c>
      <c r="S613" s="186">
        <f t="shared" si="81"/>
        <v>32.421563216981873</v>
      </c>
      <c r="T613" s="121"/>
      <c r="U613" s="121"/>
      <c r="V613" s="121"/>
      <c r="W613" s="121"/>
      <c r="X613" s="121"/>
      <c r="Y613" s="121"/>
      <c r="Z613" s="121"/>
      <c r="AA613" s="121"/>
      <c r="AB613" s="121"/>
      <c r="AC613" s="121"/>
      <c r="AD613" s="121"/>
      <c r="AE613" s="145">
        <f t="shared" si="77"/>
        <v>-0.93173791134189987</v>
      </c>
      <c r="AF613" s="121">
        <f t="shared" si="78"/>
        <v>0.27751517641864398</v>
      </c>
      <c r="AG613" s="186">
        <f t="shared" si="79"/>
        <v>22.949304759071008</v>
      </c>
    </row>
    <row r="614" spans="1:33">
      <c r="A614" s="209" t="str">
        <f>'Master sheet'!A344</f>
        <v>Dulwich and West Norwood</v>
      </c>
      <c r="B614" s="142" t="str">
        <f>VLOOKUP('Master sheet'!A344,Westminster_Parliamentary_Const!$A$2:$C$651,2,FALSE)</f>
        <v>E14000673</v>
      </c>
      <c r="C614" s="120">
        <f>VLOOKUP(B614,'Master sheet'!$B$3:$Z$634,9,FALSE)</f>
        <v>9.3244714450444466E-2</v>
      </c>
      <c r="D614" s="121">
        <f>VLOOKUP(B614,'Master sheet'!$B$3:$Z$634,10,FALSE)</f>
        <v>-0.12513664612768371</v>
      </c>
      <c r="E614" s="120">
        <f>VLOOKUP(B614,'Master sheet'!$B$3:$Z$634,16,FALSE)</f>
        <v>0.1721186881741561</v>
      </c>
      <c r="F614" s="121">
        <f>VLOOKUP(B614,'Master sheet'!$B$3:$Z$634,17,FALSE)</f>
        <v>-0.88231390964780954</v>
      </c>
      <c r="G614" s="120">
        <f>VLOOKUP(B614,'Master sheet'!$B$3:$Z$634,21,FALSE)</f>
        <v>0.13958333333333334</v>
      </c>
      <c r="H614" s="121">
        <f>VLOOKUP(B614,'Master sheet'!$B$3:$Z$634,22,FALSE)</f>
        <v>-0.6994546029081794</v>
      </c>
      <c r="I614" s="120">
        <f>VLOOKUP(B614,'Master sheet'!$B$3:$Z$634,24,FALSE)</f>
        <v>4.0085744908896048E-2</v>
      </c>
      <c r="J614" s="121">
        <f>-VLOOKUP(B614,'Master sheet'!$B$3:$Z$634,25,FALSE)</f>
        <v>-1.6614492181207947</v>
      </c>
      <c r="K614" s="185" t="str">
        <f>VLOOKUP(B614,RUC_PCON_2011_EN_LU!$A$2:$N$534,14)</f>
        <v>Predominantly Urban</v>
      </c>
      <c r="L614" s="185" t="str">
        <f>VLOOKUP(B614,'City and Town classifications'!$A$3:$G$634,4,FALSE)</f>
        <v>Core City (London)</v>
      </c>
      <c r="M614" s="188">
        <f t="shared" si="80"/>
        <v>1</v>
      </c>
      <c r="N614" s="188" t="str">
        <f>VLOOKUP(A614,'BRES data'!$A$11:$AB$643,28,FALSE)</f>
        <v>Mid</v>
      </c>
      <c r="O614" s="188" t="str">
        <f>IF(ISNUMBER(MATCH(A614,'Red Wall MP List'!$A$3:$A$52,0)),"Yes","No")</f>
        <v>No</v>
      </c>
      <c r="P614" s="121"/>
      <c r="Q614" s="121">
        <f t="shared" si="75"/>
        <v>-0.85915670684215772</v>
      </c>
      <c r="R614" s="121">
        <f t="shared" si="76"/>
        <v>0.40827781511122296</v>
      </c>
      <c r="S614" s="186">
        <f t="shared" si="81"/>
        <v>32.284009373652886</v>
      </c>
      <c r="T614" s="121"/>
      <c r="U614" s="121"/>
      <c r="V614" s="121"/>
      <c r="W614" s="121"/>
      <c r="X614" s="121"/>
      <c r="Y614" s="121"/>
      <c r="Z614" s="121"/>
      <c r="AA614" s="121"/>
      <c r="AB614" s="121"/>
      <c r="AC614" s="121"/>
      <c r="AD614" s="121"/>
      <c r="AE614" s="145">
        <f t="shared" si="77"/>
        <v>-0.84208859420111681</v>
      </c>
      <c r="AF614" s="121">
        <f t="shared" si="78"/>
        <v>0.36716449355942704</v>
      </c>
      <c r="AG614" s="186">
        <f t="shared" si="79"/>
        <v>30.362915528244855</v>
      </c>
    </row>
    <row r="615" spans="1:33">
      <c r="A615" s="209" t="str">
        <f>'Master sheet'!A406</f>
        <v>Bracknell</v>
      </c>
      <c r="B615" s="142" t="str">
        <f>VLOOKUP('Master sheet'!A406,Westminster_Parliamentary_Const!$A$2:$C$651,2,FALSE)</f>
        <v>E14000586</v>
      </c>
      <c r="C615" s="120">
        <f>VLOOKUP(B615,'Master sheet'!$B$3:$Z$634,9,FALSE)</f>
        <v>6.2143930224954055E-2</v>
      </c>
      <c r="D615" s="121">
        <f>VLOOKUP(B615,'Master sheet'!$B$3:$Z$634,10,FALSE)</f>
        <v>-1.3006727892228858</v>
      </c>
      <c r="E615" s="120">
        <f>VLOOKUP(B615,'Master sheet'!$B$3:$Z$634,16,FALSE)</f>
        <v>0.62602422615683395</v>
      </c>
      <c r="F615" s="121">
        <f>VLOOKUP(B615,'Master sheet'!$B$3:$Z$634,17,FALSE)</f>
        <v>0.62638544452767642</v>
      </c>
      <c r="G615" s="120">
        <f>VLOOKUP(B615,'Master sheet'!$B$3:$Z$634,21,FALSE)</f>
        <v>0.16870748299319727</v>
      </c>
      <c r="H615" s="121">
        <f>VLOOKUP(B615,'Master sheet'!$B$3:$Z$634,22,FALSE)</f>
        <v>0.13399585658271662</v>
      </c>
      <c r="I615" s="120">
        <f>VLOOKUP(B615,'Master sheet'!$B$3:$Z$634,24,FALSE)</f>
        <v>4.0100236406619416E-2</v>
      </c>
      <c r="J615" s="121">
        <f>-VLOOKUP(B615,'Master sheet'!$B$3:$Z$634,25,FALSE)</f>
        <v>-1.662975221089914</v>
      </c>
      <c r="K615" s="185" t="str">
        <f>VLOOKUP(B615,RUC_PCON_2011_EN_LU!$A$2:$N$534,14)</f>
        <v>Predominantly Urban</v>
      </c>
      <c r="L615" s="185" t="str">
        <f>VLOOKUP(B615,'City and Town classifications'!$A$3:$G$634,4,FALSE)</f>
        <v>Large Town</v>
      </c>
      <c r="M615" s="188">
        <f t="shared" si="80"/>
        <v>3</v>
      </c>
      <c r="N615" s="188" t="str">
        <f>VLOOKUP(A615,'BRES data'!$A$11:$AB$643,28,FALSE)</f>
        <v>Low</v>
      </c>
      <c r="O615" s="188" t="str">
        <f>IF(ISNUMBER(MATCH(A615,'Red Wall MP List'!$A$3:$A$52,0)),"Yes","No")</f>
        <v>No</v>
      </c>
      <c r="P615" s="121"/>
      <c r="Q615" s="121">
        <f t="shared" si="75"/>
        <v>-0.86115245325253442</v>
      </c>
      <c r="R615" s="121">
        <f t="shared" si="76"/>
        <v>0.40628206870084627</v>
      </c>
      <c r="S615" s="186">
        <f t="shared" si="81"/>
        <v>32.126198458057381</v>
      </c>
      <c r="T615" s="121"/>
      <c r="U615" s="121"/>
      <c r="V615" s="121"/>
      <c r="W615" s="121"/>
      <c r="X615" s="121"/>
      <c r="Y615" s="121"/>
      <c r="Z615" s="121"/>
      <c r="AA615" s="121"/>
      <c r="AB615" s="121"/>
      <c r="AC615" s="121"/>
      <c r="AD615" s="121"/>
      <c r="AE615" s="145">
        <f t="shared" si="77"/>
        <v>-0.55081667730060169</v>
      </c>
      <c r="AF615" s="121">
        <f t="shared" si="78"/>
        <v>0.65843641045994217</v>
      </c>
      <c r="AG615" s="186">
        <f t="shared" si="79"/>
        <v>54.449843223416671</v>
      </c>
    </row>
    <row r="616" spans="1:33">
      <c r="A616" s="209" t="str">
        <f>'Master sheet'!A360</f>
        <v>Hampstead and Kilburn</v>
      </c>
      <c r="B616" s="142" t="str">
        <f>VLOOKUP('Master sheet'!A360,Westminster_Parliamentary_Const!$A$2:$C$651,2,FALSE)</f>
        <v>E14000727</v>
      </c>
      <c r="C616" s="120">
        <f>VLOOKUP(B616,'Master sheet'!$B$3:$Z$634,9,FALSE)</f>
        <v>8.3688603875431686E-2</v>
      </c>
      <c r="D616" s="121">
        <f>VLOOKUP(B616,'Master sheet'!$B$3:$Z$634,10,FALSE)</f>
        <v>-0.48633504186249932</v>
      </c>
      <c r="E616" s="120">
        <f>VLOOKUP(B616,'Master sheet'!$B$3:$Z$634,16,FALSE)</f>
        <v>0.59961031271646081</v>
      </c>
      <c r="F616" s="121">
        <f>VLOOKUP(B616,'Master sheet'!$B$3:$Z$634,17,FALSE)</f>
        <v>0.53859040610217268</v>
      </c>
      <c r="G616" s="120">
        <f>VLOOKUP(B616,'Master sheet'!$B$3:$Z$634,21,FALSE)</f>
        <v>0.13047363717605004</v>
      </c>
      <c r="H616" s="121">
        <f>VLOOKUP(B616,'Master sheet'!$B$3:$Z$634,22,FALSE)</f>
        <v>-0.96014823814840178</v>
      </c>
      <c r="I616" s="120">
        <f>VLOOKUP(B616,'Master sheet'!$B$3:$Z$634,24,FALSE)</f>
        <v>4.2227837865157269E-2</v>
      </c>
      <c r="J616" s="121">
        <f>-VLOOKUP(B616,'Master sheet'!$B$3:$Z$634,25,FALSE)</f>
        <v>-1.8870187399041038</v>
      </c>
      <c r="K616" s="185" t="str">
        <f>VLOOKUP(B616,RUC_PCON_2011_EN_LU!$A$2:$N$534,14)</f>
        <v>Predominantly Urban</v>
      </c>
      <c r="L616" s="185" t="str">
        <f>VLOOKUP(B616,'City and Town classifications'!$A$3:$G$634,4,FALSE)</f>
        <v>Core City (London)</v>
      </c>
      <c r="M616" s="188">
        <f t="shared" si="80"/>
        <v>1</v>
      </c>
      <c r="N616" s="188" t="str">
        <f>VLOOKUP(A616,'BRES data'!$A$11:$AB$643,28,FALSE)</f>
        <v>Very low</v>
      </c>
      <c r="O616" s="188" t="str">
        <f>IF(ISNUMBER(MATCH(A616,'Red Wall MP List'!$A$3:$A$52,0)),"Yes","No")</f>
        <v>No</v>
      </c>
      <c r="P616" s="121"/>
      <c r="Q616" s="121">
        <f t="shared" si="75"/>
        <v>-0.861377565929906</v>
      </c>
      <c r="R616" s="121">
        <f t="shared" si="76"/>
        <v>0.40605695602347469</v>
      </c>
      <c r="S616" s="186">
        <f t="shared" si="81"/>
        <v>32.108397981231541</v>
      </c>
      <c r="T616" s="121"/>
      <c r="U616" s="121"/>
      <c r="V616" s="121"/>
      <c r="W616" s="121"/>
      <c r="X616" s="121"/>
      <c r="Y616" s="121"/>
      <c r="Z616" s="121"/>
      <c r="AA616" s="121"/>
      <c r="AB616" s="121"/>
      <c r="AC616" s="121"/>
      <c r="AD616" s="121"/>
      <c r="AE616" s="145">
        <f t="shared" si="77"/>
        <v>-0.69872790345320812</v>
      </c>
      <c r="AF616" s="121">
        <f t="shared" si="78"/>
        <v>0.51052518430733573</v>
      </c>
      <c r="AG616" s="186">
        <f t="shared" si="79"/>
        <v>42.218224578015651</v>
      </c>
    </row>
    <row r="617" spans="1:33">
      <c r="A617" s="209" t="str">
        <f>'Master sheet'!A465</f>
        <v>South West Surrey</v>
      </c>
      <c r="B617" s="142" t="str">
        <f>VLOOKUP('Master sheet'!A465,Westminster_Parliamentary_Const!$A$2:$C$651,2,FALSE)</f>
        <v>E14000953</v>
      </c>
      <c r="C617" s="120">
        <f>VLOOKUP(B617,'Master sheet'!$B$3:$Z$634,9,FALSE)</f>
        <v>4.7543528105641206E-2</v>
      </c>
      <c r="D617" s="121">
        <f>VLOOKUP(B617,'Master sheet'!$B$3:$Z$634,10,FALSE)</f>
        <v>-1.8525334841345236</v>
      </c>
      <c r="E617" s="120">
        <f>VLOOKUP(B617,'Master sheet'!$B$3:$Z$634,16,FALSE)</f>
        <v>0.58374095403602888</v>
      </c>
      <c r="F617" s="121">
        <f>VLOOKUP(B617,'Master sheet'!$B$3:$Z$634,17,FALSE)</f>
        <v>0.48584354758452997</v>
      </c>
      <c r="G617" s="120">
        <f>VLOOKUP(B617,'Master sheet'!$B$3:$Z$634,21,FALSE)</f>
        <v>0.17803660565723795</v>
      </c>
      <c r="H617" s="121">
        <f>VLOOKUP(B617,'Master sheet'!$B$3:$Z$634,22,FALSE)</f>
        <v>0.40096885534143689</v>
      </c>
      <c r="I617" s="120">
        <f>VLOOKUP(B617,'Master sheet'!$B$3:$Z$634,24,FALSE)</f>
        <v>3.5550833953043703E-2</v>
      </c>
      <c r="J617" s="121">
        <f>-VLOOKUP(B617,'Master sheet'!$B$3:$Z$634,25,FALSE)</f>
        <v>-1.1839079925397518</v>
      </c>
      <c r="K617" s="185" t="str">
        <f>VLOOKUP(B617,RUC_PCON_2011_EN_LU!$A$2:$N$534,14)</f>
        <v>Predominantly Rural</v>
      </c>
      <c r="L617" s="185" t="str">
        <f>VLOOKUP(B617,'City and Town classifications'!$A$3:$G$634,4,FALSE)</f>
        <v>Medium Town</v>
      </c>
      <c r="M617" s="188">
        <f t="shared" si="80"/>
        <v>3</v>
      </c>
      <c r="N617" s="188" t="str">
        <f>VLOOKUP(A617,'BRES data'!$A$11:$AB$643,28,FALSE)</f>
        <v>High</v>
      </c>
      <c r="O617" s="188" t="str">
        <f>IF(ISNUMBER(MATCH(A617,'Red Wall MP List'!$A$3:$A$52,0)),"Yes","No")</f>
        <v>No</v>
      </c>
      <c r="P617" s="121"/>
      <c r="Q617" s="121">
        <f t="shared" si="75"/>
        <v>-0.86434509173709728</v>
      </c>
      <c r="R617" s="121">
        <f t="shared" si="76"/>
        <v>0.40308943021628341</v>
      </c>
      <c r="S617" s="186">
        <f t="shared" si="81"/>
        <v>31.873744940017872</v>
      </c>
      <c r="T617" s="121"/>
      <c r="U617" s="121"/>
      <c r="V617" s="121"/>
      <c r="W617" s="121"/>
      <c r="X617" s="121"/>
      <c r="Y617" s="121"/>
      <c r="Z617" s="121"/>
      <c r="AA617" s="121"/>
      <c r="AB617" s="121"/>
      <c r="AC617" s="121"/>
      <c r="AD617" s="121"/>
      <c r="AE617" s="145">
        <f t="shared" si="77"/>
        <v>-0.53740726843707709</v>
      </c>
      <c r="AF617" s="121">
        <f t="shared" si="78"/>
        <v>0.67184581932346676</v>
      </c>
      <c r="AG617" s="186">
        <f t="shared" si="79"/>
        <v>55.558743336986602</v>
      </c>
    </row>
    <row r="618" spans="1:33" ht="29">
      <c r="A618" s="209" t="str">
        <f>'Master sheet'!A448</f>
        <v>North East Hampshire</v>
      </c>
      <c r="B618" s="142" t="str">
        <f>VLOOKUP('Master sheet'!A448,Westminster_Parliamentary_Const!$A$2:$C$651,2,FALSE)</f>
        <v>E14000844</v>
      </c>
      <c r="C618" s="120">
        <f>VLOOKUP(B618,'Master sheet'!$B$3:$Z$634,9,FALSE)</f>
        <v>5.1893440592160583E-2</v>
      </c>
      <c r="D618" s="121">
        <f>VLOOKUP(B618,'Master sheet'!$B$3:$Z$634,10,FALSE)</f>
        <v>-1.6881170723125474</v>
      </c>
      <c r="E618" s="120">
        <f>VLOOKUP(B618,'Master sheet'!$B$3:$Z$634,16,FALSE)</f>
        <v>0.61381159530820728</v>
      </c>
      <c r="F618" s="121">
        <f>VLOOKUP(B618,'Master sheet'!$B$3:$Z$634,17,FALSE)</f>
        <v>0.58579288344989144</v>
      </c>
      <c r="G618" s="120">
        <f>VLOOKUP(B618,'Master sheet'!$B$3:$Z$634,21,FALSE)</f>
        <v>0.15174506828528073</v>
      </c>
      <c r="H618" s="121">
        <f>VLOOKUP(B618,'Master sheet'!$B$3:$Z$634,22,FALSE)</f>
        <v>-0.3514202842315462</v>
      </c>
      <c r="I618" s="120">
        <f>VLOOKUP(B618,'Master sheet'!$B$3:$Z$634,24,FALSE)</f>
        <v>3.4146904243045784E-2</v>
      </c>
      <c r="J618" s="121">
        <f>-VLOOKUP(B618,'Master sheet'!$B$3:$Z$634,25,FALSE)</f>
        <v>-1.0360695187816633</v>
      </c>
      <c r="K618" s="185" t="str">
        <f>VLOOKUP(B618,RUC_PCON_2011_EN_LU!$A$2:$N$534,14)</f>
        <v>Urban with Significant Rural</v>
      </c>
      <c r="L618" s="185" t="str">
        <f>VLOOKUP(B618,'City and Town classifications'!$A$3:$G$634,4,FALSE)</f>
        <v>Medium Town</v>
      </c>
      <c r="M618" s="188">
        <f t="shared" si="80"/>
        <v>3</v>
      </c>
      <c r="N618" s="188" t="str">
        <f>VLOOKUP(A618,'BRES data'!$A$11:$AB$643,28,FALSE)</f>
        <v>High</v>
      </c>
      <c r="O618" s="188" t="str">
        <f>IF(ISNUMBER(MATCH(A618,'Red Wall MP List'!$A$3:$A$52,0)),"Yes","No")</f>
        <v>No</v>
      </c>
      <c r="P618" s="121"/>
      <c r="Q618" s="121">
        <f t="shared" si="75"/>
        <v>-0.86900009716167936</v>
      </c>
      <c r="R618" s="121">
        <f t="shared" si="76"/>
        <v>0.39843442479170132</v>
      </c>
      <c r="S618" s="186">
        <f t="shared" si="81"/>
        <v>31.505656757904248</v>
      </c>
      <c r="T618" s="121"/>
      <c r="U618" s="121"/>
      <c r="V618" s="121"/>
      <c r="W618" s="121"/>
      <c r="X618" s="121"/>
      <c r="Y618" s="121"/>
      <c r="Z618" s="121"/>
      <c r="AA618" s="121"/>
      <c r="AB618" s="121"/>
      <c r="AC618" s="121"/>
      <c r="AD618" s="121"/>
      <c r="AE618" s="145">
        <f t="shared" si="77"/>
        <v>-0.62245349796896643</v>
      </c>
      <c r="AF618" s="121">
        <f t="shared" si="78"/>
        <v>0.58679958979157743</v>
      </c>
      <c r="AG618" s="186">
        <f t="shared" si="79"/>
        <v>48.52578800342701</v>
      </c>
    </row>
    <row r="619" spans="1:33" ht="29">
      <c r="A619" s="209" t="str">
        <f>'Master sheet'!A546</f>
        <v>Cardiff North</v>
      </c>
      <c r="B619" s="142" t="str">
        <f>VLOOKUP('Master sheet'!A546,Westminster_Parliamentary_Const!$A$2:$C$651,2,FALSE)</f>
        <v>W07000051</v>
      </c>
      <c r="C619" s="120">
        <f>VLOOKUP(B619,'Master sheet'!$B$3:$Z$634,9,FALSE)</f>
        <v>0.10324251721068625</v>
      </c>
      <c r="D619" s="121">
        <f>VLOOKUP(B619,'Master sheet'!$B$3:$Z$634,10,FALSE)</f>
        <v>0.25275667035558808</v>
      </c>
      <c r="E619" s="120">
        <f>VLOOKUP(B619,'Master sheet'!$B$3:$Z$634,16,FALSE)</f>
        <v>-0.32171819037908539</v>
      </c>
      <c r="F619" s="121">
        <f>VLOOKUP(B619,'Master sheet'!$B$3:$Z$634,17,FALSE)</f>
        <v>-2.5237377685691924</v>
      </c>
      <c r="G619" s="120">
        <f>VLOOKUP(B619,'Master sheet'!$B$3:$Z$634,21,FALSE)</f>
        <v>0.10059171597633136</v>
      </c>
      <c r="H619" s="121">
        <f>VLOOKUP(B619,'Master sheet'!$B$3:$Z$634,22,FALSE)</f>
        <v>-1.8152839672680083</v>
      </c>
      <c r="I619" s="120">
        <f>VLOOKUP(B619,'Master sheet'!$B$3:$Z$634,24,FALSE)</f>
        <v>3.0916171745691612E-2</v>
      </c>
      <c r="J619" s="121">
        <f>-VLOOKUP(B619,'Master sheet'!$B$3:$Z$634,25,FALSE)</f>
        <v>-0.69586262798924181</v>
      </c>
      <c r="K619" s="185" t="str">
        <f>VLOOKUP(B619,RUC_PCON_2011_EN_LU!$A$2:$N$534,14)</f>
        <v>Urban with Significant Rural</v>
      </c>
      <c r="L619" s="185" t="str">
        <f>VLOOKUP(B619,'City and Town classifications'!$A$3:$G$634,4,FALSE)</f>
        <v>Core City (outside London)</v>
      </c>
      <c r="M619" s="188">
        <f t="shared" si="80"/>
        <v>1</v>
      </c>
      <c r="N619" s="188" t="str">
        <f>VLOOKUP(A619,'BRES data'!$A$11:$AB$643,28,FALSE)</f>
        <v>Very low</v>
      </c>
      <c r="O619" s="188" t="str">
        <f>IF(ISNUMBER(MATCH(A619,'Red Wall MP List'!$A$3:$A$52,0)),"Yes","No")</f>
        <v>No</v>
      </c>
      <c r="P619" s="121"/>
      <c r="Q619" s="121">
        <f t="shared" si="75"/>
        <v>-0.87087227518408472</v>
      </c>
      <c r="R619" s="121">
        <f t="shared" si="76"/>
        <v>0.39656224676929597</v>
      </c>
      <c r="S619" s="186">
        <f t="shared" si="81"/>
        <v>31.357616843445474</v>
      </c>
      <c r="T619" s="121"/>
      <c r="U619" s="121"/>
      <c r="V619" s="121"/>
      <c r="W619" s="121"/>
      <c r="X619" s="121"/>
      <c r="Y619" s="121"/>
      <c r="Z619" s="121"/>
      <c r="AA619" s="121"/>
      <c r="AB619" s="121"/>
      <c r="AC619" s="121"/>
      <c r="AD619" s="121"/>
      <c r="AE619" s="145">
        <f t="shared" si="77"/>
        <v>-1.1955319233677135</v>
      </c>
      <c r="AF619" s="121">
        <f t="shared" si="78"/>
        <v>1.3721164392830332E-2</v>
      </c>
      <c r="AG619" s="186">
        <f t="shared" si="79"/>
        <v>1.134680947413663</v>
      </c>
    </row>
    <row r="620" spans="1:33">
      <c r="A620" s="209" t="str">
        <f>'Master sheet'!A371</f>
        <v>Islington South and Finsbury</v>
      </c>
      <c r="B620" s="142" t="str">
        <f>VLOOKUP('Master sheet'!A371,Westminster_Parliamentary_Const!$A$2:$C$651,2,FALSE)</f>
        <v>E14000764</v>
      </c>
      <c r="C620" s="120">
        <f>VLOOKUP(B620,'Master sheet'!$B$3:$Z$634,9,FALSE)</f>
        <v>8.2838031046242669E-2</v>
      </c>
      <c r="D620" s="121">
        <f>VLOOKUP(B620,'Master sheet'!$B$3:$Z$634,10,FALSE)</f>
        <v>-0.51848468464311204</v>
      </c>
      <c r="E620" s="120">
        <f>VLOOKUP(B620,'Master sheet'!$B$3:$Z$634,16,FALSE)</f>
        <v>1.0118596787168823</v>
      </c>
      <c r="F620" s="121">
        <f>VLOOKUP(B620,'Master sheet'!$B$3:$Z$634,17,FALSE)</f>
        <v>1.9088322300030411</v>
      </c>
      <c r="G620" s="120">
        <f>VLOOKUP(B620,'Master sheet'!$B$3:$Z$634,21,FALSE)</f>
        <v>0.11452810180275716</v>
      </c>
      <c r="H620" s="121">
        <f>VLOOKUP(B620,'Master sheet'!$B$3:$Z$634,22,FALSE)</f>
        <v>-1.4164641800354199</v>
      </c>
      <c r="I620" s="120">
        <f>VLOOKUP(B620,'Master sheet'!$B$3:$Z$634,24,FALSE)</f>
        <v>4.6687298299696645E-2</v>
      </c>
      <c r="J620" s="121">
        <f>-VLOOKUP(B620,'Master sheet'!$B$3:$Z$634,25,FALSE)</f>
        <v>-2.3566147743294028</v>
      </c>
      <c r="K620" s="185" t="str">
        <f>VLOOKUP(B620,RUC_PCON_2011_EN_LU!$A$2:$N$534,14)</f>
        <v>Predominantly Urban</v>
      </c>
      <c r="L620" s="185" t="str">
        <f>VLOOKUP(B620,'City and Town classifications'!$A$3:$G$634,4,FALSE)</f>
        <v>Core City (London)</v>
      </c>
      <c r="M620" s="188">
        <f t="shared" si="80"/>
        <v>1</v>
      </c>
      <c r="N620" s="188" t="str">
        <f>VLOOKUP(A620,'BRES data'!$A$11:$AB$643,28,FALSE)</f>
        <v>Very low</v>
      </c>
      <c r="O620" s="188" t="str">
        <f>IF(ISNUMBER(MATCH(A620,'Red Wall MP List'!$A$3:$A$52,0)),"Yes","No")</f>
        <v>No</v>
      </c>
      <c r="P620" s="121"/>
      <c r="Q620" s="121">
        <f t="shared" si="75"/>
        <v>-0.87630514466290144</v>
      </c>
      <c r="R620" s="121">
        <f t="shared" si="76"/>
        <v>0.39112937729047925</v>
      </c>
      <c r="S620" s="186">
        <f t="shared" si="81"/>
        <v>30.928020125994216</v>
      </c>
      <c r="T620" s="121"/>
      <c r="U620" s="121"/>
      <c r="V620" s="121"/>
      <c r="W620" s="121"/>
      <c r="X620" s="121"/>
      <c r="Y620" s="121"/>
      <c r="Z620" s="121"/>
      <c r="AA620" s="121"/>
      <c r="AB620" s="121"/>
      <c r="AC620" s="121"/>
      <c r="AD620" s="121"/>
      <c r="AE620" s="145">
        <f t="shared" si="77"/>
        <v>-0.59568285225122342</v>
      </c>
      <c r="AF620" s="121">
        <f t="shared" si="78"/>
        <v>0.61357023550932044</v>
      </c>
      <c r="AG620" s="186">
        <f t="shared" si="79"/>
        <v>50.739604613754665</v>
      </c>
    </row>
    <row r="621" spans="1:33">
      <c r="A621" s="209" t="str">
        <f>'Master sheet'!A96</f>
        <v>Warrington South</v>
      </c>
      <c r="B621" s="142" t="str">
        <f>VLOOKUP('Master sheet'!A96,Westminster_Parliamentary_Const!$A$2:$C$651,2,FALSE)</f>
        <v>E14001018</v>
      </c>
      <c r="C621" s="120">
        <f>VLOOKUP(B621,'Master sheet'!$B$3:$Z$634,9,FALSE)</f>
        <v>6.4057494931777592E-2</v>
      </c>
      <c r="D621" s="121">
        <f>VLOOKUP(B621,'Master sheet'!$B$3:$Z$634,10,FALSE)</f>
        <v>-1.2283445656413476</v>
      </c>
      <c r="E621" s="120">
        <f>VLOOKUP(B621,'Master sheet'!$B$3:$Z$634,16,FALSE)</f>
        <v>0.67301932300799927</v>
      </c>
      <c r="F621" s="121">
        <f>VLOOKUP(B621,'Master sheet'!$B$3:$Z$634,17,FALSE)</f>
        <v>0.78258858887325899</v>
      </c>
      <c r="G621" s="120">
        <f>VLOOKUP(B621,'Master sheet'!$B$3:$Z$634,21,FALSE)</f>
        <v>0.14385474860335196</v>
      </c>
      <c r="H621" s="121">
        <f>VLOOKUP(B621,'Master sheet'!$B$3:$Z$634,22,FALSE)</f>
        <v>-0.5772188274074268</v>
      </c>
      <c r="I621" s="120">
        <f>VLOOKUP(B621,'Master sheet'!$B$3:$Z$634,24,FALSE)</f>
        <v>3.8593030900723191E-2</v>
      </c>
      <c r="J621" s="121">
        <f>-VLOOKUP(B621,'Master sheet'!$B$3:$Z$634,25,FALSE)</f>
        <v>-1.5042614620999317</v>
      </c>
      <c r="K621" s="185" t="str">
        <f>VLOOKUP(B621,RUC_PCON_2011_EN_LU!$A$2:$N$534,14)</f>
        <v>Predominantly Urban</v>
      </c>
      <c r="L621" s="185" t="str">
        <f>VLOOKUP(B621,'City and Town classifications'!$A$3:$G$634,4,FALSE)</f>
        <v>Large Town</v>
      </c>
      <c r="M621" s="188">
        <f t="shared" si="80"/>
        <v>3</v>
      </c>
      <c r="N621" s="188" t="str">
        <f>VLOOKUP(A621,'BRES data'!$A$11:$AB$643,28,FALSE)</f>
        <v>Very low</v>
      </c>
      <c r="O621" s="188" t="str">
        <f>IF(ISNUMBER(MATCH(A621,'Red Wall MP List'!$A$3:$A$52,0)),"Yes","No")</f>
        <v>Yes</v>
      </c>
      <c r="P621" s="121"/>
      <c r="Q621" s="121">
        <f t="shared" si="75"/>
        <v>-0.87664038233612107</v>
      </c>
      <c r="R621" s="121">
        <f t="shared" si="76"/>
        <v>0.39079413961725962</v>
      </c>
      <c r="S621" s="186">
        <f t="shared" si="81"/>
        <v>30.901511665862298</v>
      </c>
      <c r="T621" s="121"/>
      <c r="U621" s="121"/>
      <c r="V621" s="121"/>
      <c r="W621" s="121"/>
      <c r="X621" s="121"/>
      <c r="Y621" s="121"/>
      <c r="Z621" s="121"/>
      <c r="AA621" s="121"/>
      <c r="AB621" s="121"/>
      <c r="AC621" s="121"/>
      <c r="AD621" s="121"/>
      <c r="AE621" s="145">
        <f t="shared" si="77"/>
        <v>-0.63180906656886182</v>
      </c>
      <c r="AF621" s="121">
        <f t="shared" si="78"/>
        <v>0.57744402119168203</v>
      </c>
      <c r="AG621" s="186">
        <f t="shared" si="79"/>
        <v>47.752122945666329</v>
      </c>
    </row>
    <row r="622" spans="1:33">
      <c r="A622" s="209" t="str">
        <f>'Master sheet'!A273</f>
        <v>Cambridge</v>
      </c>
      <c r="B622" s="142" t="str">
        <f>VLOOKUP('Master sheet'!A273,Westminster_Parliamentary_Const!$A$2:$C$651,2,FALSE)</f>
        <v>E14000617</v>
      </c>
      <c r="C622" s="120">
        <f>VLOOKUP(B622,'Master sheet'!$B$3:$Z$634,9,FALSE)</f>
        <v>7.8348481994859748E-2</v>
      </c>
      <c r="D622" s="121">
        <f>VLOOKUP(B622,'Master sheet'!$B$3:$Z$634,10,FALSE)</f>
        <v>-0.68817902861318536</v>
      </c>
      <c r="E622" s="120">
        <f>VLOOKUP(B622,'Master sheet'!$B$3:$Z$634,16,FALSE)</f>
        <v>0.34612785404557955</v>
      </c>
      <c r="F622" s="121">
        <f>VLOOKUP(B622,'Master sheet'!$B$3:$Z$634,17,FALSE)</f>
        <v>-0.3039391285477599</v>
      </c>
      <c r="G622" s="120">
        <f>VLOOKUP(B622,'Master sheet'!$B$3:$Z$634,21,FALSE)</f>
        <v>0.14451612903225808</v>
      </c>
      <c r="H622" s="121">
        <f>VLOOKUP(B622,'Master sheet'!$B$3:$Z$634,22,FALSE)</f>
        <v>-0.55829199765247117</v>
      </c>
      <c r="I622" s="120">
        <f>VLOOKUP(B622,'Master sheet'!$B$3:$Z$634,24,FALSE)</f>
        <v>3.9321241793702111E-2</v>
      </c>
      <c r="J622" s="121">
        <f>-VLOOKUP(B622,'Master sheet'!$B$3:$Z$634,25,FALSE)</f>
        <v>-1.5809444941814863</v>
      </c>
      <c r="K622" s="185" t="str">
        <f>VLOOKUP(B622,RUC_PCON_2011_EN_LU!$A$2:$N$534,14)</f>
        <v>Predominantly Urban</v>
      </c>
      <c r="L622" s="185" t="str">
        <f>VLOOKUP(B622,'City and Town classifications'!$A$3:$G$634,4,FALSE)</f>
        <v>Large Town</v>
      </c>
      <c r="M622" s="188">
        <f t="shared" si="80"/>
        <v>3</v>
      </c>
      <c r="N622" s="188" t="str">
        <f>VLOOKUP(A622,'BRES data'!$A$11:$AB$643,28,FALSE)</f>
        <v>Very low</v>
      </c>
      <c r="O622" s="188" t="str">
        <f>IF(ISNUMBER(MATCH(A622,'Red Wall MP List'!$A$3:$A$52,0)),"Yes","No")</f>
        <v>No</v>
      </c>
      <c r="P622" s="121"/>
      <c r="Q622" s="121">
        <f t="shared" si="75"/>
        <v>-0.90007969529826237</v>
      </c>
      <c r="R622" s="121">
        <f t="shared" si="76"/>
        <v>0.36735482665511832</v>
      </c>
      <c r="S622" s="186">
        <f t="shared" si="81"/>
        <v>29.048080077433692</v>
      </c>
      <c r="T622" s="121"/>
      <c r="U622" s="121"/>
      <c r="V622" s="121"/>
      <c r="W622" s="121"/>
      <c r="X622" s="121"/>
      <c r="Y622" s="121"/>
      <c r="Z622" s="121"/>
      <c r="AA622" s="121"/>
      <c r="AB622" s="121"/>
      <c r="AC622" s="121"/>
      <c r="AD622" s="121"/>
      <c r="AE622" s="145">
        <f t="shared" si="77"/>
        <v>-0.78283866224872567</v>
      </c>
      <c r="AF622" s="121">
        <f t="shared" si="78"/>
        <v>0.42641442551181818</v>
      </c>
      <c r="AG622" s="186">
        <f t="shared" si="79"/>
        <v>35.262628628181446</v>
      </c>
    </row>
    <row r="623" spans="1:33" ht="29">
      <c r="A623" s="209" t="str">
        <f>'Master sheet'!A136</f>
        <v>Leeds North East</v>
      </c>
      <c r="B623" s="142" t="str">
        <f>VLOOKUP('Master sheet'!A136,Westminster_Parliamentary_Const!$A$2:$C$651,2,FALSE)</f>
        <v>E14000779</v>
      </c>
      <c r="C623" s="120">
        <f>VLOOKUP(B623,'Master sheet'!$B$3:$Z$634,9,FALSE)</f>
        <v>7.3184727501972441E-2</v>
      </c>
      <c r="D623" s="121">
        <f>VLOOKUP(B623,'Master sheet'!$B$3:$Z$634,10,FALSE)</f>
        <v>-0.88335674491926186</v>
      </c>
      <c r="E623" s="120">
        <f>VLOOKUP(B623,'Master sheet'!$B$3:$Z$634,16,FALSE)</f>
        <v>0.62295458794644354</v>
      </c>
      <c r="F623" s="121">
        <f>VLOOKUP(B623,'Master sheet'!$B$3:$Z$634,17,FALSE)</f>
        <v>0.61618252608312296</v>
      </c>
      <c r="G623" s="120">
        <f>VLOOKUP(B623,'Master sheet'!$B$3:$Z$634,21,FALSE)</f>
        <v>0.13270142180094788</v>
      </c>
      <c r="H623" s="121">
        <f>VLOOKUP(B623,'Master sheet'!$B$3:$Z$634,22,FALSE)</f>
        <v>-0.89639536841821199</v>
      </c>
      <c r="I623" s="120">
        <f>VLOOKUP(B623,'Master sheet'!$B$3:$Z$634,24,FALSE)</f>
        <v>4.1050674105067353E-2</v>
      </c>
      <c r="J623" s="121">
        <f>-VLOOKUP(B623,'Master sheet'!$B$3:$Z$634,25,FALSE)</f>
        <v>-1.7630594758357598</v>
      </c>
      <c r="K623" s="185" t="str">
        <f>VLOOKUP(B623,RUC_PCON_2011_EN_LU!$A$2:$N$534,14)</f>
        <v>Predominantly Urban</v>
      </c>
      <c r="L623" s="185" t="str">
        <f>VLOOKUP(B623,'City and Town classifications'!$A$3:$G$634,4,FALSE)</f>
        <v>Core City (outside London)</v>
      </c>
      <c r="M623" s="188">
        <f t="shared" si="80"/>
        <v>1</v>
      </c>
      <c r="N623" s="188" t="str">
        <f>VLOOKUP(A623,'BRES data'!$A$11:$AB$643,28,FALSE)</f>
        <v>Very low</v>
      </c>
      <c r="O623" s="188" t="str">
        <f>IF(ISNUMBER(MATCH(A623,'Red Wall MP List'!$A$3:$A$52,0)),"Yes","No")</f>
        <v>No</v>
      </c>
      <c r="P623" s="121"/>
      <c r="Q623" s="121">
        <f t="shared" si="75"/>
        <v>-0.92884088064085546</v>
      </c>
      <c r="R623" s="121">
        <f t="shared" si="76"/>
        <v>0.33859364131252523</v>
      </c>
      <c r="S623" s="186">
        <f t="shared" si="81"/>
        <v>26.773828715172694</v>
      </c>
      <c r="T623" s="121"/>
      <c r="U623" s="121"/>
      <c r="V623" s="121"/>
      <c r="W623" s="121"/>
      <c r="X623" s="121"/>
      <c r="Y623" s="121"/>
      <c r="Z623" s="121"/>
      <c r="AA623" s="121"/>
      <c r="AB623" s="121"/>
      <c r="AC623" s="121"/>
      <c r="AD623" s="121"/>
      <c r="AE623" s="145">
        <f t="shared" si="77"/>
        <v>-0.73165726577252765</v>
      </c>
      <c r="AF623" s="121">
        <f t="shared" si="78"/>
        <v>0.4775958219880162</v>
      </c>
      <c r="AG623" s="186">
        <f t="shared" si="79"/>
        <v>39.495108742909331</v>
      </c>
    </row>
    <row r="624" spans="1:33">
      <c r="A624" s="209" t="str">
        <f>'Master sheet'!A321</f>
        <v>Welwyn Hatfield</v>
      </c>
      <c r="B624" s="142" t="str">
        <f>VLOOKUP('Master sheet'!A321,Westminster_Parliamentary_Const!$A$2:$C$651,2,FALSE)</f>
        <v>E14001027</v>
      </c>
      <c r="C624" s="120">
        <f>VLOOKUP(B624,'Master sheet'!$B$3:$Z$634,9,FALSE)</f>
        <v>5.7034348911940667E-2</v>
      </c>
      <c r="D624" s="121">
        <f>VLOOKUP(B624,'Master sheet'!$B$3:$Z$634,10,FALSE)</f>
        <v>-1.4938028873574565</v>
      </c>
      <c r="E624" s="120">
        <f>VLOOKUP(B624,'Master sheet'!$B$3:$Z$634,16,FALSE)</f>
        <v>0.51723918692023529</v>
      </c>
      <c r="F624" s="121">
        <f>VLOOKUP(B624,'Master sheet'!$B$3:$Z$634,17,FALSE)</f>
        <v>0.26480378335289106</v>
      </c>
      <c r="G624" s="120">
        <f>VLOOKUP(B624,'Master sheet'!$B$3:$Z$634,21,FALSE)</f>
        <v>0.14564369310793238</v>
      </c>
      <c r="H624" s="121">
        <f>VLOOKUP(B624,'Master sheet'!$B$3:$Z$634,22,FALSE)</f>
        <v>-0.5260243157475375</v>
      </c>
      <c r="I624" s="120">
        <f>VLOOKUP(B624,'Master sheet'!$B$3:$Z$634,24,FALSE)</f>
        <v>3.5543980238427642E-2</v>
      </c>
      <c r="J624" s="121">
        <f>-VLOOKUP(B624,'Master sheet'!$B$3:$Z$634,25,FALSE)</f>
        <v>-1.1831862735667886</v>
      </c>
      <c r="K624" s="185" t="str">
        <f>VLOOKUP(B624,RUC_PCON_2011_EN_LU!$A$2:$N$534,14)</f>
        <v>Predominantly Urban</v>
      </c>
      <c r="L624" s="185" t="str">
        <f>VLOOKUP(B624,'City and Town classifications'!$A$3:$G$634,4,FALSE)</f>
        <v>Medium Town</v>
      </c>
      <c r="M624" s="188">
        <f t="shared" si="80"/>
        <v>3</v>
      </c>
      <c r="N624" s="188" t="str">
        <f>VLOOKUP(A624,'BRES data'!$A$11:$AB$643,28,FALSE)</f>
        <v>Very low</v>
      </c>
      <c r="O624" s="188" t="str">
        <f>IF(ISNUMBER(MATCH(A624,'Red Wall MP List'!$A$3:$A$52,0)),"Yes","No")</f>
        <v>No</v>
      </c>
      <c r="P624" s="121"/>
      <c r="Q624" s="121">
        <f t="shared" si="75"/>
        <v>-0.93586647570718939</v>
      </c>
      <c r="R624" s="121">
        <f t="shared" si="76"/>
        <v>0.33156804624619129</v>
      </c>
      <c r="S624" s="186">
        <f t="shared" si="81"/>
        <v>26.218289402033118</v>
      </c>
      <c r="T624" s="121"/>
      <c r="U624" s="121"/>
      <c r="V624" s="121"/>
      <c r="W624" s="121"/>
      <c r="X624" s="121"/>
      <c r="Y624" s="121"/>
      <c r="Z624" s="121"/>
      <c r="AA624" s="121"/>
      <c r="AB624" s="121"/>
      <c r="AC624" s="121"/>
      <c r="AD624" s="121"/>
      <c r="AE624" s="145">
        <f t="shared" si="77"/>
        <v>-0.73455242332972293</v>
      </c>
      <c r="AF624" s="121">
        <f t="shared" si="78"/>
        <v>0.47470066443082093</v>
      </c>
      <c r="AG624" s="186">
        <f t="shared" si="79"/>
        <v>39.255691735295407</v>
      </c>
    </row>
    <row r="625" spans="1:33">
      <c r="A625" s="209" t="str">
        <f>'Master sheet'!A496</f>
        <v>Exeter</v>
      </c>
      <c r="B625" s="142" t="str">
        <f>VLOOKUP('Master sheet'!A496,Westminster_Parliamentary_Const!$A$2:$C$651,2,FALSE)</f>
        <v>E14000698</v>
      </c>
      <c r="C625" s="120">
        <f>VLOOKUP(B625,'Master sheet'!$B$3:$Z$634,9,FALSE)</f>
        <v>7.4078279413304596E-2</v>
      </c>
      <c r="D625" s="121">
        <f>VLOOKUP(B625,'Master sheet'!$B$3:$Z$634,10,FALSE)</f>
        <v>-0.84958259440630379</v>
      </c>
      <c r="E625" s="120">
        <f>VLOOKUP(B625,'Master sheet'!$B$3:$Z$634,16,FALSE)</f>
        <v>0.16962084319724502</v>
      </c>
      <c r="F625" s="121">
        <f>VLOOKUP(B625,'Master sheet'!$B$3:$Z$634,17,FALSE)</f>
        <v>-0.89061629150515542</v>
      </c>
      <c r="G625" s="120">
        <f>VLOOKUP(B625,'Master sheet'!$B$3:$Z$634,21,FALSE)</f>
        <v>0.13695090439276486</v>
      </c>
      <c r="H625" s="121">
        <f>VLOOKUP(B625,'Master sheet'!$B$3:$Z$634,22,FALSE)</f>
        <v>-0.7747872438854192</v>
      </c>
      <c r="I625" s="120">
        <f>VLOOKUP(B625,'Master sheet'!$B$3:$Z$634,24,FALSE)</f>
        <v>3.518332999398921E-2</v>
      </c>
      <c r="J625" s="121">
        <f>-VLOOKUP(B625,'Master sheet'!$B$3:$Z$634,25,FALSE)</f>
        <v>-1.1452086018083227</v>
      </c>
      <c r="K625" s="185" t="str">
        <f>VLOOKUP(B625,RUC_PCON_2011_EN_LU!$A$2:$N$534,14)</f>
        <v>Predominantly Urban</v>
      </c>
      <c r="L625" s="185" t="str">
        <f>VLOOKUP(B625,'City and Town classifications'!$A$3:$G$634,4,FALSE)</f>
        <v>Large Town</v>
      </c>
      <c r="M625" s="188">
        <f t="shared" si="80"/>
        <v>3</v>
      </c>
      <c r="N625" s="188" t="str">
        <f>VLOOKUP(A625,'BRES data'!$A$11:$AB$643,28,FALSE)</f>
        <v>Low</v>
      </c>
      <c r="O625" s="188" t="str">
        <f>IF(ISNUMBER(MATCH(A625,'Red Wall MP List'!$A$3:$A$52,0)),"Yes","No")</f>
        <v>No</v>
      </c>
      <c r="P625" s="121"/>
      <c r="Q625" s="121">
        <f t="shared" si="75"/>
        <v>-0.94249765463663804</v>
      </c>
      <c r="R625" s="121">
        <f t="shared" si="76"/>
        <v>0.32493686731674265</v>
      </c>
      <c r="S625" s="186">
        <f t="shared" si="81"/>
        <v>25.693938005035537</v>
      </c>
      <c r="T625" s="121"/>
      <c r="U625" s="121"/>
      <c r="V625" s="121"/>
      <c r="W625" s="121"/>
      <c r="X625" s="121"/>
      <c r="Y625" s="121"/>
      <c r="Z625" s="121"/>
      <c r="AA625" s="121"/>
      <c r="AB625" s="121"/>
      <c r="AC625" s="121"/>
      <c r="AD625" s="121"/>
      <c r="AE625" s="145">
        <f t="shared" si="77"/>
        <v>-0.91504868290130026</v>
      </c>
      <c r="AF625" s="121">
        <f t="shared" si="78"/>
        <v>0.2942044048592436</v>
      </c>
      <c r="AG625" s="186">
        <f t="shared" si="79"/>
        <v>24.329431765528106</v>
      </c>
    </row>
    <row r="626" spans="1:33">
      <c r="A626" s="209" t="str">
        <f>'Master sheet'!A307</f>
        <v>South Cambridgeshire</v>
      </c>
      <c r="B626" s="142" t="str">
        <f>VLOOKUP('Master sheet'!A307,Westminster_Parliamentary_Const!$A$2:$C$651,2,FALSE)</f>
        <v>E14000934</v>
      </c>
      <c r="C626" s="120">
        <f>VLOOKUP(B626,'Master sheet'!$B$3:$Z$634,9,FALSE)</f>
        <v>6.2019518014747831E-2</v>
      </c>
      <c r="D626" s="121">
        <f>VLOOKUP(B626,'Master sheet'!$B$3:$Z$634,10,FALSE)</f>
        <v>-1.3053752767447246</v>
      </c>
      <c r="E626" s="120">
        <f>VLOOKUP(B626,'Master sheet'!$B$3:$Z$634,16,FALSE)</f>
        <v>0.5840749571965842</v>
      </c>
      <c r="F626" s="121">
        <f>VLOOKUP(B626,'Master sheet'!$B$3:$Z$634,17,FALSE)</f>
        <v>0.48695371326979997</v>
      </c>
      <c r="G626" s="120">
        <f>VLOOKUP(B626,'Master sheet'!$B$3:$Z$634,21,FALSE)</f>
        <v>0.15186246418338109</v>
      </c>
      <c r="H626" s="121">
        <f>VLOOKUP(B626,'Master sheet'!$B$3:$Z$634,22,FALSE)</f>
        <v>-0.34806074699674983</v>
      </c>
      <c r="I626" s="120">
        <f>VLOOKUP(B626,'Master sheet'!$B$3:$Z$634,24,FALSE)</f>
        <v>3.9462932900433012E-2</v>
      </c>
      <c r="J626" s="121">
        <f>-VLOOKUP(B626,'Master sheet'!$B$3:$Z$634,25,FALSE)</f>
        <v>-1.5958650395727665</v>
      </c>
      <c r="K626" s="185" t="str">
        <f>VLOOKUP(B626,RUC_PCON_2011_EN_LU!$A$2:$N$534,14)</f>
        <v>Predominantly Rural</v>
      </c>
      <c r="L626" s="185" t="str">
        <f>VLOOKUP(B626,'City and Town classifications'!$A$3:$G$634,4,FALSE)</f>
        <v>Village or smaller</v>
      </c>
      <c r="M626" s="188">
        <f t="shared" si="80"/>
        <v>3</v>
      </c>
      <c r="N626" s="188" t="str">
        <f>VLOOKUP(A626,'BRES data'!$A$11:$AB$643,28,FALSE)</f>
        <v>Mid</v>
      </c>
      <c r="O626" s="188" t="str">
        <f>IF(ISNUMBER(MATCH(A626,'Red Wall MP List'!$A$3:$A$52,0)),"Yes","No")</f>
        <v>No</v>
      </c>
      <c r="P626" s="121"/>
      <c r="Q626" s="121">
        <f t="shared" si="75"/>
        <v>-0.9439312777269887</v>
      </c>
      <c r="R626" s="121">
        <f t="shared" si="76"/>
        <v>0.32350324422639198</v>
      </c>
      <c r="S626" s="186">
        <f t="shared" si="81"/>
        <v>25.58057622152899</v>
      </c>
      <c r="T626" s="121"/>
      <c r="U626" s="121"/>
      <c r="V626" s="121"/>
      <c r="W626" s="121"/>
      <c r="X626" s="121"/>
      <c r="Y626" s="121"/>
      <c r="Z626" s="121"/>
      <c r="AA626" s="121"/>
      <c r="AB626" s="121"/>
      <c r="AC626" s="121"/>
      <c r="AD626" s="121"/>
      <c r="AE626" s="145">
        <f t="shared" si="77"/>
        <v>-0.69058683751111016</v>
      </c>
      <c r="AF626" s="121">
        <f t="shared" si="78"/>
        <v>0.51866625024943369</v>
      </c>
      <c r="AG626" s="186">
        <f t="shared" si="79"/>
        <v>42.891455519040136</v>
      </c>
    </row>
    <row r="627" spans="1:33" ht="29">
      <c r="A627" s="209" t="str">
        <f>'Master sheet'!A422</f>
        <v>Epsom and Ewell</v>
      </c>
      <c r="B627" s="142" t="str">
        <f>VLOOKUP('Master sheet'!A422,Westminster_Parliamentary_Const!$A$2:$C$651,2,FALSE)</f>
        <v>E14000694</v>
      </c>
      <c r="C627" s="120">
        <f>VLOOKUP(B627,'Master sheet'!$B$3:$Z$634,9,FALSE)</f>
        <v>7.4075267600556369E-2</v>
      </c>
      <c r="D627" s="121">
        <f>VLOOKUP(B627,'Master sheet'!$B$3:$Z$634,10,FALSE)</f>
        <v>-0.84969643381035564</v>
      </c>
      <c r="E627" s="120">
        <f>VLOOKUP(B627,'Master sheet'!$B$3:$Z$634,16,FALSE)</f>
        <v>1.1712643731245963E-2</v>
      </c>
      <c r="F627" s="121">
        <f>VLOOKUP(B627,'Master sheet'!$B$3:$Z$634,17,FALSE)</f>
        <v>-1.4154743921843727</v>
      </c>
      <c r="G627" s="120">
        <f>VLOOKUP(B627,'Master sheet'!$B$3:$Z$634,21,FALSE)</f>
        <v>0.18225039619651348</v>
      </c>
      <c r="H627" s="121">
        <f>VLOOKUP(B627,'Master sheet'!$B$3:$Z$634,22,FALSE)</f>
        <v>0.52155557468512515</v>
      </c>
      <c r="I627" s="120">
        <f>VLOOKUP(B627,'Master sheet'!$B$3:$Z$634,24,FALSE)</f>
        <v>3.912597718826083E-2</v>
      </c>
      <c r="J627" s="121">
        <f>-VLOOKUP(B627,'Master sheet'!$B$3:$Z$634,25,FALSE)</f>
        <v>-1.5603824809682627</v>
      </c>
      <c r="K627" s="185" t="str">
        <f>VLOOKUP(B627,RUC_PCON_2011_EN_LU!$A$2:$N$534,14)</f>
        <v>Predominantly Urban</v>
      </c>
      <c r="L627" s="185" t="str">
        <f>VLOOKUP(B627,'City and Town classifications'!$A$3:$G$634,4,FALSE)</f>
        <v>Medium Town in Conurbation</v>
      </c>
      <c r="M627" s="188">
        <f t="shared" si="80"/>
        <v>2</v>
      </c>
      <c r="N627" s="188" t="str">
        <f>VLOOKUP(A627,'BRES data'!$A$11:$AB$643,28,FALSE)</f>
        <v>Low</v>
      </c>
      <c r="O627" s="188" t="str">
        <f>IF(ISNUMBER(MATCH(A627,'Red Wall MP List'!$A$3:$A$52,0)),"Yes","No")</f>
        <v>No</v>
      </c>
      <c r="P627" s="121"/>
      <c r="Q627" s="121">
        <f t="shared" si="75"/>
        <v>-0.95234610784274742</v>
      </c>
      <c r="R627" s="121">
        <f t="shared" si="76"/>
        <v>0.31508841411063326</v>
      </c>
      <c r="S627" s="186">
        <f t="shared" si="81"/>
        <v>24.91518504846012</v>
      </c>
      <c r="T627" s="121"/>
      <c r="U627" s="121"/>
      <c r="V627" s="121"/>
      <c r="W627" s="121"/>
      <c r="X627" s="121"/>
      <c r="Y627" s="121"/>
      <c r="Z627" s="121"/>
      <c r="AA627" s="121"/>
      <c r="AB627" s="121"/>
      <c r="AC627" s="121"/>
      <c r="AD627" s="121"/>
      <c r="AE627" s="145">
        <f t="shared" si="77"/>
        <v>-0.82599943306946644</v>
      </c>
      <c r="AF627" s="121">
        <f t="shared" si="78"/>
        <v>0.38325365469107742</v>
      </c>
      <c r="AG627" s="186">
        <f t="shared" si="79"/>
        <v>31.693419563710783</v>
      </c>
    </row>
    <row r="628" spans="1:33" ht="29">
      <c r="A628" s="209" t="str">
        <f>'Master sheet'!A85</f>
        <v>Sefton Central</v>
      </c>
      <c r="B628" s="142" t="str">
        <f>VLOOKUP('Master sheet'!A85,Westminster_Parliamentary_Const!$A$2:$C$651,2,FALSE)</f>
        <v>E14000916</v>
      </c>
      <c r="C628" s="120">
        <f>VLOOKUP(B628,'Master sheet'!$B$3:$Z$634,9,FALSE)</f>
        <v>7.0141596314266072E-2</v>
      </c>
      <c r="D628" s="121">
        <f>VLOOKUP(B628,'Master sheet'!$B$3:$Z$634,10,FALSE)</f>
        <v>-0.99837991196844122</v>
      </c>
      <c r="E628" s="120">
        <f>VLOOKUP(B628,'Master sheet'!$B$3:$Z$634,16,FALSE)</f>
        <v>0.14309020890247157</v>
      </c>
      <c r="F628" s="121">
        <f>VLOOKUP(B628,'Master sheet'!$B$3:$Z$634,17,FALSE)</f>
        <v>-0.97879928879636324</v>
      </c>
      <c r="G628" s="120">
        <f>VLOOKUP(B628,'Master sheet'!$B$3:$Z$634,21,FALSE)</f>
        <v>0.13211382113821138</v>
      </c>
      <c r="H628" s="121">
        <f>VLOOKUP(B628,'Master sheet'!$B$3:$Z$634,22,FALSE)</f>
        <v>-0.91321083077760912</v>
      </c>
      <c r="I628" s="120">
        <f>VLOOKUP(B628,'Master sheet'!$B$3:$Z$634,24,FALSE)</f>
        <v>3.3009192065795778E-2</v>
      </c>
      <c r="J628" s="121">
        <f>-VLOOKUP(B628,'Master sheet'!$B$3:$Z$634,25,FALSE)</f>
        <v>-0.9162646377660163</v>
      </c>
      <c r="K628" s="185" t="str">
        <f>VLOOKUP(B628,RUC_PCON_2011_EN_LU!$A$2:$N$534,14)</f>
        <v>Predominantly Urban</v>
      </c>
      <c r="L628" s="185" t="str">
        <f>VLOOKUP(B628,'City and Town classifications'!$A$3:$G$634,4,FALSE)</f>
        <v>Medium Town in Conurbation</v>
      </c>
      <c r="M628" s="188">
        <f t="shared" si="80"/>
        <v>2</v>
      </c>
      <c r="N628" s="188" t="str">
        <f>VLOOKUP(A628,'BRES data'!$A$11:$AB$643,28,FALSE)</f>
        <v>High</v>
      </c>
      <c r="O628" s="188" t="str">
        <f>IF(ISNUMBER(MATCH(A628,'Red Wall MP List'!$A$3:$A$52,0)),"Yes","No")</f>
        <v>No</v>
      </c>
      <c r="P628" s="121"/>
      <c r="Q628" s="121">
        <f t="shared" si="75"/>
        <v>-0.95354986984048129</v>
      </c>
      <c r="R628" s="121">
        <f t="shared" si="76"/>
        <v>0.3138846521128994</v>
      </c>
      <c r="S628" s="186">
        <f t="shared" si="81"/>
        <v>24.81999921621523</v>
      </c>
      <c r="T628" s="121"/>
      <c r="U628" s="121"/>
      <c r="V628" s="121"/>
      <c r="W628" s="121"/>
      <c r="X628" s="121"/>
      <c r="Y628" s="121"/>
      <c r="Z628" s="121"/>
      <c r="AA628" s="121"/>
      <c r="AB628" s="121"/>
      <c r="AC628" s="121"/>
      <c r="AD628" s="121"/>
      <c r="AE628" s="145">
        <f t="shared" si="77"/>
        <v>-0.9516636673271075</v>
      </c>
      <c r="AF628" s="121">
        <f t="shared" si="78"/>
        <v>0.25758942043343636</v>
      </c>
      <c r="AG628" s="186">
        <f t="shared" si="79"/>
        <v>21.301530923561625</v>
      </c>
    </row>
    <row r="629" spans="1:33">
      <c r="A629" s="209" t="str">
        <f>'Master sheet'!A388</f>
        <v>Tooting</v>
      </c>
      <c r="B629" s="142" t="str">
        <f>VLOOKUP('Master sheet'!A388,Westminster_Parliamentary_Const!$A$2:$C$651,2,FALSE)</f>
        <v>E14000998</v>
      </c>
      <c r="C629" s="120">
        <f>VLOOKUP(B629,'Master sheet'!$B$3:$Z$634,9,FALSE)</f>
        <v>6.764988459024926E-2</v>
      </c>
      <c r="D629" s="121">
        <f>VLOOKUP(B629,'Master sheet'!$B$3:$Z$634,10,FALSE)</f>
        <v>-1.0925607264623443</v>
      </c>
      <c r="E629" s="120">
        <f>VLOOKUP(B629,'Master sheet'!$B$3:$Z$634,16,FALSE)</f>
        <v>0.79097259783859142</v>
      </c>
      <c r="F629" s="121">
        <f>VLOOKUP(B629,'Master sheet'!$B$3:$Z$634,17,FALSE)</f>
        <v>1.1746437956695885</v>
      </c>
      <c r="G629" s="120">
        <f>VLOOKUP(B629,'Master sheet'!$B$3:$Z$634,21,FALSE)</f>
        <v>0.14319809069212411</v>
      </c>
      <c r="H629" s="121">
        <f>VLOOKUP(B629,'Master sheet'!$B$3:$Z$634,22,FALSE)</f>
        <v>-0.59601051211695177</v>
      </c>
      <c r="I629" s="120">
        <f>VLOOKUP(B629,'Master sheet'!$B$3:$Z$634,24,FALSE)</f>
        <v>4.4061641380958028E-2</v>
      </c>
      <c r="J629" s="121">
        <f>-VLOOKUP(B629,'Master sheet'!$B$3:$Z$634,25,FALSE)</f>
        <v>-2.0801243569571133</v>
      </c>
      <c r="K629" s="185" t="str">
        <f>VLOOKUP(B629,RUC_PCON_2011_EN_LU!$A$2:$N$534,14)</f>
        <v>Predominantly Urban</v>
      </c>
      <c r="L629" s="185" t="str">
        <f>VLOOKUP(B629,'City and Town classifications'!$A$3:$G$634,4,FALSE)</f>
        <v>Core City (London)</v>
      </c>
      <c r="M629" s="188">
        <f t="shared" si="80"/>
        <v>1</v>
      </c>
      <c r="N629" s="188" t="str">
        <f>VLOOKUP(A629,'BRES data'!$A$11:$AB$643,28,FALSE)</f>
        <v>Very low</v>
      </c>
      <c r="O629" s="188" t="str">
        <f>IF(ISNUMBER(MATCH(A629,'Red Wall MP List'!$A$3:$A$52,0)),"Yes","No")</f>
        <v>No</v>
      </c>
      <c r="P629" s="121"/>
      <c r="Q629" s="121">
        <f t="shared" si="75"/>
        <v>-0.96112281388104626</v>
      </c>
      <c r="R629" s="121">
        <f t="shared" si="76"/>
        <v>0.30631170807233443</v>
      </c>
      <c r="S629" s="186">
        <f t="shared" si="81"/>
        <v>24.221179032157114</v>
      </c>
      <c r="T629" s="121"/>
      <c r="U629" s="121"/>
      <c r="V629" s="121"/>
      <c r="W629" s="121"/>
      <c r="X629" s="121"/>
      <c r="Y629" s="121"/>
      <c r="Z629" s="121"/>
      <c r="AA629" s="121"/>
      <c r="AB629" s="121"/>
      <c r="AC629" s="121"/>
      <c r="AD629" s="121"/>
      <c r="AE629" s="145">
        <f t="shared" si="77"/>
        <v>-0.64851294996670517</v>
      </c>
      <c r="AF629" s="121">
        <f t="shared" si="78"/>
        <v>0.56074013779383869</v>
      </c>
      <c r="AG629" s="186">
        <f t="shared" si="79"/>
        <v>46.370784037631971</v>
      </c>
    </row>
    <row r="630" spans="1:33">
      <c r="A630" s="209" t="str">
        <f>'Master sheet'!A383</f>
        <v>Richmond Park</v>
      </c>
      <c r="B630" s="142" t="str">
        <f>VLOOKUP('Master sheet'!A383,Westminster_Parliamentary_Const!$A$2:$C$651,2,FALSE)</f>
        <v>E14000896</v>
      </c>
      <c r="C630" s="120">
        <f>VLOOKUP(B630,'Master sheet'!$B$3:$Z$634,9,FALSE)</f>
        <v>7.19684084402787E-2</v>
      </c>
      <c r="D630" s="121">
        <f>VLOOKUP(B630,'Master sheet'!$B$3:$Z$634,10,FALSE)</f>
        <v>-0.92933073091877694</v>
      </c>
      <c r="E630" s="120">
        <f>VLOOKUP(B630,'Master sheet'!$B$3:$Z$634,16,FALSE)</f>
        <v>0.75067583263624948</v>
      </c>
      <c r="F630" s="121">
        <f>VLOOKUP(B630,'Master sheet'!$B$3:$Z$634,17,FALSE)</f>
        <v>1.0407046859897797</v>
      </c>
      <c r="G630" s="120">
        <f>VLOOKUP(B630,'Master sheet'!$B$3:$Z$634,21,FALSE)</f>
        <v>0.12334801762114538</v>
      </c>
      <c r="H630" s="121">
        <f>VLOOKUP(B630,'Master sheet'!$B$3:$Z$634,22,FALSE)</f>
        <v>-1.1640632352058766</v>
      </c>
      <c r="I630" s="120">
        <f>VLOOKUP(B630,'Master sheet'!$B$3:$Z$634,24,FALSE)</f>
        <v>4.2753679695876956E-2</v>
      </c>
      <c r="J630" s="121">
        <f>-VLOOKUP(B630,'Master sheet'!$B$3:$Z$634,25,FALSE)</f>
        <v>-1.9423916358106039</v>
      </c>
      <c r="K630" s="185" t="str">
        <f>VLOOKUP(B630,RUC_PCON_2011_EN_LU!$A$2:$N$534,14)</f>
        <v>Predominantly Urban</v>
      </c>
      <c r="L630" s="185" t="str">
        <f>VLOOKUP(B630,'City and Town classifications'!$A$3:$G$634,4,FALSE)</f>
        <v>Core City (London)</v>
      </c>
      <c r="M630" s="188">
        <f t="shared" si="80"/>
        <v>1</v>
      </c>
      <c r="N630" s="188" t="str">
        <f>VLOOKUP(A630,'BRES data'!$A$11:$AB$643,28,FALSE)</f>
        <v>Very low</v>
      </c>
      <c r="O630" s="188" t="str">
        <f>IF(ISNUMBER(MATCH(A630,'Red Wall MP List'!$A$3:$A$52,0)),"Yes","No")</f>
        <v>No</v>
      </c>
      <c r="P630" s="121"/>
      <c r="Q630" s="121">
        <f t="shared" si="75"/>
        <v>-0.97780054711247644</v>
      </c>
      <c r="R630" s="121">
        <f t="shared" si="76"/>
        <v>0.28963397484090425</v>
      </c>
      <c r="S630" s="186">
        <f t="shared" si="81"/>
        <v>22.902410105591517</v>
      </c>
      <c r="T630" s="121"/>
      <c r="U630" s="121"/>
      <c r="V630" s="121"/>
      <c r="W630" s="121"/>
      <c r="X630" s="121"/>
      <c r="Y630" s="121"/>
      <c r="Z630" s="121"/>
      <c r="AA630" s="121"/>
      <c r="AB630" s="121"/>
      <c r="AC630" s="121"/>
      <c r="AD630" s="121"/>
      <c r="AE630" s="145">
        <f t="shared" si="77"/>
        <v>-0.74877022898636947</v>
      </c>
      <c r="AF630" s="121">
        <f t="shared" si="78"/>
        <v>0.46048285877417439</v>
      </c>
      <c r="AG630" s="186">
        <f t="shared" si="79"/>
        <v>38.079940703476503</v>
      </c>
    </row>
    <row r="631" spans="1:33" ht="29">
      <c r="A631" s="209" t="str">
        <f>'Master sheet'!A32</f>
        <v>Altrincham and Sale West</v>
      </c>
      <c r="B631" s="142" t="str">
        <f>VLOOKUP('Master sheet'!A32,Westminster_Parliamentary_Const!$A$2:$C$651,2,FALSE)</f>
        <v>E14000532</v>
      </c>
      <c r="C631" s="120">
        <f>VLOOKUP(B631,'Master sheet'!$B$3:$Z$634,9,FALSE)</f>
        <v>7.9211710746543873E-2</v>
      </c>
      <c r="D631" s="121">
        <f>VLOOKUP(B631,'Master sheet'!$B$3:$Z$634,10,FALSE)</f>
        <v>-0.65555102187205827</v>
      </c>
      <c r="E631" s="120">
        <f>VLOOKUP(B631,'Master sheet'!$B$3:$Z$634,16,FALSE)</f>
        <v>0.24085035657936674</v>
      </c>
      <c r="F631" s="121">
        <f>VLOOKUP(B631,'Master sheet'!$B$3:$Z$634,17,FALSE)</f>
        <v>-0.65386235958476047</v>
      </c>
      <c r="G631" s="120">
        <f>VLOOKUP(B631,'Master sheet'!$B$3:$Z$634,21,FALSE)</f>
        <v>0.1546218487394958</v>
      </c>
      <c r="H631" s="121">
        <f>VLOOKUP(B631,'Master sheet'!$B$3:$Z$634,22,FALSE)</f>
        <v>-0.26909499681811833</v>
      </c>
      <c r="I631" s="120">
        <f>VLOOKUP(B631,'Master sheet'!$B$3:$Z$634,24,FALSE)</f>
        <v>4.1900461183704829E-2</v>
      </c>
      <c r="J631" s="121">
        <f>-VLOOKUP(B631,'Master sheet'!$B$3:$Z$634,25,FALSE)</f>
        <v>-1.8525448851339898</v>
      </c>
      <c r="K631" s="185" t="str">
        <f>VLOOKUP(B631,RUC_PCON_2011_EN_LU!$A$2:$N$534,14)</f>
        <v>Predominantly Urban</v>
      </c>
      <c r="L631" s="185" t="str">
        <f>VLOOKUP(B631,'City and Town classifications'!$A$3:$G$634,4,FALSE)</f>
        <v>Medium Town in Conurbation</v>
      </c>
      <c r="M631" s="188">
        <f t="shared" si="80"/>
        <v>2</v>
      </c>
      <c r="N631" s="188" t="str">
        <f>VLOOKUP(A631,'BRES data'!$A$11:$AB$643,28,FALSE)</f>
        <v>Mid</v>
      </c>
      <c r="O631" s="188" t="str">
        <f>IF(ISNUMBER(MATCH(A631,'Red Wall MP List'!$A$3:$A$52,0)),"Yes","No")</f>
        <v>No</v>
      </c>
      <c r="P631" s="121"/>
      <c r="Q631" s="121">
        <f t="shared" si="75"/>
        <v>-0.98985819506916251</v>
      </c>
      <c r="R631" s="121">
        <f t="shared" si="76"/>
        <v>0.27757632688421818</v>
      </c>
      <c r="S631" s="186">
        <f t="shared" si="81"/>
        <v>21.94896809809029</v>
      </c>
      <c r="T631" s="121"/>
      <c r="U631" s="121"/>
      <c r="V631" s="121"/>
      <c r="W631" s="121"/>
      <c r="X631" s="121"/>
      <c r="Y631" s="121"/>
      <c r="Z631" s="121"/>
      <c r="AA631" s="121"/>
      <c r="AB631" s="121"/>
      <c r="AC631" s="121"/>
      <c r="AD631" s="121"/>
      <c r="AE631" s="145">
        <f t="shared" si="77"/>
        <v>-0.85776331585223176</v>
      </c>
      <c r="AF631" s="121">
        <f t="shared" si="78"/>
        <v>0.3514897719083121</v>
      </c>
      <c r="AG631" s="186">
        <f t="shared" si="79"/>
        <v>29.066683845252548</v>
      </c>
    </row>
    <row r="632" spans="1:33">
      <c r="A632" s="209" t="str">
        <f>'Master sheet'!A286</f>
        <v>Hitchin and Harpenden</v>
      </c>
      <c r="B632" s="142" t="str">
        <f>VLOOKUP('Master sheet'!A286,Westminster_Parliamentary_Const!$A$2:$C$651,2,FALSE)</f>
        <v>E14000749</v>
      </c>
      <c r="C632" s="120">
        <f>VLOOKUP(B632,'Master sheet'!$B$3:$Z$634,9,FALSE)</f>
        <v>8.2441877308381692E-2</v>
      </c>
      <c r="D632" s="121">
        <f>VLOOKUP(B632,'Master sheet'!$B$3:$Z$634,10,FALSE)</f>
        <v>-0.53345835970228161</v>
      </c>
      <c r="E632" s="120">
        <f>VLOOKUP(B632,'Master sheet'!$B$3:$Z$634,16,FALSE)</f>
        <v>-3.1231384924375251E-2</v>
      </c>
      <c r="F632" s="121">
        <f>VLOOKUP(B632,'Master sheet'!$B$3:$Z$634,17,FALSE)</f>
        <v>-1.5582125235285684</v>
      </c>
      <c r="G632" s="120">
        <f>VLOOKUP(B632,'Master sheet'!$B$3:$Z$634,21,FALSE)</f>
        <v>0.16</v>
      </c>
      <c r="H632" s="121">
        <f>VLOOKUP(B632,'Master sheet'!$B$3:$Z$634,22,FALSE)</f>
        <v>-0.11518758006507213</v>
      </c>
      <c r="I632" s="120">
        <f>VLOOKUP(B632,'Master sheet'!$B$3:$Z$634,24,FALSE)</f>
        <v>3.9768041237113305E-2</v>
      </c>
      <c r="J632" s="121">
        <f>-VLOOKUP(B632,'Master sheet'!$B$3:$Z$634,25,FALSE)</f>
        <v>-1.6279939634814644</v>
      </c>
      <c r="K632" s="185" t="str">
        <f>VLOOKUP(B632,RUC_PCON_2011_EN_LU!$A$2:$N$534,14)</f>
        <v>Predominantly Urban</v>
      </c>
      <c r="L632" s="185" t="str">
        <f>VLOOKUP(B632,'City and Town classifications'!$A$3:$G$634,4,FALSE)</f>
        <v>Medium Town</v>
      </c>
      <c r="M632" s="188">
        <f t="shared" si="80"/>
        <v>3</v>
      </c>
      <c r="N632" s="188" t="str">
        <f>VLOOKUP(A632,'BRES data'!$A$11:$AB$643,28,FALSE)</f>
        <v>Mid</v>
      </c>
      <c r="O632" s="188" t="str">
        <f>IF(ISNUMBER(MATCH(A632,'Red Wall MP List'!$A$3:$A$52,0)),"Yes","No")</f>
        <v>No</v>
      </c>
      <c r="P632" s="121"/>
      <c r="Q632" s="121">
        <f t="shared" si="75"/>
        <v>-0.99938412499352214</v>
      </c>
      <c r="R632" s="121">
        <f t="shared" si="76"/>
        <v>0.26805039695985855</v>
      </c>
      <c r="S632" s="186">
        <f t="shared" si="81"/>
        <v>21.195718228544948</v>
      </c>
      <c r="T632" s="121"/>
      <c r="U632" s="121"/>
      <c r="V632" s="121"/>
      <c r="W632" s="121"/>
      <c r="X632" s="121"/>
      <c r="Y632" s="121"/>
      <c r="Z632" s="121"/>
      <c r="AA632" s="121"/>
      <c r="AB632" s="121"/>
      <c r="AC632" s="121"/>
      <c r="AD632" s="121"/>
      <c r="AE632" s="145">
        <f t="shared" si="77"/>
        <v>-0.95871310669434662</v>
      </c>
      <c r="AF632" s="121">
        <f t="shared" si="78"/>
        <v>0.25053998106619724</v>
      </c>
      <c r="AG632" s="186">
        <f t="shared" si="79"/>
        <v>20.718572778687733</v>
      </c>
    </row>
    <row r="633" spans="1:33">
      <c r="A633" s="209" t="str">
        <f>'Master sheet'!A478</f>
        <v>Wokingham</v>
      </c>
      <c r="B633" s="142" t="str">
        <f>VLOOKUP('Master sheet'!A478,Westminster_Parliamentary_Const!$A$2:$C$651,2,FALSE)</f>
        <v>E14001048</v>
      </c>
      <c r="C633" s="120">
        <f>VLOOKUP(B633,'Master sheet'!$B$3:$Z$634,9,FALSE)</f>
        <v>5.5170620469799501E-2</v>
      </c>
      <c r="D633" s="121">
        <f>VLOOKUP(B633,'Master sheet'!$B$3:$Z$634,10,FALSE)</f>
        <v>-1.5642474179122776</v>
      </c>
      <c r="E633" s="120">
        <f>VLOOKUP(B633,'Master sheet'!$B$3:$Z$634,16,FALSE)</f>
        <v>0.19984853271612724</v>
      </c>
      <c r="F633" s="121">
        <f>VLOOKUP(B633,'Master sheet'!$B$3:$Z$634,17,FALSE)</f>
        <v>-0.79014495586550293</v>
      </c>
      <c r="G633" s="120">
        <f>VLOOKUP(B633,'Master sheet'!$B$3:$Z$634,21,FALSE)</f>
        <v>0.16158536585365854</v>
      </c>
      <c r="H633" s="121">
        <f>VLOOKUP(B633,'Master sheet'!$B$3:$Z$634,22,FALSE)</f>
        <v>-6.9818911292785002E-2</v>
      </c>
      <c r="I633" s="120">
        <f>VLOOKUP(B633,'Master sheet'!$B$3:$Z$634,24,FALSE)</f>
        <v>3.6468307484828211E-2</v>
      </c>
      <c r="J633" s="121">
        <f>-VLOOKUP(B633,'Master sheet'!$B$3:$Z$634,25,FALSE)</f>
        <v>-1.2805210107603475</v>
      </c>
      <c r="K633" s="185" t="str">
        <f>VLOOKUP(B633,RUC_PCON_2011_EN_LU!$A$2:$N$534,14)</f>
        <v>Predominantly Urban</v>
      </c>
      <c r="L633" s="185" t="str">
        <f>VLOOKUP(B633,'City and Town classifications'!$A$3:$G$634,4,FALSE)</f>
        <v>Medium Town</v>
      </c>
      <c r="M633" s="188">
        <f t="shared" si="80"/>
        <v>3</v>
      </c>
      <c r="N633" s="188" t="str">
        <f>VLOOKUP(A633,'BRES data'!$A$11:$AB$643,28,FALSE)</f>
        <v>Low</v>
      </c>
      <c r="O633" s="188" t="str">
        <f>IF(ISNUMBER(MATCH(A633,'Red Wall MP List'!$A$3:$A$52,0)),"Yes","No")</f>
        <v>No</v>
      </c>
      <c r="P633" s="121"/>
      <c r="Q633" s="121">
        <f t="shared" si="75"/>
        <v>-1.0915834540839231</v>
      </c>
      <c r="R633" s="121">
        <f t="shared" si="76"/>
        <v>0.17585106786945759</v>
      </c>
      <c r="S633" s="186">
        <f t="shared" si="81"/>
        <v>13.905182484426353</v>
      </c>
      <c r="T633" s="121"/>
      <c r="U633" s="121"/>
      <c r="V633" s="121"/>
      <c r="W633" s="121"/>
      <c r="X633" s="121"/>
      <c r="Y633" s="121"/>
      <c r="Z633" s="121"/>
      <c r="AA633" s="121"/>
      <c r="AB633" s="121"/>
      <c r="AC633" s="121"/>
      <c r="AD633" s="121"/>
      <c r="AE633" s="145">
        <f t="shared" si="77"/>
        <v>-0.92618307395772825</v>
      </c>
      <c r="AF633" s="121">
        <f t="shared" si="78"/>
        <v>0.2830700138028156</v>
      </c>
      <c r="AG633" s="186">
        <f t="shared" si="79"/>
        <v>23.408665784516792</v>
      </c>
    </row>
    <row r="634" spans="1:33" ht="29">
      <c r="A634" s="209" t="str">
        <f>'Master sheet'!A152</f>
        <v>Sheffield, Hallam</v>
      </c>
      <c r="B634" s="142" t="str">
        <f>VLOOKUP('Master sheet'!A152,Westminster_Parliamentary_Const!$A$2:$C$651,2,FALSE)</f>
        <v>E14000922</v>
      </c>
      <c r="C634" s="120">
        <f>VLOOKUP(B634,'Master sheet'!$B$3:$Z$634,9,FALSE)</f>
        <v>5.1987574414035842E-2</v>
      </c>
      <c r="D634" s="121">
        <f>VLOOKUP(B634,'Master sheet'!$B$3:$Z$634,10,FALSE)</f>
        <v>-1.6845590363125627</v>
      </c>
      <c r="E634" s="120">
        <f>VLOOKUP(B634,'Master sheet'!$B$3:$Z$634,16,FALSE)</f>
        <v>0.43913070475793226</v>
      </c>
      <c r="F634" s="121">
        <f>VLOOKUP(B634,'Master sheet'!$B$3:$Z$634,17,FALSE)</f>
        <v>5.1854118352665799E-3</v>
      </c>
      <c r="G634" s="120">
        <f>VLOOKUP(B634,'Master sheet'!$B$3:$Z$634,21,FALSE)</f>
        <v>9.1530054644808748E-2</v>
      </c>
      <c r="H634" s="121">
        <f>VLOOKUP(B634,'Master sheet'!$B$3:$Z$634,22,FALSE)</f>
        <v>-2.0746029821993335</v>
      </c>
      <c r="I634" s="120">
        <f>VLOOKUP(B634,'Master sheet'!$B$3:$Z$634,24,FALSE)</f>
        <v>3.4592913172842854E-2</v>
      </c>
      <c r="J634" s="121">
        <f>-VLOOKUP(B634,'Master sheet'!$B$3:$Z$634,25,FALSE)</f>
        <v>-1.0830357443655461</v>
      </c>
      <c r="K634" s="185" t="str">
        <f>VLOOKUP(B634,RUC_PCON_2011_EN_LU!$A$2:$N$534,14)</f>
        <v>Predominantly Urban</v>
      </c>
      <c r="L634" s="185" t="str">
        <f>VLOOKUP(B634,'City and Town classifications'!$A$3:$G$634,4,FALSE)</f>
        <v>Core City (outside London)</v>
      </c>
      <c r="M634" s="188">
        <f t="shared" si="80"/>
        <v>1</v>
      </c>
      <c r="N634" s="188" t="str">
        <f>VLOOKUP(A634,'BRES data'!$A$11:$AB$643,28,FALSE)</f>
        <v>Low</v>
      </c>
      <c r="O634" s="188" t="str">
        <f>IF(ISNUMBER(MATCH(A634,'Red Wall MP List'!$A$3:$A$52,0)),"Yes","No")</f>
        <v>No</v>
      </c>
      <c r="P634" s="121"/>
      <c r="Q634" s="121">
        <f t="shared" si="75"/>
        <v>-1.2674345219533807</v>
      </c>
      <c r="R634" s="121">
        <f t="shared" si="76"/>
        <v>0</v>
      </c>
      <c r="S634" s="186">
        <f t="shared" si="81"/>
        <v>0</v>
      </c>
      <c r="T634" s="121"/>
      <c r="U634" s="121"/>
      <c r="V634" s="121"/>
      <c r="W634" s="121"/>
      <c r="X634" s="121"/>
      <c r="Y634" s="121"/>
      <c r="Z634" s="121"/>
      <c r="AA634" s="121"/>
      <c r="AB634" s="121"/>
      <c r="AC634" s="121"/>
      <c r="AD634" s="121"/>
      <c r="AE634" s="145">
        <f t="shared" si="77"/>
        <v>-1.2092530877605439</v>
      </c>
      <c r="AF634" s="121">
        <f t="shared" si="78"/>
        <v>0</v>
      </c>
      <c r="AG634" s="186">
        <f t="shared" si="79"/>
        <v>0</v>
      </c>
    </row>
  </sheetData>
  <mergeCells count="6">
    <mergeCell ref="AF1:AG1"/>
    <mergeCell ref="C1:D1"/>
    <mergeCell ref="E1:F1"/>
    <mergeCell ref="G1:H1"/>
    <mergeCell ref="I1:J1"/>
    <mergeCell ref="R1:S1"/>
  </mergeCells>
  <conditionalFormatting sqref="D3:D634">
    <cfRule type="colorScale" priority="25">
      <colorScale>
        <cfvo type="min"/>
        <cfvo type="percentile" val="50"/>
        <cfvo type="max"/>
        <color rgb="FF63BE7B"/>
        <color rgb="FFFCFCFF"/>
        <color rgb="FFF8696B"/>
      </colorScale>
    </cfRule>
  </conditionalFormatting>
  <conditionalFormatting sqref="F3:F634">
    <cfRule type="colorScale" priority="24">
      <colorScale>
        <cfvo type="min"/>
        <cfvo type="percentile" val="50"/>
        <cfvo type="max"/>
        <color rgb="FF63BE7B"/>
        <color rgb="FFFCFCFF"/>
        <color rgb="FFF8696B"/>
      </colorScale>
    </cfRule>
  </conditionalFormatting>
  <conditionalFormatting sqref="H3:H634">
    <cfRule type="colorScale" priority="23">
      <colorScale>
        <cfvo type="min"/>
        <cfvo type="percentile" val="50"/>
        <cfvo type="max"/>
        <color rgb="FF63BE7B"/>
        <color rgb="FFFCFCFF"/>
        <color rgb="FFF8696B"/>
      </colorScale>
    </cfRule>
  </conditionalFormatting>
  <conditionalFormatting sqref="T11:AD11 T15:AD634 T12:V14 T3:T6 T7:V10 AD3:AD10 AC13:AD14 AD12 J3:Q634">
    <cfRule type="colorScale" priority="22">
      <colorScale>
        <cfvo type="min"/>
        <cfvo type="percentile" val="50"/>
        <cfvo type="max"/>
        <color rgb="FF63BE7B"/>
        <color rgb="FFFCFCFF"/>
        <color rgb="FFF8696B"/>
      </colorScale>
    </cfRule>
  </conditionalFormatting>
  <conditionalFormatting sqref="AE3:AE634">
    <cfRule type="colorScale" priority="21">
      <colorScale>
        <cfvo type="min"/>
        <cfvo type="percentile" val="50"/>
        <cfvo type="max"/>
        <color rgb="FF63BE7B"/>
        <color rgb="FFFCFCFF"/>
        <color rgb="FFF8696B"/>
      </colorScale>
    </cfRule>
  </conditionalFormatting>
  <conditionalFormatting sqref="C3:C634">
    <cfRule type="colorScale" priority="20">
      <colorScale>
        <cfvo type="min"/>
        <cfvo type="percentile" val="50"/>
        <cfvo type="max"/>
        <color rgb="FF63BE7B"/>
        <color rgb="FFFCFCFF"/>
        <color rgb="FFF8696B"/>
      </colorScale>
    </cfRule>
  </conditionalFormatting>
  <conditionalFormatting sqref="E3:E634">
    <cfRule type="colorScale" priority="19">
      <colorScale>
        <cfvo type="min"/>
        <cfvo type="percentile" val="50"/>
        <cfvo type="max"/>
        <color rgb="FF63BE7B"/>
        <color rgb="FFFCFCFF"/>
        <color rgb="FFF8696B"/>
      </colorScale>
    </cfRule>
  </conditionalFormatting>
  <conditionalFormatting sqref="G3:G634">
    <cfRule type="colorScale" priority="18">
      <colorScale>
        <cfvo type="min"/>
        <cfvo type="percentile" val="50"/>
        <cfvo type="max"/>
        <color rgb="FF63BE7B"/>
        <color rgb="FFFCFCFF"/>
        <color rgb="FFF8696B"/>
      </colorScale>
    </cfRule>
  </conditionalFormatting>
  <conditionalFormatting sqref="I3:I634">
    <cfRule type="colorScale" priority="17">
      <colorScale>
        <cfvo type="min"/>
        <cfvo type="percentile" val="50"/>
        <cfvo type="max"/>
        <color rgb="FFF8696B"/>
        <color rgb="FFFCFCFF"/>
        <color rgb="FF63BE7B"/>
      </colorScale>
    </cfRule>
  </conditionalFormatting>
  <conditionalFormatting sqref="Y3:Y10">
    <cfRule type="colorScale" priority="16">
      <colorScale>
        <cfvo type="min"/>
        <cfvo type="percentile" val="50"/>
        <cfvo type="max"/>
        <color rgb="FF63BE7B"/>
        <color rgb="FFFCFCFF"/>
        <color rgb="FFF8696B"/>
      </colorScale>
    </cfRule>
  </conditionalFormatting>
  <conditionalFormatting sqref="Z3:Z10">
    <cfRule type="colorScale" priority="15">
      <colorScale>
        <cfvo type="min"/>
        <cfvo type="percentile" val="50"/>
        <cfvo type="max"/>
        <color rgb="FF63BE7B"/>
        <color rgb="FFFCFCFF"/>
        <color rgb="FFF8696B"/>
      </colorScale>
    </cfRule>
  </conditionalFormatting>
  <conditionalFormatting sqref="AA3:AA10">
    <cfRule type="colorScale" priority="14">
      <colorScale>
        <cfvo type="min"/>
        <cfvo type="percentile" val="50"/>
        <cfvo type="max"/>
        <color rgb="FF63BE7B"/>
        <color rgb="FFFCFCFF"/>
        <color rgb="FFF8696B"/>
      </colorScale>
    </cfRule>
  </conditionalFormatting>
  <conditionalFormatting sqref="AB3:AB10">
    <cfRule type="colorScale" priority="13">
      <colorScale>
        <cfvo type="min"/>
        <cfvo type="percentile" val="50"/>
        <cfvo type="max"/>
        <color rgb="FFF8696B"/>
        <color rgb="FFFCFCFF"/>
        <color rgb="FF63BE7B"/>
      </colorScale>
    </cfRule>
  </conditionalFormatting>
  <conditionalFormatting sqref="X3:X10">
    <cfRule type="colorScale" priority="12">
      <colorScale>
        <cfvo type="min"/>
        <cfvo type="percentile" val="50"/>
        <cfvo type="max"/>
        <color rgb="FF63BE7B"/>
        <color rgb="FFFCFCFF"/>
        <color rgb="FFF8696B"/>
      </colorScale>
    </cfRule>
  </conditionalFormatting>
  <conditionalFormatting sqref="X12:X14">
    <cfRule type="colorScale" priority="11">
      <colorScale>
        <cfvo type="min"/>
        <cfvo type="percentile" val="50"/>
        <cfvo type="max"/>
        <color rgb="FF63BE7B"/>
        <color rgb="FFFCFCFF"/>
        <color rgb="FFF8696B"/>
      </colorScale>
    </cfRule>
  </conditionalFormatting>
  <conditionalFormatting sqref="Y12:Y14">
    <cfRule type="colorScale" priority="10">
      <colorScale>
        <cfvo type="min"/>
        <cfvo type="percentile" val="50"/>
        <cfvo type="max"/>
        <color rgb="FF63BE7B"/>
        <color rgb="FFFCFCFF"/>
        <color rgb="FFF8696B"/>
      </colorScale>
    </cfRule>
  </conditionalFormatting>
  <conditionalFormatting sqref="Z12:Z14">
    <cfRule type="colorScale" priority="9">
      <colorScale>
        <cfvo type="min"/>
        <cfvo type="percentile" val="50"/>
        <cfvo type="max"/>
        <color rgb="FF63BE7B"/>
        <color rgb="FFFCFCFF"/>
        <color rgb="FFF8696B"/>
      </colorScale>
    </cfRule>
  </conditionalFormatting>
  <conditionalFormatting sqref="AA12:AA14">
    <cfRule type="colorScale" priority="8">
      <colorScale>
        <cfvo type="min"/>
        <cfvo type="percentile" val="50"/>
        <cfvo type="max"/>
        <color rgb="FF63BE7B"/>
        <color rgb="FFFCFCFF"/>
        <color rgb="FFF8696B"/>
      </colorScale>
    </cfRule>
  </conditionalFormatting>
  <conditionalFormatting sqref="AB12:AB14">
    <cfRule type="colorScale" priority="7">
      <colorScale>
        <cfvo type="min"/>
        <cfvo type="percentile" val="50"/>
        <cfvo type="max"/>
        <color rgb="FFF8696B"/>
        <color rgb="FFFCFCFF"/>
        <color rgb="FF63BE7B"/>
      </colorScale>
    </cfRule>
  </conditionalFormatting>
  <conditionalFormatting sqref="X3:X14">
    <cfRule type="colorScale" priority="6">
      <colorScale>
        <cfvo type="min"/>
        <cfvo type="percentile" val="50"/>
        <cfvo type="max"/>
        <color rgb="FF63BE7B"/>
        <color rgb="FFFCFCFF"/>
        <color rgb="FFF8696B"/>
      </colorScale>
    </cfRule>
  </conditionalFormatting>
  <conditionalFormatting sqref="Y3:Y14">
    <cfRule type="colorScale" priority="5">
      <colorScale>
        <cfvo type="min"/>
        <cfvo type="percentile" val="50"/>
        <cfvo type="max"/>
        <color rgb="FF63BE7B"/>
        <color rgb="FFFCFCFF"/>
        <color rgb="FFF8696B"/>
      </colorScale>
    </cfRule>
  </conditionalFormatting>
  <conditionalFormatting sqref="Z3:Z14">
    <cfRule type="colorScale" priority="4">
      <colorScale>
        <cfvo type="min"/>
        <cfvo type="percentile" val="50"/>
        <cfvo type="max"/>
        <color rgb="FF63BE7B"/>
        <color rgb="FFFCFCFF"/>
        <color rgb="FFF8696B"/>
      </colorScale>
    </cfRule>
  </conditionalFormatting>
  <conditionalFormatting sqref="AA3:AA14">
    <cfRule type="colorScale" priority="3">
      <colorScale>
        <cfvo type="min"/>
        <cfvo type="percentile" val="50"/>
        <cfvo type="max"/>
        <color rgb="FF63BE7B"/>
        <color rgb="FFFCFCFF"/>
        <color rgb="FFF8696B"/>
      </colorScale>
    </cfRule>
  </conditionalFormatting>
  <conditionalFormatting sqref="AB3:AB14">
    <cfRule type="colorScale" priority="2">
      <colorScale>
        <cfvo type="min"/>
        <cfvo type="percentile" val="50"/>
        <cfvo type="max"/>
        <color rgb="FFF8696B"/>
        <color rgb="FFFCFCFF"/>
        <color rgb="FF63BE7B"/>
      </colorScale>
    </cfRule>
  </conditionalFormatting>
  <conditionalFormatting sqref="S2:S634">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5F5AA-02D7-43C6-BDC2-6FB21E448BA0}">
  <dimension ref="B2:D633"/>
  <sheetViews>
    <sheetView topLeftCell="A131" workbookViewId="0">
      <selection activeCell="O139" sqref="O139"/>
    </sheetView>
  </sheetViews>
  <sheetFormatPr defaultRowHeight="14.5"/>
  <sheetData>
    <row r="2" spans="2:4">
      <c r="B2" s="120">
        <v>-0.32171819037908539</v>
      </c>
      <c r="C2" s="120">
        <v>3.0916171745691612E-2</v>
      </c>
      <c r="D2" s="188">
        <v>1</v>
      </c>
    </row>
    <row r="3" spans="2:4">
      <c r="B3" s="120">
        <v>-0.28809817138100746</v>
      </c>
      <c r="C3" s="120">
        <v>3.3163664839467533E-2</v>
      </c>
      <c r="D3" s="188">
        <v>1</v>
      </c>
    </row>
    <row r="4" spans="2:4">
      <c r="B4" s="120">
        <v>-0.20874756134123601</v>
      </c>
      <c r="C4" s="120">
        <v>2.9898013955985014E-2</v>
      </c>
      <c r="D4" s="188">
        <v>1</v>
      </c>
    </row>
    <row r="5" spans="2:4">
      <c r="B5" s="120">
        <v>-0.19859978718216187</v>
      </c>
      <c r="C5" s="120">
        <v>2.7816753192086541E-2</v>
      </c>
      <c r="D5" s="188">
        <v>1</v>
      </c>
    </row>
    <row r="6" spans="2:4">
      <c r="B6" s="120">
        <v>-0.17514879255881097</v>
      </c>
      <c r="C6" s="120">
        <v>2.9439538043478208E-2</v>
      </c>
      <c r="D6" s="188">
        <v>1</v>
      </c>
    </row>
    <row r="7" spans="2:4">
      <c r="B7" s="120">
        <v>-0.12917155045762987</v>
      </c>
      <c r="C7" s="120">
        <v>4.0481603968582025E-2</v>
      </c>
      <c r="D7" s="188">
        <v>1</v>
      </c>
    </row>
    <row r="8" spans="2:4">
      <c r="B8" s="120">
        <v>-0.11780606121768115</v>
      </c>
      <c r="C8" s="120">
        <v>3.9751281928403603E-2</v>
      </c>
      <c r="D8" s="188">
        <v>1</v>
      </c>
    </row>
    <row r="9" spans="2:4">
      <c r="B9" s="120">
        <v>-0.10905953332835021</v>
      </c>
      <c r="C9" s="120">
        <v>4.0806533945890733E-2</v>
      </c>
      <c r="D9" s="188">
        <v>1</v>
      </c>
    </row>
    <row r="10" spans="2:4">
      <c r="B10" s="120">
        <v>-8.9055024053903947E-2</v>
      </c>
      <c r="C10" s="120">
        <v>3.1327276756038192E-2</v>
      </c>
      <c r="D10" s="188">
        <v>1</v>
      </c>
    </row>
    <row r="11" spans="2:4">
      <c r="B11" s="120">
        <v>5.9693306041953545E-3</v>
      </c>
      <c r="C11" s="120">
        <v>3.4794808839003766E-2</v>
      </c>
      <c r="D11" s="188">
        <v>1</v>
      </c>
    </row>
    <row r="12" spans="2:4">
      <c r="B12" s="120">
        <v>4.3073099874467384E-2</v>
      </c>
      <c r="C12" s="120">
        <v>7.8349475383374667E-3</v>
      </c>
      <c r="D12" s="188">
        <v>1</v>
      </c>
    </row>
    <row r="13" spans="2:4">
      <c r="B13" s="120">
        <v>4.7320589300690302E-2</v>
      </c>
      <c r="C13" s="120">
        <v>3.2865072587532129E-2</v>
      </c>
      <c r="D13" s="188">
        <v>1</v>
      </c>
    </row>
    <row r="14" spans="2:4">
      <c r="B14" s="120">
        <v>6.8613318945097576E-2</v>
      </c>
      <c r="C14" s="120">
        <v>2.9347048300536693E-2</v>
      </c>
      <c r="D14" s="188">
        <v>1</v>
      </c>
    </row>
    <row r="15" spans="2:4">
      <c r="B15" s="120">
        <v>6.9216292772729976E-2</v>
      </c>
      <c r="C15" s="120">
        <v>3.3626634958382917E-2</v>
      </c>
      <c r="D15" s="188">
        <v>1</v>
      </c>
    </row>
    <row r="16" spans="2:4">
      <c r="B16" s="120">
        <v>8.065080174133453E-2</v>
      </c>
      <c r="C16" s="120">
        <v>2.2769511876794546E-2</v>
      </c>
      <c r="D16" s="188">
        <v>1</v>
      </c>
    </row>
    <row r="17" spans="2:4">
      <c r="B17" s="120">
        <v>9.9655657583796561E-2</v>
      </c>
      <c r="C17" s="120">
        <v>4.356971729755621E-2</v>
      </c>
      <c r="D17" s="188">
        <v>1</v>
      </c>
    </row>
    <row r="18" spans="2:4">
      <c r="B18" s="120">
        <v>0.10058875305581876</v>
      </c>
      <c r="C18" s="120">
        <v>3.9271481942714903E-2</v>
      </c>
      <c r="D18" s="188">
        <v>1</v>
      </c>
    </row>
    <row r="19" spans="2:4">
      <c r="B19" s="120">
        <v>0.11247670063862367</v>
      </c>
      <c r="C19" s="120">
        <v>3.6308299039780501E-2</v>
      </c>
      <c r="D19" s="188">
        <v>1</v>
      </c>
    </row>
    <row r="20" spans="2:4">
      <c r="B20" s="120">
        <v>0.13471404671996415</v>
      </c>
      <c r="C20" s="120">
        <v>2.2098424557414287E-2</v>
      </c>
      <c r="D20" s="188">
        <v>1</v>
      </c>
    </row>
    <row r="21" spans="2:4">
      <c r="B21" s="120">
        <v>0.16012554332141515</v>
      </c>
      <c r="C21" s="120">
        <v>3.1532630800517714E-2</v>
      </c>
      <c r="D21" s="188">
        <v>1</v>
      </c>
    </row>
    <row r="22" spans="2:4">
      <c r="B22" s="120">
        <v>0.16232579353748686</v>
      </c>
      <c r="C22" s="120">
        <v>3.3684052757793737E-2</v>
      </c>
      <c r="D22" s="188">
        <v>1</v>
      </c>
    </row>
    <row r="23" spans="2:4">
      <c r="B23" s="120">
        <v>0.1721186881741561</v>
      </c>
      <c r="C23" s="120">
        <v>4.0085744908896048E-2</v>
      </c>
      <c r="D23" s="188">
        <v>1</v>
      </c>
    </row>
    <row r="24" spans="2:4">
      <c r="B24" s="120">
        <v>0.1743756967538817</v>
      </c>
      <c r="C24" s="120">
        <v>2.3091359043101667E-2</v>
      </c>
      <c r="D24" s="188">
        <v>1</v>
      </c>
    </row>
    <row r="25" spans="2:4">
      <c r="B25" s="120">
        <v>0.18447076573587032</v>
      </c>
      <c r="C25" s="120">
        <v>3.4482343015547867E-2</v>
      </c>
      <c r="D25" s="188">
        <v>1</v>
      </c>
    </row>
    <row r="26" spans="2:4">
      <c r="B26" s="120">
        <v>0.18867561369111369</v>
      </c>
      <c r="C26" s="120">
        <v>1.2812500000000115E-2</v>
      </c>
      <c r="D26" s="188">
        <v>1</v>
      </c>
    </row>
    <row r="27" spans="2:4">
      <c r="B27" s="120">
        <v>0.1932883707297291</v>
      </c>
      <c r="C27" s="120">
        <v>3.9804425128407761E-2</v>
      </c>
      <c r="D27" s="188">
        <v>1</v>
      </c>
    </row>
    <row r="28" spans="2:4">
      <c r="B28" s="120">
        <v>0.20018753664119793</v>
      </c>
      <c r="C28" s="120">
        <v>2.8653393948894879E-2</v>
      </c>
      <c r="D28" s="188">
        <v>1</v>
      </c>
    </row>
    <row r="29" spans="2:4">
      <c r="B29" s="120">
        <v>0.22976308685790514</v>
      </c>
      <c r="C29" s="120">
        <v>3.1152139617432351E-2</v>
      </c>
      <c r="D29" s="188">
        <v>1</v>
      </c>
    </row>
    <row r="30" spans="2:4">
      <c r="B30" s="120">
        <v>0.23250778793810994</v>
      </c>
      <c r="C30" s="120">
        <v>4.0792079207920828E-2</v>
      </c>
      <c r="D30" s="188">
        <v>1</v>
      </c>
    </row>
    <row r="31" spans="2:4">
      <c r="B31" s="120">
        <v>0.24202775214652864</v>
      </c>
      <c r="C31" s="120">
        <v>3.4508301404853281E-2</v>
      </c>
      <c r="D31" s="188">
        <v>1</v>
      </c>
    </row>
    <row r="32" spans="2:4">
      <c r="B32" s="120">
        <v>0.25081661391407278</v>
      </c>
      <c r="C32" s="120">
        <v>3.1265367883487771E-2</v>
      </c>
      <c r="D32" s="188">
        <v>1</v>
      </c>
    </row>
    <row r="33" spans="2:4">
      <c r="B33" s="120">
        <v>0.26477138348666834</v>
      </c>
      <c r="C33" s="120">
        <v>2.4605887939221249E-2</v>
      </c>
      <c r="D33" s="188">
        <v>1</v>
      </c>
    </row>
    <row r="34" spans="2:4">
      <c r="B34" s="120">
        <v>0.27245397005189897</v>
      </c>
      <c r="C34" s="120">
        <v>3.6025263157894782E-2</v>
      </c>
      <c r="D34" s="188">
        <v>1</v>
      </c>
    </row>
    <row r="35" spans="2:4">
      <c r="B35" s="120">
        <v>0.29641737143970787</v>
      </c>
      <c r="C35" s="120">
        <v>3.4349193691298963E-2</v>
      </c>
      <c r="D35" s="188">
        <v>1</v>
      </c>
    </row>
    <row r="36" spans="2:4">
      <c r="B36" s="120">
        <v>0.30132765506319126</v>
      </c>
      <c r="C36" s="120">
        <v>3.3542806446843043E-2</v>
      </c>
      <c r="D36" s="188">
        <v>1</v>
      </c>
    </row>
    <row r="37" spans="2:4">
      <c r="B37" s="120">
        <v>0.30786605741816331</v>
      </c>
      <c r="C37" s="120">
        <v>3.5610561056105716E-2</v>
      </c>
      <c r="D37" s="188">
        <v>1</v>
      </c>
    </row>
    <row r="38" spans="2:4">
      <c r="B38" s="120">
        <v>0.31095858070570398</v>
      </c>
      <c r="C38" s="120">
        <v>3.8324025630474434E-2</v>
      </c>
      <c r="D38" s="188">
        <v>1</v>
      </c>
    </row>
    <row r="39" spans="2:4">
      <c r="B39" s="120">
        <v>0.31433358200470141</v>
      </c>
      <c r="C39" s="120">
        <v>3.2178077718515219E-2</v>
      </c>
      <c r="D39" s="188">
        <v>1</v>
      </c>
    </row>
    <row r="40" spans="2:4">
      <c r="B40" s="120">
        <v>0.32306079083469952</v>
      </c>
      <c r="C40" s="120">
        <v>2.5535837750633839E-2</v>
      </c>
      <c r="D40" s="188">
        <v>1</v>
      </c>
    </row>
    <row r="41" spans="2:4">
      <c r="B41" s="120">
        <v>0.33571814804688882</v>
      </c>
      <c r="C41" s="120">
        <v>4.317585301837279E-2</v>
      </c>
      <c r="D41" s="188">
        <v>1</v>
      </c>
    </row>
    <row r="42" spans="2:4">
      <c r="B42" s="120">
        <v>0.33686242606502997</v>
      </c>
      <c r="C42" s="120">
        <v>1.3858674982885733E-2</v>
      </c>
      <c r="D42" s="188">
        <v>1</v>
      </c>
    </row>
    <row r="43" spans="2:4">
      <c r="B43" s="120">
        <v>0.35405103466315074</v>
      </c>
      <c r="C43" s="120">
        <v>3.4205168363351524E-2</v>
      </c>
      <c r="D43" s="188">
        <v>1</v>
      </c>
    </row>
    <row r="44" spans="2:4">
      <c r="B44" s="120">
        <v>0.35457180949634576</v>
      </c>
      <c r="C44" s="120">
        <v>3.7683087027914564E-2</v>
      </c>
      <c r="D44" s="188">
        <v>1</v>
      </c>
    </row>
    <row r="45" spans="2:4">
      <c r="B45" s="120">
        <v>0.35778005723161943</v>
      </c>
      <c r="C45" s="120">
        <v>1.2288868994330127E-2</v>
      </c>
      <c r="D45" s="188">
        <v>1</v>
      </c>
    </row>
    <row r="46" spans="2:4">
      <c r="B46" s="120">
        <v>0.36433294659315635</v>
      </c>
      <c r="C46" s="120">
        <v>3.6127195064072248E-2</v>
      </c>
      <c r="D46" s="188">
        <v>1</v>
      </c>
    </row>
    <row r="47" spans="2:4">
      <c r="B47" s="120">
        <v>0.37101500942403109</v>
      </c>
      <c r="C47" s="120">
        <v>3.5457511263010666E-2</v>
      </c>
      <c r="D47" s="188">
        <v>1</v>
      </c>
    </row>
    <row r="48" spans="2:4">
      <c r="B48" s="120">
        <v>0.38463992271254993</v>
      </c>
      <c r="C48" s="120">
        <v>2.4450708297195645E-2</v>
      </c>
      <c r="D48" s="188">
        <v>1</v>
      </c>
    </row>
    <row r="49" spans="2:4">
      <c r="B49" s="120">
        <v>0.40727768615651783</v>
      </c>
      <c r="C49" s="120">
        <v>4.476788045843616E-2</v>
      </c>
      <c r="D49" s="188">
        <v>1</v>
      </c>
    </row>
    <row r="50" spans="2:4">
      <c r="B50" s="120">
        <v>0.41264811888079195</v>
      </c>
      <c r="C50" s="120">
        <v>4.1074334319526784E-2</v>
      </c>
      <c r="D50" s="188">
        <v>1</v>
      </c>
    </row>
    <row r="51" spans="2:4">
      <c r="B51" s="120">
        <v>0.41576369057023232</v>
      </c>
      <c r="C51" s="120">
        <v>2.2486005454284586E-2</v>
      </c>
      <c r="D51" s="188">
        <v>1</v>
      </c>
    </row>
    <row r="52" spans="2:4">
      <c r="B52" s="120">
        <v>0.41960112891110335</v>
      </c>
      <c r="C52" s="120">
        <v>3.1261707988980758E-2</v>
      </c>
      <c r="D52" s="188">
        <v>1</v>
      </c>
    </row>
    <row r="53" spans="2:4">
      <c r="B53" s="120">
        <v>0.42770813842498812</v>
      </c>
      <c r="C53" s="120">
        <v>2.4649719184156149E-2</v>
      </c>
      <c r="D53" s="188">
        <v>1</v>
      </c>
    </row>
    <row r="54" spans="2:4">
      <c r="B54" s="120">
        <v>0.43560498983553264</v>
      </c>
      <c r="C54" s="120">
        <v>2.781814862150811E-2</v>
      </c>
      <c r="D54" s="188">
        <v>1</v>
      </c>
    </row>
    <row r="55" spans="2:4">
      <c r="B55" s="120">
        <v>0.43720840926343002</v>
      </c>
      <c r="C55" s="120">
        <v>3.7919596656494692E-2</v>
      </c>
      <c r="D55" s="188">
        <v>1</v>
      </c>
    </row>
    <row r="56" spans="2:4">
      <c r="B56" s="120">
        <v>0.43913070475793226</v>
      </c>
      <c r="C56" s="120">
        <v>3.4592913172842854E-2</v>
      </c>
      <c r="D56" s="188">
        <v>1</v>
      </c>
    </row>
    <row r="57" spans="2:4">
      <c r="B57" s="120">
        <v>0.4409694904576853</v>
      </c>
      <c r="C57" s="120">
        <v>3.2539761207479145E-2</v>
      </c>
      <c r="D57" s="188">
        <v>1</v>
      </c>
    </row>
    <row r="58" spans="2:4">
      <c r="B58" s="120">
        <v>0.44194028525164031</v>
      </c>
      <c r="C58" s="120">
        <v>3.3419485988093633E-2</v>
      </c>
      <c r="D58" s="188">
        <v>1</v>
      </c>
    </row>
    <row r="59" spans="2:4">
      <c r="B59" s="120">
        <v>0.44607207724697018</v>
      </c>
      <c r="C59" s="120">
        <v>1.4576116681859652E-2</v>
      </c>
      <c r="D59" s="188">
        <v>1</v>
      </c>
    </row>
    <row r="60" spans="2:4">
      <c r="B60" s="120">
        <v>0.44855518858607868</v>
      </c>
      <c r="C60" s="120">
        <v>4.1844199357810918E-2</v>
      </c>
      <c r="D60" s="188">
        <v>1</v>
      </c>
    </row>
    <row r="61" spans="2:4">
      <c r="B61" s="120">
        <v>0.45111270890869004</v>
      </c>
      <c r="C61" s="120">
        <v>3.5320184426229639E-2</v>
      </c>
      <c r="D61" s="188">
        <v>1</v>
      </c>
    </row>
    <row r="62" spans="2:4">
      <c r="B62" s="120">
        <v>0.45366238015913396</v>
      </c>
      <c r="C62" s="120">
        <v>3.319737140267387E-2</v>
      </c>
      <c r="D62" s="188">
        <v>1</v>
      </c>
    </row>
    <row r="63" spans="2:4">
      <c r="B63" s="120">
        <v>0.46938713767413992</v>
      </c>
      <c r="C63" s="120">
        <v>4.6319634485876726E-2</v>
      </c>
      <c r="D63" s="188">
        <v>1</v>
      </c>
    </row>
    <row r="64" spans="2:4">
      <c r="B64" s="120">
        <v>0.46944246191961492</v>
      </c>
      <c r="C64" s="120">
        <v>3.4591409691629993E-2</v>
      </c>
      <c r="D64" s="188">
        <v>1</v>
      </c>
    </row>
    <row r="65" spans="2:4">
      <c r="B65" s="120">
        <v>0.47408221888664043</v>
      </c>
      <c r="C65" s="120">
        <v>3.7006188757091163E-2</v>
      </c>
      <c r="D65" s="188">
        <v>1</v>
      </c>
    </row>
    <row r="66" spans="2:4">
      <c r="B66" s="120">
        <v>0.477741378918</v>
      </c>
      <c r="C66" s="120">
        <v>2.2385376691577585E-2</v>
      </c>
      <c r="D66" s="188">
        <v>1</v>
      </c>
    </row>
    <row r="67" spans="2:4">
      <c r="B67" s="120">
        <v>0.4831010779146051</v>
      </c>
      <c r="C67" s="120">
        <v>3.4958847736625609E-2</v>
      </c>
      <c r="D67" s="188">
        <v>1</v>
      </c>
    </row>
    <row r="68" spans="2:4">
      <c r="B68" s="120">
        <v>0.49382940852984214</v>
      </c>
      <c r="C68" s="120">
        <v>3.3792045694943873E-2</v>
      </c>
      <c r="D68" s="188">
        <v>1</v>
      </c>
    </row>
    <row r="69" spans="2:4">
      <c r="B69" s="120">
        <v>0.49957608564677536</v>
      </c>
      <c r="C69" s="120">
        <v>2.9476113748203581E-2</v>
      </c>
      <c r="D69" s="188">
        <v>1</v>
      </c>
    </row>
    <row r="70" spans="2:4">
      <c r="B70" s="120">
        <v>0.50175675269722297</v>
      </c>
      <c r="C70" s="120">
        <v>2.9883843717001035E-2</v>
      </c>
      <c r="D70" s="188">
        <v>1</v>
      </c>
    </row>
    <row r="71" spans="2:4">
      <c r="B71" s="120">
        <v>0.50359405394260426</v>
      </c>
      <c r="C71" s="120">
        <v>3.752419085752412E-2</v>
      </c>
      <c r="D71" s="188">
        <v>1</v>
      </c>
    </row>
    <row r="72" spans="2:4">
      <c r="B72" s="120">
        <v>0.5040036118725183</v>
      </c>
      <c r="C72" s="120">
        <v>3.5394875394875402E-2</v>
      </c>
      <c r="D72" s="188">
        <v>1</v>
      </c>
    </row>
    <row r="73" spans="2:4">
      <c r="B73" s="120">
        <v>0.5043871151136714</v>
      </c>
      <c r="C73" s="120">
        <v>2.6214326214326178E-2</v>
      </c>
      <c r="D73" s="188">
        <v>1</v>
      </c>
    </row>
    <row r="74" spans="2:4">
      <c r="B74" s="120">
        <v>0.5104909956042516</v>
      </c>
      <c r="C74" s="120">
        <v>2.1233305853256335E-2</v>
      </c>
      <c r="D74" s="188">
        <v>1</v>
      </c>
    </row>
    <row r="75" spans="2:4">
      <c r="B75" s="120">
        <v>0.51429842738881093</v>
      </c>
      <c r="C75" s="120">
        <v>3.3065049614112496E-2</v>
      </c>
      <c r="D75" s="188">
        <v>1</v>
      </c>
    </row>
    <row r="76" spans="2:4">
      <c r="B76" s="120">
        <v>0.5552173235256751</v>
      </c>
      <c r="C76" s="120">
        <v>3.8190968083697596E-2</v>
      </c>
      <c r="D76" s="188">
        <v>1</v>
      </c>
    </row>
    <row r="77" spans="2:4">
      <c r="B77" s="120">
        <v>0.55920302338990235</v>
      </c>
      <c r="C77" s="120">
        <v>3.9347419864884214E-2</v>
      </c>
      <c r="D77" s="188">
        <v>1</v>
      </c>
    </row>
    <row r="78" spans="2:4">
      <c r="B78" s="120">
        <v>0.56150656377683161</v>
      </c>
      <c r="C78" s="120">
        <v>2.7498893315626383E-2</v>
      </c>
      <c r="D78" s="188">
        <v>1</v>
      </c>
    </row>
    <row r="79" spans="2:4">
      <c r="B79" s="120">
        <v>0.56417138621423102</v>
      </c>
      <c r="C79" s="120">
        <v>3.6536994660564481E-2</v>
      </c>
      <c r="D79" s="188">
        <v>1</v>
      </c>
    </row>
    <row r="80" spans="2:4">
      <c r="B80" s="120">
        <v>0.56602803559622328</v>
      </c>
      <c r="C80" s="120">
        <v>3.1767123287671284E-2</v>
      </c>
      <c r="D80" s="188">
        <v>1</v>
      </c>
    </row>
    <row r="81" spans="2:4">
      <c r="B81" s="120">
        <v>0.57021155776199683</v>
      </c>
      <c r="C81" s="120">
        <v>3.322945019052792E-2</v>
      </c>
      <c r="D81" s="188">
        <v>1</v>
      </c>
    </row>
    <row r="82" spans="2:4">
      <c r="B82" s="120">
        <v>0.58927334361287753</v>
      </c>
      <c r="C82" s="120">
        <v>2.8056230475529409E-2</v>
      </c>
      <c r="D82" s="188">
        <v>1</v>
      </c>
    </row>
    <row r="83" spans="2:4">
      <c r="B83" s="120">
        <v>0.59787223738996154</v>
      </c>
      <c r="C83" s="120">
        <v>3.2560240963855458E-2</v>
      </c>
      <c r="D83" s="188">
        <v>1</v>
      </c>
    </row>
    <row r="84" spans="2:4">
      <c r="B84" s="120">
        <v>0.59961031271646081</v>
      </c>
      <c r="C84" s="120">
        <v>4.2227837865157269E-2</v>
      </c>
      <c r="D84" s="188">
        <v>1</v>
      </c>
    </row>
    <row r="85" spans="2:4">
      <c r="B85" s="120">
        <v>0.61152374921167318</v>
      </c>
      <c r="C85" s="120">
        <v>1.7329240214888797E-2</v>
      </c>
      <c r="D85" s="188">
        <v>1</v>
      </c>
    </row>
    <row r="86" spans="2:4">
      <c r="B86" s="120">
        <v>0.62295458794644354</v>
      </c>
      <c r="C86" s="120">
        <v>4.1050674105067353E-2</v>
      </c>
      <c r="D86" s="188">
        <v>1</v>
      </c>
    </row>
    <row r="87" spans="2:4">
      <c r="B87" s="120">
        <v>0.62572679402530174</v>
      </c>
      <c r="C87" s="120">
        <v>3.5460024106066745E-2</v>
      </c>
      <c r="D87" s="188">
        <v>1</v>
      </c>
    </row>
    <row r="88" spans="2:4">
      <c r="B88" s="120">
        <v>0.62937882489279229</v>
      </c>
      <c r="C88" s="120">
        <v>4.1553994732221211E-2</v>
      </c>
      <c r="D88" s="188">
        <v>1</v>
      </c>
    </row>
    <row r="89" spans="2:4">
      <c r="B89" s="120">
        <v>0.63561045801768601</v>
      </c>
      <c r="C89" s="120">
        <v>3.728868686077047E-2</v>
      </c>
      <c r="D89" s="188">
        <v>1</v>
      </c>
    </row>
    <row r="90" spans="2:4">
      <c r="B90" s="120">
        <v>0.63938994803852567</v>
      </c>
      <c r="C90" s="120">
        <v>3.4838514025777201E-2</v>
      </c>
      <c r="D90" s="188">
        <v>1</v>
      </c>
    </row>
    <row r="91" spans="2:4">
      <c r="B91" s="120">
        <v>0.65845139258642393</v>
      </c>
      <c r="C91" s="120">
        <v>3.1334002006017991E-2</v>
      </c>
      <c r="D91" s="188">
        <v>1</v>
      </c>
    </row>
    <row r="92" spans="2:4">
      <c r="B92" s="120">
        <v>0.66285900855988855</v>
      </c>
      <c r="C92" s="120">
        <v>3.7944790739091738E-2</v>
      </c>
      <c r="D92" s="188">
        <v>1</v>
      </c>
    </row>
    <row r="93" spans="2:4">
      <c r="B93" s="120">
        <v>0.66902918287278201</v>
      </c>
      <c r="C93" s="120">
        <v>3.4603452042822891E-2</v>
      </c>
      <c r="D93" s="188">
        <v>1</v>
      </c>
    </row>
    <row r="94" spans="2:4">
      <c r="B94" s="120">
        <v>0.68194045321658181</v>
      </c>
      <c r="C94" s="120">
        <v>4.1887435519528449E-2</v>
      </c>
      <c r="D94" s="188">
        <v>1</v>
      </c>
    </row>
    <row r="95" spans="2:4">
      <c r="B95" s="120">
        <v>0.69094826580212598</v>
      </c>
      <c r="C95" s="120">
        <v>2.4826213849827417E-2</v>
      </c>
      <c r="D95" s="188">
        <v>1</v>
      </c>
    </row>
    <row r="96" spans="2:4">
      <c r="B96" s="120">
        <v>0.69838404155690526</v>
      </c>
      <c r="C96" s="120">
        <v>1.7614416475972616E-2</v>
      </c>
      <c r="D96" s="188">
        <v>1</v>
      </c>
    </row>
    <row r="97" spans="2:4">
      <c r="B97" s="120">
        <v>0.69915622506798225</v>
      </c>
      <c r="C97" s="120">
        <v>2.5260878256813557E-2</v>
      </c>
      <c r="D97" s="188">
        <v>1</v>
      </c>
    </row>
    <row r="98" spans="2:4">
      <c r="B98" s="120">
        <v>0.70104303363881315</v>
      </c>
      <c r="C98" s="120">
        <v>3.1037906998949705E-2</v>
      </c>
      <c r="D98" s="188">
        <v>1</v>
      </c>
    </row>
    <row r="99" spans="2:4">
      <c r="B99" s="120">
        <v>0.70688929566924086</v>
      </c>
      <c r="C99" s="120">
        <v>3.043378592840762E-2</v>
      </c>
      <c r="D99" s="188">
        <v>1</v>
      </c>
    </row>
    <row r="100" spans="2:4">
      <c r="B100" s="120">
        <v>0.73504768882433591</v>
      </c>
      <c r="C100" s="120">
        <v>2.4121276220694599E-2</v>
      </c>
      <c r="D100" s="188">
        <v>1</v>
      </c>
    </row>
    <row r="101" spans="2:4">
      <c r="B101" s="120">
        <v>0.74681132056560695</v>
      </c>
      <c r="C101" s="120">
        <v>2.6841155234657021E-2</v>
      </c>
      <c r="D101" s="188">
        <v>1</v>
      </c>
    </row>
    <row r="102" spans="2:4">
      <c r="B102" s="120">
        <v>0.75067583263624948</v>
      </c>
      <c r="C102" s="120">
        <v>4.2753679695876956E-2</v>
      </c>
      <c r="D102" s="188">
        <v>1</v>
      </c>
    </row>
    <row r="103" spans="2:4">
      <c r="B103" s="120">
        <v>0.75911341880169902</v>
      </c>
      <c r="C103" s="120">
        <v>3.1052707581227246E-2</v>
      </c>
      <c r="D103" s="188">
        <v>1</v>
      </c>
    </row>
    <row r="104" spans="2:4">
      <c r="B104" s="120">
        <v>0.76429037228007712</v>
      </c>
      <c r="C104" s="120">
        <v>2.6121569516897258E-2</v>
      </c>
      <c r="D104" s="188">
        <v>1</v>
      </c>
    </row>
    <row r="105" spans="2:4">
      <c r="B105" s="120">
        <v>0.7893199698236989</v>
      </c>
      <c r="C105" s="120">
        <v>2.2816901408450718E-2</v>
      </c>
      <c r="D105" s="188">
        <v>1</v>
      </c>
    </row>
    <row r="106" spans="2:4">
      <c r="B106" s="120">
        <v>0.79097259783859142</v>
      </c>
      <c r="C106" s="120">
        <v>4.4061641380958028E-2</v>
      </c>
      <c r="D106" s="188">
        <v>1</v>
      </c>
    </row>
    <row r="107" spans="2:4">
      <c r="B107" s="120">
        <v>0.82374510919780219</v>
      </c>
      <c r="C107" s="120">
        <v>3.7164179104477668E-2</v>
      </c>
      <c r="D107" s="188">
        <v>1</v>
      </c>
    </row>
    <row r="108" spans="2:4">
      <c r="B108" s="120">
        <v>0.83790050970087526</v>
      </c>
      <c r="C108" s="120">
        <v>2.8832951945080065E-2</v>
      </c>
      <c r="D108" s="188">
        <v>1</v>
      </c>
    </row>
    <row r="109" spans="2:4">
      <c r="B109" s="120">
        <v>0.85545482309161769</v>
      </c>
      <c r="C109" s="120">
        <v>3.1034482758620641E-2</v>
      </c>
      <c r="D109" s="188">
        <v>1</v>
      </c>
    </row>
    <row r="110" spans="2:4">
      <c r="B110" s="120">
        <v>0.85854134822654826</v>
      </c>
      <c r="C110" s="120">
        <v>3.5313410206280205E-2</v>
      </c>
      <c r="D110" s="188">
        <v>1</v>
      </c>
    </row>
    <row r="111" spans="2:4">
      <c r="B111" s="120">
        <v>0.8659032011162856</v>
      </c>
      <c r="C111" s="120">
        <v>3.4027445549540403E-2</v>
      </c>
      <c r="D111" s="188">
        <v>1</v>
      </c>
    </row>
    <row r="112" spans="2:4">
      <c r="B112" s="120">
        <v>0.89053256077667942</v>
      </c>
      <c r="C112" s="120">
        <v>4.0177657332128858E-2</v>
      </c>
      <c r="D112" s="188">
        <v>1</v>
      </c>
    </row>
    <row r="113" spans="2:4">
      <c r="B113" s="120">
        <v>0.91029995360987037</v>
      </c>
      <c r="C113" s="120">
        <v>3.635355615396807E-2</v>
      </c>
      <c r="D113" s="188">
        <v>1</v>
      </c>
    </row>
    <row r="114" spans="2:4">
      <c r="B114" s="120">
        <v>0.92419605109874692</v>
      </c>
      <c r="C114" s="120">
        <v>3.7689001264222588E-2</v>
      </c>
      <c r="D114" s="188">
        <v>1</v>
      </c>
    </row>
    <row r="115" spans="2:4">
      <c r="B115" s="120">
        <v>0.92512292325962375</v>
      </c>
      <c r="C115" s="120">
        <v>2.976392422957308E-2</v>
      </c>
      <c r="D115" s="188">
        <v>1</v>
      </c>
    </row>
    <row r="116" spans="2:4">
      <c r="B116" s="120">
        <v>0.94775293260681615</v>
      </c>
      <c r="C116" s="120">
        <v>2.3352272727272805E-2</v>
      </c>
      <c r="D116" s="188">
        <v>1</v>
      </c>
    </row>
    <row r="117" spans="2:4">
      <c r="B117" s="120">
        <v>0.99986638287948049</v>
      </c>
      <c r="C117" s="120">
        <v>2.3254067584480564E-2</v>
      </c>
      <c r="D117" s="188">
        <v>1</v>
      </c>
    </row>
    <row r="118" spans="2:4">
      <c r="B118" s="120">
        <v>1.0118596787168823</v>
      </c>
      <c r="C118" s="120">
        <v>4.6687298299696645E-2</v>
      </c>
      <c r="D118" s="188">
        <v>1</v>
      </c>
    </row>
    <row r="119" spans="2:4">
      <c r="B119" s="120">
        <v>1.0162004618906639</v>
      </c>
      <c r="C119" s="120">
        <v>2.5553805774278349E-2</v>
      </c>
      <c r="D119" s="188">
        <v>1</v>
      </c>
    </row>
    <row r="120" spans="2:4">
      <c r="B120" s="120">
        <v>1.0209287233799618</v>
      </c>
      <c r="C120" s="120">
        <v>3.1951129211403195E-2</v>
      </c>
      <c r="D120" s="188">
        <v>1</v>
      </c>
    </row>
    <row r="121" spans="2:4">
      <c r="B121" s="120">
        <v>1.0229653182584653</v>
      </c>
      <c r="C121" s="120">
        <v>2.9517956596888828E-2</v>
      </c>
      <c r="D121" s="188">
        <v>1</v>
      </c>
    </row>
    <row r="122" spans="2:4">
      <c r="B122" s="120">
        <v>1.0641598239583132</v>
      </c>
      <c r="C122" s="120">
        <v>2.0042406156745685E-2</v>
      </c>
      <c r="D122" s="188">
        <v>1</v>
      </c>
    </row>
    <row r="123" spans="2:4">
      <c r="B123" s="120">
        <v>1.0693301286471355</v>
      </c>
      <c r="C123" s="120">
        <v>3.2743398919359734E-2</v>
      </c>
      <c r="D123" s="188">
        <v>1</v>
      </c>
    </row>
    <row r="124" spans="2:4">
      <c r="B124" s="120">
        <v>1.1158109991898844</v>
      </c>
      <c r="C124" s="120">
        <v>3.3218163869694006E-2</v>
      </c>
      <c r="D124" s="188">
        <v>1</v>
      </c>
    </row>
    <row r="125" spans="2:4">
      <c r="B125" s="120">
        <v>1.1345927705077303</v>
      </c>
      <c r="C125" s="120">
        <v>3.8867261817649768E-2</v>
      </c>
      <c r="D125" s="188">
        <v>1</v>
      </c>
    </row>
    <row r="126" spans="2:4">
      <c r="B126" s="120">
        <v>1.1388740983859822</v>
      </c>
      <c r="C126" s="120">
        <v>3.3035203628833498E-2</v>
      </c>
      <c r="D126" s="188">
        <v>1</v>
      </c>
    </row>
    <row r="127" spans="2:4">
      <c r="B127" s="120">
        <v>1.1960151695573162</v>
      </c>
      <c r="C127" s="120">
        <v>4.0947984688133321E-2</v>
      </c>
      <c r="D127" s="188">
        <v>1</v>
      </c>
    </row>
    <row r="128" spans="2:4">
      <c r="B128" s="120">
        <v>1.2156292089650977</v>
      </c>
      <c r="C128" s="120">
        <v>4.2991172640007624E-2</v>
      </c>
      <c r="D128" s="188">
        <v>1</v>
      </c>
    </row>
    <row r="129" spans="2:4">
      <c r="B129" s="120">
        <v>1.2386946089395869</v>
      </c>
      <c r="C129" s="120">
        <v>2.0191274106860613E-2</v>
      </c>
      <c r="D129" s="188">
        <v>1</v>
      </c>
    </row>
    <row r="130" spans="2:4">
      <c r="B130" s="120">
        <v>1.2987701150082904</v>
      </c>
      <c r="C130" s="120">
        <v>3.5368331922099872E-2</v>
      </c>
      <c r="D130" s="188">
        <v>1</v>
      </c>
    </row>
    <row r="131" spans="2:4">
      <c r="B131" s="120">
        <v>1.3987077075102046</v>
      </c>
      <c r="C131" s="120">
        <v>3.6566149925674196E-2</v>
      </c>
      <c r="D131" s="188">
        <v>1</v>
      </c>
    </row>
    <row r="132" spans="2:4">
      <c r="B132" s="120">
        <v>-1.6668551389338641E-2</v>
      </c>
      <c r="C132" s="120">
        <v>3.7814569536423814E-2</v>
      </c>
      <c r="D132" s="188">
        <v>2</v>
      </c>
    </row>
    <row r="133" spans="2:4">
      <c r="B133" s="120">
        <v>1.1712643731245963E-2</v>
      </c>
      <c r="C133" s="120">
        <v>3.912597718826083E-2</v>
      </c>
      <c r="D133" s="188">
        <v>2</v>
      </c>
    </row>
    <row r="134" spans="2:4">
      <c r="B134" s="120">
        <v>5.388492710780303E-2</v>
      </c>
      <c r="C134" s="120">
        <v>3.8164284723185782E-2</v>
      </c>
      <c r="D134" s="188">
        <v>2</v>
      </c>
    </row>
    <row r="135" spans="2:4">
      <c r="B135" s="120">
        <v>6.1916464301159574E-2</v>
      </c>
      <c r="C135" s="120">
        <v>4.6878737144224747E-3</v>
      </c>
      <c r="D135" s="188">
        <v>2</v>
      </c>
    </row>
    <row r="136" spans="2:4">
      <c r="B136" s="120">
        <v>6.3217597932236538E-2</v>
      </c>
      <c r="C136" s="120">
        <v>2.6349494425719655E-2</v>
      </c>
      <c r="D136" s="188">
        <v>2</v>
      </c>
    </row>
    <row r="137" spans="2:4">
      <c r="B137" s="120">
        <v>7.291128865929393E-2</v>
      </c>
      <c r="C137" s="120">
        <v>3.6202087682672301E-2</v>
      </c>
      <c r="D137" s="188">
        <v>2</v>
      </c>
    </row>
    <row r="138" spans="2:4">
      <c r="B138" s="120">
        <v>7.5960185033621647E-2</v>
      </c>
      <c r="C138" s="120">
        <v>1.7533006412674412E-2</v>
      </c>
      <c r="D138" s="188">
        <v>2</v>
      </c>
    </row>
    <row r="139" spans="2:4">
      <c r="B139" s="120">
        <v>8.8546891511103412E-2</v>
      </c>
      <c r="C139" s="120">
        <v>3.1747751773445687E-2</v>
      </c>
      <c r="D139" s="188">
        <v>2</v>
      </c>
    </row>
    <row r="140" spans="2:4">
      <c r="B140" s="120">
        <v>9.8662271020306877E-2</v>
      </c>
      <c r="C140" s="120">
        <v>2.6686925354526991E-2</v>
      </c>
      <c r="D140" s="188">
        <v>2</v>
      </c>
    </row>
    <row r="141" spans="2:4">
      <c r="B141" s="120">
        <v>0.11253304572020205</v>
      </c>
      <c r="C141" s="120">
        <v>2.5171240161667718E-2</v>
      </c>
      <c r="D141" s="188">
        <v>2</v>
      </c>
    </row>
    <row r="142" spans="2:4">
      <c r="B142" s="120">
        <v>0.12425359371316293</v>
      </c>
      <c r="C142" s="120">
        <v>2.6027935399388857E-2</v>
      </c>
      <c r="D142" s="188">
        <v>2</v>
      </c>
    </row>
    <row r="143" spans="2:4">
      <c r="B143" s="120">
        <v>0.14309020890247157</v>
      </c>
      <c r="C143" s="120">
        <v>3.3009192065795778E-2</v>
      </c>
      <c r="D143" s="188">
        <v>2</v>
      </c>
    </row>
    <row r="144" spans="2:4">
      <c r="B144" s="120">
        <v>0.16645324749881085</v>
      </c>
      <c r="C144" s="120">
        <v>1.7899082568807456E-2</v>
      </c>
      <c r="D144" s="188">
        <v>2</v>
      </c>
    </row>
    <row r="145" spans="2:4">
      <c r="B145" s="120">
        <v>0.17651262809400564</v>
      </c>
      <c r="C145" s="120">
        <v>3.8706235411803958E-2</v>
      </c>
      <c r="D145" s="188">
        <v>2</v>
      </c>
    </row>
    <row r="146" spans="2:4">
      <c r="B146" s="120">
        <v>0.18099434512605586</v>
      </c>
      <c r="C146" s="120">
        <v>3.2041343669250599E-2</v>
      </c>
      <c r="D146" s="188">
        <v>2</v>
      </c>
    </row>
    <row r="147" spans="2:4">
      <c r="B147" s="120">
        <v>0.18578082483802094</v>
      </c>
      <c r="C147" s="120">
        <v>1.5072046109510184E-2</v>
      </c>
      <c r="D147" s="188">
        <v>2</v>
      </c>
    </row>
    <row r="148" spans="2:4">
      <c r="B148" s="120">
        <v>0.19099131973063183</v>
      </c>
      <c r="C148" s="120">
        <v>1.7003005581794683E-2</v>
      </c>
      <c r="D148" s="188">
        <v>2</v>
      </c>
    </row>
    <row r="149" spans="2:4">
      <c r="B149" s="120">
        <v>0.19147432893687222</v>
      </c>
      <c r="C149" s="120">
        <v>3.1553846153846044E-2</v>
      </c>
      <c r="D149" s="188">
        <v>2</v>
      </c>
    </row>
    <row r="150" spans="2:4">
      <c r="B150" s="120">
        <v>0.2145487931428198</v>
      </c>
      <c r="C150" s="120">
        <v>3.3394736842105255E-2</v>
      </c>
      <c r="D150" s="188">
        <v>2</v>
      </c>
    </row>
    <row r="151" spans="2:4">
      <c r="B151" s="120">
        <v>0.21936390972438283</v>
      </c>
      <c r="C151" s="120">
        <v>2.4109835247129396E-2</v>
      </c>
      <c r="D151" s="188">
        <v>2</v>
      </c>
    </row>
    <row r="152" spans="2:4">
      <c r="B152" s="120">
        <v>0.22774021034968839</v>
      </c>
      <c r="C152" s="120">
        <v>9.3321616871704371E-3</v>
      </c>
      <c r="D152" s="188">
        <v>2</v>
      </c>
    </row>
    <row r="153" spans="2:4">
      <c r="B153" s="120">
        <v>0.24085035657936674</v>
      </c>
      <c r="C153" s="120">
        <v>4.1900461183704829E-2</v>
      </c>
      <c r="D153" s="188">
        <v>2</v>
      </c>
    </row>
    <row r="154" spans="2:4">
      <c r="B154" s="120">
        <v>0.25217806133745085</v>
      </c>
      <c r="C154" s="120">
        <v>3.2374491180461318E-2</v>
      </c>
      <c r="D154" s="188">
        <v>2</v>
      </c>
    </row>
    <row r="155" spans="2:4">
      <c r="B155" s="120">
        <v>0.25410497444294294</v>
      </c>
      <c r="C155" s="120">
        <v>1.7262938520319571E-2</v>
      </c>
      <c r="D155" s="188">
        <v>2</v>
      </c>
    </row>
    <row r="156" spans="2:4">
      <c r="B156" s="120">
        <v>0.25663510639803244</v>
      </c>
      <c r="C156" s="120">
        <v>2.3564838544336331E-2</v>
      </c>
      <c r="D156" s="188">
        <v>2</v>
      </c>
    </row>
    <row r="157" spans="2:4">
      <c r="B157" s="120">
        <v>0.26294379334280843</v>
      </c>
      <c r="C157" s="120">
        <v>-1.5811238141572037E-4</v>
      </c>
      <c r="D157" s="188">
        <v>2</v>
      </c>
    </row>
    <row r="158" spans="2:4">
      <c r="B158" s="120">
        <v>0.26440562296004877</v>
      </c>
      <c r="C158" s="120">
        <v>3.4758929623953883E-2</v>
      </c>
      <c r="D158" s="188">
        <v>2</v>
      </c>
    </row>
    <row r="159" spans="2:4">
      <c r="B159" s="120">
        <v>0.26441210697283984</v>
      </c>
      <c r="C159" s="120">
        <v>2.4964131994261063E-2</v>
      </c>
      <c r="D159" s="188">
        <v>2</v>
      </c>
    </row>
    <row r="160" spans="2:4">
      <c r="B160" s="120">
        <v>0.26807754667638961</v>
      </c>
      <c r="C160" s="120">
        <v>3.2586898395721819E-2</v>
      </c>
      <c r="D160" s="188">
        <v>2</v>
      </c>
    </row>
    <row r="161" spans="2:4">
      <c r="B161" s="120">
        <v>0.26845679870006345</v>
      </c>
      <c r="C161" s="120">
        <v>1.7697794539641043E-2</v>
      </c>
      <c r="D161" s="188">
        <v>2</v>
      </c>
    </row>
    <row r="162" spans="2:4">
      <c r="B162" s="120">
        <v>0.2734244189754732</v>
      </c>
      <c r="C162" s="120">
        <v>1.4780600461893778E-2</v>
      </c>
      <c r="D162" s="188">
        <v>2</v>
      </c>
    </row>
    <row r="163" spans="2:4">
      <c r="B163" s="120">
        <v>0.28404476646242982</v>
      </c>
      <c r="C163" s="120">
        <v>2.4754464285714262E-2</v>
      </c>
      <c r="D163" s="188">
        <v>2</v>
      </c>
    </row>
    <row r="164" spans="2:4">
      <c r="B164" s="120">
        <v>0.28808453271035805</v>
      </c>
      <c r="C164" s="120">
        <v>2.454928390901423E-2</v>
      </c>
      <c r="D164" s="188">
        <v>2</v>
      </c>
    </row>
    <row r="165" spans="2:4">
      <c r="B165" s="120">
        <v>0.30502757706923989</v>
      </c>
      <c r="C165" s="120">
        <v>1.489873671546027E-2</v>
      </c>
      <c r="D165" s="188">
        <v>2</v>
      </c>
    </row>
    <row r="166" spans="2:4">
      <c r="B166" s="120">
        <v>0.30516309633930938</v>
      </c>
      <c r="C166" s="120">
        <v>2.9848812095032429E-2</v>
      </c>
      <c r="D166" s="188">
        <v>2</v>
      </c>
    </row>
    <row r="167" spans="2:4">
      <c r="B167" s="120">
        <v>0.30532134197850824</v>
      </c>
      <c r="C167" s="120">
        <v>4.1211592647256046E-2</v>
      </c>
      <c r="D167" s="188">
        <v>2</v>
      </c>
    </row>
    <row r="168" spans="2:4">
      <c r="B168" s="120">
        <v>0.30740833049019906</v>
      </c>
      <c r="C168" s="120">
        <v>1.4931874022783065E-2</v>
      </c>
      <c r="D168" s="188">
        <v>2</v>
      </c>
    </row>
    <row r="169" spans="2:4">
      <c r="B169" s="120">
        <v>0.32590167031680128</v>
      </c>
      <c r="C169" s="120">
        <v>3.8698023786103874E-2</v>
      </c>
      <c r="D169" s="188">
        <v>2</v>
      </c>
    </row>
    <row r="170" spans="2:4">
      <c r="B170" s="120">
        <v>0.32763865584181479</v>
      </c>
      <c r="C170" s="120">
        <v>-8.1784154709918511E-3</v>
      </c>
      <c r="D170" s="188">
        <v>2</v>
      </c>
    </row>
    <row r="171" spans="2:4">
      <c r="B171" s="120">
        <v>0.32996224133843649</v>
      </c>
      <c r="C171" s="120">
        <v>2.8036150464093801E-2</v>
      </c>
      <c r="D171" s="188">
        <v>2</v>
      </c>
    </row>
    <row r="172" spans="2:4">
      <c r="B172" s="120">
        <v>0.33289889404326156</v>
      </c>
      <c r="C172" s="120">
        <v>1.2188099808061459E-2</v>
      </c>
      <c r="D172" s="188">
        <v>2</v>
      </c>
    </row>
    <row r="173" spans="2:4">
      <c r="B173" s="120">
        <v>0.33582237891886096</v>
      </c>
      <c r="C173" s="120">
        <v>2.5853254437869788E-2</v>
      </c>
      <c r="D173" s="188">
        <v>2</v>
      </c>
    </row>
    <row r="174" spans="2:4">
      <c r="B174" s="120">
        <v>0.33815475651945659</v>
      </c>
      <c r="C174" s="120">
        <v>1.3194064255870996E-2</v>
      </c>
      <c r="D174" s="188">
        <v>2</v>
      </c>
    </row>
    <row r="175" spans="2:4">
      <c r="B175" s="120">
        <v>0.34015326549577674</v>
      </c>
      <c r="C175" s="120">
        <v>2.7226027397260211E-2</v>
      </c>
      <c r="D175" s="188">
        <v>2</v>
      </c>
    </row>
    <row r="176" spans="2:4">
      <c r="B176" s="120">
        <v>0.34540832254806414</v>
      </c>
      <c r="C176" s="120">
        <v>3.1415260639637399E-2</v>
      </c>
      <c r="D176" s="188">
        <v>2</v>
      </c>
    </row>
    <row r="177" spans="2:4">
      <c r="B177" s="120">
        <v>0.34888121426131435</v>
      </c>
      <c r="C177" s="120">
        <v>3.4524676629410944E-2</v>
      </c>
      <c r="D177" s="188">
        <v>2</v>
      </c>
    </row>
    <row r="178" spans="2:4">
      <c r="B178" s="120">
        <v>0.35913090446554863</v>
      </c>
      <c r="C178" s="120">
        <v>2.4758064516129163E-2</v>
      </c>
      <c r="D178" s="188">
        <v>2</v>
      </c>
    </row>
    <row r="179" spans="2:4">
      <c r="B179" s="120">
        <v>0.36170983410544755</v>
      </c>
      <c r="C179" s="120">
        <v>4.0485829959413522E-5</v>
      </c>
      <c r="D179" s="188">
        <v>2</v>
      </c>
    </row>
    <row r="180" spans="2:4">
      <c r="B180" s="120">
        <v>0.37039064011430051</v>
      </c>
      <c r="C180" s="120">
        <v>2.3059360730593559E-2</v>
      </c>
      <c r="D180" s="188">
        <v>2</v>
      </c>
    </row>
    <row r="181" spans="2:4">
      <c r="B181" s="120">
        <v>0.37899732184101542</v>
      </c>
      <c r="C181" s="120">
        <v>3.2359141184124862E-2</v>
      </c>
      <c r="D181" s="188">
        <v>2</v>
      </c>
    </row>
    <row r="182" spans="2:4">
      <c r="B182" s="120">
        <v>0.41081523420727728</v>
      </c>
      <c r="C182" s="120">
        <v>2.1552543984783679E-2</v>
      </c>
      <c r="D182" s="188">
        <v>2</v>
      </c>
    </row>
    <row r="183" spans="2:4">
      <c r="B183" s="120">
        <v>0.41099191881267638</v>
      </c>
      <c r="C183" s="120">
        <v>2.9988260154965918E-2</v>
      </c>
      <c r="D183" s="188">
        <v>2</v>
      </c>
    </row>
    <row r="184" spans="2:4">
      <c r="B184" s="120">
        <v>0.41109907398281903</v>
      </c>
      <c r="C184" s="120">
        <v>-1.6156156156156287E-3</v>
      </c>
      <c r="D184" s="188">
        <v>2</v>
      </c>
    </row>
    <row r="185" spans="2:4">
      <c r="B185" s="120">
        <v>0.4156749727384183</v>
      </c>
      <c r="C185" s="120">
        <v>-3.8345353109267011E-3</v>
      </c>
      <c r="D185" s="188">
        <v>2</v>
      </c>
    </row>
    <row r="186" spans="2:4">
      <c r="B186" s="120">
        <v>0.41929429801905571</v>
      </c>
      <c r="C186" s="120">
        <v>2.5599464166108588E-2</v>
      </c>
      <c r="D186" s="188">
        <v>2</v>
      </c>
    </row>
    <row r="187" spans="2:4">
      <c r="B187" s="120">
        <v>0.42879891723356445</v>
      </c>
      <c r="C187" s="120">
        <v>2.7084157576442669E-2</v>
      </c>
      <c r="D187" s="188">
        <v>2</v>
      </c>
    </row>
    <row r="188" spans="2:4">
      <c r="B188" s="120">
        <v>0.43950684324954986</v>
      </c>
      <c r="C188" s="120">
        <v>2.4619289340101602E-2</v>
      </c>
      <c r="D188" s="188">
        <v>2</v>
      </c>
    </row>
    <row r="189" spans="2:4">
      <c r="B189" s="120">
        <v>0.44166403637369411</v>
      </c>
      <c r="C189" s="120">
        <v>2.8269317668323524E-2</v>
      </c>
      <c r="D189" s="188">
        <v>2</v>
      </c>
    </row>
    <row r="190" spans="2:4">
      <c r="B190" s="120">
        <v>0.4449858504232963</v>
      </c>
      <c r="C190" s="120">
        <v>1.2096851145038112E-2</v>
      </c>
      <c r="D190" s="188">
        <v>2</v>
      </c>
    </row>
    <row r="191" spans="2:4">
      <c r="B191" s="120">
        <v>0.4455003691581878</v>
      </c>
      <c r="C191" s="120">
        <v>2.8728159924445107E-2</v>
      </c>
      <c r="D191" s="188">
        <v>2</v>
      </c>
    </row>
    <row r="192" spans="2:4">
      <c r="B192" s="120">
        <v>0.46254892827320265</v>
      </c>
      <c r="C192" s="120">
        <v>1.0542231491136533E-2</v>
      </c>
      <c r="D192" s="188">
        <v>2</v>
      </c>
    </row>
    <row r="193" spans="2:4">
      <c r="B193" s="120">
        <v>0.47304421927751428</v>
      </c>
      <c r="C193" s="120">
        <v>2.9479702687249754E-2</v>
      </c>
      <c r="D193" s="188">
        <v>2</v>
      </c>
    </row>
    <row r="194" spans="2:4">
      <c r="B194" s="120">
        <v>0.49293336870892163</v>
      </c>
      <c r="C194" s="120">
        <v>2.9396807050494855E-2</v>
      </c>
      <c r="D194" s="188">
        <v>2</v>
      </c>
    </row>
    <row r="195" spans="2:4">
      <c r="B195" s="120">
        <v>0.50192960626983019</v>
      </c>
      <c r="C195" s="120">
        <v>1.68357867657567E-2</v>
      </c>
      <c r="D195" s="188">
        <v>2</v>
      </c>
    </row>
    <row r="196" spans="2:4">
      <c r="B196" s="120">
        <v>0.50284994312770914</v>
      </c>
      <c r="C196" s="120">
        <v>3.1080068143100492E-2</v>
      </c>
      <c r="D196" s="188">
        <v>2</v>
      </c>
    </row>
    <row r="197" spans="2:4">
      <c r="B197" s="120">
        <v>0.50323581905344517</v>
      </c>
      <c r="C197" s="120">
        <v>1.4670981661272897E-2</v>
      </c>
      <c r="D197" s="188">
        <v>2</v>
      </c>
    </row>
    <row r="198" spans="2:4">
      <c r="B198" s="120">
        <v>0.50607727247822576</v>
      </c>
      <c r="C198" s="120">
        <v>2.1680956678700403E-2</v>
      </c>
      <c r="D198" s="188">
        <v>2</v>
      </c>
    </row>
    <row r="199" spans="2:4">
      <c r="B199" s="120">
        <v>0.51140595518657017</v>
      </c>
      <c r="C199" s="120">
        <v>3.2769057453999384E-2</v>
      </c>
      <c r="D199" s="188">
        <v>2</v>
      </c>
    </row>
    <row r="200" spans="2:4">
      <c r="B200" s="120">
        <v>0.51955248912787511</v>
      </c>
      <c r="C200" s="120">
        <v>3.2488972062558519E-2</v>
      </c>
      <c r="D200" s="188">
        <v>2</v>
      </c>
    </row>
    <row r="201" spans="2:4">
      <c r="B201" s="120">
        <v>0.52943582066940176</v>
      </c>
      <c r="C201" s="120">
        <v>1.6581019024710208E-2</v>
      </c>
      <c r="D201" s="188">
        <v>2</v>
      </c>
    </row>
    <row r="202" spans="2:4">
      <c r="B202" s="120">
        <v>0.53164576408247055</v>
      </c>
      <c r="C202" s="120">
        <v>1.0442981675858443E-2</v>
      </c>
      <c r="D202" s="188">
        <v>2</v>
      </c>
    </row>
    <row r="203" spans="2:4">
      <c r="B203" s="120">
        <v>0.54065805102784714</v>
      </c>
      <c r="C203" s="120">
        <v>2.1535866876545962E-2</v>
      </c>
      <c r="D203" s="188">
        <v>2</v>
      </c>
    </row>
    <row r="204" spans="2:4">
      <c r="B204" s="120">
        <v>0.5492258424882045</v>
      </c>
      <c r="C204" s="120">
        <v>3.6572528883183741E-2</v>
      </c>
      <c r="D204" s="188">
        <v>2</v>
      </c>
    </row>
    <row r="205" spans="2:4">
      <c r="B205" s="120">
        <v>0.55105934673564405</v>
      </c>
      <c r="C205" s="120">
        <v>2.3745240567670578E-2</v>
      </c>
      <c r="D205" s="188">
        <v>2</v>
      </c>
    </row>
    <row r="206" spans="2:4">
      <c r="B206" s="120">
        <v>0.5637763531477078</v>
      </c>
      <c r="C206" s="120">
        <v>1.519643893942324E-2</v>
      </c>
      <c r="D206" s="188">
        <v>2</v>
      </c>
    </row>
    <row r="207" spans="2:4">
      <c r="B207" s="120">
        <v>0.56402801882572728</v>
      </c>
      <c r="C207" s="120">
        <v>3.3521444695259639E-2</v>
      </c>
      <c r="D207" s="188">
        <v>2</v>
      </c>
    </row>
    <row r="208" spans="2:4">
      <c r="B208" s="120">
        <v>0.56639533495091543</v>
      </c>
      <c r="C208" s="120">
        <v>7.1013621794870918E-3</v>
      </c>
      <c r="D208" s="188">
        <v>2</v>
      </c>
    </row>
    <row r="209" spans="2:4">
      <c r="B209" s="120">
        <v>0.58214936881011459</v>
      </c>
      <c r="C209" s="120">
        <v>2.9265998457979947E-2</v>
      </c>
      <c r="D209" s="188">
        <v>2</v>
      </c>
    </row>
    <row r="210" spans="2:4">
      <c r="B210" s="120">
        <v>0.59308160570437018</v>
      </c>
      <c r="C210" s="120">
        <v>1.6333403494001253E-2</v>
      </c>
      <c r="D210" s="188">
        <v>2</v>
      </c>
    </row>
    <row r="211" spans="2:4">
      <c r="B211" s="120">
        <v>0.61291437132240723</v>
      </c>
      <c r="C211" s="120">
        <v>2.3360310780187632E-2</v>
      </c>
      <c r="D211" s="188">
        <v>2</v>
      </c>
    </row>
    <row r="212" spans="2:4">
      <c r="B212" s="120">
        <v>0.63624041711281776</v>
      </c>
      <c r="C212" s="120">
        <v>3.1398859443139804E-2</v>
      </c>
      <c r="D212" s="188">
        <v>2</v>
      </c>
    </row>
    <row r="213" spans="2:4">
      <c r="B213" s="120">
        <v>0.64067757437378214</v>
      </c>
      <c r="C213" s="120">
        <v>2.3777592669721015E-2</v>
      </c>
      <c r="D213" s="188">
        <v>2</v>
      </c>
    </row>
    <row r="214" spans="2:4">
      <c r="B214" s="120">
        <v>0.65333271785623115</v>
      </c>
      <c r="C214" s="120">
        <v>1.9002059967955898E-2</v>
      </c>
      <c r="D214" s="188">
        <v>2</v>
      </c>
    </row>
    <row r="215" spans="2:4">
      <c r="B215" s="120">
        <v>0.66574626350423505</v>
      </c>
      <c r="C215" s="120">
        <v>1.1267217630853921E-2</v>
      </c>
      <c r="D215" s="188">
        <v>2</v>
      </c>
    </row>
    <row r="216" spans="2:4">
      <c r="B216" s="120">
        <v>0.67103151901738267</v>
      </c>
      <c r="C216" s="120">
        <v>3.3514119543129439E-2</v>
      </c>
      <c r="D216" s="188">
        <v>2</v>
      </c>
    </row>
    <row r="217" spans="2:4">
      <c r="B217" s="120">
        <v>0.71903591980253356</v>
      </c>
      <c r="C217" s="120">
        <v>2.6717862402693138E-2</v>
      </c>
      <c r="D217" s="188">
        <v>2</v>
      </c>
    </row>
    <row r="218" spans="2:4">
      <c r="B218" s="120">
        <v>0.74831251420108147</v>
      </c>
      <c r="C218" s="120">
        <v>1.0143707657565226E-2</v>
      </c>
      <c r="D218" s="188">
        <v>2</v>
      </c>
    </row>
    <row r="219" spans="2:4">
      <c r="B219" s="120">
        <v>0.75066063407507111</v>
      </c>
      <c r="C219" s="120">
        <v>2.4634078983706065E-2</v>
      </c>
      <c r="D219" s="188">
        <v>2</v>
      </c>
    </row>
    <row r="220" spans="2:4">
      <c r="B220" s="120">
        <v>0.7519774800153084</v>
      </c>
      <c r="C220" s="120">
        <v>2.9975874547647718E-2</v>
      </c>
      <c r="D220" s="188">
        <v>2</v>
      </c>
    </row>
    <row r="221" spans="2:4">
      <c r="B221" s="120">
        <v>0.75476163998461909</v>
      </c>
      <c r="C221" s="120">
        <v>3.952867109069258E-2</v>
      </c>
      <c r="D221" s="188">
        <v>2</v>
      </c>
    </row>
    <row r="222" spans="2:4">
      <c r="B222" s="120">
        <v>0.76515486172203506</v>
      </c>
      <c r="C222" s="120">
        <v>2.5274240670304815E-2</v>
      </c>
      <c r="D222" s="188">
        <v>2</v>
      </c>
    </row>
    <row r="223" spans="2:4">
      <c r="B223" s="120">
        <v>0.76638360266105843</v>
      </c>
      <c r="C223" s="120">
        <v>1.4739321097937408E-2</v>
      </c>
      <c r="D223" s="188">
        <v>2</v>
      </c>
    </row>
    <row r="224" spans="2:4">
      <c r="B224" s="120">
        <v>0.77289427672786282</v>
      </c>
      <c r="C224" s="120">
        <v>3.1557013654903265E-2</v>
      </c>
      <c r="D224" s="188">
        <v>2</v>
      </c>
    </row>
    <row r="225" spans="2:4">
      <c r="B225" s="120">
        <v>0.7872217681680197</v>
      </c>
      <c r="C225" s="120">
        <v>3.4517572944297026E-2</v>
      </c>
      <c r="D225" s="188">
        <v>2</v>
      </c>
    </row>
    <row r="226" spans="2:4">
      <c r="B226" s="120">
        <v>0.80452175805216253</v>
      </c>
      <c r="C226" s="120">
        <v>1.9099074578116326E-2</v>
      </c>
      <c r="D226" s="188">
        <v>2</v>
      </c>
    </row>
    <row r="227" spans="2:4">
      <c r="B227" s="120">
        <v>0.83076016747847881</v>
      </c>
      <c r="C227" s="120">
        <v>3.3089468779123887E-2</v>
      </c>
      <c r="D227" s="188">
        <v>2</v>
      </c>
    </row>
    <row r="228" spans="2:4">
      <c r="B228" s="120">
        <v>0.84143090612789107</v>
      </c>
      <c r="C228" s="120">
        <v>2.489286009762548E-2</v>
      </c>
      <c r="D228" s="188">
        <v>2</v>
      </c>
    </row>
    <row r="229" spans="2:4">
      <c r="B229" s="120">
        <v>0.8738219090308853</v>
      </c>
      <c r="C229" s="120">
        <v>2.7084736978491897E-2</v>
      </c>
      <c r="D229" s="188">
        <v>2</v>
      </c>
    </row>
    <row r="230" spans="2:4">
      <c r="B230" s="120">
        <v>0.89318754417215274</v>
      </c>
      <c r="C230" s="120">
        <v>1.9920206524290052E-2</v>
      </c>
      <c r="D230" s="188">
        <v>2</v>
      </c>
    </row>
    <row r="231" spans="2:4">
      <c r="B231" s="120">
        <v>0.8934747612054571</v>
      </c>
      <c r="C231" s="120">
        <v>1.3306666666666578E-2</v>
      </c>
      <c r="D231" s="188">
        <v>2</v>
      </c>
    </row>
    <row r="232" spans="2:4">
      <c r="B232" s="120">
        <v>0.90053714656383388</v>
      </c>
      <c r="C232" s="120">
        <v>2.3986125933831426E-2</v>
      </c>
      <c r="D232" s="188">
        <v>2</v>
      </c>
    </row>
    <row r="233" spans="2:4">
      <c r="B233" s="120">
        <v>0.96126018435893612</v>
      </c>
      <c r="C233" s="120">
        <v>2.385644104803486E-2</v>
      </c>
      <c r="D233" s="188">
        <v>2</v>
      </c>
    </row>
    <row r="234" spans="2:4">
      <c r="B234" s="120">
        <v>0.96677910170009329</v>
      </c>
      <c r="C234" s="120">
        <v>2.0062025120173743E-2</v>
      </c>
      <c r="D234" s="188">
        <v>2</v>
      </c>
    </row>
    <row r="235" spans="2:4">
      <c r="B235" s="120">
        <v>1.0038469958474929</v>
      </c>
      <c r="C235" s="120">
        <v>4.1556299922700379E-2</v>
      </c>
      <c r="D235" s="188">
        <v>2</v>
      </c>
    </row>
    <row r="236" spans="2:4">
      <c r="B236" s="120">
        <v>1.0999269496912329</v>
      </c>
      <c r="C236" s="120">
        <v>3.1901060070671283E-2</v>
      </c>
      <c r="D236" s="188">
        <v>2</v>
      </c>
    </row>
    <row r="237" spans="2:4">
      <c r="B237" s="120">
        <v>1.1248950277291845</v>
      </c>
      <c r="C237" s="120">
        <v>1.373191165270371E-2</v>
      </c>
      <c r="D237" s="188">
        <v>2</v>
      </c>
    </row>
    <row r="238" spans="2:4">
      <c r="B238" s="120">
        <v>1.2565515270123029</v>
      </c>
      <c r="C238" s="120">
        <v>3.0871125611745542E-2</v>
      </c>
      <c r="D238" s="188">
        <v>2</v>
      </c>
    </row>
    <row r="239" spans="2:4">
      <c r="B239" s="120">
        <v>1.4234495492896186</v>
      </c>
      <c r="C239" s="120">
        <v>1.9288451012589025E-2</v>
      </c>
      <c r="D239" s="188">
        <v>2</v>
      </c>
    </row>
    <row r="240" spans="2:4">
      <c r="B240" s="120">
        <v>-0.22125467875296106</v>
      </c>
      <c r="C240" s="120">
        <v>3.4595744680851137E-2</v>
      </c>
      <c r="D240" s="188">
        <v>3</v>
      </c>
    </row>
    <row r="241" spans="2:4">
      <c r="B241" s="120">
        <v>-0.2024285325513269</v>
      </c>
      <c r="C241" s="120">
        <v>1.2057134442644779E-2</v>
      </c>
      <c r="D241" s="188">
        <v>3</v>
      </c>
    </row>
    <row r="242" spans="2:4">
      <c r="B242" s="120">
        <v>-0.13536979832800397</v>
      </c>
      <c r="C242" s="120">
        <v>3.1276670164393172E-2</v>
      </c>
      <c r="D242" s="188">
        <v>3</v>
      </c>
    </row>
    <row r="243" spans="2:4">
      <c r="B243" s="120">
        <v>-0.12700168479886945</v>
      </c>
      <c r="C243" s="120">
        <v>7.8797606887495153E-3</v>
      </c>
      <c r="D243" s="188">
        <v>3</v>
      </c>
    </row>
    <row r="244" spans="2:4">
      <c r="B244" s="120">
        <v>-0.12448017669435205</v>
      </c>
      <c r="C244" s="120">
        <v>-1.3352011655272777E-2</v>
      </c>
      <c r="D244" s="188">
        <v>3</v>
      </c>
    </row>
    <row r="245" spans="2:4">
      <c r="B245" s="120">
        <v>-0.11457622910522459</v>
      </c>
      <c r="C245" s="120">
        <v>1.0563629918468598E-2</v>
      </c>
      <c r="D245" s="188">
        <v>3</v>
      </c>
    </row>
    <row r="246" spans="2:4">
      <c r="B246" s="120">
        <v>-0.10148569274220128</v>
      </c>
      <c r="C246" s="120">
        <v>2.716141787883064E-2</v>
      </c>
      <c r="D246" s="188">
        <v>3</v>
      </c>
    </row>
    <row r="247" spans="2:4">
      <c r="B247" s="120">
        <v>-9.706501745231208E-2</v>
      </c>
      <c r="C247" s="120">
        <v>2.3515429524603837E-2</v>
      </c>
      <c r="D247" s="188">
        <v>3</v>
      </c>
    </row>
    <row r="248" spans="2:4">
      <c r="B248" s="120">
        <v>-9.4808798010351081E-2</v>
      </c>
      <c r="C248" s="120">
        <v>7.9970919665575124E-3</v>
      </c>
      <c r="D248" s="188">
        <v>3</v>
      </c>
    </row>
    <row r="249" spans="2:4">
      <c r="B249" s="120">
        <v>-9.0707758010917919E-2</v>
      </c>
      <c r="C249" s="120">
        <v>2.5484960098219878E-2</v>
      </c>
      <c r="D249" s="188">
        <v>3</v>
      </c>
    </row>
    <row r="250" spans="2:4">
      <c r="B250" s="120">
        <v>-8.7970274575593796E-2</v>
      </c>
      <c r="C250" s="120">
        <v>1.958389082151446E-2</v>
      </c>
      <c r="D250" s="188">
        <v>3</v>
      </c>
    </row>
    <row r="251" spans="2:4">
      <c r="B251" s="120">
        <v>-8.3332015661229081E-2</v>
      </c>
      <c r="C251" s="120">
        <v>-5.9401431359792367E-3</v>
      </c>
      <c r="D251" s="188">
        <v>3</v>
      </c>
    </row>
    <row r="252" spans="2:4">
      <c r="B252" s="120">
        <v>-6.8442844911170711E-2</v>
      </c>
      <c r="C252" s="120">
        <v>1.9076956333765605E-2</v>
      </c>
      <c r="D252" s="188">
        <v>3</v>
      </c>
    </row>
    <row r="253" spans="2:4">
      <c r="B253" s="120">
        <v>-5.9275380910636943E-2</v>
      </c>
      <c r="C253" s="120">
        <v>2.9434389140271522E-2</v>
      </c>
      <c r="D253" s="188">
        <v>3</v>
      </c>
    </row>
    <row r="254" spans="2:4">
      <c r="B254" s="120">
        <v>-4.2871866577171784E-2</v>
      </c>
      <c r="C254" s="120">
        <v>3.2404032570763963E-2</v>
      </c>
      <c r="D254" s="188">
        <v>3</v>
      </c>
    </row>
    <row r="255" spans="2:4">
      <c r="B255" s="120">
        <v>-3.1231384924375251E-2</v>
      </c>
      <c r="C255" s="120">
        <v>3.9768041237113305E-2</v>
      </c>
      <c r="D255" s="188">
        <v>3</v>
      </c>
    </row>
    <row r="256" spans="2:4">
      <c r="B256" s="120">
        <v>-2.2120302794419192E-2</v>
      </c>
      <c r="C256" s="120">
        <v>2.125059818152808E-2</v>
      </c>
      <c r="D256" s="188">
        <v>3</v>
      </c>
    </row>
    <row r="257" spans="2:4">
      <c r="B257" s="120">
        <v>-1.6430570980034559E-2</v>
      </c>
      <c r="C257" s="120">
        <v>2.8573067546249664E-2</v>
      </c>
      <c r="D257" s="188">
        <v>3</v>
      </c>
    </row>
    <row r="258" spans="2:4">
      <c r="B258" s="120">
        <v>-1.4342625961556875E-2</v>
      </c>
      <c r="C258" s="120">
        <v>2.3788214443952294E-2</v>
      </c>
      <c r="D258" s="188">
        <v>3</v>
      </c>
    </row>
    <row r="259" spans="2:4">
      <c r="B259" s="120">
        <v>-1.1261967986416948E-2</v>
      </c>
      <c r="C259" s="120">
        <v>2.0808080808080831E-2</v>
      </c>
      <c r="D259" s="188">
        <v>3</v>
      </c>
    </row>
    <row r="260" spans="2:4">
      <c r="B260" s="120">
        <v>-1.0794022681713944E-2</v>
      </c>
      <c r="C260" s="120">
        <v>2.1396103896103913E-2</v>
      </c>
      <c r="D260" s="188">
        <v>3</v>
      </c>
    </row>
    <row r="261" spans="2:4">
      <c r="B261" s="120">
        <v>-1.0419060290887086E-2</v>
      </c>
      <c r="C261" s="120">
        <v>1.8035202619729906E-2</v>
      </c>
      <c r="D261" s="188">
        <v>3</v>
      </c>
    </row>
    <row r="262" spans="2:4">
      <c r="B262" s="120">
        <v>-5.163150529564166E-3</v>
      </c>
      <c r="C262" s="120">
        <v>1.5693591946967844E-2</v>
      </c>
      <c r="D262" s="188">
        <v>3</v>
      </c>
    </row>
    <row r="263" spans="2:4">
      <c r="B263" s="120">
        <v>-2.0706216652535115E-3</v>
      </c>
      <c r="C263" s="120">
        <v>1.513671274961581E-2</v>
      </c>
      <c r="D263" s="188">
        <v>3</v>
      </c>
    </row>
    <row r="264" spans="2:4">
      <c r="B264" s="120">
        <v>-6.8872735038762059E-4</v>
      </c>
      <c r="C264" s="120">
        <v>2.571145965804722E-2</v>
      </c>
      <c r="D264" s="188">
        <v>3</v>
      </c>
    </row>
    <row r="265" spans="2:4">
      <c r="B265" s="120">
        <v>1.0225048903785866E-2</v>
      </c>
      <c r="C265" s="120">
        <v>2.2360406091370466E-2</v>
      </c>
      <c r="D265" s="188">
        <v>3</v>
      </c>
    </row>
    <row r="266" spans="2:4">
      <c r="B266" s="120">
        <v>2.2705420265306669E-2</v>
      </c>
      <c r="C266" s="120">
        <v>1.2753552180303718E-2</v>
      </c>
      <c r="D266" s="188">
        <v>3</v>
      </c>
    </row>
    <row r="267" spans="2:4">
      <c r="B267" s="120">
        <v>3.8371893361811543E-2</v>
      </c>
      <c r="C267" s="120">
        <v>3.1964492473948392E-2</v>
      </c>
      <c r="D267" s="188">
        <v>3</v>
      </c>
    </row>
    <row r="268" spans="2:4">
      <c r="B268" s="120">
        <v>4.2128475043278546E-2</v>
      </c>
      <c r="C268" s="120">
        <v>1.025355359200919E-2</v>
      </c>
      <c r="D268" s="188">
        <v>3</v>
      </c>
    </row>
    <row r="269" spans="2:4">
      <c r="B269" s="120">
        <v>4.2941592223903868E-2</v>
      </c>
      <c r="C269" s="120">
        <v>2.4018892630003785E-2</v>
      </c>
      <c r="D269" s="188">
        <v>3</v>
      </c>
    </row>
    <row r="270" spans="2:4">
      <c r="B270" s="120">
        <v>4.3949017746926992E-2</v>
      </c>
      <c r="C270" s="120">
        <v>2.5499001996007964E-2</v>
      </c>
      <c r="D270" s="188">
        <v>3</v>
      </c>
    </row>
    <row r="271" spans="2:4">
      <c r="B271" s="120">
        <v>4.4490986258582339E-2</v>
      </c>
      <c r="C271" s="120">
        <v>1.7811147186147291E-2</v>
      </c>
      <c r="D271" s="188">
        <v>3</v>
      </c>
    </row>
    <row r="272" spans="2:4">
      <c r="B272" s="120">
        <v>4.7499454825762011E-2</v>
      </c>
      <c r="C272" s="120">
        <v>2.530985915492967E-2</v>
      </c>
      <c r="D272" s="188">
        <v>3</v>
      </c>
    </row>
    <row r="273" spans="2:4">
      <c r="B273" s="120">
        <v>5.0413528585420468E-2</v>
      </c>
      <c r="C273" s="120">
        <v>2.9988826815642522E-2</v>
      </c>
      <c r="D273" s="188">
        <v>3</v>
      </c>
    </row>
    <row r="274" spans="2:4">
      <c r="B274" s="120">
        <v>5.088529556537006E-2</v>
      </c>
      <c r="C274" s="120">
        <v>2.6645923425798967E-2</v>
      </c>
      <c r="D274" s="188">
        <v>3</v>
      </c>
    </row>
    <row r="275" spans="2:4">
      <c r="B275" s="120">
        <v>6.0910826711594347E-2</v>
      </c>
      <c r="C275" s="120">
        <v>2.4332344213649826E-2</v>
      </c>
      <c r="D275" s="188">
        <v>3</v>
      </c>
    </row>
    <row r="276" spans="2:4">
      <c r="B276" s="120">
        <v>6.5013953435032856E-2</v>
      </c>
      <c r="C276" s="120">
        <v>9.4641614474599844E-3</v>
      </c>
      <c r="D276" s="188">
        <v>3</v>
      </c>
    </row>
    <row r="277" spans="2:4">
      <c r="B277" s="120">
        <v>6.7037244658689335E-2</v>
      </c>
      <c r="C277" s="120">
        <v>1.4868503837926372E-2</v>
      </c>
      <c r="D277" s="188">
        <v>3</v>
      </c>
    </row>
    <row r="278" spans="2:4">
      <c r="B278" s="120">
        <v>6.9370759227308579E-2</v>
      </c>
      <c r="C278" s="120">
        <v>3.0578054690204137E-2</v>
      </c>
      <c r="D278" s="188">
        <v>3</v>
      </c>
    </row>
    <row r="279" spans="2:4">
      <c r="B279" s="120">
        <v>7.4254774028312487E-2</v>
      </c>
      <c r="C279" s="120">
        <v>1.833093783686679E-2</v>
      </c>
      <c r="D279" s="188">
        <v>3</v>
      </c>
    </row>
    <row r="280" spans="2:4">
      <c r="B280" s="120">
        <v>7.8658186926207838E-2</v>
      </c>
      <c r="C280" s="120">
        <v>5.4903982471967705E-3</v>
      </c>
      <c r="D280" s="188">
        <v>3</v>
      </c>
    </row>
    <row r="281" spans="2:4">
      <c r="B281" s="120">
        <v>8.3101707948448178E-2</v>
      </c>
      <c r="C281" s="120">
        <v>1.8473903552292059E-2</v>
      </c>
      <c r="D281" s="188">
        <v>3</v>
      </c>
    </row>
    <row r="282" spans="2:4">
      <c r="B282" s="120">
        <v>8.3914031246357559E-2</v>
      </c>
      <c r="C282" s="120">
        <v>2.964177292046144E-2</v>
      </c>
      <c r="D282" s="188">
        <v>3</v>
      </c>
    </row>
    <row r="283" spans="2:4">
      <c r="B283" s="120">
        <v>8.478559027217461E-2</v>
      </c>
      <c r="C283" s="120">
        <v>5.3836709637815616E-3</v>
      </c>
      <c r="D283" s="188">
        <v>3</v>
      </c>
    </row>
    <row r="284" spans="2:4">
      <c r="B284" s="120">
        <v>8.9504499936292961E-2</v>
      </c>
      <c r="C284" s="120">
        <v>2.4286107101120447E-2</v>
      </c>
      <c r="D284" s="188">
        <v>3</v>
      </c>
    </row>
    <row r="285" spans="2:4">
      <c r="B285" s="120">
        <v>9.7200399168622928E-2</v>
      </c>
      <c r="C285" s="120">
        <v>2.122853368560107E-2</v>
      </c>
      <c r="D285" s="188">
        <v>3</v>
      </c>
    </row>
    <row r="286" spans="2:4">
      <c r="B286" s="120">
        <v>0.10499937395480642</v>
      </c>
      <c r="C286" s="120">
        <v>2.3479080286468168E-2</v>
      </c>
      <c r="D286" s="188">
        <v>3</v>
      </c>
    </row>
    <row r="287" spans="2:4">
      <c r="B287" s="120">
        <v>0.10675570450427298</v>
      </c>
      <c r="C287" s="120">
        <v>2.1179602129448138E-2</v>
      </c>
      <c r="D287" s="188">
        <v>3</v>
      </c>
    </row>
    <row r="288" spans="2:4">
      <c r="B288" s="120">
        <v>0.10760685874445772</v>
      </c>
      <c r="C288" s="120">
        <v>2.7629233511586415E-2</v>
      </c>
      <c r="D288" s="188">
        <v>3</v>
      </c>
    </row>
    <row r="289" spans="2:4">
      <c r="B289" s="120">
        <v>0.11421274377199273</v>
      </c>
      <c r="C289" s="120">
        <v>1.4886057338887593E-2</v>
      </c>
      <c r="D289" s="188">
        <v>3</v>
      </c>
    </row>
    <row r="290" spans="2:4">
      <c r="B290" s="120">
        <v>0.1153284920679611</v>
      </c>
      <c r="C290" s="120">
        <v>8.8674275680420411E-3</v>
      </c>
      <c r="D290" s="188">
        <v>3</v>
      </c>
    </row>
    <row r="291" spans="2:4">
      <c r="B291" s="120">
        <v>0.1175768766177262</v>
      </c>
      <c r="C291" s="120">
        <v>3.1388539306988816E-2</v>
      </c>
      <c r="D291" s="188">
        <v>3</v>
      </c>
    </row>
    <row r="292" spans="2:4">
      <c r="B292" s="120">
        <v>0.12201088516424131</v>
      </c>
      <c r="C292" s="120">
        <v>3.0684931506849145E-2</v>
      </c>
      <c r="D292" s="188">
        <v>3</v>
      </c>
    </row>
    <row r="293" spans="2:4">
      <c r="B293" s="120">
        <v>0.12273554731067686</v>
      </c>
      <c r="C293" s="120">
        <v>2.2771672771672691E-2</v>
      </c>
      <c r="D293" s="188">
        <v>3</v>
      </c>
    </row>
    <row r="294" spans="2:4">
      <c r="B294" s="120">
        <v>0.1238721009074336</v>
      </c>
      <c r="C294" s="120">
        <v>2.6891314665401067E-2</v>
      </c>
      <c r="D294" s="188">
        <v>3</v>
      </c>
    </row>
    <row r="295" spans="2:4">
      <c r="B295" s="120">
        <v>0.124397236333305</v>
      </c>
      <c r="C295" s="120">
        <v>7.9289940828402017E-3</v>
      </c>
      <c r="D295" s="188">
        <v>3</v>
      </c>
    </row>
    <row r="296" spans="2:4">
      <c r="B296" s="120">
        <v>0.13028231021664727</v>
      </c>
      <c r="C296" s="120">
        <v>1.4337704434949305E-2</v>
      </c>
      <c r="D296" s="188">
        <v>3</v>
      </c>
    </row>
    <row r="297" spans="2:4">
      <c r="B297" s="120">
        <v>0.13111535944138752</v>
      </c>
      <c r="C297" s="120">
        <v>1.5135850388144023E-2</v>
      </c>
      <c r="D297" s="188">
        <v>3</v>
      </c>
    </row>
    <row r="298" spans="2:4">
      <c r="B298" s="120">
        <v>0.13229573056828126</v>
      </c>
      <c r="C298" s="120">
        <v>2.7738693467336706E-2</v>
      </c>
      <c r="D298" s="188">
        <v>3</v>
      </c>
    </row>
    <row r="299" spans="2:4">
      <c r="B299" s="120">
        <v>0.13389611595249243</v>
      </c>
      <c r="C299" s="120">
        <v>2.0403709765413058E-3</v>
      </c>
      <c r="D299" s="188">
        <v>3</v>
      </c>
    </row>
    <row r="300" spans="2:4">
      <c r="B300" s="120">
        <v>0.13584694056052074</v>
      </c>
      <c r="C300" s="120">
        <v>2.6524622375045936E-2</v>
      </c>
      <c r="D300" s="188">
        <v>3</v>
      </c>
    </row>
    <row r="301" spans="2:4">
      <c r="B301" s="120">
        <v>0.14069012740699338</v>
      </c>
      <c r="C301" s="120">
        <v>4.7625508819537643E-3</v>
      </c>
      <c r="D301" s="188">
        <v>3</v>
      </c>
    </row>
    <row r="302" spans="2:4">
      <c r="B302" s="120">
        <v>0.14265351051140709</v>
      </c>
      <c r="C302" s="120">
        <v>2.2517941856221801E-2</v>
      </c>
      <c r="D302" s="188">
        <v>3</v>
      </c>
    </row>
    <row r="303" spans="2:4">
      <c r="B303" s="120">
        <v>0.14390691886261464</v>
      </c>
      <c r="C303" s="120">
        <v>1.5646716390758542E-2</v>
      </c>
      <c r="D303" s="188">
        <v>3</v>
      </c>
    </row>
    <row r="304" spans="2:4">
      <c r="B304" s="120">
        <v>0.14835481178551546</v>
      </c>
      <c r="C304" s="120">
        <v>2.7753054101221641E-2</v>
      </c>
      <c r="D304" s="188">
        <v>3</v>
      </c>
    </row>
    <row r="305" spans="2:4">
      <c r="B305" s="120">
        <v>0.15372355692758666</v>
      </c>
      <c r="C305" s="120">
        <v>2.7244147157190701E-2</v>
      </c>
      <c r="D305" s="188">
        <v>3</v>
      </c>
    </row>
    <row r="306" spans="2:4">
      <c r="B306" s="120">
        <v>0.15512714775470313</v>
      </c>
      <c r="C306" s="120">
        <v>2.6623292127521125E-2</v>
      </c>
      <c r="D306" s="188">
        <v>3</v>
      </c>
    </row>
    <row r="307" spans="2:4">
      <c r="B307" s="120">
        <v>0.15678657810709634</v>
      </c>
      <c r="C307" s="120">
        <v>2.7237824760702578E-2</v>
      </c>
      <c r="D307" s="188">
        <v>3</v>
      </c>
    </row>
    <row r="308" spans="2:4">
      <c r="B308" s="120">
        <v>0.15960009404963643</v>
      </c>
      <c r="C308" s="120">
        <v>1.8081334723670572E-2</v>
      </c>
      <c r="D308" s="188">
        <v>3</v>
      </c>
    </row>
    <row r="309" spans="2:4">
      <c r="B309" s="120">
        <v>0.16159421476459729</v>
      </c>
      <c r="C309" s="120">
        <v>2.1162109375000071E-2</v>
      </c>
      <c r="D309" s="188">
        <v>3</v>
      </c>
    </row>
    <row r="310" spans="2:4">
      <c r="B310" s="120">
        <v>0.1621807073057579</v>
      </c>
      <c r="C310" s="120">
        <v>1.858654572940277E-2</v>
      </c>
      <c r="D310" s="188">
        <v>3</v>
      </c>
    </row>
    <row r="311" spans="2:4">
      <c r="B311" s="120">
        <v>0.16405486409390801</v>
      </c>
      <c r="C311" s="120">
        <v>2.9524547803617462E-2</v>
      </c>
      <c r="D311" s="188">
        <v>3</v>
      </c>
    </row>
    <row r="312" spans="2:4">
      <c r="B312" s="120">
        <v>0.16453125225811269</v>
      </c>
      <c r="C312" s="120">
        <v>2.1205711263881488E-2</v>
      </c>
      <c r="D312" s="188">
        <v>3</v>
      </c>
    </row>
    <row r="313" spans="2:4">
      <c r="B313" s="120">
        <v>0.16822225935333843</v>
      </c>
      <c r="C313" s="120">
        <v>2.4871449724054306E-2</v>
      </c>
      <c r="D313" s="188">
        <v>3</v>
      </c>
    </row>
    <row r="314" spans="2:4">
      <c r="B314" s="120">
        <v>0.16843937563570022</v>
      </c>
      <c r="C314" s="120">
        <v>3.0437678401522339E-2</v>
      </c>
      <c r="D314" s="188">
        <v>3</v>
      </c>
    </row>
    <row r="315" spans="2:4">
      <c r="B315" s="120">
        <v>0.16859183026038763</v>
      </c>
      <c r="C315" s="120">
        <v>1.1249494541043292E-2</v>
      </c>
      <c r="D315" s="188">
        <v>3</v>
      </c>
    </row>
    <row r="316" spans="2:4">
      <c r="B316" s="120">
        <v>0.16950870835626369</v>
      </c>
      <c r="C316" s="120">
        <v>2.0618101545254008E-2</v>
      </c>
      <c r="D316" s="188">
        <v>3</v>
      </c>
    </row>
    <row r="317" spans="2:4">
      <c r="B317" s="120">
        <v>0.16962084319724502</v>
      </c>
      <c r="C317" s="120">
        <v>3.518332999398921E-2</v>
      </c>
      <c r="D317" s="188">
        <v>3</v>
      </c>
    </row>
    <row r="318" spans="2:4">
      <c r="B318" s="120">
        <v>0.16992274178294953</v>
      </c>
      <c r="C318" s="120">
        <v>5.3238042880703329E-3</v>
      </c>
      <c r="D318" s="188">
        <v>3</v>
      </c>
    </row>
    <row r="319" spans="2:4">
      <c r="B319" s="120">
        <v>0.17556436573479126</v>
      </c>
      <c r="C319" s="120">
        <v>2.3210717529518643E-2</v>
      </c>
      <c r="D319" s="188">
        <v>3</v>
      </c>
    </row>
    <row r="320" spans="2:4">
      <c r="B320" s="120">
        <v>0.182163547219476</v>
      </c>
      <c r="C320" s="120">
        <v>1.9409801510626989E-2</v>
      </c>
      <c r="D320" s="188">
        <v>3</v>
      </c>
    </row>
    <row r="321" spans="2:4">
      <c r="B321" s="120">
        <v>0.18312379684335031</v>
      </c>
      <c r="C321" s="120">
        <v>3.0745598275242703E-2</v>
      </c>
      <c r="D321" s="188">
        <v>3</v>
      </c>
    </row>
    <row r="322" spans="2:4">
      <c r="B322" s="120">
        <v>0.18615914562156924</v>
      </c>
      <c r="C322" s="120">
        <v>2.3885008060182678E-2</v>
      </c>
      <c r="D322" s="188">
        <v>3</v>
      </c>
    </row>
    <row r="323" spans="2:4">
      <c r="B323" s="120">
        <v>0.1876060579357347</v>
      </c>
      <c r="C323" s="120">
        <v>1.4409282700421855E-2</v>
      </c>
      <c r="D323" s="188">
        <v>3</v>
      </c>
    </row>
    <row r="324" spans="2:4">
      <c r="B324" s="120">
        <v>0.18859477534361271</v>
      </c>
      <c r="C324" s="120">
        <v>2.476506639428E-2</v>
      </c>
      <c r="D324" s="188">
        <v>3</v>
      </c>
    </row>
    <row r="325" spans="2:4">
      <c r="B325" s="120">
        <v>0.19000344094948457</v>
      </c>
      <c r="C325" s="120">
        <v>2.5826320812006642E-2</v>
      </c>
      <c r="D325" s="188">
        <v>3</v>
      </c>
    </row>
    <row r="326" spans="2:4">
      <c r="B326" s="120">
        <v>0.19049131730776839</v>
      </c>
      <c r="C326" s="120">
        <v>3.2816597808514425E-2</v>
      </c>
      <c r="D326" s="188">
        <v>3</v>
      </c>
    </row>
    <row r="327" spans="2:4">
      <c r="B327" s="120">
        <v>0.19110968402724798</v>
      </c>
      <c r="C327" s="120">
        <v>2.9550398839738978E-2</v>
      </c>
      <c r="D327" s="188">
        <v>3</v>
      </c>
    </row>
    <row r="328" spans="2:4">
      <c r="B328" s="120">
        <v>0.19150062791524813</v>
      </c>
      <c r="C328" s="120">
        <v>2.9741504501887839E-2</v>
      </c>
      <c r="D328" s="188">
        <v>3</v>
      </c>
    </row>
    <row r="329" spans="2:4">
      <c r="B329" s="120">
        <v>0.19518815129067754</v>
      </c>
      <c r="C329" s="120">
        <v>9.3165467625899723E-3</v>
      </c>
      <c r="D329" s="188">
        <v>3</v>
      </c>
    </row>
    <row r="330" spans="2:4">
      <c r="B330" s="120">
        <v>0.19604894827842473</v>
      </c>
      <c r="C330" s="120">
        <v>2.5688793718772196E-2</v>
      </c>
      <c r="D330" s="188">
        <v>3</v>
      </c>
    </row>
    <row r="331" spans="2:4">
      <c r="B331" s="120">
        <v>0.19984853271612724</v>
      </c>
      <c r="C331" s="120">
        <v>3.6468307484828211E-2</v>
      </c>
      <c r="D331" s="188">
        <v>3</v>
      </c>
    </row>
    <row r="332" spans="2:4">
      <c r="B332" s="120">
        <v>0.20067611410991668</v>
      </c>
      <c r="C332" s="120">
        <v>2.0987868284228828E-2</v>
      </c>
      <c r="D332" s="188">
        <v>3</v>
      </c>
    </row>
    <row r="333" spans="2:4">
      <c r="B333" s="120">
        <v>0.2012345947887656</v>
      </c>
      <c r="C333" s="120">
        <v>1.8754889178618006E-2</v>
      </c>
      <c r="D333" s="188">
        <v>3</v>
      </c>
    </row>
    <row r="334" spans="2:4">
      <c r="B334" s="120">
        <v>0.20377539287580526</v>
      </c>
      <c r="C334" s="120">
        <v>2.5097905901550144E-2</v>
      </c>
      <c r="D334" s="188">
        <v>3</v>
      </c>
    </row>
    <row r="335" spans="2:4">
      <c r="B335" s="120">
        <v>0.20650239532788736</v>
      </c>
      <c r="C335" s="120">
        <v>2.2506769825918704E-2</v>
      </c>
      <c r="D335" s="188">
        <v>3</v>
      </c>
    </row>
    <row r="336" spans="2:4">
      <c r="B336" s="120">
        <v>0.207694137881166</v>
      </c>
      <c r="C336" s="120">
        <v>2.3503591380686251E-2</v>
      </c>
      <c r="D336" s="188">
        <v>3</v>
      </c>
    </row>
    <row r="337" spans="2:4">
      <c r="B337" s="120">
        <v>0.2165414575267981</v>
      </c>
      <c r="C337" s="120">
        <v>2.7710049423393723E-2</v>
      </c>
      <c r="D337" s="188">
        <v>3</v>
      </c>
    </row>
    <row r="338" spans="2:4">
      <c r="B338" s="120">
        <v>0.21926916994101853</v>
      </c>
      <c r="C338" s="120">
        <v>1.3634677219886315E-2</v>
      </c>
      <c r="D338" s="188">
        <v>3</v>
      </c>
    </row>
    <row r="339" spans="2:4">
      <c r="B339" s="120">
        <v>0.21935819954585997</v>
      </c>
      <c r="C339" s="120">
        <v>1.2280843337032055E-2</v>
      </c>
      <c r="D339" s="188">
        <v>3</v>
      </c>
    </row>
    <row r="340" spans="2:4">
      <c r="B340" s="120">
        <v>0.22066388863292058</v>
      </c>
      <c r="C340" s="120">
        <v>3.2829643888354187E-2</v>
      </c>
      <c r="D340" s="188">
        <v>3</v>
      </c>
    </row>
    <row r="341" spans="2:4">
      <c r="B341" s="120">
        <v>0.22067246186979403</v>
      </c>
      <c r="C341" s="120">
        <v>3.4006899950714597E-2</v>
      </c>
      <c r="D341" s="188">
        <v>3</v>
      </c>
    </row>
    <row r="342" spans="2:4">
      <c r="B342" s="120">
        <v>0.22096175286236569</v>
      </c>
      <c r="C342" s="120">
        <v>6.9376080883332136E-3</v>
      </c>
      <c r="D342" s="188">
        <v>3</v>
      </c>
    </row>
    <row r="343" spans="2:4">
      <c r="B343" s="120">
        <v>0.22615441817338985</v>
      </c>
      <c r="C343" s="120">
        <v>2.0720935267373841E-2</v>
      </c>
      <c r="D343" s="188">
        <v>3</v>
      </c>
    </row>
    <row r="344" spans="2:4">
      <c r="B344" s="120">
        <v>0.22684001957029087</v>
      </c>
      <c r="C344" s="120">
        <v>1.747498075442655E-2</v>
      </c>
      <c r="D344" s="188">
        <v>3</v>
      </c>
    </row>
    <row r="345" spans="2:4">
      <c r="B345" s="120">
        <v>0.22878308039817305</v>
      </c>
      <c r="C345" s="120">
        <v>1.5783549783549677E-2</v>
      </c>
      <c r="D345" s="188">
        <v>3</v>
      </c>
    </row>
    <row r="346" spans="2:4">
      <c r="B346" s="120">
        <v>0.23064699428169075</v>
      </c>
      <c r="C346" s="120">
        <v>2.3190045248868696E-2</v>
      </c>
      <c r="D346" s="188">
        <v>3</v>
      </c>
    </row>
    <row r="347" spans="2:4">
      <c r="B347" s="120">
        <v>0.23368947478990029</v>
      </c>
      <c r="C347" s="120">
        <v>1.159544603867757E-2</v>
      </c>
      <c r="D347" s="188">
        <v>3</v>
      </c>
    </row>
    <row r="348" spans="2:4">
      <c r="B348" s="120">
        <v>0.23881335323536348</v>
      </c>
      <c r="C348" s="120">
        <v>1.7565036420395419E-2</v>
      </c>
      <c r="D348" s="188">
        <v>3</v>
      </c>
    </row>
    <row r="349" spans="2:4">
      <c r="B349" s="120">
        <v>0.23922090886110842</v>
      </c>
      <c r="C349" s="120">
        <v>2.6553773024361238E-2</v>
      </c>
      <c r="D349" s="188">
        <v>3</v>
      </c>
    </row>
    <row r="350" spans="2:4">
      <c r="B350" s="120">
        <v>0.24544935931844344</v>
      </c>
      <c r="C350" s="120">
        <v>1.2724177071509635E-2</v>
      </c>
      <c r="D350" s="188">
        <v>3</v>
      </c>
    </row>
    <row r="351" spans="2:4">
      <c r="B351" s="120">
        <v>0.24846235207765494</v>
      </c>
      <c r="C351" s="120">
        <v>2.2956841138659367E-2</v>
      </c>
      <c r="D351" s="188">
        <v>3</v>
      </c>
    </row>
    <row r="352" spans="2:4">
      <c r="B352" s="120">
        <v>0.24925928036035694</v>
      </c>
      <c r="C352" s="120">
        <v>8.0692362598142608E-3</v>
      </c>
      <c r="D352" s="188">
        <v>3</v>
      </c>
    </row>
    <row r="353" spans="2:4">
      <c r="B353" s="120">
        <v>0.25227259704909605</v>
      </c>
      <c r="C353" s="120">
        <v>3.3469387755101998E-2</v>
      </c>
      <c r="D353" s="188">
        <v>3</v>
      </c>
    </row>
    <row r="354" spans="2:4">
      <c r="B354" s="120">
        <v>0.25419487173093114</v>
      </c>
      <c r="C354" s="120">
        <v>1.8274501439693003E-2</v>
      </c>
      <c r="D354" s="188">
        <v>3</v>
      </c>
    </row>
    <row r="355" spans="2:4">
      <c r="B355" s="120">
        <v>0.25609002941182929</v>
      </c>
      <c r="C355" s="120">
        <v>1.4249697806941741E-2</v>
      </c>
      <c r="D355" s="188">
        <v>3</v>
      </c>
    </row>
    <row r="356" spans="2:4">
      <c r="B356" s="120">
        <v>0.25665079974125038</v>
      </c>
      <c r="C356" s="120">
        <v>2.8925118483412282E-2</v>
      </c>
      <c r="D356" s="188">
        <v>3</v>
      </c>
    </row>
    <row r="357" spans="2:4">
      <c r="B357" s="120">
        <v>0.2583685604065904</v>
      </c>
      <c r="C357" s="120">
        <v>2.6795993864477063E-2</v>
      </c>
      <c r="D357" s="188">
        <v>3</v>
      </c>
    </row>
    <row r="358" spans="2:4">
      <c r="B358" s="120">
        <v>0.25912580351733944</v>
      </c>
      <c r="C358" s="120">
        <v>2.4603197057575299E-2</v>
      </c>
      <c r="D358" s="188">
        <v>3</v>
      </c>
    </row>
    <row r="359" spans="2:4">
      <c r="B359" s="120">
        <v>0.25982834355948431</v>
      </c>
      <c r="C359" s="120">
        <v>1.9741953385127742E-2</v>
      </c>
      <c r="D359" s="188">
        <v>3</v>
      </c>
    </row>
    <row r="360" spans="2:4">
      <c r="B360" s="120">
        <v>0.26402214562246373</v>
      </c>
      <c r="C360" s="120">
        <v>1.9348560255954439E-2</v>
      </c>
      <c r="D360" s="188">
        <v>3</v>
      </c>
    </row>
    <row r="361" spans="2:4">
      <c r="B361" s="120">
        <v>0.2674907159440485</v>
      </c>
      <c r="C361" s="120">
        <v>1.2160493827160446E-2</v>
      </c>
      <c r="D361" s="188">
        <v>3</v>
      </c>
    </row>
    <row r="362" spans="2:4">
      <c r="B362" s="120">
        <v>0.26801822757302957</v>
      </c>
      <c r="C362" s="120">
        <v>2.8218970736629601E-2</v>
      </c>
      <c r="D362" s="188">
        <v>3</v>
      </c>
    </row>
    <row r="363" spans="2:4">
      <c r="B363" s="120">
        <v>0.26849688190281201</v>
      </c>
      <c r="C363" s="120">
        <v>2.0482476103778069E-3</v>
      </c>
      <c r="D363" s="188">
        <v>3</v>
      </c>
    </row>
    <row r="364" spans="2:4">
      <c r="B364" s="120">
        <v>0.27047177498330655</v>
      </c>
      <c r="C364" s="120">
        <v>2.6116373477672594E-2</v>
      </c>
      <c r="D364" s="188">
        <v>3</v>
      </c>
    </row>
    <row r="365" spans="2:4">
      <c r="B365" s="120">
        <v>0.27683921107222786</v>
      </c>
      <c r="C365" s="120">
        <v>1.7915425848719524E-2</v>
      </c>
      <c r="D365" s="188">
        <v>3</v>
      </c>
    </row>
    <row r="366" spans="2:4">
      <c r="B366" s="120">
        <v>0.28107613513668456</v>
      </c>
      <c r="C366" s="120">
        <v>2.8441009539910578E-2</v>
      </c>
      <c r="D366" s="188">
        <v>3</v>
      </c>
    </row>
    <row r="367" spans="2:4">
      <c r="B367" s="120">
        <v>0.28233572004479285</v>
      </c>
      <c r="C367" s="120">
        <v>2.5106580166821102E-2</v>
      </c>
      <c r="D367" s="188">
        <v>3</v>
      </c>
    </row>
    <row r="368" spans="2:4">
      <c r="B368" s="120">
        <v>0.28259747752084979</v>
      </c>
      <c r="C368" s="120">
        <v>2.1158536585365928E-2</v>
      </c>
      <c r="D368" s="188">
        <v>3</v>
      </c>
    </row>
    <row r="369" spans="2:4">
      <c r="B369" s="120">
        <v>0.28303683644191452</v>
      </c>
      <c r="C369" s="120">
        <v>2.1874756145142449E-2</v>
      </c>
      <c r="D369" s="188">
        <v>3</v>
      </c>
    </row>
    <row r="370" spans="2:4">
      <c r="B370" s="120">
        <v>0.28314764234968121</v>
      </c>
      <c r="C370" s="120">
        <v>2.8006824879789116E-2</v>
      </c>
      <c r="D370" s="188">
        <v>3</v>
      </c>
    </row>
    <row r="371" spans="2:4">
      <c r="B371" s="120">
        <v>0.28357669726126167</v>
      </c>
      <c r="C371" s="120">
        <v>2.6862606787365628E-2</v>
      </c>
      <c r="D371" s="188">
        <v>3</v>
      </c>
    </row>
    <row r="372" spans="2:4">
      <c r="B372" s="120">
        <v>0.28760498043226285</v>
      </c>
      <c r="C372" s="120">
        <v>1.8000427487442572E-2</v>
      </c>
      <c r="D372" s="188">
        <v>3</v>
      </c>
    </row>
    <row r="373" spans="2:4">
      <c r="B373" s="120">
        <v>0.28783344660688148</v>
      </c>
      <c r="C373" s="120">
        <v>3.0314960629921339E-2</v>
      </c>
      <c r="D373" s="188">
        <v>3</v>
      </c>
    </row>
    <row r="374" spans="2:4">
      <c r="B374" s="120">
        <v>0.29172403352091436</v>
      </c>
      <c r="C374" s="120">
        <v>2.8565603017636887E-2</v>
      </c>
      <c r="D374" s="188">
        <v>3</v>
      </c>
    </row>
    <row r="375" spans="2:4">
      <c r="B375" s="120">
        <v>0.29191216025866018</v>
      </c>
      <c r="C375" s="120">
        <v>2.4893747133465816E-2</v>
      </c>
      <c r="D375" s="188">
        <v>3</v>
      </c>
    </row>
    <row r="376" spans="2:4">
      <c r="B376" s="120">
        <v>0.29455734285870028</v>
      </c>
      <c r="C376" s="120">
        <v>1.2115839243498794E-2</v>
      </c>
      <c r="D376" s="188">
        <v>3</v>
      </c>
    </row>
    <row r="377" spans="2:4">
      <c r="B377" s="120">
        <v>0.29645963248143642</v>
      </c>
      <c r="C377" s="120">
        <v>1.06069457968192E-2</v>
      </c>
      <c r="D377" s="188">
        <v>3</v>
      </c>
    </row>
    <row r="378" spans="2:4">
      <c r="B378" s="120">
        <v>0.29650803829711514</v>
      </c>
      <c r="C378" s="120">
        <v>2.7317483694508704E-2</v>
      </c>
      <c r="D378" s="188">
        <v>3</v>
      </c>
    </row>
    <row r="379" spans="2:4">
      <c r="B379" s="120">
        <v>0.29721104321150826</v>
      </c>
      <c r="C379" s="120">
        <v>1.6392414981977854E-2</v>
      </c>
      <c r="D379" s="188">
        <v>3</v>
      </c>
    </row>
    <row r="380" spans="2:4">
      <c r="B380" s="120">
        <v>0.29746916869895634</v>
      </c>
      <c r="C380" s="120">
        <v>2.1033568904593736E-2</v>
      </c>
      <c r="D380" s="188">
        <v>3</v>
      </c>
    </row>
    <row r="381" spans="2:4">
      <c r="B381" s="120">
        <v>0.29985587585421136</v>
      </c>
      <c r="C381" s="120">
        <v>2.6843657817109179E-2</v>
      </c>
      <c r="D381" s="188">
        <v>3</v>
      </c>
    </row>
    <row r="382" spans="2:4">
      <c r="B382" s="120">
        <v>0.30002528408345325</v>
      </c>
      <c r="C382" s="120">
        <v>2.3279009126466743E-2</v>
      </c>
      <c r="D382" s="188">
        <v>3</v>
      </c>
    </row>
    <row r="383" spans="2:4">
      <c r="B383" s="120">
        <v>0.30070628678952976</v>
      </c>
      <c r="C383" s="120">
        <v>1.2722283205268914E-2</v>
      </c>
      <c r="D383" s="188">
        <v>3</v>
      </c>
    </row>
    <row r="384" spans="2:4">
      <c r="B384" s="120">
        <v>0.30077949334634851</v>
      </c>
      <c r="C384" s="120">
        <v>3.4937888198758316E-3</v>
      </c>
      <c r="D384" s="188">
        <v>3</v>
      </c>
    </row>
    <row r="385" spans="2:4">
      <c r="B385" s="120">
        <v>0.30113336122928769</v>
      </c>
      <c r="C385" s="120">
        <v>1.6550169109357471E-2</v>
      </c>
      <c r="D385" s="188">
        <v>3</v>
      </c>
    </row>
    <row r="386" spans="2:4">
      <c r="B386" s="120">
        <v>0.30473791576824572</v>
      </c>
      <c r="C386" s="120">
        <v>1.4301547869291165E-2</v>
      </c>
      <c r="D386" s="188">
        <v>3</v>
      </c>
    </row>
    <row r="387" spans="2:4">
      <c r="B387" s="120">
        <v>0.30532536397041837</v>
      </c>
      <c r="C387" s="120">
        <v>1.7500000000000071E-2</v>
      </c>
      <c r="D387" s="188">
        <v>3</v>
      </c>
    </row>
    <row r="388" spans="2:4">
      <c r="B388" s="120">
        <v>0.30912610290840881</v>
      </c>
      <c r="C388" s="120">
        <v>2.364568081991214E-2</v>
      </c>
      <c r="D388" s="188">
        <v>3</v>
      </c>
    </row>
    <row r="389" spans="2:4">
      <c r="B389" s="120">
        <v>0.30942135903116608</v>
      </c>
      <c r="C389" s="120">
        <v>3.2478632478632585E-2</v>
      </c>
      <c r="D389" s="188">
        <v>3</v>
      </c>
    </row>
    <row r="390" spans="2:4">
      <c r="B390" s="120">
        <v>0.31135931926562005</v>
      </c>
      <c r="C390" s="120">
        <v>2.737190082644636E-2</v>
      </c>
      <c r="D390" s="188">
        <v>3</v>
      </c>
    </row>
    <row r="391" spans="2:4">
      <c r="B391" s="120">
        <v>0.31300587369563965</v>
      </c>
      <c r="C391" s="120">
        <v>2.5152389313934487E-2</v>
      </c>
      <c r="D391" s="188">
        <v>3</v>
      </c>
    </row>
    <row r="392" spans="2:4">
      <c r="B392" s="120">
        <v>0.31358638773305381</v>
      </c>
      <c r="C392" s="120">
        <v>2.4764397905759239E-2</v>
      </c>
      <c r="D392" s="188">
        <v>3</v>
      </c>
    </row>
    <row r="393" spans="2:4">
      <c r="B393" s="120">
        <v>0.31386684863485004</v>
      </c>
      <c r="C393" s="120">
        <v>3.0075519925641947E-2</v>
      </c>
      <c r="D393" s="188">
        <v>3</v>
      </c>
    </row>
    <row r="394" spans="2:4">
      <c r="B394" s="120">
        <v>0.31786444596747254</v>
      </c>
      <c r="C394" s="120">
        <v>2.2555016784781889E-2</v>
      </c>
      <c r="D394" s="188">
        <v>3</v>
      </c>
    </row>
    <row r="395" spans="2:4">
      <c r="B395" s="120">
        <v>0.31874473049670438</v>
      </c>
      <c r="C395" s="120">
        <v>9.1497093023256149E-3</v>
      </c>
      <c r="D395" s="188">
        <v>3</v>
      </c>
    </row>
    <row r="396" spans="2:4">
      <c r="B396" s="120">
        <v>0.31959951134916748</v>
      </c>
      <c r="C396" s="120">
        <v>2.3907291776907647E-2</v>
      </c>
      <c r="D396" s="188">
        <v>3</v>
      </c>
    </row>
    <row r="397" spans="2:4">
      <c r="B397" s="120">
        <v>0.32121904633383808</v>
      </c>
      <c r="C397" s="120">
        <v>1.437444543034605E-2</v>
      </c>
      <c r="D397" s="188">
        <v>3</v>
      </c>
    </row>
    <row r="398" spans="2:4">
      <c r="B398" s="120">
        <v>0.32190330189330341</v>
      </c>
      <c r="C398" s="120">
        <v>2.222640673460341E-2</v>
      </c>
      <c r="D398" s="188">
        <v>3</v>
      </c>
    </row>
    <row r="399" spans="2:4">
      <c r="B399" s="120">
        <v>0.32479873992707675</v>
      </c>
      <c r="C399" s="120">
        <v>3.4881289479416377E-2</v>
      </c>
      <c r="D399" s="188">
        <v>3</v>
      </c>
    </row>
    <row r="400" spans="2:4">
      <c r="B400" s="120">
        <v>0.32603842663080274</v>
      </c>
      <c r="C400" s="120">
        <v>2.2082051282051207E-2</v>
      </c>
      <c r="D400" s="188">
        <v>3</v>
      </c>
    </row>
    <row r="401" spans="2:4">
      <c r="B401" s="120">
        <v>0.32642445567851824</v>
      </c>
      <c r="C401" s="120">
        <v>3.2094493250482081E-2</v>
      </c>
      <c r="D401" s="188">
        <v>3</v>
      </c>
    </row>
    <row r="402" spans="2:4">
      <c r="B402" s="120">
        <v>0.33026706182400589</v>
      </c>
      <c r="C402" s="120">
        <v>1.5270467836257406E-2</v>
      </c>
      <c r="D402" s="188">
        <v>3</v>
      </c>
    </row>
    <row r="403" spans="2:4">
      <c r="B403" s="120">
        <v>0.33065485603327405</v>
      </c>
      <c r="C403" s="120">
        <v>3.3641058747579056E-2</v>
      </c>
      <c r="D403" s="188">
        <v>3</v>
      </c>
    </row>
    <row r="404" spans="2:4">
      <c r="B404" s="120">
        <v>0.33200968182445861</v>
      </c>
      <c r="C404" s="120">
        <v>2.1119760479041849E-2</v>
      </c>
      <c r="D404" s="188">
        <v>3</v>
      </c>
    </row>
    <row r="405" spans="2:4">
      <c r="B405" s="120">
        <v>0.33230640029029851</v>
      </c>
      <c r="C405" s="120">
        <v>2.1057770545158672E-2</v>
      </c>
      <c r="D405" s="188">
        <v>3</v>
      </c>
    </row>
    <row r="406" spans="2:4">
      <c r="B406" s="120">
        <v>0.33930210365117264</v>
      </c>
      <c r="C406" s="120">
        <v>1.9938034818530515E-2</v>
      </c>
      <c r="D406" s="188">
        <v>3</v>
      </c>
    </row>
    <row r="407" spans="2:4">
      <c r="B407" s="120">
        <v>0.34197963523495123</v>
      </c>
      <c r="C407" s="120">
        <v>1.896994295743748E-2</v>
      </c>
      <c r="D407" s="188">
        <v>3</v>
      </c>
    </row>
    <row r="408" spans="2:4">
      <c r="B408" s="120">
        <v>0.34234108633109273</v>
      </c>
      <c r="C408" s="120">
        <v>2.5448215839860788E-2</v>
      </c>
      <c r="D408" s="188">
        <v>3</v>
      </c>
    </row>
    <row r="409" spans="2:4">
      <c r="B409" s="120">
        <v>0.34276725470845704</v>
      </c>
      <c r="C409" s="120">
        <v>1.3185134518924002E-2</v>
      </c>
      <c r="D409" s="188">
        <v>3</v>
      </c>
    </row>
    <row r="410" spans="2:4">
      <c r="B410" s="120">
        <v>0.34612785404557955</v>
      </c>
      <c r="C410" s="120">
        <v>3.9321241793702111E-2</v>
      </c>
      <c r="D410" s="188">
        <v>3</v>
      </c>
    </row>
    <row r="411" spans="2:4">
      <c r="B411" s="120">
        <v>0.34857968295616082</v>
      </c>
      <c r="C411" s="120">
        <v>3.0378425402348919E-2</v>
      </c>
      <c r="D411" s="188">
        <v>3</v>
      </c>
    </row>
    <row r="412" spans="2:4">
      <c r="B412" s="120">
        <v>0.34941717341806233</v>
      </c>
      <c r="C412" s="120">
        <v>1.2408452976286455E-2</v>
      </c>
      <c r="D412" s="188">
        <v>3</v>
      </c>
    </row>
    <row r="413" spans="2:4">
      <c r="B413" s="120">
        <v>0.34963077912898516</v>
      </c>
      <c r="C413" s="120">
        <v>1.8991234814700331E-3</v>
      </c>
      <c r="D413" s="188">
        <v>3</v>
      </c>
    </row>
    <row r="414" spans="2:4">
      <c r="B414" s="120">
        <v>0.3519235002169851</v>
      </c>
      <c r="C414" s="120">
        <v>2.4845630559916287E-2</v>
      </c>
      <c r="D414" s="188">
        <v>3</v>
      </c>
    </row>
    <row r="415" spans="2:4">
      <c r="B415" s="120">
        <v>0.35203111577498275</v>
      </c>
      <c r="C415" s="120">
        <v>2.4228356336260859E-2</v>
      </c>
      <c r="D415" s="188">
        <v>3</v>
      </c>
    </row>
    <row r="416" spans="2:4">
      <c r="B416" s="120">
        <v>0.35438938600042552</v>
      </c>
      <c r="C416" s="120">
        <v>1.83405414063742E-3</v>
      </c>
      <c r="D416" s="188">
        <v>3</v>
      </c>
    </row>
    <row r="417" spans="2:4">
      <c r="B417" s="120">
        <v>0.355077258202526</v>
      </c>
      <c r="C417" s="120">
        <v>1.9663699307616245E-2</v>
      </c>
      <c r="D417" s="188">
        <v>3</v>
      </c>
    </row>
    <row r="418" spans="2:4">
      <c r="B418" s="120">
        <v>0.35529949633416263</v>
      </c>
      <c r="C418" s="120">
        <v>1.6073619631901792E-2</v>
      </c>
      <c r="D418" s="188">
        <v>3</v>
      </c>
    </row>
    <row r="419" spans="2:4">
      <c r="B419" s="120">
        <v>0.35637299074022916</v>
      </c>
      <c r="C419" s="120">
        <v>1.0936549081483005E-2</v>
      </c>
      <c r="D419" s="188">
        <v>3</v>
      </c>
    </row>
    <row r="420" spans="2:4">
      <c r="B420" s="120">
        <v>0.36011367358781338</v>
      </c>
      <c r="C420" s="120">
        <v>2.9412850812407632E-2</v>
      </c>
      <c r="D420" s="188">
        <v>3</v>
      </c>
    </row>
    <row r="421" spans="2:4">
      <c r="B421" s="120">
        <v>0.36278267414967075</v>
      </c>
      <c r="C421" s="120">
        <v>2.6512495337560615E-2</v>
      </c>
      <c r="D421" s="188">
        <v>3</v>
      </c>
    </row>
    <row r="422" spans="2:4">
      <c r="B422" s="120">
        <v>0.36774635830821867</v>
      </c>
      <c r="C422" s="120">
        <v>1.6933627234876347E-2</v>
      </c>
      <c r="D422" s="188">
        <v>3</v>
      </c>
    </row>
    <row r="423" spans="2:4">
      <c r="B423" s="120">
        <v>0.37376462196454124</v>
      </c>
      <c r="C423" s="120">
        <v>2.0470524607896223E-2</v>
      </c>
      <c r="D423" s="188">
        <v>3</v>
      </c>
    </row>
    <row r="424" spans="2:4">
      <c r="B424" s="120">
        <v>0.3744162951606877</v>
      </c>
      <c r="C424" s="120">
        <v>2.5498349834983447E-2</v>
      </c>
      <c r="D424" s="188">
        <v>3</v>
      </c>
    </row>
    <row r="425" spans="2:4">
      <c r="B425" s="120">
        <v>0.37724544410969496</v>
      </c>
      <c r="C425" s="120">
        <v>1.5525400139178913E-2</v>
      </c>
      <c r="D425" s="188">
        <v>3</v>
      </c>
    </row>
    <row r="426" spans="2:4">
      <c r="B426" s="120">
        <v>0.37917109798474635</v>
      </c>
      <c r="C426" s="120">
        <v>3.2490118577075178E-2</v>
      </c>
      <c r="D426" s="188">
        <v>3</v>
      </c>
    </row>
    <row r="427" spans="2:4">
      <c r="B427" s="120">
        <v>0.37962643192845474</v>
      </c>
      <c r="C427" s="120">
        <v>2.0681818181818024E-2</v>
      </c>
      <c r="D427" s="188">
        <v>3</v>
      </c>
    </row>
    <row r="428" spans="2:4">
      <c r="B428" s="120">
        <v>0.38094999089640419</v>
      </c>
      <c r="C428" s="120">
        <v>1.2583431488025099E-2</v>
      </c>
      <c r="D428" s="188">
        <v>3</v>
      </c>
    </row>
    <row r="429" spans="2:4">
      <c r="B429" s="120">
        <v>0.38376141009026993</v>
      </c>
      <c r="C429" s="120">
        <v>2.6187443130118337E-2</v>
      </c>
      <c r="D429" s="188">
        <v>3</v>
      </c>
    </row>
    <row r="430" spans="2:4">
      <c r="B430" s="120">
        <v>0.38508147429598094</v>
      </c>
      <c r="C430" s="120">
        <v>2.620297462817156E-2</v>
      </c>
      <c r="D430" s="188">
        <v>3</v>
      </c>
    </row>
    <row r="431" spans="2:4">
      <c r="B431" s="120">
        <v>0.38597542306814253</v>
      </c>
      <c r="C431" s="120">
        <v>1.597791798107262E-2</v>
      </c>
      <c r="D431" s="188">
        <v>3</v>
      </c>
    </row>
    <row r="432" spans="2:4">
      <c r="B432" s="120">
        <v>0.38600724947665455</v>
      </c>
      <c r="C432" s="120">
        <v>4.5127118644068265E-3</v>
      </c>
      <c r="D432" s="188">
        <v>3</v>
      </c>
    </row>
    <row r="433" spans="2:4">
      <c r="B433" s="120">
        <v>0.38688421191634759</v>
      </c>
      <c r="C433" s="120">
        <v>1.9605997210599746E-2</v>
      </c>
      <c r="D433" s="188">
        <v>3</v>
      </c>
    </row>
    <row r="434" spans="2:4">
      <c r="B434" s="120">
        <v>0.38724698301452987</v>
      </c>
      <c r="C434" s="120">
        <v>1.7100737100737007E-2</v>
      </c>
      <c r="D434" s="188">
        <v>3</v>
      </c>
    </row>
    <row r="435" spans="2:4">
      <c r="B435" s="120">
        <v>0.38763608545262385</v>
      </c>
      <c r="C435" s="120">
        <v>3.0861259511089534E-2</v>
      </c>
      <c r="D435" s="188">
        <v>3</v>
      </c>
    </row>
    <row r="436" spans="2:4">
      <c r="B436" s="120">
        <v>0.38931551500354761</v>
      </c>
      <c r="C436" s="120">
        <v>1.5551763367463112E-2</v>
      </c>
      <c r="D436" s="188">
        <v>3</v>
      </c>
    </row>
    <row r="437" spans="2:4">
      <c r="B437" s="120">
        <v>0.39016727045664512</v>
      </c>
      <c r="C437" s="120">
        <v>3.1711866486685558E-2</v>
      </c>
      <c r="D437" s="188">
        <v>3</v>
      </c>
    </row>
    <row r="438" spans="2:4">
      <c r="B438" s="120">
        <v>0.3909740775266865</v>
      </c>
      <c r="C438" s="120">
        <v>1.7409024745269397E-2</v>
      </c>
      <c r="D438" s="188">
        <v>3</v>
      </c>
    </row>
    <row r="439" spans="2:4">
      <c r="B439" s="120">
        <v>0.39162804513454769</v>
      </c>
      <c r="C439" s="120">
        <v>2.0731840524303768E-2</v>
      </c>
      <c r="D439" s="188">
        <v>3</v>
      </c>
    </row>
    <row r="440" spans="2:4">
      <c r="B440" s="120">
        <v>0.39213485750465965</v>
      </c>
      <c r="C440" s="120">
        <v>2.7586922677737435E-2</v>
      </c>
      <c r="D440" s="188">
        <v>3</v>
      </c>
    </row>
    <row r="441" spans="2:4">
      <c r="B441" s="120">
        <v>0.39324431504008867</v>
      </c>
      <c r="C441" s="120">
        <v>1.5855338691159515E-2</v>
      </c>
      <c r="D441" s="188">
        <v>3</v>
      </c>
    </row>
    <row r="442" spans="2:4">
      <c r="B442" s="120">
        <v>0.39399126194528566</v>
      </c>
      <c r="C442" s="120">
        <v>3.032189973614785E-2</v>
      </c>
      <c r="D442" s="188">
        <v>3</v>
      </c>
    </row>
    <row r="443" spans="2:4">
      <c r="B443" s="120">
        <v>0.39462383530239992</v>
      </c>
      <c r="C443" s="120">
        <v>3.396932574515299E-2</v>
      </c>
      <c r="D443" s="188">
        <v>3</v>
      </c>
    </row>
    <row r="444" spans="2:4">
      <c r="B444" s="120">
        <v>0.39584822333370362</v>
      </c>
      <c r="C444" s="120">
        <v>2.9262899262899378E-2</v>
      </c>
      <c r="D444" s="188">
        <v>3</v>
      </c>
    </row>
    <row r="445" spans="2:4">
      <c r="B445" s="120">
        <v>0.39673452739364573</v>
      </c>
      <c r="C445" s="120">
        <v>1.1735985533453785E-2</v>
      </c>
      <c r="D445" s="188">
        <v>3</v>
      </c>
    </row>
    <row r="446" spans="2:4">
      <c r="B446" s="120">
        <v>0.3970353347892297</v>
      </c>
      <c r="C446" s="120">
        <v>2.5804710500490602E-2</v>
      </c>
      <c r="D446" s="188">
        <v>3</v>
      </c>
    </row>
    <row r="447" spans="2:4">
      <c r="B447" s="120">
        <v>0.40153251664182288</v>
      </c>
      <c r="C447" s="120">
        <v>8.9588600321766076E-3</v>
      </c>
      <c r="D447" s="188">
        <v>3</v>
      </c>
    </row>
    <row r="448" spans="2:4">
      <c r="B448" s="120">
        <v>0.40356302058040733</v>
      </c>
      <c r="C448" s="120">
        <v>2.6160614301711682E-2</v>
      </c>
      <c r="D448" s="188">
        <v>3</v>
      </c>
    </row>
    <row r="449" spans="2:4">
      <c r="B449" s="120">
        <v>0.40396749773543733</v>
      </c>
      <c r="C449" s="120">
        <v>1.322249811076337E-2</v>
      </c>
      <c r="D449" s="188">
        <v>3</v>
      </c>
    </row>
    <row r="450" spans="2:4">
      <c r="B450" s="120">
        <v>0.40483076279863761</v>
      </c>
      <c r="C450" s="120">
        <v>1.9480763215514507E-2</v>
      </c>
      <c r="D450" s="188">
        <v>3</v>
      </c>
    </row>
    <row r="451" spans="2:4">
      <c r="B451" s="120">
        <v>0.40633930232500654</v>
      </c>
      <c r="C451" s="120">
        <v>2.7903399477003488E-2</v>
      </c>
      <c r="D451" s="188">
        <v>3</v>
      </c>
    </row>
    <row r="452" spans="2:4">
      <c r="B452" s="120">
        <v>0.40755581425651866</v>
      </c>
      <c r="C452" s="120">
        <v>1.9079312257348935E-2</v>
      </c>
      <c r="D452" s="188">
        <v>3</v>
      </c>
    </row>
    <row r="453" spans="2:4">
      <c r="B453" s="120">
        <v>0.40787572646204218</v>
      </c>
      <c r="C453" s="120">
        <v>2.2740213523131603E-2</v>
      </c>
      <c r="D453" s="188">
        <v>3</v>
      </c>
    </row>
    <row r="454" spans="2:4">
      <c r="B454" s="120">
        <v>0.40845562219618081</v>
      </c>
      <c r="C454" s="120">
        <v>1.4402705640777835E-2</v>
      </c>
      <c r="D454" s="188">
        <v>3</v>
      </c>
    </row>
    <row r="455" spans="2:4">
      <c r="B455" s="120">
        <v>0.40899052653540424</v>
      </c>
      <c r="C455" s="120">
        <v>1.6220143644563256E-2</v>
      </c>
      <c r="D455" s="188">
        <v>3</v>
      </c>
    </row>
    <row r="456" spans="2:4">
      <c r="B456" s="120">
        <v>0.40960092095795109</v>
      </c>
      <c r="C456" s="120">
        <v>2.2130620985010729E-2</v>
      </c>
      <c r="D456" s="188">
        <v>3</v>
      </c>
    </row>
    <row r="457" spans="2:4">
      <c r="B457" s="120">
        <v>0.41202551268673815</v>
      </c>
      <c r="C457" s="120">
        <v>3.3112535612535687E-2</v>
      </c>
      <c r="D457" s="188">
        <v>3</v>
      </c>
    </row>
    <row r="458" spans="2:4">
      <c r="B458" s="120">
        <v>0.41417072875033317</v>
      </c>
      <c r="C458" s="120">
        <v>2.2146200133719596E-2</v>
      </c>
      <c r="D458" s="188">
        <v>3</v>
      </c>
    </row>
    <row r="459" spans="2:4">
      <c r="B459" s="120">
        <v>0.41513030080750973</v>
      </c>
      <c r="C459" s="120">
        <v>2.9150516795865666E-2</v>
      </c>
      <c r="D459" s="188">
        <v>3</v>
      </c>
    </row>
    <row r="460" spans="2:4">
      <c r="B460" s="120">
        <v>0.4192441960966356</v>
      </c>
      <c r="C460" s="120">
        <v>2.2298310597163251E-2</v>
      </c>
      <c r="D460" s="188">
        <v>3</v>
      </c>
    </row>
    <row r="461" spans="2:4">
      <c r="B461" s="120">
        <v>0.41982176481851313</v>
      </c>
      <c r="C461" s="120">
        <v>2.7467068121941995E-2</v>
      </c>
      <c r="D461" s="188">
        <v>3</v>
      </c>
    </row>
    <row r="462" spans="2:4">
      <c r="B462" s="120">
        <v>0.42618680991486346</v>
      </c>
      <c r="C462" s="120">
        <v>1.2534793520419862E-2</v>
      </c>
      <c r="D462" s="188">
        <v>3</v>
      </c>
    </row>
    <row r="463" spans="2:4">
      <c r="B463" s="120">
        <v>0.42663274053931988</v>
      </c>
      <c r="C463" s="120">
        <v>2.9967824967825019E-2</v>
      </c>
      <c r="D463" s="188">
        <v>3</v>
      </c>
    </row>
    <row r="464" spans="2:4">
      <c r="B464" s="120">
        <v>0.42785155764167776</v>
      </c>
      <c r="C464" s="120">
        <v>2.7059729064039528E-2</v>
      </c>
      <c r="D464" s="188">
        <v>3</v>
      </c>
    </row>
    <row r="465" spans="2:4">
      <c r="B465" s="120">
        <v>0.42838292656916227</v>
      </c>
      <c r="C465" s="120">
        <v>1.9729770304758976E-2</v>
      </c>
      <c r="D465" s="188">
        <v>3</v>
      </c>
    </row>
    <row r="466" spans="2:4">
      <c r="B466" s="120">
        <v>0.43518030061914592</v>
      </c>
      <c r="C466" s="120">
        <v>1.9078531965272427E-2</v>
      </c>
      <c r="D466" s="188">
        <v>3</v>
      </c>
    </row>
    <row r="467" spans="2:4">
      <c r="B467" s="120">
        <v>0.43616040759315416</v>
      </c>
      <c r="C467" s="120">
        <v>3.5008029978586652E-2</v>
      </c>
      <c r="D467" s="188">
        <v>3</v>
      </c>
    </row>
    <row r="468" spans="2:4">
      <c r="B468" s="120">
        <v>0.43895741160350121</v>
      </c>
      <c r="C468" s="120">
        <v>2.0141637158925141E-2</v>
      </c>
      <c r="D468" s="188">
        <v>3</v>
      </c>
    </row>
    <row r="469" spans="2:4">
      <c r="B469" s="120">
        <v>0.44080893325292203</v>
      </c>
      <c r="C469" s="120">
        <v>3.1476190476190435E-2</v>
      </c>
      <c r="D469" s="188">
        <v>3</v>
      </c>
    </row>
    <row r="470" spans="2:4">
      <c r="B470" s="120">
        <v>0.44120824593442065</v>
      </c>
      <c r="C470" s="120">
        <v>1.8492904909476415E-2</v>
      </c>
      <c r="D470" s="188">
        <v>3</v>
      </c>
    </row>
    <row r="471" spans="2:4">
      <c r="B471" s="120">
        <v>0.4442681142569469</v>
      </c>
      <c r="C471" s="120">
        <v>2.5583024722249936E-2</v>
      </c>
      <c r="D471" s="188">
        <v>3</v>
      </c>
    </row>
    <row r="472" spans="2:4">
      <c r="B472" s="120">
        <v>0.44534403498158842</v>
      </c>
      <c r="C472" s="120">
        <v>1.5474650218143537E-2</v>
      </c>
      <c r="D472" s="188">
        <v>3</v>
      </c>
    </row>
    <row r="473" spans="2:4">
      <c r="B473" s="120">
        <v>0.44534623606910484</v>
      </c>
      <c r="C473" s="120">
        <v>1.5505791505791455E-2</v>
      </c>
      <c r="D473" s="188">
        <v>3</v>
      </c>
    </row>
    <row r="474" spans="2:4">
      <c r="B474" s="120">
        <v>0.44537349840206586</v>
      </c>
      <c r="C474" s="120">
        <v>3.1165485278080718E-2</v>
      </c>
      <c r="D474" s="188">
        <v>3</v>
      </c>
    </row>
    <row r="475" spans="2:4">
      <c r="B475" s="120">
        <v>0.4498265288837654</v>
      </c>
      <c r="C475" s="120">
        <v>2.8281733746130078E-2</v>
      </c>
      <c r="D475" s="188">
        <v>3</v>
      </c>
    </row>
    <row r="476" spans="2:4">
      <c r="B476" s="120">
        <v>0.45201551944619967</v>
      </c>
      <c r="C476" s="120">
        <v>3.1258955987717441E-2</v>
      </c>
      <c r="D476" s="188">
        <v>3</v>
      </c>
    </row>
    <row r="477" spans="2:4">
      <c r="B477" s="120">
        <v>0.45209151871015801</v>
      </c>
      <c r="C477" s="120">
        <v>2.0989576094510021E-2</v>
      </c>
      <c r="D477" s="188">
        <v>3</v>
      </c>
    </row>
    <row r="478" spans="2:4">
      <c r="B478" s="120">
        <v>0.45321592953771656</v>
      </c>
      <c r="C478" s="120">
        <v>2.1466192170818577E-2</v>
      </c>
      <c r="D478" s="188">
        <v>3</v>
      </c>
    </row>
    <row r="479" spans="2:4">
      <c r="B479" s="120">
        <v>0.45435791427096917</v>
      </c>
      <c r="C479" s="120">
        <v>3.3205292360221961E-2</v>
      </c>
      <c r="D479" s="188">
        <v>3</v>
      </c>
    </row>
    <row r="480" spans="2:4">
      <c r="B480" s="120">
        <v>0.45570000807840644</v>
      </c>
      <c r="C480" s="120">
        <v>3.0205128205128107E-2</v>
      </c>
      <c r="D480" s="188">
        <v>3</v>
      </c>
    </row>
    <row r="481" spans="2:4">
      <c r="B481" s="120">
        <v>0.45995571808814156</v>
      </c>
      <c r="C481" s="120">
        <v>2.1588140161725056E-2</v>
      </c>
      <c r="D481" s="188">
        <v>3</v>
      </c>
    </row>
    <row r="482" spans="2:4">
      <c r="B482" s="120">
        <v>0.46100838022373103</v>
      </c>
      <c r="C482" s="120">
        <v>2.2912633407793592E-2</v>
      </c>
      <c r="D482" s="188">
        <v>3</v>
      </c>
    </row>
    <row r="483" spans="2:4">
      <c r="B483" s="120">
        <v>0.46370918779113146</v>
      </c>
      <c r="C483" s="120">
        <v>3.5675553547221073E-2</v>
      </c>
      <c r="D483" s="188">
        <v>3</v>
      </c>
    </row>
    <row r="484" spans="2:4">
      <c r="B484" s="120">
        <v>0.46380425023881822</v>
      </c>
      <c r="C484" s="120">
        <v>2.4170477894876363E-2</v>
      </c>
      <c r="D484" s="188">
        <v>3</v>
      </c>
    </row>
    <row r="485" spans="2:4">
      <c r="B485" s="120">
        <v>0.46549888063721334</v>
      </c>
      <c r="C485" s="120">
        <v>2.6181936746005885E-2</v>
      </c>
      <c r="D485" s="188">
        <v>3</v>
      </c>
    </row>
    <row r="486" spans="2:4">
      <c r="B486" s="120">
        <v>0.46621305442028138</v>
      </c>
      <c r="C486" s="120">
        <v>2.3315518228669507E-2</v>
      </c>
      <c r="D486" s="188">
        <v>3</v>
      </c>
    </row>
    <row r="487" spans="2:4">
      <c r="B487" s="120">
        <v>0.46888353467279853</v>
      </c>
      <c r="C487" s="120">
        <v>2.6348492025896064E-2</v>
      </c>
      <c r="D487" s="188">
        <v>3</v>
      </c>
    </row>
    <row r="488" spans="2:4">
      <c r="B488" s="120">
        <v>0.47066968007404925</v>
      </c>
      <c r="C488" s="120">
        <v>2.0232363407996612E-2</v>
      </c>
      <c r="D488" s="188">
        <v>3</v>
      </c>
    </row>
    <row r="489" spans="2:4">
      <c r="B489" s="120">
        <v>0.4725846164739112</v>
      </c>
      <c r="C489" s="120">
        <v>2.476895197825435E-2</v>
      </c>
      <c r="D489" s="188">
        <v>3</v>
      </c>
    </row>
    <row r="490" spans="2:4">
      <c r="B490" s="120">
        <v>0.47416386723980158</v>
      </c>
      <c r="C490" s="120">
        <v>1.6269249875807246E-2</v>
      </c>
      <c r="D490" s="188">
        <v>3</v>
      </c>
    </row>
    <row r="491" spans="2:4">
      <c r="B491" s="120">
        <v>0.47449723557728596</v>
      </c>
      <c r="C491" s="120">
        <v>1.8214680929546256E-2</v>
      </c>
      <c r="D491" s="188">
        <v>3</v>
      </c>
    </row>
    <row r="492" spans="2:4">
      <c r="B492" s="120">
        <v>0.47564378852850886</v>
      </c>
      <c r="C492" s="120">
        <v>2.0786639612923263E-2</v>
      </c>
      <c r="D492" s="188">
        <v>3</v>
      </c>
    </row>
    <row r="493" spans="2:4">
      <c r="B493" s="120">
        <v>0.4759969225624805</v>
      </c>
      <c r="C493" s="120">
        <v>8.7063595538172667E-3</v>
      </c>
      <c r="D493" s="188">
        <v>3</v>
      </c>
    </row>
    <row r="494" spans="2:4">
      <c r="B494" s="120">
        <v>0.47936178176914301</v>
      </c>
      <c r="C494" s="120">
        <v>6.0063559322032223E-3</v>
      </c>
      <c r="D494" s="188">
        <v>3</v>
      </c>
    </row>
    <row r="495" spans="2:4">
      <c r="B495" s="120">
        <v>0.48100853324119419</v>
      </c>
      <c r="C495" s="120">
        <v>1.9675914559292851E-2</v>
      </c>
      <c r="D495" s="188">
        <v>3</v>
      </c>
    </row>
    <row r="496" spans="2:4">
      <c r="B496" s="120">
        <v>0.4830906771093168</v>
      </c>
      <c r="C496" s="120">
        <v>2.7683127572016408E-2</v>
      </c>
      <c r="D496" s="188">
        <v>3</v>
      </c>
    </row>
    <row r="497" spans="2:4">
      <c r="B497" s="120">
        <v>0.48408312534732068</v>
      </c>
      <c r="C497" s="120">
        <v>2.281229668184781E-2</v>
      </c>
      <c r="D497" s="188">
        <v>3</v>
      </c>
    </row>
    <row r="498" spans="2:4">
      <c r="B498" s="120">
        <v>0.48591162024585577</v>
      </c>
      <c r="C498" s="120">
        <v>1.4411943013034056E-2</v>
      </c>
      <c r="D498" s="188">
        <v>3</v>
      </c>
    </row>
    <row r="499" spans="2:4">
      <c r="B499" s="120">
        <v>0.48785821093422027</v>
      </c>
      <c r="C499" s="120">
        <v>2.752252252252263E-2</v>
      </c>
      <c r="D499" s="188">
        <v>3</v>
      </c>
    </row>
    <row r="500" spans="2:4">
      <c r="B500" s="120">
        <v>0.48804043967641819</v>
      </c>
      <c r="C500" s="120">
        <v>1.5320628380118606E-2</v>
      </c>
      <c r="D500" s="188">
        <v>3</v>
      </c>
    </row>
    <row r="501" spans="2:4">
      <c r="B501" s="120">
        <v>0.48890452040789817</v>
      </c>
      <c r="C501" s="120">
        <v>1.0766208251473453E-2</v>
      </c>
      <c r="D501" s="188">
        <v>3</v>
      </c>
    </row>
    <row r="502" spans="2:4">
      <c r="B502" s="120">
        <v>0.49517243097134961</v>
      </c>
      <c r="C502" s="120">
        <v>2.5866666666666704E-2</v>
      </c>
      <c r="D502" s="188">
        <v>3</v>
      </c>
    </row>
    <row r="503" spans="2:4">
      <c r="B503" s="120">
        <v>0.49617300561009015</v>
      </c>
      <c r="C503" s="120">
        <v>1.2631930527722046E-2</v>
      </c>
      <c r="D503" s="188">
        <v>3</v>
      </c>
    </row>
    <row r="504" spans="2:4">
      <c r="B504" s="120">
        <v>0.49678973224043937</v>
      </c>
      <c r="C504" s="120">
        <v>1.8542448242323095E-2</v>
      </c>
      <c r="D504" s="188">
        <v>3</v>
      </c>
    </row>
    <row r="505" spans="2:4">
      <c r="B505" s="120">
        <v>0.49850152069169623</v>
      </c>
      <c r="C505" s="120">
        <v>2.4466646172763618E-2</v>
      </c>
      <c r="D505" s="188">
        <v>3</v>
      </c>
    </row>
    <row r="506" spans="2:4">
      <c r="B506" s="120">
        <v>0.49872496047209358</v>
      </c>
      <c r="C506" s="120">
        <v>1.5477159656264172E-2</v>
      </c>
      <c r="D506" s="188">
        <v>3</v>
      </c>
    </row>
    <row r="507" spans="2:4">
      <c r="B507" s="120">
        <v>0.50006583352867673</v>
      </c>
      <c r="C507" s="120">
        <v>2.5418060200668835E-2</v>
      </c>
      <c r="D507" s="188">
        <v>3</v>
      </c>
    </row>
    <row r="508" spans="2:4">
      <c r="B508" s="120">
        <v>0.50046267802376498</v>
      </c>
      <c r="C508" s="120">
        <v>2.591736831799496E-2</v>
      </c>
      <c r="D508" s="188">
        <v>3</v>
      </c>
    </row>
    <row r="509" spans="2:4">
      <c r="B509" s="120">
        <v>0.50486550261962526</v>
      </c>
      <c r="C509" s="120">
        <v>2.0412022012134878E-2</v>
      </c>
      <c r="D509" s="188">
        <v>3</v>
      </c>
    </row>
    <row r="510" spans="2:4">
      <c r="B510" s="120">
        <v>0.50635817476740441</v>
      </c>
      <c r="C510" s="120">
        <v>1.9998650290187658E-2</v>
      </c>
      <c r="D510" s="188">
        <v>3</v>
      </c>
    </row>
    <row r="511" spans="2:4">
      <c r="B511" s="120">
        <v>0.50662514080231302</v>
      </c>
      <c r="C511" s="120">
        <v>3.3200434940195755E-2</v>
      </c>
      <c r="D511" s="188">
        <v>3</v>
      </c>
    </row>
    <row r="512" spans="2:4">
      <c r="B512" s="120">
        <v>0.50669467613287178</v>
      </c>
      <c r="C512" s="120">
        <v>2.563918757467154E-2</v>
      </c>
      <c r="D512" s="188">
        <v>3</v>
      </c>
    </row>
    <row r="513" spans="2:4">
      <c r="B513" s="120">
        <v>0.51171277205520493</v>
      </c>
      <c r="C513" s="120">
        <v>8.4807417974321897E-3</v>
      </c>
      <c r="D513" s="188">
        <v>3</v>
      </c>
    </row>
    <row r="514" spans="2:4">
      <c r="B514" s="120">
        <v>0.51281439515605953</v>
      </c>
      <c r="C514" s="120">
        <v>3.9997478090914917E-2</v>
      </c>
      <c r="D514" s="188">
        <v>3</v>
      </c>
    </row>
    <row r="515" spans="2:4">
      <c r="B515" s="120">
        <v>0.5149809327867868</v>
      </c>
      <c r="C515" s="120">
        <v>1.4357541899441273E-2</v>
      </c>
      <c r="D515" s="188">
        <v>3</v>
      </c>
    </row>
    <row r="516" spans="2:4">
      <c r="B516" s="120">
        <v>0.51570254154118567</v>
      </c>
      <c r="C516" s="120">
        <v>2.4162176032845872E-2</v>
      </c>
      <c r="D516" s="188">
        <v>3</v>
      </c>
    </row>
    <row r="517" spans="2:4">
      <c r="B517" s="120">
        <v>0.51723918692023529</v>
      </c>
      <c r="C517" s="120">
        <v>3.5543980238427642E-2</v>
      </c>
      <c r="D517" s="188">
        <v>3</v>
      </c>
    </row>
    <row r="518" spans="2:4">
      <c r="B518" s="120">
        <v>0.51835642884929811</v>
      </c>
      <c r="C518" s="120">
        <v>2.2505835278426201E-2</v>
      </c>
      <c r="D518" s="188">
        <v>3</v>
      </c>
    </row>
    <row r="519" spans="2:4">
      <c r="B519" s="120">
        <v>0.52348514336299634</v>
      </c>
      <c r="C519" s="120">
        <v>1.1097560975609655E-2</v>
      </c>
      <c r="D519" s="188">
        <v>3</v>
      </c>
    </row>
    <row r="520" spans="2:4">
      <c r="B520" s="120">
        <v>0.52403791885631079</v>
      </c>
      <c r="C520" s="120">
        <v>1.8208322289954948E-2</v>
      </c>
      <c r="D520" s="188">
        <v>3</v>
      </c>
    </row>
    <row r="521" spans="2:4">
      <c r="B521" s="120">
        <v>0.52763292337683543</v>
      </c>
      <c r="C521" s="120">
        <v>2.4552058111380282E-2</v>
      </c>
      <c r="D521" s="188">
        <v>3</v>
      </c>
    </row>
    <row r="522" spans="2:4">
      <c r="B522" s="120">
        <v>0.53133516764967659</v>
      </c>
      <c r="C522" s="120">
        <v>1.6271963330786843E-2</v>
      </c>
      <c r="D522" s="188">
        <v>3</v>
      </c>
    </row>
    <row r="523" spans="2:4">
      <c r="B523" s="120">
        <v>0.53137875183280348</v>
      </c>
      <c r="C523" s="120">
        <v>2.4259259259259203E-2</v>
      </c>
      <c r="D523" s="188">
        <v>3</v>
      </c>
    </row>
    <row r="524" spans="2:4">
      <c r="B524" s="120">
        <v>0.53201698988501744</v>
      </c>
      <c r="C524" s="120">
        <v>1.0558586078987631E-2</v>
      </c>
      <c r="D524" s="188">
        <v>3</v>
      </c>
    </row>
    <row r="525" spans="2:4">
      <c r="B525" s="120">
        <v>0.53300655171163747</v>
      </c>
      <c r="C525" s="120">
        <v>2.1294692427270778E-2</v>
      </c>
      <c r="D525" s="188">
        <v>3</v>
      </c>
    </row>
    <row r="526" spans="2:4">
      <c r="B526" s="120">
        <v>0.53412703248658366</v>
      </c>
      <c r="C526" s="120">
        <v>1.9013240857503E-2</v>
      </c>
      <c r="D526" s="188">
        <v>3</v>
      </c>
    </row>
    <row r="527" spans="2:4">
      <c r="B527" s="120">
        <v>0.53636870109697121</v>
      </c>
      <c r="C527" s="120">
        <v>2.8716169326856278E-2</v>
      </c>
      <c r="D527" s="188">
        <v>3</v>
      </c>
    </row>
    <row r="528" spans="2:4">
      <c r="B528" s="120">
        <v>0.53723872822135021</v>
      </c>
      <c r="C528" s="120">
        <v>2.2828261332198174E-2</v>
      </c>
      <c r="D528" s="188">
        <v>3</v>
      </c>
    </row>
    <row r="529" spans="2:4">
      <c r="B529" s="120">
        <v>0.53858565409683368</v>
      </c>
      <c r="C529" s="120">
        <v>9.5999072248638129E-3</v>
      </c>
      <c r="D529" s="188">
        <v>3</v>
      </c>
    </row>
    <row r="530" spans="2:4">
      <c r="B530" s="120">
        <v>0.53955171002213564</v>
      </c>
      <c r="C530" s="120">
        <v>2.1469194312796258E-2</v>
      </c>
      <c r="D530" s="188">
        <v>3</v>
      </c>
    </row>
    <row r="531" spans="2:4">
      <c r="B531" s="120">
        <v>0.54004102056264791</v>
      </c>
      <c r="C531" s="120">
        <v>1.9216724001058338E-2</v>
      </c>
      <c r="D531" s="188">
        <v>3</v>
      </c>
    </row>
    <row r="532" spans="2:4">
      <c r="B532" s="120">
        <v>0.54132333933714449</v>
      </c>
      <c r="C532" s="120">
        <v>1.5868055555555483E-2</v>
      </c>
      <c r="D532" s="188">
        <v>3</v>
      </c>
    </row>
    <row r="533" spans="2:4">
      <c r="B533" s="120">
        <v>0.54348716286963306</v>
      </c>
      <c r="C533" s="120">
        <v>2.6692105263157906E-2</v>
      </c>
      <c r="D533" s="188">
        <v>3</v>
      </c>
    </row>
    <row r="534" spans="2:4">
      <c r="B534" s="120">
        <v>0.5435054397276875</v>
      </c>
      <c r="C534" s="120">
        <v>8.8511560693642632E-3</v>
      </c>
      <c r="D534" s="188">
        <v>3</v>
      </c>
    </row>
    <row r="535" spans="2:4">
      <c r="B535" s="120">
        <v>0.54389803428263361</v>
      </c>
      <c r="C535" s="120">
        <v>2.2433070866141769E-2</v>
      </c>
      <c r="D535" s="188">
        <v>3</v>
      </c>
    </row>
    <row r="536" spans="2:4">
      <c r="B536" s="120">
        <v>0.54647292498458477</v>
      </c>
      <c r="C536" s="120">
        <v>-6.4145234493192538E-3</v>
      </c>
      <c r="D536" s="188">
        <v>3</v>
      </c>
    </row>
    <row r="537" spans="2:4">
      <c r="B537" s="120">
        <v>0.55197685499216431</v>
      </c>
      <c r="C537" s="120">
        <v>2.6814979606970768E-2</v>
      </c>
      <c r="D537" s="188">
        <v>3</v>
      </c>
    </row>
    <row r="538" spans="2:4">
      <c r="B538" s="120">
        <v>0.55340419212412706</v>
      </c>
      <c r="C538" s="120">
        <v>3.0451828830982519E-2</v>
      </c>
      <c r="D538" s="188">
        <v>3</v>
      </c>
    </row>
    <row r="539" spans="2:4">
      <c r="B539" s="120">
        <v>0.5535227830531213</v>
      </c>
      <c r="C539" s="120">
        <v>1.5116448326055298E-2</v>
      </c>
      <c r="D539" s="188">
        <v>3</v>
      </c>
    </row>
    <row r="540" spans="2:4">
      <c r="B540" s="120">
        <v>0.55480527731997387</v>
      </c>
      <c r="C540" s="120">
        <v>2.7659574468085202E-2</v>
      </c>
      <c r="D540" s="188">
        <v>3</v>
      </c>
    </row>
    <row r="541" spans="2:4">
      <c r="B541" s="120">
        <v>0.57795632802169516</v>
      </c>
      <c r="C541" s="120">
        <v>3.2163661581137371E-2</v>
      </c>
      <c r="D541" s="188">
        <v>3</v>
      </c>
    </row>
    <row r="542" spans="2:4">
      <c r="B542" s="120">
        <v>0.57888768024798876</v>
      </c>
      <c r="C542" s="120">
        <v>2.5565759265332888E-2</v>
      </c>
      <c r="D542" s="188">
        <v>3</v>
      </c>
    </row>
    <row r="543" spans="2:4">
      <c r="B543" s="120">
        <v>0.5834090122378216</v>
      </c>
      <c r="C543" s="120">
        <v>1.7983978638184128E-2</v>
      </c>
      <c r="D543" s="188">
        <v>3</v>
      </c>
    </row>
    <row r="544" spans="2:4">
      <c r="B544" s="120">
        <v>0.58374095403602888</v>
      </c>
      <c r="C544" s="120">
        <v>3.5550833953043703E-2</v>
      </c>
      <c r="D544" s="188">
        <v>3</v>
      </c>
    </row>
    <row r="545" spans="2:4">
      <c r="B545" s="120">
        <v>0.5840749571965842</v>
      </c>
      <c r="C545" s="120">
        <v>3.9462932900433012E-2</v>
      </c>
      <c r="D545" s="188">
        <v>3</v>
      </c>
    </row>
    <row r="546" spans="2:4">
      <c r="B546" s="120">
        <v>0.58442967921531908</v>
      </c>
      <c r="C546" s="120">
        <v>2.0760157273918667E-2</v>
      </c>
      <c r="D546" s="188">
        <v>3</v>
      </c>
    </row>
    <row r="547" spans="2:4">
      <c r="B547" s="120">
        <v>0.58631964042548324</v>
      </c>
      <c r="C547" s="120">
        <v>1.0611263736263643E-2</v>
      </c>
      <c r="D547" s="188">
        <v>3</v>
      </c>
    </row>
    <row r="548" spans="2:4">
      <c r="B548" s="120">
        <v>0.59195222583789731</v>
      </c>
      <c r="C548" s="120">
        <v>2.1381635829154311E-2</v>
      </c>
      <c r="D548" s="188">
        <v>3</v>
      </c>
    </row>
    <row r="549" spans="2:4">
      <c r="B549" s="120">
        <v>0.59224360709839519</v>
      </c>
      <c r="C549" s="120">
        <v>1.6642041638683658E-2</v>
      </c>
      <c r="D549" s="188">
        <v>3</v>
      </c>
    </row>
    <row r="550" spans="2:4">
      <c r="B550" s="120">
        <v>0.59672357679535126</v>
      </c>
      <c r="C550" s="120">
        <v>2.0263335584064901E-2</v>
      </c>
      <c r="D550" s="188">
        <v>3</v>
      </c>
    </row>
    <row r="551" spans="2:4">
      <c r="B551" s="120">
        <v>0.60329656068794357</v>
      </c>
      <c r="C551" s="120">
        <v>2.0955544200306431E-2</v>
      </c>
      <c r="D551" s="188">
        <v>3</v>
      </c>
    </row>
    <row r="552" spans="2:4">
      <c r="B552" s="120">
        <v>0.60345617917829386</v>
      </c>
      <c r="C552" s="120">
        <v>2.472517028354182E-2</v>
      </c>
      <c r="D552" s="188">
        <v>3</v>
      </c>
    </row>
    <row r="553" spans="2:4">
      <c r="B553" s="120">
        <v>0.60579160161108492</v>
      </c>
      <c r="C553" s="120">
        <v>2.259896880188772E-2</v>
      </c>
      <c r="D553" s="188">
        <v>3</v>
      </c>
    </row>
    <row r="554" spans="2:4">
      <c r="B554" s="120">
        <v>0.60626969788602547</v>
      </c>
      <c r="C554" s="120">
        <v>1.7119524870081726E-2</v>
      </c>
      <c r="D554" s="188">
        <v>3</v>
      </c>
    </row>
    <row r="555" spans="2:4">
      <c r="B555" s="120">
        <v>0.60653040929313606</v>
      </c>
      <c r="C555" s="120">
        <v>1.2752033958259634E-2</v>
      </c>
      <c r="D555" s="188">
        <v>3</v>
      </c>
    </row>
    <row r="556" spans="2:4">
      <c r="B556" s="120">
        <v>0.61273829165145588</v>
      </c>
      <c r="C556" s="120">
        <v>2.8223234624145777E-2</v>
      </c>
      <c r="D556" s="188">
        <v>3</v>
      </c>
    </row>
    <row r="557" spans="2:4">
      <c r="B557" s="120">
        <v>0.61381159530820728</v>
      </c>
      <c r="C557" s="120">
        <v>3.4146904243045784E-2</v>
      </c>
      <c r="D557" s="188">
        <v>3</v>
      </c>
    </row>
    <row r="558" spans="2:4">
      <c r="B558" s="120">
        <v>0.61886844220251658</v>
      </c>
      <c r="C558" s="120">
        <v>2.5061242836273756E-2</v>
      </c>
      <c r="D558" s="188">
        <v>3</v>
      </c>
    </row>
    <row r="559" spans="2:4">
      <c r="B559" s="120">
        <v>0.62334806174838575</v>
      </c>
      <c r="C559" s="120">
        <v>2.3392559689061621E-2</v>
      </c>
      <c r="D559" s="188">
        <v>3</v>
      </c>
    </row>
    <row r="560" spans="2:4">
      <c r="B560" s="120">
        <v>0.62563704397026365</v>
      </c>
      <c r="C560" s="120">
        <v>1.2375073486184496E-2</v>
      </c>
      <c r="D560" s="188">
        <v>3</v>
      </c>
    </row>
    <row r="561" spans="2:4">
      <c r="B561" s="120">
        <v>0.62602422615683395</v>
      </c>
      <c r="C561" s="120">
        <v>4.0100236406619416E-2</v>
      </c>
      <c r="D561" s="188">
        <v>3</v>
      </c>
    </row>
    <row r="562" spans="2:4">
      <c r="B562" s="120">
        <v>0.62610215639177424</v>
      </c>
      <c r="C562" s="120">
        <v>3.0958124871496073E-2</v>
      </c>
      <c r="D562" s="188">
        <v>3</v>
      </c>
    </row>
    <row r="563" spans="2:4">
      <c r="B563" s="120">
        <v>0.62626311142117619</v>
      </c>
      <c r="C563" s="120">
        <v>3.3556629834254004E-2</v>
      </c>
      <c r="D563" s="188">
        <v>3</v>
      </c>
    </row>
    <row r="564" spans="2:4">
      <c r="B564" s="120">
        <v>0.6310724450507047</v>
      </c>
      <c r="C564" s="120">
        <v>1.9789018122802204E-2</v>
      </c>
      <c r="D564" s="188">
        <v>3</v>
      </c>
    </row>
    <row r="565" spans="2:4">
      <c r="B565" s="120">
        <v>0.63828225536707739</v>
      </c>
      <c r="C565" s="120">
        <v>1.4385656711790817E-2</v>
      </c>
      <c r="D565" s="188">
        <v>3</v>
      </c>
    </row>
    <row r="566" spans="2:4">
      <c r="B566" s="120">
        <v>0.63972272368536087</v>
      </c>
      <c r="C566" s="120">
        <v>1.6781914893617023E-2</v>
      </c>
      <c r="D566" s="188">
        <v>3</v>
      </c>
    </row>
    <row r="567" spans="2:4">
      <c r="B567" s="120">
        <v>0.64102021531067332</v>
      </c>
      <c r="C567" s="120">
        <v>1.2395293179098488E-2</v>
      </c>
      <c r="D567" s="188">
        <v>3</v>
      </c>
    </row>
    <row r="568" spans="2:4">
      <c r="B568" s="120">
        <v>0.65286005394443969</v>
      </c>
      <c r="C568" s="120">
        <v>3.2321041214750545E-2</v>
      </c>
      <c r="D568" s="188">
        <v>3</v>
      </c>
    </row>
    <row r="569" spans="2:4">
      <c r="B569" s="120">
        <v>0.65372518913467437</v>
      </c>
      <c r="C569" s="120">
        <v>2.4495720133978383E-2</v>
      </c>
      <c r="D569" s="188">
        <v>3</v>
      </c>
    </row>
    <row r="570" spans="2:4">
      <c r="B570" s="120">
        <v>0.6537915399438029</v>
      </c>
      <c r="C570" s="120">
        <v>2.7490942028985499E-2</v>
      </c>
      <c r="D570" s="188">
        <v>3</v>
      </c>
    </row>
    <row r="571" spans="2:4">
      <c r="B571" s="120">
        <v>0.65451226969405163</v>
      </c>
      <c r="C571" s="120">
        <v>2.5562859490550593E-2</v>
      </c>
      <c r="D571" s="188">
        <v>3</v>
      </c>
    </row>
    <row r="572" spans="2:4">
      <c r="B572" s="120">
        <v>0.6547441589336348</v>
      </c>
      <c r="C572" s="120">
        <v>2.3778597785977906E-2</v>
      </c>
      <c r="D572" s="188">
        <v>3</v>
      </c>
    </row>
    <row r="573" spans="2:4">
      <c r="B573" s="120">
        <v>0.65558127442882952</v>
      </c>
      <c r="C573" s="120">
        <v>3.2590591226954846E-2</v>
      </c>
      <c r="D573" s="188">
        <v>3</v>
      </c>
    </row>
    <row r="574" spans="2:4">
      <c r="B574" s="120">
        <v>0.65990828476555785</v>
      </c>
      <c r="C574" s="120">
        <v>2.077262693156734E-2</v>
      </c>
      <c r="D574" s="188">
        <v>3</v>
      </c>
    </row>
    <row r="575" spans="2:4">
      <c r="B575" s="120">
        <v>0.66087152968101648</v>
      </c>
      <c r="C575" s="120">
        <v>2.7402376910016901E-2</v>
      </c>
      <c r="D575" s="188">
        <v>3</v>
      </c>
    </row>
    <row r="576" spans="2:4">
      <c r="B576" s="120">
        <v>0.66246651110276467</v>
      </c>
      <c r="C576" s="120">
        <v>1.7991701244813196E-2</v>
      </c>
      <c r="D576" s="188">
        <v>3</v>
      </c>
    </row>
    <row r="577" spans="2:4">
      <c r="B577" s="120">
        <v>0.66263959139045292</v>
      </c>
      <c r="C577" s="120">
        <v>9.7883167107672975E-3</v>
      </c>
      <c r="D577" s="188">
        <v>3</v>
      </c>
    </row>
    <row r="578" spans="2:4">
      <c r="B578" s="120">
        <v>0.66603605321445303</v>
      </c>
      <c r="C578" s="120">
        <v>9.1325362503180685E-3</v>
      </c>
      <c r="D578" s="188">
        <v>3</v>
      </c>
    </row>
    <row r="579" spans="2:4">
      <c r="B579" s="120">
        <v>0.67301932300799927</v>
      </c>
      <c r="C579" s="120">
        <v>3.8593030900723191E-2</v>
      </c>
      <c r="D579" s="188">
        <v>3</v>
      </c>
    </row>
    <row r="580" spans="2:4">
      <c r="B580" s="120">
        <v>0.67942586971934948</v>
      </c>
      <c r="C580" s="120">
        <v>2.8914213358657959E-2</v>
      </c>
      <c r="D580" s="188">
        <v>3</v>
      </c>
    </row>
    <row r="581" spans="2:4">
      <c r="B581" s="120">
        <v>0.67945113690451264</v>
      </c>
      <c r="C581" s="120">
        <v>2.5829502167345364E-2</v>
      </c>
      <c r="D581" s="188">
        <v>3</v>
      </c>
    </row>
    <row r="582" spans="2:4">
      <c r="B582" s="120">
        <v>0.68978964571907464</v>
      </c>
      <c r="C582" s="120">
        <v>3.2734723746798533E-2</v>
      </c>
      <c r="D582" s="188">
        <v>3</v>
      </c>
    </row>
    <row r="583" spans="2:4">
      <c r="B583" s="120">
        <v>0.69324721456229355</v>
      </c>
      <c r="C583" s="120">
        <v>3.268720044000939E-2</v>
      </c>
      <c r="D583" s="188">
        <v>3</v>
      </c>
    </row>
    <row r="584" spans="2:4">
      <c r="B584" s="120">
        <v>0.70375791799269438</v>
      </c>
      <c r="C584" s="120">
        <v>2.7980629539951618E-2</v>
      </c>
      <c r="D584" s="188">
        <v>3</v>
      </c>
    </row>
    <row r="585" spans="2:4">
      <c r="B585" s="120">
        <v>0.70405099796158721</v>
      </c>
      <c r="C585" s="120">
        <v>2.0897832817337481E-2</v>
      </c>
      <c r="D585" s="188">
        <v>3</v>
      </c>
    </row>
    <row r="586" spans="2:4">
      <c r="B586" s="120">
        <v>0.70789158579825595</v>
      </c>
      <c r="C586" s="120">
        <v>1.4079534432589691E-2</v>
      </c>
      <c r="D586" s="188">
        <v>3</v>
      </c>
    </row>
    <row r="587" spans="2:4">
      <c r="B587" s="120">
        <v>0.71132609660138668</v>
      </c>
      <c r="C587" s="120">
        <v>2.9212121212121245E-2</v>
      </c>
      <c r="D587" s="188">
        <v>3</v>
      </c>
    </row>
    <row r="588" spans="2:4">
      <c r="B588" s="120">
        <v>0.71854243550930796</v>
      </c>
      <c r="C588" s="120">
        <v>2.0827486586875832E-2</v>
      </c>
      <c r="D588" s="188">
        <v>3</v>
      </c>
    </row>
    <row r="589" spans="2:4">
      <c r="B589" s="120">
        <v>0.72068793920679686</v>
      </c>
      <c r="C589" s="120">
        <v>1.5283259974442576E-2</v>
      </c>
      <c r="D589" s="188">
        <v>3</v>
      </c>
    </row>
    <row r="590" spans="2:4">
      <c r="B590" s="120">
        <v>0.72250206518822668</v>
      </c>
      <c r="C590" s="120">
        <v>3.6182139550542836E-2</v>
      </c>
      <c r="D590" s="188">
        <v>3</v>
      </c>
    </row>
    <row r="591" spans="2:4">
      <c r="B591" s="120">
        <v>0.72427741626468256</v>
      </c>
      <c r="C591" s="120">
        <v>1.4629332883528745E-2</v>
      </c>
      <c r="D591" s="188">
        <v>3</v>
      </c>
    </row>
    <row r="592" spans="2:4">
      <c r="B592" s="120">
        <v>0.73793360433230881</v>
      </c>
      <c r="C592" s="120">
        <v>3.157859918961381E-2</v>
      </c>
      <c r="D592" s="188">
        <v>3</v>
      </c>
    </row>
    <row r="593" spans="2:4">
      <c r="B593" s="120">
        <v>0.74978703864443275</v>
      </c>
      <c r="C593" s="120">
        <v>1.3196947915514734E-2</v>
      </c>
      <c r="D593" s="188">
        <v>3</v>
      </c>
    </row>
    <row r="594" spans="2:4">
      <c r="B594" s="120">
        <v>0.75887550437197271</v>
      </c>
      <c r="C594" s="120">
        <v>2.1386775265245017E-2</v>
      </c>
      <c r="D594" s="188">
        <v>3</v>
      </c>
    </row>
    <row r="595" spans="2:4">
      <c r="B595" s="120">
        <v>0.76519817561586145</v>
      </c>
      <c r="C595" s="120">
        <v>2.6477160446910508E-2</v>
      </c>
      <c r="D595" s="188">
        <v>3</v>
      </c>
    </row>
    <row r="596" spans="2:4">
      <c r="B596" s="120">
        <v>0.77992463406979273</v>
      </c>
      <c r="C596" s="120">
        <v>3.279068653284134E-2</v>
      </c>
      <c r="D596" s="188">
        <v>3</v>
      </c>
    </row>
    <row r="597" spans="2:4">
      <c r="B597" s="120">
        <v>0.79552509277181682</v>
      </c>
      <c r="C597" s="120">
        <v>2.1268355888281132E-2</v>
      </c>
      <c r="D597" s="188">
        <v>3</v>
      </c>
    </row>
    <row r="598" spans="2:4">
      <c r="B598" s="120">
        <v>0.80131502876319449</v>
      </c>
      <c r="C598" s="120">
        <v>2.2422003284072289E-2</v>
      </c>
      <c r="D598" s="188">
        <v>3</v>
      </c>
    </row>
    <row r="599" spans="2:4">
      <c r="B599" s="120">
        <v>0.810898575532921</v>
      </c>
      <c r="C599" s="120">
        <v>-1.2124379409459429E-3</v>
      </c>
      <c r="D599" s="188">
        <v>3</v>
      </c>
    </row>
    <row r="600" spans="2:4">
      <c r="B600" s="120">
        <v>0.82394354401540737</v>
      </c>
      <c r="C600" s="120">
        <v>1.5559048660470198E-2</v>
      </c>
      <c r="D600" s="188">
        <v>3</v>
      </c>
    </row>
    <row r="601" spans="2:4">
      <c r="B601" s="120">
        <v>0.8477922237187836</v>
      </c>
      <c r="C601" s="120">
        <v>2.9654104284976723E-2</v>
      </c>
      <c r="D601" s="188">
        <v>3</v>
      </c>
    </row>
    <row r="602" spans="2:4">
      <c r="B602" s="120">
        <v>0.85590232776415609</v>
      </c>
      <c r="C602" s="120">
        <v>1.968217934165728E-2</v>
      </c>
      <c r="D602" s="188">
        <v>3</v>
      </c>
    </row>
    <row r="603" spans="2:4">
      <c r="B603" s="120">
        <v>0.86040267771936019</v>
      </c>
      <c r="C603" s="120">
        <v>2.2953055614294726E-2</v>
      </c>
      <c r="D603" s="188">
        <v>3</v>
      </c>
    </row>
    <row r="604" spans="2:4">
      <c r="B604" s="120">
        <v>0.86185816420769956</v>
      </c>
      <c r="C604" s="120">
        <v>1.5275268039995904E-3</v>
      </c>
      <c r="D604" s="188">
        <v>3</v>
      </c>
    </row>
    <row r="605" spans="2:4">
      <c r="B605" s="120">
        <v>0.86615965957197283</v>
      </c>
      <c r="C605" s="120">
        <v>1.0413582934261978E-2</v>
      </c>
      <c r="D605" s="188">
        <v>3</v>
      </c>
    </row>
    <row r="606" spans="2:4">
      <c r="B606" s="120">
        <v>0.87456050919801021</v>
      </c>
      <c r="C606" s="120">
        <v>3.2412042074718928E-2</v>
      </c>
      <c r="D606" s="188">
        <v>3</v>
      </c>
    </row>
    <row r="607" spans="2:4">
      <c r="B607" s="120">
        <v>0.87496292055656111</v>
      </c>
      <c r="C607" s="120">
        <v>1.3848614072494714E-2</v>
      </c>
      <c r="D607" s="188">
        <v>3</v>
      </c>
    </row>
    <row r="608" spans="2:4">
      <c r="B608" s="120">
        <v>0.89601858334522066</v>
      </c>
      <c r="C608" s="120">
        <v>3.6805919329491843E-2</v>
      </c>
      <c r="D608" s="188">
        <v>3</v>
      </c>
    </row>
    <row r="609" spans="2:4">
      <c r="B609" s="120">
        <v>0.89892339161262891</v>
      </c>
      <c r="C609" s="120">
        <v>3.2653061224489743E-2</v>
      </c>
      <c r="D609" s="188">
        <v>3</v>
      </c>
    </row>
    <row r="610" spans="2:4">
      <c r="B610" s="120">
        <v>0.90071918191024336</v>
      </c>
      <c r="C610" s="120">
        <v>2.7107736804049098E-2</v>
      </c>
      <c r="D610" s="188">
        <v>3</v>
      </c>
    </row>
    <row r="611" spans="2:4">
      <c r="B611" s="120">
        <v>0.90383547653976459</v>
      </c>
      <c r="C611" s="120">
        <v>2.2771256799313022E-2</v>
      </c>
      <c r="D611" s="188">
        <v>3</v>
      </c>
    </row>
    <row r="612" spans="2:4">
      <c r="B612" s="120">
        <v>0.90509303070729119</v>
      </c>
      <c r="C612" s="120">
        <v>3.2794196668457953E-2</v>
      </c>
      <c r="D612" s="188">
        <v>3</v>
      </c>
    </row>
    <row r="613" spans="2:4">
      <c r="B613" s="120">
        <v>0.90516825245376331</v>
      </c>
      <c r="C613" s="120">
        <v>1.7912358444116316E-2</v>
      </c>
      <c r="D613" s="188">
        <v>3</v>
      </c>
    </row>
    <row r="614" spans="2:4">
      <c r="B614" s="120">
        <v>0.90981692863105312</v>
      </c>
      <c r="C614" s="120">
        <v>3.8331681532870698E-2</v>
      </c>
      <c r="D614" s="188">
        <v>3</v>
      </c>
    </row>
    <row r="615" spans="2:4">
      <c r="B615" s="120">
        <v>0.92559399921228691</v>
      </c>
      <c r="C615" s="120">
        <v>3.0393053016453342E-2</v>
      </c>
      <c r="D615" s="188">
        <v>3</v>
      </c>
    </row>
    <row r="616" spans="2:4">
      <c r="B616" s="120">
        <v>0.9468309057121479</v>
      </c>
      <c r="C616" s="120">
        <v>3.0150955516299982E-2</v>
      </c>
      <c r="D616" s="188">
        <v>3</v>
      </c>
    </row>
    <row r="617" spans="2:4">
      <c r="B617" s="120">
        <v>0.96126524319732121</v>
      </c>
      <c r="C617" s="120">
        <v>2.4117647058823577E-2</v>
      </c>
      <c r="D617" s="188">
        <v>3</v>
      </c>
    </row>
    <row r="618" spans="2:4">
      <c r="B618" s="120">
        <v>0.9834476496020943</v>
      </c>
      <c r="C618" s="120">
        <v>1.9288522511097028E-2</v>
      </c>
      <c r="D618" s="188">
        <v>3</v>
      </c>
    </row>
    <row r="619" spans="2:4">
      <c r="B619" s="120">
        <v>1.0037075525882815</v>
      </c>
      <c r="C619" s="120">
        <v>2.6283629730962321E-2</v>
      </c>
      <c r="D619" s="188">
        <v>3</v>
      </c>
    </row>
    <row r="620" spans="2:4">
      <c r="B620" s="120">
        <v>1.031348242823914</v>
      </c>
      <c r="C620" s="120">
        <v>3.0059196035242319E-2</v>
      </c>
      <c r="D620" s="188">
        <v>3</v>
      </c>
    </row>
    <row r="621" spans="2:4">
      <c r="B621" s="120">
        <v>1.037934235824336</v>
      </c>
      <c r="C621" s="120">
        <v>3.2466422466422395E-2</v>
      </c>
      <c r="D621" s="188">
        <v>3</v>
      </c>
    </row>
    <row r="622" spans="2:4">
      <c r="B622" s="120">
        <v>1.0392003566268988</v>
      </c>
      <c r="C622" s="120">
        <v>1.2048773951494063E-2</v>
      </c>
      <c r="D622" s="188">
        <v>3</v>
      </c>
    </row>
    <row r="623" spans="2:4">
      <c r="B623" s="120">
        <v>1.0502058404565637</v>
      </c>
      <c r="C623" s="120">
        <v>2.4690516751845637E-2</v>
      </c>
      <c r="D623" s="188">
        <v>3</v>
      </c>
    </row>
    <row r="624" spans="2:4">
      <c r="B624" s="120">
        <v>1.0561431126770406</v>
      </c>
      <c r="C624" s="120">
        <v>1.5609103078982667E-2</v>
      </c>
      <c r="D624" s="188">
        <v>3</v>
      </c>
    </row>
    <row r="625" spans="2:4">
      <c r="B625" s="120">
        <v>1.0608389608270923</v>
      </c>
      <c r="C625" s="120">
        <v>1.6303009575923566E-2</v>
      </c>
      <c r="D625" s="188">
        <v>3</v>
      </c>
    </row>
    <row r="626" spans="2:4">
      <c r="B626" s="120">
        <v>1.087635309474442</v>
      </c>
      <c r="C626" s="120">
        <v>2.2045125232871055E-2</v>
      </c>
      <c r="D626" s="188">
        <v>3</v>
      </c>
    </row>
    <row r="627" spans="2:4">
      <c r="B627" s="120">
        <v>1.1068538003978194</v>
      </c>
      <c r="C627" s="120">
        <v>9.5065986802638225E-3</v>
      </c>
      <c r="D627" s="188">
        <v>3</v>
      </c>
    </row>
    <row r="628" spans="2:4">
      <c r="B628" s="120">
        <v>1.1206351866287325</v>
      </c>
      <c r="C628" s="120">
        <v>3.1054563657600509E-2</v>
      </c>
      <c r="D628" s="188">
        <v>3</v>
      </c>
    </row>
    <row r="629" spans="2:4">
      <c r="B629" s="120">
        <v>1.1277250763754854</v>
      </c>
      <c r="C629" s="120">
        <v>2.2719394605150711E-2</v>
      </c>
      <c r="D629" s="188">
        <v>3</v>
      </c>
    </row>
    <row r="630" spans="2:4">
      <c r="B630" s="120">
        <v>1.2681951486478895</v>
      </c>
      <c r="C630" s="120">
        <v>2.3004713669642074E-2</v>
      </c>
      <c r="D630" s="188">
        <v>3</v>
      </c>
    </row>
    <row r="631" spans="2:4">
      <c r="B631" s="120">
        <v>1.3878965203906375</v>
      </c>
      <c r="C631" s="120">
        <v>3.2018801976618105E-2</v>
      </c>
      <c r="D631" s="188">
        <v>3</v>
      </c>
    </row>
    <row r="632" spans="2:4">
      <c r="B632" s="120">
        <v>1.4000090296992742</v>
      </c>
      <c r="C632" s="120">
        <v>1.9919028340080969E-2</v>
      </c>
      <c r="D632" s="188">
        <v>3</v>
      </c>
    </row>
    <row r="633" spans="2:4">
      <c r="B633" s="120">
        <v>1.7020743028017862</v>
      </c>
      <c r="C633" s="120">
        <v>1.9077133105801947E-2</v>
      </c>
      <c r="D633" s="188">
        <v>3</v>
      </c>
    </row>
  </sheetData>
  <sortState xmlns:xlrd2="http://schemas.microsoft.com/office/spreadsheetml/2017/richdata2" ref="B2:D633">
    <sortCondition ref="D2:D633"/>
  </sortState>
  <conditionalFormatting sqref="B2:B633">
    <cfRule type="colorScale" priority="3">
      <colorScale>
        <cfvo type="min"/>
        <cfvo type="percentile" val="50"/>
        <cfvo type="max"/>
        <color rgb="FF63BE7B"/>
        <color rgb="FFFCFCFF"/>
        <color rgb="FFF8696B"/>
      </colorScale>
    </cfRule>
  </conditionalFormatting>
  <conditionalFormatting sqref="C2:C633">
    <cfRule type="colorScale" priority="2">
      <colorScale>
        <cfvo type="min"/>
        <cfvo type="percentile" val="50"/>
        <cfvo type="max"/>
        <color rgb="FFF8696B"/>
        <color rgb="FFFCFCFF"/>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4ED4B-CA7D-45E6-A85D-1ED574C433AB}">
  <sheetPr codeName="Sheet1"/>
  <dimension ref="A2:A3"/>
  <sheetViews>
    <sheetView workbookViewId="0">
      <selection activeCell="A4" sqref="A4"/>
    </sheetView>
  </sheetViews>
  <sheetFormatPr defaultRowHeight="14.5"/>
  <sheetData>
    <row r="2" spans="1:1">
      <c r="A2" t="s">
        <v>1340</v>
      </c>
    </row>
    <row r="3" spans="1:1">
      <c r="A3" t="s">
        <v>1348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817E1-F1C1-4693-8221-795C00643A11}">
  <sheetPr codeName="Sheet2"/>
  <dimension ref="A1:AP634"/>
  <sheetViews>
    <sheetView tabSelected="1" workbookViewId="0">
      <pane xSplit="2" ySplit="2" topLeftCell="G3" activePane="bottomRight" state="frozen"/>
      <selection pane="topRight" activeCell="C1" sqref="C1"/>
      <selection pane="bottomLeft" activeCell="A3" sqref="A3"/>
      <selection pane="bottomRight" activeCell="I5" sqref="I5"/>
    </sheetView>
  </sheetViews>
  <sheetFormatPr defaultRowHeight="14.5"/>
  <cols>
    <col min="1" max="1" width="32.1796875" style="119" customWidth="1"/>
    <col min="2" max="2" width="10.6328125" style="143" customWidth="1"/>
    <col min="3" max="3" width="24.453125" customWidth="1"/>
    <col min="4" max="4" width="26.6328125" customWidth="1"/>
    <col min="5" max="5" width="22" customWidth="1"/>
    <col min="6" max="6" width="25.6328125" customWidth="1"/>
    <col min="7" max="8" width="25.81640625" customWidth="1"/>
    <col min="9" max="9" width="17.90625" customWidth="1"/>
    <col min="10" max="10" width="18.90625" hidden="1" customWidth="1"/>
    <col min="11" max="11" width="22.54296875" style="184" customWidth="1"/>
    <col min="12" max="12" width="18.6328125" style="184" customWidth="1"/>
    <col min="13" max="14" width="23.54296875" style="184" customWidth="1"/>
    <col min="15" max="15" width="15" style="146" customWidth="1"/>
    <col min="16" max="16" width="29.54296875" style="191" customWidth="1"/>
    <col min="17" max="17" width="12.453125" style="16" bestFit="1" customWidth="1"/>
    <col min="18" max="18" width="17.26953125" style="191" customWidth="1"/>
    <col min="19" max="19" width="12.1796875" style="191" customWidth="1"/>
    <col min="20" max="20" width="27.08984375" style="191" customWidth="1"/>
    <col min="21" max="21" width="7.36328125" style="191" customWidth="1"/>
    <col min="22" max="22" width="29.54296875" style="191" customWidth="1"/>
    <col min="23" max="23" width="29.54296875" style="212" customWidth="1"/>
    <col min="24" max="24" width="25.08984375" style="191" customWidth="1"/>
    <col min="25" max="29" width="25.08984375" style="195" customWidth="1"/>
    <col min="30" max="30" width="29.54296875" style="191" customWidth="1"/>
    <col min="31" max="31" width="30.6328125" style="144" customWidth="1"/>
    <col min="32" max="32" width="12.453125" style="16" bestFit="1" customWidth="1"/>
    <col min="35" max="35" width="24.08984375" bestFit="1" customWidth="1"/>
    <col min="37" max="37" width="26.1796875" bestFit="1" customWidth="1"/>
    <col min="38" max="38" width="18.26953125" customWidth="1"/>
    <col min="39" max="42" width="20.1796875" customWidth="1"/>
  </cols>
  <sheetData>
    <row r="1" spans="1:42" s="184" customFormat="1" ht="43.5">
      <c r="A1" s="118"/>
      <c r="B1" s="141"/>
      <c r="C1" s="214" t="s">
        <v>1684</v>
      </c>
      <c r="D1" s="214"/>
      <c r="E1" s="214" t="s">
        <v>1685</v>
      </c>
      <c r="F1" s="214"/>
      <c r="G1" s="214" t="s">
        <v>1686</v>
      </c>
      <c r="H1" s="214"/>
      <c r="I1" s="214" t="s">
        <v>1687</v>
      </c>
      <c r="J1" s="214"/>
      <c r="K1" s="118" t="s">
        <v>1780</v>
      </c>
      <c r="L1" s="118" t="s">
        <v>1809</v>
      </c>
      <c r="M1" s="118" t="s">
        <v>1813</v>
      </c>
      <c r="N1" s="198" t="s">
        <v>1828</v>
      </c>
      <c r="O1" s="118" t="s">
        <v>1832</v>
      </c>
      <c r="P1" s="141" t="s">
        <v>1750</v>
      </c>
      <c r="Q1" s="213" t="s">
        <v>1810</v>
      </c>
      <c r="R1" s="213"/>
      <c r="S1" s="141"/>
      <c r="T1" s="141"/>
      <c r="U1" s="141"/>
      <c r="V1" s="141"/>
      <c r="W1" s="141"/>
      <c r="X1" s="141"/>
      <c r="Z1" s="141"/>
      <c r="AA1" s="141"/>
      <c r="AB1" s="141"/>
      <c r="AC1" s="141"/>
      <c r="AD1" s="141"/>
      <c r="AE1" s="141" t="s">
        <v>1750</v>
      </c>
      <c r="AF1" s="213" t="s">
        <v>1810</v>
      </c>
      <c r="AG1" s="213"/>
    </row>
    <row r="2" spans="1:42" ht="72.5">
      <c r="A2" s="140" t="s">
        <v>1294</v>
      </c>
      <c r="B2" s="140" t="s">
        <v>657</v>
      </c>
      <c r="C2" s="119" t="s">
        <v>1688</v>
      </c>
      <c r="D2" s="119" t="s">
        <v>1689</v>
      </c>
      <c r="E2" s="119" t="s">
        <v>1690</v>
      </c>
      <c r="F2" s="119" t="s">
        <v>1689</v>
      </c>
      <c r="G2" s="119" t="s">
        <v>1443</v>
      </c>
      <c r="H2" s="119" t="s">
        <v>1689</v>
      </c>
      <c r="I2" s="119" t="s">
        <v>1835</v>
      </c>
      <c r="J2" s="119" t="s">
        <v>1749</v>
      </c>
      <c r="K2" s="119"/>
      <c r="L2" s="119"/>
      <c r="M2" s="119"/>
      <c r="N2" s="199"/>
      <c r="O2" s="119"/>
      <c r="P2" s="189" t="s">
        <v>1816</v>
      </c>
      <c r="R2" s="184" t="s">
        <v>1834</v>
      </c>
      <c r="S2" s="189" t="s">
        <v>1831</v>
      </c>
      <c r="T2" s="189"/>
      <c r="U2" s="189"/>
      <c r="V2" s="189"/>
      <c r="W2" s="211" t="s">
        <v>1833</v>
      </c>
      <c r="X2" s="189" t="s">
        <v>1810</v>
      </c>
      <c r="Y2" s="194" t="s">
        <v>1688</v>
      </c>
      <c r="Z2" s="194" t="s">
        <v>1690</v>
      </c>
      <c r="AA2" s="194" t="s">
        <v>1443</v>
      </c>
      <c r="AB2" s="194" t="s">
        <v>1748</v>
      </c>
      <c r="AC2" s="193"/>
      <c r="AD2" s="189"/>
      <c r="AE2" s="144" t="s">
        <v>1815</v>
      </c>
      <c r="AL2" t="s">
        <v>1810</v>
      </c>
      <c r="AM2" s="194" t="s">
        <v>1688</v>
      </c>
      <c r="AN2" s="194" t="s">
        <v>1690</v>
      </c>
      <c r="AO2" s="194" t="s">
        <v>1443</v>
      </c>
      <c r="AP2" s="194" t="s">
        <v>1748</v>
      </c>
    </row>
    <row r="3" spans="1:42">
      <c r="A3" s="119" t="str">
        <f>'Master sheet'!A31</f>
        <v>Washington and Sunderland West</v>
      </c>
      <c r="B3" s="142" t="str">
        <f>VLOOKUP('Master sheet'!A31,Westminster_Parliamentary_Const!$A$2:$C$651,2,FALSE)</f>
        <v>E14001020</v>
      </c>
      <c r="C3" s="120">
        <f>VLOOKUP(B3,'Master sheet'!$B$3:$Z$634,9,FALSE)</f>
        <v>0.17633333333333334</v>
      </c>
      <c r="D3" s="121">
        <f>VLOOKUP(B3,'Master sheet'!$B$3:$Z$634,10,FALSE)</f>
        <v>3.0154167839251946</v>
      </c>
      <c r="E3" s="120">
        <f>VLOOKUP(B3,'Master sheet'!$B$3:$Z$634,16,FALSE)</f>
        <v>-0.12448017669435205</v>
      </c>
      <c r="F3" s="121">
        <f>VLOOKUP(B3,'Master sheet'!$B$3:$Z$634,17,FALSE)</f>
        <v>-1.8681545272024194</v>
      </c>
      <c r="G3" s="120">
        <f>VLOOKUP(B3,'Master sheet'!$B$3:$Z$634,21,FALSE)</f>
        <v>0.11057692307692307</v>
      </c>
      <c r="H3" s="121">
        <f>VLOOKUP(B3,'Master sheet'!$B$3:$Z$634,22,FALSE)</f>
        <v>-1.5295356950165189</v>
      </c>
      <c r="I3" s="120">
        <f>VLOOKUP(B3,'Master sheet'!$B$3:$Z$634,24,FALSE)</f>
        <v>-1.3352011655272777E-2</v>
      </c>
      <c r="J3" s="121">
        <f>-VLOOKUP(B3,'Master sheet'!$B$3:$Z$634,25,FALSE)</f>
        <v>3.9657245037849114</v>
      </c>
      <c r="K3" s="185" t="str">
        <f>VLOOKUP(B3,RUC_PCON_2011_EN_LU!$A$2:$N$534,14)</f>
        <v>Predominantly Urban</v>
      </c>
      <c r="L3" s="185" t="str">
        <f>VLOOKUP(B3,'City and Town classifications'!$A$3:$G$634,4,FALSE)</f>
        <v>Large Town</v>
      </c>
      <c r="M3" s="188" t="str">
        <f>VLOOKUP(A3,'BRES data'!$A$11:$AB$643,28,FALSE)</f>
        <v>Mid</v>
      </c>
      <c r="N3" s="188" t="str">
        <f>IF(ISNUMBER(MATCH(A3,'Red Wall MP List'!$A$3:$A$52,0)),"Yes","No")</f>
        <v>No</v>
      </c>
      <c r="O3" s="149">
        <f>VLOOKUP(B3,'Master sheet'!$B$3:$K$634,4,FALSE)</f>
        <v>60000</v>
      </c>
      <c r="P3" s="121">
        <f t="shared" ref="P3:P66" si="0">AVERAGE(D3,AVERAGE(F3,H3),J3)</f>
        <v>1.7607653922002122</v>
      </c>
      <c r="Q3" s="121">
        <f t="shared" ref="Q3:Q13" si="1">P3-MIN($P$4:$P$635)</f>
        <v>3.0281999141535927</v>
      </c>
      <c r="R3" s="186">
        <f t="shared" ref="R3:R7" si="2">100*(Q3/AVERAGE($Q$4:$Q$635))</f>
        <v>239.45076317016404</v>
      </c>
      <c r="S3" s="149">
        <f>R3*VLOOKUP(B3,'Master sheet'!$B$3:$K$634,4,FALSE)</f>
        <v>14367045.790209843</v>
      </c>
      <c r="V3" s="191" t="s">
        <v>1799</v>
      </c>
      <c r="W3" s="149">
        <f>SUMIF($L$3:$L$634,V3,$O$3:$O$634)</f>
        <v>6057700</v>
      </c>
      <c r="X3" s="186">
        <f t="shared" ref="X3:X10" si="3">AVERAGEIF($L$3:$L$634,V3,$R$3:$R$634)</f>
        <v>95.059223655616464</v>
      </c>
      <c r="Y3" s="197">
        <f t="shared" ref="Y3:Y10" si="4">AVERAGEIF($L$3:$L$634,V3,$C$3:$C$634)</f>
        <v>0.10076611049790828</v>
      </c>
      <c r="Z3" s="197">
        <f t="shared" ref="Z3:Z10" si="5">AVERAGEIF($L$3:$L$634,V3,$E$3:$E$634)</f>
        <v>0.57289804987070247</v>
      </c>
      <c r="AA3" s="197">
        <f t="shared" ref="AA3:AA10" si="6">AVERAGEIF($L$3:$L$634,V3,$G$3:$G$634)</f>
        <v>0.19537864191811832</v>
      </c>
      <c r="AB3" s="196">
        <f t="shared" ref="AB3:AB10" si="7">AVERAGEIF($L$3:$L$634,V3,$I$3:$I$634)</f>
        <v>3.4075036096975868E-2</v>
      </c>
      <c r="AC3" s="186"/>
      <c r="AD3" s="121"/>
      <c r="AE3" s="145">
        <f t="shared" ref="AE3:AE66" si="8">AVERAGE(D3,F3,H3,J3)</f>
        <v>0.89586276637279194</v>
      </c>
      <c r="AF3" s="121">
        <f t="shared" ref="AF3:AF66" si="9">AE3-MIN($AE$3:$AE$634)</f>
        <v>2.1051158541333357</v>
      </c>
      <c r="AG3" s="186">
        <f t="shared" ref="AG3:AG66" si="10">100*(AF3/AVERAGE($AF$3:$AF$634))</f>
        <v>174.08397592201871</v>
      </c>
      <c r="AI3" t="s">
        <v>1772</v>
      </c>
      <c r="AJ3" s="186">
        <f>AVERAGEIF($K$3:$K$634,AI3,$AG$3:$AG$634)</f>
        <v>101.21110701783257</v>
      </c>
      <c r="AK3" s="146" t="s">
        <v>1799</v>
      </c>
      <c r="AL3" s="186">
        <f t="shared" ref="AL3:AL10" si="11">AVERAGEIF($L$3:$L$634,AK3,$AG$3:$AG$634)</f>
        <v>109.87603806545333</v>
      </c>
      <c r="AM3" s="195"/>
    </row>
    <row r="4" spans="1:42">
      <c r="A4" s="119" t="str">
        <f>'Master sheet'!A262</f>
        <v>Wolverhampton South East</v>
      </c>
      <c r="B4" s="142" t="str">
        <f>VLOOKUP('Master sheet'!A262,Westminster_Parliamentary_Const!$A$2:$C$651,2,FALSE)</f>
        <v>E14001050</v>
      </c>
      <c r="C4" s="120">
        <f>VLOOKUP(B4,'Master sheet'!$B$3:$Z$634,9,FALSE)</f>
        <v>0.15478523906564601</v>
      </c>
      <c r="D4" s="121">
        <f>VLOOKUP(B4,'Master sheet'!$B$3:$Z$634,10,FALSE)</f>
        <v>2.2009497453182418</v>
      </c>
      <c r="E4" s="120">
        <f>VLOOKUP(B4,'Master sheet'!$B$3:$Z$634,16,FALSE)</f>
        <v>0.36170983410544755</v>
      </c>
      <c r="F4" s="121">
        <f>VLOOKUP(B4,'Master sheet'!$B$3:$Z$634,17,FALSE)</f>
        <v>-0.25214746423456685</v>
      </c>
      <c r="G4" s="120">
        <f>VLOOKUP(B4,'Master sheet'!$B$3:$Z$634,21,FALSE)</f>
        <v>0.14490161001788909</v>
      </c>
      <c r="H4" s="121">
        <f>VLOOKUP(B4,'Master sheet'!$B$3:$Z$634,22,FALSE)</f>
        <v>-0.54726062649309515</v>
      </c>
      <c r="I4" s="120">
        <f>VLOOKUP(B4,'Master sheet'!$B$3:$Z$634,24,FALSE)</f>
        <v>4.0485829959413522E-5</v>
      </c>
      <c r="J4" s="121">
        <f>-VLOOKUP(B4,'Master sheet'!$B$3:$Z$634,25,FALSE)</f>
        <v>2.5554499195760627</v>
      </c>
      <c r="K4" s="185" t="str">
        <f>VLOOKUP(B4,RUC_PCON_2011_EN_LU!$A$2:$N$534,14)</f>
        <v>Predominantly Urban</v>
      </c>
      <c r="L4" s="185" t="str">
        <f>VLOOKUP(B4,'City and Town classifications'!$A$3:$G$634,4,FALSE)</f>
        <v>Other City</v>
      </c>
      <c r="M4" s="188" t="str">
        <f>VLOOKUP(A4,'BRES data'!$A$11:$AB$643,28,FALSE)</f>
        <v>Very low</v>
      </c>
      <c r="N4" s="188" t="str">
        <f>IF(ISNUMBER(MATCH(A4,'Red Wall MP List'!$A$3:$A$52,0)),"Yes","No")</f>
        <v>No</v>
      </c>
      <c r="O4" s="149">
        <f>VLOOKUP(B4,'Master sheet'!$B$3:$K$634,4,FALSE)</f>
        <v>58100</v>
      </c>
      <c r="P4" s="121">
        <f t="shared" si="0"/>
        <v>1.4522318731768245</v>
      </c>
      <c r="Q4" s="121">
        <f t="shared" si="1"/>
        <v>2.7196663951302051</v>
      </c>
      <c r="R4" s="186">
        <f t="shared" si="2"/>
        <v>215.05389747829767</v>
      </c>
      <c r="S4" s="149">
        <f>R4*VLOOKUP(B4,'Master sheet'!$B$3:$K$634,4,FALSE)</f>
        <v>12494631.443489095</v>
      </c>
      <c r="V4" s="191" t="s">
        <v>1798</v>
      </c>
      <c r="W4" s="149">
        <f t="shared" ref="W4:W10" si="12">SUMIF($L$3:$L$634,V4,$O$3:$O$634)</f>
        <v>4031900</v>
      </c>
      <c r="X4" s="186">
        <f t="shared" si="3"/>
        <v>91.759616188475164</v>
      </c>
      <c r="Y4" s="197">
        <f t="shared" si="4"/>
        <v>0.11367598671785896</v>
      </c>
      <c r="Z4" s="197">
        <f t="shared" si="5"/>
        <v>0.41476440090020006</v>
      </c>
      <c r="AA4" s="197">
        <f t="shared" si="6"/>
        <v>0.14083882916895674</v>
      </c>
      <c r="AB4" s="196">
        <f t="shared" si="7"/>
        <v>2.9991183048286039E-2</v>
      </c>
      <c r="AC4" s="186"/>
      <c r="AD4" s="121"/>
      <c r="AE4" s="145">
        <f t="shared" si="8"/>
        <v>0.98924789354166065</v>
      </c>
      <c r="AF4" s="121">
        <f t="shared" si="9"/>
        <v>2.1985009813022045</v>
      </c>
      <c r="AG4" s="186">
        <f t="shared" si="10"/>
        <v>181.80652202209208</v>
      </c>
      <c r="AI4" t="s">
        <v>1778</v>
      </c>
      <c r="AJ4" s="186">
        <f>AVERAGEIF($K$3:$K$634,AI4,$AG$3:$AG$634)</f>
        <v>94.614682115202982</v>
      </c>
      <c r="AK4" s="146" t="s">
        <v>1798</v>
      </c>
      <c r="AL4" s="186">
        <f t="shared" si="11"/>
        <v>85.721130112218773</v>
      </c>
    </row>
    <row r="5" spans="1:42">
      <c r="A5" s="119" t="str">
        <f>'Master sheet'!A173</f>
        <v>Derby South</v>
      </c>
      <c r="B5" s="142" t="str">
        <f>VLOOKUP('Master sheet'!A173,Westminster_Parliamentary_Const!$A$2:$C$651,2,FALSE)</f>
        <v>E14000663</v>
      </c>
      <c r="C5" s="120">
        <f>VLOOKUP(B5,'Master sheet'!$B$3:$Z$634,9,FALSE)</f>
        <v>0.1396720188465238</v>
      </c>
      <c r="D5" s="121">
        <f>VLOOKUP(B5,'Master sheet'!$B$3:$Z$634,10,FALSE)</f>
        <v>1.6297057381792164</v>
      </c>
      <c r="E5" s="120">
        <f>VLOOKUP(B5,'Master sheet'!$B$3:$Z$634,16,FALSE)</f>
        <v>0.41109907398281903</v>
      </c>
      <c r="F5" s="121">
        <f>VLOOKUP(B5,'Master sheet'!$B$3:$Z$634,17,FALSE)</f>
        <v>-8.7986624432140531E-2</v>
      </c>
      <c r="G5" s="120">
        <f>VLOOKUP(B5,'Master sheet'!$B$3:$Z$634,21,FALSE)</f>
        <v>0.16579406631762653</v>
      </c>
      <c r="H5" s="121">
        <f>VLOOKUP(B5,'Master sheet'!$B$3:$Z$634,22,FALSE)</f>
        <v>5.0622144549875188E-2</v>
      </c>
      <c r="I5" s="120">
        <f>VLOOKUP(B5,'Master sheet'!$B$3:$Z$634,24,FALSE)</f>
        <v>-1.6156156156156287E-3</v>
      </c>
      <c r="J5" s="121">
        <f>-VLOOKUP(B5,'Master sheet'!$B$3:$Z$634,25,FALSE)</f>
        <v>2.729842916859909</v>
      </c>
      <c r="K5" s="185" t="str">
        <f>VLOOKUP(B5,RUC_PCON_2011_EN_LU!$A$2:$N$534,14)</f>
        <v>Predominantly Urban</v>
      </c>
      <c r="L5" s="185" t="str">
        <f>VLOOKUP(B5,'City and Town classifications'!$A$3:$G$634,4,FALSE)</f>
        <v>Other City</v>
      </c>
      <c r="M5" s="188" t="str">
        <f>VLOOKUP(A5,'BRES data'!$A$11:$AB$643,28,FALSE)</f>
        <v>Mid</v>
      </c>
      <c r="N5" s="188" t="str">
        <f>IF(ISNUMBER(MATCH(A5,'Red Wall MP List'!$A$3:$A$52,0)),"Yes","No")</f>
        <v>No</v>
      </c>
      <c r="O5" s="149">
        <f>VLOOKUP(B5,'Master sheet'!$B$3:$K$634,4,FALSE)</f>
        <v>63100</v>
      </c>
      <c r="P5" s="121">
        <f t="shared" si="0"/>
        <v>1.4469554716993309</v>
      </c>
      <c r="Q5" s="121">
        <f t="shared" si="1"/>
        <v>2.7143899936527118</v>
      </c>
      <c r="R5" s="186">
        <f t="shared" si="2"/>
        <v>214.6366732538755</v>
      </c>
      <c r="S5" s="149">
        <f>R5*VLOOKUP(B5,'Master sheet'!$B$3:$K$634,4,FALSE)</f>
        <v>13543574.082319545</v>
      </c>
      <c r="V5" s="191" t="s">
        <v>1800</v>
      </c>
      <c r="W5" s="149">
        <f t="shared" si="12"/>
        <v>1508700</v>
      </c>
      <c r="X5" s="186">
        <f t="shared" si="3"/>
        <v>104.69678678457655</v>
      </c>
      <c r="Y5" s="197">
        <f t="shared" si="4"/>
        <v>0.10639299336500281</v>
      </c>
      <c r="Z5" s="197">
        <f t="shared" si="5"/>
        <v>0.51979209308651464</v>
      </c>
      <c r="AA5" s="197">
        <f t="shared" si="6"/>
        <v>0.15093347051944769</v>
      </c>
      <c r="AB5" s="196">
        <f t="shared" si="7"/>
        <v>2.5745154192851203E-2</v>
      </c>
      <c r="AC5" s="186"/>
      <c r="AD5" s="121"/>
      <c r="AE5" s="145">
        <f t="shared" si="8"/>
        <v>1.0805460437892149</v>
      </c>
      <c r="AF5" s="121">
        <f t="shared" si="9"/>
        <v>2.289799131549759</v>
      </c>
      <c r="AG5" s="186">
        <f t="shared" si="10"/>
        <v>189.35648415753161</v>
      </c>
      <c r="AI5" t="s">
        <v>1776</v>
      </c>
      <c r="AJ5" s="186">
        <f>AVERAGEIF($K$3:$K$634,AI5,$AG$3:$AG$634)</f>
        <v>103.8817761890252</v>
      </c>
      <c r="AK5" s="146" t="s">
        <v>1800</v>
      </c>
      <c r="AL5" s="186">
        <f t="shared" si="11"/>
        <v>102.46315755204405</v>
      </c>
    </row>
    <row r="6" spans="1:42">
      <c r="A6" s="119" t="str">
        <f>'Master sheet'!A131</f>
        <v>Kingston upon Hull East</v>
      </c>
      <c r="B6" s="142" t="str">
        <f>VLOOKUP('Master sheet'!A131,Westminster_Parliamentary_Const!$A$2:$C$651,2,FALSE)</f>
        <v>E14000771</v>
      </c>
      <c r="C6" s="120">
        <f>VLOOKUP(B6,'Master sheet'!$B$3:$Z$634,9,FALSE)</f>
        <v>0.13930396371402476</v>
      </c>
      <c r="D6" s="121">
        <f>VLOOKUP(B6,'Master sheet'!$B$3:$Z$634,10,FALSE)</f>
        <v>1.6157941239971629</v>
      </c>
      <c r="E6" s="120">
        <f>VLOOKUP(B6,'Master sheet'!$B$3:$Z$634,16,FALSE)</f>
        <v>0.32763865584181479</v>
      </c>
      <c r="F6" s="121">
        <f>VLOOKUP(B6,'Master sheet'!$B$3:$Z$634,17,FALSE)</f>
        <v>-0.36539385658041718</v>
      </c>
      <c r="G6" s="120">
        <f>VLOOKUP(B6,'Master sheet'!$B$3:$Z$634,21,FALSE)</f>
        <v>0.10635155096011817</v>
      </c>
      <c r="H6" s="121">
        <f>VLOOKUP(B6,'Master sheet'!$B$3:$Z$634,22,FALSE)</f>
        <v>-1.6504538462209213</v>
      </c>
      <c r="I6" s="120">
        <f>VLOOKUP(B6,'Master sheet'!$B$3:$Z$634,24,FALSE)</f>
        <v>-8.1784154709918511E-3</v>
      </c>
      <c r="J6" s="121">
        <f>-VLOOKUP(B6,'Master sheet'!$B$3:$Z$634,25,FALSE)</f>
        <v>3.4209275967332786</v>
      </c>
      <c r="K6" s="185" t="str">
        <f>VLOOKUP(B6,RUC_PCON_2011_EN_LU!$A$2:$N$534,14)</f>
        <v>Predominantly Urban</v>
      </c>
      <c r="L6" s="185" t="str">
        <f>VLOOKUP(B6,'City and Town classifications'!$A$3:$G$634,4,FALSE)</f>
        <v>Other City</v>
      </c>
      <c r="M6" s="188" t="str">
        <f>VLOOKUP(A6,'BRES data'!$A$11:$AB$643,28,FALSE)</f>
        <v>Very low</v>
      </c>
      <c r="N6" s="188" t="str">
        <f>IF(ISNUMBER(MATCH(A6,'Red Wall MP List'!$A$3:$A$52,0)),"Yes","No")</f>
        <v>No</v>
      </c>
      <c r="O6" s="149">
        <f>VLOOKUP(B6,'Master sheet'!$B$3:$K$634,4,FALSE)</f>
        <v>58600</v>
      </c>
      <c r="P6" s="121">
        <f t="shared" si="0"/>
        <v>1.3429326231099241</v>
      </c>
      <c r="Q6" s="121">
        <f t="shared" si="1"/>
        <v>2.6103671450633046</v>
      </c>
      <c r="R6" s="186">
        <f t="shared" si="2"/>
        <v>206.41120888956848</v>
      </c>
      <c r="S6" s="149">
        <f>R6*VLOOKUP(B6,'Master sheet'!$B$3:$K$634,4,FALSE)</f>
        <v>12095696.840928713</v>
      </c>
      <c r="V6" s="191" t="s">
        <v>1801</v>
      </c>
      <c r="W6" s="149">
        <f t="shared" si="12"/>
        <v>1476000</v>
      </c>
      <c r="X6" s="186">
        <f t="shared" si="3"/>
        <v>108.92207541536722</v>
      </c>
      <c r="Y6" s="197">
        <f t="shared" si="4"/>
        <v>9.6996099361569776E-2</v>
      </c>
      <c r="Z6" s="197">
        <f t="shared" si="5"/>
        <v>0.47273378484050654</v>
      </c>
      <c r="AA6" s="197">
        <f t="shared" si="6"/>
        <v>0.16139497872455943</v>
      </c>
      <c r="AB6" s="196">
        <f t="shared" si="7"/>
        <v>2.1528741773859286E-2</v>
      </c>
      <c r="AC6" s="186"/>
      <c r="AD6" s="121"/>
      <c r="AE6" s="145">
        <f t="shared" si="8"/>
        <v>0.75521850448227579</v>
      </c>
      <c r="AF6" s="121">
        <f t="shared" si="9"/>
        <v>1.9644715922428198</v>
      </c>
      <c r="AG6" s="186">
        <f t="shared" si="10"/>
        <v>162.45330378943979</v>
      </c>
      <c r="AK6" s="146" t="s">
        <v>1801</v>
      </c>
      <c r="AL6" s="186">
        <f t="shared" si="11"/>
        <v>107.25510920265273</v>
      </c>
    </row>
    <row r="7" spans="1:42">
      <c r="A7" s="119" t="str">
        <f>'Master sheet'!A330</f>
        <v>Brent Central</v>
      </c>
      <c r="B7" s="142" t="str">
        <f>VLOOKUP('Master sheet'!A330,Westminster_Parliamentary_Const!$A$2:$C$651,2,FALSE)</f>
        <v>E14000591</v>
      </c>
      <c r="C7" s="120">
        <f>VLOOKUP(B7,'Master sheet'!$B$3:$Z$634,9,FALSE)</f>
        <v>0.10331819771702669</v>
      </c>
      <c r="D7" s="121">
        <f>VLOOKUP(B7,'Master sheet'!$B$3:$Z$634,10,FALSE)</f>
        <v>0.25561721463916315</v>
      </c>
      <c r="E7" s="120">
        <f>VLOOKUP(B7,'Master sheet'!$B$3:$Z$634,16,FALSE)</f>
        <v>1.2386946089395869</v>
      </c>
      <c r="F7" s="121">
        <f>VLOOKUP(B7,'Master sheet'!$B$3:$Z$634,17,FALSE)</f>
        <v>2.6627902324817332</v>
      </c>
      <c r="G7" s="120">
        <f>VLOOKUP(B7,'Master sheet'!$B$3:$Z$634,21,FALSE)</f>
        <v>0.29088785046728971</v>
      </c>
      <c r="H7" s="121">
        <f>VLOOKUP(B7,'Master sheet'!$B$3:$Z$634,22,FALSE)</f>
        <v>3.6304510184095649</v>
      </c>
      <c r="I7" s="120">
        <f>VLOOKUP(B7,'Master sheet'!$B$3:$Z$634,24,FALSE)</f>
        <v>2.0191274106860613E-2</v>
      </c>
      <c r="J7" s="121">
        <f>-VLOOKUP(B7,'Master sheet'!$B$3:$Z$634,25,FALSE)</f>
        <v>0.43350480888824316</v>
      </c>
      <c r="K7" s="185" t="str">
        <f>VLOOKUP(B7,RUC_PCON_2011_EN_LU!$A$2:$N$534,14)</f>
        <v>Predominantly Urban</v>
      </c>
      <c r="L7" s="185" t="str">
        <f>VLOOKUP(B7,'City and Town classifications'!$A$3:$G$634,4,FALSE)</f>
        <v>Core City (London)</v>
      </c>
      <c r="M7" s="188" t="str">
        <f>VLOOKUP(A7,'BRES data'!$A$11:$AB$643,28,FALSE)</f>
        <v>Very low</v>
      </c>
      <c r="N7" s="188" t="str">
        <f>IF(ISNUMBER(MATCH(A7,'Red Wall MP List'!$A$3:$A$52,0)),"Yes","No")</f>
        <v>No</v>
      </c>
      <c r="O7" s="149">
        <f>VLOOKUP(B7,'Master sheet'!$B$3:$K$634,4,FALSE)</f>
        <v>78600</v>
      </c>
      <c r="P7" s="121">
        <f t="shared" si="0"/>
        <v>1.2785808829910186</v>
      </c>
      <c r="Q7" s="121">
        <f t="shared" si="1"/>
        <v>2.5460154049443995</v>
      </c>
      <c r="R7" s="186">
        <f t="shared" si="2"/>
        <v>201.32268312520961</v>
      </c>
      <c r="S7" s="149">
        <f>R7*VLOOKUP(B7,'Master sheet'!$B$3:$K$634,4,FALSE)</f>
        <v>15823962.893641476</v>
      </c>
      <c r="T7" s="121"/>
      <c r="U7" s="121"/>
      <c r="V7" s="191" t="s">
        <v>1793</v>
      </c>
      <c r="W7" s="149">
        <f t="shared" si="12"/>
        <v>3850800</v>
      </c>
      <c r="X7" s="186">
        <f t="shared" si="3"/>
        <v>106.32464537674333</v>
      </c>
      <c r="Y7" s="197">
        <f t="shared" si="4"/>
        <v>0.1066845248169033</v>
      </c>
      <c r="Z7" s="197">
        <f t="shared" si="5"/>
        <v>0.44155992185694809</v>
      </c>
      <c r="AA7" s="197">
        <f t="shared" si="6"/>
        <v>0.15131541949172825</v>
      </c>
      <c r="AB7" s="196">
        <f t="shared" si="7"/>
        <v>2.4080532092959614E-2</v>
      </c>
      <c r="AC7" s="186"/>
      <c r="AD7" s="121"/>
      <c r="AE7" s="145">
        <f t="shared" si="8"/>
        <v>1.745590818604676</v>
      </c>
      <c r="AF7" s="121">
        <f t="shared" si="9"/>
        <v>2.9548439063652197</v>
      </c>
      <c r="AG7" s="186">
        <f t="shared" si="10"/>
        <v>244.35281053012568</v>
      </c>
      <c r="AK7" t="s">
        <v>1793</v>
      </c>
      <c r="AL7" s="186">
        <f t="shared" si="11"/>
        <v>101.16504744879578</v>
      </c>
    </row>
    <row r="8" spans="1:42">
      <c r="A8" s="119" t="str">
        <f>'Master sheet'!A347</f>
        <v>Ealing, Southall</v>
      </c>
      <c r="B8" s="142" t="str">
        <f>VLOOKUP('Master sheet'!A347,Westminster_Parliamentary_Const!$A$2:$C$651,2,FALSE)</f>
        <v>E14000676</v>
      </c>
      <c r="C8" s="120">
        <f>VLOOKUP(B8,'Master sheet'!$B$3:$Z$634,9,FALSE)</f>
        <v>0.12968368687520818</v>
      </c>
      <c r="D8" s="121">
        <f>VLOOKUP(B8,'Master sheet'!$B$3:$Z$634,10,FALSE)</f>
        <v>1.2521703951349938</v>
      </c>
      <c r="E8" s="120">
        <f>VLOOKUP(B8,'Master sheet'!$B$3:$Z$634,16,FALSE)</f>
        <v>0.5104909956042516</v>
      </c>
      <c r="F8" s="121">
        <f>VLOOKUP(B8,'Master sheet'!$B$3:$Z$634,17,FALSE)</f>
        <v>0.24237402423268889</v>
      </c>
      <c r="G8" s="120">
        <f>VLOOKUP(B8,'Master sheet'!$B$3:$Z$634,21,FALSE)</f>
        <v>0.30145530145530147</v>
      </c>
      <c r="H8" s="121">
        <f>VLOOKUP(B8,'Master sheet'!$B$3:$Z$634,22,FALSE)</f>
        <v>3.9328614573225158</v>
      </c>
      <c r="I8" s="120">
        <f>VLOOKUP(B8,'Master sheet'!$B$3:$Z$634,24,FALSE)</f>
        <v>2.1233305853256335E-2</v>
      </c>
      <c r="J8" s="121">
        <f>-VLOOKUP(B8,'Master sheet'!$B$3:$Z$634,25,FALSE)</f>
        <v>0.32377539587165616</v>
      </c>
      <c r="K8" s="185" t="str">
        <f>VLOOKUP(B8,RUC_PCON_2011_EN_LU!$A$2:$N$534,14)</f>
        <v>Predominantly Urban</v>
      </c>
      <c r="L8" s="185" t="str">
        <f>VLOOKUP(B8,'City and Town classifications'!$A$3:$G$634,4,FALSE)</f>
        <v>Core City (London)</v>
      </c>
      <c r="M8" s="188" t="str">
        <f>VLOOKUP(A8,'BRES data'!$A$11:$AB$643,28,FALSE)</f>
        <v>Low</v>
      </c>
      <c r="N8" s="188" t="str">
        <f>IF(ISNUMBER(MATCH(A8,'Red Wall MP List'!$A$3:$A$52,0)),"Yes","No")</f>
        <v>No</v>
      </c>
      <c r="O8" s="149">
        <f>VLOOKUP(B8,'Master sheet'!$B$3:$K$634,4,FALSE)</f>
        <v>62300</v>
      </c>
      <c r="P8" s="121">
        <f t="shared" si="0"/>
        <v>1.2211878439280841</v>
      </c>
      <c r="Q8" s="121">
        <f t="shared" si="1"/>
        <v>2.488622365881465</v>
      </c>
      <c r="R8" s="186">
        <f>100*(Q8/AVERAGE($Q$4:$Q$635))</f>
        <v>196.78440712168626</v>
      </c>
      <c r="S8" s="149">
        <f>R8*VLOOKUP(B8,'Master sheet'!$B$3:$K$634,4,FALSE)</f>
        <v>12259668.563681053</v>
      </c>
      <c r="T8" s="121"/>
      <c r="U8" s="121"/>
      <c r="V8" s="191" t="s">
        <v>1794</v>
      </c>
      <c r="W8" s="149">
        <f t="shared" si="12"/>
        <v>6734200</v>
      </c>
      <c r="X8" s="186">
        <f t="shared" si="3"/>
        <v>97.518650904497065</v>
      </c>
      <c r="Y8" s="197">
        <f t="shared" si="4"/>
        <v>9.4638574758740754E-2</v>
      </c>
      <c r="Z8" s="197">
        <f t="shared" si="5"/>
        <v>0.45419198652968712</v>
      </c>
      <c r="AA8" s="197">
        <f t="shared" si="6"/>
        <v>0.16100032762609354</v>
      </c>
      <c r="AB8" s="196">
        <f t="shared" si="7"/>
        <v>2.4444771727675896E-2</v>
      </c>
      <c r="AC8" s="186"/>
      <c r="AD8" s="121"/>
      <c r="AE8" s="145">
        <f t="shared" si="8"/>
        <v>1.4377953181404635</v>
      </c>
      <c r="AF8" s="121">
        <f t="shared" si="9"/>
        <v>2.6470484059010073</v>
      </c>
      <c r="AG8" s="186">
        <f t="shared" si="10"/>
        <v>218.89945394335615</v>
      </c>
      <c r="AK8" t="s">
        <v>1794</v>
      </c>
      <c r="AL8" s="186">
        <f t="shared" si="11"/>
        <v>97.556976464845405</v>
      </c>
    </row>
    <row r="9" spans="1:42">
      <c r="A9" s="119" t="str">
        <f>'Master sheet'!A9</f>
        <v>Easington</v>
      </c>
      <c r="B9" s="142" t="str">
        <f>VLOOKUP('Master sheet'!A9,Westminster_Parliamentary_Const!$A$2:$C$651,2,FALSE)</f>
        <v>E14000677</v>
      </c>
      <c r="C9" s="120">
        <f>VLOOKUP(B9,'Master sheet'!$B$3:$Z$634,9,FALSE)</f>
        <v>0.19941254752851711</v>
      </c>
      <c r="D9" s="121">
        <f>VLOOKUP(B9,'Master sheet'!$B$3:$Z$634,10,FALSE)</f>
        <v>3.8877565372886504</v>
      </c>
      <c r="E9" s="120">
        <f>VLOOKUP(B9,'Master sheet'!$B$3:$Z$634,16,FALSE)</f>
        <v>-0.11457622910522459</v>
      </c>
      <c r="F9" s="121">
        <f>VLOOKUP(B9,'Master sheet'!$B$3:$Z$634,17,FALSE)</f>
        <v>-1.8352356088787687</v>
      </c>
      <c r="G9" s="120">
        <f>VLOOKUP(B9,'Master sheet'!$B$3:$Z$634,21,FALSE)</f>
        <v>0.10320284697508897</v>
      </c>
      <c r="H9" s="121">
        <f>VLOOKUP(B9,'Master sheet'!$B$3:$Z$634,22,FALSE)</f>
        <v>-1.740560812905684</v>
      </c>
      <c r="I9" s="120">
        <f>VLOOKUP(B9,'Master sheet'!$B$3:$Z$634,24,FALSE)</f>
        <v>1.0563629918468598E-2</v>
      </c>
      <c r="J9" s="121">
        <f>-VLOOKUP(B9,'Master sheet'!$B$3:$Z$634,25,FALSE)</f>
        <v>1.4473278034168757</v>
      </c>
      <c r="K9" s="185" t="str">
        <f>VLOOKUP(B9,RUC_PCON_2011_EN_LU!$A$2:$N$534,14)</f>
        <v>Predominantly Urban</v>
      </c>
      <c r="L9" s="185" t="str">
        <f>VLOOKUP(B9,'City and Town classifications'!$A$3:$G$634,4,FALSE)</f>
        <v>Small Town</v>
      </c>
      <c r="M9" s="188" t="str">
        <f>VLOOKUP(A9,'BRES data'!$A$11:$AB$643,28,FALSE)</f>
        <v>Low</v>
      </c>
      <c r="N9" s="188" t="str">
        <f>IF(ISNUMBER(MATCH(A9,'Red Wall MP List'!$A$3:$A$52,0)),"Yes","No")</f>
        <v>No</v>
      </c>
      <c r="O9" s="149">
        <f>VLOOKUP(B9,'Master sheet'!$B$3:$K$634,4,FALSE)</f>
        <v>52600</v>
      </c>
      <c r="P9" s="121">
        <f t="shared" si="0"/>
        <v>1.1823953766044333</v>
      </c>
      <c r="Q9" s="121">
        <f t="shared" si="1"/>
        <v>2.4498298985578142</v>
      </c>
      <c r="R9" s="186">
        <f t="shared" ref="R9:R72" si="13">100*(Q9/AVERAGE($Q$4:$Q$635))</f>
        <v>193.71694586772932</v>
      </c>
      <c r="S9" s="149">
        <f>R9*VLOOKUP(B9,'Master sheet'!$B$3:$K$634,4,FALSE)</f>
        <v>10189511.352642562</v>
      </c>
      <c r="T9" s="121"/>
      <c r="U9" s="121"/>
      <c r="V9" s="191" t="s">
        <v>1795</v>
      </c>
      <c r="W9" s="149">
        <f t="shared" si="12"/>
        <v>5812700</v>
      </c>
      <c r="X9" s="186">
        <f t="shared" si="3"/>
        <v>99.423016223736113</v>
      </c>
      <c r="Y9" s="197">
        <f t="shared" si="4"/>
        <v>9.3030579152340642E-2</v>
      </c>
      <c r="Z9" s="197">
        <f t="shared" si="5"/>
        <v>0.39852670309780253</v>
      </c>
      <c r="AA9" s="197">
        <f t="shared" si="6"/>
        <v>0.15989600456028916</v>
      </c>
      <c r="AB9" s="196">
        <f t="shared" si="7"/>
        <v>2.2152909813191634E-2</v>
      </c>
      <c r="AC9" s="186"/>
      <c r="AD9" s="121"/>
      <c r="AE9" s="145">
        <f t="shared" si="8"/>
        <v>0.43982197973026838</v>
      </c>
      <c r="AF9" s="121">
        <f t="shared" si="9"/>
        <v>1.6490750674908123</v>
      </c>
      <c r="AG9" s="186">
        <f t="shared" si="10"/>
        <v>136.37137537062546</v>
      </c>
      <c r="AK9" t="s">
        <v>1795</v>
      </c>
      <c r="AL9" s="186">
        <f t="shared" si="11"/>
        <v>96.811441923616187</v>
      </c>
    </row>
    <row r="10" spans="1:42">
      <c r="A10" s="119" t="str">
        <f>'Master sheet'!A349</f>
        <v>Edmonton</v>
      </c>
      <c r="B10" s="142" t="str">
        <f>VLOOKUP('Master sheet'!A349,Westminster_Parliamentary_Const!$A$2:$C$651,2,FALSE)</f>
        <v>E14000687</v>
      </c>
      <c r="C10" s="120">
        <f>VLOOKUP(B10,'Master sheet'!$B$3:$Z$634,9,FALSE)</f>
        <v>0.14234737357395214</v>
      </c>
      <c r="D10" s="121">
        <f>VLOOKUP(B10,'Master sheet'!$B$3:$Z$634,10,FALSE)</f>
        <v>1.7308278241977089</v>
      </c>
      <c r="E10" s="120">
        <f>VLOOKUP(B10,'Master sheet'!$B$3:$Z$634,16,FALSE)</f>
        <v>0.38463992271254993</v>
      </c>
      <c r="F10" s="121">
        <f>VLOOKUP(B10,'Master sheet'!$B$3:$Z$634,17,FALSE)</f>
        <v>-0.17593202516662085</v>
      </c>
      <c r="G10" s="120">
        <f>VLOOKUP(B10,'Master sheet'!$B$3:$Z$634,21,FALSE)</f>
        <v>0.29230769230769232</v>
      </c>
      <c r="H10" s="121">
        <f>VLOOKUP(B10,'Master sheet'!$B$3:$Z$634,22,FALSE)</f>
        <v>3.6710828599605905</v>
      </c>
      <c r="I10" s="120">
        <f>VLOOKUP(B10,'Master sheet'!$B$3:$Z$634,24,FALSE)</f>
        <v>2.4450708297195645E-2</v>
      </c>
      <c r="J10" s="121">
        <f>-VLOOKUP(B10,'Master sheet'!$B$3:$Z$634,25,FALSE)</f>
        <v>-1.5027795905114612E-2</v>
      </c>
      <c r="K10" s="185" t="str">
        <f>VLOOKUP(B10,RUC_PCON_2011_EN_LU!$A$2:$N$534,14)</f>
        <v>Predominantly Urban</v>
      </c>
      <c r="L10" s="185" t="str">
        <f>VLOOKUP(B10,'City and Town classifications'!$A$3:$G$634,4,FALSE)</f>
        <v>Core City (London)</v>
      </c>
      <c r="M10" s="188" t="str">
        <f>VLOOKUP(A10,'BRES data'!$A$11:$AB$643,28,FALSE)</f>
        <v>Mid</v>
      </c>
      <c r="N10" s="188" t="str">
        <f>IF(ISNUMBER(MATCH(A10,'Red Wall MP List'!$A$3:$A$52,0)),"Yes","No")</f>
        <v>No</v>
      </c>
      <c r="O10" s="149">
        <f>VLOOKUP(B10,'Master sheet'!$B$3:$K$634,4,FALSE)</f>
        <v>84100</v>
      </c>
      <c r="P10" s="121">
        <f t="shared" si="0"/>
        <v>1.1544584818965264</v>
      </c>
      <c r="Q10" s="121">
        <f t="shared" si="1"/>
        <v>2.4218930038499069</v>
      </c>
      <c r="R10" s="186">
        <f t="shared" si="13"/>
        <v>191.5078741591058</v>
      </c>
      <c r="S10" s="149">
        <f>R10*VLOOKUP(B10,'Master sheet'!$B$3:$K$634,4,FALSE)</f>
        <v>16105812.216780797</v>
      </c>
      <c r="T10" s="121"/>
      <c r="U10" s="121"/>
      <c r="V10" s="191" t="s">
        <v>1797</v>
      </c>
      <c r="W10" s="149">
        <f t="shared" si="12"/>
        <v>6833000</v>
      </c>
      <c r="X10" s="186">
        <f t="shared" si="3"/>
        <v>100.92027463938149</v>
      </c>
      <c r="Y10" s="197">
        <f t="shared" si="4"/>
        <v>8.5242568470787414E-2</v>
      </c>
      <c r="Z10" s="197">
        <f t="shared" si="5"/>
        <v>0.4006119862232716</v>
      </c>
      <c r="AA10" s="197">
        <f t="shared" si="6"/>
        <v>0.17433176894433361</v>
      </c>
      <c r="AB10" s="196">
        <f t="shared" si="7"/>
        <v>2.0812472376999191E-2</v>
      </c>
      <c r="AC10" s="186"/>
      <c r="AD10" s="121"/>
      <c r="AE10" s="145">
        <f t="shared" si="8"/>
        <v>1.3027377157716409</v>
      </c>
      <c r="AF10" s="121">
        <f t="shared" si="9"/>
        <v>2.5119908035321847</v>
      </c>
      <c r="AG10" s="186">
        <f t="shared" si="10"/>
        <v>207.73077438935644</v>
      </c>
      <c r="AK10" t="s">
        <v>1797</v>
      </c>
      <c r="AL10" s="186">
        <f t="shared" si="11"/>
        <v>102.32777707140039</v>
      </c>
    </row>
    <row r="11" spans="1:42">
      <c r="A11" s="119" t="str">
        <f>'Master sheet'!A193</f>
        <v>Northampton North</v>
      </c>
      <c r="B11" s="142" t="str">
        <f>VLOOKUP('Master sheet'!A193,Westminster_Parliamentary_Const!$A$2:$C$651,2,FALSE)</f>
        <v>E14000861</v>
      </c>
      <c r="C11" s="120">
        <f>VLOOKUP(B11,'Master sheet'!$B$3:$Z$634,9,FALSE)</f>
        <v>0.1402090682017274</v>
      </c>
      <c r="D11" s="121">
        <f>VLOOKUP(B11,'Master sheet'!$B$3:$Z$634,10,FALSE)</f>
        <v>1.6500049345946679</v>
      </c>
      <c r="E11" s="120">
        <f>VLOOKUP(B11,'Master sheet'!$B$3:$Z$634,16,FALSE)</f>
        <v>0.33815475651945659</v>
      </c>
      <c r="F11" s="121">
        <f>VLOOKUP(B11,'Master sheet'!$B$3:$Z$634,17,FALSE)</f>
        <v>-0.33044025286076384</v>
      </c>
      <c r="G11" s="120">
        <f>VLOOKUP(B11,'Master sheet'!$B$3:$Z$634,21,FALSE)</f>
        <v>0.20833333333333334</v>
      </c>
      <c r="H11" s="121">
        <f>VLOOKUP(B11,'Master sheet'!$B$3:$Z$634,22,FALSE)</f>
        <v>1.2679751678900393</v>
      </c>
      <c r="I11" s="120">
        <f>VLOOKUP(B11,'Master sheet'!$B$3:$Z$634,24,FALSE)</f>
        <v>1.3194064255870996E-2</v>
      </c>
      <c r="J11" s="121">
        <f>-VLOOKUP(B11,'Master sheet'!$B$3:$Z$634,25,FALSE)</f>
        <v>1.1703343079497732</v>
      </c>
      <c r="K11" s="185" t="str">
        <f>VLOOKUP(B11,RUC_PCON_2011_EN_LU!$A$2:$N$534,14)</f>
        <v>Predominantly Urban</v>
      </c>
      <c r="L11" s="185" t="str">
        <f>VLOOKUP(B11,'City and Town classifications'!$A$3:$G$634,4,FALSE)</f>
        <v>Other City</v>
      </c>
      <c r="M11" s="188" t="str">
        <f>VLOOKUP(A11,'BRES data'!$A$11:$AB$643,28,FALSE)</f>
        <v>Mid</v>
      </c>
      <c r="N11" s="188" t="str">
        <f>IF(ISNUMBER(MATCH(A11,'Red Wall MP List'!$A$3:$A$52,0)),"Yes","No")</f>
        <v>No</v>
      </c>
      <c r="O11" s="149">
        <f>VLOOKUP(B11,'Master sheet'!$B$3:$K$634,4,FALSE)</f>
        <v>51700</v>
      </c>
      <c r="P11" s="121">
        <f t="shared" si="0"/>
        <v>1.096368900019693</v>
      </c>
      <c r="Q11" s="121">
        <f t="shared" si="1"/>
        <v>2.3638034219730737</v>
      </c>
      <c r="R11" s="186">
        <f t="shared" si="13"/>
        <v>186.91451998601076</v>
      </c>
      <c r="S11" s="149">
        <f>R11*VLOOKUP(B11,'Master sheet'!$B$3:$K$634,4,FALSE)</f>
        <v>9663480.6832767557</v>
      </c>
      <c r="T11" s="121"/>
      <c r="U11" s="121"/>
      <c r="V11" s="121"/>
      <c r="W11" s="121"/>
      <c r="X11" s="121"/>
      <c r="Y11" s="121"/>
      <c r="Z11" s="121"/>
      <c r="AA11" s="121"/>
      <c r="AB11" s="121"/>
      <c r="AC11" s="121"/>
      <c r="AD11" s="121"/>
      <c r="AE11" s="145">
        <f t="shared" si="8"/>
        <v>0.93946853939342911</v>
      </c>
      <c r="AF11" s="121">
        <f t="shared" si="9"/>
        <v>2.1487216271539729</v>
      </c>
      <c r="AG11" s="186">
        <f t="shared" si="10"/>
        <v>177.68998474366185</v>
      </c>
    </row>
    <row r="12" spans="1:42">
      <c r="A12" s="119" t="str">
        <f>'Master sheet'!A39</f>
        <v>Blackpool South</v>
      </c>
      <c r="B12" s="142" t="str">
        <f>VLOOKUP('Master sheet'!A39,Westminster_Parliamentary_Const!$A$2:$C$651,2,FALSE)</f>
        <v>E14000573</v>
      </c>
      <c r="C12" s="120">
        <f>VLOOKUP(B12,'Master sheet'!$B$3:$Z$634,9,FALSE)</f>
        <v>0.16688258869243222</v>
      </c>
      <c r="D12" s="121">
        <f>VLOOKUP(B12,'Master sheet'!$B$3:$Z$634,10,FALSE)</f>
        <v>2.6582009714879966</v>
      </c>
      <c r="E12" s="120">
        <f>VLOOKUP(B12,'Master sheet'!$B$3:$Z$634,16,FALSE)</f>
        <v>0.31300587369563965</v>
      </c>
      <c r="F12" s="121">
        <f>VLOOKUP(B12,'Master sheet'!$B$3:$Z$634,17,FALSE)</f>
        <v>-0.41403055987300291</v>
      </c>
      <c r="G12" s="120">
        <f>VLOOKUP(B12,'Master sheet'!$B$3:$Z$634,21,FALSE)</f>
        <v>0.22769953051643194</v>
      </c>
      <c r="H12" s="121">
        <f>VLOOKUP(B12,'Master sheet'!$B$3:$Z$634,22,FALSE)</f>
        <v>1.822180737128974</v>
      </c>
      <c r="I12" s="120">
        <f>VLOOKUP(B12,'Master sheet'!$B$3:$Z$634,24,FALSE)</f>
        <v>2.5152389313934487E-2</v>
      </c>
      <c r="J12" s="121">
        <f>-VLOOKUP(B12,'Master sheet'!$B$3:$Z$634,25,FALSE)</f>
        <v>-8.8917143670144694E-2</v>
      </c>
      <c r="K12" s="185" t="str">
        <f>VLOOKUP(B12,RUC_PCON_2011_EN_LU!$A$2:$N$534,14)</f>
        <v>Predominantly Urban</v>
      </c>
      <c r="L12" s="185" t="str">
        <f>VLOOKUP(B12,'City and Town classifications'!$A$3:$G$634,4,FALSE)</f>
        <v>Large Town</v>
      </c>
      <c r="M12" s="188" t="str">
        <f>VLOOKUP(A12,'BRES data'!$A$11:$AB$643,28,FALSE)</f>
        <v>Very low</v>
      </c>
      <c r="N12" s="188" t="str">
        <f>IF(ISNUMBER(MATCH(A12,'Red Wall MP List'!$A$3:$A$52,0)),"Yes","No")</f>
        <v>Yes</v>
      </c>
      <c r="O12" s="149">
        <f>VLOOKUP(B12,'Master sheet'!$B$3:$K$634,4,FALSE)</f>
        <v>41900</v>
      </c>
      <c r="P12" s="121">
        <f t="shared" si="0"/>
        <v>1.0911196388152791</v>
      </c>
      <c r="Q12" s="121">
        <f t="shared" si="1"/>
        <v>2.3585541607686595</v>
      </c>
      <c r="R12" s="186">
        <f t="shared" si="13"/>
        <v>186.49944184153236</v>
      </c>
      <c r="S12" s="149">
        <f>R12*VLOOKUP(B12,'Master sheet'!$B$3:$K$634,4,FALSE)</f>
        <v>7814326.613160206</v>
      </c>
      <c r="T12" s="121"/>
      <c r="U12" s="121"/>
      <c r="V12" s="191" t="s">
        <v>1772</v>
      </c>
      <c r="W12" s="149">
        <f>SUMIF($K$3:$K$634,V12,$O$3:$O$634)</f>
        <v>24124500</v>
      </c>
      <c r="X12" s="186">
        <f>AVERAGEIF($K$3:$K$634,V12,$R$3:$R$634)</f>
        <v>100.05589251596882</v>
      </c>
      <c r="Y12" s="197">
        <f>AVERAGEIF($K$3:$K$634,V12,$C$3:$C$634)</f>
        <v>0.10089793394768848</v>
      </c>
      <c r="Z12" s="197">
        <f>AVERAGEIF($K$3:$K$634,V12,$E$3:$E$634)</f>
        <v>0.47432149316088168</v>
      </c>
      <c r="AA12" s="197">
        <f>AVERAGEIF($K$3:$K$634,V12,$G$3:$G$634)</f>
        <v>0.16428759376105198</v>
      </c>
      <c r="AB12" s="196">
        <f>AVERAGEIF($K$3:$K$634,V12,$I$3:$I$634)</f>
        <v>2.6541735561389761E-2</v>
      </c>
      <c r="AC12" s="196"/>
      <c r="AD12" s="121"/>
      <c r="AE12" s="145">
        <f t="shared" si="8"/>
        <v>0.99435850126845571</v>
      </c>
      <c r="AF12" s="121">
        <f t="shared" si="9"/>
        <v>2.2036115890289993</v>
      </c>
      <c r="AG12" s="186">
        <f t="shared" si="10"/>
        <v>182.2291471762903</v>
      </c>
    </row>
    <row r="13" spans="1:42">
      <c r="A13" s="119" t="str">
        <f>'Master sheet'!A343</f>
        <v>Dagenham and Rainham</v>
      </c>
      <c r="B13" s="142" t="str">
        <f>VLOOKUP('Master sheet'!A343,Westminster_Parliamentary_Const!$A$2:$C$651,2,FALSE)</f>
        <v>E14000657</v>
      </c>
      <c r="C13" s="120">
        <f>VLOOKUP(B13,'Master sheet'!$B$3:$Z$634,9,FALSE)</f>
        <v>0.12396295375096793</v>
      </c>
      <c r="D13" s="121">
        <f>VLOOKUP(B13,'Master sheet'!$B$3:$Z$634,10,FALSE)</f>
        <v>1.0359402028739719</v>
      </c>
      <c r="E13" s="120">
        <f>VLOOKUP(B13,'Master sheet'!$B$3:$Z$634,16,FALSE)</f>
        <v>0.61152374921167318</v>
      </c>
      <c r="F13" s="121">
        <f>VLOOKUP(B13,'Master sheet'!$B$3:$Z$634,17,FALSE)</f>
        <v>0.57818849963110308</v>
      </c>
      <c r="G13" s="120">
        <f>VLOOKUP(B13,'Master sheet'!$B$3:$Z$634,21,FALSE)</f>
        <v>0.24772036474164133</v>
      </c>
      <c r="H13" s="121">
        <f>VLOOKUP(B13,'Master sheet'!$B$3:$Z$634,22,FALSE)</f>
        <v>2.3951201595419609</v>
      </c>
      <c r="I13" s="120">
        <f>VLOOKUP(B13,'Master sheet'!$B$3:$Z$634,24,FALSE)</f>
        <v>1.7329240214888797E-2</v>
      </c>
      <c r="J13" s="121">
        <f>-VLOOKUP(B13,'Master sheet'!$B$3:$Z$634,25,FALSE)</f>
        <v>0.73488650871256134</v>
      </c>
      <c r="K13" s="185" t="str">
        <f>VLOOKUP(B13,RUC_PCON_2011_EN_LU!$A$2:$N$534,14)</f>
        <v>Predominantly Urban</v>
      </c>
      <c r="L13" s="185" t="str">
        <f>VLOOKUP(B13,'City and Town classifications'!$A$3:$G$634,4,FALSE)</f>
        <v>Core City (London)</v>
      </c>
      <c r="M13" s="188" t="str">
        <f>VLOOKUP(A13,'BRES data'!$A$11:$AB$643,28,FALSE)</f>
        <v>Very low</v>
      </c>
      <c r="N13" s="188" t="str">
        <f>IF(ISNUMBER(MATCH(A13,'Red Wall MP List'!$A$3:$A$52,0)),"Yes","No")</f>
        <v>No</v>
      </c>
      <c r="O13" s="149">
        <f>VLOOKUP(B13,'Master sheet'!$B$3:$K$634,4,FALSE)</f>
        <v>71700</v>
      </c>
      <c r="P13" s="121">
        <f t="shared" si="0"/>
        <v>1.0858270137243551</v>
      </c>
      <c r="Q13" s="121">
        <f t="shared" si="1"/>
        <v>2.3532615356777358</v>
      </c>
      <c r="R13" s="186">
        <f t="shared" si="13"/>
        <v>186.08093475708529</v>
      </c>
      <c r="S13" s="149">
        <f>R13*VLOOKUP(B13,'Master sheet'!$B$3:$K$634,4,FALSE)</f>
        <v>13342003.022083014</v>
      </c>
      <c r="T13" s="121"/>
      <c r="U13" s="121"/>
      <c r="V13" s="191" t="s">
        <v>1778</v>
      </c>
      <c r="W13" s="149">
        <f t="shared" ref="W13:W14" si="14">SUMIF($K$3:$K$634,V13,$O$3:$O$634)</f>
        <v>9222400</v>
      </c>
      <c r="X13" s="186">
        <f>AVERAGEIF($K$3:$K$634,V13,$R$3:$R$634)</f>
        <v>98.977706525459794</v>
      </c>
      <c r="Y13" s="197">
        <f>AVERAGEIF($K$3:$K$634,V13,$C$3:$C$634)</f>
        <v>9.5419427571753493E-2</v>
      </c>
      <c r="Z13" s="197">
        <f>AVERAGEIF($K$3:$K$634,V13,$E$3:$E$634)</f>
        <v>0.3981580008958604</v>
      </c>
      <c r="AA13" s="197">
        <f>AVERAGEIF($K$3:$K$634,V13,$G$3:$G$634)</f>
        <v>0.15369342928427385</v>
      </c>
      <c r="AB13" s="196">
        <f>AVERAGEIF($K$3:$K$634,V13,$I$3:$I$634)</f>
        <v>2.2322180604202265E-2</v>
      </c>
      <c r="AC13" s="121"/>
      <c r="AD13" s="121"/>
      <c r="AE13" s="145">
        <f t="shared" si="8"/>
        <v>1.1860338426898993</v>
      </c>
      <c r="AF13" s="121">
        <f t="shared" si="9"/>
        <v>2.3952869304504434</v>
      </c>
      <c r="AG13" s="186">
        <f t="shared" si="10"/>
        <v>198.07986886238612</v>
      </c>
      <c r="AK13" s="146" t="s">
        <v>1802</v>
      </c>
      <c r="AL13" s="186">
        <f>AVERAGEIF($L$3:$L$634,AK13,$AG$3:$AG$634)</f>
        <v>84.478633035592367</v>
      </c>
    </row>
    <row r="14" spans="1:42" ht="29">
      <c r="A14" s="119" t="str">
        <f>'Master sheet'!A572</f>
        <v>Islwyn</v>
      </c>
      <c r="B14" s="142" t="str">
        <f>VLOOKUP('Master sheet'!A572,Westminster_Parliamentary_Const!$A$2:$C$651,2,FALSE)</f>
        <v>W07000077</v>
      </c>
      <c r="C14" s="120">
        <f>VLOOKUP(B14,'Master sheet'!$B$3:$Z$634,9,FALSE)</f>
        <v>0.14452946302349412</v>
      </c>
      <c r="D14" s="121">
        <f>VLOOKUP(B14,'Master sheet'!$B$3:$Z$634,10,FALSE)</f>
        <v>1.8133056484482282</v>
      </c>
      <c r="E14" s="120">
        <f>VLOOKUP(B14,'Master sheet'!$B$3:$Z$634,16,FALSE)</f>
        <v>-8.3332015661229081E-2</v>
      </c>
      <c r="F14" s="121">
        <f>VLOOKUP(B14,'Master sheet'!$B$3:$Z$634,17,FALSE)</f>
        <v>-1.7313855328162995</v>
      </c>
      <c r="G14" s="120">
        <f>VLOOKUP(B14,'Master sheet'!$B$3:$Z$634,21,FALSE)</f>
        <v>0.10261569416498995</v>
      </c>
      <c r="H14" s="121">
        <f>VLOOKUP(B14,'Master sheet'!$B$3:$Z$634,22,FALSE)</f>
        <v>-1.7573634589943625</v>
      </c>
      <c r="I14" s="120">
        <f>VLOOKUP(B14,'Master sheet'!$B$3:$Z$634,24,FALSE)</f>
        <v>-5.9401431359792367E-3</v>
      </c>
      <c r="J14" s="121">
        <f>-VLOOKUP(B14,'Master sheet'!$B$3:$Z$634,25,FALSE)</f>
        <v>3.1852300660757726</v>
      </c>
      <c r="K14" s="185" t="str">
        <f>VLOOKUP(B14,RUC_PCON_2011_EN_LU!$A$2:$N$534,14)</f>
        <v>Urban with Significant Rural</v>
      </c>
      <c r="L14" s="185" t="str">
        <f>VLOOKUP(B14,'City and Town classifications'!$A$3:$G$634,4,FALSE)</f>
        <v>Small Town</v>
      </c>
      <c r="M14" s="188" t="str">
        <f>VLOOKUP(A14,'BRES data'!$A$11:$AB$643,28,FALSE)</f>
        <v>Mid</v>
      </c>
      <c r="N14" s="188" t="str">
        <f>IF(ISNUMBER(MATCH(A14,'Red Wall MP List'!$A$3:$A$52,0)),"Yes","No")</f>
        <v>No</v>
      </c>
      <c r="O14" s="149">
        <f>VLOOKUP(B14,'Master sheet'!$B$3:$K$634,4,FALSE)</f>
        <v>50400</v>
      </c>
      <c r="P14" s="121">
        <f t="shared" si="0"/>
        <v>1.0847204062062232</v>
      </c>
      <c r="Q14" s="121">
        <f t="shared" ref="Q14:Q72" si="15">P14-MIN($P$4:$P$635)</f>
        <v>2.3521549281596039</v>
      </c>
      <c r="R14" s="186">
        <f t="shared" si="13"/>
        <v>185.99343128232854</v>
      </c>
      <c r="S14" s="149">
        <f>R14*VLOOKUP(B14,'Master sheet'!$B$3:$K$634,4,FALSE)</f>
        <v>9374068.9366293587</v>
      </c>
      <c r="T14" s="121"/>
      <c r="U14" s="121"/>
      <c r="V14" s="191" t="s">
        <v>1776</v>
      </c>
      <c r="W14" s="149">
        <f t="shared" si="14"/>
        <v>6796100</v>
      </c>
      <c r="X14" s="186">
        <f>AVERAGEIF($K$3:$K$634,V14,$R$3:$R$634)</f>
        <v>102.46857363261456</v>
      </c>
      <c r="Y14" s="197">
        <f>AVERAGEIF($K$3:$K$634,V14,$C$3:$C$634)</f>
        <v>8.4936937306163113E-2</v>
      </c>
      <c r="Z14" s="197">
        <f>AVERAGEIF($K$3:$K$634,V14,$E$3:$E$634)</f>
        <v>0.38111547859396999</v>
      </c>
      <c r="AA14" s="197">
        <f>AVERAGEIF($K$3:$K$634,V14,$G$3:$G$634)</f>
        <v>0.17774420640317093</v>
      </c>
      <c r="AB14" s="196">
        <f>AVERAGEIF($K$3:$K$634,V14,$I$3:$I$634)</f>
        <v>2.0300923157648962E-2</v>
      </c>
      <c r="AC14" s="121"/>
      <c r="AD14" s="121"/>
      <c r="AE14" s="145">
        <f t="shared" si="8"/>
        <v>0.3774466806783347</v>
      </c>
      <c r="AF14" s="121">
        <f t="shared" si="9"/>
        <v>1.5866997684388786</v>
      </c>
      <c r="AG14" s="186">
        <f t="shared" si="10"/>
        <v>131.21320792964349</v>
      </c>
    </row>
    <row r="15" spans="1:42" ht="29">
      <c r="A15" s="119" t="str">
        <f>'Master sheet'!A216</f>
        <v>Birmingham, Yardley</v>
      </c>
      <c r="B15" s="142" t="str">
        <f>VLOOKUP('Master sheet'!A216,Westminster_Parliamentary_Const!$A$2:$C$651,2,FALSE)</f>
        <v>E14000568</v>
      </c>
      <c r="C15" s="120">
        <f>VLOOKUP(B15,'Master sheet'!$B$3:$Z$634,9,FALSE)</f>
        <v>0.15253497739278829</v>
      </c>
      <c r="D15" s="121">
        <f>VLOOKUP(B15,'Master sheet'!$B$3:$Z$634,10,FALSE)</f>
        <v>2.1158951721381212</v>
      </c>
      <c r="E15" s="120">
        <f>VLOOKUP(B15,'Master sheet'!$B$3:$Z$634,16,FALSE)</f>
        <v>0.18867561369111369</v>
      </c>
      <c r="F15" s="121">
        <f>VLOOKUP(B15,'Master sheet'!$B$3:$Z$634,17,FALSE)</f>
        <v>-0.82728170416826585</v>
      </c>
      <c r="G15" s="120">
        <f>VLOOKUP(B15,'Master sheet'!$B$3:$Z$634,21,FALSE)</f>
        <v>0.18608414239482202</v>
      </c>
      <c r="H15" s="121">
        <f>VLOOKUP(B15,'Master sheet'!$B$3:$Z$634,22,FALSE)</f>
        <v>0.63126650420129538</v>
      </c>
      <c r="I15" s="120">
        <f>VLOOKUP(B15,'Master sheet'!$B$3:$Z$634,24,FALSE)</f>
        <v>1.2812500000000115E-2</v>
      </c>
      <c r="J15" s="121">
        <f>-VLOOKUP(B15,'Master sheet'!$B$3:$Z$634,25,FALSE)</f>
        <v>1.2105142947588532</v>
      </c>
      <c r="K15" s="185" t="str">
        <f>VLOOKUP(B15,RUC_PCON_2011_EN_LU!$A$2:$N$534,14)</f>
        <v>Predominantly Urban</v>
      </c>
      <c r="L15" s="185" t="str">
        <f>VLOOKUP(B15,'City and Town classifications'!$A$3:$G$634,4,FALSE)</f>
        <v>Core City (outside London)</v>
      </c>
      <c r="M15" s="188" t="str">
        <f>VLOOKUP(A15,'BRES data'!$A$11:$AB$643,28,FALSE)</f>
        <v>Very low</v>
      </c>
      <c r="N15" s="188" t="str">
        <f>IF(ISNUMBER(MATCH(A15,'Red Wall MP List'!$A$3:$A$52,0)),"Yes","No")</f>
        <v>No</v>
      </c>
      <c r="O15" s="149">
        <f>VLOOKUP(B15,'Master sheet'!$B$3:$K$634,4,FALSE)</f>
        <v>68900</v>
      </c>
      <c r="P15" s="121">
        <f t="shared" si="0"/>
        <v>1.0761339556378298</v>
      </c>
      <c r="Q15" s="121">
        <f t="shared" si="15"/>
        <v>2.3435684775912105</v>
      </c>
      <c r="R15" s="186">
        <f t="shared" si="13"/>
        <v>185.31446945688401</v>
      </c>
      <c r="S15" s="149">
        <f>R15*VLOOKUP(B15,'Master sheet'!$B$3:$K$634,4,FALSE)</f>
        <v>12768166.945579309</v>
      </c>
      <c r="T15" s="121"/>
      <c r="U15" s="121"/>
      <c r="V15" s="121"/>
      <c r="W15" s="121"/>
      <c r="X15" s="121"/>
      <c r="Y15" s="121"/>
      <c r="Z15" s="121"/>
      <c r="AA15" s="121"/>
      <c r="AB15" s="121"/>
      <c r="AC15" s="121"/>
      <c r="AD15" s="121"/>
      <c r="AE15" s="145">
        <f t="shared" si="8"/>
        <v>0.78259856673250094</v>
      </c>
      <c r="AF15" s="121">
        <f t="shared" si="9"/>
        <v>1.9918516544930447</v>
      </c>
      <c r="AG15" s="186">
        <f t="shared" si="10"/>
        <v>164.71751651110677</v>
      </c>
    </row>
    <row r="16" spans="1:42" ht="29">
      <c r="A16" s="119" t="str">
        <f>'Master sheet'!A604</f>
        <v>Glasgow East</v>
      </c>
      <c r="B16" s="142" t="str">
        <f>VLOOKUP('Master sheet'!A604,Westminster_Parliamentary_Const!$A$2:$C$651,2,FALSE)</f>
        <v>S14000030</v>
      </c>
      <c r="C16" s="120">
        <f>VLOOKUP(B16,'Master sheet'!$B$3:$Z$634,9,FALSE)</f>
        <v>0.13553981713553942</v>
      </c>
      <c r="D16" s="121">
        <f>VLOOKUP(B16,'Master sheet'!$B$3:$Z$634,10,FALSE)</f>
        <v>1.4735182791555725</v>
      </c>
      <c r="E16" s="120">
        <f>VLOOKUP(B16,'Master sheet'!$B$3:$Z$634,16,FALSE)</f>
        <v>0.69838404155690526</v>
      </c>
      <c r="F16" s="121">
        <f>VLOOKUP(B16,'Master sheet'!$B$3:$Z$634,17,FALSE)</f>
        <v>0.86689629453301631</v>
      </c>
      <c r="G16" s="120">
        <f>VLOOKUP(B16,'Master sheet'!$B$3:$Z$634,21,FALSE)</f>
        <v>0.2</v>
      </c>
      <c r="H16" s="121">
        <f>VLOOKUP(B16,'Master sheet'!$B$3:$Z$634,22,FALSE)</f>
        <v>1.0294988320357097</v>
      </c>
      <c r="I16" s="120">
        <f>VLOOKUP(B16,'Master sheet'!$B$3:$Z$634,24,FALSE)</f>
        <v>1.7614416475972616E-2</v>
      </c>
      <c r="J16" s="121">
        <f>-VLOOKUP(B16,'Master sheet'!$B$3:$Z$634,25,FALSE)</f>
        <v>0.70485649874095635</v>
      </c>
      <c r="K16" s="185" t="str">
        <f>VLOOKUP(B16,RUC_PCON_2011_EN_LU!$A$2:$N$534,14)</f>
        <v>Urban with Significant Rural</v>
      </c>
      <c r="L16" s="185" t="str">
        <f>VLOOKUP(B16,'City and Town classifications'!$A$3:$G$634,4,FALSE)</f>
        <v>Core City (outside London)</v>
      </c>
      <c r="M16" s="188" t="str">
        <f>VLOOKUP(A16,'BRES data'!$A$11:$AB$643,28,FALSE)</f>
        <v>Very low</v>
      </c>
      <c r="N16" s="188" t="str">
        <f>IF(ISNUMBER(MATCH(A16,'Red Wall MP List'!$A$3:$A$52,0)),"Yes","No")</f>
        <v>No</v>
      </c>
      <c r="O16" s="149">
        <f>VLOOKUP(B16,'Master sheet'!$B$3:$K$634,4,FALSE)</f>
        <v>48700</v>
      </c>
      <c r="P16" s="121">
        <f t="shared" si="0"/>
        <v>1.0421907803936306</v>
      </c>
      <c r="Q16" s="121">
        <f t="shared" si="15"/>
        <v>2.309625302347011</v>
      </c>
      <c r="R16" s="186">
        <f t="shared" si="13"/>
        <v>182.63045933633228</v>
      </c>
      <c r="S16" s="149">
        <f>R16*VLOOKUP(B16,'Master sheet'!$B$3:$K$634,4,FALSE)</f>
        <v>8894103.3696793821</v>
      </c>
      <c r="T16" s="121"/>
      <c r="U16" s="121"/>
      <c r="V16" s="121" t="s">
        <v>1829</v>
      </c>
      <c r="W16" s="121"/>
      <c r="X16" s="207">
        <f>AVERAGEIF($N$4:$N$635,"Yes",$R$3:$R$634)</f>
        <v>121.34375024387154</v>
      </c>
      <c r="Y16" s="121"/>
      <c r="Z16" s="121"/>
      <c r="AA16" s="121"/>
      <c r="AB16" s="121"/>
      <c r="AC16" s="121"/>
      <c r="AD16" s="121"/>
      <c r="AE16" s="145">
        <f t="shared" si="8"/>
        <v>1.0186924761163139</v>
      </c>
      <c r="AF16" s="121">
        <f t="shared" si="9"/>
        <v>2.2279455638768577</v>
      </c>
      <c r="AG16" s="186">
        <f t="shared" si="10"/>
        <v>184.2414616449615</v>
      </c>
    </row>
    <row r="17" spans="1:33" ht="29">
      <c r="A17" s="119" t="str">
        <f>'Master sheet'!A254</f>
        <v>Walsall North</v>
      </c>
      <c r="B17" s="142" t="str">
        <f>VLOOKUP('Master sheet'!A254,Westminster_Parliamentary_Const!$A$2:$C$651,2,FALSE)</f>
        <v>E14001011</v>
      </c>
      <c r="C17" s="120">
        <f>VLOOKUP(B17,'Master sheet'!$B$3:$Z$634,9,FALSE)</f>
        <v>0.15100010383539947</v>
      </c>
      <c r="D17" s="121">
        <f>VLOOKUP(B17,'Master sheet'!$B$3:$Z$634,10,FALSE)</f>
        <v>2.0578805790426569</v>
      </c>
      <c r="E17" s="120">
        <f>VLOOKUP(B17,'Master sheet'!$B$3:$Z$634,16,FALSE)</f>
        <v>0.33289889404326156</v>
      </c>
      <c r="F17" s="121">
        <f>VLOOKUP(B17,'Master sheet'!$B$3:$Z$634,17,FALSE)</f>
        <v>-0.34790978266362166</v>
      </c>
      <c r="G17" s="120">
        <f>VLOOKUP(B17,'Master sheet'!$B$3:$Z$634,21,FALSE)</f>
        <v>0.15424610051993068</v>
      </c>
      <c r="H17" s="121">
        <f>VLOOKUP(B17,'Master sheet'!$B$3:$Z$634,22,FALSE)</f>
        <v>-0.2798478438507998</v>
      </c>
      <c r="I17" s="120">
        <f>VLOOKUP(B17,'Master sheet'!$B$3:$Z$634,24,FALSE)</f>
        <v>1.2188099808061459E-2</v>
      </c>
      <c r="J17" s="121">
        <f>-VLOOKUP(B17,'Master sheet'!$B$3:$Z$634,25,FALSE)</f>
        <v>1.2762657143157519</v>
      </c>
      <c r="K17" s="185" t="str">
        <f>VLOOKUP(B17,RUC_PCON_2011_EN_LU!$A$2:$N$534,14)</f>
        <v>Predominantly Urban</v>
      </c>
      <c r="L17" s="185" t="str">
        <f>VLOOKUP(B17,'City and Town classifications'!$A$3:$G$634,4,FALSE)</f>
        <v>Medium Town in Conurbation</v>
      </c>
      <c r="M17" s="188" t="str">
        <f>VLOOKUP(A17,'BRES data'!$A$11:$AB$643,28,FALSE)</f>
        <v>Low</v>
      </c>
      <c r="N17" s="188" t="str">
        <f>IF(ISNUMBER(MATCH(A17,'Red Wall MP List'!$A$3:$A$52,0)),"Yes","No")</f>
        <v>No</v>
      </c>
      <c r="O17" s="149">
        <f>VLOOKUP(B17,'Master sheet'!$B$3:$K$634,4,FALSE)</f>
        <v>53800</v>
      </c>
      <c r="P17" s="121">
        <f t="shared" si="0"/>
        <v>1.0067558267003993</v>
      </c>
      <c r="Q17" s="121">
        <f t="shared" si="15"/>
        <v>2.27419034865378</v>
      </c>
      <c r="R17" s="186">
        <f t="shared" si="13"/>
        <v>179.82848887689013</v>
      </c>
      <c r="S17" s="149">
        <f>R17*VLOOKUP(B17,'Master sheet'!$B$3:$K$634,4,FALSE)</f>
        <v>9674772.7015766893</v>
      </c>
      <c r="T17" s="121"/>
      <c r="U17" s="121"/>
      <c r="V17" s="121" t="s">
        <v>1830</v>
      </c>
      <c r="W17" s="121"/>
      <c r="X17" s="207">
        <f>AVERAGEIF($N$4:$N$635,"No",$R$3:$R$634)</f>
        <v>98.575324012007968</v>
      </c>
      <c r="Y17" s="121"/>
      <c r="Z17" s="121"/>
      <c r="AA17" s="121"/>
      <c r="AB17" s="121"/>
      <c r="AC17" s="121"/>
      <c r="AD17" s="121"/>
      <c r="AE17" s="145">
        <f t="shared" si="8"/>
        <v>0.67659716671099679</v>
      </c>
      <c r="AF17" s="121">
        <f t="shared" si="9"/>
        <v>1.8858502544715408</v>
      </c>
      <c r="AG17" s="186">
        <f t="shared" si="10"/>
        <v>155.95165921502897</v>
      </c>
    </row>
    <row r="18" spans="1:33">
      <c r="A18" s="119" t="str">
        <f>'Master sheet'!A4</f>
        <v>Bishop Auckland</v>
      </c>
      <c r="B18" s="142" t="str">
        <f>VLOOKUP('Master sheet'!A4,Westminster_Parliamentary_Const!$A$2:$C$651,2,FALSE)</f>
        <v>E14000569</v>
      </c>
      <c r="C18" s="120">
        <f>VLOOKUP(B18,'Master sheet'!$B$3:$Z$634,9,FALSE)</f>
        <v>0.14377531083481351</v>
      </c>
      <c r="D18" s="121">
        <f>VLOOKUP(B18,'Master sheet'!$B$3:$Z$634,10,FALSE)</f>
        <v>1.7848004780074842</v>
      </c>
      <c r="E18" s="120">
        <f>VLOOKUP(B18,'Master sheet'!$B$3:$Z$634,16,FALSE)</f>
        <v>0.34941717341806233</v>
      </c>
      <c r="F18" s="121">
        <f>VLOOKUP(B18,'Master sheet'!$B$3:$Z$634,17,FALSE)</f>
        <v>-0.29300602992332525</v>
      </c>
      <c r="G18" s="120">
        <f>VLOOKUP(B18,'Master sheet'!$B$3:$Z$634,21,FALSE)</f>
        <v>0.15187376725838264</v>
      </c>
      <c r="H18" s="121">
        <f>VLOOKUP(B18,'Master sheet'!$B$3:$Z$634,22,FALSE)</f>
        <v>-0.34773728508751905</v>
      </c>
      <c r="I18" s="120">
        <f>VLOOKUP(B18,'Master sheet'!$B$3:$Z$634,24,FALSE)</f>
        <v>1.2408452976286455E-2</v>
      </c>
      <c r="J18" s="121">
        <f>-VLOOKUP(B18,'Master sheet'!$B$3:$Z$634,25,FALSE)</f>
        <v>1.2530617918927476</v>
      </c>
      <c r="K18" s="185" t="str">
        <f>VLOOKUP(B18,RUC_PCON_2011_EN_LU!$A$2:$N$534,14)</f>
        <v>Predominantly Rural</v>
      </c>
      <c r="L18" s="185" t="str">
        <f>VLOOKUP(B18,'City and Town classifications'!$A$3:$G$634,4,FALSE)</f>
        <v>Village or smaller</v>
      </c>
      <c r="M18" s="188" t="str">
        <f>VLOOKUP(A18,'BRES data'!$A$11:$AB$643,28,FALSE)</f>
        <v>High</v>
      </c>
      <c r="N18" s="188" t="str">
        <f>IF(ISNUMBER(MATCH(A18,'Red Wall MP List'!$A$3:$A$52,0)),"Yes","No")</f>
        <v>Yes</v>
      </c>
      <c r="O18" s="149">
        <f>VLOOKUP(B18,'Master sheet'!$B$3:$K$634,4,FALSE)</f>
        <v>56300</v>
      </c>
      <c r="P18" s="121">
        <f t="shared" si="0"/>
        <v>0.9058302041316032</v>
      </c>
      <c r="Q18" s="121">
        <f t="shared" si="15"/>
        <v>2.1732647260849838</v>
      </c>
      <c r="R18" s="186">
        <f t="shared" si="13"/>
        <v>171.8479334206375</v>
      </c>
      <c r="S18" s="149">
        <f>R18*VLOOKUP(B18,'Master sheet'!$B$3:$K$634,4,FALSE)</f>
        <v>9675038.6515818909</v>
      </c>
      <c r="T18" s="121"/>
      <c r="U18" s="121"/>
      <c r="V18" s="121"/>
      <c r="W18" s="121"/>
      <c r="X18" s="207"/>
      <c r="Y18" s="121"/>
      <c r="Z18" s="121"/>
      <c r="AA18" s="121"/>
      <c r="AB18" s="121"/>
      <c r="AC18" s="121"/>
      <c r="AD18" s="121"/>
      <c r="AE18" s="145">
        <f t="shared" si="8"/>
        <v>0.59927973872234686</v>
      </c>
      <c r="AF18" s="121">
        <f t="shared" si="9"/>
        <v>1.8085328264828906</v>
      </c>
      <c r="AG18" s="186">
        <f t="shared" si="10"/>
        <v>149.55784233986705</v>
      </c>
    </row>
    <row r="19" spans="1:33">
      <c r="A19" s="119" t="str">
        <f>'Master sheet'!A24</f>
        <v>Sedgefield</v>
      </c>
      <c r="B19" s="142" t="str">
        <f>VLOOKUP('Master sheet'!A24,Westminster_Parliamentary_Const!$A$2:$C$651,2,FALSE)</f>
        <v>E14000915</v>
      </c>
      <c r="C19" s="120">
        <f>VLOOKUP(B19,'Master sheet'!$B$3:$Z$634,9,FALSE)</f>
        <v>0.11685051546391753</v>
      </c>
      <c r="D19" s="121">
        <f>VLOOKUP(B19,'Master sheet'!$B$3:$Z$634,10,FALSE)</f>
        <v>0.76710684448202526</v>
      </c>
      <c r="E19" s="120">
        <f>VLOOKUP(B19,'Master sheet'!$B$3:$Z$634,16,FALSE)</f>
        <v>0.35438938600042552</v>
      </c>
      <c r="F19" s="121">
        <f>VLOOKUP(B19,'Master sheet'!$B$3:$Z$634,17,FALSE)</f>
        <v>-0.27647930071624327</v>
      </c>
      <c r="G19" s="120">
        <f>VLOOKUP(B19,'Master sheet'!$B$3:$Z$634,21,FALSE)</f>
        <v>0.14343434343434344</v>
      </c>
      <c r="H19" s="121">
        <f>VLOOKUP(B19,'Master sheet'!$B$3:$Z$634,22,FALSE)</f>
        <v>-0.58924962952095128</v>
      </c>
      <c r="I19" s="120">
        <f>VLOOKUP(B19,'Master sheet'!$B$3:$Z$634,24,FALSE)</f>
        <v>1.83405414063742E-3</v>
      </c>
      <c r="J19" s="121">
        <f>-VLOOKUP(B19,'Master sheet'!$B$3:$Z$634,25,FALSE)</f>
        <v>2.3665812036117129</v>
      </c>
      <c r="K19" s="185" t="str">
        <f>VLOOKUP(B19,RUC_PCON_2011_EN_LU!$A$2:$N$534,14)</f>
        <v>Predominantly Rural</v>
      </c>
      <c r="L19" s="185" t="str">
        <f>VLOOKUP(B19,'City and Town classifications'!$A$3:$G$634,4,FALSE)</f>
        <v>Village or smaller</v>
      </c>
      <c r="M19" s="188" t="str">
        <f>VLOOKUP(A19,'BRES data'!$A$11:$AB$643,28,FALSE)</f>
        <v>High</v>
      </c>
      <c r="N19" s="188" t="str">
        <f>IF(ISNUMBER(MATCH(A19,'Red Wall MP List'!$A$3:$A$52,0)),"Yes","No")</f>
        <v>Yes</v>
      </c>
      <c r="O19" s="149">
        <f>VLOOKUP(B19,'Master sheet'!$B$3:$K$634,4,FALSE)</f>
        <v>48500</v>
      </c>
      <c r="P19" s="121">
        <f t="shared" si="0"/>
        <v>0.90027452765838023</v>
      </c>
      <c r="Q19" s="121">
        <f t="shared" si="15"/>
        <v>2.1677090496117608</v>
      </c>
      <c r="R19" s="186">
        <f t="shared" si="13"/>
        <v>171.40862590820348</v>
      </c>
      <c r="S19" s="149">
        <f>R19*VLOOKUP(B19,'Master sheet'!$B$3:$K$634,4,FALSE)</f>
        <v>8313318.3565478688</v>
      </c>
      <c r="T19" s="121"/>
      <c r="U19" s="121"/>
      <c r="V19" s="121"/>
      <c r="W19" s="121"/>
      <c r="X19" s="121"/>
      <c r="Y19" s="121"/>
      <c r="Z19" s="121"/>
      <c r="AA19" s="121"/>
      <c r="AB19" s="121"/>
      <c r="AC19" s="121"/>
      <c r="AD19" s="121"/>
      <c r="AE19" s="145">
        <f t="shared" si="8"/>
        <v>0.56698977946413587</v>
      </c>
      <c r="AF19" s="121">
        <f t="shared" si="9"/>
        <v>1.7762428672246797</v>
      </c>
      <c r="AG19" s="186">
        <f t="shared" si="10"/>
        <v>146.88760237231736</v>
      </c>
    </row>
    <row r="20" spans="1:33" ht="29">
      <c r="A20" s="119" t="str">
        <f>'Master sheet'!A538</f>
        <v>Alyn and Deeside</v>
      </c>
      <c r="B20" s="142" t="str">
        <f>VLOOKUP('Master sheet'!A538,Westminster_Parliamentary_Const!$A$2:$C$651,2,FALSE)</f>
        <v>W07000043</v>
      </c>
      <c r="C20" s="120">
        <f>VLOOKUP(B20,'Master sheet'!$B$3:$Z$634,9,FALSE)</f>
        <v>7.7111880605911703E-2</v>
      </c>
      <c r="D20" s="121">
        <f>VLOOKUP(B20,'Master sheet'!$B$3:$Z$634,10,FALSE)</f>
        <v>-0.73491963864959464</v>
      </c>
      <c r="E20" s="120">
        <f>VLOOKUP(B20,'Master sheet'!$B$3:$Z$634,16,FALSE)</f>
        <v>0.54647292498458477</v>
      </c>
      <c r="F20" s="121">
        <f>VLOOKUP(B20,'Master sheet'!$B$3:$Z$634,17,FALSE)</f>
        <v>0.36197140535159539</v>
      </c>
      <c r="G20" s="120">
        <f>VLOOKUP(B20,'Master sheet'!$B$3:$Z$634,21,FALSE)</f>
        <v>0.16377649325626203</v>
      </c>
      <c r="H20" s="121">
        <f>VLOOKUP(B20,'Master sheet'!$B$3:$Z$634,22,FALSE)</f>
        <v>-7.1150671692375642E-3</v>
      </c>
      <c r="I20" s="120">
        <f>VLOOKUP(B20,'Master sheet'!$B$3:$Z$634,24,FALSE)</f>
        <v>-6.4145234493192538E-3</v>
      </c>
      <c r="J20" s="121">
        <f>-VLOOKUP(B20,'Master sheet'!$B$3:$Z$634,25,FALSE)</f>
        <v>3.2351838928276657</v>
      </c>
      <c r="K20" s="185" t="str">
        <f>VLOOKUP(B20,RUC_PCON_2011_EN_LU!$A$2:$N$534,14)</f>
        <v>Urban with Significant Rural</v>
      </c>
      <c r="L20" s="185" t="str">
        <f>VLOOKUP(B20,'City and Town classifications'!$A$3:$G$634,4,FALSE)</f>
        <v>Small Town</v>
      </c>
      <c r="M20" s="188" t="str">
        <f>VLOOKUP(A20,'BRES data'!$A$11:$AB$643,28,FALSE)</f>
        <v>Mid</v>
      </c>
      <c r="N20" s="188" t="str">
        <f>IF(ISNUMBER(MATCH(A20,'Red Wall MP List'!$A$3:$A$52,0)),"Yes","No")</f>
        <v>No</v>
      </c>
      <c r="O20" s="149">
        <f>VLOOKUP(B20,'Master sheet'!$B$3:$K$634,4,FALSE)</f>
        <v>52000</v>
      </c>
      <c r="P20" s="121">
        <f t="shared" si="0"/>
        <v>0.89256414108975013</v>
      </c>
      <c r="Q20" s="121">
        <f t="shared" si="15"/>
        <v>2.1599986630431309</v>
      </c>
      <c r="R20" s="186">
        <f t="shared" si="13"/>
        <v>170.79893764437185</v>
      </c>
      <c r="S20" s="149">
        <f>R20*VLOOKUP(B20,'Master sheet'!$B$3:$K$634,4,FALSE)</f>
        <v>8881544.7575073354</v>
      </c>
      <c r="T20" s="121"/>
      <c r="U20" s="121"/>
      <c r="V20" s="121"/>
      <c r="W20" s="121"/>
      <c r="X20" s="121"/>
      <c r="Y20" s="121"/>
      <c r="Z20" s="121"/>
      <c r="AA20" s="121"/>
      <c r="AB20" s="121"/>
      <c r="AC20" s="121"/>
      <c r="AD20" s="121"/>
      <c r="AE20" s="145">
        <f t="shared" si="8"/>
        <v>0.71378014809010726</v>
      </c>
      <c r="AF20" s="121">
        <f t="shared" si="9"/>
        <v>1.9230332358506512</v>
      </c>
      <c r="AG20" s="186">
        <f t="shared" si="10"/>
        <v>159.02653094828793</v>
      </c>
    </row>
    <row r="21" spans="1:33" ht="29">
      <c r="A21" s="119" t="str">
        <f>'Master sheet'!A606</f>
        <v>Glasgow North East</v>
      </c>
      <c r="B21" s="142" t="str">
        <f>VLOOKUP('Master sheet'!A606,Westminster_Parliamentary_Const!$A$2:$C$651,2,FALSE)</f>
        <v>S14000032</v>
      </c>
      <c r="C21" s="120">
        <f>VLOOKUP(B21,'Master sheet'!$B$3:$Z$634,9,FALSE)</f>
        <v>0.21437183296684242</v>
      </c>
      <c r="D21" s="121">
        <f>VLOOKUP(B21,'Master sheet'!$B$3:$Z$634,10,FALSE)</f>
        <v>4.4531821735083383</v>
      </c>
      <c r="E21" s="120">
        <f>VLOOKUP(B21,'Master sheet'!$B$3:$Z$634,16,FALSE)</f>
        <v>-0.19859978718216187</v>
      </c>
      <c r="F21" s="121">
        <f>VLOOKUP(B21,'Master sheet'!$B$3:$Z$634,17,FALSE)</f>
        <v>-2.1145146156289338</v>
      </c>
      <c r="G21" s="120">
        <f>VLOOKUP(B21,'Master sheet'!$B$3:$Z$634,21,FALSE)</f>
        <v>0.13402061855670103</v>
      </c>
      <c r="H21" s="121">
        <f>VLOOKUP(B21,'Master sheet'!$B$3:$Z$634,22,FALSE)</f>
        <v>-0.85864370338826046</v>
      </c>
      <c r="I21" s="120">
        <f>VLOOKUP(B21,'Master sheet'!$B$3:$Z$634,24,FALSE)</f>
        <v>2.7816753192086541E-2</v>
      </c>
      <c r="J21" s="121">
        <f>-VLOOKUP(B21,'Master sheet'!$B$3:$Z$634,25,FALSE)</f>
        <v>-0.36948353276861662</v>
      </c>
      <c r="K21" s="185" t="str">
        <f>VLOOKUP(B21,RUC_PCON_2011_EN_LU!$A$2:$N$534,14)</f>
        <v>Urban with Significant Rural</v>
      </c>
      <c r="L21" s="185" t="str">
        <f>VLOOKUP(B21,'City and Town classifications'!$A$3:$G$634,4,FALSE)</f>
        <v>Core City (outside London)</v>
      </c>
      <c r="M21" s="188" t="str">
        <f>VLOOKUP(A21,'BRES data'!$A$11:$AB$643,28,FALSE)</f>
        <v>Low</v>
      </c>
      <c r="N21" s="188" t="str">
        <f>IF(ISNUMBER(MATCH(A21,'Red Wall MP List'!$A$3:$A$52,0)),"Yes","No")</f>
        <v>No</v>
      </c>
      <c r="O21" s="149">
        <f>VLOOKUP(B21,'Master sheet'!$B$3:$K$634,4,FALSE)</f>
        <v>57900</v>
      </c>
      <c r="P21" s="121">
        <f t="shared" si="0"/>
        <v>0.86570649374370812</v>
      </c>
      <c r="Q21" s="121">
        <f t="shared" si="15"/>
        <v>2.1331410156970887</v>
      </c>
      <c r="R21" s="186">
        <f t="shared" si="13"/>
        <v>168.67520594359922</v>
      </c>
      <c r="S21" s="149">
        <f>R21*VLOOKUP(B21,'Master sheet'!$B$3:$K$634,4,FALSE)</f>
        <v>9766294.4241343942</v>
      </c>
      <c r="T21" s="121"/>
      <c r="U21" s="121"/>
      <c r="V21" s="121"/>
      <c r="W21" s="121"/>
      <c r="X21" s="121"/>
      <c r="Y21" s="121"/>
      <c r="Z21" s="121"/>
      <c r="AA21" s="121"/>
      <c r="AB21" s="121"/>
      <c r="AC21" s="121"/>
      <c r="AD21" s="121"/>
      <c r="AE21" s="145">
        <f t="shared" si="8"/>
        <v>0.2776350804306319</v>
      </c>
      <c r="AF21" s="121">
        <f t="shared" si="9"/>
        <v>1.4868881681911756</v>
      </c>
      <c r="AG21" s="186">
        <f t="shared" si="10"/>
        <v>122.95922030224389</v>
      </c>
    </row>
    <row r="22" spans="1:33">
      <c r="A22" s="119" t="str">
        <f>'Master sheet'!A182</f>
        <v>Leicester East</v>
      </c>
      <c r="B22" s="142" t="str">
        <f>VLOOKUP('Master sheet'!A182,Westminster_Parliamentary_Const!$A$2:$C$651,2,FALSE)</f>
        <v>E14000782</v>
      </c>
      <c r="C22" s="120">
        <f>VLOOKUP(B22,'Master sheet'!$B$3:$Z$634,9,FALSE)</f>
        <v>0.10507529781094327</v>
      </c>
      <c r="D22" s="121">
        <f>VLOOKUP(B22,'Master sheet'!$B$3:$Z$634,10,FALSE)</f>
        <v>0.32203144562636726</v>
      </c>
      <c r="E22" s="120">
        <f>VLOOKUP(B22,'Master sheet'!$B$3:$Z$634,16,FALSE)</f>
        <v>0.26294379334280843</v>
      </c>
      <c r="F22" s="121">
        <f>VLOOKUP(B22,'Master sheet'!$B$3:$Z$634,17,FALSE)</f>
        <v>-0.58042779889474871</v>
      </c>
      <c r="G22" s="120">
        <f>VLOOKUP(B22,'Master sheet'!$B$3:$Z$634,21,FALSE)</f>
        <v>0.16295264623955433</v>
      </c>
      <c r="H22" s="121">
        <f>VLOOKUP(B22,'Master sheet'!$B$3:$Z$634,22,FALSE)</f>
        <v>-3.0691229311114517E-2</v>
      </c>
      <c r="I22" s="120">
        <f>VLOOKUP(B22,'Master sheet'!$B$3:$Z$634,24,FALSE)</f>
        <v>-1.5811238141572037E-4</v>
      </c>
      <c r="J22" s="121">
        <f>-VLOOKUP(B22,'Master sheet'!$B$3:$Z$634,25,FALSE)</f>
        <v>2.5763629725955259</v>
      </c>
      <c r="K22" s="185" t="str">
        <f>VLOOKUP(B22,RUC_PCON_2011_EN_LU!$A$2:$N$534,14)</f>
        <v>Predominantly Urban</v>
      </c>
      <c r="L22" s="185" t="str">
        <f>VLOOKUP(B22,'City and Town classifications'!$A$3:$G$634,4,FALSE)</f>
        <v>Other City</v>
      </c>
      <c r="M22" s="188" t="str">
        <f>VLOOKUP(A22,'BRES data'!$A$11:$AB$643,28,FALSE)</f>
        <v>Low</v>
      </c>
      <c r="N22" s="188" t="str">
        <f>IF(ISNUMBER(MATCH(A22,'Red Wall MP List'!$A$3:$A$52,0)),"Yes","No")</f>
        <v>No</v>
      </c>
      <c r="O22" s="149">
        <f>VLOOKUP(B22,'Master sheet'!$B$3:$K$634,4,FALSE)</f>
        <v>79100</v>
      </c>
      <c r="P22" s="121">
        <f t="shared" si="0"/>
        <v>0.86427830137298722</v>
      </c>
      <c r="Q22" s="121">
        <f t="shared" si="15"/>
        <v>2.1317128233263678</v>
      </c>
      <c r="R22" s="186">
        <f t="shared" si="13"/>
        <v>168.56227358681375</v>
      </c>
      <c r="S22" s="149">
        <f>R22*VLOOKUP(B22,'Master sheet'!$B$3:$K$634,4,FALSE)</f>
        <v>13333275.840716967</v>
      </c>
      <c r="T22" s="121"/>
      <c r="U22" s="121"/>
      <c r="V22" s="121"/>
      <c r="W22" s="121"/>
      <c r="X22" s="121"/>
      <c r="Y22" s="121"/>
      <c r="Z22" s="121"/>
      <c r="AA22" s="121"/>
      <c r="AB22" s="121"/>
      <c r="AC22" s="121"/>
      <c r="AD22" s="121"/>
      <c r="AE22" s="145">
        <f t="shared" si="8"/>
        <v>0.57181884750400747</v>
      </c>
      <c r="AF22" s="121">
        <f t="shared" si="9"/>
        <v>1.7810719352645514</v>
      </c>
      <c r="AG22" s="186">
        <f t="shared" si="10"/>
        <v>147.28694541214495</v>
      </c>
    </row>
    <row r="23" spans="1:33">
      <c r="A23" s="119" t="str">
        <f>'Master sheet'!A389</f>
        <v>Tottenham</v>
      </c>
      <c r="B23" s="142" t="str">
        <f>VLOOKUP('Master sheet'!A389,Westminster_Parliamentary_Const!$A$2:$C$651,2,FALSE)</f>
        <v>E14001002</v>
      </c>
      <c r="C23" s="120">
        <f>VLOOKUP(B23,'Master sheet'!$B$3:$Z$634,9,FALSE)</f>
        <v>8.8027198862571737E-2</v>
      </c>
      <c r="D23" s="121">
        <f>VLOOKUP(B23,'Master sheet'!$B$3:$Z$634,10,FALSE)</f>
        <v>-0.32234640477036275</v>
      </c>
      <c r="E23" s="120">
        <f>VLOOKUP(B23,'Master sheet'!$B$3:$Z$634,16,FALSE)</f>
        <v>0.94775293260681615</v>
      </c>
      <c r="F23" s="121">
        <f>VLOOKUP(B23,'Master sheet'!$B$3:$Z$634,17,FALSE)</f>
        <v>1.6957530794722986</v>
      </c>
      <c r="G23" s="120">
        <f>VLOOKUP(B23,'Master sheet'!$B$3:$Z$634,21,FALSE)</f>
        <v>0.30109890109890108</v>
      </c>
      <c r="H23" s="121">
        <f>VLOOKUP(B23,'Master sheet'!$B$3:$Z$634,22,FALSE)</f>
        <v>3.9226622911915308</v>
      </c>
      <c r="I23" s="120">
        <f>VLOOKUP(B23,'Master sheet'!$B$3:$Z$634,24,FALSE)</f>
        <v>2.3352272727272805E-2</v>
      </c>
      <c r="J23" s="121">
        <f>-VLOOKUP(B23,'Master sheet'!$B$3:$Z$634,25,FALSE)</f>
        <v>0.10064112756202201</v>
      </c>
      <c r="K23" s="185" t="str">
        <f>VLOOKUP(B23,RUC_PCON_2011_EN_LU!$A$2:$N$534,14)</f>
        <v>Predominantly Urban</v>
      </c>
      <c r="L23" s="185" t="str">
        <f>VLOOKUP(B23,'City and Town classifications'!$A$3:$G$634,4,FALSE)</f>
        <v>Core City (London)</v>
      </c>
      <c r="M23" s="188" t="str">
        <f>VLOOKUP(A23,'BRES data'!$A$11:$AB$643,28,FALSE)</f>
        <v>Very low</v>
      </c>
      <c r="N23" s="188" t="str">
        <f>IF(ISNUMBER(MATCH(A23,'Red Wall MP List'!$A$3:$A$52,0)),"Yes","No")</f>
        <v>No</v>
      </c>
      <c r="O23" s="149">
        <f>VLOOKUP(B23,'Master sheet'!$B$3:$K$634,4,FALSE)</f>
        <v>100400</v>
      </c>
      <c r="P23" s="121">
        <f t="shared" si="0"/>
        <v>0.86250080270785789</v>
      </c>
      <c r="Q23" s="121">
        <f t="shared" si="15"/>
        <v>2.1299353246612385</v>
      </c>
      <c r="R23" s="186">
        <f t="shared" si="13"/>
        <v>168.42172031293316</v>
      </c>
      <c r="S23" s="149">
        <f>R23*VLOOKUP(B23,'Master sheet'!$B$3:$K$634,4,FALSE)</f>
        <v>16909540.719418488</v>
      </c>
      <c r="T23" s="121"/>
      <c r="U23" s="121"/>
      <c r="V23" s="121"/>
      <c r="W23" s="121"/>
      <c r="X23" s="121"/>
      <c r="Y23" s="121"/>
      <c r="Z23" s="121"/>
      <c r="AA23" s="121"/>
      <c r="AB23" s="121"/>
      <c r="AC23" s="121"/>
      <c r="AD23" s="121"/>
      <c r="AE23" s="145">
        <f t="shared" si="8"/>
        <v>1.3491775233638721</v>
      </c>
      <c r="AF23" s="121">
        <f t="shared" si="9"/>
        <v>2.5584306111244159</v>
      </c>
      <c r="AG23" s="186">
        <f t="shared" si="10"/>
        <v>211.57114561207825</v>
      </c>
    </row>
    <row r="24" spans="1:33">
      <c r="A24" s="119" t="str">
        <f>'Master sheet'!A393</f>
        <v>Walthamstow</v>
      </c>
      <c r="B24" s="142" t="str">
        <f>VLOOKUP('Master sheet'!A393,Westminster_Parliamentary_Const!$A$2:$C$651,2,FALSE)</f>
        <v>E14001013</v>
      </c>
      <c r="C24" s="120">
        <f>VLOOKUP(B24,'Master sheet'!$B$3:$Z$634,9,FALSE)</f>
        <v>0.10038132427356061</v>
      </c>
      <c r="D24" s="121">
        <f>VLOOKUP(B24,'Master sheet'!$B$3:$Z$634,10,FALSE)</f>
        <v>0.14461033920284455</v>
      </c>
      <c r="E24" s="120">
        <f>VLOOKUP(B24,'Master sheet'!$B$3:$Z$634,16,FALSE)</f>
        <v>0.73504768882433591</v>
      </c>
      <c r="F24" s="121">
        <f>VLOOKUP(B24,'Master sheet'!$B$3:$Z$634,17,FALSE)</f>
        <v>0.98875958177099088</v>
      </c>
      <c r="G24" s="120">
        <f>VLOOKUP(B24,'Master sheet'!$B$3:$Z$634,21,FALSE)</f>
        <v>0.29733333333333334</v>
      </c>
      <c r="H24" s="121">
        <f>VLOOKUP(B24,'Master sheet'!$B$3:$Z$634,22,FALSE)</f>
        <v>3.8149024348142784</v>
      </c>
      <c r="I24" s="120">
        <f>VLOOKUP(B24,'Master sheet'!$B$3:$Z$634,24,FALSE)</f>
        <v>2.4121276220694599E-2</v>
      </c>
      <c r="J24" s="121">
        <f>-VLOOKUP(B24,'Master sheet'!$B$3:$Z$634,25,FALSE)</f>
        <v>1.9662498808389713E-2</v>
      </c>
      <c r="K24" s="185" t="str">
        <f>VLOOKUP(B24,RUC_PCON_2011_EN_LU!$A$2:$N$534,14)</f>
        <v>Predominantly Urban</v>
      </c>
      <c r="L24" s="185" t="str">
        <f>VLOOKUP(B24,'City and Town classifications'!$A$3:$G$634,4,FALSE)</f>
        <v>Core City (London)</v>
      </c>
      <c r="M24" s="188" t="str">
        <f>VLOOKUP(A24,'BRES data'!$A$11:$AB$643,28,FALSE)</f>
        <v>Very low</v>
      </c>
      <c r="N24" s="188" t="str">
        <f>IF(ISNUMBER(MATCH(A24,'Red Wall MP List'!$A$3:$A$52,0)),"Yes","No")</f>
        <v>No</v>
      </c>
      <c r="O24" s="149">
        <f>VLOOKUP(B24,'Master sheet'!$B$3:$K$634,4,FALSE)</f>
        <v>84700</v>
      </c>
      <c r="P24" s="121">
        <f t="shared" si="0"/>
        <v>0.8553679487679563</v>
      </c>
      <c r="Q24" s="121">
        <f t="shared" si="15"/>
        <v>2.1228024707213371</v>
      </c>
      <c r="R24" s="186">
        <f t="shared" si="13"/>
        <v>167.85769965118368</v>
      </c>
      <c r="S24" s="149">
        <f>R24*VLOOKUP(B24,'Master sheet'!$B$3:$K$634,4,FALSE)</f>
        <v>14217547.160455259</v>
      </c>
      <c r="T24" s="121"/>
      <c r="U24" s="121"/>
      <c r="V24" s="121"/>
      <c r="W24" s="121"/>
      <c r="X24" s="121"/>
      <c r="Y24" s="121"/>
      <c r="Z24" s="121"/>
      <c r="AA24" s="121"/>
      <c r="AB24" s="121"/>
      <c r="AC24" s="121"/>
      <c r="AD24" s="121"/>
      <c r="AE24" s="145">
        <f t="shared" si="8"/>
        <v>1.2419837136491259</v>
      </c>
      <c r="AF24" s="121">
        <f t="shared" si="9"/>
        <v>2.4512368014096699</v>
      </c>
      <c r="AG24" s="186">
        <f t="shared" si="10"/>
        <v>202.70668119187474</v>
      </c>
    </row>
    <row r="25" spans="1:33" ht="29">
      <c r="A25" s="119" t="str">
        <f>'Master sheet'!A209</f>
        <v>Birmingham, Erdington</v>
      </c>
      <c r="B25" s="142" t="str">
        <f>VLOOKUP('Master sheet'!A209,Westminster_Parliamentary_Const!$A$2:$C$651,2,FALSE)</f>
        <v>E14000561</v>
      </c>
      <c r="C25" s="120">
        <f>VLOOKUP(B25,'Master sheet'!$B$3:$Z$634,9,FALSE)</f>
        <v>0.1318669606392443</v>
      </c>
      <c r="D25" s="121">
        <f>VLOOKUP(B25,'Master sheet'!$B$3:$Z$634,10,FALSE)</f>
        <v>1.3346929836744956</v>
      </c>
      <c r="E25" s="120">
        <f>VLOOKUP(B25,'Master sheet'!$B$3:$Z$634,16,FALSE)</f>
        <v>0.35778005723161943</v>
      </c>
      <c r="F25" s="121">
        <f>VLOOKUP(B25,'Master sheet'!$B$3:$Z$634,17,FALSE)</f>
        <v>-0.26520932696915306</v>
      </c>
      <c r="G25" s="120">
        <f>VLOOKUP(B25,'Master sheet'!$B$3:$Z$634,21,FALSE)</f>
        <v>0.16998191681735986</v>
      </c>
      <c r="H25" s="121">
        <f>VLOOKUP(B25,'Master sheet'!$B$3:$Z$634,22,FALSE)</f>
        <v>0.17046653362373049</v>
      </c>
      <c r="I25" s="120">
        <f>VLOOKUP(B25,'Master sheet'!$B$3:$Z$634,24,FALSE)</f>
        <v>1.2288868994330127E-2</v>
      </c>
      <c r="J25" s="121">
        <f>-VLOOKUP(B25,'Master sheet'!$B$3:$Z$634,25,FALSE)</f>
        <v>1.2656543834252429</v>
      </c>
      <c r="K25" s="185" t="str">
        <f>VLOOKUP(B25,RUC_PCON_2011_EN_LU!$A$2:$N$534,14)</f>
        <v>Predominantly Urban</v>
      </c>
      <c r="L25" s="185" t="str">
        <f>VLOOKUP(B25,'City and Town classifications'!$A$3:$G$634,4,FALSE)</f>
        <v>Core City (outside London)</v>
      </c>
      <c r="M25" s="188" t="str">
        <f>VLOOKUP(A25,'BRES data'!$A$11:$AB$643,28,FALSE)</f>
        <v>Very low</v>
      </c>
      <c r="N25" s="188" t="str">
        <f>IF(ISNUMBER(MATCH(A25,'Red Wall MP List'!$A$3:$A$52,0)),"Yes","No")</f>
        <v>No</v>
      </c>
      <c r="O25" s="149">
        <f>VLOOKUP(B25,'Master sheet'!$B$3:$K$634,4,FALSE)</f>
        <v>68300</v>
      </c>
      <c r="P25" s="121">
        <f t="shared" si="0"/>
        <v>0.8509919901423425</v>
      </c>
      <c r="Q25" s="121">
        <f t="shared" si="15"/>
        <v>2.1184265120957231</v>
      </c>
      <c r="R25" s="186">
        <f t="shared" si="13"/>
        <v>167.51167671273538</v>
      </c>
      <c r="S25" s="149">
        <f>R25*VLOOKUP(B25,'Master sheet'!$B$3:$K$634,4,FALSE)</f>
        <v>11441047.519479826</v>
      </c>
      <c r="T25" s="121"/>
      <c r="U25" s="121"/>
      <c r="V25" s="121"/>
      <c r="W25" s="121"/>
      <c r="X25" s="121"/>
      <c r="Y25" s="121"/>
      <c r="Z25" s="121"/>
      <c r="AA25" s="121"/>
      <c r="AB25" s="121"/>
      <c r="AC25" s="121"/>
      <c r="AD25" s="121"/>
      <c r="AE25" s="145">
        <f t="shared" si="8"/>
        <v>0.626401143438579</v>
      </c>
      <c r="AF25" s="121">
        <f t="shared" si="9"/>
        <v>1.8356542311991229</v>
      </c>
      <c r="AG25" s="186">
        <f t="shared" si="10"/>
        <v>151.800665202239</v>
      </c>
    </row>
    <row r="26" spans="1:33">
      <c r="A26" s="119" t="str">
        <f>'Master sheet'!A112</f>
        <v>Bradford South</v>
      </c>
      <c r="B26" s="142" t="str">
        <f>VLOOKUP('Master sheet'!A112,Westminster_Parliamentary_Const!$A$2:$C$651,2,FALSE)</f>
        <v>E14000588</v>
      </c>
      <c r="C26" s="120">
        <f>VLOOKUP(B26,'Master sheet'!$B$3:$Z$634,9,FALSE)</f>
        <v>9.4752707863950167E-2</v>
      </c>
      <c r="D26" s="121">
        <f>VLOOKUP(B26,'Master sheet'!$B$3:$Z$634,10,FALSE)</f>
        <v>-6.8138058945031818E-2</v>
      </c>
      <c r="E26" s="120">
        <f>VLOOKUP(B26,'Master sheet'!$B$3:$Z$634,16,FALSE)</f>
        <v>0.4156749727384183</v>
      </c>
      <c r="F26" s="121">
        <f>VLOOKUP(B26,'Master sheet'!$B$3:$Z$634,17,FALSE)</f>
        <v>-7.2777170218324597E-2</v>
      </c>
      <c r="G26" s="120">
        <f>VLOOKUP(B26,'Master sheet'!$B$3:$Z$634,21,FALSE)</f>
        <v>0.14009661835748793</v>
      </c>
      <c r="H26" s="121">
        <f>VLOOKUP(B26,'Master sheet'!$B$3:$Z$634,22,FALSE)</f>
        <v>-0.6847658430910647</v>
      </c>
      <c r="I26" s="120">
        <f>VLOOKUP(B26,'Master sheet'!$B$3:$Z$634,24,FALSE)</f>
        <v>-3.8345353109267011E-3</v>
      </c>
      <c r="J26" s="121">
        <f>-VLOOKUP(B26,'Master sheet'!$B$3:$Z$634,25,FALSE)</f>
        <v>2.9635025501096659</v>
      </c>
      <c r="K26" s="185" t="str">
        <f>VLOOKUP(B26,RUC_PCON_2011_EN_LU!$A$2:$N$534,14)</f>
        <v>Predominantly Urban</v>
      </c>
      <c r="L26" s="185" t="str">
        <f>VLOOKUP(B26,'City and Town classifications'!$A$3:$G$634,4,FALSE)</f>
        <v>Other City</v>
      </c>
      <c r="M26" s="188" t="str">
        <f>VLOOKUP(A26,'BRES data'!$A$11:$AB$643,28,FALSE)</f>
        <v>Very low</v>
      </c>
      <c r="N26" s="188" t="str">
        <f>IF(ISNUMBER(MATCH(A26,'Red Wall MP List'!$A$3:$A$52,0)),"Yes","No")</f>
        <v>No</v>
      </c>
      <c r="O26" s="149">
        <f>VLOOKUP(B26,'Master sheet'!$B$3:$K$634,4,FALSE)</f>
        <v>66800</v>
      </c>
      <c r="P26" s="121">
        <f t="shared" si="0"/>
        <v>0.8388643281699798</v>
      </c>
      <c r="Q26" s="121">
        <f t="shared" si="15"/>
        <v>2.1062988501233604</v>
      </c>
      <c r="R26" s="186">
        <f t="shared" si="13"/>
        <v>166.55269844278064</v>
      </c>
      <c r="S26" s="149">
        <f>R26*VLOOKUP(B26,'Master sheet'!$B$3:$K$634,4,FALSE)</f>
        <v>11125720.255977746</v>
      </c>
      <c r="T26" s="121"/>
      <c r="U26" s="121"/>
      <c r="V26" s="121"/>
      <c r="W26" s="121"/>
      <c r="X26" s="121"/>
      <c r="Y26" s="121"/>
      <c r="Z26" s="121"/>
      <c r="AA26" s="121"/>
      <c r="AB26" s="121"/>
      <c r="AC26" s="121"/>
      <c r="AD26" s="121"/>
      <c r="AE26" s="145">
        <f t="shared" si="8"/>
        <v>0.53445536946381123</v>
      </c>
      <c r="AF26" s="121">
        <f t="shared" si="9"/>
        <v>1.7437084572243551</v>
      </c>
      <c r="AG26" s="186">
        <f t="shared" si="10"/>
        <v>144.19714738571267</v>
      </c>
    </row>
    <row r="27" spans="1:33">
      <c r="A27" s="119" t="str">
        <f>'Master sheet'!A78</f>
        <v>Pendle</v>
      </c>
      <c r="B27" s="142" t="str">
        <f>VLOOKUP('Master sheet'!A78,Westminster_Parliamentary_Const!$A$2:$C$651,2,FALSE)</f>
        <v>E14000875</v>
      </c>
      <c r="C27" s="120">
        <f>VLOOKUP(B27,'Master sheet'!$B$3:$Z$634,9,FALSE)</f>
        <v>0.10144190567931682</v>
      </c>
      <c r="D27" s="121">
        <f>VLOOKUP(B27,'Master sheet'!$B$3:$Z$634,10,FALSE)</f>
        <v>0.18469780986344925</v>
      </c>
      <c r="E27" s="120">
        <f>VLOOKUP(B27,'Master sheet'!$B$3:$Z$634,16,FALSE)</f>
        <v>0.26849688190281201</v>
      </c>
      <c r="F27" s="121">
        <f>VLOOKUP(B27,'Master sheet'!$B$3:$Z$634,17,FALSE)</f>
        <v>-0.5619703437127932</v>
      </c>
      <c r="G27" s="120">
        <f>VLOOKUP(B27,'Master sheet'!$B$3:$Z$634,21,FALSE)</f>
        <v>0.17679558011049723</v>
      </c>
      <c r="H27" s="121">
        <f>VLOOKUP(B27,'Master sheet'!$B$3:$Z$634,22,FALSE)</f>
        <v>0.36545422833083591</v>
      </c>
      <c r="I27" s="120">
        <f>VLOOKUP(B27,'Master sheet'!$B$3:$Z$634,24,FALSE)</f>
        <v>2.0482476103778069E-3</v>
      </c>
      <c r="J27" s="121">
        <f>-VLOOKUP(B27,'Master sheet'!$B$3:$Z$634,25,FALSE)</f>
        <v>2.3440259179518526</v>
      </c>
      <c r="K27" s="185" t="str">
        <f>VLOOKUP(B27,RUC_PCON_2011_EN_LU!$A$2:$N$534,14)</f>
        <v>Predominantly Urban</v>
      </c>
      <c r="L27" s="185" t="str">
        <f>VLOOKUP(B27,'City and Town classifications'!$A$3:$G$634,4,FALSE)</f>
        <v>Small Town</v>
      </c>
      <c r="M27" s="188" t="str">
        <f>VLOOKUP(A27,'BRES data'!$A$11:$AB$643,28,FALSE)</f>
        <v>Mid</v>
      </c>
      <c r="N27" s="188" t="str">
        <f>IF(ISNUMBER(MATCH(A27,'Red Wall MP List'!$A$3:$A$52,0)),"Yes","No")</f>
        <v>No</v>
      </c>
      <c r="O27" s="149">
        <f>VLOOKUP(B27,'Master sheet'!$B$3:$K$634,4,FALSE)</f>
        <v>53700</v>
      </c>
      <c r="P27" s="121">
        <f t="shared" si="0"/>
        <v>0.8101552233747743</v>
      </c>
      <c r="Q27" s="121">
        <f t="shared" si="15"/>
        <v>2.0775897453281549</v>
      </c>
      <c r="R27" s="186">
        <f t="shared" si="13"/>
        <v>164.28256527851573</v>
      </c>
      <c r="S27" s="149">
        <f>R27*VLOOKUP(B27,'Master sheet'!$B$3:$K$634,4,FALSE)</f>
        <v>8821973.7554562949</v>
      </c>
      <c r="T27" s="121"/>
      <c r="U27" s="121"/>
      <c r="V27" s="121"/>
      <c r="W27" s="121"/>
      <c r="X27" s="121"/>
      <c r="Y27" s="121"/>
      <c r="Z27" s="121"/>
      <c r="AA27" s="121"/>
      <c r="AB27" s="121"/>
      <c r="AC27" s="121"/>
      <c r="AD27" s="121"/>
      <c r="AE27" s="145">
        <f t="shared" si="8"/>
        <v>0.5830519031083361</v>
      </c>
      <c r="AF27" s="121">
        <f t="shared" si="9"/>
        <v>1.79230499086888</v>
      </c>
      <c r="AG27" s="186">
        <f t="shared" si="10"/>
        <v>148.21587052451582</v>
      </c>
    </row>
    <row r="28" spans="1:33">
      <c r="A28" s="119" t="str">
        <f>'Master sheet'!A348</f>
        <v>East Ham</v>
      </c>
      <c r="B28" s="142" t="str">
        <f>VLOOKUP('Master sheet'!A348,Westminster_Parliamentary_Const!$A$2:$C$651,2,FALSE)</f>
        <v>E14000679</v>
      </c>
      <c r="C28" s="120">
        <f>VLOOKUP(B28,'Master sheet'!$B$3:$Z$634,9,FALSE)</f>
        <v>9.068556642219934E-2</v>
      </c>
      <c r="D28" s="121">
        <f>VLOOKUP(B28,'Master sheet'!$B$3:$Z$634,10,FALSE)</f>
        <v>-0.22186639354888493</v>
      </c>
      <c r="E28" s="120">
        <f>VLOOKUP(B28,'Master sheet'!$B$3:$Z$634,16,FALSE)</f>
        <v>0.99986638287948049</v>
      </c>
      <c r="F28" s="121">
        <f>VLOOKUP(B28,'Master sheet'!$B$3:$Z$634,17,FALSE)</f>
        <v>1.8689686985626863</v>
      </c>
      <c r="G28" s="120">
        <f>VLOOKUP(B28,'Master sheet'!$B$3:$Z$634,21,FALSE)</f>
        <v>0.27555555555555555</v>
      </c>
      <c r="H28" s="121">
        <f>VLOOKUP(B28,'Master sheet'!$B$3:$Z$634,22,FALSE)</f>
        <v>3.1916842771149638</v>
      </c>
      <c r="I28" s="120">
        <f>VLOOKUP(B28,'Master sheet'!$B$3:$Z$634,24,FALSE)</f>
        <v>2.3254067584480564E-2</v>
      </c>
      <c r="J28" s="121">
        <f>-VLOOKUP(B28,'Master sheet'!$B$3:$Z$634,25,FALSE)</f>
        <v>0.11098245613581612</v>
      </c>
      <c r="K28" s="185" t="str">
        <f>VLOOKUP(B28,RUC_PCON_2011_EN_LU!$A$2:$N$534,14)</f>
        <v>Predominantly Urban</v>
      </c>
      <c r="L28" s="185" t="str">
        <f>VLOOKUP(B28,'City and Town classifications'!$A$3:$G$634,4,FALSE)</f>
        <v>Core City (London)</v>
      </c>
      <c r="M28" s="188" t="str">
        <f>VLOOKUP(A28,'BRES data'!$A$11:$AB$643,28,FALSE)</f>
        <v>Very low</v>
      </c>
      <c r="N28" s="188" t="str">
        <f>IF(ISNUMBER(MATCH(A28,'Red Wall MP List'!$A$3:$A$52,0)),"Yes","No")</f>
        <v>No</v>
      </c>
      <c r="O28" s="149">
        <f>VLOOKUP(B28,'Master sheet'!$B$3:$K$634,4,FALSE)</f>
        <v>97100</v>
      </c>
      <c r="P28" s="121">
        <f t="shared" si="0"/>
        <v>0.80648085014191873</v>
      </c>
      <c r="Q28" s="121">
        <f t="shared" si="15"/>
        <v>2.0739153720952994</v>
      </c>
      <c r="R28" s="186">
        <f t="shared" si="13"/>
        <v>163.99201924466013</v>
      </c>
      <c r="S28" s="149">
        <f>R28*VLOOKUP(B28,'Master sheet'!$B$3:$K$634,4,FALSE)</f>
        <v>15923625.068656499</v>
      </c>
      <c r="T28" s="121"/>
      <c r="U28" s="121"/>
      <c r="V28" s="121"/>
      <c r="W28" s="121"/>
      <c r="X28" s="121"/>
      <c r="Y28" s="121"/>
      <c r="Z28" s="121"/>
      <c r="AA28" s="121"/>
      <c r="AB28" s="121"/>
      <c r="AC28" s="121"/>
      <c r="AD28" s="121"/>
      <c r="AE28" s="145">
        <f t="shared" si="8"/>
        <v>1.2374422595661454</v>
      </c>
      <c r="AF28" s="121">
        <f t="shared" si="9"/>
        <v>2.4466953473266893</v>
      </c>
      <c r="AG28" s="186">
        <f t="shared" si="10"/>
        <v>202.33112258227126</v>
      </c>
    </row>
    <row r="29" spans="1:33">
      <c r="A29" s="119" t="str">
        <f>'Master sheet'!A52</f>
        <v>Copeland</v>
      </c>
      <c r="B29" s="142" t="str">
        <f>VLOOKUP('Master sheet'!A52,Westminster_Parliamentary_Const!$A$2:$C$651,2,FALSE)</f>
        <v>E14000647</v>
      </c>
      <c r="C29" s="120">
        <f>VLOOKUP(B29,'Master sheet'!$B$3:$Z$634,9,FALSE)</f>
        <v>7.7518097109868553E-2</v>
      </c>
      <c r="D29" s="121">
        <f>VLOOKUP(B29,'Master sheet'!$B$3:$Z$634,10,FALSE)</f>
        <v>-0.7195656148133831</v>
      </c>
      <c r="E29" s="120">
        <f>VLOOKUP(B29,'Master sheet'!$B$3:$Z$634,16,FALSE)</f>
        <v>0.810898575532921</v>
      </c>
      <c r="F29" s="121">
        <f>VLOOKUP(B29,'Master sheet'!$B$3:$Z$634,17,FALSE)</f>
        <v>1.2408741170980471</v>
      </c>
      <c r="G29" s="120">
        <f>VLOOKUP(B29,'Master sheet'!$B$3:$Z$634,21,FALSE)</f>
        <v>0.15217391304347827</v>
      </c>
      <c r="H29" s="121">
        <f>VLOOKUP(B29,'Master sheet'!$B$3:$Z$634,22,FALSE)</f>
        <v>-0.33914796504131184</v>
      </c>
      <c r="I29" s="120">
        <f>VLOOKUP(B29,'Master sheet'!$B$3:$Z$634,24,FALSE)</f>
        <v>-1.2124379409459429E-3</v>
      </c>
      <c r="J29" s="121">
        <f>-VLOOKUP(B29,'Master sheet'!$B$3:$Z$634,25,FALSE)</f>
        <v>2.6873869650754072</v>
      </c>
      <c r="K29" s="185" t="str">
        <f>VLOOKUP(B29,RUC_PCON_2011_EN_LU!$A$2:$N$534,14)</f>
        <v>Predominantly Rural</v>
      </c>
      <c r="L29" s="185" t="str">
        <f>VLOOKUP(B29,'City and Town classifications'!$A$3:$G$634,4,FALSE)</f>
        <v>Village or smaller</v>
      </c>
      <c r="M29" s="188" t="str">
        <f>VLOOKUP(A29,'BRES data'!$A$11:$AB$643,28,FALSE)</f>
        <v>High</v>
      </c>
      <c r="N29" s="188" t="str">
        <f>IF(ISNUMBER(MATCH(A29,'Red Wall MP List'!$A$3:$A$52,0)),"Yes","No")</f>
        <v>No</v>
      </c>
      <c r="O29" s="149">
        <f>VLOOKUP(B29,'Master sheet'!$B$3:$K$634,4,FALSE)</f>
        <v>44600</v>
      </c>
      <c r="P29" s="121">
        <f t="shared" si="0"/>
        <v>0.80622814209679727</v>
      </c>
      <c r="Q29" s="121">
        <f t="shared" si="15"/>
        <v>2.0736626640501781</v>
      </c>
      <c r="R29" s="186">
        <f t="shared" si="13"/>
        <v>163.9720367019024</v>
      </c>
      <c r="S29" s="149">
        <f>R29*VLOOKUP(B29,'Master sheet'!$B$3:$K$634,4,FALSE)</f>
        <v>7313152.8369048471</v>
      </c>
      <c r="T29" s="121"/>
      <c r="U29" s="121"/>
      <c r="V29" s="121"/>
      <c r="W29" s="121"/>
      <c r="X29" s="121"/>
      <c r="Y29" s="121"/>
      <c r="Z29" s="121"/>
      <c r="AA29" s="121"/>
      <c r="AB29" s="121"/>
      <c r="AC29" s="121"/>
      <c r="AD29" s="121"/>
      <c r="AE29" s="145">
        <f t="shared" si="8"/>
        <v>0.71738687557968983</v>
      </c>
      <c r="AF29" s="121">
        <f t="shared" si="9"/>
        <v>1.9266399633402336</v>
      </c>
      <c r="AG29" s="186">
        <f t="shared" si="10"/>
        <v>159.32479171157129</v>
      </c>
    </row>
    <row r="30" spans="1:33" ht="29">
      <c r="A30" s="119" t="str">
        <f>'Master sheet'!A550</f>
        <v>Newport East</v>
      </c>
      <c r="B30" s="142" t="str">
        <f>VLOOKUP('Master sheet'!A550,Westminster_Parliamentary_Const!$A$2:$C$651,2,FALSE)</f>
        <v>W07000055</v>
      </c>
      <c r="C30" s="120">
        <f>VLOOKUP(B30,'Master sheet'!$B$3:$Z$634,9,FALSE)</f>
        <v>0.13816877825371843</v>
      </c>
      <c r="D30" s="121">
        <f>VLOOKUP(B30,'Master sheet'!$B$3:$Z$634,10,FALSE)</f>
        <v>1.5728867963866735</v>
      </c>
      <c r="E30" s="120">
        <f>VLOOKUP(B30,'Master sheet'!$B$3:$Z$634,16,FALSE)</f>
        <v>0.1153284920679611</v>
      </c>
      <c r="F30" s="121">
        <f>VLOOKUP(B30,'Master sheet'!$B$3:$Z$634,17,FALSE)</f>
        <v>-1.071074180275275</v>
      </c>
      <c r="G30" s="120">
        <f>VLOOKUP(B30,'Master sheet'!$B$3:$Z$634,21,FALSE)</f>
        <v>0.14680851063829786</v>
      </c>
      <c r="H30" s="121">
        <f>VLOOKUP(B30,'Master sheet'!$B$3:$Z$634,22,FALSE)</f>
        <v>-0.49269054575788346</v>
      </c>
      <c r="I30" s="120">
        <f>VLOOKUP(B30,'Master sheet'!$B$3:$Z$634,24,FALSE)</f>
        <v>8.8674275680420411E-3</v>
      </c>
      <c r="J30" s="121">
        <f>-VLOOKUP(B30,'Master sheet'!$B$3:$Z$634,25,FALSE)</f>
        <v>1.6259435595235801</v>
      </c>
      <c r="K30" s="185" t="str">
        <f>VLOOKUP(B30,RUC_PCON_2011_EN_LU!$A$2:$N$534,14)</f>
        <v>Urban with Significant Rural</v>
      </c>
      <c r="L30" s="185" t="str">
        <f>VLOOKUP(B30,'City and Town classifications'!$A$3:$G$634,4,FALSE)</f>
        <v>Large Town</v>
      </c>
      <c r="M30" s="188" t="str">
        <f>VLOOKUP(A30,'BRES data'!$A$11:$AB$643,28,FALSE)</f>
        <v>Very low</v>
      </c>
      <c r="N30" s="188" t="str">
        <f>IF(ISNUMBER(MATCH(A30,'Red Wall MP List'!$A$3:$A$52,0)),"Yes","No")</f>
        <v>No</v>
      </c>
      <c r="O30" s="149">
        <f>VLOOKUP(B30,'Master sheet'!$B$3:$K$634,4,FALSE)</f>
        <v>48400</v>
      </c>
      <c r="P30" s="121">
        <f t="shared" si="0"/>
        <v>0.80564933096455815</v>
      </c>
      <c r="Q30" s="121">
        <f t="shared" si="15"/>
        <v>2.073083852917939</v>
      </c>
      <c r="R30" s="186">
        <f t="shared" si="13"/>
        <v>163.92626800390519</v>
      </c>
      <c r="S30" s="149">
        <f>R30*VLOOKUP(B30,'Master sheet'!$B$3:$K$634,4,FALSE)</f>
        <v>7934031.3713890109</v>
      </c>
      <c r="T30" s="121"/>
      <c r="U30" s="121"/>
      <c r="V30" s="121"/>
      <c r="W30" s="121"/>
      <c r="X30" s="121"/>
      <c r="Y30" s="121"/>
      <c r="Z30" s="121"/>
      <c r="AA30" s="121"/>
      <c r="AB30" s="121"/>
      <c r="AC30" s="121"/>
      <c r="AD30" s="121"/>
      <c r="AE30" s="145">
        <f t="shared" si="8"/>
        <v>0.40876640746927378</v>
      </c>
      <c r="AF30" s="121">
        <f t="shared" si="9"/>
        <v>1.6180194952298177</v>
      </c>
      <c r="AG30" s="186">
        <f t="shared" si="10"/>
        <v>133.80321386867658</v>
      </c>
    </row>
    <row r="31" spans="1:33">
      <c r="A31" s="119" t="str">
        <f>'Master sheet'!A511</f>
        <v>Plymouth, Sutton and Devonport</v>
      </c>
      <c r="B31" s="142" t="str">
        <f>VLOOKUP('Master sheet'!A511,Westminster_Parliamentary_Const!$A$2:$C$651,2,FALSE)</f>
        <v>E14000880</v>
      </c>
      <c r="C31" s="120">
        <f>VLOOKUP(B31,'Master sheet'!$B$3:$Z$634,9,FALSE)</f>
        <v>0.15751553480815733</v>
      </c>
      <c r="D31" s="121">
        <f>VLOOKUP(B31,'Master sheet'!$B$3:$Z$634,10,FALSE)</f>
        <v>2.3041484718645147</v>
      </c>
      <c r="E31" s="120">
        <f>VLOOKUP(B31,'Master sheet'!$B$3:$Z$634,16,FALSE)</f>
        <v>0.26845679870006345</v>
      </c>
      <c r="F31" s="121">
        <f>VLOOKUP(B31,'Master sheet'!$B$3:$Z$634,17,FALSE)</f>
        <v>-0.56210357297976532</v>
      </c>
      <c r="G31" s="120">
        <f>VLOOKUP(B31,'Master sheet'!$B$3:$Z$634,21,FALSE)</f>
        <v>0.14208389715832206</v>
      </c>
      <c r="H31" s="121">
        <f>VLOOKUP(B31,'Master sheet'!$B$3:$Z$634,22,FALSE)</f>
        <v>-0.62789556708179561</v>
      </c>
      <c r="I31" s="120">
        <f>VLOOKUP(B31,'Master sheet'!$B$3:$Z$634,24,FALSE)</f>
        <v>1.7697794539641043E-2</v>
      </c>
      <c r="J31" s="121">
        <f>-VLOOKUP(B31,'Master sheet'!$B$3:$Z$634,25,FALSE)</f>
        <v>0.69607651097528456</v>
      </c>
      <c r="K31" s="185" t="str">
        <f>VLOOKUP(B31,RUC_PCON_2011_EN_LU!$A$2:$N$534,14)</f>
        <v>Predominantly Urban</v>
      </c>
      <c r="L31" s="185" t="str">
        <f>VLOOKUP(B31,'City and Town classifications'!$A$3:$G$634,4,FALSE)</f>
        <v>Other City</v>
      </c>
      <c r="M31" s="188" t="str">
        <f>VLOOKUP(A31,'BRES data'!$A$11:$AB$643,28,FALSE)</f>
        <v>High</v>
      </c>
      <c r="N31" s="188" t="str">
        <f>IF(ISNUMBER(MATCH(A31,'Red Wall MP List'!$A$3:$A$52,0)),"Yes","No")</f>
        <v>No</v>
      </c>
      <c r="O31" s="149">
        <f>VLOOKUP(B31,'Master sheet'!$B$3:$K$634,4,FALSE)</f>
        <v>63300</v>
      </c>
      <c r="P31" s="121">
        <f t="shared" si="0"/>
        <v>0.8017418042696729</v>
      </c>
      <c r="Q31" s="121">
        <f t="shared" si="15"/>
        <v>2.0691763262230536</v>
      </c>
      <c r="R31" s="186">
        <f t="shared" si="13"/>
        <v>163.6172856791832</v>
      </c>
      <c r="S31" s="149">
        <f>R31*VLOOKUP(B31,'Master sheet'!$B$3:$K$634,4,FALSE)</f>
        <v>10356974.183492297</v>
      </c>
      <c r="T31" s="121"/>
      <c r="U31" s="121"/>
      <c r="V31" s="121"/>
      <c r="W31" s="121"/>
      <c r="X31" s="121"/>
      <c r="Y31" s="121"/>
      <c r="Z31" s="121"/>
      <c r="AA31" s="121"/>
      <c r="AB31" s="121"/>
      <c r="AC31" s="121"/>
      <c r="AD31" s="121"/>
      <c r="AE31" s="145">
        <f t="shared" si="8"/>
        <v>0.45255646069455957</v>
      </c>
      <c r="AF31" s="121">
        <f t="shared" si="9"/>
        <v>1.6618095484551034</v>
      </c>
      <c r="AG31" s="186">
        <f t="shared" si="10"/>
        <v>137.42446186618071</v>
      </c>
    </row>
    <row r="32" spans="1:33">
      <c r="A32" s="119" t="str">
        <f>'Master sheet'!A429</f>
        <v>Gravesham</v>
      </c>
      <c r="B32" s="142" t="str">
        <f>VLOOKUP('Master sheet'!A429,Westminster_Parliamentary_Const!$A$2:$C$651,2,FALSE)</f>
        <v>E14000715</v>
      </c>
      <c r="C32" s="120">
        <f>VLOOKUP(B32,'Master sheet'!$B$3:$Z$634,9,FALSE)</f>
        <v>0.16737621038260736</v>
      </c>
      <c r="D32" s="121">
        <f>VLOOKUP(B32,'Master sheet'!$B$3:$Z$634,10,FALSE)</f>
        <v>2.6768587047981756</v>
      </c>
      <c r="E32" s="120">
        <f>VLOOKUP(B32,'Master sheet'!$B$3:$Z$634,16,FALSE)</f>
        <v>0.23922090886110842</v>
      </c>
      <c r="F32" s="121">
        <f>VLOOKUP(B32,'Master sheet'!$B$3:$Z$634,17,FALSE)</f>
        <v>-0.65927834708543043</v>
      </c>
      <c r="G32" s="120">
        <f>VLOOKUP(B32,'Master sheet'!$B$3:$Z$634,21,FALSE)</f>
        <v>0.18032786885245902</v>
      </c>
      <c r="H32" s="121">
        <f>VLOOKUP(B32,'Master sheet'!$B$3:$Z$634,22,FALSE)</f>
        <v>0.46653830149434156</v>
      </c>
      <c r="I32" s="120">
        <f>VLOOKUP(B32,'Master sheet'!$B$3:$Z$634,24,FALSE)</f>
        <v>2.6553773024361238E-2</v>
      </c>
      <c r="J32" s="121">
        <f>-VLOOKUP(B32,'Master sheet'!$B$3:$Z$634,25,FALSE)</f>
        <v>-0.23648751519483086</v>
      </c>
      <c r="K32" s="185" t="str">
        <f>VLOOKUP(B32,RUC_PCON_2011_EN_LU!$A$2:$N$534,14)</f>
        <v>Predominantly Urban</v>
      </c>
      <c r="L32" s="185" t="str">
        <f>VLOOKUP(B32,'City and Town classifications'!$A$3:$G$634,4,FALSE)</f>
        <v>Medium Town</v>
      </c>
      <c r="M32" s="188" t="str">
        <f>VLOOKUP(A32,'BRES data'!$A$11:$AB$643,28,FALSE)</f>
        <v>Mid</v>
      </c>
      <c r="N32" s="188" t="str">
        <f>IF(ISNUMBER(MATCH(A32,'Red Wall MP List'!$A$3:$A$52,0)),"Yes","No")</f>
        <v>No</v>
      </c>
      <c r="O32" s="149">
        <f>VLOOKUP(B32,'Master sheet'!$B$3:$K$634,4,FALSE)</f>
        <v>67000</v>
      </c>
      <c r="P32" s="121">
        <f t="shared" si="0"/>
        <v>0.78133372226926678</v>
      </c>
      <c r="Q32" s="121">
        <f t="shared" si="15"/>
        <v>2.0487682442226474</v>
      </c>
      <c r="R32" s="186">
        <f t="shared" si="13"/>
        <v>162.00354452986335</v>
      </c>
      <c r="S32" s="149">
        <f>R32*VLOOKUP(B32,'Master sheet'!$B$3:$K$634,4,FALSE)</f>
        <v>10854237.483500844</v>
      </c>
      <c r="T32" s="121"/>
      <c r="U32" s="121"/>
      <c r="V32" s="121"/>
      <c r="W32" s="121"/>
      <c r="X32" s="121"/>
      <c r="Y32" s="121"/>
      <c r="Z32" s="121"/>
      <c r="AA32" s="121"/>
      <c r="AB32" s="121"/>
      <c r="AC32" s="121"/>
      <c r="AD32" s="121"/>
      <c r="AE32" s="145">
        <f t="shared" si="8"/>
        <v>0.56190778600306401</v>
      </c>
      <c r="AF32" s="121">
        <f t="shared" si="9"/>
        <v>1.7711608737636078</v>
      </c>
      <c r="AG32" s="186">
        <f t="shared" si="10"/>
        <v>146.46734349412972</v>
      </c>
    </row>
    <row r="33" spans="1:33" ht="29">
      <c r="A33" s="119" t="str">
        <f>'Master sheet'!A259</f>
        <v>West Bromwich West</v>
      </c>
      <c r="B33" s="142" t="str">
        <f>VLOOKUP('Master sheet'!A259,Westminster_Parliamentary_Const!$A$2:$C$651,2,FALSE)</f>
        <v>E14001030</v>
      </c>
      <c r="C33" s="120">
        <f>VLOOKUP(B33,'Master sheet'!$B$3:$Z$634,9,FALSE)</f>
        <v>0.10732013717358359</v>
      </c>
      <c r="D33" s="121">
        <f>VLOOKUP(B33,'Master sheet'!$B$3:$Z$634,10,FALSE)</f>
        <v>0.40688106829484133</v>
      </c>
      <c r="E33" s="120">
        <f>VLOOKUP(B33,'Master sheet'!$B$3:$Z$634,16,FALSE)</f>
        <v>0.56639533495091543</v>
      </c>
      <c r="F33" s="121">
        <f>VLOOKUP(B33,'Master sheet'!$B$3:$Z$634,17,FALSE)</f>
        <v>0.42818986830185218</v>
      </c>
      <c r="G33" s="120">
        <f>VLOOKUP(B33,'Master sheet'!$B$3:$Z$634,21,FALSE)</f>
        <v>0.15769944341372913</v>
      </c>
      <c r="H33" s="121">
        <f>VLOOKUP(B33,'Master sheet'!$B$3:$Z$634,22,FALSE)</f>
        <v>-0.18102297667940287</v>
      </c>
      <c r="I33" s="120">
        <f>VLOOKUP(B33,'Master sheet'!$B$3:$Z$634,24,FALSE)</f>
        <v>7.1013621794870918E-3</v>
      </c>
      <c r="J33" s="121">
        <f>-VLOOKUP(B33,'Master sheet'!$B$3:$Z$634,25,FALSE)</f>
        <v>1.81191612619954</v>
      </c>
      <c r="K33" s="185" t="str">
        <f>VLOOKUP(B33,RUC_PCON_2011_EN_LU!$A$2:$N$534,14)</f>
        <v>Predominantly Urban</v>
      </c>
      <c r="L33" s="185" t="str">
        <f>VLOOKUP(B33,'City and Town classifications'!$A$3:$G$634,4,FALSE)</f>
        <v>Medium Town in Conurbation</v>
      </c>
      <c r="M33" s="188" t="str">
        <f>VLOOKUP(A33,'BRES data'!$A$11:$AB$643,28,FALSE)</f>
        <v>Low</v>
      </c>
      <c r="N33" s="188" t="str">
        <f>IF(ISNUMBER(MATCH(A33,'Red Wall MP List'!$A$3:$A$52,0)),"Yes","No")</f>
        <v>Yes</v>
      </c>
      <c r="O33" s="149">
        <f>VLOOKUP(B33,'Master sheet'!$B$3:$K$634,4,FALSE)</f>
        <v>56200</v>
      </c>
      <c r="P33" s="121">
        <f t="shared" si="0"/>
        <v>0.78079354676853541</v>
      </c>
      <c r="Q33" s="121">
        <f t="shared" si="15"/>
        <v>2.0482280687219161</v>
      </c>
      <c r="R33" s="186">
        <f t="shared" si="13"/>
        <v>161.96083089154263</v>
      </c>
      <c r="S33" s="149">
        <f>R33*VLOOKUP(B33,'Master sheet'!$B$3:$K$634,4,FALSE)</f>
        <v>9102198.696104696</v>
      </c>
      <c r="T33" s="121"/>
      <c r="U33" s="121"/>
      <c r="V33" s="121"/>
      <c r="W33" s="121"/>
      <c r="X33" s="121"/>
      <c r="Y33" s="121"/>
      <c r="Z33" s="121"/>
      <c r="AA33" s="121"/>
      <c r="AB33" s="121"/>
      <c r="AC33" s="121"/>
      <c r="AD33" s="121"/>
      <c r="AE33" s="145">
        <f t="shared" si="8"/>
        <v>0.61649102152920765</v>
      </c>
      <c r="AF33" s="121">
        <f t="shared" si="9"/>
        <v>1.8257441092897515</v>
      </c>
      <c r="AG33" s="186">
        <f t="shared" si="10"/>
        <v>150.98114098438282</v>
      </c>
    </row>
    <row r="34" spans="1:33" ht="29">
      <c r="A34" s="119" t="str">
        <f>'Master sheet'!A548</f>
        <v>Torfaen</v>
      </c>
      <c r="B34" s="142" t="str">
        <f>VLOOKUP('Master sheet'!A548,Westminster_Parliamentary_Const!$A$2:$C$651,2,FALSE)</f>
        <v>W07000053</v>
      </c>
      <c r="C34" s="120">
        <f>VLOOKUP(B34,'Master sheet'!$B$3:$Z$634,9,FALSE)</f>
        <v>0.14614224497838135</v>
      </c>
      <c r="D34" s="121">
        <f>VLOOKUP(B34,'Master sheet'!$B$3:$Z$634,10,FALSE)</f>
        <v>1.8742649948478536</v>
      </c>
      <c r="E34" s="120">
        <f>VLOOKUP(B34,'Master sheet'!$B$3:$Z$634,16,FALSE)</f>
        <v>-0.12700168479886945</v>
      </c>
      <c r="F34" s="121">
        <f>VLOOKUP(B34,'Master sheet'!$B$3:$Z$634,17,FALSE)</f>
        <v>-1.8765355609869834</v>
      </c>
      <c r="G34" s="120">
        <f>VLOOKUP(B34,'Master sheet'!$B$3:$Z$634,21,FALSE)</f>
        <v>0.13822894168466524</v>
      </c>
      <c r="H34" s="121">
        <f>VLOOKUP(B34,'Master sheet'!$B$3:$Z$634,22,FALSE)</f>
        <v>-0.73821344583050819</v>
      </c>
      <c r="I34" s="120">
        <f>VLOOKUP(B34,'Master sheet'!$B$3:$Z$634,24,FALSE)</f>
        <v>7.8797606887495153E-3</v>
      </c>
      <c r="J34" s="121">
        <f>-VLOOKUP(B34,'Master sheet'!$B$3:$Z$634,25,FALSE)</f>
        <v>1.7299481709910853</v>
      </c>
      <c r="K34" s="185" t="str">
        <f>VLOOKUP(B34,RUC_PCON_2011_EN_LU!$A$2:$N$534,14)</f>
        <v>Urban with Significant Rural</v>
      </c>
      <c r="L34" s="185" t="str">
        <f>VLOOKUP(B34,'City and Town classifications'!$A$3:$G$634,4,FALSE)</f>
        <v>Medium Town</v>
      </c>
      <c r="M34" s="188" t="str">
        <f>VLOOKUP(A34,'BRES data'!$A$11:$AB$643,28,FALSE)</f>
        <v>Mid</v>
      </c>
      <c r="N34" s="188" t="str">
        <f>IF(ISNUMBER(MATCH(A34,'Red Wall MP List'!$A$3:$A$52,0)),"Yes","No")</f>
        <v>No</v>
      </c>
      <c r="O34" s="149">
        <f>VLOOKUP(B34,'Master sheet'!$B$3:$K$634,4,FALSE)</f>
        <v>47500</v>
      </c>
      <c r="P34" s="121">
        <f t="shared" si="0"/>
        <v>0.76561288747673106</v>
      </c>
      <c r="Q34" s="121">
        <f t="shared" si="15"/>
        <v>2.0330474094301119</v>
      </c>
      <c r="R34" s="186">
        <f t="shared" si="13"/>
        <v>160.76044103753765</v>
      </c>
      <c r="S34" s="149">
        <f>R34*VLOOKUP(B34,'Master sheet'!$B$3:$K$634,4,FALSE)</f>
        <v>7636120.9492830383</v>
      </c>
      <c r="T34" s="121"/>
      <c r="U34" s="121"/>
      <c r="V34" s="121"/>
      <c r="W34" s="121"/>
      <c r="X34" s="121"/>
      <c r="Y34" s="121"/>
      <c r="Z34" s="121"/>
      <c r="AA34" s="121"/>
      <c r="AB34" s="121"/>
      <c r="AC34" s="121"/>
      <c r="AD34" s="121"/>
      <c r="AE34" s="145">
        <f t="shared" si="8"/>
        <v>0.24736603975536184</v>
      </c>
      <c r="AF34" s="121">
        <f t="shared" si="9"/>
        <v>1.4566191275159057</v>
      </c>
      <c r="AG34" s="186">
        <f t="shared" si="10"/>
        <v>120.45610156046536</v>
      </c>
    </row>
    <row r="35" spans="1:33" ht="29">
      <c r="A35" s="119" t="str">
        <f>'Master sheet'!A569</f>
        <v>Ogmore</v>
      </c>
      <c r="B35" s="142" t="str">
        <f>VLOOKUP('Master sheet'!A569,Westminster_Parliamentary_Const!$A$2:$C$651,2,FALSE)</f>
        <v>W07000074</v>
      </c>
      <c r="C35" s="120">
        <f>VLOOKUP(B35,'Master sheet'!$B$3:$Z$634,9,FALSE)</f>
        <v>0.13023528563689968</v>
      </c>
      <c r="D35" s="121">
        <f>VLOOKUP(B35,'Master sheet'!$B$3:$Z$634,10,FALSE)</f>
        <v>1.2730195247310079</v>
      </c>
      <c r="E35" s="120">
        <f>VLOOKUP(B35,'Master sheet'!$B$3:$Z$634,16,FALSE)</f>
        <v>0.124397236333305</v>
      </c>
      <c r="F35" s="121">
        <f>VLOOKUP(B35,'Master sheet'!$B$3:$Z$634,17,FALSE)</f>
        <v>-1.0409313257132558</v>
      </c>
      <c r="G35" s="120">
        <f>VLOOKUP(B35,'Master sheet'!$B$3:$Z$634,21,FALSE)</f>
        <v>0.15012106537530268</v>
      </c>
      <c r="H35" s="121">
        <f>VLOOKUP(B35,'Master sheet'!$B$3:$Z$634,22,FALSE)</f>
        <v>-0.39789463583814627</v>
      </c>
      <c r="I35" s="120">
        <f>VLOOKUP(B35,'Master sheet'!$B$3:$Z$634,24,FALSE)</f>
        <v>7.9289940828402017E-3</v>
      </c>
      <c r="J35" s="121">
        <f>-VLOOKUP(B35,'Master sheet'!$B$3:$Z$634,25,FALSE)</f>
        <v>1.7247637306387915</v>
      </c>
      <c r="K35" s="185" t="str">
        <f>VLOOKUP(B35,RUC_PCON_2011_EN_LU!$A$2:$N$534,14)</f>
        <v>Urban with Significant Rural</v>
      </c>
      <c r="L35" s="185" t="str">
        <f>VLOOKUP(B35,'City and Town classifications'!$A$3:$G$634,4,FALSE)</f>
        <v>Small Town</v>
      </c>
      <c r="M35" s="188" t="str">
        <f>VLOOKUP(A35,'BRES data'!$A$11:$AB$643,28,FALSE)</f>
        <v>Mid</v>
      </c>
      <c r="N35" s="188" t="str">
        <f>IF(ISNUMBER(MATCH(A35,'Red Wall MP List'!$A$3:$A$52,0)),"Yes","No")</f>
        <v>No</v>
      </c>
      <c r="O35" s="149">
        <f>VLOOKUP(B35,'Master sheet'!$B$3:$K$634,4,FALSE)</f>
        <v>42200</v>
      </c>
      <c r="P35" s="121">
        <f t="shared" si="0"/>
        <v>0.75945675819803282</v>
      </c>
      <c r="Q35" s="121">
        <f t="shared" si="15"/>
        <v>2.0268912801514136</v>
      </c>
      <c r="R35" s="186">
        <f t="shared" si="13"/>
        <v>160.2736535414187</v>
      </c>
      <c r="S35" s="149">
        <f>R35*VLOOKUP(B35,'Master sheet'!$B$3:$K$634,4,FALSE)</f>
        <v>6763548.1794478688</v>
      </c>
      <c r="T35" s="121"/>
      <c r="U35" s="121"/>
      <c r="V35" s="121"/>
      <c r="W35" s="121"/>
      <c r="X35" s="121"/>
      <c r="Y35" s="121"/>
      <c r="Z35" s="121"/>
      <c r="AA35" s="121"/>
      <c r="AB35" s="121"/>
      <c r="AC35" s="121"/>
      <c r="AD35" s="121"/>
      <c r="AE35" s="145">
        <f t="shared" si="8"/>
        <v>0.38973932345459933</v>
      </c>
      <c r="AF35" s="121">
        <f t="shared" si="9"/>
        <v>1.5989924112151432</v>
      </c>
      <c r="AG35" s="186">
        <f t="shared" si="10"/>
        <v>132.22975631812267</v>
      </c>
    </row>
    <row r="36" spans="1:33">
      <c r="A36" s="119" t="str">
        <f>'Master sheet'!A161</f>
        <v>Amber Valley</v>
      </c>
      <c r="B36" s="142" t="str">
        <f>VLOOKUP('Master sheet'!A161,Westminster_Parliamentary_Const!$A$2:$C$651,2,FALSE)</f>
        <v>E14000533</v>
      </c>
      <c r="C36" s="120">
        <f>VLOOKUP(B36,'Master sheet'!$B$3:$Z$634,9,FALSE)</f>
        <v>7.2467387390137777E-2</v>
      </c>
      <c r="D36" s="121">
        <f>VLOOKUP(B36,'Master sheet'!$B$3:$Z$634,10,FALSE)</f>
        <v>-0.91047050585338196</v>
      </c>
      <c r="E36" s="120">
        <f>VLOOKUP(B36,'Master sheet'!$B$3:$Z$634,16,FALSE)</f>
        <v>0.86185816420769956</v>
      </c>
      <c r="F36" s="121">
        <f>VLOOKUP(B36,'Master sheet'!$B$3:$Z$634,17,FALSE)</f>
        <v>1.4102545103498714</v>
      </c>
      <c r="G36" s="120">
        <f>VLOOKUP(B36,'Master sheet'!$B$3:$Z$634,21,FALSE)</f>
        <v>0.16938775510204082</v>
      </c>
      <c r="H36" s="121">
        <f>VLOOKUP(B36,'Master sheet'!$B$3:$Z$634,22,FALSE)</f>
        <v>0.15346331257082566</v>
      </c>
      <c r="I36" s="120">
        <f>VLOOKUP(B36,'Master sheet'!$B$3:$Z$634,24,FALSE)</f>
        <v>1.5275268039995904E-3</v>
      </c>
      <c r="J36" s="121">
        <f>-VLOOKUP(B36,'Master sheet'!$B$3:$Z$634,25,FALSE)</f>
        <v>2.3988595529414209</v>
      </c>
      <c r="K36" s="185" t="str">
        <f>VLOOKUP(B36,RUC_PCON_2011_EN_LU!$A$2:$N$534,14)</f>
        <v>Predominantly Urban</v>
      </c>
      <c r="L36" s="185" t="str">
        <f>VLOOKUP(B36,'City and Town classifications'!$A$3:$G$634,4,FALSE)</f>
        <v>Small Town</v>
      </c>
      <c r="M36" s="188" t="str">
        <f>VLOOKUP(A36,'BRES data'!$A$11:$AB$643,28,FALSE)</f>
        <v>Mid</v>
      </c>
      <c r="N36" s="188" t="str">
        <f>IF(ISNUMBER(MATCH(A36,'Red Wall MP List'!$A$3:$A$52,0)),"Yes","No")</f>
        <v>No</v>
      </c>
      <c r="O36" s="149">
        <f>VLOOKUP(B36,'Master sheet'!$B$3:$K$634,4,FALSE)</f>
        <v>49000</v>
      </c>
      <c r="P36" s="121">
        <f t="shared" si="0"/>
        <v>0.75674931951612923</v>
      </c>
      <c r="Q36" s="121">
        <f t="shared" si="15"/>
        <v>2.0241838414695099</v>
      </c>
      <c r="R36" s="186">
        <f t="shared" si="13"/>
        <v>160.05956653362631</v>
      </c>
      <c r="S36" s="149">
        <f>R36*VLOOKUP(B36,'Master sheet'!$B$3:$K$634,4,FALSE)</f>
        <v>7842918.7601476889</v>
      </c>
      <c r="T36" s="121"/>
      <c r="U36" s="121"/>
      <c r="V36" s="121"/>
      <c r="W36" s="121"/>
      <c r="X36" s="121"/>
      <c r="Y36" s="121"/>
      <c r="Z36" s="121"/>
      <c r="AA36" s="121"/>
      <c r="AB36" s="121"/>
      <c r="AC36" s="121"/>
      <c r="AD36" s="121"/>
      <c r="AE36" s="145">
        <f t="shared" si="8"/>
        <v>0.76302671750218398</v>
      </c>
      <c r="AF36" s="121">
        <f t="shared" si="9"/>
        <v>1.9722798052627279</v>
      </c>
      <c r="AG36" s="186">
        <f t="shared" si="10"/>
        <v>163.09900923348115</v>
      </c>
    </row>
    <row r="37" spans="1:33">
      <c r="A37" s="119" t="str">
        <f>'Master sheet'!A341</f>
        <v>Croydon North</v>
      </c>
      <c r="B37" s="142" t="str">
        <f>VLOOKUP('Master sheet'!A341,Westminster_Parliamentary_Const!$A$2:$C$651,2,FALSE)</f>
        <v>E14000655</v>
      </c>
      <c r="C37" s="120">
        <f>VLOOKUP(B37,'Master sheet'!$B$3:$Z$634,9,FALSE)</f>
        <v>0.14293756953056805</v>
      </c>
      <c r="D37" s="121">
        <f>VLOOKUP(B37,'Master sheet'!$B$3:$Z$634,10,FALSE)</f>
        <v>1.753135836544935</v>
      </c>
      <c r="E37" s="120">
        <f>VLOOKUP(B37,'Master sheet'!$B$3:$Z$634,16,FALSE)</f>
        <v>0.59787223738996154</v>
      </c>
      <c r="F37" s="121">
        <f>VLOOKUP(B37,'Master sheet'!$B$3:$Z$634,17,FALSE)</f>
        <v>0.53281336021228998</v>
      </c>
      <c r="G37" s="120">
        <f>VLOOKUP(B37,'Master sheet'!$B$3:$Z$634,21,FALSE)</f>
        <v>0.24078624078624078</v>
      </c>
      <c r="H37" s="121">
        <f>VLOOKUP(B37,'Master sheet'!$B$3:$Z$634,22,FALSE)</f>
        <v>2.1966852227527225</v>
      </c>
      <c r="I37" s="120">
        <f>VLOOKUP(B37,'Master sheet'!$B$3:$Z$634,24,FALSE)</f>
        <v>3.2560240963855458E-2</v>
      </c>
      <c r="J37" s="121">
        <f>-VLOOKUP(B37,'Master sheet'!$B$3:$Z$634,25,FALSE)</f>
        <v>-0.86898859165757747</v>
      </c>
      <c r="K37" s="185" t="str">
        <f>VLOOKUP(B37,RUC_PCON_2011_EN_LU!$A$2:$N$534,14)</f>
        <v>Predominantly Urban</v>
      </c>
      <c r="L37" s="185" t="str">
        <f>VLOOKUP(B37,'City and Town classifications'!$A$3:$G$634,4,FALSE)</f>
        <v>Core City (London)</v>
      </c>
      <c r="M37" s="188" t="str">
        <f>VLOOKUP(A37,'BRES data'!$A$11:$AB$643,28,FALSE)</f>
        <v>Very low</v>
      </c>
      <c r="N37" s="188" t="str">
        <f>IF(ISNUMBER(MATCH(A37,'Red Wall MP List'!$A$3:$A$52,0)),"Yes","No")</f>
        <v>No</v>
      </c>
      <c r="O37" s="149">
        <f>VLOOKUP(B37,'Master sheet'!$B$3:$K$634,4,FALSE)</f>
        <v>82300</v>
      </c>
      <c r="P37" s="121">
        <f t="shared" si="0"/>
        <v>0.74963217878995458</v>
      </c>
      <c r="Q37" s="121">
        <f t="shared" si="15"/>
        <v>2.0170667007433352</v>
      </c>
      <c r="R37" s="186">
        <f t="shared" si="13"/>
        <v>159.49678837274377</v>
      </c>
      <c r="S37" s="149">
        <f>R37*VLOOKUP(B37,'Master sheet'!$B$3:$K$634,4,FALSE)</f>
        <v>13126585.683076812</v>
      </c>
      <c r="T37" s="121"/>
      <c r="U37" s="121"/>
      <c r="V37" s="121"/>
      <c r="W37" s="121"/>
      <c r="X37" s="121"/>
      <c r="Y37" s="121"/>
      <c r="Z37" s="121"/>
      <c r="AA37" s="121"/>
      <c r="AB37" s="121"/>
      <c r="AC37" s="121"/>
      <c r="AD37" s="121"/>
      <c r="AE37" s="145">
        <f t="shared" si="8"/>
        <v>0.90341145696309255</v>
      </c>
      <c r="AF37" s="121">
        <f t="shared" si="9"/>
        <v>2.1126645447236365</v>
      </c>
      <c r="AG37" s="186">
        <f t="shared" si="10"/>
        <v>174.70821998363863</v>
      </c>
    </row>
    <row r="38" spans="1:33" ht="29">
      <c r="A38" s="119" t="str">
        <f>'Master sheet'!A610</f>
        <v>Glenrothes</v>
      </c>
      <c r="B38" s="142" t="str">
        <f>VLOOKUP('Master sheet'!A610,Westminster_Parliamentary_Const!$A$2:$C$651,2,FALSE)</f>
        <v>S14000036</v>
      </c>
      <c r="C38" s="120">
        <f>VLOOKUP(B38,'Master sheet'!$B$3:$Z$634,9,FALSE)</f>
        <v>0.12024544207242298</v>
      </c>
      <c r="D38" s="121">
        <f>VLOOKUP(B38,'Master sheet'!$B$3:$Z$634,10,FALSE)</f>
        <v>0.89542704703765186</v>
      </c>
      <c r="E38" s="120">
        <f>VLOOKUP(B38,'Master sheet'!$B$3:$Z$634,16,FALSE)</f>
        <v>0.51171277205520493</v>
      </c>
      <c r="F38" s="121">
        <f>VLOOKUP(B38,'Master sheet'!$B$3:$Z$634,17,FALSE)</f>
        <v>0.24643498667587121</v>
      </c>
      <c r="G38" s="120">
        <f>VLOOKUP(B38,'Master sheet'!$B$3:$Z$634,21,FALSE)</f>
        <v>0.13347022587268995</v>
      </c>
      <c r="H38" s="121">
        <f>VLOOKUP(B38,'Master sheet'!$B$3:$Z$634,22,FALSE)</f>
        <v>-0.87439437905593953</v>
      </c>
      <c r="I38" s="120">
        <f>VLOOKUP(B38,'Master sheet'!$B$3:$Z$634,24,FALSE)</f>
        <v>8.4807417974321897E-3</v>
      </c>
      <c r="J38" s="121">
        <f>-VLOOKUP(B38,'Master sheet'!$B$3:$Z$634,25,FALSE)</f>
        <v>1.6666628588900814</v>
      </c>
      <c r="K38" s="185" t="str">
        <f>VLOOKUP(B38,RUC_PCON_2011_EN_LU!$A$2:$N$534,14)</f>
        <v>Urban with Significant Rural</v>
      </c>
      <c r="L38" s="185" t="str">
        <f>VLOOKUP(B38,'City and Town classifications'!$A$3:$G$634,4,FALSE)</f>
        <v>Medium Town</v>
      </c>
      <c r="M38" s="188" t="str">
        <f>VLOOKUP(A38,'BRES data'!$A$11:$AB$643,28,FALSE)</f>
        <v>High</v>
      </c>
      <c r="N38" s="188" t="str">
        <f>IF(ISNUMBER(MATCH(A38,'Red Wall MP List'!$A$3:$A$52,0)),"Yes","No")</f>
        <v>No</v>
      </c>
      <c r="O38" s="149">
        <f>VLOOKUP(B38,'Master sheet'!$B$3:$K$634,4,FALSE)</f>
        <v>48800</v>
      </c>
      <c r="P38" s="121">
        <f t="shared" si="0"/>
        <v>0.74937006991256627</v>
      </c>
      <c r="Q38" s="121">
        <f t="shared" si="15"/>
        <v>2.016804591865947</v>
      </c>
      <c r="R38" s="186">
        <f t="shared" si="13"/>
        <v>159.47606247204254</v>
      </c>
      <c r="S38" s="149">
        <f>R38*VLOOKUP(B38,'Master sheet'!$B$3:$K$634,4,FALSE)</f>
        <v>7782431.8486356763</v>
      </c>
      <c r="T38" s="121"/>
      <c r="U38" s="121"/>
      <c r="V38" s="121"/>
      <c r="W38" s="121"/>
      <c r="X38" s="121"/>
      <c r="Y38" s="121"/>
      <c r="Z38" s="121"/>
      <c r="AA38" s="121"/>
      <c r="AB38" s="121"/>
      <c r="AC38" s="121"/>
      <c r="AD38" s="121"/>
      <c r="AE38" s="145">
        <f t="shared" si="8"/>
        <v>0.48353262838691624</v>
      </c>
      <c r="AF38" s="121">
        <f t="shared" si="9"/>
        <v>1.6927857161474602</v>
      </c>
      <c r="AG38" s="186">
        <f t="shared" si="10"/>
        <v>139.98605695375022</v>
      </c>
    </row>
    <row r="39" spans="1:33" ht="29">
      <c r="A39" s="119" t="str">
        <f>'Master sheet'!A567</f>
        <v>Blaenau Gwent</v>
      </c>
      <c r="B39" s="142" t="str">
        <f>VLOOKUP('Master sheet'!A567,Westminster_Parliamentary_Const!$A$2:$C$651,2,FALSE)</f>
        <v>W07000072</v>
      </c>
      <c r="C39" s="120">
        <f>VLOOKUP(B39,'Master sheet'!$B$3:$Z$634,9,FALSE)</f>
        <v>0.12384973952118998</v>
      </c>
      <c r="D39" s="121">
        <f>VLOOKUP(B39,'Master sheet'!$B$3:$Z$634,10,FALSE)</f>
        <v>1.0316609725480825</v>
      </c>
      <c r="E39" s="120">
        <f>VLOOKUP(B39,'Master sheet'!$B$3:$Z$634,16,FALSE)</f>
        <v>0.13389611595249243</v>
      </c>
      <c r="F39" s="121">
        <f>VLOOKUP(B39,'Master sheet'!$B$3:$Z$634,17,FALSE)</f>
        <v>-1.0093587795607</v>
      </c>
      <c r="G39" s="120">
        <f>VLOOKUP(B39,'Master sheet'!$B$3:$Z$634,21,FALSE)</f>
        <v>0.11971830985915492</v>
      </c>
      <c r="H39" s="121">
        <f>VLOOKUP(B39,'Master sheet'!$B$3:$Z$634,22,FALSE)</f>
        <v>-1.2679351640820569</v>
      </c>
      <c r="I39" s="120">
        <f>VLOOKUP(B39,'Master sheet'!$B$3:$Z$634,24,FALSE)</f>
        <v>2.0403709765413058E-3</v>
      </c>
      <c r="J39" s="121">
        <f>-VLOOKUP(B39,'Master sheet'!$B$3:$Z$634,25,FALSE)</f>
        <v>2.344855353725201</v>
      </c>
      <c r="K39" s="185" t="str">
        <f>VLOOKUP(B39,RUC_PCON_2011_EN_LU!$A$2:$N$534,14)</f>
        <v>Urban with Significant Rural</v>
      </c>
      <c r="L39" s="185" t="str">
        <f>VLOOKUP(B39,'City and Town classifications'!$A$3:$G$634,4,FALSE)</f>
        <v>Small Town</v>
      </c>
      <c r="M39" s="188" t="str">
        <f>VLOOKUP(A39,'BRES data'!$A$11:$AB$643,28,FALSE)</f>
        <v>Very low</v>
      </c>
      <c r="N39" s="188" t="str">
        <f>IF(ISNUMBER(MATCH(A39,'Red Wall MP List'!$A$3:$A$52,0)),"Yes","No")</f>
        <v>No</v>
      </c>
      <c r="O39" s="149">
        <f>VLOOKUP(B39,'Master sheet'!$B$3:$K$634,4,FALSE)</f>
        <v>43400</v>
      </c>
      <c r="P39" s="121">
        <f t="shared" si="0"/>
        <v>0.74595645148396839</v>
      </c>
      <c r="Q39" s="121">
        <f t="shared" si="15"/>
        <v>2.0133909734373492</v>
      </c>
      <c r="R39" s="186">
        <f t="shared" si="13"/>
        <v>159.20613526740883</v>
      </c>
      <c r="S39" s="149">
        <f>R39*VLOOKUP(B39,'Master sheet'!$B$3:$K$634,4,FALSE)</f>
        <v>6909546.2706055427</v>
      </c>
      <c r="T39" s="121"/>
      <c r="U39" s="121"/>
      <c r="V39" s="121"/>
      <c r="W39" s="121"/>
      <c r="X39" s="121"/>
      <c r="Y39" s="121"/>
      <c r="Z39" s="121"/>
      <c r="AA39" s="121"/>
      <c r="AB39" s="121"/>
      <c r="AC39" s="121"/>
      <c r="AD39" s="121"/>
      <c r="AE39" s="145">
        <f t="shared" si="8"/>
        <v>0.27480559565763168</v>
      </c>
      <c r="AF39" s="121">
        <f t="shared" si="9"/>
        <v>1.4840586834181755</v>
      </c>
      <c r="AG39" s="186">
        <f t="shared" si="10"/>
        <v>122.72523414982975</v>
      </c>
    </row>
    <row r="40" spans="1:33" ht="29">
      <c r="A40" s="119" t="str">
        <f>'Master sheet'!A145</f>
        <v>Rotherham</v>
      </c>
      <c r="B40" s="142" t="str">
        <f>VLOOKUP('Master sheet'!A145,Westminster_Parliamentary_Const!$A$2:$C$651,2,FALSE)</f>
        <v>E14000904</v>
      </c>
      <c r="C40" s="120">
        <f>VLOOKUP(B40,'Master sheet'!$B$3:$Z$634,9,FALSE)</f>
        <v>0.13848971837900254</v>
      </c>
      <c r="D40" s="121">
        <f>VLOOKUP(B40,'Master sheet'!$B$3:$Z$634,10,FALSE)</f>
        <v>1.5850175746431188</v>
      </c>
      <c r="E40" s="120">
        <f>VLOOKUP(B40,'Master sheet'!$B$3:$Z$634,16,FALSE)</f>
        <v>0.2734244189754732</v>
      </c>
      <c r="F40" s="121">
        <f>VLOOKUP(B40,'Master sheet'!$B$3:$Z$634,17,FALSE)</f>
        <v>-0.54559210776475897</v>
      </c>
      <c r="G40" s="120">
        <f>VLOOKUP(B40,'Master sheet'!$B$3:$Z$634,21,FALSE)</f>
        <v>0.15648854961832062</v>
      </c>
      <c r="H40" s="121">
        <f>VLOOKUP(B40,'Master sheet'!$B$3:$Z$634,22,FALSE)</f>
        <v>-0.21567531853193442</v>
      </c>
      <c r="I40" s="120">
        <f>VLOOKUP(B40,'Master sheet'!$B$3:$Z$634,24,FALSE)</f>
        <v>1.4780600461893778E-2</v>
      </c>
      <c r="J40" s="121">
        <f>-VLOOKUP(B40,'Master sheet'!$B$3:$Z$634,25,FALSE)</f>
        <v>1.0032667620534024</v>
      </c>
      <c r="K40" s="185" t="str">
        <f>VLOOKUP(B40,RUC_PCON_2011_EN_LU!$A$2:$N$534,14)</f>
        <v>Predominantly Urban</v>
      </c>
      <c r="L40" s="185" t="str">
        <f>VLOOKUP(B40,'City and Town classifications'!$A$3:$G$634,4,FALSE)</f>
        <v>Large Town in Conurbation</v>
      </c>
      <c r="M40" s="188" t="str">
        <f>VLOOKUP(A40,'BRES data'!$A$11:$AB$643,28,FALSE)</f>
        <v>High</v>
      </c>
      <c r="N40" s="188" t="str">
        <f>IF(ISNUMBER(MATCH(A40,'Red Wall MP List'!$A$3:$A$52,0)),"Yes","No")</f>
        <v>No</v>
      </c>
      <c r="O40" s="149">
        <f>VLOOKUP(B40,'Master sheet'!$B$3:$K$634,4,FALSE)</f>
        <v>58200</v>
      </c>
      <c r="P40" s="121">
        <f t="shared" si="0"/>
        <v>0.7358835411827247</v>
      </c>
      <c r="Q40" s="121">
        <f t="shared" si="15"/>
        <v>2.0033180631361054</v>
      </c>
      <c r="R40" s="186">
        <f t="shared" si="13"/>
        <v>158.40963367327561</v>
      </c>
      <c r="S40" s="149">
        <f>R40*VLOOKUP(B40,'Master sheet'!$B$3:$K$634,4,FALSE)</f>
        <v>9219440.6797846407</v>
      </c>
      <c r="T40" s="121"/>
      <c r="U40" s="121"/>
      <c r="V40" s="121"/>
      <c r="W40" s="121"/>
      <c r="X40" s="121"/>
      <c r="Y40" s="121"/>
      <c r="Z40" s="121"/>
      <c r="AA40" s="121"/>
      <c r="AB40" s="121"/>
      <c r="AC40" s="121"/>
      <c r="AD40" s="121"/>
      <c r="AE40" s="145">
        <f t="shared" si="8"/>
        <v>0.45675422759995693</v>
      </c>
      <c r="AF40" s="121">
        <f t="shared" si="9"/>
        <v>1.6660073153605008</v>
      </c>
      <c r="AG40" s="186">
        <f t="shared" si="10"/>
        <v>137.77159903274122</v>
      </c>
    </row>
    <row r="41" spans="1:33">
      <c r="A41" s="119" t="str">
        <f>'Master sheet'!A245</f>
        <v>Stoke-on-Trent North</v>
      </c>
      <c r="B41" s="142" t="str">
        <f>VLOOKUP('Master sheet'!A245,Westminster_Parliamentary_Const!$A$2:$C$651,2,FALSE)</f>
        <v>E14000973</v>
      </c>
      <c r="C41" s="120">
        <f>VLOOKUP(B41,'Master sheet'!$B$3:$Z$634,9,FALSE)</f>
        <v>0.11610499195688415</v>
      </c>
      <c r="D41" s="121">
        <f>VLOOKUP(B41,'Master sheet'!$B$3:$Z$634,10,FALSE)</f>
        <v>0.73892781781534267</v>
      </c>
      <c r="E41" s="120">
        <f>VLOOKUP(B41,'Master sheet'!$B$3:$Z$634,16,FALSE)</f>
        <v>0.53164576408247055</v>
      </c>
      <c r="F41" s="121">
        <f>VLOOKUP(B41,'Master sheet'!$B$3:$Z$634,17,FALSE)</f>
        <v>0.31268862246973195</v>
      </c>
      <c r="G41" s="120">
        <f>VLOOKUP(B41,'Master sheet'!$B$3:$Z$634,21,FALSE)</f>
        <v>0.15257048092868988</v>
      </c>
      <c r="H41" s="121">
        <f>VLOOKUP(B41,'Master sheet'!$B$3:$Z$634,22,FALSE)</f>
        <v>-0.32779931829937992</v>
      </c>
      <c r="I41" s="120">
        <f>VLOOKUP(B41,'Master sheet'!$B$3:$Z$634,24,FALSE)</f>
        <v>1.0442981675858443E-2</v>
      </c>
      <c r="J41" s="121">
        <f>-VLOOKUP(B41,'Master sheet'!$B$3:$Z$634,25,FALSE)</f>
        <v>1.4600324651403658</v>
      </c>
      <c r="K41" s="185" t="str">
        <f>VLOOKUP(B41,RUC_PCON_2011_EN_LU!$A$2:$N$534,14)</f>
        <v>Predominantly Urban</v>
      </c>
      <c r="L41" s="185" t="str">
        <f>VLOOKUP(B41,'City and Town classifications'!$A$3:$G$634,4,FALSE)</f>
        <v>Other City</v>
      </c>
      <c r="M41" s="188" t="str">
        <f>VLOOKUP(A41,'BRES data'!$A$11:$AB$643,28,FALSE)</f>
        <v>Mid</v>
      </c>
      <c r="N41" s="188" t="str">
        <f>IF(ISNUMBER(MATCH(A41,'Red Wall MP List'!$A$3:$A$52,0)),"Yes","No")</f>
        <v>Yes</v>
      </c>
      <c r="O41" s="149">
        <f>VLOOKUP(B41,'Master sheet'!$B$3:$K$634,4,FALSE)</f>
        <v>57700</v>
      </c>
      <c r="P41" s="121">
        <f t="shared" si="0"/>
        <v>0.73046831168029469</v>
      </c>
      <c r="Q41" s="121">
        <f t="shared" si="15"/>
        <v>1.9979028336336753</v>
      </c>
      <c r="R41" s="186">
        <f t="shared" si="13"/>
        <v>157.98143181281128</v>
      </c>
      <c r="S41" s="149">
        <f>R41*VLOOKUP(B41,'Master sheet'!$B$3:$K$634,4,FALSE)</f>
        <v>9115528.6155992113</v>
      </c>
      <c r="T41" s="121"/>
      <c r="U41" s="121"/>
      <c r="V41" s="121"/>
      <c r="W41" s="121"/>
      <c r="X41" s="121"/>
      <c r="Y41" s="121"/>
      <c r="Z41" s="121"/>
      <c r="AA41" s="121"/>
      <c r="AB41" s="121"/>
      <c r="AC41" s="121"/>
      <c r="AD41" s="121"/>
      <c r="AE41" s="145">
        <f t="shared" si="8"/>
        <v>0.54596239678151515</v>
      </c>
      <c r="AF41" s="121">
        <f t="shared" si="9"/>
        <v>1.7552154845420591</v>
      </c>
      <c r="AG41" s="186">
        <f t="shared" si="10"/>
        <v>145.14872877377547</v>
      </c>
    </row>
    <row r="42" spans="1:33" ht="29">
      <c r="A42" s="119" t="str">
        <f>'Master sheet'!A277</f>
        <v>Clacton</v>
      </c>
      <c r="B42" s="142" t="str">
        <f>VLOOKUP('Master sheet'!A277,Westminster_Parliamentary_Const!$A$2:$C$651,2,FALSE)</f>
        <v>E14000642</v>
      </c>
      <c r="C42" s="120">
        <f>VLOOKUP(B42,'Master sheet'!$B$3:$Z$634,9,FALSE)</f>
        <v>0.1495573540881053</v>
      </c>
      <c r="D42" s="121">
        <f>VLOOKUP(B42,'Master sheet'!$B$3:$Z$634,10,FALSE)</f>
        <v>2.0033480482521404</v>
      </c>
      <c r="E42" s="120">
        <f>VLOOKUP(B42,'Master sheet'!$B$3:$Z$634,16,FALSE)</f>
        <v>0.27047177498330655</v>
      </c>
      <c r="F42" s="121">
        <f>VLOOKUP(B42,'Master sheet'!$B$3:$Z$634,17,FALSE)</f>
        <v>-0.55540615873203747</v>
      </c>
      <c r="G42" s="120">
        <f>VLOOKUP(B42,'Master sheet'!$B$3:$Z$634,21,FALSE)</f>
        <v>0.20873786407766989</v>
      </c>
      <c r="H42" s="121">
        <f>VLOOKUP(B42,'Master sheet'!$B$3:$Z$634,22,FALSE)</f>
        <v>1.2795516890480159</v>
      </c>
      <c r="I42" s="120">
        <f>VLOOKUP(B42,'Master sheet'!$B$3:$Z$634,24,FALSE)</f>
        <v>2.6116373477672594E-2</v>
      </c>
      <c r="J42" s="121">
        <f>-VLOOKUP(B42,'Master sheet'!$B$3:$Z$634,25,FALSE)</f>
        <v>-0.19042788632279517</v>
      </c>
      <c r="K42" s="185" t="str">
        <f>VLOOKUP(B42,RUC_PCON_2011_EN_LU!$A$2:$N$534,14)</f>
        <v>Urban with Significant Rural</v>
      </c>
      <c r="L42" s="185" t="str">
        <f>VLOOKUP(B42,'City and Town classifications'!$A$3:$G$634,4,FALSE)</f>
        <v>Medium Town</v>
      </c>
      <c r="M42" s="188" t="str">
        <f>VLOOKUP(A42,'BRES data'!$A$11:$AB$643,28,FALSE)</f>
        <v>Mid</v>
      </c>
      <c r="N42" s="188" t="str">
        <f>IF(ISNUMBER(MATCH(A42,'Red Wall MP List'!$A$3:$A$52,0)),"Yes","No")</f>
        <v>No</v>
      </c>
      <c r="O42" s="149">
        <f>VLOOKUP(B42,'Master sheet'!$B$3:$K$634,4,FALSE)</f>
        <v>40600</v>
      </c>
      <c r="P42" s="121">
        <f t="shared" si="0"/>
        <v>0.72499764236244479</v>
      </c>
      <c r="Q42" s="121">
        <f t="shared" si="15"/>
        <v>1.9924321643158254</v>
      </c>
      <c r="R42" s="186">
        <f t="shared" si="13"/>
        <v>157.54884612482942</v>
      </c>
      <c r="S42" s="149">
        <f>R42*VLOOKUP(B42,'Master sheet'!$B$3:$K$634,4,FALSE)</f>
        <v>6396483.1526680747</v>
      </c>
      <c r="T42" s="121"/>
      <c r="U42" s="121"/>
      <c r="V42" s="121"/>
      <c r="W42" s="121"/>
      <c r="X42" s="121"/>
      <c r="Y42" s="121"/>
      <c r="Z42" s="121"/>
      <c r="AA42" s="121"/>
      <c r="AB42" s="121"/>
      <c r="AC42" s="121"/>
      <c r="AD42" s="121"/>
      <c r="AE42" s="145">
        <f t="shared" si="8"/>
        <v>0.63426642306133085</v>
      </c>
      <c r="AF42" s="121">
        <f t="shared" si="9"/>
        <v>1.8435195108218747</v>
      </c>
      <c r="AG42" s="186">
        <f t="shared" si="10"/>
        <v>152.45108980750652</v>
      </c>
    </row>
    <row r="43" spans="1:33" ht="29">
      <c r="A43" s="119" t="str">
        <f>'Master sheet'!A571</f>
        <v>Caerphilly</v>
      </c>
      <c r="B43" s="142" t="str">
        <f>VLOOKUP('Master sheet'!A571,Westminster_Parliamentary_Const!$A$2:$C$651,2,FALSE)</f>
        <v>W07000076</v>
      </c>
      <c r="C43" s="120">
        <f>VLOOKUP(B43,'Master sheet'!$B$3:$Z$634,9,FALSE)</f>
        <v>0.16421441952082783</v>
      </c>
      <c r="D43" s="121">
        <f>VLOOKUP(B43,'Master sheet'!$B$3:$Z$634,10,FALSE)</f>
        <v>2.5573504824979914</v>
      </c>
      <c r="E43" s="120">
        <f>VLOOKUP(B43,'Master sheet'!$B$3:$Z$634,16,FALSE)</f>
        <v>-2.0706216652535115E-3</v>
      </c>
      <c r="F43" s="121">
        <f>VLOOKUP(B43,'Master sheet'!$B$3:$Z$634,17,FALSE)</f>
        <v>-1.4612874564940699</v>
      </c>
      <c r="G43" s="120">
        <f>VLOOKUP(B43,'Master sheet'!$B$3:$Z$634,21,FALSE)</f>
        <v>0.1206581352833638</v>
      </c>
      <c r="H43" s="121">
        <f>VLOOKUP(B43,'Master sheet'!$B$3:$Z$634,22,FALSE)</f>
        <v>-1.2410400292610877</v>
      </c>
      <c r="I43" s="120">
        <f>VLOOKUP(B43,'Master sheet'!$B$3:$Z$634,24,FALSE)</f>
        <v>1.513671274961581E-2</v>
      </c>
      <c r="J43" s="121">
        <f>-VLOOKUP(B43,'Master sheet'!$B$3:$Z$634,25,FALSE)</f>
        <v>0.9657669522492458</v>
      </c>
      <c r="K43" s="185" t="str">
        <f>VLOOKUP(B43,RUC_PCON_2011_EN_LU!$A$2:$N$534,14)</f>
        <v>Urban with Significant Rural</v>
      </c>
      <c r="L43" s="185" t="str">
        <f>VLOOKUP(B43,'City and Town classifications'!$A$3:$G$634,4,FALSE)</f>
        <v>Medium Town</v>
      </c>
      <c r="M43" s="188" t="str">
        <f>VLOOKUP(A43,'BRES data'!$A$11:$AB$643,28,FALSE)</f>
        <v>Low</v>
      </c>
      <c r="N43" s="188" t="str">
        <f>IF(ISNUMBER(MATCH(A43,'Red Wall MP List'!$A$3:$A$52,0)),"Yes","No")</f>
        <v>No</v>
      </c>
      <c r="O43" s="149">
        <f>VLOOKUP(B43,'Master sheet'!$B$3:$K$634,4,FALSE)</f>
        <v>50900</v>
      </c>
      <c r="P43" s="121">
        <f t="shared" si="0"/>
        <v>0.72398456395655286</v>
      </c>
      <c r="Q43" s="121">
        <f t="shared" si="15"/>
        <v>1.9914190859099334</v>
      </c>
      <c r="R43" s="186">
        <f t="shared" si="13"/>
        <v>157.4687383365991</v>
      </c>
      <c r="S43" s="149">
        <f>R43*VLOOKUP(B43,'Master sheet'!$B$3:$K$634,4,FALSE)</f>
        <v>8015158.7813328942</v>
      </c>
      <c r="T43" s="121"/>
      <c r="U43" s="121"/>
      <c r="V43" s="121"/>
      <c r="W43" s="121"/>
      <c r="X43" s="121"/>
      <c r="Y43" s="121"/>
      <c r="Z43" s="121"/>
      <c r="AA43" s="121"/>
      <c r="AB43" s="121"/>
      <c r="AC43" s="121"/>
      <c r="AD43" s="121"/>
      <c r="AE43" s="145">
        <f t="shared" si="8"/>
        <v>0.20519748724801989</v>
      </c>
      <c r="AF43" s="121">
        <f t="shared" si="9"/>
        <v>1.4144505750085639</v>
      </c>
      <c r="AG43" s="186">
        <f t="shared" si="10"/>
        <v>116.96894465889108</v>
      </c>
    </row>
    <row r="44" spans="1:33">
      <c r="A44" s="119" t="str">
        <f>'Master sheet'!A436</f>
        <v>Isle of Wight</v>
      </c>
      <c r="B44" s="142" t="str">
        <f>VLOOKUP('Master sheet'!A436,Westminster_Parliamentary_Const!$A$2:$C$651,2,FALSE)</f>
        <v>E14000762</v>
      </c>
      <c r="C44" s="120">
        <f>VLOOKUP(B44,'Master sheet'!$B$3:$Z$634,9,FALSE)</f>
        <v>0.15216772279443855</v>
      </c>
      <c r="D44" s="121">
        <f>VLOOKUP(B44,'Master sheet'!$B$3:$Z$634,10,FALSE)</f>
        <v>2.1020138162550053</v>
      </c>
      <c r="E44" s="120">
        <f>VLOOKUP(B44,'Master sheet'!$B$3:$Z$634,16,FALSE)</f>
        <v>4.2941592223903868E-2</v>
      </c>
      <c r="F44" s="121">
        <f>VLOOKUP(B44,'Master sheet'!$B$3:$Z$634,17,FALSE)</f>
        <v>-1.3116750540404734</v>
      </c>
      <c r="G44" s="120">
        <f>VLOOKUP(B44,'Master sheet'!$B$3:$Z$634,21,FALSE)</f>
        <v>0.21220159151193635</v>
      </c>
      <c r="H44" s="121">
        <f>VLOOKUP(B44,'Master sheet'!$B$3:$Z$634,22,FALSE)</f>
        <v>1.3786737322786538</v>
      </c>
      <c r="I44" s="120">
        <f>VLOOKUP(B44,'Master sheet'!$B$3:$Z$634,24,FALSE)</f>
        <v>2.4018892630003785E-2</v>
      </c>
      <c r="J44" s="121">
        <f>-VLOOKUP(B44,'Master sheet'!$B$3:$Z$634,25,FALSE)</f>
        <v>3.0443831860758191E-2</v>
      </c>
      <c r="K44" s="185" t="str">
        <f>VLOOKUP(B44,RUC_PCON_2011_EN_LU!$A$2:$N$534,14)</f>
        <v>Predominantly Rural</v>
      </c>
      <c r="L44" s="185" t="str">
        <f>VLOOKUP(B44,'City and Town classifications'!$A$3:$G$634,4,FALSE)</f>
        <v>Small Town</v>
      </c>
      <c r="M44" s="188" t="str">
        <f>VLOOKUP(A44,'BRES data'!$A$11:$AB$643,28,FALSE)</f>
        <v>High</v>
      </c>
      <c r="N44" s="188" t="str">
        <f>IF(ISNUMBER(MATCH(A44,'Red Wall MP List'!$A$3:$A$52,0)),"Yes","No")</f>
        <v>No</v>
      </c>
      <c r="O44" s="149">
        <f>VLOOKUP(B44,'Master sheet'!$B$3:$K$634,4,FALSE)</f>
        <v>76600</v>
      </c>
      <c r="P44" s="121">
        <f t="shared" si="0"/>
        <v>0.72198566241161777</v>
      </c>
      <c r="Q44" s="121">
        <f t="shared" si="15"/>
        <v>1.9894201843649983</v>
      </c>
      <c r="R44" s="186">
        <f t="shared" si="13"/>
        <v>157.31067793305721</v>
      </c>
      <c r="S44" s="149">
        <f>R44*VLOOKUP(B44,'Master sheet'!$B$3:$K$634,4,FALSE)</f>
        <v>12049997.929672182</v>
      </c>
      <c r="T44" s="121"/>
      <c r="U44" s="121"/>
      <c r="V44" s="121"/>
      <c r="W44" s="121"/>
      <c r="X44" s="121"/>
      <c r="Y44" s="121"/>
      <c r="Z44" s="121"/>
      <c r="AA44" s="121"/>
      <c r="AB44" s="121"/>
      <c r="AC44" s="121"/>
      <c r="AD44" s="121"/>
      <c r="AE44" s="145">
        <f t="shared" si="8"/>
        <v>0.54986408158848588</v>
      </c>
      <c r="AF44" s="121">
        <f t="shared" si="9"/>
        <v>1.7591171693490297</v>
      </c>
      <c r="AG44" s="186">
        <f t="shared" si="10"/>
        <v>145.47138123143398</v>
      </c>
    </row>
    <row r="45" spans="1:33">
      <c r="A45" s="119" t="str">
        <f>'Master sheet'!A108</f>
        <v>Barnsley East</v>
      </c>
      <c r="B45" s="142" t="str">
        <f>VLOOKUP('Master sheet'!A108,Westminster_Parliamentary_Const!$A$2:$C$651,2,FALSE)</f>
        <v>E14000542</v>
      </c>
      <c r="C45" s="120">
        <f>VLOOKUP(B45,'Master sheet'!$B$3:$Z$634,9,FALSE)</f>
        <v>0.12096512811810622</v>
      </c>
      <c r="D45" s="121">
        <f>VLOOKUP(B45,'Master sheet'!$B$3:$Z$634,10,FALSE)</f>
        <v>0.922629478727092</v>
      </c>
      <c r="E45" s="120">
        <f>VLOOKUP(B45,'Master sheet'!$B$3:$Z$634,16,FALSE)</f>
        <v>0.14069012740699338</v>
      </c>
      <c r="F45" s="121">
        <f>VLOOKUP(B45,'Master sheet'!$B$3:$Z$634,17,FALSE)</f>
        <v>-0.98677672264369976</v>
      </c>
      <c r="G45" s="120">
        <f>VLOOKUP(B45,'Master sheet'!$B$3:$Z$634,21,FALSE)</f>
        <v>0.1407942238267148</v>
      </c>
      <c r="H45" s="121">
        <f>VLOOKUP(B45,'Master sheet'!$B$3:$Z$634,22,FALSE)</f>
        <v>-0.664802355550285</v>
      </c>
      <c r="I45" s="120">
        <f>VLOOKUP(B45,'Master sheet'!$B$3:$Z$634,24,FALSE)</f>
        <v>4.7625508819537643E-3</v>
      </c>
      <c r="J45" s="121">
        <f>-VLOOKUP(B45,'Master sheet'!$B$3:$Z$634,25,FALSE)</f>
        <v>2.0582007444202155</v>
      </c>
      <c r="K45" s="185" t="str">
        <f>VLOOKUP(B45,RUC_PCON_2011_EN_LU!$A$2:$N$534,14)</f>
        <v>Predominantly Urban</v>
      </c>
      <c r="L45" s="185" t="str">
        <f>VLOOKUP(B45,'City and Town classifications'!$A$3:$G$634,4,FALSE)</f>
        <v>Small Town</v>
      </c>
      <c r="M45" s="188" t="str">
        <f>VLOOKUP(A45,'BRES data'!$A$11:$AB$643,28,FALSE)</f>
        <v>Very low</v>
      </c>
      <c r="N45" s="188" t="str">
        <f>IF(ISNUMBER(MATCH(A45,'Red Wall MP List'!$A$3:$A$52,0)),"Yes","No")</f>
        <v>No</v>
      </c>
      <c r="O45" s="149">
        <f>VLOOKUP(B45,'Master sheet'!$B$3:$K$634,4,FALSE)</f>
        <v>58100</v>
      </c>
      <c r="P45" s="121">
        <f t="shared" si="0"/>
        <v>0.71834689468343838</v>
      </c>
      <c r="Q45" s="121">
        <f t="shared" si="15"/>
        <v>1.9857814166368191</v>
      </c>
      <c r="R45" s="186">
        <f t="shared" si="13"/>
        <v>157.02294735574654</v>
      </c>
      <c r="S45" s="149">
        <f>R45*VLOOKUP(B45,'Master sheet'!$B$3:$K$634,4,FALSE)</f>
        <v>9123033.241368873</v>
      </c>
      <c r="T45" s="121"/>
      <c r="U45" s="121"/>
      <c r="V45" s="121"/>
      <c r="W45" s="121"/>
      <c r="X45" s="121"/>
      <c r="Y45" s="121"/>
      <c r="Z45" s="121"/>
      <c r="AA45" s="121"/>
      <c r="AB45" s="121"/>
      <c r="AC45" s="121"/>
      <c r="AD45" s="121"/>
      <c r="AE45" s="145">
        <f t="shared" si="8"/>
        <v>0.33231278623833072</v>
      </c>
      <c r="AF45" s="121">
        <f t="shared" si="9"/>
        <v>1.5415658739988745</v>
      </c>
      <c r="AG45" s="186">
        <f t="shared" si="10"/>
        <v>127.48083007617122</v>
      </c>
    </row>
    <row r="46" spans="1:33" ht="29">
      <c r="A46" s="119" t="str">
        <f>'Master sheet'!A544</f>
        <v>Aberavon</v>
      </c>
      <c r="B46" s="142" t="str">
        <f>VLOOKUP('Master sheet'!A544,Westminster_Parliamentary_Const!$A$2:$C$651,2,FALSE)</f>
        <v>W07000049</v>
      </c>
      <c r="C46" s="120">
        <f>VLOOKUP(B46,'Master sheet'!$B$3:$Z$634,9,FALSE)</f>
        <v>0.11293171866259187</v>
      </c>
      <c r="D46" s="121">
        <f>VLOOKUP(B46,'Master sheet'!$B$3:$Z$634,10,FALSE)</f>
        <v>0.61898558670266324</v>
      </c>
      <c r="E46" s="120">
        <f>VLOOKUP(B46,'Master sheet'!$B$3:$Z$634,16,FALSE)</f>
        <v>0.34963077912898516</v>
      </c>
      <c r="F46" s="121">
        <f>VLOOKUP(B46,'Master sheet'!$B$3:$Z$634,17,FALSE)</f>
        <v>-0.29229604343682031</v>
      </c>
      <c r="G46" s="120">
        <f>VLOOKUP(B46,'Master sheet'!$B$3:$Z$634,21,FALSE)</f>
        <v>0.11508951406649616</v>
      </c>
      <c r="H46" s="121">
        <f>VLOOKUP(B46,'Master sheet'!$B$3:$Z$634,22,FALSE)</f>
        <v>-1.4003981552882006</v>
      </c>
      <c r="I46" s="120">
        <f>VLOOKUP(B46,'Master sheet'!$B$3:$Z$634,24,FALSE)</f>
        <v>1.8991234814700331E-3</v>
      </c>
      <c r="J46" s="121">
        <f>-VLOOKUP(B46,'Master sheet'!$B$3:$Z$634,25,FALSE)</f>
        <v>2.3597291853314295</v>
      </c>
      <c r="K46" s="185" t="str">
        <f>VLOOKUP(B46,RUC_PCON_2011_EN_LU!$A$2:$N$534,14)</f>
        <v>Urban with Significant Rural</v>
      </c>
      <c r="L46" s="185" t="str">
        <f>VLOOKUP(B46,'City and Town classifications'!$A$3:$G$634,4,FALSE)</f>
        <v>Medium Town</v>
      </c>
      <c r="M46" s="188" t="str">
        <f>VLOOKUP(A46,'BRES data'!$A$11:$AB$643,28,FALSE)</f>
        <v>High</v>
      </c>
      <c r="N46" s="188" t="str">
        <f>IF(ISNUMBER(MATCH(A46,'Red Wall MP List'!$A$3:$A$52,0)),"Yes","No")</f>
        <v>No</v>
      </c>
      <c r="O46" s="149">
        <f>VLOOKUP(B46,'Master sheet'!$B$3:$K$634,4,FALSE)</f>
        <v>38000</v>
      </c>
      <c r="P46" s="121">
        <f t="shared" si="0"/>
        <v>0.71078922422386082</v>
      </c>
      <c r="Q46" s="121">
        <f t="shared" si="15"/>
        <v>1.9782237461772416</v>
      </c>
      <c r="R46" s="186">
        <f t="shared" si="13"/>
        <v>156.42533490919831</v>
      </c>
      <c r="S46" s="149">
        <f>R46*VLOOKUP(B46,'Master sheet'!$B$3:$K$634,4,FALSE)</f>
        <v>5944162.726549536</v>
      </c>
      <c r="T46" s="121"/>
      <c r="U46" s="121"/>
      <c r="V46" s="121"/>
      <c r="W46" s="121"/>
      <c r="X46" s="121"/>
      <c r="Y46" s="121"/>
      <c r="Z46" s="121"/>
      <c r="AA46" s="121"/>
      <c r="AB46" s="121"/>
      <c r="AC46" s="121"/>
      <c r="AD46" s="121"/>
      <c r="AE46" s="145">
        <f t="shared" si="8"/>
        <v>0.32150514332726798</v>
      </c>
      <c r="AF46" s="121">
        <f t="shared" si="9"/>
        <v>1.5307582310878118</v>
      </c>
      <c r="AG46" s="186">
        <f t="shared" si="10"/>
        <v>126.58708475350451</v>
      </c>
    </row>
    <row r="47" spans="1:33">
      <c r="A47" s="119" t="str">
        <f>'Master sheet'!A354</f>
        <v>Feltham and Heston</v>
      </c>
      <c r="B47" s="142" t="str">
        <f>VLOOKUP('Master sheet'!A354,Westminster_Parliamentary_Const!$A$2:$C$651,2,FALSE)</f>
        <v>E14000701</v>
      </c>
      <c r="C47" s="120">
        <f>VLOOKUP(B47,'Master sheet'!$B$3:$Z$634,9,FALSE)</f>
        <v>0.12446366978764124</v>
      </c>
      <c r="D47" s="121">
        <f>VLOOKUP(B47,'Master sheet'!$B$3:$Z$634,10,FALSE)</f>
        <v>1.0548660857156797</v>
      </c>
      <c r="E47" s="120">
        <f>VLOOKUP(B47,'Master sheet'!$B$3:$Z$634,16,FALSE)</f>
        <v>0.43560498983553264</v>
      </c>
      <c r="F47" s="121">
        <f>VLOOKUP(B47,'Master sheet'!$B$3:$Z$634,17,FALSE)</f>
        <v>-6.5334225505658469E-3</v>
      </c>
      <c r="G47" s="120">
        <f>VLOOKUP(B47,'Master sheet'!$B$3:$Z$634,21,FALSE)</f>
        <v>0.26467065868263473</v>
      </c>
      <c r="H47" s="121">
        <f>VLOOKUP(B47,'Master sheet'!$B$3:$Z$634,22,FALSE)</f>
        <v>2.8801894384261946</v>
      </c>
      <c r="I47" s="120">
        <f>VLOOKUP(B47,'Master sheet'!$B$3:$Z$634,24,FALSE)</f>
        <v>2.781814862150811E-2</v>
      </c>
      <c r="J47" s="121">
        <f>-VLOOKUP(B47,'Master sheet'!$B$3:$Z$634,25,FALSE)</f>
        <v>-0.36963047613369593</v>
      </c>
      <c r="K47" s="185" t="str">
        <f>VLOOKUP(B47,RUC_PCON_2011_EN_LU!$A$2:$N$534,14)</f>
        <v>Predominantly Urban</v>
      </c>
      <c r="L47" s="185" t="str">
        <f>VLOOKUP(B47,'City and Town classifications'!$A$3:$G$634,4,FALSE)</f>
        <v>Core City (London)</v>
      </c>
      <c r="M47" s="188" t="str">
        <f>VLOOKUP(A47,'BRES data'!$A$11:$AB$643,28,FALSE)</f>
        <v>Very low</v>
      </c>
      <c r="N47" s="188" t="str">
        <f>IF(ISNUMBER(MATCH(A47,'Red Wall MP List'!$A$3:$A$52,0)),"Yes","No")</f>
        <v>No</v>
      </c>
      <c r="O47" s="149">
        <f>VLOOKUP(B47,'Master sheet'!$B$3:$K$634,4,FALSE)</f>
        <v>82100</v>
      </c>
      <c r="P47" s="121">
        <f t="shared" si="0"/>
        <v>0.70735453917326607</v>
      </c>
      <c r="Q47" s="121">
        <f t="shared" si="15"/>
        <v>1.9747890611266468</v>
      </c>
      <c r="R47" s="186">
        <f t="shared" si="13"/>
        <v>156.1537418902665</v>
      </c>
      <c r="S47" s="149">
        <f>R47*VLOOKUP(B47,'Master sheet'!$B$3:$K$634,4,FALSE)</f>
        <v>12820222.209190879</v>
      </c>
      <c r="T47" s="121"/>
      <c r="U47" s="121"/>
      <c r="V47" s="121"/>
      <c r="W47" s="121"/>
      <c r="X47" s="121"/>
      <c r="Y47" s="121"/>
      <c r="Z47" s="121"/>
      <c r="AA47" s="121"/>
      <c r="AB47" s="121"/>
      <c r="AC47" s="121"/>
      <c r="AD47" s="121"/>
      <c r="AE47" s="145">
        <f t="shared" si="8"/>
        <v>0.88972290636440321</v>
      </c>
      <c r="AF47" s="121">
        <f t="shared" si="9"/>
        <v>2.0989759941249471</v>
      </c>
      <c r="AG47" s="186">
        <f t="shared" si="10"/>
        <v>173.57623605593665</v>
      </c>
    </row>
    <row r="48" spans="1:33" ht="29">
      <c r="A48" s="119" t="str">
        <f>'Master sheet'!A76</f>
        <v>Oldham East and Saddleworth</v>
      </c>
      <c r="B48" s="142" t="str">
        <f>VLOOKUP('Master sheet'!A76,Westminster_Parliamentary_Const!$A$2:$C$651,2,FALSE)</f>
        <v>E14000870</v>
      </c>
      <c r="C48" s="120">
        <f>VLOOKUP(B48,'Master sheet'!$B$3:$Z$634,9,FALSE)</f>
        <v>0.14323754306128975</v>
      </c>
      <c r="D48" s="121">
        <f>VLOOKUP(B48,'Master sheet'!$B$3:$Z$634,10,FALSE)</f>
        <v>1.7644741270773716</v>
      </c>
      <c r="E48" s="120">
        <f>VLOOKUP(B48,'Master sheet'!$B$3:$Z$634,16,FALSE)</f>
        <v>0.19099131973063183</v>
      </c>
      <c r="F48" s="121">
        <f>VLOOKUP(B48,'Master sheet'!$B$3:$Z$634,17,FALSE)</f>
        <v>-0.81958471897216412</v>
      </c>
      <c r="G48" s="120">
        <f>VLOOKUP(B48,'Master sheet'!$B$3:$Z$634,21,FALSE)</f>
        <v>0.16320000000000001</v>
      </c>
      <c r="H48" s="121">
        <f>VLOOKUP(B48,'Master sheet'!$B$3:$Z$634,22,FALSE)</f>
        <v>-2.3612667097009349E-2</v>
      </c>
      <c r="I48" s="120">
        <f>VLOOKUP(B48,'Master sheet'!$B$3:$Z$634,24,FALSE)</f>
        <v>1.7003005581794683E-2</v>
      </c>
      <c r="J48" s="121">
        <f>-VLOOKUP(B48,'Master sheet'!$B$3:$Z$634,25,FALSE)</f>
        <v>0.76924010198735226</v>
      </c>
      <c r="K48" s="185" t="str">
        <f>VLOOKUP(B48,RUC_PCON_2011_EN_LU!$A$2:$N$534,14)</f>
        <v>Predominantly Urban</v>
      </c>
      <c r="L48" s="185" t="str">
        <f>VLOOKUP(B48,'City and Town classifications'!$A$3:$G$634,4,FALSE)</f>
        <v>Large Town in Conurbation</v>
      </c>
      <c r="M48" s="188" t="str">
        <f>VLOOKUP(A48,'BRES data'!$A$11:$AB$643,28,FALSE)</f>
        <v>Low</v>
      </c>
      <c r="N48" s="188" t="str">
        <f>IF(ISNUMBER(MATCH(A48,'Red Wall MP List'!$A$3:$A$52,0)),"Yes","No")</f>
        <v>No</v>
      </c>
      <c r="O48" s="149">
        <f>VLOOKUP(B48,'Master sheet'!$B$3:$K$634,4,FALSE)</f>
        <v>65300</v>
      </c>
      <c r="P48" s="121">
        <f t="shared" si="0"/>
        <v>0.70403851201004564</v>
      </c>
      <c r="Q48" s="121">
        <f t="shared" si="15"/>
        <v>1.9714730339634263</v>
      </c>
      <c r="R48" s="186">
        <f t="shared" si="13"/>
        <v>155.89153158135824</v>
      </c>
      <c r="S48" s="149">
        <f>R48*VLOOKUP(B48,'Master sheet'!$B$3:$K$634,4,FALSE)</f>
        <v>10179717.012262693</v>
      </c>
      <c r="T48" s="121"/>
      <c r="U48" s="121"/>
      <c r="V48" s="121"/>
      <c r="W48" s="121"/>
      <c r="X48" s="121"/>
      <c r="Y48" s="121"/>
      <c r="Z48" s="121"/>
      <c r="AA48" s="121"/>
      <c r="AB48" s="121"/>
      <c r="AC48" s="121"/>
      <c r="AD48" s="121"/>
      <c r="AE48" s="145">
        <f t="shared" si="8"/>
        <v>0.4226292107488876</v>
      </c>
      <c r="AF48" s="121">
        <f t="shared" si="9"/>
        <v>1.6318822985094315</v>
      </c>
      <c r="AG48" s="186">
        <f t="shared" si="10"/>
        <v>134.94960773939943</v>
      </c>
    </row>
    <row r="49" spans="1:33">
      <c r="A49" s="119" t="str">
        <f>'Master sheet'!A180</f>
        <v>High Peak</v>
      </c>
      <c r="B49" s="142" t="str">
        <f>VLOOKUP('Master sheet'!A180,Westminster_Parliamentary_Const!$A$2:$C$651,2,FALSE)</f>
        <v>E14000748</v>
      </c>
      <c r="C49" s="120">
        <f>VLOOKUP(B49,'Master sheet'!$B$3:$Z$634,9,FALSE)</f>
        <v>0.12620476469400049</v>
      </c>
      <c r="D49" s="121">
        <f>VLOOKUP(B49,'Master sheet'!$B$3:$Z$634,10,FALSE)</f>
        <v>1.1206753584383511</v>
      </c>
      <c r="E49" s="120">
        <f>VLOOKUP(B49,'Master sheet'!$B$3:$Z$634,16,FALSE)</f>
        <v>0.23368947478990029</v>
      </c>
      <c r="F49" s="121">
        <f>VLOOKUP(B49,'Master sheet'!$B$3:$Z$634,17,FALSE)</f>
        <v>-0.67766382668981118</v>
      </c>
      <c r="G49" s="120">
        <f>VLOOKUP(B49,'Master sheet'!$B$3:$Z$634,21,FALSE)</f>
        <v>0.16295025728987994</v>
      </c>
      <c r="H49" s="121">
        <f>VLOOKUP(B49,'Master sheet'!$B$3:$Z$634,22,FALSE)</f>
        <v>-3.0759594266901093E-2</v>
      </c>
      <c r="I49" s="120">
        <f>VLOOKUP(B49,'Master sheet'!$B$3:$Z$634,24,FALSE)</f>
        <v>1.159544603867757E-2</v>
      </c>
      <c r="J49" s="121">
        <f>-VLOOKUP(B49,'Master sheet'!$B$3:$Z$634,25,FALSE)</f>
        <v>1.3386741298573122</v>
      </c>
      <c r="K49" s="185" t="str">
        <f>VLOOKUP(B49,RUC_PCON_2011_EN_LU!$A$2:$N$534,14)</f>
        <v>Predominantly Rural</v>
      </c>
      <c r="L49" s="185" t="str">
        <f>VLOOKUP(B49,'City and Town classifications'!$A$3:$G$634,4,FALSE)</f>
        <v>Village or smaller</v>
      </c>
      <c r="M49" s="188" t="str">
        <f>VLOOKUP(A49,'BRES data'!$A$11:$AB$643,28,FALSE)</f>
        <v>High</v>
      </c>
      <c r="N49" s="188" t="str">
        <f>IF(ISNUMBER(MATCH(A49,'Red Wall MP List'!$A$3:$A$52,0)),"Yes","No")</f>
        <v>Yes</v>
      </c>
      <c r="O49" s="149">
        <f>VLOOKUP(B49,'Master sheet'!$B$3:$K$634,4,FALSE)</f>
        <v>57800</v>
      </c>
      <c r="P49" s="121">
        <f t="shared" si="0"/>
        <v>0.70171259260576901</v>
      </c>
      <c r="Q49" s="121">
        <f t="shared" si="15"/>
        <v>1.9691471145591497</v>
      </c>
      <c r="R49" s="186">
        <f t="shared" si="13"/>
        <v>155.70761268821542</v>
      </c>
      <c r="S49" s="149">
        <f>R49*VLOOKUP(B49,'Master sheet'!$B$3:$K$634,4,FALSE)</f>
        <v>8999900.0133788511</v>
      </c>
      <c r="T49" s="121"/>
      <c r="U49" s="121"/>
      <c r="V49" s="121"/>
      <c r="W49" s="121"/>
      <c r="X49" s="121"/>
      <c r="Y49" s="121"/>
      <c r="Z49" s="121"/>
      <c r="AA49" s="121"/>
      <c r="AB49" s="121"/>
      <c r="AC49" s="121"/>
      <c r="AD49" s="121"/>
      <c r="AE49" s="145">
        <f t="shared" si="8"/>
        <v>0.43773151683473777</v>
      </c>
      <c r="AF49" s="121">
        <f t="shared" si="9"/>
        <v>1.6469846045952816</v>
      </c>
      <c r="AG49" s="186">
        <f t="shared" si="10"/>
        <v>136.19850313100176</v>
      </c>
    </row>
    <row r="50" spans="1:33" ht="29">
      <c r="A50" s="119" t="str">
        <f>'Master sheet'!A43</f>
        <v>Bootle</v>
      </c>
      <c r="B50" s="142" t="str">
        <f>VLOOKUP('Master sheet'!A43,Westminster_Parliamentary_Const!$A$2:$C$651,2,FALSE)</f>
        <v>E14000581</v>
      </c>
      <c r="C50" s="120">
        <f>VLOOKUP(B50,'Master sheet'!$B$3:$Z$634,9,FALSE)</f>
        <v>0.12931267486634684</v>
      </c>
      <c r="D50" s="121">
        <f>VLOOKUP(B50,'Master sheet'!$B$3:$Z$634,10,FALSE)</f>
        <v>1.2381470180144456</v>
      </c>
      <c r="E50" s="120">
        <f>VLOOKUP(B50,'Master sheet'!$B$3:$Z$634,16,FALSE)</f>
        <v>0.65333271785623115</v>
      </c>
      <c r="F50" s="121">
        <f>VLOOKUP(B50,'Master sheet'!$B$3:$Z$634,17,FALSE)</f>
        <v>0.71715389818765241</v>
      </c>
      <c r="G50" s="120">
        <f>VLOOKUP(B50,'Master sheet'!$B$3:$Z$634,21,FALSE)</f>
        <v>0.15949820788530467</v>
      </c>
      <c r="H50" s="121">
        <f>VLOOKUP(B50,'Master sheet'!$B$3:$Z$634,22,FALSE)</f>
        <v>-0.12954744544984886</v>
      </c>
      <c r="I50" s="120">
        <f>VLOOKUP(B50,'Master sheet'!$B$3:$Z$634,24,FALSE)</f>
        <v>1.9002059967955898E-2</v>
      </c>
      <c r="J50" s="121">
        <f>-VLOOKUP(B50,'Master sheet'!$B$3:$Z$634,25,FALSE)</f>
        <v>0.55873301797534414</v>
      </c>
      <c r="K50" s="185" t="str">
        <f>VLOOKUP(B50,RUC_PCON_2011_EN_LU!$A$2:$N$534,14)</f>
        <v>Predominantly Urban</v>
      </c>
      <c r="L50" s="185" t="str">
        <f>VLOOKUP(B50,'City and Town classifications'!$A$3:$G$634,4,FALSE)</f>
        <v>Medium Town in Conurbation</v>
      </c>
      <c r="M50" s="188" t="str">
        <f>VLOOKUP(A50,'BRES data'!$A$11:$AB$643,28,FALSE)</f>
        <v>Very low</v>
      </c>
      <c r="N50" s="188" t="str">
        <f>IF(ISNUMBER(MATCH(A50,'Red Wall MP List'!$A$3:$A$52,0)),"Yes","No")</f>
        <v>No</v>
      </c>
      <c r="O50" s="149">
        <f>VLOOKUP(B50,'Master sheet'!$B$3:$K$634,4,FALSE)</f>
        <v>52400</v>
      </c>
      <c r="P50" s="121">
        <f t="shared" si="0"/>
        <v>0.69689442078623054</v>
      </c>
      <c r="Q50" s="121">
        <f t="shared" si="15"/>
        <v>1.9643289427396113</v>
      </c>
      <c r="R50" s="186">
        <f t="shared" si="13"/>
        <v>155.32662234676502</v>
      </c>
      <c r="S50" s="149">
        <f>R50*VLOOKUP(B50,'Master sheet'!$B$3:$K$634,4,FALSE)</f>
        <v>8139115.0109704873</v>
      </c>
      <c r="T50" s="121"/>
      <c r="U50" s="121"/>
      <c r="V50" s="121"/>
      <c r="W50" s="121"/>
      <c r="X50" s="121"/>
      <c r="Y50" s="121"/>
      <c r="Z50" s="121"/>
      <c r="AA50" s="121"/>
      <c r="AB50" s="121"/>
      <c r="AC50" s="121"/>
      <c r="AD50" s="121"/>
      <c r="AE50" s="145">
        <f t="shared" si="8"/>
        <v>0.59612162218189835</v>
      </c>
      <c r="AF50" s="121">
        <f t="shared" si="9"/>
        <v>1.8053747099424422</v>
      </c>
      <c r="AG50" s="186">
        <f t="shared" si="10"/>
        <v>149.29667976170924</v>
      </c>
    </row>
    <row r="51" spans="1:33" ht="29">
      <c r="A51" s="119" t="str">
        <f>'Master sheet'!A557</f>
        <v>Clwyd South</v>
      </c>
      <c r="B51" s="142" t="str">
        <f>VLOOKUP('Master sheet'!A557,Westminster_Parliamentary_Const!$A$2:$C$651,2,FALSE)</f>
        <v>W07000062</v>
      </c>
      <c r="C51" s="120">
        <f>VLOOKUP(B51,'Master sheet'!$B$3:$Z$634,9,FALSE)</f>
        <v>0.116621299758188</v>
      </c>
      <c r="D51" s="121">
        <f>VLOOKUP(B51,'Master sheet'!$B$3:$Z$634,10,FALSE)</f>
        <v>0.75844303251199463</v>
      </c>
      <c r="E51" s="120">
        <f>VLOOKUP(B51,'Master sheet'!$B$3:$Z$634,16,FALSE)</f>
        <v>8.478559027217461E-2</v>
      </c>
      <c r="F51" s="121">
        <f>VLOOKUP(B51,'Master sheet'!$B$3:$Z$634,17,FALSE)</f>
        <v>-1.1725932241246737</v>
      </c>
      <c r="G51" s="120">
        <f>VLOOKUP(B51,'Master sheet'!$B$3:$Z$634,21,FALSE)</f>
        <v>0.1580135440180587</v>
      </c>
      <c r="H51" s="121">
        <f>VLOOKUP(B51,'Master sheet'!$B$3:$Z$634,22,FALSE)</f>
        <v>-0.17203430933418529</v>
      </c>
      <c r="I51" s="120">
        <f>VLOOKUP(B51,'Master sheet'!$B$3:$Z$634,24,FALSE)</f>
        <v>5.3836709637815616E-3</v>
      </c>
      <c r="J51" s="121">
        <f>-VLOOKUP(B51,'Master sheet'!$B$3:$Z$634,25,FALSE)</f>
        <v>1.9927947313812462</v>
      </c>
      <c r="K51" s="185" t="str">
        <f>VLOOKUP(B51,RUC_PCON_2011_EN_LU!$A$2:$N$534,14)</f>
        <v>Urban with Significant Rural</v>
      </c>
      <c r="L51" s="185" t="str">
        <f>VLOOKUP(B51,'City and Town classifications'!$A$3:$G$634,4,FALSE)</f>
        <v>Village or smaller</v>
      </c>
      <c r="M51" s="188" t="str">
        <f>VLOOKUP(A51,'BRES data'!$A$11:$AB$643,28,FALSE)</f>
        <v>Very high</v>
      </c>
      <c r="N51" s="188" t="str">
        <f>IF(ISNUMBER(MATCH(A51,'Red Wall MP List'!$A$3:$A$52,0)),"Yes","No")</f>
        <v>Yes</v>
      </c>
      <c r="O51" s="149">
        <f>VLOOKUP(B51,'Master sheet'!$B$3:$K$634,4,FALSE)</f>
        <v>49000</v>
      </c>
      <c r="P51" s="121">
        <f t="shared" si="0"/>
        <v>0.69297466572127053</v>
      </c>
      <c r="Q51" s="121">
        <f t="shared" si="15"/>
        <v>1.9604091876746512</v>
      </c>
      <c r="R51" s="186">
        <f t="shared" si="13"/>
        <v>155.01667308041775</v>
      </c>
      <c r="S51" s="149">
        <f>R51*VLOOKUP(B51,'Master sheet'!$B$3:$K$634,4,FALSE)</f>
        <v>7595816.9809404695</v>
      </c>
      <c r="T51" s="121"/>
      <c r="U51" s="121"/>
      <c r="V51" s="121"/>
      <c r="W51" s="121"/>
      <c r="X51" s="121"/>
      <c r="Y51" s="121"/>
      <c r="Z51" s="121"/>
      <c r="AA51" s="121"/>
      <c r="AB51" s="121"/>
      <c r="AC51" s="121"/>
      <c r="AD51" s="121"/>
      <c r="AE51" s="145">
        <f t="shared" si="8"/>
        <v>0.35165255760859548</v>
      </c>
      <c r="AF51" s="121">
        <f t="shared" si="9"/>
        <v>1.5609056453691394</v>
      </c>
      <c r="AG51" s="186">
        <f t="shared" si="10"/>
        <v>129.08014551857218</v>
      </c>
    </row>
    <row r="52" spans="1:33" ht="29">
      <c r="A52" s="119" t="str">
        <f>'Master sheet'!A140</f>
        <v>Normanton, Pontefract and Castleford</v>
      </c>
      <c r="B52" s="142" t="str">
        <f>VLOOKUP('Master sheet'!A140,Westminster_Parliamentary_Const!$A$2:$C$651,2,FALSE)</f>
        <v>E14000836</v>
      </c>
      <c r="C52" s="120">
        <f>VLOOKUP(B52,'Master sheet'!$B$3:$Z$634,9,FALSE)</f>
        <v>0.12849986113450157</v>
      </c>
      <c r="D52" s="121">
        <f>VLOOKUP(B52,'Master sheet'!$B$3:$Z$634,10,FALSE)</f>
        <v>1.2074245798771754</v>
      </c>
      <c r="E52" s="120">
        <f>VLOOKUP(B52,'Master sheet'!$B$3:$Z$634,16,FALSE)</f>
        <v>-9.4808798010351081E-2</v>
      </c>
      <c r="F52" s="121">
        <f>VLOOKUP(B52,'Master sheet'!$B$3:$Z$634,17,FALSE)</f>
        <v>-1.7695322674763063</v>
      </c>
      <c r="G52" s="120">
        <f>VLOOKUP(B52,'Master sheet'!$B$3:$Z$634,21,FALSE)</f>
        <v>0.16316639741518579</v>
      </c>
      <c r="H52" s="121">
        <f>VLOOKUP(B52,'Master sheet'!$B$3:$Z$634,22,FALSE)</f>
        <v>-2.4574277653216851E-2</v>
      </c>
      <c r="I52" s="120">
        <f>VLOOKUP(B52,'Master sheet'!$B$3:$Z$634,24,FALSE)</f>
        <v>7.9970919665575124E-3</v>
      </c>
      <c r="J52" s="121">
        <f>-VLOOKUP(B52,'Master sheet'!$B$3:$Z$634,25,FALSE)</f>
        <v>1.7175927967072502</v>
      </c>
      <c r="K52" s="185" t="str">
        <f>VLOOKUP(B52,RUC_PCON_2011_EN_LU!$A$2:$N$534,14)</f>
        <v>Predominantly Urban</v>
      </c>
      <c r="L52" s="185" t="str">
        <f>VLOOKUP(B52,'City and Town classifications'!$A$3:$G$634,4,FALSE)</f>
        <v>Medium Town</v>
      </c>
      <c r="M52" s="188" t="str">
        <f>VLOOKUP(A52,'BRES data'!$A$11:$AB$643,28,FALSE)</f>
        <v>Low</v>
      </c>
      <c r="N52" s="188" t="str">
        <f>IF(ISNUMBER(MATCH(A52,'Red Wall MP List'!$A$3:$A$52,0)),"Yes","No")</f>
        <v>No</v>
      </c>
      <c r="O52" s="149">
        <f>VLOOKUP(B52,'Master sheet'!$B$3:$K$634,4,FALSE)</f>
        <v>68100</v>
      </c>
      <c r="P52" s="121">
        <f t="shared" si="0"/>
        <v>0.67598803467322133</v>
      </c>
      <c r="Q52" s="121">
        <f t="shared" si="15"/>
        <v>1.9434225566266021</v>
      </c>
      <c r="R52" s="186">
        <f t="shared" si="13"/>
        <v>153.67347848182655</v>
      </c>
      <c r="S52" s="149">
        <f>R52*VLOOKUP(B52,'Master sheet'!$B$3:$K$634,4,FALSE)</f>
        <v>10465163.884612389</v>
      </c>
      <c r="T52" s="121"/>
      <c r="U52" s="121"/>
      <c r="V52" s="121"/>
      <c r="W52" s="121"/>
      <c r="X52" s="121"/>
      <c r="Y52" s="121"/>
      <c r="Z52" s="121"/>
      <c r="AA52" s="121"/>
      <c r="AB52" s="121"/>
      <c r="AC52" s="121"/>
      <c r="AD52" s="121"/>
      <c r="AE52" s="145">
        <f t="shared" si="8"/>
        <v>0.28272770786372559</v>
      </c>
      <c r="AF52" s="121">
        <f t="shared" si="9"/>
        <v>1.4919807956242694</v>
      </c>
      <c r="AG52" s="186">
        <f t="shared" si="10"/>
        <v>123.38035856392284</v>
      </c>
    </row>
    <row r="53" spans="1:33">
      <c r="A53" s="119" t="str">
        <f>'Master sheet'!A252</f>
        <v>Telford</v>
      </c>
      <c r="B53" s="142" t="str">
        <f>VLOOKUP('Master sheet'!A252,Westminster_Parliamentary_Const!$A$2:$C$651,2,FALSE)</f>
        <v>E14000989</v>
      </c>
      <c r="C53" s="120">
        <f>VLOOKUP(B53,'Master sheet'!$B$3:$Z$634,9,FALSE)</f>
        <v>0.10762517021883017</v>
      </c>
      <c r="D53" s="121">
        <f>VLOOKUP(B53,'Master sheet'!$B$3:$Z$634,10,FALSE)</f>
        <v>0.41841059651914431</v>
      </c>
      <c r="E53" s="120">
        <f>VLOOKUP(B53,'Master sheet'!$B$3:$Z$634,16,FALSE)</f>
        <v>0.5435054397276875</v>
      </c>
      <c r="F53" s="121">
        <f>VLOOKUP(B53,'Master sheet'!$B$3:$Z$634,17,FALSE)</f>
        <v>0.35210802472287733</v>
      </c>
      <c r="G53" s="120">
        <f>VLOOKUP(B53,'Master sheet'!$B$3:$Z$634,21,FALSE)</f>
        <v>0.14675767918088736</v>
      </c>
      <c r="H53" s="121">
        <f>VLOOKUP(B53,'Master sheet'!$B$3:$Z$634,22,FALSE)</f>
        <v>-0.49414519772301047</v>
      </c>
      <c r="I53" s="120">
        <f>VLOOKUP(B53,'Master sheet'!$B$3:$Z$634,24,FALSE)</f>
        <v>8.8511560693642632E-3</v>
      </c>
      <c r="J53" s="121">
        <f>-VLOOKUP(B53,'Master sheet'!$B$3:$Z$634,25,FALSE)</f>
        <v>1.6276570025208672</v>
      </c>
      <c r="K53" s="185" t="str">
        <f>VLOOKUP(B53,RUC_PCON_2011_EN_LU!$A$2:$N$534,14)</f>
        <v>Predominantly Urban</v>
      </c>
      <c r="L53" s="185" t="str">
        <f>VLOOKUP(B53,'City and Town classifications'!$A$3:$G$634,4,FALSE)</f>
        <v>Large Town</v>
      </c>
      <c r="M53" s="188" t="str">
        <f>VLOOKUP(A53,'BRES data'!$A$11:$AB$643,28,FALSE)</f>
        <v>Low</v>
      </c>
      <c r="N53" s="188" t="str">
        <f>IF(ISNUMBER(MATCH(A53,'Red Wall MP List'!$A$3:$A$52,0)),"Yes","No")</f>
        <v>No</v>
      </c>
      <c r="O53" s="149">
        <f>VLOOKUP(B53,'Master sheet'!$B$3:$K$634,4,FALSE)</f>
        <v>63000</v>
      </c>
      <c r="P53" s="121">
        <f t="shared" si="0"/>
        <v>0.6583496708466483</v>
      </c>
      <c r="Q53" s="121">
        <f t="shared" si="15"/>
        <v>1.925784192800029</v>
      </c>
      <c r="R53" s="186">
        <f t="shared" si="13"/>
        <v>152.27874900587437</v>
      </c>
      <c r="S53" s="149">
        <f>R53*VLOOKUP(B53,'Master sheet'!$B$3:$K$634,4,FALSE)</f>
        <v>9593561.1873700861</v>
      </c>
      <c r="T53" s="121"/>
      <c r="U53" s="121"/>
      <c r="V53" s="121"/>
      <c r="W53" s="121"/>
      <c r="X53" s="121"/>
      <c r="Y53" s="121"/>
      <c r="Z53" s="121"/>
      <c r="AA53" s="121"/>
      <c r="AB53" s="121"/>
      <c r="AC53" s="121"/>
      <c r="AD53" s="121"/>
      <c r="AE53" s="145">
        <f t="shared" si="8"/>
        <v>0.47600760650996959</v>
      </c>
      <c r="AF53" s="121">
        <f t="shared" si="9"/>
        <v>1.6852606942705135</v>
      </c>
      <c r="AG53" s="186">
        <f t="shared" si="10"/>
        <v>139.36377019235087</v>
      </c>
    </row>
    <row r="54" spans="1:33">
      <c r="A54" s="119" t="str">
        <f>'Master sheet'!A6</f>
        <v>Blyth Valley</v>
      </c>
      <c r="B54" s="142" t="str">
        <f>VLOOKUP('Master sheet'!A6,Westminster_Parliamentary_Const!$A$2:$C$651,2,FALSE)</f>
        <v>E14000575</v>
      </c>
      <c r="C54" s="120">
        <f>VLOOKUP(B54,'Master sheet'!$B$3:$Z$634,9,FALSE)</f>
        <v>0.11173108384458078</v>
      </c>
      <c r="D54" s="121">
        <f>VLOOKUP(B54,'Master sheet'!$B$3:$Z$634,10,FALSE)</f>
        <v>0.57360442804770595</v>
      </c>
      <c r="E54" s="120">
        <f>VLOOKUP(B54,'Master sheet'!$B$3:$Z$634,16,FALSE)</f>
        <v>0.58631964042548324</v>
      </c>
      <c r="F54" s="121">
        <f>VLOOKUP(B54,'Master sheet'!$B$3:$Z$634,17,FALSE)</f>
        <v>0.49441463157632604</v>
      </c>
      <c r="G54" s="120">
        <f>VLOOKUP(B54,'Master sheet'!$B$3:$Z$634,21,FALSE)</f>
        <v>0.13814432989690723</v>
      </c>
      <c r="H54" s="121">
        <f>VLOOKUP(B54,'Master sheet'!$B$3:$Z$634,22,FALSE)</f>
        <v>-0.74063479492426199</v>
      </c>
      <c r="I54" s="120">
        <f>VLOOKUP(B54,'Master sheet'!$B$3:$Z$634,24,FALSE)</f>
        <v>1.0611263736263643E-2</v>
      </c>
      <c r="J54" s="121">
        <f>-VLOOKUP(B54,'Master sheet'!$B$3:$Z$634,25,FALSE)</f>
        <v>1.4423118037753404</v>
      </c>
      <c r="K54" s="185" t="str">
        <f>VLOOKUP(B54,RUC_PCON_2011_EN_LU!$A$2:$N$534,14)</f>
        <v>Predominantly Urban</v>
      </c>
      <c r="L54" s="185" t="str">
        <f>VLOOKUP(B54,'City and Town classifications'!$A$3:$G$634,4,FALSE)</f>
        <v>Medium Town</v>
      </c>
      <c r="M54" s="188" t="str">
        <f>VLOOKUP(A54,'BRES data'!$A$11:$AB$643,28,FALSE)</f>
        <v>Mid</v>
      </c>
      <c r="N54" s="188" t="str">
        <f>IF(ISNUMBER(MATCH(A54,'Red Wall MP List'!$A$3:$A$52,0)),"Yes","No")</f>
        <v>Yes</v>
      </c>
      <c r="O54" s="149">
        <f>VLOOKUP(B54,'Master sheet'!$B$3:$K$634,4,FALSE)</f>
        <v>48900</v>
      </c>
      <c r="P54" s="121">
        <f t="shared" si="0"/>
        <v>0.63093538338302613</v>
      </c>
      <c r="Q54" s="121">
        <f t="shared" si="15"/>
        <v>1.8983699053364069</v>
      </c>
      <c r="R54" s="186">
        <f t="shared" si="13"/>
        <v>150.11100174974072</v>
      </c>
      <c r="S54" s="149">
        <f>R54*VLOOKUP(B54,'Master sheet'!$B$3:$K$634,4,FALSE)</f>
        <v>7340427.9855623217</v>
      </c>
      <c r="T54" s="121"/>
      <c r="U54" s="121"/>
      <c r="V54" s="121"/>
      <c r="W54" s="121"/>
      <c r="X54" s="121"/>
      <c r="Y54" s="121"/>
      <c r="Z54" s="121"/>
      <c r="AA54" s="121"/>
      <c r="AB54" s="121"/>
      <c r="AC54" s="121"/>
      <c r="AD54" s="121"/>
      <c r="AE54" s="145">
        <f t="shared" si="8"/>
        <v>0.4424240171187776</v>
      </c>
      <c r="AF54" s="121">
        <f t="shared" si="9"/>
        <v>1.6516771048793215</v>
      </c>
      <c r="AG54" s="186">
        <f t="shared" si="10"/>
        <v>136.58655260811577</v>
      </c>
    </row>
    <row r="55" spans="1:33">
      <c r="A55" s="119" t="str">
        <f>'Master sheet'!A111</f>
        <v>Bradford East</v>
      </c>
      <c r="B55" s="142" t="str">
        <f>VLOOKUP('Master sheet'!A111,Westminster_Parliamentary_Const!$A$2:$C$651,2,FALSE)</f>
        <v>E14000587</v>
      </c>
      <c r="C55" s="120">
        <f>VLOOKUP(B55,'Master sheet'!$B$3:$Z$634,9,FALSE)</f>
        <v>0.10376014344324203</v>
      </c>
      <c r="D55" s="121">
        <f>VLOOKUP(B55,'Master sheet'!$B$3:$Z$634,10,FALSE)</f>
        <v>0.27232171863770799</v>
      </c>
      <c r="E55" s="120">
        <f>VLOOKUP(B55,'Master sheet'!$B$3:$Z$634,16,FALSE)</f>
        <v>1.4234495492896186</v>
      </c>
      <c r="F55" s="121">
        <f>VLOOKUP(B55,'Master sheet'!$B$3:$Z$634,17,FALSE)</f>
        <v>3.2768820111933219</v>
      </c>
      <c r="G55" s="120">
        <f>VLOOKUP(B55,'Master sheet'!$B$3:$Z$634,21,FALSE)</f>
        <v>0.12367491166077739</v>
      </c>
      <c r="H55" s="121">
        <f>VLOOKUP(B55,'Master sheet'!$B$3:$Z$634,22,FALSE)</f>
        <v>-1.1547084560717891</v>
      </c>
      <c r="I55" s="120">
        <f>VLOOKUP(B55,'Master sheet'!$B$3:$Z$634,24,FALSE)</f>
        <v>1.9288451012589025E-2</v>
      </c>
      <c r="J55" s="121">
        <f>-VLOOKUP(B55,'Master sheet'!$B$3:$Z$634,25,FALSE)</f>
        <v>0.52857508725058666</v>
      </c>
      <c r="K55" s="185" t="str">
        <f>VLOOKUP(B55,RUC_PCON_2011_EN_LU!$A$2:$N$534,14)</f>
        <v>Predominantly Urban</v>
      </c>
      <c r="L55" s="185" t="str">
        <f>VLOOKUP(B55,'City and Town classifications'!$A$3:$G$634,4,FALSE)</f>
        <v>Other City</v>
      </c>
      <c r="M55" s="188" t="str">
        <f>VLOOKUP(A55,'BRES data'!$A$11:$AB$643,28,FALSE)</f>
        <v>Mid</v>
      </c>
      <c r="N55" s="188" t="str">
        <f>IF(ISNUMBER(MATCH(A55,'Red Wall MP List'!$A$3:$A$52,0)),"Yes","No")</f>
        <v>No</v>
      </c>
      <c r="O55" s="149">
        <f>VLOOKUP(B55,'Master sheet'!$B$3:$K$634,4,FALSE)</f>
        <v>66600</v>
      </c>
      <c r="P55" s="121">
        <f t="shared" si="0"/>
        <v>0.62066119448302037</v>
      </c>
      <c r="Q55" s="121">
        <f t="shared" si="15"/>
        <v>1.8880957164364012</v>
      </c>
      <c r="R55" s="186">
        <f t="shared" si="13"/>
        <v>149.29858432592329</v>
      </c>
      <c r="S55" s="149">
        <f>R55*VLOOKUP(B55,'Master sheet'!$B$3:$K$634,4,FALSE)</f>
        <v>9943285.7161064912</v>
      </c>
      <c r="T55" s="121"/>
      <c r="U55" s="121"/>
      <c r="V55" s="121"/>
      <c r="W55" s="121"/>
      <c r="X55" s="121"/>
      <c r="Y55" s="121"/>
      <c r="Z55" s="121"/>
      <c r="AA55" s="121"/>
      <c r="AB55" s="121"/>
      <c r="AC55" s="121"/>
      <c r="AD55" s="121"/>
      <c r="AE55" s="145">
        <f t="shared" si="8"/>
        <v>0.73076759025245686</v>
      </c>
      <c r="AF55" s="121">
        <f t="shared" si="9"/>
        <v>1.9400206780130007</v>
      </c>
      <c r="AG55" s="186">
        <f t="shared" si="10"/>
        <v>160.431318939676</v>
      </c>
    </row>
    <row r="56" spans="1:33" ht="29">
      <c r="A56" s="119" t="str">
        <f>'Master sheet'!A25</f>
        <v>South Shields</v>
      </c>
      <c r="B56" s="142" t="str">
        <f>VLOOKUP('Master sheet'!A25,Westminster_Parliamentary_Const!$A$2:$C$651,2,FALSE)</f>
        <v>E14000944</v>
      </c>
      <c r="C56" s="120">
        <f>VLOOKUP(B56,'Master sheet'!$B$3:$Z$634,9,FALSE)</f>
        <v>0.17745591647331788</v>
      </c>
      <c r="D56" s="121">
        <f>VLOOKUP(B56,'Master sheet'!$B$3:$Z$634,10,FALSE)</f>
        <v>3.0578477736106424</v>
      </c>
      <c r="E56" s="120">
        <f>VLOOKUP(B56,'Master sheet'!$B$3:$Z$634,16,FALSE)</f>
        <v>0.41099191881267638</v>
      </c>
      <c r="F56" s="121">
        <f>VLOOKUP(B56,'Master sheet'!$B$3:$Z$634,17,FALSE)</f>
        <v>-8.8342788705238581E-2</v>
      </c>
      <c r="G56" s="120">
        <f>VLOOKUP(B56,'Master sheet'!$B$3:$Z$634,21,FALSE)</f>
        <v>0.125</v>
      </c>
      <c r="H56" s="121">
        <f>VLOOKUP(B56,'Master sheet'!$B$3:$Z$634,22,FALSE)</f>
        <v>-1.1167881906532562</v>
      </c>
      <c r="I56" s="120">
        <f>VLOOKUP(B56,'Master sheet'!$B$3:$Z$634,24,FALSE)</f>
        <v>2.9988260154965918E-2</v>
      </c>
      <c r="J56" s="121">
        <f>-VLOOKUP(B56,'Master sheet'!$B$3:$Z$634,25,FALSE)</f>
        <v>-0.59815044740184631</v>
      </c>
      <c r="K56" s="185" t="str">
        <f>VLOOKUP(B56,RUC_PCON_2011_EN_LU!$A$2:$N$534,14)</f>
        <v>Predominantly Urban</v>
      </c>
      <c r="L56" s="185" t="str">
        <f>VLOOKUP(B56,'City and Town classifications'!$A$3:$G$634,4,FALSE)</f>
        <v>Large Town in Conurbation</v>
      </c>
      <c r="M56" s="188" t="str">
        <f>VLOOKUP(A56,'BRES data'!$A$11:$AB$643,28,FALSE)</f>
        <v>Very high</v>
      </c>
      <c r="N56" s="188" t="str">
        <f>IF(ISNUMBER(MATCH(A56,'Red Wall MP List'!$A$3:$A$52,0)),"Yes","No")</f>
        <v>No</v>
      </c>
      <c r="O56" s="149">
        <f>VLOOKUP(B56,'Master sheet'!$B$3:$K$634,4,FALSE)</f>
        <v>43100</v>
      </c>
      <c r="P56" s="121">
        <f t="shared" si="0"/>
        <v>0.61904394550984965</v>
      </c>
      <c r="Q56" s="121">
        <f t="shared" si="15"/>
        <v>1.8864784674632302</v>
      </c>
      <c r="R56" s="186">
        <f t="shared" si="13"/>
        <v>149.17070257708235</v>
      </c>
      <c r="S56" s="149">
        <f>R56*VLOOKUP(B56,'Master sheet'!$B$3:$K$634,4,FALSE)</f>
        <v>6429257.2810722496</v>
      </c>
      <c r="T56" s="121"/>
      <c r="U56" s="121"/>
      <c r="V56" s="121"/>
      <c r="W56" s="121"/>
      <c r="X56" s="121"/>
      <c r="Y56" s="121"/>
      <c r="Z56" s="121"/>
      <c r="AA56" s="121"/>
      <c r="AB56" s="121"/>
      <c r="AC56" s="121"/>
      <c r="AD56" s="121"/>
      <c r="AE56" s="145">
        <f t="shared" si="8"/>
        <v>0.31364158671257536</v>
      </c>
      <c r="AF56" s="121">
        <f t="shared" si="9"/>
        <v>1.5228946744731191</v>
      </c>
      <c r="AG56" s="186">
        <f t="shared" si="10"/>
        <v>125.93680263355098</v>
      </c>
    </row>
    <row r="57" spans="1:33">
      <c r="A57" s="119" t="str">
        <f>'Master sheet'!A147</f>
        <v>Scunthorpe</v>
      </c>
      <c r="B57" s="142" t="str">
        <f>VLOOKUP('Master sheet'!A147,Westminster_Parliamentary_Const!$A$2:$C$651,2,FALSE)</f>
        <v>E14000914</v>
      </c>
      <c r="C57" s="120">
        <f>VLOOKUP(B57,'Master sheet'!$B$3:$Z$634,9,FALSE)</f>
        <v>0.11735213165787176</v>
      </c>
      <c r="D57" s="121">
        <f>VLOOKUP(B57,'Master sheet'!$B$3:$Z$634,10,FALSE)</f>
        <v>0.78606675114160551</v>
      </c>
      <c r="E57" s="120">
        <f>VLOOKUP(B57,'Master sheet'!$B$3:$Z$634,16,FALSE)</f>
        <v>0.16992274178294953</v>
      </c>
      <c r="F57" s="121">
        <f>VLOOKUP(B57,'Master sheet'!$B$3:$Z$634,17,FALSE)</f>
        <v>-0.88961283558059645</v>
      </c>
      <c r="G57" s="120">
        <f>VLOOKUP(B57,'Master sheet'!$B$3:$Z$634,21,FALSE)</f>
        <v>0.12922465208747516</v>
      </c>
      <c r="H57" s="121">
        <f>VLOOKUP(B57,'Master sheet'!$B$3:$Z$634,22,FALSE)</f>
        <v>-0.99589064464360566</v>
      </c>
      <c r="I57" s="120">
        <f>VLOOKUP(B57,'Master sheet'!$B$3:$Z$634,24,FALSE)</f>
        <v>5.3238042880703329E-3</v>
      </c>
      <c r="J57" s="121">
        <f>-VLOOKUP(B57,'Master sheet'!$B$3:$Z$634,25,FALSE)</f>
        <v>1.9990988916985968</v>
      </c>
      <c r="K57" s="185" t="str">
        <f>VLOOKUP(B57,RUC_PCON_2011_EN_LU!$A$2:$N$534,14)</f>
        <v>Predominantly Urban</v>
      </c>
      <c r="L57" s="185" t="str">
        <f>VLOOKUP(B57,'City and Town classifications'!$A$3:$G$634,4,FALSE)</f>
        <v>Large Town</v>
      </c>
      <c r="M57" s="188" t="str">
        <f>VLOOKUP(A57,'BRES data'!$A$11:$AB$643,28,FALSE)</f>
        <v>Mid</v>
      </c>
      <c r="N57" s="188" t="str">
        <f>IF(ISNUMBER(MATCH(A57,'Red Wall MP List'!$A$3:$A$52,0)),"Yes","No")</f>
        <v>Yes</v>
      </c>
      <c r="O57" s="149">
        <f>VLOOKUP(B57,'Master sheet'!$B$3:$K$634,4,FALSE)</f>
        <v>53000</v>
      </c>
      <c r="P57" s="121">
        <f t="shared" si="0"/>
        <v>0.61413796757603378</v>
      </c>
      <c r="Q57" s="121">
        <f t="shared" si="15"/>
        <v>1.8815724895294146</v>
      </c>
      <c r="R57" s="186">
        <f t="shared" si="13"/>
        <v>148.78276908733571</v>
      </c>
      <c r="S57" s="149">
        <f>R57*VLOOKUP(B57,'Master sheet'!$B$3:$K$634,4,FALSE)</f>
        <v>7885486.7616287926</v>
      </c>
      <c r="T57" s="121"/>
      <c r="U57" s="121"/>
      <c r="V57" s="121"/>
      <c r="W57" s="121"/>
      <c r="X57" s="121"/>
      <c r="Y57" s="121"/>
      <c r="Z57" s="121"/>
      <c r="AA57" s="121"/>
      <c r="AB57" s="121"/>
      <c r="AC57" s="121"/>
      <c r="AD57" s="121"/>
      <c r="AE57" s="145">
        <f t="shared" si="8"/>
        <v>0.22491554065400005</v>
      </c>
      <c r="AF57" s="121">
        <f t="shared" si="9"/>
        <v>1.4341686284145438</v>
      </c>
      <c r="AG57" s="186">
        <f t="shared" si="10"/>
        <v>118.59954238947009</v>
      </c>
    </row>
    <row r="58" spans="1:33" ht="29">
      <c r="A58" s="119" t="str">
        <f>'Master sheet'!A224</f>
        <v>Dudley South</v>
      </c>
      <c r="B58" s="142" t="str">
        <f>VLOOKUP('Master sheet'!A224,Westminster_Parliamentary_Const!$A$2:$C$651,2,FALSE)</f>
        <v>E14000672</v>
      </c>
      <c r="C58" s="120">
        <f>VLOOKUP(B58,'Master sheet'!$B$3:$Z$634,9,FALSE)</f>
        <v>0.11614916575454444</v>
      </c>
      <c r="D58" s="121">
        <f>VLOOKUP(B58,'Master sheet'!$B$3:$Z$634,10,FALSE)</f>
        <v>0.74059748297075989</v>
      </c>
      <c r="E58" s="120">
        <f>VLOOKUP(B58,'Master sheet'!$B$3:$Z$634,16,FALSE)</f>
        <v>6.1916464301159574E-2</v>
      </c>
      <c r="F58" s="121">
        <f>VLOOKUP(B58,'Master sheet'!$B$3:$Z$634,17,FALSE)</f>
        <v>-1.2486060344912766</v>
      </c>
      <c r="G58" s="120">
        <f>VLOOKUP(B58,'Master sheet'!$B$3:$Z$634,21,FALSE)</f>
        <v>0.13854351687388988</v>
      </c>
      <c r="H58" s="121">
        <f>VLOOKUP(B58,'Master sheet'!$B$3:$Z$634,22,FALSE)</f>
        <v>-0.7292111972132711</v>
      </c>
      <c r="I58" s="120">
        <f>VLOOKUP(B58,'Master sheet'!$B$3:$Z$634,24,FALSE)</f>
        <v>4.6878737144224747E-3</v>
      </c>
      <c r="J58" s="121">
        <f>-VLOOKUP(B58,'Master sheet'!$B$3:$Z$634,25,FALSE)</f>
        <v>2.0660644988473651</v>
      </c>
      <c r="K58" s="185" t="str">
        <f>VLOOKUP(B58,RUC_PCON_2011_EN_LU!$A$2:$N$534,14)</f>
        <v>Predominantly Urban</v>
      </c>
      <c r="L58" s="185" t="str">
        <f>VLOOKUP(B58,'City and Town classifications'!$A$3:$G$634,4,FALSE)</f>
        <v>Medium Town in Conurbation</v>
      </c>
      <c r="M58" s="188" t="str">
        <f>VLOOKUP(A58,'BRES data'!$A$11:$AB$643,28,FALSE)</f>
        <v>Low</v>
      </c>
      <c r="N58" s="188" t="str">
        <f>IF(ISNUMBER(MATCH(A58,'Red Wall MP List'!$A$3:$A$52,0)),"Yes","No")</f>
        <v>No</v>
      </c>
      <c r="O58" s="149">
        <f>VLOOKUP(B58,'Master sheet'!$B$3:$K$634,4,FALSE)</f>
        <v>51200</v>
      </c>
      <c r="P58" s="121">
        <f t="shared" si="0"/>
        <v>0.60591778865528367</v>
      </c>
      <c r="Q58" s="121">
        <f t="shared" si="15"/>
        <v>1.8733523106086643</v>
      </c>
      <c r="R58" s="186">
        <f t="shared" si="13"/>
        <v>148.13276969107091</v>
      </c>
      <c r="S58" s="149">
        <f>R58*VLOOKUP(B58,'Master sheet'!$B$3:$K$634,4,FALSE)</f>
        <v>7584397.80818283</v>
      </c>
      <c r="T58" s="121"/>
      <c r="U58" s="121"/>
      <c r="V58" s="121"/>
      <c r="W58" s="121"/>
      <c r="X58" s="121"/>
      <c r="Y58" s="121"/>
      <c r="Z58" s="121"/>
      <c r="AA58" s="121"/>
      <c r="AB58" s="121"/>
      <c r="AC58" s="121"/>
      <c r="AD58" s="121"/>
      <c r="AE58" s="145">
        <f t="shared" si="8"/>
        <v>0.20721118752839429</v>
      </c>
      <c r="AF58" s="121">
        <f t="shared" si="9"/>
        <v>1.4164642752889383</v>
      </c>
      <c r="AG58" s="186">
        <f t="shared" si="10"/>
        <v>117.13546896226114</v>
      </c>
    </row>
    <row r="59" spans="1:33">
      <c r="A59" s="119" t="str">
        <f>'Master sheet'!A56</f>
        <v>Ellesmere Port and Neston</v>
      </c>
      <c r="B59" s="142" t="str">
        <f>VLOOKUP('Master sheet'!A56,Westminster_Parliamentary_Const!$A$2:$C$651,2,FALSE)</f>
        <v>E14000688</v>
      </c>
      <c r="C59" s="120">
        <f>VLOOKUP(B59,'Master sheet'!$B$3:$Z$634,9,FALSE)</f>
        <v>7.7409398841821034E-2</v>
      </c>
      <c r="D59" s="121">
        <f>VLOOKUP(B59,'Master sheet'!$B$3:$Z$634,10,FALSE)</f>
        <v>-0.72367415245845568</v>
      </c>
      <c r="E59" s="120">
        <f>VLOOKUP(B59,'Master sheet'!$B$3:$Z$634,16,FALSE)</f>
        <v>1.0392003566268988</v>
      </c>
      <c r="F59" s="121">
        <f>VLOOKUP(B59,'Master sheet'!$B$3:$Z$634,17,FALSE)</f>
        <v>1.9997076647661571</v>
      </c>
      <c r="G59" s="120">
        <f>VLOOKUP(B59,'Master sheet'!$B$3:$Z$634,21,FALSE)</f>
        <v>0.17973231357552583</v>
      </c>
      <c r="H59" s="121">
        <f>VLOOKUP(B59,'Master sheet'!$B$3:$Z$634,22,FALSE)</f>
        <v>0.44949520066533288</v>
      </c>
      <c r="I59" s="120">
        <f>VLOOKUP(B59,'Master sheet'!$B$3:$Z$634,24,FALSE)</f>
        <v>1.2048773951494063E-2</v>
      </c>
      <c r="J59" s="121">
        <f>-VLOOKUP(B59,'Master sheet'!$B$3:$Z$634,25,FALSE)</f>
        <v>1.2909371909881793</v>
      </c>
      <c r="K59" s="185" t="str">
        <f>VLOOKUP(B59,RUC_PCON_2011_EN_LU!$A$2:$N$534,14)</f>
        <v>Predominantly Urban</v>
      </c>
      <c r="L59" s="185" t="str">
        <f>VLOOKUP(B59,'City and Town classifications'!$A$3:$G$634,4,FALSE)</f>
        <v>Large Town</v>
      </c>
      <c r="M59" s="188" t="str">
        <f>VLOOKUP(A59,'BRES data'!$A$11:$AB$643,28,FALSE)</f>
        <v>High</v>
      </c>
      <c r="N59" s="188" t="str">
        <f>IF(ISNUMBER(MATCH(A59,'Red Wall MP List'!$A$3:$A$52,0)),"Yes","No")</f>
        <v>No</v>
      </c>
      <c r="O59" s="149">
        <f>VLOOKUP(B59,'Master sheet'!$B$3:$K$634,4,FALSE)</f>
        <v>55900</v>
      </c>
      <c r="P59" s="121">
        <f t="shared" si="0"/>
        <v>0.59728815708182292</v>
      </c>
      <c r="Q59" s="121">
        <f t="shared" si="15"/>
        <v>1.8647226790352036</v>
      </c>
      <c r="R59" s="186">
        <f t="shared" si="13"/>
        <v>147.45039338675744</v>
      </c>
      <c r="S59" s="149">
        <f>R59*VLOOKUP(B59,'Master sheet'!$B$3:$K$634,4,FALSE)</f>
        <v>8242476.990319741</v>
      </c>
      <c r="T59" s="121"/>
      <c r="U59" s="121"/>
      <c r="V59" s="121"/>
      <c r="W59" s="121"/>
      <c r="X59" s="121"/>
      <c r="Y59" s="121"/>
      <c r="Z59" s="121"/>
      <c r="AA59" s="121"/>
      <c r="AB59" s="121"/>
      <c r="AC59" s="121"/>
      <c r="AD59" s="121"/>
      <c r="AE59" s="145">
        <f t="shared" si="8"/>
        <v>0.7541164759903034</v>
      </c>
      <c r="AF59" s="121">
        <f t="shared" si="9"/>
        <v>1.9633695637508473</v>
      </c>
      <c r="AG59" s="186">
        <f t="shared" si="10"/>
        <v>162.36217079973508</v>
      </c>
    </row>
    <row r="60" spans="1:33">
      <c r="A60" s="119" t="str">
        <f>'Master sheet'!A378</f>
        <v>Mitcham and Morden</v>
      </c>
      <c r="B60" s="142" t="str">
        <f>VLOOKUP('Master sheet'!A378,Westminster_Parliamentary_Const!$A$2:$C$651,2,FALSE)</f>
        <v>E14000823</v>
      </c>
      <c r="C60" s="120">
        <f>VLOOKUP(B60,'Master sheet'!$B$3:$Z$634,9,FALSE)</f>
        <v>9.962826204832366E-2</v>
      </c>
      <c r="D60" s="121">
        <f>VLOOKUP(B60,'Master sheet'!$B$3:$Z$634,10,FALSE)</f>
        <v>0.11614636680435501</v>
      </c>
      <c r="E60" s="120">
        <f>VLOOKUP(B60,'Master sheet'!$B$3:$Z$634,16,FALSE)</f>
        <v>0.76429037228007712</v>
      </c>
      <c r="F60" s="121">
        <f>VLOOKUP(B60,'Master sheet'!$B$3:$Z$634,17,FALSE)</f>
        <v>1.0859569366217674</v>
      </c>
      <c r="G60" s="120">
        <f>VLOOKUP(B60,'Master sheet'!$B$3:$Z$634,21,FALSE)</f>
        <v>0.25630252100840334</v>
      </c>
      <c r="H60" s="121">
        <f>VLOOKUP(B60,'Master sheet'!$B$3:$Z$634,22,FALSE)</f>
        <v>2.6407171011691619</v>
      </c>
      <c r="I60" s="120">
        <f>VLOOKUP(B60,'Master sheet'!$B$3:$Z$634,24,FALSE)</f>
        <v>2.6121569516897258E-2</v>
      </c>
      <c r="J60" s="121">
        <f>-VLOOKUP(B60,'Master sheet'!$B$3:$Z$634,25,FALSE)</f>
        <v>-0.19097504655673783</v>
      </c>
      <c r="K60" s="185" t="str">
        <f>VLOOKUP(B60,RUC_PCON_2011_EN_LU!$A$2:$N$534,14)</f>
        <v>Predominantly Urban</v>
      </c>
      <c r="L60" s="185" t="str">
        <f>VLOOKUP(B60,'City and Town classifications'!$A$3:$G$634,4,FALSE)</f>
        <v>Core City (London)</v>
      </c>
      <c r="M60" s="188" t="str">
        <f>VLOOKUP(A60,'BRES data'!$A$11:$AB$643,28,FALSE)</f>
        <v>Very low</v>
      </c>
      <c r="N60" s="188" t="str">
        <f>IF(ISNUMBER(MATCH(A60,'Red Wall MP List'!$A$3:$A$52,0)),"Yes","No")</f>
        <v>No</v>
      </c>
      <c r="O60" s="149">
        <f>VLOOKUP(B60,'Master sheet'!$B$3:$K$634,4,FALSE)</f>
        <v>69100</v>
      </c>
      <c r="P60" s="121">
        <f t="shared" si="0"/>
        <v>0.59616944638102731</v>
      </c>
      <c r="Q60" s="121">
        <f t="shared" si="15"/>
        <v>1.8636039683344081</v>
      </c>
      <c r="R60" s="186">
        <f t="shared" si="13"/>
        <v>147.36193286939857</v>
      </c>
      <c r="S60" s="149">
        <f>R60*VLOOKUP(B60,'Master sheet'!$B$3:$K$634,4,FALSE)</f>
        <v>10182709.561275441</v>
      </c>
      <c r="T60" s="121"/>
      <c r="U60" s="121"/>
      <c r="V60" s="121"/>
      <c r="W60" s="121"/>
      <c r="X60" s="121"/>
      <c r="Y60" s="121"/>
      <c r="Z60" s="121"/>
      <c r="AA60" s="121"/>
      <c r="AB60" s="121"/>
      <c r="AC60" s="121"/>
      <c r="AD60" s="121"/>
      <c r="AE60" s="145">
        <f t="shared" si="8"/>
        <v>0.91296133950963654</v>
      </c>
      <c r="AF60" s="121">
        <f t="shared" si="9"/>
        <v>2.1222144272701806</v>
      </c>
      <c r="AG60" s="186">
        <f t="shared" si="10"/>
        <v>175.49795396432501</v>
      </c>
    </row>
    <row r="61" spans="1:33">
      <c r="A61" s="119" t="str">
        <f>'Master sheet'!A324</f>
        <v>Barking</v>
      </c>
      <c r="B61" s="142" t="str">
        <f>VLOOKUP('Master sheet'!A324,Westminster_Parliamentary_Const!$A$2:$C$651,2,FALSE)</f>
        <v>E14000540</v>
      </c>
      <c r="C61" s="120">
        <f>VLOOKUP(B61,'Master sheet'!$B$3:$Z$634,9,FALSE)</f>
        <v>0.10645129010820865</v>
      </c>
      <c r="D61" s="121">
        <f>VLOOKUP(B61,'Master sheet'!$B$3:$Z$634,10,FALSE)</f>
        <v>0.37404070257398853</v>
      </c>
      <c r="E61" s="120">
        <f>VLOOKUP(B61,'Master sheet'!$B$3:$Z$634,16,FALSE)</f>
        <v>0.69094826580212598</v>
      </c>
      <c r="F61" s="121">
        <f>VLOOKUP(B61,'Master sheet'!$B$3:$Z$634,17,FALSE)</f>
        <v>0.84218112994417327</v>
      </c>
      <c r="G61" s="120">
        <f>VLOOKUP(B61,'Master sheet'!$B$3:$Z$634,21,FALSE)</f>
        <v>0.23511604439959638</v>
      </c>
      <c r="H61" s="121">
        <f>VLOOKUP(B61,'Master sheet'!$B$3:$Z$634,22,FALSE)</f>
        <v>2.0344203038093527</v>
      </c>
      <c r="I61" s="120">
        <f>VLOOKUP(B61,'Master sheet'!$B$3:$Z$634,24,FALSE)</f>
        <v>2.4826213849827417E-2</v>
      </c>
      <c r="J61" s="121">
        <f>-VLOOKUP(B61,'Master sheet'!$B$3:$Z$634,25,FALSE)</f>
        <v>-5.4569781086730981E-2</v>
      </c>
      <c r="K61" s="185" t="str">
        <f>VLOOKUP(B61,RUC_PCON_2011_EN_LU!$A$2:$N$534,14)</f>
        <v>Predominantly Urban</v>
      </c>
      <c r="L61" s="185" t="str">
        <f>VLOOKUP(B61,'City and Town classifications'!$A$3:$G$634,4,FALSE)</f>
        <v>Core City (London)</v>
      </c>
      <c r="M61" s="188" t="str">
        <f>VLOOKUP(A61,'BRES data'!$A$11:$AB$643,28,FALSE)</f>
        <v>Very low</v>
      </c>
      <c r="N61" s="188" t="str">
        <f>IF(ISNUMBER(MATCH(A61,'Red Wall MP List'!$A$3:$A$52,0)),"Yes","No")</f>
        <v>No</v>
      </c>
      <c r="O61" s="149">
        <f>VLOOKUP(B61,'Master sheet'!$B$3:$K$634,4,FALSE)</f>
        <v>90400</v>
      </c>
      <c r="P61" s="121">
        <f t="shared" si="0"/>
        <v>0.5859238794546735</v>
      </c>
      <c r="Q61" s="121">
        <f t="shared" si="15"/>
        <v>1.8533584014080542</v>
      </c>
      <c r="R61" s="186">
        <f t="shared" si="13"/>
        <v>146.55177868896948</v>
      </c>
      <c r="S61" s="149">
        <f>R61*VLOOKUP(B61,'Master sheet'!$B$3:$K$634,4,FALSE)</f>
        <v>13248280.79348284</v>
      </c>
      <c r="T61" s="121"/>
      <c r="U61" s="121"/>
      <c r="V61" s="121"/>
      <c r="W61" s="121"/>
      <c r="X61" s="121"/>
      <c r="Y61" s="121"/>
      <c r="Z61" s="121"/>
      <c r="AA61" s="121"/>
      <c r="AB61" s="121"/>
      <c r="AC61" s="121"/>
      <c r="AD61" s="121"/>
      <c r="AE61" s="145">
        <f t="shared" si="8"/>
        <v>0.79901808881019587</v>
      </c>
      <c r="AF61" s="121">
        <f t="shared" si="9"/>
        <v>2.0082711765707399</v>
      </c>
      <c r="AG61" s="186">
        <f t="shared" si="10"/>
        <v>166.0753399679071</v>
      </c>
    </row>
    <row r="62" spans="1:33">
      <c r="A62" s="119" t="str">
        <f>'Master sheet'!A162</f>
        <v>Ashfield</v>
      </c>
      <c r="B62" s="142" t="str">
        <f>VLOOKUP('Master sheet'!A162,Westminster_Parliamentary_Const!$A$2:$C$651,2,FALSE)</f>
        <v>E14000535</v>
      </c>
      <c r="C62" s="120">
        <f>VLOOKUP(B62,'Master sheet'!$B$3:$Z$634,9,FALSE)</f>
        <v>0.11089227968912209</v>
      </c>
      <c r="D62" s="121">
        <f>VLOOKUP(B62,'Master sheet'!$B$3:$Z$634,10,FALSE)</f>
        <v>0.54189961332113823</v>
      </c>
      <c r="E62" s="120">
        <f>VLOOKUP(B62,'Master sheet'!$B$3:$Z$634,16,FALSE)</f>
        <v>0.48890452040789817</v>
      </c>
      <c r="F62" s="121">
        <f>VLOOKUP(B62,'Master sheet'!$B$3:$Z$634,17,FALSE)</f>
        <v>0.17062451147634439</v>
      </c>
      <c r="G62" s="120">
        <f>VLOOKUP(B62,'Master sheet'!$B$3:$Z$634,21,FALSE)</f>
        <v>0.1419656786271451</v>
      </c>
      <c r="H62" s="121">
        <f>VLOOKUP(B62,'Master sheet'!$B$3:$Z$634,22,FALSE)</f>
        <v>-0.63127864573921522</v>
      </c>
      <c r="I62" s="120">
        <f>VLOOKUP(B62,'Master sheet'!$B$3:$Z$634,24,FALSE)</f>
        <v>1.0766208251473453E-2</v>
      </c>
      <c r="J62" s="121">
        <f>-VLOOKUP(B62,'Master sheet'!$B$3:$Z$634,25,FALSE)</f>
        <v>1.4259956303354044</v>
      </c>
      <c r="K62" s="185" t="str">
        <f>VLOOKUP(B62,RUC_PCON_2011_EN_LU!$A$2:$N$534,14)</f>
        <v>Predominantly Urban</v>
      </c>
      <c r="L62" s="185" t="str">
        <f>VLOOKUP(B62,'City and Town classifications'!$A$3:$G$634,4,FALSE)</f>
        <v>Medium Town</v>
      </c>
      <c r="M62" s="188" t="str">
        <f>VLOOKUP(A62,'BRES data'!$A$11:$AB$643,28,FALSE)</f>
        <v>Mid</v>
      </c>
      <c r="N62" s="188" t="str">
        <f>IF(ISNUMBER(MATCH(A62,'Red Wall MP List'!$A$3:$A$52,0)),"Yes","No")</f>
        <v>Yes</v>
      </c>
      <c r="O62" s="149">
        <f>VLOOKUP(B62,'Master sheet'!$B$3:$K$634,4,FALSE)</f>
        <v>64900</v>
      </c>
      <c r="P62" s="121">
        <f t="shared" si="0"/>
        <v>0.57918939217503573</v>
      </c>
      <c r="Q62" s="121">
        <f t="shared" si="15"/>
        <v>1.8466239141284164</v>
      </c>
      <c r="R62" s="186">
        <f t="shared" si="13"/>
        <v>146.01925832559058</v>
      </c>
      <c r="S62" s="149">
        <f>R62*VLOOKUP(B62,'Master sheet'!$B$3:$K$634,4,FALSE)</f>
        <v>9476649.8653308284</v>
      </c>
      <c r="T62" s="121"/>
      <c r="U62" s="121"/>
      <c r="V62" s="121"/>
      <c r="W62" s="121"/>
      <c r="X62" s="121"/>
      <c r="Y62" s="121"/>
      <c r="Z62" s="121"/>
      <c r="AA62" s="121"/>
      <c r="AB62" s="121"/>
      <c r="AC62" s="121"/>
      <c r="AD62" s="121"/>
      <c r="AE62" s="145">
        <f t="shared" si="8"/>
        <v>0.37681027734841799</v>
      </c>
      <c r="AF62" s="121">
        <f t="shared" si="9"/>
        <v>1.586063365108962</v>
      </c>
      <c r="AG62" s="186">
        <f t="shared" si="10"/>
        <v>131.16058012688177</v>
      </c>
    </row>
    <row r="63" spans="1:33" ht="29">
      <c r="A63" s="119" t="str">
        <f>'Master sheet'!A558</f>
        <v>Montgomeryshire</v>
      </c>
      <c r="B63" s="142" t="str">
        <f>VLOOKUP('Master sheet'!A558,Westminster_Parliamentary_Const!$A$2:$C$651,2,FALSE)</f>
        <v>W07000063</v>
      </c>
      <c r="C63" s="120">
        <f>VLOOKUP(B63,'Master sheet'!$B$3:$Z$634,9,FALSE)</f>
        <v>8.1646440249167007E-2</v>
      </c>
      <c r="D63" s="121">
        <f>VLOOKUP(B63,'Master sheet'!$B$3:$Z$634,10,FALSE)</f>
        <v>-0.5635240006804868</v>
      </c>
      <c r="E63" s="120">
        <f>VLOOKUP(B63,'Master sheet'!$B$3:$Z$634,16,FALSE)</f>
        <v>0.66263959139045292</v>
      </c>
      <c r="F63" s="121">
        <f>VLOOKUP(B63,'Master sheet'!$B$3:$Z$634,17,FALSE)</f>
        <v>0.74808825107719379</v>
      </c>
      <c r="G63" s="120">
        <f>VLOOKUP(B63,'Master sheet'!$B$3:$Z$634,21,FALSE)</f>
        <v>0.19137466307277629</v>
      </c>
      <c r="H63" s="121">
        <f>VLOOKUP(B63,'Master sheet'!$B$3:$Z$634,22,FALSE)</f>
        <v>0.78266618252610709</v>
      </c>
      <c r="I63" s="120">
        <f>VLOOKUP(B63,'Master sheet'!$B$3:$Z$634,24,FALSE)</f>
        <v>9.7883167107672975E-3</v>
      </c>
      <c r="J63" s="121">
        <f>-VLOOKUP(B63,'Master sheet'!$B$3:$Z$634,25,FALSE)</f>
        <v>1.5289708660964296</v>
      </c>
      <c r="K63" s="185" t="str">
        <f>VLOOKUP(B63,RUC_PCON_2011_EN_LU!$A$2:$N$534,14)</f>
        <v>Urban with Significant Rural</v>
      </c>
      <c r="L63" s="185" t="str">
        <f>VLOOKUP(B63,'City and Town classifications'!$A$3:$G$634,4,FALSE)</f>
        <v>Village or smaller</v>
      </c>
      <c r="M63" s="188" t="str">
        <f>VLOOKUP(A63,'BRES data'!$A$11:$AB$643,28,FALSE)</f>
        <v>Very high</v>
      </c>
      <c r="N63" s="188" t="str">
        <f>IF(ISNUMBER(MATCH(A63,'Red Wall MP List'!$A$3:$A$52,0)),"Yes","No")</f>
        <v>No</v>
      </c>
      <c r="O63" s="149">
        <f>VLOOKUP(B63,'Master sheet'!$B$3:$K$634,4,FALSE)</f>
        <v>34500</v>
      </c>
      <c r="P63" s="121">
        <f t="shared" si="0"/>
        <v>0.57694136073919777</v>
      </c>
      <c r="Q63" s="121">
        <f t="shared" si="15"/>
        <v>1.8443758826925785</v>
      </c>
      <c r="R63" s="186">
        <f t="shared" si="13"/>
        <v>145.84149831693793</v>
      </c>
      <c r="S63" s="149">
        <f>R63*VLOOKUP(B63,'Master sheet'!$B$3:$K$634,4,FALSE)</f>
        <v>5031531.6919343583</v>
      </c>
      <c r="T63" s="121"/>
      <c r="U63" s="121"/>
      <c r="V63" s="121"/>
      <c r="W63" s="121"/>
      <c r="X63" s="121"/>
      <c r="Y63" s="121"/>
      <c r="Z63" s="121"/>
      <c r="AA63" s="121"/>
      <c r="AB63" s="121"/>
      <c r="AC63" s="121"/>
      <c r="AD63" s="121"/>
      <c r="AE63" s="145">
        <f t="shared" si="8"/>
        <v>0.62405032475481093</v>
      </c>
      <c r="AF63" s="121">
        <f t="shared" si="9"/>
        <v>1.8333034125153547</v>
      </c>
      <c r="AG63" s="186">
        <f t="shared" si="10"/>
        <v>151.60626266503962</v>
      </c>
    </row>
    <row r="64" spans="1:33">
      <c r="A64" s="119" t="str">
        <f>'Master sheet'!A109</f>
        <v>Batley and Spen</v>
      </c>
      <c r="B64" s="142" t="str">
        <f>VLOOKUP('Master sheet'!A109,Westminster_Parliamentary_Const!$A$2:$C$651,2,FALSE)</f>
        <v>E14000548</v>
      </c>
      <c r="C64" s="120">
        <f>VLOOKUP(B64,'Master sheet'!$B$3:$Z$634,9,FALSE)</f>
        <v>9.1694788614729308E-2</v>
      </c>
      <c r="D64" s="121">
        <f>VLOOKUP(B64,'Master sheet'!$B$3:$Z$634,10,FALSE)</f>
        <v>-0.18372017977076419</v>
      </c>
      <c r="E64" s="120">
        <f>VLOOKUP(B64,'Master sheet'!$B$3:$Z$634,16,FALSE)</f>
        <v>0.60653040929313606</v>
      </c>
      <c r="F64" s="121">
        <f>VLOOKUP(B64,'Master sheet'!$B$3:$Z$634,17,FALSE)</f>
        <v>0.5615915470057683</v>
      </c>
      <c r="G64" s="120">
        <f>VLOOKUP(B64,'Master sheet'!$B$3:$Z$634,21,FALSE)</f>
        <v>0.19099099099099098</v>
      </c>
      <c r="H64" s="121">
        <f>VLOOKUP(B64,'Master sheet'!$B$3:$Z$634,22,FALSE)</f>
        <v>0.77168657705805566</v>
      </c>
      <c r="I64" s="120">
        <f>VLOOKUP(B64,'Master sheet'!$B$3:$Z$634,24,FALSE)</f>
        <v>1.2752033958259634E-2</v>
      </c>
      <c r="J64" s="121">
        <f>-VLOOKUP(B64,'Master sheet'!$B$3:$Z$634,25,FALSE)</f>
        <v>1.2168815703150624</v>
      </c>
      <c r="K64" s="185" t="str">
        <f>VLOOKUP(B64,RUC_PCON_2011_EN_LU!$A$2:$N$534,14)</f>
        <v>Predominantly Urban</v>
      </c>
      <c r="L64" s="185" t="str">
        <f>VLOOKUP(B64,'City and Town classifications'!$A$3:$G$634,4,FALSE)</f>
        <v>Large Town</v>
      </c>
      <c r="M64" s="188" t="str">
        <f>VLOOKUP(A64,'BRES data'!$A$11:$AB$643,28,FALSE)</f>
        <v>Low</v>
      </c>
      <c r="N64" s="188" t="str">
        <f>IF(ISNUMBER(MATCH(A64,'Red Wall MP List'!$A$3:$A$52,0)),"Yes","No")</f>
        <v>No</v>
      </c>
      <c r="O64" s="149">
        <f>VLOOKUP(B64,'Master sheet'!$B$3:$K$634,4,FALSE)</f>
        <v>68400</v>
      </c>
      <c r="P64" s="121">
        <f t="shared" si="0"/>
        <v>0.56660015085873672</v>
      </c>
      <c r="Q64" s="121">
        <f t="shared" si="15"/>
        <v>1.8340346728121175</v>
      </c>
      <c r="R64" s="186">
        <f t="shared" si="13"/>
        <v>145.02378130083028</v>
      </c>
      <c r="S64" s="149">
        <f>R64*VLOOKUP(B64,'Master sheet'!$B$3:$K$634,4,FALSE)</f>
        <v>9919626.6409767903</v>
      </c>
      <c r="T64" s="121"/>
      <c r="U64" s="121"/>
      <c r="V64" s="121"/>
      <c r="W64" s="121"/>
      <c r="X64" s="121"/>
      <c r="Y64" s="121"/>
      <c r="Z64" s="121"/>
      <c r="AA64" s="121"/>
      <c r="AB64" s="121"/>
      <c r="AC64" s="121"/>
      <c r="AD64" s="121"/>
      <c r="AE64" s="145">
        <f t="shared" si="8"/>
        <v>0.59160987865203052</v>
      </c>
      <c r="AF64" s="121">
        <f t="shared" si="9"/>
        <v>1.8008629664125744</v>
      </c>
      <c r="AG64" s="186">
        <f t="shared" si="10"/>
        <v>148.92357808634173</v>
      </c>
    </row>
    <row r="65" spans="1:33" ht="29">
      <c r="A65" s="119" t="str">
        <f>'Master sheet'!A585</f>
        <v>Central Ayrshire</v>
      </c>
      <c r="B65" s="142" t="str">
        <f>VLOOKUP('Master sheet'!A585,Westminster_Parliamentary_Const!$A$2:$C$651,2,FALSE)</f>
        <v>S14000010</v>
      </c>
      <c r="C65" s="120">
        <f>VLOOKUP(B65,'Master sheet'!$B$3:$Z$634,9,FALSE)</f>
        <v>0.12572355792780826</v>
      </c>
      <c r="D65" s="121">
        <f>VLOOKUP(B65,'Master sheet'!$B$3:$Z$634,10,FALSE)</f>
        <v>1.1024868799144785</v>
      </c>
      <c r="E65" s="120">
        <f>VLOOKUP(B65,'Master sheet'!$B$3:$Z$634,16,FALSE)</f>
        <v>0.24544935931844344</v>
      </c>
      <c r="F65" s="121">
        <f>VLOOKUP(B65,'Master sheet'!$B$3:$Z$634,17,FALSE)</f>
        <v>-0.63857611193699304</v>
      </c>
      <c r="G65" s="120">
        <f>VLOOKUP(B65,'Master sheet'!$B$3:$Z$634,21,FALSE)</f>
        <v>0.14258555133079848</v>
      </c>
      <c r="H65" s="121">
        <f>VLOOKUP(B65,'Master sheet'!$B$3:$Z$634,22,FALSE)</f>
        <v>-0.61353964921161031</v>
      </c>
      <c r="I65" s="120">
        <f>VLOOKUP(B65,'Master sheet'!$B$3:$Z$634,24,FALSE)</f>
        <v>1.2724177071509635E-2</v>
      </c>
      <c r="J65" s="121">
        <f>-VLOOKUP(B65,'Master sheet'!$B$3:$Z$634,25,FALSE)</f>
        <v>1.2198149932574245</v>
      </c>
      <c r="K65" s="185" t="str">
        <f>VLOOKUP(B65,RUC_PCON_2011_EN_LU!$A$2:$N$534,14)</f>
        <v>Urban with Significant Rural</v>
      </c>
      <c r="L65" s="185" t="str">
        <f>VLOOKUP(B65,'City and Town classifications'!$A$3:$G$634,4,FALSE)</f>
        <v>Medium Town</v>
      </c>
      <c r="M65" s="188" t="str">
        <f>VLOOKUP(A65,'BRES data'!$A$11:$AB$643,28,FALSE)</f>
        <v>Mid</v>
      </c>
      <c r="N65" s="188" t="str">
        <f>IF(ISNUMBER(MATCH(A65,'Red Wall MP List'!$A$3:$A$52,0)),"Yes","No")</f>
        <v>No</v>
      </c>
      <c r="O65" s="149">
        <f>VLOOKUP(B65,'Master sheet'!$B$3:$K$634,4,FALSE)</f>
        <v>52100</v>
      </c>
      <c r="P65" s="121">
        <f t="shared" si="0"/>
        <v>0.5654146641992005</v>
      </c>
      <c r="Q65" s="121">
        <f t="shared" si="15"/>
        <v>1.8328491861525813</v>
      </c>
      <c r="R65" s="186">
        <f t="shared" si="13"/>
        <v>144.93004056593782</v>
      </c>
      <c r="S65" s="149">
        <f>R65*VLOOKUP(B65,'Master sheet'!$B$3:$K$634,4,FALSE)</f>
        <v>7550855.1134853605</v>
      </c>
      <c r="T65" s="121"/>
      <c r="U65" s="121"/>
      <c r="V65" s="121"/>
      <c r="W65" s="121"/>
      <c r="X65" s="121"/>
      <c r="Y65" s="121"/>
      <c r="Z65" s="121"/>
      <c r="AA65" s="121"/>
      <c r="AB65" s="121"/>
      <c r="AC65" s="121"/>
      <c r="AD65" s="121"/>
      <c r="AE65" s="145">
        <f t="shared" si="8"/>
        <v>0.2675465280058249</v>
      </c>
      <c r="AF65" s="121">
        <f t="shared" si="9"/>
        <v>1.4767996157663688</v>
      </c>
      <c r="AG65" s="186">
        <f t="shared" si="10"/>
        <v>122.12494065252307</v>
      </c>
    </row>
    <row r="66" spans="1:33">
      <c r="A66" s="119" t="str">
        <f>'Master sheet'!A503</f>
        <v>North Cornwall</v>
      </c>
      <c r="B66" s="142" t="str">
        <f>VLOOKUP('Master sheet'!A503,Westminster_Parliamentary_Const!$A$2:$C$651,2,FALSE)</f>
        <v>E14000837</v>
      </c>
      <c r="C66" s="120">
        <f>VLOOKUP(B66,'Master sheet'!$B$3:$Z$634,9,FALSE)</f>
        <v>0.12438792973501446</v>
      </c>
      <c r="D66" s="121">
        <f>VLOOKUP(B66,'Master sheet'!$B$3:$Z$634,10,FALSE)</f>
        <v>1.0520032907232069</v>
      </c>
      <c r="E66" s="120">
        <f>VLOOKUP(B66,'Master sheet'!$B$3:$Z$634,16,FALSE)</f>
        <v>-1.0794022681713944E-2</v>
      </c>
      <c r="F66" s="121">
        <f>VLOOKUP(B66,'Master sheet'!$B$3:$Z$634,17,FALSE)</f>
        <v>-1.4902824529821934</v>
      </c>
      <c r="G66" s="120">
        <f>VLOOKUP(B66,'Master sheet'!$B$3:$Z$634,21,FALSE)</f>
        <v>0.23809523809523808</v>
      </c>
      <c r="H66" s="121">
        <f>VLOOKUP(B66,'Master sheet'!$B$3:$Z$634,22,FALSE)</f>
        <v>2.1196763673697867</v>
      </c>
      <c r="I66" s="120">
        <f>VLOOKUP(B66,'Master sheet'!$B$3:$Z$634,24,FALSE)</f>
        <v>2.1396103896103913E-2</v>
      </c>
      <c r="J66" s="121">
        <f>-VLOOKUP(B66,'Master sheet'!$B$3:$Z$634,25,FALSE)</f>
        <v>0.30663221981804478</v>
      </c>
      <c r="K66" s="185" t="str">
        <f>VLOOKUP(B66,RUC_PCON_2011_EN_LU!$A$2:$N$534,14)</f>
        <v>Predominantly Rural</v>
      </c>
      <c r="L66" s="185" t="str">
        <f>VLOOKUP(B66,'City and Town classifications'!$A$3:$G$634,4,FALSE)</f>
        <v>Village or smaller</v>
      </c>
      <c r="M66" s="188" t="str">
        <f>VLOOKUP(A66,'BRES data'!$A$11:$AB$643,28,FALSE)</f>
        <v>Very high</v>
      </c>
      <c r="N66" s="188" t="str">
        <f>IF(ISNUMBER(MATCH(A66,'Red Wall MP List'!$A$3:$A$52,0)),"Yes","No")</f>
        <v>No</v>
      </c>
      <c r="O66" s="149">
        <f>VLOOKUP(B66,'Master sheet'!$B$3:$K$634,4,FALSE)</f>
        <v>53100</v>
      </c>
      <c r="P66" s="121">
        <f t="shared" si="0"/>
        <v>0.55777748924501613</v>
      </c>
      <c r="Q66" s="121">
        <f t="shared" si="15"/>
        <v>1.8252120111983969</v>
      </c>
      <c r="R66" s="186">
        <f t="shared" si="13"/>
        <v>144.32614141030541</v>
      </c>
      <c r="S66" s="149">
        <f>R66*VLOOKUP(B66,'Master sheet'!$B$3:$K$634,4,FALSE)</f>
        <v>7663718.108887217</v>
      </c>
      <c r="T66" s="121"/>
      <c r="U66" s="121"/>
      <c r="V66" s="121"/>
      <c r="W66" s="121"/>
      <c r="X66" s="121"/>
      <c r="Y66" s="121"/>
      <c r="Z66" s="121"/>
      <c r="AA66" s="121"/>
      <c r="AB66" s="121"/>
      <c r="AC66" s="121"/>
      <c r="AD66" s="121"/>
      <c r="AE66" s="145">
        <f t="shared" si="8"/>
        <v>0.49700735623221126</v>
      </c>
      <c r="AF66" s="121">
        <f t="shared" si="9"/>
        <v>1.7062604439927551</v>
      </c>
      <c r="AG66" s="186">
        <f t="shared" si="10"/>
        <v>141.10035866458969</v>
      </c>
    </row>
    <row r="67" spans="1:33" ht="29">
      <c r="A67" s="119" t="str">
        <f>'Master sheet'!A61</f>
        <v>Heywood and Middleton</v>
      </c>
      <c r="B67" s="142" t="str">
        <f>VLOOKUP('Master sheet'!A61,Westminster_Parliamentary_Const!$A$2:$C$651,2,FALSE)</f>
        <v>E14000747</v>
      </c>
      <c r="C67" s="120">
        <f>VLOOKUP(B67,'Master sheet'!$B$3:$Z$634,9,FALSE)</f>
        <v>0.115374265118113</v>
      </c>
      <c r="D67" s="121">
        <f>VLOOKUP(B67,'Master sheet'!$B$3:$Z$634,10,FALSE)</f>
        <v>0.71130807023993747</v>
      </c>
      <c r="E67" s="120">
        <f>VLOOKUP(B67,'Master sheet'!$B$3:$Z$634,16,FALSE)</f>
        <v>0.50192960626983019</v>
      </c>
      <c r="F67" s="121">
        <f>VLOOKUP(B67,'Master sheet'!$B$3:$Z$634,17,FALSE)</f>
        <v>0.21391752507409215</v>
      </c>
      <c r="G67" s="120">
        <f>VLOOKUP(B67,'Master sheet'!$B$3:$Z$634,21,FALSE)</f>
        <v>0.16828478964401294</v>
      </c>
      <c r="H67" s="121">
        <f>VLOOKUP(B67,'Master sheet'!$B$3:$Z$634,22,FALSE)</f>
        <v>0.12189957325030001</v>
      </c>
      <c r="I67" s="120">
        <f>VLOOKUP(B67,'Master sheet'!$B$3:$Z$634,24,FALSE)</f>
        <v>1.68357867657567E-2</v>
      </c>
      <c r="J67" s="121">
        <f>-VLOOKUP(B67,'Master sheet'!$B$3:$Z$634,25,FALSE)</f>
        <v>0.78684880017974734</v>
      </c>
      <c r="K67" s="185" t="str">
        <f>VLOOKUP(B67,RUC_PCON_2011_EN_LU!$A$2:$N$534,14)</f>
        <v>Predominantly Urban</v>
      </c>
      <c r="L67" s="185" t="str">
        <f>VLOOKUP(B67,'City and Town classifications'!$A$3:$G$634,4,FALSE)</f>
        <v>Medium Town in Conurbation</v>
      </c>
      <c r="M67" s="188" t="str">
        <f>VLOOKUP(A67,'BRES data'!$A$11:$AB$643,28,FALSE)</f>
        <v>Low</v>
      </c>
      <c r="N67" s="188" t="str">
        <f>IF(ISNUMBER(MATCH(A67,'Red Wall MP List'!$A$3:$A$52,0)),"Yes","No")</f>
        <v>Yes</v>
      </c>
      <c r="O67" s="149">
        <f>VLOOKUP(B67,'Master sheet'!$B$3:$K$634,4,FALSE)</f>
        <v>64400</v>
      </c>
      <c r="P67" s="121">
        <f t="shared" ref="P67:P130" si="16">AVERAGE(D67,AVERAGE(F67,H67),J67)</f>
        <v>0.55535513986062701</v>
      </c>
      <c r="Q67" s="121">
        <f t="shared" si="15"/>
        <v>1.8227896618140078</v>
      </c>
      <c r="R67" s="186">
        <f t="shared" si="13"/>
        <v>144.13459744847984</v>
      </c>
      <c r="S67" s="149">
        <f>R67*VLOOKUP(B67,'Master sheet'!$B$3:$K$634,4,FALSE)</f>
        <v>9282268.0756821018</v>
      </c>
      <c r="T67" s="121"/>
      <c r="U67" s="121"/>
      <c r="V67" s="121"/>
      <c r="W67" s="121"/>
      <c r="X67" s="121"/>
      <c r="Y67" s="121"/>
      <c r="Z67" s="121"/>
      <c r="AA67" s="121"/>
      <c r="AB67" s="121"/>
      <c r="AC67" s="121"/>
      <c r="AD67" s="121"/>
      <c r="AE67" s="145">
        <f t="shared" ref="AE67:AE130" si="17">AVERAGE(D67,F67,H67,J67)</f>
        <v>0.45849349218601926</v>
      </c>
      <c r="AF67" s="121">
        <f t="shared" ref="AF67:AF130" si="18">AE67-MIN($AE$3:$AE$634)</f>
        <v>1.6677465799465632</v>
      </c>
      <c r="AG67" s="186">
        <f t="shared" ref="AG67:AG130" si="19">100*(AF67/AVERAGE($AF$3:$AF$634))</f>
        <v>137.91542869120281</v>
      </c>
    </row>
    <row r="68" spans="1:33" ht="29">
      <c r="A68" s="119" t="str">
        <f>'Master sheet'!A35</f>
        <v>Birkenhead</v>
      </c>
      <c r="B68" s="142" t="str">
        <f>VLOOKUP('Master sheet'!A35,Westminster_Parliamentary_Const!$A$2:$C$651,2,FALSE)</f>
        <v>E14000559</v>
      </c>
      <c r="C68" s="120">
        <f>VLOOKUP(B68,'Master sheet'!$B$3:$Z$634,9,FALSE)</f>
        <v>0.12812829693679012</v>
      </c>
      <c r="D68" s="121">
        <f>VLOOKUP(B68,'Master sheet'!$B$3:$Z$634,10,FALSE)</f>
        <v>1.1933803313230833</v>
      </c>
      <c r="E68" s="120">
        <f>VLOOKUP(B68,'Master sheet'!$B$3:$Z$634,16,FALSE)</f>
        <v>0.75066063407507111</v>
      </c>
      <c r="F68" s="121">
        <f>VLOOKUP(B68,'Master sheet'!$B$3:$Z$634,17,FALSE)</f>
        <v>1.0406541687400099</v>
      </c>
      <c r="G68" s="120">
        <f>VLOOKUP(B68,'Master sheet'!$B$3:$Z$634,21,FALSE)</f>
        <v>0.1623931623931624</v>
      </c>
      <c r="H68" s="121">
        <f>VLOOKUP(B68,'Master sheet'!$B$3:$Z$634,22,FALSE)</f>
        <v>-4.6702068229982546E-2</v>
      </c>
      <c r="I68" s="120">
        <f>VLOOKUP(B68,'Master sheet'!$B$3:$Z$634,24,FALSE)</f>
        <v>2.4634078983706065E-2</v>
      </c>
      <c r="J68" s="121">
        <f>-VLOOKUP(B68,'Master sheet'!$B$3:$Z$634,25,FALSE)</f>
        <v>-3.4337339846394671E-2</v>
      </c>
      <c r="K68" s="185" t="str">
        <f>VLOOKUP(B68,RUC_PCON_2011_EN_LU!$A$2:$N$534,14)</f>
        <v>Predominantly Urban</v>
      </c>
      <c r="L68" s="185" t="str">
        <f>VLOOKUP(B68,'City and Town classifications'!$A$3:$G$634,4,FALSE)</f>
        <v>Large Town in Conurbation</v>
      </c>
      <c r="M68" s="188" t="str">
        <f>VLOOKUP(A68,'BRES data'!$A$11:$AB$643,28,FALSE)</f>
        <v>Low</v>
      </c>
      <c r="N68" s="188" t="str">
        <f>IF(ISNUMBER(MATCH(A68,'Red Wall MP List'!$A$3:$A$52,0)),"Yes","No")</f>
        <v>No</v>
      </c>
      <c r="O68" s="149">
        <f>VLOOKUP(B68,'Master sheet'!$B$3:$K$634,4,FALSE)</f>
        <v>45600</v>
      </c>
      <c r="P68" s="121">
        <f t="shared" si="16"/>
        <v>0.55200634724390085</v>
      </c>
      <c r="Q68" s="121">
        <f t="shared" si="15"/>
        <v>1.8194408691972814</v>
      </c>
      <c r="R68" s="186">
        <f t="shared" si="13"/>
        <v>143.86979625618542</v>
      </c>
      <c r="S68" s="149">
        <f>R68*VLOOKUP(B68,'Master sheet'!$B$3:$K$634,4,FALSE)</f>
        <v>6560462.7092820555</v>
      </c>
      <c r="T68" s="121"/>
      <c r="U68" s="121"/>
      <c r="V68" s="121"/>
      <c r="W68" s="121"/>
      <c r="X68" s="121"/>
      <c r="Y68" s="121"/>
      <c r="Z68" s="121"/>
      <c r="AA68" s="121"/>
      <c r="AB68" s="121"/>
      <c r="AC68" s="121"/>
      <c r="AD68" s="121"/>
      <c r="AE68" s="145">
        <f t="shared" si="17"/>
        <v>0.53824877299667906</v>
      </c>
      <c r="AF68" s="121">
        <f t="shared" si="18"/>
        <v>1.747501860757223</v>
      </c>
      <c r="AG68" s="186">
        <f t="shared" si="19"/>
        <v>144.51084545034968</v>
      </c>
    </row>
    <row r="69" spans="1:33">
      <c r="A69" s="119" t="str">
        <f>'Master sheet'!A361</f>
        <v>Harrow East</v>
      </c>
      <c r="B69" s="142" t="str">
        <f>VLOOKUP('Master sheet'!A361,Westminster_Parliamentary_Const!$A$2:$C$651,2,FALSE)</f>
        <v>E14000731</v>
      </c>
      <c r="C69" s="120">
        <f>VLOOKUP(B69,'Master sheet'!$B$3:$Z$634,9,FALSE)</f>
        <v>7.3462209520221242E-2</v>
      </c>
      <c r="D69" s="121">
        <f>VLOOKUP(B69,'Master sheet'!$B$3:$Z$634,10,FALSE)</f>
        <v>-0.87286858040400439</v>
      </c>
      <c r="E69" s="120">
        <f>VLOOKUP(B69,'Master sheet'!$B$3:$Z$634,16,FALSE)</f>
        <v>1.0209287233799618</v>
      </c>
      <c r="F69" s="121">
        <f>VLOOKUP(B69,'Master sheet'!$B$3:$Z$634,17,FALSE)</f>
        <v>1.9389760830324325</v>
      </c>
      <c r="G69" s="120">
        <f>VLOOKUP(B69,'Master sheet'!$B$3:$Z$634,21,FALSE)</f>
        <v>0.3277693474962064</v>
      </c>
      <c r="H69" s="121">
        <f>VLOOKUP(B69,'Master sheet'!$B$3:$Z$634,22,FALSE)</f>
        <v>4.6858947310829722</v>
      </c>
      <c r="I69" s="120">
        <f>VLOOKUP(B69,'Master sheet'!$B$3:$Z$634,24,FALSE)</f>
        <v>3.1951129211403195E-2</v>
      </c>
      <c r="J69" s="121">
        <f>-VLOOKUP(B69,'Master sheet'!$B$3:$Z$634,25,FALSE)</f>
        <v>-0.80484709569137947</v>
      </c>
      <c r="K69" s="185" t="str">
        <f>VLOOKUP(B69,RUC_PCON_2011_EN_LU!$A$2:$N$534,14)</f>
        <v>Predominantly Urban</v>
      </c>
      <c r="L69" s="185" t="str">
        <f>VLOOKUP(B69,'City and Town classifications'!$A$3:$G$634,4,FALSE)</f>
        <v>Core City (London)</v>
      </c>
      <c r="M69" s="188" t="str">
        <f>VLOOKUP(A69,'BRES data'!$A$11:$AB$643,28,FALSE)</f>
        <v>Low</v>
      </c>
      <c r="N69" s="188" t="str">
        <f>IF(ISNUMBER(MATCH(A69,'Red Wall MP List'!$A$3:$A$52,0)),"Yes","No")</f>
        <v>No</v>
      </c>
      <c r="O69" s="149">
        <f>VLOOKUP(B69,'Master sheet'!$B$3:$K$634,4,FALSE)</f>
        <v>71400</v>
      </c>
      <c r="P69" s="121">
        <f t="shared" si="16"/>
        <v>0.54490657698743961</v>
      </c>
      <c r="Q69" s="121">
        <f t="shared" si="15"/>
        <v>1.8123410989408204</v>
      </c>
      <c r="R69" s="186">
        <f t="shared" si="13"/>
        <v>143.30839164141858</v>
      </c>
      <c r="S69" s="149">
        <f>R69*VLOOKUP(B69,'Master sheet'!$B$3:$K$634,4,FALSE)</f>
        <v>10232219.163197286</v>
      </c>
      <c r="T69" s="121"/>
      <c r="U69" s="121"/>
      <c r="V69" s="121"/>
      <c r="W69" s="121"/>
      <c r="X69" s="121"/>
      <c r="Y69" s="121"/>
      <c r="Z69" s="121"/>
      <c r="AA69" s="121"/>
      <c r="AB69" s="121"/>
      <c r="AC69" s="121"/>
      <c r="AD69" s="121"/>
      <c r="AE69" s="145">
        <f t="shared" si="17"/>
        <v>1.2367887845050052</v>
      </c>
      <c r="AF69" s="121">
        <f t="shared" si="18"/>
        <v>2.4460418722655488</v>
      </c>
      <c r="AG69" s="186">
        <f t="shared" si="19"/>
        <v>202.27708302117736</v>
      </c>
    </row>
    <row r="70" spans="1:33">
      <c r="A70" s="119" t="str">
        <f>'Master sheet'!A144</f>
        <v>Rother Valley</v>
      </c>
      <c r="B70" s="142" t="str">
        <f>VLOOKUP('Master sheet'!A144,Westminster_Parliamentary_Const!$A$2:$C$651,2,FALSE)</f>
        <v>E14000903</v>
      </c>
      <c r="C70" s="120">
        <f>VLOOKUP(B70,'Master sheet'!$B$3:$Z$634,9,FALSE)</f>
        <v>0.11724913702397874</v>
      </c>
      <c r="D70" s="121">
        <f>VLOOKUP(B70,'Master sheet'!$B$3:$Z$634,10,FALSE)</f>
        <v>0.78217379738814785</v>
      </c>
      <c r="E70" s="120">
        <f>VLOOKUP(B70,'Master sheet'!$B$3:$Z$634,16,FALSE)</f>
        <v>0.38094999089640419</v>
      </c>
      <c r="F70" s="121">
        <f>VLOOKUP(B70,'Master sheet'!$B$3:$Z$634,17,FALSE)</f>
        <v>-0.18819668660413588</v>
      </c>
      <c r="G70" s="120">
        <f>VLOOKUP(B70,'Master sheet'!$B$3:$Z$634,21,FALSE)</f>
        <v>0.14241486068111456</v>
      </c>
      <c r="H70" s="121">
        <f>VLOOKUP(B70,'Master sheet'!$B$3:$Z$634,22,FALSE)</f>
        <v>-0.61842433089575621</v>
      </c>
      <c r="I70" s="120">
        <f>VLOOKUP(B70,'Master sheet'!$B$3:$Z$634,24,FALSE)</f>
        <v>1.2583431488025099E-2</v>
      </c>
      <c r="J70" s="121">
        <f>-VLOOKUP(B70,'Master sheet'!$B$3:$Z$634,25,FALSE)</f>
        <v>1.2346359719021291</v>
      </c>
      <c r="K70" s="185" t="str">
        <f>VLOOKUP(B70,RUC_PCON_2011_EN_LU!$A$2:$N$534,14)</f>
        <v>Predominantly Urban</v>
      </c>
      <c r="L70" s="185" t="str">
        <f>VLOOKUP(B70,'City and Town classifications'!$A$3:$G$634,4,FALSE)</f>
        <v>Small Town</v>
      </c>
      <c r="M70" s="188" t="str">
        <f>VLOOKUP(A70,'BRES data'!$A$11:$AB$643,28,FALSE)</f>
        <v>Mid</v>
      </c>
      <c r="N70" s="188" t="str">
        <f>IF(ISNUMBER(MATCH(A70,'Red Wall MP List'!$A$3:$A$52,0)),"Yes","No")</f>
        <v>Yes</v>
      </c>
      <c r="O70" s="149">
        <f>VLOOKUP(B70,'Master sheet'!$B$3:$K$634,4,FALSE)</f>
        <v>54500</v>
      </c>
      <c r="P70" s="121">
        <f t="shared" si="16"/>
        <v>0.537833086846777</v>
      </c>
      <c r="Q70" s="121">
        <f t="shared" si="15"/>
        <v>1.8052676088001576</v>
      </c>
      <c r="R70" s="186">
        <f t="shared" si="13"/>
        <v>142.7490650908359</v>
      </c>
      <c r="S70" s="149">
        <f>R70*VLOOKUP(B70,'Master sheet'!$B$3:$K$634,4,FALSE)</f>
        <v>7779824.0474505564</v>
      </c>
      <c r="T70" s="121"/>
      <c r="U70" s="121"/>
      <c r="V70" s="121"/>
      <c r="W70" s="121"/>
      <c r="X70" s="121"/>
      <c r="Y70" s="121"/>
      <c r="Z70" s="121"/>
      <c r="AA70" s="121"/>
      <c r="AB70" s="121"/>
      <c r="AC70" s="121"/>
      <c r="AD70" s="121"/>
      <c r="AE70" s="145">
        <f t="shared" si="17"/>
        <v>0.30254718794759622</v>
      </c>
      <c r="AF70" s="121">
        <f t="shared" si="18"/>
        <v>1.5118002757081401</v>
      </c>
      <c r="AG70" s="186">
        <f t="shared" si="19"/>
        <v>125.01934384206466</v>
      </c>
    </row>
    <row r="71" spans="1:33">
      <c r="A71" s="119" t="str">
        <f>'Master sheet'!A493</f>
        <v>Christchurch</v>
      </c>
      <c r="B71" s="142" t="str">
        <f>VLOOKUP('Master sheet'!A493,Westminster_Parliamentary_Const!$A$2:$C$651,2,FALSE)</f>
        <v>E14000638</v>
      </c>
      <c r="C71" s="120">
        <f>VLOOKUP(B71,'Master sheet'!$B$3:$Z$634,9,FALSE)</f>
        <v>5.9236793831894022E-2</v>
      </c>
      <c r="D71" s="121">
        <f>VLOOKUP(B71,'Master sheet'!$B$3:$Z$634,10,FALSE)</f>
        <v>-1.4105556744315657</v>
      </c>
      <c r="E71" s="120">
        <f>VLOOKUP(B71,'Master sheet'!$B$3:$Z$634,16,FALSE)</f>
        <v>1.7020743028017862</v>
      </c>
      <c r="F71" s="121">
        <f>VLOOKUP(B71,'Master sheet'!$B$3:$Z$634,17,FALSE)</f>
        <v>4.2029799556012026</v>
      </c>
      <c r="G71" s="120">
        <f>VLOOKUP(B71,'Master sheet'!$B$3:$Z$634,21,FALSE)</f>
        <v>0.18979591836734694</v>
      </c>
      <c r="H71" s="121">
        <f>VLOOKUP(B71,'Master sheet'!$B$3:$Z$634,22,FALSE)</f>
        <v>0.73748699221408143</v>
      </c>
      <c r="I71" s="120">
        <f>VLOOKUP(B71,'Master sheet'!$B$3:$Z$634,24,FALSE)</f>
        <v>1.9077133105801947E-2</v>
      </c>
      <c r="J71" s="121">
        <f>-VLOOKUP(B71,'Master sheet'!$B$3:$Z$634,25,FALSE)</f>
        <v>0.55082756655541021</v>
      </c>
      <c r="K71" s="185" t="str">
        <f>VLOOKUP(B71,RUC_PCON_2011_EN_LU!$A$2:$N$534,14)</f>
        <v>Predominantly Urban</v>
      </c>
      <c r="L71" s="185" t="str">
        <f>VLOOKUP(B71,'City and Town classifications'!$A$3:$G$634,4,FALSE)</f>
        <v>Medium Town</v>
      </c>
      <c r="M71" s="188" t="str">
        <f>VLOOKUP(A71,'BRES data'!$A$11:$AB$643,28,FALSE)</f>
        <v>Mid</v>
      </c>
      <c r="N71" s="188" t="str">
        <f>IF(ISNUMBER(MATCH(A71,'Red Wall MP List'!$A$3:$A$52,0)),"Yes","No")</f>
        <v>No</v>
      </c>
      <c r="O71" s="149">
        <f>VLOOKUP(B71,'Master sheet'!$B$3:$K$634,4,FALSE)</f>
        <v>47400</v>
      </c>
      <c r="P71" s="121">
        <f t="shared" si="16"/>
        <v>0.53683512201049544</v>
      </c>
      <c r="Q71" s="121">
        <f t="shared" si="15"/>
        <v>1.8042696439638761</v>
      </c>
      <c r="R71" s="186">
        <f t="shared" si="13"/>
        <v>142.67015238743485</v>
      </c>
      <c r="S71" s="149">
        <f>R71*VLOOKUP(B71,'Master sheet'!$B$3:$K$634,4,FALSE)</f>
        <v>6762565.2231644122</v>
      </c>
      <c r="T71" s="121"/>
      <c r="U71" s="121"/>
      <c r="V71" s="121"/>
      <c r="W71" s="121"/>
      <c r="X71" s="121"/>
      <c r="Y71" s="121"/>
      <c r="Z71" s="121"/>
      <c r="AA71" s="121"/>
      <c r="AB71" s="121"/>
      <c r="AC71" s="121"/>
      <c r="AD71" s="121"/>
      <c r="AE71" s="145">
        <f t="shared" si="17"/>
        <v>1.0201847099847823</v>
      </c>
      <c r="AF71" s="121">
        <f t="shared" si="18"/>
        <v>2.2294377977453261</v>
      </c>
      <c r="AG71" s="186">
        <f t="shared" si="19"/>
        <v>184.364862931555</v>
      </c>
    </row>
    <row r="72" spans="1:33">
      <c r="A72" s="119" t="str">
        <f>'Master sheet'!A304</f>
        <v>Rochford and Southend East</v>
      </c>
      <c r="B72" s="142" t="str">
        <f>VLOOKUP('Master sheet'!A304,Westminster_Parliamentary_Const!$A$2:$C$651,2,FALSE)</f>
        <v>E14000899</v>
      </c>
      <c r="C72" s="120">
        <f>VLOOKUP(B72,'Master sheet'!$B$3:$Z$634,9,FALSE)</f>
        <v>0.11746359160641179</v>
      </c>
      <c r="D72" s="121">
        <f>VLOOKUP(B72,'Master sheet'!$B$3:$Z$634,10,FALSE)</f>
        <v>0.79027967378260278</v>
      </c>
      <c r="E72" s="120">
        <f>VLOOKUP(B72,'Master sheet'!$B$3:$Z$634,16,FALSE)</f>
        <v>0.54065805102784714</v>
      </c>
      <c r="F72" s="121">
        <f>VLOOKUP(B72,'Master sheet'!$B$3:$Z$634,17,FALSE)</f>
        <v>0.34264382318079423</v>
      </c>
      <c r="G72" s="120">
        <f>VLOOKUP(B72,'Master sheet'!$B$3:$Z$634,21,FALSE)</f>
        <v>0.18874172185430463</v>
      </c>
      <c r="H72" s="121">
        <f>VLOOKUP(B72,'Master sheet'!$B$3:$Z$634,22,FALSE)</f>
        <v>0.70731888160999257</v>
      </c>
      <c r="I72" s="120">
        <f>VLOOKUP(B72,'Master sheet'!$B$3:$Z$634,24,FALSE)</f>
        <v>2.1535866876545962E-2</v>
      </c>
      <c r="J72" s="121">
        <f>-VLOOKUP(B72,'Master sheet'!$B$3:$Z$634,25,FALSE)</f>
        <v>0.29191471254592882</v>
      </c>
      <c r="K72" s="185" t="str">
        <f>VLOOKUP(B72,RUC_PCON_2011_EN_LU!$A$2:$N$534,14)</f>
        <v>Predominantly Urban</v>
      </c>
      <c r="L72" s="185" t="str">
        <f>VLOOKUP(B72,'City and Town classifications'!$A$3:$G$634,4,FALSE)</f>
        <v>Other City</v>
      </c>
      <c r="M72" s="188" t="str">
        <f>VLOOKUP(A72,'BRES data'!$A$11:$AB$643,28,FALSE)</f>
        <v>Mid</v>
      </c>
      <c r="N72" s="188" t="str">
        <f>IF(ISNUMBER(MATCH(A72,'Red Wall MP List'!$A$3:$A$52,0)),"Yes","No")</f>
        <v>No</v>
      </c>
      <c r="O72" s="149">
        <f>VLOOKUP(B72,'Master sheet'!$B$3:$K$634,4,FALSE)</f>
        <v>59200</v>
      </c>
      <c r="P72" s="121">
        <f t="shared" si="16"/>
        <v>0.53572524624130835</v>
      </c>
      <c r="Q72" s="121">
        <f t="shared" si="15"/>
        <v>1.8031597681946891</v>
      </c>
      <c r="R72" s="186">
        <f t="shared" si="13"/>
        <v>142.58239048019956</v>
      </c>
      <c r="S72" s="149">
        <f>R72*VLOOKUP(B72,'Master sheet'!$B$3:$K$634,4,FALSE)</f>
        <v>8440877.516427815</v>
      </c>
      <c r="T72" s="121"/>
      <c r="U72" s="121"/>
      <c r="V72" s="121"/>
      <c r="W72" s="121"/>
      <c r="X72" s="121"/>
      <c r="Y72" s="121"/>
      <c r="Z72" s="121"/>
      <c r="AA72" s="121"/>
      <c r="AB72" s="121"/>
      <c r="AC72" s="121"/>
      <c r="AD72" s="121"/>
      <c r="AE72" s="145">
        <f t="shared" si="17"/>
        <v>0.53303927277982954</v>
      </c>
      <c r="AF72" s="121">
        <f t="shared" si="18"/>
        <v>1.7422923605403735</v>
      </c>
      <c r="AG72" s="186">
        <f t="shared" si="19"/>
        <v>144.08004231496159</v>
      </c>
    </row>
    <row r="73" spans="1:33" ht="29">
      <c r="A73" s="119" t="str">
        <f>'Master sheet'!A90</f>
        <v>Stalybridge and Hyde</v>
      </c>
      <c r="B73" s="142" t="str">
        <f>VLOOKUP('Master sheet'!A90,Westminster_Parliamentary_Const!$A$2:$C$651,2,FALSE)</f>
        <v>E14000967</v>
      </c>
      <c r="C73" s="120">
        <f>VLOOKUP(B73,'Master sheet'!$B$3:$Z$634,9,FALSE)</f>
        <v>0.12763858288297231</v>
      </c>
      <c r="D73" s="121">
        <f>VLOOKUP(B73,'Master sheet'!$B$3:$Z$634,10,FALSE)</f>
        <v>1.174870297432276</v>
      </c>
      <c r="E73" s="120">
        <f>VLOOKUP(B73,'Master sheet'!$B$3:$Z$634,16,FALSE)</f>
        <v>0.30740833049019906</v>
      </c>
      <c r="F73" s="121">
        <f>VLOOKUP(B73,'Master sheet'!$B$3:$Z$634,17,FALSE)</f>
        <v>-0.4326357742014077</v>
      </c>
      <c r="G73" s="120">
        <f>VLOOKUP(B73,'Master sheet'!$B$3:$Z$634,21,FALSE)</f>
        <v>0.13893129770992366</v>
      </c>
      <c r="H73" s="121">
        <f>VLOOKUP(B73,'Master sheet'!$B$3:$Z$634,22,FALSE)</f>
        <v>-0.71811401086624749</v>
      </c>
      <c r="I73" s="120">
        <f>VLOOKUP(B73,'Master sheet'!$B$3:$Z$634,24,FALSE)</f>
        <v>1.4931874022783065E-2</v>
      </c>
      <c r="J73" s="121">
        <f>-VLOOKUP(B73,'Master sheet'!$B$3:$Z$634,25,FALSE)</f>
        <v>0.98733715232824271</v>
      </c>
      <c r="K73" s="185" t="str">
        <f>VLOOKUP(B73,RUC_PCON_2011_EN_LU!$A$2:$N$534,14)</f>
        <v>Predominantly Urban</v>
      </c>
      <c r="L73" s="185" t="str">
        <f>VLOOKUP(B73,'City and Town classifications'!$A$3:$G$634,4,FALSE)</f>
        <v>Medium Town in Conurbation</v>
      </c>
      <c r="M73" s="188" t="str">
        <f>VLOOKUP(A73,'BRES data'!$A$11:$AB$643,28,FALSE)</f>
        <v>Mid</v>
      </c>
      <c r="N73" s="188" t="str">
        <f>IF(ISNUMBER(MATCH(A73,'Red Wall MP List'!$A$3:$A$52,0)),"Yes","No")</f>
        <v>No</v>
      </c>
      <c r="O73" s="149">
        <f>VLOOKUP(B73,'Master sheet'!$B$3:$K$634,4,FALSE)</f>
        <v>56200</v>
      </c>
      <c r="P73" s="121">
        <f t="shared" si="16"/>
        <v>0.52894418574223045</v>
      </c>
      <c r="Q73" s="121">
        <f t="shared" ref="Q73:Q136" si="20">P73-MIN($P$4:$P$635)</f>
        <v>1.7963787076956113</v>
      </c>
      <c r="R73" s="186">
        <f t="shared" ref="R73:R136" si="21">100*(Q73/AVERAGE($Q$4:$Q$635))</f>
        <v>142.04618740324349</v>
      </c>
      <c r="S73" s="149">
        <f>R73*VLOOKUP(B73,'Master sheet'!$B$3:$K$634,4,FALSE)</f>
        <v>7982995.7320622839</v>
      </c>
      <c r="T73" s="121"/>
      <c r="U73" s="121"/>
      <c r="V73" s="121"/>
      <c r="W73" s="121"/>
      <c r="X73" s="121"/>
      <c r="Y73" s="121"/>
      <c r="Z73" s="121"/>
      <c r="AA73" s="121"/>
      <c r="AB73" s="121"/>
      <c r="AC73" s="121"/>
      <c r="AD73" s="121"/>
      <c r="AE73" s="145">
        <f t="shared" si="17"/>
        <v>0.25286441617321587</v>
      </c>
      <c r="AF73" s="121">
        <f t="shared" si="18"/>
        <v>1.4621175039337597</v>
      </c>
      <c r="AG73" s="186">
        <f t="shared" si="19"/>
        <v>120.91079350820613</v>
      </c>
    </row>
    <row r="74" spans="1:33" ht="29">
      <c r="A74" s="119" t="str">
        <f>'Master sheet'!A543</f>
        <v>Swansea East</v>
      </c>
      <c r="B74" s="142" t="str">
        <f>VLOOKUP('Master sheet'!A543,Westminster_Parliamentary_Const!$A$2:$C$651,2,FALSE)</f>
        <v>W07000048</v>
      </c>
      <c r="C74" s="120">
        <f>VLOOKUP(B74,'Master sheet'!$B$3:$Z$634,9,FALSE)</f>
        <v>0.15398744621677143</v>
      </c>
      <c r="D74" s="121">
        <f>VLOOKUP(B74,'Master sheet'!$B$3:$Z$634,10,FALSE)</f>
        <v>2.170795061058342</v>
      </c>
      <c r="E74" s="120">
        <f>VLOOKUP(B74,'Master sheet'!$B$3:$Z$634,16,FALSE)</f>
        <v>0.21936390972438283</v>
      </c>
      <c r="F74" s="121">
        <f>VLOOKUP(B74,'Master sheet'!$B$3:$Z$634,17,FALSE)</f>
        <v>-0.72527939634908656</v>
      </c>
      <c r="G74" s="120">
        <f>VLOOKUP(B74,'Master sheet'!$B$3:$Z$634,21,FALSE)</f>
        <v>0.14657210401891252</v>
      </c>
      <c r="H74" s="121">
        <f>VLOOKUP(B74,'Master sheet'!$B$3:$Z$634,22,FALSE)</f>
        <v>-0.49945583188141057</v>
      </c>
      <c r="I74" s="120">
        <f>VLOOKUP(B74,'Master sheet'!$B$3:$Z$634,24,FALSE)</f>
        <v>2.4109835247129396E-2</v>
      </c>
      <c r="J74" s="121">
        <f>-VLOOKUP(B74,'Master sheet'!$B$3:$Z$634,25,FALSE)</f>
        <v>2.0867271424953704E-2</v>
      </c>
      <c r="K74" s="185" t="str">
        <f>VLOOKUP(B74,RUC_PCON_2011_EN_LU!$A$2:$N$534,14)</f>
        <v>Urban with Significant Rural</v>
      </c>
      <c r="L74" s="185" t="str">
        <f>VLOOKUP(B74,'City and Town classifications'!$A$3:$G$634,4,FALSE)</f>
        <v>Other City</v>
      </c>
      <c r="M74" s="188" t="str">
        <f>VLOOKUP(A74,'BRES data'!$A$11:$AB$643,28,FALSE)</f>
        <v>Mid</v>
      </c>
      <c r="N74" s="188" t="str">
        <f>IF(ISNUMBER(MATCH(A74,'Red Wall MP List'!$A$3:$A$52,0)),"Yes","No")</f>
        <v>No</v>
      </c>
      <c r="O74" s="149">
        <f>VLOOKUP(B74,'Master sheet'!$B$3:$K$634,4,FALSE)</f>
        <v>42500</v>
      </c>
      <c r="P74" s="121">
        <f t="shared" si="16"/>
        <v>0.52643157278934904</v>
      </c>
      <c r="Q74" s="121">
        <f t="shared" si="20"/>
        <v>1.7938660947427296</v>
      </c>
      <c r="R74" s="186">
        <f t="shared" si="21"/>
        <v>141.84750597329341</v>
      </c>
      <c r="S74" s="149">
        <f>R74*VLOOKUP(B74,'Master sheet'!$B$3:$K$634,4,FALSE)</f>
        <v>6028519.0038649701</v>
      </c>
      <c r="T74" s="121"/>
      <c r="U74" s="121"/>
      <c r="V74" s="121"/>
      <c r="W74" s="121"/>
      <c r="X74" s="121"/>
      <c r="Y74" s="121"/>
      <c r="Z74" s="121"/>
      <c r="AA74" s="121"/>
      <c r="AB74" s="121"/>
      <c r="AC74" s="121"/>
      <c r="AD74" s="121"/>
      <c r="AE74" s="145">
        <f t="shared" si="17"/>
        <v>0.24173177606319965</v>
      </c>
      <c r="AF74" s="121">
        <f t="shared" si="18"/>
        <v>1.4509848638237435</v>
      </c>
      <c r="AG74" s="186">
        <f t="shared" si="19"/>
        <v>119.99017232288973</v>
      </c>
    </row>
    <row r="75" spans="1:33" ht="29">
      <c r="A75" s="119" t="str">
        <f>'Master sheet'!A584</f>
        <v>Caithness, Sutherland and Easter Ross</v>
      </c>
      <c r="B75" s="142" t="str">
        <f>VLOOKUP('Master sheet'!A584,Westminster_Parliamentary_Const!$A$2:$C$651,2,FALSE)</f>
        <v>S14000009</v>
      </c>
      <c r="C75" s="120">
        <f>VLOOKUP(B75,'Master sheet'!$B$3:$Z$634,9,FALSE)</f>
        <v>8.8308143998951649E-2</v>
      </c>
      <c r="D75" s="121">
        <f>VLOOKUP(B75,'Master sheet'!$B$3:$Z$634,10,FALSE)</f>
        <v>-0.31172734257415247</v>
      </c>
      <c r="E75" s="120">
        <f>VLOOKUP(B75,'Master sheet'!$B$3:$Z$634,16,FALSE)</f>
        <v>1.4000090296992742</v>
      </c>
      <c r="F75" s="121">
        <f>VLOOKUP(B75,'Master sheet'!$B$3:$Z$634,17,FALSE)</f>
        <v>3.1989699924841779</v>
      </c>
      <c r="G75" s="120">
        <f>VLOOKUP(B75,'Master sheet'!$B$3:$Z$634,21,FALSE)</f>
        <v>0.15176151761517614</v>
      </c>
      <c r="H75" s="121">
        <f>VLOOKUP(B75,'Master sheet'!$B$3:$Z$634,22,FALSE)</f>
        <v>-0.35094955112105997</v>
      </c>
      <c r="I75" s="120">
        <f>VLOOKUP(B75,'Master sheet'!$B$3:$Z$634,24,FALSE)</f>
        <v>1.9919028340080969E-2</v>
      </c>
      <c r="J75" s="121">
        <f>-VLOOKUP(B75,'Master sheet'!$B$3:$Z$634,25,FALSE)</f>
        <v>0.46217319474914409</v>
      </c>
      <c r="K75" s="185" t="str">
        <f>VLOOKUP(B75,RUC_PCON_2011_EN_LU!$A$2:$N$534,14)</f>
        <v>Urban with Significant Rural</v>
      </c>
      <c r="L75" s="185" t="str">
        <f>VLOOKUP(B75,'City and Town classifications'!$A$3:$G$634,4,FALSE)</f>
        <v>Village or smaller</v>
      </c>
      <c r="M75" s="188" t="str">
        <f>VLOOKUP(A75,'BRES data'!$A$11:$AB$643,28,FALSE)</f>
        <v>Very high</v>
      </c>
      <c r="N75" s="188" t="str">
        <f>IF(ISNUMBER(MATCH(A75,'Red Wall MP List'!$A$3:$A$52,0)),"Yes","No")</f>
        <v>No</v>
      </c>
      <c r="O75" s="149">
        <f>VLOOKUP(B75,'Master sheet'!$B$3:$K$634,4,FALSE)</f>
        <v>27400</v>
      </c>
      <c r="P75" s="121">
        <f t="shared" si="16"/>
        <v>0.52481869095218359</v>
      </c>
      <c r="Q75" s="121">
        <f t="shared" si="20"/>
        <v>1.7922532129055644</v>
      </c>
      <c r="R75" s="186">
        <f t="shared" si="21"/>
        <v>141.71996954975435</v>
      </c>
      <c r="S75" s="149">
        <f>R75*VLOOKUP(B75,'Master sheet'!$B$3:$K$634,4,FALSE)</f>
        <v>3883127.1656632693</v>
      </c>
      <c r="T75" s="121"/>
      <c r="U75" s="121"/>
      <c r="V75" s="121"/>
      <c r="W75" s="121"/>
      <c r="X75" s="121"/>
      <c r="Y75" s="121"/>
      <c r="Z75" s="121"/>
      <c r="AA75" s="121"/>
      <c r="AB75" s="121"/>
      <c r="AC75" s="121"/>
      <c r="AD75" s="121"/>
      <c r="AE75" s="145">
        <f t="shared" si="17"/>
        <v>0.74961657338452747</v>
      </c>
      <c r="AF75" s="121">
        <f t="shared" si="18"/>
        <v>1.9588696611450713</v>
      </c>
      <c r="AG75" s="186">
        <f t="shared" si="19"/>
        <v>161.99004831757469</v>
      </c>
    </row>
    <row r="76" spans="1:33" ht="29">
      <c r="A76" s="119" t="str">
        <f>'Master sheet'!A212</f>
        <v>Birmingham, Ladywood</v>
      </c>
      <c r="B76" s="142" t="str">
        <f>VLOOKUP('Master sheet'!A212,Westminster_Parliamentary_Const!$A$2:$C$651,2,FALSE)</f>
        <v>E14000564</v>
      </c>
      <c r="C76" s="120">
        <f>VLOOKUP(B76,'Master sheet'!$B$3:$Z$634,9,FALSE)</f>
        <v>0.16116024837222895</v>
      </c>
      <c r="D76" s="121">
        <f>VLOOKUP(B76,'Master sheet'!$B$3:$Z$634,10,FALSE)</f>
        <v>2.4419100310178661</v>
      </c>
      <c r="E76" s="120">
        <f>VLOOKUP(B76,'Master sheet'!$B$3:$Z$634,16,FALSE)</f>
        <v>0.49957608564677536</v>
      </c>
      <c r="F76" s="121">
        <f>VLOOKUP(B76,'Master sheet'!$B$3:$Z$634,17,FALSE)</f>
        <v>0.20609485108817349</v>
      </c>
      <c r="G76" s="120">
        <f>VLOOKUP(B76,'Master sheet'!$B$3:$Z$634,21,FALSE)</f>
        <v>0.13374485596707819</v>
      </c>
      <c r="H76" s="121">
        <f>VLOOKUP(B76,'Master sheet'!$B$3:$Z$634,22,FALSE)</f>
        <v>-0.86653524562093498</v>
      </c>
      <c r="I76" s="120">
        <f>VLOOKUP(B76,'Master sheet'!$B$3:$Z$634,24,FALSE)</f>
        <v>2.9476113748203581E-2</v>
      </c>
      <c r="J76" s="121">
        <f>-VLOOKUP(B76,'Master sheet'!$B$3:$Z$634,25,FALSE)</f>
        <v>-0.54421972524585938</v>
      </c>
      <c r="K76" s="185" t="str">
        <f>VLOOKUP(B76,RUC_PCON_2011_EN_LU!$A$2:$N$534,14)</f>
        <v>Predominantly Urban</v>
      </c>
      <c r="L76" s="185" t="str">
        <f>VLOOKUP(B76,'City and Town classifications'!$A$3:$G$634,4,FALSE)</f>
        <v>Core City (outside London)</v>
      </c>
      <c r="M76" s="188" t="str">
        <f>VLOOKUP(A76,'BRES data'!$A$11:$AB$643,28,FALSE)</f>
        <v>Very low</v>
      </c>
      <c r="N76" s="188" t="str">
        <f>IF(ISNUMBER(MATCH(A76,'Red Wall MP List'!$A$3:$A$52,0)),"Yes","No")</f>
        <v>No</v>
      </c>
      <c r="O76" s="149">
        <f>VLOOKUP(B76,'Master sheet'!$B$3:$K$634,4,FALSE)</f>
        <v>78600</v>
      </c>
      <c r="P76" s="121">
        <f t="shared" si="16"/>
        <v>0.52249003616854195</v>
      </c>
      <c r="Q76" s="121">
        <f t="shared" si="20"/>
        <v>1.7899245581219225</v>
      </c>
      <c r="R76" s="186">
        <f t="shared" si="21"/>
        <v>141.53583436023243</v>
      </c>
      <c r="S76" s="149">
        <f>R76*VLOOKUP(B76,'Master sheet'!$B$3:$K$634,4,FALSE)</f>
        <v>11124716.580714269</v>
      </c>
      <c r="T76" s="121"/>
      <c r="U76" s="121"/>
      <c r="V76" s="121"/>
      <c r="W76" s="121"/>
      <c r="X76" s="121"/>
      <c r="Y76" s="121"/>
      <c r="Z76" s="121"/>
      <c r="AA76" s="121"/>
      <c r="AB76" s="121"/>
      <c r="AC76" s="121"/>
      <c r="AD76" s="121"/>
      <c r="AE76" s="145">
        <f t="shared" si="17"/>
        <v>0.3093124778098113</v>
      </c>
      <c r="AF76" s="121">
        <f t="shared" si="18"/>
        <v>1.5185655655703552</v>
      </c>
      <c r="AG76" s="186">
        <f t="shared" si="19"/>
        <v>125.57880405189914</v>
      </c>
    </row>
    <row r="77" spans="1:33">
      <c r="A77" s="119" t="str">
        <f>'Master sheet'!A113</f>
        <v>Bradford West</v>
      </c>
      <c r="B77" s="142" t="str">
        <f>VLOOKUP('Master sheet'!A113,Westminster_Parliamentary_Const!$A$2:$C$651,2,FALSE)</f>
        <v>E14000589</v>
      </c>
      <c r="C77" s="120">
        <f>VLOOKUP(B77,'Master sheet'!$B$3:$Z$634,9,FALSE)</f>
        <v>0.10919794275859238</v>
      </c>
      <c r="D77" s="121">
        <f>VLOOKUP(B77,'Master sheet'!$B$3:$Z$634,10,FALSE)</f>
        <v>0.47785768158148112</v>
      </c>
      <c r="E77" s="120">
        <f>VLOOKUP(B77,'Master sheet'!$B$3:$Z$634,16,FALSE)</f>
        <v>0.84143090612789107</v>
      </c>
      <c r="F77" s="121">
        <f>VLOOKUP(B77,'Master sheet'!$B$3:$Z$634,17,FALSE)</f>
        <v>1.3423580242008983</v>
      </c>
      <c r="G77" s="120">
        <f>VLOOKUP(B77,'Master sheet'!$B$3:$Z$634,21,FALSE)</f>
        <v>0.19553072625698323</v>
      </c>
      <c r="H77" s="121">
        <f>VLOOKUP(B77,'Master sheet'!$B$3:$Z$634,22,FALSE)</f>
        <v>0.90160090889595701</v>
      </c>
      <c r="I77" s="120">
        <f>VLOOKUP(B77,'Master sheet'!$B$3:$Z$634,24,FALSE)</f>
        <v>2.489286009762548E-2</v>
      </c>
      <c r="J77" s="121">
        <f>-VLOOKUP(B77,'Master sheet'!$B$3:$Z$634,25,FALSE)</f>
        <v>-6.1587852921811424E-2</v>
      </c>
      <c r="K77" s="185" t="str">
        <f>VLOOKUP(B77,RUC_PCON_2011_EN_LU!$A$2:$N$534,14)</f>
        <v>Predominantly Urban</v>
      </c>
      <c r="L77" s="185" t="str">
        <f>VLOOKUP(B77,'City and Town classifications'!$A$3:$G$634,4,FALSE)</f>
        <v>Other City</v>
      </c>
      <c r="M77" s="188" t="str">
        <f>VLOOKUP(A77,'BRES data'!$A$11:$AB$643,28,FALSE)</f>
        <v>Very low</v>
      </c>
      <c r="N77" s="188" t="str">
        <f>IF(ISNUMBER(MATCH(A77,'Red Wall MP List'!$A$3:$A$52,0)),"Yes","No")</f>
        <v>No</v>
      </c>
      <c r="O77" s="149">
        <f>VLOOKUP(B77,'Master sheet'!$B$3:$K$634,4,FALSE)</f>
        <v>68600</v>
      </c>
      <c r="P77" s="121">
        <f t="shared" si="16"/>
        <v>0.51274976506936576</v>
      </c>
      <c r="Q77" s="121">
        <f t="shared" si="20"/>
        <v>1.7801842870227464</v>
      </c>
      <c r="R77" s="186">
        <f t="shared" si="21"/>
        <v>140.76563575568161</v>
      </c>
      <c r="S77" s="149">
        <f>R77*VLOOKUP(B77,'Master sheet'!$B$3:$K$634,4,FALSE)</f>
        <v>9656522.6128397584</v>
      </c>
      <c r="T77" s="121"/>
      <c r="U77" s="121"/>
      <c r="V77" s="121"/>
      <c r="W77" s="121"/>
      <c r="X77" s="121"/>
      <c r="Y77" s="121"/>
      <c r="Z77" s="121"/>
      <c r="AA77" s="121"/>
      <c r="AB77" s="121"/>
      <c r="AC77" s="121"/>
      <c r="AD77" s="121"/>
      <c r="AE77" s="145">
        <f t="shared" si="17"/>
        <v>0.66505719043913125</v>
      </c>
      <c r="AF77" s="121">
        <f t="shared" si="18"/>
        <v>1.8743102781996752</v>
      </c>
      <c r="AG77" s="186">
        <f t="shared" si="19"/>
        <v>154.99735309097045</v>
      </c>
    </row>
    <row r="78" spans="1:33">
      <c r="A78" s="119" t="str">
        <f>'Master sheet'!A353</f>
        <v>Erith and Thamesmead</v>
      </c>
      <c r="B78" s="142" t="str">
        <f>VLOOKUP('Master sheet'!A353,Westminster_Parliamentary_Const!$A$2:$C$651,2,FALSE)</f>
        <v>E14000696</v>
      </c>
      <c r="C78" s="120">
        <f>VLOOKUP(B78,'Master sheet'!$B$3:$Z$634,9,FALSE)</f>
        <v>0.10016527446713025</v>
      </c>
      <c r="D78" s="121">
        <f>VLOOKUP(B78,'Master sheet'!$B$3:$Z$634,10,FALSE)</f>
        <v>0.13644416711129148</v>
      </c>
      <c r="E78" s="120">
        <f>VLOOKUP(B78,'Master sheet'!$B$3:$Z$634,16,FALSE)</f>
        <v>1.0641598239583132</v>
      </c>
      <c r="F78" s="121">
        <f>VLOOKUP(B78,'Master sheet'!$B$3:$Z$634,17,FALSE)</f>
        <v>2.0826683891733269</v>
      </c>
      <c r="G78" s="120">
        <f>VLOOKUP(B78,'Master sheet'!$B$3:$Z$634,21,FALSE)</f>
        <v>0.15765765765765766</v>
      </c>
      <c r="H78" s="121">
        <f>VLOOKUP(B78,'Master sheet'!$B$3:$Z$634,22,FALSE)</f>
        <v>-0.18221876635926215</v>
      </c>
      <c r="I78" s="120">
        <f>VLOOKUP(B78,'Master sheet'!$B$3:$Z$634,24,FALSE)</f>
        <v>2.0042406156745685E-2</v>
      </c>
      <c r="J78" s="121">
        <f>-VLOOKUP(B78,'Master sheet'!$B$3:$Z$634,25,FALSE)</f>
        <v>0.44918109978782023</v>
      </c>
      <c r="K78" s="185" t="str">
        <f>VLOOKUP(B78,RUC_PCON_2011_EN_LU!$A$2:$N$534,14)</f>
        <v>Predominantly Urban</v>
      </c>
      <c r="L78" s="185" t="str">
        <f>VLOOKUP(B78,'City and Town classifications'!$A$3:$G$634,4,FALSE)</f>
        <v>Core City (London)</v>
      </c>
      <c r="M78" s="188" t="str">
        <f>VLOOKUP(A78,'BRES data'!$A$11:$AB$643,28,FALSE)</f>
        <v>Very low</v>
      </c>
      <c r="N78" s="188" t="str">
        <f>IF(ISNUMBER(MATCH(A78,'Red Wall MP List'!$A$3:$A$52,0)),"Yes","No")</f>
        <v>No</v>
      </c>
      <c r="O78" s="149">
        <f>VLOOKUP(B78,'Master sheet'!$B$3:$K$634,4,FALSE)</f>
        <v>68800</v>
      </c>
      <c r="P78" s="121">
        <f t="shared" si="16"/>
        <v>0.51195002610204809</v>
      </c>
      <c r="Q78" s="121">
        <f t="shared" si="20"/>
        <v>1.7793845480554289</v>
      </c>
      <c r="R78" s="186">
        <f t="shared" si="21"/>
        <v>140.70239749153464</v>
      </c>
      <c r="S78" s="149">
        <f>R78*VLOOKUP(B78,'Master sheet'!$B$3:$K$634,4,FALSE)</f>
        <v>9680324.9474175833</v>
      </c>
      <c r="T78" s="121"/>
      <c r="U78" s="121"/>
      <c r="V78" s="121"/>
      <c r="W78" s="121"/>
      <c r="X78" s="121"/>
      <c r="Y78" s="121"/>
      <c r="Z78" s="121"/>
      <c r="AA78" s="121"/>
      <c r="AB78" s="121"/>
      <c r="AC78" s="121"/>
      <c r="AD78" s="121"/>
      <c r="AE78" s="145">
        <f t="shared" si="17"/>
        <v>0.62151872242829409</v>
      </c>
      <c r="AF78" s="121">
        <f t="shared" si="18"/>
        <v>1.8307718101888379</v>
      </c>
      <c r="AG78" s="186">
        <f t="shared" si="19"/>
        <v>151.39691010252477</v>
      </c>
    </row>
    <row r="79" spans="1:33">
      <c r="A79" s="119" t="str">
        <f>'Master sheet'!A11</f>
        <v>Hartlepool</v>
      </c>
      <c r="B79" s="142" t="str">
        <f>VLOOKUP('Master sheet'!A11,Westminster_Parliamentary_Const!$A$2:$C$651,2,FALSE)</f>
        <v>E14000733</v>
      </c>
      <c r="C79" s="120">
        <f>VLOOKUP(B79,'Master sheet'!$B$3:$Z$634,9,FALSE)</f>
        <v>0.1285</v>
      </c>
      <c r="D79" s="121">
        <f>VLOOKUP(B79,'Master sheet'!$B$3:$Z$634,10,FALSE)</f>
        <v>1.2074298286648348</v>
      </c>
      <c r="E79" s="120">
        <f>VLOOKUP(B79,'Master sheet'!$B$3:$Z$634,16,FALSE)</f>
        <v>0.5834090122378216</v>
      </c>
      <c r="F79" s="121">
        <f>VLOOKUP(B79,'Master sheet'!$B$3:$Z$634,17,FALSE)</f>
        <v>0.48474023349234041</v>
      </c>
      <c r="G79" s="120">
        <f>VLOOKUP(B79,'Master sheet'!$B$3:$Z$634,21,FALSE)</f>
        <v>0.12277580071174377</v>
      </c>
      <c r="H79" s="121">
        <f>VLOOKUP(B79,'Master sheet'!$B$3:$Z$634,22,FALSE)</f>
        <v>-1.1804384582300347</v>
      </c>
      <c r="I79" s="120">
        <f>VLOOKUP(B79,'Master sheet'!$B$3:$Z$634,24,FALSE)</f>
        <v>1.7983978638184128E-2</v>
      </c>
      <c r="J79" s="121">
        <f>-VLOOKUP(B79,'Master sheet'!$B$3:$Z$634,25,FALSE)</f>
        <v>0.66594037236296977</v>
      </c>
      <c r="K79" s="185" t="str">
        <f>VLOOKUP(B79,RUC_PCON_2011_EN_LU!$A$2:$N$534,14)</f>
        <v>Predominantly Urban</v>
      </c>
      <c r="L79" s="185" t="str">
        <f>VLOOKUP(B79,'City and Town classifications'!$A$3:$G$634,4,FALSE)</f>
        <v>Large Town</v>
      </c>
      <c r="M79" s="188" t="str">
        <f>VLOOKUP(A79,'BRES data'!$A$11:$AB$643,28,FALSE)</f>
        <v>High</v>
      </c>
      <c r="N79" s="188" t="str">
        <f>IF(ISNUMBER(MATCH(A79,'Red Wall MP List'!$A$3:$A$52,0)),"Yes","No")</f>
        <v>No</v>
      </c>
      <c r="O79" s="149">
        <f>VLOOKUP(B79,'Master sheet'!$B$3:$K$634,4,FALSE)</f>
        <v>56400</v>
      </c>
      <c r="P79" s="121">
        <f t="shared" si="16"/>
        <v>0.50850702955298577</v>
      </c>
      <c r="Q79" s="121">
        <f t="shared" si="20"/>
        <v>1.7759415515063663</v>
      </c>
      <c r="R79" s="186">
        <f t="shared" si="21"/>
        <v>140.43014725223836</v>
      </c>
      <c r="S79" s="149">
        <f>R79*VLOOKUP(B79,'Master sheet'!$B$3:$K$634,4,FALSE)</f>
        <v>7920260.3050262434</v>
      </c>
      <c r="T79" s="121"/>
      <c r="U79" s="121"/>
      <c r="V79" s="121"/>
      <c r="W79" s="121"/>
      <c r="X79" s="121"/>
      <c r="Y79" s="121"/>
      <c r="Z79" s="121"/>
      <c r="AA79" s="121"/>
      <c r="AB79" s="121"/>
      <c r="AC79" s="121"/>
      <c r="AD79" s="121"/>
      <c r="AE79" s="145">
        <f t="shared" si="17"/>
        <v>0.29441799407252761</v>
      </c>
      <c r="AF79" s="121">
        <f t="shared" si="18"/>
        <v>1.5036710818330714</v>
      </c>
      <c r="AG79" s="186">
        <f t="shared" si="19"/>
        <v>124.34709466963348</v>
      </c>
    </row>
    <row r="80" spans="1:33">
      <c r="A80" s="119" t="str">
        <f>'Master sheet'!A369</f>
        <v>Ilford South</v>
      </c>
      <c r="B80" s="142" t="str">
        <f>VLOOKUP('Master sheet'!A369,Westminster_Parliamentary_Const!$A$2:$C$651,2,FALSE)</f>
        <v>E14000760</v>
      </c>
      <c r="C80" s="120">
        <f>VLOOKUP(B80,'Master sheet'!$B$3:$Z$634,9,FALSE)</f>
        <v>0.12102187215179371</v>
      </c>
      <c r="D80" s="121">
        <f>VLOOKUP(B80,'Master sheet'!$B$3:$Z$634,10,FALSE)</f>
        <v>0.92477426909703953</v>
      </c>
      <c r="E80" s="120">
        <f>VLOOKUP(B80,'Master sheet'!$B$3:$Z$634,16,FALSE)</f>
        <v>0.36433294659315635</v>
      </c>
      <c r="F80" s="121">
        <f>VLOOKUP(B80,'Master sheet'!$B$3:$Z$634,17,FALSE)</f>
        <v>-0.24342871598195809</v>
      </c>
      <c r="G80" s="120">
        <f>VLOOKUP(B80,'Master sheet'!$B$3:$Z$634,21,FALSE)</f>
        <v>0.30140485312899107</v>
      </c>
      <c r="H80" s="121">
        <f>VLOOKUP(B80,'Master sheet'!$B$3:$Z$634,22,FALSE)</f>
        <v>3.9314177694814973</v>
      </c>
      <c r="I80" s="120">
        <f>VLOOKUP(B80,'Master sheet'!$B$3:$Z$634,24,FALSE)</f>
        <v>3.6127195064072248E-2</v>
      </c>
      <c r="J80" s="121">
        <f>-VLOOKUP(B80,'Master sheet'!$B$3:$Z$634,25,FALSE)</f>
        <v>-1.2446007368995122</v>
      </c>
      <c r="K80" s="185" t="str">
        <f>VLOOKUP(B80,RUC_PCON_2011_EN_LU!$A$2:$N$534,14)</f>
        <v>Predominantly Urban</v>
      </c>
      <c r="L80" s="185" t="str">
        <f>VLOOKUP(B80,'City and Town classifications'!$A$3:$G$634,4,FALSE)</f>
        <v>Core City (London)</v>
      </c>
      <c r="M80" s="188" t="str">
        <f>VLOOKUP(A80,'BRES data'!$A$11:$AB$643,28,FALSE)</f>
        <v>Low</v>
      </c>
      <c r="N80" s="188" t="str">
        <f>IF(ISNUMBER(MATCH(A80,'Red Wall MP List'!$A$3:$A$52,0)),"Yes","No")</f>
        <v>No</v>
      </c>
      <c r="O80" s="149">
        <f>VLOOKUP(B80,'Master sheet'!$B$3:$K$634,4,FALSE)</f>
        <v>90800</v>
      </c>
      <c r="P80" s="121">
        <f t="shared" si="16"/>
        <v>0.50805601964909908</v>
      </c>
      <c r="Q80" s="121">
        <f t="shared" si="20"/>
        <v>1.7754905416024798</v>
      </c>
      <c r="R80" s="186">
        <f t="shared" si="21"/>
        <v>140.39448426143707</v>
      </c>
      <c r="S80" s="149">
        <f>R80*VLOOKUP(B80,'Master sheet'!$B$3:$K$634,4,FALSE)</f>
        <v>12747819.170938486</v>
      </c>
      <c r="T80" s="121"/>
      <c r="U80" s="121"/>
      <c r="V80" s="121"/>
      <c r="W80" s="121"/>
      <c r="X80" s="121"/>
      <c r="Y80" s="121"/>
      <c r="Z80" s="121"/>
      <c r="AA80" s="121"/>
      <c r="AB80" s="121"/>
      <c r="AC80" s="121"/>
      <c r="AD80" s="121"/>
      <c r="AE80" s="145">
        <f t="shared" si="17"/>
        <v>0.84204064642426668</v>
      </c>
      <c r="AF80" s="121">
        <f t="shared" si="18"/>
        <v>2.0512937341848105</v>
      </c>
      <c r="AG80" s="186">
        <f t="shared" si="19"/>
        <v>169.63311939799692</v>
      </c>
    </row>
    <row r="81" spans="1:33">
      <c r="A81" s="119" t="str">
        <f>'Master sheet'!A346</f>
        <v>Ealing North</v>
      </c>
      <c r="B81" s="142" t="str">
        <f>VLOOKUP('Master sheet'!A346,Westminster_Parliamentary_Const!$A$2:$C$651,2,FALSE)</f>
        <v>E14000675</v>
      </c>
      <c r="C81" s="120">
        <f>VLOOKUP(B81,'Master sheet'!$B$3:$Z$634,9,FALSE)</f>
        <v>0.10205480935085118</v>
      </c>
      <c r="D81" s="121">
        <f>VLOOKUP(B81,'Master sheet'!$B$3:$Z$634,10,FALSE)</f>
        <v>0.20786412016934386</v>
      </c>
      <c r="E81" s="120">
        <f>VLOOKUP(B81,'Master sheet'!$B$3:$Z$634,16,FALSE)</f>
        <v>0.42770813842498812</v>
      </c>
      <c r="F81" s="121">
        <f>VLOOKUP(B81,'Master sheet'!$B$3:$Z$634,17,FALSE)</f>
        <v>-3.2781118659448674E-2</v>
      </c>
      <c r="G81" s="120">
        <f>VLOOKUP(B81,'Master sheet'!$B$3:$Z$634,21,FALSE)</f>
        <v>0.25870646766169153</v>
      </c>
      <c r="H81" s="121">
        <f>VLOOKUP(B81,'Master sheet'!$B$3:$Z$634,22,FALSE)</f>
        <v>2.7095112279050153</v>
      </c>
      <c r="I81" s="120">
        <f>VLOOKUP(B81,'Master sheet'!$B$3:$Z$634,24,FALSE)</f>
        <v>2.4649719184156149E-2</v>
      </c>
      <c r="J81" s="121">
        <f>-VLOOKUP(B81,'Master sheet'!$B$3:$Z$634,25,FALSE)</f>
        <v>-3.5984305037988544E-2</v>
      </c>
      <c r="K81" s="185" t="str">
        <f>VLOOKUP(B81,RUC_PCON_2011_EN_LU!$A$2:$N$534,14)</f>
        <v>Predominantly Urban</v>
      </c>
      <c r="L81" s="185" t="str">
        <f>VLOOKUP(B81,'City and Town classifications'!$A$3:$G$634,4,FALSE)</f>
        <v>Core City (London)</v>
      </c>
      <c r="M81" s="188" t="str">
        <f>VLOOKUP(A81,'BRES data'!$A$11:$AB$643,28,FALSE)</f>
        <v>Very low</v>
      </c>
      <c r="N81" s="188" t="str">
        <f>IF(ISNUMBER(MATCH(A81,'Red Wall MP List'!$A$3:$A$52,0)),"Yes","No")</f>
        <v>No</v>
      </c>
      <c r="O81" s="149">
        <f>VLOOKUP(B81,'Master sheet'!$B$3:$K$634,4,FALSE)</f>
        <v>90300</v>
      </c>
      <c r="P81" s="121">
        <f t="shared" si="16"/>
        <v>0.50341495658471291</v>
      </c>
      <c r="Q81" s="121">
        <f t="shared" si="20"/>
        <v>1.7708494785380937</v>
      </c>
      <c r="R81" s="186">
        <f t="shared" si="21"/>
        <v>140.02749855237144</v>
      </c>
      <c r="S81" s="149">
        <f>R81*VLOOKUP(B81,'Master sheet'!$B$3:$K$634,4,FALSE)</f>
        <v>12644483.119279141</v>
      </c>
      <c r="T81" s="121"/>
      <c r="U81" s="121"/>
      <c r="V81" s="121"/>
      <c r="W81" s="121"/>
      <c r="X81" s="121"/>
      <c r="Y81" s="121"/>
      <c r="Z81" s="121"/>
      <c r="AA81" s="121"/>
      <c r="AB81" s="121"/>
      <c r="AC81" s="121"/>
      <c r="AD81" s="121"/>
      <c r="AE81" s="145">
        <f t="shared" si="17"/>
        <v>0.71215248109423046</v>
      </c>
      <c r="AF81" s="121">
        <f t="shared" si="18"/>
        <v>1.9214055688547744</v>
      </c>
      <c r="AG81" s="186">
        <f t="shared" si="19"/>
        <v>158.89192992784388</v>
      </c>
    </row>
    <row r="82" spans="1:33">
      <c r="A82" s="119" t="str">
        <f>'Master sheet'!A62</f>
        <v>Hyndburn</v>
      </c>
      <c r="B82" s="142" t="str">
        <f>VLOOKUP('Master sheet'!A62,Westminster_Parliamentary_Const!$A$2:$C$651,2,FALSE)</f>
        <v>E14000758</v>
      </c>
      <c r="C82" s="120">
        <f>VLOOKUP(B82,'Master sheet'!$B$3:$Z$634,9,FALSE)</f>
        <v>9.3547092712637517E-2</v>
      </c>
      <c r="D82" s="121">
        <f>VLOOKUP(B82,'Master sheet'!$B$3:$Z$634,10,FALSE)</f>
        <v>-0.11370746242874295</v>
      </c>
      <c r="E82" s="120">
        <f>VLOOKUP(B82,'Master sheet'!$B$3:$Z$634,16,FALSE)</f>
        <v>0.4759969225624805</v>
      </c>
      <c r="F82" s="121">
        <f>VLOOKUP(B82,'Master sheet'!$B$3:$Z$634,17,FALSE)</f>
        <v>0.1277220066514711</v>
      </c>
      <c r="G82" s="120">
        <f>VLOOKUP(B82,'Master sheet'!$B$3:$Z$634,21,FALSE)</f>
        <v>0.15779816513761469</v>
      </c>
      <c r="H82" s="121">
        <f>VLOOKUP(B82,'Master sheet'!$B$3:$Z$634,22,FALSE)</f>
        <v>-0.17819784128162874</v>
      </c>
      <c r="I82" s="120">
        <f>VLOOKUP(B82,'Master sheet'!$B$3:$Z$634,24,FALSE)</f>
        <v>8.7063595538172667E-3</v>
      </c>
      <c r="J82" s="121">
        <f>-VLOOKUP(B82,'Master sheet'!$B$3:$Z$634,25,FALSE)</f>
        <v>1.6429045578019568</v>
      </c>
      <c r="K82" s="185" t="str">
        <f>VLOOKUP(B82,RUC_PCON_2011_EN_LU!$A$2:$N$534,14)</f>
        <v>Predominantly Urban</v>
      </c>
      <c r="L82" s="185" t="str">
        <f>VLOOKUP(B82,'City and Town classifications'!$A$3:$G$634,4,FALSE)</f>
        <v>Small Town</v>
      </c>
      <c r="M82" s="188" t="str">
        <f>VLOOKUP(A82,'BRES data'!$A$11:$AB$643,28,FALSE)</f>
        <v>High</v>
      </c>
      <c r="N82" s="188" t="str">
        <f>IF(ISNUMBER(MATCH(A82,'Red Wall MP List'!$A$3:$A$52,0)),"Yes","No")</f>
        <v>Yes</v>
      </c>
      <c r="O82" s="149">
        <f>VLOOKUP(B82,'Master sheet'!$B$3:$K$634,4,FALSE)</f>
        <v>51500</v>
      </c>
      <c r="P82" s="121">
        <f t="shared" si="16"/>
        <v>0.50131972601937835</v>
      </c>
      <c r="Q82" s="121">
        <f t="shared" si="20"/>
        <v>1.7687542479727592</v>
      </c>
      <c r="R82" s="186">
        <f t="shared" si="21"/>
        <v>139.86182106339791</v>
      </c>
      <c r="S82" s="149">
        <f>R82*VLOOKUP(B82,'Master sheet'!$B$3:$K$634,4,FALSE)</f>
        <v>7202883.7847649921</v>
      </c>
      <c r="T82" s="121"/>
      <c r="U82" s="121"/>
      <c r="V82" s="121"/>
      <c r="W82" s="121"/>
      <c r="X82" s="121"/>
      <c r="Y82" s="121"/>
      <c r="Z82" s="121"/>
      <c r="AA82" s="121"/>
      <c r="AB82" s="121"/>
      <c r="AC82" s="121"/>
      <c r="AD82" s="121"/>
      <c r="AE82" s="145">
        <f t="shared" si="17"/>
        <v>0.36968031518576405</v>
      </c>
      <c r="AF82" s="121">
        <f t="shared" si="18"/>
        <v>1.578933402946308</v>
      </c>
      <c r="AG82" s="186">
        <f t="shared" si="19"/>
        <v>130.57096309511067</v>
      </c>
    </row>
    <row r="83" spans="1:33" ht="29">
      <c r="A83" s="119" t="str">
        <f>'Master sheet'!A562</f>
        <v>Carmarthen East and Dinefwr</v>
      </c>
      <c r="B83" s="142" t="str">
        <f>VLOOKUP('Master sheet'!A562,Westminster_Parliamentary_Const!$A$2:$C$651,2,FALSE)</f>
        <v>W07000067</v>
      </c>
      <c r="C83" s="120">
        <f>VLOOKUP(B83,'Master sheet'!$B$3:$Z$634,9,FALSE)</f>
        <v>0.11239523251969841</v>
      </c>
      <c r="D83" s="121">
        <f>VLOOKUP(B83,'Master sheet'!$B$3:$Z$634,10,FALSE)</f>
        <v>0.59870767838149264</v>
      </c>
      <c r="E83" s="120">
        <f>VLOOKUP(B83,'Master sheet'!$B$3:$Z$634,16,FALSE)</f>
        <v>0.35529949633416263</v>
      </c>
      <c r="F83" s="121">
        <f>VLOOKUP(B83,'Master sheet'!$B$3:$Z$634,17,FALSE)</f>
        <v>-0.2734542596937431</v>
      </c>
      <c r="G83" s="120">
        <f>VLOOKUP(B83,'Master sheet'!$B$3:$Z$634,21,FALSE)</f>
        <v>0.17336683417085427</v>
      </c>
      <c r="H83" s="121">
        <f>VLOOKUP(B83,'Master sheet'!$B$3:$Z$634,22,FALSE)</f>
        <v>0.26733325613946041</v>
      </c>
      <c r="I83" s="120">
        <f>VLOOKUP(B83,'Master sheet'!$B$3:$Z$634,24,FALSE)</f>
        <v>1.6073619631901792E-2</v>
      </c>
      <c r="J83" s="121">
        <f>-VLOOKUP(B83,'Master sheet'!$B$3:$Z$634,25,FALSE)</f>
        <v>0.86710753750488956</v>
      </c>
      <c r="K83" s="185" t="str">
        <f>VLOOKUP(B83,RUC_PCON_2011_EN_LU!$A$2:$N$534,14)</f>
        <v>Urban with Significant Rural</v>
      </c>
      <c r="L83" s="185" t="str">
        <f>VLOOKUP(B83,'City and Town classifications'!$A$3:$G$634,4,FALSE)</f>
        <v>Village or smaller</v>
      </c>
      <c r="M83" s="188" t="str">
        <f>VLOOKUP(A83,'BRES data'!$A$11:$AB$643,28,FALSE)</f>
        <v>Very high</v>
      </c>
      <c r="N83" s="188" t="str">
        <f>IF(ISNUMBER(MATCH(A83,'Red Wall MP List'!$A$3:$A$52,0)),"Yes","No")</f>
        <v>No</v>
      </c>
      <c r="O83" s="149">
        <f>VLOOKUP(B83,'Master sheet'!$B$3:$K$634,4,FALSE)</f>
        <v>41400</v>
      </c>
      <c r="P83" s="121">
        <f t="shared" si="16"/>
        <v>0.4875849047030803</v>
      </c>
      <c r="Q83" s="121">
        <f t="shared" si="20"/>
        <v>1.7550194266564609</v>
      </c>
      <c r="R83" s="186">
        <f t="shared" si="21"/>
        <v>138.77575886822322</v>
      </c>
      <c r="S83" s="149">
        <f>R83*VLOOKUP(B83,'Master sheet'!$B$3:$K$634,4,FALSE)</f>
        <v>5745316.417144441</v>
      </c>
      <c r="T83" s="121"/>
      <c r="U83" s="121"/>
      <c r="V83" s="121"/>
      <c r="W83" s="121"/>
      <c r="X83" s="121"/>
      <c r="Y83" s="121"/>
      <c r="Z83" s="121"/>
      <c r="AA83" s="121"/>
      <c r="AB83" s="121"/>
      <c r="AC83" s="121"/>
      <c r="AD83" s="121"/>
      <c r="AE83" s="145">
        <f t="shared" si="17"/>
        <v>0.36492355308302488</v>
      </c>
      <c r="AF83" s="121">
        <f t="shared" si="18"/>
        <v>1.5741766408435687</v>
      </c>
      <c r="AG83" s="186">
        <f t="shared" si="19"/>
        <v>130.17759944354054</v>
      </c>
    </row>
    <row r="84" spans="1:33" ht="29">
      <c r="A84" s="119" t="str">
        <f>'Master sheet'!A280</f>
        <v>Great Yarmouth</v>
      </c>
      <c r="B84" s="142" t="str">
        <f>VLOOKUP('Master sheet'!A280,Westminster_Parliamentary_Const!$A$2:$C$651,2,FALSE)</f>
        <v>E14000717</v>
      </c>
      <c r="C84" s="120">
        <f>VLOOKUP(B84,'Master sheet'!$B$3:$Z$634,9,FALSE)</f>
        <v>0.15582551121833141</v>
      </c>
      <c r="D84" s="121">
        <f>VLOOKUP(B84,'Master sheet'!$B$3:$Z$634,10,FALSE)</f>
        <v>2.2402695742097225</v>
      </c>
      <c r="E84" s="120">
        <f>VLOOKUP(B84,'Master sheet'!$B$3:$Z$634,16,FALSE)</f>
        <v>0.15512714775470313</v>
      </c>
      <c r="F84" s="121">
        <f>VLOOKUP(B84,'Master sheet'!$B$3:$Z$634,17,FALSE)</f>
        <v>-0.93879069592190345</v>
      </c>
      <c r="G84" s="120">
        <f>VLOOKUP(B84,'Master sheet'!$B$3:$Z$634,21,FALSE)</f>
        <v>0.15946843853820597</v>
      </c>
      <c r="H84" s="121">
        <f>VLOOKUP(B84,'Master sheet'!$B$3:$Z$634,22,FALSE)</f>
        <v>-0.13039935962787361</v>
      </c>
      <c r="I84" s="120">
        <f>VLOOKUP(B84,'Master sheet'!$B$3:$Z$634,24,FALSE)</f>
        <v>2.6623292127521125E-2</v>
      </c>
      <c r="J84" s="121">
        <f>-VLOOKUP(B84,'Master sheet'!$B$3:$Z$634,25,FALSE)</f>
        <v>-0.24380810826654814</v>
      </c>
      <c r="K84" s="185" t="str">
        <f>VLOOKUP(B84,RUC_PCON_2011_EN_LU!$A$2:$N$534,14)</f>
        <v>Urban with Significant Rural</v>
      </c>
      <c r="L84" s="185" t="str">
        <f>VLOOKUP(B84,'City and Town classifications'!$A$3:$G$634,4,FALSE)</f>
        <v>Medium Town</v>
      </c>
      <c r="M84" s="188" t="str">
        <f>VLOOKUP(A84,'BRES data'!$A$11:$AB$643,28,FALSE)</f>
        <v>High</v>
      </c>
      <c r="N84" s="188" t="str">
        <f>IF(ISNUMBER(MATCH(A84,'Red Wall MP List'!$A$3:$A$52,0)),"Yes","No")</f>
        <v>No</v>
      </c>
      <c r="O84" s="149">
        <f>VLOOKUP(B84,'Master sheet'!$B$3:$K$634,4,FALSE)</f>
        <v>58500</v>
      </c>
      <c r="P84" s="121">
        <f t="shared" si="16"/>
        <v>0.48728881272276192</v>
      </c>
      <c r="Q84" s="121">
        <f t="shared" si="20"/>
        <v>1.7547233346761426</v>
      </c>
      <c r="R84" s="186">
        <f t="shared" si="21"/>
        <v>138.75234580017434</v>
      </c>
      <c r="S84" s="149">
        <f>R84*VLOOKUP(B84,'Master sheet'!$B$3:$K$634,4,FALSE)</f>
        <v>8117012.2293101987</v>
      </c>
      <c r="T84" s="121"/>
      <c r="U84" s="121"/>
      <c r="V84" s="121"/>
      <c r="W84" s="121"/>
      <c r="X84" s="121"/>
      <c r="Y84" s="121"/>
      <c r="Z84" s="121"/>
      <c r="AA84" s="121"/>
      <c r="AB84" s="121"/>
      <c r="AC84" s="121"/>
      <c r="AD84" s="121"/>
      <c r="AE84" s="145">
        <f t="shared" si="17"/>
        <v>0.23181785259834931</v>
      </c>
      <c r="AF84" s="121">
        <f t="shared" si="18"/>
        <v>1.4410709403588933</v>
      </c>
      <c r="AG84" s="186">
        <f t="shared" si="19"/>
        <v>119.17033373283826</v>
      </c>
    </row>
    <row r="85" spans="1:33" ht="29">
      <c r="A85" s="119" t="str">
        <f>'Master sheet'!A547</f>
        <v>Rhondda</v>
      </c>
      <c r="B85" s="142" t="str">
        <f>VLOOKUP('Master sheet'!A547,Westminster_Parliamentary_Const!$A$2:$C$651,2,FALSE)</f>
        <v>W07000052</v>
      </c>
      <c r="C85" s="120">
        <f>VLOOKUP(B85,'Master sheet'!$B$3:$Z$634,9,FALSE)</f>
        <v>0.11850328332084384</v>
      </c>
      <c r="D85" s="121">
        <f>VLOOKUP(B85,'Master sheet'!$B$3:$Z$634,10,FALSE)</f>
        <v>0.829577563479859</v>
      </c>
      <c r="E85" s="120">
        <f>VLOOKUP(B85,'Master sheet'!$B$3:$Z$634,16,FALSE)</f>
        <v>0.44534623606910484</v>
      </c>
      <c r="F85" s="121">
        <f>VLOOKUP(B85,'Master sheet'!$B$3:$Z$634,17,FALSE)</f>
        <v>2.5844706094376176E-2</v>
      </c>
      <c r="G85" s="120">
        <f>VLOOKUP(B85,'Master sheet'!$B$3:$Z$634,21,FALSE)</f>
        <v>0.14249999999999999</v>
      </c>
      <c r="H85" s="121">
        <f>VLOOKUP(B85,'Master sheet'!$B$3:$Z$634,22,FALSE)</f>
        <v>-0.6159878853591646</v>
      </c>
      <c r="I85" s="120">
        <f>VLOOKUP(B85,'Master sheet'!$B$3:$Z$634,24,FALSE)</f>
        <v>1.5505791505791455E-2</v>
      </c>
      <c r="J85" s="121">
        <f>-VLOOKUP(B85,'Master sheet'!$B$3:$Z$634,25,FALSE)</f>
        <v>0.92690173013665034</v>
      </c>
      <c r="K85" s="185" t="str">
        <f>VLOOKUP(B85,RUC_PCON_2011_EN_LU!$A$2:$N$534,14)</f>
        <v>Urban with Significant Rural</v>
      </c>
      <c r="L85" s="185" t="str">
        <f>VLOOKUP(B85,'City and Town classifications'!$A$3:$G$634,4,FALSE)</f>
        <v>Small Town</v>
      </c>
      <c r="M85" s="188" t="str">
        <f>VLOOKUP(A85,'BRES data'!$A$11:$AB$643,28,FALSE)</f>
        <v>Very low</v>
      </c>
      <c r="N85" s="188" t="str">
        <f>IF(ISNUMBER(MATCH(A85,'Red Wall MP List'!$A$3:$A$52,0)),"Yes","No")</f>
        <v>No</v>
      </c>
      <c r="O85" s="149">
        <f>VLOOKUP(B85,'Master sheet'!$B$3:$K$634,4,FALSE)</f>
        <v>44200</v>
      </c>
      <c r="P85" s="121">
        <f t="shared" si="16"/>
        <v>0.48713590132803836</v>
      </c>
      <c r="Q85" s="121">
        <f t="shared" si="20"/>
        <v>1.754570423281419</v>
      </c>
      <c r="R85" s="186">
        <f t="shared" si="21"/>
        <v>138.74025454094377</v>
      </c>
      <c r="S85" s="149">
        <f>R85*VLOOKUP(B85,'Master sheet'!$B$3:$K$634,4,FALSE)</f>
        <v>6132319.2507097144</v>
      </c>
      <c r="T85" s="121"/>
      <c r="U85" s="121"/>
      <c r="V85" s="121"/>
      <c r="W85" s="121"/>
      <c r="X85" s="121"/>
      <c r="Y85" s="121"/>
      <c r="Z85" s="121"/>
      <c r="AA85" s="121"/>
      <c r="AB85" s="121"/>
      <c r="AC85" s="121"/>
      <c r="AD85" s="121"/>
      <c r="AE85" s="145">
        <f t="shared" si="17"/>
        <v>0.2915840285879302</v>
      </c>
      <c r="AF85" s="121">
        <f t="shared" si="18"/>
        <v>1.5008371163484742</v>
      </c>
      <c r="AG85" s="186">
        <f t="shared" si="19"/>
        <v>124.11273798175057</v>
      </c>
    </row>
    <row r="86" spans="1:33" ht="29">
      <c r="A86" s="119" t="str">
        <f>'Master sheet'!A623</f>
        <v>North Ayrshire and Arran</v>
      </c>
      <c r="B86" s="142" t="str">
        <f>VLOOKUP('Master sheet'!A623,Westminster_Parliamentary_Const!$A$2:$C$651,2,FALSE)</f>
        <v>S14000048</v>
      </c>
      <c r="C86" s="120">
        <f>VLOOKUP(B86,'Master sheet'!$B$3:$Z$634,9,FALSE)</f>
        <v>0.13574800260089182</v>
      </c>
      <c r="D86" s="121">
        <f>VLOOKUP(B86,'Master sheet'!$B$3:$Z$634,10,FALSE)</f>
        <v>1.4813871977402122</v>
      </c>
      <c r="E86" s="120">
        <f>VLOOKUP(B86,'Master sheet'!$B$3:$Z$634,16,FALSE)</f>
        <v>0.15960009404963643</v>
      </c>
      <c r="F86" s="121">
        <f>VLOOKUP(B86,'Master sheet'!$B$3:$Z$634,17,FALSE)</f>
        <v>-0.92392343694017898</v>
      </c>
      <c r="G86" s="120">
        <f>VLOOKUP(B86,'Master sheet'!$B$3:$Z$634,21,FALSE)</f>
        <v>0.14779270633397312</v>
      </c>
      <c r="H86" s="121">
        <f>VLOOKUP(B86,'Master sheet'!$B$3:$Z$634,22,FALSE)</f>
        <v>-0.46452565976569482</v>
      </c>
      <c r="I86" s="120">
        <f>VLOOKUP(B86,'Master sheet'!$B$3:$Z$634,24,FALSE)</f>
        <v>1.8081334723670572E-2</v>
      </c>
      <c r="J86" s="121">
        <f>-VLOOKUP(B86,'Master sheet'!$B$3:$Z$634,25,FALSE)</f>
        <v>0.65568845235096351</v>
      </c>
      <c r="K86" s="185" t="str">
        <f>VLOOKUP(B86,RUC_PCON_2011_EN_LU!$A$2:$N$534,14)</f>
        <v>Urban with Significant Rural</v>
      </c>
      <c r="L86" s="185" t="str">
        <f>VLOOKUP(B86,'City and Town classifications'!$A$3:$G$634,4,FALSE)</f>
        <v>Small Town</v>
      </c>
      <c r="M86" s="188" t="str">
        <f>VLOOKUP(A86,'BRES data'!$A$11:$AB$643,28,FALSE)</f>
        <v>Very high</v>
      </c>
      <c r="N86" s="188" t="str">
        <f>IF(ISNUMBER(MATCH(A86,'Red Wall MP List'!$A$3:$A$52,0)),"Yes","No")</f>
        <v>No</v>
      </c>
      <c r="O86" s="149">
        <f>VLOOKUP(B86,'Master sheet'!$B$3:$K$634,4,FALSE)</f>
        <v>54100</v>
      </c>
      <c r="P86" s="121">
        <f t="shared" si="16"/>
        <v>0.48095036724607959</v>
      </c>
      <c r="Q86" s="121">
        <f t="shared" si="20"/>
        <v>1.7483848891994602</v>
      </c>
      <c r="R86" s="186">
        <f t="shared" si="21"/>
        <v>138.25114190025667</v>
      </c>
      <c r="S86" s="149">
        <f>R86*VLOOKUP(B86,'Master sheet'!$B$3:$K$634,4,FALSE)</f>
        <v>7479386.7768038856</v>
      </c>
      <c r="T86" s="121"/>
      <c r="U86" s="121"/>
      <c r="V86" s="121"/>
      <c r="W86" s="121"/>
      <c r="X86" s="121"/>
      <c r="Y86" s="121"/>
      <c r="Z86" s="121"/>
      <c r="AA86" s="121"/>
      <c r="AB86" s="121"/>
      <c r="AC86" s="121"/>
      <c r="AD86" s="121"/>
      <c r="AE86" s="145">
        <f t="shared" si="17"/>
        <v>0.18715663834632548</v>
      </c>
      <c r="AF86" s="121">
        <f t="shared" si="18"/>
        <v>1.3964097261068693</v>
      </c>
      <c r="AG86" s="186">
        <f t="shared" si="19"/>
        <v>115.47704448643792</v>
      </c>
    </row>
    <row r="87" spans="1:33" ht="29">
      <c r="A87" s="119" t="str">
        <f>'Master sheet'!A258</f>
        <v>West Bromwich East</v>
      </c>
      <c r="B87" s="142" t="str">
        <f>VLOOKUP('Master sheet'!A258,Westminster_Parliamentary_Const!$A$2:$C$651,2,FALSE)</f>
        <v>E14001029</v>
      </c>
      <c r="C87" s="120">
        <f>VLOOKUP(B87,'Master sheet'!$B$3:$Z$634,9,FALSE)</f>
        <v>0.10479679054481289</v>
      </c>
      <c r="D87" s="121">
        <f>VLOOKUP(B87,'Master sheet'!$B$3:$Z$634,10,FALSE)</f>
        <v>0.31150452916415922</v>
      </c>
      <c r="E87" s="120">
        <f>VLOOKUP(B87,'Master sheet'!$B$3:$Z$634,16,FALSE)</f>
        <v>0.80452175805216253</v>
      </c>
      <c r="F87" s="121">
        <f>VLOOKUP(B87,'Master sheet'!$B$3:$Z$634,17,FALSE)</f>
        <v>1.2196787369806923</v>
      </c>
      <c r="G87" s="120">
        <f>VLOOKUP(B87,'Master sheet'!$B$3:$Z$634,21,FALSE)</f>
        <v>0.16190476190476191</v>
      </c>
      <c r="H87" s="121">
        <f>VLOOKUP(B87,'Master sheet'!$B$3:$Z$634,22,FALSE)</f>
        <v>-6.0678703298368108E-2</v>
      </c>
      <c r="I87" s="120">
        <f>VLOOKUP(B87,'Master sheet'!$B$3:$Z$634,24,FALSE)</f>
        <v>1.9099074578116326E-2</v>
      </c>
      <c r="J87" s="121">
        <f>-VLOOKUP(B87,'Master sheet'!$B$3:$Z$634,25,FALSE)</f>
        <v>0.54851705645233106</v>
      </c>
      <c r="K87" s="185" t="str">
        <f>VLOOKUP(B87,RUC_PCON_2011_EN_LU!$A$2:$N$534,14)</f>
        <v>Predominantly Urban</v>
      </c>
      <c r="L87" s="185" t="str">
        <f>VLOOKUP(B87,'City and Town classifications'!$A$3:$G$634,4,FALSE)</f>
        <v>Large Town in Conurbation</v>
      </c>
      <c r="M87" s="188" t="str">
        <f>VLOOKUP(A87,'BRES data'!$A$11:$AB$643,28,FALSE)</f>
        <v>Very low</v>
      </c>
      <c r="N87" s="188" t="str">
        <f>IF(ISNUMBER(MATCH(A87,'Red Wall MP List'!$A$3:$A$52,0)),"Yes","No")</f>
        <v>Yes</v>
      </c>
      <c r="O87" s="149">
        <f>VLOOKUP(B87,'Master sheet'!$B$3:$K$634,4,FALSE)</f>
        <v>59600</v>
      </c>
      <c r="P87" s="121">
        <f t="shared" si="16"/>
        <v>0.47984053415255074</v>
      </c>
      <c r="Q87" s="121">
        <f t="shared" si="20"/>
        <v>1.7472750561059314</v>
      </c>
      <c r="R87" s="186">
        <f t="shared" si="21"/>
        <v>138.1633833675406</v>
      </c>
      <c r="S87" s="149">
        <f>R87*VLOOKUP(B87,'Master sheet'!$B$3:$K$634,4,FALSE)</f>
        <v>8234537.6487054201</v>
      </c>
      <c r="T87" s="121"/>
      <c r="U87" s="121"/>
      <c r="V87" s="121"/>
      <c r="W87" s="121"/>
      <c r="X87" s="121"/>
      <c r="Y87" s="121"/>
      <c r="Z87" s="121"/>
      <c r="AA87" s="121"/>
      <c r="AB87" s="121"/>
      <c r="AC87" s="121"/>
      <c r="AD87" s="121"/>
      <c r="AE87" s="145">
        <f t="shared" si="17"/>
        <v>0.5047554048247036</v>
      </c>
      <c r="AF87" s="121">
        <f t="shared" si="18"/>
        <v>1.7140084925852475</v>
      </c>
      <c r="AG87" s="186">
        <f t="shared" si="19"/>
        <v>141.74108877071174</v>
      </c>
    </row>
    <row r="88" spans="1:33">
      <c r="A88" s="119" t="str">
        <f>'Master sheet'!A30</f>
        <v>Wansbeck</v>
      </c>
      <c r="B88" s="142" t="str">
        <f>VLOOKUP('Master sheet'!A30,Westminster_Parliamentary_Const!$A$2:$C$651,2,FALSE)</f>
        <v>E14001014</v>
      </c>
      <c r="C88" s="120">
        <f>VLOOKUP(B88,'Master sheet'!$B$3:$Z$634,9,FALSE)</f>
        <v>0.140972647702407</v>
      </c>
      <c r="D88" s="121">
        <f>VLOOKUP(B88,'Master sheet'!$B$3:$Z$634,10,FALSE)</f>
        <v>1.6788664351493634</v>
      </c>
      <c r="E88" s="120">
        <f>VLOOKUP(B88,'Master sheet'!$B$3:$Z$634,16,FALSE)</f>
        <v>0.46621305442028138</v>
      </c>
      <c r="F88" s="121">
        <f>VLOOKUP(B88,'Master sheet'!$B$3:$Z$634,17,FALSE)</f>
        <v>9.5202210543503751E-2</v>
      </c>
      <c r="G88" s="120">
        <f>VLOOKUP(B88,'Master sheet'!$B$3:$Z$634,21,FALSE)</f>
        <v>0.1352549889135255</v>
      </c>
      <c r="H88" s="121">
        <f>VLOOKUP(B88,'Master sheet'!$B$3:$Z$634,22,FALSE)</f>
        <v>-0.82331952901433625</v>
      </c>
      <c r="I88" s="120">
        <f>VLOOKUP(B88,'Master sheet'!$B$3:$Z$634,24,FALSE)</f>
        <v>2.3315518228669507E-2</v>
      </c>
      <c r="J88" s="121">
        <f>-VLOOKUP(B88,'Master sheet'!$B$3:$Z$634,25,FALSE)</f>
        <v>0.10451149866291093</v>
      </c>
      <c r="K88" s="185" t="str">
        <f>VLOOKUP(B88,RUC_PCON_2011_EN_LU!$A$2:$N$534,14)</f>
        <v>Predominantly Rural</v>
      </c>
      <c r="L88" s="185" t="str">
        <f>VLOOKUP(B88,'City and Town classifications'!$A$3:$G$634,4,FALSE)</f>
        <v>Small Town</v>
      </c>
      <c r="M88" s="188" t="str">
        <f>VLOOKUP(A88,'BRES data'!$A$11:$AB$643,28,FALSE)</f>
        <v>Mid</v>
      </c>
      <c r="N88" s="188" t="str">
        <f>IF(ISNUMBER(MATCH(A88,'Red Wall MP List'!$A$3:$A$52,0)),"Yes","No")</f>
        <v>No</v>
      </c>
      <c r="O88" s="149">
        <f>VLOOKUP(B88,'Master sheet'!$B$3:$K$634,4,FALSE)</f>
        <v>45700</v>
      </c>
      <c r="P88" s="121">
        <f t="shared" si="16"/>
        <v>0.47310642485895271</v>
      </c>
      <c r="Q88" s="121">
        <f t="shared" si="20"/>
        <v>1.7405409468123334</v>
      </c>
      <c r="R88" s="186">
        <f t="shared" si="21"/>
        <v>137.63089289289044</v>
      </c>
      <c r="S88" s="149">
        <f>R88*VLOOKUP(B88,'Master sheet'!$B$3:$K$634,4,FALSE)</f>
        <v>6289731.8052050937</v>
      </c>
      <c r="T88" s="121"/>
      <c r="U88" s="121"/>
      <c r="V88" s="121"/>
      <c r="W88" s="121"/>
      <c r="X88" s="121"/>
      <c r="Y88" s="121"/>
      <c r="Z88" s="121"/>
      <c r="AA88" s="121"/>
      <c r="AB88" s="121"/>
      <c r="AC88" s="121"/>
      <c r="AD88" s="121"/>
      <c r="AE88" s="145">
        <f t="shared" si="17"/>
        <v>0.26381515383536047</v>
      </c>
      <c r="AF88" s="121">
        <f t="shared" si="18"/>
        <v>1.4730682415959042</v>
      </c>
      <c r="AG88" s="186">
        <f t="shared" si="19"/>
        <v>121.8163721478625</v>
      </c>
    </row>
    <row r="89" spans="1:33">
      <c r="A89" s="119" t="str">
        <f>'Master sheet'!A26</f>
        <v>Stockton North</v>
      </c>
      <c r="B89" s="142" t="str">
        <f>VLOOKUP('Master sheet'!A26,Westminster_Parliamentary_Const!$A$2:$C$651,2,FALSE)</f>
        <v>E14000970</v>
      </c>
      <c r="C89" s="120">
        <f>VLOOKUP(B89,'Master sheet'!$B$3:$Z$634,9,FALSE)</f>
        <v>0.11746103896103896</v>
      </c>
      <c r="D89" s="121">
        <f>VLOOKUP(B89,'Master sheet'!$B$3:$Z$634,10,FALSE)</f>
        <v>0.79018318982018854</v>
      </c>
      <c r="E89" s="120">
        <f>VLOOKUP(B89,'Master sheet'!$B$3:$Z$634,16,FALSE)</f>
        <v>0.60626969788602547</v>
      </c>
      <c r="F89" s="121">
        <f>VLOOKUP(B89,'Master sheet'!$B$3:$Z$634,17,FALSE)</f>
        <v>0.56072498976286256</v>
      </c>
      <c r="G89" s="120">
        <f>VLOOKUP(B89,'Master sheet'!$B$3:$Z$634,21,FALSE)</f>
        <v>0.13492063492063491</v>
      </c>
      <c r="H89" s="121">
        <f>VLOOKUP(B89,'Master sheet'!$B$3:$Z$634,22,FALSE)</f>
        <v>-0.83288779082667364</v>
      </c>
      <c r="I89" s="120">
        <f>VLOOKUP(B89,'Master sheet'!$B$3:$Z$634,24,FALSE)</f>
        <v>1.7119524870081726E-2</v>
      </c>
      <c r="J89" s="121">
        <f>-VLOOKUP(B89,'Master sheet'!$B$3:$Z$634,25,FALSE)</f>
        <v>0.75697023290411969</v>
      </c>
      <c r="K89" s="185" t="str">
        <f>VLOOKUP(B89,RUC_PCON_2011_EN_LU!$A$2:$N$534,14)</f>
        <v>Predominantly Urban</v>
      </c>
      <c r="L89" s="185" t="str">
        <f>VLOOKUP(B89,'City and Town classifications'!$A$3:$G$634,4,FALSE)</f>
        <v>Large Town</v>
      </c>
      <c r="M89" s="188" t="str">
        <f>VLOOKUP(A89,'BRES data'!$A$11:$AB$643,28,FALSE)</f>
        <v>Very low</v>
      </c>
      <c r="N89" s="188" t="str">
        <f>IF(ISNUMBER(MATCH(A89,'Red Wall MP List'!$A$3:$A$52,0)),"Yes","No")</f>
        <v>No</v>
      </c>
      <c r="O89" s="149">
        <f>VLOOKUP(B89,'Master sheet'!$B$3:$K$634,4,FALSE)</f>
        <v>53900</v>
      </c>
      <c r="P89" s="121">
        <f t="shared" si="16"/>
        <v>0.47035734073080088</v>
      </c>
      <c r="Q89" s="121">
        <f t="shared" si="20"/>
        <v>1.7377918626841815</v>
      </c>
      <c r="R89" s="186">
        <f t="shared" si="21"/>
        <v>137.41351282844084</v>
      </c>
      <c r="S89" s="149">
        <f>R89*VLOOKUP(B89,'Master sheet'!$B$3:$K$634,4,FALSE)</f>
        <v>7406588.3414529618</v>
      </c>
      <c r="T89" s="121"/>
      <c r="U89" s="121"/>
      <c r="V89" s="121"/>
      <c r="W89" s="121"/>
      <c r="X89" s="121"/>
      <c r="Y89" s="121"/>
      <c r="Z89" s="121"/>
      <c r="AA89" s="121"/>
      <c r="AB89" s="121"/>
      <c r="AC89" s="121"/>
      <c r="AD89" s="121"/>
      <c r="AE89" s="145">
        <f t="shared" si="17"/>
        <v>0.31874765541512429</v>
      </c>
      <c r="AF89" s="121">
        <f t="shared" si="18"/>
        <v>1.5280007431756681</v>
      </c>
      <c r="AG89" s="186">
        <f t="shared" si="19"/>
        <v>126.35905243007663</v>
      </c>
    </row>
    <row r="90" spans="1:33" ht="29">
      <c r="A90" s="119" t="str">
        <f>'Master sheet'!A82</f>
        <v>Rochdale</v>
      </c>
      <c r="B90" s="142" t="str">
        <f>VLOOKUP('Master sheet'!A82,Westminster_Parliamentary_Const!$A$2:$C$651,2,FALSE)</f>
        <v>E14000897</v>
      </c>
      <c r="C90" s="120">
        <f>VLOOKUP(B90,'Master sheet'!$B$3:$Z$634,9,FALSE)</f>
        <v>0.13793041851981744</v>
      </c>
      <c r="D90" s="121">
        <f>VLOOKUP(B90,'Master sheet'!$B$3:$Z$634,10,FALSE)</f>
        <v>1.5638773617618864</v>
      </c>
      <c r="E90" s="120">
        <f>VLOOKUP(B90,'Master sheet'!$B$3:$Z$634,16,FALSE)</f>
        <v>0.16645324749881085</v>
      </c>
      <c r="F90" s="121">
        <f>VLOOKUP(B90,'Master sheet'!$B$3:$Z$634,17,FALSE)</f>
        <v>-0.9011448028023652</v>
      </c>
      <c r="G90" s="120">
        <f>VLOOKUP(B90,'Master sheet'!$B$3:$Z$634,21,FALSE)</f>
        <v>0.1371191135734072</v>
      </c>
      <c r="H90" s="121">
        <f>VLOOKUP(B90,'Master sheet'!$B$3:$Z$634,22,FALSE)</f>
        <v>-0.76997357479862194</v>
      </c>
      <c r="I90" s="120">
        <f>VLOOKUP(B90,'Master sheet'!$B$3:$Z$634,24,FALSE)</f>
        <v>1.7899082568807456E-2</v>
      </c>
      <c r="J90" s="121">
        <f>-VLOOKUP(B90,'Master sheet'!$B$3:$Z$634,25,FALSE)</f>
        <v>0.67488021118490527</v>
      </c>
      <c r="K90" s="185" t="str">
        <f>VLOOKUP(B90,RUC_PCON_2011_EN_LU!$A$2:$N$534,14)</f>
        <v>Predominantly Urban</v>
      </c>
      <c r="L90" s="185" t="str">
        <f>VLOOKUP(B90,'City and Town classifications'!$A$3:$G$634,4,FALSE)</f>
        <v>Large Town in Conurbation</v>
      </c>
      <c r="M90" s="188" t="str">
        <f>VLOOKUP(A90,'BRES data'!$A$11:$AB$643,28,FALSE)</f>
        <v>Mid</v>
      </c>
      <c r="N90" s="188" t="str">
        <f>IF(ISNUMBER(MATCH(A90,'Red Wall MP List'!$A$3:$A$52,0)),"Yes","No")</f>
        <v>No</v>
      </c>
      <c r="O90" s="149">
        <f>VLOOKUP(B90,'Master sheet'!$B$3:$K$634,4,FALSE)</f>
        <v>68800</v>
      </c>
      <c r="P90" s="121">
        <f t="shared" si="16"/>
        <v>0.46773279471543266</v>
      </c>
      <c r="Q90" s="121">
        <f t="shared" si="20"/>
        <v>1.7351673166688133</v>
      </c>
      <c r="R90" s="186">
        <f t="shared" si="21"/>
        <v>137.20598044479013</v>
      </c>
      <c r="S90" s="149">
        <f>R90*VLOOKUP(B90,'Master sheet'!$B$3:$K$634,4,FALSE)</f>
        <v>9439771.4546015617</v>
      </c>
      <c r="T90" s="121"/>
      <c r="U90" s="121"/>
      <c r="V90" s="121"/>
      <c r="W90" s="121"/>
      <c r="X90" s="121"/>
      <c r="Y90" s="121"/>
      <c r="Z90" s="121"/>
      <c r="AA90" s="121"/>
      <c r="AB90" s="121"/>
      <c r="AC90" s="121"/>
      <c r="AD90" s="121"/>
      <c r="AE90" s="145">
        <f t="shared" si="17"/>
        <v>0.14190979883645113</v>
      </c>
      <c r="AF90" s="121">
        <f t="shared" si="18"/>
        <v>1.3511628865969949</v>
      </c>
      <c r="AG90" s="186">
        <f t="shared" si="19"/>
        <v>111.73532656420642</v>
      </c>
    </row>
    <row r="91" spans="1:33" ht="29">
      <c r="A91" s="119" t="str">
        <f>'Master sheet'!A579</f>
        <v>Angus</v>
      </c>
      <c r="B91" s="142" t="str">
        <f>VLOOKUP('Master sheet'!A579,Westminster_Parliamentary_Const!$A$2:$C$651,2,FALSE)</f>
        <v>S14000004</v>
      </c>
      <c r="C91" s="120">
        <f>VLOOKUP(B91,'Master sheet'!$B$3:$Z$634,9,FALSE)</f>
        <v>0.12752388407907897</v>
      </c>
      <c r="D91" s="121">
        <f>VLOOKUP(B91,'Master sheet'!$B$3:$Z$634,10,FALSE)</f>
        <v>1.1705349537133258</v>
      </c>
      <c r="E91" s="120">
        <f>VLOOKUP(B91,'Master sheet'!$B$3:$Z$634,16,FALSE)</f>
        <v>0.13111535944138752</v>
      </c>
      <c r="F91" s="121">
        <f>VLOOKUP(B91,'Master sheet'!$B$3:$Z$634,17,FALSE)</f>
        <v>-1.0186015078408368</v>
      </c>
      <c r="G91" s="120">
        <f>VLOOKUP(B91,'Master sheet'!$B$3:$Z$634,21,FALSE)</f>
        <v>0.14770459081836326</v>
      </c>
      <c r="H91" s="121">
        <f>VLOOKUP(B91,'Master sheet'!$B$3:$Z$634,22,FALSE)</f>
        <v>-0.46704727560104131</v>
      </c>
      <c r="I91" s="120">
        <f>VLOOKUP(B91,'Master sheet'!$B$3:$Z$634,24,FALSE)</f>
        <v>1.5135850388144023E-2</v>
      </c>
      <c r="J91" s="121">
        <f>-VLOOKUP(B91,'Master sheet'!$B$3:$Z$634,25,FALSE)</f>
        <v>0.96585776178401739</v>
      </c>
      <c r="K91" s="185" t="str">
        <f>VLOOKUP(B91,RUC_PCON_2011_EN_LU!$A$2:$N$534,14)</f>
        <v>Urban with Significant Rural</v>
      </c>
      <c r="L91" s="185" t="str">
        <f>VLOOKUP(B91,'City and Town classifications'!$A$3:$G$634,4,FALSE)</f>
        <v>Small Town</v>
      </c>
      <c r="M91" s="188" t="str">
        <f>VLOOKUP(A91,'BRES data'!$A$11:$AB$643,28,FALSE)</f>
        <v>Very high</v>
      </c>
      <c r="N91" s="188" t="str">
        <f>IF(ISNUMBER(MATCH(A91,'Red Wall MP List'!$A$3:$A$52,0)),"Yes","No")</f>
        <v>No</v>
      </c>
      <c r="O91" s="149">
        <f>VLOOKUP(B91,'Master sheet'!$B$3:$K$634,4,FALSE)</f>
        <v>53200</v>
      </c>
      <c r="P91" s="121">
        <f t="shared" si="16"/>
        <v>0.4645227745921347</v>
      </c>
      <c r="Q91" s="121">
        <f t="shared" si="20"/>
        <v>1.7319572965455154</v>
      </c>
      <c r="R91" s="186">
        <f t="shared" si="21"/>
        <v>136.95215249745988</v>
      </c>
      <c r="S91" s="149">
        <f>R91*VLOOKUP(B91,'Master sheet'!$B$3:$K$634,4,FALSE)</f>
        <v>7285854.5128648654</v>
      </c>
      <c r="T91" s="121"/>
      <c r="U91" s="121"/>
      <c r="V91" s="121"/>
      <c r="W91" s="121"/>
      <c r="X91" s="121"/>
      <c r="Y91" s="121"/>
      <c r="Z91" s="121"/>
      <c r="AA91" s="121"/>
      <c r="AB91" s="121"/>
      <c r="AC91" s="121"/>
      <c r="AD91" s="121"/>
      <c r="AE91" s="145">
        <f t="shared" si="17"/>
        <v>0.16268598301386628</v>
      </c>
      <c r="AF91" s="121">
        <f t="shared" si="18"/>
        <v>1.3719390707744101</v>
      </c>
      <c r="AG91" s="186">
        <f t="shared" si="19"/>
        <v>113.45342713287158</v>
      </c>
    </row>
    <row r="92" spans="1:33">
      <c r="A92" s="119" t="str">
        <f>'Master sheet'!A13</f>
        <v>Houghton and Sunderland South</v>
      </c>
      <c r="B92" s="142" t="str">
        <f>VLOOKUP('Master sheet'!A13,Westminster_Parliamentary_Const!$A$2:$C$651,2,FALSE)</f>
        <v>E14000754</v>
      </c>
      <c r="C92" s="120">
        <f>VLOOKUP(B92,'Master sheet'!$B$3:$Z$634,9,FALSE)</f>
        <v>0.12162169312169312</v>
      </c>
      <c r="D92" s="121">
        <f>VLOOKUP(B92,'Master sheet'!$B$3:$Z$634,10,FALSE)</f>
        <v>0.94744608419954301</v>
      </c>
      <c r="E92" s="120">
        <f>VLOOKUP(B92,'Master sheet'!$B$3:$Z$634,16,FALSE)</f>
        <v>0.30502757706923989</v>
      </c>
      <c r="F92" s="121">
        <f>VLOOKUP(B92,'Master sheet'!$B$3:$Z$634,17,FALSE)</f>
        <v>-0.44054896504859509</v>
      </c>
      <c r="G92" s="120">
        <f>VLOOKUP(B92,'Master sheet'!$B$3:$Z$634,21,FALSE)</f>
        <v>0.14107883817427386</v>
      </c>
      <c r="H92" s="121">
        <f>VLOOKUP(B92,'Master sheet'!$B$3:$Z$634,22,FALSE)</f>
        <v>-0.65665750114179056</v>
      </c>
      <c r="I92" s="120">
        <f>VLOOKUP(B92,'Master sheet'!$B$3:$Z$634,24,FALSE)</f>
        <v>1.489873671546027E-2</v>
      </c>
      <c r="J92" s="121">
        <f>-VLOOKUP(B92,'Master sheet'!$B$3:$Z$634,25,FALSE)</f>
        <v>0.99082662114150821</v>
      </c>
      <c r="K92" s="185" t="str">
        <f>VLOOKUP(B92,RUC_PCON_2011_EN_LU!$A$2:$N$534,14)</f>
        <v>Predominantly Urban</v>
      </c>
      <c r="L92" s="185" t="str">
        <f>VLOOKUP(B92,'City and Town classifications'!$A$3:$G$634,4,FALSE)</f>
        <v>Other City</v>
      </c>
      <c r="M92" s="188" t="str">
        <f>VLOOKUP(A92,'BRES data'!$A$11:$AB$643,28,FALSE)</f>
        <v>Low</v>
      </c>
      <c r="N92" s="188" t="str">
        <f>IF(ISNUMBER(MATCH(A92,'Red Wall MP List'!$A$3:$A$52,0)),"Yes","No")</f>
        <v>No</v>
      </c>
      <c r="O92" s="149">
        <f>VLOOKUP(B92,'Master sheet'!$B$3:$K$634,4,FALSE)</f>
        <v>56700</v>
      </c>
      <c r="P92" s="121">
        <f t="shared" si="16"/>
        <v>0.46322315741528614</v>
      </c>
      <c r="Q92" s="121">
        <f t="shared" si="20"/>
        <v>1.7306576793686668</v>
      </c>
      <c r="R92" s="186">
        <f t="shared" si="21"/>
        <v>136.84938704813436</v>
      </c>
      <c r="S92" s="149">
        <f>R92*VLOOKUP(B92,'Master sheet'!$B$3:$K$634,4,FALSE)</f>
        <v>7759360.2456292184</v>
      </c>
      <c r="T92" s="121"/>
      <c r="U92" s="121"/>
      <c r="V92" s="121"/>
      <c r="W92" s="121"/>
      <c r="X92" s="121"/>
      <c r="Y92" s="121"/>
      <c r="Z92" s="121"/>
      <c r="AA92" s="121"/>
      <c r="AB92" s="121"/>
      <c r="AC92" s="121"/>
      <c r="AD92" s="121"/>
      <c r="AE92" s="145">
        <f t="shared" si="17"/>
        <v>0.2102665597876664</v>
      </c>
      <c r="AF92" s="121">
        <f t="shared" si="18"/>
        <v>1.4195196475482104</v>
      </c>
      <c r="AG92" s="186">
        <f t="shared" si="19"/>
        <v>117.38813503276344</v>
      </c>
    </row>
    <row r="93" spans="1:33" ht="29">
      <c r="A93" s="119" t="str">
        <f>'Master sheet'!A566</f>
        <v>Merthyr Tydfil and Rhymney</v>
      </c>
      <c r="B93" s="142" t="str">
        <f>VLOOKUP('Master sheet'!A566,Westminster_Parliamentary_Const!$A$2:$C$651,2,FALSE)</f>
        <v>W07000071</v>
      </c>
      <c r="C93" s="120">
        <f>VLOOKUP(B93,'Master sheet'!$B$3:$Z$634,9,FALSE)</f>
        <v>0.14364790786978707</v>
      </c>
      <c r="D93" s="121">
        <f>VLOOKUP(B93,'Master sheet'!$B$3:$Z$634,10,FALSE)</f>
        <v>1.7799849470215057</v>
      </c>
      <c r="E93" s="120">
        <f>VLOOKUP(B93,'Master sheet'!$B$3:$Z$634,16,FALSE)</f>
        <v>8.3101707948448178E-2</v>
      </c>
      <c r="F93" s="121">
        <f>VLOOKUP(B93,'Master sheet'!$B$3:$Z$634,17,FALSE)</f>
        <v>-1.1781901423416321</v>
      </c>
      <c r="G93" s="120">
        <f>VLOOKUP(B93,'Master sheet'!$B$3:$Z$634,21,FALSE)</f>
        <v>0.13406593406593406</v>
      </c>
      <c r="H93" s="121">
        <f>VLOOKUP(B93,'Master sheet'!$B$3:$Z$634,22,FALSE)</f>
        <v>-0.85734690219634835</v>
      </c>
      <c r="I93" s="120">
        <f>VLOOKUP(B93,'Master sheet'!$B$3:$Z$634,24,FALSE)</f>
        <v>1.8473903552292059E-2</v>
      </c>
      <c r="J93" s="121">
        <f>-VLOOKUP(B93,'Master sheet'!$B$3:$Z$634,25,FALSE)</f>
        <v>0.61434964738437636</v>
      </c>
      <c r="K93" s="185" t="str">
        <f>VLOOKUP(B93,RUC_PCON_2011_EN_LU!$A$2:$N$534,14)</f>
        <v>Urban with Significant Rural</v>
      </c>
      <c r="L93" s="185" t="str">
        <f>VLOOKUP(B93,'City and Town classifications'!$A$3:$G$634,4,FALSE)</f>
        <v>Medium Town</v>
      </c>
      <c r="M93" s="188" t="str">
        <f>VLOOKUP(A93,'BRES data'!$A$11:$AB$643,28,FALSE)</f>
        <v>High</v>
      </c>
      <c r="N93" s="188" t="str">
        <f>IF(ISNUMBER(MATCH(A93,'Red Wall MP List'!$A$3:$A$52,0)),"Yes","No")</f>
        <v>No</v>
      </c>
      <c r="O93" s="149">
        <f>VLOOKUP(B93,'Master sheet'!$B$3:$K$634,4,FALSE)</f>
        <v>47400</v>
      </c>
      <c r="P93" s="121">
        <f t="shared" si="16"/>
        <v>0.45885535737896394</v>
      </c>
      <c r="Q93" s="121">
        <f t="shared" si="20"/>
        <v>1.7262898793323447</v>
      </c>
      <c r="R93" s="186">
        <f t="shared" si="21"/>
        <v>136.50400923896672</v>
      </c>
      <c r="S93" s="149">
        <f>R93*VLOOKUP(B93,'Master sheet'!$B$3:$K$634,4,FALSE)</f>
        <v>6470290.0379270222</v>
      </c>
      <c r="T93" s="121"/>
      <c r="U93" s="121"/>
      <c r="V93" s="121"/>
      <c r="W93" s="121"/>
      <c r="X93" s="121"/>
      <c r="Y93" s="121"/>
      <c r="Z93" s="121"/>
      <c r="AA93" s="121"/>
      <c r="AB93" s="121"/>
      <c r="AC93" s="121"/>
      <c r="AD93" s="121"/>
      <c r="AE93" s="145">
        <f t="shared" si="17"/>
        <v>8.9699387466975394E-2</v>
      </c>
      <c r="AF93" s="121">
        <f t="shared" si="18"/>
        <v>1.2989524752275192</v>
      </c>
      <c r="AG93" s="186">
        <f t="shared" si="19"/>
        <v>107.41775136858165</v>
      </c>
    </row>
    <row r="94" spans="1:33" ht="29">
      <c r="A94" s="119" t="str">
        <f>'Master sheet'!A54</f>
        <v>Denton and Reddish</v>
      </c>
      <c r="B94" s="142" t="str">
        <f>VLOOKUP('Master sheet'!A54,Westminster_Parliamentary_Const!$A$2:$C$651,2,FALSE)</f>
        <v>E14000661</v>
      </c>
      <c r="C94" s="120">
        <f>VLOOKUP(B94,'Master sheet'!$B$3:$Z$634,9,FALSE)</f>
        <v>8.0691194565477242E-2</v>
      </c>
      <c r="D94" s="121">
        <f>VLOOKUP(B94,'Master sheet'!$B$3:$Z$634,10,FALSE)</f>
        <v>-0.5996300299873828</v>
      </c>
      <c r="E94" s="120">
        <f>VLOOKUP(B94,'Master sheet'!$B$3:$Z$634,16,FALSE)</f>
        <v>0.66574626350423505</v>
      </c>
      <c r="F94" s="121">
        <f>VLOOKUP(B94,'Master sheet'!$B$3:$Z$634,17,FALSE)</f>
        <v>0.7584142634729204</v>
      </c>
      <c r="G94" s="120">
        <f>VLOOKUP(B94,'Master sheet'!$B$3:$Z$634,21,FALSE)</f>
        <v>0.17849898580121704</v>
      </c>
      <c r="H94" s="121">
        <f>VLOOKUP(B94,'Master sheet'!$B$3:$Z$634,22,FALSE)</f>
        <v>0.4142008620423886</v>
      </c>
      <c r="I94" s="120">
        <f>VLOOKUP(B94,'Master sheet'!$B$3:$Z$634,24,FALSE)</f>
        <v>1.1267217630853921E-2</v>
      </c>
      <c r="J94" s="121">
        <f>-VLOOKUP(B94,'Master sheet'!$B$3:$Z$634,25,FALSE)</f>
        <v>1.3732376742506904</v>
      </c>
      <c r="K94" s="185" t="str">
        <f>VLOOKUP(B94,RUC_PCON_2011_EN_LU!$A$2:$N$534,14)</f>
        <v>Predominantly Urban</v>
      </c>
      <c r="L94" s="185" t="str">
        <f>VLOOKUP(B94,'City and Town classifications'!$A$3:$G$634,4,FALSE)</f>
        <v>Medium Town in Conurbation</v>
      </c>
      <c r="M94" s="188" t="str">
        <f>VLOOKUP(A94,'BRES data'!$A$11:$AB$643,28,FALSE)</f>
        <v>Very low</v>
      </c>
      <c r="N94" s="188" t="str">
        <f>IF(ISNUMBER(MATCH(A94,'Red Wall MP List'!$A$3:$A$52,0)),"Yes","No")</f>
        <v>No</v>
      </c>
      <c r="O94" s="149">
        <f>VLOOKUP(B94,'Master sheet'!$B$3:$K$634,4,FALSE)</f>
        <v>54600</v>
      </c>
      <c r="P94" s="121">
        <f t="shared" si="16"/>
        <v>0.45330506900698736</v>
      </c>
      <c r="Q94" s="121">
        <f t="shared" si="20"/>
        <v>1.720739590960368</v>
      </c>
      <c r="R94" s="186">
        <f t="shared" si="21"/>
        <v>136.06512778326345</v>
      </c>
      <c r="S94" s="149">
        <f>R94*VLOOKUP(B94,'Master sheet'!$B$3:$K$634,4,FALSE)</f>
        <v>7429155.9769661846</v>
      </c>
      <c r="T94" s="121"/>
      <c r="U94" s="121"/>
      <c r="V94" s="121"/>
      <c r="W94" s="121"/>
      <c r="X94" s="121"/>
      <c r="Y94" s="121"/>
      <c r="Z94" s="121"/>
      <c r="AA94" s="121"/>
      <c r="AB94" s="121"/>
      <c r="AC94" s="121"/>
      <c r="AD94" s="121"/>
      <c r="AE94" s="145">
        <f t="shared" si="17"/>
        <v>0.48655569244465413</v>
      </c>
      <c r="AF94" s="121">
        <f t="shared" si="18"/>
        <v>1.695808780205198</v>
      </c>
      <c r="AG94" s="186">
        <f t="shared" si="19"/>
        <v>140.23605127572762</v>
      </c>
    </row>
    <row r="95" spans="1:33">
      <c r="A95" s="119" t="str">
        <f>'Master sheet'!A124</f>
        <v>Great Grimsby</v>
      </c>
      <c r="B95" s="142" t="str">
        <f>VLOOKUP('Master sheet'!A124,Westminster_Parliamentary_Const!$A$2:$C$651,2,FALSE)</f>
        <v>E14000716</v>
      </c>
      <c r="C95" s="120">
        <f>VLOOKUP(B95,'Master sheet'!$B$3:$Z$634,9,FALSE)</f>
        <v>0.13914791216434408</v>
      </c>
      <c r="D95" s="121">
        <f>VLOOKUP(B95,'Master sheet'!$B$3:$Z$634,10,FALSE)</f>
        <v>1.609895744216588</v>
      </c>
      <c r="E95" s="120">
        <f>VLOOKUP(B95,'Master sheet'!$B$3:$Z$634,16,FALSE)</f>
        <v>0.11421274377199273</v>
      </c>
      <c r="F95" s="121">
        <f>VLOOKUP(B95,'Master sheet'!$B$3:$Z$634,17,FALSE)</f>
        <v>-1.0747827244385191</v>
      </c>
      <c r="G95" s="120">
        <f>VLOOKUP(B95,'Master sheet'!$B$3:$Z$634,21,FALSE)</f>
        <v>0.1140819964349376</v>
      </c>
      <c r="H95" s="121">
        <f>VLOOKUP(B95,'Master sheet'!$B$3:$Z$634,22,FALSE)</f>
        <v>-1.4292304488581267</v>
      </c>
      <c r="I95" s="120">
        <f>VLOOKUP(B95,'Master sheet'!$B$3:$Z$634,24,FALSE)</f>
        <v>1.4886057338887593E-2</v>
      </c>
      <c r="J95" s="121">
        <f>-VLOOKUP(B95,'Master sheet'!$B$3:$Z$634,25,FALSE)</f>
        <v>0.99216180171882606</v>
      </c>
      <c r="K95" s="185" t="str">
        <f>VLOOKUP(B95,RUC_PCON_2011_EN_LU!$A$2:$N$534,14)</f>
        <v>Predominantly Urban</v>
      </c>
      <c r="L95" s="185" t="str">
        <f>VLOOKUP(B95,'City and Town classifications'!$A$3:$G$634,4,FALSE)</f>
        <v>Large Town</v>
      </c>
      <c r="M95" s="188" t="str">
        <f>VLOOKUP(A95,'BRES data'!$A$11:$AB$643,28,FALSE)</f>
        <v>Low</v>
      </c>
      <c r="N95" s="188" t="str">
        <f>IF(ISNUMBER(MATCH(A95,'Red Wall MP List'!$A$3:$A$52,0)),"Yes","No")</f>
        <v>Yes</v>
      </c>
      <c r="O95" s="149">
        <f>VLOOKUP(B95,'Master sheet'!$B$3:$K$634,4,FALSE)</f>
        <v>56700</v>
      </c>
      <c r="P95" s="121">
        <f t="shared" si="16"/>
        <v>0.45001698642903037</v>
      </c>
      <c r="Q95" s="121">
        <f t="shared" si="20"/>
        <v>1.7174515083824111</v>
      </c>
      <c r="R95" s="186">
        <f t="shared" si="21"/>
        <v>135.80512715418399</v>
      </c>
      <c r="S95" s="149">
        <f>R95*VLOOKUP(B95,'Master sheet'!$B$3:$K$634,4,FALSE)</f>
        <v>7700150.7096422324</v>
      </c>
      <c r="T95" s="121"/>
      <c r="U95" s="121"/>
      <c r="V95" s="121"/>
      <c r="W95" s="121"/>
      <c r="X95" s="121"/>
      <c r="Y95" s="121"/>
      <c r="Z95" s="121"/>
      <c r="AA95" s="121"/>
      <c r="AB95" s="121"/>
      <c r="AC95" s="121"/>
      <c r="AD95" s="121"/>
      <c r="AE95" s="145">
        <f t="shared" si="17"/>
        <v>2.4511093159692077E-2</v>
      </c>
      <c r="AF95" s="121">
        <f t="shared" si="18"/>
        <v>1.233764180920236</v>
      </c>
      <c r="AG95" s="186">
        <f t="shared" si="19"/>
        <v>102.02696138697347</v>
      </c>
    </row>
    <row r="96" spans="1:33" ht="29">
      <c r="A96" s="119" t="str">
        <f>'Master sheet'!A170</f>
        <v>Corby</v>
      </c>
      <c r="B96" s="142" t="str">
        <f>VLOOKUP('Master sheet'!A170,Westminster_Parliamentary_Const!$A$2:$C$651,2,FALSE)</f>
        <v>E14000648</v>
      </c>
      <c r="C96" s="120">
        <f>VLOOKUP(B96,'Master sheet'!$B$3:$Z$634,9,FALSE)</f>
        <v>0.10574500878352271</v>
      </c>
      <c r="D96" s="121">
        <f>VLOOKUP(B96,'Master sheet'!$B$3:$Z$634,10,FALSE)</f>
        <v>0.34734493765880664</v>
      </c>
      <c r="E96" s="120">
        <f>VLOOKUP(B96,'Master sheet'!$B$3:$Z$634,16,FALSE)</f>
        <v>0.19518815129067754</v>
      </c>
      <c r="F96" s="121">
        <f>VLOOKUP(B96,'Master sheet'!$B$3:$Z$634,17,FALSE)</f>
        <v>-0.80563521509000191</v>
      </c>
      <c r="G96" s="120">
        <f>VLOOKUP(B96,'Master sheet'!$B$3:$Z$634,21,FALSE)</f>
        <v>0.15140415140415139</v>
      </c>
      <c r="H96" s="121">
        <f>VLOOKUP(B96,'Master sheet'!$B$3:$Z$634,22,FALSE)</f>
        <v>-0.36117635726865932</v>
      </c>
      <c r="I96" s="120">
        <f>VLOOKUP(B96,'Master sheet'!$B$3:$Z$634,24,FALSE)</f>
        <v>9.3165467625899723E-3</v>
      </c>
      <c r="J96" s="121">
        <f>-VLOOKUP(B96,'Master sheet'!$B$3:$Z$634,25,FALSE)</f>
        <v>1.5786498127037862</v>
      </c>
      <c r="K96" s="185" t="str">
        <f>VLOOKUP(B96,RUC_PCON_2011_EN_LU!$A$2:$N$534,14)</f>
        <v>Urban with Significant Rural</v>
      </c>
      <c r="L96" s="185" t="str">
        <f>VLOOKUP(B96,'City and Town classifications'!$A$3:$G$634,4,FALSE)</f>
        <v>Medium Town</v>
      </c>
      <c r="M96" s="188" t="str">
        <f>VLOOKUP(A96,'BRES data'!$A$11:$AB$643,28,FALSE)</f>
        <v>Very high</v>
      </c>
      <c r="N96" s="188" t="str">
        <f>IF(ISNUMBER(MATCH(A96,'Red Wall MP List'!$A$3:$A$52,0)),"Yes","No")</f>
        <v>No</v>
      </c>
      <c r="O96" s="149">
        <f>VLOOKUP(B96,'Master sheet'!$B$3:$K$634,4,FALSE)</f>
        <v>81200</v>
      </c>
      <c r="P96" s="121">
        <f t="shared" si="16"/>
        <v>0.44752965472775408</v>
      </c>
      <c r="Q96" s="121">
        <f t="shared" si="20"/>
        <v>1.7149641766811348</v>
      </c>
      <c r="R96" s="186">
        <f t="shared" si="21"/>
        <v>135.60844480459926</v>
      </c>
      <c r="S96" s="149">
        <f>R96*VLOOKUP(B96,'Master sheet'!$B$3:$K$634,4,FALSE)</f>
        <v>11011405.718133461</v>
      </c>
      <c r="T96" s="121"/>
      <c r="U96" s="121"/>
      <c r="V96" s="121"/>
      <c r="W96" s="121"/>
      <c r="X96" s="121"/>
      <c r="Y96" s="121"/>
      <c r="Z96" s="121"/>
      <c r="AA96" s="121"/>
      <c r="AB96" s="121"/>
      <c r="AC96" s="121"/>
      <c r="AD96" s="121"/>
      <c r="AE96" s="145">
        <f t="shared" si="17"/>
        <v>0.18979579450098291</v>
      </c>
      <c r="AF96" s="121">
        <f t="shared" si="18"/>
        <v>1.3990488822615268</v>
      </c>
      <c r="AG96" s="186">
        <f t="shared" si="19"/>
        <v>115.69529128533964</v>
      </c>
    </row>
    <row r="97" spans="1:33">
      <c r="A97" s="119" t="str">
        <f>'Master sheet'!A514</f>
        <v>Somerton and Frome</v>
      </c>
      <c r="B97" s="142" t="str">
        <f>VLOOKUP('Master sheet'!A514,Westminster_Parliamentary_Const!$A$2:$C$651,2,FALSE)</f>
        <v>E14000932</v>
      </c>
      <c r="C97" s="120">
        <f>VLOOKUP(B97,'Master sheet'!$B$3:$Z$634,9,FALSE)</f>
        <v>7.5760912887658641E-2</v>
      </c>
      <c r="D97" s="121">
        <f>VLOOKUP(B97,'Master sheet'!$B$3:$Z$634,10,FALSE)</f>
        <v>-0.78598302565125433</v>
      </c>
      <c r="E97" s="120">
        <f>VLOOKUP(B97,'Master sheet'!$B$3:$Z$634,16,FALSE)</f>
        <v>0.63972272368536087</v>
      </c>
      <c r="F97" s="121">
        <f>VLOOKUP(B97,'Master sheet'!$B$3:$Z$634,17,FALSE)</f>
        <v>0.67191675588006572</v>
      </c>
      <c r="G97" s="120">
        <f>VLOOKUP(B97,'Master sheet'!$B$3:$Z$634,21,FALSE)</f>
        <v>0.23376623376623376</v>
      </c>
      <c r="H97" s="121">
        <f>VLOOKUP(B97,'Master sheet'!$B$3:$Z$634,22,FALSE)</f>
        <v>1.9957925565363692</v>
      </c>
      <c r="I97" s="120">
        <f>VLOOKUP(B97,'Master sheet'!$B$3:$Z$634,24,FALSE)</f>
        <v>1.6781914893617023E-2</v>
      </c>
      <c r="J97" s="121">
        <f>-VLOOKUP(B97,'Master sheet'!$B$3:$Z$634,25,FALSE)</f>
        <v>0.7925216877174236</v>
      </c>
      <c r="K97" s="185" t="str">
        <f>VLOOKUP(B97,RUC_PCON_2011_EN_LU!$A$2:$N$534,14)</f>
        <v>Predominantly Rural</v>
      </c>
      <c r="L97" s="185" t="str">
        <f>VLOOKUP(B97,'City and Town classifications'!$A$3:$G$634,4,FALSE)</f>
        <v>Village or smaller</v>
      </c>
      <c r="M97" s="188" t="str">
        <f>VLOOKUP(A97,'BRES data'!$A$11:$AB$643,28,FALSE)</f>
        <v>Very high</v>
      </c>
      <c r="N97" s="188" t="str">
        <f>IF(ISNUMBER(MATCH(A97,'Red Wall MP List'!$A$3:$A$52,0)),"Yes","No")</f>
        <v>No</v>
      </c>
      <c r="O97" s="149">
        <f>VLOOKUP(B97,'Master sheet'!$B$3:$K$634,4,FALSE)</f>
        <v>51800</v>
      </c>
      <c r="P97" s="121">
        <f t="shared" si="16"/>
        <v>0.44679777275812887</v>
      </c>
      <c r="Q97" s="121">
        <f t="shared" si="20"/>
        <v>1.7142322947115096</v>
      </c>
      <c r="R97" s="186">
        <f t="shared" si="21"/>
        <v>135.55057223966122</v>
      </c>
      <c r="S97" s="149">
        <f>R97*VLOOKUP(B97,'Master sheet'!$B$3:$K$634,4,FALSE)</f>
        <v>7021519.6420144513</v>
      </c>
      <c r="T97" s="121"/>
      <c r="U97" s="121"/>
      <c r="V97" s="121"/>
      <c r="W97" s="121"/>
      <c r="X97" s="121"/>
      <c r="Y97" s="121"/>
      <c r="Z97" s="121"/>
      <c r="AA97" s="121"/>
      <c r="AB97" s="121"/>
      <c r="AC97" s="121"/>
      <c r="AD97" s="121"/>
      <c r="AE97" s="145">
        <f t="shared" si="17"/>
        <v>0.66856199362065105</v>
      </c>
      <c r="AF97" s="121">
        <f t="shared" si="18"/>
        <v>1.8778150813811949</v>
      </c>
      <c r="AG97" s="186">
        <f t="shared" si="19"/>
        <v>155.28718515482817</v>
      </c>
    </row>
    <row r="98" spans="1:33" ht="29">
      <c r="A98" s="119" t="str">
        <f>'Master sheet'!A77</f>
        <v>Oldham West and Royton</v>
      </c>
      <c r="B98" s="142" t="str">
        <f>VLOOKUP('Master sheet'!A77,Westminster_Parliamentary_Const!$A$2:$C$651,2,FALSE)</f>
        <v>E14000871</v>
      </c>
      <c r="C98" s="120">
        <f>VLOOKUP(B98,'Master sheet'!$B$3:$Z$634,9,FALSE)</f>
        <v>0.13147080565666103</v>
      </c>
      <c r="D98" s="121">
        <f>VLOOKUP(B98,'Master sheet'!$B$3:$Z$634,10,FALSE)</f>
        <v>1.3197192615677649</v>
      </c>
      <c r="E98" s="120">
        <f>VLOOKUP(B98,'Master sheet'!$B$3:$Z$634,16,FALSE)</f>
        <v>0.41081523420727728</v>
      </c>
      <c r="F98" s="121">
        <f>VLOOKUP(B98,'Master sheet'!$B$3:$Z$634,17,FALSE)</f>
        <v>-8.8930056160143586E-2</v>
      </c>
      <c r="G98" s="120">
        <f>VLOOKUP(B98,'Master sheet'!$B$3:$Z$634,21,FALSE)</f>
        <v>0.14782608695652175</v>
      </c>
      <c r="H98" s="121">
        <f>VLOOKUP(B98,'Master sheet'!$B$3:$Z$634,22,FALSE)</f>
        <v>-0.46357040113922293</v>
      </c>
      <c r="I98" s="120">
        <f>VLOOKUP(B98,'Master sheet'!$B$3:$Z$634,24,FALSE)</f>
        <v>2.1552543984783679E-2</v>
      </c>
      <c r="J98" s="121">
        <f>-VLOOKUP(B98,'Master sheet'!$B$3:$Z$634,25,FALSE)</f>
        <v>0.29015855751123965</v>
      </c>
      <c r="K98" s="185" t="str">
        <f>VLOOKUP(B98,RUC_PCON_2011_EN_LU!$A$2:$N$534,14)</f>
        <v>Predominantly Urban</v>
      </c>
      <c r="L98" s="185" t="str">
        <f>VLOOKUP(B98,'City and Town classifications'!$A$3:$G$634,4,FALSE)</f>
        <v>Large Town in Conurbation</v>
      </c>
      <c r="M98" s="188" t="str">
        <f>VLOOKUP(A98,'BRES data'!$A$11:$AB$643,28,FALSE)</f>
        <v>Low</v>
      </c>
      <c r="N98" s="188" t="str">
        <f>IF(ISNUMBER(MATCH(A98,'Red Wall MP List'!$A$3:$A$52,0)),"Yes","No")</f>
        <v>No</v>
      </c>
      <c r="O98" s="149">
        <f>VLOOKUP(B98,'Master sheet'!$B$3:$K$634,4,FALSE)</f>
        <v>67400</v>
      </c>
      <c r="P98" s="121">
        <f t="shared" si="16"/>
        <v>0.44454253014310713</v>
      </c>
      <c r="Q98" s="121">
        <f t="shared" si="20"/>
        <v>1.7119770520964879</v>
      </c>
      <c r="R98" s="186">
        <f t="shared" si="21"/>
        <v>135.37224201688537</v>
      </c>
      <c r="S98" s="149">
        <f>R98*VLOOKUP(B98,'Master sheet'!$B$3:$K$634,4,FALSE)</f>
        <v>9124089.1119380742</v>
      </c>
      <c r="T98" s="121"/>
      <c r="U98" s="121"/>
      <c r="V98" s="121"/>
      <c r="W98" s="121"/>
      <c r="X98" s="121"/>
      <c r="Y98" s="121"/>
      <c r="Z98" s="121"/>
      <c r="AA98" s="121"/>
      <c r="AB98" s="121"/>
      <c r="AC98" s="121"/>
      <c r="AD98" s="121"/>
      <c r="AE98" s="145">
        <f t="shared" si="17"/>
        <v>0.26434434044490951</v>
      </c>
      <c r="AF98" s="121">
        <f t="shared" si="18"/>
        <v>1.4735974282054534</v>
      </c>
      <c r="AG98" s="186">
        <f t="shared" si="19"/>
        <v>121.86013359159212</v>
      </c>
    </row>
    <row r="99" spans="1:33" ht="29">
      <c r="A99" s="119" t="str">
        <f>'Master sheet'!A151</f>
        <v>Sheffield, Brightside and Hillsborough</v>
      </c>
      <c r="B99" s="142" t="str">
        <f>VLOOKUP('Master sheet'!A151,Westminster_Parliamentary_Const!$A$2:$C$651,2,FALSE)</f>
        <v>E14000921</v>
      </c>
      <c r="C99" s="120">
        <f>VLOOKUP(B99,'Master sheet'!$B$3:$Z$634,9,FALSE)</f>
        <v>0.1302020330940869</v>
      </c>
      <c r="D99" s="121">
        <f>VLOOKUP(B99,'Master sheet'!$B$3:$Z$634,10,FALSE)</f>
        <v>1.2717626571985743</v>
      </c>
      <c r="E99" s="120">
        <f>VLOOKUP(B99,'Master sheet'!$B$3:$Z$634,16,FALSE)</f>
        <v>0.92512292325962375</v>
      </c>
      <c r="F99" s="121">
        <f>VLOOKUP(B99,'Master sheet'!$B$3:$Z$634,17,FALSE)</f>
        <v>1.6205350492212616</v>
      </c>
      <c r="G99" s="120">
        <f>VLOOKUP(B99,'Master sheet'!$B$3:$Z$634,21,FALSE)</f>
        <v>0.15185783521809371</v>
      </c>
      <c r="H99" s="121">
        <f>VLOOKUP(B99,'Master sheet'!$B$3:$Z$634,22,FALSE)</f>
        <v>-0.3481932148384137</v>
      </c>
      <c r="I99" s="120">
        <f>VLOOKUP(B99,'Master sheet'!$B$3:$Z$634,24,FALSE)</f>
        <v>2.976392422957308E-2</v>
      </c>
      <c r="J99" s="121">
        <f>-VLOOKUP(B99,'Master sheet'!$B$3:$Z$634,25,FALSE)</f>
        <v>-0.57452712738589284</v>
      </c>
      <c r="K99" s="185" t="str">
        <f>VLOOKUP(B99,RUC_PCON_2011_EN_LU!$A$2:$N$534,14)</f>
        <v>Predominantly Urban</v>
      </c>
      <c r="L99" s="185" t="str">
        <f>VLOOKUP(B99,'City and Town classifications'!$A$3:$G$634,4,FALSE)</f>
        <v>Core City (outside London)</v>
      </c>
      <c r="M99" s="188" t="str">
        <f>VLOOKUP(A99,'BRES data'!$A$11:$AB$643,28,FALSE)</f>
        <v>Very low</v>
      </c>
      <c r="N99" s="188" t="str">
        <f>IF(ISNUMBER(MATCH(A99,'Red Wall MP List'!$A$3:$A$52,0)),"Yes","No")</f>
        <v>No</v>
      </c>
      <c r="O99" s="149">
        <f>VLOOKUP(B99,'Master sheet'!$B$3:$K$634,4,FALSE)</f>
        <v>67000</v>
      </c>
      <c r="P99" s="121">
        <f t="shared" si="16"/>
        <v>0.44446881566803514</v>
      </c>
      <c r="Q99" s="121">
        <f t="shared" si="20"/>
        <v>1.7119033376214159</v>
      </c>
      <c r="R99" s="186">
        <f t="shared" si="21"/>
        <v>135.36641314567044</v>
      </c>
      <c r="S99" s="149">
        <f>R99*VLOOKUP(B99,'Master sheet'!$B$3:$K$634,4,FALSE)</f>
        <v>9069549.6807599198</v>
      </c>
      <c r="T99" s="121"/>
      <c r="U99" s="121"/>
      <c r="V99" s="121"/>
      <c r="W99" s="121"/>
      <c r="X99" s="121"/>
      <c r="Y99" s="121"/>
      <c r="Z99" s="121"/>
      <c r="AA99" s="121"/>
      <c r="AB99" s="121"/>
      <c r="AC99" s="121"/>
      <c r="AD99" s="121"/>
      <c r="AE99" s="145">
        <f t="shared" si="17"/>
        <v>0.49239434104888224</v>
      </c>
      <c r="AF99" s="121">
        <f t="shared" si="18"/>
        <v>1.7016474288094261</v>
      </c>
      <c r="AG99" s="186">
        <f t="shared" si="19"/>
        <v>140.71888226150918</v>
      </c>
    </row>
    <row r="100" spans="1:33" ht="29">
      <c r="A100" s="119" t="str">
        <f>'Master sheet'!A256</f>
        <v>Warley</v>
      </c>
      <c r="B100" s="142" t="str">
        <f>VLOOKUP('Master sheet'!A256,Westminster_Parliamentary_Const!$A$2:$C$651,2,FALSE)</f>
        <v>E14001016</v>
      </c>
      <c r="C100" s="120">
        <f>VLOOKUP(B100,'Master sheet'!$B$3:$Z$634,9,FALSE)</f>
        <v>9.584453379364398E-2</v>
      </c>
      <c r="D100" s="121">
        <f>VLOOKUP(B100,'Master sheet'!$B$3:$Z$634,10,FALSE)</f>
        <v>-2.6869619119914867E-2</v>
      </c>
      <c r="E100" s="120">
        <f>VLOOKUP(B100,'Master sheet'!$B$3:$Z$634,16,FALSE)</f>
        <v>0.8934747612054571</v>
      </c>
      <c r="F100" s="121">
        <f>VLOOKUP(B100,'Master sheet'!$B$3:$Z$634,17,FALSE)</f>
        <v>1.5153423215357391</v>
      </c>
      <c r="G100" s="120">
        <f>VLOOKUP(B100,'Master sheet'!$B$3:$Z$634,21,FALSE)</f>
        <v>0.12516297262059975</v>
      </c>
      <c r="H100" s="121">
        <f>VLOOKUP(B100,'Master sheet'!$B$3:$Z$634,22,FALSE)</f>
        <v>-1.1121243770446314</v>
      </c>
      <c r="I100" s="120">
        <f>VLOOKUP(B100,'Master sheet'!$B$3:$Z$634,24,FALSE)</f>
        <v>1.3306666666666578E-2</v>
      </c>
      <c r="J100" s="121">
        <f>-VLOOKUP(B100,'Master sheet'!$B$3:$Z$634,25,FALSE)</f>
        <v>1.1584768991101777</v>
      </c>
      <c r="K100" s="185" t="str">
        <f>VLOOKUP(B100,RUC_PCON_2011_EN_LU!$A$2:$N$534,14)</f>
        <v>Predominantly Urban</v>
      </c>
      <c r="L100" s="185" t="str">
        <f>VLOOKUP(B100,'City and Town classifications'!$A$3:$G$634,4,FALSE)</f>
        <v>Medium Town in Conurbation</v>
      </c>
      <c r="M100" s="188" t="str">
        <f>VLOOKUP(A100,'BRES data'!$A$11:$AB$643,28,FALSE)</f>
        <v>Very low</v>
      </c>
      <c r="N100" s="188" t="str">
        <f>IF(ISNUMBER(MATCH(A100,'Red Wall MP List'!$A$3:$A$52,0)),"Yes","No")</f>
        <v>No</v>
      </c>
      <c r="O100" s="149">
        <f>VLOOKUP(B100,'Master sheet'!$B$3:$K$634,4,FALSE)</f>
        <v>63300</v>
      </c>
      <c r="P100" s="121">
        <f t="shared" si="16"/>
        <v>0.4444054174119389</v>
      </c>
      <c r="Q100" s="121">
        <f t="shared" si="20"/>
        <v>1.7118399393653196</v>
      </c>
      <c r="R100" s="186">
        <f t="shared" si="21"/>
        <v>135.36140001535003</v>
      </c>
      <c r="S100" s="149">
        <f>R100*VLOOKUP(B100,'Master sheet'!$B$3:$K$634,4,FALSE)</f>
        <v>8568376.6209716573</v>
      </c>
      <c r="T100" s="121"/>
      <c r="U100" s="121"/>
      <c r="V100" s="121"/>
      <c r="W100" s="121"/>
      <c r="X100" s="121"/>
      <c r="Y100" s="121"/>
      <c r="Z100" s="121"/>
      <c r="AA100" s="121"/>
      <c r="AB100" s="121"/>
      <c r="AC100" s="121"/>
      <c r="AD100" s="121"/>
      <c r="AE100" s="145">
        <f t="shared" si="17"/>
        <v>0.38370630612034262</v>
      </c>
      <c r="AF100" s="121">
        <f t="shared" si="18"/>
        <v>1.5929593938808866</v>
      </c>
      <c r="AG100" s="186">
        <f t="shared" si="19"/>
        <v>131.73085187906688</v>
      </c>
    </row>
    <row r="101" spans="1:33">
      <c r="A101" s="119" t="str">
        <f>'Master sheet'!A184</f>
        <v>Leicester West</v>
      </c>
      <c r="B101" s="142" t="str">
        <f>VLOOKUP('Master sheet'!A184,Westminster_Parliamentary_Const!$A$2:$C$651,2,FALSE)</f>
        <v>E14000784</v>
      </c>
      <c r="C101" s="120">
        <f>VLOOKUP(B101,'Master sheet'!$B$3:$Z$634,9,FALSE)</f>
        <v>0.11226198569517777</v>
      </c>
      <c r="D101" s="121">
        <f>VLOOKUP(B101,'Master sheet'!$B$3:$Z$634,10,FALSE)</f>
        <v>0.59367126331745412</v>
      </c>
      <c r="E101" s="120">
        <f>VLOOKUP(B101,'Master sheet'!$B$3:$Z$634,16,FALSE)</f>
        <v>0.4449858504232963</v>
      </c>
      <c r="F101" s="121">
        <f>VLOOKUP(B101,'Master sheet'!$B$3:$Z$634,17,FALSE)</f>
        <v>2.4646849832251867E-2</v>
      </c>
      <c r="G101" s="120">
        <f>VLOOKUP(B101,'Master sheet'!$B$3:$Z$634,21,FALSE)</f>
        <v>0.1240506329113924</v>
      </c>
      <c r="H101" s="121">
        <f>VLOOKUP(B101,'Master sheet'!$B$3:$Z$634,22,FALSE)</f>
        <v>-1.1439563808138762</v>
      </c>
      <c r="I101" s="120">
        <f>VLOOKUP(B101,'Master sheet'!$B$3:$Z$634,24,FALSE)</f>
        <v>1.2096851145038112E-2</v>
      </c>
      <c r="J101" s="121">
        <f>-VLOOKUP(B101,'Master sheet'!$B$3:$Z$634,25,FALSE)</f>
        <v>1.2858745024037666</v>
      </c>
      <c r="K101" s="185" t="str">
        <f>VLOOKUP(B101,RUC_PCON_2011_EN_LU!$A$2:$N$534,14)</f>
        <v>Predominantly Urban</v>
      </c>
      <c r="L101" s="185" t="str">
        <f>VLOOKUP(B101,'City and Town classifications'!$A$3:$G$634,4,FALSE)</f>
        <v>Other City</v>
      </c>
      <c r="M101" s="188" t="str">
        <f>VLOOKUP(A101,'BRES data'!$A$11:$AB$643,28,FALSE)</f>
        <v>Very low</v>
      </c>
      <c r="N101" s="188" t="str">
        <f>IF(ISNUMBER(MATCH(A101,'Red Wall MP List'!$A$3:$A$52,0)),"Yes","No")</f>
        <v>No</v>
      </c>
      <c r="O101" s="149">
        <f>VLOOKUP(B101,'Master sheet'!$B$3:$K$634,4,FALSE)</f>
        <v>77300</v>
      </c>
      <c r="P101" s="121">
        <f t="shared" si="16"/>
        <v>0.43996366674346948</v>
      </c>
      <c r="Q101" s="121">
        <f t="shared" si="20"/>
        <v>1.7073981886968501</v>
      </c>
      <c r="R101" s="186">
        <f t="shared" si="21"/>
        <v>135.01017466116997</v>
      </c>
      <c r="S101" s="149">
        <f>R101*VLOOKUP(B101,'Master sheet'!$B$3:$K$634,4,FALSE)</f>
        <v>10436286.501308439</v>
      </c>
      <c r="T101" s="121"/>
      <c r="U101" s="121"/>
      <c r="V101" s="121"/>
      <c r="W101" s="121"/>
      <c r="X101" s="121"/>
      <c r="Y101" s="121"/>
      <c r="Z101" s="121"/>
      <c r="AA101" s="121"/>
      <c r="AB101" s="121"/>
      <c r="AC101" s="121"/>
      <c r="AD101" s="121"/>
      <c r="AE101" s="145">
        <f t="shared" si="17"/>
        <v>0.19005905868489908</v>
      </c>
      <c r="AF101" s="121">
        <f t="shared" si="18"/>
        <v>1.399312146445443</v>
      </c>
      <c r="AG101" s="186">
        <f t="shared" si="19"/>
        <v>115.71706209465829</v>
      </c>
    </row>
    <row r="102" spans="1:33" ht="29">
      <c r="A102" s="119" t="str">
        <f>'Master sheet'!A211</f>
        <v>Birmingham, Hodge Hill</v>
      </c>
      <c r="B102" s="142" t="str">
        <f>VLOOKUP('Master sheet'!A211,Westminster_Parliamentary_Const!$A$2:$C$651,2,FALSE)</f>
        <v>E14000563</v>
      </c>
      <c r="C102" s="120">
        <f>VLOOKUP(B102,'Master sheet'!$B$3:$Z$634,9,FALSE)</f>
        <v>0.15795886430252423</v>
      </c>
      <c r="D102" s="121">
        <f>VLOOKUP(B102,'Master sheet'!$B$3:$Z$634,10,FALSE)</f>
        <v>2.3209052790289229</v>
      </c>
      <c r="E102" s="120">
        <f>VLOOKUP(B102,'Master sheet'!$B$3:$Z$634,16,FALSE)</f>
        <v>0.16012554332141515</v>
      </c>
      <c r="F102" s="121">
        <f>VLOOKUP(B102,'Master sheet'!$B$3:$Z$634,17,FALSE)</f>
        <v>-0.92217693924264521</v>
      </c>
      <c r="G102" s="120">
        <f>VLOOKUP(B102,'Master sheet'!$B$3:$Z$634,21,FALSE)</f>
        <v>0.17941176470588235</v>
      </c>
      <c r="H102" s="121">
        <f>VLOOKUP(B102,'Master sheet'!$B$3:$Z$634,22,FALSE)</f>
        <v>0.44032200227795421</v>
      </c>
      <c r="I102" s="120">
        <f>VLOOKUP(B102,'Master sheet'!$B$3:$Z$634,24,FALSE)</f>
        <v>3.1532630800517714E-2</v>
      </c>
      <c r="J102" s="121">
        <f>-VLOOKUP(B102,'Master sheet'!$B$3:$Z$634,25,FALSE)</f>
        <v>-0.76077781936301769</v>
      </c>
      <c r="K102" s="185" t="str">
        <f>VLOOKUP(B102,RUC_PCON_2011_EN_LU!$A$2:$N$534,14)</f>
        <v>Predominantly Urban</v>
      </c>
      <c r="L102" s="185" t="str">
        <f>VLOOKUP(B102,'City and Town classifications'!$A$3:$G$634,4,FALSE)</f>
        <v>Core City (outside London)</v>
      </c>
      <c r="M102" s="188" t="str">
        <f>VLOOKUP(A102,'BRES data'!$A$11:$AB$643,28,FALSE)</f>
        <v>Low</v>
      </c>
      <c r="N102" s="188" t="str">
        <f>IF(ISNUMBER(MATCH(A102,'Red Wall MP List'!$A$3:$A$52,0)),"Yes","No")</f>
        <v>No</v>
      </c>
      <c r="O102" s="149">
        <f>VLOOKUP(B102,'Master sheet'!$B$3:$K$634,4,FALSE)</f>
        <v>79200</v>
      </c>
      <c r="P102" s="121">
        <f t="shared" si="16"/>
        <v>0.43973333039451989</v>
      </c>
      <c r="Q102" s="121">
        <f t="shared" si="20"/>
        <v>1.7071678523479006</v>
      </c>
      <c r="R102" s="186">
        <f t="shared" si="21"/>
        <v>134.99196112966433</v>
      </c>
      <c r="S102" s="149">
        <f>R102*VLOOKUP(B102,'Master sheet'!$B$3:$K$634,4,FALSE)</f>
        <v>10691363.321469415</v>
      </c>
      <c r="T102" s="121"/>
      <c r="U102" s="121"/>
      <c r="V102" s="121"/>
      <c r="W102" s="121"/>
      <c r="X102" s="121"/>
      <c r="Y102" s="121"/>
      <c r="Z102" s="121"/>
      <c r="AA102" s="121"/>
      <c r="AB102" s="121"/>
      <c r="AC102" s="121"/>
      <c r="AD102" s="121"/>
      <c r="AE102" s="145">
        <f t="shared" si="17"/>
        <v>0.2695681306753035</v>
      </c>
      <c r="AF102" s="121">
        <f t="shared" si="18"/>
        <v>1.4788212184358474</v>
      </c>
      <c r="AG102" s="186">
        <f t="shared" si="19"/>
        <v>122.29211844929202</v>
      </c>
    </row>
    <row r="103" spans="1:33" ht="29">
      <c r="A103" s="119" t="str">
        <f>'Master sheet'!A607</f>
        <v>Glasgow North West</v>
      </c>
      <c r="B103" s="142" t="str">
        <f>VLOOKUP('Master sheet'!A607,Westminster_Parliamentary_Const!$A$2:$C$651,2,FALSE)</f>
        <v>S14000033</v>
      </c>
      <c r="C103" s="120">
        <f>VLOOKUP(B103,'Master sheet'!$B$3:$Z$634,9,FALSE)</f>
        <v>0.12960679405672579</v>
      </c>
      <c r="D103" s="121">
        <f>VLOOKUP(B103,'Master sheet'!$B$3:$Z$634,10,FALSE)</f>
        <v>1.249264028317516</v>
      </c>
      <c r="E103" s="120">
        <f>VLOOKUP(B103,'Master sheet'!$B$3:$Z$634,16,FALSE)</f>
        <v>0.7893199698236989</v>
      </c>
      <c r="F103" s="121">
        <f>VLOOKUP(B103,'Master sheet'!$B$3:$Z$634,17,FALSE)</f>
        <v>1.1691507610839302</v>
      </c>
      <c r="G103" s="120">
        <f>VLOOKUP(B103,'Master sheet'!$B$3:$Z$634,21,FALSE)</f>
        <v>0.11707317073170732</v>
      </c>
      <c r="H103" s="121">
        <f>VLOOKUP(B103,'Master sheet'!$B$3:$Z$634,22,FALSE)</f>
        <v>-1.3436315345146914</v>
      </c>
      <c r="I103" s="120">
        <f>VLOOKUP(B103,'Master sheet'!$B$3:$Z$634,24,FALSE)</f>
        <v>2.2816901408450718E-2</v>
      </c>
      <c r="J103" s="121">
        <f>-VLOOKUP(B103,'Master sheet'!$B$3:$Z$634,25,FALSE)</f>
        <v>0.15701751030032129</v>
      </c>
      <c r="K103" s="185" t="str">
        <f>VLOOKUP(B103,RUC_PCON_2011_EN_LU!$A$2:$N$534,14)</f>
        <v>Urban with Significant Rural</v>
      </c>
      <c r="L103" s="185" t="str">
        <f>VLOOKUP(B103,'City and Town classifications'!$A$3:$G$634,4,FALSE)</f>
        <v>Core City (outside London)</v>
      </c>
      <c r="M103" s="188" t="str">
        <f>VLOOKUP(A103,'BRES data'!$A$11:$AB$643,28,FALSE)</f>
        <v>Very low</v>
      </c>
      <c r="N103" s="188" t="str">
        <f>IF(ISNUMBER(MATCH(A103,'Red Wall MP List'!$A$3:$A$52,0)),"Yes","No")</f>
        <v>No</v>
      </c>
      <c r="O103" s="149">
        <f>VLOOKUP(B103,'Master sheet'!$B$3:$K$634,4,FALSE)</f>
        <v>51800</v>
      </c>
      <c r="P103" s="121">
        <f t="shared" si="16"/>
        <v>0.4396803839674856</v>
      </c>
      <c r="Q103" s="121">
        <f t="shared" si="20"/>
        <v>1.7071149059208663</v>
      </c>
      <c r="R103" s="186">
        <f t="shared" si="21"/>
        <v>134.98777446342041</v>
      </c>
      <c r="S103" s="149">
        <f>R103*VLOOKUP(B103,'Master sheet'!$B$3:$K$634,4,FALSE)</f>
        <v>6992366.7172051771</v>
      </c>
      <c r="T103" s="121"/>
      <c r="U103" s="121"/>
      <c r="V103" s="121"/>
      <c r="W103" s="121"/>
      <c r="X103" s="121"/>
      <c r="Y103" s="121"/>
      <c r="Z103" s="121"/>
      <c r="AA103" s="121"/>
      <c r="AB103" s="121"/>
      <c r="AC103" s="121"/>
      <c r="AD103" s="121"/>
      <c r="AE103" s="145">
        <f t="shared" si="17"/>
        <v>0.30795019129676904</v>
      </c>
      <c r="AF103" s="121">
        <f t="shared" si="18"/>
        <v>1.5172032790573129</v>
      </c>
      <c r="AG103" s="186">
        <f t="shared" si="19"/>
        <v>125.4661488495407</v>
      </c>
    </row>
    <row r="104" spans="1:33" ht="29">
      <c r="A104" s="119" t="str">
        <f>'Master sheet'!A118</f>
        <v>Dewsbury</v>
      </c>
      <c r="B104" s="142" t="str">
        <f>VLOOKUP('Master sheet'!A118,Westminster_Parliamentary_Const!$A$2:$C$651,2,FALSE)</f>
        <v>E14000666</v>
      </c>
      <c r="C104" s="120">
        <f>VLOOKUP(B104,'Master sheet'!$B$3:$Z$634,9,FALSE)</f>
        <v>9.5877260560359154E-2</v>
      </c>
      <c r="D104" s="121">
        <f>VLOOKUP(B104,'Master sheet'!$B$3:$Z$634,10,FALSE)</f>
        <v>-2.5632624681401612E-2</v>
      </c>
      <c r="E104" s="120">
        <f>VLOOKUP(B104,'Master sheet'!$B$3:$Z$634,16,FALSE)</f>
        <v>0.22096175286236569</v>
      </c>
      <c r="F104" s="121">
        <f>VLOOKUP(B104,'Master sheet'!$B$3:$Z$634,17,FALSE)</f>
        <v>-0.71996845671820575</v>
      </c>
      <c r="G104" s="120">
        <f>VLOOKUP(B104,'Master sheet'!$B$3:$Z$634,21,FALSE)</f>
        <v>0.15465465465465467</v>
      </c>
      <c r="H104" s="121">
        <f>VLOOKUP(B104,'Master sheet'!$B$3:$Z$634,22,FALSE)</f>
        <v>-0.26815618468514629</v>
      </c>
      <c r="I104" s="120">
        <f>VLOOKUP(B104,'Master sheet'!$B$3:$Z$634,24,FALSE)</f>
        <v>6.9376080883332136E-3</v>
      </c>
      <c r="J104" s="121">
        <f>-VLOOKUP(B104,'Master sheet'!$B$3:$Z$634,25,FALSE)</f>
        <v>1.829159977323588</v>
      </c>
      <c r="K104" s="185" t="str">
        <f>VLOOKUP(B104,RUC_PCON_2011_EN_LU!$A$2:$N$534,14)</f>
        <v>Urban with Significant Rural</v>
      </c>
      <c r="L104" s="185" t="str">
        <f>VLOOKUP(B104,'City and Town classifications'!$A$3:$G$634,4,FALSE)</f>
        <v>Large Town</v>
      </c>
      <c r="M104" s="188" t="str">
        <f>VLOOKUP(A104,'BRES data'!$A$11:$AB$643,28,FALSE)</f>
        <v>Low</v>
      </c>
      <c r="N104" s="188" t="str">
        <f>IF(ISNUMBER(MATCH(A104,'Red Wall MP List'!$A$3:$A$52,0)),"Yes","No")</f>
        <v>Yes</v>
      </c>
      <c r="O104" s="149">
        <f>VLOOKUP(B104,'Master sheet'!$B$3:$K$634,4,FALSE)</f>
        <v>66600</v>
      </c>
      <c r="P104" s="121">
        <f t="shared" si="16"/>
        <v>0.43648834398017017</v>
      </c>
      <c r="Q104" s="121">
        <f t="shared" si="20"/>
        <v>1.7039228659335508</v>
      </c>
      <c r="R104" s="186">
        <f t="shared" si="21"/>
        <v>134.7353682707315</v>
      </c>
      <c r="S104" s="149">
        <f>R104*VLOOKUP(B104,'Master sheet'!$B$3:$K$634,4,FALSE)</f>
        <v>8973375.5268307179</v>
      </c>
      <c r="T104" s="121"/>
      <c r="U104" s="121"/>
      <c r="V104" s="121"/>
      <c r="W104" s="121"/>
      <c r="X104" s="121"/>
      <c r="Y104" s="121"/>
      <c r="Z104" s="121"/>
      <c r="AA104" s="121"/>
      <c r="AB104" s="121"/>
      <c r="AC104" s="121"/>
      <c r="AD104" s="121"/>
      <c r="AE104" s="145">
        <f t="shared" si="17"/>
        <v>0.20385067780970861</v>
      </c>
      <c r="AF104" s="121">
        <f t="shared" si="18"/>
        <v>1.4131037655702525</v>
      </c>
      <c r="AG104" s="186">
        <f t="shared" si="19"/>
        <v>116.85756934367022</v>
      </c>
    </row>
    <row r="105" spans="1:33">
      <c r="A105" s="119" t="str">
        <f>'Master sheet'!A22</f>
        <v>North West Durham</v>
      </c>
      <c r="B105" s="142" t="str">
        <f>VLOOKUP('Master sheet'!A22,Westminster_Parliamentary_Const!$A$2:$C$651,2,FALSE)</f>
        <v>E14000856</v>
      </c>
      <c r="C105" s="120">
        <f>VLOOKUP(B105,'Master sheet'!$B$3:$Z$634,9,FALSE)</f>
        <v>0.10857448789571694</v>
      </c>
      <c r="D105" s="121">
        <f>VLOOKUP(B105,'Master sheet'!$B$3:$Z$634,10,FALSE)</f>
        <v>0.45429256117857336</v>
      </c>
      <c r="E105" s="120">
        <f>VLOOKUP(B105,'Master sheet'!$B$3:$Z$634,16,FALSE)</f>
        <v>0.30070628678952976</v>
      </c>
      <c r="F105" s="121">
        <f>VLOOKUP(B105,'Master sheet'!$B$3:$Z$634,17,FALSE)</f>
        <v>-0.45491214705157001</v>
      </c>
      <c r="G105" s="120">
        <f>VLOOKUP(B105,'Master sheet'!$B$3:$Z$634,21,FALSE)</f>
        <v>0.15412844036697249</v>
      </c>
      <c r="H105" s="121">
        <f>VLOOKUP(B105,'Master sheet'!$B$3:$Z$634,22,FALSE)</f>
        <v>-0.28321494330922342</v>
      </c>
      <c r="I105" s="120">
        <f>VLOOKUP(B105,'Master sheet'!$B$3:$Z$634,24,FALSE)</f>
        <v>1.2722283205268914E-2</v>
      </c>
      <c r="J105" s="121">
        <f>-VLOOKUP(B105,'Master sheet'!$B$3:$Z$634,25,FALSE)</f>
        <v>1.2200144236794295</v>
      </c>
      <c r="K105" s="185" t="str">
        <f>VLOOKUP(B105,RUC_PCON_2011_EN_LU!$A$2:$N$534,14)</f>
        <v>Predominantly Rural</v>
      </c>
      <c r="L105" s="185" t="str">
        <f>VLOOKUP(B105,'City and Town classifications'!$A$3:$G$634,4,FALSE)</f>
        <v>Village or smaller</v>
      </c>
      <c r="M105" s="188" t="str">
        <f>VLOOKUP(A105,'BRES data'!$A$11:$AB$643,28,FALSE)</f>
        <v>Very high</v>
      </c>
      <c r="N105" s="188" t="str">
        <f>IF(ISNUMBER(MATCH(A105,'Red Wall MP List'!$A$3:$A$52,0)),"Yes","No")</f>
        <v>Yes</v>
      </c>
      <c r="O105" s="149">
        <f>VLOOKUP(B105,'Master sheet'!$B$3:$K$634,4,FALSE)</f>
        <v>53700</v>
      </c>
      <c r="P105" s="121">
        <f t="shared" si="16"/>
        <v>0.43508114655920199</v>
      </c>
      <c r="Q105" s="121">
        <f t="shared" si="20"/>
        <v>1.7025156685125826</v>
      </c>
      <c r="R105" s="186">
        <f t="shared" si="21"/>
        <v>134.62409606085956</v>
      </c>
      <c r="S105" s="149">
        <f>R105*VLOOKUP(B105,'Master sheet'!$B$3:$K$634,4,FALSE)</f>
        <v>7229313.9584681578</v>
      </c>
      <c r="T105" s="121"/>
      <c r="U105" s="121"/>
      <c r="V105" s="121"/>
      <c r="W105" s="121"/>
      <c r="X105" s="121"/>
      <c r="Y105" s="121"/>
      <c r="Z105" s="121"/>
      <c r="AA105" s="121"/>
      <c r="AB105" s="121"/>
      <c r="AC105" s="121"/>
      <c r="AD105" s="121"/>
      <c r="AE105" s="145">
        <f t="shared" si="17"/>
        <v>0.23404497362430235</v>
      </c>
      <c r="AF105" s="121">
        <f t="shared" si="18"/>
        <v>1.4432980613848463</v>
      </c>
      <c r="AG105" s="186">
        <f t="shared" si="19"/>
        <v>119.35450700876326</v>
      </c>
    </row>
    <row r="106" spans="1:33">
      <c r="A106" s="119" t="str">
        <f>'Master sheet'!A516</f>
        <v>South East Cornwall</v>
      </c>
      <c r="B106" s="142" t="str">
        <f>VLOOKUP('Master sheet'!A516,Westminster_Parliamentary_Const!$A$2:$C$651,2,FALSE)</f>
        <v>E14000938</v>
      </c>
      <c r="C106" s="120">
        <f>VLOOKUP(B106,'Master sheet'!$B$3:$Z$634,9,FALSE)</f>
        <v>0.13008129166059215</v>
      </c>
      <c r="D106" s="121">
        <f>VLOOKUP(B106,'Master sheet'!$B$3:$Z$634,10,FALSE)</f>
        <v>1.2671989163612654</v>
      </c>
      <c r="E106" s="120">
        <f>VLOOKUP(B106,'Master sheet'!$B$3:$Z$634,16,FALSE)</f>
        <v>0.20067611410991668</v>
      </c>
      <c r="F106" s="121">
        <f>VLOOKUP(B106,'Master sheet'!$B$3:$Z$634,17,FALSE)</f>
        <v>-0.78739422601125419</v>
      </c>
      <c r="G106" s="120">
        <f>VLOOKUP(B106,'Master sheet'!$B$3:$Z$634,21,FALSE)</f>
        <v>0.1681109185441941</v>
      </c>
      <c r="H106" s="121">
        <f>VLOOKUP(B106,'Master sheet'!$B$3:$Z$634,22,FALSE)</f>
        <v>0.11692387611480889</v>
      </c>
      <c r="I106" s="120">
        <f>VLOOKUP(B106,'Master sheet'!$B$3:$Z$634,24,FALSE)</f>
        <v>2.0987868284228828E-2</v>
      </c>
      <c r="J106" s="121">
        <f>-VLOOKUP(B106,'Master sheet'!$B$3:$Z$634,25,FALSE)</f>
        <v>0.34962078923396051</v>
      </c>
      <c r="K106" s="185" t="str">
        <f>VLOOKUP(B106,RUC_PCON_2011_EN_LU!$A$2:$N$534,14)</f>
        <v>Predominantly Rural</v>
      </c>
      <c r="L106" s="185" t="str">
        <f>VLOOKUP(B106,'City and Town classifications'!$A$3:$G$634,4,FALSE)</f>
        <v>Village or smaller</v>
      </c>
      <c r="M106" s="188" t="str">
        <f>VLOOKUP(A106,'BRES data'!$A$11:$AB$643,28,FALSE)</f>
        <v>Very high</v>
      </c>
      <c r="N106" s="188" t="str">
        <f>IF(ISNUMBER(MATCH(A106,'Red Wall MP List'!$A$3:$A$52,0)),"Yes","No")</f>
        <v>No</v>
      </c>
      <c r="O106" s="149">
        <f>VLOOKUP(B106,'Master sheet'!$B$3:$K$634,4,FALSE)</f>
        <v>54800</v>
      </c>
      <c r="P106" s="121">
        <f t="shared" si="16"/>
        <v>0.42719484354900111</v>
      </c>
      <c r="Q106" s="121">
        <f t="shared" si="20"/>
        <v>1.6946293655023819</v>
      </c>
      <c r="R106" s="186">
        <f t="shared" si="21"/>
        <v>134.00049744520751</v>
      </c>
      <c r="S106" s="149">
        <f>R106*VLOOKUP(B106,'Master sheet'!$B$3:$K$634,4,FALSE)</f>
        <v>7343227.2599973716</v>
      </c>
      <c r="T106" s="121"/>
      <c r="U106" s="121"/>
      <c r="V106" s="121"/>
      <c r="W106" s="121"/>
      <c r="X106" s="121"/>
      <c r="Y106" s="121"/>
      <c r="Z106" s="121"/>
      <c r="AA106" s="121"/>
      <c r="AB106" s="121"/>
      <c r="AC106" s="121"/>
      <c r="AD106" s="121"/>
      <c r="AE106" s="145">
        <f t="shared" si="17"/>
        <v>0.23658733892469513</v>
      </c>
      <c r="AF106" s="121">
        <f t="shared" si="18"/>
        <v>1.4458404266852389</v>
      </c>
      <c r="AG106" s="186">
        <f t="shared" si="19"/>
        <v>119.56474962266479</v>
      </c>
    </row>
    <row r="107" spans="1:33">
      <c r="A107" s="119" t="str">
        <f>'Master sheet'!A174</f>
        <v>Derbyshire Dales</v>
      </c>
      <c r="B107" s="142" t="str">
        <f>VLOOKUP('Master sheet'!A174,Westminster_Parliamentary_Const!$A$2:$C$651,2,FALSE)</f>
        <v>E14000664</v>
      </c>
      <c r="C107" s="120">
        <f>VLOOKUP(B107,'Master sheet'!$B$3:$Z$634,9,FALSE)</f>
        <v>7.3314199143884914E-2</v>
      </c>
      <c r="D107" s="121">
        <f>VLOOKUP(B107,'Master sheet'!$B$3:$Z$634,10,FALSE)</f>
        <v>-0.87846302283590527</v>
      </c>
      <c r="E107" s="120">
        <f>VLOOKUP(B107,'Master sheet'!$B$3:$Z$634,16,FALSE)</f>
        <v>0.82394354401540737</v>
      </c>
      <c r="F107" s="121">
        <f>VLOOKUP(B107,'Master sheet'!$B$3:$Z$634,17,FALSE)</f>
        <v>1.2842332169059851</v>
      </c>
      <c r="G107" s="120">
        <f>VLOOKUP(B107,'Master sheet'!$B$3:$Z$634,21,FALSE)</f>
        <v>0.20554272517321015</v>
      </c>
      <c r="H107" s="121">
        <f>VLOOKUP(B107,'Master sheet'!$B$3:$Z$634,22,FALSE)</f>
        <v>1.1881158868302748</v>
      </c>
      <c r="I107" s="120">
        <f>VLOOKUP(B107,'Master sheet'!$B$3:$Z$634,24,FALSE)</f>
        <v>1.5559048660470198E-2</v>
      </c>
      <c r="J107" s="121">
        <f>-VLOOKUP(B107,'Master sheet'!$B$3:$Z$634,25,FALSE)</f>
        <v>0.92129357439471116</v>
      </c>
      <c r="K107" s="185" t="str">
        <f>VLOOKUP(B107,RUC_PCON_2011_EN_LU!$A$2:$N$534,14)</f>
        <v>Predominantly Rural</v>
      </c>
      <c r="L107" s="185" t="str">
        <f>VLOOKUP(B107,'City and Town classifications'!$A$3:$G$634,4,FALSE)</f>
        <v>Village or smaller</v>
      </c>
      <c r="M107" s="188" t="str">
        <f>VLOOKUP(A107,'BRES data'!$A$11:$AB$643,28,FALSE)</f>
        <v>Very high</v>
      </c>
      <c r="N107" s="188" t="str">
        <f>IF(ISNUMBER(MATCH(A107,'Red Wall MP List'!$A$3:$A$52,0)),"Yes","No")</f>
        <v>No</v>
      </c>
      <c r="O107" s="149">
        <f>VLOOKUP(B107,'Master sheet'!$B$3:$K$634,4,FALSE)</f>
        <v>48200</v>
      </c>
      <c r="P107" s="121">
        <f t="shared" si="16"/>
        <v>0.4263350344756453</v>
      </c>
      <c r="Q107" s="121">
        <f t="shared" si="20"/>
        <v>1.693769556429026</v>
      </c>
      <c r="R107" s="186">
        <f t="shared" si="21"/>
        <v>133.93250921965037</v>
      </c>
      <c r="S107" s="149">
        <f>R107*VLOOKUP(B107,'Master sheet'!$B$3:$K$634,4,FALSE)</f>
        <v>6455546.9443871481</v>
      </c>
      <c r="T107" s="121"/>
      <c r="U107" s="121"/>
      <c r="V107" s="121"/>
      <c r="W107" s="121"/>
      <c r="X107" s="121"/>
      <c r="Y107" s="121"/>
      <c r="Z107" s="121"/>
      <c r="AA107" s="121"/>
      <c r="AB107" s="121"/>
      <c r="AC107" s="121"/>
      <c r="AD107" s="121"/>
      <c r="AE107" s="145">
        <f t="shared" si="17"/>
        <v>0.62879491382376651</v>
      </c>
      <c r="AF107" s="121">
        <f t="shared" si="18"/>
        <v>1.8380480015843104</v>
      </c>
      <c r="AG107" s="186">
        <f t="shared" si="19"/>
        <v>151.99861965936762</v>
      </c>
    </row>
    <row r="108" spans="1:33" ht="29">
      <c r="A108" s="119" t="str">
        <f>'Master sheet'!A67</f>
        <v>Liverpool, Walton</v>
      </c>
      <c r="B108" s="142" t="str">
        <f>VLOOKUP('Master sheet'!A67,Westminster_Parliamentary_Const!$A$2:$C$651,2,FALSE)</f>
        <v>E14000794</v>
      </c>
      <c r="C108" s="120">
        <f>VLOOKUP(B108,'Master sheet'!$B$3:$Z$634,9,FALSE)</f>
        <v>0.16426751200633652</v>
      </c>
      <c r="D108" s="121">
        <f>VLOOKUP(B108,'Master sheet'!$B$3:$Z$634,10,FALSE)</f>
        <v>2.5593572529765014</v>
      </c>
      <c r="E108" s="120">
        <f>VLOOKUP(B108,'Master sheet'!$B$3:$Z$634,16,FALSE)</f>
        <v>0.57021155776199683</v>
      </c>
      <c r="F108" s="121">
        <f>VLOOKUP(B108,'Master sheet'!$B$3:$Z$634,17,FALSE)</f>
        <v>0.44087429800953287</v>
      </c>
      <c r="G108" s="120">
        <f>VLOOKUP(B108,'Master sheet'!$B$3:$Z$634,21,FALSE)</f>
        <v>0.12371134020618557</v>
      </c>
      <c r="H108" s="121">
        <f>VLOOKUP(B108,'Master sheet'!$B$3:$Z$634,22,FALSE)</f>
        <v>-1.1536659745482554</v>
      </c>
      <c r="I108" s="120">
        <f>VLOOKUP(B108,'Master sheet'!$B$3:$Z$634,24,FALSE)</f>
        <v>3.322945019052792E-2</v>
      </c>
      <c r="J108" s="121">
        <f>-VLOOKUP(B108,'Master sheet'!$B$3:$Z$634,25,FALSE)</f>
        <v>-0.9394585517927142</v>
      </c>
      <c r="K108" s="185" t="str">
        <f>VLOOKUP(B108,RUC_PCON_2011_EN_LU!$A$2:$N$534,14)</f>
        <v>Predominantly Urban</v>
      </c>
      <c r="L108" s="185" t="str">
        <f>VLOOKUP(B108,'City and Town classifications'!$A$3:$G$634,4,FALSE)</f>
        <v>Core City (outside London)</v>
      </c>
      <c r="M108" s="188" t="str">
        <f>VLOOKUP(A108,'BRES data'!$A$11:$AB$643,28,FALSE)</f>
        <v>Very low</v>
      </c>
      <c r="N108" s="188" t="str">
        <f>IF(ISNUMBER(MATCH(A108,'Red Wall MP List'!$A$3:$A$52,0)),"Yes","No")</f>
        <v>No</v>
      </c>
      <c r="O108" s="149">
        <f>VLOOKUP(B108,'Master sheet'!$B$3:$K$634,4,FALSE)</f>
        <v>50200</v>
      </c>
      <c r="P108" s="121">
        <f t="shared" si="16"/>
        <v>0.4211676209714752</v>
      </c>
      <c r="Q108" s="121">
        <f t="shared" si="20"/>
        <v>1.6886021429248559</v>
      </c>
      <c r="R108" s="186">
        <f t="shared" si="21"/>
        <v>133.52390307003449</v>
      </c>
      <c r="S108" s="149">
        <f>R108*VLOOKUP(B108,'Master sheet'!$B$3:$K$634,4,FALSE)</f>
        <v>6702899.9341157312</v>
      </c>
      <c r="T108" s="121"/>
      <c r="U108" s="121"/>
      <c r="V108" s="121"/>
      <c r="W108" s="121"/>
      <c r="X108" s="121"/>
      <c r="Y108" s="121"/>
      <c r="Z108" s="121"/>
      <c r="AA108" s="121"/>
      <c r="AB108" s="121"/>
      <c r="AC108" s="121"/>
      <c r="AD108" s="121"/>
      <c r="AE108" s="145">
        <f t="shared" si="17"/>
        <v>0.22677675616126622</v>
      </c>
      <c r="AF108" s="121">
        <f t="shared" si="18"/>
        <v>1.43602984392181</v>
      </c>
      <c r="AG108" s="186">
        <f t="shared" si="19"/>
        <v>118.75345686164339</v>
      </c>
    </row>
    <row r="109" spans="1:33" ht="29">
      <c r="A109" s="119" t="str">
        <f>'Master sheet'!A58</f>
        <v>Garston and Halewood</v>
      </c>
      <c r="B109" s="142" t="str">
        <f>VLOOKUP('Master sheet'!A58,Westminster_Parliamentary_Const!$A$2:$C$651,2,FALSE)</f>
        <v>E14000708</v>
      </c>
      <c r="C109" s="120">
        <f>VLOOKUP(B109,'Master sheet'!$B$3:$Z$634,9,FALSE)</f>
        <v>0.11034320921749188</v>
      </c>
      <c r="D109" s="121">
        <f>VLOOKUP(B109,'Master sheet'!$B$3:$Z$634,10,FALSE)</f>
        <v>0.52114604711432155</v>
      </c>
      <c r="E109" s="120">
        <f>VLOOKUP(B109,'Master sheet'!$B$3:$Z$634,16,FALSE)</f>
        <v>4.3073099874467384E-2</v>
      </c>
      <c r="F109" s="121">
        <f>VLOOKUP(B109,'Master sheet'!$B$3:$Z$634,17,FALSE)</f>
        <v>-1.3112379465569293</v>
      </c>
      <c r="G109" s="120">
        <f>VLOOKUP(B109,'Master sheet'!$B$3:$Z$634,21,FALSE)</f>
        <v>0.1388888888888889</v>
      </c>
      <c r="H109" s="121">
        <f>VLOOKUP(B109,'Master sheet'!$B$3:$Z$634,22,FALSE)</f>
        <v>-0.71932763089604013</v>
      </c>
      <c r="I109" s="120">
        <f>VLOOKUP(B109,'Master sheet'!$B$3:$Z$634,24,FALSE)</f>
        <v>7.8349475383374667E-3</v>
      </c>
      <c r="J109" s="121">
        <f>-VLOOKUP(B109,'Master sheet'!$B$3:$Z$634,25,FALSE)</f>
        <v>1.7346671449639481</v>
      </c>
      <c r="K109" s="185" t="str">
        <f>VLOOKUP(B109,RUC_PCON_2011_EN_LU!$A$2:$N$534,14)</f>
        <v>Predominantly Urban</v>
      </c>
      <c r="L109" s="185" t="str">
        <f>VLOOKUP(B109,'City and Town classifications'!$A$3:$G$634,4,FALSE)</f>
        <v>Core City (outside London)</v>
      </c>
      <c r="M109" s="188" t="str">
        <f>VLOOKUP(A109,'BRES data'!$A$11:$AB$643,28,FALSE)</f>
        <v>Very low</v>
      </c>
      <c r="N109" s="188" t="str">
        <f>IF(ISNUMBER(MATCH(A109,'Red Wall MP List'!$A$3:$A$52,0)),"Yes","No")</f>
        <v>No</v>
      </c>
      <c r="O109" s="149">
        <f>VLOOKUP(B109,'Master sheet'!$B$3:$K$634,4,FALSE)</f>
        <v>78500</v>
      </c>
      <c r="P109" s="121">
        <f t="shared" si="16"/>
        <v>0.41351013445059498</v>
      </c>
      <c r="Q109" s="121">
        <f t="shared" si="20"/>
        <v>1.6809446564039756</v>
      </c>
      <c r="R109" s="186">
        <f t="shared" si="21"/>
        <v>132.91839780506837</v>
      </c>
      <c r="S109" s="149">
        <f>R109*VLOOKUP(B109,'Master sheet'!$B$3:$K$634,4,FALSE)</f>
        <v>10434094.227697866</v>
      </c>
      <c r="T109" s="121"/>
      <c r="U109" s="121"/>
      <c r="V109" s="121"/>
      <c r="W109" s="121"/>
      <c r="X109" s="121"/>
      <c r="Y109" s="121"/>
      <c r="Z109" s="121"/>
      <c r="AA109" s="121"/>
      <c r="AB109" s="121"/>
      <c r="AC109" s="121"/>
      <c r="AD109" s="121"/>
      <c r="AE109" s="145">
        <f t="shared" si="17"/>
        <v>5.6311903656325046E-2</v>
      </c>
      <c r="AF109" s="121">
        <f t="shared" si="18"/>
        <v>1.265564991416869</v>
      </c>
      <c r="AG109" s="186">
        <f t="shared" si="19"/>
        <v>104.65675086764585</v>
      </c>
    </row>
    <row r="110" spans="1:33" ht="29">
      <c r="A110" s="119" t="str">
        <f>'Master sheet'!A202</f>
        <v>South Derbyshire</v>
      </c>
      <c r="B110" s="142" t="str">
        <f>VLOOKUP('Master sheet'!A202,Westminster_Parliamentary_Const!$A$2:$C$651,2,FALSE)</f>
        <v>E14000935</v>
      </c>
      <c r="C110" s="120">
        <f>VLOOKUP(B110,'Master sheet'!$B$3:$Z$634,9,FALSE)</f>
        <v>6.3907296687189932E-2</v>
      </c>
      <c r="D110" s="121">
        <f>VLOOKUP(B110,'Master sheet'!$B$3:$Z$634,10,FALSE)</f>
        <v>-1.2340217043225497</v>
      </c>
      <c r="E110" s="120">
        <f>VLOOKUP(B110,'Master sheet'!$B$3:$Z$634,16,FALSE)</f>
        <v>1.1068538003978194</v>
      </c>
      <c r="F110" s="121">
        <f>VLOOKUP(B110,'Master sheet'!$B$3:$Z$634,17,FALSE)</f>
        <v>2.2245753924844971</v>
      </c>
      <c r="G110" s="120">
        <f>VLOOKUP(B110,'Master sheet'!$B$3:$Z$634,21,FALSE)</f>
        <v>0.15022761760242792</v>
      </c>
      <c r="H110" s="121">
        <f>VLOOKUP(B110,'Master sheet'!$B$3:$Z$634,22,FALSE)</f>
        <v>-0.39484541367391268</v>
      </c>
      <c r="I110" s="120">
        <f>VLOOKUP(B110,'Master sheet'!$B$3:$Z$634,24,FALSE)</f>
        <v>9.5065986802638225E-3</v>
      </c>
      <c r="J110" s="121">
        <f>-VLOOKUP(B110,'Master sheet'!$B$3:$Z$634,25,FALSE)</f>
        <v>1.5586367128715009</v>
      </c>
      <c r="K110" s="185" t="str">
        <f>VLOOKUP(B110,RUC_PCON_2011_EN_LU!$A$2:$N$534,14)</f>
        <v>Urban with Significant Rural</v>
      </c>
      <c r="L110" s="185" t="str">
        <f>VLOOKUP(B110,'City and Town classifications'!$A$3:$G$634,4,FALSE)</f>
        <v>Medium Town</v>
      </c>
      <c r="M110" s="188" t="str">
        <f>VLOOKUP(A110,'BRES data'!$A$11:$AB$643,28,FALSE)</f>
        <v>High</v>
      </c>
      <c r="N110" s="188" t="str">
        <f>IF(ISNUMBER(MATCH(A110,'Red Wall MP List'!$A$3:$A$52,0)),"Yes","No")</f>
        <v>No</v>
      </c>
      <c r="O110" s="149">
        <f>VLOOKUP(B110,'Master sheet'!$B$3:$K$634,4,FALSE)</f>
        <v>63000</v>
      </c>
      <c r="P110" s="121">
        <f t="shared" si="16"/>
        <v>0.41315999931808117</v>
      </c>
      <c r="Q110" s="121">
        <f t="shared" si="20"/>
        <v>1.6805945212714619</v>
      </c>
      <c r="R110" s="186">
        <f t="shared" si="21"/>
        <v>132.89071134873461</v>
      </c>
      <c r="S110" s="149">
        <f>R110*VLOOKUP(B110,'Master sheet'!$B$3:$K$634,4,FALSE)</f>
        <v>8372114.814970281</v>
      </c>
      <c r="T110" s="121"/>
      <c r="U110" s="121"/>
      <c r="V110" s="121"/>
      <c r="W110" s="121"/>
      <c r="X110" s="121"/>
      <c r="Y110" s="121"/>
      <c r="Z110" s="121"/>
      <c r="AA110" s="121"/>
      <c r="AB110" s="121"/>
      <c r="AC110" s="121"/>
      <c r="AD110" s="121"/>
      <c r="AE110" s="145">
        <f t="shared" si="17"/>
        <v>0.53858624683988388</v>
      </c>
      <c r="AF110" s="121">
        <f t="shared" si="18"/>
        <v>1.7478393346004277</v>
      </c>
      <c r="AG110" s="186">
        <f t="shared" si="19"/>
        <v>144.53875307751395</v>
      </c>
    </row>
    <row r="111" spans="1:33" ht="29">
      <c r="A111" s="119" t="str">
        <f>'Master sheet'!A225</f>
        <v>Halesowen and Rowley Regis</v>
      </c>
      <c r="B111" s="142" t="str">
        <f>VLOOKUP('Master sheet'!A225,Westminster_Parliamentary_Const!$A$2:$C$651,2,FALSE)</f>
        <v>E14000722</v>
      </c>
      <c r="C111" s="120">
        <f>VLOOKUP(B111,'Master sheet'!$B$3:$Z$634,9,FALSE)</f>
        <v>9.1399420659747266E-2</v>
      </c>
      <c r="D111" s="121">
        <f>VLOOKUP(B111,'Master sheet'!$B$3:$Z$634,10,FALSE)</f>
        <v>-0.19488439042462055</v>
      </c>
      <c r="E111" s="120">
        <f>VLOOKUP(B111,'Master sheet'!$B$3:$Z$634,16,FALSE)</f>
        <v>0.76638360266105843</v>
      </c>
      <c r="F111" s="121">
        <f>VLOOKUP(B111,'Master sheet'!$B$3:$Z$634,17,FALSE)</f>
        <v>1.0929144532406714</v>
      </c>
      <c r="G111" s="120">
        <f>VLOOKUP(B111,'Master sheet'!$B$3:$Z$634,21,FALSE)</f>
        <v>0.15412844036697249</v>
      </c>
      <c r="H111" s="121">
        <f>VLOOKUP(B111,'Master sheet'!$B$3:$Z$634,22,FALSE)</f>
        <v>-0.28321494330922342</v>
      </c>
      <c r="I111" s="120">
        <f>VLOOKUP(B111,'Master sheet'!$B$3:$Z$634,24,FALSE)</f>
        <v>1.4739321097937408E-2</v>
      </c>
      <c r="J111" s="121">
        <f>-VLOOKUP(B111,'Master sheet'!$B$3:$Z$634,25,FALSE)</f>
        <v>1.0076136165444463</v>
      </c>
      <c r="K111" s="185" t="str">
        <f>VLOOKUP(B111,RUC_PCON_2011_EN_LU!$A$2:$N$534,14)</f>
        <v>Predominantly Urban</v>
      </c>
      <c r="L111" s="185" t="str">
        <f>VLOOKUP(B111,'City and Town classifications'!$A$3:$G$634,4,FALSE)</f>
        <v>Medium Town in Conurbation</v>
      </c>
      <c r="M111" s="188" t="str">
        <f>VLOOKUP(A111,'BRES data'!$A$11:$AB$643,28,FALSE)</f>
        <v>Low</v>
      </c>
      <c r="N111" s="188" t="str">
        <f>IF(ISNUMBER(MATCH(A111,'Red Wall MP List'!$A$3:$A$52,0)),"Yes","No")</f>
        <v>No</v>
      </c>
      <c r="O111" s="149">
        <f>VLOOKUP(B111,'Master sheet'!$B$3:$K$634,4,FALSE)</f>
        <v>56700</v>
      </c>
      <c r="P111" s="121">
        <f t="shared" si="16"/>
        <v>0.40585966036184989</v>
      </c>
      <c r="Q111" s="121">
        <f t="shared" si="20"/>
        <v>1.6732941823152305</v>
      </c>
      <c r="R111" s="186">
        <f t="shared" si="21"/>
        <v>132.31344703857459</v>
      </c>
      <c r="S111" s="149">
        <f>R111*VLOOKUP(B111,'Master sheet'!$B$3:$K$634,4,FALSE)</f>
        <v>7502172.4470871799</v>
      </c>
      <c r="T111" s="121"/>
      <c r="U111" s="121"/>
      <c r="V111" s="121"/>
      <c r="W111" s="121"/>
      <c r="X111" s="121"/>
      <c r="Y111" s="121"/>
      <c r="Z111" s="121"/>
      <c r="AA111" s="121"/>
      <c r="AB111" s="121"/>
      <c r="AC111" s="121"/>
      <c r="AD111" s="121"/>
      <c r="AE111" s="145">
        <f t="shared" si="17"/>
        <v>0.40560718401281842</v>
      </c>
      <c r="AF111" s="121">
        <f t="shared" si="18"/>
        <v>1.6148602717733622</v>
      </c>
      <c r="AG111" s="186">
        <f t="shared" si="19"/>
        <v>133.54195975335267</v>
      </c>
    </row>
    <row r="112" spans="1:33">
      <c r="A112" s="119" t="str">
        <f>'Master sheet'!A281</f>
        <v>Harlow</v>
      </c>
      <c r="B112" s="142" t="str">
        <f>VLOOKUP('Master sheet'!A281,Westminster_Parliamentary_Const!$A$2:$C$651,2,FALSE)</f>
        <v>E14000729</v>
      </c>
      <c r="C112" s="120">
        <f>VLOOKUP(B112,'Master sheet'!$B$3:$Z$634,9,FALSE)</f>
        <v>9.0831454502420375E-2</v>
      </c>
      <c r="D112" s="121">
        <f>VLOOKUP(B112,'Master sheet'!$B$3:$Z$634,10,FALSE)</f>
        <v>-0.21635216889450984</v>
      </c>
      <c r="E112" s="120">
        <f>VLOOKUP(B112,'Master sheet'!$B$3:$Z$634,16,FALSE)</f>
        <v>1.0037075525882815</v>
      </c>
      <c r="F112" s="121">
        <f>VLOOKUP(B112,'Master sheet'!$B$3:$Z$634,17,FALSE)</f>
        <v>1.8817360472156734</v>
      </c>
      <c r="G112" s="120">
        <f>VLOOKUP(B112,'Master sheet'!$B$3:$Z$634,21,FALSE)</f>
        <v>0.21276595744680851</v>
      </c>
      <c r="H112" s="121">
        <f>VLOOKUP(B112,'Master sheet'!$B$3:$Z$634,22,FALSE)</f>
        <v>1.3948242827061716</v>
      </c>
      <c r="I112" s="120">
        <f>VLOOKUP(B112,'Master sheet'!$B$3:$Z$634,24,FALSE)</f>
        <v>2.6283629730962321E-2</v>
      </c>
      <c r="J112" s="121">
        <f>-VLOOKUP(B112,'Master sheet'!$B$3:$Z$634,25,FALSE)</f>
        <v>-0.20804052678247043</v>
      </c>
      <c r="K112" s="185" t="str">
        <f>VLOOKUP(B112,RUC_PCON_2011_EN_LU!$A$2:$N$534,14)</f>
        <v>Predominantly Urban</v>
      </c>
      <c r="L112" s="185" t="str">
        <f>VLOOKUP(B112,'City and Town classifications'!$A$3:$G$634,4,FALSE)</f>
        <v>Large Town</v>
      </c>
      <c r="M112" s="188" t="str">
        <f>VLOOKUP(A112,'BRES data'!$A$11:$AB$643,28,FALSE)</f>
        <v>Very low</v>
      </c>
      <c r="N112" s="188" t="str">
        <f>IF(ISNUMBER(MATCH(A112,'Red Wall MP List'!$A$3:$A$52,0)),"Yes","No")</f>
        <v>No</v>
      </c>
      <c r="O112" s="149">
        <f>VLOOKUP(B112,'Master sheet'!$B$3:$K$634,4,FALSE)</f>
        <v>60400</v>
      </c>
      <c r="P112" s="121">
        <f t="shared" si="16"/>
        <v>0.40462915642798086</v>
      </c>
      <c r="Q112" s="121">
        <f t="shared" si="20"/>
        <v>1.6720636783813616</v>
      </c>
      <c r="R112" s="186">
        <f t="shared" si="21"/>
        <v>132.21614662433453</v>
      </c>
      <c r="S112" s="149">
        <f>R112*VLOOKUP(B112,'Master sheet'!$B$3:$K$634,4,FALSE)</f>
        <v>7985855.2561098058</v>
      </c>
      <c r="T112" s="121"/>
      <c r="U112" s="121"/>
      <c r="V112" s="121"/>
      <c r="W112" s="121"/>
      <c r="X112" s="121"/>
      <c r="Y112" s="121"/>
      <c r="Z112" s="121"/>
      <c r="AA112" s="121"/>
      <c r="AB112" s="121"/>
      <c r="AC112" s="121"/>
      <c r="AD112" s="121"/>
      <c r="AE112" s="145">
        <f t="shared" si="17"/>
        <v>0.71304190856121619</v>
      </c>
      <c r="AF112" s="121">
        <f t="shared" si="18"/>
        <v>1.9222949963217602</v>
      </c>
      <c r="AG112" s="186">
        <f t="shared" si="19"/>
        <v>158.96548173234106</v>
      </c>
    </row>
    <row r="113" spans="1:33">
      <c r="A113" s="119" t="str">
        <f>'Master sheet'!A340</f>
        <v>Croydon Central</v>
      </c>
      <c r="B113" s="142" t="str">
        <f>VLOOKUP('Master sheet'!A340,Westminster_Parliamentary_Const!$A$2:$C$651,2,FALSE)</f>
        <v>E14000654</v>
      </c>
      <c r="C113" s="120">
        <f>VLOOKUP(B113,'Master sheet'!$B$3:$Z$634,9,FALSE)</f>
        <v>0.13284653103561769</v>
      </c>
      <c r="D113" s="121">
        <f>VLOOKUP(B113,'Master sheet'!$B$3:$Z$634,10,FALSE)</f>
        <v>1.3717184296341258</v>
      </c>
      <c r="E113" s="120">
        <f>VLOOKUP(B113,'Master sheet'!$B$3:$Z$634,16,FALSE)</f>
        <v>0.70104303363881315</v>
      </c>
      <c r="F113" s="121">
        <f>VLOOKUP(B113,'Master sheet'!$B$3:$Z$634,17,FALSE)</f>
        <v>0.87573430002323638</v>
      </c>
      <c r="G113" s="120">
        <f>VLOOKUP(B113,'Master sheet'!$B$3:$Z$634,21,FALSE)</f>
        <v>0.171875</v>
      </c>
      <c r="H113" s="121">
        <f>VLOOKUP(B113,'Master sheet'!$B$3:$Z$634,22,FALSE)</f>
        <v>0.22464119852734735</v>
      </c>
      <c r="I113" s="120">
        <f>VLOOKUP(B113,'Master sheet'!$B$3:$Z$634,24,FALSE)</f>
        <v>3.1037906998949705E-2</v>
      </c>
      <c r="J113" s="121">
        <f>-VLOOKUP(B113,'Master sheet'!$B$3:$Z$634,25,FALSE)</f>
        <v>-0.70868175555386725</v>
      </c>
      <c r="K113" s="185" t="str">
        <f>VLOOKUP(B113,RUC_PCON_2011_EN_LU!$A$2:$N$534,14)</f>
        <v>Predominantly Urban</v>
      </c>
      <c r="L113" s="185" t="str">
        <f>VLOOKUP(B113,'City and Town classifications'!$A$3:$G$634,4,FALSE)</f>
        <v>Core City (London)</v>
      </c>
      <c r="M113" s="188" t="str">
        <f>VLOOKUP(A113,'BRES data'!$A$11:$AB$643,28,FALSE)</f>
        <v>Low</v>
      </c>
      <c r="N113" s="188" t="str">
        <f>IF(ISNUMBER(MATCH(A113,'Red Wall MP List'!$A$3:$A$52,0)),"Yes","No")</f>
        <v>No</v>
      </c>
      <c r="O113" s="149">
        <f>VLOOKUP(B113,'Master sheet'!$B$3:$K$634,4,FALSE)</f>
        <v>86300</v>
      </c>
      <c r="P113" s="121">
        <f t="shared" si="16"/>
        <v>0.40440814111851681</v>
      </c>
      <c r="Q113" s="121">
        <f t="shared" si="20"/>
        <v>1.6718426630718974</v>
      </c>
      <c r="R113" s="186">
        <f t="shared" si="21"/>
        <v>132.19867014126746</v>
      </c>
      <c r="S113" s="149">
        <f>R113*VLOOKUP(B113,'Master sheet'!$B$3:$K$634,4,FALSE)</f>
        <v>11408745.233191382</v>
      </c>
      <c r="T113" s="121"/>
      <c r="U113" s="121"/>
      <c r="V113" s="121"/>
      <c r="W113" s="121"/>
      <c r="X113" s="121"/>
      <c r="Y113" s="121"/>
      <c r="Z113" s="121"/>
      <c r="AA113" s="121"/>
      <c r="AB113" s="121"/>
      <c r="AC113" s="121"/>
      <c r="AD113" s="121"/>
      <c r="AE113" s="145">
        <f t="shared" si="17"/>
        <v>0.44085304315771057</v>
      </c>
      <c r="AF113" s="121">
        <f t="shared" si="18"/>
        <v>1.6501061309182545</v>
      </c>
      <c r="AG113" s="186">
        <f t="shared" si="19"/>
        <v>136.45663985643725</v>
      </c>
    </row>
    <row r="114" spans="1:33">
      <c r="A114" s="119" t="str">
        <f>'Master sheet'!A23</f>
        <v>Redcar</v>
      </c>
      <c r="B114" s="142" t="str">
        <f>VLOOKUP('Master sheet'!A23,Westminster_Parliamentary_Const!$A$2:$C$651,2,FALSE)</f>
        <v>E14000891</v>
      </c>
      <c r="C114" s="120">
        <f>VLOOKUP(B114,'Master sheet'!$B$3:$Z$634,9,FALSE)</f>
        <v>0.11509999999999999</v>
      </c>
      <c r="D114" s="121">
        <f>VLOOKUP(B114,'Master sheet'!$B$3:$Z$634,10,FALSE)</f>
        <v>0.70094149694729824</v>
      </c>
      <c r="E114" s="120">
        <f>VLOOKUP(B114,'Master sheet'!$B$3:$Z$634,16,FALSE)</f>
        <v>0.59224360709839519</v>
      </c>
      <c r="F114" s="121">
        <f>VLOOKUP(B114,'Master sheet'!$B$3:$Z$634,17,FALSE)</f>
        <v>0.51410481807041641</v>
      </c>
      <c r="G114" s="120">
        <f>VLOOKUP(B114,'Master sheet'!$B$3:$Z$634,21,FALSE)</f>
        <v>0.12524461839530332</v>
      </c>
      <c r="H114" s="121">
        <f>VLOOKUP(B114,'Master sheet'!$B$3:$Z$634,22,FALSE)</f>
        <v>-1.1097879068219161</v>
      </c>
      <c r="I114" s="120">
        <f>VLOOKUP(B114,'Master sheet'!$B$3:$Z$634,24,FALSE)</f>
        <v>1.6642041638683658E-2</v>
      </c>
      <c r="J114" s="121">
        <f>-VLOOKUP(B114,'Master sheet'!$B$3:$Z$634,25,FALSE)</f>
        <v>0.80725080726070564</v>
      </c>
      <c r="K114" s="185" t="str">
        <f>VLOOKUP(B114,RUC_PCON_2011_EN_LU!$A$2:$N$534,14)</f>
        <v>Predominantly Urban</v>
      </c>
      <c r="L114" s="185" t="str">
        <f>VLOOKUP(B114,'City and Town classifications'!$A$3:$G$634,4,FALSE)</f>
        <v>Medium Town</v>
      </c>
      <c r="M114" s="188" t="str">
        <f>VLOOKUP(A114,'BRES data'!$A$11:$AB$643,28,FALSE)</f>
        <v>Low</v>
      </c>
      <c r="N114" s="188" t="str">
        <f>IF(ISNUMBER(MATCH(A114,'Red Wall MP List'!$A$3:$A$52,0)),"Yes","No")</f>
        <v>Yes</v>
      </c>
      <c r="O114" s="149">
        <f>VLOOKUP(B114,'Master sheet'!$B$3:$K$634,4,FALSE)</f>
        <v>50000</v>
      </c>
      <c r="P114" s="121">
        <f t="shared" si="16"/>
        <v>0.40345025327741801</v>
      </c>
      <c r="Q114" s="121">
        <f t="shared" si="20"/>
        <v>1.6708847752307987</v>
      </c>
      <c r="R114" s="186">
        <f t="shared" si="21"/>
        <v>132.12292647140259</v>
      </c>
      <c r="S114" s="149">
        <f>R114*VLOOKUP(B114,'Master sheet'!$B$3:$K$634,4,FALSE)</f>
        <v>6606146.3235701295</v>
      </c>
      <c r="T114" s="121"/>
      <c r="U114" s="121"/>
      <c r="V114" s="121"/>
      <c r="W114" s="121"/>
      <c r="X114" s="121"/>
      <c r="Y114" s="121"/>
      <c r="Z114" s="121"/>
      <c r="AA114" s="121"/>
      <c r="AB114" s="121"/>
      <c r="AC114" s="121"/>
      <c r="AD114" s="121"/>
      <c r="AE114" s="145">
        <f t="shared" si="17"/>
        <v>0.22812730386412605</v>
      </c>
      <c r="AF114" s="121">
        <f t="shared" si="18"/>
        <v>1.4373803916246699</v>
      </c>
      <c r="AG114" s="186">
        <f t="shared" si="19"/>
        <v>118.86514131517339</v>
      </c>
    </row>
    <row r="115" spans="1:33" ht="29">
      <c r="A115" s="119" t="str">
        <f>'Master sheet'!A218</f>
        <v>Burton</v>
      </c>
      <c r="B115" s="142" t="str">
        <f>VLOOKUP('Master sheet'!A218,Westminster_Parliamentary_Const!$A$2:$C$651,2,FALSE)</f>
        <v>E14000610</v>
      </c>
      <c r="C115" s="120">
        <f>VLOOKUP(B115,'Master sheet'!$B$3:$Z$634,9,FALSE)</f>
        <v>7.800643639910787E-2</v>
      </c>
      <c r="D115" s="121">
        <f>VLOOKUP(B115,'Master sheet'!$B$3:$Z$634,10,FALSE)</f>
        <v>-0.70110754377465556</v>
      </c>
      <c r="E115" s="120">
        <f>VLOOKUP(B115,'Master sheet'!$B$3:$Z$634,16,FALSE)</f>
        <v>1.0561431126770406</v>
      </c>
      <c r="F115" s="121">
        <f>VLOOKUP(B115,'Master sheet'!$B$3:$Z$634,17,FALSE)</f>
        <v>2.0560223006800666</v>
      </c>
      <c r="G115" s="120">
        <f>VLOOKUP(B115,'Master sheet'!$B$3:$Z$634,21,FALSE)</f>
        <v>0.16104294478527606</v>
      </c>
      <c r="H115" s="121">
        <f>VLOOKUP(B115,'Master sheet'!$B$3:$Z$634,22,FALSE)</f>
        <v>-8.5341461958150386E-2</v>
      </c>
      <c r="I115" s="120">
        <f>VLOOKUP(B115,'Master sheet'!$B$3:$Z$634,24,FALSE)</f>
        <v>1.5609103078982667E-2</v>
      </c>
      <c r="J115" s="121">
        <f>-VLOOKUP(B115,'Master sheet'!$B$3:$Z$634,25,FALSE)</f>
        <v>0.91602267743666976</v>
      </c>
      <c r="K115" s="185" t="str">
        <f>VLOOKUP(B115,RUC_PCON_2011_EN_LU!$A$2:$N$534,14)</f>
        <v>Urban with Significant Rural</v>
      </c>
      <c r="L115" s="185" t="str">
        <f>VLOOKUP(B115,'City and Town classifications'!$A$3:$G$634,4,FALSE)</f>
        <v>Large Town</v>
      </c>
      <c r="M115" s="188" t="str">
        <f>VLOOKUP(A115,'BRES data'!$A$11:$AB$643,28,FALSE)</f>
        <v>High</v>
      </c>
      <c r="N115" s="188" t="str">
        <f>IF(ISNUMBER(MATCH(A115,'Red Wall MP List'!$A$3:$A$52,0)),"Yes","No")</f>
        <v>No</v>
      </c>
      <c r="O115" s="149">
        <f>VLOOKUP(B115,'Master sheet'!$B$3:$K$634,4,FALSE)</f>
        <v>60700</v>
      </c>
      <c r="P115" s="121">
        <f t="shared" si="16"/>
        <v>0.40008518434099077</v>
      </c>
      <c r="Q115" s="121">
        <f t="shared" si="20"/>
        <v>1.6675197062943714</v>
      </c>
      <c r="R115" s="186">
        <f t="shared" si="21"/>
        <v>131.85683825140705</v>
      </c>
      <c r="S115" s="149">
        <f>R115*VLOOKUP(B115,'Master sheet'!$B$3:$K$634,4,FALSE)</f>
        <v>8003710.0818604082</v>
      </c>
      <c r="T115" s="121"/>
      <c r="U115" s="121"/>
      <c r="V115" s="121"/>
      <c r="W115" s="121"/>
      <c r="X115" s="121"/>
      <c r="Y115" s="121"/>
      <c r="Z115" s="121"/>
      <c r="AA115" s="121"/>
      <c r="AB115" s="121"/>
      <c r="AC115" s="121"/>
      <c r="AD115" s="121"/>
      <c r="AE115" s="145">
        <f t="shared" si="17"/>
        <v>0.54639899309598272</v>
      </c>
      <c r="AF115" s="121">
        <f t="shared" si="18"/>
        <v>1.7556520808565266</v>
      </c>
      <c r="AG115" s="186">
        <f t="shared" si="19"/>
        <v>145.18483340058077</v>
      </c>
    </row>
    <row r="116" spans="1:33" ht="29">
      <c r="A116" s="119" t="str">
        <f>'Master sheet'!A150</f>
        <v>Sheffield South East</v>
      </c>
      <c r="B116" s="142" t="str">
        <f>VLOOKUP('Master sheet'!A150,Westminster_Parliamentary_Const!$A$2:$C$651,2,FALSE)</f>
        <v>E14000920</v>
      </c>
      <c r="C116" s="120">
        <f>VLOOKUP(B116,'Master sheet'!$B$3:$Z$634,9,FALSE)</f>
        <v>0.10975034417028486</v>
      </c>
      <c r="D116" s="121">
        <f>VLOOKUP(B116,'Master sheet'!$B$3:$Z$634,10,FALSE)</f>
        <v>0.49873714945062558</v>
      </c>
      <c r="E116" s="120">
        <f>VLOOKUP(B116,'Master sheet'!$B$3:$Z$634,16,FALSE)</f>
        <v>0.33686242606502997</v>
      </c>
      <c r="F116" s="121">
        <f>VLOOKUP(B116,'Master sheet'!$B$3:$Z$634,17,FALSE)</f>
        <v>-0.33473572396393675</v>
      </c>
      <c r="G116" s="120">
        <f>VLOOKUP(B116,'Master sheet'!$B$3:$Z$634,21,FALSE)</f>
        <v>0.1472</v>
      </c>
      <c r="H116" s="121">
        <f>VLOOKUP(B116,'Master sheet'!$B$3:$Z$634,22,FALSE)</f>
        <v>-0.4814872319373224</v>
      </c>
      <c r="I116" s="120">
        <f>VLOOKUP(B116,'Master sheet'!$B$3:$Z$634,24,FALSE)</f>
        <v>1.3858674982885733E-2</v>
      </c>
      <c r="J116" s="121">
        <f>-VLOOKUP(B116,'Master sheet'!$B$3:$Z$634,25,FALSE)</f>
        <v>1.1003485851422847</v>
      </c>
      <c r="K116" s="185" t="str">
        <f>VLOOKUP(B116,RUC_PCON_2011_EN_LU!$A$2:$N$534,14)</f>
        <v>Predominantly Urban</v>
      </c>
      <c r="L116" s="185" t="str">
        <f>VLOOKUP(B116,'City and Town classifications'!$A$3:$G$634,4,FALSE)</f>
        <v>Core City (outside London)</v>
      </c>
      <c r="M116" s="188" t="str">
        <f>VLOOKUP(A116,'BRES data'!$A$11:$AB$643,28,FALSE)</f>
        <v>Low</v>
      </c>
      <c r="N116" s="188" t="str">
        <f>IF(ISNUMBER(MATCH(A116,'Red Wall MP List'!$A$3:$A$52,0)),"Yes","No")</f>
        <v>No</v>
      </c>
      <c r="O116" s="149">
        <f>VLOOKUP(B116,'Master sheet'!$B$3:$K$634,4,FALSE)</f>
        <v>57000</v>
      </c>
      <c r="P116" s="121">
        <f t="shared" si="16"/>
        <v>0.39699141888076023</v>
      </c>
      <c r="Q116" s="121">
        <f t="shared" si="20"/>
        <v>1.6644259408341409</v>
      </c>
      <c r="R116" s="186">
        <f t="shared" si="21"/>
        <v>131.61220298242787</v>
      </c>
      <c r="S116" s="149">
        <f>R116*VLOOKUP(B116,'Master sheet'!$B$3:$K$634,4,FALSE)</f>
        <v>7501895.5699983891</v>
      </c>
      <c r="T116" s="121"/>
      <c r="U116" s="121"/>
      <c r="V116" s="121"/>
      <c r="W116" s="121"/>
      <c r="X116" s="121"/>
      <c r="Y116" s="121"/>
      <c r="Z116" s="121"/>
      <c r="AA116" s="121"/>
      <c r="AB116" s="121"/>
      <c r="AC116" s="121"/>
      <c r="AD116" s="121"/>
      <c r="AE116" s="145">
        <f t="shared" si="17"/>
        <v>0.19571569467291278</v>
      </c>
      <c r="AF116" s="121">
        <f t="shared" si="18"/>
        <v>1.4049687824334567</v>
      </c>
      <c r="AG116" s="186">
        <f t="shared" si="19"/>
        <v>116.18484142433438</v>
      </c>
    </row>
    <row r="117" spans="1:33">
      <c r="A117" s="119" t="str">
        <f>'Master sheet'!A364</f>
        <v>Hendon</v>
      </c>
      <c r="B117" s="142" t="str">
        <f>VLOOKUP('Master sheet'!A364,Westminster_Parliamentary_Const!$A$2:$C$651,2,FALSE)</f>
        <v>E14000741</v>
      </c>
      <c r="C117" s="120">
        <f>VLOOKUP(B117,'Master sheet'!$B$3:$Z$634,9,FALSE)</f>
        <v>8.0162734390363491E-2</v>
      </c>
      <c r="D117" s="121">
        <f>VLOOKUP(B117,'Master sheet'!$B$3:$Z$634,10,FALSE)</f>
        <v>-0.61960457569428729</v>
      </c>
      <c r="E117" s="120">
        <f>VLOOKUP(B117,'Master sheet'!$B$3:$Z$634,16,FALSE)</f>
        <v>1.0693301286471355</v>
      </c>
      <c r="F117" s="121">
        <f>VLOOKUP(B117,'Master sheet'!$B$3:$Z$634,17,FALSE)</f>
        <v>2.0998535404706313</v>
      </c>
      <c r="G117" s="120">
        <f>VLOOKUP(B117,'Master sheet'!$B$3:$Z$634,21,FALSE)</f>
        <v>0.27920560747663553</v>
      </c>
      <c r="H117" s="121">
        <f>VLOOKUP(B117,'Master sheet'!$B$3:$Z$634,22,FALSE)</f>
        <v>3.2961383980530288</v>
      </c>
      <c r="I117" s="120">
        <f>VLOOKUP(B117,'Master sheet'!$B$3:$Z$634,24,FALSE)</f>
        <v>3.2743398919359734E-2</v>
      </c>
      <c r="J117" s="121">
        <f>-VLOOKUP(B117,'Master sheet'!$B$3:$Z$634,25,FALSE)</f>
        <v>-0.88827573431548457</v>
      </c>
      <c r="K117" s="185" t="str">
        <f>VLOOKUP(B117,RUC_PCON_2011_EN_LU!$A$2:$N$534,14)</f>
        <v>Predominantly Urban</v>
      </c>
      <c r="L117" s="185" t="str">
        <f>VLOOKUP(B117,'City and Town classifications'!$A$3:$G$634,4,FALSE)</f>
        <v>Core City (London)</v>
      </c>
      <c r="M117" s="188" t="str">
        <f>VLOOKUP(A117,'BRES data'!$A$11:$AB$643,28,FALSE)</f>
        <v>Low</v>
      </c>
      <c r="N117" s="188" t="str">
        <f>IF(ISNUMBER(MATCH(A117,'Red Wall MP List'!$A$3:$A$52,0)),"Yes","No")</f>
        <v>No</v>
      </c>
      <c r="O117" s="149">
        <f>VLOOKUP(B117,'Master sheet'!$B$3:$K$634,4,FALSE)</f>
        <v>103000</v>
      </c>
      <c r="P117" s="121">
        <f t="shared" si="16"/>
        <v>0.39670521975068612</v>
      </c>
      <c r="Q117" s="121">
        <f t="shared" si="20"/>
        <v>1.6641397417040669</v>
      </c>
      <c r="R117" s="186">
        <f t="shared" si="21"/>
        <v>131.58957217797055</v>
      </c>
      <c r="S117" s="149">
        <f>R117*VLOOKUP(B117,'Master sheet'!$B$3:$K$634,4,FALSE)</f>
        <v>13553725.934330966</v>
      </c>
      <c r="T117" s="121"/>
      <c r="U117" s="121"/>
      <c r="V117" s="121"/>
      <c r="W117" s="121"/>
      <c r="X117" s="121"/>
      <c r="Y117" s="121"/>
      <c r="Z117" s="121"/>
      <c r="AA117" s="121"/>
      <c r="AB117" s="121"/>
      <c r="AC117" s="121"/>
      <c r="AD117" s="121"/>
      <c r="AE117" s="145">
        <f t="shared" si="17"/>
        <v>0.9720279071284722</v>
      </c>
      <c r="AF117" s="121">
        <f t="shared" si="18"/>
        <v>2.1812809948890162</v>
      </c>
      <c r="AG117" s="186">
        <f t="shared" si="19"/>
        <v>180.38250362697858</v>
      </c>
    </row>
    <row r="118" spans="1:33">
      <c r="A118" s="119" t="str">
        <f>'Master sheet'!A187</f>
        <v>Louth and Horncastle</v>
      </c>
      <c r="B118" s="142" t="str">
        <f>VLOOKUP('Master sheet'!A187,Westminster_Parliamentary_Const!$A$2:$C$651,2,FALSE)</f>
        <v>E14000798</v>
      </c>
      <c r="C118" s="120">
        <f>VLOOKUP(B118,'Master sheet'!$B$3:$Z$634,9,FALSE)</f>
        <v>0.10737413154475327</v>
      </c>
      <c r="D118" s="121">
        <f>VLOOKUP(B118,'Master sheet'!$B$3:$Z$634,10,FALSE)</f>
        <v>0.40892192791990617</v>
      </c>
      <c r="E118" s="120">
        <f>VLOOKUP(B118,'Master sheet'!$B$3:$Z$634,16,FALSE)</f>
        <v>0.38724698301452987</v>
      </c>
      <c r="F118" s="121">
        <f>VLOOKUP(B118,'Master sheet'!$B$3:$Z$634,17,FALSE)</f>
        <v>-0.16726663145634676</v>
      </c>
      <c r="G118" s="120">
        <f>VLOOKUP(B118,'Master sheet'!$B$3:$Z$634,21,FALSE)</f>
        <v>0.17102615694164991</v>
      </c>
      <c r="H118" s="121">
        <f>VLOOKUP(B118,'Master sheet'!$B$3:$Z$634,22,FALSE)</f>
        <v>0.20034972065486184</v>
      </c>
      <c r="I118" s="120">
        <f>VLOOKUP(B118,'Master sheet'!$B$3:$Z$634,24,FALSE)</f>
        <v>1.7100737100737007E-2</v>
      </c>
      <c r="J118" s="121">
        <f>-VLOOKUP(B118,'Master sheet'!$B$3:$Z$634,25,FALSE)</f>
        <v>0.75894864758219249</v>
      </c>
      <c r="K118" s="185" t="str">
        <f>VLOOKUP(B118,RUC_PCON_2011_EN_LU!$A$2:$N$534,14)</f>
        <v>Predominantly Rural</v>
      </c>
      <c r="L118" s="185" t="str">
        <f>VLOOKUP(B118,'City and Town classifications'!$A$3:$G$634,4,FALSE)</f>
        <v>Village or smaller</v>
      </c>
      <c r="M118" s="188" t="str">
        <f>VLOOKUP(A118,'BRES data'!$A$11:$AB$643,28,FALSE)</f>
        <v>Very high</v>
      </c>
      <c r="N118" s="188" t="str">
        <f>IF(ISNUMBER(MATCH(A118,'Red Wall MP List'!$A$3:$A$52,0)),"Yes","No")</f>
        <v>No</v>
      </c>
      <c r="O118" s="149">
        <f>VLOOKUP(B118,'Master sheet'!$B$3:$K$634,4,FALSE)</f>
        <v>60400</v>
      </c>
      <c r="P118" s="121">
        <f t="shared" si="16"/>
        <v>0.39480404003378539</v>
      </c>
      <c r="Q118" s="121">
        <f t="shared" si="20"/>
        <v>1.662238561987166</v>
      </c>
      <c r="R118" s="186">
        <f t="shared" si="21"/>
        <v>131.43923899421748</v>
      </c>
      <c r="S118" s="149">
        <f>R118*VLOOKUP(B118,'Master sheet'!$B$3:$K$634,4,FALSE)</f>
        <v>7938930.0352507355</v>
      </c>
      <c r="T118" s="121"/>
      <c r="U118" s="121"/>
      <c r="V118" s="121"/>
      <c r="W118" s="121"/>
      <c r="X118" s="121"/>
      <c r="Y118" s="121"/>
      <c r="Z118" s="121"/>
      <c r="AA118" s="121"/>
      <c r="AB118" s="121"/>
      <c r="AC118" s="121"/>
      <c r="AD118" s="121"/>
      <c r="AE118" s="145">
        <f t="shared" si="17"/>
        <v>0.30023841617515346</v>
      </c>
      <c r="AF118" s="121">
        <f t="shared" si="18"/>
        <v>1.5094915039356973</v>
      </c>
      <c r="AG118" s="186">
        <f t="shared" si="19"/>
        <v>124.82841840256724</v>
      </c>
    </row>
    <row r="119" spans="1:33">
      <c r="A119" s="119" t="str">
        <f>'Master sheet'!A175</f>
        <v>Erewash</v>
      </c>
      <c r="B119" s="142" t="str">
        <f>VLOOKUP('Master sheet'!A175,Westminster_Parliamentary_Const!$A$2:$C$651,2,FALSE)</f>
        <v>E14000695</v>
      </c>
      <c r="C119" s="120">
        <f>VLOOKUP(B119,'Master sheet'!$B$3:$Z$634,9,FALSE)</f>
        <v>0.10048738326727651</v>
      </c>
      <c r="D119" s="121">
        <f>VLOOKUP(B119,'Master sheet'!$B$3:$Z$634,10,FALSE)</f>
        <v>0.14861911851559109</v>
      </c>
      <c r="E119" s="120">
        <f>VLOOKUP(B119,'Master sheet'!$B$3:$Z$634,16,FALSE)</f>
        <v>6.5013953435032856E-2</v>
      </c>
      <c r="F119" s="121">
        <f>VLOOKUP(B119,'Master sheet'!$B$3:$Z$634,17,FALSE)</f>
        <v>-1.2383105446485894</v>
      </c>
      <c r="G119" s="120">
        <f>VLOOKUP(B119,'Master sheet'!$B$3:$Z$634,21,FALSE)</f>
        <v>0.17037037037037037</v>
      </c>
      <c r="H119" s="121">
        <f>VLOOKUP(B119,'Master sheet'!$B$3:$Z$634,22,FALSE)</f>
        <v>0.1815829712203155</v>
      </c>
      <c r="I119" s="120">
        <f>VLOOKUP(B119,'Master sheet'!$B$3:$Z$634,24,FALSE)</f>
        <v>9.4641614474599844E-3</v>
      </c>
      <c r="J119" s="121">
        <f>-VLOOKUP(B119,'Master sheet'!$B$3:$Z$634,25,FALSE)</f>
        <v>1.5631054948080589</v>
      </c>
      <c r="K119" s="185" t="str">
        <f>VLOOKUP(B119,RUC_PCON_2011_EN_LU!$A$2:$N$534,14)</f>
        <v>Predominantly Urban</v>
      </c>
      <c r="L119" s="185" t="str">
        <f>VLOOKUP(B119,'City and Town classifications'!$A$3:$G$634,4,FALSE)</f>
        <v>Medium Town</v>
      </c>
      <c r="M119" s="188" t="str">
        <f>VLOOKUP(A119,'BRES data'!$A$11:$AB$643,28,FALSE)</f>
        <v>Mid</v>
      </c>
      <c r="N119" s="188" t="str">
        <f>IF(ISNUMBER(MATCH(A119,'Red Wall MP List'!$A$3:$A$52,0)),"Yes","No")</f>
        <v>No</v>
      </c>
      <c r="O119" s="149">
        <f>VLOOKUP(B119,'Master sheet'!$B$3:$K$634,4,FALSE)</f>
        <v>59400</v>
      </c>
      <c r="P119" s="121">
        <f t="shared" si="16"/>
        <v>0.39445360886983766</v>
      </c>
      <c r="Q119" s="121">
        <f t="shared" si="20"/>
        <v>1.6618881308232183</v>
      </c>
      <c r="R119" s="186">
        <f t="shared" si="21"/>
        <v>131.41152912960328</v>
      </c>
      <c r="S119" s="149">
        <f>R119*VLOOKUP(B119,'Master sheet'!$B$3:$K$634,4,FALSE)</f>
        <v>7805844.8302984349</v>
      </c>
      <c r="T119" s="121"/>
      <c r="U119" s="121"/>
      <c r="V119" s="121"/>
      <c r="W119" s="121"/>
      <c r="X119" s="121"/>
      <c r="Y119" s="121"/>
      <c r="Z119" s="121"/>
      <c r="AA119" s="121"/>
      <c r="AB119" s="121"/>
      <c r="AC119" s="121"/>
      <c r="AD119" s="121"/>
      <c r="AE119" s="145">
        <f t="shared" si="17"/>
        <v>0.16374925997384407</v>
      </c>
      <c r="AF119" s="121">
        <f t="shared" si="18"/>
        <v>1.373002347734388</v>
      </c>
      <c r="AG119" s="186">
        <f t="shared" si="19"/>
        <v>113.54135553849154</v>
      </c>
    </row>
    <row r="120" spans="1:33">
      <c r="A120" s="119" t="str">
        <f>'Master sheet'!A261</f>
        <v>Wolverhampton North East</v>
      </c>
      <c r="B120" s="142" t="str">
        <f>VLOOKUP('Master sheet'!A261,Westminster_Parliamentary_Const!$A$2:$C$651,2,FALSE)</f>
        <v>E14001049</v>
      </c>
      <c r="C120" s="120">
        <f>VLOOKUP(B120,'Master sheet'!$B$3:$Z$634,9,FALSE)</f>
        <v>0.11264259182161761</v>
      </c>
      <c r="D120" s="121">
        <f>VLOOKUP(B120,'Master sheet'!$B$3:$Z$634,10,FALSE)</f>
        <v>0.60805727540864707</v>
      </c>
      <c r="E120" s="120">
        <f>VLOOKUP(B120,'Master sheet'!$B$3:$Z$634,16,FALSE)</f>
        <v>0.89318754417215274</v>
      </c>
      <c r="F120" s="121">
        <f>VLOOKUP(B120,'Master sheet'!$B$3:$Z$634,17,FALSE)</f>
        <v>1.5143876644179159</v>
      </c>
      <c r="G120" s="120">
        <f>VLOOKUP(B120,'Master sheet'!$B$3:$Z$634,21,FALSE)</f>
        <v>0.11889250814332247</v>
      </c>
      <c r="H120" s="121">
        <f>VLOOKUP(B120,'Master sheet'!$B$3:$Z$634,22,FALSE)</f>
        <v>-1.2915672641621296</v>
      </c>
      <c r="I120" s="120">
        <f>VLOOKUP(B120,'Master sheet'!$B$3:$Z$634,24,FALSE)</f>
        <v>1.9920206524290052E-2</v>
      </c>
      <c r="J120" s="121">
        <f>-VLOOKUP(B120,'Master sheet'!$B$3:$Z$634,25,FALSE)</f>
        <v>0.46204912802839854</v>
      </c>
      <c r="K120" s="185" t="str">
        <f>VLOOKUP(B120,RUC_PCON_2011_EN_LU!$A$2:$N$534,14)</f>
        <v>Predominantly Urban</v>
      </c>
      <c r="L120" s="185" t="str">
        <f>VLOOKUP(B120,'City and Town classifications'!$A$3:$G$634,4,FALSE)</f>
        <v>Other City</v>
      </c>
      <c r="M120" s="188" t="str">
        <f>VLOOKUP(A120,'BRES data'!$A$11:$AB$643,28,FALSE)</f>
        <v>Very low</v>
      </c>
      <c r="N120" s="188" t="str">
        <f>IF(ISNUMBER(MATCH(A120,'Red Wall MP List'!$A$3:$A$52,0)),"Yes","No")</f>
        <v>Yes</v>
      </c>
      <c r="O120" s="149">
        <f>VLOOKUP(B120,'Master sheet'!$B$3:$K$634,4,FALSE)</f>
        <v>61500</v>
      </c>
      <c r="P120" s="121">
        <f t="shared" si="16"/>
        <v>0.39383886785497957</v>
      </c>
      <c r="Q120" s="121">
        <f t="shared" si="20"/>
        <v>1.6612733898083603</v>
      </c>
      <c r="R120" s="186">
        <f t="shared" si="21"/>
        <v>131.3629193253193</v>
      </c>
      <c r="S120" s="149">
        <f>R120*VLOOKUP(B120,'Master sheet'!$B$3:$K$634,4,FALSE)</f>
        <v>8078819.5385071365</v>
      </c>
      <c r="T120" s="121"/>
      <c r="U120" s="121"/>
      <c r="V120" s="121"/>
      <c r="W120" s="121"/>
      <c r="X120" s="121"/>
      <c r="Y120" s="121"/>
      <c r="Z120" s="121"/>
      <c r="AA120" s="121"/>
      <c r="AB120" s="121"/>
      <c r="AC120" s="121"/>
      <c r="AD120" s="121"/>
      <c r="AE120" s="145">
        <f t="shared" si="17"/>
        <v>0.32323170092320797</v>
      </c>
      <c r="AF120" s="121">
        <f t="shared" si="18"/>
        <v>1.5324847886837518</v>
      </c>
      <c r="AG120" s="186">
        <f t="shared" si="19"/>
        <v>126.72986359884429</v>
      </c>
    </row>
    <row r="121" spans="1:33" ht="29">
      <c r="A121" s="119" t="str">
        <f>'Master sheet'!A14</f>
        <v>Jarrow</v>
      </c>
      <c r="B121" s="142" t="str">
        <f>VLOOKUP('Master sheet'!A14,Westminster_Parliamentary_Const!$A$2:$C$651,2,FALSE)</f>
        <v>E14000765</v>
      </c>
      <c r="C121" s="120">
        <f>VLOOKUP(B121,'Master sheet'!$B$3:$Z$634,9,FALSE)</f>
        <v>0.13862216404886563</v>
      </c>
      <c r="D121" s="121">
        <f>VLOOKUP(B121,'Master sheet'!$B$3:$Z$634,10,FALSE)</f>
        <v>1.5900237079544746</v>
      </c>
      <c r="E121" s="120">
        <f>VLOOKUP(B121,'Master sheet'!$B$3:$Z$634,16,FALSE)</f>
        <v>7.5960185033621647E-2</v>
      </c>
      <c r="F121" s="121">
        <f>VLOOKUP(B121,'Master sheet'!$B$3:$Z$634,17,FALSE)</f>
        <v>-1.2019272640725402</v>
      </c>
      <c r="G121" s="120">
        <f>VLOOKUP(B121,'Master sheet'!$B$3:$Z$634,21,FALSE)</f>
        <v>0.12670565302144249</v>
      </c>
      <c r="H121" s="121">
        <f>VLOOKUP(B121,'Master sheet'!$B$3:$Z$634,22,FALSE)</f>
        <v>-1.0679772447181597</v>
      </c>
      <c r="I121" s="120">
        <f>VLOOKUP(B121,'Master sheet'!$B$3:$Z$634,24,FALSE)</f>
        <v>1.7533006412674412E-2</v>
      </c>
      <c r="J121" s="121">
        <f>-VLOOKUP(B121,'Master sheet'!$B$3:$Z$634,25,FALSE)</f>
        <v>0.71342924951390896</v>
      </c>
      <c r="K121" s="185" t="str">
        <f>VLOOKUP(B121,RUC_PCON_2011_EN_LU!$A$2:$N$534,14)</f>
        <v>Predominantly Urban</v>
      </c>
      <c r="L121" s="185" t="str">
        <f>VLOOKUP(B121,'City and Town classifications'!$A$3:$G$634,4,FALSE)</f>
        <v>Medium Town in Conurbation</v>
      </c>
      <c r="M121" s="188" t="str">
        <f>VLOOKUP(A121,'BRES data'!$A$11:$AB$643,28,FALSE)</f>
        <v>Very low</v>
      </c>
      <c r="N121" s="188" t="str">
        <f>IF(ISNUMBER(MATCH(A121,'Red Wall MP List'!$A$3:$A$52,0)),"Yes","No")</f>
        <v>No</v>
      </c>
      <c r="O121" s="149">
        <f>VLOOKUP(B121,'Master sheet'!$B$3:$K$634,4,FALSE)</f>
        <v>57300</v>
      </c>
      <c r="P121" s="121">
        <f t="shared" si="16"/>
        <v>0.38950023435767789</v>
      </c>
      <c r="Q121" s="121">
        <f t="shared" si="20"/>
        <v>1.6569347563110586</v>
      </c>
      <c r="R121" s="186">
        <f t="shared" si="21"/>
        <v>131.01984782030115</v>
      </c>
      <c r="S121" s="149">
        <f>R121*VLOOKUP(B121,'Master sheet'!$B$3:$K$634,4,FALSE)</f>
        <v>7507437.280103256</v>
      </c>
      <c r="T121" s="121"/>
      <c r="U121" s="121"/>
      <c r="V121" s="121"/>
      <c r="W121" s="121"/>
      <c r="X121" s="121"/>
      <c r="Y121" s="121"/>
      <c r="Z121" s="121"/>
      <c r="AA121" s="121"/>
      <c r="AB121" s="121"/>
      <c r="AC121" s="121"/>
      <c r="AD121" s="121"/>
      <c r="AE121" s="145">
        <f t="shared" si="17"/>
        <v>8.3871121694208961E-3</v>
      </c>
      <c r="AF121" s="121">
        <f t="shared" si="18"/>
        <v>1.2176401999299649</v>
      </c>
      <c r="AG121" s="186">
        <f t="shared" si="19"/>
        <v>100.69357789980522</v>
      </c>
    </row>
    <row r="122" spans="1:33">
      <c r="A122" s="119" t="str">
        <f>'Master sheet'!A222</f>
        <v>Coventry South</v>
      </c>
      <c r="B122" s="142" t="str">
        <f>VLOOKUP('Master sheet'!A222,Westminster_Parliamentary_Const!$A$2:$C$651,2,FALSE)</f>
        <v>E14000651</v>
      </c>
      <c r="C122" s="120">
        <f>VLOOKUP(B122,'Master sheet'!$B$3:$Z$634,9,FALSE)</f>
        <v>0.13121147974263969</v>
      </c>
      <c r="D122" s="121">
        <f>VLOOKUP(B122,'Master sheet'!$B$3:$Z$634,10,FALSE)</f>
        <v>1.3099173548838998</v>
      </c>
      <c r="E122" s="120">
        <f>VLOOKUP(B122,'Master sheet'!$B$3:$Z$634,16,FALSE)</f>
        <v>0.18578082483802094</v>
      </c>
      <c r="F122" s="121">
        <f>VLOOKUP(B122,'Master sheet'!$B$3:$Z$634,17,FALSE)</f>
        <v>-0.83690345518841336</v>
      </c>
      <c r="G122" s="120">
        <f>VLOOKUP(B122,'Master sheet'!$B$3:$Z$634,21,FALSE)</f>
        <v>0.11533242876526459</v>
      </c>
      <c r="H122" s="121">
        <f>VLOOKUP(B122,'Master sheet'!$B$3:$Z$634,22,FALSE)</f>
        <v>-1.3934466264137062</v>
      </c>
      <c r="I122" s="120">
        <f>VLOOKUP(B122,'Master sheet'!$B$3:$Z$634,24,FALSE)</f>
        <v>1.5072046109510184E-2</v>
      </c>
      <c r="J122" s="121">
        <f>-VLOOKUP(B122,'Master sheet'!$B$3:$Z$634,25,FALSE)</f>
        <v>0.97257656480192378</v>
      </c>
      <c r="K122" s="185" t="str">
        <f>VLOOKUP(B122,RUC_PCON_2011_EN_LU!$A$2:$N$534,14)</f>
        <v>Predominantly Urban</v>
      </c>
      <c r="L122" s="185" t="str">
        <f>VLOOKUP(B122,'City and Town classifications'!$A$3:$G$634,4,FALSE)</f>
        <v>Other City</v>
      </c>
      <c r="M122" s="188" t="str">
        <f>VLOOKUP(A122,'BRES data'!$A$11:$AB$643,28,FALSE)</f>
        <v>Very low</v>
      </c>
      <c r="N122" s="188" t="str">
        <f>IF(ISNUMBER(MATCH(A122,'Red Wall MP List'!$A$3:$A$52,0)),"Yes","No")</f>
        <v>No</v>
      </c>
      <c r="O122" s="149">
        <f>VLOOKUP(B122,'Master sheet'!$B$3:$K$634,4,FALSE)</f>
        <v>67200</v>
      </c>
      <c r="P122" s="121">
        <f t="shared" si="16"/>
        <v>0.389106292961588</v>
      </c>
      <c r="Q122" s="121">
        <f t="shared" si="20"/>
        <v>1.6565408149149687</v>
      </c>
      <c r="R122" s="186">
        <f t="shared" si="21"/>
        <v>130.98869744363773</v>
      </c>
      <c r="S122" s="149">
        <f>R122*VLOOKUP(B122,'Master sheet'!$B$3:$K$634,4,FALSE)</f>
        <v>8802440.4682124555</v>
      </c>
      <c r="T122" s="121"/>
      <c r="U122" s="121"/>
      <c r="V122" s="121"/>
      <c r="W122" s="121"/>
      <c r="X122" s="121"/>
      <c r="Y122" s="121"/>
      <c r="Z122" s="121"/>
      <c r="AA122" s="121"/>
      <c r="AB122" s="121"/>
      <c r="AC122" s="121"/>
      <c r="AD122" s="121"/>
      <c r="AE122" s="145">
        <f t="shared" si="17"/>
        <v>1.303595952092601E-2</v>
      </c>
      <c r="AF122" s="121">
        <f t="shared" si="18"/>
        <v>1.2222890472814698</v>
      </c>
      <c r="AG122" s="186">
        <f t="shared" si="19"/>
        <v>101.07801746820975</v>
      </c>
    </row>
    <row r="123" spans="1:33">
      <c r="A123" s="119" t="str">
        <f>'Master sheet'!A462</f>
        <v>Sittingbourne and Sheppey</v>
      </c>
      <c r="B123" s="142" t="str">
        <f>VLOOKUP('Master sheet'!A462,Westminster_Parliamentary_Const!$A$2:$C$651,2,FALSE)</f>
        <v>E14000927</v>
      </c>
      <c r="C123" s="120">
        <f>VLOOKUP(B123,'Master sheet'!$B$3:$Z$634,9,FALSE)</f>
        <v>0.11619717014619972</v>
      </c>
      <c r="D123" s="121">
        <f>VLOOKUP(B123,'Master sheet'!$B$3:$Z$634,10,FALSE)</f>
        <v>0.74241193552632689</v>
      </c>
      <c r="E123" s="120">
        <f>VLOOKUP(B123,'Master sheet'!$B$3:$Z$634,16,FALSE)</f>
        <v>6.7037244658689335E-2</v>
      </c>
      <c r="F123" s="121">
        <f>VLOOKUP(B123,'Master sheet'!$B$3:$Z$634,17,FALSE)</f>
        <v>-1.2315854930530392</v>
      </c>
      <c r="G123" s="120">
        <f>VLOOKUP(B123,'Master sheet'!$B$3:$Z$634,21,FALSE)</f>
        <v>0.16338880484114976</v>
      </c>
      <c r="H123" s="121">
        <f>VLOOKUP(B123,'Master sheet'!$B$3:$Z$634,22,FALSE)</f>
        <v>-1.8209608691935279E-2</v>
      </c>
      <c r="I123" s="120">
        <f>VLOOKUP(B123,'Master sheet'!$B$3:$Z$634,24,FALSE)</f>
        <v>1.4868503837926372E-2</v>
      </c>
      <c r="J123" s="121">
        <f>-VLOOKUP(B123,'Master sheet'!$B$3:$Z$634,25,FALSE)</f>
        <v>0.9940102438258186</v>
      </c>
      <c r="K123" s="185" t="str">
        <f>VLOOKUP(B123,RUC_PCON_2011_EN_LU!$A$2:$N$534,14)</f>
        <v>Predominantly Rural</v>
      </c>
      <c r="L123" s="185" t="str">
        <f>VLOOKUP(B123,'City and Town classifications'!$A$3:$G$634,4,FALSE)</f>
        <v>Medium Town</v>
      </c>
      <c r="M123" s="188" t="str">
        <f>VLOOKUP(A123,'BRES data'!$A$11:$AB$643,28,FALSE)</f>
        <v>Mid</v>
      </c>
      <c r="N123" s="188" t="str">
        <f>IF(ISNUMBER(MATCH(A123,'Red Wall MP List'!$A$3:$A$52,0)),"Yes","No")</f>
        <v>No</v>
      </c>
      <c r="O123" s="149">
        <f>VLOOKUP(B123,'Master sheet'!$B$3:$K$634,4,FALSE)</f>
        <v>69700</v>
      </c>
      <c r="P123" s="121">
        <f t="shared" si="16"/>
        <v>0.37050820949321944</v>
      </c>
      <c r="Q123" s="121">
        <f t="shared" si="20"/>
        <v>1.6379427314466002</v>
      </c>
      <c r="R123" s="186">
        <f t="shared" si="21"/>
        <v>129.51807945068794</v>
      </c>
      <c r="S123" s="149">
        <f>R123*VLOOKUP(B123,'Master sheet'!$B$3:$K$634,4,FALSE)</f>
        <v>9027410.1377129499</v>
      </c>
      <c r="T123" s="121"/>
      <c r="U123" s="121"/>
      <c r="V123" s="121"/>
      <c r="W123" s="121"/>
      <c r="X123" s="121"/>
      <c r="Y123" s="121"/>
      <c r="Z123" s="121"/>
      <c r="AA123" s="121"/>
      <c r="AB123" s="121"/>
      <c r="AC123" s="121"/>
      <c r="AD123" s="121"/>
      <c r="AE123" s="145">
        <f t="shared" si="17"/>
        <v>0.12165676940179274</v>
      </c>
      <c r="AF123" s="121">
        <f t="shared" si="18"/>
        <v>1.3309098571623366</v>
      </c>
      <c r="AG123" s="186">
        <f t="shared" si="19"/>
        <v>110.06048862997663</v>
      </c>
    </row>
    <row r="124" spans="1:33">
      <c r="A124" s="119" t="str">
        <f>'Master sheet'!A80</f>
        <v>Preston</v>
      </c>
      <c r="B124" s="142" t="str">
        <f>VLOOKUP('Master sheet'!A80,Westminster_Parliamentary_Const!$A$2:$C$651,2,FALSE)</f>
        <v>E14000885</v>
      </c>
      <c r="C124" s="120">
        <f>VLOOKUP(B124,'Master sheet'!$B$3:$Z$634,9,FALSE)</f>
        <v>0.12723366858144947</v>
      </c>
      <c r="D124" s="121">
        <f>VLOOKUP(B124,'Master sheet'!$B$3:$Z$634,10,FALSE)</f>
        <v>1.1595654937705691</v>
      </c>
      <c r="E124" s="120">
        <f>VLOOKUP(B124,'Master sheet'!$B$3:$Z$634,16,FALSE)</f>
        <v>0.61273829165145588</v>
      </c>
      <c r="F124" s="121">
        <f>VLOOKUP(B124,'Master sheet'!$B$3:$Z$634,17,FALSE)</f>
        <v>0.58222541753843393</v>
      </c>
      <c r="G124" s="120">
        <f>VLOOKUP(B124,'Master sheet'!$B$3:$Z$634,21,FALSE)</f>
        <v>0.16877637130801687</v>
      </c>
      <c r="H124" s="121">
        <f>VLOOKUP(B124,'Master sheet'!$B$3:$Z$634,22,FALSE)</f>
        <v>0.13596724453087966</v>
      </c>
      <c r="I124" s="120">
        <f>VLOOKUP(B124,'Master sheet'!$B$3:$Z$634,24,FALSE)</f>
        <v>2.8223234624145777E-2</v>
      </c>
      <c r="J124" s="121">
        <f>-VLOOKUP(B124,'Master sheet'!$B$3:$Z$634,25,FALSE)</f>
        <v>-0.41228738120824299</v>
      </c>
      <c r="K124" s="185" t="str">
        <f>VLOOKUP(B124,RUC_PCON_2011_EN_LU!$A$2:$N$534,14)</f>
        <v>Predominantly Urban</v>
      </c>
      <c r="L124" s="185" t="str">
        <f>VLOOKUP(B124,'City and Town classifications'!$A$3:$G$634,4,FALSE)</f>
        <v>Large Town</v>
      </c>
      <c r="M124" s="188" t="str">
        <f>VLOOKUP(A124,'BRES data'!$A$11:$AB$643,28,FALSE)</f>
        <v>Very low</v>
      </c>
      <c r="N124" s="188" t="str">
        <f>IF(ISNUMBER(MATCH(A124,'Red Wall MP List'!$A$3:$A$52,0)),"Yes","No")</f>
        <v>No</v>
      </c>
      <c r="O124" s="149">
        <f>VLOOKUP(B124,'Master sheet'!$B$3:$K$634,4,FALSE)</f>
        <v>56600</v>
      </c>
      <c r="P124" s="121">
        <f t="shared" si="16"/>
        <v>0.36879148119899424</v>
      </c>
      <c r="Q124" s="121">
        <f t="shared" si="20"/>
        <v>1.636226003152375</v>
      </c>
      <c r="R124" s="186">
        <f t="shared" si="21"/>
        <v>129.3823315107033</v>
      </c>
      <c r="S124" s="149">
        <f>R124*VLOOKUP(B124,'Master sheet'!$B$3:$K$634,4,FALSE)</f>
        <v>7323039.9635058064</v>
      </c>
      <c r="T124" s="121"/>
      <c r="U124" s="121"/>
      <c r="V124" s="121"/>
      <c r="W124" s="121"/>
      <c r="X124" s="121"/>
      <c r="Y124" s="121"/>
      <c r="Z124" s="121"/>
      <c r="AA124" s="121"/>
      <c r="AB124" s="121"/>
      <c r="AC124" s="121"/>
      <c r="AD124" s="121"/>
      <c r="AE124" s="145">
        <f t="shared" si="17"/>
        <v>0.36636769365790989</v>
      </c>
      <c r="AF124" s="121">
        <f t="shared" si="18"/>
        <v>1.5756207814184537</v>
      </c>
      <c r="AG124" s="186">
        <f t="shared" si="19"/>
        <v>130.29702362277166</v>
      </c>
    </row>
    <row r="125" spans="1:33" ht="29">
      <c r="A125" s="119" t="str">
        <f>'Master sheet'!A146</f>
        <v>Scarborough and Whitby</v>
      </c>
      <c r="B125" s="142" t="str">
        <f>VLOOKUP('Master sheet'!A146,Westminster_Parliamentary_Const!$A$2:$C$651,2,FALSE)</f>
        <v>E14000913</v>
      </c>
      <c r="C125" s="120">
        <f>VLOOKUP(B125,'Master sheet'!$B$3:$Z$634,9,FALSE)</f>
        <v>6.975582662642521E-2</v>
      </c>
      <c r="D125" s="121">
        <f>VLOOKUP(B125,'Master sheet'!$B$3:$Z$634,10,FALSE)</f>
        <v>-1.0129610944775242</v>
      </c>
      <c r="E125" s="120">
        <f>VLOOKUP(B125,'Master sheet'!$B$3:$Z$634,16,FALSE)</f>
        <v>1.1277250763754854</v>
      </c>
      <c r="F125" s="121">
        <f>VLOOKUP(B125,'Master sheet'!$B$3:$Z$634,17,FALSE)</f>
        <v>2.2939477132723627</v>
      </c>
      <c r="G125" s="120">
        <f>VLOOKUP(B125,'Master sheet'!$B$3:$Z$634,21,FALSE)</f>
        <v>0.21978021978021978</v>
      </c>
      <c r="H125" s="121">
        <f>VLOOKUP(B125,'Master sheet'!$B$3:$Z$634,22,FALSE)</f>
        <v>1.5955525523053267</v>
      </c>
      <c r="I125" s="120">
        <f>VLOOKUP(B125,'Master sheet'!$B$3:$Z$634,24,FALSE)</f>
        <v>2.2719394605150711E-2</v>
      </c>
      <c r="J125" s="121">
        <f>-VLOOKUP(B125,'Master sheet'!$B$3:$Z$634,25,FALSE)</f>
        <v>0.16728530140000858</v>
      </c>
      <c r="K125" s="185" t="str">
        <f>VLOOKUP(B125,RUC_PCON_2011_EN_LU!$A$2:$N$534,14)</f>
        <v>Urban with Significant Rural</v>
      </c>
      <c r="L125" s="185" t="str">
        <f>VLOOKUP(B125,'City and Town classifications'!$A$3:$G$634,4,FALSE)</f>
        <v>Large Town</v>
      </c>
      <c r="M125" s="188" t="str">
        <f>VLOOKUP(A125,'BRES data'!$A$11:$AB$643,28,FALSE)</f>
        <v>Very high</v>
      </c>
      <c r="N125" s="188" t="str">
        <f>IF(ISNUMBER(MATCH(A125,'Red Wall MP List'!$A$3:$A$52,0)),"Yes","No")</f>
        <v>No</v>
      </c>
      <c r="O125" s="149">
        <f>VLOOKUP(B125,'Master sheet'!$B$3:$K$634,4,FALSE)</f>
        <v>57600</v>
      </c>
      <c r="P125" s="121">
        <f t="shared" si="16"/>
        <v>0.36635811323710971</v>
      </c>
      <c r="Q125" s="121">
        <f t="shared" si="20"/>
        <v>1.6337926351904903</v>
      </c>
      <c r="R125" s="186">
        <f t="shared" si="21"/>
        <v>129.18991626994466</v>
      </c>
      <c r="S125" s="149">
        <f>R125*VLOOKUP(B125,'Master sheet'!$B$3:$K$634,4,FALSE)</f>
        <v>7441339.1771488125</v>
      </c>
      <c r="T125" s="121"/>
      <c r="U125" s="121"/>
      <c r="V125" s="121"/>
      <c r="W125" s="121"/>
      <c r="X125" s="121"/>
      <c r="Y125" s="121"/>
      <c r="Z125" s="121"/>
      <c r="AA125" s="121"/>
      <c r="AB125" s="121"/>
      <c r="AC125" s="121"/>
      <c r="AD125" s="121"/>
      <c r="AE125" s="145">
        <f t="shared" si="17"/>
        <v>0.76095611812504349</v>
      </c>
      <c r="AF125" s="121">
        <f t="shared" si="18"/>
        <v>1.9702092058855873</v>
      </c>
      <c r="AG125" s="186">
        <f t="shared" si="19"/>
        <v>162.92777962091301</v>
      </c>
    </row>
    <row r="126" spans="1:33" ht="29">
      <c r="A126" s="119" t="str">
        <f>'Master sheet'!A255</f>
        <v>Walsall South</v>
      </c>
      <c r="B126" s="142" t="str">
        <f>VLOOKUP('Master sheet'!A255,Westminster_Parliamentary_Const!$A$2:$C$651,2,FALSE)</f>
        <v>E14001012</v>
      </c>
      <c r="C126" s="120">
        <f>VLOOKUP(B126,'Master sheet'!$B$3:$Z$634,9,FALSE)</f>
        <v>0.14405700322600562</v>
      </c>
      <c r="D126" s="121">
        <f>VLOOKUP(B126,'Master sheet'!$B$3:$Z$634,10,FALSE)</f>
        <v>1.7954477846696046</v>
      </c>
      <c r="E126" s="120">
        <f>VLOOKUP(B126,'Master sheet'!$B$3:$Z$634,16,FALSE)</f>
        <v>0.26441210697283984</v>
      </c>
      <c r="F126" s="121">
        <f>VLOOKUP(B126,'Master sheet'!$B$3:$Z$634,17,FALSE)</f>
        <v>-0.57554739176157987</v>
      </c>
      <c r="G126" s="120">
        <f>VLOOKUP(B126,'Master sheet'!$B$3:$Z$634,21,FALSE)</f>
        <v>0.13988095238095238</v>
      </c>
      <c r="H126" s="121">
        <f>VLOOKUP(B126,'Master sheet'!$B$3:$Z$634,22,FALSE)</f>
        <v>-0.69093759091338192</v>
      </c>
      <c r="I126" s="120">
        <f>VLOOKUP(B126,'Master sheet'!$B$3:$Z$634,24,FALSE)</f>
        <v>2.4964131994261063E-2</v>
      </c>
      <c r="J126" s="121">
        <f>-VLOOKUP(B126,'Master sheet'!$B$3:$Z$634,25,FALSE)</f>
        <v>-6.909302098358315E-2</v>
      </c>
      <c r="K126" s="185" t="str">
        <f>VLOOKUP(B126,RUC_PCON_2011_EN_LU!$A$2:$N$534,14)</f>
        <v>Predominantly Urban</v>
      </c>
      <c r="L126" s="185" t="str">
        <f>VLOOKUP(B126,'City and Town classifications'!$A$3:$G$634,4,FALSE)</f>
        <v>Large Town in Conurbation</v>
      </c>
      <c r="M126" s="188" t="str">
        <f>VLOOKUP(A126,'BRES data'!$A$11:$AB$643,28,FALSE)</f>
        <v>Low</v>
      </c>
      <c r="N126" s="188" t="str">
        <f>IF(ISNUMBER(MATCH(A126,'Red Wall MP List'!$A$3:$A$52,0)),"Yes","No")</f>
        <v>No</v>
      </c>
      <c r="O126" s="149">
        <f>VLOOKUP(B126,'Master sheet'!$B$3:$K$634,4,FALSE)</f>
        <v>65700</v>
      </c>
      <c r="P126" s="121">
        <f t="shared" si="16"/>
        <v>0.36437075744951347</v>
      </c>
      <c r="Q126" s="121">
        <f t="shared" si="20"/>
        <v>1.6318052794028941</v>
      </c>
      <c r="R126" s="186">
        <f t="shared" si="21"/>
        <v>129.03276883136033</v>
      </c>
      <c r="S126" s="149">
        <f>R126*VLOOKUP(B126,'Master sheet'!$B$3:$K$634,4,FALSE)</f>
        <v>8477452.9122203737</v>
      </c>
      <c r="T126" s="121"/>
      <c r="U126" s="121"/>
      <c r="V126" s="121"/>
      <c r="W126" s="121"/>
      <c r="X126" s="121"/>
      <c r="Y126" s="121"/>
      <c r="Z126" s="121"/>
      <c r="AA126" s="121"/>
      <c r="AB126" s="121"/>
      <c r="AC126" s="121"/>
      <c r="AD126" s="121"/>
      <c r="AE126" s="145">
        <f t="shared" si="17"/>
        <v>0.11496744525276492</v>
      </c>
      <c r="AF126" s="121">
        <f t="shared" si="18"/>
        <v>1.3242205330133088</v>
      </c>
      <c r="AG126" s="186">
        <f t="shared" si="19"/>
        <v>109.50731045604979</v>
      </c>
    </row>
    <row r="127" spans="1:33" ht="29">
      <c r="A127" s="119" t="str">
        <f>'Master sheet'!A116</f>
        <v>Cleethorpes</v>
      </c>
      <c r="B127" s="142" t="str">
        <f>VLOOKUP('Master sheet'!A116,Westminster_Parliamentary_Const!$A$2:$C$651,2,FALSE)</f>
        <v>E14000643</v>
      </c>
      <c r="C127" s="120">
        <f>VLOOKUP(B127,'Master sheet'!$B$3:$Z$634,9,FALSE)</f>
        <v>0.10151527562460373</v>
      </c>
      <c r="D127" s="121">
        <f>VLOOKUP(B127,'Master sheet'!$B$3:$Z$634,10,FALSE)</f>
        <v>0.18747102039976066</v>
      </c>
      <c r="E127" s="120">
        <f>VLOOKUP(B127,'Master sheet'!$B$3:$Z$634,16,FALSE)</f>
        <v>7.8658186926207838E-2</v>
      </c>
      <c r="F127" s="121">
        <f>VLOOKUP(B127,'Master sheet'!$B$3:$Z$634,17,FALSE)</f>
        <v>-1.1929595970751301</v>
      </c>
      <c r="G127" s="120">
        <f>VLOOKUP(B127,'Master sheet'!$B$3:$Z$634,21,FALSE)</f>
        <v>0.13043478260869565</v>
      </c>
      <c r="H127" s="121">
        <f>VLOOKUP(B127,'Master sheet'!$B$3:$Z$634,22,FALSE)</f>
        <v>-0.96126014553086747</v>
      </c>
      <c r="I127" s="120">
        <f>VLOOKUP(B127,'Master sheet'!$B$3:$Z$634,24,FALSE)</f>
        <v>5.4903982471967705E-3</v>
      </c>
      <c r="J127" s="121">
        <f>-VLOOKUP(B127,'Master sheet'!$B$3:$Z$634,25,FALSE)</f>
        <v>1.9815559930198543</v>
      </c>
      <c r="K127" s="185" t="str">
        <f>VLOOKUP(B127,RUC_PCON_2011_EN_LU!$A$2:$N$534,14)</f>
        <v>Urban with Significant Rural</v>
      </c>
      <c r="L127" s="185" t="str">
        <f>VLOOKUP(B127,'City and Town classifications'!$A$3:$G$634,4,FALSE)</f>
        <v>Medium Town</v>
      </c>
      <c r="M127" s="188" t="str">
        <f>VLOOKUP(A127,'BRES data'!$A$11:$AB$643,28,FALSE)</f>
        <v>Mid</v>
      </c>
      <c r="N127" s="188" t="str">
        <f>IF(ISNUMBER(MATCH(A127,'Red Wall MP List'!$A$3:$A$52,0)),"Yes","No")</f>
        <v>No</v>
      </c>
      <c r="O127" s="149">
        <f>VLOOKUP(B127,'Master sheet'!$B$3:$K$634,4,FALSE)</f>
        <v>54900</v>
      </c>
      <c r="P127" s="121">
        <f t="shared" si="16"/>
        <v>0.36397238070553878</v>
      </c>
      <c r="Q127" s="121">
        <f t="shared" si="20"/>
        <v>1.6314069026589195</v>
      </c>
      <c r="R127" s="186">
        <f t="shared" si="21"/>
        <v>129.00126773563409</v>
      </c>
      <c r="S127" s="149">
        <f>R127*VLOOKUP(B127,'Master sheet'!$B$3:$K$634,4,FALSE)</f>
        <v>7082169.5986863114</v>
      </c>
      <c r="T127" s="121"/>
      <c r="U127" s="121"/>
      <c r="V127" s="121"/>
      <c r="W127" s="121"/>
      <c r="X127" s="121"/>
      <c r="Y127" s="121"/>
      <c r="Z127" s="121"/>
      <c r="AA127" s="121"/>
      <c r="AB127" s="121"/>
      <c r="AC127" s="121"/>
      <c r="AD127" s="121"/>
      <c r="AE127" s="145">
        <f t="shared" si="17"/>
        <v>3.7018177034043309E-3</v>
      </c>
      <c r="AF127" s="121">
        <f t="shared" si="18"/>
        <v>1.2129549054639481</v>
      </c>
      <c r="AG127" s="186">
        <f t="shared" si="19"/>
        <v>100.30612431267454</v>
      </c>
    </row>
    <row r="128" spans="1:33">
      <c r="A128" s="119" t="str">
        <f>'Master sheet'!A36</f>
        <v>Blackburn</v>
      </c>
      <c r="B128" s="142" t="str">
        <f>VLOOKUP('Master sheet'!A36,Westminster_Parliamentary_Const!$A$2:$C$651,2,FALSE)</f>
        <v>E14000570</v>
      </c>
      <c r="C128" s="120">
        <f>VLOOKUP(B128,'Master sheet'!$B$3:$Z$634,9,FALSE)</f>
        <v>0.1133966443319957</v>
      </c>
      <c r="D128" s="121">
        <f>VLOOKUP(B128,'Master sheet'!$B$3:$Z$634,10,FALSE)</f>
        <v>0.63655867824512624</v>
      </c>
      <c r="E128" s="120">
        <f>VLOOKUP(B128,'Master sheet'!$B$3:$Z$634,16,FALSE)</f>
        <v>0.58442967921531908</v>
      </c>
      <c r="F128" s="121">
        <f>VLOOKUP(B128,'Master sheet'!$B$3:$Z$634,17,FALSE)</f>
        <v>0.48813274466685147</v>
      </c>
      <c r="G128" s="120">
        <f>VLOOKUP(B128,'Master sheet'!$B$3:$Z$634,21,FALSE)</f>
        <v>0.15248796147672553</v>
      </c>
      <c r="H128" s="121">
        <f>VLOOKUP(B128,'Master sheet'!$B$3:$Z$634,22,FALSE)</f>
        <v>-0.33016079068432003</v>
      </c>
      <c r="I128" s="120">
        <f>VLOOKUP(B128,'Master sheet'!$B$3:$Z$634,24,FALSE)</f>
        <v>2.0760157273918667E-2</v>
      </c>
      <c r="J128" s="121">
        <f>-VLOOKUP(B128,'Master sheet'!$B$3:$Z$634,25,FALSE)</f>
        <v>0.37359951693124416</v>
      </c>
      <c r="K128" s="185" t="str">
        <f>VLOOKUP(B128,RUC_PCON_2011_EN_LU!$A$2:$N$534,14)</f>
        <v>Predominantly Urban</v>
      </c>
      <c r="L128" s="185" t="str">
        <f>VLOOKUP(B128,'City and Town classifications'!$A$3:$G$634,4,FALSE)</f>
        <v>Large Town</v>
      </c>
      <c r="M128" s="188" t="str">
        <f>VLOOKUP(A128,'BRES data'!$A$11:$AB$643,28,FALSE)</f>
        <v>Very low</v>
      </c>
      <c r="N128" s="188" t="str">
        <f>IF(ISNUMBER(MATCH(A128,'Red Wall MP List'!$A$3:$A$52,0)),"Yes","No")</f>
        <v>No</v>
      </c>
      <c r="O128" s="149">
        <f>VLOOKUP(B128,'Master sheet'!$B$3:$K$634,4,FALSE)</f>
        <v>65500</v>
      </c>
      <c r="P128" s="121">
        <f t="shared" si="16"/>
        <v>0.36304805738921209</v>
      </c>
      <c r="Q128" s="121">
        <f t="shared" si="20"/>
        <v>1.6304825793425928</v>
      </c>
      <c r="R128" s="186">
        <f t="shared" si="21"/>
        <v>128.92817813462196</v>
      </c>
      <c r="S128" s="149">
        <f>R128*VLOOKUP(B128,'Master sheet'!$B$3:$K$634,4,FALSE)</f>
        <v>8444795.6678177379</v>
      </c>
      <c r="T128" s="121"/>
      <c r="U128" s="121"/>
      <c r="V128" s="121"/>
      <c r="W128" s="121"/>
      <c r="X128" s="121"/>
      <c r="Y128" s="121"/>
      <c r="Z128" s="121"/>
      <c r="AA128" s="121"/>
      <c r="AB128" s="121"/>
      <c r="AC128" s="121"/>
      <c r="AD128" s="121"/>
      <c r="AE128" s="145">
        <f t="shared" si="17"/>
        <v>0.29203253728972545</v>
      </c>
      <c r="AF128" s="121">
        <f t="shared" si="18"/>
        <v>1.5012856250502693</v>
      </c>
      <c r="AG128" s="186">
        <f t="shared" si="19"/>
        <v>124.14982771146347</v>
      </c>
    </row>
    <row r="129" spans="1:33">
      <c r="A129" s="119" t="str">
        <f>'Master sheet'!A377</f>
        <v>Leyton and Wanstead</v>
      </c>
      <c r="B129" s="142" t="str">
        <f>VLOOKUP('Master sheet'!A377,Westminster_Parliamentary_Const!$A$2:$C$651,2,FALSE)</f>
        <v>E14000790</v>
      </c>
      <c r="C129" s="120">
        <f>VLOOKUP(B129,'Master sheet'!$B$3:$Z$634,9,FALSE)</f>
        <v>9.143553521413518E-2</v>
      </c>
      <c r="D129" s="121">
        <f>VLOOKUP(B129,'Master sheet'!$B$3:$Z$634,10,FALSE)</f>
        <v>-0.1935193456184521</v>
      </c>
      <c r="E129" s="120">
        <f>VLOOKUP(B129,'Master sheet'!$B$3:$Z$634,16,FALSE)</f>
        <v>1.2987701150082904</v>
      </c>
      <c r="F129" s="121">
        <f>VLOOKUP(B129,'Master sheet'!$B$3:$Z$634,17,FALSE)</f>
        <v>2.8624702751849735</v>
      </c>
      <c r="G129" s="120">
        <f>VLOOKUP(B129,'Master sheet'!$B$3:$Z$634,21,FALSE)</f>
        <v>0.23502304147465439</v>
      </c>
      <c r="H129" s="121">
        <f>VLOOKUP(B129,'Master sheet'!$B$3:$Z$634,22,FALSE)</f>
        <v>2.0317588241976843</v>
      </c>
      <c r="I129" s="120">
        <f>VLOOKUP(B129,'Master sheet'!$B$3:$Z$634,24,FALSE)</f>
        <v>3.5368331922099872E-2</v>
      </c>
      <c r="J129" s="121">
        <f>-VLOOKUP(B129,'Master sheet'!$B$3:$Z$634,25,FALSE)</f>
        <v>-1.164689920922386</v>
      </c>
      <c r="K129" s="185" t="str">
        <f>VLOOKUP(B129,RUC_PCON_2011_EN_LU!$A$2:$N$534,14)</f>
        <v>Predominantly Urban</v>
      </c>
      <c r="L129" s="185" t="str">
        <f>VLOOKUP(B129,'City and Town classifications'!$A$3:$G$634,4,FALSE)</f>
        <v>Core City (London)</v>
      </c>
      <c r="M129" s="188" t="str">
        <f>VLOOKUP(A129,'BRES data'!$A$11:$AB$643,28,FALSE)</f>
        <v>Very low</v>
      </c>
      <c r="N129" s="188" t="str">
        <f>IF(ISNUMBER(MATCH(A129,'Red Wall MP List'!$A$3:$A$52,0)),"Yes","No")</f>
        <v>No</v>
      </c>
      <c r="O129" s="149">
        <f>VLOOKUP(B129,'Master sheet'!$B$3:$K$634,4,FALSE)</f>
        <v>52800</v>
      </c>
      <c r="P129" s="121">
        <f t="shared" si="16"/>
        <v>0.36296842771683019</v>
      </c>
      <c r="Q129" s="121">
        <f t="shared" si="20"/>
        <v>1.6304029496702108</v>
      </c>
      <c r="R129" s="186">
        <f t="shared" si="21"/>
        <v>128.92188152727655</v>
      </c>
      <c r="S129" s="149">
        <f>R129*VLOOKUP(B129,'Master sheet'!$B$3:$K$634,4,FALSE)</f>
        <v>6807075.3446402019</v>
      </c>
      <c r="T129" s="121"/>
      <c r="U129" s="121"/>
      <c r="V129" s="121"/>
      <c r="W129" s="121"/>
      <c r="X129" s="121"/>
      <c r="Y129" s="121"/>
      <c r="Z129" s="121"/>
      <c r="AA129" s="121"/>
      <c r="AB129" s="121"/>
      <c r="AC129" s="121"/>
      <c r="AD129" s="121"/>
      <c r="AE129" s="145">
        <f t="shared" si="17"/>
        <v>0.88400495821045488</v>
      </c>
      <c r="AF129" s="121">
        <f t="shared" si="18"/>
        <v>2.0932580459709986</v>
      </c>
      <c r="AG129" s="186">
        <f t="shared" si="19"/>
        <v>173.10338647533001</v>
      </c>
    </row>
    <row r="130" spans="1:33">
      <c r="A130" s="119" t="str">
        <f>'Master sheet'!A79</f>
        <v>Penrith and The Border</v>
      </c>
      <c r="B130" s="142" t="str">
        <f>VLOOKUP('Master sheet'!A79,Westminster_Parliamentary_Const!$A$2:$C$651,2,FALSE)</f>
        <v>E14000877</v>
      </c>
      <c r="C130" s="120">
        <f>VLOOKUP(B130,'Master sheet'!$B$3:$Z$634,9,FALSE)</f>
        <v>7.6577623182579158E-2</v>
      </c>
      <c r="D130" s="121">
        <f>VLOOKUP(B130,'Master sheet'!$B$3:$Z$634,10,FALSE)</f>
        <v>-0.75511330663850584</v>
      </c>
      <c r="E130" s="120">
        <f>VLOOKUP(B130,'Master sheet'!$B$3:$Z$634,16,FALSE)</f>
        <v>0.27683921107222786</v>
      </c>
      <c r="F130" s="121">
        <f>VLOOKUP(B130,'Master sheet'!$B$3:$Z$634,17,FALSE)</f>
        <v>-0.5342419606528418</v>
      </c>
      <c r="G130" s="120">
        <f>VLOOKUP(B130,'Master sheet'!$B$3:$Z$634,21,FALSE)</f>
        <v>0.26450116009280744</v>
      </c>
      <c r="H130" s="121">
        <f>VLOOKUP(B130,'Master sheet'!$B$3:$Z$634,22,FALSE)</f>
        <v>2.8753388701100562</v>
      </c>
      <c r="I130" s="120">
        <f>VLOOKUP(B130,'Master sheet'!$B$3:$Z$634,24,FALSE)</f>
        <v>1.7915425848719524E-2</v>
      </c>
      <c r="J130" s="121">
        <f>-VLOOKUP(B130,'Master sheet'!$B$3:$Z$634,25,FALSE)</f>
        <v>0.67315920938460505</v>
      </c>
      <c r="K130" s="185" t="str">
        <f>VLOOKUP(B130,RUC_PCON_2011_EN_LU!$A$2:$N$534,14)</f>
        <v>Predominantly Rural</v>
      </c>
      <c r="L130" s="185" t="str">
        <f>VLOOKUP(B130,'City and Town classifications'!$A$3:$G$634,4,FALSE)</f>
        <v>Village or smaller</v>
      </c>
      <c r="M130" s="188" t="str">
        <f>VLOOKUP(A130,'BRES data'!$A$11:$AB$643,28,FALSE)</f>
        <v>Very high</v>
      </c>
      <c r="N130" s="188" t="str">
        <f>IF(ISNUMBER(MATCH(A130,'Red Wall MP List'!$A$3:$A$52,0)),"Yes","No")</f>
        <v>No</v>
      </c>
      <c r="O130" s="149">
        <f>VLOOKUP(B130,'Master sheet'!$B$3:$K$634,4,FALSE)</f>
        <v>40100</v>
      </c>
      <c r="P130" s="121">
        <f t="shared" si="16"/>
        <v>0.36286478582490211</v>
      </c>
      <c r="Q130" s="121">
        <f t="shared" si="20"/>
        <v>1.6302993077782828</v>
      </c>
      <c r="R130" s="186">
        <f t="shared" si="21"/>
        <v>128.91368618653877</v>
      </c>
      <c r="S130" s="149">
        <f>R130*VLOOKUP(B130,'Master sheet'!$B$3:$K$634,4,FALSE)</f>
        <v>5169438.8160802042</v>
      </c>
      <c r="T130" s="121"/>
      <c r="U130" s="121"/>
      <c r="V130" s="121"/>
      <c r="W130" s="121"/>
      <c r="X130" s="121"/>
      <c r="Y130" s="121"/>
      <c r="Z130" s="121"/>
      <c r="AA130" s="121"/>
      <c r="AB130" s="121"/>
      <c r="AC130" s="121"/>
      <c r="AD130" s="121"/>
      <c r="AE130" s="145">
        <f t="shared" si="17"/>
        <v>0.56478570305082831</v>
      </c>
      <c r="AF130" s="121">
        <f t="shared" si="18"/>
        <v>1.7740387908113722</v>
      </c>
      <c r="AG130" s="186">
        <f t="shared" si="19"/>
        <v>146.70533478618373</v>
      </c>
    </row>
    <row r="131" spans="1:33">
      <c r="A131" s="119" t="str">
        <f>'Master sheet'!A431</f>
        <v>Hastings and Rye</v>
      </c>
      <c r="B131" s="142" t="str">
        <f>VLOOKUP('Master sheet'!A431,Westminster_Parliamentary_Const!$A$2:$C$651,2,FALSE)</f>
        <v>E14000735</v>
      </c>
      <c r="C131" s="120">
        <f>VLOOKUP(B131,'Master sheet'!$B$3:$Z$634,9,FALSE)</f>
        <v>0.11337712685288753</v>
      </c>
      <c r="D131" s="121">
        <f>VLOOKUP(B131,'Master sheet'!$B$3:$Z$634,10,FALSE)</f>
        <v>0.63582096366058682</v>
      </c>
      <c r="E131" s="120">
        <f>VLOOKUP(B131,'Master sheet'!$B$3:$Z$634,16,FALSE)</f>
        <v>0.50006583352867673</v>
      </c>
      <c r="F131" s="121">
        <f>VLOOKUP(B131,'Master sheet'!$B$3:$Z$634,17,FALSE)</f>
        <v>0.20772268386681125</v>
      </c>
      <c r="G131" s="120">
        <f>VLOOKUP(B131,'Master sheet'!$B$3:$Z$634,21,FALSE)</f>
        <v>0.196048632218845</v>
      </c>
      <c r="H131" s="121">
        <f>VLOOKUP(B131,'Master sheet'!$B$3:$Z$634,22,FALSE)</f>
        <v>0.91642190682818581</v>
      </c>
      <c r="I131" s="120">
        <f>VLOOKUP(B131,'Master sheet'!$B$3:$Z$634,24,FALSE)</f>
        <v>2.5418060200668835E-2</v>
      </c>
      <c r="J131" s="121">
        <f>-VLOOKUP(B131,'Master sheet'!$B$3:$Z$634,25,FALSE)</f>
        <v>-0.11689317276694487</v>
      </c>
      <c r="K131" s="185" t="str">
        <f>VLOOKUP(B131,RUC_PCON_2011_EN_LU!$A$2:$N$534,14)</f>
        <v>Predominantly Urban</v>
      </c>
      <c r="L131" s="185" t="str">
        <f>VLOOKUP(B131,'City and Town classifications'!$A$3:$G$634,4,FALSE)</f>
        <v>Large Town</v>
      </c>
      <c r="M131" s="188" t="str">
        <f>VLOOKUP(A131,'BRES data'!$A$11:$AB$643,28,FALSE)</f>
        <v>High</v>
      </c>
      <c r="N131" s="188" t="str">
        <f>IF(ISNUMBER(MATCH(A131,'Red Wall MP List'!$A$3:$A$52,0)),"Yes","No")</f>
        <v>No</v>
      </c>
      <c r="O131" s="149">
        <f>VLOOKUP(B131,'Master sheet'!$B$3:$K$634,4,FALSE)</f>
        <v>68400</v>
      </c>
      <c r="P131" s="121">
        <f t="shared" ref="P131:P194" si="22">AVERAGE(D131,AVERAGE(F131,H131),J131)</f>
        <v>0.36033336208038014</v>
      </c>
      <c r="Q131" s="121">
        <f t="shared" si="20"/>
        <v>1.6277678840337608</v>
      </c>
      <c r="R131" s="186">
        <f t="shared" si="21"/>
        <v>128.71351731898821</v>
      </c>
      <c r="S131" s="149">
        <f>R131*VLOOKUP(B131,'Master sheet'!$B$3:$K$634,4,FALSE)</f>
        <v>8804004.5846187938</v>
      </c>
      <c r="T131" s="121"/>
      <c r="U131" s="121"/>
      <c r="V131" s="121"/>
      <c r="W131" s="121"/>
      <c r="X131" s="121"/>
      <c r="Y131" s="121"/>
      <c r="Z131" s="121"/>
      <c r="AA131" s="121"/>
      <c r="AB131" s="121"/>
      <c r="AC131" s="121"/>
      <c r="AD131" s="121"/>
      <c r="AE131" s="145">
        <f t="shared" ref="AE131:AE194" si="23">AVERAGE(D131,F131,H131,J131)</f>
        <v>0.41076809539715975</v>
      </c>
      <c r="AF131" s="121">
        <f t="shared" ref="AF131:AF194" si="24">AE131-MIN($AE$3:$AE$634)</f>
        <v>1.6200211831577036</v>
      </c>
      <c r="AG131" s="186">
        <f t="shared" ref="AG131:AG194" si="25">100*(AF131/AVERAGE($AF$3:$AF$634))</f>
        <v>133.96874480245262</v>
      </c>
    </row>
    <row r="132" spans="1:33">
      <c r="A132" s="119" t="str">
        <f>'Master sheet'!A148</f>
        <v>Selby and Ainsty</v>
      </c>
      <c r="B132" s="142" t="str">
        <f>VLOOKUP('Master sheet'!A148,Westminster_Parliamentary_Const!$A$2:$C$651,2,FALSE)</f>
        <v>E14000917</v>
      </c>
      <c r="C132" s="120">
        <f>VLOOKUP(B132,'Master sheet'!$B$3:$Z$634,9,FALSE)</f>
        <v>8.0439261585774816E-2</v>
      </c>
      <c r="D132" s="121">
        <f>VLOOKUP(B132,'Master sheet'!$B$3:$Z$634,10,FALSE)</f>
        <v>-0.60915250122574915</v>
      </c>
      <c r="E132" s="120">
        <f>VLOOKUP(B132,'Master sheet'!$B$3:$Z$634,16,FALSE)</f>
        <v>0.62563704397026365</v>
      </c>
      <c r="F132" s="121">
        <f>VLOOKUP(B132,'Master sheet'!$B$3:$Z$634,17,FALSE)</f>
        <v>0.62509852144358491</v>
      </c>
      <c r="G132" s="120">
        <f>VLOOKUP(B132,'Master sheet'!$B$3:$Z$634,21,FALSE)</f>
        <v>0.17247097844112769</v>
      </c>
      <c r="H132" s="121">
        <f>VLOOKUP(B132,'Master sheet'!$B$3:$Z$634,22,FALSE)</f>
        <v>0.24169640911394405</v>
      </c>
      <c r="I132" s="120">
        <f>VLOOKUP(B132,'Master sheet'!$B$3:$Z$634,24,FALSE)</f>
        <v>1.2375073486184496E-2</v>
      </c>
      <c r="J132" s="121">
        <f>-VLOOKUP(B132,'Master sheet'!$B$3:$Z$634,25,FALSE)</f>
        <v>1.256576763359164</v>
      </c>
      <c r="K132" s="185" t="str">
        <f>VLOOKUP(B132,RUC_PCON_2011_EN_LU!$A$2:$N$534,14)</f>
        <v>Predominantly Rural</v>
      </c>
      <c r="L132" s="185" t="str">
        <f>VLOOKUP(B132,'City and Town classifications'!$A$3:$G$634,4,FALSE)</f>
        <v>Village or smaller</v>
      </c>
      <c r="M132" s="188" t="str">
        <f>VLOOKUP(A132,'BRES data'!$A$11:$AB$643,28,FALSE)</f>
        <v>Very high</v>
      </c>
      <c r="N132" s="188" t="str">
        <f>IF(ISNUMBER(MATCH(A132,'Red Wall MP List'!$A$3:$A$52,0)),"Yes","No")</f>
        <v>No</v>
      </c>
      <c r="O132" s="149">
        <f>VLOOKUP(B132,'Master sheet'!$B$3:$K$634,4,FALSE)</f>
        <v>61500</v>
      </c>
      <c r="P132" s="121">
        <f t="shared" si="22"/>
        <v>0.36027390913739316</v>
      </c>
      <c r="Q132" s="121">
        <f t="shared" si="20"/>
        <v>1.6277084310907739</v>
      </c>
      <c r="R132" s="186">
        <f t="shared" si="21"/>
        <v>128.70881615890153</v>
      </c>
      <c r="S132" s="149">
        <f>R132*VLOOKUP(B132,'Master sheet'!$B$3:$K$634,4,FALSE)</f>
        <v>7915592.1937724436</v>
      </c>
      <c r="T132" s="121"/>
      <c r="U132" s="121"/>
      <c r="V132" s="121"/>
      <c r="W132" s="121"/>
      <c r="X132" s="121"/>
      <c r="Y132" s="121"/>
      <c r="Z132" s="121"/>
      <c r="AA132" s="121"/>
      <c r="AB132" s="121"/>
      <c r="AC132" s="121"/>
      <c r="AD132" s="121"/>
      <c r="AE132" s="145">
        <f t="shared" si="23"/>
        <v>0.37855479817273596</v>
      </c>
      <c r="AF132" s="121">
        <f t="shared" si="24"/>
        <v>1.5878078859332798</v>
      </c>
      <c r="AG132" s="186">
        <f t="shared" si="25"/>
        <v>131.30484445351237</v>
      </c>
    </row>
    <row r="133" spans="1:33">
      <c r="A133" s="119" t="str">
        <f>'Master sheet'!A206</f>
        <v>Wellingborough</v>
      </c>
      <c r="B133" s="142" t="str">
        <f>VLOOKUP('Master sheet'!A206,Westminster_Parliamentary_Const!$A$2:$C$651,2,FALSE)</f>
        <v>E14001025</v>
      </c>
      <c r="C133" s="120">
        <f>VLOOKUP(B133,'Master sheet'!$B$3:$Z$634,9,FALSE)</f>
        <v>8.0403365519707365E-2</v>
      </c>
      <c r="D133" s="121">
        <f>VLOOKUP(B133,'Master sheet'!$B$3:$Z$634,10,FALSE)</f>
        <v>-0.61050928768975854</v>
      </c>
      <c r="E133" s="120">
        <f>VLOOKUP(B133,'Master sheet'!$B$3:$Z$634,16,FALSE)</f>
        <v>0.70789158579825595</v>
      </c>
      <c r="F133" s="121">
        <f>VLOOKUP(B133,'Master sheet'!$B$3:$Z$634,17,FALSE)</f>
        <v>0.89849764031185553</v>
      </c>
      <c r="G133" s="120">
        <f>VLOOKUP(B133,'Master sheet'!$B$3:$Z$634,21,FALSE)</f>
        <v>0.17546583850931677</v>
      </c>
      <c r="H133" s="121">
        <f>VLOOKUP(B133,'Master sheet'!$B$3:$Z$634,22,FALSE)</f>
        <v>0.32740079976892561</v>
      </c>
      <c r="I133" s="120">
        <f>VLOOKUP(B133,'Master sheet'!$B$3:$Z$634,24,FALSE)</f>
        <v>1.4079534432589691E-2</v>
      </c>
      <c r="J133" s="121">
        <f>-VLOOKUP(B133,'Master sheet'!$B$3:$Z$634,25,FALSE)</f>
        <v>1.0770913495935528</v>
      </c>
      <c r="K133" s="185" t="str">
        <f>VLOOKUP(B133,RUC_PCON_2011_EN_LU!$A$2:$N$534,14)</f>
        <v>Predominantly Urban</v>
      </c>
      <c r="L133" s="185" t="str">
        <f>VLOOKUP(B133,'City and Town classifications'!$A$3:$G$634,4,FALSE)</f>
        <v>Medium Town</v>
      </c>
      <c r="M133" s="188" t="str">
        <f>VLOOKUP(A133,'BRES data'!$A$11:$AB$643,28,FALSE)</f>
        <v>Mid</v>
      </c>
      <c r="N133" s="188" t="str">
        <f>IF(ISNUMBER(MATCH(A133,'Red Wall MP List'!$A$3:$A$52,0)),"Yes","No")</f>
        <v>No</v>
      </c>
      <c r="O133" s="149">
        <f>VLOOKUP(B133,'Master sheet'!$B$3:$K$634,4,FALSE)</f>
        <v>64200</v>
      </c>
      <c r="P133" s="121">
        <f t="shared" si="22"/>
        <v>0.35984376064806156</v>
      </c>
      <c r="Q133" s="121">
        <f t="shared" si="20"/>
        <v>1.6272782826014422</v>
      </c>
      <c r="R133" s="186">
        <f t="shared" si="21"/>
        <v>128.67480275590077</v>
      </c>
      <c r="S133" s="149">
        <f>R133*VLOOKUP(B133,'Master sheet'!$B$3:$K$634,4,FALSE)</f>
        <v>8260922.3369288296</v>
      </c>
      <c r="T133" s="121"/>
      <c r="U133" s="121"/>
      <c r="V133" s="121"/>
      <c r="W133" s="121"/>
      <c r="X133" s="121"/>
      <c r="Y133" s="121"/>
      <c r="Z133" s="121"/>
      <c r="AA133" s="121"/>
      <c r="AB133" s="121"/>
      <c r="AC133" s="121"/>
      <c r="AD133" s="121"/>
      <c r="AE133" s="145">
        <f t="shared" si="23"/>
        <v>0.42312012549614386</v>
      </c>
      <c r="AF133" s="121">
        <f t="shared" si="24"/>
        <v>1.6323732132566877</v>
      </c>
      <c r="AG133" s="186">
        <f t="shared" si="25"/>
        <v>134.99020426565394</v>
      </c>
    </row>
    <row r="134" spans="1:33" ht="29">
      <c r="A134" s="119" t="str">
        <f>'Master sheet'!A540</f>
        <v>Llanelli</v>
      </c>
      <c r="B134" s="142" t="str">
        <f>VLOOKUP('Master sheet'!A540,Westminster_Parliamentary_Const!$A$2:$C$651,2,FALSE)</f>
        <v>W07000045</v>
      </c>
      <c r="C134" s="120">
        <f>VLOOKUP(B134,'Master sheet'!$B$3:$Z$634,9,FALSE)</f>
        <v>0.10228282077685188</v>
      </c>
      <c r="D134" s="121">
        <f>VLOOKUP(B134,'Master sheet'!$B$3:$Z$634,10,FALSE)</f>
        <v>0.21648241321170464</v>
      </c>
      <c r="E134" s="120">
        <f>VLOOKUP(B134,'Master sheet'!$B$3:$Z$634,16,FALSE)</f>
        <v>0.39673452739364573</v>
      </c>
      <c r="F134" s="121">
        <f>VLOOKUP(B134,'Master sheet'!$B$3:$Z$634,17,FALSE)</f>
        <v>-0.13573176157769457</v>
      </c>
      <c r="G134" s="120">
        <f>VLOOKUP(B134,'Master sheet'!$B$3:$Z$634,21,FALSE)</f>
        <v>0.13626834381551362</v>
      </c>
      <c r="H134" s="121">
        <f>VLOOKUP(B134,'Master sheet'!$B$3:$Z$634,22,FALSE)</f>
        <v>-0.7943201893407984</v>
      </c>
      <c r="I134" s="120">
        <f>VLOOKUP(B134,'Master sheet'!$B$3:$Z$634,24,FALSE)</f>
        <v>1.1735985533453785E-2</v>
      </c>
      <c r="J134" s="121">
        <f>-VLOOKUP(B134,'Master sheet'!$B$3:$Z$634,25,FALSE)</f>
        <v>1.3238748530398998</v>
      </c>
      <c r="K134" s="185" t="str">
        <f>VLOOKUP(B134,RUC_PCON_2011_EN_LU!$A$2:$N$534,14)</f>
        <v>Urban with Significant Rural</v>
      </c>
      <c r="L134" s="185" t="str">
        <f>VLOOKUP(B134,'City and Town classifications'!$A$3:$G$634,4,FALSE)</f>
        <v>Medium Town</v>
      </c>
      <c r="M134" s="188" t="str">
        <f>VLOOKUP(A134,'BRES data'!$A$11:$AB$643,28,FALSE)</f>
        <v>High</v>
      </c>
      <c r="N134" s="188" t="str">
        <f>IF(ISNUMBER(MATCH(A134,'Red Wall MP List'!$A$3:$A$52,0)),"Yes","No")</f>
        <v>No</v>
      </c>
      <c r="O134" s="149">
        <f>VLOOKUP(B134,'Master sheet'!$B$3:$K$634,4,FALSE)</f>
        <v>46800</v>
      </c>
      <c r="P134" s="121">
        <f t="shared" si="22"/>
        <v>0.35844376359745267</v>
      </c>
      <c r="Q134" s="121">
        <f t="shared" si="20"/>
        <v>1.6258782855508334</v>
      </c>
      <c r="R134" s="186">
        <f t="shared" si="21"/>
        <v>128.56409990545902</v>
      </c>
      <c r="S134" s="149">
        <f>R134*VLOOKUP(B134,'Master sheet'!$B$3:$K$634,4,FALSE)</f>
        <v>6016799.8755754819</v>
      </c>
      <c r="T134" s="121"/>
      <c r="U134" s="121"/>
      <c r="V134" s="121"/>
      <c r="W134" s="121"/>
      <c r="X134" s="121"/>
      <c r="Y134" s="121"/>
      <c r="Z134" s="121"/>
      <c r="AA134" s="121"/>
      <c r="AB134" s="121"/>
      <c r="AC134" s="121"/>
      <c r="AD134" s="121"/>
      <c r="AE134" s="145">
        <f t="shared" si="23"/>
        <v>0.15257632883327787</v>
      </c>
      <c r="AF134" s="121">
        <f t="shared" si="24"/>
        <v>1.3618294165938218</v>
      </c>
      <c r="AG134" s="186">
        <f t="shared" si="25"/>
        <v>112.61740245921865</v>
      </c>
    </row>
    <row r="135" spans="1:33" ht="29">
      <c r="A135" s="119" t="str">
        <f>'Master sheet'!A17</f>
        <v>Newcastle upon Tyne Central</v>
      </c>
      <c r="B135" s="142" t="str">
        <f>VLOOKUP('Master sheet'!A17,Westminster_Parliamentary_Const!$A$2:$C$651,2,FALSE)</f>
        <v>E14000831</v>
      </c>
      <c r="C135" s="120">
        <f>VLOOKUP(B135,'Master sheet'!$B$3:$Z$634,9,FALSE)</f>
        <v>0.14606238003838773</v>
      </c>
      <c r="D135" s="121">
        <f>VLOOKUP(B135,'Master sheet'!$B$3:$Z$634,10,FALSE)</f>
        <v>1.8712462888612795</v>
      </c>
      <c r="E135" s="120">
        <f>VLOOKUP(B135,'Master sheet'!$B$3:$Z$634,16,FALSE)</f>
        <v>0.92419605109874692</v>
      </c>
      <c r="F135" s="121">
        <f>VLOOKUP(B135,'Master sheet'!$B$3:$Z$634,17,FALSE)</f>
        <v>1.6174542949375994</v>
      </c>
      <c r="G135" s="120">
        <f>VLOOKUP(B135,'Master sheet'!$B$3:$Z$634,21,FALSE)</f>
        <v>0.1485623003194888</v>
      </c>
      <c r="H135" s="121">
        <f>VLOOKUP(B135,'Master sheet'!$B$3:$Z$634,22,FALSE)</f>
        <v>-0.44250206531433761</v>
      </c>
      <c r="I135" s="120">
        <f>VLOOKUP(B135,'Master sheet'!$B$3:$Z$634,24,FALSE)</f>
        <v>3.7689001264222588E-2</v>
      </c>
      <c r="J135" s="121">
        <f>-VLOOKUP(B135,'Master sheet'!$B$3:$Z$634,25,FALSE)</f>
        <v>-1.4090641308229073</v>
      </c>
      <c r="K135" s="185" t="str">
        <f>VLOOKUP(B135,RUC_PCON_2011_EN_LU!$A$2:$N$534,14)</f>
        <v>Predominantly Urban</v>
      </c>
      <c r="L135" s="185" t="str">
        <f>VLOOKUP(B135,'City and Town classifications'!$A$3:$G$634,4,FALSE)</f>
        <v>Core City (outside London)</v>
      </c>
      <c r="M135" s="188" t="str">
        <f>VLOOKUP(A135,'BRES data'!$A$11:$AB$643,28,FALSE)</f>
        <v>Mid</v>
      </c>
      <c r="N135" s="188" t="str">
        <f>IF(ISNUMBER(MATCH(A135,'Red Wall MP List'!$A$3:$A$52,0)),"Yes","No")</f>
        <v>No</v>
      </c>
      <c r="O135" s="149">
        <f>VLOOKUP(B135,'Master sheet'!$B$3:$K$634,4,FALSE)</f>
        <v>52100</v>
      </c>
      <c r="P135" s="121">
        <f t="shared" si="22"/>
        <v>0.34988609095000106</v>
      </c>
      <c r="Q135" s="121">
        <f t="shared" si="20"/>
        <v>1.6173206129033817</v>
      </c>
      <c r="R135" s="186">
        <f t="shared" si="21"/>
        <v>127.88741365472134</v>
      </c>
      <c r="S135" s="149">
        <f>R135*VLOOKUP(B135,'Master sheet'!$B$3:$K$634,4,FALSE)</f>
        <v>6662934.2514109816</v>
      </c>
      <c r="T135" s="121"/>
      <c r="U135" s="121"/>
      <c r="V135" s="121"/>
      <c r="W135" s="121"/>
      <c r="X135" s="121"/>
      <c r="Y135" s="121"/>
      <c r="Z135" s="121"/>
      <c r="AA135" s="121"/>
      <c r="AB135" s="121"/>
      <c r="AC135" s="121"/>
      <c r="AD135" s="121"/>
      <c r="AE135" s="145">
        <f t="shared" si="23"/>
        <v>0.40928359691540855</v>
      </c>
      <c r="AF135" s="121">
        <f t="shared" si="24"/>
        <v>1.6185366846759524</v>
      </c>
      <c r="AG135" s="186">
        <f t="shared" si="25"/>
        <v>133.84598319888289</v>
      </c>
    </row>
    <row r="136" spans="1:33">
      <c r="A136" s="119" t="str">
        <f>'Master sheet'!A425</f>
        <v>Faversham and Mid Kent</v>
      </c>
      <c r="B136" s="142" t="str">
        <f>VLOOKUP('Master sheet'!A425,Westminster_Parliamentary_Const!$A$2:$C$651,2,FALSE)</f>
        <v>E14000700</v>
      </c>
      <c r="C136" s="120">
        <f>VLOOKUP(B136,'Master sheet'!$B$3:$Z$634,9,FALSE)</f>
        <v>0.11415153678664033</v>
      </c>
      <c r="D136" s="121">
        <f>VLOOKUP(B136,'Master sheet'!$B$3:$Z$634,10,FALSE)</f>
        <v>0.66509182898983643</v>
      </c>
      <c r="E136" s="120">
        <f>VLOOKUP(B136,'Master sheet'!$B$3:$Z$634,16,FALSE)</f>
        <v>0.31358638773305381</v>
      </c>
      <c r="F136" s="121">
        <f>VLOOKUP(B136,'Master sheet'!$B$3:$Z$634,17,FALSE)</f>
        <v>-0.41210103692153371</v>
      </c>
      <c r="G136" s="120">
        <f>VLOOKUP(B136,'Master sheet'!$B$3:$Z$634,21,FALSE)</f>
        <v>0.20801526717557253</v>
      </c>
      <c r="H136" s="121">
        <f>VLOOKUP(B136,'Master sheet'!$B$3:$Z$634,22,FALSE)</f>
        <v>1.2588730176665917</v>
      </c>
      <c r="I136" s="120">
        <f>VLOOKUP(B136,'Master sheet'!$B$3:$Z$634,24,FALSE)</f>
        <v>2.4764397905759239E-2</v>
      </c>
      <c r="J136" s="121">
        <f>-VLOOKUP(B136,'Master sheet'!$B$3:$Z$634,25,FALSE)</f>
        <v>-4.8060356320039292E-2</v>
      </c>
      <c r="K136" s="185" t="str">
        <f>VLOOKUP(B136,RUC_PCON_2011_EN_LU!$A$2:$N$534,14)</f>
        <v>Predominantly Rural</v>
      </c>
      <c r="L136" s="185" t="str">
        <f>VLOOKUP(B136,'City and Town classifications'!$A$3:$G$634,4,FALSE)</f>
        <v>Large Town</v>
      </c>
      <c r="M136" s="188" t="str">
        <f>VLOOKUP(A136,'BRES data'!$A$11:$AB$643,28,FALSE)</f>
        <v>High</v>
      </c>
      <c r="N136" s="188" t="str">
        <f>IF(ISNUMBER(MATCH(A136,'Red Wall MP List'!$A$3:$A$52,0)),"Yes","No")</f>
        <v>No</v>
      </c>
      <c r="O136" s="149">
        <f>VLOOKUP(B136,'Master sheet'!$B$3:$K$634,4,FALSE)</f>
        <v>52700</v>
      </c>
      <c r="P136" s="121">
        <f t="shared" si="22"/>
        <v>0.34680582101410873</v>
      </c>
      <c r="Q136" s="121">
        <f t="shared" si="20"/>
        <v>1.6142403429674894</v>
      </c>
      <c r="R136" s="186">
        <f t="shared" si="21"/>
        <v>127.64384552585635</v>
      </c>
      <c r="S136" s="149">
        <f>R136*VLOOKUP(B136,'Master sheet'!$B$3:$K$634,4,FALSE)</f>
        <v>6726830.6592126293</v>
      </c>
      <c r="T136" s="121"/>
      <c r="U136" s="121"/>
      <c r="V136" s="121"/>
      <c r="W136" s="121"/>
      <c r="X136" s="121"/>
      <c r="Y136" s="121"/>
      <c r="Z136" s="121"/>
      <c r="AA136" s="121"/>
      <c r="AB136" s="121"/>
      <c r="AC136" s="121"/>
      <c r="AD136" s="121"/>
      <c r="AE136" s="145">
        <f t="shared" si="23"/>
        <v>0.3659508633537138</v>
      </c>
      <c r="AF136" s="121">
        <f t="shared" si="24"/>
        <v>1.5752039511142577</v>
      </c>
      <c r="AG136" s="186">
        <f t="shared" si="25"/>
        <v>130.2625535595223</v>
      </c>
    </row>
    <row r="137" spans="1:33">
      <c r="A137" s="119" t="str">
        <f>'Master sheet'!A122</f>
        <v>East Yorkshire</v>
      </c>
      <c r="B137" s="142" t="str">
        <f>VLOOKUP('Master sheet'!A122,Westminster_Parliamentary_Const!$A$2:$C$651,2,FALSE)</f>
        <v>E14000683</v>
      </c>
      <c r="C137" s="120">
        <f>VLOOKUP(B137,'Master sheet'!$B$3:$Z$634,9,FALSE)</f>
        <v>0.11673274624635332</v>
      </c>
      <c r="D137" s="121">
        <f>VLOOKUP(B137,'Master sheet'!$B$3:$Z$634,10,FALSE)</f>
        <v>0.76265544638263905</v>
      </c>
      <c r="E137" s="120">
        <f>VLOOKUP(B137,'Master sheet'!$B$3:$Z$634,16,FALSE)</f>
        <v>-0.2024285325513269</v>
      </c>
      <c r="F137" s="121">
        <f>VLOOKUP(B137,'Master sheet'!$B$3:$Z$634,17,FALSE)</f>
        <v>-2.1272406680393852</v>
      </c>
      <c r="G137" s="120">
        <f>VLOOKUP(B137,'Master sheet'!$B$3:$Z$634,21,FALSE)</f>
        <v>0.16464471403812825</v>
      </c>
      <c r="H137" s="121">
        <f>VLOOKUP(B137,'Master sheet'!$B$3:$Z$634,22,FALSE)</f>
        <v>1.773094612340672E-2</v>
      </c>
      <c r="I137" s="120">
        <f>VLOOKUP(B137,'Master sheet'!$B$3:$Z$634,24,FALSE)</f>
        <v>1.2057134442644779E-2</v>
      </c>
      <c r="J137" s="121">
        <f>-VLOOKUP(B137,'Master sheet'!$B$3:$Z$634,25,FALSE)</f>
        <v>1.2900568034283266</v>
      </c>
      <c r="K137" s="185" t="str">
        <f>VLOOKUP(B137,RUC_PCON_2011_EN_LU!$A$2:$N$534,14)</f>
        <v>Predominantly Rural</v>
      </c>
      <c r="L137" s="185" t="str">
        <f>VLOOKUP(B137,'City and Town classifications'!$A$3:$G$634,4,FALSE)</f>
        <v>Village or smaller</v>
      </c>
      <c r="M137" s="188" t="str">
        <f>VLOOKUP(A137,'BRES data'!$A$11:$AB$643,28,FALSE)</f>
        <v>High</v>
      </c>
      <c r="N137" s="188" t="str">
        <f>IF(ISNUMBER(MATCH(A137,'Red Wall MP List'!$A$3:$A$52,0)),"Yes","No")</f>
        <v>No</v>
      </c>
      <c r="O137" s="149">
        <f>VLOOKUP(B137,'Master sheet'!$B$3:$K$634,4,FALSE)</f>
        <v>64900</v>
      </c>
      <c r="P137" s="121">
        <f t="shared" si="22"/>
        <v>0.3326524629509921</v>
      </c>
      <c r="Q137" s="121">
        <f t="shared" ref="Q137:Q200" si="26">P137-MIN($P$4:$P$635)</f>
        <v>1.6000869849043728</v>
      </c>
      <c r="R137" s="186">
        <f t="shared" ref="R137:R200" si="27">100*(Q137/AVERAGE($Q$4:$Q$635))</f>
        <v>126.52468811032584</v>
      </c>
      <c r="S137" s="149">
        <f>R137*VLOOKUP(B137,'Master sheet'!$B$3:$K$634,4,FALSE)</f>
        <v>8211452.2583601475</v>
      </c>
      <c r="T137" s="121"/>
      <c r="U137" s="121"/>
      <c r="V137" s="121"/>
      <c r="W137" s="121"/>
      <c r="X137" s="121"/>
      <c r="Y137" s="121"/>
      <c r="Z137" s="121"/>
      <c r="AA137" s="121"/>
      <c r="AB137" s="121"/>
      <c r="AC137" s="121"/>
      <c r="AD137" s="121"/>
      <c r="AE137" s="145">
        <f t="shared" si="23"/>
        <v>-1.4199368026253212E-2</v>
      </c>
      <c r="AF137" s="121">
        <f t="shared" si="24"/>
        <v>1.1950537197342905</v>
      </c>
      <c r="AG137" s="186">
        <f t="shared" si="25"/>
        <v>98.825773680466583</v>
      </c>
    </row>
    <row r="138" spans="1:33" ht="29">
      <c r="A138" s="119" t="str">
        <f>'Master sheet'!A34</f>
        <v>Barrow and Furness</v>
      </c>
      <c r="B138" s="142" t="str">
        <f>VLOOKUP('Master sheet'!A34,Westminster_Parliamentary_Const!$A$2:$C$651,2,FALSE)</f>
        <v>E14000543</v>
      </c>
      <c r="C138" s="120">
        <f>VLOOKUP(B138,'Master sheet'!$B$3:$Z$634,9,FALSE)</f>
        <v>8.0767919642202299E-2</v>
      </c>
      <c r="D138" s="121">
        <f>VLOOKUP(B138,'Master sheet'!$B$3:$Z$634,10,FALSE)</f>
        <v>-0.59673000341190707</v>
      </c>
      <c r="E138" s="120">
        <f>VLOOKUP(B138,'Master sheet'!$B$3:$Z$634,16,FALSE)</f>
        <v>0.30077949334634851</v>
      </c>
      <c r="F138" s="121">
        <f>VLOOKUP(B138,'Master sheet'!$B$3:$Z$634,17,FALSE)</f>
        <v>-0.45466882178727663</v>
      </c>
      <c r="G138" s="120">
        <f>VLOOKUP(B138,'Master sheet'!$B$3:$Z$634,21,FALSE)</f>
        <v>0.13765182186234817</v>
      </c>
      <c r="H138" s="121">
        <f>VLOOKUP(B138,'Master sheet'!$B$3:$Z$634,22,FALSE)</f>
        <v>-0.75472897629951718</v>
      </c>
      <c r="I138" s="120">
        <f>VLOOKUP(B138,'Master sheet'!$B$3:$Z$634,24,FALSE)</f>
        <v>3.4937888198758316E-3</v>
      </c>
      <c r="J138" s="121">
        <f>-VLOOKUP(B138,'Master sheet'!$B$3:$Z$634,25,FALSE)</f>
        <v>2.1918056147239038</v>
      </c>
      <c r="K138" s="185" t="str">
        <f>VLOOKUP(B138,RUC_PCON_2011_EN_LU!$A$2:$N$534,14)</f>
        <v>Urban with Significant Rural</v>
      </c>
      <c r="L138" s="185" t="str">
        <f>VLOOKUP(B138,'City and Town classifications'!$A$3:$G$634,4,FALSE)</f>
        <v>Medium Town</v>
      </c>
      <c r="M138" s="188" t="str">
        <f>VLOOKUP(A138,'BRES data'!$A$11:$AB$643,28,FALSE)</f>
        <v>Mid</v>
      </c>
      <c r="N138" s="188" t="str">
        <f>IF(ISNUMBER(MATCH(A138,'Red Wall MP List'!$A$3:$A$52,0)),"Yes","No")</f>
        <v>Yes</v>
      </c>
      <c r="O138" s="149">
        <f>VLOOKUP(B138,'Master sheet'!$B$3:$K$634,4,FALSE)</f>
        <v>51800</v>
      </c>
      <c r="P138" s="121">
        <f t="shared" si="22"/>
        <v>0.33012557075619992</v>
      </c>
      <c r="Q138" s="121">
        <f t="shared" si="26"/>
        <v>1.5975600927095805</v>
      </c>
      <c r="R138" s="186">
        <f t="shared" si="27"/>
        <v>126.32487756886729</v>
      </c>
      <c r="S138" s="149">
        <f>R138*VLOOKUP(B138,'Master sheet'!$B$3:$K$634,4,FALSE)</f>
        <v>6543628.6580673261</v>
      </c>
      <c r="T138" s="121"/>
      <c r="U138" s="121"/>
      <c r="V138" s="121"/>
      <c r="W138" s="121"/>
      <c r="X138" s="121"/>
      <c r="Y138" s="121"/>
      <c r="Z138" s="121"/>
      <c r="AA138" s="121"/>
      <c r="AB138" s="121"/>
      <c r="AC138" s="121"/>
      <c r="AD138" s="121"/>
      <c r="AE138" s="145">
        <f t="shared" si="23"/>
        <v>9.6419453306300751E-2</v>
      </c>
      <c r="AF138" s="121">
        <f t="shared" si="24"/>
        <v>1.3056725410668446</v>
      </c>
      <c r="AG138" s="186">
        <f t="shared" si="25"/>
        <v>107.9734717473297</v>
      </c>
    </row>
    <row r="139" spans="1:33" ht="29">
      <c r="A139" s="119" t="str">
        <f>'Master sheet'!A537</f>
        <v>Delyn</v>
      </c>
      <c r="B139" s="142" t="str">
        <f>VLOOKUP('Master sheet'!A537,Westminster_Parliamentary_Const!$A$2:$C$651,2,FALSE)</f>
        <v>W07000042</v>
      </c>
      <c r="C139" s="120">
        <f>VLOOKUP(B139,'Master sheet'!$B$3:$Z$634,9,FALSE)</f>
        <v>8.5878959026274793E-2</v>
      </c>
      <c r="D139" s="121">
        <f>VLOOKUP(B139,'Master sheet'!$B$3:$Z$634,10,FALSE)</f>
        <v>-0.40354479363716816</v>
      </c>
      <c r="E139" s="120">
        <f>VLOOKUP(B139,'Master sheet'!$B$3:$Z$634,16,FALSE)</f>
        <v>0.64102021531067332</v>
      </c>
      <c r="F139" s="121">
        <f>VLOOKUP(B139,'Master sheet'!$B$3:$Z$634,17,FALSE)</f>
        <v>0.67622938177543801</v>
      </c>
      <c r="G139" s="120">
        <f>VLOOKUP(B139,'Master sheet'!$B$3:$Z$634,21,FALSE)</f>
        <v>0.15011547344110854</v>
      </c>
      <c r="H139" s="121">
        <f>VLOOKUP(B139,'Master sheet'!$B$3:$Z$634,22,FALSE)</f>
        <v>-0.39805466111538107</v>
      </c>
      <c r="I139" s="120">
        <f>VLOOKUP(B139,'Master sheet'!$B$3:$Z$634,24,FALSE)</f>
        <v>1.2395293179098488E-2</v>
      </c>
      <c r="J139" s="121">
        <f>-VLOOKUP(B139,'Master sheet'!$B$3:$Z$634,25,FALSE)</f>
        <v>1.2544475623607279</v>
      </c>
      <c r="K139" s="185" t="str">
        <f>VLOOKUP(B139,RUC_PCON_2011_EN_LU!$A$2:$N$534,14)</f>
        <v>Urban with Significant Rural</v>
      </c>
      <c r="L139" s="185" t="str">
        <f>VLOOKUP(B139,'City and Town classifications'!$A$3:$G$634,4,FALSE)</f>
        <v>Small Town</v>
      </c>
      <c r="M139" s="188" t="str">
        <f>VLOOKUP(A139,'BRES data'!$A$11:$AB$643,28,FALSE)</f>
        <v>Mid</v>
      </c>
      <c r="N139" s="188" t="str">
        <f>IF(ISNUMBER(MATCH(A139,'Red Wall MP List'!$A$3:$A$52,0)),"Yes","No")</f>
        <v>Yes</v>
      </c>
      <c r="O139" s="149">
        <f>VLOOKUP(B139,'Master sheet'!$B$3:$K$634,4,FALSE)</f>
        <v>41100</v>
      </c>
      <c r="P139" s="121">
        <f t="shared" si="22"/>
        <v>0.32999670968452938</v>
      </c>
      <c r="Q139" s="121">
        <f t="shared" si="26"/>
        <v>1.59743123163791</v>
      </c>
      <c r="R139" s="186">
        <f t="shared" si="27"/>
        <v>126.31468805601173</v>
      </c>
      <c r="S139" s="149">
        <f>R139*VLOOKUP(B139,'Master sheet'!$B$3:$K$634,4,FALSE)</f>
        <v>5191533.6791020818</v>
      </c>
      <c r="T139" s="121"/>
      <c r="U139" s="121"/>
      <c r="V139" s="121"/>
      <c r="W139" s="121"/>
      <c r="X139" s="121"/>
      <c r="Y139" s="121"/>
      <c r="Z139" s="121"/>
      <c r="AA139" s="121"/>
      <c r="AB139" s="121"/>
      <c r="AC139" s="121"/>
      <c r="AD139" s="121"/>
      <c r="AE139" s="145">
        <f t="shared" si="23"/>
        <v>0.28226937234590416</v>
      </c>
      <c r="AF139" s="121">
        <f t="shared" si="24"/>
        <v>1.4915224601064481</v>
      </c>
      <c r="AG139" s="186">
        <f t="shared" si="25"/>
        <v>123.34245619902831</v>
      </c>
    </row>
    <row r="140" spans="1:33">
      <c r="A140" s="119" t="str">
        <f>'Master sheet'!A40</f>
        <v>Bolton North East</v>
      </c>
      <c r="B140" s="142" t="str">
        <f>VLOOKUP('Master sheet'!A40,Westminster_Parliamentary_Const!$A$2:$C$651,2,FALSE)</f>
        <v>E14000578</v>
      </c>
      <c r="C140" s="120">
        <f>VLOOKUP(B140,'Master sheet'!$B$3:$Z$634,9,FALSE)</f>
        <v>0.10258702547190884</v>
      </c>
      <c r="D140" s="121">
        <f>VLOOKUP(B140,'Master sheet'!$B$3:$Z$634,10,FALSE)</f>
        <v>0.22798063175648381</v>
      </c>
      <c r="E140" s="120">
        <f>VLOOKUP(B140,'Master sheet'!$B$3:$Z$634,16,FALSE)</f>
        <v>0.96126018435893612</v>
      </c>
      <c r="F140" s="121">
        <f>VLOOKUP(B140,'Master sheet'!$B$3:$Z$634,17,FALSE)</f>
        <v>1.7406487246888742</v>
      </c>
      <c r="G140" s="120">
        <f>VLOOKUP(B140,'Master sheet'!$B$3:$Z$634,21,FALSE)</f>
        <v>0.15296052631578946</v>
      </c>
      <c r="H140" s="121">
        <f>VLOOKUP(B140,'Master sheet'!$B$3:$Z$634,22,FALSE)</f>
        <v>-0.31663732693149299</v>
      </c>
      <c r="I140" s="120">
        <f>VLOOKUP(B140,'Master sheet'!$B$3:$Z$634,24,FALSE)</f>
        <v>2.385644104803486E-2</v>
      </c>
      <c r="J140" s="121">
        <f>-VLOOKUP(B140,'Master sheet'!$B$3:$Z$634,25,FALSE)</f>
        <v>4.7550524430080995E-2</v>
      </c>
      <c r="K140" s="185" t="str">
        <f>VLOOKUP(B140,RUC_PCON_2011_EN_LU!$A$2:$N$534,14)</f>
        <v>Predominantly Urban</v>
      </c>
      <c r="L140" s="185" t="str">
        <f>VLOOKUP(B140,'City and Town classifications'!$A$3:$G$634,4,FALSE)</f>
        <v>Other City</v>
      </c>
      <c r="M140" s="188" t="str">
        <f>VLOOKUP(A140,'BRES data'!$A$11:$AB$643,28,FALSE)</f>
        <v>Mid</v>
      </c>
      <c r="N140" s="188" t="str">
        <f>IF(ISNUMBER(MATCH(A140,'Red Wall MP List'!$A$3:$A$52,0)),"Yes","No")</f>
        <v>Yes</v>
      </c>
      <c r="O140" s="149">
        <f>VLOOKUP(B140,'Master sheet'!$B$3:$K$634,4,FALSE)</f>
        <v>56600</v>
      </c>
      <c r="P140" s="121">
        <f t="shared" si="22"/>
        <v>0.32917895168841843</v>
      </c>
      <c r="Q140" s="121">
        <f t="shared" si="26"/>
        <v>1.5966134736417992</v>
      </c>
      <c r="R140" s="186">
        <f t="shared" si="27"/>
        <v>126.25002496182762</v>
      </c>
      <c r="S140" s="149">
        <f>R140*VLOOKUP(B140,'Master sheet'!$B$3:$K$634,4,FALSE)</f>
        <v>7145751.4128394434</v>
      </c>
      <c r="T140" s="121"/>
      <c r="U140" s="121"/>
      <c r="V140" s="121"/>
      <c r="W140" s="121"/>
      <c r="X140" s="121"/>
      <c r="Y140" s="121"/>
      <c r="Z140" s="121"/>
      <c r="AA140" s="121"/>
      <c r="AB140" s="121"/>
      <c r="AC140" s="121"/>
      <c r="AD140" s="121"/>
      <c r="AE140" s="145">
        <f t="shared" si="23"/>
        <v>0.42488563848598648</v>
      </c>
      <c r="AF140" s="121">
        <f t="shared" si="24"/>
        <v>1.6341387262465303</v>
      </c>
      <c r="AG140" s="186">
        <f t="shared" si="25"/>
        <v>135.13620455357648</v>
      </c>
    </row>
    <row r="141" spans="1:33" ht="29">
      <c r="A141" s="119" t="str">
        <f>'Master sheet'!A265</f>
        <v>Wyre Forest</v>
      </c>
      <c r="B141" s="142" t="str">
        <f>VLOOKUP('Master sheet'!A265,Westminster_Parliamentary_Const!$A$2:$C$651,2,FALSE)</f>
        <v>E14001058</v>
      </c>
      <c r="C141" s="120">
        <f>VLOOKUP(B141,'Master sheet'!$B$3:$Z$634,9,FALSE)</f>
        <v>9.6171754069761833E-2</v>
      </c>
      <c r="D141" s="121">
        <f>VLOOKUP(B141,'Master sheet'!$B$3:$Z$634,10,FALSE)</f>
        <v>-1.4501466003863869E-2</v>
      </c>
      <c r="E141" s="120">
        <f>VLOOKUP(B141,'Master sheet'!$B$3:$Z$634,16,FALSE)</f>
        <v>0.52403791885631079</v>
      </c>
      <c r="F141" s="121">
        <f>VLOOKUP(B141,'Master sheet'!$B$3:$Z$634,17,FALSE)</f>
        <v>0.28740153029106741</v>
      </c>
      <c r="G141" s="120">
        <f>VLOOKUP(B141,'Master sheet'!$B$3:$Z$634,21,FALSE)</f>
        <v>0.17889087656529518</v>
      </c>
      <c r="H141" s="121">
        <f>VLOOKUP(B141,'Master sheet'!$B$3:$Z$634,22,FALSE)</f>
        <v>0.4254156628590896</v>
      </c>
      <c r="I141" s="120">
        <f>VLOOKUP(B141,'Master sheet'!$B$3:$Z$634,24,FALSE)</f>
        <v>1.8208322289954948E-2</v>
      </c>
      <c r="J141" s="121">
        <f>-VLOOKUP(B141,'Master sheet'!$B$3:$Z$634,25,FALSE)</f>
        <v>0.64231623873368493</v>
      </c>
      <c r="K141" s="185" t="str">
        <f>VLOOKUP(B141,RUC_PCON_2011_EN_LU!$A$2:$N$534,14)</f>
        <v>Urban with Significant Rural</v>
      </c>
      <c r="L141" s="185" t="str">
        <f>VLOOKUP(B141,'City and Town classifications'!$A$3:$G$634,4,FALSE)</f>
        <v>Medium Town</v>
      </c>
      <c r="M141" s="188" t="str">
        <f>VLOOKUP(A141,'BRES data'!$A$11:$AB$643,28,FALSE)</f>
        <v>Mid</v>
      </c>
      <c r="N141" s="188" t="str">
        <f>IF(ISNUMBER(MATCH(A141,'Red Wall MP List'!$A$3:$A$52,0)),"Yes","No")</f>
        <v>No</v>
      </c>
      <c r="O141" s="149">
        <f>VLOOKUP(B141,'Master sheet'!$B$3:$K$634,4,FALSE)</f>
        <v>57500</v>
      </c>
      <c r="P141" s="121">
        <f t="shared" si="22"/>
        <v>0.32807445643496652</v>
      </c>
      <c r="Q141" s="121">
        <f t="shared" si="26"/>
        <v>1.5955089783883472</v>
      </c>
      <c r="R141" s="186">
        <f t="shared" si="27"/>
        <v>126.16268851150916</v>
      </c>
      <c r="S141" s="149">
        <f>R141*VLOOKUP(B141,'Master sheet'!$B$3:$K$634,4,FALSE)</f>
        <v>7254354.5894117765</v>
      </c>
      <c r="T141" s="121"/>
      <c r="U141" s="121"/>
      <c r="V141" s="121"/>
      <c r="W141" s="121"/>
      <c r="X141" s="121"/>
      <c r="Y141" s="121"/>
      <c r="Z141" s="121"/>
      <c r="AA141" s="121"/>
      <c r="AB141" s="121"/>
      <c r="AC141" s="121"/>
      <c r="AD141" s="121"/>
      <c r="AE141" s="145">
        <f t="shared" si="23"/>
        <v>0.33515799146999453</v>
      </c>
      <c r="AF141" s="121">
        <f t="shared" si="24"/>
        <v>1.5444110792305383</v>
      </c>
      <c r="AG141" s="186">
        <f t="shared" si="25"/>
        <v>127.71611624252147</v>
      </c>
    </row>
    <row r="142" spans="1:33">
      <c r="A142" s="119" t="str">
        <f>'Master sheet'!A178</f>
        <v>Grantham and Stamford</v>
      </c>
      <c r="B142" s="142" t="str">
        <f>VLOOKUP('Master sheet'!A178,Westminster_Parliamentary_Const!$A$2:$C$651,2,FALSE)</f>
        <v>E14000714</v>
      </c>
      <c r="C142" s="120">
        <f>VLOOKUP(B142,'Master sheet'!$B$3:$Z$634,9,FALSE)</f>
        <v>0.1310316437636137</v>
      </c>
      <c r="D142" s="121">
        <f>VLOOKUP(B142,'Master sheet'!$B$3:$Z$634,10,FALSE)</f>
        <v>1.303119979883925</v>
      </c>
      <c r="E142" s="120">
        <f>VLOOKUP(B142,'Master sheet'!$B$3:$Z$634,16,FALSE)</f>
        <v>0.18615914562156924</v>
      </c>
      <c r="F142" s="121">
        <f>VLOOKUP(B142,'Master sheet'!$B$3:$Z$634,17,FALSE)</f>
        <v>-0.83564598579434701</v>
      </c>
      <c r="G142" s="120">
        <f>VLOOKUP(B142,'Master sheet'!$B$3:$Z$634,21,FALSE)</f>
        <v>0.167420814479638</v>
      </c>
      <c r="H142" s="121">
        <f>VLOOKUP(B142,'Master sheet'!$B$3:$Z$634,22,FALSE)</f>
        <v>9.7175057473986484E-2</v>
      </c>
      <c r="I142" s="120">
        <f>VLOOKUP(B142,'Master sheet'!$B$3:$Z$634,24,FALSE)</f>
        <v>2.3885008060182678E-2</v>
      </c>
      <c r="J142" s="121">
        <f>-VLOOKUP(B142,'Master sheet'!$B$3:$Z$634,25,FALSE)</f>
        <v>4.4542322918505038E-2</v>
      </c>
      <c r="K142" s="185" t="str">
        <f>VLOOKUP(B142,RUC_PCON_2011_EN_LU!$A$2:$N$534,14)</f>
        <v>Predominantly Rural</v>
      </c>
      <c r="L142" s="185" t="str">
        <f>VLOOKUP(B142,'City and Town classifications'!$A$3:$G$634,4,FALSE)</f>
        <v>Medium Town</v>
      </c>
      <c r="M142" s="188" t="str">
        <f>VLOOKUP(A142,'BRES data'!$A$11:$AB$643,28,FALSE)</f>
        <v>High</v>
      </c>
      <c r="N142" s="188" t="str">
        <f>IF(ISNUMBER(MATCH(A142,'Red Wall MP List'!$A$3:$A$52,0)),"Yes","No")</f>
        <v>No</v>
      </c>
      <c r="O142" s="149">
        <f>VLOOKUP(B142,'Master sheet'!$B$3:$K$634,4,FALSE)</f>
        <v>62600</v>
      </c>
      <c r="P142" s="121">
        <f t="shared" si="22"/>
        <v>0.32614227954741659</v>
      </c>
      <c r="Q142" s="121">
        <f t="shared" si="26"/>
        <v>1.5935768015007974</v>
      </c>
      <c r="R142" s="186">
        <f t="shared" si="27"/>
        <v>126.00990426891634</v>
      </c>
      <c r="S142" s="149">
        <f>R142*VLOOKUP(B142,'Master sheet'!$B$3:$K$634,4,FALSE)</f>
        <v>7888220.0072341636</v>
      </c>
      <c r="T142" s="121"/>
      <c r="U142" s="121"/>
      <c r="V142" s="121"/>
      <c r="W142" s="121"/>
      <c r="X142" s="121"/>
      <c r="Y142" s="121"/>
      <c r="Z142" s="121"/>
      <c r="AA142" s="121"/>
      <c r="AB142" s="121"/>
      <c r="AC142" s="121"/>
      <c r="AD142" s="121"/>
      <c r="AE142" s="145">
        <f t="shared" si="23"/>
        <v>0.15229784362051738</v>
      </c>
      <c r="AF142" s="121">
        <f t="shared" si="24"/>
        <v>1.3615509313810612</v>
      </c>
      <c r="AG142" s="186">
        <f t="shared" si="25"/>
        <v>112.59437293664978</v>
      </c>
    </row>
    <row r="143" spans="1:33">
      <c r="A143" s="119" t="str">
        <f>'Master sheet'!A57</f>
        <v>Fylde</v>
      </c>
      <c r="B143" s="142" t="str">
        <f>VLOOKUP('Master sheet'!A57,Westminster_Parliamentary_Const!$A$2:$C$651,2,FALSE)</f>
        <v>E14000706</v>
      </c>
      <c r="C143" s="120">
        <f>VLOOKUP(B143,'Master sheet'!$B$3:$Z$634,9,FALSE)</f>
        <v>7.4113050487333146E-2</v>
      </c>
      <c r="D143" s="121">
        <f>VLOOKUP(B143,'Master sheet'!$B$3:$Z$634,10,FALSE)</f>
        <v>-0.84826832998266588</v>
      </c>
      <c r="E143" s="120">
        <f>VLOOKUP(B143,'Master sheet'!$B$3:$Z$634,16,FALSE)</f>
        <v>0.66603605321445303</v>
      </c>
      <c r="F143" s="121">
        <f>VLOOKUP(B143,'Master sheet'!$B$3:$Z$634,17,FALSE)</f>
        <v>0.75937747170033199</v>
      </c>
      <c r="G143" s="120">
        <f>VLOOKUP(B143,'Master sheet'!$B$3:$Z$634,21,FALSE)</f>
        <v>0.15329768270944741</v>
      </c>
      <c r="H143" s="121">
        <f>VLOOKUP(B143,'Master sheet'!$B$3:$Z$634,22,FALSE)</f>
        <v>-0.30698886836716416</v>
      </c>
      <c r="I143" s="120">
        <f>VLOOKUP(B143,'Master sheet'!$B$3:$Z$634,24,FALSE)</f>
        <v>9.1325362503180685E-3</v>
      </c>
      <c r="J143" s="121">
        <f>-VLOOKUP(B143,'Master sheet'!$B$3:$Z$634,25,FALSE)</f>
        <v>1.5980267324284658</v>
      </c>
      <c r="K143" s="185" t="str">
        <f>VLOOKUP(B143,RUC_PCON_2011_EN_LU!$A$2:$N$534,14)</f>
        <v>Predominantly Urban</v>
      </c>
      <c r="L143" s="185" t="str">
        <f>VLOOKUP(B143,'City and Town classifications'!$A$3:$G$634,4,FALSE)</f>
        <v>Medium Town</v>
      </c>
      <c r="M143" s="188" t="str">
        <f>VLOOKUP(A143,'BRES data'!$A$11:$AB$643,28,FALSE)</f>
        <v>Mid</v>
      </c>
      <c r="N143" s="188" t="str">
        <f>IF(ISNUMBER(MATCH(A143,'Red Wall MP List'!$A$3:$A$52,0)),"Yes","No")</f>
        <v>No</v>
      </c>
      <c r="O143" s="149">
        <f>VLOOKUP(B143,'Master sheet'!$B$3:$K$634,4,FALSE)</f>
        <v>50400</v>
      </c>
      <c r="P143" s="121">
        <f t="shared" si="22"/>
        <v>0.32531756803746131</v>
      </c>
      <c r="Q143" s="121">
        <f t="shared" si="26"/>
        <v>1.5927520899908421</v>
      </c>
      <c r="R143" s="186">
        <f t="shared" si="27"/>
        <v>125.94469133514303</v>
      </c>
      <c r="S143" s="149">
        <f>R143*VLOOKUP(B143,'Master sheet'!$B$3:$K$634,4,FALSE)</f>
        <v>6347612.4432912087</v>
      </c>
      <c r="T143" s="121"/>
      <c r="U143" s="121"/>
      <c r="V143" s="121"/>
      <c r="W143" s="121"/>
      <c r="X143" s="121"/>
      <c r="Y143" s="121"/>
      <c r="Z143" s="121"/>
      <c r="AA143" s="121"/>
      <c r="AB143" s="121"/>
      <c r="AC143" s="121"/>
      <c r="AD143" s="121"/>
      <c r="AE143" s="145">
        <f t="shared" si="23"/>
        <v>0.30053675144474196</v>
      </c>
      <c r="AF143" s="121">
        <f t="shared" si="24"/>
        <v>1.5097898392052858</v>
      </c>
      <c r="AG143" s="186">
        <f t="shared" si="25"/>
        <v>124.85308943897873</v>
      </c>
    </row>
    <row r="144" spans="1:33">
      <c r="A144" s="119" t="str">
        <f>'Master sheet'!A295</f>
        <v>North East Cambridgeshire</v>
      </c>
      <c r="B144" s="142" t="str">
        <f>VLOOKUP('Master sheet'!A295,Westminster_Parliamentary_Const!$A$2:$C$651,2,FALSE)</f>
        <v>E14000842</v>
      </c>
      <c r="C144" s="120">
        <f>VLOOKUP(B144,'Master sheet'!$B$3:$Z$634,9,FALSE)</f>
        <v>0.11518820937771006</v>
      </c>
      <c r="D144" s="121">
        <f>VLOOKUP(B144,'Master sheet'!$B$3:$Z$634,10,FALSE)</f>
        <v>0.70427560295910507</v>
      </c>
      <c r="E144" s="120">
        <f>VLOOKUP(B144,'Master sheet'!$B$3:$Z$634,16,FALSE)</f>
        <v>2.2705420265306669E-2</v>
      </c>
      <c r="F144" s="121">
        <f>VLOOKUP(B144,'Master sheet'!$B$3:$Z$634,17,FALSE)</f>
        <v>-1.3789364047184307</v>
      </c>
      <c r="G144" s="120">
        <f>VLOOKUP(B144,'Master sheet'!$B$3:$Z$634,21,FALSE)</f>
        <v>0.14606741573033707</v>
      </c>
      <c r="H144" s="121">
        <f>VLOOKUP(B144,'Master sheet'!$B$3:$Z$634,22,FALSE)</f>
        <v>-0.51389857753837831</v>
      </c>
      <c r="I144" s="120">
        <f>VLOOKUP(B144,'Master sheet'!$B$3:$Z$634,24,FALSE)</f>
        <v>1.2753552180303718E-2</v>
      </c>
      <c r="J144" s="121">
        <f>-VLOOKUP(B144,'Master sheet'!$B$3:$Z$634,25,FALSE)</f>
        <v>1.2167216964779146</v>
      </c>
      <c r="K144" s="185" t="str">
        <f>VLOOKUP(B144,RUC_PCON_2011_EN_LU!$A$2:$N$534,14)</f>
        <v>Predominantly Rural</v>
      </c>
      <c r="L144" s="185" t="str">
        <f>VLOOKUP(B144,'City and Town classifications'!$A$3:$G$634,4,FALSE)</f>
        <v>Small Town</v>
      </c>
      <c r="M144" s="188" t="str">
        <f>VLOOKUP(A144,'BRES data'!$A$11:$AB$643,28,FALSE)</f>
        <v>Very high</v>
      </c>
      <c r="N144" s="188" t="str">
        <f>IF(ISNUMBER(MATCH(A144,'Red Wall MP List'!$A$3:$A$52,0)),"Yes","No")</f>
        <v>No</v>
      </c>
      <c r="O144" s="149">
        <f>VLOOKUP(B144,'Master sheet'!$B$3:$K$634,4,FALSE)</f>
        <v>72300</v>
      </c>
      <c r="P144" s="121">
        <f t="shared" si="22"/>
        <v>0.32485993610287173</v>
      </c>
      <c r="Q144" s="121">
        <f t="shared" si="26"/>
        <v>1.5922944580562524</v>
      </c>
      <c r="R144" s="186">
        <f t="shared" si="27"/>
        <v>125.90850471632822</v>
      </c>
      <c r="S144" s="149">
        <f>R144*VLOOKUP(B144,'Master sheet'!$B$3:$K$634,4,FALSE)</f>
        <v>9103184.8909905311</v>
      </c>
      <c r="T144" s="121"/>
      <c r="U144" s="121"/>
      <c r="V144" s="121"/>
      <c r="W144" s="121"/>
      <c r="X144" s="121"/>
      <c r="Y144" s="121"/>
      <c r="Z144" s="121"/>
      <c r="AA144" s="121"/>
      <c r="AB144" s="121"/>
      <c r="AC144" s="121"/>
      <c r="AD144" s="121"/>
      <c r="AE144" s="145">
        <f t="shared" si="23"/>
        <v>7.0405792950526402E-3</v>
      </c>
      <c r="AF144" s="121">
        <f t="shared" si="24"/>
        <v>1.2162936670555964</v>
      </c>
      <c r="AG144" s="186">
        <f t="shared" si="25"/>
        <v>100.58222545522622</v>
      </c>
    </row>
    <row r="145" spans="1:33" ht="29">
      <c r="A145" s="119" t="str">
        <f>'Master sheet'!A320</f>
        <v>Waveney</v>
      </c>
      <c r="B145" s="142" t="str">
        <f>VLOOKUP('Master sheet'!A320,Westminster_Parliamentary_Const!$A$2:$C$651,2,FALSE)</f>
        <v>E14001022</v>
      </c>
      <c r="C145" s="120">
        <f>VLOOKUP(B145,'Master sheet'!$B$3:$Z$634,9,FALSE)</f>
        <v>0.10359585681476395</v>
      </c>
      <c r="D145" s="121">
        <f>VLOOKUP(B145,'Master sheet'!$B$3:$Z$634,10,FALSE)</f>
        <v>0.26611207234059164</v>
      </c>
      <c r="E145" s="120">
        <f>VLOOKUP(B145,'Master sheet'!$B$3:$Z$634,16,FALSE)</f>
        <v>0.33026706182400589</v>
      </c>
      <c r="F145" s="121">
        <f>VLOOKUP(B145,'Master sheet'!$B$3:$Z$634,17,FALSE)</f>
        <v>-0.35665751371606985</v>
      </c>
      <c r="G145" s="120">
        <f>VLOOKUP(B145,'Master sheet'!$B$3:$Z$634,21,FALSE)</f>
        <v>0.15927750410509031</v>
      </c>
      <c r="H145" s="121">
        <f>VLOOKUP(B145,'Master sheet'!$B$3:$Z$634,22,FALSE)</f>
        <v>-0.13586336090761508</v>
      </c>
      <c r="I145" s="120">
        <f>VLOOKUP(B145,'Master sheet'!$B$3:$Z$634,24,FALSE)</f>
        <v>1.5270467836257406E-2</v>
      </c>
      <c r="J145" s="121">
        <f>-VLOOKUP(B145,'Master sheet'!$B$3:$Z$634,25,FALSE)</f>
        <v>0.95168209620149991</v>
      </c>
      <c r="K145" s="185" t="str">
        <f>VLOOKUP(B145,RUC_PCON_2011_EN_LU!$A$2:$N$534,14)</f>
        <v>Urban with Significant Rural</v>
      </c>
      <c r="L145" s="185" t="str">
        <f>VLOOKUP(B145,'City and Town classifications'!$A$3:$G$634,4,FALSE)</f>
        <v>Large Town</v>
      </c>
      <c r="M145" s="188" t="str">
        <f>VLOOKUP(A145,'BRES data'!$A$11:$AB$643,28,FALSE)</f>
        <v>High</v>
      </c>
      <c r="N145" s="188" t="str">
        <f>IF(ISNUMBER(MATCH(A145,'Red Wall MP List'!$A$3:$A$52,0)),"Yes","No")</f>
        <v>No</v>
      </c>
      <c r="O145" s="149">
        <f>VLOOKUP(B145,'Master sheet'!$B$3:$K$634,4,FALSE)</f>
        <v>59800</v>
      </c>
      <c r="P145" s="121">
        <f t="shared" si="22"/>
        <v>0.32384457707674968</v>
      </c>
      <c r="Q145" s="121">
        <f t="shared" si="26"/>
        <v>1.5912790990301304</v>
      </c>
      <c r="R145" s="186">
        <f t="shared" si="27"/>
        <v>125.82821659117498</v>
      </c>
      <c r="S145" s="149">
        <f>R145*VLOOKUP(B145,'Master sheet'!$B$3:$K$634,4,FALSE)</f>
        <v>7524527.3521522637</v>
      </c>
      <c r="T145" s="121"/>
      <c r="U145" s="121"/>
      <c r="V145" s="121"/>
      <c r="W145" s="121"/>
      <c r="X145" s="121"/>
      <c r="Y145" s="121"/>
      <c r="Z145" s="121"/>
      <c r="AA145" s="121"/>
      <c r="AB145" s="121"/>
      <c r="AC145" s="121"/>
      <c r="AD145" s="121"/>
      <c r="AE145" s="145">
        <f t="shared" si="23"/>
        <v>0.18131832347960164</v>
      </c>
      <c r="AF145" s="121">
        <f t="shared" si="24"/>
        <v>1.3905714112401455</v>
      </c>
      <c r="AG145" s="186">
        <f t="shared" si="25"/>
        <v>114.99424109930447</v>
      </c>
    </row>
    <row r="146" spans="1:33" ht="29">
      <c r="A146" s="119" t="str">
        <f>'Master sheet'!A581</f>
        <v>Ayr, Carrick and Cumnock</v>
      </c>
      <c r="B146" s="142" t="str">
        <f>VLOOKUP('Master sheet'!A581,Westminster_Parliamentary_Const!$A$2:$C$651,2,FALSE)</f>
        <v>S14000006</v>
      </c>
      <c r="C146" s="120">
        <f>VLOOKUP(B146,'Master sheet'!$B$3:$Z$634,9,FALSE)</f>
        <v>0.1565862788720315</v>
      </c>
      <c r="D146" s="121">
        <f>VLOOKUP(B146,'Master sheet'!$B$3:$Z$634,10,FALSE)</f>
        <v>2.2690247935938435</v>
      </c>
      <c r="E146" s="120">
        <f>VLOOKUP(B146,'Master sheet'!$B$3:$Z$634,16,FALSE)</f>
        <v>-1.6430570980034559E-2</v>
      </c>
      <c r="F146" s="121">
        <f>VLOOKUP(B146,'Master sheet'!$B$3:$Z$634,17,FALSE)</f>
        <v>-1.5090173131366862</v>
      </c>
      <c r="G146" s="120">
        <f>VLOOKUP(B146,'Master sheet'!$B$3:$Z$634,21,FALSE)</f>
        <v>0.15738963531669867</v>
      </c>
      <c r="H146" s="121">
        <f>VLOOKUP(B146,'Master sheet'!$B$3:$Z$634,22,FALSE)</f>
        <v>-0.1898888046551421</v>
      </c>
      <c r="I146" s="120">
        <f>VLOOKUP(B146,'Master sheet'!$B$3:$Z$634,24,FALSE)</f>
        <v>2.8573067546249664E-2</v>
      </c>
      <c r="J146" s="121">
        <f>-VLOOKUP(B146,'Master sheet'!$B$3:$Z$634,25,FALSE)</f>
        <v>-0.44912595290158486</v>
      </c>
      <c r="K146" s="185" t="str">
        <f>VLOOKUP(B146,RUC_PCON_2011_EN_LU!$A$2:$N$534,14)</f>
        <v>Urban with Significant Rural</v>
      </c>
      <c r="L146" s="185" t="str">
        <f>VLOOKUP(B146,'City and Town classifications'!$A$3:$G$634,4,FALSE)</f>
        <v>Medium Town</v>
      </c>
      <c r="M146" s="188" t="str">
        <f>VLOOKUP(A146,'BRES data'!$A$11:$AB$643,28,FALSE)</f>
        <v>Very high</v>
      </c>
      <c r="N146" s="188" t="str">
        <f>IF(ISNUMBER(MATCH(A146,'Red Wall MP List'!$A$3:$A$52,0)),"Yes","No")</f>
        <v>No</v>
      </c>
      <c r="O146" s="149">
        <f>VLOOKUP(B146,'Master sheet'!$B$3:$K$634,4,FALSE)</f>
        <v>53600</v>
      </c>
      <c r="P146" s="121">
        <f t="shared" si="22"/>
        <v>0.32348192726544817</v>
      </c>
      <c r="Q146" s="121">
        <f t="shared" si="26"/>
        <v>1.5909164492188288</v>
      </c>
      <c r="R146" s="186">
        <f t="shared" si="27"/>
        <v>125.79954055374634</v>
      </c>
      <c r="S146" s="149">
        <f>R146*VLOOKUP(B146,'Master sheet'!$B$3:$K$634,4,FALSE)</f>
        <v>6742855.3736808039</v>
      </c>
      <c r="T146" s="121"/>
      <c r="U146" s="121"/>
      <c r="V146" s="121"/>
      <c r="W146" s="121"/>
      <c r="X146" s="121"/>
      <c r="Y146" s="121"/>
      <c r="Z146" s="121"/>
      <c r="AA146" s="121"/>
      <c r="AB146" s="121"/>
      <c r="AC146" s="121"/>
      <c r="AD146" s="121"/>
      <c r="AE146" s="145">
        <f t="shared" si="23"/>
        <v>3.0248180725107571E-2</v>
      </c>
      <c r="AF146" s="121">
        <f t="shared" si="24"/>
        <v>1.2395012684856515</v>
      </c>
      <c r="AG146" s="186">
        <f t="shared" si="25"/>
        <v>102.5013937141251</v>
      </c>
    </row>
    <row r="147" spans="1:33" ht="29">
      <c r="A147" s="119" t="str">
        <f>'Master sheet'!A5</f>
        <v>Blaydon</v>
      </c>
      <c r="B147" s="142" t="str">
        <f>VLOOKUP('Master sheet'!A5,Westminster_Parliamentary_Const!$A$2:$C$651,2,FALSE)</f>
        <v>E14000574</v>
      </c>
      <c r="C147" s="120">
        <f>VLOOKUP(B147,'Master sheet'!$B$3:$Z$634,9,FALSE)</f>
        <v>0.11415737051792828</v>
      </c>
      <c r="D147" s="121">
        <f>VLOOKUP(B147,'Master sheet'!$B$3:$Z$634,10,FALSE)</f>
        <v>0.6653123302456363</v>
      </c>
      <c r="E147" s="120">
        <f>VLOOKUP(B147,'Master sheet'!$B$3:$Z$634,16,FALSE)</f>
        <v>0.29721104321150826</v>
      </c>
      <c r="F147" s="121">
        <f>VLOOKUP(B147,'Master sheet'!$B$3:$Z$634,17,FALSE)</f>
        <v>-0.46652970023737911</v>
      </c>
      <c r="G147" s="120">
        <f>VLOOKUP(B147,'Master sheet'!$B$3:$Z$634,21,FALSE)</f>
        <v>0.14285714285714285</v>
      </c>
      <c r="H147" s="121">
        <f>VLOOKUP(B147,'Master sheet'!$B$3:$Z$634,22,FALSE)</f>
        <v>-0.6057674709654074</v>
      </c>
      <c r="I147" s="120">
        <f>VLOOKUP(B147,'Master sheet'!$B$3:$Z$634,24,FALSE)</f>
        <v>1.6392414981977854E-2</v>
      </c>
      <c r="J147" s="121">
        <f>-VLOOKUP(B147,'Master sheet'!$B$3:$Z$634,25,FALSE)</f>
        <v>0.83353732550582138</v>
      </c>
      <c r="K147" s="185" t="str">
        <f>VLOOKUP(B147,RUC_PCON_2011_EN_LU!$A$2:$N$534,14)</f>
        <v>Predominantly Urban</v>
      </c>
      <c r="L147" s="185" t="str">
        <f>VLOOKUP(B147,'City and Town classifications'!$A$3:$G$634,4,FALSE)</f>
        <v>Small Town in Conurbation</v>
      </c>
      <c r="M147" s="188" t="str">
        <f>VLOOKUP(A147,'BRES data'!$A$11:$AB$643,28,FALSE)</f>
        <v>Low</v>
      </c>
      <c r="N147" s="188" t="str">
        <f>IF(ISNUMBER(MATCH(A147,'Red Wall MP List'!$A$3:$A$52,0)),"Yes","No")</f>
        <v>No</v>
      </c>
      <c r="O147" s="149">
        <f>VLOOKUP(B147,'Master sheet'!$B$3:$K$634,4,FALSE)</f>
        <v>50200</v>
      </c>
      <c r="P147" s="121">
        <f t="shared" si="22"/>
        <v>0.32090035671668815</v>
      </c>
      <c r="Q147" s="121">
        <f t="shared" si="26"/>
        <v>1.5883348786700688</v>
      </c>
      <c r="R147" s="186">
        <f t="shared" si="27"/>
        <v>125.59540639629228</v>
      </c>
      <c r="S147" s="149">
        <f>R147*VLOOKUP(B147,'Master sheet'!$B$3:$K$634,4,FALSE)</f>
        <v>6304889.4010938723</v>
      </c>
      <c r="T147" s="121"/>
      <c r="U147" s="121"/>
      <c r="V147" s="121"/>
      <c r="W147" s="121"/>
      <c r="X147" s="121"/>
      <c r="Y147" s="121"/>
      <c r="Z147" s="121"/>
      <c r="AA147" s="121"/>
      <c r="AB147" s="121"/>
      <c r="AC147" s="121"/>
      <c r="AD147" s="121"/>
      <c r="AE147" s="145">
        <f t="shared" si="23"/>
        <v>0.10663812113716779</v>
      </c>
      <c r="AF147" s="121">
        <f t="shared" si="24"/>
        <v>1.3158912088977117</v>
      </c>
      <c r="AG147" s="186">
        <f t="shared" si="25"/>
        <v>108.81851137834619</v>
      </c>
    </row>
    <row r="148" spans="1:33">
      <c r="A148" s="119" t="str">
        <f>'Master sheet'!A44</f>
        <v>Burnley</v>
      </c>
      <c r="B148" s="142" t="str">
        <f>VLOOKUP('Master sheet'!A44,Westminster_Parliamentary_Const!$A$2:$C$651,2,FALSE)</f>
        <v>E14000609</v>
      </c>
      <c r="C148" s="120">
        <f>VLOOKUP(B148,'Master sheet'!$B$3:$Z$634,9,FALSE)</f>
        <v>0.10181768936872061</v>
      </c>
      <c r="D148" s="121">
        <f>VLOOKUP(B148,'Master sheet'!$B$3:$Z$634,10,FALSE)</f>
        <v>0.19890154523156758</v>
      </c>
      <c r="E148" s="120">
        <f>VLOOKUP(B148,'Master sheet'!$B$3:$Z$634,16,FALSE)</f>
        <v>0.40845562219618081</v>
      </c>
      <c r="F148" s="121">
        <f>VLOOKUP(B148,'Master sheet'!$B$3:$Z$634,17,FALSE)</f>
        <v>-9.6772976810699338E-2</v>
      </c>
      <c r="G148" s="120">
        <f>VLOOKUP(B148,'Master sheet'!$B$3:$Z$634,21,FALSE)</f>
        <v>0.14606741573033707</v>
      </c>
      <c r="H148" s="121">
        <f>VLOOKUP(B148,'Master sheet'!$B$3:$Z$634,22,FALSE)</f>
        <v>-0.51389857753837831</v>
      </c>
      <c r="I148" s="120">
        <f>VLOOKUP(B148,'Master sheet'!$B$3:$Z$634,24,FALSE)</f>
        <v>1.4402705640777835E-2</v>
      </c>
      <c r="J148" s="121">
        <f>-VLOOKUP(B148,'Master sheet'!$B$3:$Z$634,25,FALSE)</f>
        <v>1.0430603451630223</v>
      </c>
      <c r="K148" s="185" t="str">
        <f>VLOOKUP(B148,RUC_PCON_2011_EN_LU!$A$2:$N$534,14)</f>
        <v>Predominantly Urban</v>
      </c>
      <c r="L148" s="185" t="str">
        <f>VLOOKUP(B148,'City and Town classifications'!$A$3:$G$634,4,FALSE)</f>
        <v>Large Town</v>
      </c>
      <c r="M148" s="188" t="str">
        <f>VLOOKUP(A148,'BRES data'!$A$11:$AB$643,28,FALSE)</f>
        <v>Mid</v>
      </c>
      <c r="N148" s="188" t="str">
        <f>IF(ISNUMBER(MATCH(A148,'Red Wall MP List'!$A$3:$A$52,0)),"Yes","No")</f>
        <v>Yes</v>
      </c>
      <c r="O148" s="149">
        <f>VLOOKUP(B148,'Master sheet'!$B$3:$K$634,4,FALSE)</f>
        <v>52900</v>
      </c>
      <c r="P148" s="121">
        <f t="shared" si="22"/>
        <v>0.31220870440668369</v>
      </c>
      <c r="Q148" s="121">
        <f t="shared" si="26"/>
        <v>1.5796432263600644</v>
      </c>
      <c r="R148" s="186">
        <f t="shared" si="27"/>
        <v>124.90812588713143</v>
      </c>
      <c r="S148" s="149">
        <f>R148*VLOOKUP(B148,'Master sheet'!$B$3:$K$634,4,FALSE)</f>
        <v>6607639.8594292533</v>
      </c>
      <c r="T148" s="121"/>
      <c r="U148" s="121"/>
      <c r="V148" s="121"/>
      <c r="W148" s="121"/>
      <c r="X148" s="121"/>
      <c r="Y148" s="121"/>
      <c r="Z148" s="121"/>
      <c r="AA148" s="121"/>
      <c r="AB148" s="121"/>
      <c r="AC148" s="121"/>
      <c r="AD148" s="121"/>
      <c r="AE148" s="145">
        <f t="shared" si="23"/>
        <v>0.15782258401137805</v>
      </c>
      <c r="AF148" s="121">
        <f t="shared" si="24"/>
        <v>1.3670756717719219</v>
      </c>
      <c r="AG148" s="186">
        <f t="shared" si="25"/>
        <v>113.05124507092665</v>
      </c>
    </row>
    <row r="149" spans="1:33">
      <c r="A149" s="119" t="str">
        <f>'Master sheet'!A128</f>
        <v>Hemsworth</v>
      </c>
      <c r="B149" s="142" t="str">
        <f>VLOOKUP('Master sheet'!A128,Westminster_Parliamentary_Const!$A$2:$C$651,2,FALSE)</f>
        <v>E14000740</v>
      </c>
      <c r="C149" s="120">
        <f>VLOOKUP(B149,'Master sheet'!$B$3:$Z$634,9,FALSE)</f>
        <v>0.11858626850068382</v>
      </c>
      <c r="D149" s="121">
        <f>VLOOKUP(B149,'Master sheet'!$B$3:$Z$634,10,FALSE)</f>
        <v>0.83271420715854805</v>
      </c>
      <c r="E149" s="120">
        <f>VLOOKUP(B149,'Master sheet'!$B$3:$Z$634,16,FALSE)</f>
        <v>0.47449723557728596</v>
      </c>
      <c r="F149" s="121">
        <f>VLOOKUP(B149,'Master sheet'!$B$3:$Z$634,17,FALSE)</f>
        <v>0.12273732019868162</v>
      </c>
      <c r="G149" s="120">
        <f>VLOOKUP(B149,'Master sheet'!$B$3:$Z$634,21,FALSE)</f>
        <v>0.121875</v>
      </c>
      <c r="H149" s="121">
        <f>VLOOKUP(B149,'Master sheet'!$B$3:$Z$634,22,FALSE)</f>
        <v>-1.2062168165986298</v>
      </c>
      <c r="I149" s="120">
        <f>VLOOKUP(B149,'Master sheet'!$B$3:$Z$634,24,FALSE)</f>
        <v>1.8214680929546256E-2</v>
      </c>
      <c r="J149" s="121">
        <f>-VLOOKUP(B149,'Master sheet'!$B$3:$Z$634,25,FALSE)</f>
        <v>0.64164665280950195</v>
      </c>
      <c r="K149" s="185" t="str">
        <f>VLOOKUP(B149,RUC_PCON_2011_EN_LU!$A$2:$N$534,14)</f>
        <v>Predominantly Rural</v>
      </c>
      <c r="L149" s="185" t="str">
        <f>VLOOKUP(B149,'City and Town classifications'!$A$3:$G$634,4,FALSE)</f>
        <v>Village or smaller</v>
      </c>
      <c r="M149" s="188" t="str">
        <f>VLOOKUP(A149,'BRES data'!$A$11:$AB$643,28,FALSE)</f>
        <v>Mid</v>
      </c>
      <c r="N149" s="188" t="str">
        <f>IF(ISNUMBER(MATCH(A149,'Red Wall MP List'!$A$3:$A$52,0)),"Yes","No")</f>
        <v>No</v>
      </c>
      <c r="O149" s="149">
        <f>VLOOKUP(B149,'Master sheet'!$B$3:$K$634,4,FALSE)</f>
        <v>56200</v>
      </c>
      <c r="P149" s="121">
        <f t="shared" si="22"/>
        <v>0.31087370392269198</v>
      </c>
      <c r="Q149" s="121">
        <f t="shared" si="26"/>
        <v>1.5783082258760728</v>
      </c>
      <c r="R149" s="186">
        <f t="shared" si="27"/>
        <v>124.80256255122674</v>
      </c>
      <c r="S149" s="149">
        <f>R149*VLOOKUP(B149,'Master sheet'!$B$3:$K$634,4,FALSE)</f>
        <v>7013904.0153789427</v>
      </c>
      <c r="T149" s="121"/>
      <c r="U149" s="121"/>
      <c r="V149" s="121"/>
      <c r="W149" s="121"/>
      <c r="X149" s="121"/>
      <c r="Y149" s="121"/>
      <c r="Z149" s="121"/>
      <c r="AA149" s="121"/>
      <c r="AB149" s="121"/>
      <c r="AC149" s="121"/>
      <c r="AD149" s="121"/>
      <c r="AE149" s="145">
        <f t="shared" si="23"/>
        <v>9.772034089202547E-2</v>
      </c>
      <c r="AF149" s="121">
        <f t="shared" si="24"/>
        <v>1.3069734286525694</v>
      </c>
      <c r="AG149" s="186">
        <f t="shared" si="25"/>
        <v>108.08104952396651</v>
      </c>
    </row>
    <row r="150" spans="1:33">
      <c r="A150" s="119" t="str">
        <f>'Master sheet'!A530</f>
        <v>Totnes</v>
      </c>
      <c r="B150" s="142" t="str">
        <f>VLOOKUP('Master sheet'!A530,Westminster_Parliamentary_Const!$A$2:$C$651,2,FALSE)</f>
        <v>E14001001</v>
      </c>
      <c r="C150" s="120">
        <f>VLOOKUP(B150,'Master sheet'!$B$3:$Z$634,9,FALSE)</f>
        <v>6.7263865420022939E-2</v>
      </c>
      <c r="D150" s="121">
        <f>VLOOKUP(B150,'Master sheet'!$B$3:$Z$634,10,FALSE)</f>
        <v>-1.1071513388159948</v>
      </c>
      <c r="E150" s="120">
        <f>VLOOKUP(B150,'Master sheet'!$B$3:$Z$634,16,FALSE)</f>
        <v>0.54389803428263361</v>
      </c>
      <c r="F150" s="121">
        <f>VLOOKUP(B150,'Master sheet'!$B$3:$Z$634,17,FALSE)</f>
        <v>0.35341293753388298</v>
      </c>
      <c r="G150" s="120">
        <f>VLOOKUP(B150,'Master sheet'!$B$3:$Z$634,21,FALSE)</f>
        <v>0.27989821882951654</v>
      </c>
      <c r="H150" s="121">
        <f>VLOOKUP(B150,'Master sheet'!$B$3:$Z$634,22,FALSE)</f>
        <v>3.3159589681657695</v>
      </c>
      <c r="I150" s="120">
        <f>VLOOKUP(B150,'Master sheet'!$B$3:$Z$634,24,FALSE)</f>
        <v>2.2433070866141769E-2</v>
      </c>
      <c r="J150" s="121">
        <f>-VLOOKUP(B150,'Master sheet'!$B$3:$Z$634,25,FALSE)</f>
        <v>0.19743614461840164</v>
      </c>
      <c r="K150" s="185" t="str">
        <f>VLOOKUP(B150,RUC_PCON_2011_EN_LU!$A$2:$N$534,14)</f>
        <v>Predominantly Rural</v>
      </c>
      <c r="L150" s="185" t="str">
        <f>VLOOKUP(B150,'City and Town classifications'!$A$3:$G$634,4,FALSE)</f>
        <v>Village or smaller</v>
      </c>
      <c r="M150" s="188" t="str">
        <f>VLOOKUP(A150,'BRES data'!$A$11:$AB$643,28,FALSE)</f>
        <v>Very high</v>
      </c>
      <c r="N150" s="188" t="str">
        <f>IF(ISNUMBER(MATCH(A150,'Red Wall MP List'!$A$3:$A$52,0)),"Yes","No")</f>
        <v>No</v>
      </c>
      <c r="O150" s="149">
        <f>VLOOKUP(B150,'Master sheet'!$B$3:$K$634,4,FALSE)</f>
        <v>47600</v>
      </c>
      <c r="P150" s="121">
        <f t="shared" si="22"/>
        <v>0.30832358621741102</v>
      </c>
      <c r="Q150" s="121">
        <f t="shared" si="26"/>
        <v>1.5757581081707916</v>
      </c>
      <c r="R150" s="186">
        <f t="shared" si="27"/>
        <v>124.60091548431771</v>
      </c>
      <c r="S150" s="149">
        <f>R150*VLOOKUP(B150,'Master sheet'!$B$3:$K$634,4,FALSE)</f>
        <v>5931003.5770535227</v>
      </c>
      <c r="T150" s="121"/>
      <c r="U150" s="121"/>
      <c r="V150" s="121"/>
      <c r="W150" s="121"/>
      <c r="X150" s="121"/>
      <c r="Y150" s="121"/>
      <c r="Z150" s="121"/>
      <c r="AA150" s="121"/>
      <c r="AB150" s="121"/>
      <c r="AC150" s="121"/>
      <c r="AD150" s="121"/>
      <c r="AE150" s="145">
        <f t="shared" si="23"/>
        <v>0.6899141778755149</v>
      </c>
      <c r="AF150" s="121">
        <f t="shared" si="24"/>
        <v>1.8991672656360588</v>
      </c>
      <c r="AG150" s="186">
        <f t="shared" si="25"/>
        <v>157.05291843853692</v>
      </c>
    </row>
    <row r="151" spans="1:33">
      <c r="A151" s="119" t="str">
        <f>'Master sheet'!A246</f>
        <v>Stoke-on-Trent South</v>
      </c>
      <c r="B151" s="142" t="str">
        <f>VLOOKUP('Master sheet'!A246,Westminster_Parliamentary_Const!$A$2:$C$651,2,FALSE)</f>
        <v>E14000974</v>
      </c>
      <c r="C151" s="120">
        <f>VLOOKUP(B151,'Master sheet'!$B$3:$Z$634,9,FALSE)</f>
        <v>0.10322667397822866</v>
      </c>
      <c r="D151" s="121">
        <f>VLOOKUP(B151,'Master sheet'!$B$3:$Z$634,10,FALSE)</f>
        <v>0.25215783361107602</v>
      </c>
      <c r="E151" s="120">
        <f>VLOOKUP(B151,'Master sheet'!$B$3:$Z$634,16,FALSE)</f>
        <v>0.22774021034968839</v>
      </c>
      <c r="F151" s="121">
        <f>VLOOKUP(B151,'Master sheet'!$B$3:$Z$634,17,FALSE)</f>
        <v>-0.69743809835580128</v>
      </c>
      <c r="G151" s="120">
        <f>VLOOKUP(B151,'Master sheet'!$B$3:$Z$634,21,FALSE)</f>
        <v>0.125</v>
      </c>
      <c r="H151" s="121">
        <f>VLOOKUP(B151,'Master sheet'!$B$3:$Z$634,22,FALSE)</f>
        <v>-1.1167881906532562</v>
      </c>
      <c r="I151" s="120">
        <f>VLOOKUP(B151,'Master sheet'!$B$3:$Z$634,24,FALSE)</f>
        <v>9.3321616871704371E-3</v>
      </c>
      <c r="J151" s="121">
        <f>-VLOOKUP(B151,'Master sheet'!$B$3:$Z$634,25,FALSE)</f>
        <v>1.5770055091454358</v>
      </c>
      <c r="K151" s="185" t="str">
        <f>VLOOKUP(B151,RUC_PCON_2011_EN_LU!$A$2:$N$534,14)</f>
        <v>Predominantly Urban</v>
      </c>
      <c r="L151" s="185" t="str">
        <f>VLOOKUP(B151,'City and Town classifications'!$A$3:$G$634,4,FALSE)</f>
        <v>Other City</v>
      </c>
      <c r="M151" s="188" t="str">
        <f>VLOOKUP(A151,'BRES data'!$A$11:$AB$643,28,FALSE)</f>
        <v>Very low</v>
      </c>
      <c r="N151" s="188" t="str">
        <f>IF(ISNUMBER(MATCH(A151,'Red Wall MP List'!$A$3:$A$52,0)),"Yes","No")</f>
        <v>No</v>
      </c>
      <c r="O151" s="149">
        <f>VLOOKUP(B151,'Master sheet'!$B$3:$K$634,4,FALSE)</f>
        <v>57000</v>
      </c>
      <c r="P151" s="121">
        <f t="shared" si="22"/>
        <v>0.30735006608399434</v>
      </c>
      <c r="Q151" s="121">
        <f t="shared" si="26"/>
        <v>1.574784588037375</v>
      </c>
      <c r="R151" s="186">
        <f t="shared" si="27"/>
        <v>124.52393571233546</v>
      </c>
      <c r="S151" s="149">
        <f>R151*VLOOKUP(B151,'Master sheet'!$B$3:$K$634,4,FALSE)</f>
        <v>7097864.3356031207</v>
      </c>
      <c r="T151" s="121"/>
      <c r="U151" s="121"/>
      <c r="V151" s="121"/>
      <c r="W151" s="121"/>
      <c r="X151" s="121"/>
      <c r="Y151" s="121"/>
      <c r="Z151" s="121"/>
      <c r="AA151" s="121"/>
      <c r="AB151" s="121"/>
      <c r="AC151" s="121"/>
      <c r="AD151" s="121"/>
      <c r="AE151" s="145">
        <f t="shared" si="23"/>
        <v>3.7342634368635608E-3</v>
      </c>
      <c r="AF151" s="121">
        <f t="shared" si="24"/>
        <v>1.2129873511974074</v>
      </c>
      <c r="AG151" s="186">
        <f t="shared" si="25"/>
        <v>100.30880743449475</v>
      </c>
    </row>
    <row r="152" spans="1:33" ht="29">
      <c r="A152" s="119" t="str">
        <f>'Master sheet'!A630</f>
        <v>Ross, Skye and Lochaber</v>
      </c>
      <c r="B152" s="142" t="str">
        <f>VLOOKUP('Master sheet'!A630,Westminster_Parliamentary_Const!$A$2:$C$651,2,FALSE)</f>
        <v>S14000055</v>
      </c>
      <c r="C152" s="120">
        <f>VLOOKUP(B152,'Master sheet'!$B$3:$Z$634,9,FALSE)</f>
        <v>0.10538604578056189</v>
      </c>
      <c r="D152" s="121">
        <f>VLOOKUP(B152,'Master sheet'!$B$3:$Z$634,10,FALSE)</f>
        <v>0.33377698448582599</v>
      </c>
      <c r="E152" s="120">
        <f>VLOOKUP(B152,'Master sheet'!$B$3:$Z$634,16,FALSE)</f>
        <v>1.0225048903785866E-2</v>
      </c>
      <c r="F152" s="121">
        <f>VLOOKUP(B152,'Master sheet'!$B$3:$Z$634,17,FALSE)</f>
        <v>-1.4204188865067784</v>
      </c>
      <c r="G152" s="120">
        <f>VLOOKUP(B152,'Master sheet'!$B$3:$Z$634,21,FALSE)</f>
        <v>0.23989218328840969</v>
      </c>
      <c r="H152" s="121">
        <f>VLOOKUP(B152,'Master sheet'!$B$3:$Z$634,22,FALSE)</f>
        <v>2.1710998360176208</v>
      </c>
      <c r="I152" s="120">
        <f>VLOOKUP(B152,'Master sheet'!$B$3:$Z$634,24,FALSE)</f>
        <v>2.2360406091370466E-2</v>
      </c>
      <c r="J152" s="121">
        <f>-VLOOKUP(B152,'Master sheet'!$B$3:$Z$634,25,FALSE)</f>
        <v>0.20508798738635656</v>
      </c>
      <c r="K152" s="185" t="str">
        <f>VLOOKUP(B152,RUC_PCON_2011_EN_LU!$A$2:$N$534,14)</f>
        <v>Urban with Significant Rural</v>
      </c>
      <c r="L152" s="185" t="str">
        <f>VLOOKUP(B152,'City and Town classifications'!$A$3:$G$634,4,FALSE)</f>
        <v>Village or smaller</v>
      </c>
      <c r="M152" s="188" t="str">
        <f>VLOOKUP(A152,'BRES data'!$A$11:$AB$643,28,FALSE)</f>
        <v>Very high</v>
      </c>
      <c r="N152" s="188" t="str">
        <f>IF(ISNUMBER(MATCH(A152,'Red Wall MP List'!$A$3:$A$52,0)),"Yes","No")</f>
        <v>No</v>
      </c>
      <c r="O152" s="149">
        <f>VLOOKUP(B152,'Master sheet'!$B$3:$K$634,4,FALSE)</f>
        <v>39700</v>
      </c>
      <c r="P152" s="121">
        <f t="shared" si="22"/>
        <v>0.30473514887586794</v>
      </c>
      <c r="Q152" s="121">
        <f t="shared" si="26"/>
        <v>1.5721696708292487</v>
      </c>
      <c r="R152" s="186">
        <f t="shared" si="27"/>
        <v>124.31716471343739</v>
      </c>
      <c r="S152" s="149">
        <f>R152*VLOOKUP(B152,'Master sheet'!$B$3:$K$634,4,FALSE)</f>
        <v>4935391.4391234647</v>
      </c>
      <c r="T152" s="121"/>
      <c r="U152" s="121"/>
      <c r="V152" s="121"/>
      <c r="W152" s="121"/>
      <c r="X152" s="121"/>
      <c r="Y152" s="121"/>
      <c r="Z152" s="121"/>
      <c r="AA152" s="121"/>
      <c r="AB152" s="121"/>
      <c r="AC152" s="121"/>
      <c r="AD152" s="121"/>
      <c r="AE152" s="145">
        <f t="shared" si="23"/>
        <v>0.32238648034575623</v>
      </c>
      <c r="AF152" s="121">
        <f t="shared" si="24"/>
        <v>1.5316395681063</v>
      </c>
      <c r="AG152" s="186">
        <f t="shared" si="25"/>
        <v>126.65996751290439</v>
      </c>
    </row>
    <row r="153" spans="1:33" ht="29">
      <c r="A153" s="119" t="str">
        <f>'Master sheet'!A63</f>
        <v>Knowsley</v>
      </c>
      <c r="B153" s="142" t="str">
        <f>VLOOKUP('Master sheet'!A63,Westminster_Parliamentary_Const!$A$2:$C$651,2,FALSE)</f>
        <v>E14000775</v>
      </c>
      <c r="C153" s="120">
        <f>VLOOKUP(B153,'Master sheet'!$B$3:$Z$634,9,FALSE)</f>
        <v>0.11214257227481672</v>
      </c>
      <c r="D153" s="121">
        <f>VLOOKUP(B153,'Master sheet'!$B$3:$Z$634,10,FALSE)</f>
        <v>0.58915771823809937</v>
      </c>
      <c r="E153" s="120">
        <f>VLOOKUP(B153,'Master sheet'!$B$3:$Z$634,16,FALSE)</f>
        <v>0.477741378918</v>
      </c>
      <c r="F153" s="121">
        <f>VLOOKUP(B153,'Master sheet'!$B$3:$Z$634,17,FALSE)</f>
        <v>0.13352026191986144</v>
      </c>
      <c r="G153" s="120">
        <f>VLOOKUP(B153,'Master sheet'!$B$3:$Z$634,21,FALSE)</f>
        <v>0.1678082191780822</v>
      </c>
      <c r="H153" s="121">
        <f>VLOOKUP(B153,'Master sheet'!$B$3:$Z$634,22,FALSE)</f>
        <v>0.10826147983131337</v>
      </c>
      <c r="I153" s="120">
        <f>VLOOKUP(B153,'Master sheet'!$B$3:$Z$634,24,FALSE)</f>
        <v>2.2385376691577585E-2</v>
      </c>
      <c r="J153" s="121">
        <f>-VLOOKUP(B153,'Master sheet'!$B$3:$Z$634,25,FALSE)</f>
        <v>0.20245850002872426</v>
      </c>
      <c r="K153" s="185" t="str">
        <f>VLOOKUP(B153,RUC_PCON_2011_EN_LU!$A$2:$N$534,14)</f>
        <v>Predominantly Urban</v>
      </c>
      <c r="L153" s="185" t="str">
        <f>VLOOKUP(B153,'City and Town classifications'!$A$3:$G$634,4,FALSE)</f>
        <v>Core City (outside London)</v>
      </c>
      <c r="M153" s="188" t="str">
        <f>VLOOKUP(A153,'BRES data'!$A$11:$AB$643,28,FALSE)</f>
        <v>High</v>
      </c>
      <c r="N153" s="188" t="str">
        <f>IF(ISNUMBER(MATCH(A153,'Red Wall MP List'!$A$3:$A$52,0)),"Yes","No")</f>
        <v>No</v>
      </c>
      <c r="O153" s="149">
        <f>VLOOKUP(B153,'Master sheet'!$B$3:$K$634,4,FALSE)</f>
        <v>62800</v>
      </c>
      <c r="P153" s="121">
        <f t="shared" si="22"/>
        <v>0.30416902971413701</v>
      </c>
      <c r="Q153" s="121">
        <f t="shared" si="26"/>
        <v>1.5716035516675178</v>
      </c>
      <c r="R153" s="186">
        <f t="shared" si="27"/>
        <v>124.27239961563518</v>
      </c>
      <c r="S153" s="149">
        <f>R153*VLOOKUP(B153,'Master sheet'!$B$3:$K$634,4,FALSE)</f>
        <v>7804306.695861889</v>
      </c>
      <c r="T153" s="121"/>
      <c r="U153" s="121"/>
      <c r="V153" s="121"/>
      <c r="W153" s="121"/>
      <c r="X153" s="121"/>
      <c r="Y153" s="121"/>
      <c r="Z153" s="121"/>
      <c r="AA153" s="121"/>
      <c r="AB153" s="121"/>
      <c r="AC153" s="121"/>
      <c r="AD153" s="121"/>
      <c r="AE153" s="145">
        <f t="shared" si="23"/>
        <v>0.25834949000449964</v>
      </c>
      <c r="AF153" s="121">
        <f t="shared" si="24"/>
        <v>1.4676025777650434</v>
      </c>
      <c r="AG153" s="186">
        <f t="shared" si="25"/>
        <v>121.36438538957496</v>
      </c>
    </row>
    <row r="154" spans="1:33">
      <c r="A154" s="119" t="str">
        <f>'Master sheet'!A505</f>
        <v>North Dorset</v>
      </c>
      <c r="B154" s="142" t="str">
        <f>VLOOKUP('Master sheet'!A505,Westminster_Parliamentary_Const!$A$2:$C$651,2,FALSE)</f>
        <v>E14000839</v>
      </c>
      <c r="C154" s="120">
        <f>VLOOKUP(B154,'Master sheet'!$B$3:$Z$634,9,FALSE)</f>
        <v>0.10256513646607576</v>
      </c>
      <c r="D154" s="121">
        <f>VLOOKUP(B154,'Master sheet'!$B$3:$Z$634,10,FALSE)</f>
        <v>0.22715327906638288</v>
      </c>
      <c r="E154" s="120">
        <f>VLOOKUP(B154,'Master sheet'!$B$3:$Z$634,16,FALSE)</f>
        <v>0.1621807073057579</v>
      </c>
      <c r="F154" s="121">
        <f>VLOOKUP(B154,'Master sheet'!$B$3:$Z$634,17,FALSE)</f>
        <v>-0.91534594839445482</v>
      </c>
      <c r="G154" s="120">
        <f>VLOOKUP(B154,'Master sheet'!$B$3:$Z$634,21,FALSE)</f>
        <v>0.20153550863723607</v>
      </c>
      <c r="H154" s="121">
        <f>VLOOKUP(B154,'Master sheet'!$B$3:$Z$634,22,FALSE)</f>
        <v>1.0734407288533974</v>
      </c>
      <c r="I154" s="120">
        <f>VLOOKUP(B154,'Master sheet'!$B$3:$Z$634,24,FALSE)</f>
        <v>1.858654572940277E-2</v>
      </c>
      <c r="J154" s="121">
        <f>-VLOOKUP(B154,'Master sheet'!$B$3:$Z$634,25,FALSE)</f>
        <v>0.60248805101936997</v>
      </c>
      <c r="K154" s="185" t="str">
        <f>VLOOKUP(B154,RUC_PCON_2011_EN_LU!$A$2:$N$534,14)</f>
        <v>Predominantly Rural</v>
      </c>
      <c r="L154" s="185" t="str">
        <f>VLOOKUP(B154,'City and Town classifications'!$A$3:$G$634,4,FALSE)</f>
        <v>Village or smaller</v>
      </c>
      <c r="M154" s="188" t="str">
        <f>VLOOKUP(A154,'BRES data'!$A$11:$AB$643,28,FALSE)</f>
        <v>Very high</v>
      </c>
      <c r="N154" s="188" t="str">
        <f>IF(ISNUMBER(MATCH(A154,'Red Wall MP List'!$A$3:$A$52,0)),"Yes","No")</f>
        <v>No</v>
      </c>
      <c r="O154" s="149">
        <f>VLOOKUP(B154,'Master sheet'!$B$3:$K$634,4,FALSE)</f>
        <v>55800</v>
      </c>
      <c r="P154" s="121">
        <f t="shared" si="22"/>
        <v>0.30289624010507471</v>
      </c>
      <c r="Q154" s="121">
        <f t="shared" si="26"/>
        <v>1.5703307620584555</v>
      </c>
      <c r="R154" s="186">
        <f t="shared" si="27"/>
        <v>124.17175551951043</v>
      </c>
      <c r="S154" s="149">
        <f>R154*VLOOKUP(B154,'Master sheet'!$B$3:$K$634,4,FALSE)</f>
        <v>6928783.9579886822</v>
      </c>
      <c r="T154" s="121"/>
      <c r="U154" s="121"/>
      <c r="V154" s="121"/>
      <c r="W154" s="121"/>
      <c r="X154" s="121"/>
      <c r="Y154" s="121"/>
      <c r="Z154" s="121"/>
      <c r="AA154" s="121"/>
      <c r="AB154" s="121"/>
      <c r="AC154" s="121"/>
      <c r="AD154" s="121"/>
      <c r="AE154" s="145">
        <f t="shared" si="23"/>
        <v>0.24693402763617384</v>
      </c>
      <c r="AF154" s="121">
        <f t="shared" si="24"/>
        <v>1.4561871153967176</v>
      </c>
      <c r="AG154" s="186">
        <f t="shared" si="25"/>
        <v>120.42037602678172</v>
      </c>
    </row>
    <row r="155" spans="1:33">
      <c r="A155" s="119" t="str">
        <f>'Master sheet'!A504</f>
        <v>North Devon</v>
      </c>
      <c r="B155" s="142" t="str">
        <f>VLOOKUP('Master sheet'!A504,Westminster_Parliamentary_Const!$A$2:$C$651,2,FALSE)</f>
        <v>E14000838</v>
      </c>
      <c r="C155" s="120">
        <f>VLOOKUP(B155,'Master sheet'!$B$3:$Z$634,9,FALSE)</f>
        <v>9.7650581349539162E-2</v>
      </c>
      <c r="D155" s="121">
        <f>VLOOKUP(B155,'Master sheet'!$B$3:$Z$634,10,FALSE)</f>
        <v>4.139471025231533E-2</v>
      </c>
      <c r="E155" s="120">
        <f>VLOOKUP(B155,'Master sheet'!$B$3:$Z$634,16,FALSE)</f>
        <v>0.28259747752084979</v>
      </c>
      <c r="F155" s="121">
        <f>VLOOKUP(B155,'Master sheet'!$B$3:$Z$634,17,FALSE)</f>
        <v>-0.51510253153105423</v>
      </c>
      <c r="G155" s="120">
        <f>VLOOKUP(B155,'Master sheet'!$B$3:$Z$634,21,FALSE)</f>
        <v>0.2184557438794727</v>
      </c>
      <c r="H155" s="121">
        <f>VLOOKUP(B155,'Master sheet'!$B$3:$Z$634,22,FALSE)</f>
        <v>1.5576498131368235</v>
      </c>
      <c r="I155" s="120">
        <f>VLOOKUP(B155,'Master sheet'!$B$3:$Z$634,24,FALSE)</f>
        <v>2.1158536585365928E-2</v>
      </c>
      <c r="J155" s="121">
        <f>-VLOOKUP(B155,'Master sheet'!$B$3:$Z$634,25,FALSE)</f>
        <v>0.33164884877332867</v>
      </c>
      <c r="K155" s="185" t="str">
        <f>VLOOKUP(B155,RUC_PCON_2011_EN_LU!$A$2:$N$534,14)</f>
        <v>Predominantly Rural</v>
      </c>
      <c r="L155" s="185" t="str">
        <f>VLOOKUP(B155,'City and Town classifications'!$A$3:$G$634,4,FALSE)</f>
        <v>Village or smaller</v>
      </c>
      <c r="M155" s="188" t="str">
        <f>VLOOKUP(A155,'BRES data'!$A$11:$AB$643,28,FALSE)</f>
        <v>High</v>
      </c>
      <c r="N155" s="188" t="str">
        <f>IF(ISNUMBER(MATCH(A155,'Red Wall MP List'!$A$3:$A$52,0)),"Yes","No")</f>
        <v>No</v>
      </c>
      <c r="O155" s="149">
        <f>VLOOKUP(B155,'Master sheet'!$B$3:$K$634,4,FALSE)</f>
        <v>54700</v>
      </c>
      <c r="P155" s="121">
        <f t="shared" si="22"/>
        <v>0.29810573327617623</v>
      </c>
      <c r="Q155" s="121">
        <f t="shared" si="26"/>
        <v>1.565540255229557</v>
      </c>
      <c r="R155" s="186">
        <f t="shared" si="27"/>
        <v>123.79295274932667</v>
      </c>
      <c r="S155" s="149">
        <f>R155*VLOOKUP(B155,'Master sheet'!$B$3:$K$634,4,FALSE)</f>
        <v>6771474.5153881693</v>
      </c>
      <c r="T155" s="121"/>
      <c r="U155" s="121"/>
      <c r="V155" s="121"/>
      <c r="W155" s="121"/>
      <c r="X155" s="121"/>
      <c r="Y155" s="121"/>
      <c r="Z155" s="121"/>
      <c r="AA155" s="121"/>
      <c r="AB155" s="121"/>
      <c r="AC155" s="121"/>
      <c r="AD155" s="121"/>
      <c r="AE155" s="145">
        <f t="shared" si="23"/>
        <v>0.35389771015785332</v>
      </c>
      <c r="AF155" s="121">
        <f t="shared" si="24"/>
        <v>1.5631507979183972</v>
      </c>
      <c r="AG155" s="186">
        <f t="shared" si="25"/>
        <v>129.26580992348312</v>
      </c>
    </row>
    <row r="156" spans="1:33" ht="29">
      <c r="A156" s="119" t="str">
        <f>'Master sheet'!A536</f>
        <v>Ynys Mon</v>
      </c>
      <c r="B156" s="142" t="str">
        <f>VLOOKUP('Master sheet'!A536,Westminster_Parliamentary_Const!$A$2:$C$651,2,FALSE)</f>
        <v>W07000041</v>
      </c>
      <c r="C156" s="120">
        <f>VLOOKUP(B156,'Master sheet'!$B$3:$Z$634,9,FALSE)</f>
        <v>9.1934104981032813E-2</v>
      </c>
      <c r="D156" s="121">
        <f>VLOOKUP(B156,'Master sheet'!$B$3:$Z$634,10,FALSE)</f>
        <v>-0.17467458670197575</v>
      </c>
      <c r="E156" s="120">
        <f>VLOOKUP(B156,'Master sheet'!$B$3:$Z$634,16,FALSE)</f>
        <v>0.54132333933714449</v>
      </c>
      <c r="F156" s="121">
        <f>VLOOKUP(B156,'Master sheet'!$B$3:$Z$634,17,FALSE)</f>
        <v>0.3448551203750041</v>
      </c>
      <c r="G156" s="120">
        <f>VLOOKUP(B156,'Master sheet'!$B$3:$Z$634,21,FALSE)</f>
        <v>0.1641025641025641</v>
      </c>
      <c r="H156" s="121">
        <f>VLOOKUP(B156,'Master sheet'!$B$3:$Z$634,22,FALSE)</f>
        <v>2.216154509366922E-3</v>
      </c>
      <c r="I156" s="120">
        <f>VLOOKUP(B156,'Master sheet'!$B$3:$Z$634,24,FALSE)</f>
        <v>1.5868055555555483E-2</v>
      </c>
      <c r="J156" s="121">
        <f>-VLOOKUP(B156,'Master sheet'!$B$3:$Z$634,25,FALSE)</f>
        <v>0.88875411930318671</v>
      </c>
      <c r="K156" s="185" t="str">
        <f>VLOOKUP(B156,RUC_PCON_2011_EN_LU!$A$2:$N$534,14)</f>
        <v>Urban with Significant Rural</v>
      </c>
      <c r="L156" s="185" t="str">
        <f>VLOOKUP(B156,'City and Town classifications'!$A$3:$G$634,4,FALSE)</f>
        <v>Village or smaller</v>
      </c>
      <c r="M156" s="188" t="str">
        <f>VLOOKUP(A156,'BRES data'!$A$11:$AB$643,28,FALSE)</f>
        <v>Very high</v>
      </c>
      <c r="N156" s="188" t="str">
        <f>IF(ISNUMBER(MATCH(A156,'Red Wall MP List'!$A$3:$A$52,0)),"Yes","No")</f>
        <v>Yes</v>
      </c>
      <c r="O156" s="149">
        <f>VLOOKUP(B156,'Master sheet'!$B$3:$K$634,4,FALSE)</f>
        <v>39700</v>
      </c>
      <c r="P156" s="121">
        <f t="shared" si="22"/>
        <v>0.29587172334779882</v>
      </c>
      <c r="Q156" s="121">
        <f t="shared" si="26"/>
        <v>1.5633062453011795</v>
      </c>
      <c r="R156" s="186">
        <f t="shared" si="27"/>
        <v>123.61630147218361</v>
      </c>
      <c r="S156" s="149">
        <f>R156*VLOOKUP(B156,'Master sheet'!$B$3:$K$634,4,FALSE)</f>
        <v>4907567.1684456896</v>
      </c>
      <c r="T156" s="121"/>
      <c r="U156" s="121"/>
      <c r="V156" s="121"/>
      <c r="W156" s="121"/>
      <c r="X156" s="121"/>
      <c r="Y156" s="121"/>
      <c r="Z156" s="121"/>
      <c r="AA156" s="121"/>
      <c r="AB156" s="121"/>
      <c r="AC156" s="121"/>
      <c r="AD156" s="121"/>
      <c r="AE156" s="145">
        <f t="shared" si="23"/>
        <v>0.2652877018713955</v>
      </c>
      <c r="AF156" s="121">
        <f t="shared" si="24"/>
        <v>1.4745407896319394</v>
      </c>
      <c r="AG156" s="186">
        <f t="shared" si="25"/>
        <v>121.93814550126052</v>
      </c>
    </row>
    <row r="157" spans="1:33">
      <c r="A157" s="119" t="str">
        <f>'Master sheet'!A41</f>
        <v>Bolton South East</v>
      </c>
      <c r="B157" s="142" t="str">
        <f>VLOOKUP('Master sheet'!A41,Westminster_Parliamentary_Const!$A$2:$C$651,2,FALSE)</f>
        <v>E14000579</v>
      </c>
      <c r="C157" s="120">
        <f>VLOOKUP(B157,'Master sheet'!$B$3:$Z$634,9,FALSE)</f>
        <v>0.10577265707025262</v>
      </c>
      <c r="D157" s="121">
        <f>VLOOKUP(B157,'Master sheet'!$B$3:$Z$634,10,FALSE)</f>
        <v>0.34838997755587231</v>
      </c>
      <c r="E157" s="120">
        <f>VLOOKUP(B157,'Master sheet'!$B$3:$Z$634,16,FALSE)</f>
        <v>0.50607727247822576</v>
      </c>
      <c r="F157" s="121">
        <f>VLOOKUP(B157,'Master sheet'!$B$3:$Z$634,17,FALSE)</f>
        <v>0.22770361228015021</v>
      </c>
      <c r="G157" s="120">
        <f>VLOOKUP(B157,'Master sheet'!$B$3:$Z$634,21,FALSE)</f>
        <v>0.17406143344709898</v>
      </c>
      <c r="H157" s="121">
        <f>VLOOKUP(B157,'Master sheet'!$B$3:$Z$634,22,FALSE)</f>
        <v>0.28721071497376938</v>
      </c>
      <c r="I157" s="120">
        <f>VLOOKUP(B157,'Master sheet'!$B$3:$Z$634,24,FALSE)</f>
        <v>2.1680956678700403E-2</v>
      </c>
      <c r="J157" s="121">
        <f>-VLOOKUP(B157,'Master sheet'!$B$3:$Z$634,25,FALSE)</f>
        <v>0.27663627320838724</v>
      </c>
      <c r="K157" s="185" t="str">
        <f>VLOOKUP(B157,RUC_PCON_2011_EN_LU!$A$2:$N$534,14)</f>
        <v>Predominantly Urban</v>
      </c>
      <c r="L157" s="185" t="str">
        <f>VLOOKUP(B157,'City and Town classifications'!$A$3:$G$634,4,FALSE)</f>
        <v>Other City</v>
      </c>
      <c r="M157" s="188" t="str">
        <f>VLOOKUP(A157,'BRES data'!$A$11:$AB$643,28,FALSE)</f>
        <v>Low</v>
      </c>
      <c r="N157" s="188" t="str">
        <f>IF(ISNUMBER(MATCH(A157,'Red Wall MP List'!$A$3:$A$52,0)),"Yes","No")</f>
        <v>No</v>
      </c>
      <c r="O157" s="149">
        <f>VLOOKUP(B157,'Master sheet'!$B$3:$K$634,4,FALSE)</f>
        <v>65200</v>
      </c>
      <c r="P157" s="121">
        <f t="shared" si="22"/>
        <v>0.29416113813040645</v>
      </c>
      <c r="Q157" s="121">
        <f t="shared" si="26"/>
        <v>1.5615956600837873</v>
      </c>
      <c r="R157" s="186">
        <f t="shared" si="27"/>
        <v>123.4810392875908</v>
      </c>
      <c r="S157" s="149">
        <f>R157*VLOOKUP(B157,'Master sheet'!$B$3:$K$634,4,FALSE)</f>
        <v>8050963.7615509201</v>
      </c>
      <c r="T157" s="121"/>
      <c r="U157" s="121"/>
      <c r="V157" s="121"/>
      <c r="W157" s="121"/>
      <c r="X157" s="121"/>
      <c r="Y157" s="121"/>
      <c r="Z157" s="121"/>
      <c r="AA157" s="121"/>
      <c r="AB157" s="121"/>
      <c r="AC157" s="121"/>
      <c r="AD157" s="121"/>
      <c r="AE157" s="145">
        <f t="shared" si="23"/>
        <v>0.28498514450454482</v>
      </c>
      <c r="AF157" s="121">
        <f t="shared" si="24"/>
        <v>1.4942382322650887</v>
      </c>
      <c r="AG157" s="186">
        <f t="shared" si="25"/>
        <v>123.56703881007378</v>
      </c>
    </row>
    <row r="158" spans="1:33">
      <c r="A158" s="119" t="str">
        <f>'Master sheet'!A120</f>
        <v>Doncaster Central</v>
      </c>
      <c r="B158" s="142" t="str">
        <f>VLOOKUP('Master sheet'!A120,Westminster_Parliamentary_Const!$A$2:$C$651,2,FALSE)</f>
        <v>E14000668</v>
      </c>
      <c r="C158" s="120">
        <f>VLOOKUP(B158,'Master sheet'!$B$3:$Z$634,9,FALSE)</f>
        <v>0.14486187866262432</v>
      </c>
      <c r="D158" s="121">
        <f>VLOOKUP(B158,'Master sheet'!$B$3:$Z$634,10,FALSE)</f>
        <v>1.82587017400792</v>
      </c>
      <c r="E158" s="120">
        <f>VLOOKUP(B158,'Master sheet'!$B$3:$Z$634,16,FALSE)</f>
        <v>8.9504499936292961E-2</v>
      </c>
      <c r="F158" s="121">
        <f>VLOOKUP(B158,'Master sheet'!$B$3:$Z$634,17,FALSE)</f>
        <v>-1.156908427692559</v>
      </c>
      <c r="G158" s="120">
        <f>VLOOKUP(B158,'Master sheet'!$B$3:$Z$634,21,FALSE)</f>
        <v>0.13755795981452859</v>
      </c>
      <c r="H158" s="121">
        <f>VLOOKUP(B158,'Master sheet'!$B$3:$Z$634,22,FALSE)</f>
        <v>-0.75741504156829287</v>
      </c>
      <c r="I158" s="120">
        <f>VLOOKUP(B158,'Master sheet'!$B$3:$Z$634,24,FALSE)</f>
        <v>2.4286107101120447E-2</v>
      </c>
      <c r="J158" s="121">
        <f>-VLOOKUP(B158,'Master sheet'!$B$3:$Z$634,25,FALSE)</f>
        <v>2.3052581881342592E-3</v>
      </c>
      <c r="K158" s="185" t="str">
        <f>VLOOKUP(B158,RUC_PCON_2011_EN_LU!$A$2:$N$534,14)</f>
        <v>Predominantly Urban</v>
      </c>
      <c r="L158" s="185" t="str">
        <f>VLOOKUP(B158,'City and Town classifications'!$A$3:$G$634,4,FALSE)</f>
        <v>Large Town</v>
      </c>
      <c r="M158" s="188" t="str">
        <f>VLOOKUP(A158,'BRES data'!$A$11:$AB$643,28,FALSE)</f>
        <v>Low</v>
      </c>
      <c r="N158" s="188" t="str">
        <f>IF(ISNUMBER(MATCH(A158,'Red Wall MP List'!$A$3:$A$52,0)),"Yes","No")</f>
        <v>No</v>
      </c>
      <c r="O158" s="149">
        <f>VLOOKUP(B158,'Master sheet'!$B$3:$K$634,4,FALSE)</f>
        <v>66300</v>
      </c>
      <c r="P158" s="121">
        <f t="shared" si="22"/>
        <v>0.29033789918854275</v>
      </c>
      <c r="Q158" s="121">
        <f t="shared" si="26"/>
        <v>1.5577724211419235</v>
      </c>
      <c r="R158" s="186">
        <f t="shared" si="27"/>
        <v>123.17872190156478</v>
      </c>
      <c r="S158" s="149">
        <f>R158*VLOOKUP(B158,'Master sheet'!$B$3:$K$634,4,FALSE)</f>
        <v>8166749.262073745</v>
      </c>
      <c r="T158" s="121"/>
      <c r="U158" s="121"/>
      <c r="V158" s="121"/>
      <c r="W158" s="121"/>
      <c r="X158" s="121"/>
      <c r="Y158" s="121"/>
      <c r="Z158" s="121"/>
      <c r="AA158" s="121"/>
      <c r="AB158" s="121"/>
      <c r="AC158" s="121"/>
      <c r="AD158" s="121"/>
      <c r="AE158" s="145">
        <f t="shared" si="23"/>
        <v>-2.1537009266199406E-2</v>
      </c>
      <c r="AF158" s="121">
        <f t="shared" si="24"/>
        <v>1.1877160784943444</v>
      </c>
      <c r="AG158" s="186">
        <f t="shared" si="25"/>
        <v>98.218982487273522</v>
      </c>
    </row>
    <row r="159" spans="1:33">
      <c r="A159" s="119" t="str">
        <f>'Master sheet'!A38</f>
        <v>Blackpool North and Cleveleys</v>
      </c>
      <c r="B159" s="142" t="str">
        <f>VLOOKUP('Master sheet'!A38,Westminster_Parliamentary_Const!$A$2:$C$651,2,FALSE)</f>
        <v>E14000572</v>
      </c>
      <c r="C159" s="120">
        <f>VLOOKUP(B159,'Master sheet'!$B$3:$Z$634,9,FALSE)</f>
        <v>0.12476882127022257</v>
      </c>
      <c r="D159" s="121">
        <f>VLOOKUP(B159,'Master sheet'!$B$3:$Z$634,10,FALSE)</f>
        <v>1.0664000905913327</v>
      </c>
      <c r="E159" s="120">
        <f>VLOOKUP(B159,'Master sheet'!$B$3:$Z$634,16,FALSE)</f>
        <v>0.4498265288837654</v>
      </c>
      <c r="F159" s="121">
        <f>VLOOKUP(B159,'Master sheet'!$B$3:$Z$634,17,FALSE)</f>
        <v>4.073638356990724E-2</v>
      </c>
      <c r="G159" s="120">
        <f>VLOOKUP(B159,'Master sheet'!$B$3:$Z$634,21,FALSE)</f>
        <v>0.17805383022774326</v>
      </c>
      <c r="H159" s="121">
        <f>VLOOKUP(B159,'Master sheet'!$B$3:$Z$634,22,FALSE)</f>
        <v>0.40146177363672969</v>
      </c>
      <c r="I159" s="120">
        <f>VLOOKUP(B159,'Master sheet'!$B$3:$Z$634,24,FALSE)</f>
        <v>2.8281733746130078E-2</v>
      </c>
      <c r="J159" s="121">
        <f>-VLOOKUP(B159,'Master sheet'!$B$3:$Z$634,25,FALSE)</f>
        <v>-0.41844753356399034</v>
      </c>
      <c r="K159" s="185" t="str">
        <f>VLOOKUP(B159,RUC_PCON_2011_EN_LU!$A$2:$N$534,14)</f>
        <v>Predominantly Urban</v>
      </c>
      <c r="L159" s="185" t="str">
        <f>VLOOKUP(B159,'City and Town classifications'!$A$3:$G$634,4,FALSE)</f>
        <v>Large Town</v>
      </c>
      <c r="M159" s="188" t="str">
        <f>VLOOKUP(A159,'BRES data'!$A$11:$AB$643,28,FALSE)</f>
        <v>Very high</v>
      </c>
      <c r="N159" s="188" t="str">
        <f>IF(ISNUMBER(MATCH(A159,'Red Wall MP List'!$A$3:$A$52,0)),"Yes","No")</f>
        <v>No</v>
      </c>
      <c r="O159" s="149">
        <f>VLOOKUP(B159,'Master sheet'!$B$3:$K$634,4,FALSE)</f>
        <v>53100</v>
      </c>
      <c r="P159" s="121">
        <f t="shared" si="22"/>
        <v>0.2896838785435536</v>
      </c>
      <c r="Q159" s="121">
        <f t="shared" si="26"/>
        <v>1.5571184004969343</v>
      </c>
      <c r="R159" s="186">
        <f t="shared" si="27"/>
        <v>123.12700611429467</v>
      </c>
      <c r="S159" s="149">
        <f>R159*VLOOKUP(B159,'Master sheet'!$B$3:$K$634,4,FALSE)</f>
        <v>6538044.0246690474</v>
      </c>
      <c r="T159" s="121"/>
      <c r="U159" s="121"/>
      <c r="V159" s="121"/>
      <c r="W159" s="121"/>
      <c r="X159" s="121"/>
      <c r="Y159" s="121"/>
      <c r="Z159" s="121"/>
      <c r="AA159" s="121"/>
      <c r="AB159" s="121"/>
      <c r="AC159" s="121"/>
      <c r="AD159" s="121"/>
      <c r="AE159" s="145">
        <f t="shared" si="23"/>
        <v>0.27253767855849481</v>
      </c>
      <c r="AF159" s="121">
        <f t="shared" si="24"/>
        <v>1.4817907663190386</v>
      </c>
      <c r="AG159" s="186">
        <f t="shared" si="25"/>
        <v>122.53768721510684</v>
      </c>
    </row>
    <row r="160" spans="1:33">
      <c r="A160" s="119" t="str">
        <f>'Master sheet'!A83</f>
        <v>Rossendale and Darwen</v>
      </c>
      <c r="B160" s="142" t="str">
        <f>VLOOKUP('Master sheet'!A83,Westminster_Parliamentary_Const!$A$2:$C$651,2,FALSE)</f>
        <v>E14000902</v>
      </c>
      <c r="C160" s="120">
        <f>VLOOKUP(B160,'Master sheet'!$B$3:$Z$634,9,FALSE)</f>
        <v>0.10370234234442686</v>
      </c>
      <c r="D160" s="121">
        <f>VLOOKUP(B160,'Master sheet'!$B$3:$Z$634,10,FALSE)</f>
        <v>0.27013697370410117</v>
      </c>
      <c r="E160" s="120">
        <f>VLOOKUP(B160,'Master sheet'!$B$3:$Z$634,16,FALSE)</f>
        <v>4.2128475043278546E-2</v>
      </c>
      <c r="F160" s="121">
        <f>VLOOKUP(B160,'Master sheet'!$B$3:$Z$634,17,FALSE)</f>
        <v>-1.3143777074840304</v>
      </c>
      <c r="G160" s="120">
        <f>VLOOKUP(B160,'Master sheet'!$B$3:$Z$634,21,FALSE)</f>
        <v>0.14728682170542637</v>
      </c>
      <c r="H160" s="121">
        <f>VLOOKUP(B160,'Master sheet'!$B$3:$Z$634,22,FALSE)</f>
        <v>-0.47900264127539782</v>
      </c>
      <c r="I160" s="120">
        <f>VLOOKUP(B160,'Master sheet'!$B$3:$Z$634,24,FALSE)</f>
        <v>1.025355359200919E-2</v>
      </c>
      <c r="J160" s="121">
        <f>-VLOOKUP(B160,'Master sheet'!$B$3:$Z$634,25,FALSE)</f>
        <v>1.4799798731934612</v>
      </c>
      <c r="K160" s="185" t="str">
        <f>VLOOKUP(B160,RUC_PCON_2011_EN_LU!$A$2:$N$534,14)</f>
        <v>Predominantly Urban</v>
      </c>
      <c r="L160" s="185" t="str">
        <f>VLOOKUP(B160,'City and Town classifications'!$A$3:$G$634,4,FALSE)</f>
        <v>Small Town</v>
      </c>
      <c r="M160" s="188" t="str">
        <f>VLOOKUP(A160,'BRES data'!$A$11:$AB$643,28,FALSE)</f>
        <v>Mid</v>
      </c>
      <c r="N160" s="188" t="str">
        <f>IF(ISNUMBER(MATCH(A160,'Red Wall MP List'!$A$3:$A$52,0)),"Yes","No")</f>
        <v>No</v>
      </c>
      <c r="O160" s="149">
        <f>VLOOKUP(B160,'Master sheet'!$B$3:$K$634,4,FALSE)</f>
        <v>64600</v>
      </c>
      <c r="P160" s="121">
        <f t="shared" si="22"/>
        <v>0.28447555750594944</v>
      </c>
      <c r="Q160" s="121">
        <f t="shared" si="26"/>
        <v>1.5519100794593301</v>
      </c>
      <c r="R160" s="186">
        <f t="shared" si="27"/>
        <v>122.71516525746733</v>
      </c>
      <c r="S160" s="149">
        <f>R160*VLOOKUP(B160,'Master sheet'!$B$3:$K$634,4,FALSE)</f>
        <v>7927399.6756323902</v>
      </c>
      <c r="T160" s="121"/>
      <c r="U160" s="121"/>
      <c r="V160" s="121"/>
      <c r="W160" s="121"/>
      <c r="X160" s="121"/>
      <c r="Y160" s="121"/>
      <c r="Z160" s="121"/>
      <c r="AA160" s="121"/>
      <c r="AB160" s="121"/>
      <c r="AC160" s="121"/>
      <c r="AD160" s="121"/>
      <c r="AE160" s="145">
        <f t="shared" si="23"/>
        <v>-1.0815875465466418E-2</v>
      </c>
      <c r="AF160" s="121">
        <f t="shared" si="24"/>
        <v>1.1984372122950775</v>
      </c>
      <c r="AG160" s="186">
        <f t="shared" si="25"/>
        <v>99.105573880692077</v>
      </c>
    </row>
    <row r="161" spans="1:33" ht="29">
      <c r="A161" s="119" t="str">
        <f>'Master sheet'!A568</f>
        <v>Bridgend</v>
      </c>
      <c r="B161" s="142" t="str">
        <f>VLOOKUP('Master sheet'!A568,Westminster_Parliamentary_Const!$A$2:$C$651,2,FALSE)</f>
        <v>W07000073</v>
      </c>
      <c r="C161" s="120">
        <f>VLOOKUP(B161,'Master sheet'!$B$3:$Z$634,9,FALSE)</f>
        <v>0.12945441126365975</v>
      </c>
      <c r="D161" s="121">
        <f>VLOOKUP(B161,'Master sheet'!$B$3:$Z$634,10,FALSE)</f>
        <v>1.2435043188665849</v>
      </c>
      <c r="E161" s="120">
        <f>VLOOKUP(B161,'Master sheet'!$B$3:$Z$634,16,FALSE)</f>
        <v>-5.163150529564166E-3</v>
      </c>
      <c r="F161" s="121">
        <f>VLOOKUP(B161,'Master sheet'!$B$3:$Z$634,17,FALSE)</f>
        <v>-1.471566459303973</v>
      </c>
      <c r="G161" s="120">
        <f>VLOOKUP(B161,'Master sheet'!$B$3:$Z$634,21,FALSE)</f>
        <v>0.12455516014234876</v>
      </c>
      <c r="H161" s="121">
        <f>VLOOKUP(B161,'Master sheet'!$B$3:$Z$634,22,FALSE)</f>
        <v>-1.1295182441686118</v>
      </c>
      <c r="I161" s="120">
        <f>VLOOKUP(B161,'Master sheet'!$B$3:$Z$634,24,FALSE)</f>
        <v>1.5693591946967844E-2</v>
      </c>
      <c r="J161" s="121">
        <f>-VLOOKUP(B161,'Master sheet'!$B$3:$Z$634,25,FALSE)</f>
        <v>0.90712571827730004</v>
      </c>
      <c r="K161" s="185" t="str">
        <f>VLOOKUP(B161,RUC_PCON_2011_EN_LU!$A$2:$N$534,14)</f>
        <v>Urban with Significant Rural</v>
      </c>
      <c r="L161" s="185" t="str">
        <f>VLOOKUP(B161,'City and Town classifications'!$A$3:$G$634,4,FALSE)</f>
        <v>Medium Town</v>
      </c>
      <c r="M161" s="188" t="str">
        <f>VLOOKUP(A161,'BRES data'!$A$11:$AB$643,28,FALSE)</f>
        <v>Low</v>
      </c>
      <c r="N161" s="188" t="str">
        <f>IF(ISNUMBER(MATCH(A161,'Red Wall MP List'!$A$3:$A$52,0)),"Yes","No")</f>
        <v>Yes</v>
      </c>
      <c r="O161" s="149">
        <f>VLOOKUP(B161,'Master sheet'!$B$3:$K$634,4,FALSE)</f>
        <v>55200</v>
      </c>
      <c r="P161" s="121">
        <f t="shared" si="22"/>
        <v>0.28336256180253083</v>
      </c>
      <c r="Q161" s="121">
        <f t="shared" si="26"/>
        <v>1.5507970837559115</v>
      </c>
      <c r="R161" s="186">
        <f t="shared" si="27"/>
        <v>122.62715664570327</v>
      </c>
      <c r="S161" s="149">
        <f>R161*VLOOKUP(B161,'Master sheet'!$B$3:$K$634,4,FALSE)</f>
        <v>6769019.04684282</v>
      </c>
      <c r="T161" s="121"/>
      <c r="U161" s="121"/>
      <c r="V161" s="121"/>
      <c r="W161" s="121"/>
      <c r="X161" s="121"/>
      <c r="Y161" s="121"/>
      <c r="Z161" s="121"/>
      <c r="AA161" s="121"/>
      <c r="AB161" s="121"/>
      <c r="AC161" s="121"/>
      <c r="AD161" s="121"/>
      <c r="AE161" s="145">
        <f t="shared" si="23"/>
        <v>-0.11261366658217498</v>
      </c>
      <c r="AF161" s="121">
        <f t="shared" si="24"/>
        <v>1.0966394211783688</v>
      </c>
      <c r="AG161" s="186">
        <f t="shared" si="25"/>
        <v>90.687336859256689</v>
      </c>
    </row>
    <row r="162" spans="1:33" ht="29">
      <c r="A162" s="119" t="str">
        <f>'Master sheet'!A556</f>
        <v>Dwyfor Meirionnydd</v>
      </c>
      <c r="B162" s="142" t="str">
        <f>VLOOKUP('Master sheet'!A556,Westminster_Parliamentary_Const!$A$2:$C$651,2,FALSE)</f>
        <v>W07000061</v>
      </c>
      <c r="C162" s="120">
        <f>VLOOKUP(B162,'Master sheet'!$B$3:$Z$634,9,FALSE)</f>
        <v>0.11662704853657259</v>
      </c>
      <c r="D162" s="121">
        <f>VLOOKUP(B162,'Master sheet'!$B$3:$Z$634,10,FALSE)</f>
        <v>0.75866032274881745</v>
      </c>
      <c r="E162" s="120">
        <f>VLOOKUP(B162,'Master sheet'!$B$3:$Z$634,16,FALSE)</f>
        <v>-1.1261967986416948E-2</v>
      </c>
      <c r="F162" s="121">
        <f>VLOOKUP(B162,'Master sheet'!$B$3:$Z$634,17,FALSE)</f>
        <v>-1.4918378179643712</v>
      </c>
      <c r="G162" s="120">
        <f>VLOOKUP(B162,'Master sheet'!$B$3:$Z$634,21,FALSE)</f>
        <v>0.19565217391304349</v>
      </c>
      <c r="H162" s="121">
        <f>VLOOKUP(B162,'Master sheet'!$B$3:$Z$634,22,FALSE)</f>
        <v>0.90507639593779865</v>
      </c>
      <c r="I162" s="120">
        <f>VLOOKUP(B162,'Master sheet'!$B$3:$Z$634,24,FALSE)</f>
        <v>2.0808080808080831E-2</v>
      </c>
      <c r="J162" s="121">
        <f>-VLOOKUP(B162,'Master sheet'!$B$3:$Z$634,25,FALSE)</f>
        <v>0.36855300919145245</v>
      </c>
      <c r="K162" s="185" t="str">
        <f>VLOOKUP(B162,RUC_PCON_2011_EN_LU!$A$2:$N$534,14)</f>
        <v>Urban with Significant Rural</v>
      </c>
      <c r="L162" s="185" t="str">
        <f>VLOOKUP(B162,'City and Town classifications'!$A$3:$G$634,4,FALSE)</f>
        <v>Village or smaller</v>
      </c>
      <c r="M162" s="188" t="str">
        <f>VLOOKUP(A162,'BRES data'!$A$11:$AB$643,28,FALSE)</f>
        <v>Very high</v>
      </c>
      <c r="N162" s="188" t="str">
        <f>IF(ISNUMBER(MATCH(A162,'Red Wall MP List'!$A$3:$A$52,0)),"Yes","No")</f>
        <v>No</v>
      </c>
      <c r="O162" s="149">
        <f>VLOOKUP(B162,'Master sheet'!$B$3:$K$634,4,FALSE)</f>
        <v>35500</v>
      </c>
      <c r="P162" s="121">
        <f t="shared" si="22"/>
        <v>0.27794420697566119</v>
      </c>
      <c r="Q162" s="121">
        <f t="shared" si="26"/>
        <v>1.5453787289290419</v>
      </c>
      <c r="R162" s="186">
        <f t="shared" si="27"/>
        <v>122.19870765448688</v>
      </c>
      <c r="S162" s="149">
        <f>R162*VLOOKUP(B162,'Master sheet'!$B$3:$K$634,4,FALSE)</f>
        <v>4338054.1217342839</v>
      </c>
      <c r="T162" s="121"/>
      <c r="U162" s="121"/>
      <c r="V162" s="121"/>
      <c r="W162" s="121"/>
      <c r="X162" s="121"/>
      <c r="Y162" s="121"/>
      <c r="Z162" s="121"/>
      <c r="AA162" s="121"/>
      <c r="AB162" s="121"/>
      <c r="AC162" s="121"/>
      <c r="AD162" s="121"/>
      <c r="AE162" s="145">
        <f t="shared" si="23"/>
        <v>0.13511297747842432</v>
      </c>
      <c r="AF162" s="121">
        <f t="shared" si="24"/>
        <v>1.3443660652389682</v>
      </c>
      <c r="AG162" s="186">
        <f t="shared" si="25"/>
        <v>111.17325883605085</v>
      </c>
    </row>
    <row r="163" spans="1:33">
      <c r="A163" s="119" t="str">
        <f>'Master sheet'!A331</f>
        <v>Brent North</v>
      </c>
      <c r="B163" s="142" t="str">
        <f>VLOOKUP('Master sheet'!A331,Westminster_Parliamentary_Const!$A$2:$C$651,2,FALSE)</f>
        <v>E14000592</v>
      </c>
      <c r="C163" s="120">
        <f>VLOOKUP(B163,'Master sheet'!$B$3:$Z$634,9,FALSE)</f>
        <v>6.8100883428166364E-2</v>
      </c>
      <c r="D163" s="121">
        <f>VLOOKUP(B163,'Master sheet'!$B$3:$Z$634,10,FALSE)</f>
        <v>-1.0755140362367337</v>
      </c>
      <c r="E163" s="120">
        <f>VLOOKUP(B163,'Master sheet'!$B$3:$Z$634,16,FALSE)</f>
        <v>1.1158109991898844</v>
      </c>
      <c r="F163" s="121">
        <f>VLOOKUP(B163,'Master sheet'!$B$3:$Z$634,17,FALSE)</f>
        <v>2.2543474902052472</v>
      </c>
      <c r="G163" s="120">
        <f>VLOOKUP(B163,'Master sheet'!$B$3:$Z$634,21,FALSE)</f>
        <v>0.28418803418803418</v>
      </c>
      <c r="H163" s="121">
        <f>VLOOKUP(B163,'Master sheet'!$B$3:$Z$634,22,FALSE)</f>
        <v>3.4387213019486791</v>
      </c>
      <c r="I163" s="120">
        <f>VLOOKUP(B163,'Master sheet'!$B$3:$Z$634,24,FALSE)</f>
        <v>3.3218163869694006E-2</v>
      </c>
      <c r="J163" s="121">
        <f>-VLOOKUP(B163,'Master sheet'!$B$3:$Z$634,25,FALSE)</f>
        <v>-0.93827006462377149</v>
      </c>
      <c r="K163" s="185" t="str">
        <f>VLOOKUP(B163,RUC_PCON_2011_EN_LU!$A$2:$N$534,14)</f>
        <v>Predominantly Urban</v>
      </c>
      <c r="L163" s="185" t="str">
        <f>VLOOKUP(B163,'City and Town classifications'!$A$3:$G$634,4,FALSE)</f>
        <v>Core City (London)</v>
      </c>
      <c r="M163" s="188" t="str">
        <f>VLOOKUP(A163,'BRES data'!$A$11:$AB$643,28,FALSE)</f>
        <v>Very low</v>
      </c>
      <c r="N163" s="188" t="str">
        <f>IF(ISNUMBER(MATCH(A163,'Red Wall MP List'!$A$3:$A$52,0)),"Yes","No")</f>
        <v>No</v>
      </c>
      <c r="O163" s="149">
        <f>VLOOKUP(B163,'Master sheet'!$B$3:$K$634,4,FALSE)</f>
        <v>106300</v>
      </c>
      <c r="P163" s="121">
        <f t="shared" si="22"/>
        <v>0.27758343173881939</v>
      </c>
      <c r="Q163" s="121">
        <f t="shared" si="26"/>
        <v>1.5450179536922</v>
      </c>
      <c r="R163" s="186">
        <f t="shared" si="27"/>
        <v>122.17017984646768</v>
      </c>
      <c r="S163" s="149">
        <f>R163*VLOOKUP(B163,'Master sheet'!$B$3:$K$634,4,FALSE)</f>
        <v>12986690.117679514</v>
      </c>
      <c r="T163" s="121"/>
      <c r="U163" s="121"/>
      <c r="V163" s="121"/>
      <c r="W163" s="121"/>
      <c r="X163" s="121"/>
      <c r="Y163" s="121"/>
      <c r="Z163" s="121"/>
      <c r="AA163" s="121"/>
      <c r="AB163" s="121"/>
      <c r="AC163" s="121"/>
      <c r="AD163" s="121"/>
      <c r="AE163" s="145">
        <f t="shared" si="23"/>
        <v>0.91982117282335518</v>
      </c>
      <c r="AF163" s="121">
        <f t="shared" si="24"/>
        <v>2.129074260583899</v>
      </c>
      <c r="AG163" s="186">
        <f t="shared" si="25"/>
        <v>176.06523250867195</v>
      </c>
    </row>
    <row r="164" spans="1:33" ht="29">
      <c r="A164" s="119" t="str">
        <f>'Master sheet'!A223</f>
        <v>Dudley North</v>
      </c>
      <c r="B164" s="142" t="str">
        <f>VLOOKUP('Master sheet'!A223,Westminster_Parliamentary_Const!$A$2:$C$651,2,FALSE)</f>
        <v>E14000671</v>
      </c>
      <c r="C164" s="120">
        <f>VLOOKUP(B164,'Master sheet'!$B$3:$Z$634,9,FALSE)</f>
        <v>0.13545255117121111</v>
      </c>
      <c r="D164" s="121">
        <f>VLOOKUP(B164,'Master sheet'!$B$3:$Z$634,10,FALSE)</f>
        <v>1.4702198319400224</v>
      </c>
      <c r="E164" s="120">
        <f>VLOOKUP(B164,'Master sheet'!$B$3:$Z$634,16,FALSE)</f>
        <v>0.26807754667638961</v>
      </c>
      <c r="F164" s="121">
        <f>VLOOKUP(B164,'Master sheet'!$B$3:$Z$634,17,FALSE)</f>
        <v>-0.56336413764643456</v>
      </c>
      <c r="G164" s="120">
        <f>VLOOKUP(B164,'Master sheet'!$B$3:$Z$634,21,FALSE)</f>
        <v>0.2</v>
      </c>
      <c r="H164" s="121">
        <f>VLOOKUP(B164,'Master sheet'!$B$3:$Z$634,22,FALSE)</f>
        <v>1.0294988320357097</v>
      </c>
      <c r="I164" s="120">
        <f>VLOOKUP(B164,'Master sheet'!$B$3:$Z$634,24,FALSE)</f>
        <v>3.2586898395721819E-2</v>
      </c>
      <c r="J164" s="121">
        <f>-VLOOKUP(B164,'Master sheet'!$B$3:$Z$634,25,FALSE)</f>
        <v>-0.87179570800632888</v>
      </c>
      <c r="K164" s="185" t="str">
        <f>VLOOKUP(B164,RUC_PCON_2011_EN_LU!$A$2:$N$534,14)</f>
        <v>Predominantly Urban</v>
      </c>
      <c r="L164" s="185" t="str">
        <f>VLOOKUP(B164,'City and Town classifications'!$A$3:$G$634,4,FALSE)</f>
        <v>Large Town in Conurbation</v>
      </c>
      <c r="M164" s="188" t="str">
        <f>VLOOKUP(A164,'BRES data'!$A$11:$AB$643,28,FALSE)</f>
        <v>Mid</v>
      </c>
      <c r="N164" s="188" t="str">
        <f>IF(ISNUMBER(MATCH(A164,'Red Wall MP List'!$A$3:$A$52,0)),"Yes","No")</f>
        <v>Yes</v>
      </c>
      <c r="O164" s="149">
        <f>VLOOKUP(B164,'Master sheet'!$B$3:$K$634,4,FALSE)</f>
        <v>48000</v>
      </c>
      <c r="P164" s="121">
        <f t="shared" si="22"/>
        <v>0.2771638237094437</v>
      </c>
      <c r="Q164" s="121">
        <f t="shared" si="26"/>
        <v>1.5445983456628243</v>
      </c>
      <c r="R164" s="186">
        <f t="shared" si="27"/>
        <v>122.13699991591002</v>
      </c>
      <c r="S164" s="149">
        <f>R164*VLOOKUP(B164,'Master sheet'!$B$3:$K$634,4,FALSE)</f>
        <v>5862575.9959636815</v>
      </c>
      <c r="T164" s="121"/>
      <c r="U164" s="121"/>
      <c r="V164" s="121"/>
      <c r="W164" s="121"/>
      <c r="X164" s="121"/>
      <c r="Y164" s="121"/>
      <c r="Z164" s="121"/>
      <c r="AA164" s="121"/>
      <c r="AB164" s="121"/>
      <c r="AC164" s="121"/>
      <c r="AD164" s="121"/>
      <c r="AE164" s="145">
        <f t="shared" si="23"/>
        <v>0.26613970458074221</v>
      </c>
      <c r="AF164" s="121">
        <f t="shared" si="24"/>
        <v>1.4753927923412862</v>
      </c>
      <c r="AG164" s="186">
        <f t="shared" si="25"/>
        <v>122.0086024401735</v>
      </c>
    </row>
    <row r="165" spans="1:33">
      <c r="A165" s="119" t="str">
        <f>'Master sheet'!A454</f>
        <v>Portsmouth South</v>
      </c>
      <c r="B165" s="142" t="str">
        <f>VLOOKUP('Master sheet'!A454,Westminster_Parliamentary_Const!$A$2:$C$651,2,FALSE)</f>
        <v>E14000884</v>
      </c>
      <c r="C165" s="120">
        <f>VLOOKUP(B165,'Master sheet'!$B$3:$Z$634,9,FALSE)</f>
        <v>0.135064343145367</v>
      </c>
      <c r="D165" s="121">
        <f>VLOOKUP(B165,'Master sheet'!$B$3:$Z$634,10,FALSE)</f>
        <v>1.4555464860169522</v>
      </c>
      <c r="E165" s="120">
        <f>VLOOKUP(B165,'Master sheet'!$B$3:$Z$634,16,FALSE)</f>
        <v>0.11253304572020205</v>
      </c>
      <c r="F165" s="121">
        <f>VLOOKUP(B165,'Master sheet'!$B$3:$Z$634,17,FALSE)</f>
        <v>-1.0803657348974995</v>
      </c>
      <c r="G165" s="120">
        <f>VLOOKUP(B165,'Master sheet'!$B$3:$Z$634,21,FALSE)</f>
        <v>0.16407355021216408</v>
      </c>
      <c r="H165" s="121">
        <f>VLOOKUP(B165,'Master sheet'!$B$3:$Z$634,22,FALSE)</f>
        <v>1.3858593567896483E-3</v>
      </c>
      <c r="I165" s="120">
        <f>VLOOKUP(B165,'Master sheet'!$B$3:$Z$634,24,FALSE)</f>
        <v>2.5171240161667718E-2</v>
      </c>
      <c r="J165" s="121">
        <f>-VLOOKUP(B165,'Master sheet'!$B$3:$Z$634,25,FALSE)</f>
        <v>-9.0902200712588241E-2</v>
      </c>
      <c r="K165" s="185" t="str">
        <f>VLOOKUP(B165,RUC_PCON_2011_EN_LU!$A$2:$N$534,14)</f>
        <v>Predominantly Urban</v>
      </c>
      <c r="L165" s="185" t="str">
        <f>VLOOKUP(B165,'City and Town classifications'!$A$3:$G$634,4,FALSE)</f>
        <v>Other City</v>
      </c>
      <c r="M165" s="188" t="str">
        <f>VLOOKUP(A165,'BRES data'!$A$11:$AB$643,28,FALSE)</f>
        <v>Very low</v>
      </c>
      <c r="N165" s="188" t="str">
        <f>IF(ISNUMBER(MATCH(A165,'Red Wall MP List'!$A$3:$A$52,0)),"Yes","No")</f>
        <v>No</v>
      </c>
      <c r="O165" s="149">
        <f>VLOOKUP(B165,'Master sheet'!$B$3:$K$634,4,FALSE)</f>
        <v>71500</v>
      </c>
      <c r="P165" s="121">
        <f t="shared" si="22"/>
        <v>0.275051449178003</v>
      </c>
      <c r="Q165" s="121">
        <f t="shared" si="26"/>
        <v>1.5424859711313836</v>
      </c>
      <c r="R165" s="186">
        <f t="shared" si="27"/>
        <v>121.96996679128355</v>
      </c>
      <c r="S165" s="149">
        <f>R165*VLOOKUP(B165,'Master sheet'!$B$3:$K$634,4,FALSE)</f>
        <v>8720852.6255767737</v>
      </c>
      <c r="T165" s="121"/>
      <c r="U165" s="121"/>
      <c r="V165" s="121"/>
      <c r="W165" s="121"/>
      <c r="X165" s="121"/>
      <c r="Y165" s="121"/>
      <c r="Z165" s="121"/>
      <c r="AA165" s="121"/>
      <c r="AB165" s="121"/>
      <c r="AC165" s="121"/>
      <c r="AD165" s="121"/>
      <c r="AE165" s="145">
        <f t="shared" si="23"/>
        <v>7.1416102440913523E-2</v>
      </c>
      <c r="AF165" s="121">
        <f t="shared" si="24"/>
        <v>1.2806691902014573</v>
      </c>
      <c r="AG165" s="186">
        <f t="shared" si="25"/>
        <v>105.90580277724737</v>
      </c>
    </row>
    <row r="166" spans="1:33" ht="29">
      <c r="A166" s="119" t="str">
        <f>'Master sheet'!A573</f>
        <v>Vale of Glamorgan</v>
      </c>
      <c r="B166" s="142" t="str">
        <f>VLOOKUP('Master sheet'!A573,Westminster_Parliamentary_Const!$A$2:$C$651,2,FALSE)</f>
        <v>W07000078</v>
      </c>
      <c r="C166" s="120">
        <f>VLOOKUP(B166,'Master sheet'!$B$3:$Z$634,9,FALSE)</f>
        <v>9.4164840734788077E-2</v>
      </c>
      <c r="D166" s="121">
        <f>VLOOKUP(B166,'Master sheet'!$B$3:$Z$634,10,FALSE)</f>
        <v>-9.0358047118232143E-2</v>
      </c>
      <c r="E166" s="120">
        <f>VLOOKUP(B166,'Master sheet'!$B$3:$Z$634,16,FALSE)</f>
        <v>0.66246651110276467</v>
      </c>
      <c r="F166" s="121">
        <f>VLOOKUP(B166,'Master sheet'!$B$3:$Z$634,17,FALSE)</f>
        <v>0.74751296371803022</v>
      </c>
      <c r="G166" s="120">
        <f>VLOOKUP(B166,'Master sheet'!$B$3:$Z$634,21,FALSE)</f>
        <v>0.15505226480836237</v>
      </c>
      <c r="H166" s="121">
        <f>VLOOKUP(B166,'Master sheet'!$B$3:$Z$634,22,FALSE)</f>
        <v>-0.25677771117858345</v>
      </c>
      <c r="I166" s="120">
        <f>VLOOKUP(B166,'Master sheet'!$B$3:$Z$634,24,FALSE)</f>
        <v>1.7991701244813196E-2</v>
      </c>
      <c r="J166" s="121">
        <f>-VLOOKUP(B166,'Master sheet'!$B$3:$Z$634,25,FALSE)</f>
        <v>0.66512715616749718</v>
      </c>
      <c r="K166" s="185" t="str">
        <f>VLOOKUP(B166,RUC_PCON_2011_EN_LU!$A$2:$N$534,14)</f>
        <v>Urban with Significant Rural</v>
      </c>
      <c r="L166" s="185" t="str">
        <f>VLOOKUP(B166,'City and Town classifications'!$A$3:$G$634,4,FALSE)</f>
        <v>Medium Town</v>
      </c>
      <c r="M166" s="188" t="str">
        <f>VLOOKUP(A166,'BRES data'!$A$11:$AB$643,28,FALSE)</f>
        <v>Very high</v>
      </c>
      <c r="N166" s="188" t="str">
        <f>IF(ISNUMBER(MATCH(A166,'Red Wall MP List'!$A$3:$A$52,0)),"Yes","No")</f>
        <v>No</v>
      </c>
      <c r="O166" s="149">
        <f>VLOOKUP(B166,'Master sheet'!$B$3:$K$634,4,FALSE)</f>
        <v>57300</v>
      </c>
      <c r="P166" s="121">
        <f t="shared" si="22"/>
        <v>0.27337891177299617</v>
      </c>
      <c r="Q166" s="121">
        <f t="shared" si="26"/>
        <v>1.5408134337263768</v>
      </c>
      <c r="R166" s="186">
        <f t="shared" si="27"/>
        <v>121.83771318537475</v>
      </c>
      <c r="S166" s="149">
        <f>R166*VLOOKUP(B166,'Master sheet'!$B$3:$K$634,4,FALSE)</f>
        <v>6981300.9655219736</v>
      </c>
      <c r="T166" s="121"/>
      <c r="U166" s="121"/>
      <c r="V166" s="121"/>
      <c r="W166" s="121"/>
      <c r="X166" s="121"/>
      <c r="Y166" s="121"/>
      <c r="Z166" s="121"/>
      <c r="AA166" s="121"/>
      <c r="AB166" s="121"/>
      <c r="AC166" s="121"/>
      <c r="AD166" s="121"/>
      <c r="AE166" s="145">
        <f t="shared" si="23"/>
        <v>0.26637609039717797</v>
      </c>
      <c r="AF166" s="121">
        <f t="shared" si="24"/>
        <v>1.4756291781577218</v>
      </c>
      <c r="AG166" s="186">
        <f t="shared" si="25"/>
        <v>122.02815052475795</v>
      </c>
    </row>
    <row r="167" spans="1:33">
      <c r="A167" s="119" t="str">
        <f>'Master sheet'!A414</f>
        <v>Crawley</v>
      </c>
      <c r="B167" s="142" t="str">
        <f>VLOOKUP('Master sheet'!A414,Westminster_Parliamentary_Const!$A$2:$C$651,2,FALSE)</f>
        <v>E14000652</v>
      </c>
      <c r="C167" s="120">
        <f>VLOOKUP(B167,'Master sheet'!$B$3:$Z$634,9,FALSE)</f>
        <v>8.7136456115270003E-2</v>
      </c>
      <c r="D167" s="121">
        <f>VLOOKUP(B167,'Master sheet'!$B$3:$Z$634,10,FALSE)</f>
        <v>-0.35601437552188142</v>
      </c>
      <c r="E167" s="120">
        <f>VLOOKUP(B167,'Master sheet'!$B$3:$Z$634,16,FALSE)</f>
        <v>0.47564378852850886</v>
      </c>
      <c r="F167" s="121">
        <f>VLOOKUP(B167,'Master sheet'!$B$3:$Z$634,17,FALSE)</f>
        <v>0.126548253426608</v>
      </c>
      <c r="G167" s="120">
        <f>VLOOKUP(B167,'Master sheet'!$B$3:$Z$634,21,FALSE)</f>
        <v>0.21524064171122995</v>
      </c>
      <c r="H167" s="121">
        <f>VLOOKUP(B167,'Master sheet'!$B$3:$Z$634,22,FALSE)</f>
        <v>1.4656427189992425</v>
      </c>
      <c r="I167" s="120">
        <f>VLOOKUP(B167,'Master sheet'!$B$3:$Z$634,24,FALSE)</f>
        <v>2.0786639612923263E-2</v>
      </c>
      <c r="J167" s="121">
        <f>-VLOOKUP(B167,'Master sheet'!$B$3:$Z$634,25,FALSE)</f>
        <v>0.37081083844392182</v>
      </c>
      <c r="K167" s="185" t="str">
        <f>VLOOKUP(B167,RUC_PCON_2011_EN_LU!$A$2:$N$534,14)</f>
        <v>Predominantly Urban</v>
      </c>
      <c r="L167" s="185" t="str">
        <f>VLOOKUP(B167,'City and Town classifications'!$A$3:$G$634,4,FALSE)</f>
        <v>Large Town</v>
      </c>
      <c r="M167" s="188" t="str">
        <f>VLOOKUP(A167,'BRES data'!$A$11:$AB$643,28,FALSE)</f>
        <v>Low</v>
      </c>
      <c r="N167" s="188" t="str">
        <f>IF(ISNUMBER(MATCH(A167,'Red Wall MP List'!$A$3:$A$52,0)),"Yes","No")</f>
        <v>No</v>
      </c>
      <c r="O167" s="149">
        <f>VLOOKUP(B167,'Master sheet'!$B$3:$K$634,4,FALSE)</f>
        <v>72400</v>
      </c>
      <c r="P167" s="121">
        <f t="shared" si="22"/>
        <v>0.27029731637832188</v>
      </c>
      <c r="Q167" s="121">
        <f t="shared" si="26"/>
        <v>1.5377318383317027</v>
      </c>
      <c r="R167" s="186">
        <f t="shared" si="27"/>
        <v>121.59404024767089</v>
      </c>
      <c r="S167" s="149">
        <f>R167*VLOOKUP(B167,'Master sheet'!$B$3:$K$634,4,FALSE)</f>
        <v>8803408.5139313731</v>
      </c>
      <c r="T167" s="121"/>
      <c r="U167" s="121"/>
      <c r="V167" s="121"/>
      <c r="W167" s="121"/>
      <c r="X167" s="121"/>
      <c r="Y167" s="121"/>
      <c r="Z167" s="121"/>
      <c r="AA167" s="121"/>
      <c r="AB167" s="121"/>
      <c r="AC167" s="121"/>
      <c r="AD167" s="121"/>
      <c r="AE167" s="145">
        <f t="shared" si="23"/>
        <v>0.4017468588369727</v>
      </c>
      <c r="AF167" s="121">
        <f t="shared" si="24"/>
        <v>1.6109999465975164</v>
      </c>
      <c r="AG167" s="186">
        <f t="shared" si="25"/>
        <v>133.22272755829624</v>
      </c>
    </row>
    <row r="168" spans="1:33">
      <c r="A168" s="119" t="str">
        <f>'Master sheet'!A103</f>
        <v>Workington</v>
      </c>
      <c r="B168" s="142" t="str">
        <f>VLOOKUP('Master sheet'!A103,Westminster_Parliamentary_Const!$A$2:$C$651,2,FALSE)</f>
        <v>E14001053</v>
      </c>
      <c r="C168" s="120">
        <f>VLOOKUP(B168,'Master sheet'!$B$3:$Z$634,9,FALSE)</f>
        <v>9.3662964818306535E-2</v>
      </c>
      <c r="D168" s="121">
        <f>VLOOKUP(B168,'Master sheet'!$B$3:$Z$634,10,FALSE)</f>
        <v>-0.10932777067554153</v>
      </c>
      <c r="E168" s="120">
        <f>VLOOKUP(B168,'Master sheet'!$B$3:$Z$634,16,FALSE)</f>
        <v>0.22878308039817305</v>
      </c>
      <c r="F168" s="121">
        <f>VLOOKUP(B168,'Master sheet'!$B$3:$Z$634,17,FALSE)</f>
        <v>-0.69397178821640437</v>
      </c>
      <c r="G168" s="120">
        <f>VLOOKUP(B168,'Master sheet'!$B$3:$Z$634,21,FALSE)</f>
        <v>0.18949771689497716</v>
      </c>
      <c r="H168" s="121">
        <f>VLOOKUP(B168,'Master sheet'!$B$3:$Z$634,22,FALSE)</f>
        <v>0.72895331287682807</v>
      </c>
      <c r="I168" s="120">
        <f>VLOOKUP(B168,'Master sheet'!$B$3:$Z$634,24,FALSE)</f>
        <v>1.5783549783549677E-2</v>
      </c>
      <c r="J168" s="121">
        <f>-VLOOKUP(B168,'Master sheet'!$B$3:$Z$634,25,FALSE)</f>
        <v>0.89765285851222143</v>
      </c>
      <c r="K168" s="185" t="str">
        <f>VLOOKUP(B168,RUC_PCON_2011_EN_LU!$A$2:$N$534,14)</f>
        <v>Predominantly Rural</v>
      </c>
      <c r="L168" s="185" t="str">
        <f>VLOOKUP(B168,'City and Town classifications'!$A$3:$G$634,4,FALSE)</f>
        <v>Small Town</v>
      </c>
      <c r="M168" s="188" t="str">
        <f>VLOOKUP(A168,'BRES data'!$A$11:$AB$643,28,FALSE)</f>
        <v>High</v>
      </c>
      <c r="N168" s="188" t="str">
        <f>IF(ISNUMBER(MATCH(A168,'Red Wall MP List'!$A$3:$A$52,0)),"Yes","No")</f>
        <v>Yes</v>
      </c>
      <c r="O168" s="149">
        <f>VLOOKUP(B168,'Master sheet'!$B$3:$K$634,4,FALSE)</f>
        <v>49100</v>
      </c>
      <c r="P168" s="121">
        <f t="shared" si="22"/>
        <v>0.26860528338896389</v>
      </c>
      <c r="Q168" s="121">
        <f t="shared" si="26"/>
        <v>1.5360398053423445</v>
      </c>
      <c r="R168" s="186">
        <f t="shared" si="27"/>
        <v>121.46024505511532</v>
      </c>
      <c r="S168" s="149">
        <f>R168*VLOOKUP(B168,'Master sheet'!$B$3:$K$634,4,FALSE)</f>
        <v>5963698.0322061619</v>
      </c>
      <c r="T168" s="121"/>
      <c r="U168" s="121"/>
      <c r="V168" s="121"/>
      <c r="W168" s="121"/>
      <c r="X168" s="121"/>
      <c r="Y168" s="121"/>
      <c r="Z168" s="121"/>
      <c r="AA168" s="121"/>
      <c r="AB168" s="121"/>
      <c r="AC168" s="121"/>
      <c r="AD168" s="121"/>
      <c r="AE168" s="145">
        <f t="shared" si="23"/>
        <v>0.20582665312427589</v>
      </c>
      <c r="AF168" s="121">
        <f t="shared" si="24"/>
        <v>1.4150797408848197</v>
      </c>
      <c r="AG168" s="186">
        <f t="shared" si="25"/>
        <v>117.02097395553905</v>
      </c>
    </row>
    <row r="169" spans="1:33" ht="29">
      <c r="A169" s="119" t="str">
        <f>'Master sheet'!A135</f>
        <v>Leeds East</v>
      </c>
      <c r="B169" s="142" t="str">
        <f>VLOOKUP('Master sheet'!A135,Westminster_Parliamentary_Const!$A$2:$C$651,2,FALSE)</f>
        <v>E14000778</v>
      </c>
      <c r="C169" s="120">
        <f>VLOOKUP(B169,'Master sheet'!$B$3:$Z$634,9,FALSE)</f>
        <v>0.13310086745255395</v>
      </c>
      <c r="D169" s="121">
        <f>VLOOKUP(B169,'Master sheet'!$B$3:$Z$634,10,FALSE)</f>
        <v>1.3813317451198766</v>
      </c>
      <c r="E169" s="120">
        <f>VLOOKUP(B169,'Master sheet'!$B$3:$Z$634,16,FALSE)</f>
        <v>8.065080174133453E-2</v>
      </c>
      <c r="F169" s="121">
        <f>VLOOKUP(B169,'Master sheet'!$B$3:$Z$634,17,FALSE)</f>
        <v>-1.1863365082755022</v>
      </c>
      <c r="G169" s="120">
        <f>VLOOKUP(B169,'Master sheet'!$B$3:$Z$634,21,FALSE)</f>
        <v>0.15323854660347552</v>
      </c>
      <c r="H169" s="121">
        <f>VLOOKUP(B169,'Master sheet'!$B$3:$Z$634,22,FALSE)</f>
        <v>-0.3086811757914284</v>
      </c>
      <c r="I169" s="120">
        <f>VLOOKUP(B169,'Master sheet'!$B$3:$Z$634,24,FALSE)</f>
        <v>2.2769511876794546E-2</v>
      </c>
      <c r="J169" s="121">
        <f>-VLOOKUP(B169,'Master sheet'!$B$3:$Z$634,25,FALSE)</f>
        <v>0.16200778579792405</v>
      </c>
      <c r="K169" s="185" t="str">
        <f>VLOOKUP(B169,RUC_PCON_2011_EN_LU!$A$2:$N$534,14)</f>
        <v>Predominantly Urban</v>
      </c>
      <c r="L169" s="185" t="str">
        <f>VLOOKUP(B169,'City and Town classifications'!$A$3:$G$634,4,FALSE)</f>
        <v>Core City (outside London)</v>
      </c>
      <c r="M169" s="188" t="str">
        <f>VLOOKUP(A169,'BRES data'!$A$11:$AB$643,28,FALSE)</f>
        <v>Very low</v>
      </c>
      <c r="N169" s="188" t="str">
        <f>IF(ISNUMBER(MATCH(A169,'Red Wall MP List'!$A$3:$A$52,0)),"Yes","No")</f>
        <v>No</v>
      </c>
      <c r="O169" s="149">
        <f>VLOOKUP(B169,'Master sheet'!$B$3:$K$634,4,FALSE)</f>
        <v>69400</v>
      </c>
      <c r="P169" s="121">
        <f t="shared" si="22"/>
        <v>0.26527689629477846</v>
      </c>
      <c r="Q169" s="121">
        <f t="shared" si="26"/>
        <v>1.5327114182481592</v>
      </c>
      <c r="R169" s="186">
        <f t="shared" si="27"/>
        <v>121.19705740158449</v>
      </c>
      <c r="S169" s="149">
        <f>R169*VLOOKUP(B169,'Master sheet'!$B$3:$K$634,4,FALSE)</f>
        <v>8411075.7836699635</v>
      </c>
      <c r="T169" s="121"/>
      <c r="U169" s="121"/>
      <c r="V169" s="121"/>
      <c r="W169" s="121"/>
      <c r="X169" s="121"/>
      <c r="Y169" s="121"/>
      <c r="Z169" s="121"/>
      <c r="AA169" s="121"/>
      <c r="AB169" s="121"/>
      <c r="AC169" s="121"/>
      <c r="AD169" s="121"/>
      <c r="AE169" s="145">
        <f t="shared" si="23"/>
        <v>1.2080461712717504E-2</v>
      </c>
      <c r="AF169" s="121">
        <f t="shared" si="24"/>
        <v>1.2213335494732613</v>
      </c>
      <c r="AG169" s="186">
        <f t="shared" si="25"/>
        <v>100.99900193226614</v>
      </c>
    </row>
    <row r="170" spans="1:33">
      <c r="A170" s="119" t="str">
        <f>'Master sheet'!A165</f>
        <v>Boston and Skegness</v>
      </c>
      <c r="B170" s="142" t="str">
        <f>VLOOKUP('Master sheet'!A165,Westminster_Parliamentary_Const!$A$2:$C$651,2,FALSE)</f>
        <v>E14000582</v>
      </c>
      <c r="C170" s="120">
        <f>VLOOKUP(B170,'Master sheet'!$B$3:$Z$634,9,FALSE)</f>
        <v>0.12569146140004733</v>
      </c>
      <c r="D170" s="121">
        <f>VLOOKUP(B170,'Master sheet'!$B$3:$Z$634,10,FALSE)</f>
        <v>1.1012737070189891</v>
      </c>
      <c r="E170" s="120">
        <f>VLOOKUP(B170,'Master sheet'!$B$3:$Z$634,16,FALSE)</f>
        <v>0.16453125225811269</v>
      </c>
      <c r="F170" s="121">
        <f>VLOOKUP(B170,'Master sheet'!$B$3:$Z$634,17,FALSE)</f>
        <v>-0.90753316499608727</v>
      </c>
      <c r="G170" s="120">
        <f>VLOOKUP(B170,'Master sheet'!$B$3:$Z$634,21,FALSE)</f>
        <v>0.15074626865671642</v>
      </c>
      <c r="H170" s="121">
        <f>VLOOKUP(B170,'Master sheet'!$B$3:$Z$634,22,FALSE)</f>
        <v>-0.38000309331226789</v>
      </c>
      <c r="I170" s="120">
        <f>VLOOKUP(B170,'Master sheet'!$B$3:$Z$634,24,FALSE)</f>
        <v>2.1205711263881488E-2</v>
      </c>
      <c r="J170" s="121">
        <f>-VLOOKUP(B170,'Master sheet'!$B$3:$Z$634,25,FALSE)</f>
        <v>0.32668119802692536</v>
      </c>
      <c r="K170" s="185" t="str">
        <f>VLOOKUP(B170,RUC_PCON_2011_EN_LU!$A$2:$N$534,14)</f>
        <v>Predominantly Rural</v>
      </c>
      <c r="L170" s="185" t="str">
        <f>VLOOKUP(B170,'City and Town classifications'!$A$3:$G$634,4,FALSE)</f>
        <v>Medium Town</v>
      </c>
      <c r="M170" s="188" t="str">
        <f>VLOOKUP(A170,'BRES data'!$A$11:$AB$643,28,FALSE)</f>
        <v>Very high</v>
      </c>
      <c r="N170" s="188" t="str">
        <f>IF(ISNUMBER(MATCH(A170,'Red Wall MP List'!$A$3:$A$52,0)),"Yes","No")</f>
        <v>No</v>
      </c>
      <c r="O170" s="149">
        <f>VLOOKUP(B170,'Master sheet'!$B$3:$K$634,4,FALSE)</f>
        <v>58900</v>
      </c>
      <c r="P170" s="121">
        <f t="shared" si="22"/>
        <v>0.26139559196391232</v>
      </c>
      <c r="Q170" s="121">
        <f t="shared" si="26"/>
        <v>1.5288301139172931</v>
      </c>
      <c r="R170" s="186">
        <f t="shared" si="27"/>
        <v>120.89014857440378</v>
      </c>
      <c r="S170" s="149">
        <f>R170*VLOOKUP(B170,'Master sheet'!$B$3:$K$634,4,FALSE)</f>
        <v>7120429.7510323832</v>
      </c>
      <c r="T170" s="121"/>
      <c r="U170" s="121"/>
      <c r="V170" s="121"/>
      <c r="W170" s="121"/>
      <c r="X170" s="121"/>
      <c r="Y170" s="121"/>
      <c r="Z170" s="121"/>
      <c r="AA170" s="121"/>
      <c r="AB170" s="121"/>
      <c r="AC170" s="121"/>
      <c r="AD170" s="121"/>
      <c r="AE170" s="145">
        <f t="shared" si="23"/>
        <v>3.5104661684389818E-2</v>
      </c>
      <c r="AF170" s="121">
        <f t="shared" si="24"/>
        <v>1.2443577494449336</v>
      </c>
      <c r="AG170" s="186">
        <f t="shared" si="25"/>
        <v>102.90300368381938</v>
      </c>
    </row>
    <row r="171" spans="1:33">
      <c r="A171" s="119" t="str">
        <f>'Master sheet'!A302</f>
        <v>Peterborough</v>
      </c>
      <c r="B171" s="142" t="str">
        <f>VLOOKUP('Master sheet'!A302,Westminster_Parliamentary_Const!$A$2:$C$651,2,FALSE)</f>
        <v>E14000878</v>
      </c>
      <c r="C171" s="120">
        <f>VLOOKUP(B171,'Master sheet'!$B$3:$Z$634,9,FALSE)</f>
        <v>0.10945382348174117</v>
      </c>
      <c r="D171" s="121">
        <f>VLOOKUP(B171,'Master sheet'!$B$3:$Z$634,10,FALSE)</f>
        <v>0.48752936819239961</v>
      </c>
      <c r="E171" s="120">
        <f>VLOOKUP(B171,'Master sheet'!$B$3:$Z$634,16,FALSE)</f>
        <v>0.52763292337683543</v>
      </c>
      <c r="F171" s="121">
        <f>VLOOKUP(B171,'Master sheet'!$B$3:$Z$634,17,FALSE)</f>
        <v>0.29935067068375515</v>
      </c>
      <c r="G171" s="120">
        <f>VLOOKUP(B171,'Master sheet'!$B$3:$Z$634,21,FALSE)</f>
        <v>0.17567567567567569</v>
      </c>
      <c r="H171" s="121">
        <f>VLOOKUP(B171,'Master sheet'!$B$3:$Z$634,22,FALSE)</f>
        <v>0.33340574359604519</v>
      </c>
      <c r="I171" s="120">
        <f>VLOOKUP(B171,'Master sheet'!$B$3:$Z$634,24,FALSE)</f>
        <v>2.4552058111380282E-2</v>
      </c>
      <c r="J171" s="121">
        <f>-VLOOKUP(B171,'Master sheet'!$B$3:$Z$634,25,FALSE)</f>
        <v>-2.5700268848752789E-2</v>
      </c>
      <c r="K171" s="185" t="str">
        <f>VLOOKUP(B171,RUC_PCON_2011_EN_LU!$A$2:$N$534,14)</f>
        <v>Predominantly Urban</v>
      </c>
      <c r="L171" s="185" t="str">
        <f>VLOOKUP(B171,'City and Town classifications'!$A$3:$G$634,4,FALSE)</f>
        <v>Large Town</v>
      </c>
      <c r="M171" s="188" t="str">
        <f>VLOOKUP(A171,'BRES data'!$A$11:$AB$643,28,FALSE)</f>
        <v>High</v>
      </c>
      <c r="N171" s="188" t="str">
        <f>IF(ISNUMBER(MATCH(A171,'Red Wall MP List'!$A$3:$A$52,0)),"Yes","No")</f>
        <v>No</v>
      </c>
      <c r="O171" s="149">
        <f>VLOOKUP(B171,'Master sheet'!$B$3:$K$634,4,FALSE)</f>
        <v>71800</v>
      </c>
      <c r="P171" s="121">
        <f t="shared" si="22"/>
        <v>0.25940243549451564</v>
      </c>
      <c r="Q171" s="121">
        <f t="shared" si="26"/>
        <v>1.5268369574478964</v>
      </c>
      <c r="R171" s="186">
        <f t="shared" si="27"/>
        <v>120.73254245484613</v>
      </c>
      <c r="S171" s="149">
        <f>R171*VLOOKUP(B171,'Master sheet'!$B$3:$K$634,4,FALSE)</f>
        <v>8668596.5482579526</v>
      </c>
      <c r="T171" s="121"/>
      <c r="U171" s="121"/>
      <c r="V171" s="121"/>
      <c r="W171" s="121"/>
      <c r="X171" s="121"/>
      <c r="Y171" s="121"/>
      <c r="Z171" s="121"/>
      <c r="AA171" s="121"/>
      <c r="AB171" s="121"/>
      <c r="AC171" s="121"/>
      <c r="AD171" s="121"/>
      <c r="AE171" s="145">
        <f t="shared" si="23"/>
        <v>0.27364637840586176</v>
      </c>
      <c r="AF171" s="121">
        <f t="shared" si="24"/>
        <v>1.4828994661664057</v>
      </c>
      <c r="AG171" s="186">
        <f t="shared" si="25"/>
        <v>122.62937189704719</v>
      </c>
    </row>
    <row r="172" spans="1:33">
      <c r="A172" s="119" t="str">
        <f>'Master sheet'!A203</f>
        <v>South Holland and The Deepings</v>
      </c>
      <c r="B172" s="142" t="str">
        <f>VLOOKUP('Master sheet'!A203,Westminster_Parliamentary_Const!$A$2:$C$651,2,FALSE)</f>
        <v>E14000939</v>
      </c>
      <c r="C172" s="120">
        <f>VLOOKUP(B172,'Master sheet'!$B$3:$Z$634,9,FALSE)</f>
        <v>8.5020598858774318E-2</v>
      </c>
      <c r="D172" s="121">
        <f>VLOOKUP(B172,'Master sheet'!$B$3:$Z$634,10,FALSE)</f>
        <v>-0.43598877940210101</v>
      </c>
      <c r="E172" s="120">
        <f>VLOOKUP(B172,'Master sheet'!$B$3:$Z$634,16,FALSE)</f>
        <v>0.40153251664182288</v>
      </c>
      <c r="F172" s="121">
        <f>VLOOKUP(B172,'Master sheet'!$B$3:$Z$634,17,FALSE)</f>
        <v>-0.1197841190081914</v>
      </c>
      <c r="G172" s="120">
        <f>VLOOKUP(B172,'Master sheet'!$B$3:$Z$634,21,FALSE)</f>
        <v>0.13964686998394862</v>
      </c>
      <c r="H172" s="121">
        <f>VLOOKUP(B172,'Master sheet'!$B$3:$Z$634,22,FALSE)</f>
        <v>-0.69763636439243659</v>
      </c>
      <c r="I172" s="120">
        <f>VLOOKUP(B172,'Master sheet'!$B$3:$Z$634,24,FALSE)</f>
        <v>8.9588600321766076E-3</v>
      </c>
      <c r="J172" s="121">
        <f>-VLOOKUP(B172,'Master sheet'!$B$3:$Z$634,25,FALSE)</f>
        <v>1.616315416566469</v>
      </c>
      <c r="K172" s="185" t="str">
        <f>VLOOKUP(B172,RUC_PCON_2011_EN_LU!$A$2:$N$534,14)</f>
        <v>Predominantly Rural</v>
      </c>
      <c r="L172" s="185" t="str">
        <f>VLOOKUP(B172,'City and Town classifications'!$A$3:$G$634,4,FALSE)</f>
        <v>Village or smaller</v>
      </c>
      <c r="M172" s="188" t="str">
        <f>VLOOKUP(A172,'BRES data'!$A$11:$AB$643,28,FALSE)</f>
        <v>Very high</v>
      </c>
      <c r="N172" s="188" t="str">
        <f>IF(ISNUMBER(MATCH(A172,'Red Wall MP List'!$A$3:$A$52,0)),"Yes","No")</f>
        <v>No</v>
      </c>
      <c r="O172" s="149">
        <f>VLOOKUP(B172,'Master sheet'!$B$3:$K$634,4,FALSE)</f>
        <v>65200</v>
      </c>
      <c r="P172" s="121">
        <f t="shared" si="22"/>
        <v>0.25720546515468468</v>
      </c>
      <c r="Q172" s="121">
        <f t="shared" si="26"/>
        <v>1.5246399871080654</v>
      </c>
      <c r="R172" s="186">
        <f t="shared" si="27"/>
        <v>120.5588200324671</v>
      </c>
      <c r="S172" s="149">
        <f>R172*VLOOKUP(B172,'Master sheet'!$B$3:$K$634,4,FALSE)</f>
        <v>7860435.0661168545</v>
      </c>
      <c r="T172" s="121"/>
      <c r="U172" s="121"/>
      <c r="V172" s="121"/>
      <c r="W172" s="121"/>
      <c r="X172" s="121"/>
      <c r="Y172" s="121"/>
      <c r="Z172" s="121"/>
      <c r="AA172" s="121"/>
      <c r="AB172" s="121"/>
      <c r="AC172" s="121"/>
      <c r="AD172" s="121"/>
      <c r="AE172" s="145">
        <f t="shared" si="23"/>
        <v>9.0726538440935034E-2</v>
      </c>
      <c r="AF172" s="121">
        <f t="shared" si="24"/>
        <v>1.2999796262014789</v>
      </c>
      <c r="AG172" s="186">
        <f t="shared" si="25"/>
        <v>107.5026923114129</v>
      </c>
    </row>
    <row r="173" spans="1:33" ht="29">
      <c r="A173" s="119" t="str">
        <f>'Master sheet'!A492</f>
        <v>Chippenham</v>
      </c>
      <c r="B173" s="142" t="str">
        <f>VLOOKUP('Master sheet'!A492,Westminster_Parliamentary_Const!$A$2:$C$651,2,FALSE)</f>
        <v>E14000635</v>
      </c>
      <c r="C173" s="120">
        <f>VLOOKUP(B173,'Master sheet'!$B$3:$Z$634,9,FALSE)</f>
        <v>0.1038068159335617</v>
      </c>
      <c r="D173" s="121">
        <f>VLOOKUP(B173,'Master sheet'!$B$3:$Z$634,10,FALSE)</f>
        <v>0.27408582847047763</v>
      </c>
      <c r="E173" s="120">
        <f>VLOOKUP(B173,'Master sheet'!$B$3:$Z$634,16,FALSE)</f>
        <v>0.22615441817338985</v>
      </c>
      <c r="F173" s="121">
        <f>VLOOKUP(B173,'Master sheet'!$B$3:$Z$634,17,FALSE)</f>
        <v>-0.70270898278446725</v>
      </c>
      <c r="G173" s="120">
        <f>VLOOKUP(B173,'Master sheet'!$B$3:$Z$634,21,FALSE)</f>
        <v>0.19668737060041408</v>
      </c>
      <c r="H173" s="121">
        <f>VLOOKUP(B173,'Master sheet'!$B$3:$Z$634,22,FALSE)</f>
        <v>0.93470078548492008</v>
      </c>
      <c r="I173" s="120">
        <f>VLOOKUP(B173,'Master sheet'!$B$3:$Z$634,24,FALSE)</f>
        <v>2.0720935267373841E-2</v>
      </c>
      <c r="J173" s="121">
        <f>-VLOOKUP(B173,'Master sheet'!$B$3:$Z$634,25,FALSE)</f>
        <v>0.3777297248355454</v>
      </c>
      <c r="K173" s="185" t="str">
        <f>VLOOKUP(B173,RUC_PCON_2011_EN_LU!$A$2:$N$534,14)</f>
        <v>Urban with Significant Rural</v>
      </c>
      <c r="L173" s="185" t="str">
        <f>VLOOKUP(B173,'City and Town classifications'!$A$3:$G$634,4,FALSE)</f>
        <v>Medium Town</v>
      </c>
      <c r="M173" s="188" t="str">
        <f>VLOOKUP(A173,'BRES data'!$A$11:$AB$643,28,FALSE)</f>
        <v>Mid</v>
      </c>
      <c r="N173" s="188" t="str">
        <f>IF(ISNUMBER(MATCH(A173,'Red Wall MP List'!$A$3:$A$52,0)),"Yes","No")</f>
        <v>No</v>
      </c>
      <c r="O173" s="149">
        <f>VLOOKUP(B173,'Master sheet'!$B$3:$K$634,4,FALSE)</f>
        <v>50400</v>
      </c>
      <c r="P173" s="121">
        <f t="shared" si="22"/>
        <v>0.25593715155208313</v>
      </c>
      <c r="Q173" s="121">
        <f t="shared" si="26"/>
        <v>1.5233716735054639</v>
      </c>
      <c r="R173" s="186">
        <f t="shared" si="27"/>
        <v>120.45852987042642</v>
      </c>
      <c r="S173" s="149">
        <f>R173*VLOOKUP(B173,'Master sheet'!$B$3:$K$634,4,FALSE)</f>
        <v>6071109.9054694911</v>
      </c>
      <c r="T173" s="121"/>
      <c r="U173" s="121"/>
      <c r="V173" s="121"/>
      <c r="W173" s="121"/>
      <c r="X173" s="121"/>
      <c r="Y173" s="121"/>
      <c r="Z173" s="121"/>
      <c r="AA173" s="121"/>
      <c r="AB173" s="121"/>
      <c r="AC173" s="121"/>
      <c r="AD173" s="121"/>
      <c r="AE173" s="145">
        <f t="shared" si="23"/>
        <v>0.22095183900161897</v>
      </c>
      <c r="AF173" s="121">
        <f t="shared" si="24"/>
        <v>1.4302049267621628</v>
      </c>
      <c r="AG173" s="186">
        <f t="shared" si="25"/>
        <v>118.27176140693633</v>
      </c>
    </row>
    <row r="174" spans="1:33">
      <c r="A174" s="119" t="str">
        <f>'Master sheet'!A527</f>
        <v>Tiverton and Honiton</v>
      </c>
      <c r="B174" s="142" t="str">
        <f>VLOOKUP('Master sheet'!A527,Westminster_Parliamentary_Const!$A$2:$C$651,2,FALSE)</f>
        <v>E14000996</v>
      </c>
      <c r="C174" s="120">
        <f>VLOOKUP(B174,'Master sheet'!$B$3:$Z$634,9,FALSE)</f>
        <v>6.9513994327307246E-2</v>
      </c>
      <c r="D174" s="121">
        <f>VLOOKUP(B174,'Master sheet'!$B$3:$Z$634,10,FALSE)</f>
        <v>-1.0221017838607835</v>
      </c>
      <c r="E174" s="120">
        <f>VLOOKUP(B174,'Master sheet'!$B$3:$Z$634,16,FALSE)</f>
        <v>0.72068793920679686</v>
      </c>
      <c r="F174" s="121">
        <f>VLOOKUP(B174,'Master sheet'!$B$3:$Z$634,17,FALSE)</f>
        <v>0.94103038888564294</v>
      </c>
      <c r="G174" s="120">
        <f>VLOOKUP(B174,'Master sheet'!$B$3:$Z$634,21,FALSE)</f>
        <v>0.18965517241379309</v>
      </c>
      <c r="H174" s="121">
        <f>VLOOKUP(B174,'Master sheet'!$B$3:$Z$634,22,FALSE)</f>
        <v>0.73345924269930007</v>
      </c>
      <c r="I174" s="120">
        <f>VLOOKUP(B174,'Master sheet'!$B$3:$Z$634,24,FALSE)</f>
        <v>1.5283259974442576E-2</v>
      </c>
      <c r="J174" s="121">
        <f>-VLOOKUP(B174,'Master sheet'!$B$3:$Z$634,25,FALSE)</f>
        <v>0.95033504145087366</v>
      </c>
      <c r="K174" s="185" t="str">
        <f>VLOOKUP(B174,RUC_PCON_2011_EN_LU!$A$2:$N$534,14)</f>
        <v>Predominantly Rural</v>
      </c>
      <c r="L174" s="185" t="str">
        <f>VLOOKUP(B174,'City and Town classifications'!$A$3:$G$634,4,FALSE)</f>
        <v>Village or smaller</v>
      </c>
      <c r="M174" s="188" t="str">
        <f>VLOOKUP(A174,'BRES data'!$A$11:$AB$643,28,FALSE)</f>
        <v>Very high</v>
      </c>
      <c r="N174" s="188" t="str">
        <f>IF(ISNUMBER(MATCH(A174,'Red Wall MP List'!$A$3:$A$52,0)),"Yes","No")</f>
        <v>No</v>
      </c>
      <c r="O174" s="149">
        <f>VLOOKUP(B174,'Master sheet'!$B$3:$K$634,4,FALSE)</f>
        <v>60300</v>
      </c>
      <c r="P174" s="121">
        <f t="shared" si="22"/>
        <v>0.25515935779418719</v>
      </c>
      <c r="Q174" s="121">
        <f t="shared" si="26"/>
        <v>1.5225938797475678</v>
      </c>
      <c r="R174" s="186">
        <f t="shared" si="27"/>
        <v>120.39702689367553</v>
      </c>
      <c r="S174" s="149">
        <f>R174*VLOOKUP(B174,'Master sheet'!$B$3:$K$634,4,FALSE)</f>
        <v>7259940.7216886347</v>
      </c>
      <c r="T174" s="121"/>
      <c r="U174" s="121"/>
      <c r="V174" s="121"/>
      <c r="W174" s="121"/>
      <c r="X174" s="121"/>
      <c r="Y174" s="121"/>
      <c r="Z174" s="121"/>
      <c r="AA174" s="121"/>
      <c r="AB174" s="121"/>
      <c r="AC174" s="121"/>
      <c r="AD174" s="121"/>
      <c r="AE174" s="145">
        <f t="shared" si="23"/>
        <v>0.40068072229375828</v>
      </c>
      <c r="AF174" s="121">
        <f t="shared" si="24"/>
        <v>1.6099338100543021</v>
      </c>
      <c r="AG174" s="186">
        <f t="shared" si="25"/>
        <v>133.13456267751113</v>
      </c>
    </row>
    <row r="175" spans="1:33">
      <c r="A175" s="119" t="str">
        <f>'Master sheet'!A520</f>
        <v>St Austell and Newquay</v>
      </c>
      <c r="B175" s="142" t="str">
        <f>VLOOKUP('Master sheet'!A520,Westminster_Parliamentary_Const!$A$2:$C$651,2,FALSE)</f>
        <v>E14000961</v>
      </c>
      <c r="C175" s="120">
        <f>VLOOKUP(B175,'Master sheet'!$B$3:$Z$634,9,FALSE)</f>
        <v>9.5819896953157374E-2</v>
      </c>
      <c r="D175" s="121">
        <f>VLOOKUP(B175,'Master sheet'!$B$3:$Z$634,10,FALSE)</f>
        <v>-2.7800833465948586E-2</v>
      </c>
      <c r="E175" s="120">
        <f>VLOOKUP(B175,'Master sheet'!$B$3:$Z$634,16,FALSE)</f>
        <v>0.18859477534361271</v>
      </c>
      <c r="F175" s="121">
        <f>VLOOKUP(B175,'Master sheet'!$B$3:$Z$634,17,FALSE)</f>
        <v>-0.82755039611507353</v>
      </c>
      <c r="G175" s="120">
        <f>VLOOKUP(B175,'Master sheet'!$B$3:$Z$634,21,FALSE)</f>
        <v>0.25164473684210525</v>
      </c>
      <c r="H175" s="121">
        <f>VLOOKUP(B175,'Master sheet'!$B$3:$Z$634,22,FALSE)</f>
        <v>2.5074245450276722</v>
      </c>
      <c r="I175" s="120">
        <f>VLOOKUP(B175,'Master sheet'!$B$3:$Z$634,24,FALSE)</f>
        <v>2.476506639428E-2</v>
      </c>
      <c r="J175" s="121">
        <f>-VLOOKUP(B175,'Master sheet'!$B$3:$Z$634,25,FALSE)</f>
        <v>-4.8130750387441877E-2</v>
      </c>
      <c r="K175" s="185" t="str">
        <f>VLOOKUP(B175,RUC_PCON_2011_EN_LU!$A$2:$N$534,14)</f>
        <v>Predominantly Rural</v>
      </c>
      <c r="L175" s="185" t="str">
        <f>VLOOKUP(B175,'City and Town classifications'!$A$3:$G$634,4,FALSE)</f>
        <v>Village or smaller</v>
      </c>
      <c r="M175" s="188" t="str">
        <f>VLOOKUP(A175,'BRES data'!$A$11:$AB$643,28,FALSE)</f>
        <v>Very high</v>
      </c>
      <c r="N175" s="188" t="str">
        <f>IF(ISNUMBER(MATCH(A175,'Red Wall MP List'!$A$3:$A$52,0)),"Yes","No")</f>
        <v>No</v>
      </c>
      <c r="O175" s="149">
        <f>VLOOKUP(B175,'Master sheet'!$B$3:$K$634,4,FALSE)</f>
        <v>61400</v>
      </c>
      <c r="P175" s="121">
        <f t="shared" si="22"/>
        <v>0.25466849686763626</v>
      </c>
      <c r="Q175" s="121">
        <f t="shared" si="26"/>
        <v>1.522103018821017</v>
      </c>
      <c r="R175" s="186">
        <f t="shared" si="27"/>
        <v>120.35821273780569</v>
      </c>
      <c r="S175" s="149">
        <f>R175*VLOOKUP(B175,'Master sheet'!$B$3:$K$634,4,FALSE)</f>
        <v>7389994.2621012693</v>
      </c>
      <c r="T175" s="121"/>
      <c r="U175" s="121"/>
      <c r="V175" s="121"/>
      <c r="W175" s="121"/>
      <c r="X175" s="121"/>
      <c r="Y175" s="121"/>
      <c r="Z175" s="121"/>
      <c r="AA175" s="121"/>
      <c r="AB175" s="121"/>
      <c r="AC175" s="121"/>
      <c r="AD175" s="121"/>
      <c r="AE175" s="145">
        <f t="shared" si="23"/>
        <v>0.40098564126480202</v>
      </c>
      <c r="AF175" s="121">
        <f t="shared" si="24"/>
        <v>1.6102387290253459</v>
      </c>
      <c r="AG175" s="186">
        <f t="shared" si="25"/>
        <v>133.15977815755664</v>
      </c>
    </row>
    <row r="176" spans="1:33" ht="29">
      <c r="A176" s="119" t="str">
        <f>'Master sheet'!A37</f>
        <v>Blackley and Broughton</v>
      </c>
      <c r="B176" s="142" t="str">
        <f>VLOOKUP('Master sheet'!A37,Westminster_Parliamentary_Const!$A$2:$C$651,2,FALSE)</f>
        <v>E14000571</v>
      </c>
      <c r="C176" s="120">
        <f>VLOOKUP(B176,'Master sheet'!$B$3:$Z$634,9,FALSE)</f>
        <v>0.13456989162599248</v>
      </c>
      <c r="D176" s="121">
        <f>VLOOKUP(B176,'Master sheet'!$B$3:$Z$634,10,FALSE)</f>
        <v>1.4368573871241761</v>
      </c>
      <c r="E176" s="120">
        <f>VLOOKUP(B176,'Master sheet'!$B$3:$Z$634,16,FALSE)</f>
        <v>0.46944246191961492</v>
      </c>
      <c r="F176" s="121">
        <f>VLOOKUP(B176,'Master sheet'!$B$3:$Z$634,17,FALSE)</f>
        <v>0.10593617301126265</v>
      </c>
      <c r="G176" s="120">
        <f>VLOOKUP(B176,'Master sheet'!$B$3:$Z$634,21,FALSE)</f>
        <v>0.18870523415977961</v>
      </c>
      <c r="H176" s="121">
        <f>VLOOKUP(B176,'Master sheet'!$B$3:$Z$634,22,FALSE)</f>
        <v>0.70627470740670062</v>
      </c>
      <c r="I176" s="120">
        <f>VLOOKUP(B176,'Master sheet'!$B$3:$Z$634,24,FALSE)</f>
        <v>3.4591409691629993E-2</v>
      </c>
      <c r="J176" s="121">
        <f>-VLOOKUP(B176,'Master sheet'!$B$3:$Z$634,25,FALSE)</f>
        <v>-1.082877422787015</v>
      </c>
      <c r="K176" s="185" t="str">
        <f>VLOOKUP(B176,RUC_PCON_2011_EN_LU!$A$2:$N$534,14)</f>
        <v>Predominantly Urban</v>
      </c>
      <c r="L176" s="185" t="str">
        <f>VLOOKUP(B176,'City and Town classifications'!$A$3:$G$634,4,FALSE)</f>
        <v>Core City (outside London)</v>
      </c>
      <c r="M176" s="188" t="str">
        <f>VLOOKUP(A176,'BRES data'!$A$11:$AB$643,28,FALSE)</f>
        <v>Very low</v>
      </c>
      <c r="N176" s="188" t="str">
        <f>IF(ISNUMBER(MATCH(A176,'Red Wall MP List'!$A$3:$A$52,0)),"Yes","No")</f>
        <v>No</v>
      </c>
      <c r="O176" s="149">
        <f>VLOOKUP(B176,'Master sheet'!$B$3:$K$634,4,FALSE)</f>
        <v>84700</v>
      </c>
      <c r="P176" s="121">
        <f t="shared" si="22"/>
        <v>0.2533618015153809</v>
      </c>
      <c r="Q176" s="121">
        <f t="shared" si="26"/>
        <v>1.5207963234687616</v>
      </c>
      <c r="R176" s="186">
        <f t="shared" si="27"/>
        <v>120.25488759144861</v>
      </c>
      <c r="S176" s="149">
        <f>R176*VLOOKUP(B176,'Master sheet'!$B$3:$K$634,4,FALSE)</f>
        <v>10185588.978995698</v>
      </c>
      <c r="T176" s="121"/>
      <c r="U176" s="121"/>
      <c r="V176" s="121"/>
      <c r="W176" s="121"/>
      <c r="X176" s="121"/>
      <c r="Y176" s="121"/>
      <c r="Z176" s="121"/>
      <c r="AA176" s="121"/>
      <c r="AB176" s="121"/>
      <c r="AC176" s="121"/>
      <c r="AD176" s="121"/>
      <c r="AE176" s="145">
        <f t="shared" si="23"/>
        <v>0.29154771118878109</v>
      </c>
      <c r="AF176" s="121">
        <f t="shared" si="24"/>
        <v>1.5008007989493248</v>
      </c>
      <c r="AG176" s="186">
        <f t="shared" si="25"/>
        <v>124.10973468992384</v>
      </c>
    </row>
    <row r="177" spans="1:33" ht="29">
      <c r="A177" s="119" t="str">
        <f>'Master sheet'!A268</f>
        <v>Braintree</v>
      </c>
      <c r="B177" s="142" t="str">
        <f>VLOOKUP('Master sheet'!A268,Westminster_Parliamentary_Const!$A$2:$C$651,2,FALSE)</f>
        <v>E14000590</v>
      </c>
      <c r="C177" s="120">
        <f>VLOOKUP(B177,'Master sheet'!$B$3:$Z$634,9,FALSE)</f>
        <v>7.8258016984170495E-2</v>
      </c>
      <c r="D177" s="121">
        <f>VLOOKUP(B177,'Master sheet'!$B$3:$Z$634,10,FALSE)</f>
        <v>-0.69159839222085773</v>
      </c>
      <c r="E177" s="120">
        <f>VLOOKUP(B177,'Master sheet'!$B$3:$Z$634,16,FALSE)</f>
        <v>0.50486550261962526</v>
      </c>
      <c r="F177" s="121">
        <f>VLOOKUP(B177,'Master sheet'!$B$3:$Z$634,17,FALSE)</f>
        <v>0.22367590992779499</v>
      </c>
      <c r="G177" s="120">
        <f>VLOOKUP(B177,'Master sheet'!$B$3:$Z$634,21,FALSE)</f>
        <v>0.22867513611615245</v>
      </c>
      <c r="H177" s="121">
        <f>VLOOKUP(B177,'Master sheet'!$B$3:$Z$634,22,FALSE)</f>
        <v>1.8500997989682118</v>
      </c>
      <c r="I177" s="120">
        <f>VLOOKUP(B177,'Master sheet'!$B$3:$Z$634,24,FALSE)</f>
        <v>2.0412022012134878E-2</v>
      </c>
      <c r="J177" s="121">
        <f>-VLOOKUP(B177,'Master sheet'!$B$3:$Z$634,25,FALSE)</f>
        <v>0.41025931933941751</v>
      </c>
      <c r="K177" s="185" t="str">
        <f>VLOOKUP(B177,RUC_PCON_2011_EN_LU!$A$2:$N$534,14)</f>
        <v>Urban with Significant Rural</v>
      </c>
      <c r="L177" s="185" t="str">
        <f>VLOOKUP(B177,'City and Town classifications'!$A$3:$G$634,4,FALSE)</f>
        <v>Medium Town</v>
      </c>
      <c r="M177" s="188" t="str">
        <f>VLOOKUP(A177,'BRES data'!$A$11:$AB$643,28,FALSE)</f>
        <v>Very high</v>
      </c>
      <c r="N177" s="188" t="str">
        <f>IF(ISNUMBER(MATCH(A177,'Red Wall MP List'!$A$3:$A$52,0)),"Yes","No")</f>
        <v>No</v>
      </c>
      <c r="O177" s="149">
        <f>VLOOKUP(B177,'Master sheet'!$B$3:$K$634,4,FALSE)</f>
        <v>56700</v>
      </c>
      <c r="P177" s="121">
        <f t="shared" si="22"/>
        <v>0.25184959385552103</v>
      </c>
      <c r="Q177" s="121">
        <f t="shared" si="26"/>
        <v>1.5192841158089017</v>
      </c>
      <c r="R177" s="186">
        <f t="shared" si="27"/>
        <v>120.13531184067574</v>
      </c>
      <c r="S177" s="149">
        <f>R177*VLOOKUP(B177,'Master sheet'!$B$3:$K$634,4,FALSE)</f>
        <v>6811672.1813663142</v>
      </c>
      <c r="T177" s="121"/>
      <c r="U177" s="121"/>
      <c r="V177" s="121"/>
      <c r="W177" s="121"/>
      <c r="X177" s="121"/>
      <c r="Y177" s="121"/>
      <c r="Z177" s="121"/>
      <c r="AA177" s="121"/>
      <c r="AB177" s="121"/>
      <c r="AC177" s="121"/>
      <c r="AD177" s="121"/>
      <c r="AE177" s="145">
        <f t="shared" si="23"/>
        <v>0.44810915900364162</v>
      </c>
      <c r="AF177" s="121">
        <f t="shared" si="24"/>
        <v>1.6573622467641855</v>
      </c>
      <c r="AG177" s="186">
        <f t="shared" si="25"/>
        <v>137.0566892521654</v>
      </c>
    </row>
    <row r="178" spans="1:33">
      <c r="A178" s="119" t="str">
        <f>'Master sheet'!A236</f>
        <v>Nuneaton</v>
      </c>
      <c r="B178" s="142" t="str">
        <f>VLOOKUP('Master sheet'!A236,Westminster_Parliamentary_Const!$A$2:$C$651,2,FALSE)</f>
        <v>E14000868</v>
      </c>
      <c r="C178" s="120">
        <f>VLOOKUP(B178,'Master sheet'!$B$3:$Z$634,9,FALSE)</f>
        <v>0.11878588450454444</v>
      </c>
      <c r="D178" s="121">
        <f>VLOOKUP(B178,'Master sheet'!$B$3:$Z$634,10,FALSE)</f>
        <v>0.84025922035104705</v>
      </c>
      <c r="E178" s="120">
        <f>VLOOKUP(B178,'Master sheet'!$B$3:$Z$634,16,FALSE)</f>
        <v>0.4725846164739112</v>
      </c>
      <c r="F178" s="121">
        <f>VLOOKUP(B178,'Master sheet'!$B$3:$Z$634,17,FALSE)</f>
        <v>0.11638012257807159</v>
      </c>
      <c r="G178" s="120">
        <f>VLOOKUP(B178,'Master sheet'!$B$3:$Z$634,21,FALSE)</f>
        <v>0.15697674418604651</v>
      </c>
      <c r="H178" s="121">
        <f>VLOOKUP(B178,'Master sheet'!$B$3:$Z$634,22,FALSE)</f>
        <v>-0.20170457632850336</v>
      </c>
      <c r="I178" s="120">
        <f>VLOOKUP(B178,'Master sheet'!$B$3:$Z$634,24,FALSE)</f>
        <v>2.476895197825435E-2</v>
      </c>
      <c r="J178" s="121">
        <f>-VLOOKUP(B178,'Master sheet'!$B$3:$Z$634,25,FALSE)</f>
        <v>-4.8539915319515056E-2</v>
      </c>
      <c r="K178" s="185" t="str">
        <f>VLOOKUP(B178,RUC_PCON_2011_EN_LU!$A$2:$N$534,14)</f>
        <v>Predominantly Urban</v>
      </c>
      <c r="L178" s="185" t="str">
        <f>VLOOKUP(B178,'City and Town classifications'!$A$3:$G$634,4,FALSE)</f>
        <v>Large Town</v>
      </c>
      <c r="M178" s="188" t="str">
        <f>VLOOKUP(A178,'BRES data'!$A$11:$AB$643,28,FALSE)</f>
        <v>Mid</v>
      </c>
      <c r="N178" s="188" t="str">
        <f>IF(ISNUMBER(MATCH(A178,'Red Wall MP List'!$A$3:$A$52,0)),"Yes","No")</f>
        <v>No</v>
      </c>
      <c r="O178" s="149">
        <f>VLOOKUP(B178,'Master sheet'!$B$3:$K$634,4,FALSE)</f>
        <v>51200</v>
      </c>
      <c r="P178" s="121">
        <f t="shared" si="22"/>
        <v>0.24968569271877203</v>
      </c>
      <c r="Q178" s="121">
        <f t="shared" si="26"/>
        <v>1.5171202146721527</v>
      </c>
      <c r="R178" s="186">
        <f t="shared" si="27"/>
        <v>119.96420432026484</v>
      </c>
      <c r="S178" s="149">
        <f>R178*VLOOKUP(B178,'Master sheet'!$B$3:$K$634,4,FALSE)</f>
        <v>6142167.2611975595</v>
      </c>
      <c r="T178" s="121"/>
      <c r="U178" s="121"/>
      <c r="V178" s="121"/>
      <c r="W178" s="121"/>
      <c r="X178" s="121"/>
      <c r="Y178" s="121"/>
      <c r="Z178" s="121"/>
      <c r="AA178" s="121"/>
      <c r="AB178" s="121"/>
      <c r="AC178" s="121"/>
      <c r="AD178" s="121"/>
      <c r="AE178" s="145">
        <f t="shared" si="23"/>
        <v>0.17659871282027506</v>
      </c>
      <c r="AF178" s="121">
        <f t="shared" si="24"/>
        <v>1.3858518005808189</v>
      </c>
      <c r="AG178" s="186">
        <f t="shared" si="25"/>
        <v>114.60394971141422</v>
      </c>
    </row>
    <row r="179" spans="1:33">
      <c r="A179" s="119" t="str">
        <f>'Master sheet'!A191</f>
        <v>North East Derbyshire</v>
      </c>
      <c r="B179" s="142" t="str">
        <f>VLOOKUP('Master sheet'!A191,Westminster_Parliamentary_Const!$A$2:$C$651,2,FALSE)</f>
        <v>E14000843</v>
      </c>
      <c r="C179" s="120">
        <f>VLOOKUP(B179,'Master sheet'!$B$3:$Z$634,9,FALSE)</f>
        <v>9.1220990526307499E-2</v>
      </c>
      <c r="D179" s="121">
        <f>VLOOKUP(B179,'Master sheet'!$B$3:$Z$634,10,FALSE)</f>
        <v>-0.20162862778387761</v>
      </c>
      <c r="E179" s="120">
        <f>VLOOKUP(B179,'Master sheet'!$B$3:$Z$634,16,FALSE)</f>
        <v>0.24925928036035694</v>
      </c>
      <c r="F179" s="121">
        <f>VLOOKUP(B179,'Master sheet'!$B$3:$Z$634,17,FALSE)</f>
        <v>-0.6259126281625037</v>
      </c>
      <c r="G179" s="120">
        <f>VLOOKUP(B179,'Master sheet'!$B$3:$Z$634,21,FALSE)</f>
        <v>0.13270142180094788</v>
      </c>
      <c r="H179" s="121">
        <f>VLOOKUP(B179,'Master sheet'!$B$3:$Z$634,22,FALSE)</f>
        <v>-0.89639536841821199</v>
      </c>
      <c r="I179" s="120">
        <f>VLOOKUP(B179,'Master sheet'!$B$3:$Z$634,24,FALSE)</f>
        <v>8.0692362598142608E-3</v>
      </c>
      <c r="J179" s="121">
        <f>-VLOOKUP(B179,'Master sheet'!$B$3:$Z$634,25,FALSE)</f>
        <v>1.7099957623760589</v>
      </c>
      <c r="K179" s="185" t="str">
        <f>VLOOKUP(B179,RUC_PCON_2011_EN_LU!$A$2:$N$534,14)</f>
        <v>Predominantly Urban</v>
      </c>
      <c r="L179" s="185" t="str">
        <f>VLOOKUP(B179,'City and Town classifications'!$A$3:$G$634,4,FALSE)</f>
        <v>Small Town</v>
      </c>
      <c r="M179" s="188" t="str">
        <f>VLOOKUP(A179,'BRES data'!$A$11:$AB$643,28,FALSE)</f>
        <v>Very high</v>
      </c>
      <c r="N179" s="188" t="str">
        <f>IF(ISNUMBER(MATCH(A179,'Red Wall MP List'!$A$3:$A$52,0)),"Yes","No")</f>
        <v>No</v>
      </c>
      <c r="O179" s="149">
        <f>VLOOKUP(B179,'Master sheet'!$B$3:$K$634,4,FALSE)</f>
        <v>53100</v>
      </c>
      <c r="P179" s="121">
        <f t="shared" si="22"/>
        <v>0.24907104543394112</v>
      </c>
      <c r="Q179" s="121">
        <f t="shared" si="26"/>
        <v>1.5165055673873218</v>
      </c>
      <c r="R179" s="186">
        <f t="shared" si="27"/>
        <v>119.91560192755446</v>
      </c>
      <c r="S179" s="149">
        <f>R179*VLOOKUP(B179,'Master sheet'!$B$3:$K$634,4,FALSE)</f>
        <v>6367518.462353142</v>
      </c>
      <c r="T179" s="121"/>
      <c r="U179" s="121"/>
      <c r="V179" s="121"/>
      <c r="W179" s="121"/>
      <c r="X179" s="121"/>
      <c r="Y179" s="121"/>
      <c r="Z179" s="121"/>
      <c r="AA179" s="121"/>
      <c r="AB179" s="121"/>
      <c r="AC179" s="121"/>
      <c r="AD179" s="121"/>
      <c r="AE179" s="145">
        <f t="shared" si="23"/>
        <v>-3.485215497133598E-3</v>
      </c>
      <c r="AF179" s="121">
        <f t="shared" si="24"/>
        <v>1.2057678722634102</v>
      </c>
      <c r="AG179" s="186">
        <f t="shared" si="25"/>
        <v>99.711787752918653</v>
      </c>
    </row>
    <row r="180" spans="1:33">
      <c r="A180" s="119" t="str">
        <f>'Master sheet'!A199</f>
        <v>Rutland and Melton</v>
      </c>
      <c r="B180" s="142" t="str">
        <f>VLOOKUP('Master sheet'!A199,Westminster_Parliamentary_Const!$A$2:$C$651,2,FALSE)</f>
        <v>E14000909</v>
      </c>
      <c r="C180" s="120">
        <f>VLOOKUP(B180,'Master sheet'!$B$3:$Z$634,9,FALSE)</f>
        <v>8.1652971736235772E-2</v>
      </c>
      <c r="D180" s="121">
        <f>VLOOKUP(B180,'Master sheet'!$B$3:$Z$634,10,FALSE)</f>
        <v>-0.56327712590518131</v>
      </c>
      <c r="E180" s="120">
        <f>VLOOKUP(B180,'Master sheet'!$B$3:$Z$634,16,FALSE)</f>
        <v>0.48804043967641819</v>
      </c>
      <c r="F180" s="121">
        <f>VLOOKUP(B180,'Master sheet'!$B$3:$Z$634,17,FALSE)</f>
        <v>0.16775246446997127</v>
      </c>
      <c r="G180" s="120">
        <f>VLOOKUP(B180,'Master sheet'!$B$3:$Z$634,21,FALSE)</f>
        <v>0.18356643356643357</v>
      </c>
      <c r="H180" s="121">
        <f>VLOOKUP(B180,'Master sheet'!$B$3:$Z$634,22,FALSE)</f>
        <v>0.55921682706423448</v>
      </c>
      <c r="I180" s="120">
        <f>VLOOKUP(B180,'Master sheet'!$B$3:$Z$634,24,FALSE)</f>
        <v>1.5320628380118606E-2</v>
      </c>
      <c r="J180" s="121">
        <f>-VLOOKUP(B180,'Master sheet'!$B$3:$Z$634,25,FALSE)</f>
        <v>0.94640002389082389</v>
      </c>
      <c r="K180" s="185" t="str">
        <f>VLOOKUP(B180,RUC_PCON_2011_EN_LU!$A$2:$N$534,14)</f>
        <v>Predominantly Rural</v>
      </c>
      <c r="L180" s="185" t="str">
        <f>VLOOKUP(B180,'City and Town classifications'!$A$3:$G$634,4,FALSE)</f>
        <v>Village or smaller</v>
      </c>
      <c r="M180" s="188" t="str">
        <f>VLOOKUP(A180,'BRES data'!$A$11:$AB$643,28,FALSE)</f>
        <v>Very high</v>
      </c>
      <c r="N180" s="188" t="str">
        <f>IF(ISNUMBER(MATCH(A180,'Red Wall MP List'!$A$3:$A$52,0)),"Yes","No")</f>
        <v>No</v>
      </c>
      <c r="O180" s="149">
        <f>VLOOKUP(B180,'Master sheet'!$B$3:$K$634,4,FALSE)</f>
        <v>53400</v>
      </c>
      <c r="P180" s="121">
        <f t="shared" si="22"/>
        <v>0.24886918125091517</v>
      </c>
      <c r="Q180" s="121">
        <f t="shared" si="26"/>
        <v>1.5163037032042959</v>
      </c>
      <c r="R180" s="186">
        <f t="shared" si="27"/>
        <v>119.89963979359615</v>
      </c>
      <c r="S180" s="149">
        <f>R180*VLOOKUP(B180,'Master sheet'!$B$3:$K$634,4,FALSE)</f>
        <v>6402640.7649780344</v>
      </c>
      <c r="T180" s="121"/>
      <c r="U180" s="121"/>
      <c r="V180" s="121"/>
      <c r="W180" s="121"/>
      <c r="X180" s="121"/>
      <c r="Y180" s="121"/>
      <c r="Z180" s="121"/>
      <c r="AA180" s="121"/>
      <c r="AB180" s="121"/>
      <c r="AC180" s="121"/>
      <c r="AD180" s="121"/>
      <c r="AE180" s="145">
        <f t="shared" si="23"/>
        <v>0.27752304737996208</v>
      </c>
      <c r="AF180" s="121">
        <f t="shared" si="24"/>
        <v>1.486776135140506</v>
      </c>
      <c r="AG180" s="186">
        <f t="shared" si="25"/>
        <v>122.94995565352778</v>
      </c>
    </row>
    <row r="181" spans="1:33" ht="29">
      <c r="A181" s="119" t="str">
        <f>'Master sheet'!A631</f>
        <v>Rutherglen and Hamilton West</v>
      </c>
      <c r="B181" s="142" t="str">
        <f>VLOOKUP('Master sheet'!A631,Westminster_Parliamentary_Const!$A$2:$C$651,2,FALSE)</f>
        <v>S14000056</v>
      </c>
      <c r="C181" s="120">
        <f>VLOOKUP(B181,'Master sheet'!$B$3:$Z$634,9,FALSE)</f>
        <v>0.10427310248592082</v>
      </c>
      <c r="D181" s="121">
        <f>VLOOKUP(B181,'Master sheet'!$B$3:$Z$634,10,FALSE)</f>
        <v>0.29171035817246987</v>
      </c>
      <c r="E181" s="120">
        <f>VLOOKUP(B181,'Master sheet'!$B$3:$Z$634,16,FALSE)</f>
        <v>0.61291437132240723</v>
      </c>
      <c r="F181" s="121">
        <f>VLOOKUP(B181,'Master sheet'!$B$3:$Z$634,17,FALSE)</f>
        <v>0.58281067430139033</v>
      </c>
      <c r="G181" s="120">
        <f>VLOOKUP(B181,'Master sheet'!$B$3:$Z$634,21,FALSE)</f>
        <v>0.16666666666666666</v>
      </c>
      <c r="H181" s="121">
        <f>VLOOKUP(B181,'Master sheet'!$B$3:$Z$634,22,FALSE)</f>
        <v>7.559348861839113E-2</v>
      </c>
      <c r="I181" s="120">
        <f>VLOOKUP(B181,'Master sheet'!$B$3:$Z$634,24,FALSE)</f>
        <v>2.3360310780187632E-2</v>
      </c>
      <c r="J181" s="121">
        <f>-VLOOKUP(B181,'Master sheet'!$B$3:$Z$634,25,FALSE)</f>
        <v>9.9794693822175762E-2</v>
      </c>
      <c r="K181" s="185" t="str">
        <f>VLOOKUP(B181,RUC_PCON_2011_EN_LU!$A$2:$N$534,14)</f>
        <v>Urban with Significant Rural</v>
      </c>
      <c r="L181" s="185" t="str">
        <f>VLOOKUP(B181,'City and Town classifications'!$A$3:$G$634,4,FALSE)</f>
        <v>Medium Town in Conurbation</v>
      </c>
      <c r="M181" s="188" t="str">
        <f>VLOOKUP(A181,'BRES data'!$A$11:$AB$643,28,FALSE)</f>
        <v>Mid</v>
      </c>
      <c r="N181" s="188" t="str">
        <f>IF(ISNUMBER(MATCH(A181,'Red Wall MP List'!$A$3:$A$52,0)),"Yes","No")</f>
        <v>No</v>
      </c>
      <c r="O181" s="149">
        <f>VLOOKUP(B181,'Master sheet'!$B$3:$K$634,4,FALSE)</f>
        <v>58200</v>
      </c>
      <c r="P181" s="121">
        <f t="shared" si="22"/>
        <v>0.24023571115151213</v>
      </c>
      <c r="Q181" s="121">
        <f t="shared" si="26"/>
        <v>1.5076702331048928</v>
      </c>
      <c r="R181" s="186">
        <f t="shared" si="27"/>
        <v>119.21695996309801</v>
      </c>
      <c r="S181" s="149">
        <f>R181*VLOOKUP(B181,'Master sheet'!$B$3:$K$634,4,FALSE)</f>
        <v>6938427.0698523037</v>
      </c>
      <c r="T181" s="121"/>
      <c r="U181" s="121"/>
      <c r="V181" s="121"/>
      <c r="W181" s="121"/>
      <c r="X181" s="121"/>
      <c r="Y181" s="121"/>
      <c r="Z181" s="121"/>
      <c r="AA181" s="121"/>
      <c r="AB181" s="121"/>
      <c r="AC181" s="121"/>
      <c r="AD181" s="121"/>
      <c r="AE181" s="145">
        <f t="shared" si="23"/>
        <v>0.26247730372860678</v>
      </c>
      <c r="AF181" s="121">
        <f t="shared" si="24"/>
        <v>1.4717303914891506</v>
      </c>
      <c r="AG181" s="186">
        <f t="shared" si="25"/>
        <v>121.70573773060984</v>
      </c>
    </row>
    <row r="182" spans="1:33">
      <c r="A182" s="119" t="str">
        <f>'Master sheet'!A432</f>
        <v>Havant</v>
      </c>
      <c r="B182" s="142" t="str">
        <f>VLOOKUP('Master sheet'!A432,Westminster_Parliamentary_Const!$A$2:$C$651,2,FALSE)</f>
        <v>E14000736</v>
      </c>
      <c r="C182" s="120">
        <f>VLOOKUP(B182,'Master sheet'!$B$3:$Z$634,9,FALSE)</f>
        <v>0.13248878311217985</v>
      </c>
      <c r="D182" s="121">
        <f>VLOOKUP(B182,'Master sheet'!$B$3:$Z$634,10,FALSE)</f>
        <v>1.3581964035955103</v>
      </c>
      <c r="E182" s="120">
        <f>VLOOKUP(B182,'Master sheet'!$B$3:$Z$634,16,FALSE)</f>
        <v>-9.0707758010917919E-2</v>
      </c>
      <c r="F182" s="121">
        <f>VLOOKUP(B182,'Master sheet'!$B$3:$Z$634,17,FALSE)</f>
        <v>-1.7559011572984247</v>
      </c>
      <c r="G182" s="120">
        <f>VLOOKUP(B182,'Master sheet'!$B$3:$Z$634,21,FALSE)</f>
        <v>0.18933823529411764</v>
      </c>
      <c r="H182" s="121">
        <f>VLOOKUP(B182,'Master sheet'!$B$3:$Z$634,22,FALSE)</f>
        <v>0.72438940233972882</v>
      </c>
      <c r="I182" s="120">
        <f>VLOOKUP(B182,'Master sheet'!$B$3:$Z$634,24,FALSE)</f>
        <v>2.5484960098219878E-2</v>
      </c>
      <c r="J182" s="121">
        <f>-VLOOKUP(B182,'Master sheet'!$B$3:$Z$634,25,FALSE)</f>
        <v>-0.12393795476570554</v>
      </c>
      <c r="K182" s="185" t="str">
        <f>VLOOKUP(B182,RUC_PCON_2011_EN_LU!$A$2:$N$534,14)</f>
        <v>Predominantly Urban</v>
      </c>
      <c r="L182" s="185" t="str">
        <f>VLOOKUP(B182,'City and Town classifications'!$A$3:$G$634,4,FALSE)</f>
        <v>Medium Town</v>
      </c>
      <c r="M182" s="188" t="str">
        <f>VLOOKUP(A182,'BRES data'!$A$11:$AB$643,28,FALSE)</f>
        <v>Mid</v>
      </c>
      <c r="N182" s="188" t="str">
        <f>IF(ISNUMBER(MATCH(A182,'Red Wall MP List'!$A$3:$A$52,0)),"Yes","No")</f>
        <v>No</v>
      </c>
      <c r="O182" s="149">
        <f>VLOOKUP(B182,'Master sheet'!$B$3:$K$634,4,FALSE)</f>
        <v>59000</v>
      </c>
      <c r="P182" s="121">
        <f t="shared" si="22"/>
        <v>0.23950085711681893</v>
      </c>
      <c r="Q182" s="121">
        <f t="shared" si="26"/>
        <v>1.5069353790701996</v>
      </c>
      <c r="R182" s="186">
        <f t="shared" si="27"/>
        <v>119.15885238618291</v>
      </c>
      <c r="S182" s="149">
        <f>R182*VLOOKUP(B182,'Master sheet'!$B$3:$K$634,4,FALSE)</f>
        <v>7030372.290784792</v>
      </c>
      <c r="T182" s="121"/>
      <c r="U182" s="121"/>
      <c r="V182" s="121"/>
      <c r="W182" s="121"/>
      <c r="X182" s="121"/>
      <c r="Y182" s="121"/>
      <c r="Z182" s="121"/>
      <c r="AA182" s="121"/>
      <c r="AB182" s="121"/>
      <c r="AC182" s="121"/>
      <c r="AD182" s="121"/>
      <c r="AE182" s="145">
        <f t="shared" si="23"/>
        <v>5.0686673467777228E-2</v>
      </c>
      <c r="AF182" s="121">
        <f t="shared" si="24"/>
        <v>1.2599397612283212</v>
      </c>
      <c r="AG182" s="186">
        <f t="shared" si="25"/>
        <v>104.19156866174673</v>
      </c>
    </row>
    <row r="183" spans="1:33">
      <c r="A183" s="119" t="str">
        <f>'Master sheet'!A176</f>
        <v>Gainsborough</v>
      </c>
      <c r="B183" s="142" t="str">
        <f>VLOOKUP('Master sheet'!A176,Westminster_Parliamentary_Const!$A$2:$C$651,2,FALSE)</f>
        <v>E14000707</v>
      </c>
      <c r="C183" s="120">
        <f>VLOOKUP(B183,'Master sheet'!$B$3:$Z$634,9,FALSE)</f>
        <v>0.12247309862985754</v>
      </c>
      <c r="D183" s="121">
        <f>VLOOKUP(B183,'Master sheet'!$B$3:$Z$634,10,FALSE)</f>
        <v>0.97962720027755212</v>
      </c>
      <c r="E183" s="120">
        <f>VLOOKUP(B183,'Master sheet'!$B$3:$Z$634,16,FALSE)</f>
        <v>7.4254774028312487E-2</v>
      </c>
      <c r="F183" s="121">
        <f>VLOOKUP(B183,'Master sheet'!$B$3:$Z$634,17,FALSE)</f>
        <v>-1.2075957397068076</v>
      </c>
      <c r="G183" s="120">
        <f>VLOOKUP(B183,'Master sheet'!$B$3:$Z$634,21,FALSE)</f>
        <v>0.14365671641791045</v>
      </c>
      <c r="H183" s="121">
        <f>VLOOKUP(B183,'Master sheet'!$B$3:$Z$634,22,FALSE)</f>
        <v>-0.58288594620326473</v>
      </c>
      <c r="I183" s="120">
        <f>VLOOKUP(B183,'Master sheet'!$B$3:$Z$634,24,FALSE)</f>
        <v>1.833093783686679E-2</v>
      </c>
      <c r="J183" s="121">
        <f>-VLOOKUP(B183,'Master sheet'!$B$3:$Z$634,25,FALSE)</f>
        <v>0.62940441331581065</v>
      </c>
      <c r="K183" s="185" t="str">
        <f>VLOOKUP(B183,RUC_PCON_2011_EN_LU!$A$2:$N$534,14)</f>
        <v>Predominantly Rural</v>
      </c>
      <c r="L183" s="185" t="str">
        <f>VLOOKUP(B183,'City and Town classifications'!$A$3:$G$634,4,FALSE)</f>
        <v>Village or smaller</v>
      </c>
      <c r="M183" s="188" t="str">
        <f>VLOOKUP(A183,'BRES data'!$A$11:$AB$643,28,FALSE)</f>
        <v>Very high</v>
      </c>
      <c r="N183" s="188" t="str">
        <f>IF(ISNUMBER(MATCH(A183,'Red Wall MP List'!$A$3:$A$52,0)),"Yes","No")</f>
        <v>No</v>
      </c>
      <c r="O183" s="149">
        <f>VLOOKUP(B183,'Master sheet'!$B$3:$K$634,4,FALSE)</f>
        <v>53600</v>
      </c>
      <c r="P183" s="121">
        <f t="shared" si="22"/>
        <v>0.23793025687944222</v>
      </c>
      <c r="Q183" s="121">
        <f t="shared" si="26"/>
        <v>1.5053647788328228</v>
      </c>
      <c r="R183" s="186">
        <f t="shared" si="27"/>
        <v>119.03465932227147</v>
      </c>
      <c r="S183" s="149">
        <f>R183*VLOOKUP(B183,'Master sheet'!$B$3:$K$634,4,FALSE)</f>
        <v>6380257.7396737505</v>
      </c>
      <c r="T183" s="121"/>
      <c r="U183" s="121"/>
      <c r="V183" s="121"/>
      <c r="W183" s="121"/>
      <c r="X183" s="121"/>
      <c r="Y183" s="121"/>
      <c r="Z183" s="121"/>
      <c r="AA183" s="121"/>
      <c r="AB183" s="121"/>
      <c r="AC183" s="121"/>
      <c r="AD183" s="121"/>
      <c r="AE183" s="145">
        <f t="shared" si="23"/>
        <v>-4.5362518079177377E-2</v>
      </c>
      <c r="AF183" s="121">
        <f t="shared" si="24"/>
        <v>1.1638905696813664</v>
      </c>
      <c r="AG183" s="186">
        <f t="shared" si="25"/>
        <v>96.248715960429152</v>
      </c>
    </row>
    <row r="184" spans="1:33" ht="29">
      <c r="A184" s="119" t="str">
        <f>'Master sheet'!A33</f>
        <v>Ashton-under-Lyne</v>
      </c>
      <c r="B184" s="142" t="str">
        <f>VLOOKUP('Master sheet'!A33,Westminster_Parliamentary_Const!$A$2:$C$651,2,FALSE)</f>
        <v>E14000537</v>
      </c>
      <c r="C184" s="120">
        <f>VLOOKUP(B184,'Master sheet'!$B$3:$Z$634,9,FALSE)</f>
        <v>0.11359365326722545</v>
      </c>
      <c r="D184" s="121">
        <f>VLOOKUP(B184,'Master sheet'!$B$3:$Z$634,10,FALSE)</f>
        <v>0.64400515040467587</v>
      </c>
      <c r="E184" s="120">
        <f>VLOOKUP(B184,'Master sheet'!$B$3:$Z$634,16,FALSE)</f>
        <v>0.41929429801905571</v>
      </c>
      <c r="F184" s="121">
        <f>VLOOKUP(B184,'Master sheet'!$B$3:$Z$634,17,FALSE)</f>
        <v>-6.0747192047718855E-2</v>
      </c>
      <c r="G184" s="120">
        <f>VLOOKUP(B184,'Master sheet'!$B$3:$Z$634,21,FALSE)</f>
        <v>0.18007662835249041</v>
      </c>
      <c r="H184" s="121">
        <f>VLOOKUP(B184,'Master sheet'!$B$3:$Z$634,22,FALSE)</f>
        <v>0.45934851183225478</v>
      </c>
      <c r="I184" s="120">
        <f>VLOOKUP(B184,'Master sheet'!$B$3:$Z$634,24,FALSE)</f>
        <v>2.5599464166108588E-2</v>
      </c>
      <c r="J184" s="121">
        <f>-VLOOKUP(B184,'Master sheet'!$B$3:$Z$634,25,FALSE)</f>
        <v>-0.13599561443000918</v>
      </c>
      <c r="K184" s="185" t="str">
        <f>VLOOKUP(B184,RUC_PCON_2011_EN_LU!$A$2:$N$534,14)</f>
        <v>Predominantly Urban</v>
      </c>
      <c r="L184" s="185" t="str">
        <f>VLOOKUP(B184,'City and Town classifications'!$A$3:$G$634,4,FALSE)</f>
        <v>Medium Town in Conurbation</v>
      </c>
      <c r="M184" s="188" t="str">
        <f>VLOOKUP(A184,'BRES data'!$A$11:$AB$643,28,FALSE)</f>
        <v>Mid</v>
      </c>
      <c r="N184" s="188" t="str">
        <f>IF(ISNUMBER(MATCH(A184,'Red Wall MP List'!$A$3:$A$52,0)),"Yes","No")</f>
        <v>No</v>
      </c>
      <c r="O184" s="149">
        <f>VLOOKUP(B184,'Master sheet'!$B$3:$K$634,4,FALSE)</f>
        <v>56300</v>
      </c>
      <c r="P184" s="121">
        <f t="shared" si="22"/>
        <v>0.23577006528897823</v>
      </c>
      <c r="Q184" s="121">
        <f t="shared" si="26"/>
        <v>1.5032045872423589</v>
      </c>
      <c r="R184" s="186">
        <f t="shared" si="27"/>
        <v>118.86384512915538</v>
      </c>
      <c r="S184" s="149">
        <f>R184*VLOOKUP(B184,'Master sheet'!$B$3:$K$634,4,FALSE)</f>
        <v>6692034.4807714475</v>
      </c>
      <c r="T184" s="121"/>
      <c r="U184" s="121"/>
      <c r="V184" s="121"/>
      <c r="W184" s="121"/>
      <c r="X184" s="121"/>
      <c r="Y184" s="121"/>
      <c r="Z184" s="121"/>
      <c r="AA184" s="121"/>
      <c r="AB184" s="121"/>
      <c r="AC184" s="121"/>
      <c r="AD184" s="121"/>
      <c r="AE184" s="145">
        <f t="shared" si="23"/>
        <v>0.22665271393980063</v>
      </c>
      <c r="AF184" s="121">
        <f t="shared" si="24"/>
        <v>1.4359058017003445</v>
      </c>
      <c r="AG184" s="186">
        <f t="shared" si="25"/>
        <v>118.7431991064455</v>
      </c>
    </row>
    <row r="185" spans="1:33">
      <c r="A185" s="119" t="str">
        <f>'Master sheet'!A237</f>
        <v>Redditch</v>
      </c>
      <c r="B185" s="142" t="str">
        <f>VLOOKUP('Master sheet'!A237,Westminster_Parliamentary_Const!$A$2:$C$651,2,FALSE)</f>
        <v>E14000892</v>
      </c>
      <c r="C185" s="120">
        <f>VLOOKUP(B185,'Master sheet'!$B$3:$Z$634,9,FALSE)</f>
        <v>7.2661353547696414E-2</v>
      </c>
      <c r="D185" s="121">
        <f>VLOOKUP(B185,'Master sheet'!$B$3:$Z$634,10,FALSE)</f>
        <v>-0.90313904349878982</v>
      </c>
      <c r="E185" s="120">
        <f>VLOOKUP(B185,'Master sheet'!$B$3:$Z$634,16,FALSE)</f>
        <v>0.53858565409683368</v>
      </c>
      <c r="F185" s="121">
        <f>VLOOKUP(B185,'Master sheet'!$B$3:$Z$634,17,FALSE)</f>
        <v>0.33575555315590944</v>
      </c>
      <c r="G185" s="120">
        <f>VLOOKUP(B185,'Master sheet'!$B$3:$Z$634,21,FALSE)</f>
        <v>0.15656565656565657</v>
      </c>
      <c r="H185" s="121">
        <f>VLOOKUP(B185,'Master sheet'!$B$3:$Z$634,22,FALSE)</f>
        <v>-0.21346873665958352</v>
      </c>
      <c r="I185" s="120">
        <f>VLOOKUP(B185,'Master sheet'!$B$3:$Z$634,24,FALSE)</f>
        <v>9.5999072248638129E-3</v>
      </c>
      <c r="J185" s="121">
        <f>-VLOOKUP(B185,'Master sheet'!$B$3:$Z$634,25,FALSE)</f>
        <v>1.5488110123937529</v>
      </c>
      <c r="K185" s="185" t="str">
        <f>VLOOKUP(B185,RUC_PCON_2011_EN_LU!$A$2:$N$534,14)</f>
        <v>Predominantly Urban</v>
      </c>
      <c r="L185" s="185" t="str">
        <f>VLOOKUP(B185,'City and Town classifications'!$A$3:$G$634,4,FALSE)</f>
        <v>Large Town</v>
      </c>
      <c r="M185" s="188" t="str">
        <f>VLOOKUP(A185,'BRES data'!$A$11:$AB$643,28,FALSE)</f>
        <v>Mid</v>
      </c>
      <c r="N185" s="188" t="str">
        <f>IF(ISNUMBER(MATCH(A185,'Red Wall MP List'!$A$3:$A$52,0)),"Yes","No")</f>
        <v>No</v>
      </c>
      <c r="O185" s="149">
        <f>VLOOKUP(B185,'Master sheet'!$B$3:$K$634,4,FALSE)</f>
        <v>53300</v>
      </c>
      <c r="P185" s="121">
        <f t="shared" si="22"/>
        <v>0.23560512571437534</v>
      </c>
      <c r="Q185" s="121">
        <f t="shared" si="26"/>
        <v>1.5030396476677561</v>
      </c>
      <c r="R185" s="186">
        <f t="shared" si="27"/>
        <v>118.85080275806521</v>
      </c>
      <c r="S185" s="149">
        <f>R185*VLOOKUP(B185,'Master sheet'!$B$3:$K$634,4,FALSE)</f>
        <v>6334747.787004876</v>
      </c>
      <c r="T185" s="121"/>
      <c r="U185" s="121"/>
      <c r="V185" s="121"/>
      <c r="W185" s="121"/>
      <c r="X185" s="121"/>
      <c r="Y185" s="121"/>
      <c r="Z185" s="121"/>
      <c r="AA185" s="121"/>
      <c r="AB185" s="121"/>
      <c r="AC185" s="121"/>
      <c r="AD185" s="121"/>
      <c r="AE185" s="145">
        <f t="shared" si="23"/>
        <v>0.19198969634782223</v>
      </c>
      <c r="AF185" s="121">
        <f t="shared" si="24"/>
        <v>1.4012427841083661</v>
      </c>
      <c r="AG185" s="186">
        <f t="shared" si="25"/>
        <v>115.87671747883419</v>
      </c>
    </row>
    <row r="186" spans="1:33">
      <c r="A186" s="119" t="str">
        <f>'Master sheet'!A235</f>
        <v>North Warwickshire</v>
      </c>
      <c r="B186" s="142" t="str">
        <f>VLOOKUP('Master sheet'!A235,Westminster_Parliamentary_Const!$A$2:$C$651,2,FALSE)</f>
        <v>E14000854</v>
      </c>
      <c r="C186" s="120">
        <f>VLOOKUP(B186,'Master sheet'!$B$3:$Z$634,9,FALSE)</f>
        <v>9.1910884504544446E-2</v>
      </c>
      <c r="D186" s="121">
        <f>VLOOKUP(B186,'Master sheet'!$B$3:$Z$634,10,FALSE)</f>
        <v>-0.1755522658361757</v>
      </c>
      <c r="E186" s="120">
        <f>VLOOKUP(B186,'Master sheet'!$B$3:$Z$634,16,FALSE)</f>
        <v>0.16859183026038763</v>
      </c>
      <c r="F186" s="121">
        <f>VLOOKUP(B186,'Master sheet'!$B$3:$Z$634,17,FALSE)</f>
        <v>-0.89403654312881875</v>
      </c>
      <c r="G186" s="120">
        <f>VLOOKUP(B186,'Master sheet'!$B$3:$Z$634,21,FALSE)</f>
        <v>0.16077738515901061</v>
      </c>
      <c r="H186" s="121">
        <f>VLOOKUP(B186,'Master sheet'!$B$3:$Z$634,22,FALSE)</f>
        <v>-9.2941024352866095E-2</v>
      </c>
      <c r="I186" s="120">
        <f>VLOOKUP(B186,'Master sheet'!$B$3:$Z$634,24,FALSE)</f>
        <v>1.1249494541043292E-2</v>
      </c>
      <c r="J186" s="121">
        <f>-VLOOKUP(B186,'Master sheet'!$B$3:$Z$634,25,FALSE)</f>
        <v>1.3751039746282818</v>
      </c>
      <c r="K186" s="185" t="str">
        <f>VLOOKUP(B186,RUC_PCON_2011_EN_LU!$A$2:$N$534,14)</f>
        <v>Predominantly Rural</v>
      </c>
      <c r="L186" s="185" t="str">
        <f>VLOOKUP(B186,'City and Town classifications'!$A$3:$G$634,4,FALSE)</f>
        <v>Village or smaller</v>
      </c>
      <c r="M186" s="188" t="str">
        <f>VLOOKUP(A186,'BRES data'!$A$11:$AB$643,28,FALSE)</f>
        <v>High</v>
      </c>
      <c r="N186" s="188" t="str">
        <f>IF(ISNUMBER(MATCH(A186,'Red Wall MP List'!$A$3:$A$52,0)),"Yes","No")</f>
        <v>No</v>
      </c>
      <c r="O186" s="149">
        <f>VLOOKUP(B186,'Master sheet'!$B$3:$K$634,4,FALSE)</f>
        <v>62500</v>
      </c>
      <c r="P186" s="121">
        <f t="shared" si="22"/>
        <v>0.23535430835042123</v>
      </c>
      <c r="Q186" s="121">
        <f t="shared" si="26"/>
        <v>1.5027888303038019</v>
      </c>
      <c r="R186" s="186">
        <f t="shared" si="27"/>
        <v>118.83096971833278</v>
      </c>
      <c r="S186" s="149">
        <f>R186*VLOOKUP(B186,'Master sheet'!$B$3:$K$634,4,FALSE)</f>
        <v>7426935.6073957989</v>
      </c>
      <c r="T186" s="121"/>
      <c r="U186" s="121"/>
      <c r="V186" s="121"/>
      <c r="W186" s="121"/>
      <c r="X186" s="121"/>
      <c r="Y186" s="121"/>
      <c r="Z186" s="121"/>
      <c r="AA186" s="121"/>
      <c r="AB186" s="121"/>
      <c r="AC186" s="121"/>
      <c r="AD186" s="121"/>
      <c r="AE186" s="145">
        <f t="shared" si="23"/>
        <v>5.3143535327605296E-2</v>
      </c>
      <c r="AF186" s="121">
        <f t="shared" si="24"/>
        <v>1.2623966230881492</v>
      </c>
      <c r="AG186" s="186">
        <f t="shared" si="25"/>
        <v>104.39474051093984</v>
      </c>
    </row>
    <row r="187" spans="1:33">
      <c r="A187" s="119" t="str">
        <f>'Master sheet'!A260</f>
        <v>West Worcestershire</v>
      </c>
      <c r="B187" s="142" t="str">
        <f>VLOOKUP('Master sheet'!A260,Westminster_Parliamentary_Const!$A$2:$C$651,2,FALSE)</f>
        <v>E14001035</v>
      </c>
      <c r="C187" s="120">
        <f>VLOOKUP(B187,'Master sheet'!$B$3:$Z$634,9,FALSE)</f>
        <v>0.11347834482200478</v>
      </c>
      <c r="D187" s="121">
        <f>VLOOKUP(B187,'Master sheet'!$B$3:$Z$634,10,FALSE)</f>
        <v>0.6396467636843205</v>
      </c>
      <c r="E187" s="120">
        <f>VLOOKUP(B187,'Master sheet'!$B$3:$Z$634,16,FALSE)</f>
        <v>-8.7970274575593796E-2</v>
      </c>
      <c r="F187" s="121">
        <f>VLOOKUP(B187,'Master sheet'!$B$3:$Z$634,17,FALSE)</f>
        <v>-1.7468022608423581</v>
      </c>
      <c r="G187" s="120">
        <f>VLOOKUP(B187,'Master sheet'!$B$3:$Z$634,21,FALSE)</f>
        <v>0.19427402862985685</v>
      </c>
      <c r="H187" s="121">
        <f>VLOOKUP(B187,'Master sheet'!$B$3:$Z$634,22,FALSE)</f>
        <v>0.86563779144868547</v>
      </c>
      <c r="I187" s="120">
        <f>VLOOKUP(B187,'Master sheet'!$B$3:$Z$634,24,FALSE)</f>
        <v>1.958389082151446E-2</v>
      </c>
      <c r="J187" s="121">
        <f>-VLOOKUP(B187,'Master sheet'!$B$3:$Z$634,25,FALSE)</f>
        <v>0.49746429151211458</v>
      </c>
      <c r="K187" s="185" t="str">
        <f>VLOOKUP(B187,RUC_PCON_2011_EN_LU!$A$2:$N$534,14)</f>
        <v>Predominantly Rural</v>
      </c>
      <c r="L187" s="185" t="str">
        <f>VLOOKUP(B187,'City and Town classifications'!$A$3:$G$634,4,FALSE)</f>
        <v>Village or smaller</v>
      </c>
      <c r="M187" s="188" t="str">
        <f>VLOOKUP(A187,'BRES data'!$A$11:$AB$643,28,FALSE)</f>
        <v>Very high</v>
      </c>
      <c r="N187" s="188" t="str">
        <f>IF(ISNUMBER(MATCH(A187,'Red Wall MP List'!$A$3:$A$52,0)),"Yes","No")</f>
        <v>No</v>
      </c>
      <c r="O187" s="149">
        <f>VLOOKUP(B187,'Master sheet'!$B$3:$K$634,4,FALSE)</f>
        <v>50400</v>
      </c>
      <c r="P187" s="121">
        <f t="shared" si="22"/>
        <v>0.23217627349986625</v>
      </c>
      <c r="Q187" s="121">
        <f t="shared" si="26"/>
        <v>1.4996107954532469</v>
      </c>
      <c r="R187" s="186">
        <f t="shared" si="27"/>
        <v>118.57967096266277</v>
      </c>
      <c r="S187" s="149">
        <f>R187*VLOOKUP(B187,'Master sheet'!$B$3:$K$634,4,FALSE)</f>
        <v>5976415.4165182039</v>
      </c>
      <c r="T187" s="121"/>
      <c r="U187" s="121"/>
      <c r="V187" s="121"/>
      <c r="W187" s="121"/>
      <c r="X187" s="121"/>
      <c r="Y187" s="121"/>
      <c r="Z187" s="121"/>
      <c r="AA187" s="121"/>
      <c r="AB187" s="121"/>
      <c r="AC187" s="121"/>
      <c r="AD187" s="121"/>
      <c r="AE187" s="145">
        <f t="shared" si="23"/>
        <v>6.3986646450690632E-2</v>
      </c>
      <c r="AF187" s="121">
        <f t="shared" si="24"/>
        <v>1.2732397342112345</v>
      </c>
      <c r="AG187" s="186">
        <f t="shared" si="25"/>
        <v>105.29141890133091</v>
      </c>
    </row>
    <row r="188" spans="1:33">
      <c r="A188" s="119" t="str">
        <f>'Master sheet'!A156</f>
        <v>Thirsk and Malton</v>
      </c>
      <c r="B188" s="142" t="str">
        <f>VLOOKUP('Master sheet'!A156,Westminster_Parliamentary_Const!$A$2:$C$651,2,FALSE)</f>
        <v>E14000993</v>
      </c>
      <c r="C188" s="120">
        <f>VLOOKUP(B188,'Master sheet'!$B$3:$Z$634,9,FALSE)</f>
        <v>7.4212259244195042E-2</v>
      </c>
      <c r="D188" s="121">
        <f>VLOOKUP(B188,'Master sheet'!$B$3:$Z$634,10,FALSE)</f>
        <v>-0.84451847343380382</v>
      </c>
      <c r="E188" s="120">
        <f>VLOOKUP(B188,'Master sheet'!$B$3:$Z$634,16,FALSE)</f>
        <v>0.42618680991486346</v>
      </c>
      <c r="F188" s="121">
        <f>VLOOKUP(B188,'Master sheet'!$B$3:$Z$634,17,FALSE)</f>
        <v>-3.7837737600285234E-2</v>
      </c>
      <c r="G188" s="120">
        <f>VLOOKUP(B188,'Master sheet'!$B$3:$Z$634,21,FALSE)</f>
        <v>0.18627450980392157</v>
      </c>
      <c r="H188" s="121">
        <f>VLOOKUP(B188,'Master sheet'!$B$3:$Z$634,22,FALSE)</f>
        <v>0.63671427886387277</v>
      </c>
      <c r="I188" s="120">
        <f>VLOOKUP(B188,'Master sheet'!$B$3:$Z$634,24,FALSE)</f>
        <v>1.2534793520419862E-2</v>
      </c>
      <c r="J188" s="121">
        <f>-VLOOKUP(B188,'Master sheet'!$B$3:$Z$634,25,FALSE)</f>
        <v>1.2397577118626462</v>
      </c>
      <c r="K188" s="185" t="str">
        <f>VLOOKUP(B188,RUC_PCON_2011_EN_LU!$A$2:$N$534,14)</f>
        <v>Predominantly Rural</v>
      </c>
      <c r="L188" s="185" t="str">
        <f>VLOOKUP(B188,'City and Town classifications'!$A$3:$G$634,4,FALSE)</f>
        <v>Village or smaller</v>
      </c>
      <c r="M188" s="188" t="str">
        <f>VLOOKUP(A188,'BRES data'!$A$11:$AB$643,28,FALSE)</f>
        <v>Very high</v>
      </c>
      <c r="N188" s="188" t="str">
        <f>IF(ISNUMBER(MATCH(A188,'Red Wall MP List'!$A$3:$A$52,0)),"Yes","No")</f>
        <v>No</v>
      </c>
      <c r="O188" s="149">
        <f>VLOOKUP(B188,'Master sheet'!$B$3:$K$634,4,FALSE)</f>
        <v>55900</v>
      </c>
      <c r="P188" s="121">
        <f t="shared" si="22"/>
        <v>0.2315591696868787</v>
      </c>
      <c r="Q188" s="121">
        <f t="shared" si="26"/>
        <v>1.4989936916402593</v>
      </c>
      <c r="R188" s="186">
        <f t="shared" si="27"/>
        <v>118.53087432335094</v>
      </c>
      <c r="S188" s="149">
        <f>R188*VLOOKUP(B188,'Master sheet'!$B$3:$K$634,4,FALSE)</f>
        <v>6625875.8746753177</v>
      </c>
      <c r="T188" s="121"/>
      <c r="U188" s="121"/>
      <c r="V188" s="121"/>
      <c r="W188" s="121"/>
      <c r="X188" s="121"/>
      <c r="Y188" s="121"/>
      <c r="Z188" s="121"/>
      <c r="AA188" s="121"/>
      <c r="AB188" s="121"/>
      <c r="AC188" s="121"/>
      <c r="AD188" s="121"/>
      <c r="AE188" s="145">
        <f t="shared" si="23"/>
        <v>0.24852894492310748</v>
      </c>
      <c r="AF188" s="121">
        <f t="shared" si="24"/>
        <v>1.4577820326836513</v>
      </c>
      <c r="AG188" s="186">
        <f t="shared" si="25"/>
        <v>120.55226878794782</v>
      </c>
    </row>
    <row r="189" spans="1:33">
      <c r="A189" s="119" t="str">
        <f>'Master sheet'!A313</f>
        <v>South West Norfolk</v>
      </c>
      <c r="B189" s="142" t="str">
        <f>VLOOKUP('Master sheet'!A313,Westminster_Parliamentary_Const!$A$2:$C$651,2,FALSE)</f>
        <v>E14000952</v>
      </c>
      <c r="C189" s="120">
        <f>VLOOKUP(B189,'Master sheet'!$B$3:$Z$634,9,FALSE)</f>
        <v>6.5720034365866598E-2</v>
      </c>
      <c r="D189" s="121">
        <f>VLOOKUP(B189,'Master sheet'!$B$3:$Z$634,10,FALSE)</f>
        <v>-1.1655045041199776</v>
      </c>
      <c r="E189" s="120">
        <f>VLOOKUP(B189,'Master sheet'!$B$3:$Z$634,16,FALSE)</f>
        <v>0.52348514336299634</v>
      </c>
      <c r="F189" s="121">
        <f>VLOOKUP(B189,'Master sheet'!$B$3:$Z$634,17,FALSE)</f>
        <v>0.28556420520912629</v>
      </c>
      <c r="G189" s="120">
        <f>VLOOKUP(B189,'Master sheet'!$B$3:$Z$634,21,FALSE)</f>
        <v>0.18681318681318682</v>
      </c>
      <c r="H189" s="121">
        <f>VLOOKUP(B189,'Master sheet'!$B$3:$Z$634,22,FALSE)</f>
        <v>0.65212968518929793</v>
      </c>
      <c r="I189" s="120">
        <f>VLOOKUP(B189,'Master sheet'!$B$3:$Z$634,24,FALSE)</f>
        <v>1.1097560975609655E-2</v>
      </c>
      <c r="J189" s="121">
        <f>-VLOOKUP(B189,'Master sheet'!$B$3:$Z$634,25,FALSE)</f>
        <v>1.3911030850298751</v>
      </c>
      <c r="K189" s="185" t="str">
        <f>VLOOKUP(B189,RUC_PCON_2011_EN_LU!$A$2:$N$534,14)</f>
        <v>Predominantly Rural</v>
      </c>
      <c r="L189" s="185" t="str">
        <f>VLOOKUP(B189,'City and Town classifications'!$A$3:$G$634,4,FALSE)</f>
        <v>Village or smaller</v>
      </c>
      <c r="M189" s="188" t="str">
        <f>VLOOKUP(A189,'BRES data'!$A$11:$AB$643,28,FALSE)</f>
        <v>Very high</v>
      </c>
      <c r="N189" s="188" t="str">
        <f>IF(ISNUMBER(MATCH(A189,'Red Wall MP List'!$A$3:$A$52,0)),"Yes","No")</f>
        <v>No</v>
      </c>
      <c r="O189" s="149">
        <f>VLOOKUP(B189,'Master sheet'!$B$3:$K$634,4,FALSE)</f>
        <v>58100</v>
      </c>
      <c r="P189" s="121">
        <f t="shared" si="22"/>
        <v>0.23148184203636987</v>
      </c>
      <c r="Q189" s="121">
        <f t="shared" si="26"/>
        <v>1.4989163639897505</v>
      </c>
      <c r="R189" s="186">
        <f t="shared" si="27"/>
        <v>118.52475974523411</v>
      </c>
      <c r="S189" s="149">
        <f>R189*VLOOKUP(B189,'Master sheet'!$B$3:$K$634,4,FALSE)</f>
        <v>6886288.5411981018</v>
      </c>
      <c r="T189" s="121"/>
      <c r="U189" s="121"/>
      <c r="V189" s="121"/>
      <c r="W189" s="121"/>
      <c r="X189" s="121"/>
      <c r="Y189" s="121"/>
      <c r="Z189" s="121"/>
      <c r="AA189" s="121"/>
      <c r="AB189" s="121"/>
      <c r="AC189" s="121"/>
      <c r="AD189" s="121"/>
      <c r="AE189" s="145">
        <f t="shared" si="23"/>
        <v>0.29082311782708042</v>
      </c>
      <c r="AF189" s="121">
        <f t="shared" si="24"/>
        <v>1.5000762055876242</v>
      </c>
      <c r="AG189" s="186">
        <f t="shared" si="25"/>
        <v>124.04981395298013</v>
      </c>
    </row>
    <row r="190" spans="1:33" ht="29">
      <c r="A190" s="119" t="str">
        <f>'Master sheet'!A226</f>
        <v>Hereford and South Herefordshire</v>
      </c>
      <c r="B190" s="142" t="str">
        <f>VLOOKUP('Master sheet'!A226,Westminster_Parliamentary_Const!$A$2:$C$651,2,FALSE)</f>
        <v>E14000743</v>
      </c>
      <c r="C190" s="120">
        <f>VLOOKUP(B190,'Master sheet'!$B$3:$Z$634,9,FALSE)</f>
        <v>8.4101697225392513E-2</v>
      </c>
      <c r="D190" s="121">
        <f>VLOOKUP(B190,'Master sheet'!$B$3:$Z$634,10,FALSE)</f>
        <v>-0.47072108949941965</v>
      </c>
      <c r="E190" s="120">
        <f>VLOOKUP(B190,'Master sheet'!$B$3:$Z$634,16,FALSE)</f>
        <v>0.47416386723980158</v>
      </c>
      <c r="F190" s="121">
        <f>VLOOKUP(B190,'Master sheet'!$B$3:$Z$634,17,FALSE)</f>
        <v>0.12162926454970113</v>
      </c>
      <c r="G190" s="120">
        <f>VLOOKUP(B190,'Master sheet'!$B$3:$Z$634,21,FALSE)</f>
        <v>0.18181818181818182</v>
      </c>
      <c r="H190" s="121">
        <f>VLOOKUP(B190,'Master sheet'!$B$3:$Z$634,22,FALSE)</f>
        <v>0.5091868265353543</v>
      </c>
      <c r="I190" s="120">
        <f>VLOOKUP(B190,'Master sheet'!$B$3:$Z$634,24,FALSE)</f>
        <v>1.6269249875807246E-2</v>
      </c>
      <c r="J190" s="121">
        <f>-VLOOKUP(B190,'Master sheet'!$B$3:$Z$634,25,FALSE)</f>
        <v>0.8465070213437581</v>
      </c>
      <c r="K190" s="185" t="str">
        <f>VLOOKUP(B190,RUC_PCON_2011_EN_LU!$A$2:$N$534,14)</f>
        <v>Urban with Significant Rural</v>
      </c>
      <c r="L190" s="185" t="str">
        <f>VLOOKUP(B190,'City and Town classifications'!$A$3:$G$634,4,FALSE)</f>
        <v>Large Town</v>
      </c>
      <c r="M190" s="188" t="str">
        <f>VLOOKUP(A190,'BRES data'!$A$11:$AB$643,28,FALSE)</f>
        <v>Very high</v>
      </c>
      <c r="N190" s="188" t="str">
        <f>IF(ISNUMBER(MATCH(A190,'Red Wall MP List'!$A$3:$A$52,0)),"Yes","No")</f>
        <v>No</v>
      </c>
      <c r="O190" s="149">
        <f>VLOOKUP(B190,'Master sheet'!$B$3:$K$634,4,FALSE)</f>
        <v>56600</v>
      </c>
      <c r="P190" s="121">
        <f t="shared" si="22"/>
        <v>0.23039799246228873</v>
      </c>
      <c r="Q190" s="121">
        <f t="shared" si="26"/>
        <v>1.4978325144156694</v>
      </c>
      <c r="R190" s="186">
        <f t="shared" si="27"/>
        <v>118.43905582375179</v>
      </c>
      <c r="S190" s="149">
        <f>R190*VLOOKUP(B190,'Master sheet'!$B$3:$K$634,4,FALSE)</f>
        <v>6703650.5596243516</v>
      </c>
      <c r="T190" s="121"/>
      <c r="U190" s="121"/>
      <c r="V190" s="121"/>
      <c r="W190" s="121"/>
      <c r="X190" s="121"/>
      <c r="Y190" s="121"/>
      <c r="Z190" s="121"/>
      <c r="AA190" s="121"/>
      <c r="AB190" s="121"/>
      <c r="AC190" s="121"/>
      <c r="AD190" s="121"/>
      <c r="AE190" s="145">
        <f t="shared" si="23"/>
        <v>0.25165050573234848</v>
      </c>
      <c r="AF190" s="121">
        <f t="shared" si="24"/>
        <v>1.4609035934928922</v>
      </c>
      <c r="AG190" s="186">
        <f t="shared" si="25"/>
        <v>120.81040836524855</v>
      </c>
    </row>
    <row r="191" spans="1:33">
      <c r="A191" s="119" t="str">
        <f>'Master sheet'!A528</f>
        <v>Torbay</v>
      </c>
      <c r="B191" s="142" t="str">
        <f>VLOOKUP('Master sheet'!A528,Westminster_Parliamentary_Const!$A$2:$C$651,2,FALSE)</f>
        <v>E14000999</v>
      </c>
      <c r="C191" s="120">
        <f>VLOOKUP(B191,'Master sheet'!$B$3:$Z$634,9,FALSE)</f>
        <v>0.12375062826675456</v>
      </c>
      <c r="D191" s="121">
        <f>VLOOKUP(B191,'Master sheet'!$B$3:$Z$634,10,FALSE)</f>
        <v>1.0279148013605135</v>
      </c>
      <c r="E191" s="120">
        <f>VLOOKUP(B191,'Master sheet'!$B$3:$Z$634,16,FALSE)</f>
        <v>0.43616040759315416</v>
      </c>
      <c r="F191" s="121">
        <f>VLOOKUP(B191,'Master sheet'!$B$3:$Z$634,17,FALSE)</f>
        <v>-4.6873150632120181E-3</v>
      </c>
      <c r="G191" s="120">
        <f>VLOOKUP(B191,'Master sheet'!$B$3:$Z$634,21,FALSE)</f>
        <v>0.21929824561403508</v>
      </c>
      <c r="H191" s="121">
        <f>VLOOKUP(B191,'Master sheet'!$B$3:$Z$634,22,FALSE)</f>
        <v>1.5817598203299459</v>
      </c>
      <c r="I191" s="120">
        <f>VLOOKUP(B191,'Master sheet'!$B$3:$Z$634,24,FALSE)</f>
        <v>3.5008029978586652E-2</v>
      </c>
      <c r="J191" s="121">
        <f>-VLOOKUP(B191,'Master sheet'!$B$3:$Z$634,25,FALSE)</f>
        <v>-1.1267489264112391</v>
      </c>
      <c r="K191" s="185" t="str">
        <f>VLOOKUP(B191,RUC_PCON_2011_EN_LU!$A$2:$N$534,14)</f>
        <v>Predominantly Urban</v>
      </c>
      <c r="L191" s="185" t="str">
        <f>VLOOKUP(B191,'City and Town classifications'!$A$3:$G$634,4,FALSE)</f>
        <v>Medium Town</v>
      </c>
      <c r="M191" s="188" t="str">
        <f>VLOOKUP(A191,'BRES data'!$A$11:$AB$643,28,FALSE)</f>
        <v>High</v>
      </c>
      <c r="N191" s="188" t="str">
        <f>IF(ISNUMBER(MATCH(A191,'Red Wall MP List'!$A$3:$A$52,0)),"Yes","No")</f>
        <v>No</v>
      </c>
      <c r="O191" s="149">
        <f>VLOOKUP(B191,'Master sheet'!$B$3:$K$634,4,FALSE)</f>
        <v>56500</v>
      </c>
      <c r="P191" s="121">
        <f t="shared" si="22"/>
        <v>0.22990070919421371</v>
      </c>
      <c r="Q191" s="121">
        <f t="shared" si="26"/>
        <v>1.4973352311475945</v>
      </c>
      <c r="R191" s="186">
        <f t="shared" si="27"/>
        <v>118.39973383001691</v>
      </c>
      <c r="S191" s="149">
        <f>R191*VLOOKUP(B191,'Master sheet'!$B$3:$K$634,4,FALSE)</f>
        <v>6689584.9613959556</v>
      </c>
      <c r="T191" s="121"/>
      <c r="U191" s="121"/>
      <c r="V191" s="121"/>
      <c r="W191" s="121"/>
      <c r="X191" s="121"/>
      <c r="Y191" s="121"/>
      <c r="Z191" s="121"/>
      <c r="AA191" s="121"/>
      <c r="AB191" s="121"/>
      <c r="AC191" s="121"/>
      <c r="AD191" s="121"/>
      <c r="AE191" s="145">
        <f t="shared" si="23"/>
        <v>0.3695595950540021</v>
      </c>
      <c r="AF191" s="121">
        <f t="shared" si="24"/>
        <v>1.5788126828145459</v>
      </c>
      <c r="AG191" s="186">
        <f t="shared" si="25"/>
        <v>130.56098006236226</v>
      </c>
    </row>
    <row r="192" spans="1:33" ht="29">
      <c r="A192" s="119" t="str">
        <f>'Master sheet'!A248</f>
        <v>Stourbridge</v>
      </c>
      <c r="B192" s="142" t="str">
        <f>VLOOKUP('Master sheet'!A248,Westminster_Parliamentary_Const!$A$2:$C$651,2,FALSE)</f>
        <v>E14000976</v>
      </c>
      <c r="C192" s="120">
        <f>VLOOKUP(B192,'Master sheet'!$B$3:$Z$634,9,FALSE)</f>
        <v>8.8876952368815904E-2</v>
      </c>
      <c r="D192" s="121">
        <f>VLOOKUP(B192,'Master sheet'!$B$3:$Z$634,10,FALSE)</f>
        <v>-0.29022773046075567</v>
      </c>
      <c r="E192" s="120">
        <f>VLOOKUP(B192,'Master sheet'!$B$3:$Z$634,16,FALSE)</f>
        <v>0.50323581905344517</v>
      </c>
      <c r="F192" s="121">
        <f>VLOOKUP(B192,'Master sheet'!$B$3:$Z$634,17,FALSE)</f>
        <v>0.21825913851157985</v>
      </c>
      <c r="G192" s="120">
        <f>VLOOKUP(B192,'Master sheet'!$B$3:$Z$634,21,FALSE)</f>
        <v>0.15345699831365936</v>
      </c>
      <c r="H192" s="121">
        <f>VLOOKUP(B192,'Master sheet'!$B$3:$Z$634,22,FALSE)</f>
        <v>-0.30242970818273801</v>
      </c>
      <c r="I192" s="120">
        <f>VLOOKUP(B192,'Master sheet'!$B$3:$Z$634,24,FALSE)</f>
        <v>1.4670981661272897E-2</v>
      </c>
      <c r="J192" s="121">
        <f>-VLOOKUP(B192,'Master sheet'!$B$3:$Z$634,25,FALSE)</f>
        <v>1.014809986805735</v>
      </c>
      <c r="K192" s="185" t="str">
        <f>VLOOKUP(B192,RUC_PCON_2011_EN_LU!$A$2:$N$534,14)</f>
        <v>Predominantly Urban</v>
      </c>
      <c r="L192" s="185" t="str">
        <f>VLOOKUP(B192,'City and Town classifications'!$A$3:$G$634,4,FALSE)</f>
        <v>Large Town in Conurbation</v>
      </c>
      <c r="M192" s="188" t="str">
        <f>VLOOKUP(A192,'BRES data'!$A$11:$AB$643,28,FALSE)</f>
        <v>Very low</v>
      </c>
      <c r="N192" s="188" t="str">
        <f>IF(ISNUMBER(MATCH(A192,'Red Wall MP List'!$A$3:$A$52,0)),"Yes","No")</f>
        <v>No</v>
      </c>
      <c r="O192" s="149">
        <f>VLOOKUP(B192,'Master sheet'!$B$3:$K$634,4,FALSE)</f>
        <v>50100</v>
      </c>
      <c r="P192" s="121">
        <f t="shared" si="22"/>
        <v>0.22749899050313341</v>
      </c>
      <c r="Q192" s="121">
        <f t="shared" si="26"/>
        <v>1.4949335124565142</v>
      </c>
      <c r="R192" s="186">
        <f t="shared" si="27"/>
        <v>118.20982121202519</v>
      </c>
      <c r="S192" s="149">
        <f>R192*VLOOKUP(B192,'Master sheet'!$B$3:$K$634,4,FALSE)</f>
        <v>5922312.0427224617</v>
      </c>
      <c r="T192" s="121"/>
      <c r="U192" s="121"/>
      <c r="V192" s="121"/>
      <c r="W192" s="121"/>
      <c r="X192" s="121"/>
      <c r="Y192" s="121"/>
      <c r="Z192" s="121"/>
      <c r="AA192" s="121"/>
      <c r="AB192" s="121"/>
      <c r="AC192" s="121"/>
      <c r="AD192" s="121"/>
      <c r="AE192" s="145">
        <f t="shared" si="23"/>
        <v>0.1601029216684553</v>
      </c>
      <c r="AF192" s="121">
        <f t="shared" si="24"/>
        <v>1.3693560094289992</v>
      </c>
      <c r="AG192" s="186">
        <f t="shared" si="25"/>
        <v>113.23981913206882</v>
      </c>
    </row>
    <row r="193" spans="1:33">
      <c r="A193" s="119" t="str">
        <f>'Master sheet'!A231</f>
        <v>Mid Worcestershire</v>
      </c>
      <c r="B193" s="142" t="str">
        <f>VLOOKUP('Master sheet'!A231,Westminster_Parliamentary_Const!$A$2:$C$651,2,FALSE)</f>
        <v>E14000818</v>
      </c>
      <c r="C193" s="120">
        <f>VLOOKUP(B193,'Master sheet'!$B$3:$Z$634,9,FALSE)</f>
        <v>6.4532548554779925E-2</v>
      </c>
      <c r="D193" s="121">
        <f>VLOOKUP(B193,'Master sheet'!$B$3:$Z$634,10,FALSE)</f>
        <v>-1.2103886613883013</v>
      </c>
      <c r="E193" s="120">
        <f>VLOOKUP(B193,'Master sheet'!$B$3:$Z$634,16,FALSE)</f>
        <v>0.53201698988501744</v>
      </c>
      <c r="F193" s="121">
        <f>VLOOKUP(B193,'Master sheet'!$B$3:$Z$634,17,FALSE)</f>
        <v>0.31392250943891259</v>
      </c>
      <c r="G193" s="120">
        <f>VLOOKUP(B193,'Master sheet'!$B$3:$Z$634,21,FALSE)</f>
        <v>0.18286655683690281</v>
      </c>
      <c r="H193" s="121">
        <f>VLOOKUP(B193,'Master sheet'!$B$3:$Z$634,22,FALSE)</f>
        <v>0.53918834250324965</v>
      </c>
      <c r="I193" s="120">
        <f>VLOOKUP(B193,'Master sheet'!$B$3:$Z$634,24,FALSE)</f>
        <v>1.0558586078987631E-2</v>
      </c>
      <c r="J193" s="121">
        <f>-VLOOKUP(B193,'Master sheet'!$B$3:$Z$634,25,FALSE)</f>
        <v>1.4478589365109593</v>
      </c>
      <c r="K193" s="185" t="str">
        <f>VLOOKUP(B193,RUC_PCON_2011_EN_LU!$A$2:$N$534,14)</f>
        <v>Predominantly Rural</v>
      </c>
      <c r="L193" s="185" t="str">
        <f>VLOOKUP(B193,'City and Town classifications'!$A$3:$G$634,4,FALSE)</f>
        <v>Village or smaller</v>
      </c>
      <c r="M193" s="188" t="str">
        <f>VLOOKUP(A193,'BRES data'!$A$11:$AB$643,28,FALSE)</f>
        <v>High</v>
      </c>
      <c r="N193" s="188" t="str">
        <f>IF(ISNUMBER(MATCH(A193,'Red Wall MP List'!$A$3:$A$52,0)),"Yes","No")</f>
        <v>No</v>
      </c>
      <c r="O193" s="149">
        <f>VLOOKUP(B193,'Master sheet'!$B$3:$K$634,4,FALSE)</f>
        <v>63700</v>
      </c>
      <c r="P193" s="121">
        <f t="shared" si="22"/>
        <v>0.22134190036457971</v>
      </c>
      <c r="Q193" s="121">
        <f t="shared" si="26"/>
        <v>1.4887764223179605</v>
      </c>
      <c r="R193" s="186">
        <f t="shared" si="27"/>
        <v>117.72295773722838</v>
      </c>
      <c r="S193" s="149">
        <f>R193*VLOOKUP(B193,'Master sheet'!$B$3:$K$634,4,FALSE)</f>
        <v>7498952.4078614479</v>
      </c>
      <c r="T193" s="121"/>
      <c r="U193" s="121"/>
      <c r="V193" s="121"/>
      <c r="W193" s="121"/>
      <c r="X193" s="121"/>
      <c r="Y193" s="121"/>
      <c r="Z193" s="121"/>
      <c r="AA193" s="121"/>
      <c r="AB193" s="121"/>
      <c r="AC193" s="121"/>
      <c r="AD193" s="121"/>
      <c r="AE193" s="145">
        <f t="shared" si="23"/>
        <v>0.27264528176620506</v>
      </c>
      <c r="AF193" s="121">
        <f t="shared" si="24"/>
        <v>1.4818983695267489</v>
      </c>
      <c r="AG193" s="186">
        <f t="shared" si="25"/>
        <v>122.54658553497053</v>
      </c>
    </row>
    <row r="194" spans="1:33">
      <c r="A194" s="119" t="str">
        <f>'Master sheet'!A125</f>
        <v>Halifax</v>
      </c>
      <c r="B194" s="142" t="str">
        <f>VLOOKUP('Master sheet'!A125,Westminster_Parliamentary_Const!$A$2:$C$651,2,FALSE)</f>
        <v>E14000723</v>
      </c>
      <c r="C194" s="120">
        <f>VLOOKUP(B194,'Master sheet'!$B$3:$Z$634,9,FALSE)</f>
        <v>0.10920854850465019</v>
      </c>
      <c r="D194" s="121">
        <f>VLOOKUP(B194,'Master sheet'!$B$3:$Z$634,10,FALSE)</f>
        <v>0.47825855371785719</v>
      </c>
      <c r="E194" s="120">
        <f>VLOOKUP(B194,'Master sheet'!$B$3:$Z$634,16,FALSE)</f>
        <v>0.28760498043226285</v>
      </c>
      <c r="F194" s="121">
        <f>VLOOKUP(B194,'Master sheet'!$B$3:$Z$634,17,FALSE)</f>
        <v>-0.4984585036964147</v>
      </c>
      <c r="G194" s="120">
        <f>VLOOKUP(B194,'Master sheet'!$B$3:$Z$634,21,FALSE)</f>
        <v>0.14796747967479676</v>
      </c>
      <c r="H194" s="121">
        <f>VLOOKUP(B194,'Master sheet'!$B$3:$Z$634,22,FALSE)</f>
        <v>-0.45952414305473793</v>
      </c>
      <c r="I194" s="120">
        <f>VLOOKUP(B194,'Master sheet'!$B$3:$Z$634,24,FALSE)</f>
        <v>1.8000427487442572E-2</v>
      </c>
      <c r="J194" s="121">
        <f>-VLOOKUP(B194,'Master sheet'!$B$3:$Z$634,25,FALSE)</f>
        <v>0.66420825375893455</v>
      </c>
      <c r="K194" s="185" t="str">
        <f>VLOOKUP(B194,RUC_PCON_2011_EN_LU!$A$2:$N$534,14)</f>
        <v>Predominantly Urban</v>
      </c>
      <c r="L194" s="185" t="str">
        <f>VLOOKUP(B194,'City and Town classifications'!$A$3:$G$634,4,FALSE)</f>
        <v>Large Town</v>
      </c>
      <c r="M194" s="188" t="str">
        <f>VLOOKUP(A194,'BRES data'!$A$11:$AB$643,28,FALSE)</f>
        <v>Very low</v>
      </c>
      <c r="N194" s="188" t="str">
        <f>IF(ISNUMBER(MATCH(A194,'Red Wall MP List'!$A$3:$A$52,0)),"Yes","No")</f>
        <v>No</v>
      </c>
      <c r="O194" s="149">
        <f>VLOOKUP(B194,'Master sheet'!$B$3:$K$634,4,FALSE)</f>
        <v>64600</v>
      </c>
      <c r="P194" s="121">
        <f t="shared" si="22"/>
        <v>0.22115849470040513</v>
      </c>
      <c r="Q194" s="121">
        <f t="shared" si="26"/>
        <v>1.4885930166537857</v>
      </c>
      <c r="R194" s="186">
        <f t="shared" si="27"/>
        <v>117.70845518538195</v>
      </c>
      <c r="S194" s="149">
        <f>R194*VLOOKUP(B194,'Master sheet'!$B$3:$K$634,4,FALSE)</f>
        <v>7603966.2049756739</v>
      </c>
      <c r="T194" s="121"/>
      <c r="U194" s="121"/>
      <c r="V194" s="121"/>
      <c r="W194" s="121"/>
      <c r="X194" s="121"/>
      <c r="Y194" s="121"/>
      <c r="Z194" s="121"/>
      <c r="AA194" s="121"/>
      <c r="AB194" s="121"/>
      <c r="AC194" s="121"/>
      <c r="AD194" s="121"/>
      <c r="AE194" s="145">
        <f t="shared" si="23"/>
        <v>4.6121040181409778E-2</v>
      </c>
      <c r="AF194" s="121">
        <f t="shared" si="24"/>
        <v>1.2553741279419537</v>
      </c>
      <c r="AG194" s="186">
        <f t="shared" si="25"/>
        <v>103.81401053660497</v>
      </c>
    </row>
    <row r="195" spans="1:33">
      <c r="A195" s="119" t="str">
        <f>'Master sheet'!A188</f>
        <v>Mansfield</v>
      </c>
      <c r="B195" s="142" t="str">
        <f>VLOOKUP('Master sheet'!A188,Westminster_Parliamentary_Const!$A$2:$C$651,2,FALSE)</f>
        <v>E14000810</v>
      </c>
      <c r="C195" s="120">
        <f>VLOOKUP(B195,'Master sheet'!$B$3:$Z$634,9,FALSE)</f>
        <v>0.12541999272012586</v>
      </c>
      <c r="D195" s="121">
        <f>VLOOKUP(B195,'Master sheet'!$B$3:$Z$634,10,FALSE)</f>
        <v>1.0910128324811539</v>
      </c>
      <c r="E195" s="120">
        <f>VLOOKUP(B195,'Master sheet'!$B$3:$Z$634,16,FALSE)</f>
        <v>0.14265351051140709</v>
      </c>
      <c r="F195" s="121">
        <f>VLOOKUP(B195,'Master sheet'!$B$3:$Z$634,17,FALSE)</f>
        <v>-0.98025079472752386</v>
      </c>
      <c r="G195" s="120">
        <f>VLOOKUP(B195,'Master sheet'!$B$3:$Z$634,21,FALSE)</f>
        <v>0.15476190476190477</v>
      </c>
      <c r="H195" s="121">
        <f>VLOOKUP(B195,'Master sheet'!$B$3:$Z$634,22,FALSE)</f>
        <v>-0.26508699117350776</v>
      </c>
      <c r="I195" s="120">
        <f>VLOOKUP(B195,'Master sheet'!$B$3:$Z$634,24,FALSE)</f>
        <v>2.2517941856221801E-2</v>
      </c>
      <c r="J195" s="121">
        <f>-VLOOKUP(B195,'Master sheet'!$B$3:$Z$634,25,FALSE)</f>
        <v>0.1884989467299201</v>
      </c>
      <c r="K195" s="185" t="str">
        <f>VLOOKUP(B195,RUC_PCON_2011_EN_LU!$A$2:$N$534,14)</f>
        <v>Predominantly Urban</v>
      </c>
      <c r="L195" s="185" t="str">
        <f>VLOOKUP(B195,'City and Town classifications'!$A$3:$G$634,4,FALSE)</f>
        <v>Large Town</v>
      </c>
      <c r="M195" s="188" t="str">
        <f>VLOOKUP(A195,'BRES data'!$A$11:$AB$643,28,FALSE)</f>
        <v>Mid</v>
      </c>
      <c r="N195" s="188" t="str">
        <f>IF(ISNUMBER(MATCH(A195,'Red Wall MP List'!$A$3:$A$52,0)),"Yes","No")</f>
        <v>No</v>
      </c>
      <c r="O195" s="149">
        <f>VLOOKUP(B195,'Master sheet'!$B$3:$K$634,4,FALSE)</f>
        <v>66700</v>
      </c>
      <c r="P195" s="121">
        <f t="shared" ref="P195:P258" si="28">AVERAGE(D195,AVERAGE(F195,H195),J195)</f>
        <v>0.21894762875351939</v>
      </c>
      <c r="Q195" s="121">
        <f t="shared" si="26"/>
        <v>1.4863821507069002</v>
      </c>
      <c r="R195" s="186">
        <f t="shared" si="27"/>
        <v>117.53363398689558</v>
      </c>
      <c r="S195" s="149">
        <f>R195*VLOOKUP(B195,'Master sheet'!$B$3:$K$634,4,FALSE)</f>
        <v>7839493.3869259348</v>
      </c>
      <c r="T195" s="121"/>
      <c r="U195" s="121"/>
      <c r="V195" s="121"/>
      <c r="W195" s="121"/>
      <c r="X195" s="121"/>
      <c r="Y195" s="121"/>
      <c r="Z195" s="121"/>
      <c r="AA195" s="121"/>
      <c r="AB195" s="121"/>
      <c r="AC195" s="121"/>
      <c r="AD195" s="121"/>
      <c r="AE195" s="145">
        <f t="shared" ref="AE195:AE258" si="29">AVERAGE(D195,F195,H195,J195)</f>
        <v>8.5434983275105916E-3</v>
      </c>
      <c r="AF195" s="121">
        <f t="shared" ref="AF195:AF258" si="30">AE195-MIN($AE$3:$AE$634)</f>
        <v>1.2177965860880544</v>
      </c>
      <c r="AG195" s="186">
        <f t="shared" ref="AG195:AG258" si="31">100*(AF195/AVERAGE($AF$3:$AF$634))</f>
        <v>100.70651035866535</v>
      </c>
    </row>
    <row r="196" spans="1:33" ht="29">
      <c r="A196" s="119" t="str">
        <f>'Master sheet'!A582</f>
        <v>Banff and Buchan</v>
      </c>
      <c r="B196" s="142" t="str">
        <f>VLOOKUP('Master sheet'!A582,Westminster_Parliamentary_Const!$A$2:$C$651,2,FALSE)</f>
        <v>S14000007</v>
      </c>
      <c r="C196" s="120">
        <f>VLOOKUP(B196,'Master sheet'!$B$3:$Z$634,9,FALSE)</f>
        <v>8.6394952693313265E-2</v>
      </c>
      <c r="D196" s="121">
        <f>VLOOKUP(B196,'Master sheet'!$B$3:$Z$634,10,FALSE)</f>
        <v>-0.38404145247335253</v>
      </c>
      <c r="E196" s="120">
        <f>VLOOKUP(B196,'Master sheet'!$B$3:$Z$634,16,FALSE)</f>
        <v>0.31874473049670438</v>
      </c>
      <c r="F196" s="121">
        <f>VLOOKUP(B196,'Master sheet'!$B$3:$Z$634,17,FALSE)</f>
        <v>-0.39495564488528939</v>
      </c>
      <c r="G196" s="120">
        <f>VLOOKUP(B196,'Master sheet'!$B$3:$Z$634,21,FALSE)</f>
        <v>0.13837638376383765</v>
      </c>
      <c r="H196" s="121">
        <f>VLOOKUP(B196,'Master sheet'!$B$3:$Z$634,22,FALSE)</f>
        <v>-0.7339940722154944</v>
      </c>
      <c r="I196" s="120">
        <f>VLOOKUP(B196,'Master sheet'!$B$3:$Z$634,24,FALSE)</f>
        <v>9.1497093023256149E-3</v>
      </c>
      <c r="J196" s="121">
        <f>-VLOOKUP(B196,'Master sheet'!$B$3:$Z$634,25,FALSE)</f>
        <v>1.5962183528632468</v>
      </c>
      <c r="K196" s="185" t="str">
        <f>VLOOKUP(B196,RUC_PCON_2011_EN_LU!$A$2:$N$534,14)</f>
        <v>Urban with Significant Rural</v>
      </c>
      <c r="L196" s="185" t="str">
        <f>VLOOKUP(B196,'City and Town classifications'!$A$3:$G$634,4,FALSE)</f>
        <v>Village or smaller</v>
      </c>
      <c r="M196" s="188" t="str">
        <f>VLOOKUP(A196,'BRES data'!$A$11:$AB$643,28,FALSE)</f>
        <v>Very high</v>
      </c>
      <c r="N196" s="188" t="str">
        <f>IF(ISNUMBER(MATCH(A196,'Red Wall MP List'!$A$3:$A$52,0)),"Yes","No")</f>
        <v>No</v>
      </c>
      <c r="O196" s="149">
        <f>VLOOKUP(B196,'Master sheet'!$B$3:$K$634,4,FALSE)</f>
        <v>54100</v>
      </c>
      <c r="P196" s="121">
        <f t="shared" si="28"/>
        <v>0.21590068061316744</v>
      </c>
      <c r="Q196" s="121">
        <f t="shared" si="26"/>
        <v>1.4833352025665481</v>
      </c>
      <c r="R196" s="186">
        <f t="shared" si="27"/>
        <v>117.29270073340162</v>
      </c>
      <c r="S196" s="149">
        <f>R196*VLOOKUP(B196,'Master sheet'!$B$3:$K$634,4,FALSE)</f>
        <v>6345535.1096770279</v>
      </c>
      <c r="T196" s="121"/>
      <c r="U196" s="121"/>
      <c r="V196" s="121"/>
      <c r="W196" s="121"/>
      <c r="X196" s="121"/>
      <c r="Y196" s="121"/>
      <c r="Z196" s="121"/>
      <c r="AA196" s="121"/>
      <c r="AB196" s="121"/>
      <c r="AC196" s="121"/>
      <c r="AD196" s="121"/>
      <c r="AE196" s="145">
        <f t="shared" si="29"/>
        <v>2.0806795822277568E-2</v>
      </c>
      <c r="AF196" s="121">
        <f t="shared" si="30"/>
        <v>1.2300598835828214</v>
      </c>
      <c r="AG196" s="186">
        <f t="shared" si="31"/>
        <v>101.72063201929124</v>
      </c>
    </row>
    <row r="197" spans="1:33" ht="29">
      <c r="A197" s="119" t="str">
        <f>'Master sheet'!A210</f>
        <v>Birmingham, Hall Green</v>
      </c>
      <c r="B197" s="142" t="str">
        <f>VLOOKUP('Master sheet'!A210,Westminster_Parliamentary_Const!$A$2:$C$651,2,FALSE)</f>
        <v>E14000562</v>
      </c>
      <c r="C197" s="120">
        <f>VLOOKUP(B197,'Master sheet'!$B$3:$Z$634,9,FALSE)</f>
        <v>0.10659556918922913</v>
      </c>
      <c r="D197" s="121">
        <f>VLOOKUP(B197,'Master sheet'!$B$3:$Z$634,10,FALSE)</f>
        <v>0.37949411086113793</v>
      </c>
      <c r="E197" s="120">
        <f>VLOOKUP(B197,'Master sheet'!$B$3:$Z$634,16,FALSE)</f>
        <v>0.5043871151136714</v>
      </c>
      <c r="F197" s="121">
        <f>VLOOKUP(B197,'Master sheet'!$B$3:$Z$634,17,FALSE)</f>
        <v>0.22208583697013534</v>
      </c>
      <c r="G197" s="120">
        <f>VLOOKUP(B197,'Master sheet'!$B$3:$Z$634,21,FALSE)</f>
        <v>0.18892508143322476</v>
      </c>
      <c r="H197" s="121">
        <f>VLOOKUP(B197,'Master sheet'!$B$3:$Z$634,22,FALSE)</f>
        <v>0.71256611207295228</v>
      </c>
      <c r="I197" s="120">
        <f>VLOOKUP(B197,'Master sheet'!$B$3:$Z$634,24,FALSE)</f>
        <v>2.6214326214326178E-2</v>
      </c>
      <c r="J197" s="121">
        <f>-VLOOKUP(B197,'Master sheet'!$B$3:$Z$634,25,FALSE)</f>
        <v>-0.20074263568963865</v>
      </c>
      <c r="K197" s="185" t="str">
        <f>VLOOKUP(B197,RUC_PCON_2011_EN_LU!$A$2:$N$534,14)</f>
        <v>Predominantly Urban</v>
      </c>
      <c r="L197" s="185" t="str">
        <f>VLOOKUP(B197,'City and Town classifications'!$A$3:$G$634,4,FALSE)</f>
        <v>Core City (outside London)</v>
      </c>
      <c r="M197" s="188" t="str">
        <f>VLOOKUP(A197,'BRES data'!$A$11:$AB$643,28,FALSE)</f>
        <v>Low</v>
      </c>
      <c r="N197" s="188" t="str">
        <f>IF(ISNUMBER(MATCH(A197,'Red Wall MP List'!$A$3:$A$52,0)),"Yes","No")</f>
        <v>No</v>
      </c>
      <c r="O197" s="149">
        <f>VLOOKUP(B197,'Master sheet'!$B$3:$K$634,4,FALSE)</f>
        <v>77700</v>
      </c>
      <c r="P197" s="121">
        <f t="shared" si="28"/>
        <v>0.21535914989768101</v>
      </c>
      <c r="Q197" s="121">
        <f t="shared" si="26"/>
        <v>1.4827936718510617</v>
      </c>
      <c r="R197" s="186">
        <f t="shared" si="27"/>
        <v>117.24987993332918</v>
      </c>
      <c r="S197" s="149">
        <f>R197*VLOOKUP(B197,'Master sheet'!$B$3:$K$634,4,FALSE)</f>
        <v>9110315.6708196774</v>
      </c>
      <c r="T197" s="121"/>
      <c r="U197" s="121"/>
      <c r="V197" s="121"/>
      <c r="W197" s="121"/>
      <c r="X197" s="121"/>
      <c r="Y197" s="121"/>
      <c r="Z197" s="121"/>
      <c r="AA197" s="121"/>
      <c r="AB197" s="121"/>
      <c r="AC197" s="121"/>
      <c r="AD197" s="121"/>
      <c r="AE197" s="145">
        <f t="shared" si="29"/>
        <v>0.27835085605364673</v>
      </c>
      <c r="AF197" s="121">
        <f t="shared" si="30"/>
        <v>1.4876039438141906</v>
      </c>
      <c r="AG197" s="186">
        <f t="shared" si="31"/>
        <v>123.01841185033746</v>
      </c>
    </row>
    <row r="198" spans="1:33" ht="29">
      <c r="A198" s="119" t="str">
        <f>'Master sheet'!A84</f>
        <v>Salford and Eccles</v>
      </c>
      <c r="B198" s="142" t="str">
        <f>VLOOKUP('Master sheet'!A84,Westminster_Parliamentary_Const!$A$2:$C$651,2,FALSE)</f>
        <v>E14000911</v>
      </c>
      <c r="C198" s="120">
        <f>VLOOKUP(B198,'Master sheet'!$B$3:$Z$634,9,FALSE)</f>
        <v>0.11466945035224366</v>
      </c>
      <c r="D198" s="121">
        <f>VLOOKUP(B198,'Master sheet'!$B$3:$Z$634,10,FALSE)</f>
        <v>0.68466773778209822</v>
      </c>
      <c r="E198" s="120">
        <f>VLOOKUP(B198,'Master sheet'!$B$3:$Z$634,16,FALSE)</f>
        <v>0.83076016747847881</v>
      </c>
      <c r="F198" s="121">
        <f>VLOOKUP(B198,'Master sheet'!$B$3:$Z$634,17,FALSE)</f>
        <v>1.3068904320219326</v>
      </c>
      <c r="G198" s="120">
        <f>VLOOKUP(B198,'Master sheet'!$B$3:$Z$634,21,FALSE)</f>
        <v>0.18019257221458046</v>
      </c>
      <c r="H198" s="121">
        <f>VLOOKUP(B198,'Master sheet'!$B$3:$Z$634,22,FALSE)</f>
        <v>0.46266649591977882</v>
      </c>
      <c r="I198" s="120">
        <f>VLOOKUP(B198,'Master sheet'!$B$3:$Z$634,24,FALSE)</f>
        <v>3.3089468779123887E-2</v>
      </c>
      <c r="J198" s="121">
        <f>-VLOOKUP(B198,'Master sheet'!$B$3:$Z$634,25,FALSE)</f>
        <v>-0.92471804301289362</v>
      </c>
      <c r="K198" s="185" t="str">
        <f>VLOOKUP(B198,RUC_PCON_2011_EN_LU!$A$2:$N$534,14)</f>
        <v>Predominantly Urban</v>
      </c>
      <c r="L198" s="185" t="str">
        <f>VLOOKUP(B198,'City and Town classifications'!$A$3:$G$634,4,FALSE)</f>
        <v>Large Town in Conurbation</v>
      </c>
      <c r="M198" s="188" t="str">
        <f>VLOOKUP(A198,'BRES data'!$A$11:$AB$643,28,FALSE)</f>
        <v>High</v>
      </c>
      <c r="N198" s="188" t="str">
        <f>IF(ISNUMBER(MATCH(A198,'Red Wall MP List'!$A$3:$A$52,0)),"Yes","No")</f>
        <v>No</v>
      </c>
      <c r="O198" s="149">
        <f>VLOOKUP(B198,'Master sheet'!$B$3:$K$634,4,FALSE)</f>
        <v>70500</v>
      </c>
      <c r="P198" s="121">
        <f t="shared" si="28"/>
        <v>0.21490938624668679</v>
      </c>
      <c r="Q198" s="121">
        <f t="shared" si="26"/>
        <v>1.4823439082000676</v>
      </c>
      <c r="R198" s="186">
        <f t="shared" si="27"/>
        <v>117.21431548826946</v>
      </c>
      <c r="S198" s="149">
        <f>R198*VLOOKUP(B198,'Master sheet'!$B$3:$K$634,4,FALSE)</f>
        <v>8263609.2419229969</v>
      </c>
      <c r="T198" s="121"/>
      <c r="U198" s="121"/>
      <c r="V198" s="121"/>
      <c r="W198" s="121"/>
      <c r="X198" s="121"/>
      <c r="Y198" s="121"/>
      <c r="Z198" s="121"/>
      <c r="AA198" s="121"/>
      <c r="AB198" s="121"/>
      <c r="AC198" s="121"/>
      <c r="AD198" s="121"/>
      <c r="AE198" s="145">
        <f t="shared" si="29"/>
        <v>0.38237665567772894</v>
      </c>
      <c r="AF198" s="121">
        <f t="shared" si="30"/>
        <v>1.5916297434382729</v>
      </c>
      <c r="AG198" s="186">
        <f t="shared" si="31"/>
        <v>131.62089553857274</v>
      </c>
    </row>
    <row r="199" spans="1:33" ht="29">
      <c r="A199" s="119" t="str">
        <f>'Master sheet'!A91</f>
        <v>Stockport</v>
      </c>
      <c r="B199" s="142" t="str">
        <f>VLOOKUP('Master sheet'!A91,Westminster_Parliamentary_Const!$A$2:$C$651,2,FALSE)</f>
        <v>E14000969</v>
      </c>
      <c r="C199" s="120">
        <f>VLOOKUP(B199,'Master sheet'!$B$3:$Z$634,9,FALSE)</f>
        <v>0.11758077827826537</v>
      </c>
      <c r="D199" s="121">
        <f>VLOOKUP(B199,'Master sheet'!$B$3:$Z$634,10,FALSE)</f>
        <v>0.79470905303086015</v>
      </c>
      <c r="E199" s="120">
        <f>VLOOKUP(B199,'Master sheet'!$B$3:$Z$634,16,FALSE)</f>
        <v>0.37039064011430051</v>
      </c>
      <c r="F199" s="121">
        <f>VLOOKUP(B199,'Master sheet'!$B$3:$Z$634,17,FALSE)</f>
        <v>-0.22329404579537843</v>
      </c>
      <c r="G199" s="120">
        <f>VLOOKUP(B199,'Master sheet'!$B$3:$Z$634,21,FALSE)</f>
        <v>0.15213675213675212</v>
      </c>
      <c r="H199" s="121">
        <f>VLOOKUP(B199,'Master sheet'!$B$3:$Z$634,22,FALSE)</f>
        <v>-0.34021140466608096</v>
      </c>
      <c r="I199" s="120">
        <f>VLOOKUP(B199,'Master sheet'!$B$3:$Z$634,24,FALSE)</f>
        <v>2.3059360730593559E-2</v>
      </c>
      <c r="J199" s="121">
        <f>-VLOOKUP(B199,'Master sheet'!$B$3:$Z$634,25,FALSE)</f>
        <v>0.1314857362529786</v>
      </c>
      <c r="K199" s="185" t="str">
        <f>VLOOKUP(B199,RUC_PCON_2011_EN_LU!$A$2:$N$534,14)</f>
        <v>Predominantly Urban</v>
      </c>
      <c r="L199" s="185" t="str">
        <f>VLOOKUP(B199,'City and Town classifications'!$A$3:$G$634,4,FALSE)</f>
        <v>Large Town in Conurbation</v>
      </c>
      <c r="M199" s="188" t="str">
        <f>VLOOKUP(A199,'BRES data'!$A$11:$AB$643,28,FALSE)</f>
        <v>Very low</v>
      </c>
      <c r="N199" s="188" t="str">
        <f>IF(ISNUMBER(MATCH(A199,'Red Wall MP List'!$A$3:$A$52,0)),"Yes","No")</f>
        <v>No</v>
      </c>
      <c r="O199" s="149">
        <f>VLOOKUP(B199,'Master sheet'!$B$3:$K$634,4,FALSE)</f>
        <v>54300</v>
      </c>
      <c r="P199" s="121">
        <f t="shared" si="28"/>
        <v>0.21481402135103633</v>
      </c>
      <c r="Q199" s="121">
        <f t="shared" si="26"/>
        <v>1.482248543304417</v>
      </c>
      <c r="R199" s="186">
        <f t="shared" si="27"/>
        <v>117.20677463968268</v>
      </c>
      <c r="S199" s="149">
        <f>R199*VLOOKUP(B199,'Master sheet'!$B$3:$K$634,4,FALSE)</f>
        <v>6364327.8629347691</v>
      </c>
      <c r="T199" s="121"/>
      <c r="U199" s="121"/>
      <c r="V199" s="121"/>
      <c r="W199" s="121"/>
      <c r="X199" s="121"/>
      <c r="Y199" s="121"/>
      <c r="Z199" s="121"/>
      <c r="AA199" s="121"/>
      <c r="AB199" s="121"/>
      <c r="AC199" s="121"/>
      <c r="AD199" s="121"/>
      <c r="AE199" s="145">
        <f t="shared" si="29"/>
        <v>9.0672334705594854E-2</v>
      </c>
      <c r="AF199" s="121">
        <f t="shared" si="30"/>
        <v>1.2999254224661387</v>
      </c>
      <c r="AG199" s="186">
        <f t="shared" si="31"/>
        <v>107.49820989694658</v>
      </c>
    </row>
    <row r="200" spans="1:33">
      <c r="A200" s="119" t="str">
        <f>'Master sheet'!A508</f>
        <v>North Swindon</v>
      </c>
      <c r="B200" s="142" t="str">
        <f>VLOOKUP('Master sheet'!A508,Westminster_Parliamentary_Const!$A$2:$C$651,2,FALSE)</f>
        <v>E14000851</v>
      </c>
      <c r="C200" s="120">
        <f>VLOOKUP(B200,'Master sheet'!$B$3:$Z$634,9,FALSE)</f>
        <v>7.8796241343744466E-2</v>
      </c>
      <c r="D200" s="121">
        <f>VLOOKUP(B200,'Master sheet'!$B$3:$Z$634,10,FALSE)</f>
        <v>-0.67125478341709943</v>
      </c>
      <c r="E200" s="120">
        <f>VLOOKUP(B200,'Master sheet'!$B$3:$Z$634,16,FALSE)</f>
        <v>0.5637763531477078</v>
      </c>
      <c r="F200" s="121">
        <f>VLOOKUP(B200,'Master sheet'!$B$3:$Z$634,17,FALSE)</f>
        <v>0.4194848496923469</v>
      </c>
      <c r="G200" s="120">
        <f>VLOOKUP(B200,'Master sheet'!$B$3:$Z$634,21,FALSE)</f>
        <v>0.17422096317280453</v>
      </c>
      <c r="H200" s="121">
        <f>VLOOKUP(B200,'Master sheet'!$B$3:$Z$634,22,FALSE)</f>
        <v>0.29177600270730186</v>
      </c>
      <c r="I200" s="120">
        <f>VLOOKUP(B200,'Master sheet'!$B$3:$Z$634,24,FALSE)</f>
        <v>1.519643893942324E-2</v>
      </c>
      <c r="J200" s="121">
        <f>-VLOOKUP(B200,'Master sheet'!$B$3:$Z$634,25,FALSE)</f>
        <v>0.9594775855654043</v>
      </c>
      <c r="K200" s="185" t="str">
        <f>VLOOKUP(B200,RUC_PCON_2011_EN_LU!$A$2:$N$534,14)</f>
        <v>Predominantly Urban</v>
      </c>
      <c r="L200" s="185" t="str">
        <f>VLOOKUP(B200,'City and Town classifications'!$A$3:$G$634,4,FALSE)</f>
        <v>Other City</v>
      </c>
      <c r="M200" s="188" t="str">
        <f>VLOOKUP(A200,'BRES data'!$A$11:$AB$643,28,FALSE)</f>
        <v>Mid</v>
      </c>
      <c r="N200" s="188" t="str">
        <f>IF(ISNUMBER(MATCH(A200,'Red Wall MP List'!$A$3:$A$52,0)),"Yes","No")</f>
        <v>No</v>
      </c>
      <c r="O200" s="149">
        <f>VLOOKUP(B200,'Master sheet'!$B$3:$K$634,4,FALSE)</f>
        <v>71300</v>
      </c>
      <c r="P200" s="121">
        <f t="shared" si="28"/>
        <v>0.21461774278270976</v>
      </c>
      <c r="Q200" s="121">
        <f t="shared" si="26"/>
        <v>1.4820522647360905</v>
      </c>
      <c r="R200" s="186">
        <f t="shared" si="27"/>
        <v>117.19125418056105</v>
      </c>
      <c r="S200" s="149">
        <f>R200*VLOOKUP(B200,'Master sheet'!$B$3:$K$634,4,FALSE)</f>
        <v>8355736.4230740024</v>
      </c>
      <c r="T200" s="121"/>
      <c r="U200" s="121"/>
      <c r="V200" s="121"/>
      <c r="W200" s="121"/>
      <c r="X200" s="121"/>
      <c r="Y200" s="121"/>
      <c r="Z200" s="121"/>
      <c r="AA200" s="121"/>
      <c r="AB200" s="121"/>
      <c r="AC200" s="121"/>
      <c r="AD200" s="121"/>
      <c r="AE200" s="145">
        <f t="shared" si="29"/>
        <v>0.24987091363698841</v>
      </c>
      <c r="AF200" s="121">
        <f t="shared" si="30"/>
        <v>1.4591240013975322</v>
      </c>
      <c r="AG200" s="186">
        <f t="shared" si="31"/>
        <v>120.66324379619577</v>
      </c>
    </row>
    <row r="201" spans="1:33" ht="29">
      <c r="A201" s="119" t="str">
        <f>'Master sheet'!A98</f>
        <v>West Lancashire</v>
      </c>
      <c r="B201" s="142" t="str">
        <f>VLOOKUP('Master sheet'!A98,Westminster_Parliamentary_Const!$A$2:$C$651,2,FALSE)</f>
        <v>E14001033</v>
      </c>
      <c r="C201" s="120">
        <f>VLOOKUP(B201,'Master sheet'!$B$3:$Z$634,9,FALSE)</f>
        <v>9.5597446505627473E-2</v>
      </c>
      <c r="D201" s="121">
        <f>VLOOKUP(B201,'Master sheet'!$B$3:$Z$634,10,FALSE)</f>
        <v>-3.6208934664399249E-2</v>
      </c>
      <c r="E201" s="120">
        <f>VLOOKUP(B201,'Master sheet'!$B$3:$Z$634,16,FALSE)</f>
        <v>0.34276725470845704</v>
      </c>
      <c r="F201" s="121">
        <f>VLOOKUP(B201,'Master sheet'!$B$3:$Z$634,17,FALSE)</f>
        <v>-0.31510914879490831</v>
      </c>
      <c r="G201" s="120">
        <f>VLOOKUP(B201,'Master sheet'!$B$3:$Z$634,21,FALSE)</f>
        <v>0.1407035175879397</v>
      </c>
      <c r="H201" s="121">
        <f>VLOOKUP(B201,'Master sheet'!$B$3:$Z$634,22,FALSE)</f>
        <v>-0.66739811052575082</v>
      </c>
      <c r="I201" s="120">
        <f>VLOOKUP(B201,'Master sheet'!$B$3:$Z$634,24,FALSE)</f>
        <v>1.3185134518924002E-2</v>
      </c>
      <c r="J201" s="121">
        <f>-VLOOKUP(B201,'Master sheet'!$B$3:$Z$634,25,FALSE)</f>
        <v>1.1712746389876476</v>
      </c>
      <c r="K201" s="185" t="str">
        <f>VLOOKUP(B201,RUC_PCON_2011_EN_LU!$A$2:$N$534,14)</f>
        <v>Urban with Significant Rural</v>
      </c>
      <c r="L201" s="185" t="str">
        <f>VLOOKUP(B201,'City and Town classifications'!$A$3:$G$634,4,FALSE)</f>
        <v>Medium Town</v>
      </c>
      <c r="M201" s="188" t="str">
        <f>VLOOKUP(A201,'BRES data'!$A$11:$AB$643,28,FALSE)</f>
        <v>High</v>
      </c>
      <c r="N201" s="188" t="str">
        <f>IF(ISNUMBER(MATCH(A201,'Red Wall MP List'!$A$3:$A$52,0)),"Yes","No")</f>
        <v>No</v>
      </c>
      <c r="O201" s="149">
        <f>VLOOKUP(B201,'Master sheet'!$B$3:$K$634,4,FALSE)</f>
        <v>59000</v>
      </c>
      <c r="P201" s="121">
        <f t="shared" si="28"/>
        <v>0.21460402488763961</v>
      </c>
      <c r="Q201" s="121">
        <f t="shared" ref="Q201:Q264" si="32">P201-MIN($P$4:$P$635)</f>
        <v>1.4820385468410202</v>
      </c>
      <c r="R201" s="186">
        <f t="shared" ref="R201:R264" si="33">100*(Q201/AVERAGE($Q$4:$Q$635))</f>
        <v>117.19016945678563</v>
      </c>
      <c r="S201" s="149">
        <f>R201*VLOOKUP(B201,'Master sheet'!$B$3:$K$634,4,FALSE)</f>
        <v>6914219.9979503518</v>
      </c>
      <c r="T201" s="121"/>
      <c r="U201" s="121"/>
      <c r="V201" s="121"/>
      <c r="W201" s="121"/>
      <c r="X201" s="121"/>
      <c r="Y201" s="121"/>
      <c r="Z201" s="121"/>
      <c r="AA201" s="121"/>
      <c r="AB201" s="121"/>
      <c r="AC201" s="121"/>
      <c r="AD201" s="121"/>
      <c r="AE201" s="145">
        <f t="shared" si="29"/>
        <v>3.8139611250647298E-2</v>
      </c>
      <c r="AF201" s="121">
        <f t="shared" si="30"/>
        <v>1.2473926990111912</v>
      </c>
      <c r="AG201" s="186">
        <f t="shared" si="31"/>
        <v>103.15398088594323</v>
      </c>
    </row>
    <row r="202" spans="1:33">
      <c r="A202" s="119" t="str">
        <f>'Master sheet'!A428</f>
        <v>Gosport</v>
      </c>
      <c r="B202" s="142" t="str">
        <f>VLOOKUP('Master sheet'!A428,Westminster_Parliamentary_Const!$A$2:$C$651,2,FALSE)</f>
        <v>E14000713</v>
      </c>
      <c r="C202" s="120">
        <f>VLOOKUP(B202,'Master sheet'!$B$3:$Z$634,9,FALSE)</f>
        <v>8.9113418064007133E-2</v>
      </c>
      <c r="D202" s="121">
        <f>VLOOKUP(B202,'Master sheet'!$B$3:$Z$634,10,FALSE)</f>
        <v>-0.28128988602300692</v>
      </c>
      <c r="E202" s="120">
        <f>VLOOKUP(B202,'Master sheet'!$B$3:$Z$634,16,FALSE)</f>
        <v>1.087635309474442</v>
      </c>
      <c r="F202" s="121">
        <f>VLOOKUP(B202,'Master sheet'!$B$3:$Z$634,17,FALSE)</f>
        <v>2.1606966282526461</v>
      </c>
      <c r="G202" s="120">
        <f>VLOOKUP(B202,'Master sheet'!$B$3:$Z$634,21,FALSE)</f>
        <v>0.13643659711075443</v>
      </c>
      <c r="H202" s="121">
        <f>VLOOKUP(B202,'Master sheet'!$B$3:$Z$634,22,FALSE)</f>
        <v>-0.7895052578194649</v>
      </c>
      <c r="I202" s="120">
        <f>VLOOKUP(B202,'Master sheet'!$B$3:$Z$634,24,FALSE)</f>
        <v>2.2045125232871055E-2</v>
      </c>
      <c r="J202" s="121">
        <f>-VLOOKUP(B202,'Master sheet'!$B$3:$Z$634,25,FALSE)</f>
        <v>0.23828811171862241</v>
      </c>
      <c r="K202" s="185" t="str">
        <f>VLOOKUP(B202,RUC_PCON_2011_EN_LU!$A$2:$N$534,14)</f>
        <v>Predominantly Urban</v>
      </c>
      <c r="L202" s="185" t="str">
        <f>VLOOKUP(B202,'City and Town classifications'!$A$3:$G$634,4,FALSE)</f>
        <v>Large Town</v>
      </c>
      <c r="M202" s="188" t="str">
        <f>VLOOKUP(A202,'BRES data'!$A$11:$AB$643,28,FALSE)</f>
        <v>Low</v>
      </c>
      <c r="N202" s="188" t="str">
        <f>IF(ISNUMBER(MATCH(A202,'Red Wall MP List'!$A$3:$A$52,0)),"Yes","No")</f>
        <v>No</v>
      </c>
      <c r="O202" s="149">
        <f>VLOOKUP(B202,'Master sheet'!$B$3:$K$634,4,FALSE)</f>
        <v>62100</v>
      </c>
      <c r="P202" s="121">
        <f t="shared" si="28"/>
        <v>0.2141979703040687</v>
      </c>
      <c r="Q202" s="121">
        <f t="shared" si="32"/>
        <v>1.4816324922574493</v>
      </c>
      <c r="R202" s="186">
        <f t="shared" si="33"/>
        <v>117.15806124640282</v>
      </c>
      <c r="S202" s="149">
        <f>R202*VLOOKUP(B202,'Master sheet'!$B$3:$K$634,4,FALSE)</f>
        <v>7275515.6034016153</v>
      </c>
      <c r="T202" s="121"/>
      <c r="U202" s="121"/>
      <c r="V202" s="121"/>
      <c r="W202" s="121"/>
      <c r="X202" s="121"/>
      <c r="Y202" s="121"/>
      <c r="Z202" s="121"/>
      <c r="AA202" s="121"/>
      <c r="AB202" s="121"/>
      <c r="AC202" s="121"/>
      <c r="AD202" s="121"/>
      <c r="AE202" s="145">
        <f t="shared" si="29"/>
        <v>0.33204739903219921</v>
      </c>
      <c r="AF202" s="121">
        <f t="shared" si="30"/>
        <v>1.5413004867927431</v>
      </c>
      <c r="AG202" s="186">
        <f t="shared" si="31"/>
        <v>127.45888370209803</v>
      </c>
    </row>
    <row r="203" spans="1:33">
      <c r="A203" s="119" t="str">
        <f>'Master sheet'!A133</f>
        <v>Kingston upon Hull West and Hessle</v>
      </c>
      <c r="B203" s="142" t="str">
        <f>VLOOKUP('Master sheet'!A133,Westminster_Parliamentary_Const!$A$2:$C$651,2,FALSE)</f>
        <v>E14000773</v>
      </c>
      <c r="C203" s="120">
        <f>VLOOKUP(B203,'Master sheet'!$B$3:$Z$634,9,FALSE)</f>
        <v>0.13482211450521309</v>
      </c>
      <c r="D203" s="121">
        <f>VLOOKUP(B203,'Master sheet'!$B$3:$Z$634,10,FALSE)</f>
        <v>1.4463908158792089</v>
      </c>
      <c r="E203" s="120">
        <f>VLOOKUP(B203,'Master sheet'!$B$3:$Z$634,16,FALSE)</f>
        <v>0.50284994312770914</v>
      </c>
      <c r="F203" s="121">
        <f>VLOOKUP(B203,'Master sheet'!$B$3:$Z$634,17,FALSE)</f>
        <v>0.21697655720063755</v>
      </c>
      <c r="G203" s="120">
        <f>VLOOKUP(B203,'Master sheet'!$B$3:$Z$634,21,FALSE)</f>
        <v>0.15</v>
      </c>
      <c r="H203" s="121">
        <f>VLOOKUP(B203,'Master sheet'!$B$3:$Z$634,22,FALSE)</f>
        <v>-0.4013591830902678</v>
      </c>
      <c r="I203" s="120">
        <f>VLOOKUP(B203,'Master sheet'!$B$3:$Z$634,24,FALSE)</f>
        <v>3.1080068143100492E-2</v>
      </c>
      <c r="J203" s="121">
        <f>-VLOOKUP(B203,'Master sheet'!$B$3:$Z$634,25,FALSE)</f>
        <v>-0.71312146443584279</v>
      </c>
      <c r="K203" s="185" t="str">
        <f>VLOOKUP(B203,RUC_PCON_2011_EN_LU!$A$2:$N$534,14)</f>
        <v>Predominantly Urban</v>
      </c>
      <c r="L203" s="185" t="str">
        <f>VLOOKUP(B203,'City and Town classifications'!$A$3:$G$634,4,FALSE)</f>
        <v>Other City</v>
      </c>
      <c r="M203" s="188" t="str">
        <f>VLOOKUP(A203,'BRES data'!$A$11:$AB$643,28,FALSE)</f>
        <v>Mid</v>
      </c>
      <c r="N203" s="188" t="str">
        <f>IF(ISNUMBER(MATCH(A203,'Red Wall MP List'!$A$3:$A$52,0)),"Yes","No")</f>
        <v>No</v>
      </c>
      <c r="O203" s="149">
        <f>VLOOKUP(B203,'Master sheet'!$B$3:$K$634,4,FALSE)</f>
        <v>49500</v>
      </c>
      <c r="P203" s="121">
        <f t="shared" si="28"/>
        <v>0.21369267949951701</v>
      </c>
      <c r="Q203" s="121">
        <f t="shared" si="32"/>
        <v>1.4811272014528978</v>
      </c>
      <c r="R203" s="186">
        <f t="shared" si="33"/>
        <v>117.11810606768186</v>
      </c>
      <c r="S203" s="149">
        <f>R203*VLOOKUP(B203,'Master sheet'!$B$3:$K$634,4,FALSE)</f>
        <v>5797346.2503502527</v>
      </c>
      <c r="T203" s="121"/>
      <c r="U203" s="121"/>
      <c r="V203" s="121"/>
      <c r="W203" s="121"/>
      <c r="X203" s="121"/>
      <c r="Y203" s="121"/>
      <c r="Z203" s="121"/>
      <c r="AA203" s="121"/>
      <c r="AB203" s="121"/>
      <c r="AC203" s="121"/>
      <c r="AD203" s="121"/>
      <c r="AE203" s="145">
        <f t="shared" si="29"/>
        <v>0.13722168138843394</v>
      </c>
      <c r="AF203" s="121">
        <f t="shared" si="30"/>
        <v>1.3464747691489778</v>
      </c>
      <c r="AG203" s="186">
        <f t="shared" si="31"/>
        <v>111.34763952867448</v>
      </c>
    </row>
    <row r="204" spans="1:33" ht="29">
      <c r="A204" s="119" t="str">
        <f>'Master sheet'!A241</f>
        <v>South Staffordshire</v>
      </c>
      <c r="B204" s="142" t="str">
        <f>VLOOKUP('Master sheet'!A241,Westminster_Parliamentary_Const!$A$2:$C$651,2,FALSE)</f>
        <v>E14000945</v>
      </c>
      <c r="C204" s="120">
        <f>VLOOKUP(B204,'Master sheet'!$B$3:$Z$634,9,FALSE)</f>
        <v>8.383898907970784E-2</v>
      </c>
      <c r="D204" s="121">
        <f>VLOOKUP(B204,'Master sheet'!$B$3:$Z$634,10,FALSE)</f>
        <v>-0.48065083654691498</v>
      </c>
      <c r="E204" s="120">
        <f>VLOOKUP(B204,'Master sheet'!$B$3:$Z$634,16,FALSE)</f>
        <v>0.29645963248143642</v>
      </c>
      <c r="F204" s="121">
        <f>VLOOKUP(B204,'Master sheet'!$B$3:$Z$634,17,FALSE)</f>
        <v>-0.46902725267575274</v>
      </c>
      <c r="G204" s="120">
        <f>VLOOKUP(B204,'Master sheet'!$B$3:$Z$634,21,FALSE)</f>
        <v>0.15745393634840871</v>
      </c>
      <c r="H204" s="121">
        <f>VLOOKUP(B204,'Master sheet'!$B$3:$Z$634,22,FALSE)</f>
        <v>-0.1880486917230785</v>
      </c>
      <c r="I204" s="120">
        <f>VLOOKUP(B204,'Master sheet'!$B$3:$Z$634,24,FALSE)</f>
        <v>1.06069457968192E-2</v>
      </c>
      <c r="J204" s="121">
        <f>-VLOOKUP(B204,'Master sheet'!$B$3:$Z$634,25,FALSE)</f>
        <v>1.4427664971782226</v>
      </c>
      <c r="K204" s="185" t="str">
        <f>VLOOKUP(B204,RUC_PCON_2011_EN_LU!$A$2:$N$534,14)</f>
        <v>Urban with Significant Rural</v>
      </c>
      <c r="L204" s="185" t="str">
        <f>VLOOKUP(B204,'City and Town classifications'!$A$3:$G$634,4,FALSE)</f>
        <v>Small Town in Conurbation</v>
      </c>
      <c r="M204" s="188" t="str">
        <f>VLOOKUP(A204,'BRES data'!$A$11:$AB$643,28,FALSE)</f>
        <v>Very high</v>
      </c>
      <c r="N204" s="188" t="str">
        <f>IF(ISNUMBER(MATCH(A204,'Red Wall MP List'!$A$3:$A$52,0)),"Yes","No")</f>
        <v>No</v>
      </c>
      <c r="O204" s="149">
        <f>VLOOKUP(B204,'Master sheet'!$B$3:$K$634,4,FALSE)</f>
        <v>61200</v>
      </c>
      <c r="P204" s="121">
        <f t="shared" si="28"/>
        <v>0.21119256281063067</v>
      </c>
      <c r="Q204" s="121">
        <f t="shared" si="32"/>
        <v>1.4786270847640113</v>
      </c>
      <c r="R204" s="186">
        <f t="shared" si="33"/>
        <v>116.92041276270216</v>
      </c>
      <c r="S204" s="149">
        <f>R204*VLOOKUP(B204,'Master sheet'!$B$3:$K$634,4,FALSE)</f>
        <v>7155529.2610773724</v>
      </c>
      <c r="T204" s="121"/>
      <c r="U204" s="121"/>
      <c r="V204" s="121"/>
      <c r="W204" s="121"/>
      <c r="X204" s="121"/>
      <c r="Y204" s="121"/>
      <c r="Z204" s="121"/>
      <c r="AA204" s="121"/>
      <c r="AB204" s="121"/>
      <c r="AC204" s="121"/>
      <c r="AD204" s="121"/>
      <c r="AE204" s="145">
        <f t="shared" si="29"/>
        <v>7.6259929058119069E-2</v>
      </c>
      <c r="AF204" s="121">
        <f t="shared" si="30"/>
        <v>1.2855130168186628</v>
      </c>
      <c r="AG204" s="186">
        <f t="shared" si="31"/>
        <v>106.30636628758548</v>
      </c>
    </row>
    <row r="205" spans="1:33">
      <c r="A205" s="119" t="str">
        <f>'Master sheet'!A352</f>
        <v>Enfield, Southgate</v>
      </c>
      <c r="B205" s="142" t="str">
        <f>VLOOKUP('Master sheet'!A352,Westminster_Parliamentary_Const!$A$2:$C$651,2,FALSE)</f>
        <v>E14000692</v>
      </c>
      <c r="C205" s="120">
        <f>VLOOKUP(B205,'Master sheet'!$B$3:$Z$634,9,FALSE)</f>
        <v>0.11109571616028734</v>
      </c>
      <c r="D205" s="121">
        <f>VLOOKUP(B205,'Master sheet'!$B$3:$Z$634,10,FALSE)</f>
        <v>0.54958903114882396</v>
      </c>
      <c r="E205" s="120">
        <f>VLOOKUP(B205,'Master sheet'!$B$3:$Z$634,16,FALSE)</f>
        <v>0.50359405394260426</v>
      </c>
      <c r="F205" s="121">
        <f>VLOOKUP(B205,'Master sheet'!$B$3:$Z$634,17,FALSE)</f>
        <v>0.21944984605024417</v>
      </c>
      <c r="G205" s="120">
        <f>VLOOKUP(B205,'Master sheet'!$B$3:$Z$634,21,FALSE)</f>
        <v>0.25837320574162681</v>
      </c>
      <c r="H205" s="121">
        <f>VLOOKUP(B205,'Master sheet'!$B$3:$Z$634,22,FALSE)</f>
        <v>2.699974218115798</v>
      </c>
      <c r="I205" s="120">
        <f>VLOOKUP(B205,'Master sheet'!$B$3:$Z$634,24,FALSE)</f>
        <v>3.752419085752412E-2</v>
      </c>
      <c r="J205" s="121">
        <f>-VLOOKUP(B205,'Master sheet'!$B$3:$Z$634,25,FALSE)</f>
        <v>-1.3917090461543256</v>
      </c>
      <c r="K205" s="185" t="str">
        <f>VLOOKUP(B205,RUC_PCON_2011_EN_LU!$A$2:$N$534,14)</f>
        <v>Predominantly Urban</v>
      </c>
      <c r="L205" s="185" t="str">
        <f>VLOOKUP(B205,'City and Town classifications'!$A$3:$G$634,4,FALSE)</f>
        <v>Core City (London)</v>
      </c>
      <c r="M205" s="188" t="str">
        <f>VLOOKUP(A205,'BRES data'!$A$11:$AB$643,28,FALSE)</f>
        <v>Low</v>
      </c>
      <c r="N205" s="188" t="str">
        <f>IF(ISNUMBER(MATCH(A205,'Red Wall MP List'!$A$3:$A$52,0)),"Yes","No")</f>
        <v>No</v>
      </c>
      <c r="O205" s="149">
        <f>VLOOKUP(B205,'Master sheet'!$B$3:$K$634,4,FALSE)</f>
        <v>55600</v>
      </c>
      <c r="P205" s="121">
        <f t="shared" si="28"/>
        <v>0.20586400569250643</v>
      </c>
      <c r="Q205" s="121">
        <f t="shared" si="32"/>
        <v>1.4732985276458872</v>
      </c>
      <c r="R205" s="186">
        <f t="shared" si="33"/>
        <v>116.49906440238848</v>
      </c>
      <c r="S205" s="149">
        <f>R205*VLOOKUP(B205,'Master sheet'!$B$3:$K$634,4,FALSE)</f>
        <v>6477347.9807727998</v>
      </c>
      <c r="T205" s="121"/>
      <c r="U205" s="121"/>
      <c r="V205" s="121"/>
      <c r="W205" s="121"/>
      <c r="X205" s="121"/>
      <c r="Y205" s="121"/>
      <c r="Z205" s="121"/>
      <c r="AA205" s="121"/>
      <c r="AB205" s="121"/>
      <c r="AC205" s="121"/>
      <c r="AD205" s="121"/>
      <c r="AE205" s="145">
        <f t="shared" si="29"/>
        <v>0.51932601229013509</v>
      </c>
      <c r="AF205" s="121">
        <f t="shared" si="30"/>
        <v>1.7285791000506789</v>
      </c>
      <c r="AG205" s="186">
        <f t="shared" si="31"/>
        <v>142.94601498615066</v>
      </c>
    </row>
    <row r="206" spans="1:33" ht="29">
      <c r="A206" s="119" t="str">
        <f>'Master sheet'!A214</f>
        <v>Birmingham, Perry Barr</v>
      </c>
      <c r="B206" s="142" t="str">
        <f>VLOOKUP('Master sheet'!A214,Westminster_Parliamentary_Const!$A$2:$C$651,2,FALSE)</f>
        <v>E14000566</v>
      </c>
      <c r="C206" s="120">
        <f>VLOOKUP(B206,'Master sheet'!$B$3:$Z$634,9,FALSE)</f>
        <v>0.10358896669632528</v>
      </c>
      <c r="D206" s="121">
        <f>VLOOKUP(B206,'Master sheet'!$B$3:$Z$634,10,FALSE)</f>
        <v>0.26585164214705892</v>
      </c>
      <c r="E206" s="120">
        <f>VLOOKUP(B206,'Master sheet'!$B$3:$Z$634,16,FALSE)</f>
        <v>0.44607207724697018</v>
      </c>
      <c r="F206" s="121">
        <f>VLOOKUP(B206,'Master sheet'!$B$3:$Z$634,17,FALSE)</f>
        <v>2.8257269997311416E-2</v>
      </c>
      <c r="G206" s="120">
        <f>VLOOKUP(B206,'Master sheet'!$B$3:$Z$634,21,FALSE)</f>
        <v>0.11551155115511551</v>
      </c>
      <c r="H206" s="121">
        <f>VLOOKUP(B206,'Master sheet'!$B$3:$Z$634,22,FALSE)</f>
        <v>-1.3883206522695721</v>
      </c>
      <c r="I206" s="120">
        <f>VLOOKUP(B206,'Master sheet'!$B$3:$Z$634,24,FALSE)</f>
        <v>1.4576116681859652E-2</v>
      </c>
      <c r="J206" s="121">
        <f>-VLOOKUP(B206,'Master sheet'!$B$3:$Z$634,25,FALSE)</f>
        <v>1.0247995850524787</v>
      </c>
      <c r="K206" s="185" t="str">
        <f>VLOOKUP(B206,RUC_PCON_2011_EN_LU!$A$2:$N$534,14)</f>
        <v>Predominantly Urban</v>
      </c>
      <c r="L206" s="185" t="str">
        <f>VLOOKUP(B206,'City and Town classifications'!$A$3:$G$634,4,FALSE)</f>
        <v>Core City (outside London)</v>
      </c>
      <c r="M206" s="188" t="str">
        <f>VLOOKUP(A206,'BRES data'!$A$11:$AB$643,28,FALSE)</f>
        <v>Very low</v>
      </c>
      <c r="N206" s="188" t="str">
        <f>IF(ISNUMBER(MATCH(A206,'Red Wall MP List'!$A$3:$A$52,0)),"Yes","No")</f>
        <v>No</v>
      </c>
      <c r="O206" s="149">
        <f>VLOOKUP(B206,'Master sheet'!$B$3:$K$634,4,FALSE)</f>
        <v>87600</v>
      </c>
      <c r="P206" s="121">
        <f t="shared" si="28"/>
        <v>0.20353984535446909</v>
      </c>
      <c r="Q206" s="121">
        <f t="shared" si="32"/>
        <v>1.4709743673078497</v>
      </c>
      <c r="R206" s="186">
        <f t="shared" si="33"/>
        <v>116.31528460500068</v>
      </c>
      <c r="S206" s="149">
        <f>R206*VLOOKUP(B206,'Master sheet'!$B$3:$K$634,4,FALSE)</f>
        <v>10189218.93139806</v>
      </c>
      <c r="T206" s="121"/>
      <c r="U206" s="121"/>
      <c r="V206" s="121"/>
      <c r="W206" s="121"/>
      <c r="X206" s="121"/>
      <c r="Y206" s="121"/>
      <c r="Z206" s="121"/>
      <c r="AA206" s="121"/>
      <c r="AB206" s="121"/>
      <c r="AC206" s="121"/>
      <c r="AD206" s="121"/>
      <c r="AE206" s="145">
        <f t="shared" si="29"/>
        <v>-1.7353038768180784E-2</v>
      </c>
      <c r="AF206" s="121">
        <f t="shared" si="30"/>
        <v>1.191900048992363</v>
      </c>
      <c r="AG206" s="186">
        <f t="shared" si="31"/>
        <v>98.564978750617129</v>
      </c>
    </row>
    <row r="207" spans="1:33">
      <c r="A207" s="119" t="str">
        <f>'Master sheet'!A334</f>
        <v>Camberwell and Peckham</v>
      </c>
      <c r="B207" s="142" t="str">
        <f>VLOOKUP('Master sheet'!A334,Westminster_Parliamentary_Const!$A$2:$C$651,2,FALSE)</f>
        <v>E14000615</v>
      </c>
      <c r="C207" s="120">
        <f>VLOOKUP(B207,'Master sheet'!$B$3:$Z$634,9,FALSE)</f>
        <v>0.14897341400201397</v>
      </c>
      <c r="D207" s="121">
        <f>VLOOKUP(B207,'Master sheet'!$B$3:$Z$634,10,FALSE)</f>
        <v>1.9812764930262157</v>
      </c>
      <c r="E207" s="120">
        <f>VLOOKUP(B207,'Master sheet'!$B$3:$Z$634,16,FALSE)</f>
        <v>0.16232579353748686</v>
      </c>
      <c r="F207" s="121">
        <f>VLOOKUP(B207,'Master sheet'!$B$3:$Z$634,17,FALSE)</f>
        <v>-0.91486370817971296</v>
      </c>
      <c r="G207" s="120">
        <f>VLOOKUP(B207,'Master sheet'!$B$3:$Z$634,21,FALSE)</f>
        <v>0.16901408450704225</v>
      </c>
      <c r="H207" s="121">
        <f>VLOOKUP(B207,'Master sheet'!$B$3:$Z$634,22,FALSE)</f>
        <v>0.1427699212534137</v>
      </c>
      <c r="I207" s="120">
        <f>VLOOKUP(B207,'Master sheet'!$B$3:$Z$634,24,FALSE)</f>
        <v>3.3684052757793737E-2</v>
      </c>
      <c r="J207" s="121">
        <f>-VLOOKUP(B207,'Master sheet'!$B$3:$Z$634,25,FALSE)</f>
        <v>-0.98732971602015018</v>
      </c>
      <c r="K207" s="185" t="str">
        <f>VLOOKUP(B207,RUC_PCON_2011_EN_LU!$A$2:$N$534,14)</f>
        <v>Predominantly Urban</v>
      </c>
      <c r="L207" s="185" t="str">
        <f>VLOOKUP(B207,'City and Town classifications'!$A$3:$G$634,4,FALSE)</f>
        <v>Core City (London)</v>
      </c>
      <c r="M207" s="188" t="str">
        <f>VLOOKUP(A207,'BRES data'!$A$11:$AB$643,28,FALSE)</f>
        <v>Low</v>
      </c>
      <c r="N207" s="188" t="str">
        <f>IF(ISNUMBER(MATCH(A207,'Red Wall MP List'!$A$3:$A$52,0)),"Yes","No")</f>
        <v>No</v>
      </c>
      <c r="O207" s="149">
        <f>VLOOKUP(B207,'Master sheet'!$B$3:$K$634,4,FALSE)</f>
        <v>94000</v>
      </c>
      <c r="P207" s="121">
        <f t="shared" si="28"/>
        <v>0.20263329451430531</v>
      </c>
      <c r="Q207" s="121">
        <f t="shared" si="32"/>
        <v>1.4700678164676859</v>
      </c>
      <c r="R207" s="186">
        <f t="shared" si="33"/>
        <v>116.24360033821395</v>
      </c>
      <c r="S207" s="149">
        <f>R207*VLOOKUP(B207,'Master sheet'!$B$3:$K$634,4,FALSE)</f>
        <v>10926898.431792112</v>
      </c>
      <c r="T207" s="121"/>
      <c r="U207" s="121"/>
      <c r="V207" s="121"/>
      <c r="W207" s="121"/>
      <c r="X207" s="121"/>
      <c r="Y207" s="121"/>
      <c r="Z207" s="121"/>
      <c r="AA207" s="121"/>
      <c r="AB207" s="121"/>
      <c r="AC207" s="121"/>
      <c r="AD207" s="121"/>
      <c r="AE207" s="145">
        <f t="shared" si="29"/>
        <v>5.5463247519941528E-2</v>
      </c>
      <c r="AF207" s="121">
        <f t="shared" si="30"/>
        <v>1.2647163352804853</v>
      </c>
      <c r="AG207" s="186">
        <f t="shared" si="31"/>
        <v>104.58657067584207</v>
      </c>
    </row>
    <row r="208" spans="1:33">
      <c r="A208" s="119" t="str">
        <f>'Master sheet'!A201</f>
        <v>Sleaford and North Hykeham</v>
      </c>
      <c r="B208" s="142" t="str">
        <f>VLOOKUP('Master sheet'!A201,Westminster_Parliamentary_Const!$A$2:$C$651,2,FALSE)</f>
        <v>E14000929</v>
      </c>
      <c r="C208" s="120">
        <f>VLOOKUP(B208,'Master sheet'!$B$3:$Z$634,9,FALSE)</f>
        <v>7.0159100438993677E-2</v>
      </c>
      <c r="D208" s="121">
        <f>VLOOKUP(B208,'Master sheet'!$B$3:$Z$634,10,FALSE)</f>
        <v>-0.99771829742131735</v>
      </c>
      <c r="E208" s="120">
        <f>VLOOKUP(B208,'Master sheet'!$B$3:$Z$634,16,FALSE)</f>
        <v>1.0608389608270923</v>
      </c>
      <c r="F208" s="121">
        <f>VLOOKUP(B208,'Master sheet'!$B$3:$Z$634,17,FALSE)</f>
        <v>2.0716304448388176</v>
      </c>
      <c r="G208" s="120">
        <f>VLOOKUP(B208,'Master sheet'!$B$3:$Z$634,21,FALSE)</f>
        <v>0.1449067431850789</v>
      </c>
      <c r="H208" s="121">
        <f>VLOOKUP(B208,'Master sheet'!$B$3:$Z$634,22,FALSE)</f>
        <v>-0.54711372982476481</v>
      </c>
      <c r="I208" s="120">
        <f>VLOOKUP(B208,'Master sheet'!$B$3:$Z$634,24,FALSE)</f>
        <v>1.6303009575923566E-2</v>
      </c>
      <c r="J208" s="121">
        <f>-VLOOKUP(B208,'Master sheet'!$B$3:$Z$634,25,FALSE)</f>
        <v>0.8429520124966734</v>
      </c>
      <c r="K208" s="185" t="str">
        <f>VLOOKUP(B208,RUC_PCON_2011_EN_LU!$A$2:$N$534,14)</f>
        <v>Predominantly Rural</v>
      </c>
      <c r="L208" s="185" t="str">
        <f>VLOOKUP(B208,'City and Town classifications'!$A$3:$G$634,4,FALSE)</f>
        <v>Village or smaller</v>
      </c>
      <c r="M208" s="188" t="str">
        <f>VLOOKUP(A208,'BRES data'!$A$11:$AB$643,28,FALSE)</f>
        <v>Very high</v>
      </c>
      <c r="N208" s="188" t="str">
        <f>IF(ISNUMBER(MATCH(A208,'Red Wall MP List'!$A$3:$A$52,0)),"Yes","No")</f>
        <v>No</v>
      </c>
      <c r="O208" s="149">
        <f>VLOOKUP(B208,'Master sheet'!$B$3:$K$634,4,FALSE)</f>
        <v>66000</v>
      </c>
      <c r="P208" s="121">
        <f t="shared" si="28"/>
        <v>0.20249735752746081</v>
      </c>
      <c r="Q208" s="121">
        <f t="shared" si="32"/>
        <v>1.4699318794808416</v>
      </c>
      <c r="R208" s="186">
        <f t="shared" si="33"/>
        <v>116.23285130705163</v>
      </c>
      <c r="S208" s="149">
        <f>R208*VLOOKUP(B208,'Master sheet'!$B$3:$K$634,4,FALSE)</f>
        <v>7671368.1862654081</v>
      </c>
      <c r="T208" s="121"/>
      <c r="U208" s="121"/>
      <c r="V208" s="121"/>
      <c r="W208" s="121"/>
      <c r="X208" s="121"/>
      <c r="Y208" s="121"/>
      <c r="Z208" s="121"/>
      <c r="AA208" s="121"/>
      <c r="AB208" s="121"/>
      <c r="AC208" s="121"/>
      <c r="AD208" s="121"/>
      <c r="AE208" s="145">
        <f t="shared" si="29"/>
        <v>0.34243760752235225</v>
      </c>
      <c r="AF208" s="121">
        <f t="shared" si="30"/>
        <v>1.5516906952828962</v>
      </c>
      <c r="AG208" s="186">
        <f t="shared" si="31"/>
        <v>128.31810900367614</v>
      </c>
    </row>
    <row r="209" spans="1:33">
      <c r="A209" s="119" t="str">
        <f>'Master sheet'!A335</f>
        <v>Carshalton and Wallington</v>
      </c>
      <c r="B209" s="142" t="str">
        <f>VLOOKUP('Master sheet'!A335,Westminster_Parliamentary_Const!$A$2:$C$651,2,FALSE)</f>
        <v>E14000621</v>
      </c>
      <c r="C209" s="120">
        <f>VLOOKUP(B209,'Master sheet'!$B$3:$Z$634,9,FALSE)</f>
        <v>0.13469362516340158</v>
      </c>
      <c r="D209" s="121">
        <f>VLOOKUP(B209,'Master sheet'!$B$3:$Z$634,10,FALSE)</f>
        <v>1.4415342224181944</v>
      </c>
      <c r="E209" s="120">
        <f>VLOOKUP(B209,'Master sheet'!$B$3:$Z$634,16,FALSE)</f>
        <v>0.24202775214652864</v>
      </c>
      <c r="F209" s="121">
        <f>VLOOKUP(B209,'Master sheet'!$B$3:$Z$634,17,FALSE)</f>
        <v>-0.64994891111774922</v>
      </c>
      <c r="G209" s="120">
        <f>VLOOKUP(B209,'Master sheet'!$B$3:$Z$634,21,FALSE)</f>
        <v>0.20344827586206896</v>
      </c>
      <c r="H209" s="121">
        <f>VLOOKUP(B209,'Master sheet'!$B$3:$Z$634,22,FALSE)</f>
        <v>1.1281786951478454</v>
      </c>
      <c r="I209" s="120">
        <f>VLOOKUP(B209,'Master sheet'!$B$3:$Z$634,24,FALSE)</f>
        <v>3.4508301404853281E-2</v>
      </c>
      <c r="J209" s="121">
        <f>-VLOOKUP(B209,'Master sheet'!$B$3:$Z$634,25,FALSE)</f>
        <v>-1.0741258434264382</v>
      </c>
      <c r="K209" s="185" t="str">
        <f>VLOOKUP(B209,RUC_PCON_2011_EN_LU!$A$2:$N$534,14)</f>
        <v>Predominantly Urban</v>
      </c>
      <c r="L209" s="185" t="str">
        <f>VLOOKUP(B209,'City and Town classifications'!$A$3:$G$634,4,FALSE)</f>
        <v>Core City (London)</v>
      </c>
      <c r="M209" s="188" t="str">
        <f>VLOOKUP(A209,'BRES data'!$A$11:$AB$643,28,FALSE)</f>
        <v>Low</v>
      </c>
      <c r="N209" s="188" t="str">
        <f>IF(ISNUMBER(MATCH(A209,'Red Wall MP List'!$A$3:$A$52,0)),"Yes","No")</f>
        <v>No</v>
      </c>
      <c r="O209" s="149">
        <f>VLOOKUP(B209,'Master sheet'!$B$3:$K$634,4,FALSE)</f>
        <v>66300</v>
      </c>
      <c r="P209" s="121">
        <f t="shared" si="28"/>
        <v>0.20217442366893476</v>
      </c>
      <c r="Q209" s="121">
        <f t="shared" si="32"/>
        <v>1.4696089456223154</v>
      </c>
      <c r="R209" s="186">
        <f t="shared" si="33"/>
        <v>116.20731575422496</v>
      </c>
      <c r="S209" s="149">
        <f>R209*VLOOKUP(B209,'Master sheet'!$B$3:$K$634,4,FALSE)</f>
        <v>7704545.0345051149</v>
      </c>
      <c r="T209" s="121"/>
      <c r="U209" s="121"/>
      <c r="V209" s="121"/>
      <c r="W209" s="121"/>
      <c r="X209" s="121"/>
      <c r="Y209" s="121"/>
      <c r="Z209" s="121"/>
      <c r="AA209" s="121"/>
      <c r="AB209" s="121"/>
      <c r="AC209" s="121"/>
      <c r="AD209" s="121"/>
      <c r="AE209" s="145">
        <f t="shared" si="29"/>
        <v>0.21140954075546309</v>
      </c>
      <c r="AF209" s="121">
        <f t="shared" si="30"/>
        <v>1.4206626285160069</v>
      </c>
      <c r="AG209" s="186">
        <f t="shared" si="31"/>
        <v>117.48265461508787</v>
      </c>
    </row>
    <row r="210" spans="1:33" ht="29">
      <c r="A210" s="119" t="str">
        <f>'Master sheet'!A539</f>
        <v>Wrexham</v>
      </c>
      <c r="B210" s="142" t="str">
        <f>VLOOKUP('Master sheet'!A539,Westminster_Parliamentary_Const!$A$2:$C$651,2,FALSE)</f>
        <v>W07000044</v>
      </c>
      <c r="C210" s="120">
        <f>VLOOKUP(B210,'Master sheet'!$B$3:$Z$634,9,FALSE)</f>
        <v>9.4810975628536145E-2</v>
      </c>
      <c r="D210" s="121">
        <f>VLOOKUP(B210,'Master sheet'!$B$3:$Z$634,10,FALSE)</f>
        <v>-6.5935675148161496E-2</v>
      </c>
      <c r="E210" s="120">
        <f>VLOOKUP(B210,'Master sheet'!$B$3:$Z$634,16,FALSE)</f>
        <v>0.40396749773543733</v>
      </c>
      <c r="F210" s="121">
        <f>VLOOKUP(B210,'Master sheet'!$B$3:$Z$634,17,FALSE)</f>
        <v>-0.11169068525170386</v>
      </c>
      <c r="G210" s="120">
        <f>VLOOKUP(B210,'Master sheet'!$B$3:$Z$634,21,FALSE)</f>
        <v>0.13333333333333333</v>
      </c>
      <c r="H210" s="121">
        <f>VLOOKUP(B210,'Master sheet'!$B$3:$Z$634,22,FALSE)</f>
        <v>-0.87831185479892671</v>
      </c>
      <c r="I210" s="120">
        <f>VLOOKUP(B210,'Master sheet'!$B$3:$Z$634,24,FALSE)</f>
        <v>1.322249811076337E-2</v>
      </c>
      <c r="J210" s="121">
        <f>-VLOOKUP(B210,'Master sheet'!$B$3:$Z$634,25,FALSE)</f>
        <v>1.1673401283406291</v>
      </c>
      <c r="K210" s="185" t="str">
        <f>VLOOKUP(B210,RUC_PCON_2011_EN_LU!$A$2:$N$534,14)</f>
        <v>Urban with Significant Rural</v>
      </c>
      <c r="L210" s="185" t="str">
        <f>VLOOKUP(B210,'City and Town classifications'!$A$3:$G$634,4,FALSE)</f>
        <v>Large Town</v>
      </c>
      <c r="M210" s="188" t="str">
        <f>VLOOKUP(A210,'BRES data'!$A$11:$AB$643,28,FALSE)</f>
        <v>Mid</v>
      </c>
      <c r="N210" s="188" t="str">
        <f>IF(ISNUMBER(MATCH(A210,'Red Wall MP List'!$A$3:$A$52,0)),"Yes","No")</f>
        <v>Yes</v>
      </c>
      <c r="O210" s="149">
        <f>VLOOKUP(B210,'Master sheet'!$B$3:$K$634,4,FALSE)</f>
        <v>42500</v>
      </c>
      <c r="P210" s="121">
        <f t="shared" si="28"/>
        <v>0.20213439438905076</v>
      </c>
      <c r="Q210" s="121">
        <f t="shared" si="32"/>
        <v>1.4695689163424315</v>
      </c>
      <c r="R210" s="186">
        <f t="shared" si="33"/>
        <v>116.20415049371078</v>
      </c>
      <c r="S210" s="149">
        <f>R210*VLOOKUP(B210,'Master sheet'!$B$3:$K$634,4,FALSE)</f>
        <v>4938676.3959827088</v>
      </c>
      <c r="T210" s="121"/>
      <c r="U210" s="121"/>
      <c r="V210" s="121"/>
      <c r="W210" s="121"/>
      <c r="X210" s="121"/>
      <c r="Y210" s="121"/>
      <c r="Z210" s="121"/>
      <c r="AA210" s="121"/>
      <c r="AB210" s="121"/>
      <c r="AC210" s="121"/>
      <c r="AD210" s="121"/>
      <c r="AE210" s="145">
        <f t="shared" si="29"/>
        <v>2.7850478285459279E-2</v>
      </c>
      <c r="AF210" s="121">
        <f t="shared" si="30"/>
        <v>1.2371035660460032</v>
      </c>
      <c r="AG210" s="186">
        <f t="shared" si="31"/>
        <v>102.30311409309982</v>
      </c>
    </row>
    <row r="211" spans="1:33">
      <c r="A211" s="119" t="str">
        <f>'Master sheet'!A251</f>
        <v>Tamworth</v>
      </c>
      <c r="B211" s="142" t="str">
        <f>VLOOKUP('Master sheet'!A251,Westminster_Parliamentary_Const!$A$2:$C$651,2,FALSE)</f>
        <v>E14000986</v>
      </c>
      <c r="C211" s="120">
        <f>VLOOKUP(B211,'Master sheet'!$B$3:$Z$634,9,FALSE)</f>
        <v>6.8554602232599515E-2</v>
      </c>
      <c r="D211" s="121">
        <f>VLOOKUP(B211,'Master sheet'!$B$3:$Z$634,10,FALSE)</f>
        <v>-1.0583645377049262</v>
      </c>
      <c r="E211" s="120">
        <f>VLOOKUP(B211,'Master sheet'!$B$3:$Z$634,16,FALSE)</f>
        <v>0.9834476496020943</v>
      </c>
      <c r="F211" s="121">
        <f>VLOOKUP(B211,'Master sheet'!$B$3:$Z$634,17,FALSE)</f>
        <v>1.8143958189233165</v>
      </c>
      <c r="G211" s="120">
        <f>VLOOKUP(B211,'Master sheet'!$B$3:$Z$634,21,FALSE)</f>
        <v>0.18</v>
      </c>
      <c r="H211" s="121">
        <f>VLOOKUP(B211,'Master sheet'!$B$3:$Z$634,22,FALSE)</f>
        <v>0.45715562598531845</v>
      </c>
      <c r="I211" s="120">
        <f>VLOOKUP(B211,'Master sheet'!$B$3:$Z$634,24,FALSE)</f>
        <v>1.9288522511097028E-2</v>
      </c>
      <c r="J211" s="121">
        <f>-VLOOKUP(B211,'Master sheet'!$B$3:$Z$634,25,FALSE)</f>
        <v>0.52856755821959323</v>
      </c>
      <c r="K211" s="185" t="str">
        <f>VLOOKUP(B211,RUC_PCON_2011_EN_LU!$A$2:$N$534,14)</f>
        <v>Predominantly Urban</v>
      </c>
      <c r="L211" s="185" t="str">
        <f>VLOOKUP(B211,'City and Town classifications'!$A$3:$G$634,4,FALSE)</f>
        <v>Large Town</v>
      </c>
      <c r="M211" s="188" t="str">
        <f>VLOOKUP(A211,'BRES data'!$A$11:$AB$643,28,FALSE)</f>
        <v>Low</v>
      </c>
      <c r="N211" s="188" t="str">
        <f>IF(ISNUMBER(MATCH(A211,'Red Wall MP List'!$A$3:$A$52,0)),"Yes","No")</f>
        <v>No</v>
      </c>
      <c r="O211" s="149">
        <f>VLOOKUP(B211,'Master sheet'!$B$3:$K$634,4,FALSE)</f>
        <v>58100</v>
      </c>
      <c r="P211" s="121">
        <f t="shared" si="28"/>
        <v>0.20199291432299482</v>
      </c>
      <c r="Q211" s="121">
        <f t="shared" si="32"/>
        <v>1.4694274362763755</v>
      </c>
      <c r="R211" s="186">
        <f t="shared" si="33"/>
        <v>116.19296315114724</v>
      </c>
      <c r="S211" s="149">
        <f>R211*VLOOKUP(B211,'Master sheet'!$B$3:$K$634,4,FALSE)</f>
        <v>6750811.1590816546</v>
      </c>
      <c r="T211" s="121"/>
      <c r="U211" s="121"/>
      <c r="V211" s="121"/>
      <c r="W211" s="121"/>
      <c r="X211" s="121"/>
      <c r="Y211" s="121"/>
      <c r="Z211" s="121"/>
      <c r="AA211" s="121"/>
      <c r="AB211" s="121"/>
      <c r="AC211" s="121"/>
      <c r="AD211" s="121"/>
      <c r="AE211" s="145">
        <f t="shared" si="29"/>
        <v>0.43543861635582548</v>
      </c>
      <c r="AF211" s="121">
        <f t="shared" si="30"/>
        <v>1.6446917041163693</v>
      </c>
      <c r="AG211" s="186">
        <f t="shared" si="31"/>
        <v>136.00889017883151</v>
      </c>
    </row>
    <row r="212" spans="1:33">
      <c r="A212" s="119" t="str">
        <f>'Master sheet'!A158</f>
        <v>Wentworth and Dearne</v>
      </c>
      <c r="B212" s="142" t="str">
        <f>VLOOKUP('Master sheet'!A158,Westminster_Parliamentary_Const!$A$2:$C$651,2,FALSE)</f>
        <v>E14001028</v>
      </c>
      <c r="C212" s="120">
        <f>VLOOKUP(B212,'Master sheet'!$B$3:$Z$634,9,FALSE)</f>
        <v>0.10504096972406833</v>
      </c>
      <c r="D212" s="121">
        <f>VLOOKUP(B212,'Master sheet'!$B$3:$Z$634,10,FALSE)</f>
        <v>0.3207339250702223</v>
      </c>
      <c r="E212" s="120">
        <f>VLOOKUP(B212,'Master sheet'!$B$3:$Z$634,16,FALSE)</f>
        <v>0.45209151871015801</v>
      </c>
      <c r="F212" s="121">
        <f>VLOOKUP(B212,'Master sheet'!$B$3:$Z$634,17,FALSE)</f>
        <v>4.8264797308765379E-2</v>
      </c>
      <c r="G212" s="120">
        <f>VLOOKUP(B212,'Master sheet'!$B$3:$Z$634,21,FALSE)</f>
        <v>0.15779816513761469</v>
      </c>
      <c r="H212" s="121">
        <f>VLOOKUP(B212,'Master sheet'!$B$3:$Z$634,22,FALSE)</f>
        <v>-0.17819784128162874</v>
      </c>
      <c r="I212" s="120">
        <f>VLOOKUP(B212,'Master sheet'!$B$3:$Z$634,24,FALSE)</f>
        <v>2.0989576094510021E-2</v>
      </c>
      <c r="J212" s="121">
        <f>-VLOOKUP(B212,'Master sheet'!$B$3:$Z$634,25,FALSE)</f>
        <v>0.34944095112408796</v>
      </c>
      <c r="K212" s="185" t="str">
        <f>VLOOKUP(B212,RUC_PCON_2011_EN_LU!$A$2:$N$534,14)</f>
        <v>Predominantly Urban</v>
      </c>
      <c r="L212" s="185" t="str">
        <f>VLOOKUP(B212,'City and Town classifications'!$A$3:$G$634,4,FALSE)</f>
        <v>Medium Town</v>
      </c>
      <c r="M212" s="188" t="str">
        <f>VLOOKUP(A212,'BRES data'!$A$11:$AB$643,28,FALSE)</f>
        <v>Low</v>
      </c>
      <c r="N212" s="188" t="str">
        <f>IF(ISNUMBER(MATCH(A212,'Red Wall MP List'!$A$3:$A$52,0)),"Yes","No")</f>
        <v>No</v>
      </c>
      <c r="O212" s="149">
        <f>VLOOKUP(B212,'Master sheet'!$B$3:$K$634,4,FALSE)</f>
        <v>59400</v>
      </c>
      <c r="P212" s="121">
        <f t="shared" si="28"/>
        <v>0.20173611806929284</v>
      </c>
      <c r="Q212" s="121">
        <f t="shared" si="32"/>
        <v>1.4691706400226736</v>
      </c>
      <c r="R212" s="186">
        <f t="shared" si="33"/>
        <v>116.17265733889201</v>
      </c>
      <c r="S212" s="149">
        <f>R212*VLOOKUP(B212,'Master sheet'!$B$3:$K$634,4,FALSE)</f>
        <v>6900655.8459301852</v>
      </c>
      <c r="T212" s="121"/>
      <c r="U212" s="121"/>
      <c r="V212" s="121"/>
      <c r="W212" s="121"/>
      <c r="X212" s="121"/>
      <c r="Y212" s="121"/>
      <c r="Z212" s="121"/>
      <c r="AA212" s="121"/>
      <c r="AB212" s="121"/>
      <c r="AC212" s="121"/>
      <c r="AD212" s="121"/>
      <c r="AE212" s="145">
        <f t="shared" si="29"/>
        <v>0.13506045805536171</v>
      </c>
      <c r="AF212" s="121">
        <f t="shared" si="30"/>
        <v>1.3443135458159055</v>
      </c>
      <c r="AG212" s="186">
        <f t="shared" si="31"/>
        <v>111.16891570692475</v>
      </c>
    </row>
    <row r="213" spans="1:33">
      <c r="A213" s="119" t="str">
        <f>'Master sheet'!A449</f>
        <v>North Thanet</v>
      </c>
      <c r="B213" s="142" t="str">
        <f>VLOOKUP('Master sheet'!A449,Westminster_Parliamentary_Const!$A$2:$C$651,2,FALSE)</f>
        <v>E14000852</v>
      </c>
      <c r="C213" s="120">
        <f>VLOOKUP(B213,'Master sheet'!$B$3:$Z$634,9,FALSE)</f>
        <v>0.12712504839756159</v>
      </c>
      <c r="D213" s="121">
        <f>VLOOKUP(B213,'Master sheet'!$B$3:$Z$634,10,FALSE)</f>
        <v>1.1554599075221939</v>
      </c>
      <c r="E213" s="120">
        <f>VLOOKUP(B213,'Master sheet'!$B$3:$Z$634,16,FALSE)</f>
        <v>0.39399126194528566</v>
      </c>
      <c r="F213" s="121">
        <f>VLOOKUP(B213,'Master sheet'!$B$3:$Z$634,17,FALSE)</f>
        <v>-0.14484987639221508</v>
      </c>
      <c r="G213" s="120">
        <f>VLOOKUP(B213,'Master sheet'!$B$3:$Z$634,21,FALSE)</f>
        <v>0.1744186046511628</v>
      </c>
      <c r="H213" s="121">
        <f>VLOOKUP(B213,'Master sheet'!$B$3:$Z$634,22,FALSE)</f>
        <v>0.29743194057590733</v>
      </c>
      <c r="I213" s="120">
        <f>VLOOKUP(B213,'Master sheet'!$B$3:$Z$634,24,FALSE)</f>
        <v>3.032189973614785E-2</v>
      </c>
      <c r="J213" s="121">
        <f>-VLOOKUP(B213,'Master sheet'!$B$3:$Z$634,25,FALSE)</f>
        <v>-0.63328380636986603</v>
      </c>
      <c r="K213" s="185" t="str">
        <f>VLOOKUP(B213,RUC_PCON_2011_EN_LU!$A$2:$N$534,14)</f>
        <v>Predominantly Urban</v>
      </c>
      <c r="L213" s="185" t="str">
        <f>VLOOKUP(B213,'City and Town classifications'!$A$3:$G$634,4,FALSE)</f>
        <v>Large Town</v>
      </c>
      <c r="M213" s="188" t="str">
        <f>VLOOKUP(A213,'BRES data'!$A$11:$AB$643,28,FALSE)</f>
        <v>High</v>
      </c>
      <c r="N213" s="188" t="str">
        <f>IF(ISNUMBER(MATCH(A213,'Red Wall MP List'!$A$3:$A$52,0)),"Yes","No")</f>
        <v>No</v>
      </c>
      <c r="O213" s="149">
        <f>VLOOKUP(B213,'Master sheet'!$B$3:$K$634,4,FALSE)</f>
        <v>51700</v>
      </c>
      <c r="P213" s="121">
        <f t="shared" si="28"/>
        <v>0.19948904441472468</v>
      </c>
      <c r="Q213" s="121">
        <f t="shared" si="32"/>
        <v>1.4669235663681053</v>
      </c>
      <c r="R213" s="186">
        <f t="shared" si="33"/>
        <v>115.99497306548221</v>
      </c>
      <c r="S213" s="149">
        <f>R213*VLOOKUP(B213,'Master sheet'!$B$3:$K$634,4,FALSE)</f>
        <v>5996940.1074854303</v>
      </c>
      <c r="T213" s="121"/>
      <c r="U213" s="121"/>
      <c r="V213" s="121"/>
      <c r="W213" s="121"/>
      <c r="X213" s="121"/>
      <c r="Y213" s="121"/>
      <c r="Z213" s="121"/>
      <c r="AA213" s="121"/>
      <c r="AB213" s="121"/>
      <c r="AC213" s="121"/>
      <c r="AD213" s="121"/>
      <c r="AE213" s="145">
        <f t="shared" si="29"/>
        <v>0.16868954133400504</v>
      </c>
      <c r="AF213" s="121">
        <f t="shared" si="30"/>
        <v>1.3779426290945489</v>
      </c>
      <c r="AG213" s="186">
        <f t="shared" si="31"/>
        <v>113.94989543887833</v>
      </c>
    </row>
    <row r="214" spans="1:33">
      <c r="A214" s="119" t="str">
        <f>'Master sheet'!A416</f>
        <v>Dover</v>
      </c>
      <c r="B214" s="142" t="str">
        <f>VLOOKUP('Master sheet'!A416,Westminster_Parliamentary_Const!$A$2:$C$651,2,FALSE)</f>
        <v>E14000670</v>
      </c>
      <c r="C214" s="120">
        <f>VLOOKUP(B214,'Master sheet'!$B$3:$Z$634,9,FALSE)</f>
        <v>9.4827520077327948E-2</v>
      </c>
      <c r="D214" s="121">
        <f>VLOOKUP(B214,'Master sheet'!$B$3:$Z$634,10,FALSE)</f>
        <v>-6.5310334083404309E-2</v>
      </c>
      <c r="E214" s="120">
        <f>VLOOKUP(B214,'Master sheet'!$B$3:$Z$634,16,FALSE)</f>
        <v>0.38688421191634759</v>
      </c>
      <c r="F214" s="121">
        <f>VLOOKUP(B214,'Master sheet'!$B$3:$Z$634,17,FALSE)</f>
        <v>-0.16847241652778164</v>
      </c>
      <c r="G214" s="120">
        <f>VLOOKUP(B214,'Master sheet'!$B$3:$Z$634,21,FALSE)</f>
        <v>0.18129770992366412</v>
      </c>
      <c r="H214" s="121">
        <f>VLOOKUP(B214,'Master sheet'!$B$3:$Z$634,22,FALSE)</f>
        <v>0.49429239889698512</v>
      </c>
      <c r="I214" s="120">
        <f>VLOOKUP(B214,'Master sheet'!$B$3:$Z$634,24,FALSE)</f>
        <v>1.9605997210599746E-2</v>
      </c>
      <c r="J214" s="121">
        <f>-VLOOKUP(B214,'Master sheet'!$B$3:$Z$634,25,FALSE)</f>
        <v>0.49513641512386153</v>
      </c>
      <c r="K214" s="185" t="str">
        <f>VLOOKUP(B214,RUC_PCON_2011_EN_LU!$A$2:$N$534,14)</f>
        <v>Predominantly Urban</v>
      </c>
      <c r="L214" s="185" t="str">
        <f>VLOOKUP(B214,'City and Town classifications'!$A$3:$G$634,4,FALSE)</f>
        <v>Medium Town</v>
      </c>
      <c r="M214" s="188" t="str">
        <f>VLOOKUP(A214,'BRES data'!$A$11:$AB$643,28,FALSE)</f>
        <v>Mid</v>
      </c>
      <c r="N214" s="188" t="str">
        <f>IF(ISNUMBER(MATCH(A214,'Red Wall MP List'!$A$3:$A$52,0)),"Yes","No")</f>
        <v>No</v>
      </c>
      <c r="O214" s="149">
        <f>VLOOKUP(B214,'Master sheet'!$B$3:$K$634,4,FALSE)</f>
        <v>55100</v>
      </c>
      <c r="P214" s="121">
        <f t="shared" si="28"/>
        <v>0.19757869074168632</v>
      </c>
      <c r="Q214" s="121">
        <f t="shared" si="32"/>
        <v>1.465013212695067</v>
      </c>
      <c r="R214" s="186">
        <f t="shared" si="33"/>
        <v>115.84391446370499</v>
      </c>
      <c r="S214" s="149">
        <f>R214*VLOOKUP(B214,'Master sheet'!$B$3:$K$634,4,FALSE)</f>
        <v>6382999.6869501453</v>
      </c>
      <c r="T214" s="121"/>
      <c r="U214" s="121"/>
      <c r="V214" s="121"/>
      <c r="W214" s="121"/>
      <c r="X214" s="121"/>
      <c r="Y214" s="121"/>
      <c r="Z214" s="121"/>
      <c r="AA214" s="121"/>
      <c r="AB214" s="121"/>
      <c r="AC214" s="121"/>
      <c r="AD214" s="121"/>
      <c r="AE214" s="145">
        <f t="shared" si="29"/>
        <v>0.18891151585241517</v>
      </c>
      <c r="AF214" s="121">
        <f t="shared" si="30"/>
        <v>1.3981646036129591</v>
      </c>
      <c r="AG214" s="186">
        <f t="shared" si="31"/>
        <v>115.62216526585556</v>
      </c>
    </row>
    <row r="215" spans="1:33" ht="29">
      <c r="A215" s="119" t="str">
        <f>'Master sheet'!A196</f>
        <v>Nottingham North</v>
      </c>
      <c r="B215" s="142" t="str">
        <f>VLOOKUP('Master sheet'!A196,Westminster_Parliamentary_Const!$A$2:$C$651,2,FALSE)</f>
        <v>E14000866</v>
      </c>
      <c r="C215" s="120">
        <f>VLOOKUP(B215,'Master sheet'!$B$3:$Z$634,9,FALSE)</f>
        <v>0.13373269351258674</v>
      </c>
      <c r="D215" s="121">
        <f>VLOOKUP(B215,'Master sheet'!$B$3:$Z$634,10,FALSE)</f>
        <v>1.405213276991643</v>
      </c>
      <c r="E215" s="120">
        <f>VLOOKUP(B215,'Master sheet'!$B$3:$Z$634,16,FALSE)</f>
        <v>0.26477138348666834</v>
      </c>
      <c r="F215" s="121">
        <f>VLOOKUP(B215,'Master sheet'!$B$3:$Z$634,17,FALSE)</f>
        <v>-0.57435322205218953</v>
      </c>
      <c r="G215" s="120">
        <f>VLOOKUP(B215,'Master sheet'!$B$3:$Z$634,21,FALSE)</f>
        <v>0.1294851794071763</v>
      </c>
      <c r="H215" s="121">
        <f>VLOOKUP(B215,'Master sheet'!$B$3:$Z$634,22,FALSE)</f>
        <v>-0.98843509257253248</v>
      </c>
      <c r="I215" s="120">
        <f>VLOOKUP(B215,'Master sheet'!$B$3:$Z$634,24,FALSE)</f>
        <v>2.4605887939221249E-2</v>
      </c>
      <c r="J215" s="121">
        <f>-VLOOKUP(B215,'Master sheet'!$B$3:$Z$634,25,FALSE)</f>
        <v>-3.136872898176124E-2</v>
      </c>
      <c r="K215" s="185" t="str">
        <f>VLOOKUP(B215,RUC_PCON_2011_EN_LU!$A$2:$N$534,14)</f>
        <v>Predominantly Urban</v>
      </c>
      <c r="L215" s="185" t="str">
        <f>VLOOKUP(B215,'City and Town classifications'!$A$3:$G$634,4,FALSE)</f>
        <v>Core City (outside London)</v>
      </c>
      <c r="M215" s="188" t="str">
        <f>VLOOKUP(A215,'BRES data'!$A$11:$AB$643,28,FALSE)</f>
        <v>Very low</v>
      </c>
      <c r="N215" s="188" t="str">
        <f>IF(ISNUMBER(MATCH(A215,'Red Wall MP List'!$A$3:$A$52,0)),"Yes","No")</f>
        <v>No</v>
      </c>
      <c r="O215" s="149">
        <f>VLOOKUP(B215,'Master sheet'!$B$3:$K$634,4,FALSE)</f>
        <v>70000</v>
      </c>
      <c r="P215" s="121">
        <f t="shared" si="28"/>
        <v>0.19748346356584023</v>
      </c>
      <c r="Q215" s="121">
        <f t="shared" si="32"/>
        <v>1.4649179855192209</v>
      </c>
      <c r="R215" s="186">
        <f t="shared" si="33"/>
        <v>115.83638450512323</v>
      </c>
      <c r="S215" s="149">
        <f>R215*VLOOKUP(B215,'Master sheet'!$B$3:$K$634,4,FALSE)</f>
        <v>8108546.9153586263</v>
      </c>
      <c r="T215" s="121"/>
      <c r="U215" s="121"/>
      <c r="V215" s="121"/>
      <c r="W215" s="121"/>
      <c r="X215" s="121"/>
      <c r="Y215" s="121"/>
      <c r="Z215" s="121"/>
      <c r="AA215" s="121"/>
      <c r="AB215" s="121"/>
      <c r="AC215" s="121"/>
      <c r="AD215" s="121"/>
      <c r="AE215" s="145">
        <f t="shared" si="29"/>
        <v>-4.7235941653710062E-2</v>
      </c>
      <c r="AF215" s="121">
        <f t="shared" si="30"/>
        <v>1.1620171461068338</v>
      </c>
      <c r="AG215" s="186">
        <f t="shared" si="31"/>
        <v>96.093791933896213</v>
      </c>
    </row>
    <row r="216" spans="1:33">
      <c r="A216" s="119" t="str">
        <f>'Master sheet'!A227</f>
        <v>Kenilworth and Southam</v>
      </c>
      <c r="B216" s="142" t="str">
        <f>VLOOKUP('Master sheet'!A227,Westminster_Parliamentary_Const!$A$2:$C$651,2,FALSE)</f>
        <v>E14000767</v>
      </c>
      <c r="C216" s="120">
        <f>VLOOKUP(B216,'Master sheet'!$B$3:$Z$634,9,FALSE)</f>
        <v>6.5755581474241417E-2</v>
      </c>
      <c r="D216" s="121">
        <f>VLOOKUP(B216,'Master sheet'!$B$3:$Z$634,10,FALSE)</f>
        <v>-1.1641609074320565</v>
      </c>
      <c r="E216" s="120">
        <f>VLOOKUP(B216,'Master sheet'!$B$3:$Z$634,16,FALSE)</f>
        <v>0.38600724947665455</v>
      </c>
      <c r="F216" s="121">
        <f>VLOOKUP(B216,'Master sheet'!$B$3:$Z$634,17,FALSE)</f>
        <v>-0.17138727998655606</v>
      </c>
      <c r="G216" s="120">
        <f>VLOOKUP(B216,'Master sheet'!$B$3:$Z$634,21,FALSE)</f>
        <v>0.14675767918088736</v>
      </c>
      <c r="H216" s="121">
        <f>VLOOKUP(B216,'Master sheet'!$B$3:$Z$634,22,FALSE)</f>
        <v>-0.49414519772301047</v>
      </c>
      <c r="I216" s="120">
        <f>VLOOKUP(B216,'Master sheet'!$B$3:$Z$634,24,FALSE)</f>
        <v>4.5127118644068265E-3</v>
      </c>
      <c r="J216" s="121">
        <f>-VLOOKUP(B216,'Master sheet'!$B$3:$Z$634,25,FALSE)</f>
        <v>2.0845096249690962</v>
      </c>
      <c r="K216" s="185" t="str">
        <f>VLOOKUP(B216,RUC_PCON_2011_EN_LU!$A$2:$N$534,14)</f>
        <v>Predominantly Rural</v>
      </c>
      <c r="L216" s="185" t="str">
        <f>VLOOKUP(B216,'City and Town classifications'!$A$3:$G$634,4,FALSE)</f>
        <v>Village or smaller</v>
      </c>
      <c r="M216" s="188" t="str">
        <f>VLOOKUP(A216,'BRES data'!$A$11:$AB$643,28,FALSE)</f>
        <v>High</v>
      </c>
      <c r="N216" s="188" t="str">
        <f>IF(ISNUMBER(MATCH(A216,'Red Wall MP List'!$A$3:$A$52,0)),"Yes","No")</f>
        <v>No</v>
      </c>
      <c r="O216" s="149">
        <f>VLOOKUP(B216,'Master sheet'!$B$3:$K$634,4,FALSE)</f>
        <v>52800</v>
      </c>
      <c r="P216" s="121">
        <f t="shared" si="28"/>
        <v>0.19586082622741877</v>
      </c>
      <c r="Q216" s="121">
        <f t="shared" si="32"/>
        <v>1.4632953481807995</v>
      </c>
      <c r="R216" s="186">
        <f t="shared" si="33"/>
        <v>115.70807667867578</v>
      </c>
      <c r="S216" s="149">
        <f>R216*VLOOKUP(B216,'Master sheet'!$B$3:$K$634,4,FALSE)</f>
        <v>6109386.4486340815</v>
      </c>
      <c r="T216" s="121"/>
      <c r="U216" s="121"/>
      <c r="V216" s="121"/>
      <c r="W216" s="121"/>
      <c r="X216" s="121"/>
      <c r="Y216" s="121"/>
      <c r="Z216" s="121"/>
      <c r="AA216" s="121"/>
      <c r="AB216" s="121"/>
      <c r="AC216" s="121"/>
      <c r="AD216" s="121"/>
      <c r="AE216" s="145">
        <f t="shared" si="29"/>
        <v>6.3704059956868286E-2</v>
      </c>
      <c r="AF216" s="121">
        <f t="shared" si="30"/>
        <v>1.2729571477174122</v>
      </c>
      <c r="AG216" s="186">
        <f t="shared" si="31"/>
        <v>105.26805022055741</v>
      </c>
    </row>
    <row r="217" spans="1:33">
      <c r="A217" s="119" t="str">
        <f>'Master sheet'!A291</f>
        <v>Maldon</v>
      </c>
      <c r="B217" s="142" t="str">
        <f>VLOOKUP('Master sheet'!A291,Westminster_Parliamentary_Const!$A$2:$C$651,2,FALSE)</f>
        <v>E14000806</v>
      </c>
      <c r="C217" s="120">
        <f>VLOOKUP(B217,'Master sheet'!$B$3:$Z$634,9,FALSE)</f>
        <v>6.6277602986212644E-2</v>
      </c>
      <c r="D217" s="121">
        <f>VLOOKUP(B217,'Master sheet'!$B$3:$Z$634,10,FALSE)</f>
        <v>-1.1444297279754168</v>
      </c>
      <c r="E217" s="120">
        <f>VLOOKUP(B217,'Master sheet'!$B$3:$Z$634,16,FALSE)</f>
        <v>0.90516825245376331</v>
      </c>
      <c r="F217" s="121">
        <f>VLOOKUP(B217,'Master sheet'!$B$3:$Z$634,17,FALSE)</f>
        <v>1.554209357114956</v>
      </c>
      <c r="G217" s="120">
        <f>VLOOKUP(B217,'Master sheet'!$B$3:$Z$634,21,FALSE)</f>
        <v>0.18342151675485008</v>
      </c>
      <c r="H217" s="121">
        <f>VLOOKUP(B217,'Master sheet'!$B$3:$Z$634,22,FALSE)</f>
        <v>0.55506971943661976</v>
      </c>
      <c r="I217" s="120">
        <f>VLOOKUP(B217,'Master sheet'!$B$3:$Z$634,24,FALSE)</f>
        <v>1.7912358444116316E-2</v>
      </c>
      <c r="J217" s="121">
        <f>-VLOOKUP(B217,'Master sheet'!$B$3:$Z$634,25,FALSE)</f>
        <v>0.67348221730423763</v>
      </c>
      <c r="K217" s="185" t="str">
        <f>VLOOKUP(B217,RUC_PCON_2011_EN_LU!$A$2:$N$534,14)</f>
        <v>Predominantly Rural</v>
      </c>
      <c r="L217" s="185" t="str">
        <f>VLOOKUP(B217,'City and Town classifications'!$A$3:$G$634,4,FALSE)</f>
        <v>Village or smaller</v>
      </c>
      <c r="M217" s="188" t="str">
        <f>VLOOKUP(A217,'BRES data'!$A$11:$AB$643,28,FALSE)</f>
        <v>High</v>
      </c>
      <c r="N217" s="188" t="str">
        <f>IF(ISNUMBER(MATCH(A217,'Red Wall MP List'!$A$3:$A$52,0)),"Yes","No")</f>
        <v>No</v>
      </c>
      <c r="O217" s="149">
        <f>VLOOKUP(B217,'Master sheet'!$B$3:$K$634,4,FALSE)</f>
        <v>57000</v>
      </c>
      <c r="P217" s="121">
        <f t="shared" si="28"/>
        <v>0.19456400920153624</v>
      </c>
      <c r="Q217" s="121">
        <f t="shared" si="32"/>
        <v>1.4619985311549168</v>
      </c>
      <c r="R217" s="186">
        <f t="shared" si="33"/>
        <v>115.60553264745501</v>
      </c>
      <c r="S217" s="149">
        <f>R217*VLOOKUP(B217,'Master sheet'!$B$3:$K$634,4,FALSE)</f>
        <v>6589515.3609049357</v>
      </c>
      <c r="T217" s="121"/>
      <c r="U217" s="121"/>
      <c r="V217" s="121"/>
      <c r="W217" s="121"/>
      <c r="X217" s="121"/>
      <c r="Y217" s="121"/>
      <c r="Z217" s="121"/>
      <c r="AA217" s="121"/>
      <c r="AB217" s="121"/>
      <c r="AC217" s="121"/>
      <c r="AD217" s="121"/>
      <c r="AE217" s="145">
        <f t="shared" si="29"/>
        <v>0.40958289147009919</v>
      </c>
      <c r="AF217" s="121">
        <f t="shared" si="30"/>
        <v>1.618835979230643</v>
      </c>
      <c r="AG217" s="186">
        <f t="shared" si="31"/>
        <v>133.87073356402317</v>
      </c>
    </row>
    <row r="218" spans="1:33" ht="29">
      <c r="A218" s="119" t="str">
        <f>'Master sheet'!A522</f>
        <v>Stroud</v>
      </c>
      <c r="B218" s="142" t="str">
        <f>VLOOKUP('Master sheet'!A522,Westminster_Parliamentary_Const!$A$2:$C$651,2,FALSE)</f>
        <v>E14000980</v>
      </c>
      <c r="C218" s="120">
        <f>VLOOKUP(B218,'Master sheet'!$B$3:$Z$634,9,FALSE)</f>
        <v>6.1253758674622079E-2</v>
      </c>
      <c r="D218" s="121">
        <f>VLOOKUP(B218,'Master sheet'!$B$3:$Z$634,10,FALSE)</f>
        <v>-1.3343191700788599</v>
      </c>
      <c r="E218" s="120">
        <f>VLOOKUP(B218,'Master sheet'!$B$3:$Z$634,16,FALSE)</f>
        <v>0.87496292055656111</v>
      </c>
      <c r="F218" s="121">
        <f>VLOOKUP(B218,'Master sheet'!$B$3:$Z$634,17,FALSE)</f>
        <v>1.4538123341385492</v>
      </c>
      <c r="G218" s="120">
        <f>VLOOKUP(B218,'Master sheet'!$B$3:$Z$634,21,FALSE)</f>
        <v>0.1702127659574468</v>
      </c>
      <c r="H218" s="121">
        <f>VLOOKUP(B218,'Master sheet'!$B$3:$Z$634,22,FALSE)</f>
        <v>0.17707278047129746</v>
      </c>
      <c r="I218" s="120">
        <f>VLOOKUP(B218,'Master sheet'!$B$3:$Z$634,24,FALSE)</f>
        <v>1.3848614072494714E-2</v>
      </c>
      <c r="J218" s="121">
        <f>-VLOOKUP(B218,'Master sheet'!$B$3:$Z$634,25,FALSE)</f>
        <v>1.1014080325107911</v>
      </c>
      <c r="K218" s="185" t="str">
        <f>VLOOKUP(B218,RUC_PCON_2011_EN_LU!$A$2:$N$534,14)</f>
        <v>Urban with Significant Rural</v>
      </c>
      <c r="L218" s="185" t="str">
        <f>VLOOKUP(B218,'City and Town classifications'!$A$3:$G$634,4,FALSE)</f>
        <v>Village or smaller</v>
      </c>
      <c r="M218" s="188" t="str">
        <f>VLOOKUP(A218,'BRES data'!$A$11:$AB$643,28,FALSE)</f>
        <v>Very high</v>
      </c>
      <c r="N218" s="188" t="str">
        <f>IF(ISNUMBER(MATCH(A218,'Red Wall MP List'!$A$3:$A$52,0)),"Yes","No")</f>
        <v>Yes</v>
      </c>
      <c r="O218" s="149">
        <f>VLOOKUP(B218,'Master sheet'!$B$3:$K$634,4,FALSE)</f>
        <v>62900</v>
      </c>
      <c r="P218" s="121">
        <f t="shared" si="28"/>
        <v>0.19417713991228483</v>
      </c>
      <c r="Q218" s="121">
        <f t="shared" si="32"/>
        <v>1.4616116618656656</v>
      </c>
      <c r="R218" s="186">
        <f t="shared" si="33"/>
        <v>115.57494148795946</v>
      </c>
      <c r="S218" s="149">
        <f>R218*VLOOKUP(B218,'Master sheet'!$B$3:$K$634,4,FALSE)</f>
        <v>7269663.81959265</v>
      </c>
      <c r="T218" s="121"/>
      <c r="U218" s="121"/>
      <c r="V218" s="121"/>
      <c r="W218" s="121"/>
      <c r="X218" s="121"/>
      <c r="Y218" s="121"/>
      <c r="Z218" s="121"/>
      <c r="AA218" s="121"/>
      <c r="AB218" s="121"/>
      <c r="AC218" s="121"/>
      <c r="AD218" s="121"/>
      <c r="AE218" s="145">
        <f t="shared" si="29"/>
        <v>0.34949349426044446</v>
      </c>
      <c r="AF218" s="121">
        <f t="shared" si="30"/>
        <v>1.5587465820209883</v>
      </c>
      <c r="AG218" s="186">
        <f t="shared" si="31"/>
        <v>128.90160031823291</v>
      </c>
    </row>
    <row r="219" spans="1:33">
      <c r="A219" s="119" t="str">
        <f>'Master sheet'!A81</f>
        <v>Ribble Valley</v>
      </c>
      <c r="B219" s="142" t="str">
        <f>VLOOKUP('Master sheet'!A81,Westminster_Parliamentary_Const!$A$2:$C$651,2,FALSE)</f>
        <v>E14000894</v>
      </c>
      <c r="C219" s="120">
        <f>VLOOKUP(B219,'Master sheet'!$B$3:$Z$634,9,FALSE)</f>
        <v>5.6057494931777592E-2</v>
      </c>
      <c r="D219" s="121">
        <f>VLOOKUP(B219,'Master sheet'!$B$3:$Z$634,10,FALSE)</f>
        <v>-1.5307256592040559</v>
      </c>
      <c r="E219" s="120">
        <f>VLOOKUP(B219,'Master sheet'!$B$3:$Z$634,16,FALSE)</f>
        <v>0.47936178176914301</v>
      </c>
      <c r="F219" s="121">
        <f>VLOOKUP(B219,'Master sheet'!$B$3:$Z$634,17,FALSE)</f>
        <v>0.13890618592926815</v>
      </c>
      <c r="G219" s="120">
        <f>VLOOKUP(B219,'Master sheet'!$B$3:$Z$634,21,FALSE)</f>
        <v>0.17195325542570952</v>
      </c>
      <c r="H219" s="121">
        <f>VLOOKUP(B219,'Master sheet'!$B$3:$Z$634,22,FALSE)</f>
        <v>0.22688064658941864</v>
      </c>
      <c r="I219" s="120">
        <f>VLOOKUP(B219,'Master sheet'!$B$3:$Z$634,24,FALSE)</f>
        <v>6.0063559322032223E-3</v>
      </c>
      <c r="J219" s="121">
        <f>-VLOOKUP(B219,'Master sheet'!$B$3:$Z$634,25,FALSE)</f>
        <v>1.9272239305726371</v>
      </c>
      <c r="K219" s="185" t="str">
        <f>VLOOKUP(B219,RUC_PCON_2011_EN_LU!$A$2:$N$534,14)</f>
        <v>Predominantly Rural</v>
      </c>
      <c r="L219" s="185" t="str">
        <f>VLOOKUP(B219,'City and Town classifications'!$A$3:$G$634,4,FALSE)</f>
        <v>Large Town</v>
      </c>
      <c r="M219" s="188" t="str">
        <f>VLOOKUP(A219,'BRES data'!$A$11:$AB$643,28,FALSE)</f>
        <v>Mid</v>
      </c>
      <c r="N219" s="188" t="str">
        <f>IF(ISNUMBER(MATCH(A219,'Red Wall MP List'!$A$3:$A$52,0)),"Yes","No")</f>
        <v>No</v>
      </c>
      <c r="O219" s="149">
        <f>VLOOKUP(B219,'Master sheet'!$B$3:$K$634,4,FALSE)</f>
        <v>59500</v>
      </c>
      <c r="P219" s="121">
        <f t="shared" si="28"/>
        <v>0.19313056254264152</v>
      </c>
      <c r="Q219" s="121">
        <f t="shared" si="32"/>
        <v>1.4605650844960223</v>
      </c>
      <c r="R219" s="186">
        <f t="shared" si="33"/>
        <v>115.49218481502437</v>
      </c>
      <c r="S219" s="149">
        <f>R219*VLOOKUP(B219,'Master sheet'!$B$3:$K$634,4,FALSE)</f>
        <v>6871784.9964939505</v>
      </c>
      <c r="T219" s="121"/>
      <c r="U219" s="121"/>
      <c r="V219" s="121"/>
      <c r="W219" s="121"/>
      <c r="X219" s="121"/>
      <c r="Y219" s="121"/>
      <c r="Z219" s="121"/>
      <c r="AA219" s="121"/>
      <c r="AB219" s="121"/>
      <c r="AC219" s="121"/>
      <c r="AD219" s="121"/>
      <c r="AE219" s="145">
        <f t="shared" si="29"/>
        <v>0.190571275971817</v>
      </c>
      <c r="AF219" s="121">
        <f t="shared" si="30"/>
        <v>1.3998243637323609</v>
      </c>
      <c r="AG219" s="186">
        <f t="shared" si="31"/>
        <v>115.75942024880337</v>
      </c>
    </row>
    <row r="220" spans="1:33" ht="29">
      <c r="A220" s="119" t="str">
        <f>'Master sheet'!A195</f>
        <v>Nottingham East</v>
      </c>
      <c r="B220" s="142" t="str">
        <f>VLOOKUP('Master sheet'!A195,Westminster_Parliamentary_Const!$A$2:$C$651,2,FALSE)</f>
        <v>E14000865</v>
      </c>
      <c r="C220" s="120">
        <f>VLOOKUP(B220,'Master sheet'!$B$3:$Z$634,9,FALSE)</f>
        <v>0.13855809033798358</v>
      </c>
      <c r="D220" s="121">
        <f>VLOOKUP(B220,'Master sheet'!$B$3:$Z$634,10,FALSE)</f>
        <v>1.5876018731088328</v>
      </c>
      <c r="E220" s="120">
        <f>VLOOKUP(B220,'Master sheet'!$B$3:$Z$634,16,FALSE)</f>
        <v>0.62572679402530174</v>
      </c>
      <c r="F220" s="121">
        <f>VLOOKUP(B220,'Master sheet'!$B$3:$Z$634,17,FALSE)</f>
        <v>0.6253968342834656</v>
      </c>
      <c r="G220" s="120">
        <f>VLOOKUP(B220,'Master sheet'!$B$3:$Z$634,21,FALSE)</f>
        <v>0.15348101265822786</v>
      </c>
      <c r="H220" s="121">
        <f>VLOOKUP(B220,'Master sheet'!$B$3:$Z$634,22,FALSE)</f>
        <v>-0.30174248583466129</v>
      </c>
      <c r="I220" s="120">
        <f>VLOOKUP(B220,'Master sheet'!$B$3:$Z$634,24,FALSE)</f>
        <v>3.5460024106066745E-2</v>
      </c>
      <c r="J220" s="121">
        <f>-VLOOKUP(B220,'Master sheet'!$B$3:$Z$634,25,FALSE)</f>
        <v>-1.1743454132427449</v>
      </c>
      <c r="K220" s="185" t="str">
        <f>VLOOKUP(B220,RUC_PCON_2011_EN_LU!$A$2:$N$534,14)</f>
        <v>Predominantly Urban</v>
      </c>
      <c r="L220" s="185" t="str">
        <f>VLOOKUP(B220,'City and Town classifications'!$A$3:$G$634,4,FALSE)</f>
        <v>Core City (outside London)</v>
      </c>
      <c r="M220" s="188" t="str">
        <f>VLOOKUP(A220,'BRES data'!$A$11:$AB$643,28,FALSE)</f>
        <v>Very low</v>
      </c>
      <c r="N220" s="188" t="str">
        <f>IF(ISNUMBER(MATCH(A220,'Red Wall MP List'!$A$3:$A$52,0)),"Yes","No")</f>
        <v>No</v>
      </c>
      <c r="O220" s="149">
        <f>VLOOKUP(B220,'Master sheet'!$B$3:$K$634,4,FALSE)</f>
        <v>67500</v>
      </c>
      <c r="P220" s="121">
        <f t="shared" si="28"/>
        <v>0.19169454469683003</v>
      </c>
      <c r="Q220" s="121">
        <f t="shared" si="32"/>
        <v>1.4591290666502108</v>
      </c>
      <c r="R220" s="186">
        <f t="shared" si="33"/>
        <v>115.37863366950771</v>
      </c>
      <c r="S220" s="149">
        <f>R220*VLOOKUP(B220,'Master sheet'!$B$3:$K$634,4,FALSE)</f>
        <v>7788057.7726917705</v>
      </c>
      <c r="T220" s="121"/>
      <c r="U220" s="121"/>
      <c r="V220" s="121"/>
      <c r="W220" s="121"/>
      <c r="X220" s="121"/>
      <c r="Y220" s="121"/>
      <c r="Z220" s="121"/>
      <c r="AA220" s="121"/>
      <c r="AB220" s="121"/>
      <c r="AC220" s="121"/>
      <c r="AD220" s="121"/>
      <c r="AE220" s="145">
        <f t="shared" si="29"/>
        <v>0.18422770207872302</v>
      </c>
      <c r="AF220" s="121">
        <f t="shared" si="30"/>
        <v>1.3934807898392669</v>
      </c>
      <c r="AG220" s="186">
        <f t="shared" si="31"/>
        <v>115.23483412557572</v>
      </c>
    </row>
    <row r="221" spans="1:33">
      <c r="A221" s="119" t="str">
        <f>'Master sheet'!A411</f>
        <v>Chatham and Aylesford</v>
      </c>
      <c r="B221" s="142" t="str">
        <f>VLOOKUP('Master sheet'!A411,Westminster_Parliamentary_Const!$A$2:$C$651,2,FALSE)</f>
        <v>E14000626</v>
      </c>
      <c r="C221" s="120">
        <f>VLOOKUP(B221,'Master sheet'!$B$3:$Z$634,9,FALSE)</f>
        <v>8.7637404412458098E-2</v>
      </c>
      <c r="D221" s="121">
        <f>VLOOKUP(B221,'Master sheet'!$B$3:$Z$634,10,FALSE)</f>
        <v>-0.33707971378161733</v>
      </c>
      <c r="E221" s="120">
        <f>VLOOKUP(B221,'Master sheet'!$B$3:$Z$634,16,FALSE)</f>
        <v>0.53412703248658366</v>
      </c>
      <c r="F221" s="121">
        <f>VLOOKUP(B221,'Master sheet'!$B$3:$Z$634,17,FALSE)</f>
        <v>0.32093590681761391</v>
      </c>
      <c r="G221" s="120">
        <f>VLOOKUP(B221,'Master sheet'!$B$3:$Z$634,21,FALSE)</f>
        <v>0.17741935483870969</v>
      </c>
      <c r="H221" s="121">
        <f>VLOOKUP(B221,'Master sheet'!$B$3:$Z$634,22,FALSE)</f>
        <v>0.38330488972075233</v>
      </c>
      <c r="I221" s="120">
        <f>VLOOKUP(B221,'Master sheet'!$B$3:$Z$634,24,FALSE)</f>
        <v>1.9013240857503E-2</v>
      </c>
      <c r="J221" s="121">
        <f>-VLOOKUP(B221,'Master sheet'!$B$3:$Z$634,25,FALSE)</f>
        <v>0.55755563307200462</v>
      </c>
      <c r="K221" s="185" t="str">
        <f>VLOOKUP(B221,RUC_PCON_2011_EN_LU!$A$2:$N$534,14)</f>
        <v>Predominantly Urban</v>
      </c>
      <c r="L221" s="185" t="str">
        <f>VLOOKUP(B221,'City and Town classifications'!$A$3:$G$634,4,FALSE)</f>
        <v>Large Town</v>
      </c>
      <c r="M221" s="188" t="str">
        <f>VLOOKUP(A221,'BRES data'!$A$11:$AB$643,28,FALSE)</f>
        <v>High</v>
      </c>
      <c r="N221" s="188" t="str">
        <f>IF(ISNUMBER(MATCH(A221,'Red Wall MP List'!$A$3:$A$52,0)),"Yes","No")</f>
        <v>No</v>
      </c>
      <c r="O221" s="149">
        <f>VLOOKUP(B221,'Master sheet'!$B$3:$K$634,4,FALSE)</f>
        <v>53600</v>
      </c>
      <c r="P221" s="121">
        <f t="shared" si="28"/>
        <v>0.19086543918652346</v>
      </c>
      <c r="Q221" s="121">
        <f t="shared" si="32"/>
        <v>1.4582999611399041</v>
      </c>
      <c r="R221" s="186">
        <f t="shared" si="33"/>
        <v>115.3130732861712</v>
      </c>
      <c r="S221" s="149">
        <f>R221*VLOOKUP(B221,'Master sheet'!$B$3:$K$634,4,FALSE)</f>
        <v>6180780.7281387765</v>
      </c>
      <c r="T221" s="121"/>
      <c r="U221" s="121"/>
      <c r="V221" s="121"/>
      <c r="W221" s="121"/>
      <c r="X221" s="121"/>
      <c r="Y221" s="121"/>
      <c r="Z221" s="121"/>
      <c r="AA221" s="121"/>
      <c r="AB221" s="121"/>
      <c r="AC221" s="121"/>
      <c r="AD221" s="121"/>
      <c r="AE221" s="145">
        <f t="shared" si="29"/>
        <v>0.23117917895718837</v>
      </c>
      <c r="AF221" s="121">
        <f t="shared" si="30"/>
        <v>1.4404322667177323</v>
      </c>
      <c r="AG221" s="186">
        <f t="shared" si="31"/>
        <v>119.11751818515634</v>
      </c>
    </row>
    <row r="222" spans="1:33">
      <c r="A222" s="119" t="str">
        <f>'Master sheet'!A163</f>
        <v>Bassetlaw</v>
      </c>
      <c r="B222" s="142" t="str">
        <f>VLOOKUP('Master sheet'!A163,Westminster_Parliamentary_Const!$A$2:$C$651,2,FALSE)</f>
        <v>E14000546</v>
      </c>
      <c r="C222" s="120">
        <f>VLOOKUP(B222,'Master sheet'!$B$3:$Z$634,9,FALSE)</f>
        <v>8.1347145616223554E-2</v>
      </c>
      <c r="D222" s="121">
        <f>VLOOKUP(B222,'Master sheet'!$B$3:$Z$634,10,FALSE)</f>
        <v>-0.57483663048134814</v>
      </c>
      <c r="E222" s="120">
        <f>VLOOKUP(B222,'Master sheet'!$B$3:$Z$634,16,FALSE)</f>
        <v>0.35637299074022916</v>
      </c>
      <c r="F222" s="121">
        <f>VLOOKUP(B222,'Master sheet'!$B$3:$Z$634,17,FALSE)</f>
        <v>-0.2698861597662966</v>
      </c>
      <c r="G222" s="120">
        <f>VLOOKUP(B222,'Master sheet'!$B$3:$Z$634,21,FALSE)</f>
        <v>0.155</v>
      </c>
      <c r="H222" s="121">
        <f>VLOOKUP(B222,'Master sheet'!$B$3:$Z$634,22,FALSE)</f>
        <v>-0.25827338157766994</v>
      </c>
      <c r="I222" s="120">
        <f>VLOOKUP(B222,'Master sheet'!$B$3:$Z$634,24,FALSE)</f>
        <v>1.0936549081483005E-2</v>
      </c>
      <c r="J222" s="121">
        <f>-VLOOKUP(B222,'Master sheet'!$B$3:$Z$634,25,FALSE)</f>
        <v>1.4080581736750311</v>
      </c>
      <c r="K222" s="185" t="str">
        <f>VLOOKUP(B222,RUC_PCON_2011_EN_LU!$A$2:$N$534,14)</f>
        <v>Predominantly Rural</v>
      </c>
      <c r="L222" s="185" t="str">
        <f>VLOOKUP(B222,'City and Town classifications'!$A$3:$G$634,4,FALSE)</f>
        <v>Medium Town</v>
      </c>
      <c r="M222" s="188" t="str">
        <f>VLOOKUP(A222,'BRES data'!$A$11:$AB$643,28,FALSE)</f>
        <v>Very high</v>
      </c>
      <c r="N222" s="188" t="str">
        <f>IF(ISNUMBER(MATCH(A222,'Red Wall MP List'!$A$3:$A$52,0)),"Yes","No")</f>
        <v>Yes</v>
      </c>
      <c r="O222" s="149">
        <f>VLOOKUP(B222,'Master sheet'!$B$3:$K$634,4,FALSE)</f>
        <v>60100</v>
      </c>
      <c r="P222" s="121">
        <f t="shared" si="28"/>
        <v>0.18971392417389987</v>
      </c>
      <c r="Q222" s="121">
        <f t="shared" si="32"/>
        <v>1.4571484461272806</v>
      </c>
      <c r="R222" s="186">
        <f t="shared" si="33"/>
        <v>115.22201881275751</v>
      </c>
      <c r="S222" s="149">
        <f>R222*VLOOKUP(B222,'Master sheet'!$B$3:$K$634,4,FALSE)</f>
        <v>6924843.3306467263</v>
      </c>
      <c r="T222" s="121"/>
      <c r="U222" s="121"/>
      <c r="V222" s="121"/>
      <c r="W222" s="121"/>
      <c r="X222" s="121"/>
      <c r="Y222" s="121"/>
      <c r="Z222" s="121"/>
      <c r="AA222" s="121"/>
      <c r="AB222" s="121"/>
      <c r="AC222" s="121"/>
      <c r="AD222" s="121"/>
      <c r="AE222" s="145">
        <f t="shared" si="29"/>
        <v>7.6265500462429081E-2</v>
      </c>
      <c r="AF222" s="121">
        <f t="shared" si="30"/>
        <v>1.2855185882229729</v>
      </c>
      <c r="AG222" s="186">
        <f t="shared" si="31"/>
        <v>106.30682701862403</v>
      </c>
    </row>
    <row r="223" spans="1:33" ht="29">
      <c r="A223" s="119" t="str">
        <f>'Master sheet'!A586</f>
        <v>Coatbridge, Chryston and Bellshill</v>
      </c>
      <c r="B223" s="142" t="str">
        <f>VLOOKUP('Master sheet'!A586,Westminster_Parliamentary_Const!$A$2:$C$651,2,FALSE)</f>
        <v>S14000011</v>
      </c>
      <c r="C223" s="120">
        <f>VLOOKUP(B223,'Master sheet'!$B$3:$Z$634,9,FALSE)</f>
        <v>0.12320710038430484</v>
      </c>
      <c r="D223" s="121">
        <f>VLOOKUP(B223,'Master sheet'!$B$3:$Z$634,10,FALSE)</f>
        <v>1.007370731925892</v>
      </c>
      <c r="E223" s="120">
        <f>VLOOKUP(B223,'Master sheet'!$B$3:$Z$634,16,FALSE)</f>
        <v>-6.8442844911170711E-2</v>
      </c>
      <c r="F223" s="121">
        <f>VLOOKUP(B223,'Master sheet'!$B$3:$Z$634,17,FALSE)</f>
        <v>-1.6818966404915734</v>
      </c>
      <c r="G223" s="120">
        <f>VLOOKUP(B223,'Master sheet'!$B$3:$Z$634,21,FALSE)</f>
        <v>0.153184165232358</v>
      </c>
      <c r="H223" s="121">
        <f>VLOOKUP(B223,'Master sheet'!$B$3:$Z$634,22,FALSE)</f>
        <v>-0.31023741620616924</v>
      </c>
      <c r="I223" s="120">
        <f>VLOOKUP(B223,'Master sheet'!$B$3:$Z$634,24,FALSE)</f>
        <v>1.9076956333765605E-2</v>
      </c>
      <c r="J223" s="121">
        <f>-VLOOKUP(B223,'Master sheet'!$B$3:$Z$634,25,FALSE)</f>
        <v>0.55084618123951423</v>
      </c>
      <c r="K223" s="185" t="str">
        <f>VLOOKUP(B223,RUC_PCON_2011_EN_LU!$A$2:$N$534,14)</f>
        <v>Urban with Significant Rural</v>
      </c>
      <c r="L223" s="185" t="str">
        <f>VLOOKUP(B223,'City and Town classifications'!$A$3:$G$634,4,FALSE)</f>
        <v>Medium Town</v>
      </c>
      <c r="M223" s="188" t="str">
        <f>VLOOKUP(A223,'BRES data'!$A$11:$AB$643,28,FALSE)</f>
        <v>Low</v>
      </c>
      <c r="N223" s="188" t="str">
        <f>IF(ISNUMBER(MATCH(A223,'Red Wall MP List'!$A$3:$A$52,0)),"Yes","No")</f>
        <v>No</v>
      </c>
      <c r="O223" s="149">
        <f>VLOOKUP(B223,'Master sheet'!$B$3:$K$634,4,FALSE)</f>
        <v>60500</v>
      </c>
      <c r="P223" s="121">
        <f t="shared" si="28"/>
        <v>0.18738329493884498</v>
      </c>
      <c r="Q223" s="121">
        <f t="shared" si="32"/>
        <v>1.4548178168922257</v>
      </c>
      <c r="R223" s="186">
        <f t="shared" si="33"/>
        <v>115.03772749619279</v>
      </c>
      <c r="S223" s="149">
        <f>R223*VLOOKUP(B223,'Master sheet'!$B$3:$K$634,4,FALSE)</f>
        <v>6959782.5135196634</v>
      </c>
      <c r="T223" s="121"/>
      <c r="U223" s="121"/>
      <c r="V223" s="121"/>
      <c r="W223" s="121"/>
      <c r="X223" s="121"/>
      <c r="Y223" s="121"/>
      <c r="Z223" s="121"/>
      <c r="AA223" s="121"/>
      <c r="AB223" s="121"/>
      <c r="AC223" s="121"/>
      <c r="AD223" s="121"/>
      <c r="AE223" s="145">
        <f t="shared" si="29"/>
        <v>-0.10847928588308409</v>
      </c>
      <c r="AF223" s="121">
        <f t="shared" si="30"/>
        <v>1.1007738018774598</v>
      </c>
      <c r="AG223" s="186">
        <f t="shared" si="31"/>
        <v>91.029232260718729</v>
      </c>
    </row>
    <row r="224" spans="1:33" ht="29">
      <c r="A224" s="119" t="str">
        <f>'Master sheet'!A141</f>
        <v>Penistone and Stocksbridge</v>
      </c>
      <c r="B224" s="142" t="str">
        <f>VLOOKUP('Master sheet'!A141,Westminster_Parliamentary_Const!$A$2:$C$651,2,FALSE)</f>
        <v>E14000876</v>
      </c>
      <c r="C224" s="120">
        <f>VLOOKUP(B224,'Master sheet'!$B$3:$Z$634,9,FALSE)</f>
        <v>0.10454183567860839</v>
      </c>
      <c r="D224" s="121">
        <f>VLOOKUP(B224,'Master sheet'!$B$3:$Z$634,10,FALSE)</f>
        <v>0.30186783775765291</v>
      </c>
      <c r="E224" s="120">
        <f>VLOOKUP(B224,'Master sheet'!$B$3:$Z$634,16,FALSE)</f>
        <v>0.25609002941182929</v>
      </c>
      <c r="F224" s="121">
        <f>VLOOKUP(B224,'Master sheet'!$B$3:$Z$634,17,FALSE)</f>
        <v>-0.60320846216291546</v>
      </c>
      <c r="G224" s="120">
        <f>VLOOKUP(B224,'Master sheet'!$B$3:$Z$634,21,FALSE)</f>
        <v>0.12912912912912913</v>
      </c>
      <c r="H224" s="121">
        <f>VLOOKUP(B224,'Master sheet'!$B$3:$Z$634,22,FALSE)</f>
        <v>-0.99862424045516485</v>
      </c>
      <c r="I224" s="120">
        <f>VLOOKUP(B224,'Master sheet'!$B$3:$Z$634,24,FALSE)</f>
        <v>1.4249697806941741E-2</v>
      </c>
      <c r="J224" s="121">
        <f>-VLOOKUP(B224,'Master sheet'!$B$3:$Z$634,25,FALSE)</f>
        <v>1.0591725796048683</v>
      </c>
      <c r="K224" s="185" t="str">
        <f>VLOOKUP(B224,RUC_PCON_2011_EN_LU!$A$2:$N$534,14)</f>
        <v>Urban with Significant Rural</v>
      </c>
      <c r="L224" s="185" t="str">
        <f>VLOOKUP(B224,'City and Town classifications'!$A$3:$G$634,4,FALSE)</f>
        <v>Small Town</v>
      </c>
      <c r="M224" s="188" t="str">
        <f>VLOOKUP(A224,'BRES data'!$A$11:$AB$643,28,FALSE)</f>
        <v>High</v>
      </c>
      <c r="N224" s="188" t="str">
        <f>IF(ISNUMBER(MATCH(A224,'Red Wall MP List'!$A$3:$A$52,0)),"Yes","No")</f>
        <v>Yes</v>
      </c>
      <c r="O224" s="149">
        <f>VLOOKUP(B224,'Master sheet'!$B$3:$K$634,4,FALSE)</f>
        <v>62600</v>
      </c>
      <c r="P224" s="121">
        <f t="shared" si="28"/>
        <v>0.18670802201782702</v>
      </c>
      <c r="Q224" s="121">
        <f t="shared" si="32"/>
        <v>1.4541425439712077</v>
      </c>
      <c r="R224" s="186">
        <f t="shared" si="33"/>
        <v>114.9843312142861</v>
      </c>
      <c r="S224" s="149">
        <f>R224*VLOOKUP(B224,'Master sheet'!$B$3:$K$634,4,FALSE)</f>
        <v>7198019.1340143103</v>
      </c>
      <c r="T224" s="121"/>
      <c r="U224" s="121"/>
      <c r="V224" s="121"/>
      <c r="W224" s="121"/>
      <c r="X224" s="121"/>
      <c r="Y224" s="121"/>
      <c r="Z224" s="121"/>
      <c r="AA224" s="121"/>
      <c r="AB224" s="121"/>
      <c r="AC224" s="121"/>
      <c r="AD224" s="121"/>
      <c r="AE224" s="145">
        <f t="shared" si="29"/>
        <v>-6.0198071313889767E-2</v>
      </c>
      <c r="AF224" s="121">
        <f t="shared" si="30"/>
        <v>1.149055016446654</v>
      </c>
      <c r="AG224" s="186">
        <f t="shared" si="31"/>
        <v>95.021879875835253</v>
      </c>
    </row>
    <row r="225" spans="1:33" ht="29">
      <c r="A225" s="119" t="str">
        <f>'Master sheet'!A524</f>
        <v>Tewkesbury</v>
      </c>
      <c r="B225" s="142" t="str">
        <f>VLOOKUP('Master sheet'!A524,Westminster_Parliamentary_Const!$A$2:$C$651,2,FALSE)</f>
        <v>E14000990</v>
      </c>
      <c r="C225" s="120">
        <f>VLOOKUP(B225,'Master sheet'!$B$3:$Z$634,9,FALSE)</f>
        <v>5.6086827037102209E-2</v>
      </c>
      <c r="D225" s="121">
        <f>VLOOKUP(B225,'Master sheet'!$B$3:$Z$634,10,FALSE)</f>
        <v>-1.5296169749434867</v>
      </c>
      <c r="E225" s="120">
        <f>VLOOKUP(B225,'Master sheet'!$B$3:$Z$634,16,FALSE)</f>
        <v>0.86615965957197283</v>
      </c>
      <c r="F225" s="121">
        <f>VLOOKUP(B225,'Master sheet'!$B$3:$Z$634,17,FALSE)</f>
        <v>1.4245518976584959</v>
      </c>
      <c r="G225" s="120">
        <f>VLOOKUP(B225,'Master sheet'!$B$3:$Z$634,21,FALSE)</f>
        <v>0.15728715728715728</v>
      </c>
      <c r="H225" s="121">
        <f>VLOOKUP(B225,'Master sheet'!$B$3:$Z$634,22,FALSE)</f>
        <v>-0.19282143485401429</v>
      </c>
      <c r="I225" s="120">
        <f>VLOOKUP(B225,'Master sheet'!$B$3:$Z$634,24,FALSE)</f>
        <v>1.0413582934261978E-2</v>
      </c>
      <c r="J225" s="121">
        <f>-VLOOKUP(B225,'Master sheet'!$B$3:$Z$634,25,FALSE)</f>
        <v>1.4631282505326673</v>
      </c>
      <c r="K225" s="185" t="str">
        <f>VLOOKUP(B225,RUC_PCON_2011_EN_LU!$A$2:$N$534,14)</f>
        <v>Urban with Significant Rural</v>
      </c>
      <c r="L225" s="185" t="str">
        <f>VLOOKUP(B225,'City and Town classifications'!$A$3:$G$634,4,FALSE)</f>
        <v>Small Town</v>
      </c>
      <c r="M225" s="188" t="str">
        <f>VLOOKUP(A225,'BRES data'!$A$11:$AB$643,28,FALSE)</f>
        <v>Mid</v>
      </c>
      <c r="N225" s="188" t="str">
        <f>IF(ISNUMBER(MATCH(A225,'Red Wall MP List'!$A$3:$A$52,0)),"Yes","No")</f>
        <v>No</v>
      </c>
      <c r="O225" s="149">
        <f>VLOOKUP(B225,'Master sheet'!$B$3:$K$634,4,FALSE)</f>
        <v>62900</v>
      </c>
      <c r="P225" s="121">
        <f t="shared" si="28"/>
        <v>0.18312550233047378</v>
      </c>
      <c r="Q225" s="121">
        <f t="shared" si="32"/>
        <v>1.4505600242838546</v>
      </c>
      <c r="R225" s="186">
        <f t="shared" si="33"/>
        <v>114.70104837381069</v>
      </c>
      <c r="S225" s="149">
        <f>R225*VLOOKUP(B225,'Master sheet'!$B$3:$K$634,4,FALSE)</f>
        <v>7214695.9427126925</v>
      </c>
      <c r="T225" s="121"/>
      <c r="U225" s="121"/>
      <c r="V225" s="121"/>
      <c r="W225" s="121"/>
      <c r="X225" s="121"/>
      <c r="Y225" s="121"/>
      <c r="Z225" s="121"/>
      <c r="AA225" s="121"/>
      <c r="AB225" s="121"/>
      <c r="AC225" s="121"/>
      <c r="AD225" s="121"/>
      <c r="AE225" s="145">
        <f t="shared" si="29"/>
        <v>0.29131043459841555</v>
      </c>
      <c r="AF225" s="121">
        <f t="shared" si="30"/>
        <v>1.5005635223589593</v>
      </c>
      <c r="AG225" s="186">
        <f t="shared" si="31"/>
        <v>124.09011294218824</v>
      </c>
    </row>
    <row r="226" spans="1:33" ht="29">
      <c r="A226" s="119" t="str">
        <f>'Master sheet'!A561</f>
        <v>Carmarthen West and South Pembrokeshire</v>
      </c>
      <c r="B226" s="142" t="str">
        <f>VLOOKUP('Master sheet'!A561,Westminster_Parliamentary_Const!$A$2:$C$651,2,FALSE)</f>
        <v>W07000066</v>
      </c>
      <c r="C226" s="120">
        <f>VLOOKUP(B226,'Master sheet'!$B$3:$Z$634,9,FALSE)</f>
        <v>0.11988995933469465</v>
      </c>
      <c r="D226" s="121">
        <f>VLOOKUP(B226,'Master sheet'!$B$3:$Z$634,10,FALSE)</f>
        <v>0.88199063966553226</v>
      </c>
      <c r="E226" s="120">
        <f>VLOOKUP(B226,'Master sheet'!$B$3:$Z$634,16,FALSE)</f>
        <v>0.15372355692758666</v>
      </c>
      <c r="F226" s="121">
        <f>VLOOKUP(B226,'Master sheet'!$B$3:$Z$634,17,FALSE)</f>
        <v>-0.9434559762439032</v>
      </c>
      <c r="G226" s="120">
        <f>VLOOKUP(B226,'Master sheet'!$B$3:$Z$634,21,FALSE)</f>
        <v>0.19501133786848074</v>
      </c>
      <c r="H226" s="121">
        <f>VLOOKUP(B226,'Master sheet'!$B$3:$Z$634,22,FALSE)</f>
        <v>0.88673748812291386</v>
      </c>
      <c r="I226" s="120">
        <f>VLOOKUP(B226,'Master sheet'!$B$3:$Z$634,24,FALSE)</f>
        <v>2.7244147157190701E-2</v>
      </c>
      <c r="J226" s="121">
        <f>-VLOOKUP(B226,'Master sheet'!$B$3:$Z$634,25,FALSE)</f>
        <v>-0.30918621043059369</v>
      </c>
      <c r="K226" s="185" t="str">
        <f>VLOOKUP(B226,RUC_PCON_2011_EN_LU!$A$2:$N$534,14)</f>
        <v>Urban with Significant Rural</v>
      </c>
      <c r="L226" s="185" t="str">
        <f>VLOOKUP(B226,'City and Town classifications'!$A$3:$G$634,4,FALSE)</f>
        <v>Village or smaller</v>
      </c>
      <c r="M226" s="188" t="str">
        <f>VLOOKUP(A226,'BRES data'!$A$11:$AB$643,28,FALSE)</f>
        <v>Very high</v>
      </c>
      <c r="N226" s="188" t="str">
        <f>IF(ISNUMBER(MATCH(A226,'Red Wall MP List'!$A$3:$A$52,0)),"Yes","No")</f>
        <v>No</v>
      </c>
      <c r="O226" s="149">
        <f>VLOOKUP(B226,'Master sheet'!$B$3:$K$634,4,FALSE)</f>
        <v>42600</v>
      </c>
      <c r="P226" s="121">
        <f t="shared" si="28"/>
        <v>0.18148172839148133</v>
      </c>
      <c r="Q226" s="121">
        <f t="shared" si="32"/>
        <v>1.448916250344862</v>
      </c>
      <c r="R226" s="186">
        <f t="shared" si="33"/>
        <v>114.57106919960516</v>
      </c>
      <c r="S226" s="149">
        <f>R226*VLOOKUP(B226,'Master sheet'!$B$3:$K$634,4,FALSE)</f>
        <v>4880727.5479031801</v>
      </c>
      <c r="T226" s="121"/>
      <c r="U226" s="121"/>
      <c r="V226" s="121"/>
      <c r="W226" s="121"/>
      <c r="X226" s="121"/>
      <c r="Y226" s="121"/>
      <c r="Z226" s="121"/>
      <c r="AA226" s="121"/>
      <c r="AB226" s="121"/>
      <c r="AC226" s="121"/>
      <c r="AD226" s="121"/>
      <c r="AE226" s="145">
        <f t="shared" si="29"/>
        <v>0.12902148527848731</v>
      </c>
      <c r="AF226" s="121">
        <f t="shared" si="30"/>
        <v>1.3382745730390311</v>
      </c>
      <c r="AG226" s="186">
        <f t="shared" si="31"/>
        <v>110.66951877852343</v>
      </c>
    </row>
    <row r="227" spans="1:33">
      <c r="A227" s="119" t="str">
        <f>'Master sheet'!A318</f>
        <v>Thurrock</v>
      </c>
      <c r="B227" s="142" t="str">
        <f>VLOOKUP('Master sheet'!A318,Westminster_Parliamentary_Const!$A$2:$C$651,2,FALSE)</f>
        <v>E14000995</v>
      </c>
      <c r="C227" s="120">
        <f>VLOOKUP(B227,'Master sheet'!$B$3:$Z$634,9,FALSE)</f>
        <v>8.6631635549635586E-2</v>
      </c>
      <c r="D227" s="121">
        <f>VLOOKUP(B227,'Master sheet'!$B$3:$Z$634,10,FALSE)</f>
        <v>-0.37509539985806645</v>
      </c>
      <c r="E227" s="120">
        <f>VLOOKUP(B227,'Master sheet'!$B$3:$Z$634,16,FALSE)</f>
        <v>0.60579160161108492</v>
      </c>
      <c r="F227" s="121">
        <f>VLOOKUP(B227,'Master sheet'!$B$3:$Z$634,17,FALSE)</f>
        <v>0.55913588480405929</v>
      </c>
      <c r="G227" s="120">
        <f>VLOOKUP(B227,'Master sheet'!$B$3:$Z$634,21,FALSE)</f>
        <v>0.1956271576524741</v>
      </c>
      <c r="H227" s="121">
        <f>VLOOKUP(B227,'Master sheet'!$B$3:$Z$634,22,FALSE)</f>
        <v>0.9043605015989149</v>
      </c>
      <c r="I227" s="120">
        <f>VLOOKUP(B227,'Master sheet'!$B$3:$Z$634,24,FALSE)</f>
        <v>2.259896880188772E-2</v>
      </c>
      <c r="J227" s="121">
        <f>-VLOOKUP(B227,'Master sheet'!$B$3:$Z$634,25,FALSE)</f>
        <v>0.17996653951948596</v>
      </c>
      <c r="K227" s="185" t="str">
        <f>VLOOKUP(B227,RUC_PCON_2011_EN_LU!$A$2:$N$534,14)</f>
        <v>Predominantly Urban</v>
      </c>
      <c r="L227" s="185" t="str">
        <f>VLOOKUP(B227,'City and Town classifications'!$A$3:$G$634,4,FALSE)</f>
        <v>Large Town</v>
      </c>
      <c r="M227" s="188" t="str">
        <f>VLOOKUP(A227,'BRES data'!$A$11:$AB$643,28,FALSE)</f>
        <v>Low</v>
      </c>
      <c r="N227" s="188" t="str">
        <f>IF(ISNUMBER(MATCH(A227,'Red Wall MP List'!$A$3:$A$52,0)),"Yes","No")</f>
        <v>No</v>
      </c>
      <c r="O227" s="149">
        <f>VLOOKUP(B227,'Master sheet'!$B$3:$K$634,4,FALSE)</f>
        <v>83400</v>
      </c>
      <c r="P227" s="121">
        <f t="shared" si="28"/>
        <v>0.17887311095430222</v>
      </c>
      <c r="Q227" s="121">
        <f t="shared" si="32"/>
        <v>1.4463076329076829</v>
      </c>
      <c r="R227" s="186">
        <f t="shared" si="33"/>
        <v>114.36479634647149</v>
      </c>
      <c r="S227" s="149">
        <f>R227*VLOOKUP(B227,'Master sheet'!$B$3:$K$634,4,FALSE)</f>
        <v>9538024.0152957235</v>
      </c>
      <c r="T227" s="121"/>
      <c r="U227" s="121"/>
      <c r="V227" s="121"/>
      <c r="W227" s="121"/>
      <c r="X227" s="121"/>
      <c r="Y227" s="121"/>
      <c r="Z227" s="121"/>
      <c r="AA227" s="121"/>
      <c r="AB227" s="121"/>
      <c r="AC227" s="121"/>
      <c r="AD227" s="121"/>
      <c r="AE227" s="145">
        <f t="shared" si="29"/>
        <v>0.31709188151609846</v>
      </c>
      <c r="AF227" s="121">
        <f t="shared" si="30"/>
        <v>1.5263449692766424</v>
      </c>
      <c r="AG227" s="186">
        <f t="shared" si="31"/>
        <v>126.2221270903124</v>
      </c>
    </row>
    <row r="228" spans="1:33">
      <c r="A228" s="119" t="str">
        <f>'Master sheet'!A525</f>
        <v>The Cotswolds</v>
      </c>
      <c r="B228" s="142" t="str">
        <f>VLOOKUP('Master sheet'!A525,Westminster_Parliamentary_Const!$A$2:$C$651,2,FALSE)</f>
        <v>E14000991</v>
      </c>
      <c r="C228" s="120">
        <f>VLOOKUP(B228,'Master sheet'!$B$3:$Z$634,9,FALSE)</f>
        <v>9.2621008277165809E-2</v>
      </c>
      <c r="D228" s="121">
        <f>VLOOKUP(B228,'Master sheet'!$B$3:$Z$634,10,FALSE)</f>
        <v>-0.14871126546991026</v>
      </c>
      <c r="E228" s="120">
        <f>VLOOKUP(B228,'Master sheet'!$B$3:$Z$634,16,FALSE)</f>
        <v>0.16159421476459729</v>
      </c>
      <c r="F228" s="121">
        <f>VLOOKUP(B228,'Master sheet'!$B$3:$Z$634,17,FALSE)</f>
        <v>-0.9172953428037196</v>
      </c>
      <c r="G228" s="120">
        <f>VLOOKUP(B228,'Master sheet'!$B$3:$Z$634,21,FALSE)</f>
        <v>0.22077922077922077</v>
      </c>
      <c r="H228" s="121">
        <f>VLOOKUP(B228,'Master sheet'!$B$3:$Z$634,22,FALSE)</f>
        <v>1.6241411240361152</v>
      </c>
      <c r="I228" s="120">
        <f>VLOOKUP(B228,'Master sheet'!$B$3:$Z$634,24,FALSE)</f>
        <v>2.1162109375000071E-2</v>
      </c>
      <c r="J228" s="121">
        <f>-VLOOKUP(B228,'Master sheet'!$B$3:$Z$634,25,FALSE)</f>
        <v>0.33127262212693109</v>
      </c>
      <c r="K228" s="185" t="str">
        <f>VLOOKUP(B228,RUC_PCON_2011_EN_LU!$A$2:$N$534,14)</f>
        <v>Predominantly Rural</v>
      </c>
      <c r="L228" s="185" t="str">
        <f>VLOOKUP(B228,'City and Town classifications'!$A$3:$G$634,4,FALSE)</f>
        <v>Village or smaller</v>
      </c>
      <c r="M228" s="188" t="str">
        <f>VLOOKUP(A228,'BRES data'!$A$11:$AB$643,28,FALSE)</f>
        <v>Very high</v>
      </c>
      <c r="N228" s="188" t="str">
        <f>IF(ISNUMBER(MATCH(A228,'Red Wall MP List'!$A$3:$A$52,0)),"Yes","No")</f>
        <v>No</v>
      </c>
      <c r="O228" s="149">
        <f>VLOOKUP(B228,'Master sheet'!$B$3:$K$634,4,FALSE)</f>
        <v>59500</v>
      </c>
      <c r="P228" s="121">
        <f t="shared" si="28"/>
        <v>0.17866141575773953</v>
      </c>
      <c r="Q228" s="121">
        <f t="shared" si="32"/>
        <v>1.4460959377111202</v>
      </c>
      <c r="R228" s="186">
        <f t="shared" si="33"/>
        <v>114.34805683857459</v>
      </c>
      <c r="S228" s="149">
        <f>R228*VLOOKUP(B228,'Master sheet'!$B$3:$K$634,4,FALSE)</f>
        <v>6803709.3818951882</v>
      </c>
      <c r="T228" s="121"/>
      <c r="U228" s="121"/>
      <c r="V228" s="121"/>
      <c r="W228" s="121"/>
      <c r="X228" s="121"/>
      <c r="Y228" s="121"/>
      <c r="Z228" s="121"/>
      <c r="AA228" s="121"/>
      <c r="AB228" s="121"/>
      <c r="AC228" s="121"/>
      <c r="AD228" s="121"/>
      <c r="AE228" s="145">
        <f t="shared" si="29"/>
        <v>0.2223517844723541</v>
      </c>
      <c r="AF228" s="121">
        <f t="shared" si="30"/>
        <v>1.431604872232898</v>
      </c>
      <c r="AG228" s="186">
        <f t="shared" si="31"/>
        <v>118.38753084221045</v>
      </c>
    </row>
    <row r="229" spans="1:33">
      <c r="A229" s="119" t="str">
        <f>'Master sheet'!A490</f>
        <v>Central Devon</v>
      </c>
      <c r="B229" s="142" t="str">
        <f>VLOOKUP('Master sheet'!A490,Westminster_Parliamentary_Const!$A$2:$C$651,2,FALSE)</f>
        <v>E14000623</v>
      </c>
      <c r="C229" s="120">
        <f>VLOOKUP(B229,'Master sheet'!$B$3:$Z$634,9,FALSE)</f>
        <v>8.4968293345039109E-2</v>
      </c>
      <c r="D229" s="121">
        <f>VLOOKUP(B229,'Master sheet'!$B$3:$Z$634,10,FALSE)</f>
        <v>-0.43796580420742753</v>
      </c>
      <c r="E229" s="120">
        <f>VLOOKUP(B229,'Master sheet'!$B$3:$Z$634,16,FALSE)</f>
        <v>0.2012345947887656</v>
      </c>
      <c r="F229" s="121">
        <f>VLOOKUP(B229,'Master sheet'!$B$3:$Z$634,17,FALSE)</f>
        <v>-0.78553793793148408</v>
      </c>
      <c r="G229" s="120">
        <f>VLOOKUP(B229,'Master sheet'!$B$3:$Z$634,21,FALSE)</f>
        <v>0.21836734693877552</v>
      </c>
      <c r="H229" s="121">
        <f>VLOOKUP(B229,'Master sheet'!$B$3:$Z$634,22,FALSE)</f>
        <v>1.55512014371464</v>
      </c>
      <c r="I229" s="120">
        <f>VLOOKUP(B229,'Master sheet'!$B$3:$Z$634,24,FALSE)</f>
        <v>1.8754889178618006E-2</v>
      </c>
      <c r="J229" s="121">
        <f>-VLOOKUP(B229,'Master sheet'!$B$3:$Z$634,25,FALSE)</f>
        <v>0.5847609252082141</v>
      </c>
      <c r="K229" s="185" t="str">
        <f>VLOOKUP(B229,RUC_PCON_2011_EN_LU!$A$2:$N$534,14)</f>
        <v>Predominantly Rural</v>
      </c>
      <c r="L229" s="185" t="str">
        <f>VLOOKUP(B229,'City and Town classifications'!$A$3:$G$634,4,FALSE)</f>
        <v>Village or smaller</v>
      </c>
      <c r="M229" s="188" t="str">
        <f>VLOOKUP(A229,'BRES data'!$A$11:$AB$643,28,FALSE)</f>
        <v>Very high</v>
      </c>
      <c r="N229" s="188" t="str">
        <f>IF(ISNUMBER(MATCH(A229,'Red Wall MP List'!$A$3:$A$52,0)),"Yes","No")</f>
        <v>No</v>
      </c>
      <c r="O229" s="149">
        <f>VLOOKUP(B229,'Master sheet'!$B$3:$K$634,4,FALSE)</f>
        <v>52000</v>
      </c>
      <c r="P229" s="121">
        <f t="shared" si="28"/>
        <v>0.1771954079641215</v>
      </c>
      <c r="Q229" s="121">
        <f t="shared" si="32"/>
        <v>1.4446299299175023</v>
      </c>
      <c r="R229" s="186">
        <f t="shared" si="33"/>
        <v>114.2321342789858</v>
      </c>
      <c r="S229" s="149">
        <f>R229*VLOOKUP(B229,'Master sheet'!$B$3:$K$634,4,FALSE)</f>
        <v>5940070.9825072614</v>
      </c>
      <c r="T229" s="121"/>
      <c r="U229" s="121"/>
      <c r="V229" s="121"/>
      <c r="W229" s="121"/>
      <c r="X229" s="121"/>
      <c r="Y229" s="121"/>
      <c r="Z229" s="121"/>
      <c r="AA229" s="121"/>
      <c r="AB229" s="121"/>
      <c r="AC229" s="121"/>
      <c r="AD229" s="121"/>
      <c r="AE229" s="145">
        <f t="shared" si="29"/>
        <v>0.22909433169598561</v>
      </c>
      <c r="AF229" s="121">
        <f t="shared" si="30"/>
        <v>1.4383474194565296</v>
      </c>
      <c r="AG229" s="186">
        <f t="shared" si="31"/>
        <v>118.94511033420237</v>
      </c>
    </row>
    <row r="230" spans="1:33">
      <c r="A230" s="119" t="str">
        <f>'Master sheet'!A351</f>
        <v>Enfield North</v>
      </c>
      <c r="B230" s="142" t="str">
        <f>VLOOKUP('Master sheet'!A351,Westminster_Parliamentary_Const!$A$2:$C$651,2,FALSE)</f>
        <v>E14000691</v>
      </c>
      <c r="C230" s="120">
        <f>VLOOKUP(B230,'Master sheet'!$B$3:$Z$634,9,FALSE)</f>
        <v>0.1329147405326262</v>
      </c>
      <c r="D230" s="121">
        <f>VLOOKUP(B230,'Master sheet'!$B$3:$Z$634,10,FALSE)</f>
        <v>1.374296587421225</v>
      </c>
      <c r="E230" s="120">
        <f>VLOOKUP(B230,'Master sheet'!$B$3:$Z$634,16,FALSE)</f>
        <v>0.32306079083469952</v>
      </c>
      <c r="F230" s="121">
        <f>VLOOKUP(B230,'Master sheet'!$B$3:$Z$634,17,FALSE)</f>
        <v>-0.38060984625622707</v>
      </c>
      <c r="G230" s="120">
        <f>VLOOKUP(B230,'Master sheet'!$B$3:$Z$634,21,FALSE)</f>
        <v>0.12712712712712712</v>
      </c>
      <c r="H230" s="121">
        <f>VLOOKUP(B230,'Master sheet'!$B$3:$Z$634,22,FALSE)</f>
        <v>-1.0559158526724215</v>
      </c>
      <c r="I230" s="120">
        <f>VLOOKUP(B230,'Master sheet'!$B$3:$Z$634,24,FALSE)</f>
        <v>2.5535837750633839E-2</v>
      </c>
      <c r="J230" s="121">
        <f>-VLOOKUP(B230,'Master sheet'!$B$3:$Z$634,25,FALSE)</f>
        <v>-0.12929554099506574</v>
      </c>
      <c r="K230" s="185" t="str">
        <f>VLOOKUP(B230,RUC_PCON_2011_EN_LU!$A$2:$N$534,14)</f>
        <v>Predominantly Urban</v>
      </c>
      <c r="L230" s="185" t="str">
        <f>VLOOKUP(B230,'City and Town classifications'!$A$3:$G$634,4,FALSE)</f>
        <v>Core City (London)</v>
      </c>
      <c r="M230" s="188" t="str">
        <f>VLOOKUP(A230,'BRES data'!$A$11:$AB$643,28,FALSE)</f>
        <v>Low</v>
      </c>
      <c r="N230" s="188" t="str">
        <f>IF(ISNUMBER(MATCH(A230,'Red Wall MP List'!$A$3:$A$52,0)),"Yes","No")</f>
        <v>No</v>
      </c>
      <c r="O230" s="149">
        <f>VLOOKUP(B230,'Master sheet'!$B$3:$K$634,4,FALSE)</f>
        <v>78400</v>
      </c>
      <c r="P230" s="121">
        <f t="shared" si="28"/>
        <v>0.17557939898727834</v>
      </c>
      <c r="Q230" s="121">
        <f t="shared" si="32"/>
        <v>1.4430139209406589</v>
      </c>
      <c r="R230" s="186">
        <f t="shared" si="33"/>
        <v>114.10435058115715</v>
      </c>
      <c r="S230" s="149">
        <f>R230*VLOOKUP(B230,'Master sheet'!$B$3:$K$634,4,FALSE)</f>
        <v>8945781.0855627209</v>
      </c>
      <c r="T230" s="121"/>
      <c r="U230" s="121"/>
      <c r="V230" s="121"/>
      <c r="W230" s="121"/>
      <c r="X230" s="121"/>
      <c r="Y230" s="121"/>
      <c r="Z230" s="121"/>
      <c r="AA230" s="121"/>
      <c r="AB230" s="121"/>
      <c r="AC230" s="121"/>
      <c r="AD230" s="121"/>
      <c r="AE230" s="145">
        <f t="shared" si="29"/>
        <v>-4.7881163125622336E-2</v>
      </c>
      <c r="AF230" s="121">
        <f t="shared" si="30"/>
        <v>1.1613719246349214</v>
      </c>
      <c r="AG230" s="186">
        <f t="shared" si="31"/>
        <v>96.040434908932369</v>
      </c>
    </row>
    <row r="231" spans="1:33">
      <c r="A231" s="119" t="str">
        <f>'Master sheet'!A345</f>
        <v>Ealing Central and Acton</v>
      </c>
      <c r="B231" s="142" t="str">
        <f>VLOOKUP('Master sheet'!A345,Westminster_Parliamentary_Const!$A$2:$C$651,2,FALSE)</f>
        <v>E14000674</v>
      </c>
      <c r="C231" s="120">
        <f>VLOOKUP(B231,'Master sheet'!$B$3:$Z$634,9,FALSE)</f>
        <v>0.10370684339682665</v>
      </c>
      <c r="D231" s="121">
        <f>VLOOKUP(B231,'Master sheet'!$B$3:$Z$634,10,FALSE)</f>
        <v>0.27030710284745485</v>
      </c>
      <c r="E231" s="120">
        <f>VLOOKUP(B231,'Master sheet'!$B$3:$Z$634,16,FALSE)</f>
        <v>0.58927334361287753</v>
      </c>
      <c r="F231" s="121">
        <f>VLOOKUP(B231,'Master sheet'!$B$3:$Z$634,17,FALSE)</f>
        <v>0.50423220311566674</v>
      </c>
      <c r="G231" s="120">
        <f>VLOOKUP(B231,'Master sheet'!$B$3:$Z$634,21,FALSE)</f>
        <v>0.19162303664921465</v>
      </c>
      <c r="H231" s="121">
        <f>VLOOKUP(B231,'Master sheet'!$B$3:$Z$634,22,FALSE)</f>
        <v>0.78977392897795384</v>
      </c>
      <c r="I231" s="120">
        <f>VLOOKUP(B231,'Master sheet'!$B$3:$Z$634,24,FALSE)</f>
        <v>2.8056230475529409E-2</v>
      </c>
      <c r="J231" s="121">
        <f>-VLOOKUP(B231,'Master sheet'!$B$3:$Z$634,25,FALSE)</f>
        <v>-0.39470128821021866</v>
      </c>
      <c r="K231" s="185" t="str">
        <f>VLOOKUP(B231,RUC_PCON_2011_EN_LU!$A$2:$N$534,14)</f>
        <v>Predominantly Urban</v>
      </c>
      <c r="L231" s="185" t="str">
        <f>VLOOKUP(B231,'City and Town classifications'!$A$3:$G$634,4,FALSE)</f>
        <v>Core City (London)</v>
      </c>
      <c r="M231" s="188" t="str">
        <f>VLOOKUP(A231,'BRES data'!$A$11:$AB$643,28,FALSE)</f>
        <v>Very low</v>
      </c>
      <c r="N231" s="188" t="str">
        <f>IF(ISNUMBER(MATCH(A231,'Red Wall MP List'!$A$3:$A$52,0)),"Yes","No")</f>
        <v>No</v>
      </c>
      <c r="O231" s="149">
        <f>VLOOKUP(B231,'Master sheet'!$B$3:$K$634,4,FALSE)</f>
        <v>69400</v>
      </c>
      <c r="P231" s="121">
        <f t="shared" si="28"/>
        <v>0.17420296022801549</v>
      </c>
      <c r="Q231" s="121">
        <f t="shared" si="32"/>
        <v>1.4416374821813962</v>
      </c>
      <c r="R231" s="186">
        <f t="shared" si="33"/>
        <v>113.99551057035669</v>
      </c>
      <c r="S231" s="149">
        <f>R231*VLOOKUP(B231,'Master sheet'!$B$3:$K$634,4,FALSE)</f>
        <v>7911288.4335827539</v>
      </c>
      <c r="T231" s="121"/>
      <c r="U231" s="121"/>
      <c r="V231" s="121"/>
      <c r="W231" s="121"/>
      <c r="X231" s="121"/>
      <c r="Y231" s="121"/>
      <c r="Z231" s="121"/>
      <c r="AA231" s="121"/>
      <c r="AB231" s="121"/>
      <c r="AC231" s="121"/>
      <c r="AD231" s="121"/>
      <c r="AE231" s="145">
        <f t="shared" si="29"/>
        <v>0.29240298668271414</v>
      </c>
      <c r="AF231" s="121">
        <f t="shared" si="30"/>
        <v>1.5016560744432579</v>
      </c>
      <c r="AG231" s="186">
        <f t="shared" si="31"/>
        <v>124.1804622739664</v>
      </c>
    </row>
    <row r="232" spans="1:33" ht="29">
      <c r="A232" s="119" t="str">
        <f>'Master sheet'!A617</f>
        <v>Linlithgow and East Falkirk</v>
      </c>
      <c r="B232" s="142" t="str">
        <f>VLOOKUP('Master sheet'!A617,Westminster_Parliamentary_Const!$A$2:$C$651,2,FALSE)</f>
        <v>S14000043</v>
      </c>
      <c r="C232" s="120">
        <f>VLOOKUP(B232,'Master sheet'!$B$3:$Z$634,9,FALSE)</f>
        <v>9.4583791309842444E-2</v>
      </c>
      <c r="D232" s="121">
        <f>VLOOKUP(B232,'Master sheet'!$B$3:$Z$634,10,FALSE)</f>
        <v>-7.4522705489024038E-2</v>
      </c>
      <c r="E232" s="120">
        <f>VLOOKUP(B232,'Master sheet'!$B$3:$Z$634,16,FALSE)</f>
        <v>0.2674907159440485</v>
      </c>
      <c r="F232" s="121">
        <f>VLOOKUP(B232,'Master sheet'!$B$3:$Z$634,17,FALSE)</f>
        <v>-0.56531465614160037</v>
      </c>
      <c r="G232" s="120">
        <f>VLOOKUP(B232,'Master sheet'!$B$3:$Z$634,21,FALSE)</f>
        <v>0.13543091655266759</v>
      </c>
      <c r="H232" s="121">
        <f>VLOOKUP(B232,'Master sheet'!$B$3:$Z$634,22,FALSE)</f>
        <v>-0.81828497956336321</v>
      </c>
      <c r="I232" s="120">
        <f>VLOOKUP(B232,'Master sheet'!$B$3:$Z$634,24,FALSE)</f>
        <v>1.2160493827160446E-2</v>
      </c>
      <c r="J232" s="121">
        <f>-VLOOKUP(B232,'Master sheet'!$B$3:$Z$634,25,FALSE)</f>
        <v>1.2791727160366619</v>
      </c>
      <c r="K232" s="185" t="str">
        <f>VLOOKUP(B232,RUC_PCON_2011_EN_LU!$A$2:$N$534,14)</f>
        <v>Urban with Significant Rural</v>
      </c>
      <c r="L232" s="185" t="str">
        <f>VLOOKUP(B232,'City and Town classifications'!$A$3:$G$634,4,FALSE)</f>
        <v>Small Town</v>
      </c>
      <c r="M232" s="188" t="str">
        <f>VLOOKUP(A232,'BRES data'!$A$11:$AB$643,28,FALSE)</f>
        <v>High</v>
      </c>
      <c r="N232" s="188" t="str">
        <f>IF(ISNUMBER(MATCH(A232,'Red Wall MP List'!$A$3:$A$52,0)),"Yes","No")</f>
        <v>No</v>
      </c>
      <c r="O232" s="149">
        <f>VLOOKUP(B232,'Master sheet'!$B$3:$K$634,4,FALSE)</f>
        <v>80400</v>
      </c>
      <c r="P232" s="121">
        <f t="shared" si="28"/>
        <v>0.17095006423171868</v>
      </c>
      <c r="Q232" s="121">
        <f t="shared" si="32"/>
        <v>1.4383845861850995</v>
      </c>
      <c r="R232" s="186">
        <f t="shared" si="33"/>
        <v>113.73829227205812</v>
      </c>
      <c r="S232" s="149">
        <f>R232*VLOOKUP(B232,'Master sheet'!$B$3:$K$634,4,FALSE)</f>
        <v>9144558.6986734718</v>
      </c>
      <c r="T232" s="121"/>
      <c r="U232" s="121"/>
      <c r="V232" s="121"/>
      <c r="W232" s="121"/>
      <c r="X232" s="121"/>
      <c r="Y232" s="121"/>
      <c r="Z232" s="121"/>
      <c r="AA232" s="121"/>
      <c r="AB232" s="121"/>
      <c r="AC232" s="121"/>
      <c r="AD232" s="121"/>
      <c r="AE232" s="145">
        <f t="shared" si="29"/>
        <v>-4.4737406289331427E-2</v>
      </c>
      <c r="AF232" s="121">
        <f t="shared" si="30"/>
        <v>1.1645156814712125</v>
      </c>
      <c r="AG232" s="186">
        <f t="shared" si="31"/>
        <v>96.300410001666108</v>
      </c>
    </row>
    <row r="233" spans="1:33">
      <c r="A233" s="119" t="str">
        <f>'Master sheet'!A521</f>
        <v>St Ives</v>
      </c>
      <c r="B233" s="142" t="str">
        <f>VLOOKUP('Master sheet'!A521,Westminster_Parliamentary_Const!$A$2:$C$651,2,FALSE)</f>
        <v>E14000964</v>
      </c>
      <c r="C233" s="120">
        <f>VLOOKUP(B233,'Master sheet'!$B$3:$Z$634,9,FALSE)</f>
        <v>0.10138714887974828</v>
      </c>
      <c r="D233" s="121">
        <f>VLOOKUP(B233,'Master sheet'!$B$3:$Z$634,10,FALSE)</f>
        <v>0.18262813224675814</v>
      </c>
      <c r="E233" s="120">
        <f>VLOOKUP(B233,'Master sheet'!$B$3:$Z$634,16,FALSE)</f>
        <v>0.3970353347892297</v>
      </c>
      <c r="F233" s="121">
        <f>VLOOKUP(B233,'Master sheet'!$B$3:$Z$634,17,FALSE)</f>
        <v>-0.13473193257039556</v>
      </c>
      <c r="G233" s="120">
        <f>VLOOKUP(B233,'Master sheet'!$B$3:$Z$634,21,FALSE)</f>
        <v>0.2027729636048527</v>
      </c>
      <c r="H233" s="121">
        <f>VLOOKUP(B233,'Master sheet'!$B$3:$Z$634,22,FALSE)</f>
        <v>1.1088531760288316</v>
      </c>
      <c r="I233" s="120">
        <f>VLOOKUP(B233,'Master sheet'!$B$3:$Z$634,24,FALSE)</f>
        <v>2.5804710500490602E-2</v>
      </c>
      <c r="J233" s="121">
        <f>-VLOOKUP(B233,'Master sheet'!$B$3:$Z$634,25,FALSE)</f>
        <v>-0.15760873694133792</v>
      </c>
      <c r="K233" s="185" t="str">
        <f>VLOOKUP(B233,RUC_PCON_2011_EN_LU!$A$2:$N$534,14)</f>
        <v>Predominantly Rural</v>
      </c>
      <c r="L233" s="185" t="str">
        <f>VLOOKUP(B233,'City and Town classifications'!$A$3:$G$634,4,FALSE)</f>
        <v>Village or smaller</v>
      </c>
      <c r="M233" s="188" t="str">
        <f>VLOOKUP(A233,'BRES data'!$A$11:$AB$643,28,FALSE)</f>
        <v>Very high</v>
      </c>
      <c r="N233" s="188" t="str">
        <f>IF(ISNUMBER(MATCH(A233,'Red Wall MP List'!$A$3:$A$52,0)),"Yes","No")</f>
        <v>No</v>
      </c>
      <c r="O233" s="149">
        <f>VLOOKUP(B233,'Master sheet'!$B$3:$K$634,4,FALSE)</f>
        <v>49200</v>
      </c>
      <c r="P233" s="121">
        <f t="shared" si="28"/>
        <v>0.17069333901154607</v>
      </c>
      <c r="Q233" s="121">
        <f t="shared" si="32"/>
        <v>1.4381278609649268</v>
      </c>
      <c r="R233" s="186">
        <f t="shared" si="33"/>
        <v>113.71799207668197</v>
      </c>
      <c r="S233" s="149">
        <f>R233*VLOOKUP(B233,'Master sheet'!$B$3:$K$634,4,FALSE)</f>
        <v>5594925.2101727528</v>
      </c>
      <c r="T233" s="121"/>
      <c r="U233" s="121"/>
      <c r="V233" s="121"/>
      <c r="W233" s="121"/>
      <c r="X233" s="121"/>
      <c r="Y233" s="121"/>
      <c r="Z233" s="121"/>
      <c r="AA233" s="121"/>
      <c r="AB233" s="121"/>
      <c r="AC233" s="121"/>
      <c r="AD233" s="121"/>
      <c r="AE233" s="145">
        <f t="shared" si="29"/>
        <v>0.24978515969096404</v>
      </c>
      <c r="AF233" s="121">
        <f t="shared" si="30"/>
        <v>1.4590382474515078</v>
      </c>
      <c r="AG233" s="186">
        <f t="shared" si="31"/>
        <v>120.65615231576936</v>
      </c>
    </row>
    <row r="234" spans="1:33">
      <c r="A234" s="119" t="str">
        <f>'Master sheet'!A99</f>
        <v>Westmorland and Lonsdale</v>
      </c>
      <c r="B234" s="142" t="str">
        <f>VLOOKUP('Master sheet'!A99,Westminster_Parliamentary_Const!$A$2:$C$651,2,FALSE)</f>
        <v>E14001037</v>
      </c>
      <c r="C234" s="120">
        <f>VLOOKUP(B234,'Master sheet'!$B$3:$Z$634,9,FALSE)</f>
        <v>5.1222330096612756E-2</v>
      </c>
      <c r="D234" s="121">
        <f>VLOOKUP(B234,'Master sheet'!$B$3:$Z$634,10,FALSE)</f>
        <v>-1.7134834630056928</v>
      </c>
      <c r="E234" s="120">
        <f>VLOOKUP(B234,'Master sheet'!$B$3:$Z$634,16,FALSE)</f>
        <v>0.53300655171163747</v>
      </c>
      <c r="F234" s="121">
        <f>VLOOKUP(B234,'Master sheet'!$B$3:$Z$634,17,FALSE)</f>
        <v>0.31721163275600972</v>
      </c>
      <c r="G234" s="120">
        <f>VLOOKUP(B234,'Master sheet'!$B$3:$Z$634,21,FALSE)</f>
        <v>0.2857142857142857</v>
      </c>
      <c r="H234" s="121">
        <f>VLOOKUP(B234,'Master sheet'!$B$3:$Z$634,22,FALSE)</f>
        <v>3.4823982865373839</v>
      </c>
      <c r="I234" s="120">
        <f>VLOOKUP(B234,'Master sheet'!$B$3:$Z$634,24,FALSE)</f>
        <v>2.1294692427270778E-2</v>
      </c>
      <c r="J234" s="121">
        <f>-VLOOKUP(B234,'Master sheet'!$B$3:$Z$634,25,FALSE)</f>
        <v>0.31731118520148893</v>
      </c>
      <c r="K234" s="185" t="str">
        <f>VLOOKUP(B234,RUC_PCON_2011_EN_LU!$A$2:$N$534,14)</f>
        <v>Predominantly Rural</v>
      </c>
      <c r="L234" s="185" t="str">
        <f>VLOOKUP(B234,'City and Town classifications'!$A$3:$G$634,4,FALSE)</f>
        <v>Village or smaller</v>
      </c>
      <c r="M234" s="188" t="str">
        <f>VLOOKUP(A234,'BRES data'!$A$11:$AB$643,28,FALSE)</f>
        <v>High</v>
      </c>
      <c r="N234" s="188" t="str">
        <f>IF(ISNUMBER(MATCH(A234,'Red Wall MP List'!$A$3:$A$52,0)),"Yes","No")</f>
        <v>No</v>
      </c>
      <c r="O234" s="149">
        <f>VLOOKUP(B234,'Master sheet'!$B$3:$K$634,4,FALSE)</f>
        <v>45500</v>
      </c>
      <c r="P234" s="121">
        <f t="shared" si="28"/>
        <v>0.16787756061416434</v>
      </c>
      <c r="Q234" s="121">
        <f t="shared" si="32"/>
        <v>1.4353120825675449</v>
      </c>
      <c r="R234" s="186">
        <f t="shared" si="33"/>
        <v>113.49533825418506</v>
      </c>
      <c r="S234" s="149">
        <f>R234*VLOOKUP(B234,'Master sheet'!$B$3:$K$634,4,FALSE)</f>
        <v>5164037.8905654205</v>
      </c>
      <c r="T234" s="121"/>
      <c r="U234" s="121"/>
      <c r="V234" s="121"/>
      <c r="W234" s="121"/>
      <c r="X234" s="121"/>
      <c r="Y234" s="121"/>
      <c r="Z234" s="121"/>
      <c r="AA234" s="121"/>
      <c r="AB234" s="121"/>
      <c r="AC234" s="121"/>
      <c r="AD234" s="121"/>
      <c r="AE234" s="145">
        <f t="shared" si="29"/>
        <v>0.60085941037229751</v>
      </c>
      <c r="AF234" s="121">
        <f t="shared" si="30"/>
        <v>1.8101124981328414</v>
      </c>
      <c r="AG234" s="186">
        <f t="shared" si="31"/>
        <v>149.68847435279631</v>
      </c>
    </row>
    <row r="235" spans="1:33">
      <c r="A235" s="119" t="str">
        <f>'Master sheet'!A529</f>
        <v>Torridge and West Devon</v>
      </c>
      <c r="B235" s="142" t="str">
        <f>VLOOKUP('Master sheet'!A529,Westminster_Parliamentary_Const!$A$2:$C$651,2,FALSE)</f>
        <v>E14001000</v>
      </c>
      <c r="C235" s="120">
        <f>VLOOKUP(B235,'Master sheet'!$B$3:$Z$634,9,FALSE)</f>
        <v>8.7240385439795551E-2</v>
      </c>
      <c r="D235" s="121">
        <f>VLOOKUP(B235,'Master sheet'!$B$3:$Z$634,10,FALSE)</f>
        <v>-0.35208609267147284</v>
      </c>
      <c r="E235" s="120">
        <f>VLOOKUP(B235,'Master sheet'!$B$3:$Z$634,16,FALSE)</f>
        <v>0.51835642884929811</v>
      </c>
      <c r="F235" s="121">
        <f>VLOOKUP(B235,'Master sheet'!$B$3:$Z$634,17,FALSE)</f>
        <v>0.26851729208055758</v>
      </c>
      <c r="G235" s="120">
        <f>VLOOKUP(B235,'Master sheet'!$B$3:$Z$634,21,FALSE)</f>
        <v>0.20035460992907803</v>
      </c>
      <c r="H235" s="121">
        <f>VLOOKUP(B235,'Master sheet'!$B$3:$Z$634,22,FALSE)</f>
        <v>1.0396467612210003</v>
      </c>
      <c r="I235" s="120">
        <f>VLOOKUP(B235,'Master sheet'!$B$3:$Z$634,24,FALSE)</f>
        <v>2.2505835278426201E-2</v>
      </c>
      <c r="J235" s="121">
        <f>-VLOOKUP(B235,'Master sheet'!$B$3:$Z$634,25,FALSE)</f>
        <v>0.18977380968850643</v>
      </c>
      <c r="K235" s="185" t="str">
        <f>VLOOKUP(B235,RUC_PCON_2011_EN_LU!$A$2:$N$534,14)</f>
        <v>Predominantly Rural</v>
      </c>
      <c r="L235" s="185" t="str">
        <f>VLOOKUP(B235,'City and Town classifications'!$A$3:$G$634,4,FALSE)</f>
        <v>Village or smaller</v>
      </c>
      <c r="M235" s="188" t="str">
        <f>VLOOKUP(A235,'BRES data'!$A$11:$AB$643,28,FALSE)</f>
        <v>Very high</v>
      </c>
      <c r="N235" s="188" t="str">
        <f>IF(ISNUMBER(MATCH(A235,'Red Wall MP List'!$A$3:$A$52,0)),"Yes","No")</f>
        <v>No</v>
      </c>
      <c r="O235" s="149">
        <f>VLOOKUP(B235,'Master sheet'!$B$3:$K$634,4,FALSE)</f>
        <v>57800</v>
      </c>
      <c r="P235" s="121">
        <f t="shared" si="28"/>
        <v>0.16392324788927085</v>
      </c>
      <c r="Q235" s="121">
        <f t="shared" si="32"/>
        <v>1.4313577698426516</v>
      </c>
      <c r="R235" s="186">
        <f t="shared" si="33"/>
        <v>113.18265638818154</v>
      </c>
      <c r="S235" s="149">
        <f>R235*VLOOKUP(B235,'Master sheet'!$B$3:$K$634,4,FALSE)</f>
        <v>6541957.5392368929</v>
      </c>
      <c r="T235" s="121"/>
      <c r="U235" s="121"/>
      <c r="V235" s="121"/>
      <c r="W235" s="121"/>
      <c r="X235" s="121"/>
      <c r="Y235" s="121"/>
      <c r="Z235" s="121"/>
      <c r="AA235" s="121"/>
      <c r="AB235" s="121"/>
      <c r="AC235" s="121"/>
      <c r="AD235" s="121"/>
      <c r="AE235" s="145">
        <f t="shared" si="29"/>
        <v>0.28646294257964788</v>
      </c>
      <c r="AF235" s="121">
        <f t="shared" si="30"/>
        <v>1.4957160303401917</v>
      </c>
      <c r="AG235" s="186">
        <f t="shared" si="31"/>
        <v>123.68924631899483</v>
      </c>
    </row>
    <row r="236" spans="1:33">
      <c r="A236" s="119" t="str">
        <f>'Master sheet'!A473</f>
        <v>Wealden</v>
      </c>
      <c r="B236" s="142" t="str">
        <f>VLOOKUP('Master sheet'!A473,Westminster_Parliamentary_Const!$A$2:$C$651,2,FALSE)</f>
        <v>E14001023</v>
      </c>
      <c r="C236" s="120">
        <f>VLOOKUP(B236,'Master sheet'!$B$3:$Z$634,9,FALSE)</f>
        <v>9.3684144396747188E-2</v>
      </c>
      <c r="D236" s="121">
        <f>VLOOKUP(B236,'Master sheet'!$B$3:$Z$634,10,FALSE)</f>
        <v>-0.10852723266428133</v>
      </c>
      <c r="E236" s="120">
        <f>VLOOKUP(B236,'Master sheet'!$B$3:$Z$634,16,FALSE)</f>
        <v>0.67945113690451264</v>
      </c>
      <c r="F236" s="121">
        <f>VLOOKUP(B236,'Master sheet'!$B$3:$Z$634,17,FALSE)</f>
        <v>0.80396676706199244</v>
      </c>
      <c r="G236" s="120">
        <f>VLOOKUP(B236,'Master sheet'!$B$3:$Z$634,21,FALSE)</f>
        <v>0.18827160493827161</v>
      </c>
      <c r="H236" s="121">
        <f>VLOOKUP(B236,'Master sheet'!$B$3:$Z$634,22,FALSE)</f>
        <v>0.69386547046294944</v>
      </c>
      <c r="I236" s="120">
        <f>VLOOKUP(B236,'Master sheet'!$B$3:$Z$634,24,FALSE)</f>
        <v>2.5829502167345364E-2</v>
      </c>
      <c r="J236" s="121">
        <f>-VLOOKUP(B236,'Master sheet'!$B$3:$Z$634,25,FALSE)</f>
        <v>-0.16021938202109226</v>
      </c>
      <c r="K236" s="185" t="str">
        <f>VLOOKUP(B236,RUC_PCON_2011_EN_LU!$A$2:$N$534,14)</f>
        <v>Predominantly Rural</v>
      </c>
      <c r="L236" s="185" t="str">
        <f>VLOOKUP(B236,'City and Town classifications'!$A$3:$G$634,4,FALSE)</f>
        <v>Small Town</v>
      </c>
      <c r="M236" s="188" t="str">
        <f>VLOOKUP(A236,'BRES data'!$A$11:$AB$643,28,FALSE)</f>
        <v>Very high</v>
      </c>
      <c r="N236" s="188" t="str">
        <f>IF(ISNUMBER(MATCH(A236,'Red Wall MP List'!$A$3:$A$52,0)),"Yes","No")</f>
        <v>No</v>
      </c>
      <c r="O236" s="149">
        <f>VLOOKUP(B236,'Master sheet'!$B$3:$K$634,4,FALSE)</f>
        <v>57000</v>
      </c>
      <c r="P236" s="121">
        <f t="shared" si="28"/>
        <v>0.16005650135903243</v>
      </c>
      <c r="Q236" s="121">
        <f t="shared" si="32"/>
        <v>1.4274910233124132</v>
      </c>
      <c r="R236" s="186">
        <f t="shared" si="33"/>
        <v>112.87689869915856</v>
      </c>
      <c r="S236" s="149">
        <f>R236*VLOOKUP(B236,'Master sheet'!$B$3:$K$634,4,FALSE)</f>
        <v>6433983.2258520378</v>
      </c>
      <c r="T236" s="121"/>
      <c r="U236" s="121"/>
      <c r="V236" s="121"/>
      <c r="W236" s="121"/>
      <c r="X236" s="121"/>
      <c r="Y236" s="121"/>
      <c r="Z236" s="121"/>
      <c r="AA236" s="121"/>
      <c r="AB236" s="121"/>
      <c r="AC236" s="121"/>
      <c r="AD236" s="121"/>
      <c r="AE236" s="145">
        <f t="shared" si="29"/>
        <v>0.30727140570989209</v>
      </c>
      <c r="AF236" s="121">
        <f t="shared" si="30"/>
        <v>1.5165244934704361</v>
      </c>
      <c r="AG236" s="186">
        <f t="shared" si="31"/>
        <v>125.41001621744347</v>
      </c>
    </row>
    <row r="237" spans="1:33">
      <c r="A237" s="119" t="str">
        <f>'Master sheet'!A192</f>
        <v>North West Leicestershire</v>
      </c>
      <c r="B237" s="142" t="str">
        <f>VLOOKUP('Master sheet'!A192,Westminster_Parliamentary_Const!$A$2:$C$651,2,FALSE)</f>
        <v>E14000858</v>
      </c>
      <c r="C237" s="120">
        <f>VLOOKUP(B237,'Master sheet'!$B$3:$Z$634,9,FALSE)</f>
        <v>0.11683039080746714</v>
      </c>
      <c r="D237" s="121">
        <f>VLOOKUP(B237,'Master sheet'!$B$3:$Z$634,10,FALSE)</f>
        <v>0.76634618002889487</v>
      </c>
      <c r="E237" s="120">
        <f>VLOOKUP(B237,'Master sheet'!$B$3:$Z$634,16,FALSE)</f>
        <v>-1.0419060290887086E-2</v>
      </c>
      <c r="F237" s="121">
        <f>VLOOKUP(B237,'Master sheet'!$B$3:$Z$634,17,FALSE)</f>
        <v>-1.4890361462739854</v>
      </c>
      <c r="G237" s="120">
        <f>VLOOKUP(B237,'Master sheet'!$B$3:$Z$634,21,FALSE)</f>
        <v>0.14873417721518986</v>
      </c>
      <c r="H237" s="121">
        <f>VLOOKUP(B237,'Master sheet'!$B$3:$Z$634,22,FALSE)</f>
        <v>-0.43758343663776106</v>
      </c>
      <c r="I237" s="120">
        <f>VLOOKUP(B237,'Master sheet'!$B$3:$Z$634,24,FALSE)</f>
        <v>1.8035202619729906E-2</v>
      </c>
      <c r="J237" s="121">
        <f>-VLOOKUP(B237,'Master sheet'!$B$3:$Z$634,25,FALSE)</f>
        <v>0.66054631652270157</v>
      </c>
      <c r="K237" s="185" t="str">
        <f>VLOOKUP(B237,RUC_PCON_2011_EN_LU!$A$2:$N$534,14)</f>
        <v>Predominantly Rural</v>
      </c>
      <c r="L237" s="185" t="str">
        <f>VLOOKUP(B237,'City and Town classifications'!$A$3:$G$634,4,FALSE)</f>
        <v>Village or smaller</v>
      </c>
      <c r="M237" s="188" t="str">
        <f>VLOOKUP(A237,'BRES data'!$A$11:$AB$643,28,FALSE)</f>
        <v>High</v>
      </c>
      <c r="N237" s="188" t="str">
        <f>IF(ISNUMBER(MATCH(A237,'Red Wall MP List'!$A$3:$A$52,0)),"Yes","No")</f>
        <v>No</v>
      </c>
      <c r="O237" s="149">
        <f>VLOOKUP(B237,'Master sheet'!$B$3:$K$634,4,FALSE)</f>
        <v>63900</v>
      </c>
      <c r="P237" s="121">
        <f t="shared" si="28"/>
        <v>0.15452756836524106</v>
      </c>
      <c r="Q237" s="121">
        <f t="shared" si="32"/>
        <v>1.4219620903186216</v>
      </c>
      <c r="R237" s="186">
        <f t="shared" si="33"/>
        <v>112.43970589075371</v>
      </c>
      <c r="S237" s="149">
        <f>R237*VLOOKUP(B237,'Master sheet'!$B$3:$K$634,4,FALSE)</f>
        <v>7184897.2064191625</v>
      </c>
      <c r="T237" s="121"/>
      <c r="U237" s="121"/>
      <c r="V237" s="121"/>
      <c r="W237" s="121"/>
      <c r="X237" s="121"/>
      <c r="Y237" s="121"/>
      <c r="Z237" s="121"/>
      <c r="AA237" s="121"/>
      <c r="AB237" s="121"/>
      <c r="AC237" s="121"/>
      <c r="AD237" s="121"/>
      <c r="AE237" s="145">
        <f t="shared" si="29"/>
        <v>-0.12493177159003752</v>
      </c>
      <c r="AF237" s="121">
        <f t="shared" si="30"/>
        <v>1.0843213161705063</v>
      </c>
      <c r="AG237" s="186">
        <f t="shared" si="31"/>
        <v>89.668682854355637</v>
      </c>
    </row>
    <row r="238" spans="1:33">
      <c r="A238" s="119" t="str">
        <f>'Master sheet'!A51</f>
        <v>Congleton</v>
      </c>
      <c r="B238" s="142" t="str">
        <f>VLOOKUP('Master sheet'!A51,Westminster_Parliamentary_Const!$A$2:$C$651,2,FALSE)</f>
        <v>E14000646</v>
      </c>
      <c r="C238" s="120">
        <f>VLOOKUP(B238,'Master sheet'!$B$3:$Z$634,9,FALSE)</f>
        <v>8.2663353102383971E-2</v>
      </c>
      <c r="D238" s="121">
        <f>VLOOKUP(B238,'Master sheet'!$B$3:$Z$634,10,FALSE)</f>
        <v>-0.52508709810377185</v>
      </c>
      <c r="E238" s="120">
        <f>VLOOKUP(B238,'Master sheet'!$B$3:$Z$634,16,FALSE)</f>
        <v>0.70405099796158721</v>
      </c>
      <c r="F238" s="121">
        <f>VLOOKUP(B238,'Master sheet'!$B$3:$Z$634,17,FALSE)</f>
        <v>0.88573222569587995</v>
      </c>
      <c r="G238" s="120">
        <f>VLOOKUP(B238,'Master sheet'!$B$3:$Z$634,21,FALSE)</f>
        <v>0.17690875232774675</v>
      </c>
      <c r="H238" s="121">
        <f>VLOOKUP(B238,'Master sheet'!$B$3:$Z$634,22,FALSE)</f>
        <v>0.36869289581365694</v>
      </c>
      <c r="I238" s="120">
        <f>VLOOKUP(B238,'Master sheet'!$B$3:$Z$634,24,FALSE)</f>
        <v>2.0897832817337481E-2</v>
      </c>
      <c r="J238" s="121">
        <f>-VLOOKUP(B238,'Master sheet'!$B$3:$Z$634,25,FALSE)</f>
        <v>0.35910182372915139</v>
      </c>
      <c r="K238" s="185" t="str">
        <f>VLOOKUP(B238,RUC_PCON_2011_EN_LU!$A$2:$N$534,14)</f>
        <v>Predominantly Rural</v>
      </c>
      <c r="L238" s="185" t="str">
        <f>VLOOKUP(B238,'City and Town classifications'!$A$3:$G$634,4,FALSE)</f>
        <v>Small Town</v>
      </c>
      <c r="M238" s="188" t="str">
        <f>VLOOKUP(A238,'BRES data'!$A$11:$AB$643,28,FALSE)</f>
        <v>High</v>
      </c>
      <c r="N238" s="188" t="str">
        <f>IF(ISNUMBER(MATCH(A238,'Red Wall MP List'!$A$3:$A$52,0)),"Yes","No")</f>
        <v>No</v>
      </c>
      <c r="O238" s="149">
        <f>VLOOKUP(B238,'Master sheet'!$B$3:$K$634,4,FALSE)</f>
        <v>55600</v>
      </c>
      <c r="P238" s="121">
        <f t="shared" si="28"/>
        <v>0.15374242879338268</v>
      </c>
      <c r="Q238" s="121">
        <f t="shared" si="32"/>
        <v>1.4211769507467633</v>
      </c>
      <c r="R238" s="186">
        <f t="shared" si="33"/>
        <v>112.37762205381883</v>
      </c>
      <c r="S238" s="149">
        <f>R238*VLOOKUP(B238,'Master sheet'!$B$3:$K$634,4,FALSE)</f>
        <v>6248195.7861923268</v>
      </c>
      <c r="T238" s="121"/>
      <c r="U238" s="121"/>
      <c r="V238" s="121"/>
      <c r="W238" s="121"/>
      <c r="X238" s="121"/>
      <c r="Y238" s="121"/>
      <c r="Z238" s="121"/>
      <c r="AA238" s="121"/>
      <c r="AB238" s="121"/>
      <c r="AC238" s="121"/>
      <c r="AD238" s="121"/>
      <c r="AE238" s="145">
        <f t="shared" si="29"/>
        <v>0.27210996178372909</v>
      </c>
      <c r="AF238" s="121">
        <f t="shared" si="30"/>
        <v>1.4813630495442729</v>
      </c>
      <c r="AG238" s="186">
        <f t="shared" si="31"/>
        <v>122.5023168878284</v>
      </c>
    </row>
    <row r="239" spans="1:33">
      <c r="A239" s="119" t="str">
        <f>'Master sheet'!A155</f>
        <v>Skipton and Ripon</v>
      </c>
      <c r="B239" s="142" t="str">
        <f>VLOOKUP('Master sheet'!A155,Westminster_Parliamentary_Const!$A$2:$C$651,2,FALSE)</f>
        <v>E14000928</v>
      </c>
      <c r="C239" s="120">
        <f>VLOOKUP(B239,'Master sheet'!$B$3:$Z$634,9,FALSE)</f>
        <v>5.4071448233374189E-2</v>
      </c>
      <c r="D239" s="121">
        <f>VLOOKUP(B239,'Master sheet'!$B$3:$Z$634,10,FALSE)</f>
        <v>-1.6057935307702844</v>
      </c>
      <c r="E239" s="120">
        <f>VLOOKUP(B239,'Master sheet'!$B$3:$Z$634,16,FALSE)</f>
        <v>1.2681951486478895</v>
      </c>
      <c r="F239" s="121">
        <f>VLOOKUP(B239,'Master sheet'!$B$3:$Z$634,17,FALSE)</f>
        <v>2.7608446545616041</v>
      </c>
      <c r="G239" s="120">
        <f>VLOOKUP(B239,'Master sheet'!$B$3:$Z$634,21,FALSE)</f>
        <v>0.20203735144312393</v>
      </c>
      <c r="H239" s="121">
        <f>VLOOKUP(B239,'Master sheet'!$B$3:$Z$634,22,FALSE)</f>
        <v>1.0878020448761565</v>
      </c>
      <c r="I239" s="120">
        <f>VLOOKUP(B239,'Master sheet'!$B$3:$Z$634,24,FALSE)</f>
        <v>2.3004713669642074E-2</v>
      </c>
      <c r="J239" s="121">
        <f>-VLOOKUP(B239,'Master sheet'!$B$3:$Z$634,25,FALSE)</f>
        <v>0.13724025375403265</v>
      </c>
      <c r="K239" s="185" t="str">
        <f>VLOOKUP(B239,RUC_PCON_2011_EN_LU!$A$2:$N$534,14)</f>
        <v>Predominantly Rural</v>
      </c>
      <c r="L239" s="185" t="str">
        <f>VLOOKUP(B239,'City and Town classifications'!$A$3:$G$634,4,FALSE)</f>
        <v>Village or smaller</v>
      </c>
      <c r="M239" s="188" t="str">
        <f>VLOOKUP(A239,'BRES data'!$A$11:$AB$643,28,FALSE)</f>
        <v>High</v>
      </c>
      <c r="N239" s="188" t="str">
        <f>IF(ISNUMBER(MATCH(A239,'Red Wall MP List'!$A$3:$A$52,0)),"Yes","No")</f>
        <v>No</v>
      </c>
      <c r="O239" s="149">
        <f>VLOOKUP(B239,'Master sheet'!$B$3:$K$634,4,FALSE)</f>
        <v>61400</v>
      </c>
      <c r="P239" s="121">
        <f t="shared" si="28"/>
        <v>0.15192335756754285</v>
      </c>
      <c r="Q239" s="121">
        <f t="shared" si="32"/>
        <v>1.4193578795209236</v>
      </c>
      <c r="R239" s="186">
        <f t="shared" si="33"/>
        <v>112.23378148660517</v>
      </c>
      <c r="S239" s="149">
        <f>R239*VLOOKUP(B239,'Master sheet'!$B$3:$K$634,4,FALSE)</f>
        <v>6891154.1832775576</v>
      </c>
      <c r="T239" s="121"/>
      <c r="U239" s="121"/>
      <c r="V239" s="121"/>
      <c r="W239" s="121"/>
      <c r="X239" s="121"/>
      <c r="Y239" s="121"/>
      <c r="Z239" s="121"/>
      <c r="AA239" s="121"/>
      <c r="AB239" s="121"/>
      <c r="AC239" s="121"/>
      <c r="AD239" s="121"/>
      <c r="AE239" s="145">
        <f t="shared" si="29"/>
        <v>0.59502335560537722</v>
      </c>
      <c r="AF239" s="121">
        <f t="shared" si="30"/>
        <v>1.8042764433659211</v>
      </c>
      <c r="AG239" s="186">
        <f t="shared" si="31"/>
        <v>149.20585786614103</v>
      </c>
    </row>
    <row r="240" spans="1:33" ht="29">
      <c r="A240" s="119" t="str">
        <f>'Master sheet'!A565</f>
        <v>Cynon Valley</v>
      </c>
      <c r="B240" s="142" t="str">
        <f>VLOOKUP('Master sheet'!A565,Westminster_Parliamentary_Const!$A$2:$C$651,2,FALSE)</f>
        <v>W07000070</v>
      </c>
      <c r="C240" s="120">
        <f>VLOOKUP(B240,'Master sheet'!$B$3:$Z$634,9,FALSE)</f>
        <v>0.10793401698481662</v>
      </c>
      <c r="D240" s="121">
        <f>VLOOKUP(B240,'Master sheet'!$B$3:$Z$634,10,FALSE)</f>
        <v>0.43008427437443064</v>
      </c>
      <c r="E240" s="120">
        <f>VLOOKUP(B240,'Master sheet'!$B$3:$Z$634,16,FALSE)</f>
        <v>0.40483076279863761</v>
      </c>
      <c r="F240" s="121">
        <f>VLOOKUP(B240,'Master sheet'!$B$3:$Z$634,17,FALSE)</f>
        <v>-0.10882134937816308</v>
      </c>
      <c r="G240" s="120">
        <f>VLOOKUP(B240,'Master sheet'!$B$3:$Z$634,21,FALSE)</f>
        <v>0.1330166270783848</v>
      </c>
      <c r="H240" s="121">
        <f>VLOOKUP(B240,'Master sheet'!$B$3:$Z$634,22,FALSE)</f>
        <v>-0.88737508846559954</v>
      </c>
      <c r="I240" s="120">
        <f>VLOOKUP(B240,'Master sheet'!$B$3:$Z$634,24,FALSE)</f>
        <v>1.9480763215514507E-2</v>
      </c>
      <c r="J240" s="121">
        <f>-VLOOKUP(B240,'Master sheet'!$B$3:$Z$634,25,FALSE)</f>
        <v>0.5083239718542174</v>
      </c>
      <c r="K240" s="185" t="str">
        <f>VLOOKUP(B240,RUC_PCON_2011_EN_LU!$A$2:$N$534,14)</f>
        <v>Urban with Significant Rural</v>
      </c>
      <c r="L240" s="185" t="str">
        <f>VLOOKUP(B240,'City and Town classifications'!$A$3:$G$634,4,FALSE)</f>
        <v>Medium Town</v>
      </c>
      <c r="M240" s="188" t="str">
        <f>VLOOKUP(A240,'BRES data'!$A$11:$AB$643,28,FALSE)</f>
        <v>High</v>
      </c>
      <c r="N240" s="188" t="str">
        <f>IF(ISNUMBER(MATCH(A240,'Red Wall MP List'!$A$3:$A$52,0)),"Yes","No")</f>
        <v>No</v>
      </c>
      <c r="O240" s="149">
        <f>VLOOKUP(B240,'Master sheet'!$B$3:$K$634,4,FALSE)</f>
        <v>45800</v>
      </c>
      <c r="P240" s="121">
        <f t="shared" si="28"/>
        <v>0.14677000910225557</v>
      </c>
      <c r="Q240" s="121">
        <f t="shared" si="32"/>
        <v>1.4142045310556361</v>
      </c>
      <c r="R240" s="186">
        <f t="shared" si="33"/>
        <v>111.82628751068656</v>
      </c>
      <c r="S240" s="149">
        <f>R240*VLOOKUP(B240,'Master sheet'!$B$3:$K$634,4,FALSE)</f>
        <v>5121643.9679894438</v>
      </c>
      <c r="T240" s="121"/>
      <c r="U240" s="121"/>
      <c r="V240" s="121"/>
      <c r="W240" s="121"/>
      <c r="X240" s="121"/>
      <c r="Y240" s="121"/>
      <c r="Z240" s="121"/>
      <c r="AA240" s="121"/>
      <c r="AB240" s="121"/>
      <c r="AC240" s="121"/>
      <c r="AD240" s="121"/>
      <c r="AE240" s="145">
        <f t="shared" si="29"/>
        <v>-1.4447047903778654E-2</v>
      </c>
      <c r="AF240" s="121">
        <f t="shared" si="30"/>
        <v>1.1948060398567653</v>
      </c>
      <c r="AG240" s="186">
        <f t="shared" si="31"/>
        <v>98.805291625879974</v>
      </c>
    </row>
    <row r="241" spans="1:33">
      <c r="A241" s="119" t="str">
        <f>'Master sheet'!A374</f>
        <v>Lewisham East</v>
      </c>
      <c r="B241" s="142" t="str">
        <f>VLOOKUP('Master sheet'!A374,Westminster_Parliamentary_Const!$A$2:$C$651,2,FALSE)</f>
        <v>E14000787</v>
      </c>
      <c r="C241" s="120">
        <f>VLOOKUP(B241,'Master sheet'!$B$3:$Z$634,9,FALSE)</f>
        <v>0.12655773103405443</v>
      </c>
      <c r="D241" s="121">
        <f>VLOOKUP(B241,'Master sheet'!$B$3:$Z$634,10,FALSE)</f>
        <v>1.1340166519253934</v>
      </c>
      <c r="E241" s="120">
        <f>VLOOKUP(B241,'Master sheet'!$B$3:$Z$634,16,FALSE)</f>
        <v>0.4831010779146051</v>
      </c>
      <c r="F241" s="121">
        <f>VLOOKUP(B241,'Master sheet'!$B$3:$Z$634,17,FALSE)</f>
        <v>0.15133492540841684</v>
      </c>
      <c r="G241" s="120">
        <f>VLOOKUP(B241,'Master sheet'!$B$3:$Z$634,21,FALSE)</f>
        <v>0.18828451882845187</v>
      </c>
      <c r="H241" s="121">
        <f>VLOOKUP(B241,'Master sheet'!$B$3:$Z$634,22,FALSE)</f>
        <v>0.69423502932836734</v>
      </c>
      <c r="I241" s="120">
        <f>VLOOKUP(B241,'Master sheet'!$B$3:$Z$634,24,FALSE)</f>
        <v>3.4958847736625609E-2</v>
      </c>
      <c r="J241" s="121">
        <f>-VLOOKUP(B241,'Master sheet'!$B$3:$Z$634,25,FALSE)</f>
        <v>-1.1215698725485408</v>
      </c>
      <c r="K241" s="185" t="str">
        <f>VLOOKUP(B241,RUC_PCON_2011_EN_LU!$A$2:$N$534,14)</f>
        <v>Predominantly Urban</v>
      </c>
      <c r="L241" s="185" t="str">
        <f>VLOOKUP(B241,'City and Town classifications'!$A$3:$G$634,4,FALSE)</f>
        <v>Core City (London)</v>
      </c>
      <c r="M241" s="188" t="str">
        <f>VLOOKUP(A241,'BRES data'!$A$11:$AB$643,28,FALSE)</f>
        <v>Very low</v>
      </c>
      <c r="N241" s="188" t="str">
        <f>IF(ISNUMBER(MATCH(A241,'Red Wall MP List'!$A$3:$A$52,0)),"Yes","No")</f>
        <v>No</v>
      </c>
      <c r="O241" s="149">
        <f>VLOOKUP(B241,'Master sheet'!$B$3:$K$634,4,FALSE)</f>
        <v>59300</v>
      </c>
      <c r="P241" s="121">
        <f t="shared" si="28"/>
        <v>0.14507725224841486</v>
      </c>
      <c r="Q241" s="121">
        <f t="shared" si="32"/>
        <v>1.4125117742017956</v>
      </c>
      <c r="R241" s="186">
        <f t="shared" si="33"/>
        <v>111.69243507953787</v>
      </c>
      <c r="S241" s="149">
        <f>R241*VLOOKUP(B241,'Master sheet'!$B$3:$K$634,4,FALSE)</f>
        <v>6623361.4002165962</v>
      </c>
      <c r="T241" s="121"/>
      <c r="U241" s="121"/>
      <c r="V241" s="121"/>
      <c r="W241" s="121"/>
      <c r="X241" s="121"/>
      <c r="Y241" s="121"/>
      <c r="Z241" s="121"/>
      <c r="AA241" s="121"/>
      <c r="AB241" s="121"/>
      <c r="AC241" s="121"/>
      <c r="AD241" s="121"/>
      <c r="AE241" s="145">
        <f t="shared" si="29"/>
        <v>0.21450418352840922</v>
      </c>
      <c r="AF241" s="121">
        <f t="shared" si="30"/>
        <v>1.423757271288953</v>
      </c>
      <c r="AG241" s="186">
        <f t="shared" si="31"/>
        <v>117.73856818721504</v>
      </c>
    </row>
    <row r="242" spans="1:33">
      <c r="A242" s="119" t="str">
        <f>'Master sheet'!A323</f>
        <v>Witham</v>
      </c>
      <c r="B242" s="142" t="str">
        <f>VLOOKUP('Master sheet'!A323,Westminster_Parliamentary_Const!$A$2:$C$651,2,FALSE)</f>
        <v>E14001045</v>
      </c>
      <c r="C242" s="120">
        <f>VLOOKUP(B242,'Master sheet'!$B$3:$Z$634,9,FALSE)</f>
        <v>0.10200870009518224</v>
      </c>
      <c r="D242" s="121">
        <f>VLOOKUP(B242,'Master sheet'!$B$3:$Z$634,10,FALSE)</f>
        <v>0.20612129927527706</v>
      </c>
      <c r="E242" s="120">
        <f>VLOOKUP(B242,'Master sheet'!$B$3:$Z$634,16,FALSE)</f>
        <v>0.25982834355948431</v>
      </c>
      <c r="F242" s="121">
        <f>VLOOKUP(B242,'Master sheet'!$B$3:$Z$634,17,FALSE)</f>
        <v>-0.5907829866656602</v>
      </c>
      <c r="G242" s="120">
        <f>VLOOKUP(B242,'Master sheet'!$B$3:$Z$634,21,FALSE)</f>
        <v>0.16639209225700163</v>
      </c>
      <c r="H242" s="121">
        <f>VLOOKUP(B242,'Master sheet'!$B$3:$Z$634,22,FALSE)</f>
        <v>6.7735948722037476E-2</v>
      </c>
      <c r="I242" s="120">
        <f>VLOOKUP(B242,'Master sheet'!$B$3:$Z$634,24,FALSE)</f>
        <v>1.9741953385127742E-2</v>
      </c>
      <c r="J242" s="121">
        <f>-VLOOKUP(B242,'Master sheet'!$B$3:$Z$634,25,FALSE)</f>
        <v>0.48081977719172675</v>
      </c>
      <c r="K242" s="185" t="str">
        <f>VLOOKUP(B242,RUC_PCON_2011_EN_LU!$A$2:$N$534,14)</f>
        <v>Predominantly Rural</v>
      </c>
      <c r="L242" s="185" t="str">
        <f>VLOOKUP(B242,'City and Town classifications'!$A$3:$G$634,4,FALSE)</f>
        <v>Village or smaller</v>
      </c>
      <c r="M242" s="188" t="str">
        <f>VLOOKUP(A242,'BRES data'!$A$11:$AB$643,28,FALSE)</f>
        <v>High</v>
      </c>
      <c r="N242" s="188" t="str">
        <f>IF(ISNUMBER(MATCH(A242,'Red Wall MP List'!$A$3:$A$52,0)),"Yes","No")</f>
        <v>No</v>
      </c>
      <c r="O242" s="149">
        <f>VLOOKUP(B242,'Master sheet'!$B$3:$K$634,4,FALSE)</f>
        <v>56800</v>
      </c>
      <c r="P242" s="121">
        <f t="shared" si="28"/>
        <v>0.14180585249839747</v>
      </c>
      <c r="Q242" s="121">
        <f t="shared" si="32"/>
        <v>1.4092403744517781</v>
      </c>
      <c r="R242" s="186">
        <f t="shared" si="33"/>
        <v>111.43375362224204</v>
      </c>
      <c r="S242" s="149">
        <f>R242*VLOOKUP(B242,'Master sheet'!$B$3:$K$634,4,FALSE)</f>
        <v>6329437.2057433473</v>
      </c>
      <c r="T242" s="121"/>
      <c r="U242" s="121"/>
      <c r="V242" s="121"/>
      <c r="W242" s="121"/>
      <c r="X242" s="121"/>
      <c r="Y242" s="121"/>
      <c r="Z242" s="121"/>
      <c r="AA242" s="121"/>
      <c r="AB242" s="121"/>
      <c r="AC242" s="121"/>
      <c r="AD242" s="121"/>
      <c r="AE242" s="145">
        <f t="shared" si="29"/>
        <v>4.097350963084527E-2</v>
      </c>
      <c r="AF242" s="121">
        <f t="shared" si="30"/>
        <v>1.2502265973913891</v>
      </c>
      <c r="AG242" s="186">
        <f t="shared" si="31"/>
        <v>103.38833202458252</v>
      </c>
    </row>
    <row r="243" spans="1:33">
      <c r="A243" s="119" t="str">
        <f>'Master sheet'!A234</f>
        <v>North Shropshire</v>
      </c>
      <c r="B243" s="142" t="str">
        <f>VLOOKUP('Master sheet'!A234,Westminster_Parliamentary_Const!$A$2:$C$651,2,FALSE)</f>
        <v>E14000849</v>
      </c>
      <c r="C243" s="120">
        <f>VLOOKUP(B243,'Master sheet'!$B$3:$Z$634,9,FALSE)</f>
        <v>8.8710884504544452E-2</v>
      </c>
      <c r="D243" s="121">
        <f>VLOOKUP(B243,'Master sheet'!$B$3:$Z$634,10,FALSE)</f>
        <v>-0.29650470326125877</v>
      </c>
      <c r="E243" s="120">
        <f>VLOOKUP(B243,'Master sheet'!$B$3:$Z$634,16,FALSE)</f>
        <v>0.36774635830821867</v>
      </c>
      <c r="F243" s="121">
        <f>VLOOKUP(B243,'Master sheet'!$B$3:$Z$634,17,FALSE)</f>
        <v>-0.23208315700742516</v>
      </c>
      <c r="G243" s="120">
        <f>VLOOKUP(B243,'Master sheet'!$B$3:$Z$634,21,FALSE)</f>
        <v>0.16825396825396827</v>
      </c>
      <c r="H243" s="121">
        <f>VLOOKUP(B243,'Master sheet'!$B$3:$Z$634,22,FALSE)</f>
        <v>0.12101755259064501</v>
      </c>
      <c r="I243" s="120">
        <f>VLOOKUP(B243,'Master sheet'!$B$3:$Z$634,24,FALSE)</f>
        <v>1.6933627234876347E-2</v>
      </c>
      <c r="J243" s="121">
        <f>-VLOOKUP(B243,'Master sheet'!$B$3:$Z$634,25,FALSE)</f>
        <v>0.77654587295809496</v>
      </c>
      <c r="K243" s="185" t="str">
        <f>VLOOKUP(B243,RUC_PCON_2011_EN_LU!$A$2:$N$534,14)</f>
        <v>Predominantly Rural</v>
      </c>
      <c r="L243" s="185" t="str">
        <f>VLOOKUP(B243,'City and Town classifications'!$A$3:$G$634,4,FALSE)</f>
        <v>Village or smaller</v>
      </c>
      <c r="M243" s="188" t="str">
        <f>VLOOKUP(A243,'BRES data'!$A$11:$AB$643,28,FALSE)</f>
        <v>Very high</v>
      </c>
      <c r="N243" s="188" t="str">
        <f>IF(ISNUMBER(MATCH(A243,'Red Wall MP List'!$A$3:$A$52,0)),"Yes","No")</f>
        <v>No</v>
      </c>
      <c r="O243" s="149">
        <f>VLOOKUP(B243,'Master sheet'!$B$3:$K$634,4,FALSE)</f>
        <v>62500</v>
      </c>
      <c r="P243" s="121">
        <f t="shared" si="28"/>
        <v>0.14150278916281536</v>
      </c>
      <c r="Q243" s="121">
        <f t="shared" si="32"/>
        <v>1.408937311116196</v>
      </c>
      <c r="R243" s="186">
        <f t="shared" si="33"/>
        <v>111.40978930381816</v>
      </c>
      <c r="S243" s="149">
        <f>R243*VLOOKUP(B243,'Master sheet'!$B$3:$K$634,4,FALSE)</f>
        <v>6963111.8314886345</v>
      </c>
      <c r="T243" s="121"/>
      <c r="U243" s="121"/>
      <c r="V243" s="121"/>
      <c r="W243" s="121"/>
      <c r="X243" s="121"/>
      <c r="Y243" s="121"/>
      <c r="Z243" s="121"/>
      <c r="AA243" s="121"/>
      <c r="AB243" s="121"/>
      <c r="AC243" s="121"/>
      <c r="AD243" s="121"/>
      <c r="AE243" s="145">
        <f t="shared" si="29"/>
        <v>9.2243891320013996E-2</v>
      </c>
      <c r="AF243" s="121">
        <f t="shared" si="30"/>
        <v>1.3014969790805579</v>
      </c>
      <c r="AG243" s="186">
        <f t="shared" si="31"/>
        <v>107.62817083153718</v>
      </c>
    </row>
    <row r="244" spans="1:33">
      <c r="A244" s="119" t="str">
        <f>'Master sheet'!A168</f>
        <v>Charnwood</v>
      </c>
      <c r="B244" s="142" t="str">
        <f>VLOOKUP('Master sheet'!A168,Westminster_Parliamentary_Const!$A$2:$C$651,2,FALSE)</f>
        <v>E14000625</v>
      </c>
      <c r="C244" s="120">
        <f>VLOOKUP(B244,'Master sheet'!$B$3:$Z$634,9,FALSE)</f>
        <v>9.2128437230042048E-2</v>
      </c>
      <c r="D244" s="121">
        <f>VLOOKUP(B244,'Master sheet'!$B$3:$Z$634,10,FALSE)</f>
        <v>-0.16732928695573662</v>
      </c>
      <c r="E244" s="120">
        <f>VLOOKUP(B244,'Master sheet'!$B$3:$Z$634,16,FALSE)</f>
        <v>0.13028231021664727</v>
      </c>
      <c r="F244" s="121">
        <f>VLOOKUP(B244,'Master sheet'!$B$3:$Z$634,17,FALSE)</f>
        <v>-1.0213704117694995</v>
      </c>
      <c r="G244" s="120">
        <f>VLOOKUP(B244,'Master sheet'!$B$3:$Z$634,21,FALSE)</f>
        <v>0.16745655608214849</v>
      </c>
      <c r="H244" s="121">
        <f>VLOOKUP(B244,'Master sheet'!$B$3:$Z$634,22,FALSE)</f>
        <v>9.8197880642498153E-2</v>
      </c>
      <c r="I244" s="120">
        <f>VLOOKUP(B244,'Master sheet'!$B$3:$Z$634,24,FALSE)</f>
        <v>1.4337704434949305E-2</v>
      </c>
      <c r="J244" s="121">
        <f>-VLOOKUP(B244,'Master sheet'!$B$3:$Z$634,25,FALSE)</f>
        <v>1.0499051886004758</v>
      </c>
      <c r="K244" s="185" t="str">
        <f>VLOOKUP(B244,RUC_PCON_2011_EN_LU!$A$2:$N$534,14)</f>
        <v>Predominantly Urban</v>
      </c>
      <c r="L244" s="185" t="str">
        <f>VLOOKUP(B244,'City and Town classifications'!$A$3:$G$634,4,FALSE)</f>
        <v>Small Town</v>
      </c>
      <c r="M244" s="188" t="str">
        <f>VLOOKUP(A244,'BRES data'!$A$11:$AB$643,28,FALSE)</f>
        <v>High</v>
      </c>
      <c r="N244" s="188" t="str">
        <f>IF(ISNUMBER(MATCH(A244,'Red Wall MP List'!$A$3:$A$52,0)),"Yes","No")</f>
        <v>No</v>
      </c>
      <c r="O244" s="149">
        <f>VLOOKUP(B244,'Master sheet'!$B$3:$K$634,4,FALSE)</f>
        <v>63100</v>
      </c>
      <c r="P244" s="121">
        <f t="shared" si="28"/>
        <v>0.14032987869374614</v>
      </c>
      <c r="Q244" s="121">
        <f t="shared" si="32"/>
        <v>1.4077644006471268</v>
      </c>
      <c r="R244" s="186">
        <f t="shared" si="33"/>
        <v>111.31704301397242</v>
      </c>
      <c r="S244" s="149">
        <f>R244*VLOOKUP(B244,'Master sheet'!$B$3:$K$634,4,FALSE)</f>
        <v>7024105.4141816599</v>
      </c>
      <c r="T244" s="121"/>
      <c r="U244" s="121"/>
      <c r="V244" s="121"/>
      <c r="W244" s="121"/>
      <c r="X244" s="121"/>
      <c r="Y244" s="121"/>
      <c r="Z244" s="121"/>
      <c r="AA244" s="121"/>
      <c r="AB244" s="121"/>
      <c r="AC244" s="121"/>
      <c r="AD244" s="121"/>
      <c r="AE244" s="145">
        <f t="shared" si="29"/>
        <v>-1.0149157370565542E-2</v>
      </c>
      <c r="AF244" s="121">
        <f t="shared" si="30"/>
        <v>1.1991039303899784</v>
      </c>
      <c r="AG244" s="186">
        <f t="shared" si="31"/>
        <v>99.160708583398161</v>
      </c>
    </row>
    <row r="245" spans="1:33" ht="29">
      <c r="A245" s="119" t="str">
        <f>'Master sheet'!A609</f>
        <v>Glasgow South West</v>
      </c>
      <c r="B245" s="142" t="str">
        <f>VLOOKUP('Master sheet'!A609,Westminster_Parliamentary_Const!$A$2:$C$651,2,FALSE)</f>
        <v>S14000035</v>
      </c>
      <c r="C245" s="120">
        <f>VLOOKUP(B245,'Master sheet'!$B$3:$Z$634,9,FALSE)</f>
        <v>0.15126940171933345</v>
      </c>
      <c r="D245" s="121">
        <f>VLOOKUP(B245,'Master sheet'!$B$3:$Z$634,10,FALSE)</f>
        <v>2.0680594026224171</v>
      </c>
      <c r="E245" s="120">
        <f>VLOOKUP(B245,'Master sheet'!$B$3:$Z$634,16,FALSE)</f>
        <v>0.31433358200470141</v>
      </c>
      <c r="F245" s="121">
        <f>VLOOKUP(B245,'Master sheet'!$B$3:$Z$634,17,FALSE)</f>
        <v>-0.40961749922316493</v>
      </c>
      <c r="G245" s="120">
        <f>VLOOKUP(B245,'Master sheet'!$B$3:$Z$634,21,FALSE)</f>
        <v>0.12113055181695828</v>
      </c>
      <c r="H245" s="121">
        <f>VLOOKUP(B245,'Master sheet'!$B$3:$Z$634,22,FALSE)</f>
        <v>-1.2275208095896539</v>
      </c>
      <c r="I245" s="120">
        <f>VLOOKUP(B245,'Master sheet'!$B$3:$Z$634,24,FALSE)</f>
        <v>3.2178077718515219E-2</v>
      </c>
      <c r="J245" s="121">
        <f>-VLOOKUP(B245,'Master sheet'!$B$3:$Z$634,25,FALSE)</f>
        <v>-0.82874552926264988</v>
      </c>
      <c r="K245" s="185" t="str">
        <f>VLOOKUP(B245,RUC_PCON_2011_EN_LU!$A$2:$N$534,14)</f>
        <v>Urban with Significant Rural</v>
      </c>
      <c r="L245" s="185" t="str">
        <f>VLOOKUP(B245,'City and Town classifications'!$A$3:$G$634,4,FALSE)</f>
        <v>Core City (outside London)</v>
      </c>
      <c r="M245" s="188" t="str">
        <f>VLOOKUP(A245,'BRES data'!$A$11:$AB$643,28,FALSE)</f>
        <v>Low</v>
      </c>
      <c r="N245" s="188" t="str">
        <f>IF(ISNUMBER(MATCH(A245,'Red Wall MP List'!$A$3:$A$52,0)),"Yes","No")</f>
        <v>No</v>
      </c>
      <c r="O245" s="149">
        <f>VLOOKUP(B245,'Master sheet'!$B$3:$K$634,4,FALSE)</f>
        <v>65000</v>
      </c>
      <c r="P245" s="121">
        <f t="shared" si="28"/>
        <v>0.14024823965111921</v>
      </c>
      <c r="Q245" s="121">
        <f t="shared" si="32"/>
        <v>1.4076827616044998</v>
      </c>
      <c r="R245" s="186">
        <f t="shared" si="33"/>
        <v>111.31058751842534</v>
      </c>
      <c r="S245" s="149">
        <f>R245*VLOOKUP(B245,'Master sheet'!$B$3:$K$634,4,FALSE)</f>
        <v>7235188.1886976473</v>
      </c>
      <c r="T245" s="121"/>
      <c r="U245" s="121"/>
      <c r="V245" s="121"/>
      <c r="W245" s="121"/>
      <c r="X245" s="121"/>
      <c r="Y245" s="121"/>
      <c r="Z245" s="121"/>
      <c r="AA245" s="121"/>
      <c r="AB245" s="121"/>
      <c r="AC245" s="121"/>
      <c r="AD245" s="121"/>
      <c r="AE245" s="145">
        <f t="shared" si="29"/>
        <v>-9.9456108863262921E-2</v>
      </c>
      <c r="AF245" s="121">
        <f t="shared" si="30"/>
        <v>1.109796978897281</v>
      </c>
      <c r="AG245" s="186">
        <f t="shared" si="31"/>
        <v>91.775409972493819</v>
      </c>
    </row>
    <row r="246" spans="1:33" ht="29">
      <c r="A246" s="119" t="str">
        <f>'Master sheet'!A621</f>
        <v>Motherwell and Wishaw</v>
      </c>
      <c r="B246" s="142" t="str">
        <f>VLOOKUP('Master sheet'!A621,Westminster_Parliamentary_Const!$A$2:$C$651,2,FALSE)</f>
        <v>S14000047</v>
      </c>
      <c r="C246" s="120">
        <f>VLOOKUP(B246,'Master sheet'!$B$3:$Z$634,9,FALSE)</f>
        <v>0.13122661223705351</v>
      </c>
      <c r="D246" s="121">
        <f>VLOOKUP(B246,'Master sheet'!$B$3:$Z$634,10,FALSE)</f>
        <v>1.3104893274100475</v>
      </c>
      <c r="E246" s="120">
        <f>VLOOKUP(B246,'Master sheet'!$B$3:$Z$634,16,FALSE)</f>
        <v>0.19604894827842473</v>
      </c>
      <c r="F246" s="121">
        <f>VLOOKUP(B246,'Master sheet'!$B$3:$Z$634,17,FALSE)</f>
        <v>-0.80277408264984218</v>
      </c>
      <c r="G246" s="120">
        <f>VLOOKUP(B246,'Master sheet'!$B$3:$Z$634,21,FALSE)</f>
        <v>0.14003590664272891</v>
      </c>
      <c r="H246" s="121">
        <f>VLOOKUP(B246,'Master sheet'!$B$3:$Z$634,22,FALSE)</f>
        <v>-0.68650323996456442</v>
      </c>
      <c r="I246" s="120">
        <f>VLOOKUP(B246,'Master sheet'!$B$3:$Z$634,24,FALSE)</f>
        <v>2.5688793718772196E-2</v>
      </c>
      <c r="J246" s="121">
        <f>-VLOOKUP(B246,'Master sheet'!$B$3:$Z$634,25,FALSE)</f>
        <v>-0.14540231380621957</v>
      </c>
      <c r="K246" s="185" t="str">
        <f>VLOOKUP(B246,RUC_PCON_2011_EN_LU!$A$2:$N$534,14)</f>
        <v>Urban with Significant Rural</v>
      </c>
      <c r="L246" s="185" t="str">
        <f>VLOOKUP(B246,'City and Town classifications'!$A$3:$G$634,4,FALSE)</f>
        <v>Medium Town</v>
      </c>
      <c r="M246" s="188" t="str">
        <f>VLOOKUP(A246,'BRES data'!$A$11:$AB$643,28,FALSE)</f>
        <v>Low</v>
      </c>
      <c r="N246" s="188" t="str">
        <f>IF(ISNUMBER(MATCH(A246,'Red Wall MP List'!$A$3:$A$52,0)),"Yes","No")</f>
        <v>No</v>
      </c>
      <c r="O246" s="149">
        <f>VLOOKUP(B246,'Master sheet'!$B$3:$K$634,4,FALSE)</f>
        <v>47100</v>
      </c>
      <c r="P246" s="121">
        <f t="shared" si="28"/>
        <v>0.14014945076554153</v>
      </c>
      <c r="Q246" s="121">
        <f t="shared" si="32"/>
        <v>1.4075839727189221</v>
      </c>
      <c r="R246" s="186">
        <f t="shared" si="33"/>
        <v>111.30277592252185</v>
      </c>
      <c r="S246" s="149">
        <f>R246*VLOOKUP(B246,'Master sheet'!$B$3:$K$634,4,FALSE)</f>
        <v>5242360.7459507789</v>
      </c>
      <c r="T246" s="121"/>
      <c r="U246" s="121"/>
      <c r="V246" s="121"/>
      <c r="W246" s="121"/>
      <c r="X246" s="121"/>
      <c r="Y246" s="121"/>
      <c r="Z246" s="121"/>
      <c r="AA246" s="121"/>
      <c r="AB246" s="121"/>
      <c r="AC246" s="121"/>
      <c r="AD246" s="121"/>
      <c r="AE246" s="145">
        <f t="shared" si="29"/>
        <v>-8.1047577252644665E-2</v>
      </c>
      <c r="AF246" s="121">
        <f t="shared" si="30"/>
        <v>1.1282055105078992</v>
      </c>
      <c r="AG246" s="186">
        <f t="shared" si="31"/>
        <v>93.2977159146444</v>
      </c>
    </row>
    <row r="247" spans="1:33" ht="29">
      <c r="A247" s="119" t="str">
        <f>'Master sheet'!A588</f>
        <v>Dumfries and Galloway</v>
      </c>
      <c r="B247" s="142" t="str">
        <f>VLOOKUP('Master sheet'!A588,Westminster_Parliamentary_Const!$A$2:$C$651,2,FALSE)</f>
        <v>S14000013</v>
      </c>
      <c r="C247" s="120">
        <f>VLOOKUP(B247,'Master sheet'!$B$3:$Z$634,9,FALSE)</f>
        <v>0.12392939600014558</v>
      </c>
      <c r="D247" s="121">
        <f>VLOOKUP(B247,'Master sheet'!$B$3:$Z$634,10,FALSE)</f>
        <v>1.034671799200076</v>
      </c>
      <c r="E247" s="120">
        <f>VLOOKUP(B247,'Master sheet'!$B$3:$Z$634,16,FALSE)</f>
        <v>0.16822225935333843</v>
      </c>
      <c r="F247" s="121">
        <f>VLOOKUP(B247,'Master sheet'!$B$3:$Z$634,17,FALSE)</f>
        <v>-0.89526492952671366</v>
      </c>
      <c r="G247" s="120">
        <f>VLOOKUP(B247,'Master sheet'!$B$3:$Z$634,21,FALSE)</f>
        <v>0.15647482014388489</v>
      </c>
      <c r="H247" s="121">
        <f>VLOOKUP(B247,'Master sheet'!$B$3:$Z$634,22,FALSE)</f>
        <v>-0.21606821710273108</v>
      </c>
      <c r="I247" s="120">
        <f>VLOOKUP(B247,'Master sheet'!$B$3:$Z$634,24,FALSE)</f>
        <v>2.4871449724054306E-2</v>
      </c>
      <c r="J247" s="121">
        <f>-VLOOKUP(B247,'Master sheet'!$B$3:$Z$634,25,FALSE)</f>
        <v>-5.9333269285029855E-2</v>
      </c>
      <c r="K247" s="185" t="str">
        <f>VLOOKUP(B247,RUC_PCON_2011_EN_LU!$A$2:$N$534,14)</f>
        <v>Urban with Significant Rural</v>
      </c>
      <c r="L247" s="185" t="str">
        <f>VLOOKUP(B247,'City and Town classifications'!$A$3:$G$634,4,FALSE)</f>
        <v>Village or smaller</v>
      </c>
      <c r="M247" s="188" t="str">
        <f>VLOOKUP(A247,'BRES data'!$A$11:$AB$643,28,FALSE)</f>
        <v>Very high</v>
      </c>
      <c r="N247" s="188" t="str">
        <f>IF(ISNUMBER(MATCH(A247,'Red Wall MP List'!$A$3:$A$52,0)),"Yes","No")</f>
        <v>No</v>
      </c>
      <c r="O247" s="149">
        <f>VLOOKUP(B247,'Master sheet'!$B$3:$K$634,4,FALSE)</f>
        <v>53800</v>
      </c>
      <c r="P247" s="121">
        <f t="shared" si="28"/>
        <v>0.13989065220010793</v>
      </c>
      <c r="Q247" s="121">
        <f t="shared" si="32"/>
        <v>1.4073251741534887</v>
      </c>
      <c r="R247" s="186">
        <f t="shared" si="33"/>
        <v>111.28231178020722</v>
      </c>
      <c r="S247" s="149">
        <f>R247*VLOOKUP(B247,'Master sheet'!$B$3:$K$634,4,FALSE)</f>
        <v>5986988.3737751488</v>
      </c>
      <c r="T247" s="121"/>
      <c r="U247" s="121"/>
      <c r="V247" s="121"/>
      <c r="W247" s="121"/>
      <c r="X247" s="121"/>
      <c r="Y247" s="121"/>
      <c r="Z247" s="121"/>
      <c r="AA247" s="121"/>
      <c r="AB247" s="121"/>
      <c r="AC247" s="121"/>
      <c r="AD247" s="121"/>
      <c r="AE247" s="145">
        <f t="shared" si="29"/>
        <v>-3.3998654178599645E-2</v>
      </c>
      <c r="AF247" s="121">
        <f t="shared" si="30"/>
        <v>1.1752544335819441</v>
      </c>
      <c r="AG247" s="186">
        <f t="shared" si="31"/>
        <v>97.188458353117426</v>
      </c>
    </row>
    <row r="248" spans="1:33" ht="29">
      <c r="A248" s="119" t="str">
        <f>'Master sheet'!A213</f>
        <v>Birmingham, Northfield</v>
      </c>
      <c r="B248" s="142" t="str">
        <f>VLOOKUP('Master sheet'!A213,Westminster_Parliamentary_Const!$A$2:$C$651,2,FALSE)</f>
        <v>E14000565</v>
      </c>
      <c r="C248" s="120">
        <f>VLOOKUP(B248,'Master sheet'!$B$3:$Z$634,9,FALSE)</f>
        <v>0.13584003104238665</v>
      </c>
      <c r="D248" s="121">
        <f>VLOOKUP(B248,'Master sheet'!$B$3:$Z$634,10,FALSE)</f>
        <v>1.4848656553374722</v>
      </c>
      <c r="E248" s="120">
        <f>VLOOKUP(B248,'Master sheet'!$B$3:$Z$634,16,FALSE)</f>
        <v>0.65845139258642393</v>
      </c>
      <c r="F248" s="121">
        <f>VLOOKUP(B248,'Master sheet'!$B$3:$Z$634,17,FALSE)</f>
        <v>0.73416744090404673</v>
      </c>
      <c r="G248" s="120">
        <f>VLOOKUP(B248,'Master sheet'!$B$3:$Z$634,21,FALSE)</f>
        <v>0.11553784860557768</v>
      </c>
      <c r="H248" s="121">
        <f>VLOOKUP(B248,'Master sheet'!$B$3:$Z$634,22,FALSE)</f>
        <v>-1.3875680939141484</v>
      </c>
      <c r="I248" s="120">
        <f>VLOOKUP(B248,'Master sheet'!$B$3:$Z$634,24,FALSE)</f>
        <v>3.1334002006017991E-2</v>
      </c>
      <c r="J248" s="121">
        <f>-VLOOKUP(B248,'Master sheet'!$B$3:$Z$634,25,FALSE)</f>
        <v>-0.73986154583868902</v>
      </c>
      <c r="K248" s="185" t="str">
        <f>VLOOKUP(B248,RUC_PCON_2011_EN_LU!$A$2:$N$534,14)</f>
        <v>Predominantly Urban</v>
      </c>
      <c r="L248" s="185" t="str">
        <f>VLOOKUP(B248,'City and Town classifications'!$A$3:$G$634,4,FALSE)</f>
        <v>Core City (outside London)</v>
      </c>
      <c r="M248" s="188" t="str">
        <f>VLOOKUP(A248,'BRES data'!$A$11:$AB$643,28,FALSE)</f>
        <v>Very low</v>
      </c>
      <c r="N248" s="188" t="str">
        <f>IF(ISNUMBER(MATCH(A248,'Red Wall MP List'!$A$3:$A$52,0)),"Yes","No")</f>
        <v>Yes</v>
      </c>
      <c r="O248" s="149">
        <f>VLOOKUP(B248,'Master sheet'!$B$3:$K$634,4,FALSE)</f>
        <v>62100</v>
      </c>
      <c r="P248" s="121">
        <f t="shared" si="28"/>
        <v>0.13943459433124414</v>
      </c>
      <c r="Q248" s="121">
        <f t="shared" si="32"/>
        <v>1.4068691162846247</v>
      </c>
      <c r="R248" s="186">
        <f t="shared" si="33"/>
        <v>111.24624962848506</v>
      </c>
      <c r="S248" s="149">
        <f>R248*VLOOKUP(B248,'Master sheet'!$B$3:$K$634,4,FALSE)</f>
        <v>6908392.1019289223</v>
      </c>
      <c r="T248" s="121"/>
      <c r="U248" s="121"/>
      <c r="V248" s="121"/>
      <c r="W248" s="121"/>
      <c r="X248" s="121"/>
      <c r="Y248" s="121"/>
      <c r="Z248" s="121"/>
      <c r="AA248" s="121"/>
      <c r="AB248" s="121"/>
      <c r="AC248" s="121"/>
      <c r="AD248" s="121"/>
      <c r="AE248" s="145">
        <f t="shared" si="29"/>
        <v>2.290086412217035E-2</v>
      </c>
      <c r="AF248" s="121">
        <f t="shared" si="30"/>
        <v>1.2321539518827143</v>
      </c>
      <c r="AG248" s="186">
        <f t="shared" si="31"/>
        <v>101.89380241026133</v>
      </c>
    </row>
    <row r="249" spans="1:33">
      <c r="A249" s="119" t="str">
        <f>'Master sheet'!A464</f>
        <v>South Thanet</v>
      </c>
      <c r="B249" s="142" t="str">
        <f>VLOOKUP('Master sheet'!A464,Westminster_Parliamentary_Const!$A$2:$C$651,2,FALSE)</f>
        <v>E14000948</v>
      </c>
      <c r="C249" s="120">
        <f>VLOOKUP(B249,'Master sheet'!$B$3:$Z$634,9,FALSE)</f>
        <v>0.10906098650201035</v>
      </c>
      <c r="D249" s="121">
        <f>VLOOKUP(B249,'Master sheet'!$B$3:$Z$634,10,FALSE)</f>
        <v>0.47268105875204008</v>
      </c>
      <c r="E249" s="120">
        <f>VLOOKUP(B249,'Master sheet'!$B$3:$Z$634,16,FALSE)</f>
        <v>0.29191216025866018</v>
      </c>
      <c r="F249" s="121">
        <f>VLOOKUP(B249,'Master sheet'!$B$3:$Z$634,17,FALSE)</f>
        <v>-0.48414222227080378</v>
      </c>
      <c r="G249" s="120">
        <f>VLOOKUP(B249,'Master sheet'!$B$3:$Z$634,21,FALSE)</f>
        <v>0.18135593220338983</v>
      </c>
      <c r="H249" s="121">
        <f>VLOOKUP(B249,'Master sheet'!$B$3:$Z$634,22,FALSE)</f>
        <v>0.49595855520907389</v>
      </c>
      <c r="I249" s="120">
        <f>VLOOKUP(B249,'Master sheet'!$B$3:$Z$634,24,FALSE)</f>
        <v>2.4893747133465816E-2</v>
      </c>
      <c r="J249" s="121">
        <f>-VLOOKUP(B249,'Master sheet'!$B$3:$Z$634,25,FALSE)</f>
        <v>-6.1681260749760408E-2</v>
      </c>
      <c r="K249" s="185" t="str">
        <f>VLOOKUP(B249,RUC_PCON_2011_EN_LU!$A$2:$N$534,14)</f>
        <v>Predominantly Urban</v>
      </c>
      <c r="L249" s="185" t="str">
        <f>VLOOKUP(B249,'City and Town classifications'!$A$3:$G$634,4,FALSE)</f>
        <v>Medium Town</v>
      </c>
      <c r="M249" s="188" t="str">
        <f>VLOOKUP(A249,'BRES data'!$A$11:$AB$643,28,FALSE)</f>
        <v>High</v>
      </c>
      <c r="N249" s="188" t="str">
        <f>IF(ISNUMBER(MATCH(A249,'Red Wall MP List'!$A$3:$A$52,0)),"Yes","No")</f>
        <v>No</v>
      </c>
      <c r="O249" s="149">
        <f>VLOOKUP(B249,'Master sheet'!$B$3:$K$634,4,FALSE)</f>
        <v>62500</v>
      </c>
      <c r="P249" s="121">
        <f t="shared" si="28"/>
        <v>0.13896932149047159</v>
      </c>
      <c r="Q249" s="121">
        <f t="shared" si="32"/>
        <v>1.4064038434438522</v>
      </c>
      <c r="R249" s="186">
        <f t="shared" si="33"/>
        <v>111.20945881547281</v>
      </c>
      <c r="S249" s="149">
        <f>R249*VLOOKUP(B249,'Master sheet'!$B$3:$K$634,4,FALSE)</f>
        <v>6950591.1759670507</v>
      </c>
      <c r="T249" s="121"/>
      <c r="U249" s="121"/>
      <c r="V249" s="121"/>
      <c r="W249" s="121"/>
      <c r="X249" s="121"/>
      <c r="Y249" s="121"/>
      <c r="Z249" s="121"/>
      <c r="AA249" s="121"/>
      <c r="AB249" s="121"/>
      <c r="AC249" s="121"/>
      <c r="AD249" s="121"/>
      <c r="AE249" s="145">
        <f t="shared" si="29"/>
        <v>0.10570403273513745</v>
      </c>
      <c r="AF249" s="121">
        <f t="shared" si="30"/>
        <v>1.3149571204956814</v>
      </c>
      <c r="AG249" s="186">
        <f t="shared" si="31"/>
        <v>108.74126630769186</v>
      </c>
    </row>
    <row r="250" spans="1:33">
      <c r="A250" s="119" t="str">
        <f>'Master sheet'!A266</f>
        <v>Basildon and Billericay</v>
      </c>
      <c r="B250" s="142" t="str">
        <f>VLOOKUP('Master sheet'!A266,Westminster_Parliamentary_Const!$A$2:$C$651,2,FALSE)</f>
        <v>E14000544</v>
      </c>
      <c r="C250" s="120">
        <f>VLOOKUP(B250,'Master sheet'!$B$3:$Z$634,9,FALSE)</f>
        <v>0.11406048611997296</v>
      </c>
      <c r="D250" s="121">
        <f>VLOOKUP(B250,'Master sheet'!$B$3:$Z$634,10,FALSE)</f>
        <v>0.66165032897027487</v>
      </c>
      <c r="E250" s="120">
        <f>VLOOKUP(B250,'Master sheet'!$B$3:$Z$634,16,FALSE)</f>
        <v>0.2583685604065904</v>
      </c>
      <c r="F250" s="121">
        <f>VLOOKUP(B250,'Master sheet'!$B$3:$Z$634,17,FALSE)</f>
        <v>-0.59563504004618395</v>
      </c>
      <c r="G250" s="120">
        <f>VLOOKUP(B250,'Master sheet'!$B$3:$Z$634,21,FALSE)</f>
        <v>0.18531468531468531</v>
      </c>
      <c r="H250" s="121">
        <f>VLOOKUP(B250,'Master sheet'!$B$3:$Z$634,22,FALSE)</f>
        <v>0.60924682759311466</v>
      </c>
      <c r="I250" s="120">
        <f>VLOOKUP(B250,'Master sheet'!$B$3:$Z$634,24,FALSE)</f>
        <v>2.6795993864477063E-2</v>
      </c>
      <c r="J250" s="121">
        <f>-VLOOKUP(B250,'Master sheet'!$B$3:$Z$634,25,FALSE)</f>
        <v>-0.26199417629054816</v>
      </c>
      <c r="K250" s="185" t="str">
        <f>VLOOKUP(B250,RUC_PCON_2011_EN_LU!$A$2:$N$534,14)</f>
        <v>Predominantly Urban</v>
      </c>
      <c r="L250" s="185" t="str">
        <f>VLOOKUP(B250,'City and Town classifications'!$A$3:$G$634,4,FALSE)</f>
        <v>Large Town</v>
      </c>
      <c r="M250" s="188" t="str">
        <f>VLOOKUP(A250,'BRES data'!$A$11:$AB$643,28,FALSE)</f>
        <v>Low</v>
      </c>
      <c r="N250" s="188" t="str">
        <f>IF(ISNUMBER(MATCH(A250,'Red Wall MP List'!$A$3:$A$52,0)),"Yes","No")</f>
        <v>No</v>
      </c>
      <c r="O250" s="149">
        <f>VLOOKUP(B250,'Master sheet'!$B$3:$K$634,4,FALSE)</f>
        <v>56700</v>
      </c>
      <c r="P250" s="121">
        <f t="shared" si="28"/>
        <v>0.1354873488177307</v>
      </c>
      <c r="Q250" s="121">
        <f t="shared" si="32"/>
        <v>1.4029218707711113</v>
      </c>
      <c r="R250" s="186">
        <f t="shared" si="33"/>
        <v>110.93412659254773</v>
      </c>
      <c r="S250" s="149">
        <f>R250*VLOOKUP(B250,'Master sheet'!$B$3:$K$634,4,FALSE)</f>
        <v>6289964.9777974561</v>
      </c>
      <c r="T250" s="121"/>
      <c r="U250" s="121"/>
      <c r="V250" s="121"/>
      <c r="W250" s="121"/>
      <c r="X250" s="121"/>
      <c r="Y250" s="121"/>
      <c r="Z250" s="121"/>
      <c r="AA250" s="121"/>
      <c r="AB250" s="121"/>
      <c r="AC250" s="121"/>
      <c r="AD250" s="121"/>
      <c r="AE250" s="145">
        <f t="shared" si="29"/>
        <v>0.10331698505666435</v>
      </c>
      <c r="AF250" s="121">
        <f t="shared" si="30"/>
        <v>1.3125700728172083</v>
      </c>
      <c r="AG250" s="186">
        <f t="shared" si="31"/>
        <v>108.54386778933092</v>
      </c>
    </row>
    <row r="251" spans="1:33" ht="29">
      <c r="A251" s="119" t="str">
        <f>'Master sheet'!A207</f>
        <v>Aldridge-Brownhills</v>
      </c>
      <c r="B251" s="142" t="str">
        <f>VLOOKUP('Master sheet'!A207,Westminster_Parliamentary_Const!$A$2:$C$651,2,FALSE)</f>
        <v>E14000531</v>
      </c>
      <c r="C251" s="120">
        <f>VLOOKUP(B251,'Master sheet'!$B$3:$Z$634,9,FALSE)</f>
        <v>5.5692074523738304E-2</v>
      </c>
      <c r="D251" s="121">
        <f>VLOOKUP(B251,'Master sheet'!$B$3:$Z$634,10,FALSE)</f>
        <v>-1.5445376870281873</v>
      </c>
      <c r="E251" s="120">
        <f>VLOOKUP(B251,'Master sheet'!$B$3:$Z$634,16,FALSE)</f>
        <v>0.74831251420108147</v>
      </c>
      <c r="F251" s="121">
        <f>VLOOKUP(B251,'Master sheet'!$B$3:$Z$634,17,FALSE)</f>
        <v>1.0328494458605326</v>
      </c>
      <c r="G251" s="120">
        <f>VLOOKUP(B251,'Master sheet'!$B$3:$Z$634,21,FALSE)</f>
        <v>0.15975103734439833</v>
      </c>
      <c r="H251" s="121">
        <f>VLOOKUP(B251,'Master sheet'!$B$3:$Z$634,22,FALSE)</f>
        <v>-0.12231218428976624</v>
      </c>
      <c r="I251" s="120">
        <f>VLOOKUP(B251,'Master sheet'!$B$3:$Z$634,24,FALSE)</f>
        <v>1.0143707657565226E-2</v>
      </c>
      <c r="J251" s="121">
        <f>-VLOOKUP(B251,'Master sheet'!$B$3:$Z$634,25,FALSE)</f>
        <v>1.491547015893754</v>
      </c>
      <c r="K251" s="185" t="str">
        <f>VLOOKUP(B251,RUC_PCON_2011_EN_LU!$A$2:$N$534,14)</f>
        <v>Predominantly Urban</v>
      </c>
      <c r="L251" s="185" t="str">
        <f>VLOOKUP(B251,'City and Town classifications'!$A$3:$G$634,4,FALSE)</f>
        <v>Medium Town in Conurbation</v>
      </c>
      <c r="M251" s="188" t="str">
        <f>VLOOKUP(A251,'BRES data'!$A$11:$AB$643,28,FALSE)</f>
        <v>Mid</v>
      </c>
      <c r="N251" s="188" t="str">
        <f>IF(ISNUMBER(MATCH(A251,'Red Wall MP List'!$A$3:$A$52,0)),"Yes","No")</f>
        <v>No</v>
      </c>
      <c r="O251" s="149">
        <f>VLOOKUP(B251,'Master sheet'!$B$3:$K$634,4,FALSE)</f>
        <v>52100</v>
      </c>
      <c r="P251" s="121">
        <f t="shared" si="28"/>
        <v>0.13409265321698335</v>
      </c>
      <c r="Q251" s="121">
        <f t="shared" si="32"/>
        <v>1.401527175170364</v>
      </c>
      <c r="R251" s="186">
        <f t="shared" si="33"/>
        <v>110.82384294699708</v>
      </c>
      <c r="S251" s="149">
        <f>R251*VLOOKUP(B251,'Master sheet'!$B$3:$K$634,4,FALSE)</f>
        <v>5773922.2175385477</v>
      </c>
      <c r="T251" s="121"/>
      <c r="U251" s="121"/>
      <c r="V251" s="121"/>
      <c r="W251" s="121"/>
      <c r="X251" s="121"/>
      <c r="Y251" s="121"/>
      <c r="Z251" s="121"/>
      <c r="AA251" s="121"/>
      <c r="AB251" s="121"/>
      <c r="AC251" s="121"/>
      <c r="AD251" s="121"/>
      <c r="AE251" s="145">
        <f t="shared" si="29"/>
        <v>0.2143866476090833</v>
      </c>
      <c r="AF251" s="121">
        <f t="shared" si="30"/>
        <v>1.4236397353696271</v>
      </c>
      <c r="AG251" s="186">
        <f t="shared" si="31"/>
        <v>117.72884847506251</v>
      </c>
    </row>
    <row r="252" spans="1:33" ht="29">
      <c r="A252" s="119" t="str">
        <f>'Master sheet'!A594</f>
        <v>East Kilbride, Strathaven and Lesmahagow</v>
      </c>
      <c r="B252" s="142" t="str">
        <f>VLOOKUP('Master sheet'!A594,Westminster_Parliamentary_Const!$A$2:$C$651,2,FALSE)</f>
        <v>S14000019</v>
      </c>
      <c r="C252" s="120">
        <f>VLOOKUP(B252,'Master sheet'!$B$3:$Z$634,9,FALSE)</f>
        <v>9.384202317682333E-2</v>
      </c>
      <c r="D252" s="121">
        <f>VLOOKUP(B252,'Master sheet'!$B$3:$Z$634,10,FALSE)</f>
        <v>-0.10255978789306003</v>
      </c>
      <c r="E252" s="120">
        <f>VLOOKUP(B252,'Master sheet'!$B$3:$Z$634,16,FALSE)</f>
        <v>0.60329656068794357</v>
      </c>
      <c r="F252" s="121">
        <f>VLOOKUP(B252,'Master sheet'!$B$3:$Z$634,17,FALSE)</f>
        <v>0.55084282311083888</v>
      </c>
      <c r="G252" s="120">
        <f>VLOOKUP(B252,'Master sheet'!$B$3:$Z$634,21,FALSE)</f>
        <v>0.15517241379310345</v>
      </c>
      <c r="H252" s="121">
        <f>VLOOKUP(B252,'Master sheet'!$B$3:$Z$634,22,FALSE)</f>
        <v>-0.25333938842206299</v>
      </c>
      <c r="I252" s="120">
        <f>VLOOKUP(B252,'Master sheet'!$B$3:$Z$634,24,FALSE)</f>
        <v>2.0955544200306431E-2</v>
      </c>
      <c r="J252" s="121">
        <f>-VLOOKUP(B252,'Master sheet'!$B$3:$Z$634,25,FALSE)</f>
        <v>0.35302462291500897</v>
      </c>
      <c r="K252" s="185" t="str">
        <f>VLOOKUP(B252,RUC_PCON_2011_EN_LU!$A$2:$N$534,14)</f>
        <v>Urban with Significant Rural</v>
      </c>
      <c r="L252" s="185" t="str">
        <f>VLOOKUP(B252,'City and Town classifications'!$A$3:$G$634,4,FALSE)</f>
        <v>Large Town</v>
      </c>
      <c r="M252" s="188" t="str">
        <f>VLOOKUP(A252,'BRES data'!$A$11:$AB$643,28,FALSE)</f>
        <v>High</v>
      </c>
      <c r="N252" s="188" t="str">
        <f>IF(ISNUMBER(MATCH(A252,'Red Wall MP List'!$A$3:$A$52,0)),"Yes","No")</f>
        <v>No</v>
      </c>
      <c r="O252" s="149">
        <f>VLOOKUP(B252,'Master sheet'!$B$3:$K$634,4,FALSE)</f>
        <v>60800</v>
      </c>
      <c r="P252" s="121">
        <f t="shared" si="28"/>
        <v>0.1330721841221123</v>
      </c>
      <c r="Q252" s="121">
        <f t="shared" si="32"/>
        <v>1.400506706075493</v>
      </c>
      <c r="R252" s="186">
        <f t="shared" si="33"/>
        <v>110.74315075015224</v>
      </c>
      <c r="S252" s="149">
        <f>R252*VLOOKUP(B252,'Master sheet'!$B$3:$K$634,4,FALSE)</f>
        <v>6733183.5656092558</v>
      </c>
      <c r="T252" s="121"/>
      <c r="U252" s="121"/>
      <c r="V252" s="121"/>
      <c r="W252" s="121"/>
      <c r="X252" s="121"/>
      <c r="Y252" s="121"/>
      <c r="Z252" s="121"/>
      <c r="AA252" s="121"/>
      <c r="AB252" s="121"/>
      <c r="AC252" s="121"/>
      <c r="AD252" s="121"/>
      <c r="AE252" s="145">
        <f t="shared" si="29"/>
        <v>0.13699206742768122</v>
      </c>
      <c r="AF252" s="121">
        <f t="shared" si="30"/>
        <v>1.3462451551882251</v>
      </c>
      <c r="AG252" s="186">
        <f t="shared" si="31"/>
        <v>111.32865144726483</v>
      </c>
    </row>
    <row r="253" spans="1:33">
      <c r="A253" s="119" t="str">
        <f>'Master sheet'!A247</f>
        <v>Stone</v>
      </c>
      <c r="B253" s="142" t="str">
        <f>VLOOKUP('Master sheet'!A247,Westminster_Parliamentary_Const!$A$2:$C$651,2,FALSE)</f>
        <v>E14000975</v>
      </c>
      <c r="C253" s="120">
        <f>VLOOKUP(B253,'Master sheet'!$B$3:$Z$634,9,FALSE)</f>
        <v>9.0804412688260519E-2</v>
      </c>
      <c r="D253" s="121">
        <f>VLOOKUP(B253,'Master sheet'!$B$3:$Z$634,10,FALSE)</f>
        <v>-0.21737428556170693</v>
      </c>
      <c r="E253" s="120">
        <f>VLOOKUP(B253,'Master sheet'!$B$3:$Z$634,16,FALSE)</f>
        <v>0.30473791576824572</v>
      </c>
      <c r="F253" s="121">
        <f>VLOOKUP(B253,'Master sheet'!$B$3:$Z$634,17,FALSE)</f>
        <v>-0.44151174646712937</v>
      </c>
      <c r="G253" s="120">
        <f>VLOOKUP(B253,'Master sheet'!$B$3:$Z$634,21,FALSE)</f>
        <v>0.1487758945386064</v>
      </c>
      <c r="H253" s="121">
        <f>VLOOKUP(B253,'Master sheet'!$B$3:$Z$634,22,FALSE)</f>
        <v>-0.43638960530615789</v>
      </c>
      <c r="I253" s="120">
        <f>VLOOKUP(B253,'Master sheet'!$B$3:$Z$634,24,FALSE)</f>
        <v>1.4301547869291165E-2</v>
      </c>
      <c r="J253" s="121">
        <f>-VLOOKUP(B253,'Master sheet'!$B$3:$Z$634,25,FALSE)</f>
        <v>1.0537125953710338</v>
      </c>
      <c r="K253" s="185" t="str">
        <f>VLOOKUP(B253,RUC_PCON_2011_EN_LU!$A$2:$N$534,14)</f>
        <v>Predominantly Rural</v>
      </c>
      <c r="L253" s="185" t="str">
        <f>VLOOKUP(B253,'City and Town classifications'!$A$3:$G$634,4,FALSE)</f>
        <v>Village or smaller</v>
      </c>
      <c r="M253" s="188" t="str">
        <f>VLOOKUP(A253,'BRES data'!$A$11:$AB$643,28,FALSE)</f>
        <v>High</v>
      </c>
      <c r="N253" s="188" t="str">
        <f>IF(ISNUMBER(MATCH(A253,'Red Wall MP List'!$A$3:$A$52,0)),"Yes","No")</f>
        <v>No</v>
      </c>
      <c r="O253" s="149">
        <f>VLOOKUP(B253,'Master sheet'!$B$3:$K$634,4,FALSE)</f>
        <v>47900</v>
      </c>
      <c r="P253" s="121">
        <f t="shared" si="28"/>
        <v>0.13246254464089444</v>
      </c>
      <c r="Q253" s="121">
        <f t="shared" si="32"/>
        <v>1.3998970665942752</v>
      </c>
      <c r="R253" s="186">
        <f t="shared" si="33"/>
        <v>110.69494434265781</v>
      </c>
      <c r="S253" s="149">
        <f>R253*VLOOKUP(B253,'Master sheet'!$B$3:$K$634,4,FALSE)</f>
        <v>5302287.8340133093</v>
      </c>
      <c r="T253" s="121"/>
      <c r="U253" s="121"/>
      <c r="V253" s="121"/>
      <c r="W253" s="121"/>
      <c r="X253" s="121"/>
      <c r="Y253" s="121"/>
      <c r="Z253" s="121"/>
      <c r="AA253" s="121"/>
      <c r="AB253" s="121"/>
      <c r="AC253" s="121"/>
      <c r="AD253" s="121"/>
      <c r="AE253" s="145">
        <f t="shared" si="29"/>
        <v>-1.0390760490990081E-2</v>
      </c>
      <c r="AF253" s="121">
        <f t="shared" si="30"/>
        <v>1.1988623272695538</v>
      </c>
      <c r="AG253" s="186">
        <f t="shared" si="31"/>
        <v>99.140729050340099</v>
      </c>
    </row>
    <row r="254" spans="1:33" ht="29">
      <c r="A254" s="119" t="str">
        <f>'Master sheet'!A590</f>
        <v>Dundee East</v>
      </c>
      <c r="B254" s="142" t="str">
        <f>VLOOKUP('Master sheet'!A590,Westminster_Parliamentary_Const!$A$2:$C$651,2,FALSE)</f>
        <v>S14000015</v>
      </c>
      <c r="C254" s="120">
        <f>VLOOKUP(B254,'Master sheet'!$B$3:$Z$634,9,FALSE)</f>
        <v>0.12799165656372569</v>
      </c>
      <c r="D254" s="121">
        <f>VLOOKUP(B254,'Master sheet'!$B$3:$Z$634,10,FALSE)</f>
        <v>1.1882156481440782</v>
      </c>
      <c r="E254" s="120">
        <f>VLOOKUP(B254,'Master sheet'!$B$3:$Z$634,16,FALSE)</f>
        <v>6.0910826711594347E-2</v>
      </c>
      <c r="F254" s="121">
        <f>VLOOKUP(B254,'Master sheet'!$B$3:$Z$634,17,FALSE)</f>
        <v>-1.2519485907170822</v>
      </c>
      <c r="G254" s="120">
        <f>VLOOKUP(B254,'Master sheet'!$B$3:$Z$634,21,FALSE)</f>
        <v>0.15225563909774437</v>
      </c>
      <c r="H254" s="121">
        <f>VLOOKUP(B254,'Master sheet'!$B$3:$Z$634,22,FALSE)</f>
        <v>-0.33680919744548654</v>
      </c>
      <c r="I254" s="120">
        <f>VLOOKUP(B254,'Master sheet'!$B$3:$Z$634,24,FALSE)</f>
        <v>2.4332344213649826E-2</v>
      </c>
      <c r="J254" s="121">
        <f>-VLOOKUP(B254,'Master sheet'!$B$3:$Z$634,25,FALSE)</f>
        <v>-2.5636637376896076E-3</v>
      </c>
      <c r="K254" s="185" t="str">
        <f>VLOOKUP(B254,RUC_PCON_2011_EN_LU!$A$2:$N$534,14)</f>
        <v>Urban with Significant Rural</v>
      </c>
      <c r="L254" s="185" t="str">
        <f>VLOOKUP(B254,'City and Town classifications'!$A$3:$G$634,4,FALSE)</f>
        <v>Large Town</v>
      </c>
      <c r="M254" s="188" t="str">
        <f>VLOOKUP(A254,'BRES data'!$A$11:$AB$643,28,FALSE)</f>
        <v>High</v>
      </c>
      <c r="N254" s="188" t="str">
        <f>IF(ISNUMBER(MATCH(A254,'Red Wall MP List'!$A$3:$A$52,0)),"Yes","No")</f>
        <v>No</v>
      </c>
      <c r="O254" s="149">
        <f>VLOOKUP(B254,'Master sheet'!$B$3:$K$634,4,FALSE)</f>
        <v>52400</v>
      </c>
      <c r="P254" s="121">
        <f t="shared" si="28"/>
        <v>0.13042436344170141</v>
      </c>
      <c r="Q254" s="121">
        <f t="shared" si="32"/>
        <v>1.3978588853950822</v>
      </c>
      <c r="R254" s="186">
        <f t="shared" si="33"/>
        <v>110.53377795422196</v>
      </c>
      <c r="S254" s="149">
        <f>R254*VLOOKUP(B254,'Master sheet'!$B$3:$K$634,4,FALSE)</f>
        <v>5791969.9648012305</v>
      </c>
      <c r="T254" s="121"/>
      <c r="U254" s="121"/>
      <c r="V254" s="121"/>
      <c r="W254" s="121"/>
      <c r="X254" s="121"/>
      <c r="Y254" s="121"/>
      <c r="Z254" s="121"/>
      <c r="AA254" s="121"/>
      <c r="AB254" s="121"/>
      <c r="AC254" s="121"/>
      <c r="AD254" s="121"/>
      <c r="AE254" s="145">
        <f t="shared" si="29"/>
        <v>-0.10077645093904504</v>
      </c>
      <c r="AF254" s="121">
        <f t="shared" si="30"/>
        <v>1.1084766368214989</v>
      </c>
      <c r="AG254" s="186">
        <f t="shared" si="31"/>
        <v>91.666223393675367</v>
      </c>
    </row>
    <row r="255" spans="1:33">
      <c r="A255" s="119" t="str">
        <f>'Master sheet'!A419</f>
        <v>East Worthing and Shoreham</v>
      </c>
      <c r="B255" s="142" t="str">
        <f>VLOOKUP('Master sheet'!A419,Westminster_Parliamentary_Const!$A$2:$C$651,2,FALSE)</f>
        <v>E14000682</v>
      </c>
      <c r="C255" s="120">
        <f>VLOOKUP(B255,'Master sheet'!$B$3:$Z$634,9,FALSE)</f>
        <v>7.390784894405053E-2</v>
      </c>
      <c r="D255" s="121">
        <f>VLOOKUP(B255,'Master sheet'!$B$3:$Z$634,10,FALSE)</f>
        <v>-0.85602446336498494</v>
      </c>
      <c r="E255" s="120">
        <f>VLOOKUP(B255,'Master sheet'!$B$3:$Z$634,16,FALSE)</f>
        <v>0.48591162024585577</v>
      </c>
      <c r="F255" s="121">
        <f>VLOOKUP(B255,'Master sheet'!$B$3:$Z$634,17,FALSE)</f>
        <v>0.16067665633085948</v>
      </c>
      <c r="G255" s="120">
        <f>VLOOKUP(B255,'Master sheet'!$B$3:$Z$634,21,FALSE)</f>
        <v>0.17268445839874411</v>
      </c>
      <c r="H255" s="121">
        <f>VLOOKUP(B255,'Master sheet'!$B$3:$Z$634,22,FALSE)</f>
        <v>0.24780559928242821</v>
      </c>
      <c r="I255" s="120">
        <f>VLOOKUP(B255,'Master sheet'!$B$3:$Z$634,24,FALSE)</f>
        <v>1.4411943013034056E-2</v>
      </c>
      <c r="J255" s="121">
        <f>-VLOOKUP(B255,'Master sheet'!$B$3:$Z$634,25,FALSE)</f>
        <v>1.0420876191026149</v>
      </c>
      <c r="K255" s="185" t="str">
        <f>VLOOKUP(B255,RUC_PCON_2011_EN_LU!$A$2:$N$534,14)</f>
        <v>Predominantly Urban</v>
      </c>
      <c r="L255" s="185" t="str">
        <f>VLOOKUP(B255,'City and Town classifications'!$A$3:$G$634,4,FALSE)</f>
        <v>Medium Town</v>
      </c>
      <c r="M255" s="188" t="str">
        <f>VLOOKUP(A255,'BRES data'!$A$11:$AB$643,28,FALSE)</f>
        <v>High</v>
      </c>
      <c r="N255" s="188" t="str">
        <f>IF(ISNUMBER(MATCH(A255,'Red Wall MP List'!$A$3:$A$52,0)),"Yes","No")</f>
        <v>No</v>
      </c>
      <c r="O255" s="149">
        <f>VLOOKUP(B255,'Master sheet'!$B$3:$K$634,4,FALSE)</f>
        <v>64700</v>
      </c>
      <c r="P255" s="121">
        <f t="shared" si="28"/>
        <v>0.13010142784809128</v>
      </c>
      <c r="Q255" s="121">
        <f t="shared" si="32"/>
        <v>1.3975359498014719</v>
      </c>
      <c r="R255" s="186">
        <f t="shared" si="33"/>
        <v>110.50824226419591</v>
      </c>
      <c r="S255" s="149">
        <f>R255*VLOOKUP(B255,'Master sheet'!$B$3:$K$634,4,FALSE)</f>
        <v>7149883.2744934754</v>
      </c>
      <c r="T255" s="121"/>
      <c r="U255" s="121"/>
      <c r="V255" s="121"/>
      <c r="W255" s="121"/>
      <c r="X255" s="121"/>
      <c r="Y255" s="121"/>
      <c r="Z255" s="121"/>
      <c r="AA255" s="121"/>
      <c r="AB255" s="121"/>
      <c r="AC255" s="121"/>
      <c r="AD255" s="121"/>
      <c r="AE255" s="145">
        <f t="shared" si="29"/>
        <v>0.14863635283772941</v>
      </c>
      <c r="AF255" s="121">
        <f t="shared" si="30"/>
        <v>1.3578894405982733</v>
      </c>
      <c r="AG255" s="186">
        <f t="shared" si="31"/>
        <v>112.29158348588486</v>
      </c>
    </row>
    <row r="256" spans="1:33">
      <c r="A256" s="119" t="str">
        <f>'Master sheet'!A59</f>
        <v>Halton</v>
      </c>
      <c r="B256" s="142" t="str">
        <f>VLOOKUP('Master sheet'!A59,Westminster_Parliamentary_Const!$A$2:$C$651,2,FALSE)</f>
        <v>E14000725</v>
      </c>
      <c r="C256" s="120">
        <f>VLOOKUP(B256,'Master sheet'!$B$3:$Z$634,9,FALSE)</f>
        <v>0.10218531448064978</v>
      </c>
      <c r="D256" s="121">
        <f>VLOOKUP(B256,'Master sheet'!$B$3:$Z$634,10,FALSE)</f>
        <v>0.21279690565234954</v>
      </c>
      <c r="E256" s="120">
        <f>VLOOKUP(B256,'Master sheet'!$B$3:$Z$634,16,FALSE)</f>
        <v>0.49678973224043937</v>
      </c>
      <c r="F256" s="121">
        <f>VLOOKUP(B256,'Master sheet'!$B$3:$Z$634,17,FALSE)</f>
        <v>0.196833519747457</v>
      </c>
      <c r="G256" s="120">
        <f>VLOOKUP(B256,'Master sheet'!$B$3:$Z$634,21,FALSE)</f>
        <v>0.12709030100334448</v>
      </c>
      <c r="H256" s="121">
        <f>VLOOKUP(B256,'Master sheet'!$B$3:$Z$634,22,FALSE)</f>
        <v>-1.0569697117600299</v>
      </c>
      <c r="I256" s="120">
        <f>VLOOKUP(B256,'Master sheet'!$B$3:$Z$634,24,FALSE)</f>
        <v>1.8542448242323095E-2</v>
      </c>
      <c r="J256" s="121">
        <f>-VLOOKUP(B256,'Master sheet'!$B$3:$Z$634,25,FALSE)</f>
        <v>0.60713166326006818</v>
      </c>
      <c r="K256" s="185" t="str">
        <f>VLOOKUP(B256,RUC_PCON_2011_EN_LU!$A$2:$N$534,14)</f>
        <v>Predominantly Urban</v>
      </c>
      <c r="L256" s="185" t="str">
        <f>VLOOKUP(B256,'City and Town classifications'!$A$3:$G$634,4,FALSE)</f>
        <v>Large Town</v>
      </c>
      <c r="M256" s="188" t="str">
        <f>VLOOKUP(A256,'BRES data'!$A$11:$AB$643,28,FALSE)</f>
        <v>Low</v>
      </c>
      <c r="N256" s="188" t="str">
        <f>IF(ISNUMBER(MATCH(A256,'Red Wall MP List'!$A$3:$A$52,0)),"Yes","No")</f>
        <v>No</v>
      </c>
      <c r="O256" s="149">
        <f>VLOOKUP(B256,'Master sheet'!$B$3:$K$634,4,FALSE)</f>
        <v>57000</v>
      </c>
      <c r="P256" s="121">
        <f t="shared" si="28"/>
        <v>0.12995349096871042</v>
      </c>
      <c r="Q256" s="121">
        <f t="shared" si="32"/>
        <v>1.397388012922091</v>
      </c>
      <c r="R256" s="186">
        <f t="shared" si="33"/>
        <v>110.49654435795691</v>
      </c>
      <c r="S256" s="149">
        <f>R256*VLOOKUP(B256,'Master sheet'!$B$3:$K$634,4,FALSE)</f>
        <v>6298303.0284035439</v>
      </c>
      <c r="T256" s="121"/>
      <c r="U256" s="121"/>
      <c r="V256" s="121"/>
      <c r="W256" s="121"/>
      <c r="X256" s="121"/>
      <c r="Y256" s="121"/>
      <c r="Z256" s="121"/>
      <c r="AA256" s="121"/>
      <c r="AB256" s="121"/>
      <c r="AC256" s="121"/>
      <c r="AD256" s="121"/>
      <c r="AE256" s="145">
        <f t="shared" si="29"/>
        <v>-1.0051905775038783E-2</v>
      </c>
      <c r="AF256" s="121">
        <f t="shared" si="30"/>
        <v>1.1992011819855051</v>
      </c>
      <c r="AG256" s="186">
        <f t="shared" si="31"/>
        <v>99.168750869707864</v>
      </c>
    </row>
    <row r="257" spans="1:33">
      <c r="A257" s="119" t="str">
        <f>'Master sheet'!A420</f>
        <v>Eastbourne</v>
      </c>
      <c r="B257" s="142" t="str">
        <f>VLOOKUP('Master sheet'!A420,Westminster_Parliamentary_Const!$A$2:$C$651,2,FALSE)</f>
        <v>E14000684</v>
      </c>
      <c r="C257" s="120">
        <f>VLOOKUP(B257,'Master sheet'!$B$3:$Z$634,9,FALSE)</f>
        <v>8.369230433146771E-2</v>
      </c>
      <c r="D257" s="121">
        <f>VLOOKUP(B257,'Master sheet'!$B$3:$Z$634,10,FALSE)</f>
        <v>-0.48619517336964263</v>
      </c>
      <c r="E257" s="120">
        <f>VLOOKUP(B257,'Master sheet'!$B$3:$Z$634,16,FALSE)</f>
        <v>1.3878965203906375</v>
      </c>
      <c r="F257" s="121">
        <f>VLOOKUP(B257,'Master sheet'!$B$3:$Z$634,17,FALSE)</f>
        <v>3.1587102171736547</v>
      </c>
      <c r="G257" s="120">
        <f>VLOOKUP(B257,'Master sheet'!$B$3:$Z$634,21,FALSE)</f>
        <v>0.17146974063400577</v>
      </c>
      <c r="H257" s="121">
        <f>VLOOKUP(B257,'Master sheet'!$B$3:$Z$634,22,FALSE)</f>
        <v>0.21304382628659313</v>
      </c>
      <c r="I257" s="120">
        <f>VLOOKUP(B257,'Master sheet'!$B$3:$Z$634,24,FALSE)</f>
        <v>3.2018801976618105E-2</v>
      </c>
      <c r="J257" s="121">
        <f>-VLOOKUP(B257,'Master sheet'!$B$3:$Z$634,25,FALSE)</f>
        <v>-0.81197326322890995</v>
      </c>
      <c r="K257" s="185" t="str">
        <f>VLOOKUP(B257,RUC_PCON_2011_EN_LU!$A$2:$N$534,14)</f>
        <v>Predominantly Urban</v>
      </c>
      <c r="L257" s="185" t="str">
        <f>VLOOKUP(B257,'City and Town classifications'!$A$3:$G$634,4,FALSE)</f>
        <v>Large Town</v>
      </c>
      <c r="M257" s="188" t="str">
        <f>VLOOKUP(A257,'BRES data'!$A$11:$AB$643,28,FALSE)</f>
        <v>Very low</v>
      </c>
      <c r="N257" s="188" t="str">
        <f>IF(ISNUMBER(MATCH(A257,'Red Wall MP List'!$A$3:$A$52,0)),"Yes","No")</f>
        <v>No</v>
      </c>
      <c r="O257" s="149">
        <f>VLOOKUP(B257,'Master sheet'!$B$3:$K$634,4,FALSE)</f>
        <v>64500</v>
      </c>
      <c r="P257" s="121">
        <f t="shared" si="28"/>
        <v>0.12923619504385717</v>
      </c>
      <c r="Q257" s="121">
        <f t="shared" si="32"/>
        <v>1.3966707169972379</v>
      </c>
      <c r="R257" s="186">
        <f t="shared" si="33"/>
        <v>110.43982516454362</v>
      </c>
      <c r="S257" s="149">
        <f>R257*VLOOKUP(B257,'Master sheet'!$B$3:$K$634,4,FALSE)</f>
        <v>7123368.7231130637</v>
      </c>
      <c r="T257" s="121"/>
      <c r="U257" s="121"/>
      <c r="V257" s="121"/>
      <c r="W257" s="121"/>
      <c r="X257" s="121"/>
      <c r="Y257" s="121"/>
      <c r="Z257" s="121"/>
      <c r="AA257" s="121"/>
      <c r="AB257" s="121"/>
      <c r="AC257" s="121"/>
      <c r="AD257" s="121"/>
      <c r="AE257" s="145">
        <f t="shared" si="29"/>
        <v>0.51839640171542389</v>
      </c>
      <c r="AF257" s="121">
        <f t="shared" si="30"/>
        <v>1.7276494894759677</v>
      </c>
      <c r="AG257" s="186">
        <f t="shared" si="31"/>
        <v>142.86914021244777</v>
      </c>
    </row>
    <row r="258" spans="1:33">
      <c r="A258" s="119" t="str">
        <f>'Master sheet'!A3</f>
        <v>Berwick-upon-Tweed</v>
      </c>
      <c r="B258" s="142" t="str">
        <f>VLOOKUP('Master sheet'!A3,Westminster_Parliamentary_Const!$A$2:$C$651,2,FALSE)</f>
        <v>E14000554</v>
      </c>
      <c r="C258" s="120">
        <f>VLOOKUP(B258,'Master sheet'!$B$3:$Z$634,9,FALSE)</f>
        <v>0.12312025316455695</v>
      </c>
      <c r="D258" s="121">
        <f>VLOOKUP(B258,'Master sheet'!$B$3:$Z$634,10,FALSE)</f>
        <v>1.0040881122658611</v>
      </c>
      <c r="E258" s="120">
        <f>VLOOKUP(B258,'Master sheet'!$B$3:$Z$634,16,FALSE)</f>
        <v>-9.706501745231208E-2</v>
      </c>
      <c r="F258" s="121">
        <f>VLOOKUP(B258,'Master sheet'!$B$3:$Z$634,17,FALSE)</f>
        <v>-1.7770315300543602</v>
      </c>
      <c r="G258" s="120">
        <f>VLOOKUP(B258,'Master sheet'!$B$3:$Z$634,21,FALSE)</f>
        <v>0.17543859649122806</v>
      </c>
      <c r="H258" s="121">
        <f>VLOOKUP(B258,'Master sheet'!$B$3:$Z$634,22,FALSE)</f>
        <v>0.3266212105703169</v>
      </c>
      <c r="I258" s="120">
        <f>VLOOKUP(B258,'Master sheet'!$B$3:$Z$634,24,FALSE)</f>
        <v>2.3515429524603837E-2</v>
      </c>
      <c r="J258" s="121">
        <f>-VLOOKUP(B258,'Master sheet'!$B$3:$Z$634,25,FALSE)</f>
        <v>8.3460173466597037E-2</v>
      </c>
      <c r="K258" s="185" t="str">
        <f>VLOOKUP(B258,RUC_PCON_2011_EN_LU!$A$2:$N$534,14)</f>
        <v>Predominantly Rural</v>
      </c>
      <c r="L258" s="185" t="str">
        <f>VLOOKUP(B258,'City and Town classifications'!$A$3:$G$634,4,FALSE)</f>
        <v>Village or smaller</v>
      </c>
      <c r="M258" s="188" t="str">
        <f>VLOOKUP(A258,'BRES data'!$A$11:$AB$643,28,FALSE)</f>
        <v>Very high</v>
      </c>
      <c r="N258" s="188" t="str">
        <f>IF(ISNUMBER(MATCH(A258,'Red Wall MP List'!$A$3:$A$52,0)),"Yes","No")</f>
        <v>No</v>
      </c>
      <c r="O258" s="149">
        <f>VLOOKUP(B258,'Master sheet'!$B$3:$K$634,4,FALSE)</f>
        <v>47400</v>
      </c>
      <c r="P258" s="121">
        <f t="shared" si="28"/>
        <v>0.12078104199681217</v>
      </c>
      <c r="Q258" s="121">
        <f t="shared" si="32"/>
        <v>1.388215563950193</v>
      </c>
      <c r="R258" s="186">
        <f t="shared" si="33"/>
        <v>109.77124551087786</v>
      </c>
      <c r="S258" s="149">
        <f>R258*VLOOKUP(B258,'Master sheet'!$B$3:$K$634,4,FALSE)</f>
        <v>5203157.037215611</v>
      </c>
      <c r="T258" s="121"/>
      <c r="U258" s="121"/>
      <c r="V258" s="121"/>
      <c r="W258" s="121"/>
      <c r="X258" s="121"/>
      <c r="Y258" s="121"/>
      <c r="Z258" s="121"/>
      <c r="AA258" s="121"/>
      <c r="AB258" s="121"/>
      <c r="AC258" s="121"/>
      <c r="AD258" s="121"/>
      <c r="AE258" s="145">
        <f t="shared" si="29"/>
        <v>-9.0715508437896275E-2</v>
      </c>
      <c r="AF258" s="121">
        <f t="shared" si="30"/>
        <v>1.1185375793226475</v>
      </c>
      <c r="AG258" s="186">
        <f t="shared" si="31"/>
        <v>92.498219822130295</v>
      </c>
    </row>
    <row r="259" spans="1:33" ht="29">
      <c r="A259" s="119" t="str">
        <f>'Master sheet'!A240</f>
        <v>Solihull</v>
      </c>
      <c r="B259" s="142" t="str">
        <f>VLOOKUP('Master sheet'!A240,Westminster_Parliamentary_Const!$A$2:$C$651,2,FALSE)</f>
        <v>E14000931</v>
      </c>
      <c r="C259" s="120">
        <f>VLOOKUP(B259,'Master sheet'!$B$3:$Z$634,9,FALSE)</f>
        <v>6.8543008856876059E-2</v>
      </c>
      <c r="D259" s="121">
        <f>VLOOKUP(B259,'Master sheet'!$B$3:$Z$634,10,FALSE)</f>
        <v>-1.058802739908594</v>
      </c>
      <c r="E259" s="120">
        <f>VLOOKUP(B259,'Master sheet'!$B$3:$Z$634,16,FALSE)</f>
        <v>0.46254892827320265</v>
      </c>
      <c r="F259" s="121">
        <f>VLOOKUP(B259,'Master sheet'!$B$3:$Z$634,17,FALSE)</f>
        <v>8.3023322450875653E-2</v>
      </c>
      <c r="G259" s="120">
        <f>VLOOKUP(B259,'Master sheet'!$B$3:$Z$634,21,FALSE)</f>
        <v>0.15878378378378377</v>
      </c>
      <c r="H259" s="121">
        <f>VLOOKUP(B259,'Master sheet'!$B$3:$Z$634,22,FALSE)</f>
        <v>-0.14999223448705579</v>
      </c>
      <c r="I259" s="120">
        <f>VLOOKUP(B259,'Master sheet'!$B$3:$Z$634,24,FALSE)</f>
        <v>1.0542231491136533E-2</v>
      </c>
      <c r="J259" s="121">
        <f>-VLOOKUP(B259,'Master sheet'!$B$3:$Z$634,25,FALSE)</f>
        <v>1.4495811290748963</v>
      </c>
      <c r="K259" s="185" t="str">
        <f>VLOOKUP(B259,RUC_PCON_2011_EN_LU!$A$2:$N$534,14)</f>
        <v>Predominantly Urban</v>
      </c>
      <c r="L259" s="185" t="str">
        <f>VLOOKUP(B259,'City and Town classifications'!$A$3:$G$634,4,FALSE)</f>
        <v>Large Town in Conurbation</v>
      </c>
      <c r="M259" s="188" t="str">
        <f>VLOOKUP(A259,'BRES data'!$A$11:$AB$643,28,FALSE)</f>
        <v>Very low</v>
      </c>
      <c r="N259" s="188" t="str">
        <f>IF(ISNUMBER(MATCH(A259,'Red Wall MP List'!$A$3:$A$52,0)),"Yes","No")</f>
        <v>No</v>
      </c>
      <c r="O259" s="149">
        <f>VLOOKUP(B259,'Master sheet'!$B$3:$K$634,4,FALSE)</f>
        <v>57900</v>
      </c>
      <c r="P259" s="121">
        <f t="shared" ref="P259:P322" si="34">AVERAGE(D259,AVERAGE(F259,H259),J259)</f>
        <v>0.11909797771607078</v>
      </c>
      <c r="Q259" s="121">
        <f t="shared" si="32"/>
        <v>1.3865324996694515</v>
      </c>
      <c r="R259" s="186">
        <f t="shared" si="33"/>
        <v>109.6381595066797</v>
      </c>
      <c r="S259" s="149">
        <f>R259*VLOOKUP(B259,'Master sheet'!$B$3:$K$634,4,FALSE)</f>
        <v>6348049.4354367545</v>
      </c>
      <c r="T259" s="121"/>
      <c r="U259" s="121"/>
      <c r="V259" s="121"/>
      <c r="W259" s="121"/>
      <c r="X259" s="121"/>
      <c r="Y259" s="121"/>
      <c r="Z259" s="121"/>
      <c r="AA259" s="121"/>
      <c r="AB259" s="121"/>
      <c r="AC259" s="121"/>
      <c r="AD259" s="121"/>
      <c r="AE259" s="145">
        <f t="shared" ref="AE259:AE322" si="35">AVERAGE(D259,F259,H259,J259)</f>
        <v>8.0952369282530579E-2</v>
      </c>
      <c r="AF259" s="121">
        <f t="shared" ref="AF259:AF322" si="36">AE259-MIN($AE$3:$AE$634)</f>
        <v>1.2902054570430743</v>
      </c>
      <c r="AG259" s="186">
        <f t="shared" ref="AG259:AG322" si="37">100*(AF259/AVERAGE($AF$3:$AF$634))</f>
        <v>106.69441079802799</v>
      </c>
    </row>
    <row r="260" spans="1:33" ht="29">
      <c r="A260" s="119" t="str">
        <f>'Master sheet'!A75</f>
        <v>Morecambe and Lunesdale</v>
      </c>
      <c r="B260" s="142" t="str">
        <f>VLOOKUP('Master sheet'!A75,Westminster_Parliamentary_Const!$A$2:$C$651,2,FALSE)</f>
        <v>E14000825</v>
      </c>
      <c r="C260" s="120">
        <f>VLOOKUP(B260,'Master sheet'!$B$3:$Z$634,9,FALSE)</f>
        <v>0.11386351869524816</v>
      </c>
      <c r="D260" s="121">
        <f>VLOOKUP(B260,'Master sheet'!$B$3:$Z$634,10,FALSE)</f>
        <v>0.65420542580971031</v>
      </c>
      <c r="E260" s="120">
        <f>VLOOKUP(B260,'Master sheet'!$B$3:$Z$634,16,FALSE)</f>
        <v>0.10499937395480642</v>
      </c>
      <c r="F260" s="121">
        <f>VLOOKUP(B260,'Master sheet'!$B$3:$Z$634,17,FALSE)</f>
        <v>-1.105406287999225</v>
      </c>
      <c r="G260" s="120">
        <f>VLOOKUP(B260,'Master sheet'!$B$3:$Z$634,21,FALSE)</f>
        <v>0.17444219066937119</v>
      </c>
      <c r="H260" s="121">
        <f>VLOOKUP(B260,'Master sheet'!$B$3:$Z$634,22,FALSE)</f>
        <v>0.29810690543987522</v>
      </c>
      <c r="I260" s="120">
        <f>VLOOKUP(B260,'Master sheet'!$B$3:$Z$634,24,FALSE)</f>
        <v>2.3479080286468168E-2</v>
      </c>
      <c r="J260" s="121">
        <f>-VLOOKUP(B260,'Master sheet'!$B$3:$Z$634,25,FALSE)</f>
        <v>8.728786929066687E-2</v>
      </c>
      <c r="K260" s="185" t="str">
        <f>VLOOKUP(B260,RUC_PCON_2011_EN_LU!$A$2:$N$534,14)</f>
        <v>Urban with Significant Rural</v>
      </c>
      <c r="L260" s="185" t="str">
        <f>VLOOKUP(B260,'City and Town classifications'!$A$3:$G$634,4,FALSE)</f>
        <v>Medium Town</v>
      </c>
      <c r="M260" s="188" t="str">
        <f>VLOOKUP(A260,'BRES data'!$A$11:$AB$643,28,FALSE)</f>
        <v>High</v>
      </c>
      <c r="N260" s="188" t="str">
        <f>IF(ISNUMBER(MATCH(A260,'Red Wall MP List'!$A$3:$A$52,0)),"Yes","No")</f>
        <v>No</v>
      </c>
      <c r="O260" s="149">
        <f>VLOOKUP(B260,'Master sheet'!$B$3:$K$634,4,FALSE)</f>
        <v>51700</v>
      </c>
      <c r="P260" s="121">
        <f t="shared" si="34"/>
        <v>0.11261453460690078</v>
      </c>
      <c r="Q260" s="121">
        <f t="shared" si="32"/>
        <v>1.3800490565602814</v>
      </c>
      <c r="R260" s="186">
        <f t="shared" si="33"/>
        <v>109.12549011744784</v>
      </c>
      <c r="S260" s="149">
        <f>R260*VLOOKUP(B260,'Master sheet'!$B$3:$K$634,4,FALSE)</f>
        <v>5641787.8390720533</v>
      </c>
      <c r="T260" s="121"/>
      <c r="U260" s="121"/>
      <c r="V260" s="121"/>
      <c r="W260" s="121"/>
      <c r="X260" s="121"/>
      <c r="Y260" s="121"/>
      <c r="Z260" s="121"/>
      <c r="AA260" s="121"/>
      <c r="AB260" s="121"/>
      <c r="AC260" s="121"/>
      <c r="AD260" s="121"/>
      <c r="AE260" s="145">
        <f t="shared" si="35"/>
        <v>-1.6451521864743156E-2</v>
      </c>
      <c r="AF260" s="121">
        <f t="shared" si="36"/>
        <v>1.1928015658958007</v>
      </c>
      <c r="AG260" s="186">
        <f t="shared" si="37"/>
        <v>98.639530299218677</v>
      </c>
    </row>
    <row r="261" spans="1:33">
      <c r="A261" s="119" t="str">
        <f>'Master sheet'!A200</f>
        <v>Sherwood</v>
      </c>
      <c r="B261" s="142" t="str">
        <f>VLOOKUP('Master sheet'!A200,Westminster_Parliamentary_Const!$A$2:$C$651,2,FALSE)</f>
        <v>E14000924</v>
      </c>
      <c r="C261" s="120">
        <f>VLOOKUP(B261,'Master sheet'!$B$3:$Z$634,9,FALSE)</f>
        <v>0.11100555308086228</v>
      </c>
      <c r="D261" s="121">
        <f>VLOOKUP(B261,'Master sheet'!$B$3:$Z$634,10,FALSE)</f>
        <v>0.5461810798293828</v>
      </c>
      <c r="E261" s="120">
        <f>VLOOKUP(B261,'Master sheet'!$B$3:$Z$634,16,FALSE)</f>
        <v>-2.2120302794419192E-2</v>
      </c>
      <c r="F261" s="121">
        <f>VLOOKUP(B261,'Master sheet'!$B$3:$Z$634,17,FALSE)</f>
        <v>-1.5279289456141056</v>
      </c>
      <c r="G261" s="120">
        <f>VLOOKUP(B261,'Master sheet'!$B$3:$Z$634,21,FALSE)</f>
        <v>0.18018018018018017</v>
      </c>
      <c r="H261" s="121">
        <f>VLOOKUP(B261,'Master sheet'!$B$3:$Z$634,22,FALSE)</f>
        <v>0.46231187108487143</v>
      </c>
      <c r="I261" s="120">
        <f>VLOOKUP(B261,'Master sheet'!$B$3:$Z$634,24,FALSE)</f>
        <v>2.125059818152808E-2</v>
      </c>
      <c r="J261" s="121">
        <f>-VLOOKUP(B261,'Master sheet'!$B$3:$Z$634,25,FALSE)</f>
        <v>0.32195445611860934</v>
      </c>
      <c r="K261" s="185" t="str">
        <f>VLOOKUP(B261,RUC_PCON_2011_EN_LU!$A$2:$N$534,14)</f>
        <v>Predominantly Rural</v>
      </c>
      <c r="L261" s="185" t="str">
        <f>VLOOKUP(B261,'City and Town classifications'!$A$3:$G$634,4,FALSE)</f>
        <v>Village or smaller</v>
      </c>
      <c r="M261" s="188" t="str">
        <f>VLOOKUP(A261,'BRES data'!$A$11:$AB$643,28,FALSE)</f>
        <v>Very high</v>
      </c>
      <c r="N261" s="188" t="str">
        <f>IF(ISNUMBER(MATCH(A261,'Red Wall MP List'!$A$3:$A$52,0)),"Yes","No")</f>
        <v>No</v>
      </c>
      <c r="O261" s="149">
        <f>VLOOKUP(B261,'Master sheet'!$B$3:$K$634,4,FALSE)</f>
        <v>58900</v>
      </c>
      <c r="P261" s="121">
        <f t="shared" si="34"/>
        <v>0.11177566622779168</v>
      </c>
      <c r="Q261" s="121">
        <f t="shared" si="32"/>
        <v>1.3792101881811725</v>
      </c>
      <c r="R261" s="186">
        <f t="shared" si="33"/>
        <v>109.05915774862432</v>
      </c>
      <c r="S261" s="149">
        <f>R261*VLOOKUP(B261,'Master sheet'!$B$3:$K$634,4,FALSE)</f>
        <v>6423584.3913939726</v>
      </c>
      <c r="T261" s="121"/>
      <c r="U261" s="121"/>
      <c r="V261" s="121"/>
      <c r="W261" s="121"/>
      <c r="X261" s="121"/>
      <c r="Y261" s="121"/>
      <c r="Z261" s="121"/>
      <c r="AA261" s="121"/>
      <c r="AB261" s="121"/>
      <c r="AC261" s="121"/>
      <c r="AD261" s="121"/>
      <c r="AE261" s="145">
        <f t="shared" si="35"/>
        <v>-4.9370384645310531E-2</v>
      </c>
      <c r="AF261" s="121">
        <f t="shared" si="36"/>
        <v>1.1598827031152332</v>
      </c>
      <c r="AG261" s="186">
        <f t="shared" si="37"/>
        <v>95.917282730553723</v>
      </c>
    </row>
    <row r="262" spans="1:33">
      <c r="A262" s="119" t="str">
        <f>'Master sheet'!A532</f>
        <v>Wells</v>
      </c>
      <c r="B262" s="142" t="str">
        <f>VLOOKUP('Master sheet'!A532,Westminster_Parliamentary_Const!$A$2:$C$651,2,FALSE)</f>
        <v>E14001026</v>
      </c>
      <c r="C262" s="120">
        <f>VLOOKUP(B262,'Master sheet'!$B$3:$Z$634,9,FALSE)</f>
        <v>6.5769682056161585E-2</v>
      </c>
      <c r="D262" s="121">
        <f>VLOOKUP(B262,'Master sheet'!$B$3:$Z$634,10,FALSE)</f>
        <v>-1.163627938759445</v>
      </c>
      <c r="E262" s="120">
        <f>VLOOKUP(B262,'Master sheet'!$B$3:$Z$634,16,FALSE)</f>
        <v>0.53723872822135021</v>
      </c>
      <c r="F262" s="121">
        <f>VLOOKUP(B262,'Master sheet'!$B$3:$Z$634,17,FALSE)</f>
        <v>0.33127861681471482</v>
      </c>
      <c r="G262" s="120">
        <f>VLOOKUP(B262,'Master sheet'!$B$3:$Z$634,21,FALSE)</f>
        <v>0.24618320610687022</v>
      </c>
      <c r="H262" s="121">
        <f>VLOOKUP(B262,'Master sheet'!$B$3:$Z$634,22,FALSE)</f>
        <v>2.3511310444803142</v>
      </c>
      <c r="I262" s="120">
        <f>VLOOKUP(B262,'Master sheet'!$B$3:$Z$634,24,FALSE)</f>
        <v>2.2828261332198174E-2</v>
      </c>
      <c r="J262" s="121">
        <f>-VLOOKUP(B262,'Master sheet'!$B$3:$Z$634,25,FALSE)</f>
        <v>0.15582127249947397</v>
      </c>
      <c r="K262" s="185" t="str">
        <f>VLOOKUP(B262,RUC_PCON_2011_EN_LU!$A$2:$N$534,14)</f>
        <v>Predominantly Rural</v>
      </c>
      <c r="L262" s="185" t="str">
        <f>VLOOKUP(B262,'City and Town classifications'!$A$3:$G$634,4,FALSE)</f>
        <v>Small Town</v>
      </c>
      <c r="M262" s="188" t="str">
        <f>VLOOKUP(A262,'BRES data'!$A$11:$AB$643,28,FALSE)</f>
        <v>High</v>
      </c>
      <c r="N262" s="188" t="str">
        <f>IF(ISNUMBER(MATCH(A262,'Red Wall MP List'!$A$3:$A$52,0)),"Yes","No")</f>
        <v>No</v>
      </c>
      <c r="O262" s="149">
        <f>VLOOKUP(B262,'Master sheet'!$B$3:$K$634,4,FALSE)</f>
        <v>60100</v>
      </c>
      <c r="P262" s="121">
        <f t="shared" si="34"/>
        <v>0.11113272146251452</v>
      </c>
      <c r="Q262" s="121">
        <f t="shared" si="32"/>
        <v>1.3785672434158953</v>
      </c>
      <c r="R262" s="186">
        <f t="shared" si="33"/>
        <v>109.00831777138163</v>
      </c>
      <c r="S262" s="149">
        <f>R262*VLOOKUP(B262,'Master sheet'!$B$3:$K$634,4,FALSE)</f>
        <v>6551399.8980600359</v>
      </c>
      <c r="T262" s="121"/>
      <c r="U262" s="121"/>
      <c r="V262" s="121"/>
      <c r="W262" s="121"/>
      <c r="X262" s="121"/>
      <c r="Y262" s="121"/>
      <c r="Z262" s="121"/>
      <c r="AA262" s="121"/>
      <c r="AB262" s="121"/>
      <c r="AC262" s="121"/>
      <c r="AD262" s="121"/>
      <c r="AE262" s="145">
        <f t="shared" si="35"/>
        <v>0.41865074875876451</v>
      </c>
      <c r="AF262" s="121">
        <f t="shared" si="36"/>
        <v>1.6279038365193084</v>
      </c>
      <c r="AG262" s="186">
        <f t="shared" si="37"/>
        <v>134.620606140777</v>
      </c>
    </row>
    <row r="263" spans="1:33" ht="29">
      <c r="A263" s="119" t="str">
        <f>'Master sheet'!A555</f>
        <v>Vale of Clwyd</v>
      </c>
      <c r="B263" s="142" t="str">
        <f>VLOOKUP('Master sheet'!A555,Westminster_Parliamentary_Const!$A$2:$C$651,2,FALSE)</f>
        <v>W07000060</v>
      </c>
      <c r="C263" s="120">
        <f>VLOOKUP(B263,'Master sheet'!$B$3:$Z$634,9,FALSE)</f>
        <v>0.11835304757542514</v>
      </c>
      <c r="D263" s="121">
        <f>VLOOKUP(B263,'Master sheet'!$B$3:$Z$634,10,FALSE)</f>
        <v>0.82389900735586974</v>
      </c>
      <c r="E263" s="120">
        <f>VLOOKUP(B263,'Master sheet'!$B$3:$Z$634,16,FALSE)</f>
        <v>0.42785155764167776</v>
      </c>
      <c r="F263" s="121">
        <f>VLOOKUP(B263,'Master sheet'!$B$3:$Z$634,17,FALSE)</f>
        <v>-3.2304419299141955E-2</v>
      </c>
      <c r="G263" s="120">
        <f>VLOOKUP(B263,'Master sheet'!$B$3:$Z$634,21,FALSE)</f>
        <v>0.15085158150851583</v>
      </c>
      <c r="H263" s="121">
        <f>VLOOKUP(B263,'Master sheet'!$B$3:$Z$634,22,FALSE)</f>
        <v>-0.37698933855040884</v>
      </c>
      <c r="I263" s="120">
        <f>VLOOKUP(B263,'Master sheet'!$B$3:$Z$634,24,FALSE)</f>
        <v>2.7059729064039528E-2</v>
      </c>
      <c r="J263" s="121">
        <f>-VLOOKUP(B263,'Master sheet'!$B$3:$Z$634,25,FALSE)</f>
        <v>-0.28976637108202202</v>
      </c>
      <c r="K263" s="185" t="str">
        <f>VLOOKUP(B263,RUC_PCON_2011_EN_LU!$A$2:$N$534,14)</f>
        <v>Urban with Significant Rural</v>
      </c>
      <c r="L263" s="185" t="str">
        <f>VLOOKUP(B263,'City and Town classifications'!$A$3:$G$634,4,FALSE)</f>
        <v>Medium Town</v>
      </c>
      <c r="M263" s="188" t="str">
        <f>VLOOKUP(A263,'BRES data'!$A$11:$AB$643,28,FALSE)</f>
        <v>High</v>
      </c>
      <c r="N263" s="188" t="str">
        <f>IF(ISNUMBER(MATCH(A263,'Red Wall MP List'!$A$3:$A$52,0)),"Yes","No")</f>
        <v>Yes</v>
      </c>
      <c r="O263" s="149">
        <f>VLOOKUP(B263,'Master sheet'!$B$3:$K$634,4,FALSE)</f>
        <v>38100</v>
      </c>
      <c r="P263" s="121">
        <f t="shared" si="34"/>
        <v>0.10982858578302411</v>
      </c>
      <c r="Q263" s="121">
        <f t="shared" si="32"/>
        <v>1.3772631077364048</v>
      </c>
      <c r="R263" s="186">
        <f t="shared" si="33"/>
        <v>108.90519502764471</v>
      </c>
      <c r="S263" s="149">
        <f>R263*VLOOKUP(B263,'Master sheet'!$B$3:$K$634,4,FALSE)</f>
        <v>4149287.9305532635</v>
      </c>
      <c r="T263" s="121"/>
      <c r="U263" s="121"/>
      <c r="V263" s="121"/>
      <c r="W263" s="121"/>
      <c r="X263" s="121"/>
      <c r="Y263" s="121"/>
      <c r="Z263" s="121"/>
      <c r="AA263" s="121"/>
      <c r="AB263" s="121"/>
      <c r="AC263" s="121"/>
      <c r="AD263" s="121"/>
      <c r="AE263" s="145">
        <f t="shared" si="35"/>
        <v>3.1209719606074229E-2</v>
      </c>
      <c r="AF263" s="121">
        <f t="shared" si="36"/>
        <v>1.2404628073666182</v>
      </c>
      <c r="AG263" s="186">
        <f t="shared" si="37"/>
        <v>102.58090882065649</v>
      </c>
    </row>
    <row r="264" spans="1:33">
      <c r="A264" s="119" t="str">
        <f>'Master sheet'!A322</f>
        <v>West Suffolk</v>
      </c>
      <c r="B264" s="142" t="str">
        <f>VLOOKUP('Master sheet'!A322,Westminster_Parliamentary_Const!$A$2:$C$651,2,FALSE)</f>
        <v>E14001034</v>
      </c>
      <c r="C264" s="120">
        <f>VLOOKUP(B264,'Master sheet'!$B$3:$Z$634,9,FALSE)</f>
        <v>5.8006246570137691E-2</v>
      </c>
      <c r="D264" s="121">
        <f>VLOOKUP(B264,'Master sheet'!$B$3:$Z$634,10,FALSE)</f>
        <v>-1.4570674527678751</v>
      </c>
      <c r="E264" s="120">
        <f>VLOOKUP(B264,'Master sheet'!$B$3:$Z$634,16,FALSE)</f>
        <v>0.74978703864443275</v>
      </c>
      <c r="F264" s="121">
        <f>VLOOKUP(B264,'Master sheet'!$B$3:$Z$634,17,FALSE)</f>
        <v>1.0377504966062165</v>
      </c>
      <c r="G264" s="120">
        <f>VLOOKUP(B264,'Master sheet'!$B$3:$Z$634,21,FALSE)</f>
        <v>0.17065868263473055</v>
      </c>
      <c r="H264" s="121">
        <f>VLOOKUP(B264,'Master sheet'!$B$3:$Z$634,22,FALSE)</f>
        <v>0.18983364950669332</v>
      </c>
      <c r="I264" s="120">
        <f>VLOOKUP(B264,'Master sheet'!$B$3:$Z$634,24,FALSE)</f>
        <v>1.3196947915514734E-2</v>
      </c>
      <c r="J264" s="121">
        <f>-VLOOKUP(B264,'Master sheet'!$B$3:$Z$634,25,FALSE)</f>
        <v>1.1700306489862711</v>
      </c>
      <c r="K264" s="185" t="str">
        <f>VLOOKUP(B264,RUC_PCON_2011_EN_LU!$A$2:$N$534,14)</f>
        <v>Predominantly Rural</v>
      </c>
      <c r="L264" s="185" t="str">
        <f>VLOOKUP(B264,'City and Town classifications'!$A$3:$G$634,4,FALSE)</f>
        <v>Village or smaller</v>
      </c>
      <c r="M264" s="188" t="str">
        <f>VLOOKUP(A264,'BRES data'!$A$11:$AB$643,28,FALSE)</f>
        <v>Very high</v>
      </c>
      <c r="N264" s="188" t="str">
        <f>IF(ISNUMBER(MATCH(A264,'Red Wall MP List'!$A$3:$A$52,0)),"Yes","No")</f>
        <v>No</v>
      </c>
      <c r="O264" s="149">
        <f>VLOOKUP(B264,'Master sheet'!$B$3:$K$634,4,FALSE)</f>
        <v>71900</v>
      </c>
      <c r="P264" s="121">
        <f t="shared" si="34"/>
        <v>0.10891842309161696</v>
      </c>
      <c r="Q264" s="121">
        <f t="shared" si="32"/>
        <v>1.3763529450449976</v>
      </c>
      <c r="R264" s="186">
        <f t="shared" si="33"/>
        <v>108.83322515866485</v>
      </c>
      <c r="S264" s="149">
        <f>R264*VLOOKUP(B264,'Master sheet'!$B$3:$K$634,4,FALSE)</f>
        <v>7825108.8889080025</v>
      </c>
      <c r="T264" s="121"/>
      <c r="U264" s="121"/>
      <c r="V264" s="121"/>
      <c r="W264" s="121"/>
      <c r="X264" s="121"/>
      <c r="Y264" s="121"/>
      <c r="Z264" s="121"/>
      <c r="AA264" s="121"/>
      <c r="AB264" s="121"/>
      <c r="AC264" s="121"/>
      <c r="AD264" s="121"/>
      <c r="AE264" s="145">
        <f t="shared" si="35"/>
        <v>0.23513683558282647</v>
      </c>
      <c r="AF264" s="121">
        <f t="shared" si="36"/>
        <v>1.4443899233433704</v>
      </c>
      <c r="AG264" s="186">
        <f t="shared" si="37"/>
        <v>119.44479927012486</v>
      </c>
    </row>
    <row r="265" spans="1:33">
      <c r="A265" s="119" t="str">
        <f>'Master sheet'!A510</f>
        <v>Plymouth, Moor View</v>
      </c>
      <c r="B265" s="142" t="str">
        <f>VLOOKUP('Master sheet'!A510,Westminster_Parliamentary_Const!$A$2:$C$651,2,FALSE)</f>
        <v>E14000879</v>
      </c>
      <c r="C265" s="120">
        <f>VLOOKUP(B265,'Master sheet'!$B$3:$Z$634,9,FALSE)</f>
        <v>0.13589388931456478</v>
      </c>
      <c r="D265" s="121">
        <f>VLOOKUP(B265,'Master sheet'!$B$3:$Z$634,10,FALSE)</f>
        <v>1.4869013707423</v>
      </c>
      <c r="E265" s="120">
        <f>VLOOKUP(B265,'Master sheet'!$B$3:$Z$634,16,FALSE)</f>
        <v>6.3217597932236538E-2</v>
      </c>
      <c r="F265" s="121">
        <f>VLOOKUP(B265,'Master sheet'!$B$3:$Z$634,17,FALSE)</f>
        <v>-1.2442813032319355</v>
      </c>
      <c r="G265" s="120">
        <f>VLOOKUP(B265,'Master sheet'!$B$3:$Z$634,21,FALSE)</f>
        <v>0.14092664092664092</v>
      </c>
      <c r="H265" s="121">
        <f>VLOOKUP(B265,'Master sheet'!$B$3:$Z$634,22,FALSE)</f>
        <v>-0.66101295417490447</v>
      </c>
      <c r="I265" s="120">
        <f>VLOOKUP(B265,'Master sheet'!$B$3:$Z$634,24,FALSE)</f>
        <v>2.6349494425719655E-2</v>
      </c>
      <c r="J265" s="121">
        <f>-VLOOKUP(B265,'Master sheet'!$B$3:$Z$634,25,FALSE)</f>
        <v>-0.21497629847967387</v>
      </c>
      <c r="K265" s="185" t="str">
        <f>VLOOKUP(B265,RUC_PCON_2011_EN_LU!$A$2:$N$534,14)</f>
        <v>Predominantly Urban</v>
      </c>
      <c r="L265" s="185" t="str">
        <f>VLOOKUP(B265,'City and Town classifications'!$A$3:$G$634,4,FALSE)</f>
        <v>Other City</v>
      </c>
      <c r="M265" s="188" t="str">
        <f>VLOOKUP(A265,'BRES data'!$A$11:$AB$643,28,FALSE)</f>
        <v>Low</v>
      </c>
      <c r="N265" s="188" t="str">
        <f>IF(ISNUMBER(MATCH(A265,'Red Wall MP List'!$A$3:$A$52,0)),"Yes","No")</f>
        <v>No</v>
      </c>
      <c r="O265" s="149">
        <f>VLOOKUP(B265,'Master sheet'!$B$3:$K$634,4,FALSE)</f>
        <v>62600</v>
      </c>
      <c r="P265" s="121">
        <f t="shared" si="34"/>
        <v>0.10642598118640206</v>
      </c>
      <c r="Q265" s="121">
        <f t="shared" ref="Q265:Q328" si="38">P265-MIN($P$4:$P$635)</f>
        <v>1.3738605031397828</v>
      </c>
      <c r="R265" s="186">
        <f t="shared" ref="R265:R328" si="39">100*(Q265/AVERAGE($Q$4:$Q$635))</f>
        <v>108.63613872669862</v>
      </c>
      <c r="S265" s="149">
        <f>R265*VLOOKUP(B265,'Master sheet'!$B$3:$K$634,4,FALSE)</f>
        <v>6800622.2842913335</v>
      </c>
      <c r="T265" s="121"/>
      <c r="U265" s="121"/>
      <c r="V265" s="121"/>
      <c r="W265" s="121"/>
      <c r="X265" s="121"/>
      <c r="Y265" s="121"/>
      <c r="Z265" s="121"/>
      <c r="AA265" s="121"/>
      <c r="AB265" s="121"/>
      <c r="AC265" s="121"/>
      <c r="AD265" s="121"/>
      <c r="AE265" s="145">
        <f t="shared" si="35"/>
        <v>-0.15834229628605345</v>
      </c>
      <c r="AF265" s="121">
        <f t="shared" si="36"/>
        <v>1.0509107914744904</v>
      </c>
      <c r="AG265" s="186">
        <f t="shared" si="37"/>
        <v>86.905776971858373</v>
      </c>
    </row>
    <row r="266" spans="1:33" ht="29">
      <c r="A266" s="119" t="str">
        <f>'Master sheet'!A134</f>
        <v>Leeds Central</v>
      </c>
      <c r="B266" s="142" t="str">
        <f>VLOOKUP('Master sheet'!A134,Westminster_Parliamentary_Const!$A$2:$C$651,2,FALSE)</f>
        <v>E14000777</v>
      </c>
      <c r="C266" s="120">
        <f>VLOOKUP(B266,'Master sheet'!$B$3:$Z$634,9,FALSE)</f>
        <v>0.13360119821833374</v>
      </c>
      <c r="D266" s="121">
        <f>VLOOKUP(B266,'Master sheet'!$B$3:$Z$634,10,FALSE)</f>
        <v>1.4002430656323217</v>
      </c>
      <c r="E266" s="120">
        <f>VLOOKUP(B266,'Master sheet'!$B$3:$Z$634,16,FALSE)</f>
        <v>0.29641737143970787</v>
      </c>
      <c r="F266" s="121">
        <f>VLOOKUP(B266,'Master sheet'!$B$3:$Z$634,17,FALSE)</f>
        <v>-0.46916772068292006</v>
      </c>
      <c r="G266" s="120">
        <f>VLOOKUP(B266,'Master sheet'!$B$3:$Z$634,21,FALSE)</f>
        <v>0.17876344086021506</v>
      </c>
      <c r="H266" s="121">
        <f>VLOOKUP(B266,'Master sheet'!$B$3:$Z$634,22,FALSE)</f>
        <v>0.42176881485854734</v>
      </c>
      <c r="I266" s="120">
        <f>VLOOKUP(B266,'Master sheet'!$B$3:$Z$634,24,FALSE)</f>
        <v>3.4349193691298963E-2</v>
      </c>
      <c r="J266" s="121">
        <f>-VLOOKUP(B266,'Master sheet'!$B$3:$Z$634,25,FALSE)</f>
        <v>-1.057371271336754</v>
      </c>
      <c r="K266" s="185" t="str">
        <f>VLOOKUP(B266,RUC_PCON_2011_EN_LU!$A$2:$N$534,14)</f>
        <v>Predominantly Urban</v>
      </c>
      <c r="L266" s="185" t="str">
        <f>VLOOKUP(B266,'City and Town classifications'!$A$3:$G$634,4,FALSE)</f>
        <v>Core City (outside London)</v>
      </c>
      <c r="M266" s="188" t="str">
        <f>VLOOKUP(A266,'BRES data'!$A$11:$AB$643,28,FALSE)</f>
        <v>Very low</v>
      </c>
      <c r="N266" s="188" t="str">
        <f>IF(ISNUMBER(MATCH(A266,'Red Wall MP List'!$A$3:$A$52,0)),"Yes","No")</f>
        <v>No</v>
      </c>
      <c r="O266" s="149">
        <f>VLOOKUP(B266,'Master sheet'!$B$3:$K$634,4,FALSE)</f>
        <v>75800</v>
      </c>
      <c r="P266" s="121">
        <f t="shared" si="34"/>
        <v>0.10639078046112711</v>
      </c>
      <c r="Q266" s="121">
        <f t="shared" si="38"/>
        <v>1.3738253024145077</v>
      </c>
      <c r="R266" s="186">
        <f t="shared" si="39"/>
        <v>108.63335527753071</v>
      </c>
      <c r="S266" s="149">
        <f>R266*VLOOKUP(B266,'Master sheet'!$B$3:$K$634,4,FALSE)</f>
        <v>8234408.3300368283</v>
      </c>
      <c r="T266" s="121"/>
      <c r="U266" s="121"/>
      <c r="V266" s="121"/>
      <c r="W266" s="121"/>
      <c r="X266" s="121"/>
      <c r="Y266" s="121"/>
      <c r="Z266" s="121"/>
      <c r="AA266" s="121"/>
      <c r="AB266" s="121"/>
      <c r="AC266" s="121"/>
      <c r="AD266" s="121"/>
      <c r="AE266" s="145">
        <f t="shared" si="35"/>
        <v>7.3868222117798699E-2</v>
      </c>
      <c r="AF266" s="121">
        <f t="shared" si="36"/>
        <v>1.2831213098783425</v>
      </c>
      <c r="AG266" s="186">
        <f t="shared" si="37"/>
        <v>106.10858246842238</v>
      </c>
    </row>
    <row r="267" spans="1:33" ht="29">
      <c r="A267" s="119" t="str">
        <f>'Master sheet'!A115</f>
        <v>Calder Valley</v>
      </c>
      <c r="B267" s="142" t="str">
        <f>VLOOKUP('Master sheet'!A115,Westminster_Parliamentary_Const!$A$2:$C$651,2,FALSE)</f>
        <v>E14000614</v>
      </c>
      <c r="C267" s="120">
        <f>VLOOKUP(B267,'Master sheet'!$B$3:$Z$634,9,FALSE)</f>
        <v>7.2512129408342757E-2</v>
      </c>
      <c r="D267" s="121">
        <f>VLOOKUP(B267,'Master sheet'!$B$3:$Z$634,10,FALSE)</f>
        <v>-0.90877936330425391</v>
      </c>
      <c r="E267" s="120">
        <f>VLOOKUP(B267,'Master sheet'!$B$3:$Z$634,16,FALSE)</f>
        <v>0.63828225536707739</v>
      </c>
      <c r="F267" s="121">
        <f>VLOOKUP(B267,'Master sheet'!$B$3:$Z$634,17,FALSE)</f>
        <v>0.66712890149264581</v>
      </c>
      <c r="G267" s="120">
        <f>VLOOKUP(B267,'Master sheet'!$B$3:$Z$634,21,FALSE)</f>
        <v>0.15338345864661654</v>
      </c>
      <c r="H267" s="121">
        <f>VLOOKUP(B267,'Master sheet'!$B$3:$Z$634,22,FALSE)</f>
        <v>-0.30453420462309633</v>
      </c>
      <c r="I267" s="120">
        <f>VLOOKUP(B267,'Master sheet'!$B$3:$Z$634,24,FALSE)</f>
        <v>1.4385656711790817E-2</v>
      </c>
      <c r="J267" s="121">
        <f>-VLOOKUP(B267,'Master sheet'!$B$3:$Z$634,25,FALSE)</f>
        <v>1.0448556541608314</v>
      </c>
      <c r="K267" s="185" t="str">
        <f>VLOOKUP(B267,RUC_PCON_2011_EN_LU!$A$2:$N$534,14)</f>
        <v>Urban with Significant Rural</v>
      </c>
      <c r="L267" s="185" t="str">
        <f>VLOOKUP(B267,'City and Town classifications'!$A$3:$G$634,4,FALSE)</f>
        <v>Village or smaller</v>
      </c>
      <c r="M267" s="188" t="str">
        <f>VLOOKUP(A267,'BRES data'!$A$11:$AB$643,28,FALSE)</f>
        <v>Mid</v>
      </c>
      <c r="N267" s="188" t="str">
        <f>IF(ISNUMBER(MATCH(A267,'Red Wall MP List'!$A$3:$A$52,0)),"Yes","No")</f>
        <v>No</v>
      </c>
      <c r="O267" s="149">
        <f>VLOOKUP(B267,'Master sheet'!$B$3:$K$634,4,FALSE)</f>
        <v>67100</v>
      </c>
      <c r="P267" s="121">
        <f t="shared" si="34"/>
        <v>0.10579121309711741</v>
      </c>
      <c r="Q267" s="121">
        <f t="shared" si="38"/>
        <v>1.3732257350504982</v>
      </c>
      <c r="R267" s="186">
        <f t="shared" si="39"/>
        <v>108.58594530891767</v>
      </c>
      <c r="S267" s="149">
        <f>R267*VLOOKUP(B267,'Master sheet'!$B$3:$K$634,4,FALSE)</f>
        <v>7286116.9302283758</v>
      </c>
      <c r="T267" s="121"/>
      <c r="U267" s="121"/>
      <c r="V267" s="121"/>
      <c r="W267" s="121"/>
      <c r="X267" s="121"/>
      <c r="Y267" s="121"/>
      <c r="Z267" s="121"/>
      <c r="AA267" s="121"/>
      <c r="AB267" s="121"/>
      <c r="AC267" s="121"/>
      <c r="AD267" s="121"/>
      <c r="AE267" s="145">
        <f t="shared" si="35"/>
        <v>0.12466774693153174</v>
      </c>
      <c r="AF267" s="121">
        <f t="shared" si="36"/>
        <v>1.3339208346920757</v>
      </c>
      <c r="AG267" s="186">
        <f t="shared" si="37"/>
        <v>110.30948344836618</v>
      </c>
    </row>
    <row r="268" spans="1:33">
      <c r="A268" s="119" t="str">
        <f>'Master sheet'!A42</f>
        <v>Bolton West</v>
      </c>
      <c r="B268" s="142" t="str">
        <f>VLOOKUP('Master sheet'!A42,Westminster_Parliamentary_Const!$A$2:$C$651,2,FALSE)</f>
        <v>E14000580</v>
      </c>
      <c r="C268" s="120">
        <f>VLOOKUP(B268,'Master sheet'!$B$3:$Z$634,9,FALSE)</f>
        <v>9.4023450544792025E-2</v>
      </c>
      <c r="D268" s="121">
        <f>VLOOKUP(B268,'Master sheet'!$B$3:$Z$634,10,FALSE)</f>
        <v>-9.5702262151987794E-2</v>
      </c>
      <c r="E268" s="120">
        <f>VLOOKUP(B268,'Master sheet'!$B$3:$Z$634,16,FALSE)</f>
        <v>0.21926916994101853</v>
      </c>
      <c r="F268" s="121">
        <f>VLOOKUP(B268,'Master sheet'!$B$3:$Z$634,17,FALSE)</f>
        <v>-0.72559429413731735</v>
      </c>
      <c r="G268" s="120">
        <f>VLOOKUP(B268,'Master sheet'!$B$3:$Z$634,21,FALSE)</f>
        <v>0.13918305597579425</v>
      </c>
      <c r="H268" s="121">
        <f>VLOOKUP(B268,'Master sheet'!$B$3:$Z$634,22,FALSE)</f>
        <v>-0.71090940421434434</v>
      </c>
      <c r="I268" s="120">
        <f>VLOOKUP(B268,'Master sheet'!$B$3:$Z$634,24,FALSE)</f>
        <v>1.3634677219886315E-2</v>
      </c>
      <c r="J268" s="121">
        <f>-VLOOKUP(B268,'Master sheet'!$B$3:$Z$634,25,FALSE)</f>
        <v>1.1239362955320797</v>
      </c>
      <c r="K268" s="185" t="str">
        <f>VLOOKUP(B268,RUC_PCON_2011_EN_LU!$A$2:$N$534,14)</f>
        <v>Predominantly Urban</v>
      </c>
      <c r="L268" s="185" t="str">
        <f>VLOOKUP(B268,'City and Town classifications'!$A$3:$G$634,4,FALSE)</f>
        <v>Small Town</v>
      </c>
      <c r="M268" s="188" t="str">
        <f>VLOOKUP(A268,'BRES data'!$A$11:$AB$643,28,FALSE)</f>
        <v>Low</v>
      </c>
      <c r="N268" s="188" t="str">
        <f>IF(ISNUMBER(MATCH(A268,'Red Wall MP List'!$A$3:$A$52,0)),"Yes","No")</f>
        <v>No</v>
      </c>
      <c r="O268" s="149">
        <f>VLOOKUP(B268,'Master sheet'!$B$3:$K$634,4,FALSE)</f>
        <v>66300</v>
      </c>
      <c r="P268" s="121">
        <f t="shared" si="34"/>
        <v>0.10332739473475372</v>
      </c>
      <c r="Q268" s="121">
        <f t="shared" si="38"/>
        <v>1.3707619166881344</v>
      </c>
      <c r="R268" s="186">
        <f t="shared" si="39"/>
        <v>108.39112224442209</v>
      </c>
      <c r="S268" s="149">
        <f>R268*VLOOKUP(B268,'Master sheet'!$B$3:$K$634,4,FALSE)</f>
        <v>7186331.4048051843</v>
      </c>
      <c r="T268" s="121"/>
      <c r="U268" s="121"/>
      <c r="V268" s="121"/>
      <c r="W268" s="121"/>
      <c r="X268" s="121"/>
      <c r="Y268" s="121"/>
      <c r="Z268" s="121"/>
      <c r="AA268" s="121"/>
      <c r="AB268" s="121"/>
      <c r="AC268" s="121"/>
      <c r="AD268" s="121"/>
      <c r="AE268" s="145">
        <f t="shared" si="35"/>
        <v>-0.10206741624289239</v>
      </c>
      <c r="AF268" s="121">
        <f t="shared" si="36"/>
        <v>1.1071856715176516</v>
      </c>
      <c r="AG268" s="186">
        <f t="shared" si="37"/>
        <v>91.559466146833188</v>
      </c>
    </row>
    <row r="269" spans="1:33">
      <c r="A269" s="119" t="str">
        <f>'Master sheet'!A484</f>
        <v>Bridgwater and West Somerset</v>
      </c>
      <c r="B269" s="142" t="str">
        <f>VLOOKUP('Master sheet'!A484,Westminster_Parliamentary_Const!$A$2:$C$651,2,FALSE)</f>
        <v>E14000595</v>
      </c>
      <c r="C269" s="120">
        <f>VLOOKUP(B269,'Master sheet'!$B$3:$Z$634,9,FALSE)</f>
        <v>8.9997052350384202E-2</v>
      </c>
      <c r="D269" s="121">
        <f>VLOOKUP(B269,'Master sheet'!$B$3:$Z$634,10,FALSE)</f>
        <v>-0.24789059829498175</v>
      </c>
      <c r="E269" s="120">
        <f>VLOOKUP(B269,'Master sheet'!$B$3:$Z$634,16,FALSE)</f>
        <v>0.30113336122928769</v>
      </c>
      <c r="F269" s="121">
        <f>VLOOKUP(B269,'Master sheet'!$B$3:$Z$634,17,FALSE)</f>
        <v>-0.45349262938207591</v>
      </c>
      <c r="G269" s="120">
        <f>VLOOKUP(B269,'Master sheet'!$B$3:$Z$634,21,FALSE)</f>
        <v>0.16133518776077885</v>
      </c>
      <c r="H269" s="121">
        <f>VLOOKUP(B269,'Master sheet'!$B$3:$Z$634,22,FALSE)</f>
        <v>-7.6978297880901825E-2</v>
      </c>
      <c r="I269" s="120">
        <f>VLOOKUP(B269,'Master sheet'!$B$3:$Z$634,24,FALSE)</f>
        <v>1.6550169109357471E-2</v>
      </c>
      <c r="J269" s="121">
        <f>-VLOOKUP(B269,'Master sheet'!$B$3:$Z$634,25,FALSE)</f>
        <v>0.81692529054797713</v>
      </c>
      <c r="K269" s="185" t="str">
        <f>VLOOKUP(B269,RUC_PCON_2011_EN_LU!$A$2:$N$534,14)</f>
        <v>Predominantly Rural</v>
      </c>
      <c r="L269" s="185" t="str">
        <f>VLOOKUP(B269,'City and Town classifications'!$A$3:$G$634,4,FALSE)</f>
        <v>Village or smaller</v>
      </c>
      <c r="M269" s="188" t="str">
        <f>VLOOKUP(A269,'BRES data'!$A$11:$AB$643,28,FALSE)</f>
        <v>Very high</v>
      </c>
      <c r="N269" s="188" t="str">
        <f>IF(ISNUMBER(MATCH(A269,'Red Wall MP List'!$A$3:$A$52,0)),"Yes","No")</f>
        <v>No</v>
      </c>
      <c r="O269" s="149">
        <f>VLOOKUP(B269,'Master sheet'!$B$3:$K$634,4,FALSE)</f>
        <v>66200</v>
      </c>
      <c r="P269" s="121">
        <f t="shared" si="34"/>
        <v>0.10126640954050219</v>
      </c>
      <c r="Q269" s="121">
        <f t="shared" si="38"/>
        <v>1.3687009314938829</v>
      </c>
      <c r="R269" s="186">
        <f t="shared" si="39"/>
        <v>108.22815266129145</v>
      </c>
      <c r="S269" s="149">
        <f>R269*VLOOKUP(B269,'Master sheet'!$B$3:$K$634,4,FALSE)</f>
        <v>7164703.7061774936</v>
      </c>
      <c r="T269" s="121"/>
      <c r="U269" s="121"/>
      <c r="V269" s="121"/>
      <c r="W269" s="121"/>
      <c r="X269" s="121"/>
      <c r="Y269" s="121"/>
      <c r="Z269" s="121"/>
      <c r="AA269" s="121"/>
      <c r="AB269" s="121"/>
      <c r="AC269" s="121"/>
      <c r="AD269" s="121"/>
      <c r="AE269" s="145">
        <f t="shared" si="35"/>
        <v>9.6409412475044198E-3</v>
      </c>
      <c r="AF269" s="121">
        <f t="shared" si="36"/>
        <v>1.2188940290080483</v>
      </c>
      <c r="AG269" s="186">
        <f t="shared" si="37"/>
        <v>100.79726414140131</v>
      </c>
    </row>
    <row r="270" spans="1:33" ht="29">
      <c r="A270" s="119" t="str">
        <f>'Master sheet'!A583</f>
        <v>Berwickshire, Roxburgh and Selkirk</v>
      </c>
      <c r="B270" s="142" t="str">
        <f>VLOOKUP('Master sheet'!A583,Westminster_Parliamentary_Const!$A$2:$C$651,2,FALSE)</f>
        <v>S14000008</v>
      </c>
      <c r="C270" s="120">
        <f>VLOOKUP(B270,'Master sheet'!$B$3:$Z$634,9,FALSE)</f>
        <v>8.1400357268974113E-2</v>
      </c>
      <c r="D270" s="121">
        <f>VLOOKUP(B270,'Master sheet'!$B$3:$Z$634,10,FALSE)</f>
        <v>-0.57282535576272398</v>
      </c>
      <c r="E270" s="120">
        <f>VLOOKUP(B270,'Master sheet'!$B$3:$Z$634,16,FALSE)</f>
        <v>0.6310724450507047</v>
      </c>
      <c r="F270" s="121">
        <f>VLOOKUP(B270,'Master sheet'!$B$3:$Z$634,17,FALSE)</f>
        <v>0.64316480487381511</v>
      </c>
      <c r="G270" s="120">
        <f>VLOOKUP(B270,'Master sheet'!$B$3:$Z$634,21,FALSE)</f>
        <v>0.16945996275605213</v>
      </c>
      <c r="H270" s="121">
        <f>VLOOKUP(B270,'Master sheet'!$B$3:$Z$634,22,FALSE)</f>
        <v>0.15552969058073612</v>
      </c>
      <c r="I270" s="120">
        <f>VLOOKUP(B270,'Master sheet'!$B$3:$Z$634,24,FALSE)</f>
        <v>1.9789018122802204E-2</v>
      </c>
      <c r="J270" s="121">
        <f>-VLOOKUP(B270,'Master sheet'!$B$3:$Z$634,25,FALSE)</f>
        <v>0.47586370358201041</v>
      </c>
      <c r="K270" s="185" t="str">
        <f>VLOOKUP(B270,RUC_PCON_2011_EN_LU!$A$2:$N$534,14)</f>
        <v>Urban with Significant Rural</v>
      </c>
      <c r="L270" s="185" t="str">
        <f>VLOOKUP(B270,'City and Town classifications'!$A$3:$G$634,4,FALSE)</f>
        <v>Village or smaller</v>
      </c>
      <c r="M270" s="188" t="str">
        <f>VLOOKUP(A270,'BRES data'!$A$11:$AB$643,28,FALSE)</f>
        <v>Very high</v>
      </c>
      <c r="N270" s="188" t="str">
        <f>IF(ISNUMBER(MATCH(A270,'Red Wall MP List'!$A$3:$A$52,0)),"Yes","No")</f>
        <v>No</v>
      </c>
      <c r="O270" s="149">
        <f>VLOOKUP(B270,'Master sheet'!$B$3:$K$634,4,FALSE)</f>
        <v>57800</v>
      </c>
      <c r="P270" s="121">
        <f t="shared" si="34"/>
        <v>0.10079519851552067</v>
      </c>
      <c r="Q270" s="121">
        <f t="shared" si="38"/>
        <v>1.3682297204689013</v>
      </c>
      <c r="R270" s="186">
        <f t="shared" si="39"/>
        <v>108.19089229449112</v>
      </c>
      <c r="S270" s="149">
        <f>R270*VLOOKUP(B270,'Master sheet'!$B$3:$K$634,4,FALSE)</f>
        <v>6253433.5746215871</v>
      </c>
      <c r="T270" s="121"/>
      <c r="U270" s="121"/>
      <c r="V270" s="121"/>
      <c r="W270" s="121"/>
      <c r="X270" s="121"/>
      <c r="Y270" s="121"/>
      <c r="Z270" s="121"/>
      <c r="AA270" s="121"/>
      <c r="AB270" s="121"/>
      <c r="AC270" s="121"/>
      <c r="AD270" s="121"/>
      <c r="AE270" s="145">
        <f t="shared" si="35"/>
        <v>0.17543321081845942</v>
      </c>
      <c r="AF270" s="121">
        <f t="shared" si="36"/>
        <v>1.3846862985790032</v>
      </c>
      <c r="AG270" s="186">
        <f t="shared" si="37"/>
        <v>114.50756773698616</v>
      </c>
    </row>
    <row r="271" spans="1:33" ht="29">
      <c r="A271" s="119" t="str">
        <f>'Master sheet'!A485</f>
        <v>Bristol East</v>
      </c>
      <c r="B271" s="142" t="str">
        <f>VLOOKUP('Master sheet'!A485,Westminster_Parliamentary_Const!$A$2:$C$651,2,FALSE)</f>
        <v>E14000599</v>
      </c>
      <c r="C271" s="120">
        <f>VLOOKUP(B271,'Master sheet'!$B$3:$Z$634,9,FALSE)</f>
        <v>8.4222946349692102E-2</v>
      </c>
      <c r="D271" s="121">
        <f>VLOOKUP(B271,'Master sheet'!$B$3:$Z$634,10,FALSE)</f>
        <v>-0.46613815914951584</v>
      </c>
      <c r="E271" s="120">
        <f>VLOOKUP(B271,'Master sheet'!$B$3:$Z$634,16,FALSE)</f>
        <v>1.0162004618906639</v>
      </c>
      <c r="F271" s="121">
        <f>VLOOKUP(B271,'Master sheet'!$B$3:$Z$634,17,FALSE)</f>
        <v>1.9232602028363448</v>
      </c>
      <c r="G271" s="120">
        <f>VLOOKUP(B271,'Master sheet'!$B$3:$Z$634,21,FALSE)</f>
        <v>0.15955983493810177</v>
      </c>
      <c r="H271" s="121">
        <f>VLOOKUP(B271,'Master sheet'!$B$3:$Z$634,22,FALSE)</f>
        <v>-0.12778385420098218</v>
      </c>
      <c r="I271" s="120">
        <f>VLOOKUP(B271,'Master sheet'!$B$3:$Z$634,24,FALSE)</f>
        <v>2.5553805774278349E-2</v>
      </c>
      <c r="J271" s="121">
        <f>-VLOOKUP(B271,'Master sheet'!$B$3:$Z$634,25,FALSE)</f>
        <v>-0.13118763372103101</v>
      </c>
      <c r="K271" s="185" t="str">
        <f>VLOOKUP(B271,RUC_PCON_2011_EN_LU!$A$2:$N$534,14)</f>
        <v>Predominantly Urban</v>
      </c>
      <c r="L271" s="185" t="str">
        <f>VLOOKUP(B271,'City and Town classifications'!$A$3:$G$634,4,FALSE)</f>
        <v>Core City (outside London)</v>
      </c>
      <c r="M271" s="188" t="str">
        <f>VLOOKUP(A271,'BRES data'!$A$11:$AB$643,28,FALSE)</f>
        <v>Mid</v>
      </c>
      <c r="N271" s="188" t="str">
        <f>IF(ISNUMBER(MATCH(A271,'Red Wall MP List'!$A$3:$A$52,0)),"Yes","No")</f>
        <v>No</v>
      </c>
      <c r="O271" s="149">
        <f>VLOOKUP(B271,'Master sheet'!$B$3:$K$634,4,FALSE)</f>
        <v>77700</v>
      </c>
      <c r="P271" s="121">
        <f t="shared" si="34"/>
        <v>0.10013746048237815</v>
      </c>
      <c r="Q271" s="121">
        <f t="shared" si="38"/>
        <v>1.3675719824357588</v>
      </c>
      <c r="R271" s="186">
        <f t="shared" si="39"/>
        <v>108.13888255984121</v>
      </c>
      <c r="S271" s="149">
        <f>R271*VLOOKUP(B271,'Master sheet'!$B$3:$K$634,4,FALSE)</f>
        <v>8402391.1748996619</v>
      </c>
      <c r="T271" s="121"/>
      <c r="U271" s="121"/>
      <c r="V271" s="121"/>
      <c r="W271" s="121"/>
      <c r="X271" s="121"/>
      <c r="Y271" s="121"/>
      <c r="Z271" s="121"/>
      <c r="AA271" s="121"/>
      <c r="AB271" s="121"/>
      <c r="AC271" s="121"/>
      <c r="AD271" s="121"/>
      <c r="AE271" s="145">
        <f t="shared" si="35"/>
        <v>0.29953763894120394</v>
      </c>
      <c r="AF271" s="121">
        <f t="shared" si="36"/>
        <v>1.5087907267017477</v>
      </c>
      <c r="AG271" s="186">
        <f t="shared" si="37"/>
        <v>124.77046715637714</v>
      </c>
    </row>
    <row r="272" spans="1:33" ht="29">
      <c r="A272" s="119" t="str">
        <f>'Master sheet'!A589</f>
        <v>Dumfriesshire, Clydesdale and Tweeddale</v>
      </c>
      <c r="B272" s="142" t="str">
        <f>VLOOKUP('Master sheet'!A589,Westminster_Parliamentary_Const!$A$2:$C$651,2,FALSE)</f>
        <v>S14000014</v>
      </c>
      <c r="C272" s="120">
        <f>VLOOKUP(B272,'Master sheet'!$B$3:$Z$634,9,FALSE)</f>
        <v>9.2439279642557465E-2</v>
      </c>
      <c r="D272" s="121">
        <f>VLOOKUP(B272,'Master sheet'!$B$3:$Z$634,10,FALSE)</f>
        <v>-0.15558017837797636</v>
      </c>
      <c r="E272" s="120">
        <f>VLOOKUP(B272,'Master sheet'!$B$3:$Z$634,16,FALSE)</f>
        <v>0.33230640029029851</v>
      </c>
      <c r="F272" s="121">
        <f>VLOOKUP(B272,'Master sheet'!$B$3:$Z$634,17,FALSE)</f>
        <v>-0.3498791240081251</v>
      </c>
      <c r="G272" s="120">
        <f>VLOOKUP(B272,'Master sheet'!$B$3:$Z$634,21,FALSE)</f>
        <v>0.18410041841004185</v>
      </c>
      <c r="H272" s="121">
        <f>VLOOKUP(B272,'Master sheet'!$B$3:$Z$634,22,FALSE)</f>
        <v>0.57449795693288852</v>
      </c>
      <c r="I272" s="120">
        <f>VLOOKUP(B272,'Master sheet'!$B$3:$Z$634,24,FALSE)</f>
        <v>2.1057770545158672E-2</v>
      </c>
      <c r="J272" s="121">
        <f>-VLOOKUP(B272,'Master sheet'!$B$3:$Z$634,25,FALSE)</f>
        <v>0.34225984837309426</v>
      </c>
      <c r="K272" s="185" t="str">
        <f>VLOOKUP(B272,RUC_PCON_2011_EN_LU!$A$2:$N$534,14)</f>
        <v>Urban with Significant Rural</v>
      </c>
      <c r="L272" s="185" t="str">
        <f>VLOOKUP(B272,'City and Town classifications'!$A$3:$G$634,4,FALSE)</f>
        <v>Village or smaller</v>
      </c>
      <c r="M272" s="188" t="str">
        <f>VLOOKUP(A272,'BRES data'!$A$11:$AB$643,28,FALSE)</f>
        <v>Very high</v>
      </c>
      <c r="N272" s="188" t="str">
        <f>IF(ISNUMBER(MATCH(A272,'Red Wall MP List'!$A$3:$A$52,0)),"Yes","No")</f>
        <v>No</v>
      </c>
      <c r="O272" s="149">
        <f>VLOOKUP(B272,'Master sheet'!$B$3:$K$634,4,FALSE)</f>
        <v>52300</v>
      </c>
      <c r="P272" s="121">
        <f t="shared" si="34"/>
        <v>9.9663028819166541E-2</v>
      </c>
      <c r="Q272" s="121">
        <f t="shared" si="38"/>
        <v>1.3670975507725471</v>
      </c>
      <c r="R272" s="186">
        <f t="shared" si="39"/>
        <v>108.10136752548129</v>
      </c>
      <c r="S272" s="149">
        <f>R272*VLOOKUP(B272,'Master sheet'!$B$3:$K$634,4,FALSE)</f>
        <v>5653701.5215826714</v>
      </c>
      <c r="T272" s="121"/>
      <c r="U272" s="121"/>
      <c r="V272" s="121"/>
      <c r="W272" s="121"/>
      <c r="X272" s="121"/>
      <c r="Y272" s="121"/>
      <c r="Z272" s="121"/>
      <c r="AA272" s="121"/>
      <c r="AB272" s="121"/>
      <c r="AC272" s="121"/>
      <c r="AD272" s="121"/>
      <c r="AE272" s="145">
        <f t="shared" si="35"/>
        <v>0.10282462572997032</v>
      </c>
      <c r="AF272" s="121">
        <f t="shared" si="36"/>
        <v>1.3120777134905142</v>
      </c>
      <c r="AG272" s="186">
        <f t="shared" si="37"/>
        <v>108.5031518026051</v>
      </c>
    </row>
    <row r="273" spans="1:33">
      <c r="A273" s="119" t="str">
        <f>'Master sheet'!A363</f>
        <v>Hayes and Harlington</v>
      </c>
      <c r="B273" s="142" t="str">
        <f>VLOOKUP('Master sheet'!A363,Westminster_Parliamentary_Const!$A$2:$C$651,2,FALSE)</f>
        <v>E14000737</v>
      </c>
      <c r="C273" s="120">
        <f>VLOOKUP(B273,'Master sheet'!$B$3:$Z$634,9,FALSE)</f>
        <v>0.10280448854218821</v>
      </c>
      <c r="D273" s="121">
        <f>VLOOKUP(B273,'Master sheet'!$B$3:$Z$634,10,FALSE)</f>
        <v>0.2362002218815562</v>
      </c>
      <c r="E273" s="120">
        <f>VLOOKUP(B273,'Master sheet'!$B$3:$Z$634,16,FALSE)</f>
        <v>0.1743756967538817</v>
      </c>
      <c r="F273" s="121">
        <f>VLOOKUP(B273,'Master sheet'!$B$3:$Z$634,17,FALSE)</f>
        <v>-0.87481202411952486</v>
      </c>
      <c r="G273" s="120">
        <f>VLOOKUP(B273,'Master sheet'!$B$3:$Z$634,21,FALSE)</f>
        <v>0.18992654774396642</v>
      </c>
      <c r="H273" s="121">
        <f>VLOOKUP(B273,'Master sheet'!$B$3:$Z$634,22,FALSE)</f>
        <v>0.74122523402501928</v>
      </c>
      <c r="I273" s="120">
        <f>VLOOKUP(B273,'Master sheet'!$B$3:$Z$634,24,FALSE)</f>
        <v>2.3091359043101667E-2</v>
      </c>
      <c r="J273" s="121">
        <f>-VLOOKUP(B273,'Master sheet'!$B$3:$Z$634,25,FALSE)</f>
        <v>0.12811620738672214</v>
      </c>
      <c r="K273" s="185" t="str">
        <f>VLOOKUP(B273,RUC_PCON_2011_EN_LU!$A$2:$N$534,14)</f>
        <v>Predominantly Urban</v>
      </c>
      <c r="L273" s="185" t="str">
        <f>VLOOKUP(B273,'City and Town classifications'!$A$3:$G$634,4,FALSE)</f>
        <v>Core City (London)</v>
      </c>
      <c r="M273" s="188" t="str">
        <f>VLOOKUP(A273,'BRES data'!$A$11:$AB$643,28,FALSE)</f>
        <v>Very low</v>
      </c>
      <c r="N273" s="188" t="str">
        <f>IF(ISNUMBER(MATCH(A273,'Red Wall MP List'!$A$3:$A$52,0)),"Yes","No")</f>
        <v>No</v>
      </c>
      <c r="O273" s="149">
        <f>VLOOKUP(B273,'Master sheet'!$B$3:$K$634,4,FALSE)</f>
        <v>103300</v>
      </c>
      <c r="P273" s="121">
        <f t="shared" si="34"/>
        <v>9.9174344740341855E-2</v>
      </c>
      <c r="Q273" s="121">
        <f t="shared" si="38"/>
        <v>1.3666088666937226</v>
      </c>
      <c r="R273" s="186">
        <f t="shared" si="39"/>
        <v>108.06272550086571</v>
      </c>
      <c r="S273" s="149">
        <f>R273*VLOOKUP(B273,'Master sheet'!$B$3:$K$634,4,FALSE)</f>
        <v>11162879.544239428</v>
      </c>
      <c r="T273" s="121"/>
      <c r="U273" s="121"/>
      <c r="V273" s="121"/>
      <c r="W273" s="121"/>
      <c r="X273" s="121"/>
      <c r="Y273" s="121"/>
      <c r="Z273" s="121"/>
      <c r="AA273" s="121"/>
      <c r="AB273" s="121"/>
      <c r="AC273" s="121"/>
      <c r="AD273" s="121"/>
      <c r="AE273" s="145">
        <f t="shared" si="35"/>
        <v>5.768240979344319E-2</v>
      </c>
      <c r="AF273" s="121">
        <f t="shared" si="36"/>
        <v>1.266935497553987</v>
      </c>
      <c r="AG273" s="186">
        <f t="shared" si="37"/>
        <v>104.77008579736319</v>
      </c>
    </row>
    <row r="274" spans="1:33" ht="29">
      <c r="A274" s="119" t="str">
        <f>'Master sheet'!A285</f>
        <v>Hertsmere</v>
      </c>
      <c r="B274" s="142" t="str">
        <f>VLOOKUP('Master sheet'!A285,Westminster_Parliamentary_Const!$A$2:$C$651,2,FALSE)</f>
        <v>E14000745</v>
      </c>
      <c r="C274" s="120">
        <f>VLOOKUP(B274,'Master sheet'!$B$3:$Z$634,9,FALSE)</f>
        <v>0.11294289903884422</v>
      </c>
      <c r="D274" s="121">
        <f>VLOOKUP(B274,'Master sheet'!$B$3:$Z$634,10,FALSE)</f>
        <v>0.61940817850236662</v>
      </c>
      <c r="E274" s="120">
        <f>VLOOKUP(B274,'Master sheet'!$B$3:$Z$634,16,FALSE)</f>
        <v>0.25217806133745085</v>
      </c>
      <c r="F274" s="121">
        <f>VLOOKUP(B274,'Master sheet'!$B$3:$Z$634,17,FALSE)</f>
        <v>-0.61621113169103015</v>
      </c>
      <c r="G274" s="120">
        <f>VLOOKUP(B274,'Master sheet'!$B$3:$Z$634,21,FALSE)</f>
        <v>0.22239747634069401</v>
      </c>
      <c r="H274" s="121">
        <f>VLOOKUP(B274,'Master sheet'!$B$3:$Z$634,22,FALSE)</f>
        <v>1.6704510028492388</v>
      </c>
      <c r="I274" s="120">
        <f>VLOOKUP(B274,'Master sheet'!$B$3:$Z$634,24,FALSE)</f>
        <v>3.2374491180461318E-2</v>
      </c>
      <c r="J274" s="121">
        <f>-VLOOKUP(B274,'Master sheet'!$B$3:$Z$634,25,FALSE)</f>
        <v>-0.84942852089169418</v>
      </c>
      <c r="K274" s="185" t="str">
        <f>VLOOKUP(B274,RUC_PCON_2011_EN_LU!$A$2:$N$534,14)</f>
        <v>Predominantly Urban</v>
      </c>
      <c r="L274" s="185" t="str">
        <f>VLOOKUP(B274,'City and Town classifications'!$A$3:$G$634,4,FALSE)</f>
        <v>Medium Town in Conurbation</v>
      </c>
      <c r="M274" s="188" t="str">
        <f>VLOOKUP(A274,'BRES data'!$A$11:$AB$643,28,FALSE)</f>
        <v>High</v>
      </c>
      <c r="N274" s="188" t="str">
        <f>IF(ISNUMBER(MATCH(A274,'Red Wall MP List'!$A$3:$A$52,0)),"Yes","No")</f>
        <v>No</v>
      </c>
      <c r="O274" s="149">
        <f>VLOOKUP(B274,'Master sheet'!$B$3:$K$634,4,FALSE)</f>
        <v>64000</v>
      </c>
      <c r="P274" s="121">
        <f t="shared" si="34"/>
        <v>9.9033197729925582E-2</v>
      </c>
      <c r="Q274" s="121">
        <f t="shared" si="38"/>
        <v>1.3664677196833064</v>
      </c>
      <c r="R274" s="186">
        <f t="shared" si="39"/>
        <v>108.05156449422103</v>
      </c>
      <c r="S274" s="149">
        <f>R274*VLOOKUP(B274,'Master sheet'!$B$3:$K$634,4,FALSE)</f>
        <v>6915300.1276301453</v>
      </c>
      <c r="T274" s="121"/>
      <c r="U274" s="121"/>
      <c r="V274" s="121"/>
      <c r="W274" s="121"/>
      <c r="X274" s="121"/>
      <c r="Y274" s="121"/>
      <c r="Z274" s="121"/>
      <c r="AA274" s="121"/>
      <c r="AB274" s="121"/>
      <c r="AC274" s="121"/>
      <c r="AD274" s="121"/>
      <c r="AE274" s="145">
        <f t="shared" si="35"/>
        <v>0.20605488219222026</v>
      </c>
      <c r="AF274" s="121">
        <f t="shared" si="36"/>
        <v>1.4153079699527642</v>
      </c>
      <c r="AG274" s="186">
        <f t="shared" si="37"/>
        <v>117.03984751230352</v>
      </c>
    </row>
    <row r="275" spans="1:33">
      <c r="A275" s="119" t="str">
        <f>'Master sheet'!A498</f>
        <v>Forest of Dean</v>
      </c>
      <c r="B275" s="142" t="str">
        <f>VLOOKUP('Master sheet'!A498,Westminster_Parliamentary_Const!$A$2:$C$651,2,FALSE)</f>
        <v>E14000705</v>
      </c>
      <c r="C275" s="120">
        <f>VLOOKUP(B275,'Master sheet'!$B$3:$Z$634,9,FALSE)</f>
        <v>8.1904280704373153E-2</v>
      </c>
      <c r="D275" s="121">
        <f>VLOOKUP(B275,'Master sheet'!$B$3:$Z$634,10,FALSE)</f>
        <v>-0.55377824082924409</v>
      </c>
      <c r="E275" s="120">
        <f>VLOOKUP(B275,'Master sheet'!$B$3:$Z$634,16,FALSE)</f>
        <v>0.3909740775266865</v>
      </c>
      <c r="F275" s="121">
        <f>VLOOKUP(B275,'Master sheet'!$B$3:$Z$634,17,FALSE)</f>
        <v>-0.15487844798444492</v>
      </c>
      <c r="G275" s="120">
        <f>VLOOKUP(B275,'Master sheet'!$B$3:$Z$634,21,FALSE)</f>
        <v>0.17533718689788053</v>
      </c>
      <c r="H275" s="121">
        <f>VLOOKUP(B275,'Master sheet'!$B$3:$Z$634,22,FALSE)</f>
        <v>0.32371915598127721</v>
      </c>
      <c r="I275" s="120">
        <f>VLOOKUP(B275,'Master sheet'!$B$3:$Z$634,24,FALSE)</f>
        <v>1.7409024745269397E-2</v>
      </c>
      <c r="J275" s="121">
        <f>-VLOOKUP(B275,'Master sheet'!$B$3:$Z$634,25,FALSE)</f>
        <v>0.72648493196909947</v>
      </c>
      <c r="K275" s="185" t="str">
        <f>VLOOKUP(B275,RUC_PCON_2011_EN_LU!$A$2:$N$534,14)</f>
        <v>Predominantly Rural</v>
      </c>
      <c r="L275" s="185" t="str">
        <f>VLOOKUP(B275,'City and Town classifications'!$A$3:$G$634,4,FALSE)</f>
        <v>Village or smaller</v>
      </c>
      <c r="M275" s="188" t="str">
        <f>VLOOKUP(A275,'BRES data'!$A$11:$AB$643,28,FALSE)</f>
        <v>Very high</v>
      </c>
      <c r="N275" s="188" t="str">
        <f>IF(ISNUMBER(MATCH(A275,'Red Wall MP List'!$A$3:$A$52,0)),"Yes","No")</f>
        <v>No</v>
      </c>
      <c r="O275" s="149">
        <f>VLOOKUP(B275,'Master sheet'!$B$3:$K$634,4,FALSE)</f>
        <v>49900</v>
      </c>
      <c r="P275" s="121">
        <f t="shared" si="34"/>
        <v>8.5709015046090506E-2</v>
      </c>
      <c r="Q275" s="121">
        <f t="shared" si="38"/>
        <v>1.3531435369994711</v>
      </c>
      <c r="R275" s="186">
        <f t="shared" si="39"/>
        <v>106.99797298682054</v>
      </c>
      <c r="S275" s="149">
        <f>R275*VLOOKUP(B275,'Master sheet'!$B$3:$K$634,4,FALSE)</f>
        <v>5339198.8520423453</v>
      </c>
      <c r="T275" s="121"/>
      <c r="U275" s="121"/>
      <c r="V275" s="121"/>
      <c r="W275" s="121"/>
      <c r="X275" s="121"/>
      <c r="Y275" s="121"/>
      <c r="Z275" s="121"/>
      <c r="AA275" s="121"/>
      <c r="AB275" s="121"/>
      <c r="AC275" s="121"/>
      <c r="AD275" s="121"/>
      <c r="AE275" s="145">
        <f t="shared" si="35"/>
        <v>8.5386849784171909E-2</v>
      </c>
      <c r="AF275" s="121">
        <f t="shared" si="36"/>
        <v>1.2946399375447157</v>
      </c>
      <c r="AG275" s="186">
        <f t="shared" si="37"/>
        <v>107.06112315514538</v>
      </c>
    </row>
    <row r="276" spans="1:33">
      <c r="A276" s="119" t="str">
        <f>'Master sheet'!A407</f>
        <v>Brighton, Kemptown</v>
      </c>
      <c r="B276" s="142" t="str">
        <f>VLOOKUP('Master sheet'!A407,Westminster_Parliamentary_Const!$A$2:$C$651,2,FALSE)</f>
        <v>E14000597</v>
      </c>
      <c r="C276" s="120">
        <f>VLOOKUP(B276,'Master sheet'!$B$3:$Z$634,9,FALSE)</f>
        <v>0.14585809342024936</v>
      </c>
      <c r="D276" s="121">
        <f>VLOOKUP(B276,'Master sheet'!$B$3:$Z$634,10,FALSE)</f>
        <v>1.863524737487166</v>
      </c>
      <c r="E276" s="120">
        <f>VLOOKUP(B276,'Master sheet'!$B$3:$Z$634,16,FALSE)</f>
        <v>5.388492710780303E-2</v>
      </c>
      <c r="F276" s="121">
        <f>VLOOKUP(B276,'Master sheet'!$B$3:$Z$634,17,FALSE)</f>
        <v>-1.2753014016165747</v>
      </c>
      <c r="G276" s="120">
        <f>VLOOKUP(B276,'Master sheet'!$B$3:$Z$634,21,FALSE)</f>
        <v>0.19795221843003413</v>
      </c>
      <c r="H276" s="121">
        <f>VLOOKUP(B276,'Master sheet'!$B$3:$Z$634,22,FALSE)</f>
        <v>0.97089713858345106</v>
      </c>
      <c r="I276" s="120">
        <f>VLOOKUP(B276,'Master sheet'!$B$3:$Z$634,24,FALSE)</f>
        <v>3.8164284723185782E-2</v>
      </c>
      <c r="J276" s="121">
        <f>-VLOOKUP(B276,'Master sheet'!$B$3:$Z$634,25,FALSE)</f>
        <v>-1.4591130618165309</v>
      </c>
      <c r="K276" s="185" t="str">
        <f>VLOOKUP(B276,RUC_PCON_2011_EN_LU!$A$2:$N$534,14)</f>
        <v>Predominantly Urban</v>
      </c>
      <c r="L276" s="185" t="str">
        <f>VLOOKUP(B276,'City and Town classifications'!$A$3:$G$634,4,FALSE)</f>
        <v>Other City</v>
      </c>
      <c r="M276" s="188" t="str">
        <f>VLOOKUP(A276,'BRES data'!$A$11:$AB$643,28,FALSE)</f>
        <v>Low</v>
      </c>
      <c r="N276" s="188" t="str">
        <f>IF(ISNUMBER(MATCH(A276,'Red Wall MP List'!$A$3:$A$52,0)),"Yes","No")</f>
        <v>No</v>
      </c>
      <c r="O276" s="149">
        <f>VLOOKUP(B276,'Master sheet'!$B$3:$K$634,4,FALSE)</f>
        <v>63600</v>
      </c>
      <c r="P276" s="121">
        <f t="shared" si="34"/>
        <v>8.4069848051357754E-2</v>
      </c>
      <c r="Q276" s="121">
        <f t="shared" si="38"/>
        <v>1.3515043700047384</v>
      </c>
      <c r="R276" s="186">
        <f t="shared" si="39"/>
        <v>106.86835810042629</v>
      </c>
      <c r="S276" s="149">
        <f>R276*VLOOKUP(B276,'Master sheet'!$B$3:$K$634,4,FALSE)</f>
        <v>6796827.5751871122</v>
      </c>
      <c r="T276" s="121"/>
      <c r="U276" s="121"/>
      <c r="V276" s="121"/>
      <c r="W276" s="121"/>
      <c r="X276" s="121"/>
      <c r="Y276" s="121"/>
      <c r="Z276" s="121"/>
      <c r="AA276" s="121"/>
      <c r="AB276" s="121"/>
      <c r="AC276" s="121"/>
      <c r="AD276" s="121"/>
      <c r="AE276" s="145">
        <f t="shared" si="35"/>
        <v>2.5001853159377863E-2</v>
      </c>
      <c r="AF276" s="121">
        <f t="shared" si="36"/>
        <v>1.2342549409199217</v>
      </c>
      <c r="AG276" s="186">
        <f t="shared" si="37"/>
        <v>102.06754511627322</v>
      </c>
    </row>
    <row r="277" spans="1:33" ht="29">
      <c r="A277" s="119" t="str">
        <f>'Master sheet'!A219</f>
        <v>Cannock Chase</v>
      </c>
      <c r="B277" s="142" t="str">
        <f>VLOOKUP('Master sheet'!A219,Westminster_Parliamentary_Const!$A$2:$C$651,2,FALSE)</f>
        <v>E14000618</v>
      </c>
      <c r="C277" s="120">
        <f>VLOOKUP(B277,'Master sheet'!$B$3:$Z$634,9,FALSE)</f>
        <v>7.2072696802279068E-2</v>
      </c>
      <c r="D277" s="121">
        <f>VLOOKUP(B277,'Master sheet'!$B$3:$Z$634,10,FALSE)</f>
        <v>-0.92538887730033503</v>
      </c>
      <c r="E277" s="120">
        <f>VLOOKUP(B277,'Master sheet'!$B$3:$Z$634,16,FALSE)</f>
        <v>0.5149809327867868</v>
      </c>
      <c r="F277" s="121">
        <f>VLOOKUP(B277,'Master sheet'!$B$3:$Z$634,17,FALSE)</f>
        <v>0.25729775783084097</v>
      </c>
      <c r="G277" s="120">
        <f>VLOOKUP(B277,'Master sheet'!$B$3:$Z$634,21,FALSE)</f>
        <v>0.16401273885350318</v>
      </c>
      <c r="H277" s="121">
        <f>VLOOKUP(B277,'Master sheet'!$B$3:$Z$634,22,FALSE)</f>
        <v>-3.5438904222335083E-4</v>
      </c>
      <c r="I277" s="120">
        <f>VLOOKUP(B277,'Master sheet'!$B$3:$Z$634,24,FALSE)</f>
        <v>1.4357541899441273E-2</v>
      </c>
      <c r="J277" s="121">
        <f>-VLOOKUP(B277,'Master sheet'!$B$3:$Z$634,25,FALSE)</f>
        <v>1.0478162375277564</v>
      </c>
      <c r="K277" s="185" t="str">
        <f>VLOOKUP(B277,RUC_PCON_2011_EN_LU!$A$2:$N$534,14)</f>
        <v>Urban with Significant Rural</v>
      </c>
      <c r="L277" s="185" t="str">
        <f>VLOOKUP(B277,'City and Town classifications'!$A$3:$G$634,4,FALSE)</f>
        <v>Large Town</v>
      </c>
      <c r="M277" s="188" t="str">
        <f>VLOOKUP(A277,'BRES data'!$A$11:$AB$643,28,FALSE)</f>
        <v>High</v>
      </c>
      <c r="N277" s="188" t="str">
        <f>IF(ISNUMBER(MATCH(A277,'Red Wall MP List'!$A$3:$A$52,0)),"Yes","No")</f>
        <v>No</v>
      </c>
      <c r="O277" s="149">
        <f>VLOOKUP(B277,'Master sheet'!$B$3:$K$634,4,FALSE)</f>
        <v>61800</v>
      </c>
      <c r="P277" s="121">
        <f t="shared" si="34"/>
        <v>8.3633014873910061E-2</v>
      </c>
      <c r="Q277" s="121">
        <f t="shared" si="38"/>
        <v>1.3510675368272906</v>
      </c>
      <c r="R277" s="186">
        <f t="shared" si="39"/>
        <v>106.83381611486287</v>
      </c>
      <c r="S277" s="149">
        <f>R277*VLOOKUP(B277,'Master sheet'!$B$3:$K$634,4,FALSE)</f>
        <v>6602329.8358985251</v>
      </c>
      <c r="T277" s="121"/>
      <c r="U277" s="121"/>
      <c r="V277" s="121"/>
      <c r="W277" s="121"/>
      <c r="X277" s="121"/>
      <c r="Y277" s="121"/>
      <c r="Z277" s="121"/>
      <c r="AA277" s="121"/>
      <c r="AB277" s="121"/>
      <c r="AC277" s="121"/>
      <c r="AD277" s="121"/>
      <c r="AE277" s="145">
        <f t="shared" si="35"/>
        <v>9.4842682254009741E-2</v>
      </c>
      <c r="AF277" s="121">
        <f t="shared" si="36"/>
        <v>1.3040957700145537</v>
      </c>
      <c r="AG277" s="186">
        <f t="shared" si="37"/>
        <v>107.84307960128103</v>
      </c>
    </row>
    <row r="278" spans="1:33" ht="29">
      <c r="A278" s="119" t="str">
        <f>'Master sheet'!A53</f>
        <v>Crewe and Nantwich</v>
      </c>
      <c r="B278" s="142" t="str">
        <f>VLOOKUP('Master sheet'!A53,Westminster_Parliamentary_Const!$A$2:$C$651,2,FALSE)</f>
        <v>E14000653</v>
      </c>
      <c r="C278" s="120">
        <f>VLOOKUP(B278,'Master sheet'!$B$3:$Z$634,9,FALSE)</f>
        <v>8.4232098106380771E-2</v>
      </c>
      <c r="D278" s="121">
        <f>VLOOKUP(B278,'Master sheet'!$B$3:$Z$634,10,FALSE)</f>
        <v>-0.46579224437507344</v>
      </c>
      <c r="E278" s="120">
        <f>VLOOKUP(B278,'Master sheet'!$B$3:$Z$634,16,FALSE)</f>
        <v>0.49872496047209358</v>
      </c>
      <c r="F278" s="121">
        <f>VLOOKUP(B278,'Master sheet'!$B$3:$Z$634,17,FALSE)</f>
        <v>0.20326586599345123</v>
      </c>
      <c r="G278" s="120">
        <f>VLOOKUP(B278,'Master sheet'!$B$3:$Z$634,21,FALSE)</f>
        <v>0.1419939577039275</v>
      </c>
      <c r="H278" s="121">
        <f>VLOOKUP(B278,'Master sheet'!$B$3:$Z$634,22,FALSE)</f>
        <v>-0.63046937886572585</v>
      </c>
      <c r="I278" s="120">
        <f>VLOOKUP(B278,'Master sheet'!$B$3:$Z$634,24,FALSE)</f>
        <v>1.5477159656264172E-2</v>
      </c>
      <c r="J278" s="121">
        <f>-VLOOKUP(B278,'Master sheet'!$B$3:$Z$634,25,FALSE)</f>
        <v>0.92991675924020212</v>
      </c>
      <c r="K278" s="185" t="str">
        <f>VLOOKUP(B278,RUC_PCON_2011_EN_LU!$A$2:$N$534,14)</f>
        <v>Urban with Significant Rural</v>
      </c>
      <c r="L278" s="185" t="str">
        <f>VLOOKUP(B278,'City and Town classifications'!$A$3:$G$634,4,FALSE)</f>
        <v>Large Town</v>
      </c>
      <c r="M278" s="188" t="str">
        <f>VLOOKUP(A278,'BRES data'!$A$11:$AB$643,28,FALSE)</f>
        <v>Very high</v>
      </c>
      <c r="N278" s="188" t="str">
        <f>IF(ISNUMBER(MATCH(A278,'Red Wall MP List'!$A$3:$A$52,0)),"Yes","No")</f>
        <v>Yes</v>
      </c>
      <c r="O278" s="149">
        <f>VLOOKUP(B278,'Master sheet'!$B$3:$K$634,4,FALSE)</f>
        <v>64800</v>
      </c>
      <c r="P278" s="121">
        <f t="shared" si="34"/>
        <v>8.3507586142997137E-2</v>
      </c>
      <c r="Q278" s="121">
        <f t="shared" si="38"/>
        <v>1.3509421080963779</v>
      </c>
      <c r="R278" s="186">
        <f t="shared" si="39"/>
        <v>106.8238980096545</v>
      </c>
      <c r="S278" s="149">
        <f>R278*VLOOKUP(B278,'Master sheet'!$B$3:$K$634,4,FALSE)</f>
        <v>6922188.5910256114</v>
      </c>
      <c r="T278" s="121"/>
      <c r="U278" s="121"/>
      <c r="V278" s="121"/>
      <c r="W278" s="121"/>
      <c r="X278" s="121"/>
      <c r="Y278" s="121"/>
      <c r="Z278" s="121"/>
      <c r="AA278" s="121"/>
      <c r="AB278" s="121"/>
      <c r="AC278" s="121"/>
      <c r="AD278" s="121"/>
      <c r="AE278" s="145">
        <f t="shared" si="35"/>
        <v>9.2302504982135214E-3</v>
      </c>
      <c r="AF278" s="121">
        <f t="shared" si="36"/>
        <v>1.2184833382587574</v>
      </c>
      <c r="AG278" s="186">
        <f t="shared" si="37"/>
        <v>100.7633017927873</v>
      </c>
    </row>
    <row r="279" spans="1:33">
      <c r="A279" s="119" t="str">
        <f>'Master sheet'!A107</f>
        <v>Barnsley Central</v>
      </c>
      <c r="B279" s="142" t="str">
        <f>VLOOKUP('Master sheet'!A107,Westminster_Parliamentary_Const!$A$2:$C$651,2,FALSE)</f>
        <v>E14000541</v>
      </c>
      <c r="C279" s="120">
        <f>VLOOKUP(B279,'Master sheet'!$B$3:$Z$634,9,FALSE)</f>
        <v>0.13194046784998154</v>
      </c>
      <c r="D279" s="121">
        <f>VLOOKUP(B279,'Master sheet'!$B$3:$Z$634,10,FALSE)</f>
        <v>1.3374713825204292</v>
      </c>
      <c r="E279" s="120">
        <f>VLOOKUP(B279,'Master sheet'!$B$3:$Z$634,16,FALSE)</f>
        <v>0.28107613513668456</v>
      </c>
      <c r="F279" s="121">
        <f>VLOOKUP(B279,'Master sheet'!$B$3:$Z$634,17,FALSE)</f>
        <v>-0.52015919658667531</v>
      </c>
      <c r="G279" s="120">
        <f>VLOOKUP(B279,'Master sheet'!$B$3:$Z$634,21,FALSE)</f>
        <v>0.13644214162348878</v>
      </c>
      <c r="H279" s="121">
        <f>VLOOKUP(B279,'Master sheet'!$B$3:$Z$634,22,FALSE)</f>
        <v>-0.78934658960974668</v>
      </c>
      <c r="I279" s="120">
        <f>VLOOKUP(B279,'Master sheet'!$B$3:$Z$634,24,FALSE)</f>
        <v>2.8441009539910578E-2</v>
      </c>
      <c r="J279" s="121">
        <f>-VLOOKUP(B279,'Master sheet'!$B$3:$Z$634,25,FALSE)</f>
        <v>-0.43521980506122365</v>
      </c>
      <c r="K279" s="185" t="str">
        <f>VLOOKUP(B279,RUC_PCON_2011_EN_LU!$A$2:$N$534,14)</f>
        <v>Predominantly Urban</v>
      </c>
      <c r="L279" s="185" t="str">
        <f>VLOOKUP(B279,'City and Town classifications'!$A$3:$G$634,4,FALSE)</f>
        <v>Large Town</v>
      </c>
      <c r="M279" s="188" t="str">
        <f>VLOOKUP(A279,'BRES data'!$A$11:$AB$643,28,FALSE)</f>
        <v>Low</v>
      </c>
      <c r="N279" s="188" t="str">
        <f>IF(ISNUMBER(MATCH(A279,'Red Wall MP List'!$A$3:$A$52,0)),"Yes","No")</f>
        <v>No</v>
      </c>
      <c r="O279" s="149">
        <f>VLOOKUP(B279,'Master sheet'!$B$3:$K$634,4,FALSE)</f>
        <v>58300</v>
      </c>
      <c r="P279" s="121">
        <f t="shared" si="34"/>
        <v>8.2499561453664869E-2</v>
      </c>
      <c r="Q279" s="121">
        <f t="shared" si="38"/>
        <v>1.3499340834070455</v>
      </c>
      <c r="R279" s="186">
        <f t="shared" si="39"/>
        <v>106.74418983714355</v>
      </c>
      <c r="S279" s="149">
        <f>R279*VLOOKUP(B279,'Master sheet'!$B$3:$K$634,4,FALSE)</f>
        <v>6223186.2675054688</v>
      </c>
      <c r="T279" s="121"/>
      <c r="U279" s="121"/>
      <c r="V279" s="121"/>
      <c r="W279" s="121"/>
      <c r="X279" s="121"/>
      <c r="Y279" s="121"/>
      <c r="Z279" s="121"/>
      <c r="AA279" s="121"/>
      <c r="AB279" s="121"/>
      <c r="AC279" s="121"/>
      <c r="AD279" s="121"/>
      <c r="AE279" s="145">
        <f t="shared" si="35"/>
        <v>-0.10181355218430412</v>
      </c>
      <c r="AF279" s="121">
        <f t="shared" si="36"/>
        <v>1.1074395355762396</v>
      </c>
      <c r="AG279" s="186">
        <f t="shared" si="37"/>
        <v>91.580459606445359</v>
      </c>
    </row>
    <row r="280" spans="1:33" ht="29">
      <c r="A280" s="119" t="str">
        <f>'Master sheet'!A620</f>
        <v>Moray</v>
      </c>
      <c r="B280" s="142" t="str">
        <f>VLOOKUP('Master sheet'!A620,Westminster_Parliamentary_Const!$A$2:$C$651,2,FALSE)</f>
        <v>S14000046</v>
      </c>
      <c r="C280" s="120">
        <f>VLOOKUP(B280,'Master sheet'!$B$3:$Z$634,9,FALSE)</f>
        <v>7.630655504220106E-2</v>
      </c>
      <c r="D280" s="121">
        <f>VLOOKUP(B280,'Master sheet'!$B$3:$Z$634,10,FALSE)</f>
        <v>-0.76535904172819824</v>
      </c>
      <c r="E280" s="120">
        <f>VLOOKUP(B280,'Master sheet'!$B$3:$Z$634,16,FALSE)</f>
        <v>0.49617300561009015</v>
      </c>
      <c r="F280" s="121">
        <f>VLOOKUP(B280,'Master sheet'!$B$3:$Z$634,17,FALSE)</f>
        <v>0.19478363273121571</v>
      </c>
      <c r="G280" s="120">
        <f>VLOOKUP(B280,'Master sheet'!$B$3:$Z$634,21,FALSE)</f>
        <v>0.14189189189189189</v>
      </c>
      <c r="H280" s="121">
        <f>VLOOKUP(B280,'Master sheet'!$B$3:$Z$634,22,FALSE)</f>
        <v>-0.63339021257015593</v>
      </c>
      <c r="I280" s="120">
        <f>VLOOKUP(B280,'Master sheet'!$B$3:$Z$634,24,FALSE)</f>
        <v>1.2631930527722046E-2</v>
      </c>
      <c r="J280" s="121">
        <f>-VLOOKUP(B280,'Master sheet'!$B$3:$Z$634,25,FALSE)</f>
        <v>1.2295288615130056</v>
      </c>
      <c r="K280" s="185" t="str">
        <f>VLOOKUP(B280,RUC_PCON_2011_EN_LU!$A$2:$N$534,14)</f>
        <v>Urban with Significant Rural</v>
      </c>
      <c r="L280" s="185" t="str">
        <f>VLOOKUP(B280,'City and Town classifications'!$A$3:$G$634,4,FALSE)</f>
        <v>Small Town</v>
      </c>
      <c r="M280" s="188" t="str">
        <f>VLOOKUP(A280,'BRES data'!$A$11:$AB$643,28,FALSE)</f>
        <v>Very high</v>
      </c>
      <c r="N280" s="188" t="str">
        <f>IF(ISNUMBER(MATCH(A280,'Red Wall MP List'!$A$3:$A$52,0)),"Yes","No")</f>
        <v>No</v>
      </c>
      <c r="O280" s="149">
        <f>VLOOKUP(B280,'Master sheet'!$B$3:$K$634,4,FALSE)</f>
        <v>58800</v>
      </c>
      <c r="P280" s="121">
        <f t="shared" si="34"/>
        <v>8.1622176621779063E-2</v>
      </c>
      <c r="Q280" s="121">
        <f t="shared" si="38"/>
        <v>1.3490566985751598</v>
      </c>
      <c r="R280" s="186">
        <f t="shared" si="39"/>
        <v>106.67481183253855</v>
      </c>
      <c r="S280" s="149">
        <f>R280*VLOOKUP(B280,'Master sheet'!$B$3:$K$634,4,FALSE)</f>
        <v>6272478.9357532673</v>
      </c>
      <c r="T280" s="121"/>
      <c r="U280" s="121"/>
      <c r="V280" s="121"/>
      <c r="W280" s="121"/>
      <c r="X280" s="121"/>
      <c r="Y280" s="121"/>
      <c r="Z280" s="121"/>
      <c r="AA280" s="121"/>
      <c r="AB280" s="121"/>
      <c r="AC280" s="121"/>
      <c r="AD280" s="121"/>
      <c r="AE280" s="145">
        <f t="shared" si="35"/>
        <v>6.3908099864667944E-3</v>
      </c>
      <c r="AF280" s="121">
        <f t="shared" si="36"/>
        <v>1.2156438977470105</v>
      </c>
      <c r="AG280" s="186">
        <f t="shared" si="37"/>
        <v>100.52849234384016</v>
      </c>
    </row>
    <row r="281" spans="1:33">
      <c r="A281" s="119" t="str">
        <f>'Master sheet'!A166</f>
        <v>Bosworth</v>
      </c>
      <c r="B281" s="142" t="str">
        <f>VLOOKUP('Master sheet'!A166,Westminster_Parliamentary_Const!$A$2:$C$651,2,FALSE)</f>
        <v>E14000583</v>
      </c>
      <c r="C281" s="120">
        <f>VLOOKUP(B281,'Master sheet'!$B$3:$Z$634,9,FALSE)</f>
        <v>7.452754794725161E-2</v>
      </c>
      <c r="D281" s="121">
        <f>VLOOKUP(B281,'Master sheet'!$B$3:$Z$634,10,FALSE)</f>
        <v>-0.83260130558152712</v>
      </c>
      <c r="E281" s="120">
        <f>VLOOKUP(B281,'Master sheet'!$B$3:$Z$634,16,FALSE)</f>
        <v>0.29455734285870028</v>
      </c>
      <c r="F281" s="121">
        <f>VLOOKUP(B281,'Master sheet'!$B$3:$Z$634,17,FALSE)</f>
        <v>-0.47535011698367019</v>
      </c>
      <c r="G281" s="120">
        <f>VLOOKUP(B281,'Master sheet'!$B$3:$Z$634,21,FALSE)</f>
        <v>0.16585365853658537</v>
      </c>
      <c r="H281" s="121">
        <f>VLOOKUP(B281,'Master sheet'!$B$3:$Z$634,22,FALSE)</f>
        <v>5.232750463260339E-2</v>
      </c>
      <c r="I281" s="120">
        <f>VLOOKUP(B281,'Master sheet'!$B$3:$Z$634,24,FALSE)</f>
        <v>1.2115839243498794E-2</v>
      </c>
      <c r="J281" s="121">
        <f>-VLOOKUP(B281,'Master sheet'!$B$3:$Z$634,25,FALSE)</f>
        <v>1.2838749924026571</v>
      </c>
      <c r="K281" s="185" t="str">
        <f>VLOOKUP(B281,RUC_PCON_2011_EN_LU!$A$2:$N$534,14)</f>
        <v>Predominantly Rural</v>
      </c>
      <c r="L281" s="185" t="str">
        <f>VLOOKUP(B281,'City and Town classifications'!$A$3:$G$634,4,FALSE)</f>
        <v>Medium Town</v>
      </c>
      <c r="M281" s="188" t="str">
        <f>VLOOKUP(A281,'BRES data'!$A$11:$AB$643,28,FALSE)</f>
        <v>High</v>
      </c>
      <c r="N281" s="188" t="str">
        <f>IF(ISNUMBER(MATCH(A281,'Red Wall MP List'!$A$3:$A$52,0)),"Yes","No")</f>
        <v>No</v>
      </c>
      <c r="O281" s="149">
        <f>VLOOKUP(B281,'Master sheet'!$B$3:$K$634,4,FALSE)</f>
        <v>63300</v>
      </c>
      <c r="P281" s="121">
        <f t="shared" si="34"/>
        <v>7.992079354853221E-2</v>
      </c>
      <c r="Q281" s="121">
        <f t="shared" si="38"/>
        <v>1.3473553155019129</v>
      </c>
      <c r="R281" s="186">
        <f t="shared" si="39"/>
        <v>106.54027729489803</v>
      </c>
      <c r="S281" s="149">
        <f>R281*VLOOKUP(B281,'Master sheet'!$B$3:$K$634,4,FALSE)</f>
        <v>6743999.5527670458</v>
      </c>
      <c r="T281" s="121"/>
      <c r="U281" s="121"/>
      <c r="V281" s="121"/>
      <c r="W281" s="121"/>
      <c r="X281" s="121"/>
      <c r="Y281" s="121"/>
      <c r="Z281" s="121"/>
      <c r="AA281" s="121"/>
      <c r="AB281" s="121"/>
      <c r="AC281" s="121"/>
      <c r="AD281" s="121"/>
      <c r="AE281" s="145">
        <f t="shared" si="35"/>
        <v>7.0627686175158133E-3</v>
      </c>
      <c r="AF281" s="121">
        <f t="shared" si="36"/>
        <v>1.2163158563780596</v>
      </c>
      <c r="AG281" s="186">
        <f t="shared" si="37"/>
        <v>100.5840604162189</v>
      </c>
    </row>
    <row r="282" spans="1:33" ht="29">
      <c r="A282" s="119" t="str">
        <f>'Master sheet'!A401</f>
        <v>Banbury</v>
      </c>
      <c r="B282" s="142" t="str">
        <f>VLOOKUP('Master sheet'!A401,Westminster_Parliamentary_Const!$A$2:$C$651,2,FALSE)</f>
        <v>E14000539</v>
      </c>
      <c r="C282" s="120">
        <f>VLOOKUP(B282,'Master sheet'!$B$3:$Z$634,9,FALSE)</f>
        <v>7.1285569835343676E-2</v>
      </c>
      <c r="D282" s="121">
        <f>VLOOKUP(B282,'Master sheet'!$B$3:$Z$634,10,FALSE)</f>
        <v>-0.95514041642966274</v>
      </c>
      <c r="E282" s="120">
        <f>VLOOKUP(B282,'Master sheet'!$B$3:$Z$634,16,FALSE)</f>
        <v>0.90383547653976459</v>
      </c>
      <c r="F282" s="121">
        <f>VLOOKUP(B282,'Master sheet'!$B$3:$Z$634,17,FALSE)</f>
        <v>1.5497794526690947</v>
      </c>
      <c r="G282" s="120">
        <f>VLOOKUP(B282,'Master sheet'!$B$3:$Z$634,21,FALSE)</f>
        <v>0.18171021377672208</v>
      </c>
      <c r="H282" s="121">
        <f>VLOOKUP(B282,'Master sheet'!$B$3:$Z$634,22,FALSE)</f>
        <v>0.5060970877853519</v>
      </c>
      <c r="I282" s="120">
        <f>VLOOKUP(B282,'Master sheet'!$B$3:$Z$634,24,FALSE)</f>
        <v>2.2771256799313022E-2</v>
      </c>
      <c r="J282" s="121">
        <f>-VLOOKUP(B282,'Master sheet'!$B$3:$Z$634,25,FALSE)</f>
        <v>0.16182403964587627</v>
      </c>
      <c r="K282" s="185" t="str">
        <f>VLOOKUP(B282,RUC_PCON_2011_EN_LU!$A$2:$N$534,14)</f>
        <v>Urban with Significant Rural</v>
      </c>
      <c r="L282" s="185" t="str">
        <f>VLOOKUP(B282,'City and Town classifications'!$A$3:$G$634,4,FALSE)</f>
        <v>Medium Town</v>
      </c>
      <c r="M282" s="188" t="str">
        <f>VLOOKUP(A282,'BRES data'!$A$11:$AB$643,28,FALSE)</f>
        <v>Mid</v>
      </c>
      <c r="N282" s="188" t="str">
        <f>IF(ISNUMBER(MATCH(A282,'Red Wall MP List'!$A$3:$A$52,0)),"Yes","No")</f>
        <v>No</v>
      </c>
      <c r="O282" s="149">
        <f>VLOOKUP(B282,'Master sheet'!$B$3:$K$634,4,FALSE)</f>
        <v>76800</v>
      </c>
      <c r="P282" s="121">
        <f t="shared" si="34"/>
        <v>7.8207297814478938E-2</v>
      </c>
      <c r="Q282" s="121">
        <f t="shared" si="38"/>
        <v>1.3456418197678597</v>
      </c>
      <c r="R282" s="186">
        <f t="shared" si="39"/>
        <v>106.40478496518419</v>
      </c>
      <c r="S282" s="149">
        <f>R282*VLOOKUP(B282,'Master sheet'!$B$3:$K$634,4,FALSE)</f>
        <v>8171887.4853261458</v>
      </c>
      <c r="T282" s="121"/>
      <c r="U282" s="121"/>
      <c r="V282" s="121"/>
      <c r="W282" s="121"/>
      <c r="X282" s="121"/>
      <c r="Y282" s="121"/>
      <c r="Z282" s="121"/>
      <c r="AA282" s="121"/>
      <c r="AB282" s="121"/>
      <c r="AC282" s="121"/>
      <c r="AD282" s="121"/>
      <c r="AE282" s="145">
        <f t="shared" si="35"/>
        <v>0.31564004091766501</v>
      </c>
      <c r="AF282" s="121">
        <f t="shared" si="36"/>
        <v>1.5248931286782088</v>
      </c>
      <c r="AG282" s="186">
        <f t="shared" si="37"/>
        <v>126.10206615243855</v>
      </c>
    </row>
    <row r="283" spans="1:33" ht="29">
      <c r="A283" s="119" t="str">
        <f>'Master sheet'!A489</f>
        <v>Camborne and Redruth</v>
      </c>
      <c r="B283" s="142" t="str">
        <f>VLOOKUP('Master sheet'!A489,Westminster_Parliamentary_Const!$A$2:$C$651,2,FALSE)</f>
        <v>E14000616</v>
      </c>
      <c r="C283" s="120">
        <f>VLOOKUP(B283,'Master sheet'!$B$3:$Z$634,9,FALSE)</f>
        <v>9.2469615696557914E-2</v>
      </c>
      <c r="D283" s="121">
        <f>VLOOKUP(B283,'Master sheet'!$B$3:$Z$634,10,FALSE)</f>
        <v>-0.15443354723009722</v>
      </c>
      <c r="E283" s="120">
        <f>VLOOKUP(B283,'Master sheet'!$B$3:$Z$634,16,FALSE)</f>
        <v>0.207694137881166</v>
      </c>
      <c r="F283" s="121">
        <f>VLOOKUP(B283,'Master sheet'!$B$3:$Z$634,17,FALSE)</f>
        <v>-0.76406759294497917</v>
      </c>
      <c r="G283" s="120">
        <f>VLOOKUP(B283,'Master sheet'!$B$3:$Z$634,21,FALSE)</f>
        <v>0.21129707112970711</v>
      </c>
      <c r="H283" s="121">
        <f>VLOOKUP(B283,'Master sheet'!$B$3:$Z$634,22,FALSE)</f>
        <v>1.3527889275035032</v>
      </c>
      <c r="I283" s="120">
        <f>VLOOKUP(B283,'Master sheet'!$B$3:$Z$634,24,FALSE)</f>
        <v>2.3503591380686251E-2</v>
      </c>
      <c r="J283" s="121">
        <f>-VLOOKUP(B283,'Master sheet'!$B$3:$Z$634,25,FALSE)</f>
        <v>8.4706769443903596E-2</v>
      </c>
      <c r="K283" s="185" t="str">
        <f>VLOOKUP(B283,RUC_PCON_2011_EN_LU!$A$2:$N$534,14)</f>
        <v>Urban with Significant Rural</v>
      </c>
      <c r="L283" s="185" t="str">
        <f>VLOOKUP(B283,'City and Town classifications'!$A$3:$G$634,4,FALSE)</f>
        <v>Small Town</v>
      </c>
      <c r="M283" s="188" t="str">
        <f>VLOOKUP(A283,'BRES data'!$A$11:$AB$643,28,FALSE)</f>
        <v>Very high</v>
      </c>
      <c r="N283" s="188" t="str">
        <f>IF(ISNUMBER(MATCH(A283,'Red Wall MP List'!$A$3:$A$52,0)),"Yes","No")</f>
        <v>No</v>
      </c>
      <c r="O283" s="149">
        <f>VLOOKUP(B283,'Master sheet'!$B$3:$K$634,4,FALSE)</f>
        <v>50900</v>
      </c>
      <c r="P283" s="121">
        <f t="shared" si="34"/>
        <v>7.4877963164356132E-2</v>
      </c>
      <c r="Q283" s="121">
        <f t="shared" si="38"/>
        <v>1.3423124851177368</v>
      </c>
      <c r="R283" s="186">
        <f t="shared" si="39"/>
        <v>106.14152238496462</v>
      </c>
      <c r="S283" s="149">
        <f>R283*VLOOKUP(B283,'Master sheet'!$B$3:$K$634,4,FALSE)</f>
        <v>5402603.4893946992</v>
      </c>
      <c r="T283" s="121"/>
      <c r="U283" s="121"/>
      <c r="V283" s="121"/>
      <c r="W283" s="121"/>
      <c r="X283" s="121"/>
      <c r="Y283" s="121"/>
      <c r="Z283" s="121"/>
      <c r="AA283" s="121"/>
      <c r="AB283" s="121"/>
      <c r="AC283" s="121"/>
      <c r="AD283" s="121"/>
      <c r="AE283" s="145">
        <f t="shared" si="35"/>
        <v>0.1297486391930826</v>
      </c>
      <c r="AF283" s="121">
        <f t="shared" si="36"/>
        <v>1.3390017269536265</v>
      </c>
      <c r="AG283" s="186">
        <f t="shared" si="37"/>
        <v>110.72965126211642</v>
      </c>
    </row>
    <row r="284" spans="1:33" ht="29">
      <c r="A284" s="119" t="str">
        <f>'Master sheet'!A119</f>
        <v>Don Valley</v>
      </c>
      <c r="B284" s="142" t="str">
        <f>VLOOKUP('Master sheet'!A119,Westminster_Parliamentary_Const!$A$2:$C$651,2,FALSE)</f>
        <v>E14000667</v>
      </c>
      <c r="C284" s="120">
        <f>VLOOKUP(B284,'Master sheet'!$B$3:$Z$634,9,FALSE)</f>
        <v>0.10080977789190718</v>
      </c>
      <c r="D284" s="121">
        <f>VLOOKUP(B284,'Master sheet'!$B$3:$Z$634,10,FALSE)</f>
        <v>0.1608048734099112</v>
      </c>
      <c r="E284" s="120">
        <f>VLOOKUP(B284,'Master sheet'!$B$3:$Z$634,16,FALSE)</f>
        <v>0.14390691886261464</v>
      </c>
      <c r="F284" s="121">
        <f>VLOOKUP(B284,'Master sheet'!$B$3:$Z$634,17,FALSE)</f>
        <v>-0.97608469360791783</v>
      </c>
      <c r="G284" s="120">
        <f>VLOOKUP(B284,'Master sheet'!$B$3:$Z$634,21,FALSE)</f>
        <v>0.13875598086124402</v>
      </c>
      <c r="H284" s="121">
        <f>VLOOKUP(B284,'Master sheet'!$B$3:$Z$634,22,FALSE)</f>
        <v>-0.72313108122864522</v>
      </c>
      <c r="I284" s="120">
        <f>VLOOKUP(B284,'Master sheet'!$B$3:$Z$634,24,FALSE)</f>
        <v>1.5646716390758542E-2</v>
      </c>
      <c r="J284" s="121">
        <f>-VLOOKUP(B284,'Master sheet'!$B$3:$Z$634,25,FALSE)</f>
        <v>0.91206187044873255</v>
      </c>
      <c r="K284" s="185" t="str">
        <f>VLOOKUP(B284,RUC_PCON_2011_EN_LU!$A$2:$N$534,14)</f>
        <v>Urban with Significant Rural</v>
      </c>
      <c r="L284" s="185" t="str">
        <f>VLOOKUP(B284,'City and Town classifications'!$A$3:$G$634,4,FALSE)</f>
        <v>Small Town</v>
      </c>
      <c r="M284" s="188" t="str">
        <f>VLOOKUP(A284,'BRES data'!$A$11:$AB$643,28,FALSE)</f>
        <v>High</v>
      </c>
      <c r="N284" s="188" t="str">
        <f>IF(ISNUMBER(MATCH(A284,'Red Wall MP List'!$A$3:$A$52,0)),"Yes","No")</f>
        <v>Yes</v>
      </c>
      <c r="O284" s="149">
        <f>VLOOKUP(B284,'Master sheet'!$B$3:$K$634,4,FALSE)</f>
        <v>61900</v>
      </c>
      <c r="P284" s="121">
        <f t="shared" si="34"/>
        <v>7.4419618813454089E-2</v>
      </c>
      <c r="Q284" s="121">
        <f t="shared" si="38"/>
        <v>1.3418541407668347</v>
      </c>
      <c r="R284" s="186">
        <f t="shared" si="39"/>
        <v>106.10527943280508</v>
      </c>
      <c r="S284" s="149">
        <f>R284*VLOOKUP(B284,'Master sheet'!$B$3:$K$634,4,FALSE)</f>
        <v>6567916.7968906341</v>
      </c>
      <c r="T284" s="121"/>
      <c r="U284" s="121"/>
      <c r="V284" s="121"/>
      <c r="W284" s="121"/>
      <c r="X284" s="121"/>
      <c r="Y284" s="121"/>
      <c r="Z284" s="121"/>
      <c r="AA284" s="121"/>
      <c r="AB284" s="121"/>
      <c r="AC284" s="121"/>
      <c r="AD284" s="121"/>
      <c r="AE284" s="145">
        <f t="shared" si="35"/>
        <v>-0.15658725774447982</v>
      </c>
      <c r="AF284" s="121">
        <f t="shared" si="36"/>
        <v>1.0526658300160641</v>
      </c>
      <c r="AG284" s="186">
        <f t="shared" si="37"/>
        <v>87.050911068213992</v>
      </c>
    </row>
    <row r="285" spans="1:33" ht="29">
      <c r="A285" s="119" t="str">
        <f>'Master sheet'!A271</f>
        <v>Broxbourne</v>
      </c>
      <c r="B285" s="142" t="str">
        <f>VLOOKUP('Master sheet'!A271,Westminster_Parliamentary_Const!$A$2:$C$651,2,FALSE)</f>
        <v>E14000606</v>
      </c>
      <c r="C285" s="120">
        <f>VLOOKUP(B285,'Master sheet'!$B$3:$Z$634,9,FALSE)</f>
        <v>6.8646024038844219E-2</v>
      </c>
      <c r="D285" s="121">
        <f>VLOOKUP(B285,'Master sheet'!$B$3:$Z$634,10,FALSE)</f>
        <v>-1.0549090094864573</v>
      </c>
      <c r="E285" s="120">
        <f>VLOOKUP(B285,'Master sheet'!$B$3:$Z$634,16,FALSE)</f>
        <v>0.90053714656383388</v>
      </c>
      <c r="F285" s="121">
        <f>VLOOKUP(B285,'Master sheet'!$B$3:$Z$634,17,FALSE)</f>
        <v>1.538816404439588</v>
      </c>
      <c r="G285" s="120">
        <f>VLOOKUP(B285,'Master sheet'!$B$3:$Z$634,21,FALSE)</f>
        <v>0.19672131147540983</v>
      </c>
      <c r="H285" s="121">
        <f>VLOOKUP(B285,'Master sheet'!$B$3:$Z$634,22,FALSE)</f>
        <v>0.93567207694548138</v>
      </c>
      <c r="I285" s="120">
        <f>VLOOKUP(B285,'Master sheet'!$B$3:$Z$634,24,FALSE)</f>
        <v>2.3986125933831426E-2</v>
      </c>
      <c r="J285" s="121">
        <f>-VLOOKUP(B285,'Master sheet'!$B$3:$Z$634,25,FALSE)</f>
        <v>3.3894274085692511E-2</v>
      </c>
      <c r="K285" s="185" t="str">
        <f>VLOOKUP(B285,RUC_PCON_2011_EN_LU!$A$2:$N$534,14)</f>
        <v>Predominantly Urban</v>
      </c>
      <c r="L285" s="185" t="str">
        <f>VLOOKUP(B285,'City and Town classifications'!$A$3:$G$634,4,FALSE)</f>
        <v>Medium Town in Conurbation</v>
      </c>
      <c r="M285" s="188" t="str">
        <f>VLOOKUP(A285,'BRES data'!$A$11:$AB$643,28,FALSE)</f>
        <v>Mid</v>
      </c>
      <c r="N285" s="188" t="str">
        <f>IF(ISNUMBER(MATCH(A285,'Red Wall MP List'!$A$3:$A$52,0)),"Yes","No")</f>
        <v>No</v>
      </c>
      <c r="O285" s="149">
        <f>VLOOKUP(B285,'Master sheet'!$B$3:$K$634,4,FALSE)</f>
        <v>65400</v>
      </c>
      <c r="P285" s="121">
        <f t="shared" si="34"/>
        <v>7.2076501763923342E-2</v>
      </c>
      <c r="Q285" s="121">
        <f t="shared" si="38"/>
        <v>1.339511023717304</v>
      </c>
      <c r="R285" s="186">
        <f t="shared" si="39"/>
        <v>105.92000065940414</v>
      </c>
      <c r="S285" s="149">
        <f>R285*VLOOKUP(B285,'Master sheet'!$B$3:$K$634,4,FALSE)</f>
        <v>6927168.0431250306</v>
      </c>
      <c r="T285" s="121"/>
      <c r="U285" s="121"/>
      <c r="V285" s="121"/>
      <c r="W285" s="121"/>
      <c r="X285" s="121"/>
      <c r="Y285" s="121"/>
      <c r="Z285" s="121"/>
      <c r="AA285" s="121"/>
      <c r="AB285" s="121"/>
      <c r="AC285" s="121"/>
      <c r="AD285" s="121"/>
      <c r="AE285" s="145">
        <f t="shared" si="35"/>
        <v>0.36336843649607614</v>
      </c>
      <c r="AF285" s="121">
        <f t="shared" si="36"/>
        <v>1.5726215242566199</v>
      </c>
      <c r="AG285" s="186">
        <f t="shared" si="37"/>
        <v>130.04899802811406</v>
      </c>
    </row>
    <row r="286" spans="1:33" ht="29">
      <c r="A286" s="119" t="str">
        <f>'Master sheet'!A177</f>
        <v>Gedling</v>
      </c>
      <c r="B286" s="142" t="str">
        <f>VLOOKUP('Master sheet'!A177,Westminster_Parliamentary_Const!$A$2:$C$651,2,FALSE)</f>
        <v>E14000710</v>
      </c>
      <c r="C286" s="120">
        <f>VLOOKUP(B286,'Master sheet'!$B$3:$Z$634,9,FALSE)</f>
        <v>7.4901210660378525E-2</v>
      </c>
      <c r="D286" s="121">
        <f>VLOOKUP(B286,'Master sheet'!$B$3:$Z$634,10,FALSE)</f>
        <v>-0.81847773810416147</v>
      </c>
      <c r="E286" s="120">
        <f>VLOOKUP(B286,'Master sheet'!$B$3:$Z$634,16,FALSE)</f>
        <v>0.59308160570437018</v>
      </c>
      <c r="F286" s="121">
        <f>VLOOKUP(B286,'Master sheet'!$B$3:$Z$634,17,FALSE)</f>
        <v>0.51689017284104422</v>
      </c>
      <c r="G286" s="120">
        <f>VLOOKUP(B286,'Master sheet'!$B$3:$Z$634,21,FALSE)</f>
        <v>0.15901060070671377</v>
      </c>
      <c r="H286" s="121">
        <f>VLOOKUP(B286,'Master sheet'!$B$3:$Z$634,22,FALSE)</f>
        <v>-0.14350137824424372</v>
      </c>
      <c r="I286" s="120">
        <f>VLOOKUP(B286,'Master sheet'!$B$3:$Z$634,24,FALSE)</f>
        <v>1.6333403494001253E-2</v>
      </c>
      <c r="J286" s="121">
        <f>-VLOOKUP(B286,'Master sheet'!$B$3:$Z$634,25,FALSE)</f>
        <v>0.8397514317068131</v>
      </c>
      <c r="K286" s="185" t="str">
        <f>VLOOKUP(B286,RUC_PCON_2011_EN_LU!$A$2:$N$534,14)</f>
        <v>Predominantly Urban</v>
      </c>
      <c r="L286" s="185" t="str">
        <f>VLOOKUP(B286,'City and Town classifications'!$A$3:$G$634,4,FALSE)</f>
        <v>Medium Town in Conurbation</v>
      </c>
      <c r="M286" s="188" t="str">
        <f>VLOOKUP(A286,'BRES data'!$A$11:$AB$643,28,FALSE)</f>
        <v>Low</v>
      </c>
      <c r="N286" s="188" t="str">
        <f>IF(ISNUMBER(MATCH(A286,'Red Wall MP List'!$A$3:$A$52,0)),"Yes","No")</f>
        <v>Yes</v>
      </c>
      <c r="O286" s="149">
        <f>VLOOKUP(B286,'Master sheet'!$B$3:$K$634,4,FALSE)</f>
        <v>57900</v>
      </c>
      <c r="P286" s="121">
        <f t="shared" si="34"/>
        <v>6.9322696967017317E-2</v>
      </c>
      <c r="Q286" s="121">
        <f t="shared" si="38"/>
        <v>1.336757218920398</v>
      </c>
      <c r="R286" s="186">
        <f t="shared" si="39"/>
        <v>105.70224731453455</v>
      </c>
      <c r="S286" s="149">
        <f>R286*VLOOKUP(B286,'Master sheet'!$B$3:$K$634,4,FALSE)</f>
        <v>6120160.1195115503</v>
      </c>
      <c r="T286" s="121"/>
      <c r="U286" s="121"/>
      <c r="V286" s="121"/>
      <c r="W286" s="121"/>
      <c r="X286" s="121"/>
      <c r="Y286" s="121"/>
      <c r="Z286" s="121"/>
      <c r="AA286" s="121"/>
      <c r="AB286" s="121"/>
      <c r="AC286" s="121"/>
      <c r="AD286" s="121"/>
      <c r="AE286" s="145">
        <f t="shared" si="35"/>
        <v>9.8665622049863039E-2</v>
      </c>
      <c r="AF286" s="121">
        <f t="shared" si="36"/>
        <v>1.3079187098104068</v>
      </c>
      <c r="AG286" s="186">
        <f t="shared" si="37"/>
        <v>108.1592201871143</v>
      </c>
    </row>
    <row r="287" spans="1:33">
      <c r="A287" s="119" t="str">
        <f>'Master sheet'!A394</f>
        <v>West Ham</v>
      </c>
      <c r="B287" s="142" t="str">
        <f>VLOOKUP('Master sheet'!A394,Westminster_Parliamentary_Const!$A$2:$C$651,2,FALSE)</f>
        <v>E14001032</v>
      </c>
      <c r="C287" s="120">
        <f>VLOOKUP(B287,'Master sheet'!$B$3:$Z$634,9,FALSE)</f>
        <v>8.3494968541530615E-2</v>
      </c>
      <c r="D287" s="121">
        <f>VLOOKUP(B287,'Master sheet'!$B$3:$Z$634,10,FALSE)</f>
        <v>-0.49365399986467257</v>
      </c>
      <c r="E287" s="120">
        <f>VLOOKUP(B287,'Master sheet'!$B$3:$Z$634,16,FALSE)</f>
        <v>0.56602803559622328</v>
      </c>
      <c r="F287" s="121">
        <f>VLOOKUP(B287,'Master sheet'!$B$3:$Z$634,17,FALSE)</f>
        <v>0.42696903213035281</v>
      </c>
      <c r="G287" s="120">
        <f>VLOOKUP(B287,'Master sheet'!$B$3:$Z$634,21,FALSE)</f>
        <v>0.25233644859813081</v>
      </c>
      <c r="H287" s="121">
        <f>VLOOKUP(B287,'Master sheet'!$B$3:$Z$634,22,FALSE)</f>
        <v>2.5272193712329929</v>
      </c>
      <c r="I287" s="120">
        <f>VLOOKUP(B287,'Master sheet'!$B$3:$Z$634,24,FALSE)</f>
        <v>3.1767123287671284E-2</v>
      </c>
      <c r="J287" s="121">
        <f>-VLOOKUP(B287,'Master sheet'!$B$3:$Z$634,25,FALSE)</f>
        <v>-0.78547065915524161</v>
      </c>
      <c r="K287" s="185" t="str">
        <f>VLOOKUP(B287,RUC_PCON_2011_EN_LU!$A$2:$N$534,14)</f>
        <v>Predominantly Urban</v>
      </c>
      <c r="L287" s="185" t="str">
        <f>VLOOKUP(B287,'City and Town classifications'!$A$3:$G$634,4,FALSE)</f>
        <v>Core City (London)</v>
      </c>
      <c r="M287" s="188" t="str">
        <f>VLOOKUP(A287,'BRES data'!$A$11:$AB$643,28,FALSE)</f>
        <v>Very low</v>
      </c>
      <c r="N287" s="188" t="str">
        <f>IF(ISNUMBER(MATCH(A287,'Red Wall MP List'!$A$3:$A$52,0)),"Yes","No")</f>
        <v>No</v>
      </c>
      <c r="O287" s="149">
        <f>VLOOKUP(B287,'Master sheet'!$B$3:$K$634,4,FALSE)</f>
        <v>153100</v>
      </c>
      <c r="P287" s="121">
        <f t="shared" si="34"/>
        <v>6.5989847553919567E-2</v>
      </c>
      <c r="Q287" s="121">
        <f t="shared" si="38"/>
        <v>1.3334243695073003</v>
      </c>
      <c r="R287" s="186">
        <f t="shared" si="39"/>
        <v>105.43870680924377</v>
      </c>
      <c r="S287" s="149">
        <f>R287*VLOOKUP(B287,'Master sheet'!$B$3:$K$634,4,FALSE)</f>
        <v>16142666.012495222</v>
      </c>
      <c r="T287" s="121"/>
      <c r="U287" s="121"/>
      <c r="V287" s="121"/>
      <c r="W287" s="121"/>
      <c r="X287" s="121"/>
      <c r="Y287" s="121"/>
      <c r="Z287" s="121"/>
      <c r="AA287" s="121"/>
      <c r="AB287" s="121"/>
      <c r="AC287" s="121"/>
      <c r="AD287" s="121"/>
      <c r="AE287" s="145">
        <f t="shared" si="35"/>
        <v>0.41876593608585788</v>
      </c>
      <c r="AF287" s="121">
        <f t="shared" si="36"/>
        <v>1.6280190238464018</v>
      </c>
      <c r="AG287" s="186">
        <f t="shared" si="37"/>
        <v>134.63013163451024</v>
      </c>
    </row>
    <row r="288" spans="1:33" ht="29">
      <c r="A288" s="119" t="str">
        <f>'Master sheet'!A553</f>
        <v>Aberconwy</v>
      </c>
      <c r="B288" s="142" t="str">
        <f>VLOOKUP('Master sheet'!A553,Westminster_Parliamentary_Const!$A$2:$C$651,2,FALSE)</f>
        <v>W07000058</v>
      </c>
      <c r="C288" s="120">
        <f>VLOOKUP(B288,'Master sheet'!$B$3:$Z$634,9,FALSE)</f>
        <v>0.10526054228905615</v>
      </c>
      <c r="D288" s="121">
        <f>VLOOKUP(B288,'Master sheet'!$B$3:$Z$634,10,FALSE)</f>
        <v>0.32903324910989562</v>
      </c>
      <c r="E288" s="120">
        <f>VLOOKUP(B288,'Master sheet'!$B$3:$Z$634,16,FALSE)</f>
        <v>0.14835481178551546</v>
      </c>
      <c r="F288" s="121">
        <f>VLOOKUP(B288,'Master sheet'!$B$3:$Z$634,17,FALSE)</f>
        <v>-0.96130070747272711</v>
      </c>
      <c r="G288" s="120">
        <f>VLOOKUP(B288,'Master sheet'!$B$3:$Z$634,21,FALSE)</f>
        <v>0.21321321321321321</v>
      </c>
      <c r="H288" s="121">
        <f>VLOOKUP(B288,'Master sheet'!$B$3:$Z$634,22,FALSE)</f>
        <v>1.4076234726696011</v>
      </c>
      <c r="I288" s="120">
        <f>VLOOKUP(B288,'Master sheet'!$B$3:$Z$634,24,FALSE)</f>
        <v>2.7753054101221641E-2</v>
      </c>
      <c r="J288" s="121">
        <f>-VLOOKUP(B288,'Master sheet'!$B$3:$Z$634,25,FALSE)</f>
        <v>-0.3627758063730705</v>
      </c>
      <c r="K288" s="185" t="str">
        <f>VLOOKUP(B288,RUC_PCON_2011_EN_LU!$A$2:$N$534,14)</f>
        <v>Urban with Significant Rural</v>
      </c>
      <c r="L288" s="185" t="str">
        <f>VLOOKUP(B288,'City and Town classifications'!$A$3:$G$634,4,FALSE)</f>
        <v>Village or smaller</v>
      </c>
      <c r="M288" s="188" t="str">
        <f>VLOOKUP(A288,'BRES data'!$A$11:$AB$643,28,FALSE)</f>
        <v>Very high</v>
      </c>
      <c r="N288" s="188" t="str">
        <f>IF(ISNUMBER(MATCH(A288,'Red Wall MP List'!$A$3:$A$52,0)),"Yes","No")</f>
        <v>No</v>
      </c>
      <c r="O288" s="149">
        <f>VLOOKUP(B288,'Master sheet'!$B$3:$K$634,4,FALSE)</f>
        <v>31900</v>
      </c>
      <c r="P288" s="121">
        <f t="shared" si="34"/>
        <v>6.313960844508737E-2</v>
      </c>
      <c r="Q288" s="121">
        <f t="shared" si="38"/>
        <v>1.3305741303984679</v>
      </c>
      <c r="R288" s="186">
        <f t="shared" si="39"/>
        <v>105.21332805315919</v>
      </c>
      <c r="S288" s="149">
        <f>R288*VLOOKUP(B288,'Master sheet'!$B$3:$K$634,4,FALSE)</f>
        <v>3356305.1648957781</v>
      </c>
      <c r="T288" s="121"/>
      <c r="U288" s="121"/>
      <c r="V288" s="121"/>
      <c r="W288" s="121"/>
      <c r="X288" s="121"/>
      <c r="Y288" s="121"/>
      <c r="Z288" s="121"/>
      <c r="AA288" s="121"/>
      <c r="AB288" s="121"/>
      <c r="AC288" s="121"/>
      <c r="AD288" s="121"/>
      <c r="AE288" s="145">
        <f t="shared" si="35"/>
        <v>0.10314505198342477</v>
      </c>
      <c r="AF288" s="121">
        <f t="shared" si="36"/>
        <v>1.3123981397439686</v>
      </c>
      <c r="AG288" s="186">
        <f t="shared" si="37"/>
        <v>108.52964966783263</v>
      </c>
    </row>
    <row r="289" spans="1:33">
      <c r="A289" s="119" t="str">
        <f>'Master sheet'!A229</f>
        <v>Ludlow</v>
      </c>
      <c r="B289" s="142" t="str">
        <f>VLOOKUP('Master sheet'!A229,Westminster_Parliamentary_Const!$A$2:$C$651,2,FALSE)</f>
        <v>E14000799</v>
      </c>
      <c r="C289" s="120">
        <f>VLOOKUP(B289,'Master sheet'!$B$3:$Z$634,9,FALSE)</f>
        <v>7.058164115076121E-2</v>
      </c>
      <c r="D289" s="121">
        <f>VLOOKUP(B289,'Master sheet'!$B$3:$Z$634,10,FALSE)</f>
        <v>-0.9817472571089384</v>
      </c>
      <c r="E289" s="120">
        <f>VLOOKUP(B289,'Master sheet'!$B$3:$Z$634,16,FALSE)</f>
        <v>0.32121904633383808</v>
      </c>
      <c r="F289" s="121">
        <f>VLOOKUP(B289,'Master sheet'!$B$3:$Z$634,17,FALSE)</f>
        <v>-0.386731469604017</v>
      </c>
      <c r="G289" s="120">
        <f>VLOOKUP(B289,'Master sheet'!$B$3:$Z$634,21,FALSE)</f>
        <v>0.18627450980392157</v>
      </c>
      <c r="H289" s="121">
        <f>VLOOKUP(B289,'Master sheet'!$B$3:$Z$634,22,FALSE)</f>
        <v>0.63671427886387277</v>
      </c>
      <c r="I289" s="120">
        <f>VLOOKUP(B289,'Master sheet'!$B$3:$Z$634,24,FALSE)</f>
        <v>1.437444543034605E-2</v>
      </c>
      <c r="J289" s="121">
        <f>-VLOOKUP(B289,'Master sheet'!$B$3:$Z$634,25,FALSE)</f>
        <v>1.0460362394322045</v>
      </c>
      <c r="K289" s="185" t="str">
        <f>VLOOKUP(B289,RUC_PCON_2011_EN_LU!$A$2:$N$534,14)</f>
        <v>Predominantly Rural</v>
      </c>
      <c r="L289" s="185" t="str">
        <f>VLOOKUP(B289,'City and Town classifications'!$A$3:$G$634,4,FALSE)</f>
        <v>Village or smaller</v>
      </c>
      <c r="M289" s="188" t="str">
        <f>VLOOKUP(A289,'BRES data'!$A$11:$AB$643,28,FALSE)</f>
        <v>Very high</v>
      </c>
      <c r="N289" s="188" t="str">
        <f>IF(ISNUMBER(MATCH(A289,'Red Wall MP List'!$A$3:$A$52,0)),"Yes","No")</f>
        <v>No</v>
      </c>
      <c r="O289" s="149">
        <f>VLOOKUP(B289,'Master sheet'!$B$3:$K$634,4,FALSE)</f>
        <v>48900</v>
      </c>
      <c r="P289" s="121">
        <f t="shared" si="34"/>
        <v>6.3093462317731316E-2</v>
      </c>
      <c r="Q289" s="121">
        <f t="shared" si="38"/>
        <v>1.330527984271112</v>
      </c>
      <c r="R289" s="186">
        <f t="shared" si="39"/>
        <v>105.20967911130398</v>
      </c>
      <c r="S289" s="149">
        <f>R289*VLOOKUP(B289,'Master sheet'!$B$3:$K$634,4,FALSE)</f>
        <v>5144753.3085427647</v>
      </c>
      <c r="T289" s="121"/>
      <c r="U289" s="121"/>
      <c r="V289" s="121"/>
      <c r="W289" s="121"/>
      <c r="X289" s="121"/>
      <c r="Y289" s="121"/>
      <c r="Z289" s="121"/>
      <c r="AA289" s="121"/>
      <c r="AB289" s="121"/>
      <c r="AC289" s="121"/>
      <c r="AD289" s="121"/>
      <c r="AE289" s="145">
        <f t="shared" si="35"/>
        <v>7.8567947895780449E-2</v>
      </c>
      <c r="AF289" s="121">
        <f t="shared" si="36"/>
        <v>1.2878210356563242</v>
      </c>
      <c r="AG289" s="186">
        <f t="shared" si="37"/>
        <v>106.49722946263311</v>
      </c>
    </row>
    <row r="290" spans="1:33" ht="29">
      <c r="A290" s="119" t="str">
        <f>'Master sheet'!A497</f>
        <v>Filton and Bradley Stoke</v>
      </c>
      <c r="B290" s="142" t="str">
        <f>VLOOKUP('Master sheet'!A497,Westminster_Parliamentary_Const!$A$2:$C$651,2,FALSE)</f>
        <v>E14000702</v>
      </c>
      <c r="C290" s="120">
        <f>VLOOKUP(B290,'Master sheet'!$B$3:$Z$634,9,FALSE)</f>
        <v>7.8539616090090664E-2</v>
      </c>
      <c r="D290" s="121">
        <f>VLOOKUP(B290,'Master sheet'!$B$3:$Z$634,10,FALSE)</f>
        <v>-0.68095461152155501</v>
      </c>
      <c r="E290" s="120">
        <f>VLOOKUP(B290,'Master sheet'!$B$3:$Z$634,16,FALSE)</f>
        <v>0.52943582066940176</v>
      </c>
      <c r="F290" s="121">
        <f>VLOOKUP(B290,'Master sheet'!$B$3:$Z$634,17,FALSE)</f>
        <v>0.30534317298506736</v>
      </c>
      <c r="G290" s="120">
        <f>VLOOKUP(B290,'Master sheet'!$B$3:$Z$634,21,FALSE)</f>
        <v>0.15640599001663893</v>
      </c>
      <c r="H290" s="121">
        <f>VLOOKUP(B290,'Master sheet'!$B$3:$Z$634,22,FALSE)</f>
        <v>-0.2180379398877714</v>
      </c>
      <c r="I290" s="120">
        <f>VLOOKUP(B290,'Master sheet'!$B$3:$Z$634,24,FALSE)</f>
        <v>1.6581019024710208E-2</v>
      </c>
      <c r="J290" s="121">
        <f>-VLOOKUP(B290,'Master sheet'!$B$3:$Z$634,25,FALSE)</f>
        <v>0.81367669172651491</v>
      </c>
      <c r="K290" s="185" t="str">
        <f>VLOOKUP(B290,RUC_PCON_2011_EN_LU!$A$2:$N$534,14)</f>
        <v>Predominantly Urban</v>
      </c>
      <c r="L290" s="185" t="str">
        <f>VLOOKUP(B290,'City and Town classifications'!$A$3:$G$634,4,FALSE)</f>
        <v>Large Town in Conurbation</v>
      </c>
      <c r="M290" s="188" t="str">
        <f>VLOOKUP(A290,'BRES data'!$A$11:$AB$643,28,FALSE)</f>
        <v>Very low</v>
      </c>
      <c r="N290" s="188" t="str">
        <f>IF(ISNUMBER(MATCH(A290,'Red Wall MP List'!$A$3:$A$52,0)),"Yes","No")</f>
        <v>No</v>
      </c>
      <c r="O290" s="149">
        <f>VLOOKUP(B290,'Master sheet'!$B$3:$K$634,4,FALSE)</f>
        <v>64900</v>
      </c>
      <c r="P290" s="121">
        <f t="shared" si="34"/>
        <v>5.8791565584535944E-2</v>
      </c>
      <c r="Q290" s="121">
        <f t="shared" si="38"/>
        <v>1.3262260875379166</v>
      </c>
      <c r="R290" s="186">
        <f t="shared" si="39"/>
        <v>104.86951251562175</v>
      </c>
      <c r="S290" s="149">
        <f>R290*VLOOKUP(B290,'Master sheet'!$B$3:$K$634,4,FALSE)</f>
        <v>6806031.3622638518</v>
      </c>
      <c r="T290" s="121"/>
      <c r="U290" s="121"/>
      <c r="V290" s="121"/>
      <c r="W290" s="121"/>
      <c r="X290" s="121"/>
      <c r="Y290" s="121"/>
      <c r="Z290" s="121"/>
      <c r="AA290" s="121"/>
      <c r="AB290" s="121"/>
      <c r="AC290" s="121"/>
      <c r="AD290" s="121"/>
      <c r="AE290" s="145">
        <f t="shared" si="35"/>
        <v>5.5006828325563972E-2</v>
      </c>
      <c r="AF290" s="121">
        <f t="shared" si="36"/>
        <v>1.2642599160861079</v>
      </c>
      <c r="AG290" s="186">
        <f t="shared" si="37"/>
        <v>104.5488267826077</v>
      </c>
    </row>
    <row r="291" spans="1:33">
      <c r="A291" s="119" t="str">
        <f>'Master sheet'!A300</f>
        <v>Norwich North</v>
      </c>
      <c r="B291" s="142" t="str">
        <f>VLOOKUP('Master sheet'!A300,Westminster_Parliamentary_Const!$A$2:$C$651,2,FALSE)</f>
        <v>E14000863</v>
      </c>
      <c r="C291" s="120">
        <f>VLOOKUP(B291,'Master sheet'!$B$3:$Z$634,9,FALSE)</f>
        <v>8.822188048256363E-2</v>
      </c>
      <c r="D291" s="121">
        <f>VLOOKUP(B291,'Master sheet'!$B$3:$Z$634,10,FALSE)</f>
        <v>-0.31498789962664919</v>
      </c>
      <c r="E291" s="120">
        <f>VLOOKUP(B291,'Master sheet'!$B$3:$Z$634,16,FALSE)</f>
        <v>0.25410497444294294</v>
      </c>
      <c r="F291" s="121">
        <f>VLOOKUP(B291,'Master sheet'!$B$3:$Z$634,17,FALSE)</f>
        <v>-0.60980642341025315</v>
      </c>
      <c r="G291" s="120">
        <f>VLOOKUP(B291,'Master sheet'!$B$3:$Z$634,21,FALSE)</f>
        <v>0.1678082191780822</v>
      </c>
      <c r="H291" s="121">
        <f>VLOOKUP(B291,'Master sheet'!$B$3:$Z$634,22,FALSE)</f>
        <v>0.10826147983131337</v>
      </c>
      <c r="I291" s="120">
        <f>VLOOKUP(B291,'Master sheet'!$B$3:$Z$634,24,FALSE)</f>
        <v>1.7262938520319571E-2</v>
      </c>
      <c r="J291" s="121">
        <f>-VLOOKUP(B291,'Master sheet'!$B$3:$Z$634,25,FALSE)</f>
        <v>0.74186829794523157</v>
      </c>
      <c r="K291" s="185" t="str">
        <f>VLOOKUP(B291,RUC_PCON_2011_EN_LU!$A$2:$N$534,14)</f>
        <v>Predominantly Urban</v>
      </c>
      <c r="L291" s="185" t="str">
        <f>VLOOKUP(B291,'City and Town classifications'!$A$3:$G$634,4,FALSE)</f>
        <v>Other City</v>
      </c>
      <c r="M291" s="188" t="str">
        <f>VLOOKUP(A291,'BRES data'!$A$11:$AB$643,28,FALSE)</f>
        <v>Low</v>
      </c>
      <c r="N291" s="188" t="str">
        <f>IF(ISNUMBER(MATCH(A291,'Red Wall MP List'!$A$3:$A$52,0)),"Yes","No")</f>
        <v>No</v>
      </c>
      <c r="O291" s="149">
        <f>VLOOKUP(B291,'Master sheet'!$B$3:$K$634,4,FALSE)</f>
        <v>61300</v>
      </c>
      <c r="P291" s="121">
        <f t="shared" si="34"/>
        <v>5.8702642176370855E-2</v>
      </c>
      <c r="Q291" s="121">
        <f t="shared" si="38"/>
        <v>1.3261371641297515</v>
      </c>
      <c r="R291" s="186">
        <f t="shared" si="39"/>
        <v>104.86248101884065</v>
      </c>
      <c r="S291" s="149">
        <f>R291*VLOOKUP(B291,'Master sheet'!$B$3:$K$634,4,FALSE)</f>
        <v>6428070.0864549316</v>
      </c>
      <c r="T291" s="121"/>
      <c r="U291" s="121"/>
      <c r="V291" s="121"/>
      <c r="W291" s="121"/>
      <c r="X291" s="121"/>
      <c r="Y291" s="121"/>
      <c r="Z291" s="121"/>
      <c r="AA291" s="121"/>
      <c r="AB291" s="121"/>
      <c r="AC291" s="121"/>
      <c r="AD291" s="121"/>
      <c r="AE291" s="145">
        <f t="shared" si="35"/>
        <v>-1.8666136315089343E-2</v>
      </c>
      <c r="AF291" s="121">
        <f t="shared" si="36"/>
        <v>1.1905869514454546</v>
      </c>
      <c r="AG291" s="186">
        <f t="shared" si="37"/>
        <v>98.456391263001919</v>
      </c>
    </row>
    <row r="292" spans="1:33">
      <c r="A292" s="119" t="str">
        <f>'Master sheet'!A463</f>
        <v>Slough</v>
      </c>
      <c r="B292" s="142" t="str">
        <f>VLOOKUP('Master sheet'!A463,Westminster_Parliamentary_Const!$A$2:$C$651,2,FALSE)</f>
        <v>E14000930</v>
      </c>
      <c r="C292" s="120">
        <f>VLOOKUP(B292,'Master sheet'!$B$3:$Z$634,9,FALSE)</f>
        <v>9.6263091765168243E-2</v>
      </c>
      <c r="D292" s="121">
        <f>VLOOKUP(B292,'Master sheet'!$B$3:$Z$634,10,FALSE)</f>
        <v>-1.1049116976302896E-2</v>
      </c>
      <c r="E292" s="120">
        <f>VLOOKUP(B292,'Master sheet'!$B$3:$Z$634,16,FALSE)</f>
        <v>0.62610215639177424</v>
      </c>
      <c r="F292" s="121">
        <f>VLOOKUP(B292,'Master sheet'!$B$3:$Z$634,17,FALSE)</f>
        <v>0.62664447043788607</v>
      </c>
      <c r="G292" s="120">
        <f>VLOOKUP(B292,'Master sheet'!$B$3:$Z$634,21,FALSE)</f>
        <v>0.20403825717321997</v>
      </c>
      <c r="H292" s="121">
        <f>VLOOKUP(B292,'Master sheet'!$B$3:$Z$634,22,FALSE)</f>
        <v>1.1450622849045446</v>
      </c>
      <c r="I292" s="120">
        <f>VLOOKUP(B292,'Master sheet'!$B$3:$Z$634,24,FALSE)</f>
        <v>3.0958124871496073E-2</v>
      </c>
      <c r="J292" s="121">
        <f>-VLOOKUP(B292,'Master sheet'!$B$3:$Z$634,25,FALSE)</f>
        <v>-0.70028043184661715</v>
      </c>
      <c r="K292" s="185" t="str">
        <f>VLOOKUP(B292,RUC_PCON_2011_EN_LU!$A$2:$N$534,14)</f>
        <v>Predominantly Urban</v>
      </c>
      <c r="L292" s="185" t="str">
        <f>VLOOKUP(B292,'City and Town classifications'!$A$3:$G$634,4,FALSE)</f>
        <v>Large Town</v>
      </c>
      <c r="M292" s="188" t="str">
        <f>VLOOKUP(A292,'BRES data'!$A$11:$AB$643,28,FALSE)</f>
        <v>Low</v>
      </c>
      <c r="N292" s="188" t="str">
        <f>IF(ISNUMBER(MATCH(A292,'Red Wall MP List'!$A$3:$A$52,0)),"Yes","No")</f>
        <v>No</v>
      </c>
      <c r="O292" s="149">
        <f>VLOOKUP(B292,'Master sheet'!$B$3:$K$634,4,FALSE)</f>
        <v>95000</v>
      </c>
      <c r="P292" s="121">
        <f t="shared" si="34"/>
        <v>5.8174609616098473E-2</v>
      </c>
      <c r="Q292" s="121">
        <f t="shared" si="38"/>
        <v>1.3256091315694791</v>
      </c>
      <c r="R292" s="186">
        <f t="shared" si="39"/>
        <v>104.82072756691534</v>
      </c>
      <c r="S292" s="149">
        <f>R292*VLOOKUP(B292,'Master sheet'!$B$3:$K$634,4,FALSE)</f>
        <v>9957969.1188569572</v>
      </c>
      <c r="T292" s="121"/>
      <c r="U292" s="121"/>
      <c r="V292" s="121"/>
      <c r="W292" s="121"/>
      <c r="X292" s="121"/>
      <c r="Y292" s="121"/>
      <c r="Z292" s="121"/>
      <c r="AA292" s="121"/>
      <c r="AB292" s="121"/>
      <c r="AC292" s="121"/>
      <c r="AD292" s="121"/>
      <c r="AE292" s="145">
        <f t="shared" si="35"/>
        <v>0.26509430162987768</v>
      </c>
      <c r="AF292" s="121">
        <f t="shared" si="36"/>
        <v>1.4743473893904215</v>
      </c>
      <c r="AG292" s="186">
        <f t="shared" si="37"/>
        <v>121.92215213779711</v>
      </c>
    </row>
    <row r="293" spans="1:33">
      <c r="A293" s="119" t="str">
        <f>'Master sheet'!A391</f>
        <v>Uxbridge and South Ruislip</v>
      </c>
      <c r="B293" s="142" t="str">
        <f>VLOOKUP('Master sheet'!A391,Westminster_Parliamentary_Const!$A$2:$C$651,2,FALSE)</f>
        <v>E14001007</v>
      </c>
      <c r="C293" s="120">
        <f>VLOOKUP(B293,'Master sheet'!$B$3:$Z$634,9,FALSE)</f>
        <v>7.5414782080189868E-2</v>
      </c>
      <c r="D293" s="121">
        <f>VLOOKUP(B293,'Master sheet'!$B$3:$Z$634,10,FALSE)</f>
        <v>-0.79906595216102316</v>
      </c>
      <c r="E293" s="120">
        <f>VLOOKUP(B293,'Master sheet'!$B$3:$Z$634,16,FALSE)</f>
        <v>0.75911341880169902</v>
      </c>
      <c r="F293" s="121">
        <f>VLOOKUP(B293,'Master sheet'!$B$3:$Z$634,17,FALSE)</f>
        <v>1.0687496859586929</v>
      </c>
      <c r="G293" s="120">
        <f>VLOOKUP(B293,'Master sheet'!$B$3:$Z$634,21,FALSE)</f>
        <v>0.24427480916030533</v>
      </c>
      <c r="H293" s="121">
        <f>VLOOKUP(B293,'Master sheet'!$B$3:$Z$634,22,FALSE)</f>
        <v>2.296518143139628</v>
      </c>
      <c r="I293" s="120">
        <f>VLOOKUP(B293,'Master sheet'!$B$3:$Z$634,24,FALSE)</f>
        <v>3.1052707581227246E-2</v>
      </c>
      <c r="J293" s="121">
        <f>-VLOOKUP(B293,'Master sheet'!$B$3:$Z$634,25,FALSE)</f>
        <v>-0.71024030615583855</v>
      </c>
      <c r="K293" s="185" t="str">
        <f>VLOOKUP(B293,RUC_PCON_2011_EN_LU!$A$2:$N$534,14)</f>
        <v>Predominantly Urban</v>
      </c>
      <c r="L293" s="185" t="str">
        <f>VLOOKUP(B293,'City and Town classifications'!$A$3:$G$634,4,FALSE)</f>
        <v>Core City (London)</v>
      </c>
      <c r="M293" s="188" t="str">
        <f>VLOOKUP(A293,'BRES data'!$A$11:$AB$643,28,FALSE)</f>
        <v>Low</v>
      </c>
      <c r="N293" s="188" t="str">
        <f>IF(ISNUMBER(MATCH(A293,'Red Wall MP List'!$A$3:$A$52,0)),"Yes","No")</f>
        <v>No</v>
      </c>
      <c r="O293" s="149">
        <f>VLOOKUP(B293,'Master sheet'!$B$3:$K$634,4,FALSE)</f>
        <v>61400</v>
      </c>
      <c r="P293" s="121">
        <f t="shared" si="34"/>
        <v>5.7775885410766246E-2</v>
      </c>
      <c r="Q293" s="121">
        <f t="shared" si="38"/>
        <v>1.3252104073641469</v>
      </c>
      <c r="R293" s="186">
        <f t="shared" si="39"/>
        <v>104.78919899615784</v>
      </c>
      <c r="S293" s="149">
        <f>R293*VLOOKUP(B293,'Master sheet'!$B$3:$K$634,4,FALSE)</f>
        <v>6434056.8183640912</v>
      </c>
      <c r="T293" s="121"/>
      <c r="U293" s="121"/>
      <c r="V293" s="121"/>
      <c r="W293" s="121"/>
      <c r="X293" s="121"/>
      <c r="Y293" s="121"/>
      <c r="Z293" s="121"/>
      <c r="AA293" s="121"/>
      <c r="AB293" s="121"/>
      <c r="AC293" s="121"/>
      <c r="AD293" s="121"/>
      <c r="AE293" s="145">
        <f t="shared" si="35"/>
        <v>0.4639903926953648</v>
      </c>
      <c r="AF293" s="121">
        <f t="shared" si="36"/>
        <v>1.6732434804559086</v>
      </c>
      <c r="AG293" s="186">
        <f t="shared" si="37"/>
        <v>138.36999858769366</v>
      </c>
    </row>
    <row r="294" spans="1:33">
      <c r="A294" s="119" t="str">
        <f>'Master sheet'!A8</f>
        <v>Darlington</v>
      </c>
      <c r="B294" s="142" t="str">
        <f>VLOOKUP('Master sheet'!A8,Westminster_Parliamentary_Const!$A$2:$C$651,2,FALSE)</f>
        <v>E14000658</v>
      </c>
      <c r="C294" s="120">
        <f>VLOOKUP(B294,'Master sheet'!$B$3:$Z$634,9,FALSE)</f>
        <v>0.13293840579710145</v>
      </c>
      <c r="D294" s="121">
        <f>VLOOKUP(B294,'Master sheet'!$B$3:$Z$634,10,FALSE)</f>
        <v>1.3751910784901598</v>
      </c>
      <c r="E294" s="120">
        <f>VLOOKUP(B294,'Master sheet'!$B$3:$Z$634,16,FALSE)</f>
        <v>0.31386684863485004</v>
      </c>
      <c r="F294" s="121">
        <f>VLOOKUP(B294,'Master sheet'!$B$3:$Z$634,17,FALSE)</f>
        <v>-0.41116883595458364</v>
      </c>
      <c r="G294" s="120">
        <f>VLOOKUP(B294,'Master sheet'!$B$3:$Z$634,21,FALSE)</f>
        <v>0.1366906474820144</v>
      </c>
      <c r="H294" s="121">
        <f>VLOOKUP(B294,'Master sheet'!$B$3:$Z$634,22,FALSE)</f>
        <v>-0.78223505762020362</v>
      </c>
      <c r="I294" s="120">
        <f>VLOOKUP(B294,'Master sheet'!$B$3:$Z$634,24,FALSE)</f>
        <v>3.0075519925641947E-2</v>
      </c>
      <c r="J294" s="121">
        <f>-VLOOKUP(B294,'Master sheet'!$B$3:$Z$634,25,FALSE)</f>
        <v>-0.60733919184208185</v>
      </c>
      <c r="K294" s="185" t="str">
        <f>VLOOKUP(B294,RUC_PCON_2011_EN_LU!$A$2:$N$534,14)</f>
        <v>Predominantly Urban</v>
      </c>
      <c r="L294" s="185" t="str">
        <f>VLOOKUP(B294,'City and Town classifications'!$A$3:$G$634,4,FALSE)</f>
        <v>Large Town</v>
      </c>
      <c r="M294" s="188" t="str">
        <f>VLOOKUP(A294,'BRES data'!$A$11:$AB$643,28,FALSE)</f>
        <v>High</v>
      </c>
      <c r="N294" s="188" t="str">
        <f>IF(ISNUMBER(MATCH(A294,'Red Wall MP List'!$A$3:$A$52,0)),"Yes","No")</f>
        <v>Yes</v>
      </c>
      <c r="O294" s="149">
        <f>VLOOKUP(B294,'Master sheet'!$B$3:$K$634,4,FALSE)</f>
        <v>55200</v>
      </c>
      <c r="P294" s="121">
        <f t="shared" si="34"/>
        <v>5.7049979953561425E-2</v>
      </c>
      <c r="Q294" s="121">
        <f t="shared" si="38"/>
        <v>1.3244845019069422</v>
      </c>
      <c r="R294" s="186">
        <f t="shared" si="39"/>
        <v>104.73179901575871</v>
      </c>
      <c r="S294" s="149">
        <f>R294*VLOOKUP(B294,'Master sheet'!$B$3:$K$634,4,FALSE)</f>
        <v>5781195.3056698805</v>
      </c>
      <c r="T294" s="121"/>
      <c r="U294" s="121"/>
      <c r="V294" s="121"/>
      <c r="W294" s="121"/>
      <c r="X294" s="121"/>
      <c r="Y294" s="121"/>
      <c r="Z294" s="121"/>
      <c r="AA294" s="121"/>
      <c r="AB294" s="121"/>
      <c r="AC294" s="121"/>
      <c r="AD294" s="121"/>
      <c r="AE294" s="145">
        <f t="shared" si="35"/>
        <v>-0.10638800173167734</v>
      </c>
      <c r="AF294" s="121">
        <f t="shared" si="36"/>
        <v>1.1028650860288665</v>
      </c>
      <c r="AG294" s="186">
        <f t="shared" si="37"/>
        <v>91.202172414651244</v>
      </c>
    </row>
    <row r="295" spans="1:33">
      <c r="A295" s="119" t="str">
        <f>'Master sheet'!A20</f>
        <v>North Durham</v>
      </c>
      <c r="B295" s="142" t="str">
        <f>VLOOKUP('Master sheet'!A20,Westminster_Parliamentary_Const!$A$2:$C$651,2,FALSE)</f>
        <v>E14000840</v>
      </c>
      <c r="C295" s="120">
        <f>VLOOKUP(B295,'Master sheet'!$B$3:$Z$634,9,FALSE)</f>
        <v>0.10781034482758621</v>
      </c>
      <c r="D295" s="121">
        <f>VLOOKUP(B295,'Master sheet'!$B$3:$Z$634,10,FALSE)</f>
        <v>0.42540975910610668</v>
      </c>
      <c r="E295" s="120">
        <f>VLOOKUP(B295,'Master sheet'!$B$3:$Z$634,16,FALSE)</f>
        <v>0.40960092095795109</v>
      </c>
      <c r="F295" s="121">
        <f>VLOOKUP(B295,'Master sheet'!$B$3:$Z$634,17,FALSE)</f>
        <v>-9.2966212280131438E-2</v>
      </c>
      <c r="G295" s="120">
        <f>VLOOKUP(B295,'Master sheet'!$B$3:$Z$634,21,FALSE)</f>
        <v>0.13333333333333333</v>
      </c>
      <c r="H295" s="121">
        <f>VLOOKUP(B295,'Master sheet'!$B$3:$Z$634,22,FALSE)</f>
        <v>-0.87831185479892671</v>
      </c>
      <c r="I295" s="120">
        <f>VLOOKUP(B295,'Master sheet'!$B$3:$Z$634,24,FALSE)</f>
        <v>2.2130620985010729E-2</v>
      </c>
      <c r="J295" s="121">
        <f>-VLOOKUP(B295,'Master sheet'!$B$3:$Z$634,25,FALSE)</f>
        <v>0.22928512430470971</v>
      </c>
      <c r="K295" s="185" t="str">
        <f>VLOOKUP(B295,RUC_PCON_2011_EN_LU!$A$2:$N$534,14)</f>
        <v>Predominantly Urban</v>
      </c>
      <c r="L295" s="185" t="str">
        <f>VLOOKUP(B295,'City and Town classifications'!$A$3:$G$634,4,FALSE)</f>
        <v>Village or smaller</v>
      </c>
      <c r="M295" s="188" t="str">
        <f>VLOOKUP(A295,'BRES data'!$A$11:$AB$643,28,FALSE)</f>
        <v>Very low</v>
      </c>
      <c r="N295" s="188" t="str">
        <f>IF(ISNUMBER(MATCH(A295,'Red Wall MP List'!$A$3:$A$52,0)),"Yes","No")</f>
        <v>No</v>
      </c>
      <c r="O295" s="149">
        <f>VLOOKUP(B295,'Master sheet'!$B$3:$K$634,4,FALSE)</f>
        <v>55100</v>
      </c>
      <c r="P295" s="121">
        <f t="shared" si="34"/>
        <v>5.6351949957095769E-2</v>
      </c>
      <c r="Q295" s="121">
        <f t="shared" si="38"/>
        <v>1.3237864719104764</v>
      </c>
      <c r="R295" s="186">
        <f t="shared" si="39"/>
        <v>104.67660324926121</v>
      </c>
      <c r="S295" s="149">
        <f>R295*VLOOKUP(B295,'Master sheet'!$B$3:$K$634,4,FALSE)</f>
        <v>5767680.8390342928</v>
      </c>
      <c r="T295" s="121"/>
      <c r="U295" s="121"/>
      <c r="V295" s="121"/>
      <c r="W295" s="121"/>
      <c r="X295" s="121"/>
      <c r="Y295" s="121"/>
      <c r="Z295" s="121"/>
      <c r="AA295" s="121"/>
      <c r="AB295" s="121"/>
      <c r="AC295" s="121"/>
      <c r="AD295" s="121"/>
      <c r="AE295" s="145">
        <f t="shared" si="35"/>
        <v>-7.9145795917060446E-2</v>
      </c>
      <c r="AF295" s="121">
        <f t="shared" si="36"/>
        <v>1.1301072918434834</v>
      </c>
      <c r="AG295" s="186">
        <f t="shared" si="37"/>
        <v>93.454985005361053</v>
      </c>
    </row>
    <row r="296" spans="1:33">
      <c r="A296" s="119" t="str">
        <f>'Master sheet'!A502</f>
        <v>Newton Abbot</v>
      </c>
      <c r="B296" s="142" t="str">
        <f>VLOOKUP('Master sheet'!A502,Westminster_Parliamentary_Const!$A$2:$C$651,2,FALSE)</f>
        <v>E14000835</v>
      </c>
      <c r="C296" s="120">
        <f>VLOOKUP(B296,'Master sheet'!$B$3:$Z$634,9,FALSE)</f>
        <v>8.4267805080519662E-2</v>
      </c>
      <c r="D296" s="121">
        <f>VLOOKUP(B296,'Master sheet'!$B$3:$Z$634,10,FALSE)</f>
        <v>-0.46444260513908175</v>
      </c>
      <c r="E296" s="120">
        <f>VLOOKUP(B296,'Master sheet'!$B$3:$Z$634,16,FALSE)</f>
        <v>0.53137875183280348</v>
      </c>
      <c r="F296" s="121">
        <f>VLOOKUP(B296,'Master sheet'!$B$3:$Z$634,17,FALSE)</f>
        <v>0.31180112237352242</v>
      </c>
      <c r="G296" s="120">
        <f>VLOOKUP(B296,'Master sheet'!$B$3:$Z$634,21,FALSE)</f>
        <v>0.19666048237476808</v>
      </c>
      <c r="H296" s="121">
        <f>VLOOKUP(B296,'Master sheet'!$B$3:$Z$634,22,FALSE)</f>
        <v>0.9339313208213581</v>
      </c>
      <c r="I296" s="120">
        <f>VLOOKUP(B296,'Master sheet'!$B$3:$Z$634,24,FALSE)</f>
        <v>2.4259259259259203E-2</v>
      </c>
      <c r="J296" s="121">
        <f>-VLOOKUP(B296,'Master sheet'!$B$3:$Z$634,25,FALSE)</f>
        <v>5.1324253434405567E-3</v>
      </c>
      <c r="K296" s="185" t="str">
        <f>VLOOKUP(B296,RUC_PCON_2011_EN_LU!$A$2:$N$534,14)</f>
        <v>Predominantly Rural</v>
      </c>
      <c r="L296" s="185" t="str">
        <f>VLOOKUP(B296,'City and Town classifications'!$A$3:$G$634,4,FALSE)</f>
        <v>Small Town</v>
      </c>
      <c r="M296" s="188" t="str">
        <f>VLOOKUP(A296,'BRES data'!$A$11:$AB$643,28,FALSE)</f>
        <v>Very high</v>
      </c>
      <c r="N296" s="188" t="str">
        <f>IF(ISNUMBER(MATCH(A296,'Red Wall MP List'!$A$3:$A$52,0)),"Yes","No")</f>
        <v>No</v>
      </c>
      <c r="O296" s="149">
        <f>VLOOKUP(B296,'Master sheet'!$B$3:$K$634,4,FALSE)</f>
        <v>44900</v>
      </c>
      <c r="P296" s="121">
        <f t="shared" si="34"/>
        <v>5.4518680600599702E-2</v>
      </c>
      <c r="Q296" s="121">
        <f t="shared" si="38"/>
        <v>1.3219532025539804</v>
      </c>
      <c r="R296" s="186">
        <f t="shared" si="39"/>
        <v>104.53163998430051</v>
      </c>
      <c r="S296" s="149">
        <f>R296*VLOOKUP(B296,'Master sheet'!$B$3:$K$634,4,FALSE)</f>
        <v>4693470.6352950931</v>
      </c>
      <c r="T296" s="121"/>
      <c r="U296" s="121"/>
      <c r="V296" s="121"/>
      <c r="W296" s="121"/>
      <c r="X296" s="121"/>
      <c r="Y296" s="121"/>
      <c r="Z296" s="121"/>
      <c r="AA296" s="121"/>
      <c r="AB296" s="121"/>
      <c r="AC296" s="121"/>
      <c r="AD296" s="121"/>
      <c r="AE296" s="145">
        <f t="shared" si="35"/>
        <v>0.19660556584980984</v>
      </c>
      <c r="AF296" s="121">
        <f t="shared" si="36"/>
        <v>1.4058586536103537</v>
      </c>
      <c r="AG296" s="186">
        <f t="shared" si="37"/>
        <v>116.25842992172204</v>
      </c>
    </row>
    <row r="297" spans="1:33" ht="29">
      <c r="A297" s="119" t="str">
        <f>'Master sheet'!A45</f>
        <v>Bury North</v>
      </c>
      <c r="B297" s="142" t="str">
        <f>VLOOKUP('Master sheet'!A45,Westminster_Parliamentary_Const!$A$2:$C$651,2,FALSE)</f>
        <v>E14000611</v>
      </c>
      <c r="C297" s="120">
        <f>VLOOKUP(B297,'Master sheet'!$B$3:$Z$634,9,FALSE)</f>
        <v>9.6998261482300244E-2</v>
      </c>
      <c r="D297" s="121">
        <f>VLOOKUP(B297,'Master sheet'!$B$3:$Z$634,10,FALSE)</f>
        <v>1.6738560901267248E-2</v>
      </c>
      <c r="E297" s="120">
        <f>VLOOKUP(B297,'Master sheet'!$B$3:$Z$634,16,FALSE)</f>
        <v>0.55105934673564405</v>
      </c>
      <c r="F297" s="121">
        <f>VLOOKUP(B297,'Master sheet'!$B$3:$Z$634,17,FALSE)</f>
        <v>0.37721583608613207</v>
      </c>
      <c r="G297" s="120">
        <f>VLOOKUP(B297,'Master sheet'!$B$3:$Z$634,21,FALSE)</f>
        <v>0.15658362989323843</v>
      </c>
      <c r="H297" s="121">
        <f>VLOOKUP(B297,'Master sheet'!$B$3:$Z$634,22,FALSE)</f>
        <v>-0.21295439106300387</v>
      </c>
      <c r="I297" s="120">
        <f>VLOOKUP(B297,'Master sheet'!$B$3:$Z$634,24,FALSE)</f>
        <v>2.3745240567670578E-2</v>
      </c>
      <c r="J297" s="121">
        <f>-VLOOKUP(B297,'Master sheet'!$B$3:$Z$634,25,FALSE)</f>
        <v>5.9260305326623228E-2</v>
      </c>
      <c r="K297" s="185" t="str">
        <f>VLOOKUP(B297,RUC_PCON_2011_EN_LU!$A$2:$N$534,14)</f>
        <v>Predominantly Urban</v>
      </c>
      <c r="L297" s="185" t="str">
        <f>VLOOKUP(B297,'City and Town classifications'!$A$3:$G$634,4,FALSE)</f>
        <v>Large Town in Conurbation</v>
      </c>
      <c r="M297" s="188" t="str">
        <f>VLOOKUP(A297,'BRES data'!$A$11:$AB$643,28,FALSE)</f>
        <v>Low</v>
      </c>
      <c r="N297" s="188" t="str">
        <f>IF(ISNUMBER(MATCH(A297,'Red Wall MP List'!$A$3:$A$52,0)),"Yes","No")</f>
        <v>Yes</v>
      </c>
      <c r="O297" s="149">
        <f>VLOOKUP(B297,'Master sheet'!$B$3:$K$634,4,FALSE)</f>
        <v>57400</v>
      </c>
      <c r="P297" s="121">
        <f t="shared" si="34"/>
        <v>5.270986291315153E-2</v>
      </c>
      <c r="Q297" s="121">
        <f t="shared" si="38"/>
        <v>1.3201443848665322</v>
      </c>
      <c r="R297" s="186">
        <f t="shared" si="39"/>
        <v>104.38861020159995</v>
      </c>
      <c r="S297" s="149">
        <f>R297*VLOOKUP(B297,'Master sheet'!$B$3:$K$634,4,FALSE)</f>
        <v>5991906.2255718373</v>
      </c>
      <c r="T297" s="121"/>
      <c r="U297" s="121"/>
      <c r="V297" s="121"/>
      <c r="W297" s="121"/>
      <c r="X297" s="121"/>
      <c r="Y297" s="121"/>
      <c r="Z297" s="121"/>
      <c r="AA297" s="121"/>
      <c r="AB297" s="121"/>
      <c r="AC297" s="121"/>
      <c r="AD297" s="121"/>
      <c r="AE297" s="145">
        <f t="shared" si="35"/>
        <v>6.0065077812754664E-2</v>
      </c>
      <c r="AF297" s="121">
        <f t="shared" si="36"/>
        <v>1.2693181655732986</v>
      </c>
      <c r="AG297" s="186">
        <f t="shared" si="37"/>
        <v>104.96712213685471</v>
      </c>
    </row>
    <row r="298" spans="1:33">
      <c r="A298" s="119" t="str">
        <f>'Master sheet'!A143</f>
        <v>Richmond (Yorks)</v>
      </c>
      <c r="B298" s="142" t="str">
        <f>VLOOKUP('Master sheet'!A143,Westminster_Parliamentary_Const!$A$2:$C$651,2,FALSE)</f>
        <v>E14000895</v>
      </c>
      <c r="C298" s="120">
        <f>VLOOKUP(B298,'Master sheet'!$B$3:$Z$634,9,FALSE)</f>
        <v>8.4347011718552523E-2</v>
      </c>
      <c r="D298" s="121">
        <f>VLOOKUP(B298,'Master sheet'!$B$3:$Z$634,10,FALSE)</f>
        <v>-0.46144878141085649</v>
      </c>
      <c r="E298" s="120">
        <f>VLOOKUP(B298,'Master sheet'!$B$3:$Z$634,16,FALSE)</f>
        <v>0.37376462196454124</v>
      </c>
      <c r="F298" s="121">
        <f>VLOOKUP(B298,'Master sheet'!$B$3:$Z$634,17,FALSE)</f>
        <v>-0.2120795445115182</v>
      </c>
      <c r="G298" s="120">
        <f>VLOOKUP(B298,'Master sheet'!$B$3:$Z$634,21,FALSE)</f>
        <v>0.18617021276595744</v>
      </c>
      <c r="H298" s="121">
        <f>VLOOKUP(B298,'Master sheet'!$B$3:$Z$634,22,FALSE)</f>
        <v>0.6337295938093751</v>
      </c>
      <c r="I298" s="120">
        <f>VLOOKUP(B298,'Master sheet'!$B$3:$Z$634,24,FALSE)</f>
        <v>2.0470524607896223E-2</v>
      </c>
      <c r="J298" s="121">
        <f>-VLOOKUP(B298,'Master sheet'!$B$3:$Z$634,25,FALSE)</f>
        <v>0.40409880118337926</v>
      </c>
      <c r="K298" s="185" t="str">
        <f>VLOOKUP(B298,RUC_PCON_2011_EN_LU!$A$2:$N$534,14)</f>
        <v>Predominantly Rural</v>
      </c>
      <c r="L298" s="185" t="str">
        <f>VLOOKUP(B298,'City and Town classifications'!$A$3:$G$634,4,FALSE)</f>
        <v>Village or smaller</v>
      </c>
      <c r="M298" s="188" t="str">
        <f>VLOOKUP(A298,'BRES data'!$A$11:$AB$643,28,FALSE)</f>
        <v>Very high</v>
      </c>
      <c r="N298" s="188" t="str">
        <f>IF(ISNUMBER(MATCH(A298,'Red Wall MP List'!$A$3:$A$52,0)),"Yes","No")</f>
        <v>No</v>
      </c>
      <c r="O298" s="149">
        <f>VLOOKUP(B298,'Master sheet'!$B$3:$K$634,4,FALSE)</f>
        <v>59700</v>
      </c>
      <c r="P298" s="121">
        <f t="shared" si="34"/>
        <v>5.1158348140483735E-2</v>
      </c>
      <c r="Q298" s="121">
        <f t="shared" si="38"/>
        <v>1.3185928700938645</v>
      </c>
      <c r="R298" s="186">
        <f t="shared" si="39"/>
        <v>104.26592629468594</v>
      </c>
      <c r="S298" s="149">
        <f>R298*VLOOKUP(B298,'Master sheet'!$B$3:$K$634,4,FALSE)</f>
        <v>6224675.7997927507</v>
      </c>
      <c r="T298" s="121"/>
      <c r="U298" s="121"/>
      <c r="V298" s="121"/>
      <c r="W298" s="121"/>
      <c r="X298" s="121"/>
      <c r="Y298" s="121"/>
      <c r="Z298" s="121"/>
      <c r="AA298" s="121"/>
      <c r="AB298" s="121"/>
      <c r="AC298" s="121"/>
      <c r="AD298" s="121"/>
      <c r="AE298" s="145">
        <f t="shared" si="35"/>
        <v>9.1075017267594927E-2</v>
      </c>
      <c r="AF298" s="121">
        <f t="shared" si="36"/>
        <v>1.3003281050281388</v>
      </c>
      <c r="AG298" s="186">
        <f t="shared" si="37"/>
        <v>107.53151000310928</v>
      </c>
    </row>
    <row r="299" spans="1:33">
      <c r="A299" s="119" t="str">
        <f>'Master sheet'!A290</f>
        <v>Luton South</v>
      </c>
      <c r="B299" s="142" t="str">
        <f>VLOOKUP('Master sheet'!A290,Westminster_Parliamentary_Const!$A$2:$C$651,2,FALSE)</f>
        <v>E14000801</v>
      </c>
      <c r="C299" s="120">
        <f>VLOOKUP(B299,'Master sheet'!$B$3:$Z$634,9,FALSE)</f>
        <v>9.759680124091677E-2</v>
      </c>
      <c r="D299" s="121">
        <f>VLOOKUP(B299,'Master sheet'!$B$3:$Z$634,10,FALSE)</f>
        <v>3.9361949245170315E-2</v>
      </c>
      <c r="E299" s="120">
        <f>VLOOKUP(B299,'Master sheet'!$B$3:$Z$634,16,FALSE)</f>
        <v>0.49293336870892163</v>
      </c>
      <c r="F299" s="121">
        <f>VLOOKUP(B299,'Master sheet'!$B$3:$Z$634,17,FALSE)</f>
        <v>0.18401566959448362</v>
      </c>
      <c r="G299" s="120">
        <f>VLOOKUP(B299,'Master sheet'!$B$3:$Z$634,21,FALSE)</f>
        <v>0.20127388535031848</v>
      </c>
      <c r="H299" s="121">
        <f>VLOOKUP(B299,'Master sheet'!$B$3:$Z$634,22,FALSE)</f>
        <v>1.0659538133128048</v>
      </c>
      <c r="I299" s="120">
        <f>VLOOKUP(B299,'Master sheet'!$B$3:$Z$634,24,FALSE)</f>
        <v>2.9396807050494855E-2</v>
      </c>
      <c r="J299" s="121">
        <f>-VLOOKUP(B299,'Master sheet'!$B$3:$Z$634,25,FALSE)</f>
        <v>-0.53586846587399994</v>
      </c>
      <c r="K299" s="185" t="str">
        <f>VLOOKUP(B299,RUC_PCON_2011_EN_LU!$A$2:$N$534,14)</f>
        <v>Predominantly Urban</v>
      </c>
      <c r="L299" s="185" t="str">
        <f>VLOOKUP(B299,'City and Town classifications'!$A$3:$G$634,4,FALSE)</f>
        <v>Other City</v>
      </c>
      <c r="M299" s="188" t="str">
        <f>VLOOKUP(A299,'BRES data'!$A$11:$AB$643,28,FALSE)</f>
        <v>Very low</v>
      </c>
      <c r="N299" s="188" t="str">
        <f>IF(ISNUMBER(MATCH(A299,'Red Wall MP List'!$A$3:$A$52,0)),"Yes","No")</f>
        <v>No</v>
      </c>
      <c r="O299" s="149">
        <f>VLOOKUP(B299,'Master sheet'!$B$3:$K$634,4,FALSE)</f>
        <v>77200</v>
      </c>
      <c r="P299" s="121">
        <f t="shared" si="34"/>
        <v>4.2826074941604876E-2</v>
      </c>
      <c r="Q299" s="121">
        <f t="shared" si="38"/>
        <v>1.3102605968949856</v>
      </c>
      <c r="R299" s="186">
        <f t="shared" si="39"/>
        <v>103.60706319681432</v>
      </c>
      <c r="S299" s="149">
        <f>R299*VLOOKUP(B299,'Master sheet'!$B$3:$K$634,4,FALSE)</f>
        <v>7998465.278794066</v>
      </c>
      <c r="T299" s="121"/>
      <c r="U299" s="121"/>
      <c r="V299" s="121"/>
      <c r="W299" s="121"/>
      <c r="X299" s="121"/>
      <c r="Y299" s="121"/>
      <c r="Z299" s="121"/>
      <c r="AA299" s="121"/>
      <c r="AB299" s="121"/>
      <c r="AC299" s="121"/>
      <c r="AD299" s="121"/>
      <c r="AE299" s="145">
        <f t="shared" si="35"/>
        <v>0.18836574156961469</v>
      </c>
      <c r="AF299" s="121">
        <f t="shared" si="36"/>
        <v>1.3976188293301586</v>
      </c>
      <c r="AG299" s="186">
        <f t="shared" si="37"/>
        <v>115.57703209329435</v>
      </c>
    </row>
    <row r="300" spans="1:33">
      <c r="A300" s="119" t="str">
        <f>'Master sheet'!A531</f>
        <v>Truro and Falmouth</v>
      </c>
      <c r="B300" s="142" t="str">
        <f>VLOOKUP('Master sheet'!A531,Westminster_Parliamentary_Const!$A$2:$C$651,2,FALSE)</f>
        <v>E14001003</v>
      </c>
      <c r="C300" s="120">
        <f>VLOOKUP(B300,'Master sheet'!$B$3:$Z$634,9,FALSE)</f>
        <v>0.11336404233289336</v>
      </c>
      <c r="D300" s="121">
        <f>VLOOKUP(B300,'Master sheet'!$B$3:$Z$634,10,FALSE)</f>
        <v>0.63532639972751437</v>
      </c>
      <c r="E300" s="120">
        <f>VLOOKUP(B300,'Master sheet'!$B$3:$Z$634,16,FALSE)</f>
        <v>0.1175768766177262</v>
      </c>
      <c r="F300" s="121">
        <f>VLOOKUP(B300,'Master sheet'!$B$3:$Z$634,17,FALSE)</f>
        <v>-1.0636009594521834</v>
      </c>
      <c r="G300" s="120">
        <f>VLOOKUP(B300,'Master sheet'!$B$3:$Z$634,21,FALSE)</f>
        <v>0.2176360225140713</v>
      </c>
      <c r="H300" s="121">
        <f>VLOOKUP(B300,'Master sheet'!$B$3:$Z$634,22,FALSE)</f>
        <v>1.5341917154197315</v>
      </c>
      <c r="I300" s="120">
        <f>VLOOKUP(B300,'Master sheet'!$B$3:$Z$634,24,FALSE)</f>
        <v>3.1388539306988816E-2</v>
      </c>
      <c r="J300" s="121">
        <f>-VLOOKUP(B300,'Master sheet'!$B$3:$Z$634,25,FALSE)</f>
        <v>-0.74560450524826249</v>
      </c>
      <c r="K300" s="185" t="str">
        <f>VLOOKUP(B300,RUC_PCON_2011_EN_LU!$A$2:$N$534,14)</f>
        <v>Predominantly Rural</v>
      </c>
      <c r="L300" s="185" t="str">
        <f>VLOOKUP(B300,'City and Town classifications'!$A$3:$G$634,4,FALSE)</f>
        <v>Small Town</v>
      </c>
      <c r="M300" s="188" t="str">
        <f>VLOOKUP(A300,'BRES data'!$A$11:$AB$643,28,FALSE)</f>
        <v>Very high</v>
      </c>
      <c r="N300" s="188" t="str">
        <f>IF(ISNUMBER(MATCH(A300,'Red Wall MP List'!$A$3:$A$52,0)),"Yes","No")</f>
        <v>No</v>
      </c>
      <c r="O300" s="149">
        <f>VLOOKUP(B300,'Master sheet'!$B$3:$K$634,4,FALSE)</f>
        <v>57000</v>
      </c>
      <c r="P300" s="121">
        <f t="shared" si="34"/>
        <v>4.167242415434199E-2</v>
      </c>
      <c r="Q300" s="121">
        <f t="shared" si="38"/>
        <v>1.3091069461077227</v>
      </c>
      <c r="R300" s="186">
        <f t="shared" si="39"/>
        <v>103.5158398399445</v>
      </c>
      <c r="S300" s="149">
        <f>R300*VLOOKUP(B300,'Master sheet'!$B$3:$K$634,4,FALSE)</f>
        <v>5900402.8708768366</v>
      </c>
      <c r="T300" s="121"/>
      <c r="U300" s="121"/>
      <c r="V300" s="121"/>
      <c r="W300" s="121"/>
      <c r="X300" s="121"/>
      <c r="Y300" s="121"/>
      <c r="Z300" s="121"/>
      <c r="AA300" s="121"/>
      <c r="AB300" s="121"/>
      <c r="AC300" s="121"/>
      <c r="AD300" s="121"/>
      <c r="AE300" s="145">
        <f t="shared" si="35"/>
        <v>9.0078162611699986E-2</v>
      </c>
      <c r="AF300" s="121">
        <f t="shared" si="36"/>
        <v>1.2993312503722438</v>
      </c>
      <c r="AG300" s="186">
        <f t="shared" si="37"/>
        <v>107.44907443474195</v>
      </c>
    </row>
    <row r="301" spans="1:33">
      <c r="A301" s="119" t="str">
        <f>'Master sheet'!A233</f>
        <v>North Herefordshire</v>
      </c>
      <c r="B301" s="142" t="str">
        <f>VLOOKUP('Master sheet'!A233,Westminster_Parliamentary_Const!$A$2:$C$651,2,FALSE)</f>
        <v>E14000847</v>
      </c>
      <c r="C301" s="120">
        <f>VLOOKUP(B301,'Master sheet'!$B$3:$Z$634,9,FALSE)</f>
        <v>7.5873148655487846E-2</v>
      </c>
      <c r="D301" s="121">
        <f>VLOOKUP(B301,'Master sheet'!$B$3:$Z$634,10,FALSE)</f>
        <v>-0.78174077887462368</v>
      </c>
      <c r="E301" s="120">
        <f>VLOOKUP(B301,'Master sheet'!$B$3:$Z$634,16,FALSE)</f>
        <v>0.37724544410969496</v>
      </c>
      <c r="F301" s="121">
        <f>VLOOKUP(B301,'Master sheet'!$B$3:$Z$634,17,FALSE)</f>
        <v>-0.20050992554248603</v>
      </c>
      <c r="G301" s="120">
        <f>VLOOKUP(B301,'Master sheet'!$B$3:$Z$634,21,FALSE)</f>
        <v>0.16939890710382513</v>
      </c>
      <c r="H301" s="121">
        <f>VLOOKUP(B301,'Master sheet'!$B$3:$Z$634,22,FALSE)</f>
        <v>0.15378245119358122</v>
      </c>
      <c r="I301" s="120">
        <f>VLOOKUP(B301,'Master sheet'!$B$3:$Z$634,24,FALSE)</f>
        <v>1.5525400139178913E-2</v>
      </c>
      <c r="J301" s="121">
        <f>-VLOOKUP(B301,'Master sheet'!$B$3:$Z$634,25,FALSE)</f>
        <v>0.92483687574127749</v>
      </c>
      <c r="K301" s="185" t="str">
        <f>VLOOKUP(B301,RUC_PCON_2011_EN_LU!$A$2:$N$534,14)</f>
        <v>Predominantly Rural</v>
      </c>
      <c r="L301" s="185" t="str">
        <f>VLOOKUP(B301,'City and Town classifications'!$A$3:$G$634,4,FALSE)</f>
        <v>Village or smaller</v>
      </c>
      <c r="M301" s="188" t="str">
        <f>VLOOKUP(A301,'BRES data'!$A$11:$AB$643,28,FALSE)</f>
        <v>Very high</v>
      </c>
      <c r="N301" s="188" t="str">
        <f>IF(ISNUMBER(MATCH(A301,'Red Wall MP List'!$A$3:$A$52,0)),"Yes","No")</f>
        <v>No</v>
      </c>
      <c r="O301" s="149">
        <f>VLOOKUP(B301,'Master sheet'!$B$3:$K$634,4,FALSE)</f>
        <v>53000</v>
      </c>
      <c r="P301" s="121">
        <f t="shared" si="34"/>
        <v>3.9910786564067137E-2</v>
      </c>
      <c r="Q301" s="121">
        <f t="shared" si="38"/>
        <v>1.3073453085174478</v>
      </c>
      <c r="R301" s="186">
        <f t="shared" si="39"/>
        <v>103.37654075884717</v>
      </c>
      <c r="S301" s="149">
        <f>R301*VLOOKUP(B301,'Master sheet'!$B$3:$K$634,4,FALSE)</f>
        <v>5478956.6602189001</v>
      </c>
      <c r="T301" s="121"/>
      <c r="U301" s="121"/>
      <c r="V301" s="121"/>
      <c r="W301" s="121"/>
      <c r="X301" s="121"/>
      <c r="Y301" s="121"/>
      <c r="Z301" s="121"/>
      <c r="AA301" s="121"/>
      <c r="AB301" s="121"/>
      <c r="AC301" s="121"/>
      <c r="AD301" s="121"/>
      <c r="AE301" s="145">
        <f t="shared" si="35"/>
        <v>2.4092155629437256E-2</v>
      </c>
      <c r="AF301" s="121">
        <f t="shared" si="36"/>
        <v>1.2333452433899812</v>
      </c>
      <c r="AG301" s="186">
        <f t="shared" si="37"/>
        <v>101.99231706524337</v>
      </c>
    </row>
    <row r="302" spans="1:33" ht="29">
      <c r="A302" s="119" t="str">
        <f>'Master sheet'!A228</f>
        <v>Lichfield</v>
      </c>
      <c r="B302" s="142" t="str">
        <f>VLOOKUP('Master sheet'!A228,Westminster_Parliamentary_Const!$A$2:$C$651,2,FALSE)</f>
        <v>E14000791</v>
      </c>
      <c r="C302" s="120">
        <f>VLOOKUP(B302,'Master sheet'!$B$3:$Z$634,9,FALSE)</f>
        <v>9.1302188852370528E-2</v>
      </c>
      <c r="D302" s="121">
        <f>VLOOKUP(B302,'Master sheet'!$B$3:$Z$634,10,FALSE)</f>
        <v>-0.19855952295507762</v>
      </c>
      <c r="E302" s="120">
        <f>VLOOKUP(B302,'Master sheet'!$B$3:$Z$634,16,FALSE)</f>
        <v>0.25419487173093114</v>
      </c>
      <c r="F302" s="121">
        <f>VLOOKUP(B302,'Master sheet'!$B$3:$Z$634,17,FALSE)</f>
        <v>-0.60950762119485669</v>
      </c>
      <c r="G302" s="120">
        <f>VLOOKUP(B302,'Master sheet'!$B$3:$Z$634,21,FALSE)</f>
        <v>0.16262975778546712</v>
      </c>
      <c r="H302" s="121">
        <f>VLOOKUP(B302,'Master sheet'!$B$3:$Z$634,22,FALSE)</f>
        <v>-3.9931379961560806E-2</v>
      </c>
      <c r="I302" s="120">
        <f>VLOOKUP(B302,'Master sheet'!$B$3:$Z$634,24,FALSE)</f>
        <v>1.8274501439693003E-2</v>
      </c>
      <c r="J302" s="121">
        <f>-VLOOKUP(B302,'Master sheet'!$B$3:$Z$634,25,FALSE)</f>
        <v>0.63534735387982955</v>
      </c>
      <c r="K302" s="185" t="str">
        <f>VLOOKUP(B302,RUC_PCON_2011_EN_LU!$A$2:$N$534,14)</f>
        <v>Urban with Significant Rural</v>
      </c>
      <c r="L302" s="185" t="str">
        <f>VLOOKUP(B302,'City and Town classifications'!$A$3:$G$634,4,FALSE)</f>
        <v>Medium Town</v>
      </c>
      <c r="M302" s="188" t="str">
        <f>VLOOKUP(A302,'BRES data'!$A$11:$AB$643,28,FALSE)</f>
        <v>High</v>
      </c>
      <c r="N302" s="188" t="str">
        <f>IF(ISNUMBER(MATCH(A302,'Red Wall MP List'!$A$3:$A$52,0)),"Yes","No")</f>
        <v>No</v>
      </c>
      <c r="O302" s="149">
        <f>VLOOKUP(B302,'Master sheet'!$B$3:$K$634,4,FALSE)</f>
        <v>57500</v>
      </c>
      <c r="P302" s="121">
        <f t="shared" si="34"/>
        <v>3.7356110115514395E-2</v>
      </c>
      <c r="Q302" s="121">
        <f t="shared" si="38"/>
        <v>1.3047906320688951</v>
      </c>
      <c r="R302" s="186">
        <f t="shared" si="39"/>
        <v>103.17453321555401</v>
      </c>
      <c r="S302" s="149">
        <f>R302*VLOOKUP(B302,'Master sheet'!$B$3:$K$634,4,FALSE)</f>
        <v>5932535.6598943556</v>
      </c>
      <c r="T302" s="121"/>
      <c r="U302" s="121"/>
      <c r="V302" s="121"/>
      <c r="W302" s="121"/>
      <c r="X302" s="121"/>
      <c r="Y302" s="121"/>
      <c r="Z302" s="121"/>
      <c r="AA302" s="121"/>
      <c r="AB302" s="121"/>
      <c r="AC302" s="121"/>
      <c r="AD302" s="121"/>
      <c r="AE302" s="145">
        <f t="shared" si="35"/>
        <v>-5.3162792557916394E-2</v>
      </c>
      <c r="AF302" s="121">
        <f t="shared" si="36"/>
        <v>1.1560902952026275</v>
      </c>
      <c r="AG302" s="186">
        <f t="shared" si="37"/>
        <v>95.603666999406073</v>
      </c>
    </row>
    <row r="303" spans="1:33">
      <c r="A303" s="119" t="str">
        <f>'Master sheet'!A194</f>
        <v>Northampton South</v>
      </c>
      <c r="B303" s="142" t="str">
        <f>VLOOKUP('Master sheet'!A194,Westminster_Parliamentary_Const!$A$2:$C$651,2,FALSE)</f>
        <v>E14000862</v>
      </c>
      <c r="C303" s="120">
        <f>VLOOKUP(B303,'Master sheet'!$B$3:$Z$634,9,FALSE)</f>
        <v>9.7716935685508169E-2</v>
      </c>
      <c r="D303" s="121">
        <f>VLOOKUP(B303,'Master sheet'!$B$3:$Z$634,10,FALSE)</f>
        <v>4.3902747336432298E-2</v>
      </c>
      <c r="E303" s="120">
        <f>VLOOKUP(B303,'Master sheet'!$B$3:$Z$634,16,FALSE)</f>
        <v>0.51140595518657017</v>
      </c>
      <c r="F303" s="121">
        <f>VLOOKUP(B303,'Master sheet'!$B$3:$Z$634,17,FALSE)</f>
        <v>0.24541518327444833</v>
      </c>
      <c r="G303" s="120">
        <f>VLOOKUP(B303,'Master sheet'!$B$3:$Z$634,21,FALSE)</f>
        <v>0.22164048865619546</v>
      </c>
      <c r="H303" s="121">
        <f>VLOOKUP(B303,'Master sheet'!$B$3:$Z$634,22,FALSE)</f>
        <v>1.6487881649349105</v>
      </c>
      <c r="I303" s="120">
        <f>VLOOKUP(B303,'Master sheet'!$B$3:$Z$634,24,FALSE)</f>
        <v>3.2769057453999384E-2</v>
      </c>
      <c r="J303" s="121">
        <f>-VLOOKUP(B303,'Master sheet'!$B$3:$Z$634,25,FALSE)</f>
        <v>-0.89097766345978657</v>
      </c>
      <c r="K303" s="185" t="str">
        <f>VLOOKUP(B303,RUC_PCON_2011_EN_LU!$A$2:$N$534,14)</f>
        <v>Predominantly Urban</v>
      </c>
      <c r="L303" s="185" t="str">
        <f>VLOOKUP(B303,'City and Town classifications'!$A$3:$G$634,4,FALSE)</f>
        <v>Other City</v>
      </c>
      <c r="M303" s="188" t="str">
        <f>VLOOKUP(A303,'BRES data'!$A$11:$AB$643,28,FALSE)</f>
        <v>Very low</v>
      </c>
      <c r="N303" s="188" t="str">
        <f>IF(ISNUMBER(MATCH(A303,'Red Wall MP List'!$A$3:$A$52,0)),"Yes","No")</f>
        <v>No</v>
      </c>
      <c r="O303" s="149">
        <f>VLOOKUP(B303,'Master sheet'!$B$3:$K$634,4,FALSE)</f>
        <v>68900</v>
      </c>
      <c r="P303" s="121">
        <f t="shared" si="34"/>
        <v>3.3342252660441697E-2</v>
      </c>
      <c r="Q303" s="121">
        <f t="shared" si="38"/>
        <v>1.3007767746138224</v>
      </c>
      <c r="R303" s="186">
        <f t="shared" si="39"/>
        <v>102.8571429315172</v>
      </c>
      <c r="S303" s="149">
        <f>R303*VLOOKUP(B303,'Master sheet'!$B$3:$K$634,4,FALSE)</f>
        <v>7086857.1479815356</v>
      </c>
      <c r="T303" s="121"/>
      <c r="U303" s="121"/>
      <c r="V303" s="121"/>
      <c r="W303" s="121"/>
      <c r="X303" s="121"/>
      <c r="Y303" s="121"/>
      <c r="Z303" s="121"/>
      <c r="AA303" s="121"/>
      <c r="AB303" s="121"/>
      <c r="AC303" s="121"/>
      <c r="AD303" s="121"/>
      <c r="AE303" s="145">
        <f t="shared" si="35"/>
        <v>0.26178210802150115</v>
      </c>
      <c r="AF303" s="121">
        <f t="shared" si="36"/>
        <v>1.4710351957820449</v>
      </c>
      <c r="AG303" s="186">
        <f t="shared" si="37"/>
        <v>121.64824805254806</v>
      </c>
    </row>
    <row r="304" spans="1:33">
      <c r="A304" s="119" t="str">
        <f>'Master sheet'!A287</f>
        <v>Huntingdon</v>
      </c>
      <c r="B304" s="142" t="str">
        <f>VLOOKUP('Master sheet'!A287,Westminster_Parliamentary_Const!$A$2:$C$651,2,FALSE)</f>
        <v>E14000757</v>
      </c>
      <c r="C304" s="120">
        <f>VLOOKUP(B304,'Master sheet'!$B$3:$Z$634,9,FALSE)</f>
        <v>6.7116972051076626E-2</v>
      </c>
      <c r="D304" s="121">
        <f>VLOOKUP(B304,'Master sheet'!$B$3:$Z$634,10,FALSE)</f>
        <v>-1.112703561008382</v>
      </c>
      <c r="E304" s="120">
        <f>VLOOKUP(B304,'Master sheet'!$B$3:$Z$634,16,FALSE)</f>
        <v>0.72427741626468256</v>
      </c>
      <c r="F304" s="121">
        <f>VLOOKUP(B304,'Master sheet'!$B$3:$Z$634,17,FALSE)</f>
        <v>0.95296115699904405</v>
      </c>
      <c r="G304" s="120">
        <f>VLOOKUP(B304,'Master sheet'!$B$3:$Z$634,21,FALSE)</f>
        <v>0.14419225634178906</v>
      </c>
      <c r="H304" s="121">
        <f>VLOOKUP(B304,'Master sheet'!$B$3:$Z$634,22,FALSE)</f>
        <v>-0.5675603143532314</v>
      </c>
      <c r="I304" s="120">
        <f>VLOOKUP(B304,'Master sheet'!$B$3:$Z$634,24,FALSE)</f>
        <v>1.4629332883528745E-2</v>
      </c>
      <c r="J304" s="121">
        <f>-VLOOKUP(B304,'Master sheet'!$B$3:$Z$634,25,FALSE)</f>
        <v>1.0191957417988353</v>
      </c>
      <c r="K304" s="185" t="str">
        <f>VLOOKUP(B304,RUC_PCON_2011_EN_LU!$A$2:$N$534,14)</f>
        <v>Predominantly Rural</v>
      </c>
      <c r="L304" s="185" t="str">
        <f>VLOOKUP(B304,'City and Town classifications'!$A$3:$G$634,4,FALSE)</f>
        <v>Medium Town</v>
      </c>
      <c r="M304" s="188" t="str">
        <f>VLOOKUP(A304,'BRES data'!$A$11:$AB$643,28,FALSE)</f>
        <v>Mid</v>
      </c>
      <c r="N304" s="188" t="str">
        <f>IF(ISNUMBER(MATCH(A304,'Red Wall MP List'!$A$3:$A$52,0)),"Yes","No")</f>
        <v>No</v>
      </c>
      <c r="O304" s="149">
        <f>VLOOKUP(B304,'Master sheet'!$B$3:$K$634,4,FALSE)</f>
        <v>65400</v>
      </c>
      <c r="P304" s="121">
        <f t="shared" si="34"/>
        <v>3.3064200704453227E-2</v>
      </c>
      <c r="Q304" s="121">
        <f t="shared" si="38"/>
        <v>1.3004987226578339</v>
      </c>
      <c r="R304" s="186">
        <f t="shared" si="39"/>
        <v>102.83515635369875</v>
      </c>
      <c r="S304" s="149">
        <f>R304*VLOOKUP(B304,'Master sheet'!$B$3:$K$634,4,FALSE)</f>
        <v>6725419.2255318984</v>
      </c>
      <c r="T304" s="121"/>
      <c r="U304" s="121"/>
      <c r="V304" s="121"/>
      <c r="W304" s="121"/>
      <c r="X304" s="121"/>
      <c r="Y304" s="121"/>
      <c r="Z304" s="121"/>
      <c r="AA304" s="121"/>
      <c r="AB304" s="121"/>
      <c r="AC304" s="121"/>
      <c r="AD304" s="121"/>
      <c r="AE304" s="145">
        <f t="shared" si="35"/>
        <v>7.2973255859066499E-2</v>
      </c>
      <c r="AF304" s="121">
        <f t="shared" si="36"/>
        <v>1.2822263436196104</v>
      </c>
      <c r="AG304" s="186">
        <f t="shared" si="37"/>
        <v>106.0345726298046</v>
      </c>
    </row>
    <row r="305" spans="1:33">
      <c r="A305" s="119" t="str">
        <f>'Master sheet'!A110</f>
        <v>Beverley and Holderness</v>
      </c>
      <c r="B305" s="142" t="str">
        <f>VLOOKUP('Master sheet'!A110,Westminster_Parliamentary_Const!$A$2:$C$651,2,FALSE)</f>
        <v>E14000556</v>
      </c>
      <c r="C305" s="120">
        <f>VLOOKUP(B305,'Master sheet'!$B$3:$Z$634,9,FALSE)</f>
        <v>8.4069763408034417E-2</v>
      </c>
      <c r="D305" s="121">
        <f>VLOOKUP(B305,'Master sheet'!$B$3:$Z$634,10,FALSE)</f>
        <v>-0.47192811232621623</v>
      </c>
      <c r="E305" s="120">
        <f>VLOOKUP(B305,'Master sheet'!$B$3:$Z$634,16,FALSE)</f>
        <v>0.1876060579357347</v>
      </c>
      <c r="F305" s="121">
        <f>VLOOKUP(B305,'Master sheet'!$B$3:$Z$634,17,FALSE)</f>
        <v>-0.83083671273803694</v>
      </c>
      <c r="G305" s="120">
        <f>VLOOKUP(B305,'Master sheet'!$B$3:$Z$634,21,FALSE)</f>
        <v>0.15978456014362658</v>
      </c>
      <c r="H305" s="121">
        <f>VLOOKUP(B305,'Master sheet'!$B$3:$Z$634,22,FALSE)</f>
        <v>-0.1213528569704623</v>
      </c>
      <c r="I305" s="120">
        <f>VLOOKUP(B305,'Master sheet'!$B$3:$Z$634,24,FALSE)</f>
        <v>1.4409282700421855E-2</v>
      </c>
      <c r="J305" s="121">
        <f>-VLOOKUP(B305,'Master sheet'!$B$3:$Z$634,25,FALSE)</f>
        <v>1.0423677588799176</v>
      </c>
      <c r="K305" s="185" t="str">
        <f>VLOOKUP(B305,RUC_PCON_2011_EN_LU!$A$2:$N$534,14)</f>
        <v>Predominantly Rural</v>
      </c>
      <c r="L305" s="185" t="str">
        <f>VLOOKUP(B305,'City and Town classifications'!$A$3:$G$634,4,FALSE)</f>
        <v>Village or smaller</v>
      </c>
      <c r="M305" s="188" t="str">
        <f>VLOOKUP(A305,'BRES data'!$A$11:$AB$643,28,FALSE)</f>
        <v>High</v>
      </c>
      <c r="N305" s="188" t="str">
        <f>IF(ISNUMBER(MATCH(A305,'Red Wall MP List'!$A$3:$A$52,0)),"Yes","No")</f>
        <v>No</v>
      </c>
      <c r="O305" s="149">
        <f>VLOOKUP(B305,'Master sheet'!$B$3:$K$634,4,FALSE)</f>
        <v>58000</v>
      </c>
      <c r="P305" s="121">
        <f t="shared" si="34"/>
        <v>3.1448287233150594E-2</v>
      </c>
      <c r="Q305" s="121">
        <f t="shared" si="38"/>
        <v>1.2988828091865312</v>
      </c>
      <c r="R305" s="186">
        <f t="shared" si="39"/>
        <v>102.70738020783998</v>
      </c>
      <c r="S305" s="149">
        <f>R305*VLOOKUP(B305,'Master sheet'!$B$3:$K$634,4,FALSE)</f>
        <v>5957028.0520547181</v>
      </c>
      <c r="T305" s="121"/>
      <c r="U305" s="121"/>
      <c r="V305" s="121"/>
      <c r="W305" s="121"/>
      <c r="X305" s="121"/>
      <c r="Y305" s="121"/>
      <c r="Z305" s="121"/>
      <c r="AA305" s="121"/>
      <c r="AB305" s="121"/>
      <c r="AC305" s="121"/>
      <c r="AD305" s="121"/>
      <c r="AE305" s="145">
        <f t="shared" si="35"/>
        <v>-9.5437480788699458E-2</v>
      </c>
      <c r="AF305" s="121">
        <f t="shared" si="36"/>
        <v>1.1138156069718443</v>
      </c>
      <c r="AG305" s="186">
        <f t="shared" si="37"/>
        <v>92.107733132569891</v>
      </c>
    </row>
    <row r="306" spans="1:33" ht="29">
      <c r="A306" s="119" t="str">
        <f>'Master sheet'!A519</f>
        <v>South West Wiltshire</v>
      </c>
      <c r="B306" s="142" t="str">
        <f>VLOOKUP('Master sheet'!A519,Westminster_Parliamentary_Const!$A$2:$C$651,2,FALSE)</f>
        <v>E14000954</v>
      </c>
      <c r="C306" s="120">
        <f>VLOOKUP(B306,'Master sheet'!$B$3:$Z$634,9,FALSE)</f>
        <v>7.8868193215459639E-2</v>
      </c>
      <c r="D306" s="121">
        <f>VLOOKUP(B306,'Master sheet'!$B$3:$Z$634,10,FALSE)</f>
        <v>-0.66853517271045981</v>
      </c>
      <c r="E306" s="120">
        <f>VLOOKUP(B306,'Master sheet'!$B$3:$Z$634,16,FALSE)</f>
        <v>0.71854243550930796</v>
      </c>
      <c r="F306" s="121">
        <f>VLOOKUP(B306,'Master sheet'!$B$3:$Z$634,17,FALSE)</f>
        <v>0.93389912528139474</v>
      </c>
      <c r="G306" s="120">
        <f>VLOOKUP(B306,'Master sheet'!$B$3:$Z$634,21,FALSE)</f>
        <v>0.15895953757225434</v>
      </c>
      <c r="H306" s="121">
        <f>VLOOKUP(B306,'Master sheet'!$B$3:$Z$634,22,FALSE)</f>
        <v>-0.14496266014861844</v>
      </c>
      <c r="I306" s="120">
        <f>VLOOKUP(B306,'Master sheet'!$B$3:$Z$634,24,FALSE)</f>
        <v>2.0827486586875832E-2</v>
      </c>
      <c r="J306" s="121">
        <f>-VLOOKUP(B306,'Master sheet'!$B$3:$Z$634,25,FALSE)</f>
        <v>0.36650951606020143</v>
      </c>
      <c r="K306" s="185" t="str">
        <f>VLOOKUP(B306,RUC_PCON_2011_EN_LU!$A$2:$N$534,14)</f>
        <v>Urban with Significant Rural</v>
      </c>
      <c r="L306" s="185" t="str">
        <f>VLOOKUP(B306,'City and Town classifications'!$A$3:$G$634,4,FALSE)</f>
        <v>Medium Town</v>
      </c>
      <c r="M306" s="188" t="str">
        <f>VLOOKUP(A306,'BRES data'!$A$11:$AB$643,28,FALSE)</f>
        <v>Very high</v>
      </c>
      <c r="N306" s="188" t="str">
        <f>IF(ISNUMBER(MATCH(A306,'Red Wall MP List'!$A$3:$A$52,0)),"Yes","No")</f>
        <v>No</v>
      </c>
      <c r="O306" s="149">
        <f>VLOOKUP(B306,'Master sheet'!$B$3:$K$634,4,FALSE)</f>
        <v>65300</v>
      </c>
      <c r="P306" s="121">
        <f t="shared" si="34"/>
        <v>3.0814191972043253E-2</v>
      </c>
      <c r="Q306" s="121">
        <f t="shared" si="38"/>
        <v>1.298248713925424</v>
      </c>
      <c r="R306" s="186">
        <f t="shared" si="39"/>
        <v>102.65723999302621</v>
      </c>
      <c r="S306" s="149">
        <f>R306*VLOOKUP(B306,'Master sheet'!$B$3:$K$634,4,FALSE)</f>
        <v>6703517.7715446111</v>
      </c>
      <c r="T306" s="121"/>
      <c r="U306" s="121"/>
      <c r="V306" s="121"/>
      <c r="W306" s="121"/>
      <c r="X306" s="121"/>
      <c r="Y306" s="121"/>
      <c r="Z306" s="121"/>
      <c r="AA306" s="121"/>
      <c r="AB306" s="121"/>
      <c r="AC306" s="121"/>
      <c r="AD306" s="121"/>
      <c r="AE306" s="145">
        <f t="shared" si="35"/>
        <v>0.12172770212062947</v>
      </c>
      <c r="AF306" s="121">
        <f t="shared" si="36"/>
        <v>1.3309807898811734</v>
      </c>
      <c r="AG306" s="186">
        <f t="shared" si="37"/>
        <v>110.0663544590206</v>
      </c>
    </row>
    <row r="307" spans="1:33">
      <c r="A307" s="119" t="str">
        <f>'Master sheet'!A479</f>
        <v>Worthing West</v>
      </c>
      <c r="B307" s="142" t="str">
        <f>VLOOKUP('Master sheet'!A479,Westminster_Parliamentary_Const!$A$2:$C$651,2,FALSE)</f>
        <v>E14001055</v>
      </c>
      <c r="C307" s="120">
        <f>VLOOKUP(B307,'Master sheet'!$B$3:$Z$634,9,FALSE)</f>
        <v>0.11989157473730445</v>
      </c>
      <c r="D307" s="121">
        <f>VLOOKUP(B307,'Master sheet'!$B$3:$Z$634,10,FALSE)</f>
        <v>0.88205169806649431</v>
      </c>
      <c r="E307" s="120">
        <f>VLOOKUP(B307,'Master sheet'!$B$3:$Z$634,16,FALSE)</f>
        <v>0.46370918779113146</v>
      </c>
      <c r="F307" s="121">
        <f>VLOOKUP(B307,'Master sheet'!$B$3:$Z$634,17,FALSE)</f>
        <v>8.6879813810630674E-2</v>
      </c>
      <c r="G307" s="120">
        <f>VLOOKUP(B307,'Master sheet'!$B$3:$Z$634,21,FALSE)</f>
        <v>0.18867924528301888</v>
      </c>
      <c r="H307" s="121">
        <f>VLOOKUP(B307,'Master sheet'!$B$3:$Z$634,22,FALSE)</f>
        <v>0.70553097955435651</v>
      </c>
      <c r="I307" s="120">
        <f>VLOOKUP(B307,'Master sheet'!$B$3:$Z$634,24,FALSE)</f>
        <v>3.5675553547221073E-2</v>
      </c>
      <c r="J307" s="121">
        <f>-VLOOKUP(B307,'Master sheet'!$B$3:$Z$634,25,FALSE)</f>
        <v>-1.1970413811414773</v>
      </c>
      <c r="K307" s="185" t="str">
        <f>VLOOKUP(B307,RUC_PCON_2011_EN_LU!$A$2:$N$534,14)</f>
        <v>Predominantly Urban</v>
      </c>
      <c r="L307" s="185" t="str">
        <f>VLOOKUP(B307,'City and Town classifications'!$A$3:$G$634,4,FALSE)</f>
        <v>Large Town</v>
      </c>
      <c r="M307" s="188" t="str">
        <f>VLOOKUP(A307,'BRES data'!$A$11:$AB$643,28,FALSE)</f>
        <v>Low</v>
      </c>
      <c r="N307" s="188" t="str">
        <f>IF(ISNUMBER(MATCH(A307,'Red Wall MP List'!$A$3:$A$52,0)),"Yes","No")</f>
        <v>No</v>
      </c>
      <c r="O307" s="149">
        <f>VLOOKUP(B307,'Master sheet'!$B$3:$K$634,4,FALSE)</f>
        <v>47600</v>
      </c>
      <c r="P307" s="121">
        <f t="shared" si="34"/>
        <v>2.7071904535836893E-2</v>
      </c>
      <c r="Q307" s="121">
        <f t="shared" si="38"/>
        <v>1.2945064264892177</v>
      </c>
      <c r="R307" s="186">
        <f t="shared" si="39"/>
        <v>102.36132373650251</v>
      </c>
      <c r="S307" s="149">
        <f>R307*VLOOKUP(B307,'Master sheet'!$B$3:$K$634,4,FALSE)</f>
        <v>4872399.0098575195</v>
      </c>
      <c r="T307" s="121"/>
      <c r="U307" s="121"/>
      <c r="V307" s="121"/>
      <c r="W307" s="121"/>
      <c r="X307" s="121"/>
      <c r="Y307" s="121"/>
      <c r="Z307" s="121"/>
      <c r="AA307" s="121"/>
      <c r="AB307" s="121"/>
      <c r="AC307" s="121"/>
      <c r="AD307" s="121"/>
      <c r="AE307" s="145">
        <f t="shared" si="35"/>
        <v>0.11935527757250103</v>
      </c>
      <c r="AF307" s="121">
        <f t="shared" si="36"/>
        <v>1.3286083653330449</v>
      </c>
      <c r="AG307" s="186">
        <f t="shared" si="37"/>
        <v>109.87016521029005</v>
      </c>
    </row>
    <row r="308" spans="1:33" ht="29">
      <c r="A308" s="119" t="str">
        <f>'Master sheet'!A399</f>
        <v>Ashford</v>
      </c>
      <c r="B308" s="142" t="str">
        <f>VLOOKUP('Master sheet'!A399,Westminster_Parliamentary_Const!$A$2:$C$651,2,FALSE)</f>
        <v>E14000536</v>
      </c>
      <c r="C308" s="120">
        <f>VLOOKUP(B308,'Master sheet'!$B$3:$Z$634,9,FALSE)</f>
        <v>9.9623518147579956E-2</v>
      </c>
      <c r="D308" s="121">
        <f>VLOOKUP(B308,'Master sheet'!$B$3:$Z$634,10,FALSE)</f>
        <v>0.11596705856752577</v>
      </c>
      <c r="E308" s="120">
        <f>VLOOKUP(B308,'Master sheet'!$B$3:$Z$634,16,FALSE)</f>
        <v>0.3519235002169851</v>
      </c>
      <c r="F308" s="121">
        <f>VLOOKUP(B308,'Master sheet'!$B$3:$Z$634,17,FALSE)</f>
        <v>-0.28467545603411265</v>
      </c>
      <c r="G308" s="120">
        <f>VLOOKUP(B308,'Master sheet'!$B$3:$Z$634,21,FALSE)</f>
        <v>0.17452229299363056</v>
      </c>
      <c r="H308" s="121">
        <f>VLOOKUP(B308,'Master sheet'!$B$3:$Z$634,22,FALSE)</f>
        <v>0.30039920649380997</v>
      </c>
      <c r="I308" s="120">
        <f>VLOOKUP(B308,'Master sheet'!$B$3:$Z$634,24,FALSE)</f>
        <v>2.4845630559916287E-2</v>
      </c>
      <c r="J308" s="121">
        <f>-VLOOKUP(B308,'Master sheet'!$B$3:$Z$634,25,FALSE)</f>
        <v>-5.6614425319629368E-2</v>
      </c>
      <c r="K308" s="185" t="str">
        <f>VLOOKUP(B308,RUC_PCON_2011_EN_LU!$A$2:$N$534,14)</f>
        <v>Urban with Significant Rural</v>
      </c>
      <c r="L308" s="185" t="str">
        <f>VLOOKUP(B308,'City and Town classifications'!$A$3:$G$634,4,FALSE)</f>
        <v>Large Town</v>
      </c>
      <c r="M308" s="188" t="str">
        <f>VLOOKUP(A308,'BRES data'!$A$11:$AB$643,28,FALSE)</f>
        <v>Very high</v>
      </c>
      <c r="N308" s="188" t="str">
        <f>IF(ISNUMBER(MATCH(A308,'Red Wall MP List'!$A$3:$A$52,0)),"Yes","No")</f>
        <v>No</v>
      </c>
      <c r="O308" s="149">
        <f>VLOOKUP(B308,'Master sheet'!$B$3:$K$634,4,FALSE)</f>
        <v>79000</v>
      </c>
      <c r="P308" s="121">
        <f t="shared" si="34"/>
        <v>2.2404836159248358E-2</v>
      </c>
      <c r="Q308" s="121">
        <f t="shared" si="38"/>
        <v>1.2898393581126291</v>
      </c>
      <c r="R308" s="186">
        <f t="shared" si="39"/>
        <v>101.99228169297089</v>
      </c>
      <c r="S308" s="149">
        <f>R308*VLOOKUP(B308,'Master sheet'!$B$3:$K$634,4,FALSE)</f>
        <v>8057390.2537447</v>
      </c>
      <c r="T308" s="121"/>
      <c r="U308" s="121"/>
      <c r="V308" s="121"/>
      <c r="W308" s="121"/>
      <c r="X308" s="121"/>
      <c r="Y308" s="121"/>
      <c r="Z308" s="121"/>
      <c r="AA308" s="121"/>
      <c r="AB308" s="121"/>
      <c r="AC308" s="121"/>
      <c r="AD308" s="121"/>
      <c r="AE308" s="145">
        <f t="shared" si="35"/>
        <v>1.8769095926898426E-2</v>
      </c>
      <c r="AF308" s="121">
        <f t="shared" si="36"/>
        <v>1.2280221836874423</v>
      </c>
      <c r="AG308" s="186">
        <f t="shared" si="37"/>
        <v>101.55212305156533</v>
      </c>
    </row>
    <row r="309" spans="1:33">
      <c r="A309" s="119" t="str">
        <f>'Master sheet'!A121</f>
        <v>Doncaster North</v>
      </c>
      <c r="B309" s="142" t="str">
        <f>VLOOKUP('Master sheet'!A121,Westminster_Parliamentary_Const!$A$2:$C$651,2,FALSE)</f>
        <v>E14000669</v>
      </c>
      <c r="C309" s="120">
        <f>VLOOKUP(B309,'Master sheet'!$B$3:$Z$634,9,FALSE)</f>
        <v>0.12200976221279149</v>
      </c>
      <c r="D309" s="121">
        <f>VLOOKUP(B309,'Master sheet'!$B$3:$Z$634,10,FALSE)</f>
        <v>0.96211417871756943</v>
      </c>
      <c r="E309" s="120">
        <f>VLOOKUP(B309,'Master sheet'!$B$3:$Z$634,16,FALSE)</f>
        <v>0.29650803829711514</v>
      </c>
      <c r="F309" s="121">
        <f>VLOOKUP(B309,'Master sheet'!$B$3:$Z$634,17,FALSE)</f>
        <v>-0.46886636055890968</v>
      </c>
      <c r="G309" s="120">
        <f>VLOOKUP(B309,'Master sheet'!$B$3:$Z$634,21,FALSE)</f>
        <v>0.1396551724137931</v>
      </c>
      <c r="H309" s="121">
        <f>VLOOKUP(B309,'Master sheet'!$B$3:$Z$634,22,FALSE)</f>
        <v>-0.69739877242667669</v>
      </c>
      <c r="I309" s="120">
        <f>VLOOKUP(B309,'Master sheet'!$B$3:$Z$634,24,FALSE)</f>
        <v>2.7317483694508704E-2</v>
      </c>
      <c r="J309" s="121">
        <f>-VLOOKUP(B309,'Master sheet'!$B$3:$Z$634,25,FALSE)</f>
        <v>-0.31690879203178562</v>
      </c>
      <c r="K309" s="185" t="str">
        <f>VLOOKUP(B309,RUC_PCON_2011_EN_LU!$A$2:$N$534,14)</f>
        <v>Predominantly Urban</v>
      </c>
      <c r="L309" s="185" t="str">
        <f>VLOOKUP(B309,'City and Town classifications'!$A$3:$G$634,4,FALSE)</f>
        <v>Small Town</v>
      </c>
      <c r="M309" s="188" t="str">
        <f>VLOOKUP(A309,'BRES data'!$A$11:$AB$643,28,FALSE)</f>
        <v>Mid</v>
      </c>
      <c r="N309" s="188" t="str">
        <f>IF(ISNUMBER(MATCH(A309,'Red Wall MP List'!$A$3:$A$52,0)),"Yes","No")</f>
        <v>No</v>
      </c>
      <c r="O309" s="149">
        <f>VLOOKUP(B309,'Master sheet'!$B$3:$K$634,4,FALSE)</f>
        <v>57700</v>
      </c>
      <c r="P309" s="121">
        <f t="shared" si="34"/>
        <v>2.0690940064330199E-2</v>
      </c>
      <c r="Q309" s="121">
        <f t="shared" si="38"/>
        <v>1.2881254620177109</v>
      </c>
      <c r="R309" s="186">
        <f t="shared" si="39"/>
        <v>101.8567577052697</v>
      </c>
      <c r="S309" s="149">
        <f>R309*VLOOKUP(B309,'Master sheet'!$B$3:$K$634,4,FALSE)</f>
        <v>5877134.9195940616</v>
      </c>
      <c r="T309" s="121"/>
      <c r="U309" s="121"/>
      <c r="V309" s="121"/>
      <c r="W309" s="121"/>
      <c r="X309" s="121"/>
      <c r="Y309" s="121"/>
      <c r="Z309" s="121"/>
      <c r="AA309" s="121"/>
      <c r="AB309" s="121"/>
      <c r="AC309" s="121"/>
      <c r="AD309" s="121"/>
      <c r="AE309" s="145">
        <f t="shared" si="35"/>
        <v>-0.13026493657495064</v>
      </c>
      <c r="AF309" s="121">
        <f t="shared" si="36"/>
        <v>1.0789881511855932</v>
      </c>
      <c r="AG309" s="186">
        <f t="shared" si="37"/>
        <v>89.227653177533412</v>
      </c>
    </row>
    <row r="310" spans="1:33">
      <c r="A310" s="119" t="str">
        <f>'Master sheet'!A132</f>
        <v>Kingston upon Hull North</v>
      </c>
      <c r="B310" s="142" t="str">
        <f>VLOOKUP('Master sheet'!A132,Westminster_Parliamentary_Const!$A$2:$C$651,2,FALSE)</f>
        <v>E14000772</v>
      </c>
      <c r="C310" s="120">
        <f>VLOOKUP(B310,'Master sheet'!$B$3:$Z$634,9,FALSE)</f>
        <v>0.11876150844460705</v>
      </c>
      <c r="D310" s="121">
        <f>VLOOKUP(B310,'Master sheet'!$B$3:$Z$634,10,FALSE)</f>
        <v>0.83933786289346968</v>
      </c>
      <c r="E310" s="120">
        <f>VLOOKUP(B310,'Master sheet'!$B$3:$Z$634,16,FALSE)</f>
        <v>0.28404476646242982</v>
      </c>
      <c r="F310" s="121">
        <f>VLOOKUP(B310,'Master sheet'!$B$3:$Z$634,17,FALSE)</f>
        <v>-0.51029200663380037</v>
      </c>
      <c r="G310" s="120">
        <f>VLOOKUP(B310,'Master sheet'!$B$3:$Z$634,21,FALSE)</f>
        <v>0.13080895008605853</v>
      </c>
      <c r="H310" s="121">
        <f>VLOOKUP(B310,'Master sheet'!$B$3:$Z$634,22,FALSE)</f>
        <v>-0.95055253485118463</v>
      </c>
      <c r="I310" s="120">
        <f>VLOOKUP(B310,'Master sheet'!$B$3:$Z$634,24,FALSE)</f>
        <v>2.4754464285714262E-2</v>
      </c>
      <c r="J310" s="121">
        <f>-VLOOKUP(B310,'Master sheet'!$B$3:$Z$634,25,FALSE)</f>
        <v>-4.7014313048866996E-2</v>
      </c>
      <c r="K310" s="185" t="str">
        <f>VLOOKUP(B310,RUC_PCON_2011_EN_LU!$A$2:$N$534,14)</f>
        <v>Predominantly Urban</v>
      </c>
      <c r="L310" s="185" t="str">
        <f>VLOOKUP(B310,'City and Town classifications'!$A$3:$G$634,4,FALSE)</f>
        <v>Other City</v>
      </c>
      <c r="M310" s="188" t="str">
        <f>VLOOKUP(A310,'BRES data'!$A$11:$AB$643,28,FALSE)</f>
        <v>Very low</v>
      </c>
      <c r="N310" s="188" t="str">
        <f>IF(ISNUMBER(MATCH(A310,'Red Wall MP List'!$A$3:$A$52,0)),"Yes","No")</f>
        <v>No</v>
      </c>
      <c r="O310" s="149">
        <f>VLOOKUP(B310,'Master sheet'!$B$3:$K$634,4,FALSE)</f>
        <v>69300</v>
      </c>
      <c r="P310" s="121">
        <f t="shared" si="34"/>
        <v>2.0633759700703375E-2</v>
      </c>
      <c r="Q310" s="121">
        <f t="shared" si="38"/>
        <v>1.288068281654084</v>
      </c>
      <c r="R310" s="186">
        <f t="shared" si="39"/>
        <v>101.85223624628517</v>
      </c>
      <c r="S310" s="149">
        <f>R310*VLOOKUP(B310,'Master sheet'!$B$3:$K$634,4,FALSE)</f>
        <v>7058359.9718675623</v>
      </c>
      <c r="T310" s="121"/>
      <c r="U310" s="121"/>
      <c r="V310" s="121"/>
      <c r="W310" s="121"/>
      <c r="X310" s="121"/>
      <c r="Y310" s="121"/>
      <c r="Z310" s="121"/>
      <c r="AA310" s="121"/>
      <c r="AB310" s="121"/>
      <c r="AC310" s="121"/>
      <c r="AD310" s="121"/>
      <c r="AE310" s="145">
        <f t="shared" si="35"/>
        <v>-0.16713024791009556</v>
      </c>
      <c r="AF310" s="121">
        <f t="shared" si="36"/>
        <v>1.0421228398504483</v>
      </c>
      <c r="AG310" s="186">
        <f t="shared" si="37"/>
        <v>86.179051382898592</v>
      </c>
    </row>
    <row r="311" spans="1:33">
      <c r="A311" s="119" t="str">
        <f>'Master sheet'!A12</f>
        <v>Hexham</v>
      </c>
      <c r="B311" s="142" t="str">
        <f>VLOOKUP('Master sheet'!A12,Westminster_Parliamentary_Const!$A$2:$C$651,2,FALSE)</f>
        <v>E14000746</v>
      </c>
      <c r="C311" s="120">
        <f>VLOOKUP(B311,'Master sheet'!$B$3:$Z$634,9,FALSE)</f>
        <v>9.6257009345794398E-2</v>
      </c>
      <c r="D311" s="121">
        <f>VLOOKUP(B311,'Master sheet'!$B$3:$Z$634,10,FALSE)</f>
        <v>-1.1279018054024204E-2</v>
      </c>
      <c r="E311" s="120">
        <f>VLOOKUP(B311,'Master sheet'!$B$3:$Z$634,16,FALSE)</f>
        <v>0.24846235207765494</v>
      </c>
      <c r="F311" s="121">
        <f>VLOOKUP(B311,'Master sheet'!$B$3:$Z$634,17,FALSE)</f>
        <v>-0.62856147265728624</v>
      </c>
      <c r="G311" s="120">
        <f>VLOOKUP(B311,'Master sheet'!$B$3:$Z$634,21,FALSE)</f>
        <v>0.18055555555555555</v>
      </c>
      <c r="H311" s="121">
        <f>VLOOKUP(B311,'Master sheet'!$B$3:$Z$634,22,FALSE)</f>
        <v>0.47305404837560716</v>
      </c>
      <c r="I311" s="120">
        <f>VLOOKUP(B311,'Master sheet'!$B$3:$Z$634,24,FALSE)</f>
        <v>2.2956841138659367E-2</v>
      </c>
      <c r="J311" s="121">
        <f>-VLOOKUP(B311,'Master sheet'!$B$3:$Z$634,25,FALSE)</f>
        <v>0.14228139068917922</v>
      </c>
      <c r="K311" s="185" t="str">
        <f>VLOOKUP(B311,RUC_PCON_2011_EN_LU!$A$2:$N$534,14)</f>
        <v>Predominantly Rural</v>
      </c>
      <c r="L311" s="185" t="str">
        <f>VLOOKUP(B311,'City and Town classifications'!$A$3:$G$634,4,FALSE)</f>
        <v>Village or smaller</v>
      </c>
      <c r="M311" s="188" t="str">
        <f>VLOOKUP(A311,'BRES data'!$A$11:$AB$643,28,FALSE)</f>
        <v>Very high</v>
      </c>
      <c r="N311" s="188" t="str">
        <f>IF(ISNUMBER(MATCH(A311,'Red Wall MP List'!$A$3:$A$52,0)),"Yes","No")</f>
        <v>No</v>
      </c>
      <c r="O311" s="149">
        <f>VLOOKUP(B311,'Master sheet'!$B$3:$K$634,4,FALSE)</f>
        <v>42800</v>
      </c>
      <c r="P311" s="121">
        <f t="shared" si="34"/>
        <v>1.7749553498105159E-2</v>
      </c>
      <c r="Q311" s="121">
        <f t="shared" si="38"/>
        <v>1.2851840754514858</v>
      </c>
      <c r="R311" s="186">
        <f t="shared" si="39"/>
        <v>101.62417158875567</v>
      </c>
      <c r="S311" s="149">
        <f>R311*VLOOKUP(B311,'Master sheet'!$B$3:$K$634,4,FALSE)</f>
        <v>4349514.5439987425</v>
      </c>
      <c r="T311" s="121"/>
      <c r="U311" s="121"/>
      <c r="V311" s="121"/>
      <c r="W311" s="121"/>
      <c r="X311" s="121"/>
      <c r="Y311" s="121"/>
      <c r="Z311" s="121"/>
      <c r="AA311" s="121"/>
      <c r="AB311" s="121"/>
      <c r="AC311" s="121"/>
      <c r="AD311" s="121"/>
      <c r="AE311" s="145">
        <f t="shared" si="35"/>
        <v>-6.1262629116310141E-3</v>
      </c>
      <c r="AF311" s="121">
        <f t="shared" si="36"/>
        <v>1.2031268248489129</v>
      </c>
      <c r="AG311" s="186">
        <f t="shared" si="37"/>
        <v>99.493384555008419</v>
      </c>
    </row>
    <row r="312" spans="1:33" ht="29">
      <c r="A312" s="119" t="str">
        <f>'Master sheet'!A563</f>
        <v>Brecon and Radnorshire</v>
      </c>
      <c r="B312" s="142" t="str">
        <f>VLOOKUP('Master sheet'!A563,Westminster_Parliamentary_Const!$A$2:$C$651,2,FALSE)</f>
        <v>W07000068</v>
      </c>
      <c r="C312" s="120">
        <f>VLOOKUP(B312,'Master sheet'!$B$3:$Z$634,9,FALSE)</f>
        <v>9.2417425315009724E-2</v>
      </c>
      <c r="D312" s="121">
        <f>VLOOKUP(B312,'Master sheet'!$B$3:$Z$634,10,FALSE)</f>
        <v>-0.15640622031084681</v>
      </c>
      <c r="E312" s="120">
        <f>VLOOKUP(B312,'Master sheet'!$B$3:$Z$634,16,FALSE)</f>
        <v>0.28233572004479285</v>
      </c>
      <c r="F312" s="121">
        <f>VLOOKUP(B312,'Master sheet'!$B$3:$Z$634,17,FALSE)</f>
        <v>-0.51597256571665351</v>
      </c>
      <c r="G312" s="120">
        <f>VLOOKUP(B312,'Master sheet'!$B$3:$Z$634,21,FALSE)</f>
        <v>0.20218579234972678</v>
      </c>
      <c r="H312" s="121">
        <f>VLOOKUP(B312,'Master sheet'!$B$3:$Z$634,22,FALSE)</f>
        <v>1.0920500020958614</v>
      </c>
      <c r="I312" s="120">
        <f>VLOOKUP(B312,'Master sheet'!$B$3:$Z$634,24,FALSE)</f>
        <v>2.5106580166821102E-2</v>
      </c>
      <c r="J312" s="121">
        <f>-VLOOKUP(B312,'Master sheet'!$B$3:$Z$634,25,FALSE)</f>
        <v>-8.4093287927813704E-2</v>
      </c>
      <c r="K312" s="185" t="str">
        <f>VLOOKUP(B312,RUC_PCON_2011_EN_LU!$A$2:$N$534,14)</f>
        <v>Urban with Significant Rural</v>
      </c>
      <c r="L312" s="185" t="str">
        <f>VLOOKUP(B312,'City and Town classifications'!$A$3:$G$634,4,FALSE)</f>
        <v>Village or smaller</v>
      </c>
      <c r="M312" s="188" t="str">
        <f>VLOOKUP(A312,'BRES data'!$A$11:$AB$643,28,FALSE)</f>
        <v>Very high</v>
      </c>
      <c r="N312" s="188" t="str">
        <f>IF(ISNUMBER(MATCH(A312,'Red Wall MP List'!$A$3:$A$52,0)),"Yes","No")</f>
        <v>No</v>
      </c>
      <c r="O312" s="149">
        <f>VLOOKUP(B312,'Master sheet'!$B$3:$K$634,4,FALSE)</f>
        <v>39400</v>
      </c>
      <c r="P312" s="121">
        <f t="shared" si="34"/>
        <v>1.5846403316981155E-2</v>
      </c>
      <c r="Q312" s="121">
        <f t="shared" si="38"/>
        <v>1.2832809252703619</v>
      </c>
      <c r="R312" s="186">
        <f t="shared" si="39"/>
        <v>101.47368259324135</v>
      </c>
      <c r="S312" s="149">
        <f>R312*VLOOKUP(B312,'Master sheet'!$B$3:$K$634,4,FALSE)</f>
        <v>3998063.0941737094</v>
      </c>
      <c r="T312" s="121"/>
      <c r="U312" s="121"/>
      <c r="V312" s="121"/>
      <c r="W312" s="121"/>
      <c r="X312" s="121"/>
      <c r="Y312" s="121"/>
      <c r="Z312" s="121"/>
      <c r="AA312" s="121"/>
      <c r="AB312" s="121"/>
      <c r="AC312" s="121"/>
      <c r="AD312" s="121"/>
      <c r="AE312" s="145">
        <f t="shared" si="35"/>
        <v>8.3894482035136858E-2</v>
      </c>
      <c r="AF312" s="121">
        <f t="shared" si="36"/>
        <v>1.2931475697956807</v>
      </c>
      <c r="AG312" s="186">
        <f t="shared" si="37"/>
        <v>106.93771079720807</v>
      </c>
    </row>
    <row r="313" spans="1:33">
      <c r="A313" s="119" t="str">
        <f>'Master sheet'!A376</f>
        <v>Lewisham, Deptford</v>
      </c>
      <c r="B313" s="142" t="str">
        <f>VLOOKUP('Master sheet'!A376,Westminster_Parliamentary_Const!$A$2:$C$651,2,FALSE)</f>
        <v>E14000789</v>
      </c>
      <c r="C313" s="120">
        <f>VLOOKUP(B313,'Master sheet'!$B$3:$Z$634,9,FALSE)</f>
        <v>0.12136428701788697</v>
      </c>
      <c r="D313" s="121">
        <f>VLOOKUP(B313,'Master sheet'!$B$3:$Z$634,10,FALSE)</f>
        <v>0.93771674180471576</v>
      </c>
      <c r="E313" s="120">
        <f>VLOOKUP(B313,'Master sheet'!$B$3:$Z$634,16,FALSE)</f>
        <v>0.56417138621423102</v>
      </c>
      <c r="F313" s="121">
        <f>VLOOKUP(B313,'Master sheet'!$B$3:$Z$634,17,FALSE)</f>
        <v>0.42079786767179334</v>
      </c>
      <c r="G313" s="120">
        <f>VLOOKUP(B313,'Master sheet'!$B$3:$Z$634,21,FALSE)</f>
        <v>0.17700915564598169</v>
      </c>
      <c r="H313" s="121">
        <f>VLOOKUP(B313,'Master sheet'!$B$3:$Z$634,22,FALSE)</f>
        <v>0.37156615366649104</v>
      </c>
      <c r="I313" s="120">
        <f>VLOOKUP(B313,'Master sheet'!$B$3:$Z$634,24,FALSE)</f>
        <v>3.6536994660564481E-2</v>
      </c>
      <c r="J313" s="121">
        <f>-VLOOKUP(B313,'Master sheet'!$B$3:$Z$634,25,FALSE)</f>
        <v>-1.2877539991039155</v>
      </c>
      <c r="K313" s="185" t="str">
        <f>VLOOKUP(B313,RUC_PCON_2011_EN_LU!$A$2:$N$534,14)</f>
        <v>Predominantly Urban</v>
      </c>
      <c r="L313" s="185" t="str">
        <f>VLOOKUP(B313,'City and Town classifications'!$A$3:$G$634,4,FALSE)</f>
        <v>Core City (London)</v>
      </c>
      <c r="M313" s="188" t="str">
        <f>VLOOKUP(A313,'BRES data'!$A$11:$AB$643,28,FALSE)</f>
        <v>Very low</v>
      </c>
      <c r="N313" s="188" t="str">
        <f>IF(ISNUMBER(MATCH(A313,'Red Wall MP List'!$A$3:$A$52,0)),"Yes","No")</f>
        <v>No</v>
      </c>
      <c r="O313" s="149">
        <f>VLOOKUP(B313,'Master sheet'!$B$3:$K$634,4,FALSE)</f>
        <v>100800</v>
      </c>
      <c r="P313" s="121">
        <f t="shared" si="34"/>
        <v>1.5381584456647465E-2</v>
      </c>
      <c r="Q313" s="121">
        <f t="shared" si="38"/>
        <v>1.2828161064100281</v>
      </c>
      <c r="R313" s="186">
        <f t="shared" si="39"/>
        <v>101.43692767811088</v>
      </c>
      <c r="S313" s="149">
        <f>R313*VLOOKUP(B313,'Master sheet'!$B$3:$K$634,4,FALSE)</f>
        <v>10224842.309953576</v>
      </c>
      <c r="T313" s="121"/>
      <c r="U313" s="121"/>
      <c r="V313" s="121"/>
      <c r="W313" s="121"/>
      <c r="X313" s="121"/>
      <c r="Y313" s="121"/>
      <c r="Z313" s="121"/>
      <c r="AA313" s="121"/>
      <c r="AB313" s="121"/>
      <c r="AC313" s="121"/>
      <c r="AD313" s="121"/>
      <c r="AE313" s="145">
        <f t="shared" si="35"/>
        <v>0.11058169100977111</v>
      </c>
      <c r="AF313" s="121">
        <f t="shared" si="36"/>
        <v>1.3198347787703151</v>
      </c>
      <c r="AG313" s="186">
        <f t="shared" si="37"/>
        <v>109.14462754976788</v>
      </c>
    </row>
    <row r="314" spans="1:33" ht="29">
      <c r="A314" s="119" t="str">
        <f>'Master sheet'!A614</f>
        <v>Kilmarnock and Loudoun</v>
      </c>
      <c r="B314" s="142" t="str">
        <f>VLOOKUP('Master sheet'!A614,Westminster_Parliamentary_Const!$A$2:$C$651,2,FALSE)</f>
        <v>S14000040</v>
      </c>
      <c r="C314" s="120">
        <f>VLOOKUP(B314,'Master sheet'!$B$3:$Z$634,9,FALSE)</f>
        <v>0.13255802114588391</v>
      </c>
      <c r="D314" s="121">
        <f>VLOOKUP(B314,'Master sheet'!$B$3:$Z$634,10,FALSE)</f>
        <v>1.3608134376389562</v>
      </c>
      <c r="E314" s="120">
        <f>VLOOKUP(B314,'Master sheet'!$B$3:$Z$634,16,FALSE)</f>
        <v>0.19110968402724798</v>
      </c>
      <c r="F314" s="121">
        <f>VLOOKUP(B314,'Master sheet'!$B$3:$Z$634,17,FALSE)</f>
        <v>-0.81919129760379772</v>
      </c>
      <c r="G314" s="120">
        <f>VLOOKUP(B314,'Master sheet'!$B$3:$Z$634,21,FALSE)</f>
        <v>0.13907284768211919</v>
      </c>
      <c r="H314" s="121">
        <f>VLOOKUP(B314,'Master sheet'!$B$3:$Z$634,22,FALSE)</f>
        <v>-0.71406325262111059</v>
      </c>
      <c r="I314" s="120">
        <f>VLOOKUP(B314,'Master sheet'!$B$3:$Z$634,24,FALSE)</f>
        <v>2.9550398839738978E-2</v>
      </c>
      <c r="J314" s="121">
        <f>-VLOOKUP(B314,'Master sheet'!$B$3:$Z$634,25,FALSE)</f>
        <v>-0.55204219276496991</v>
      </c>
      <c r="K314" s="185" t="str">
        <f>VLOOKUP(B314,RUC_PCON_2011_EN_LU!$A$2:$N$534,14)</f>
        <v>Urban with Significant Rural</v>
      </c>
      <c r="L314" s="185" t="str">
        <f>VLOOKUP(B314,'City and Town classifications'!$A$3:$G$634,4,FALSE)</f>
        <v>Village or smaller</v>
      </c>
      <c r="M314" s="188" t="str">
        <f>VLOOKUP(A314,'BRES data'!$A$11:$AB$643,28,FALSE)</f>
        <v>Very high</v>
      </c>
      <c r="N314" s="188" t="str">
        <f>IF(ISNUMBER(MATCH(A314,'Red Wall MP List'!$A$3:$A$52,0)),"Yes","No")</f>
        <v>No</v>
      </c>
      <c r="O314" s="149">
        <f>VLOOKUP(B314,'Master sheet'!$B$3:$K$634,4,FALSE)</f>
        <v>60900</v>
      </c>
      <c r="P314" s="121">
        <f t="shared" si="34"/>
        <v>1.4047989920510743E-2</v>
      </c>
      <c r="Q314" s="121">
        <f t="shared" si="38"/>
        <v>1.2814825118738915</v>
      </c>
      <c r="R314" s="186">
        <f t="shared" si="39"/>
        <v>101.33147551560835</v>
      </c>
      <c r="S314" s="149">
        <f>R314*VLOOKUP(B314,'Master sheet'!$B$3:$K$634,4,FALSE)</f>
        <v>6171086.858900548</v>
      </c>
      <c r="T314" s="121"/>
      <c r="U314" s="121"/>
      <c r="V314" s="121"/>
      <c r="W314" s="121"/>
      <c r="X314" s="121"/>
      <c r="Y314" s="121"/>
      <c r="Z314" s="121"/>
      <c r="AA314" s="121"/>
      <c r="AB314" s="121"/>
      <c r="AC314" s="121"/>
      <c r="AD314" s="121"/>
      <c r="AE314" s="145">
        <f t="shared" si="35"/>
        <v>-0.1811208263377305</v>
      </c>
      <c r="AF314" s="121">
        <f t="shared" si="36"/>
        <v>1.0281322614228134</v>
      </c>
      <c r="AG314" s="186">
        <f t="shared" si="37"/>
        <v>85.022091060097651</v>
      </c>
    </row>
    <row r="315" spans="1:33">
      <c r="A315" s="119" t="str">
        <f>'Master sheet'!A310</f>
        <v>South Suffolk</v>
      </c>
      <c r="B315" s="142" t="str">
        <f>VLOOKUP('Master sheet'!A310,Westminster_Parliamentary_Const!$A$2:$C$651,2,FALSE)</f>
        <v>E14000946</v>
      </c>
      <c r="C315" s="120">
        <f>VLOOKUP(B315,'Master sheet'!$B$3:$Z$634,9,FALSE)</f>
        <v>6.6009489198919552E-2</v>
      </c>
      <c r="D315" s="121">
        <f>VLOOKUP(B315,'Master sheet'!$B$3:$Z$634,10,FALSE)</f>
        <v>-1.1545637955005323</v>
      </c>
      <c r="E315" s="120">
        <f>VLOOKUP(B315,'Master sheet'!$B$3:$Z$634,16,FALSE)</f>
        <v>0.53133516764967659</v>
      </c>
      <c r="F315" s="121">
        <f>VLOOKUP(B315,'Master sheet'!$B$3:$Z$634,17,FALSE)</f>
        <v>0.31165625648528483</v>
      </c>
      <c r="G315" s="120">
        <f>VLOOKUP(B315,'Master sheet'!$B$3:$Z$634,21,FALSE)</f>
        <v>0.17710196779964221</v>
      </c>
      <c r="H315" s="121">
        <f>VLOOKUP(B315,'Master sheet'!$B$3:$Z$634,22,FALSE)</f>
        <v>0.37422217394581636</v>
      </c>
      <c r="I315" s="120">
        <f>VLOOKUP(B315,'Master sheet'!$B$3:$Z$634,24,FALSE)</f>
        <v>1.6271963330786843E-2</v>
      </c>
      <c r="J315" s="121">
        <f>-VLOOKUP(B315,'Master sheet'!$B$3:$Z$634,25,FALSE)</f>
        <v>0.84622128549819675</v>
      </c>
      <c r="K315" s="185" t="str">
        <f>VLOOKUP(B315,RUC_PCON_2011_EN_LU!$A$2:$N$534,14)</f>
        <v>Predominantly Rural</v>
      </c>
      <c r="L315" s="185" t="str">
        <f>VLOOKUP(B315,'City and Town classifications'!$A$3:$G$634,4,FALSE)</f>
        <v>Village or smaller</v>
      </c>
      <c r="M315" s="188" t="str">
        <f>VLOOKUP(A315,'BRES data'!$A$11:$AB$643,28,FALSE)</f>
        <v>Very high</v>
      </c>
      <c r="N315" s="188" t="str">
        <f>IF(ISNUMBER(MATCH(A315,'Red Wall MP List'!$A$3:$A$52,0)),"Yes","No")</f>
        <v>No</v>
      </c>
      <c r="O315" s="149">
        <f>VLOOKUP(B315,'Master sheet'!$B$3:$K$634,4,FALSE)</f>
        <v>53100</v>
      </c>
      <c r="P315" s="121">
        <f t="shared" si="34"/>
        <v>1.1532235071071669E-2</v>
      </c>
      <c r="Q315" s="121">
        <f t="shared" si="38"/>
        <v>1.2789667570244523</v>
      </c>
      <c r="R315" s="186">
        <f t="shared" si="39"/>
        <v>101.13254564448866</v>
      </c>
      <c r="S315" s="149">
        <f>R315*VLOOKUP(B315,'Master sheet'!$B$3:$K$634,4,FALSE)</f>
        <v>5370138.1737223482</v>
      </c>
      <c r="T315" s="121"/>
      <c r="U315" s="121"/>
      <c r="V315" s="121"/>
      <c r="W315" s="121"/>
      <c r="X315" s="121"/>
      <c r="Y315" s="121"/>
      <c r="Z315" s="121"/>
      <c r="AA315" s="121"/>
      <c r="AB315" s="121"/>
      <c r="AC315" s="121"/>
      <c r="AD315" s="121"/>
      <c r="AE315" s="145">
        <f t="shared" si="35"/>
        <v>9.4383980107191401E-2</v>
      </c>
      <c r="AF315" s="121">
        <f t="shared" si="36"/>
        <v>1.3036370678677351</v>
      </c>
      <c r="AG315" s="186">
        <f t="shared" si="37"/>
        <v>107.8051469177542</v>
      </c>
    </row>
    <row r="316" spans="1:33" ht="29">
      <c r="A316" s="119" t="str">
        <f>'Master sheet'!A551</f>
        <v>Newport West</v>
      </c>
      <c r="B316" s="142" t="str">
        <f>VLOOKUP('Master sheet'!A551,Westminster_Parliamentary_Const!$A$2:$C$651,2,FALSE)</f>
        <v>W07000056</v>
      </c>
      <c r="C316" s="120">
        <f>VLOOKUP(B316,'Master sheet'!$B$3:$Z$634,9,FALSE)</f>
        <v>0.12047638307591875</v>
      </c>
      <c r="D316" s="121">
        <f>VLOOKUP(B316,'Master sheet'!$B$3:$Z$634,10,FALSE)</f>
        <v>0.90415607118584196</v>
      </c>
      <c r="E316" s="120">
        <f>VLOOKUP(B316,'Master sheet'!$B$3:$Z$634,16,FALSE)</f>
        <v>0.34234108633109273</v>
      </c>
      <c r="F316" s="121">
        <f>VLOOKUP(B316,'Master sheet'!$B$3:$Z$634,17,FALSE)</f>
        <v>-0.31652565487799578</v>
      </c>
      <c r="G316" s="120">
        <f>VLOOKUP(B316,'Master sheet'!$B$3:$Z$634,21,FALSE)</f>
        <v>0.12255772646536411</v>
      </c>
      <c r="H316" s="121">
        <f>VLOOKUP(B316,'Master sheet'!$B$3:$Z$634,22,FALSE)</f>
        <v>-1.1866791238965324</v>
      </c>
      <c r="I316" s="120">
        <f>VLOOKUP(B316,'Master sheet'!$B$3:$Z$634,24,FALSE)</f>
        <v>2.5448215839860788E-2</v>
      </c>
      <c r="J316" s="121">
        <f>-VLOOKUP(B316,'Master sheet'!$B$3:$Z$634,25,FALSE)</f>
        <v>-0.12006866199663328</v>
      </c>
      <c r="K316" s="185" t="str">
        <f>VLOOKUP(B316,RUC_PCON_2011_EN_LU!$A$2:$N$534,14)</f>
        <v>Urban with Significant Rural</v>
      </c>
      <c r="L316" s="185" t="str">
        <f>VLOOKUP(B316,'City and Town classifications'!$A$3:$G$634,4,FALSE)</f>
        <v>Large Town</v>
      </c>
      <c r="M316" s="188" t="str">
        <f>VLOOKUP(A316,'BRES data'!$A$11:$AB$643,28,FALSE)</f>
        <v>Mid</v>
      </c>
      <c r="N316" s="188" t="str">
        <f>IF(ISNUMBER(MATCH(A316,'Red Wall MP List'!$A$3:$A$52,0)),"Yes","No")</f>
        <v>No</v>
      </c>
      <c r="O316" s="149">
        <f>VLOOKUP(B316,'Master sheet'!$B$3:$K$634,4,FALSE)</f>
        <v>54500</v>
      </c>
      <c r="P316" s="121">
        <f t="shared" si="34"/>
        <v>1.0828339933981529E-2</v>
      </c>
      <c r="Q316" s="121">
        <f t="shared" si="38"/>
        <v>1.2782628618873622</v>
      </c>
      <c r="R316" s="186">
        <f t="shared" si="39"/>
        <v>101.07688610002457</v>
      </c>
      <c r="S316" s="149">
        <f>R316*VLOOKUP(B316,'Master sheet'!$B$3:$K$634,4,FALSE)</f>
        <v>5508690.2924513388</v>
      </c>
      <c r="T316" s="121"/>
      <c r="U316" s="121"/>
      <c r="V316" s="121"/>
      <c r="W316" s="121"/>
      <c r="X316" s="121"/>
      <c r="Y316" s="121"/>
      <c r="Z316" s="121"/>
      <c r="AA316" s="121"/>
      <c r="AB316" s="121"/>
      <c r="AC316" s="121"/>
      <c r="AD316" s="121"/>
      <c r="AE316" s="145">
        <f t="shared" si="35"/>
        <v>-0.17977934239632987</v>
      </c>
      <c r="AF316" s="121">
        <f t="shared" si="36"/>
        <v>1.029473745364214</v>
      </c>
      <c r="AG316" s="186">
        <f t="shared" si="37"/>
        <v>85.133025979758244</v>
      </c>
    </row>
    <row r="317" spans="1:33">
      <c r="A317" s="119" t="str">
        <f>'Master sheet'!A100</f>
        <v>Wigan</v>
      </c>
      <c r="B317" s="142" t="str">
        <f>VLOOKUP('Master sheet'!A100,Westminster_Parliamentary_Const!$A$2:$C$651,2,FALSE)</f>
        <v>E14001039</v>
      </c>
      <c r="C317" s="120">
        <f>VLOOKUP(B317,'Master sheet'!$B$3:$Z$634,9,FALSE)</f>
        <v>9.8373512247794906E-2</v>
      </c>
      <c r="D317" s="121">
        <f>VLOOKUP(B317,'Master sheet'!$B$3:$Z$634,10,FALSE)</f>
        <v>6.8719789700420697E-2</v>
      </c>
      <c r="E317" s="120">
        <f>VLOOKUP(B317,'Master sheet'!$B$3:$Z$634,16,FALSE)</f>
        <v>0.43895741160350121</v>
      </c>
      <c r="F317" s="121">
        <f>VLOOKUP(B317,'Master sheet'!$B$3:$Z$634,17,FALSE)</f>
        <v>4.6094169458120171E-3</v>
      </c>
      <c r="G317" s="120">
        <f>VLOOKUP(B317,'Master sheet'!$B$3:$Z$634,21,FALSE)</f>
        <v>0.13062409288824384</v>
      </c>
      <c r="H317" s="121">
        <f>VLOOKUP(B317,'Master sheet'!$B$3:$Z$634,22,FALSE)</f>
        <v>-0.95584262291412214</v>
      </c>
      <c r="I317" s="120">
        <f>VLOOKUP(B317,'Master sheet'!$B$3:$Z$634,24,FALSE)</f>
        <v>2.0141637158925141E-2</v>
      </c>
      <c r="J317" s="121">
        <f>-VLOOKUP(B317,'Master sheet'!$B$3:$Z$634,25,FALSE)</f>
        <v>0.43873174480428756</v>
      </c>
      <c r="K317" s="185" t="str">
        <f>VLOOKUP(B317,RUC_PCON_2011_EN_LU!$A$2:$N$534,14)</f>
        <v>Predominantly Urban</v>
      </c>
      <c r="L317" s="185" t="str">
        <f>VLOOKUP(B317,'City and Town classifications'!$A$3:$G$634,4,FALSE)</f>
        <v>Large Town</v>
      </c>
      <c r="M317" s="188" t="str">
        <f>VLOOKUP(A317,'BRES data'!$A$11:$AB$643,28,FALSE)</f>
        <v>Low</v>
      </c>
      <c r="N317" s="188" t="str">
        <f>IF(ISNUMBER(MATCH(A317,'Red Wall MP List'!$A$3:$A$52,0)),"Yes","No")</f>
        <v>No</v>
      </c>
      <c r="O317" s="149">
        <f>VLOOKUP(B317,'Master sheet'!$B$3:$K$634,4,FALSE)</f>
        <v>59400</v>
      </c>
      <c r="P317" s="121">
        <f t="shared" si="34"/>
        <v>1.061164384018439E-2</v>
      </c>
      <c r="Q317" s="121">
        <f t="shared" si="38"/>
        <v>1.2780461657935651</v>
      </c>
      <c r="R317" s="186">
        <f t="shared" si="39"/>
        <v>101.05975115302415</v>
      </c>
      <c r="S317" s="149">
        <f>R317*VLOOKUP(B317,'Master sheet'!$B$3:$K$634,4,FALSE)</f>
        <v>6002949.2184896348</v>
      </c>
      <c r="T317" s="121"/>
      <c r="U317" s="121"/>
      <c r="V317" s="121"/>
      <c r="W317" s="121"/>
      <c r="X317" s="121"/>
      <c r="Y317" s="121"/>
      <c r="Z317" s="121"/>
      <c r="AA317" s="121"/>
      <c r="AB317" s="121"/>
      <c r="AC317" s="121"/>
      <c r="AD317" s="121"/>
      <c r="AE317" s="145">
        <f t="shared" si="35"/>
        <v>-0.11094541786590045</v>
      </c>
      <c r="AF317" s="121">
        <f t="shared" si="36"/>
        <v>1.0983076698946435</v>
      </c>
      <c r="AG317" s="186">
        <f t="shared" si="37"/>
        <v>90.825293812450354</v>
      </c>
    </row>
    <row r="318" spans="1:33">
      <c r="A318" s="119" t="str">
        <f>'Master sheet'!A243</f>
        <v>Staffordshire Moorlands</v>
      </c>
      <c r="B318" s="142" t="str">
        <f>VLOOKUP('Master sheet'!A243,Westminster_Parliamentary_Const!$A$2:$C$651,2,FALSE)</f>
        <v>E14000966</v>
      </c>
      <c r="C318" s="120">
        <f>VLOOKUP(B318,'Master sheet'!$B$3:$Z$634,9,FALSE)</f>
        <v>8.2921714829454207E-2</v>
      </c>
      <c r="D318" s="121">
        <f>VLOOKUP(B318,'Master sheet'!$B$3:$Z$634,10,FALSE)</f>
        <v>-0.51532163540799081</v>
      </c>
      <c r="E318" s="120">
        <f>VLOOKUP(B318,'Master sheet'!$B$3:$Z$634,16,FALSE)</f>
        <v>0.23881335323536348</v>
      </c>
      <c r="F318" s="121">
        <f>VLOOKUP(B318,'Master sheet'!$B$3:$Z$634,17,FALSE)</f>
        <v>-0.6606329877714302</v>
      </c>
      <c r="G318" s="120">
        <f>VLOOKUP(B318,'Master sheet'!$B$3:$Z$634,21,FALSE)</f>
        <v>0.17551963048498845</v>
      </c>
      <c r="H318" s="121">
        <f>VLOOKUP(B318,'Master sheet'!$B$3:$Z$634,22,FALSE)</f>
        <v>0.32894017335971132</v>
      </c>
      <c r="I318" s="120">
        <f>VLOOKUP(B318,'Master sheet'!$B$3:$Z$634,24,FALSE)</f>
        <v>1.7565036420395419E-2</v>
      </c>
      <c r="J318" s="121">
        <f>-VLOOKUP(B318,'Master sheet'!$B$3:$Z$634,25,FALSE)</f>
        <v>0.71005638303618457</v>
      </c>
      <c r="K318" s="185" t="str">
        <f>VLOOKUP(B318,RUC_PCON_2011_EN_LU!$A$2:$N$534,14)</f>
        <v>Predominantly Rural</v>
      </c>
      <c r="L318" s="185" t="str">
        <f>VLOOKUP(B318,'City and Town classifications'!$A$3:$G$634,4,FALSE)</f>
        <v>Small Town</v>
      </c>
      <c r="M318" s="188" t="str">
        <f>VLOOKUP(A318,'BRES data'!$A$11:$AB$643,28,FALSE)</f>
        <v>Very high</v>
      </c>
      <c r="N318" s="188" t="str">
        <f>IF(ISNUMBER(MATCH(A318,'Red Wall MP List'!$A$3:$A$52,0)),"Yes","No")</f>
        <v>No</v>
      </c>
      <c r="O318" s="149">
        <f>VLOOKUP(B318,'Master sheet'!$B$3:$K$634,4,FALSE)</f>
        <v>55400</v>
      </c>
      <c r="P318" s="121">
        <f t="shared" si="34"/>
        <v>9.6294468074447827E-3</v>
      </c>
      <c r="Q318" s="121">
        <f t="shared" si="38"/>
        <v>1.2770639687608254</v>
      </c>
      <c r="R318" s="186">
        <f t="shared" si="39"/>
        <v>100.98208526710499</v>
      </c>
      <c r="S318" s="149">
        <f>R318*VLOOKUP(B318,'Master sheet'!$B$3:$K$634,4,FALSE)</f>
        <v>5594407.5237976164</v>
      </c>
      <c r="T318" s="121"/>
      <c r="U318" s="121"/>
      <c r="V318" s="121"/>
      <c r="W318" s="121"/>
      <c r="X318" s="121"/>
      <c r="Y318" s="121"/>
      <c r="Z318" s="121"/>
      <c r="AA318" s="121"/>
      <c r="AB318" s="121"/>
      <c r="AC318" s="121"/>
      <c r="AD318" s="121"/>
      <c r="AE318" s="145">
        <f t="shared" si="35"/>
        <v>-3.4239516695881267E-2</v>
      </c>
      <c r="AF318" s="121">
        <f t="shared" si="36"/>
        <v>1.1750135710646625</v>
      </c>
      <c r="AG318" s="186">
        <f t="shared" si="37"/>
        <v>97.168540064735993</v>
      </c>
    </row>
    <row r="319" spans="1:33">
      <c r="A319" s="119" t="str">
        <f>'Master sheet'!A299</f>
        <v>North West Norfolk</v>
      </c>
      <c r="B319" s="142" t="str">
        <f>VLOOKUP('Master sheet'!A299,Westminster_Parliamentary_Const!$A$2:$C$651,2,FALSE)</f>
        <v>E14000859</v>
      </c>
      <c r="C319" s="120">
        <f>VLOOKUP(B319,'Master sheet'!$B$3:$Z$634,9,FALSE)</f>
        <v>6.4807072727982806E-2</v>
      </c>
      <c r="D319" s="121">
        <f>VLOOKUP(B319,'Master sheet'!$B$3:$Z$634,10,FALSE)</f>
        <v>-1.2000122964254905</v>
      </c>
      <c r="E319" s="120">
        <f>VLOOKUP(B319,'Master sheet'!$B$3:$Z$634,16,FALSE)</f>
        <v>0.85590232776415609</v>
      </c>
      <c r="F319" s="121">
        <f>VLOOKUP(B319,'Master sheet'!$B$3:$Z$634,17,FALSE)</f>
        <v>1.3904583945415381</v>
      </c>
      <c r="G319" s="120">
        <f>VLOOKUP(B319,'Master sheet'!$B$3:$Z$634,21,FALSE)</f>
        <v>0.16666666666666666</v>
      </c>
      <c r="H319" s="121">
        <f>VLOOKUP(B319,'Master sheet'!$B$3:$Z$634,22,FALSE)</f>
        <v>7.559348861839113E-2</v>
      </c>
      <c r="I319" s="120">
        <f>VLOOKUP(B319,'Master sheet'!$B$3:$Z$634,24,FALSE)</f>
        <v>1.968217934165728E-2</v>
      </c>
      <c r="J319" s="121">
        <f>-VLOOKUP(B319,'Master sheet'!$B$3:$Z$634,25,FALSE)</f>
        <v>0.48711418302564546</v>
      </c>
      <c r="K319" s="185" t="str">
        <f>VLOOKUP(B319,RUC_PCON_2011_EN_LU!$A$2:$N$534,14)</f>
        <v>Predominantly Rural</v>
      </c>
      <c r="L319" s="185" t="str">
        <f>VLOOKUP(B319,'City and Town classifications'!$A$3:$G$634,4,FALSE)</f>
        <v>Medium Town</v>
      </c>
      <c r="M319" s="188" t="str">
        <f>VLOOKUP(A319,'BRES data'!$A$11:$AB$643,28,FALSE)</f>
        <v>Very high</v>
      </c>
      <c r="N319" s="188" t="str">
        <f>IF(ISNUMBER(MATCH(A319,'Red Wall MP List'!$A$3:$A$52,0)),"Yes","No")</f>
        <v>No</v>
      </c>
      <c r="O319" s="149">
        <f>VLOOKUP(B319,'Master sheet'!$B$3:$K$634,4,FALSE)</f>
        <v>53400</v>
      </c>
      <c r="P319" s="121">
        <f t="shared" si="34"/>
        <v>6.7092760600398664E-3</v>
      </c>
      <c r="Q319" s="121">
        <f t="shared" si="38"/>
        <v>1.2741437980134205</v>
      </c>
      <c r="R319" s="186">
        <f t="shared" si="39"/>
        <v>100.75117676242368</v>
      </c>
      <c r="S319" s="149">
        <f>R319*VLOOKUP(B319,'Master sheet'!$B$3:$K$634,4,FALSE)</f>
        <v>5380112.8391134245</v>
      </c>
      <c r="T319" s="121"/>
      <c r="U319" s="121"/>
      <c r="V319" s="121"/>
      <c r="W319" s="121"/>
      <c r="X319" s="121"/>
      <c r="Y319" s="121"/>
      <c r="Z319" s="121"/>
      <c r="AA319" s="121"/>
      <c r="AB319" s="121"/>
      <c r="AC319" s="121"/>
      <c r="AD319" s="121"/>
      <c r="AE319" s="145">
        <f t="shared" si="35"/>
        <v>0.18828844244002105</v>
      </c>
      <c r="AF319" s="121">
        <f t="shared" si="36"/>
        <v>1.3975415302005649</v>
      </c>
      <c r="AG319" s="186">
        <f t="shared" si="37"/>
        <v>115.57063978961733</v>
      </c>
    </row>
    <row r="320" spans="1:33">
      <c r="A320" s="119" t="str">
        <f>'Master sheet'!A405</f>
        <v>Bognor Regis and Littlehampton</v>
      </c>
      <c r="B320" s="142" t="str">
        <f>VLOOKUP('Master sheet'!A405,Westminster_Parliamentary_Const!$A$2:$C$651,2,FALSE)</f>
        <v>E14000576</v>
      </c>
      <c r="C320" s="120">
        <f>VLOOKUP(B320,'Master sheet'!$B$3:$Z$634,9,FALSE)</f>
        <v>8.7378332473574322E-2</v>
      </c>
      <c r="D320" s="121">
        <f>VLOOKUP(B320,'Master sheet'!$B$3:$Z$634,10,FALSE)</f>
        <v>-0.34687202080550328</v>
      </c>
      <c r="E320" s="120">
        <f>VLOOKUP(B320,'Master sheet'!$B$3:$Z$634,16,FALSE)</f>
        <v>0.30002528408345325</v>
      </c>
      <c r="F320" s="121">
        <f>VLOOKUP(B320,'Master sheet'!$B$3:$Z$634,17,FALSE)</f>
        <v>-0.45717567603915554</v>
      </c>
      <c r="G320" s="120">
        <f>VLOOKUP(B320,'Master sheet'!$B$3:$Z$634,21,FALSE)</f>
        <v>0.19767441860465115</v>
      </c>
      <c r="H320" s="121">
        <f>VLOOKUP(B320,'Master sheet'!$B$3:$Z$634,22,FALSE)</f>
        <v>0.96294729644845445</v>
      </c>
      <c r="I320" s="120">
        <f>VLOOKUP(B320,'Master sheet'!$B$3:$Z$634,24,FALSE)</f>
        <v>2.3279009126466743E-2</v>
      </c>
      <c r="J320" s="121">
        <f>-VLOOKUP(B320,'Master sheet'!$B$3:$Z$634,25,FALSE)</f>
        <v>0.10835602870561706</v>
      </c>
      <c r="K320" s="185" t="str">
        <f>VLOOKUP(B320,RUC_PCON_2011_EN_LU!$A$2:$N$534,14)</f>
        <v>Predominantly Urban</v>
      </c>
      <c r="L320" s="185" t="str">
        <f>VLOOKUP(B320,'City and Town classifications'!$A$3:$G$634,4,FALSE)</f>
        <v>Large Town</v>
      </c>
      <c r="M320" s="188" t="str">
        <f>VLOOKUP(A320,'BRES data'!$A$11:$AB$643,28,FALSE)</f>
        <v>Mid</v>
      </c>
      <c r="N320" s="188" t="str">
        <f>IF(ISNUMBER(MATCH(A320,'Red Wall MP List'!$A$3:$A$52,0)),"Yes","No")</f>
        <v>No</v>
      </c>
      <c r="O320" s="149">
        <f>VLOOKUP(B320,'Master sheet'!$B$3:$K$634,4,FALSE)</f>
        <v>63300</v>
      </c>
      <c r="P320" s="121">
        <f t="shared" si="34"/>
        <v>4.7899393682544105E-3</v>
      </c>
      <c r="Q320" s="121">
        <f t="shared" si="38"/>
        <v>1.2722244613216351</v>
      </c>
      <c r="R320" s="186">
        <f t="shared" si="39"/>
        <v>100.59940784073511</v>
      </c>
      <c r="S320" s="149">
        <f>R320*VLOOKUP(B320,'Master sheet'!$B$3:$K$634,4,FALSE)</f>
        <v>6367942.5163185326</v>
      </c>
      <c r="T320" s="121"/>
      <c r="U320" s="121"/>
      <c r="V320" s="121"/>
      <c r="W320" s="121"/>
      <c r="X320" s="121"/>
      <c r="Y320" s="121"/>
      <c r="Z320" s="121"/>
      <c r="AA320" s="121"/>
      <c r="AB320" s="121"/>
      <c r="AC320" s="121"/>
      <c r="AD320" s="121"/>
      <c r="AE320" s="145">
        <f t="shared" si="35"/>
        <v>6.6813907077353171E-2</v>
      </c>
      <c r="AF320" s="121">
        <f t="shared" si="36"/>
        <v>1.2760669948378971</v>
      </c>
      <c r="AG320" s="186">
        <f t="shared" si="37"/>
        <v>105.52522112646298</v>
      </c>
    </row>
    <row r="321" spans="1:33" ht="29">
      <c r="A321" s="119" t="str">
        <f>'Master sheet'!A634</f>
        <v>West Dunbartonshire</v>
      </c>
      <c r="B321" s="142" t="str">
        <f>VLOOKUP('Master sheet'!A634,Westminster_Parliamentary_Const!$A$2:$C$651,2,FALSE)</f>
        <v>S14000059</v>
      </c>
      <c r="C321" s="120">
        <f>VLOOKUP(B321,'Master sheet'!$B$3:$Z$634,9,FALSE)</f>
        <v>0.11094172583649742</v>
      </c>
      <c r="D321" s="121">
        <f>VLOOKUP(B321,'Master sheet'!$B$3:$Z$634,10,FALSE)</f>
        <v>0.54376856083561509</v>
      </c>
      <c r="E321" s="120">
        <f>VLOOKUP(B321,'Master sheet'!$B$3:$Z$634,16,FALSE)</f>
        <v>0.30912610290840881</v>
      </c>
      <c r="F321" s="121">
        <f>VLOOKUP(B321,'Master sheet'!$B$3:$Z$634,17,FALSE)</f>
        <v>-0.42692621148161464</v>
      </c>
      <c r="G321" s="120">
        <f>VLOOKUP(B321,'Master sheet'!$B$3:$Z$634,21,FALSE)</f>
        <v>0.13701067615658363</v>
      </c>
      <c r="H321" s="121">
        <f>VLOOKUP(B321,'Master sheet'!$B$3:$Z$634,22,FALSE)</f>
        <v>-0.77307674573865304</v>
      </c>
      <c r="I321" s="120">
        <f>VLOOKUP(B321,'Master sheet'!$B$3:$Z$634,24,FALSE)</f>
        <v>2.364568081991214E-2</v>
      </c>
      <c r="J321" s="121">
        <f>-VLOOKUP(B321,'Master sheet'!$B$3:$Z$634,25,FALSE)</f>
        <v>6.9744278314394448E-2</v>
      </c>
      <c r="K321" s="185" t="str">
        <f>VLOOKUP(B321,RUC_PCON_2011_EN_LU!$A$2:$N$534,14)</f>
        <v>Urban with Significant Rural</v>
      </c>
      <c r="L321" s="185" t="str">
        <f>VLOOKUP(B321,'City and Town classifications'!$A$3:$G$634,4,FALSE)</f>
        <v>Village or smaller in Conurbation</v>
      </c>
      <c r="M321" s="188" t="str">
        <f>VLOOKUP(A321,'BRES data'!$A$11:$AB$643,28,FALSE)</f>
        <v>High</v>
      </c>
      <c r="N321" s="188" t="str">
        <f>IF(ISNUMBER(MATCH(A321,'Red Wall MP List'!$A$3:$A$52,0)),"Yes","No")</f>
        <v>No</v>
      </c>
      <c r="O321" s="149">
        <f>VLOOKUP(B321,'Master sheet'!$B$3:$K$634,4,FALSE)</f>
        <v>56200</v>
      </c>
      <c r="P321" s="121">
        <f t="shared" si="34"/>
        <v>4.503786846625224E-3</v>
      </c>
      <c r="Q321" s="121">
        <f t="shared" si="38"/>
        <v>1.271938308800006</v>
      </c>
      <c r="R321" s="186">
        <f t="shared" si="39"/>
        <v>100.57678072177679</v>
      </c>
      <c r="S321" s="149">
        <f>R321*VLOOKUP(B321,'Master sheet'!$B$3:$K$634,4,FALSE)</f>
        <v>5652415.0765638556</v>
      </c>
      <c r="T321" s="121"/>
      <c r="U321" s="121"/>
      <c r="V321" s="121"/>
      <c r="W321" s="121"/>
      <c r="X321" s="121"/>
      <c r="Y321" s="121"/>
      <c r="Z321" s="121"/>
      <c r="AA321" s="121"/>
      <c r="AB321" s="121"/>
      <c r="AC321" s="121"/>
      <c r="AD321" s="121"/>
      <c r="AE321" s="145">
        <f t="shared" si="35"/>
        <v>-0.14662252951756455</v>
      </c>
      <c r="AF321" s="121">
        <f t="shared" si="36"/>
        <v>1.0626305582429794</v>
      </c>
      <c r="AG321" s="186">
        <f t="shared" si="37"/>
        <v>87.874950992343457</v>
      </c>
    </row>
    <row r="322" spans="1:33" ht="29">
      <c r="A322" s="119" t="str">
        <f>'Master sheet'!A92</f>
        <v>Stretford and Urmston</v>
      </c>
      <c r="B322" s="142" t="str">
        <f>VLOOKUP('Master sheet'!A92,Westminster_Parliamentary_Const!$A$2:$C$651,2,FALSE)</f>
        <v>E14000979</v>
      </c>
      <c r="C322" s="120">
        <f>VLOOKUP(B322,'Master sheet'!$B$3:$Z$634,9,FALSE)</f>
        <v>8.9262128136410809E-2</v>
      </c>
      <c r="D322" s="121">
        <f>VLOOKUP(B322,'Master sheet'!$B$3:$Z$634,10,FALSE)</f>
        <v>-0.27566899673335526</v>
      </c>
      <c r="E322" s="120">
        <f>VLOOKUP(B322,'Master sheet'!$B$3:$Z$634,16,FALSE)</f>
        <v>0.76515486172203506</v>
      </c>
      <c r="F322" s="121">
        <f>VLOOKUP(B322,'Master sheet'!$B$3:$Z$634,17,FALSE)</f>
        <v>1.0888303421073449</v>
      </c>
      <c r="G322" s="120">
        <f>VLOOKUP(B322,'Master sheet'!$B$3:$Z$634,21,FALSE)</f>
        <v>0.15315315315315314</v>
      </c>
      <c r="H322" s="121">
        <f>VLOOKUP(B322,'Master sheet'!$B$3:$Z$634,22,FALSE)</f>
        <v>-0.31112489384808917</v>
      </c>
      <c r="I322" s="120">
        <f>VLOOKUP(B322,'Master sheet'!$B$3:$Z$634,24,FALSE)</f>
        <v>2.5274240670304815E-2</v>
      </c>
      <c r="J322" s="121">
        <f>-VLOOKUP(B322,'Master sheet'!$B$3:$Z$634,25,FALSE)</f>
        <v>-0.10174849727912913</v>
      </c>
      <c r="K322" s="185" t="str">
        <f>VLOOKUP(B322,RUC_PCON_2011_EN_LU!$A$2:$N$534,14)</f>
        <v>Predominantly Urban</v>
      </c>
      <c r="L322" s="185" t="str">
        <f>VLOOKUP(B322,'City and Town classifications'!$A$3:$G$634,4,FALSE)</f>
        <v>Medium Town in Conurbation</v>
      </c>
      <c r="M322" s="188" t="str">
        <f>VLOOKUP(A322,'BRES data'!$A$11:$AB$643,28,FALSE)</f>
        <v>Very low</v>
      </c>
      <c r="N322" s="188" t="str">
        <f>IF(ISNUMBER(MATCH(A322,'Red Wall MP List'!$A$3:$A$52,0)),"Yes","No")</f>
        <v>No</v>
      </c>
      <c r="O322" s="149">
        <f>VLOOKUP(B322,'Master sheet'!$B$3:$K$634,4,FALSE)</f>
        <v>59200</v>
      </c>
      <c r="P322" s="121">
        <f t="shared" si="34"/>
        <v>3.8117433723811509E-3</v>
      </c>
      <c r="Q322" s="121">
        <f t="shared" si="38"/>
        <v>1.2712462653257619</v>
      </c>
      <c r="R322" s="186">
        <f t="shared" si="39"/>
        <v>100.52205833132952</v>
      </c>
      <c r="S322" s="149">
        <f>R322*VLOOKUP(B322,'Master sheet'!$B$3:$K$634,4,FALSE)</f>
        <v>5950905.8532147072</v>
      </c>
      <c r="T322" s="121"/>
      <c r="U322" s="121"/>
      <c r="V322" s="121"/>
      <c r="W322" s="121"/>
      <c r="X322" s="121"/>
      <c r="Y322" s="121"/>
      <c r="Z322" s="121"/>
      <c r="AA322" s="121"/>
      <c r="AB322" s="121"/>
      <c r="AC322" s="121"/>
      <c r="AD322" s="121"/>
      <c r="AE322" s="145">
        <f t="shared" si="35"/>
        <v>0.10007198856169283</v>
      </c>
      <c r="AF322" s="121">
        <f t="shared" si="36"/>
        <v>1.3093250763222366</v>
      </c>
      <c r="AG322" s="186">
        <f t="shared" si="37"/>
        <v>108.27552061471415</v>
      </c>
    </row>
    <row r="323" spans="1:33">
      <c r="A323" s="119" t="str">
        <f>'Master sheet'!A282</f>
        <v>Harwich and North Essex</v>
      </c>
      <c r="B323" s="142" t="str">
        <f>VLOOKUP('Master sheet'!A282,Westminster_Parliamentary_Const!$A$2:$C$651,2,FALSE)</f>
        <v>E14000734</v>
      </c>
      <c r="C323" s="120">
        <f>VLOOKUP(B323,'Master sheet'!$B$3:$Z$634,9,FALSE)</f>
        <v>9.6309254279394046E-2</v>
      </c>
      <c r="D323" s="121">
        <f>VLOOKUP(B323,'Master sheet'!$B$3:$Z$634,10,FALSE)</f>
        <v>-9.3042830346525898E-3</v>
      </c>
      <c r="E323" s="120">
        <f>VLOOKUP(B323,'Master sheet'!$B$3:$Z$634,16,FALSE)</f>
        <v>0.49850152069169623</v>
      </c>
      <c r="F323" s="121">
        <f>VLOOKUP(B323,'Master sheet'!$B$3:$Z$634,17,FALSE)</f>
        <v>0.20252319285075107</v>
      </c>
      <c r="G323" s="120">
        <f>VLOOKUP(B323,'Master sheet'!$B$3:$Z$634,21,FALSE)</f>
        <v>0.15924657534246575</v>
      </c>
      <c r="H323" s="121">
        <f>VLOOKUP(B323,'Master sheet'!$B$3:$Z$634,22,FALSE)</f>
        <v>-0.1367484542656007</v>
      </c>
      <c r="I323" s="120">
        <f>VLOOKUP(B323,'Master sheet'!$B$3:$Z$634,24,FALSE)</f>
        <v>2.4466646172763618E-2</v>
      </c>
      <c r="J323" s="121">
        <f>-VLOOKUP(B323,'Master sheet'!$B$3:$Z$634,25,FALSE)</f>
        <v>-1.6706107277924671E-2</v>
      </c>
      <c r="K323" s="185" t="str">
        <f>VLOOKUP(B323,RUC_PCON_2011_EN_LU!$A$2:$N$534,14)</f>
        <v>Predominantly Rural</v>
      </c>
      <c r="L323" s="185" t="str">
        <f>VLOOKUP(B323,'City and Town classifications'!$A$3:$G$634,4,FALSE)</f>
        <v>Village or smaller</v>
      </c>
      <c r="M323" s="188" t="str">
        <f>VLOOKUP(A323,'BRES data'!$A$11:$AB$643,28,FALSE)</f>
        <v>Very high</v>
      </c>
      <c r="N323" s="188" t="str">
        <f>IF(ISNUMBER(MATCH(A323,'Red Wall MP List'!$A$3:$A$52,0)),"Yes","No")</f>
        <v>No</v>
      </c>
      <c r="O323" s="149">
        <f>VLOOKUP(B323,'Master sheet'!$B$3:$K$634,4,FALSE)</f>
        <v>58200</v>
      </c>
      <c r="P323" s="121">
        <f t="shared" ref="P323:P386" si="40">AVERAGE(D323,AVERAGE(F323,H323),J323)</f>
        <v>2.292326326665975E-3</v>
      </c>
      <c r="Q323" s="121">
        <f t="shared" si="38"/>
        <v>1.2697268482800466</v>
      </c>
      <c r="R323" s="186">
        <f t="shared" si="39"/>
        <v>100.40191250823844</v>
      </c>
      <c r="S323" s="149">
        <f>R323*VLOOKUP(B323,'Master sheet'!$B$3:$K$634,4,FALSE)</f>
        <v>5843391.3079794776</v>
      </c>
      <c r="T323" s="121"/>
      <c r="U323" s="121"/>
      <c r="V323" s="121"/>
      <c r="W323" s="121"/>
      <c r="X323" s="121"/>
      <c r="Y323" s="121"/>
      <c r="Z323" s="121"/>
      <c r="AA323" s="121"/>
      <c r="AB323" s="121"/>
      <c r="AC323" s="121"/>
      <c r="AD323" s="121"/>
      <c r="AE323" s="145">
        <f t="shared" ref="AE323:AE386" si="41">AVERAGE(D323,F323,H323,J323)</f>
        <v>9.9410870681432804E-3</v>
      </c>
      <c r="AF323" s="121">
        <f t="shared" ref="AF323:AF386" si="42">AE323-MIN($AE$3:$AE$634)</f>
        <v>1.2191941748286872</v>
      </c>
      <c r="AG323" s="186">
        <f t="shared" ref="AG323:AG386" si="43">100*(AF323/AVERAGE($AF$3:$AF$634))</f>
        <v>100.82208490255353</v>
      </c>
    </row>
    <row r="324" spans="1:33" ht="29">
      <c r="A324" s="119" t="str">
        <f>'Master sheet'!A518</f>
        <v>South West Devon</v>
      </c>
      <c r="B324" s="142" t="str">
        <f>VLOOKUP('Master sheet'!A518,Westminster_Parliamentary_Const!$A$2:$C$651,2,FALSE)</f>
        <v>E14000950</v>
      </c>
      <c r="C324" s="120">
        <f>VLOOKUP(B324,'Master sheet'!$B$3:$Z$634,9,FALSE)</f>
        <v>5.1407406557408122E-2</v>
      </c>
      <c r="D324" s="121">
        <f>VLOOKUP(B324,'Master sheet'!$B$3:$Z$634,10,FALSE)</f>
        <v>-1.7064880101796904</v>
      </c>
      <c r="E324" s="120">
        <f>VLOOKUP(B324,'Master sheet'!$B$3:$Z$634,16,FALSE)</f>
        <v>1.1248950277291845</v>
      </c>
      <c r="F324" s="121">
        <f>VLOOKUP(B324,'Master sheet'!$B$3:$Z$634,17,FALSE)</f>
        <v>2.2845411469107018</v>
      </c>
      <c r="G324" s="120">
        <f>VLOOKUP(B324,'Master sheet'!$B$3:$Z$634,21,FALSE)</f>
        <v>0.125948406676783</v>
      </c>
      <c r="H324" s="121">
        <f>VLOOKUP(B324,'Master sheet'!$B$3:$Z$634,22,FALSE)</f>
        <v>-1.0896474847517772</v>
      </c>
      <c r="I324" s="120">
        <f>VLOOKUP(B324,'Master sheet'!$B$3:$Z$634,24,FALSE)</f>
        <v>1.373191165270371E-2</v>
      </c>
      <c r="J324" s="121">
        <f>-VLOOKUP(B324,'Master sheet'!$B$3:$Z$634,25,FALSE)</f>
        <v>1.1136971859512459</v>
      </c>
      <c r="K324" s="185" t="str">
        <f>VLOOKUP(B324,RUC_PCON_2011_EN_LU!$A$2:$N$534,14)</f>
        <v>Urban with Significant Rural</v>
      </c>
      <c r="L324" s="185" t="str">
        <f>VLOOKUP(B324,'City and Town classifications'!$A$3:$G$634,4,FALSE)</f>
        <v>Other City</v>
      </c>
      <c r="M324" s="188" t="str">
        <f>VLOOKUP(A324,'BRES data'!$A$11:$AB$643,28,FALSE)</f>
        <v>High</v>
      </c>
      <c r="N324" s="188" t="str">
        <f>IF(ISNUMBER(MATCH(A324,'Red Wall MP List'!$A$3:$A$52,0)),"Yes","No")</f>
        <v>No</v>
      </c>
      <c r="O324" s="149">
        <f>VLOOKUP(B324,'Master sheet'!$B$3:$K$634,4,FALSE)</f>
        <v>60200</v>
      </c>
      <c r="P324" s="121">
        <f t="shared" si="40"/>
        <v>1.5520022836725822E-3</v>
      </c>
      <c r="Q324" s="121">
        <f t="shared" si="38"/>
        <v>1.2689865242370533</v>
      </c>
      <c r="R324" s="186">
        <f t="shared" si="39"/>
        <v>100.34337239790445</v>
      </c>
      <c r="S324" s="149">
        <f>R324*VLOOKUP(B324,'Master sheet'!$B$3:$K$634,4,FALSE)</f>
        <v>6040671.0183538478</v>
      </c>
      <c r="T324" s="121"/>
      <c r="U324" s="121"/>
      <c r="V324" s="121"/>
      <c r="W324" s="121"/>
      <c r="X324" s="121"/>
      <c r="Y324" s="121"/>
      <c r="Z324" s="121"/>
      <c r="AA324" s="121"/>
      <c r="AB324" s="121"/>
      <c r="AC324" s="121"/>
      <c r="AD324" s="121"/>
      <c r="AE324" s="145">
        <f t="shared" si="41"/>
        <v>0.15052570948262001</v>
      </c>
      <c r="AF324" s="121">
        <f t="shared" si="42"/>
        <v>1.3597787972431639</v>
      </c>
      <c r="AG324" s="186">
        <f t="shared" si="43"/>
        <v>112.44782510842141</v>
      </c>
    </row>
    <row r="325" spans="1:33">
      <c r="A325" s="119" t="str">
        <f>'Master sheet'!A157</f>
        <v>Wakefield</v>
      </c>
      <c r="B325" s="142" t="str">
        <f>VLOOKUP('Master sheet'!A157,Westminster_Parliamentary_Const!$A$2:$C$651,2,FALSE)</f>
        <v>E14001009</v>
      </c>
      <c r="C325" s="120">
        <f>VLOOKUP(B325,'Master sheet'!$B$3:$Z$634,9,FALSE)</f>
        <v>0.11085517235645277</v>
      </c>
      <c r="D325" s="121">
        <f>VLOOKUP(B325,'Master sheet'!$B$3:$Z$634,10,FALSE)</f>
        <v>0.54049704384217034</v>
      </c>
      <c r="E325" s="120">
        <f>VLOOKUP(B325,'Master sheet'!$B$3:$Z$634,16,FALSE)</f>
        <v>0.29985587585421136</v>
      </c>
      <c r="F325" s="121">
        <f>VLOOKUP(B325,'Master sheet'!$B$3:$Z$634,17,FALSE)</f>
        <v>-0.4577387581447081</v>
      </c>
      <c r="G325" s="120">
        <f>VLOOKUP(B325,'Master sheet'!$B$3:$Z$634,21,FALSE)</f>
        <v>0.16074450084602368</v>
      </c>
      <c r="H325" s="121">
        <f>VLOOKUP(B325,'Master sheet'!$B$3:$Z$634,22,FALSE)</f>
        <v>-9.3882080009051141E-2</v>
      </c>
      <c r="I325" s="120">
        <f>VLOOKUP(B325,'Master sheet'!$B$3:$Z$634,24,FALSE)</f>
        <v>2.6843657817109179E-2</v>
      </c>
      <c r="J325" s="121">
        <f>-VLOOKUP(B325,'Master sheet'!$B$3:$Z$634,25,FALSE)</f>
        <v>-0.26701334923078046</v>
      </c>
      <c r="K325" s="185" t="str">
        <f>VLOOKUP(B325,RUC_PCON_2011_EN_LU!$A$2:$N$534,14)</f>
        <v>Predominantly Urban</v>
      </c>
      <c r="L325" s="185" t="str">
        <f>VLOOKUP(B325,'City and Town classifications'!$A$3:$G$634,4,FALSE)</f>
        <v>Large Town</v>
      </c>
      <c r="M325" s="188" t="str">
        <f>VLOOKUP(A325,'BRES data'!$A$11:$AB$643,28,FALSE)</f>
        <v>Mid</v>
      </c>
      <c r="N325" s="188" t="str">
        <f>IF(ISNUMBER(MATCH(A325,'Red Wall MP List'!$A$3:$A$52,0)),"Yes","No")</f>
        <v>Yes</v>
      </c>
      <c r="O325" s="149">
        <f>VLOOKUP(B325,'Master sheet'!$B$3:$K$634,4,FALSE)</f>
        <v>60500</v>
      </c>
      <c r="P325" s="121">
        <f t="shared" si="40"/>
        <v>-7.7557482182991999E-4</v>
      </c>
      <c r="Q325" s="121">
        <f t="shared" si="38"/>
        <v>1.2666589471315508</v>
      </c>
      <c r="R325" s="186">
        <f t="shared" si="39"/>
        <v>100.15932242430627</v>
      </c>
      <c r="S325" s="149">
        <f>R325*VLOOKUP(B325,'Master sheet'!$B$3:$K$634,4,FALSE)</f>
        <v>6059639.006670529</v>
      </c>
      <c r="T325" s="121"/>
      <c r="U325" s="121"/>
      <c r="V325" s="121"/>
      <c r="W325" s="121"/>
      <c r="X325" s="121"/>
      <c r="Y325" s="121"/>
      <c r="Z325" s="121"/>
      <c r="AA325" s="121"/>
      <c r="AB325" s="121"/>
      <c r="AC325" s="121"/>
      <c r="AD325" s="121"/>
      <c r="AE325" s="145">
        <f t="shared" si="41"/>
        <v>-6.9534285885592337E-2</v>
      </c>
      <c r="AF325" s="121">
        <f t="shared" si="42"/>
        <v>1.1397188018749516</v>
      </c>
      <c r="AG325" s="186">
        <f t="shared" si="43"/>
        <v>94.249815312494547</v>
      </c>
    </row>
    <row r="326" spans="1:33" ht="29">
      <c r="A326" s="119" t="str">
        <f>'Master sheet'!A68</f>
        <v>Liverpool, Wavertree</v>
      </c>
      <c r="B326" s="142" t="str">
        <f>VLOOKUP('Master sheet'!A68,Westminster_Parliamentary_Const!$A$2:$C$651,2,FALSE)</f>
        <v>E14000795</v>
      </c>
      <c r="C326" s="120">
        <f>VLOOKUP(B326,'Master sheet'!$B$3:$Z$634,9,FALSE)</f>
        <v>0.10926938371413616</v>
      </c>
      <c r="D326" s="121">
        <f>VLOOKUP(B326,'Master sheet'!$B$3:$Z$634,10,FALSE)</f>
        <v>0.48055798086429308</v>
      </c>
      <c r="E326" s="120">
        <f>VLOOKUP(B326,'Master sheet'!$B$3:$Z$634,16,FALSE)</f>
        <v>0.74681132056560695</v>
      </c>
      <c r="F326" s="121">
        <f>VLOOKUP(B326,'Master sheet'!$B$3:$Z$634,17,FALSE)</f>
        <v>1.0278597515765666</v>
      </c>
      <c r="G326" s="120">
        <f>VLOOKUP(B326,'Master sheet'!$B$3:$Z$634,21,FALSE)</f>
        <v>0.11288180610889774</v>
      </c>
      <c r="H326" s="121">
        <f>VLOOKUP(B326,'Master sheet'!$B$3:$Z$634,22,FALSE)</f>
        <v>-1.4635764878119426</v>
      </c>
      <c r="I326" s="120">
        <f>VLOOKUP(B326,'Master sheet'!$B$3:$Z$634,24,FALSE)</f>
        <v>2.6841155234657021E-2</v>
      </c>
      <c r="J326" s="121">
        <f>-VLOOKUP(B326,'Master sheet'!$B$3:$Z$634,25,FALSE)</f>
        <v>-0.26674981896459549</v>
      </c>
      <c r="K326" s="185" t="str">
        <f>VLOOKUP(B326,RUC_PCON_2011_EN_LU!$A$2:$N$534,14)</f>
        <v>Predominantly Urban</v>
      </c>
      <c r="L326" s="185" t="str">
        <f>VLOOKUP(B326,'City and Town classifications'!$A$3:$G$634,4,FALSE)</f>
        <v>Core City (outside London)</v>
      </c>
      <c r="M326" s="188" t="str">
        <f>VLOOKUP(A326,'BRES data'!$A$11:$AB$643,28,FALSE)</f>
        <v>Very low</v>
      </c>
      <c r="N326" s="188" t="str">
        <f>IF(ISNUMBER(MATCH(A326,'Red Wall MP List'!$A$3:$A$52,0)),"Yes","No")</f>
        <v>No</v>
      </c>
      <c r="O326" s="149">
        <f>VLOOKUP(B326,'Master sheet'!$B$3:$K$634,4,FALSE)</f>
        <v>59600</v>
      </c>
      <c r="P326" s="121">
        <f t="shared" si="40"/>
        <v>-1.3500687393301347E-3</v>
      </c>
      <c r="Q326" s="121">
        <f t="shared" si="38"/>
        <v>1.2660844532140505</v>
      </c>
      <c r="R326" s="186">
        <f t="shared" si="39"/>
        <v>100.11389510415509</v>
      </c>
      <c r="S326" s="149">
        <f>R326*VLOOKUP(B326,'Master sheet'!$B$3:$K$634,4,FALSE)</f>
        <v>5966788.1482076431</v>
      </c>
      <c r="T326" s="121"/>
      <c r="U326" s="121"/>
      <c r="V326" s="121"/>
      <c r="W326" s="121"/>
      <c r="X326" s="121"/>
      <c r="Y326" s="121"/>
      <c r="Z326" s="121"/>
      <c r="AA326" s="121"/>
      <c r="AB326" s="121"/>
      <c r="AC326" s="121"/>
      <c r="AD326" s="121"/>
      <c r="AE326" s="145">
        <f t="shared" si="41"/>
        <v>-5.5477143583919614E-2</v>
      </c>
      <c r="AF326" s="121">
        <f t="shared" si="42"/>
        <v>1.1537759441766242</v>
      </c>
      <c r="AG326" s="186">
        <f t="shared" si="43"/>
        <v>95.412280179771045</v>
      </c>
    </row>
    <row r="327" spans="1:33" ht="29">
      <c r="A327" s="119" t="str">
        <f>'Master sheet'!A104</f>
        <v>Worsley and Eccles South</v>
      </c>
      <c r="B327" s="142" t="str">
        <f>VLOOKUP('Master sheet'!A104,Westminster_Parliamentary_Const!$A$2:$C$651,2,FALSE)</f>
        <v>E14001054</v>
      </c>
      <c r="C327" s="120">
        <f>VLOOKUP(B327,'Master sheet'!$B$3:$Z$634,9,FALSE)</f>
        <v>9.9331813206095868E-2</v>
      </c>
      <c r="D327" s="121">
        <f>VLOOKUP(B327,'Master sheet'!$B$3:$Z$634,10,FALSE)</f>
        <v>0.1049413011670752</v>
      </c>
      <c r="E327" s="120">
        <f>VLOOKUP(B327,'Master sheet'!$B$3:$Z$634,16,FALSE)</f>
        <v>0.45321592953771656</v>
      </c>
      <c r="F327" s="121">
        <f>VLOOKUP(B327,'Master sheet'!$B$3:$Z$634,17,FALSE)</f>
        <v>5.2002134149608754E-2</v>
      </c>
      <c r="G327" s="120">
        <f>VLOOKUP(B327,'Master sheet'!$B$3:$Z$634,21,FALSE)</f>
        <v>0.13306982872200263</v>
      </c>
      <c r="H327" s="121">
        <f>VLOOKUP(B327,'Master sheet'!$B$3:$Z$634,22,FALSE)</f>
        <v>-0.88585260850183067</v>
      </c>
      <c r="I327" s="120">
        <f>VLOOKUP(B327,'Master sheet'!$B$3:$Z$634,24,FALSE)</f>
        <v>2.1466192170818577E-2</v>
      </c>
      <c r="J327" s="121">
        <f>-VLOOKUP(B327,'Master sheet'!$B$3:$Z$634,25,FALSE)</f>
        <v>0.29925169108618338</v>
      </c>
      <c r="K327" s="185" t="str">
        <f>VLOOKUP(B327,RUC_PCON_2011_EN_LU!$A$2:$N$534,14)</f>
        <v>Predominantly Urban</v>
      </c>
      <c r="L327" s="185" t="str">
        <f>VLOOKUP(B327,'City and Town classifications'!$A$3:$G$634,4,FALSE)</f>
        <v>Small Town in Conurbation</v>
      </c>
      <c r="M327" s="188" t="str">
        <f>VLOOKUP(A327,'BRES data'!$A$11:$AB$643,28,FALSE)</f>
        <v>Low</v>
      </c>
      <c r="N327" s="188" t="str">
        <f>IF(ISNUMBER(MATCH(A327,'Red Wall MP List'!$A$3:$A$52,0)),"Yes","No")</f>
        <v>No</v>
      </c>
      <c r="O327" s="149">
        <f>VLOOKUP(B327,'Master sheet'!$B$3:$K$634,4,FALSE)</f>
        <v>70200</v>
      </c>
      <c r="P327" s="121">
        <f t="shared" si="40"/>
        <v>-4.2440816409507849E-3</v>
      </c>
      <c r="Q327" s="121">
        <f t="shared" si="38"/>
        <v>1.2631904403124299</v>
      </c>
      <c r="R327" s="186">
        <f t="shared" si="39"/>
        <v>99.885054995323941</v>
      </c>
      <c r="S327" s="149">
        <f>R327*VLOOKUP(B327,'Master sheet'!$B$3:$K$634,4,FALSE)</f>
        <v>7011930.860671741</v>
      </c>
      <c r="T327" s="121"/>
      <c r="U327" s="121"/>
      <c r="V327" s="121"/>
      <c r="W327" s="121"/>
      <c r="X327" s="121"/>
      <c r="Y327" s="121"/>
      <c r="Z327" s="121"/>
      <c r="AA327" s="121"/>
      <c r="AB327" s="121"/>
      <c r="AC327" s="121"/>
      <c r="AD327" s="121"/>
      <c r="AE327" s="145">
        <f t="shared" si="41"/>
        <v>-0.10741437052474083</v>
      </c>
      <c r="AF327" s="121">
        <f t="shared" si="42"/>
        <v>1.1018387172358031</v>
      </c>
      <c r="AG327" s="186">
        <f t="shared" si="43"/>
        <v>91.117296154796961</v>
      </c>
    </row>
    <row r="328" spans="1:33" ht="29">
      <c r="A328" s="119" t="str">
        <f>'Master sheet'!A625</f>
        <v>Ochil and South Perthshire</v>
      </c>
      <c r="B328" s="142" t="str">
        <f>VLOOKUP('Master sheet'!A625,Westminster_Parliamentary_Const!$A$2:$C$651,2,FALSE)</f>
        <v>S14000050</v>
      </c>
      <c r="C328" s="120">
        <f>VLOOKUP(B328,'Master sheet'!$B$3:$Z$634,9,FALSE)</f>
        <v>7.6626882840541699E-2</v>
      </c>
      <c r="D328" s="121">
        <f>VLOOKUP(B328,'Master sheet'!$B$3:$Z$634,10,FALSE)</f>
        <v>-0.75325140798310108</v>
      </c>
      <c r="E328" s="120">
        <f>VLOOKUP(B328,'Master sheet'!$B$3:$Z$634,16,FALSE)</f>
        <v>0.44120824593442065</v>
      </c>
      <c r="F328" s="121">
        <f>VLOOKUP(B328,'Master sheet'!$B$3:$Z$634,17,FALSE)</f>
        <v>1.2090780395366936E-2</v>
      </c>
      <c r="G328" s="120">
        <f>VLOOKUP(B328,'Master sheet'!$B$3:$Z$634,21,FALSE)</f>
        <v>0.17252931323283083</v>
      </c>
      <c r="H328" s="121">
        <f>VLOOKUP(B328,'Master sheet'!$B$3:$Z$634,22,FALSE)</f>
        <v>0.24336578519932692</v>
      </c>
      <c r="I328" s="120">
        <f>VLOOKUP(B328,'Master sheet'!$B$3:$Z$634,24,FALSE)</f>
        <v>1.8492904909476415E-2</v>
      </c>
      <c r="J328" s="121">
        <f>-VLOOKUP(B328,'Master sheet'!$B$3:$Z$634,25,FALSE)</f>
        <v>0.61234874119551053</v>
      </c>
      <c r="K328" s="185" t="str">
        <f>VLOOKUP(B328,RUC_PCON_2011_EN_LU!$A$2:$N$534,14)</f>
        <v>Urban with Significant Rural</v>
      </c>
      <c r="L328" s="185" t="str">
        <f>VLOOKUP(B328,'City and Town classifications'!$A$3:$G$634,4,FALSE)</f>
        <v>Village or smaller</v>
      </c>
      <c r="M328" s="188" t="str">
        <f>VLOOKUP(A328,'BRES data'!$A$11:$AB$643,28,FALSE)</f>
        <v>Very high</v>
      </c>
      <c r="N328" s="188" t="str">
        <f>IF(ISNUMBER(MATCH(A328,'Red Wall MP List'!$A$3:$A$52,0)),"Yes","No")</f>
        <v>No</v>
      </c>
      <c r="O328" s="149">
        <f>VLOOKUP(B328,'Master sheet'!$B$3:$K$634,4,FALSE)</f>
        <v>60100</v>
      </c>
      <c r="P328" s="121">
        <f t="shared" si="40"/>
        <v>-4.3914613300812073E-3</v>
      </c>
      <c r="Q328" s="121">
        <f t="shared" si="38"/>
        <v>1.2630430606232994</v>
      </c>
      <c r="R328" s="186">
        <f t="shared" si="39"/>
        <v>99.873401148141298</v>
      </c>
      <c r="S328" s="149">
        <f>R328*VLOOKUP(B328,'Master sheet'!$B$3:$K$634,4,FALSE)</f>
        <v>6002391.4090032922</v>
      </c>
      <c r="T328" s="121"/>
      <c r="U328" s="121"/>
      <c r="V328" s="121"/>
      <c r="W328" s="121"/>
      <c r="X328" s="121"/>
      <c r="Y328" s="121"/>
      <c r="Z328" s="121"/>
      <c r="AA328" s="121"/>
      <c r="AB328" s="121"/>
      <c r="AC328" s="121"/>
      <c r="AD328" s="121"/>
      <c r="AE328" s="145">
        <f t="shared" si="41"/>
        <v>2.8638474701775829E-2</v>
      </c>
      <c r="AF328" s="121">
        <f t="shared" si="42"/>
        <v>1.2378915624623197</v>
      </c>
      <c r="AG328" s="186">
        <f t="shared" si="43"/>
        <v>102.36827798842431</v>
      </c>
    </row>
    <row r="329" spans="1:33">
      <c r="A329" s="119" t="str">
        <f>'Master sheet'!A458</f>
        <v>Rochester and Strood</v>
      </c>
      <c r="B329" s="142" t="str">
        <f>VLOOKUP('Master sheet'!A458,Westminster_Parliamentary_Const!$A$2:$C$651,2,FALSE)</f>
        <v>E14000898</v>
      </c>
      <c r="C329" s="120">
        <f>VLOOKUP(B329,'Master sheet'!$B$3:$Z$634,9,FALSE)</f>
        <v>8.9418177513246294E-2</v>
      </c>
      <c r="D329" s="121">
        <f>VLOOKUP(B329,'Master sheet'!$B$3:$Z$634,10,FALSE)</f>
        <v>-0.26977069908119361</v>
      </c>
      <c r="E329" s="120">
        <f>VLOOKUP(B329,'Master sheet'!$B$3:$Z$634,16,FALSE)</f>
        <v>0.26402214562246373</v>
      </c>
      <c r="F329" s="121">
        <f>VLOOKUP(B329,'Master sheet'!$B$3:$Z$634,17,FALSE)</f>
        <v>-0.57684355228008921</v>
      </c>
      <c r="G329" s="120">
        <f>VLOOKUP(B329,'Master sheet'!$B$3:$Z$634,21,FALSE)</f>
        <v>0.16508795669824086</v>
      </c>
      <c r="H329" s="121">
        <f>VLOOKUP(B329,'Master sheet'!$B$3:$Z$634,22,FALSE)</f>
        <v>3.0415292380764573E-2</v>
      </c>
      <c r="I329" s="120">
        <f>VLOOKUP(B329,'Master sheet'!$B$3:$Z$634,24,FALSE)</f>
        <v>1.9348560255954439E-2</v>
      </c>
      <c r="J329" s="121">
        <f>-VLOOKUP(B329,'Master sheet'!$B$3:$Z$634,25,FALSE)</f>
        <v>0.52224538375146379</v>
      </c>
      <c r="K329" s="185" t="str">
        <f>VLOOKUP(B329,RUC_PCON_2011_EN_LU!$A$2:$N$534,14)</f>
        <v>Predominantly Urban</v>
      </c>
      <c r="L329" s="185" t="str">
        <f>VLOOKUP(B329,'City and Town classifications'!$A$3:$G$634,4,FALSE)</f>
        <v>Large Town</v>
      </c>
      <c r="M329" s="188" t="str">
        <f>VLOOKUP(A329,'BRES data'!$A$11:$AB$643,28,FALSE)</f>
        <v>High</v>
      </c>
      <c r="N329" s="188" t="str">
        <f>IF(ISNUMBER(MATCH(A329,'Red Wall MP List'!$A$3:$A$52,0)),"Yes","No")</f>
        <v>No</v>
      </c>
      <c r="O329" s="149">
        <f>VLOOKUP(B329,'Master sheet'!$B$3:$K$634,4,FALSE)</f>
        <v>71200</v>
      </c>
      <c r="P329" s="121">
        <f t="shared" si="40"/>
        <v>-6.9131484264640291E-3</v>
      </c>
      <c r="Q329" s="121">
        <f t="shared" ref="Q329:Q392" si="44">P329-MIN($P$4:$P$635)</f>
        <v>1.2605213735269167</v>
      </c>
      <c r="R329" s="186">
        <f t="shared" ref="R329:R392" si="45">100*(Q329/AVERAGE($Q$4:$Q$635))</f>
        <v>99.674002192714667</v>
      </c>
      <c r="S329" s="149">
        <f>R329*VLOOKUP(B329,'Master sheet'!$B$3:$K$634,4,FALSE)</f>
        <v>7096788.9561212845</v>
      </c>
      <c r="T329" s="121"/>
      <c r="U329" s="121"/>
      <c r="V329" s="121"/>
      <c r="W329" s="121"/>
      <c r="X329" s="121"/>
      <c r="Y329" s="121"/>
      <c r="Z329" s="121"/>
      <c r="AA329" s="121"/>
      <c r="AB329" s="121"/>
      <c r="AC329" s="121"/>
      <c r="AD329" s="121"/>
      <c r="AE329" s="145">
        <f t="shared" si="41"/>
        <v>-7.348839380726363E-2</v>
      </c>
      <c r="AF329" s="121">
        <f t="shared" si="42"/>
        <v>1.1357646939532802</v>
      </c>
      <c r="AG329" s="186">
        <f t="shared" si="43"/>
        <v>93.922827689994932</v>
      </c>
    </row>
    <row r="330" spans="1:33">
      <c r="A330" s="119" t="str">
        <f>'Master sheet'!A88</f>
        <v>St Helens North</v>
      </c>
      <c r="B330" s="142" t="str">
        <f>VLOOKUP('Master sheet'!A88,Westminster_Parliamentary_Const!$A$2:$C$651,2,FALSE)</f>
        <v>E14000962</v>
      </c>
      <c r="C330" s="120">
        <f>VLOOKUP(B330,'Master sheet'!$B$3:$Z$634,9,FALSE)</f>
        <v>0.11273451356531797</v>
      </c>
      <c r="D330" s="121">
        <f>VLOOKUP(B330,'Master sheet'!$B$3:$Z$634,10,FALSE)</f>
        <v>0.61153170008143531</v>
      </c>
      <c r="E330" s="120">
        <f>VLOOKUP(B330,'Master sheet'!$B$3:$Z$634,16,FALSE)</f>
        <v>0.38508147429598094</v>
      </c>
      <c r="F330" s="121">
        <f>VLOOKUP(B330,'Master sheet'!$B$3:$Z$634,17,FALSE)</f>
        <v>-0.17446438810777767</v>
      </c>
      <c r="G330" s="120">
        <f>VLOOKUP(B330,'Master sheet'!$B$3:$Z$634,21,FALSE)</f>
        <v>0.13986013986013987</v>
      </c>
      <c r="H330" s="121">
        <f>VLOOKUP(B330,'Master sheet'!$B$3:$Z$634,22,FALSE)</f>
        <v>-0.69153318615777315</v>
      </c>
      <c r="I330" s="120">
        <f>VLOOKUP(B330,'Master sheet'!$B$3:$Z$634,24,FALSE)</f>
        <v>2.620297462817156E-2</v>
      </c>
      <c r="J330" s="121">
        <f>-VLOOKUP(B330,'Master sheet'!$B$3:$Z$634,25,FALSE)</f>
        <v>-0.19954727586508261</v>
      </c>
      <c r="K330" s="185" t="str">
        <f>VLOOKUP(B330,RUC_PCON_2011_EN_LU!$A$2:$N$534,14)</f>
        <v>Predominantly Urban</v>
      </c>
      <c r="L330" s="185" t="str">
        <f>VLOOKUP(B330,'City and Town classifications'!$A$3:$G$634,4,FALSE)</f>
        <v>Small Town</v>
      </c>
      <c r="M330" s="188" t="str">
        <f>VLOOKUP(A330,'BRES data'!$A$11:$AB$643,28,FALSE)</f>
        <v>Very low</v>
      </c>
      <c r="N330" s="188" t="str">
        <f>IF(ISNUMBER(MATCH(A330,'Red Wall MP List'!$A$3:$A$52,0)),"Yes","No")</f>
        <v>No</v>
      </c>
      <c r="O330" s="149">
        <f>VLOOKUP(B330,'Master sheet'!$B$3:$K$634,4,FALSE)</f>
        <v>59800</v>
      </c>
      <c r="P330" s="121">
        <f t="shared" si="40"/>
        <v>-7.0047876388075652E-3</v>
      </c>
      <c r="Q330" s="121">
        <f t="shared" si="44"/>
        <v>1.2604297343145732</v>
      </c>
      <c r="R330" s="186">
        <f t="shared" si="45"/>
        <v>99.666755947435618</v>
      </c>
      <c r="S330" s="149">
        <f>R330*VLOOKUP(B330,'Master sheet'!$B$3:$K$634,4,FALSE)</f>
        <v>5960072.0056566503</v>
      </c>
      <c r="T330" s="121"/>
      <c r="U330" s="121"/>
      <c r="V330" s="121"/>
      <c r="W330" s="121"/>
      <c r="X330" s="121"/>
      <c r="Y330" s="121"/>
      <c r="Z330" s="121"/>
      <c r="AA330" s="121"/>
      <c r="AB330" s="121"/>
      <c r="AC330" s="121"/>
      <c r="AD330" s="121"/>
      <c r="AE330" s="145">
        <f t="shared" si="41"/>
        <v>-0.11350328751229952</v>
      </c>
      <c r="AF330" s="121">
        <f t="shared" si="42"/>
        <v>1.0957498002482444</v>
      </c>
      <c r="AG330" s="186">
        <f t="shared" si="43"/>
        <v>90.613769056194741</v>
      </c>
    </row>
    <row r="331" spans="1:33">
      <c r="A331" s="119" t="str">
        <f>'Master sheet'!A362</f>
        <v>Harrow West</v>
      </c>
      <c r="B331" s="142" t="str">
        <f>VLOOKUP('Master sheet'!A362,Westminster_Parliamentary_Const!$A$2:$C$651,2,FALSE)</f>
        <v>E14000732</v>
      </c>
      <c r="C331" s="120">
        <f>VLOOKUP(B331,'Master sheet'!$B$3:$Z$634,9,FALSE)</f>
        <v>9.2294309524402027E-2</v>
      </c>
      <c r="D331" s="121">
        <f>VLOOKUP(B331,'Master sheet'!$B$3:$Z$634,10,FALSE)</f>
        <v>-0.1610597062356959</v>
      </c>
      <c r="E331" s="120">
        <f>VLOOKUP(B331,'Master sheet'!$B$3:$Z$634,16,FALSE)</f>
        <v>0.5552173235256751</v>
      </c>
      <c r="F331" s="121">
        <f>VLOOKUP(B331,'Master sheet'!$B$3:$Z$634,17,FALSE)</f>
        <v>0.39103619378803767</v>
      </c>
      <c r="G331" s="120">
        <f>VLOOKUP(B331,'Master sheet'!$B$3:$Z$634,21,FALSE)</f>
        <v>0.26204819277108432</v>
      </c>
      <c r="H331" s="121">
        <f>VLOOKUP(B331,'Master sheet'!$B$3:$Z$634,22,FALSE)</f>
        <v>2.8051419110474636</v>
      </c>
      <c r="I331" s="120">
        <f>VLOOKUP(B331,'Master sheet'!$B$3:$Z$634,24,FALSE)</f>
        <v>3.8190968083697596E-2</v>
      </c>
      <c r="J331" s="121">
        <f>-VLOOKUP(B331,'Master sheet'!$B$3:$Z$634,25,FALSE)</f>
        <v>-1.4619229085379948</v>
      </c>
      <c r="K331" s="185" t="str">
        <f>VLOOKUP(B331,RUC_PCON_2011_EN_LU!$A$2:$N$534,14)</f>
        <v>Predominantly Urban</v>
      </c>
      <c r="L331" s="185" t="str">
        <f>VLOOKUP(B331,'City and Town classifications'!$A$3:$G$634,4,FALSE)</f>
        <v>Core City (London)</v>
      </c>
      <c r="M331" s="188" t="str">
        <f>VLOOKUP(A331,'BRES data'!$A$11:$AB$643,28,FALSE)</f>
        <v>Very low</v>
      </c>
      <c r="N331" s="188" t="str">
        <f>IF(ISNUMBER(MATCH(A331,'Red Wall MP List'!$A$3:$A$52,0)),"Yes","No")</f>
        <v>No</v>
      </c>
      <c r="O331" s="149">
        <f>VLOOKUP(B331,'Master sheet'!$B$3:$K$634,4,FALSE)</f>
        <v>67000</v>
      </c>
      <c r="P331" s="121">
        <f t="shared" si="40"/>
        <v>-8.297854118646697E-3</v>
      </c>
      <c r="Q331" s="121">
        <f t="shared" si="44"/>
        <v>1.259136667834734</v>
      </c>
      <c r="R331" s="186">
        <f t="shared" si="45"/>
        <v>99.56450848550945</v>
      </c>
      <c r="S331" s="149">
        <f>R331*VLOOKUP(B331,'Master sheet'!$B$3:$K$634,4,FALSE)</f>
        <v>6670822.0685291328</v>
      </c>
      <c r="T331" s="121"/>
      <c r="U331" s="121"/>
      <c r="V331" s="121"/>
      <c r="W331" s="121"/>
      <c r="X331" s="121"/>
      <c r="Y331" s="121"/>
      <c r="Z331" s="121"/>
      <c r="AA331" s="121"/>
      <c r="AB331" s="121"/>
      <c r="AC331" s="121"/>
      <c r="AD331" s="121"/>
      <c r="AE331" s="145">
        <f t="shared" si="41"/>
        <v>0.39329887251545265</v>
      </c>
      <c r="AF331" s="121">
        <f t="shared" si="42"/>
        <v>1.6025519602759966</v>
      </c>
      <c r="AG331" s="186">
        <f t="shared" si="43"/>
        <v>132.52411562941003</v>
      </c>
    </row>
    <row r="332" spans="1:33">
      <c r="A332" s="119" t="str">
        <f>'Master sheet'!A356</f>
        <v>Greenwich and Woolwich</v>
      </c>
      <c r="B332" s="142" t="str">
        <f>VLOOKUP('Master sheet'!A356,Westminster_Parliamentary_Const!$A$2:$C$651,2,FALSE)</f>
        <v>E14000718</v>
      </c>
      <c r="C332" s="120">
        <f>VLOOKUP(B332,'Master sheet'!$B$3:$Z$634,9,FALSE)</f>
        <v>9.4558520384992684E-2</v>
      </c>
      <c r="D332" s="121">
        <f>VLOOKUP(B332,'Master sheet'!$B$3:$Z$634,10,FALSE)</f>
        <v>-7.5477886725450472E-2</v>
      </c>
      <c r="E332" s="120">
        <f>VLOOKUP(B332,'Master sheet'!$B$3:$Z$634,16,FALSE)</f>
        <v>0.70688929566924086</v>
      </c>
      <c r="F332" s="121">
        <f>VLOOKUP(B332,'Master sheet'!$B$3:$Z$634,17,FALSE)</f>
        <v>0.89516621043536171</v>
      </c>
      <c r="G332" s="120">
        <f>VLOOKUP(B332,'Master sheet'!$B$3:$Z$634,21,FALSE)</f>
        <v>0.17997750281214847</v>
      </c>
      <c r="H332" s="121">
        <f>VLOOKUP(B332,'Master sheet'!$B$3:$Z$634,22,FALSE)</f>
        <v>0.4565118203542155</v>
      </c>
      <c r="I332" s="120">
        <f>VLOOKUP(B332,'Master sheet'!$B$3:$Z$634,24,FALSE)</f>
        <v>3.043378592840762E-2</v>
      </c>
      <c r="J332" s="121">
        <f>-VLOOKUP(B332,'Master sheet'!$B$3:$Z$634,25,FALSE)</f>
        <v>-0.64506579501252592</v>
      </c>
      <c r="K332" s="185" t="str">
        <f>VLOOKUP(B332,RUC_PCON_2011_EN_LU!$A$2:$N$534,14)</f>
        <v>Predominantly Urban</v>
      </c>
      <c r="L332" s="185" t="str">
        <f>VLOOKUP(B332,'City and Town classifications'!$A$3:$G$634,4,FALSE)</f>
        <v>Core City (London)</v>
      </c>
      <c r="M332" s="188" t="str">
        <f>VLOOKUP(A332,'BRES data'!$A$11:$AB$643,28,FALSE)</f>
        <v>Very low</v>
      </c>
      <c r="N332" s="188" t="str">
        <f>IF(ISNUMBER(MATCH(A332,'Red Wall MP List'!$A$3:$A$52,0)),"Yes","No")</f>
        <v>No</v>
      </c>
      <c r="O332" s="149">
        <f>VLOOKUP(B332,'Master sheet'!$B$3:$K$634,4,FALSE)</f>
        <v>94000</v>
      </c>
      <c r="P332" s="121">
        <f t="shared" si="40"/>
        <v>-1.4901555447729234E-2</v>
      </c>
      <c r="Q332" s="121">
        <f t="shared" si="44"/>
        <v>1.2525329665056515</v>
      </c>
      <c r="R332" s="186">
        <f t="shared" si="45"/>
        <v>99.042329842149101</v>
      </c>
      <c r="S332" s="149">
        <f>R332*VLOOKUP(B332,'Master sheet'!$B$3:$K$634,4,FALSE)</f>
        <v>9309979.0051620156</v>
      </c>
      <c r="T332" s="121"/>
      <c r="U332" s="121"/>
      <c r="V332" s="121"/>
      <c r="W332" s="121"/>
      <c r="X332" s="121"/>
      <c r="Y332" s="121"/>
      <c r="Z332" s="121"/>
      <c r="AA332" s="121"/>
      <c r="AB332" s="121"/>
      <c r="AC332" s="121"/>
      <c r="AD332" s="121"/>
      <c r="AE332" s="145">
        <f t="shared" si="41"/>
        <v>0.15778358726290023</v>
      </c>
      <c r="AF332" s="121">
        <f t="shared" si="42"/>
        <v>1.3670366750234442</v>
      </c>
      <c r="AG332" s="186">
        <f t="shared" si="43"/>
        <v>113.04802020849938</v>
      </c>
    </row>
    <row r="333" spans="1:33" ht="29">
      <c r="A333" s="119" t="str">
        <f>'Master sheet'!A426</f>
        <v>Folkestone and Hythe</v>
      </c>
      <c r="B333" s="142" t="str">
        <f>VLOOKUP('Master sheet'!A426,Westminster_Parliamentary_Const!$A$2:$C$651,2,FALSE)</f>
        <v>E14000704</v>
      </c>
      <c r="C333" s="120">
        <f>VLOOKUP(B333,'Master sheet'!$B$3:$Z$634,9,FALSE)</f>
        <v>0.10835954256959866</v>
      </c>
      <c r="D333" s="121">
        <f>VLOOKUP(B333,'Master sheet'!$B$3:$Z$634,10,FALSE)</f>
        <v>0.44616813583259363</v>
      </c>
      <c r="E333" s="120">
        <f>VLOOKUP(B333,'Master sheet'!$B$3:$Z$634,16,FALSE)</f>
        <v>0.13584694056052074</v>
      </c>
      <c r="F333" s="121">
        <f>VLOOKUP(B333,'Master sheet'!$B$3:$Z$634,17,FALSE)</f>
        <v>-1.0028745937996657</v>
      </c>
      <c r="G333" s="120">
        <f>VLOOKUP(B333,'Master sheet'!$B$3:$Z$634,21,FALSE)</f>
        <v>0.18083462132921174</v>
      </c>
      <c r="H333" s="121">
        <f>VLOOKUP(B333,'Master sheet'!$B$3:$Z$634,22,FALSE)</f>
        <v>0.48104011835527299</v>
      </c>
      <c r="I333" s="120">
        <f>VLOOKUP(B333,'Master sheet'!$B$3:$Z$634,24,FALSE)</f>
        <v>2.6524622375045936E-2</v>
      </c>
      <c r="J333" s="121">
        <f>-VLOOKUP(B333,'Master sheet'!$B$3:$Z$634,25,FALSE)</f>
        <v>-0.23341785474592003</v>
      </c>
      <c r="K333" s="185" t="str">
        <f>VLOOKUP(B333,RUC_PCON_2011_EN_LU!$A$2:$N$534,14)</f>
        <v>Urban with Significant Rural</v>
      </c>
      <c r="L333" s="185" t="str">
        <f>VLOOKUP(B333,'City and Town classifications'!$A$3:$G$634,4,FALSE)</f>
        <v>Medium Town</v>
      </c>
      <c r="M333" s="188" t="str">
        <f>VLOOKUP(A333,'BRES data'!$A$11:$AB$643,28,FALSE)</f>
        <v>High</v>
      </c>
      <c r="N333" s="188" t="str">
        <f>IF(ISNUMBER(MATCH(A333,'Red Wall MP List'!$A$3:$A$52,0)),"Yes","No")</f>
        <v>No</v>
      </c>
      <c r="O333" s="149">
        <f>VLOOKUP(B333,'Master sheet'!$B$3:$K$634,4,FALSE)</f>
        <v>65100</v>
      </c>
      <c r="P333" s="121">
        <f t="shared" si="40"/>
        <v>-1.605565221184091E-2</v>
      </c>
      <c r="Q333" s="121">
        <f t="shared" si="44"/>
        <v>1.2513788697415398</v>
      </c>
      <c r="R333" s="186">
        <f t="shared" si="45"/>
        <v>98.951071220270435</v>
      </c>
      <c r="S333" s="149">
        <f>R333*VLOOKUP(B333,'Master sheet'!$B$3:$K$634,4,FALSE)</f>
        <v>6441714.7364396052</v>
      </c>
      <c r="T333" s="121"/>
      <c r="U333" s="121"/>
      <c r="V333" s="121"/>
      <c r="W333" s="121"/>
      <c r="X333" s="121"/>
      <c r="Y333" s="121"/>
      <c r="Z333" s="121"/>
      <c r="AA333" s="121"/>
      <c r="AB333" s="121"/>
      <c r="AC333" s="121"/>
      <c r="AD333" s="121"/>
      <c r="AE333" s="145">
        <f t="shared" si="41"/>
        <v>-7.7271048589429778E-2</v>
      </c>
      <c r="AF333" s="121">
        <f t="shared" si="42"/>
        <v>1.1319820391711142</v>
      </c>
      <c r="AG333" s="186">
        <f t="shared" si="43"/>
        <v>93.610018500549629</v>
      </c>
    </row>
    <row r="334" spans="1:33">
      <c r="A334" s="119" t="str">
        <f>'Master sheet'!A329</f>
        <v>Bexleyheath and Crayford</v>
      </c>
      <c r="B334" s="142" t="str">
        <f>VLOOKUP('Master sheet'!A329,Westminster_Parliamentary_Const!$A$2:$C$651,2,FALSE)</f>
        <v>E14000558</v>
      </c>
      <c r="C334" s="120">
        <f>VLOOKUP(B334,'Master sheet'!$B$3:$Z$634,9,FALSE)</f>
        <v>9.2305401077942884E-2</v>
      </c>
      <c r="D334" s="121">
        <f>VLOOKUP(B334,'Master sheet'!$B$3:$Z$634,10,FALSE)</f>
        <v>-0.16064047172457172</v>
      </c>
      <c r="E334" s="120">
        <f>VLOOKUP(B334,'Master sheet'!$B$3:$Z$634,16,FALSE)</f>
        <v>0.13471404671996415</v>
      </c>
      <c r="F334" s="121">
        <f>VLOOKUP(B334,'Master sheet'!$B$3:$Z$634,17,FALSE)</f>
        <v>-1.0066401266309974</v>
      </c>
      <c r="G334" s="120">
        <f>VLOOKUP(B334,'Master sheet'!$B$3:$Z$634,21,FALSE)</f>
        <v>0.19047619047619047</v>
      </c>
      <c r="H334" s="121">
        <f>VLOOKUP(B334,'Master sheet'!$B$3:$Z$634,22,FALSE)</f>
        <v>0.75695444820218971</v>
      </c>
      <c r="I334" s="120">
        <f>VLOOKUP(B334,'Master sheet'!$B$3:$Z$634,24,FALSE)</f>
        <v>2.2098424557414287E-2</v>
      </c>
      <c r="J334" s="121">
        <f>-VLOOKUP(B334,'Master sheet'!$B$3:$Z$634,25,FALSE)</f>
        <v>0.23267551534952058</v>
      </c>
      <c r="K334" s="185" t="str">
        <f>VLOOKUP(B334,RUC_PCON_2011_EN_LU!$A$2:$N$534,14)</f>
        <v>Predominantly Urban</v>
      </c>
      <c r="L334" s="185" t="str">
        <f>VLOOKUP(B334,'City and Town classifications'!$A$3:$G$634,4,FALSE)</f>
        <v>Core City (London)</v>
      </c>
      <c r="M334" s="188" t="str">
        <f>VLOOKUP(A334,'BRES data'!$A$11:$AB$643,28,FALSE)</f>
        <v>Very low</v>
      </c>
      <c r="N334" s="188" t="str">
        <f>IF(ISNUMBER(MATCH(A334,'Red Wall MP List'!$A$3:$A$52,0)),"Yes","No")</f>
        <v>No</v>
      </c>
      <c r="O334" s="149">
        <f>VLOOKUP(B334,'Master sheet'!$B$3:$K$634,4,FALSE)</f>
        <v>61900</v>
      </c>
      <c r="P334" s="121">
        <f t="shared" si="40"/>
        <v>-1.7602598529818343E-2</v>
      </c>
      <c r="Q334" s="121">
        <f t="shared" si="44"/>
        <v>1.2498319234235624</v>
      </c>
      <c r="R334" s="186">
        <f t="shared" si="45"/>
        <v>98.82874855765769</v>
      </c>
      <c r="S334" s="149">
        <f>R334*VLOOKUP(B334,'Master sheet'!$B$3:$K$634,4,FALSE)</f>
        <v>6117499.535719011</v>
      </c>
      <c r="T334" s="121"/>
      <c r="U334" s="121"/>
      <c r="V334" s="121"/>
      <c r="W334" s="121"/>
      <c r="X334" s="121"/>
      <c r="Y334" s="121"/>
      <c r="Z334" s="121"/>
      <c r="AA334" s="121"/>
      <c r="AB334" s="121"/>
      <c r="AC334" s="121"/>
      <c r="AD334" s="121"/>
      <c r="AE334" s="145">
        <f t="shared" si="41"/>
        <v>-4.4412658700964724E-2</v>
      </c>
      <c r="AF334" s="121">
        <f t="shared" si="42"/>
        <v>1.1648404290595791</v>
      </c>
      <c r="AG334" s="186">
        <f t="shared" si="43"/>
        <v>96.327265222599877</v>
      </c>
    </row>
    <row r="335" spans="1:33" ht="29">
      <c r="A335" s="119" t="str">
        <f>'Master sheet'!A21</f>
        <v>North Tyneside</v>
      </c>
      <c r="B335" s="142" t="str">
        <f>VLOOKUP('Master sheet'!A21,Westminster_Parliamentary_Const!$A$2:$C$651,2,FALSE)</f>
        <v>E14000853</v>
      </c>
      <c r="C335" s="120">
        <f>VLOOKUP(B335,'Master sheet'!$B$3:$Z$634,9,FALSE)</f>
        <v>9.8774170274170278E-2</v>
      </c>
      <c r="D335" s="121">
        <f>VLOOKUP(B335,'Master sheet'!$B$3:$Z$634,10,FALSE)</f>
        <v>8.3863716220428375E-2</v>
      </c>
      <c r="E335" s="120">
        <f>VLOOKUP(B335,'Master sheet'!$B$3:$Z$634,16,FALSE)</f>
        <v>0.35913090446554863</v>
      </c>
      <c r="F335" s="121">
        <f>VLOOKUP(B335,'Master sheet'!$B$3:$Z$634,17,FALSE)</f>
        <v>-0.26071935674654584</v>
      </c>
      <c r="G335" s="120">
        <f>VLOOKUP(B335,'Master sheet'!$B$3:$Z$634,21,FALSE)</f>
        <v>0.16666666666666666</v>
      </c>
      <c r="H335" s="121">
        <f>VLOOKUP(B335,'Master sheet'!$B$3:$Z$634,22,FALSE)</f>
        <v>7.559348861839113E-2</v>
      </c>
      <c r="I335" s="120">
        <f>VLOOKUP(B335,'Master sheet'!$B$3:$Z$634,24,FALSE)</f>
        <v>2.4758064516129163E-2</v>
      </c>
      <c r="J335" s="121">
        <f>-VLOOKUP(B335,'Master sheet'!$B$3:$Z$634,25,FALSE)</f>
        <v>-4.7393429300860358E-2</v>
      </c>
      <c r="K335" s="185" t="str">
        <f>VLOOKUP(B335,RUC_PCON_2011_EN_LU!$A$2:$N$534,14)</f>
        <v>Predominantly Urban</v>
      </c>
      <c r="L335" s="185" t="str">
        <f>VLOOKUP(B335,'City and Town classifications'!$A$3:$G$634,4,FALSE)</f>
        <v>Medium Town in Conurbation</v>
      </c>
      <c r="M335" s="188" t="str">
        <f>VLOOKUP(A335,'BRES data'!$A$11:$AB$643,28,FALSE)</f>
        <v>Very low</v>
      </c>
      <c r="N335" s="188" t="str">
        <f>IF(ISNUMBER(MATCH(A335,'Red Wall MP List'!$A$3:$A$52,0)),"Yes","No")</f>
        <v>No</v>
      </c>
      <c r="O335" s="149">
        <f>VLOOKUP(B335,'Master sheet'!$B$3:$K$634,4,FALSE)</f>
        <v>69300</v>
      </c>
      <c r="P335" s="121">
        <f t="shared" si="40"/>
        <v>-1.8697549048169778E-2</v>
      </c>
      <c r="Q335" s="121">
        <f t="shared" si="44"/>
        <v>1.2487369729052109</v>
      </c>
      <c r="R335" s="186">
        <f t="shared" si="45"/>
        <v>98.742166844202316</v>
      </c>
      <c r="S335" s="149">
        <f>R335*VLOOKUP(B335,'Master sheet'!$B$3:$K$634,4,FALSE)</f>
        <v>6842832.1623032205</v>
      </c>
      <c r="T335" s="121"/>
      <c r="U335" s="121"/>
      <c r="V335" s="121"/>
      <c r="W335" s="121"/>
      <c r="X335" s="121"/>
      <c r="Y335" s="121"/>
      <c r="Z335" s="121"/>
      <c r="AA335" s="121"/>
      <c r="AB335" s="121"/>
      <c r="AC335" s="121"/>
      <c r="AD335" s="121"/>
      <c r="AE335" s="145">
        <f t="shared" si="41"/>
        <v>-3.7163895302146671E-2</v>
      </c>
      <c r="AF335" s="121">
        <f t="shared" si="42"/>
        <v>1.1720891924583972</v>
      </c>
      <c r="AG335" s="186">
        <f t="shared" si="43"/>
        <v>96.926706602753171</v>
      </c>
    </row>
    <row r="336" spans="1:33">
      <c r="A336" s="119" t="str">
        <f>'Master sheet'!A380</f>
        <v>Orpington</v>
      </c>
      <c r="B336" s="142" t="str">
        <f>VLOOKUP('Master sheet'!A380,Westminster_Parliamentary_Const!$A$2:$C$651,2,FALSE)</f>
        <v>E14000872</v>
      </c>
      <c r="C336" s="120">
        <f>VLOOKUP(B336,'Master sheet'!$B$3:$Z$634,9,FALSE)</f>
        <v>0.15377466923213948</v>
      </c>
      <c r="D336" s="121">
        <f>VLOOKUP(B336,'Master sheet'!$B$3:$Z$634,10,FALSE)</f>
        <v>2.1627525938960934</v>
      </c>
      <c r="E336" s="120">
        <f>VLOOKUP(B336,'Master sheet'!$B$3:$Z$634,16,FALSE)</f>
        <v>-0.28809817138100746</v>
      </c>
      <c r="F336" s="121">
        <f>VLOOKUP(B336,'Master sheet'!$B$3:$Z$634,17,FALSE)</f>
        <v>-2.4119909474680505</v>
      </c>
      <c r="G336" s="120">
        <f>VLOOKUP(B336,'Master sheet'!$B$3:$Z$634,21,FALSE)</f>
        <v>0.15771230502599654</v>
      </c>
      <c r="H336" s="121">
        <f>VLOOKUP(B336,'Master sheet'!$B$3:$Z$634,22,FALSE)</f>
        <v>-0.18065491385939764</v>
      </c>
      <c r="I336" s="120">
        <f>VLOOKUP(B336,'Master sheet'!$B$3:$Z$634,24,FALSE)</f>
        <v>3.3163664839467533E-2</v>
      </c>
      <c r="J336" s="121">
        <f>-VLOOKUP(B336,'Master sheet'!$B$3:$Z$634,25,FALSE)</f>
        <v>-0.93253113525102549</v>
      </c>
      <c r="K336" s="185" t="str">
        <f>VLOOKUP(B336,RUC_PCON_2011_EN_LU!$A$2:$N$534,14)</f>
        <v>Predominantly Urban</v>
      </c>
      <c r="L336" s="185" t="str">
        <f>VLOOKUP(B336,'City and Town classifications'!$A$3:$G$634,4,FALSE)</f>
        <v>Core City (London)</v>
      </c>
      <c r="M336" s="188" t="str">
        <f>VLOOKUP(A336,'BRES data'!$A$11:$AB$643,28,FALSE)</f>
        <v>Mid</v>
      </c>
      <c r="N336" s="188" t="str">
        <f>IF(ISNUMBER(MATCH(A336,'Red Wall MP List'!$A$3:$A$52,0)),"Yes","No")</f>
        <v>No</v>
      </c>
      <c r="O336" s="149">
        <f>VLOOKUP(B336,'Master sheet'!$B$3:$K$634,4,FALSE)</f>
        <v>47800</v>
      </c>
      <c r="P336" s="121">
        <f t="shared" si="40"/>
        <v>-2.203382400621871E-2</v>
      </c>
      <c r="Q336" s="121">
        <f t="shared" si="44"/>
        <v>1.2454006979471619</v>
      </c>
      <c r="R336" s="186">
        <f t="shared" si="45"/>
        <v>98.478355468633467</v>
      </c>
      <c r="S336" s="149">
        <f>R336*VLOOKUP(B336,'Master sheet'!$B$3:$K$634,4,FALSE)</f>
        <v>4707265.3914006799</v>
      </c>
      <c r="T336" s="121"/>
      <c r="U336" s="121"/>
      <c r="V336" s="121"/>
      <c r="W336" s="121"/>
      <c r="X336" s="121"/>
      <c r="Y336" s="121"/>
      <c r="Z336" s="121"/>
      <c r="AA336" s="121"/>
      <c r="AB336" s="121"/>
      <c r="AC336" s="121"/>
      <c r="AD336" s="121"/>
      <c r="AE336" s="145">
        <f t="shared" si="41"/>
        <v>-0.34060610067059505</v>
      </c>
      <c r="AF336" s="121">
        <f t="shared" si="42"/>
        <v>0.86864698708994881</v>
      </c>
      <c r="AG336" s="186">
        <f t="shared" si="43"/>
        <v>71.833348691184568</v>
      </c>
    </row>
    <row r="337" spans="1:33">
      <c r="A337" s="119" t="str">
        <f>'Master sheet'!A15</f>
        <v>Middlesbrough</v>
      </c>
      <c r="B337" s="142" t="str">
        <f>VLOOKUP('Master sheet'!A15,Westminster_Parliamentary_Const!$A$2:$C$651,2,FALSE)</f>
        <v>E14000819</v>
      </c>
      <c r="C337" s="120">
        <f>VLOOKUP(B337,'Master sheet'!$B$3:$Z$634,9,FALSE)</f>
        <v>0.12988436482084689</v>
      </c>
      <c r="D337" s="121">
        <f>VLOOKUP(B337,'Master sheet'!$B$3:$Z$634,10,FALSE)</f>
        <v>1.259755547217013</v>
      </c>
      <c r="E337" s="120">
        <f>VLOOKUP(B337,'Master sheet'!$B$3:$Z$634,16,FALSE)</f>
        <v>0.56402801882572728</v>
      </c>
      <c r="F337" s="121">
        <f>VLOOKUP(B337,'Master sheet'!$B$3:$Z$634,17,FALSE)</f>
        <v>0.42032134057893888</v>
      </c>
      <c r="G337" s="120">
        <f>VLOOKUP(B337,'Master sheet'!$B$3:$Z$634,21,FALSE)</f>
        <v>0.12437810945273632</v>
      </c>
      <c r="H337" s="121">
        <f>VLOOKUP(B337,'Master sheet'!$B$3:$Z$634,22,FALSE)</f>
        <v>-1.1345849321349224</v>
      </c>
      <c r="I337" s="120">
        <f>VLOOKUP(B337,'Master sheet'!$B$3:$Z$634,24,FALSE)</f>
        <v>3.3521444695259639E-2</v>
      </c>
      <c r="J337" s="121">
        <f>-VLOOKUP(B337,'Master sheet'!$B$3:$Z$634,25,FALSE)</f>
        <v>-0.97020654552621111</v>
      </c>
      <c r="K337" s="185" t="str">
        <f>VLOOKUP(B337,RUC_PCON_2011_EN_LU!$A$2:$N$534,14)</f>
        <v>Predominantly Urban</v>
      </c>
      <c r="L337" s="185" t="str">
        <f>VLOOKUP(B337,'City and Town classifications'!$A$3:$G$634,4,FALSE)</f>
        <v>Other City</v>
      </c>
      <c r="M337" s="188" t="str">
        <f>VLOOKUP(A337,'BRES data'!$A$11:$AB$643,28,FALSE)</f>
        <v>Very low</v>
      </c>
      <c r="N337" s="188" t="str">
        <f>IF(ISNUMBER(MATCH(A337,'Red Wall MP List'!$A$3:$A$52,0)),"Yes","No")</f>
        <v>No</v>
      </c>
      <c r="O337" s="149">
        <f>VLOOKUP(B337,'Master sheet'!$B$3:$K$634,4,FALSE)</f>
        <v>61400</v>
      </c>
      <c r="P337" s="121">
        <f t="shared" si="40"/>
        <v>-2.2527598029063307E-2</v>
      </c>
      <c r="Q337" s="121">
        <f t="shared" si="44"/>
        <v>1.2449069239243173</v>
      </c>
      <c r="R337" s="186">
        <f t="shared" si="45"/>
        <v>98.439310963661669</v>
      </c>
      <c r="S337" s="149">
        <f>R337*VLOOKUP(B337,'Master sheet'!$B$3:$K$634,4,FALSE)</f>
        <v>6044173.6931688264</v>
      </c>
      <c r="T337" s="121"/>
      <c r="U337" s="121"/>
      <c r="V337" s="121"/>
      <c r="W337" s="121"/>
      <c r="X337" s="121"/>
      <c r="Y337" s="121"/>
      <c r="Z337" s="121"/>
      <c r="AA337" s="121"/>
      <c r="AB337" s="121"/>
      <c r="AC337" s="121"/>
      <c r="AD337" s="121"/>
      <c r="AE337" s="145">
        <f t="shared" si="41"/>
        <v>-0.10617864746629538</v>
      </c>
      <c r="AF337" s="121">
        <f t="shared" si="42"/>
        <v>1.1030744402942485</v>
      </c>
      <c r="AG337" s="186">
        <f t="shared" si="43"/>
        <v>91.219485106882587</v>
      </c>
    </row>
    <row r="338" spans="1:33" ht="29">
      <c r="A338" s="119" t="str">
        <f>'Master sheet'!A138</f>
        <v>Leeds West</v>
      </c>
      <c r="B338" s="142" t="str">
        <f>VLOOKUP('Master sheet'!A138,Westminster_Parliamentary_Const!$A$2:$C$651,2,FALSE)</f>
        <v>E14000781</v>
      </c>
      <c r="C338" s="120">
        <f>VLOOKUP(B338,'Master sheet'!$B$3:$Z$634,9,FALSE)</f>
        <v>9.6343010670659021E-2</v>
      </c>
      <c r="D338" s="121">
        <f>VLOOKUP(B338,'Master sheet'!$B$3:$Z$634,10,FALSE)</f>
        <v>-8.028371221473379E-3</v>
      </c>
      <c r="E338" s="120">
        <f>VLOOKUP(B338,'Master sheet'!$B$3:$Z$634,16,FALSE)</f>
        <v>0.85545482309161769</v>
      </c>
      <c r="F338" s="121">
        <f>VLOOKUP(B338,'Master sheet'!$B$3:$Z$634,17,FALSE)</f>
        <v>1.3889709704985318</v>
      </c>
      <c r="G338" s="120">
        <f>VLOOKUP(B338,'Master sheet'!$B$3:$Z$634,21,FALSE)</f>
        <v>0.16025641025641027</v>
      </c>
      <c r="H338" s="121">
        <f>VLOOKUP(B338,'Master sheet'!$B$3:$Z$634,22,FALSE)</f>
        <v>-0.10784984665416938</v>
      </c>
      <c r="I338" s="120">
        <f>VLOOKUP(B338,'Master sheet'!$B$3:$Z$634,24,FALSE)</f>
        <v>3.1034482758620641E-2</v>
      </c>
      <c r="J338" s="121">
        <f>-VLOOKUP(B338,'Master sheet'!$B$3:$Z$634,25,FALSE)</f>
        <v>-0.70832117164398578</v>
      </c>
      <c r="K338" s="185" t="str">
        <f>VLOOKUP(B338,RUC_PCON_2011_EN_LU!$A$2:$N$534,14)</f>
        <v>Predominantly Urban</v>
      </c>
      <c r="L338" s="185" t="str">
        <f>VLOOKUP(B338,'City and Town classifications'!$A$3:$G$634,4,FALSE)</f>
        <v>Core City (outside London)</v>
      </c>
      <c r="M338" s="188" t="str">
        <f>VLOOKUP(A338,'BRES data'!$A$11:$AB$643,28,FALSE)</f>
        <v>Low</v>
      </c>
      <c r="N338" s="188" t="str">
        <f>IF(ISNUMBER(MATCH(A338,'Red Wall MP List'!$A$3:$A$52,0)),"Yes","No")</f>
        <v>No</v>
      </c>
      <c r="O338" s="149">
        <f>VLOOKUP(B338,'Master sheet'!$B$3:$K$634,4,FALSE)</f>
        <v>63300</v>
      </c>
      <c r="P338" s="121">
        <f t="shared" si="40"/>
        <v>-2.5262993647759302E-2</v>
      </c>
      <c r="Q338" s="121">
        <f t="shared" si="44"/>
        <v>1.2421715283056214</v>
      </c>
      <c r="R338" s="186">
        <f t="shared" si="45"/>
        <v>98.223013299360289</v>
      </c>
      <c r="S338" s="149">
        <f>R338*VLOOKUP(B338,'Master sheet'!$B$3:$K$634,4,FALSE)</f>
        <v>6217516.7418495063</v>
      </c>
      <c r="T338" s="121"/>
      <c r="U338" s="121"/>
      <c r="V338" s="121"/>
      <c r="W338" s="121"/>
      <c r="X338" s="121"/>
      <c r="Y338" s="121"/>
      <c r="Z338" s="121"/>
      <c r="AA338" s="121"/>
      <c r="AB338" s="121"/>
      <c r="AC338" s="121"/>
      <c r="AD338" s="121"/>
      <c r="AE338" s="145">
        <f t="shared" si="41"/>
        <v>0.14119289524472581</v>
      </c>
      <c r="AF338" s="121">
        <f t="shared" si="42"/>
        <v>1.3504459830052697</v>
      </c>
      <c r="AG338" s="186">
        <f t="shared" si="43"/>
        <v>111.67604173797928</v>
      </c>
    </row>
    <row r="339" spans="1:33">
      <c r="A339" s="119" t="str">
        <f>'Master sheet'!A483</f>
        <v>Bournemouth West</v>
      </c>
      <c r="B339" s="142" t="str">
        <f>VLOOKUP('Master sheet'!A483,Westminster_Parliamentary_Const!$A$2:$C$651,2,FALSE)</f>
        <v>E14000585</v>
      </c>
      <c r="C339" s="120">
        <f>VLOOKUP(B339,'Master sheet'!$B$3:$Z$634,9,FALSE)</f>
        <v>9.926136138810715E-2</v>
      </c>
      <c r="D339" s="121">
        <f>VLOOKUP(B339,'Master sheet'!$B$3:$Z$634,10,FALSE)</f>
        <v>0.10227838894621154</v>
      </c>
      <c r="E339" s="120">
        <f>VLOOKUP(B339,'Master sheet'!$B$3:$Z$634,16,FALSE)</f>
        <v>0.4455003691581878</v>
      </c>
      <c r="F339" s="121">
        <f>VLOOKUP(B339,'Master sheet'!$B$3:$Z$634,17,FALSE)</f>
        <v>2.6357016415572157E-2</v>
      </c>
      <c r="G339" s="120">
        <f>VLOOKUP(B339,'Master sheet'!$B$3:$Z$634,21,FALSE)</f>
        <v>0.18274853801169591</v>
      </c>
      <c r="H339" s="121">
        <f>VLOOKUP(B339,'Master sheet'!$B$3:$Z$634,22,FALSE)</f>
        <v>0.53581097886358875</v>
      </c>
      <c r="I339" s="120">
        <f>VLOOKUP(B339,'Master sheet'!$B$3:$Z$634,24,FALSE)</f>
        <v>2.8728159924445107E-2</v>
      </c>
      <c r="J339" s="121">
        <f>-VLOOKUP(B339,'Master sheet'!$B$3:$Z$634,25,FALSE)</f>
        <v>-0.46545769680631388</v>
      </c>
      <c r="K339" s="185" t="str">
        <f>VLOOKUP(B339,RUC_PCON_2011_EN_LU!$A$2:$N$534,14)</f>
        <v>Predominantly Urban</v>
      </c>
      <c r="L339" s="185" t="str">
        <f>VLOOKUP(B339,'City and Town classifications'!$A$3:$G$634,4,FALSE)</f>
        <v>Other City</v>
      </c>
      <c r="M339" s="188" t="str">
        <f>VLOOKUP(A339,'BRES data'!$A$11:$AB$643,28,FALSE)</f>
        <v>Low</v>
      </c>
      <c r="N339" s="188" t="str">
        <f>IF(ISNUMBER(MATCH(A339,'Red Wall MP List'!$A$3:$A$52,0)),"Yes","No")</f>
        <v>No</v>
      </c>
      <c r="O339" s="149">
        <f>VLOOKUP(B339,'Master sheet'!$B$3:$K$634,4,FALSE)</f>
        <v>69300</v>
      </c>
      <c r="P339" s="121">
        <f t="shared" si="40"/>
        <v>-2.7365103406840618E-2</v>
      </c>
      <c r="Q339" s="121">
        <f t="shared" si="44"/>
        <v>1.2400694185465402</v>
      </c>
      <c r="R339" s="186">
        <f t="shared" si="45"/>
        <v>98.056791847557591</v>
      </c>
      <c r="S339" s="149">
        <f>R339*VLOOKUP(B339,'Master sheet'!$B$3:$K$634,4,FALSE)</f>
        <v>6795335.6750357412</v>
      </c>
      <c r="T339" s="121"/>
      <c r="U339" s="121"/>
      <c r="V339" s="121"/>
      <c r="W339" s="121"/>
      <c r="X339" s="121"/>
      <c r="Y339" s="121"/>
      <c r="Z339" s="121"/>
      <c r="AA339" s="121"/>
      <c r="AB339" s="121"/>
      <c r="AC339" s="121"/>
      <c r="AD339" s="121"/>
      <c r="AE339" s="145">
        <f t="shared" si="41"/>
        <v>4.9747171854764655E-2</v>
      </c>
      <c r="AF339" s="121">
        <f t="shared" si="42"/>
        <v>1.2590002596153085</v>
      </c>
      <c r="AG339" s="186">
        <f t="shared" si="43"/>
        <v>104.11387594195783</v>
      </c>
    </row>
    <row r="340" spans="1:33">
      <c r="A340" s="119" t="str">
        <f>'Master sheet'!A453</f>
        <v>Portsmouth North</v>
      </c>
      <c r="B340" s="142" t="str">
        <f>VLOOKUP('Master sheet'!A453,Westminster_Parliamentary_Const!$A$2:$C$651,2,FALSE)</f>
        <v>E14000883</v>
      </c>
      <c r="C340" s="120">
        <f>VLOOKUP(B340,'Master sheet'!$B$3:$Z$634,9,FALSE)</f>
        <v>0.10237415454608748</v>
      </c>
      <c r="D340" s="121">
        <f>VLOOKUP(B340,'Master sheet'!$B$3:$Z$634,10,FALSE)</f>
        <v>0.21993461383928739</v>
      </c>
      <c r="E340" s="120">
        <f>VLOOKUP(B340,'Master sheet'!$B$3:$Z$634,16,FALSE)</f>
        <v>0.28808453271035805</v>
      </c>
      <c r="F340" s="121">
        <f>VLOOKUP(B340,'Master sheet'!$B$3:$Z$634,17,FALSE)</f>
        <v>-0.49686455924825679</v>
      </c>
      <c r="G340" s="120">
        <f>VLOOKUP(B340,'Master sheet'!$B$3:$Z$634,21,FALSE)</f>
        <v>0.16164383561643836</v>
      </c>
      <c r="H340" s="121">
        <f>VLOOKUP(B340,'Master sheet'!$B$3:$Z$634,22,FALSE)</f>
        <v>-6.8145672718464695E-2</v>
      </c>
      <c r="I340" s="120">
        <f>VLOOKUP(B340,'Master sheet'!$B$3:$Z$634,24,FALSE)</f>
        <v>2.454928390901423E-2</v>
      </c>
      <c r="J340" s="121">
        <f>-VLOOKUP(B340,'Master sheet'!$B$3:$Z$634,25,FALSE)</f>
        <v>-2.5408136101099956E-2</v>
      </c>
      <c r="K340" s="185" t="str">
        <f>VLOOKUP(B340,RUC_PCON_2011_EN_LU!$A$2:$N$534,14)</f>
        <v>Predominantly Urban</v>
      </c>
      <c r="L340" s="185" t="str">
        <f>VLOOKUP(B340,'City and Town classifications'!$A$3:$G$634,4,FALSE)</f>
        <v>Other City</v>
      </c>
      <c r="M340" s="188" t="str">
        <f>VLOOKUP(A340,'BRES data'!$A$11:$AB$643,28,FALSE)</f>
        <v>Mid</v>
      </c>
      <c r="N340" s="188" t="str">
        <f>IF(ISNUMBER(MATCH(A340,'Red Wall MP List'!$A$3:$A$52,0)),"Yes","No")</f>
        <v>No</v>
      </c>
      <c r="O340" s="149">
        <f>VLOOKUP(B340,'Master sheet'!$B$3:$K$634,4,FALSE)</f>
        <v>72600</v>
      </c>
      <c r="P340" s="121">
        <f t="shared" si="40"/>
        <v>-2.9326212748391107E-2</v>
      </c>
      <c r="Q340" s="121">
        <f t="shared" si="44"/>
        <v>1.2381083092049896</v>
      </c>
      <c r="R340" s="186">
        <f t="shared" si="45"/>
        <v>97.901719810767801</v>
      </c>
      <c r="S340" s="149">
        <f>R340*VLOOKUP(B340,'Master sheet'!$B$3:$K$634,4,FALSE)</f>
        <v>7107664.8582617426</v>
      </c>
      <c r="T340" s="121"/>
      <c r="U340" s="121"/>
      <c r="V340" s="121"/>
      <c r="W340" s="121"/>
      <c r="X340" s="121"/>
      <c r="Y340" s="121"/>
      <c r="Z340" s="121"/>
      <c r="AA340" s="121"/>
      <c r="AB340" s="121"/>
      <c r="AC340" s="121"/>
      <c r="AD340" s="121"/>
      <c r="AE340" s="145">
        <f t="shared" si="41"/>
        <v>-9.262093855713352E-2</v>
      </c>
      <c r="AF340" s="121">
        <f t="shared" si="42"/>
        <v>1.1166321492034104</v>
      </c>
      <c r="AG340" s="186">
        <f t="shared" si="43"/>
        <v>92.34064899278755</v>
      </c>
    </row>
    <row r="341" spans="1:33" ht="29">
      <c r="A341" s="119" t="str">
        <f>'Master sheet'!A578</f>
        <v>Airdrie and Shotts</v>
      </c>
      <c r="B341" s="142" t="str">
        <f>VLOOKUP('Master sheet'!A578,Westminster_Parliamentary_Const!$A$2:$C$651,2,FALSE)</f>
        <v>S14000003</v>
      </c>
      <c r="C341" s="120">
        <f>VLOOKUP(B341,'Master sheet'!$B$3:$Z$634,9,FALSE)</f>
        <v>0.1243260159911376</v>
      </c>
      <c r="D341" s="121">
        <f>VLOOKUP(B341,'Master sheet'!$B$3:$Z$634,10,FALSE)</f>
        <v>1.0496630975257011</v>
      </c>
      <c r="E341" s="120">
        <f>VLOOKUP(B341,'Master sheet'!$B$3:$Z$634,16,FALSE)</f>
        <v>0.2165414575267981</v>
      </c>
      <c r="F341" s="121">
        <f>VLOOKUP(B341,'Master sheet'!$B$3:$Z$634,17,FALSE)</f>
        <v>-0.7346607134984926</v>
      </c>
      <c r="G341" s="120">
        <f>VLOOKUP(B341,'Master sheet'!$B$3:$Z$634,21,FALSE)</f>
        <v>0.1348314606741573</v>
      </c>
      <c r="H341" s="121">
        <f>VLOOKUP(B341,'Master sheet'!$B$3:$Z$634,22,FALSE)</f>
        <v>-0.83543970453297989</v>
      </c>
      <c r="I341" s="120">
        <f>VLOOKUP(B341,'Master sheet'!$B$3:$Z$634,24,FALSE)</f>
        <v>2.7710049423393723E-2</v>
      </c>
      <c r="J341" s="121">
        <f>-VLOOKUP(B341,'Master sheet'!$B$3:$Z$634,25,FALSE)</f>
        <v>-0.35824727058580008</v>
      </c>
      <c r="K341" s="185" t="str">
        <f>VLOOKUP(B341,RUC_PCON_2011_EN_LU!$A$2:$N$534,14)</f>
        <v>Urban with Significant Rural</v>
      </c>
      <c r="L341" s="185" t="str">
        <f>VLOOKUP(B341,'City and Town classifications'!$A$3:$G$634,4,FALSE)</f>
        <v>Village or smaller</v>
      </c>
      <c r="M341" s="188" t="str">
        <f>VLOOKUP(A341,'BRES data'!$A$11:$AB$643,28,FALSE)</f>
        <v>High</v>
      </c>
      <c r="N341" s="188" t="str">
        <f>IF(ISNUMBER(MATCH(A341,'Red Wall MP List'!$A$3:$A$52,0)),"Yes","No")</f>
        <v>No</v>
      </c>
      <c r="O341" s="149">
        <f>VLOOKUP(B341,'Master sheet'!$B$3:$K$634,4,FALSE)</f>
        <v>55300</v>
      </c>
      <c r="P341" s="121">
        <f t="shared" si="40"/>
        <v>-3.1211460691945098E-2</v>
      </c>
      <c r="Q341" s="121">
        <f t="shared" si="44"/>
        <v>1.2362230612614356</v>
      </c>
      <c r="R341" s="186">
        <f t="shared" si="45"/>
        <v>97.752646410184482</v>
      </c>
      <c r="S341" s="149">
        <f>R341*VLOOKUP(B341,'Master sheet'!$B$3:$K$634,4,FALSE)</f>
        <v>5405721.3464832017</v>
      </c>
      <c r="T341" s="121"/>
      <c r="U341" s="121"/>
      <c r="V341" s="121"/>
      <c r="W341" s="121"/>
      <c r="X341" s="121"/>
      <c r="Y341" s="121"/>
      <c r="Z341" s="121"/>
      <c r="AA341" s="121"/>
      <c r="AB341" s="121"/>
      <c r="AC341" s="121"/>
      <c r="AD341" s="121"/>
      <c r="AE341" s="145">
        <f t="shared" si="41"/>
        <v>-0.21967114777289287</v>
      </c>
      <c r="AF341" s="121">
        <f t="shared" si="42"/>
        <v>0.98958193998765098</v>
      </c>
      <c r="AG341" s="186">
        <f t="shared" si="43"/>
        <v>81.834146218331313</v>
      </c>
    </row>
    <row r="342" spans="1:33">
      <c r="A342" s="119" t="str">
        <f>'Master sheet'!A27</f>
        <v>Stockton South</v>
      </c>
      <c r="B342" s="142" t="str">
        <f>VLOOKUP('Master sheet'!A27,Westminster_Parliamentary_Const!$A$2:$C$651,2,FALSE)</f>
        <v>E14000971</v>
      </c>
      <c r="C342" s="120">
        <f>VLOOKUP(B342,'Master sheet'!$B$3:$Z$634,9,FALSE)</f>
        <v>0.1056513353115727</v>
      </c>
      <c r="D342" s="121">
        <f>VLOOKUP(B342,'Master sheet'!$B$3:$Z$634,10,FALSE)</f>
        <v>0.34380430179804922</v>
      </c>
      <c r="E342" s="120">
        <f>VLOOKUP(B342,'Master sheet'!$B$3:$Z$634,16,FALSE)</f>
        <v>0.46100838022373103</v>
      </c>
      <c r="F342" s="121">
        <f>VLOOKUP(B342,'Master sheet'!$B$3:$Z$634,17,FALSE)</f>
        <v>7.7902821261038133E-2</v>
      </c>
      <c r="G342" s="120">
        <f>VLOOKUP(B342,'Master sheet'!$B$3:$Z$634,21,FALSE)</f>
        <v>0.11918604651162791</v>
      </c>
      <c r="H342" s="121">
        <f>VLOOKUP(B342,'Master sheet'!$B$3:$Z$634,22,FALSE)</f>
        <v>-1.2831670296213928</v>
      </c>
      <c r="I342" s="120">
        <f>VLOOKUP(B342,'Master sheet'!$B$3:$Z$634,24,FALSE)</f>
        <v>2.2912633407793592E-2</v>
      </c>
      <c r="J342" s="121">
        <f>-VLOOKUP(B342,'Master sheet'!$B$3:$Z$634,25,FALSE)</f>
        <v>0.14693661196768198</v>
      </c>
      <c r="K342" s="185" t="str">
        <f>VLOOKUP(B342,RUC_PCON_2011_EN_LU!$A$2:$N$534,14)</f>
        <v>Predominantly Urban</v>
      </c>
      <c r="L342" s="185" t="str">
        <f>VLOOKUP(B342,'City and Town classifications'!$A$3:$G$634,4,FALSE)</f>
        <v>Small Town</v>
      </c>
      <c r="M342" s="188" t="str">
        <f>VLOOKUP(A342,'BRES data'!$A$11:$AB$643,28,FALSE)</f>
        <v>Low</v>
      </c>
      <c r="N342" s="188" t="str">
        <f>IF(ISNUMBER(MATCH(A342,'Red Wall MP List'!$A$3:$A$52,0)),"Yes","No")</f>
        <v>Yes</v>
      </c>
      <c r="O342" s="149">
        <f>VLOOKUP(B342,'Master sheet'!$B$3:$K$634,4,FALSE)</f>
        <v>67400</v>
      </c>
      <c r="P342" s="121">
        <f t="shared" si="40"/>
        <v>-3.7297063471482039E-2</v>
      </c>
      <c r="Q342" s="121">
        <f t="shared" si="44"/>
        <v>1.2301374584818987</v>
      </c>
      <c r="R342" s="186">
        <f t="shared" si="45"/>
        <v>97.271435700449075</v>
      </c>
      <c r="S342" s="149">
        <f>R342*VLOOKUP(B342,'Master sheet'!$B$3:$K$634,4,FALSE)</f>
        <v>6556094.7662102673</v>
      </c>
      <c r="T342" s="121"/>
      <c r="U342" s="121"/>
      <c r="V342" s="121"/>
      <c r="W342" s="121"/>
      <c r="X342" s="121"/>
      <c r="Y342" s="121"/>
      <c r="Z342" s="121"/>
      <c r="AA342" s="121"/>
      <c r="AB342" s="121"/>
      <c r="AC342" s="121"/>
      <c r="AD342" s="121"/>
      <c r="AE342" s="145">
        <f t="shared" si="41"/>
        <v>-0.17863082364865585</v>
      </c>
      <c r="AF342" s="121">
        <f t="shared" si="42"/>
        <v>1.0306222641118881</v>
      </c>
      <c r="AG342" s="186">
        <f t="shared" si="43"/>
        <v>85.228003512526101</v>
      </c>
    </row>
    <row r="343" spans="1:33">
      <c r="A343" s="119" t="str">
        <f>'Master sheet'!A476</f>
        <v>Witney</v>
      </c>
      <c r="B343" s="142" t="str">
        <f>VLOOKUP('Master sheet'!A476,Westminster_Parliamentary_Const!$A$2:$C$651,2,FALSE)</f>
        <v>E14001046</v>
      </c>
      <c r="C343" s="120">
        <f>VLOOKUP(B343,'Master sheet'!$B$3:$Z$634,9,FALSE)</f>
        <v>6.4503935810766105E-2</v>
      </c>
      <c r="D343" s="121">
        <f>VLOOKUP(B343,'Master sheet'!$B$3:$Z$634,10,FALSE)</f>
        <v>-1.2114701554913923</v>
      </c>
      <c r="E343" s="120">
        <f>VLOOKUP(B343,'Master sheet'!$B$3:$Z$634,16,FALSE)</f>
        <v>0.86040267771936019</v>
      </c>
      <c r="F343" s="121">
        <f>VLOOKUP(B343,'Master sheet'!$B$3:$Z$634,17,FALSE)</f>
        <v>1.4054167382999243</v>
      </c>
      <c r="G343" s="120">
        <f>VLOOKUP(B343,'Master sheet'!$B$3:$Z$634,21,FALSE)</f>
        <v>0.18085106382978725</v>
      </c>
      <c r="H343" s="121">
        <f>VLOOKUP(B343,'Master sheet'!$B$3:$Z$634,22,FALSE)</f>
        <v>0.48151065603001642</v>
      </c>
      <c r="I343" s="120">
        <f>VLOOKUP(B343,'Master sheet'!$B$3:$Z$634,24,FALSE)</f>
        <v>2.2953055614294726E-2</v>
      </c>
      <c r="J343" s="121">
        <f>-VLOOKUP(B343,'Master sheet'!$B$3:$Z$634,25,FALSE)</f>
        <v>0.14268001901113664</v>
      </c>
      <c r="K343" s="185" t="str">
        <f>VLOOKUP(B343,RUC_PCON_2011_EN_LU!$A$2:$N$534,14)</f>
        <v>Predominantly Rural</v>
      </c>
      <c r="L343" s="185" t="str">
        <f>VLOOKUP(B343,'City and Town classifications'!$A$3:$G$634,4,FALSE)</f>
        <v>Village or smaller</v>
      </c>
      <c r="M343" s="188" t="str">
        <f>VLOOKUP(A343,'BRES data'!$A$11:$AB$643,28,FALSE)</f>
        <v>Mid</v>
      </c>
      <c r="N343" s="188" t="str">
        <f>IF(ISNUMBER(MATCH(A343,'Red Wall MP List'!$A$3:$A$52,0)),"Yes","No")</f>
        <v>No</v>
      </c>
      <c r="O343" s="149">
        <f>VLOOKUP(B343,'Master sheet'!$B$3:$K$634,4,FALSE)</f>
        <v>65100</v>
      </c>
      <c r="P343" s="121">
        <f t="shared" si="40"/>
        <v>-4.1775479771761749E-2</v>
      </c>
      <c r="Q343" s="121">
        <f t="shared" si="44"/>
        <v>1.2256590421816189</v>
      </c>
      <c r="R343" s="186">
        <f t="shared" si="45"/>
        <v>96.91731106162203</v>
      </c>
      <c r="S343" s="149">
        <f>R343*VLOOKUP(B343,'Master sheet'!$B$3:$K$634,4,FALSE)</f>
        <v>6309316.9501115941</v>
      </c>
      <c r="T343" s="121"/>
      <c r="U343" s="121"/>
      <c r="V343" s="121"/>
      <c r="W343" s="121"/>
      <c r="X343" s="121"/>
      <c r="Y343" s="121"/>
      <c r="Z343" s="121"/>
      <c r="AA343" s="121"/>
      <c r="AB343" s="121"/>
      <c r="AC343" s="121"/>
      <c r="AD343" s="121"/>
      <c r="AE343" s="145">
        <f t="shared" si="41"/>
        <v>0.20453431446242126</v>
      </c>
      <c r="AF343" s="121">
        <f t="shared" si="42"/>
        <v>1.4137874022229651</v>
      </c>
      <c r="AG343" s="186">
        <f t="shared" si="43"/>
        <v>116.91410313792983</v>
      </c>
    </row>
    <row r="344" spans="1:33" ht="29">
      <c r="A344" s="119" t="str">
        <f>'Master sheet'!A615</f>
        <v>Kirkcaldy and Cowdenbeath</v>
      </c>
      <c r="B344" s="142" t="str">
        <f>VLOOKUP('Master sheet'!A615,Westminster_Parliamentary_Const!$A$2:$C$651,2,FALSE)</f>
        <v>S14000041</v>
      </c>
      <c r="C344" s="120">
        <f>VLOOKUP(B344,'Master sheet'!$B$3:$Z$634,9,FALSE)</f>
        <v>0.1029479092583061</v>
      </c>
      <c r="D344" s="121">
        <f>VLOOKUP(B344,'Master sheet'!$B$3:$Z$634,10,FALSE)</f>
        <v>0.24162118600396557</v>
      </c>
      <c r="E344" s="120">
        <f>VLOOKUP(B344,'Master sheet'!$B$3:$Z$634,16,FALSE)</f>
        <v>0.57888768024798876</v>
      </c>
      <c r="F344" s="121">
        <f>VLOOKUP(B344,'Master sheet'!$B$3:$Z$634,17,FALSE)</f>
        <v>0.46971214927157884</v>
      </c>
      <c r="G344" s="120">
        <f>VLOOKUP(B344,'Master sheet'!$B$3:$Z$634,21,FALSE)</f>
        <v>0.13120567375886524</v>
      </c>
      <c r="H344" s="121">
        <f>VLOOKUP(B344,'Master sheet'!$B$3:$Z$634,22,FALSE)</f>
        <v>-0.93919942991067051</v>
      </c>
      <c r="I344" s="120">
        <f>VLOOKUP(B344,'Master sheet'!$B$3:$Z$634,24,FALSE)</f>
        <v>2.5565759265332888E-2</v>
      </c>
      <c r="J344" s="121">
        <f>-VLOOKUP(B344,'Master sheet'!$B$3:$Z$634,25,FALSE)</f>
        <v>-0.1324463761359819</v>
      </c>
      <c r="K344" s="185" t="str">
        <f>VLOOKUP(B344,RUC_PCON_2011_EN_LU!$A$2:$N$534,14)</f>
        <v>Urban with Significant Rural</v>
      </c>
      <c r="L344" s="185" t="str">
        <f>VLOOKUP(B344,'City and Town classifications'!$A$3:$G$634,4,FALSE)</f>
        <v>Medium Town</v>
      </c>
      <c r="M344" s="188" t="str">
        <f>VLOOKUP(A344,'BRES data'!$A$11:$AB$643,28,FALSE)</f>
        <v>High</v>
      </c>
      <c r="N344" s="188" t="str">
        <f>IF(ISNUMBER(MATCH(A344,'Red Wall MP List'!$A$3:$A$52,0)),"Yes","No")</f>
        <v>No</v>
      </c>
      <c r="O344" s="149">
        <f>VLOOKUP(B344,'Master sheet'!$B$3:$K$634,4,FALSE)</f>
        <v>60200</v>
      </c>
      <c r="P344" s="121">
        <f t="shared" si="40"/>
        <v>-4.1856276817187392E-2</v>
      </c>
      <c r="Q344" s="121">
        <f t="shared" si="44"/>
        <v>1.2255782451361934</v>
      </c>
      <c r="R344" s="186">
        <f t="shared" si="45"/>
        <v>96.910922145851117</v>
      </c>
      <c r="S344" s="149">
        <f>R344*VLOOKUP(B344,'Master sheet'!$B$3:$K$634,4,FALSE)</f>
        <v>5834037.5131802373</v>
      </c>
      <c r="T344" s="121"/>
      <c r="U344" s="121"/>
      <c r="V344" s="121"/>
      <c r="W344" s="121"/>
      <c r="X344" s="121"/>
      <c r="Y344" s="121"/>
      <c r="Z344" s="121"/>
      <c r="AA344" s="121"/>
      <c r="AB344" s="121"/>
      <c r="AC344" s="121"/>
      <c r="AD344" s="121"/>
      <c r="AE344" s="145">
        <f t="shared" si="41"/>
        <v>-9.0078117692776988E-2</v>
      </c>
      <c r="AF344" s="121">
        <f t="shared" si="42"/>
        <v>1.1191749700677669</v>
      </c>
      <c r="AG344" s="186">
        <f t="shared" si="43"/>
        <v>92.550929279858437</v>
      </c>
    </row>
    <row r="345" spans="1:33">
      <c r="A345" s="119" t="str">
        <f>'Master sheet'!A501</f>
        <v>Mid Dorset and North Poole</v>
      </c>
      <c r="B345" s="142" t="str">
        <f>VLOOKUP('Master sheet'!A501,Westminster_Parliamentary_Const!$A$2:$C$651,2,FALSE)</f>
        <v>E14000815</v>
      </c>
      <c r="C345" s="120">
        <f>VLOOKUP(B345,'Master sheet'!$B$3:$Z$634,9,FALSE)</f>
        <v>5.9039099541131339E-2</v>
      </c>
      <c r="D345" s="121">
        <f>VLOOKUP(B345,'Master sheet'!$B$3:$Z$634,10,FALSE)</f>
        <v>-1.4180280514105563</v>
      </c>
      <c r="E345" s="120">
        <f>VLOOKUP(B345,'Master sheet'!$B$3:$Z$634,16,FALSE)</f>
        <v>0.40899052653540424</v>
      </c>
      <c r="F345" s="121">
        <f>VLOOKUP(B345,'Master sheet'!$B$3:$Z$634,17,FALSE)</f>
        <v>-9.4995052190703075E-2</v>
      </c>
      <c r="G345" s="120">
        <f>VLOOKUP(B345,'Master sheet'!$B$3:$Z$634,21,FALSE)</f>
        <v>0.19782608695652174</v>
      </c>
      <c r="H345" s="121">
        <f>VLOOKUP(B345,'Master sheet'!$B$3:$Z$634,22,FALSE)</f>
        <v>0.96728761398675378</v>
      </c>
      <c r="I345" s="120">
        <f>VLOOKUP(B345,'Master sheet'!$B$3:$Z$634,24,FALSE)</f>
        <v>1.6220143644563256E-2</v>
      </c>
      <c r="J345" s="121">
        <f>-VLOOKUP(B345,'Master sheet'!$B$3:$Z$634,25,FALSE)</f>
        <v>0.85167807102482362</v>
      </c>
      <c r="K345" s="185" t="str">
        <f>VLOOKUP(B345,RUC_PCON_2011_EN_LU!$A$2:$N$534,14)</f>
        <v>Predominantly Urban</v>
      </c>
      <c r="L345" s="185" t="str">
        <f>VLOOKUP(B345,'City and Town classifications'!$A$3:$G$634,4,FALSE)</f>
        <v>Large Town</v>
      </c>
      <c r="M345" s="188" t="str">
        <f>VLOOKUP(A345,'BRES data'!$A$11:$AB$643,28,FALSE)</f>
        <v>Very high</v>
      </c>
      <c r="N345" s="188" t="str">
        <f>IF(ISNUMBER(MATCH(A345,'Red Wall MP List'!$A$3:$A$52,0)),"Yes","No")</f>
        <v>No</v>
      </c>
      <c r="O345" s="149">
        <f>VLOOKUP(B345,'Master sheet'!$B$3:$K$634,4,FALSE)</f>
        <v>43700</v>
      </c>
      <c r="P345" s="121">
        <f t="shared" si="40"/>
        <v>-4.3401233162569088E-2</v>
      </c>
      <c r="Q345" s="121">
        <f t="shared" si="44"/>
        <v>1.2240332887908116</v>
      </c>
      <c r="R345" s="186">
        <f t="shared" si="45"/>
        <v>96.788756837597461</v>
      </c>
      <c r="S345" s="149">
        <f>R345*VLOOKUP(B345,'Master sheet'!$B$3:$K$634,4,FALSE)</f>
        <v>4229668.6738030091</v>
      </c>
      <c r="T345" s="121"/>
      <c r="U345" s="121"/>
      <c r="V345" s="121"/>
      <c r="W345" s="121"/>
      <c r="X345" s="121"/>
      <c r="Y345" s="121"/>
      <c r="Z345" s="121"/>
      <c r="AA345" s="121"/>
      <c r="AB345" s="121"/>
      <c r="AC345" s="121"/>
      <c r="AD345" s="121"/>
      <c r="AE345" s="145">
        <f t="shared" si="41"/>
        <v>7.6485645352579512E-2</v>
      </c>
      <c r="AF345" s="121">
        <f t="shared" si="42"/>
        <v>1.2857387331131234</v>
      </c>
      <c r="AG345" s="186">
        <f t="shared" si="43"/>
        <v>106.32503204885127</v>
      </c>
    </row>
    <row r="346" spans="1:33" ht="29">
      <c r="A346" s="119" t="str">
        <f>'Master sheet'!A279</f>
        <v>Epping Forest</v>
      </c>
      <c r="B346" s="142" t="str">
        <f>VLOOKUP('Master sheet'!A279,Westminster_Parliamentary_Const!$A$2:$C$651,2,FALSE)</f>
        <v>E14000693</v>
      </c>
      <c r="C346" s="120">
        <f>VLOOKUP(B346,'Master sheet'!$B$3:$Z$634,9,FALSE)</f>
        <v>6.3903258765532323E-2</v>
      </c>
      <c r="D346" s="121">
        <f>VLOOKUP(B346,'Master sheet'!$B$3:$Z$634,10,FALSE)</f>
        <v>-1.2341743282183681</v>
      </c>
      <c r="E346" s="120">
        <f>VLOOKUP(B346,'Master sheet'!$B$3:$Z$634,16,FALSE)</f>
        <v>1.037934235824336</v>
      </c>
      <c r="F346" s="121">
        <f>VLOOKUP(B346,'Master sheet'!$B$3:$Z$634,17,FALSE)</f>
        <v>1.9954993097731242</v>
      </c>
      <c r="G346" s="120">
        <f>VLOOKUP(B346,'Master sheet'!$B$3:$Z$634,21,FALSE)</f>
        <v>0.23089983022071306</v>
      </c>
      <c r="H346" s="121">
        <f>VLOOKUP(B346,'Master sheet'!$B$3:$Z$634,22,FALSE)</f>
        <v>1.9137642267824928</v>
      </c>
      <c r="I346" s="120">
        <f>VLOOKUP(B346,'Master sheet'!$B$3:$Z$634,24,FALSE)</f>
        <v>3.2466422466422395E-2</v>
      </c>
      <c r="J346" s="121">
        <f>-VLOOKUP(B346,'Master sheet'!$B$3:$Z$634,25,FALSE)</f>
        <v>-0.85910919144828801</v>
      </c>
      <c r="K346" s="185" t="str">
        <f>VLOOKUP(B346,RUC_PCON_2011_EN_LU!$A$2:$N$534,14)</f>
        <v>Predominantly Urban</v>
      </c>
      <c r="L346" s="185" t="str">
        <f>VLOOKUP(B346,'City and Town classifications'!$A$3:$G$634,4,FALSE)</f>
        <v>Small Town in Conurbation</v>
      </c>
      <c r="M346" s="188" t="str">
        <f>VLOOKUP(A346,'BRES data'!$A$11:$AB$643,28,FALSE)</f>
        <v>High</v>
      </c>
      <c r="N346" s="188" t="str">
        <f>IF(ISNUMBER(MATCH(A346,'Red Wall MP List'!$A$3:$A$52,0)),"Yes","No")</f>
        <v>No</v>
      </c>
      <c r="O346" s="149">
        <f>VLOOKUP(B346,'Master sheet'!$B$3:$K$634,4,FALSE)</f>
        <v>62200</v>
      </c>
      <c r="P346" s="121">
        <f t="shared" si="40"/>
        <v>-4.6217250462949222E-2</v>
      </c>
      <c r="Q346" s="121">
        <f t="shared" si="44"/>
        <v>1.2212172714904315</v>
      </c>
      <c r="R346" s="186">
        <f t="shared" si="45"/>
        <v>96.566084124172974</v>
      </c>
      <c r="S346" s="149">
        <f>R346*VLOOKUP(B346,'Master sheet'!$B$3:$K$634,4,FALSE)</f>
        <v>6006410.4325235588</v>
      </c>
      <c r="T346" s="121"/>
      <c r="U346" s="121"/>
      <c r="V346" s="121"/>
      <c r="W346" s="121"/>
      <c r="X346" s="121"/>
      <c r="Y346" s="121"/>
      <c r="Z346" s="121"/>
      <c r="AA346" s="121"/>
      <c r="AB346" s="121"/>
      <c r="AC346" s="121"/>
      <c r="AD346" s="121"/>
      <c r="AE346" s="145">
        <f t="shared" si="41"/>
        <v>0.45399500422224015</v>
      </c>
      <c r="AF346" s="121">
        <f t="shared" si="42"/>
        <v>1.6632480919827839</v>
      </c>
      <c r="AG346" s="186">
        <f t="shared" si="43"/>
        <v>137.54342319381681</v>
      </c>
    </row>
    <row r="347" spans="1:33" ht="29">
      <c r="A347" s="119" t="str">
        <f>'Master sheet'!A215</f>
        <v>Birmingham, Selly Oak</v>
      </c>
      <c r="B347" s="142" t="str">
        <f>VLOOKUP('Master sheet'!A215,Westminster_Parliamentary_Const!$A$2:$C$651,2,FALSE)</f>
        <v>E14000567</v>
      </c>
      <c r="C347" s="120">
        <f>VLOOKUP(B347,'Master sheet'!$B$3:$Z$634,9,FALSE)</f>
        <v>0.11405374164740159</v>
      </c>
      <c r="D347" s="121">
        <f>VLOOKUP(B347,'Master sheet'!$B$3:$Z$634,10,FALSE)</f>
        <v>0.66139540384632034</v>
      </c>
      <c r="E347" s="120">
        <f>VLOOKUP(B347,'Master sheet'!$B$3:$Z$634,16,FALSE)</f>
        <v>0.56150656377683161</v>
      </c>
      <c r="F347" s="121">
        <f>VLOOKUP(B347,'Master sheet'!$B$3:$Z$634,17,FALSE)</f>
        <v>0.41194048314160003</v>
      </c>
      <c r="G347" s="120">
        <f>VLOOKUP(B347,'Master sheet'!$B$3:$Z$634,21,FALSE)</f>
        <v>0.11564625850340136</v>
      </c>
      <c r="H347" s="121">
        <f>VLOOKUP(B347,'Master sheet'!$B$3:$Z$634,22,FALSE)</f>
        <v>-1.3844657104897484</v>
      </c>
      <c r="I347" s="120">
        <f>VLOOKUP(B347,'Master sheet'!$B$3:$Z$634,24,FALSE)</f>
        <v>2.7498893315626383E-2</v>
      </c>
      <c r="J347" s="121">
        <f>-VLOOKUP(B347,'Master sheet'!$B$3:$Z$634,25,FALSE)</f>
        <v>-0.33601182925656975</v>
      </c>
      <c r="K347" s="185" t="str">
        <f>VLOOKUP(B347,RUC_PCON_2011_EN_LU!$A$2:$N$534,14)</f>
        <v>Predominantly Urban</v>
      </c>
      <c r="L347" s="185" t="str">
        <f>VLOOKUP(B347,'City and Town classifications'!$A$3:$G$634,4,FALSE)</f>
        <v>Core City (outside London)</v>
      </c>
      <c r="M347" s="188" t="str">
        <f>VLOOKUP(A347,'BRES data'!$A$11:$AB$643,28,FALSE)</f>
        <v>Mid</v>
      </c>
      <c r="N347" s="188" t="str">
        <f>IF(ISNUMBER(MATCH(A347,'Red Wall MP List'!$A$3:$A$52,0)),"Yes","No")</f>
        <v>No</v>
      </c>
      <c r="O347" s="149">
        <f>VLOOKUP(B347,'Master sheet'!$B$3:$K$634,4,FALSE)</f>
        <v>70000</v>
      </c>
      <c r="P347" s="121">
        <f t="shared" si="40"/>
        <v>-5.3626346361441202E-2</v>
      </c>
      <c r="Q347" s="121">
        <f t="shared" si="44"/>
        <v>1.2138081755919394</v>
      </c>
      <c r="R347" s="186">
        <f t="shared" si="45"/>
        <v>95.98022000767169</v>
      </c>
      <c r="S347" s="149">
        <f>R347*VLOOKUP(B347,'Master sheet'!$B$3:$K$634,4,FALSE)</f>
        <v>6718615.4005370187</v>
      </c>
      <c r="T347" s="121"/>
      <c r="U347" s="121"/>
      <c r="V347" s="121"/>
      <c r="W347" s="121"/>
      <c r="X347" s="121"/>
      <c r="Y347" s="121"/>
      <c r="Z347" s="121"/>
      <c r="AA347" s="121"/>
      <c r="AB347" s="121"/>
      <c r="AC347" s="121"/>
      <c r="AD347" s="121"/>
      <c r="AE347" s="145">
        <f t="shared" si="41"/>
        <v>-0.16178541318959944</v>
      </c>
      <c r="AF347" s="121">
        <f t="shared" si="42"/>
        <v>1.0474676745709444</v>
      </c>
      <c r="AG347" s="186">
        <f t="shared" si="43"/>
        <v>86.621046096378663</v>
      </c>
    </row>
    <row r="348" spans="1:33">
      <c r="A348" s="119" t="str">
        <f>'Master sheet'!A421</f>
        <v>Eastleigh</v>
      </c>
      <c r="B348" s="142" t="str">
        <f>VLOOKUP('Master sheet'!A421,Westminster_Parliamentary_Const!$A$2:$C$651,2,FALSE)</f>
        <v>E14000685</v>
      </c>
      <c r="C348" s="120">
        <f>VLOOKUP(B348,'Master sheet'!$B$3:$Z$634,9,FALSE)</f>
        <v>8.4994413075436925E-2</v>
      </c>
      <c r="D348" s="121">
        <f>VLOOKUP(B348,'Master sheet'!$B$3:$Z$634,10,FALSE)</f>
        <v>-0.43697854012727066</v>
      </c>
      <c r="E348" s="120">
        <f>VLOOKUP(B348,'Master sheet'!$B$3:$Z$634,16,FALSE)</f>
        <v>0.29746916869895634</v>
      </c>
      <c r="F348" s="121">
        <f>VLOOKUP(B348,'Master sheet'!$B$3:$Z$634,17,FALSE)</f>
        <v>-0.46567173812054763</v>
      </c>
      <c r="G348" s="120">
        <f>VLOOKUP(B348,'Master sheet'!$B$3:$Z$634,21,FALSE)</f>
        <v>0.17365269461077845</v>
      </c>
      <c r="H348" s="121">
        <f>VLOOKUP(B348,'Master sheet'!$B$3:$Z$634,22,FALSE)</f>
        <v>0.27551377017291939</v>
      </c>
      <c r="I348" s="120">
        <f>VLOOKUP(B348,'Master sheet'!$B$3:$Z$634,24,FALSE)</f>
        <v>2.1033568904593736E-2</v>
      </c>
      <c r="J348" s="121">
        <f>-VLOOKUP(B348,'Master sheet'!$B$3:$Z$634,25,FALSE)</f>
        <v>0.34480836171965434</v>
      </c>
      <c r="K348" s="185" t="str">
        <f>VLOOKUP(B348,RUC_PCON_2011_EN_LU!$A$2:$N$534,14)</f>
        <v>Predominantly Urban</v>
      </c>
      <c r="L348" s="185" t="str">
        <f>VLOOKUP(B348,'City and Town classifications'!$A$3:$G$634,4,FALSE)</f>
        <v>Large Town</v>
      </c>
      <c r="M348" s="188" t="str">
        <f>VLOOKUP(A348,'BRES data'!$A$11:$AB$643,28,FALSE)</f>
        <v>High</v>
      </c>
      <c r="N348" s="188" t="str">
        <f>IF(ISNUMBER(MATCH(A348,'Red Wall MP List'!$A$3:$A$52,0)),"Yes","No")</f>
        <v>No</v>
      </c>
      <c r="O348" s="149">
        <f>VLOOKUP(B348,'Master sheet'!$B$3:$K$634,4,FALSE)</f>
        <v>71500</v>
      </c>
      <c r="P348" s="121">
        <f t="shared" si="40"/>
        <v>-6.2416387460476806E-2</v>
      </c>
      <c r="Q348" s="121">
        <f t="shared" si="44"/>
        <v>1.2050181344929038</v>
      </c>
      <c r="R348" s="186">
        <f t="shared" si="45"/>
        <v>95.285159539694149</v>
      </c>
      <c r="S348" s="149">
        <f>R348*VLOOKUP(B348,'Master sheet'!$B$3:$K$634,4,FALSE)</f>
        <v>6812888.9070881316</v>
      </c>
      <c r="T348" s="121"/>
      <c r="U348" s="121"/>
      <c r="V348" s="121"/>
      <c r="W348" s="121"/>
      <c r="X348" s="121"/>
      <c r="Y348" s="121"/>
      <c r="Z348" s="121"/>
      <c r="AA348" s="121"/>
      <c r="AB348" s="121"/>
      <c r="AC348" s="121"/>
      <c r="AD348" s="121"/>
      <c r="AE348" s="145">
        <f t="shared" si="41"/>
        <v>-7.0582036588811153E-2</v>
      </c>
      <c r="AF348" s="121">
        <f t="shared" si="42"/>
        <v>1.1386710511717326</v>
      </c>
      <c r="AG348" s="186">
        <f t="shared" si="43"/>
        <v>94.163170861153148</v>
      </c>
    </row>
    <row r="349" spans="1:33">
      <c r="A349" s="119" t="str">
        <f>'Master sheet'!A404</f>
        <v>Bexhill and Battle</v>
      </c>
      <c r="B349" s="142" t="str">
        <f>VLOOKUP('Master sheet'!A404,Westminster_Parliamentary_Const!$A$2:$C$651,2,FALSE)</f>
        <v>E14000557</v>
      </c>
      <c r="C349" s="120">
        <f>VLOOKUP(B349,'Master sheet'!$B$3:$Z$634,9,FALSE)</f>
        <v>9.7587653168677013E-2</v>
      </c>
      <c r="D349" s="121">
        <f>VLOOKUP(B349,'Master sheet'!$B$3:$Z$634,10,FALSE)</f>
        <v>3.9016173734189287E-2</v>
      </c>
      <c r="E349" s="120">
        <f>VLOOKUP(B349,'Master sheet'!$B$3:$Z$634,16,FALSE)</f>
        <v>0.1238721009074336</v>
      </c>
      <c r="F349" s="121">
        <f>VLOOKUP(B349,'Master sheet'!$B$3:$Z$634,17,FALSE)</f>
        <v>-1.0426767802441432</v>
      </c>
      <c r="G349" s="120">
        <f>VLOOKUP(B349,'Master sheet'!$B$3:$Z$634,21,FALSE)</f>
        <v>0.20363636363636364</v>
      </c>
      <c r="H349" s="121">
        <f>VLOOKUP(B349,'Master sheet'!$B$3:$Z$634,22,FALSE)</f>
        <v>1.1335612331357807</v>
      </c>
      <c r="I349" s="120">
        <f>VLOOKUP(B349,'Master sheet'!$B$3:$Z$634,24,FALSE)</f>
        <v>2.6891314665401067E-2</v>
      </c>
      <c r="J349" s="121">
        <f>-VLOOKUP(B349,'Master sheet'!$B$3:$Z$634,25,FALSE)</f>
        <v>-0.27203177406032836</v>
      </c>
      <c r="K349" s="185" t="str">
        <f>VLOOKUP(B349,RUC_PCON_2011_EN_LU!$A$2:$N$534,14)</f>
        <v>Predominantly Rural</v>
      </c>
      <c r="L349" s="185" t="str">
        <f>VLOOKUP(B349,'City and Town classifications'!$A$3:$G$634,4,FALSE)</f>
        <v>Village or smaller</v>
      </c>
      <c r="M349" s="188" t="str">
        <f>VLOOKUP(A349,'BRES data'!$A$11:$AB$643,28,FALSE)</f>
        <v>High</v>
      </c>
      <c r="N349" s="188" t="str">
        <f>IF(ISNUMBER(MATCH(A349,'Red Wall MP List'!$A$3:$A$52,0)),"Yes","No")</f>
        <v>No</v>
      </c>
      <c r="O349" s="149">
        <f>VLOOKUP(B349,'Master sheet'!$B$3:$K$634,4,FALSE)</f>
        <v>58800</v>
      </c>
      <c r="P349" s="121">
        <f t="shared" si="40"/>
        <v>-6.2524457960106777E-2</v>
      </c>
      <c r="Q349" s="121">
        <f t="shared" si="44"/>
        <v>1.2049100639932739</v>
      </c>
      <c r="R349" s="186">
        <f t="shared" si="45"/>
        <v>95.276614012864286</v>
      </c>
      <c r="S349" s="149">
        <f>R349*VLOOKUP(B349,'Master sheet'!$B$3:$K$634,4,FALSE)</f>
        <v>5602264.9039564198</v>
      </c>
      <c r="T349" s="121"/>
      <c r="U349" s="121"/>
      <c r="V349" s="121"/>
      <c r="W349" s="121"/>
      <c r="X349" s="121"/>
      <c r="Y349" s="121"/>
      <c r="Z349" s="121"/>
      <c r="AA349" s="121"/>
      <c r="AB349" s="121"/>
      <c r="AC349" s="121"/>
      <c r="AD349" s="121"/>
      <c r="AE349" s="145">
        <f t="shared" si="41"/>
        <v>-3.5532786858625418E-2</v>
      </c>
      <c r="AF349" s="121">
        <f t="shared" si="42"/>
        <v>1.1737203009019184</v>
      </c>
      <c r="AG349" s="186">
        <f t="shared" si="43"/>
        <v>97.061592216032182</v>
      </c>
    </row>
    <row r="350" spans="1:33">
      <c r="A350" s="119" t="str">
        <f>'Master sheet'!A534</f>
        <v>Weston-Super-Mare</v>
      </c>
      <c r="B350" s="142" t="str">
        <f>VLOOKUP('Master sheet'!A534,Westminster_Parliamentary_Const!$A$2:$C$651,2,FALSE)</f>
        <v>E14001038</v>
      </c>
      <c r="C350" s="120">
        <f>VLOOKUP(B350,'Master sheet'!$B$3:$Z$634,9,FALSE)</f>
        <v>0.11362167348670681</v>
      </c>
      <c r="D350" s="121">
        <f>VLOOKUP(B350,'Master sheet'!$B$3:$Z$634,10,FALSE)</f>
        <v>0.64506424848075572</v>
      </c>
      <c r="E350" s="120">
        <f>VLOOKUP(B350,'Master sheet'!$B$3:$Z$634,16,FALSE)</f>
        <v>5.0413528585420468E-2</v>
      </c>
      <c r="F350" s="121">
        <f>VLOOKUP(B350,'Master sheet'!$B$3:$Z$634,17,FALSE)</f>
        <v>-1.2868396981795132</v>
      </c>
      <c r="G350" s="120">
        <f>VLOOKUP(B350,'Master sheet'!$B$3:$Z$634,21,FALSE)</f>
        <v>0.19243421052631579</v>
      </c>
      <c r="H350" s="121">
        <f>VLOOKUP(B350,'Master sheet'!$B$3:$Z$634,22,FALSE)</f>
        <v>0.81298742185217343</v>
      </c>
      <c r="I350" s="120">
        <f>VLOOKUP(B350,'Master sheet'!$B$3:$Z$634,24,FALSE)</f>
        <v>2.9988826815642522E-2</v>
      </c>
      <c r="J350" s="121">
        <f>-VLOOKUP(B350,'Master sheet'!$B$3:$Z$634,25,FALSE)</f>
        <v>-0.59821011865815721</v>
      </c>
      <c r="K350" s="185" t="str">
        <f>VLOOKUP(B350,RUC_PCON_2011_EN_LU!$A$2:$N$534,14)</f>
        <v>Predominantly Urban</v>
      </c>
      <c r="L350" s="185" t="str">
        <f>VLOOKUP(B350,'City and Town classifications'!$A$3:$G$634,4,FALSE)</f>
        <v>Large Town</v>
      </c>
      <c r="M350" s="188" t="str">
        <f>VLOOKUP(A350,'BRES data'!$A$11:$AB$643,28,FALSE)</f>
        <v>High</v>
      </c>
      <c r="N350" s="188" t="str">
        <f>IF(ISNUMBER(MATCH(A350,'Red Wall MP List'!$A$3:$A$52,0)),"Yes","No")</f>
        <v>No</v>
      </c>
      <c r="O350" s="149">
        <f>VLOOKUP(B350,'Master sheet'!$B$3:$K$634,4,FALSE)</f>
        <v>61900</v>
      </c>
      <c r="P350" s="121">
        <f t="shared" si="40"/>
        <v>-6.3357336113690446E-2</v>
      </c>
      <c r="Q350" s="121">
        <f t="shared" si="44"/>
        <v>1.2040771858396901</v>
      </c>
      <c r="R350" s="186">
        <f t="shared" si="45"/>
        <v>95.210755312924675</v>
      </c>
      <c r="S350" s="149">
        <f>R350*VLOOKUP(B350,'Master sheet'!$B$3:$K$634,4,FALSE)</f>
        <v>5893545.7538700374</v>
      </c>
      <c r="T350" s="121"/>
      <c r="U350" s="121"/>
      <c r="V350" s="121"/>
      <c r="W350" s="121"/>
      <c r="X350" s="121"/>
      <c r="Y350" s="121"/>
      <c r="Z350" s="121"/>
      <c r="AA350" s="121"/>
      <c r="AB350" s="121"/>
      <c r="AC350" s="121"/>
      <c r="AD350" s="121"/>
      <c r="AE350" s="145">
        <f t="shared" si="41"/>
        <v>-0.1067495366261853</v>
      </c>
      <c r="AF350" s="121">
        <f t="shared" si="42"/>
        <v>1.1025035511343586</v>
      </c>
      <c r="AG350" s="186">
        <f t="shared" si="43"/>
        <v>91.17227504261497</v>
      </c>
    </row>
    <row r="351" spans="1:33" ht="29">
      <c r="A351" s="119" t="str">
        <f>'Master sheet'!A487</f>
        <v>Bristol South</v>
      </c>
      <c r="B351" s="142" t="str">
        <f>VLOOKUP('Master sheet'!A487,Westminster_Parliamentary_Const!$A$2:$C$651,2,FALSE)</f>
        <v>E14000601</v>
      </c>
      <c r="C351" s="120">
        <f>VLOOKUP(B351,'Master sheet'!$B$3:$Z$634,9,FALSE)</f>
        <v>9.6584305808995935E-2</v>
      </c>
      <c r="D351" s="121">
        <f>VLOOKUP(B351,'Master sheet'!$B$3:$Z$634,10,FALSE)</f>
        <v>1.0920147537367419E-3</v>
      </c>
      <c r="E351" s="120">
        <f>VLOOKUP(B351,'Master sheet'!$B$3:$Z$634,16,FALSE)</f>
        <v>0.41576369057023232</v>
      </c>
      <c r="F351" s="121">
        <f>VLOOKUP(B351,'Master sheet'!$B$3:$Z$634,17,FALSE)</f>
        <v>-7.248228830047769E-2</v>
      </c>
      <c r="G351" s="120">
        <f>VLOOKUP(B351,'Master sheet'!$B$3:$Z$634,21,FALSE)</f>
        <v>0.1396103896103896</v>
      </c>
      <c r="H351" s="121">
        <f>VLOOKUP(B351,'Master sheet'!$B$3:$Z$634,22,FALSE)</f>
        <v>-0.69868032909047095</v>
      </c>
      <c r="I351" s="120">
        <f>VLOOKUP(B351,'Master sheet'!$B$3:$Z$634,24,FALSE)</f>
        <v>2.2486005454284586E-2</v>
      </c>
      <c r="J351" s="121">
        <f>-VLOOKUP(B351,'Master sheet'!$B$3:$Z$634,25,FALSE)</f>
        <v>0.19186195620689017</v>
      </c>
      <c r="K351" s="185" t="str">
        <f>VLOOKUP(B351,RUC_PCON_2011_EN_LU!$A$2:$N$534,14)</f>
        <v>Predominantly Urban</v>
      </c>
      <c r="L351" s="185" t="str">
        <f>VLOOKUP(B351,'City and Town classifications'!$A$3:$G$634,4,FALSE)</f>
        <v>Core City (outside London)</v>
      </c>
      <c r="M351" s="188" t="str">
        <f>VLOOKUP(A351,'BRES data'!$A$11:$AB$643,28,FALSE)</f>
        <v>Very low</v>
      </c>
      <c r="N351" s="188" t="str">
        <f>IF(ISNUMBER(MATCH(A351,'Red Wall MP List'!$A$3:$A$52,0)),"Yes","No")</f>
        <v>No</v>
      </c>
      <c r="O351" s="149">
        <f>VLOOKUP(B351,'Master sheet'!$B$3:$K$634,4,FALSE)</f>
        <v>82700</v>
      </c>
      <c r="P351" s="121">
        <f t="shared" si="40"/>
        <v>-6.4209112578282476E-2</v>
      </c>
      <c r="Q351" s="121">
        <f t="shared" si="44"/>
        <v>1.2032254093750983</v>
      </c>
      <c r="R351" s="186">
        <f t="shared" si="45"/>
        <v>95.143402254910356</v>
      </c>
      <c r="S351" s="149">
        <f>R351*VLOOKUP(B351,'Master sheet'!$B$3:$K$634,4,FALSE)</f>
        <v>7868359.3664810862</v>
      </c>
      <c r="T351" s="121"/>
      <c r="U351" s="121"/>
      <c r="V351" s="121"/>
      <c r="W351" s="121"/>
      <c r="X351" s="121"/>
      <c r="Y351" s="121"/>
      <c r="Z351" s="121"/>
      <c r="AA351" s="121"/>
      <c r="AB351" s="121"/>
      <c r="AC351" s="121"/>
      <c r="AD351" s="121"/>
      <c r="AE351" s="145">
        <f t="shared" si="41"/>
        <v>-0.14455216160758044</v>
      </c>
      <c r="AF351" s="121">
        <f t="shared" si="42"/>
        <v>1.0647009261529634</v>
      </c>
      <c r="AG351" s="186">
        <f t="shared" si="43"/>
        <v>88.046161463578912</v>
      </c>
    </row>
    <row r="352" spans="1:33" ht="29">
      <c r="A352" s="119" t="str">
        <f>'Master sheet'!A164</f>
        <v>Bolsover</v>
      </c>
      <c r="B352" s="142" t="str">
        <f>VLOOKUP('Master sheet'!A164,Westminster_Parliamentary_Const!$A$2:$C$651,2,FALSE)</f>
        <v>E14000577</v>
      </c>
      <c r="C352" s="120">
        <f>VLOOKUP(B352,'Master sheet'!$B$3:$Z$634,9,FALSE)</f>
        <v>7.6113645893539125E-2</v>
      </c>
      <c r="D352" s="121">
        <f>VLOOKUP(B352,'Master sheet'!$B$3:$Z$634,10,FALSE)</f>
        <v>-0.77265055164452912</v>
      </c>
      <c r="E352" s="120">
        <f>VLOOKUP(B352,'Master sheet'!$B$3:$Z$634,16,FALSE)</f>
        <v>0.38597542306814253</v>
      </c>
      <c r="F352" s="121">
        <f>VLOOKUP(B352,'Master sheet'!$B$3:$Z$634,17,FALSE)</f>
        <v>-0.17149306517300963</v>
      </c>
      <c r="G352" s="120">
        <f>VLOOKUP(B352,'Master sheet'!$B$3:$Z$634,21,FALSE)</f>
        <v>0.14912280701754385</v>
      </c>
      <c r="H352" s="121">
        <f>VLOOKUP(B352,'Master sheet'!$B$3:$Z$634,22,FALSE)</f>
        <v>-0.42646195528546044</v>
      </c>
      <c r="I352" s="120">
        <f>VLOOKUP(B352,'Master sheet'!$B$3:$Z$634,24,FALSE)</f>
        <v>1.597791798107262E-2</v>
      </c>
      <c r="J352" s="121">
        <f>-VLOOKUP(B352,'Master sheet'!$B$3:$Z$634,25,FALSE)</f>
        <v>0.87718524003797105</v>
      </c>
      <c r="K352" s="185" t="str">
        <f>VLOOKUP(B352,RUC_PCON_2011_EN_LU!$A$2:$N$534,14)</f>
        <v>Urban with Significant Rural</v>
      </c>
      <c r="L352" s="185" t="str">
        <f>VLOOKUP(B352,'City and Town classifications'!$A$3:$G$634,4,FALSE)</f>
        <v>Small Town</v>
      </c>
      <c r="M352" s="188" t="str">
        <f>VLOOKUP(A352,'BRES data'!$A$11:$AB$643,28,FALSE)</f>
        <v>Low</v>
      </c>
      <c r="N352" s="188" t="str">
        <f>IF(ISNUMBER(MATCH(A352,'Red Wall MP List'!$A$3:$A$52,0)),"Yes","No")</f>
        <v>Yes</v>
      </c>
      <c r="O352" s="149">
        <f>VLOOKUP(B352,'Master sheet'!$B$3:$K$634,4,FALSE)</f>
        <v>60000</v>
      </c>
      <c r="P352" s="121">
        <f t="shared" si="40"/>
        <v>-6.4814273945264358E-2</v>
      </c>
      <c r="Q352" s="121">
        <f t="shared" si="44"/>
        <v>1.2026202480081163</v>
      </c>
      <c r="R352" s="186">
        <f t="shared" si="45"/>
        <v>95.095549948169435</v>
      </c>
      <c r="S352" s="149">
        <f>R352*VLOOKUP(B352,'Master sheet'!$B$3:$K$634,4,FALSE)</f>
        <v>5705732.9968901658</v>
      </c>
      <c r="T352" s="121"/>
      <c r="U352" s="121"/>
      <c r="V352" s="121"/>
      <c r="W352" s="121"/>
      <c r="X352" s="121"/>
      <c r="Y352" s="121"/>
      <c r="Z352" s="121"/>
      <c r="AA352" s="121"/>
      <c r="AB352" s="121"/>
      <c r="AC352" s="121"/>
      <c r="AD352" s="121"/>
      <c r="AE352" s="145">
        <f t="shared" si="41"/>
        <v>-0.12335508301625706</v>
      </c>
      <c r="AF352" s="121">
        <f t="shared" si="42"/>
        <v>1.0858980047442868</v>
      </c>
      <c r="AG352" s="186">
        <f t="shared" si="43"/>
        <v>89.79906817978825</v>
      </c>
    </row>
    <row r="353" spans="1:33" ht="29">
      <c r="A353" s="119" t="str">
        <f>'Master sheet'!A179</f>
        <v>Harborough</v>
      </c>
      <c r="B353" s="142" t="str">
        <f>VLOOKUP('Master sheet'!A179,Westminster_Parliamentary_Const!$A$2:$C$651,2,FALSE)</f>
        <v>E14000728</v>
      </c>
      <c r="C353" s="120">
        <f>VLOOKUP(B353,'Master sheet'!$B$3:$Z$634,9,FALSE)</f>
        <v>8.6919540202482229E-2</v>
      </c>
      <c r="D353" s="121">
        <f>VLOOKUP(B353,'Master sheet'!$B$3:$Z$634,10,FALSE)</f>
        <v>-0.36421328438687145</v>
      </c>
      <c r="E353" s="120">
        <f>VLOOKUP(B353,'Master sheet'!$B$3:$Z$634,16,FALSE)</f>
        <v>0.16950870835626369</v>
      </c>
      <c r="F353" s="121">
        <f>VLOOKUP(B353,'Master sheet'!$B$3:$Z$634,17,FALSE)</f>
        <v>-0.89098900729734642</v>
      </c>
      <c r="G353" s="120">
        <f>VLOOKUP(B353,'Master sheet'!$B$3:$Z$634,21,FALSE)</f>
        <v>0.17983193277310924</v>
      </c>
      <c r="H353" s="121">
        <f>VLOOKUP(B353,'Master sheet'!$B$3:$Z$634,22,FALSE)</f>
        <v>0.45234601921178591</v>
      </c>
      <c r="I353" s="120">
        <f>VLOOKUP(B353,'Master sheet'!$B$3:$Z$634,24,FALSE)</f>
        <v>2.0618101545254008E-2</v>
      </c>
      <c r="J353" s="121">
        <f>-VLOOKUP(B353,'Master sheet'!$B$3:$Z$634,25,FALSE)</f>
        <v>0.3885584582263944</v>
      </c>
      <c r="K353" s="185" t="str">
        <f>VLOOKUP(B353,RUC_PCON_2011_EN_LU!$A$2:$N$534,14)</f>
        <v>Urban with Significant Rural</v>
      </c>
      <c r="L353" s="185" t="str">
        <f>VLOOKUP(B353,'City and Town classifications'!$A$3:$G$634,4,FALSE)</f>
        <v>Medium Town</v>
      </c>
      <c r="M353" s="188" t="str">
        <f>VLOOKUP(A353,'BRES data'!$A$11:$AB$643,28,FALSE)</f>
        <v>High</v>
      </c>
      <c r="N353" s="188" t="str">
        <f>IF(ISNUMBER(MATCH(A353,'Red Wall MP List'!$A$3:$A$52,0)),"Yes","No")</f>
        <v>No</v>
      </c>
      <c r="O353" s="149">
        <f>VLOOKUP(B353,'Master sheet'!$B$3:$K$634,4,FALSE)</f>
        <v>65600</v>
      </c>
      <c r="P353" s="121">
        <f t="shared" si="40"/>
        <v>-6.4992106734419117E-2</v>
      </c>
      <c r="Q353" s="121">
        <f t="shared" si="44"/>
        <v>1.2024424152189617</v>
      </c>
      <c r="R353" s="186">
        <f t="shared" si="45"/>
        <v>95.081488063786992</v>
      </c>
      <c r="S353" s="149">
        <f>R353*VLOOKUP(B353,'Master sheet'!$B$3:$K$634,4,FALSE)</f>
        <v>6237345.616984427</v>
      </c>
      <c r="T353" s="121"/>
      <c r="U353" s="121"/>
      <c r="V353" s="121"/>
      <c r="W353" s="121"/>
      <c r="X353" s="121"/>
      <c r="Y353" s="121"/>
      <c r="Z353" s="121"/>
      <c r="AA353" s="121"/>
      <c r="AB353" s="121"/>
      <c r="AC353" s="121"/>
      <c r="AD353" s="121"/>
      <c r="AE353" s="145">
        <f t="shared" si="41"/>
        <v>-0.10357445356150939</v>
      </c>
      <c r="AF353" s="121">
        <f t="shared" si="42"/>
        <v>1.1056786341990346</v>
      </c>
      <c r="AG353" s="186">
        <f t="shared" si="43"/>
        <v>91.434840678941427</v>
      </c>
    </row>
    <row r="354" spans="1:33" ht="29">
      <c r="A354" s="119" t="str">
        <f>'Master sheet'!A628</f>
        <v>Paisley and Renfrewshire South</v>
      </c>
      <c r="B354" s="142" t="str">
        <f>VLOOKUP('Master sheet'!A628,Westminster_Parliamentary_Const!$A$2:$C$651,2,FALSE)</f>
        <v>S14000053</v>
      </c>
      <c r="C354" s="120">
        <f>VLOOKUP(B354,'Master sheet'!$B$3:$Z$634,9,FALSE)</f>
        <v>9.0913912548310299E-2</v>
      </c>
      <c r="D354" s="121">
        <f>VLOOKUP(B354,'Master sheet'!$B$3:$Z$634,10,FALSE)</f>
        <v>-0.21323544963335492</v>
      </c>
      <c r="E354" s="120">
        <f>VLOOKUP(B354,'Master sheet'!$B$3:$Z$634,16,FALSE)</f>
        <v>1.0999269496912329</v>
      </c>
      <c r="F354" s="121">
        <f>VLOOKUP(B354,'Master sheet'!$B$3:$Z$634,17,FALSE)</f>
        <v>2.2015518020829723</v>
      </c>
      <c r="G354" s="120">
        <f>VLOOKUP(B354,'Master sheet'!$B$3:$Z$634,21,FALSE)</f>
        <v>0.143646408839779</v>
      </c>
      <c r="H354" s="121">
        <f>VLOOKUP(B354,'Master sheet'!$B$3:$Z$634,22,FALSE)</f>
        <v>-0.58318091981898312</v>
      </c>
      <c r="I354" s="120">
        <f>VLOOKUP(B354,'Master sheet'!$B$3:$Z$634,24,FALSE)</f>
        <v>3.1901060070671283E-2</v>
      </c>
      <c r="J354" s="121">
        <f>-VLOOKUP(B354,'Master sheet'!$B$3:$Z$634,25,FALSE)</f>
        <v>-0.79957464843460346</v>
      </c>
      <c r="K354" s="185" t="str">
        <f>VLOOKUP(B354,RUC_PCON_2011_EN_LU!$A$2:$N$534,14)</f>
        <v>Urban with Significant Rural</v>
      </c>
      <c r="L354" s="185" t="str">
        <f>VLOOKUP(B354,'City and Town classifications'!$A$3:$G$634,4,FALSE)</f>
        <v>Large Town in Conurbation</v>
      </c>
      <c r="M354" s="188" t="str">
        <f>VLOOKUP(A354,'BRES data'!$A$11:$AB$643,28,FALSE)</f>
        <v>High</v>
      </c>
      <c r="N354" s="188" t="str">
        <f>IF(ISNUMBER(MATCH(A354,'Red Wall MP List'!$A$3:$A$52,0)),"Yes","No")</f>
        <v>No</v>
      </c>
      <c r="O354" s="149">
        <f>VLOOKUP(B354,'Master sheet'!$B$3:$K$634,4,FALSE)</f>
        <v>51500</v>
      </c>
      <c r="P354" s="121">
        <f t="shared" si="40"/>
        <v>-6.7874885645321292E-2</v>
      </c>
      <c r="Q354" s="121">
        <f t="shared" si="44"/>
        <v>1.1995596363080594</v>
      </c>
      <c r="R354" s="186">
        <f t="shared" si="45"/>
        <v>94.853536267394674</v>
      </c>
      <c r="S354" s="149">
        <f>R354*VLOOKUP(B354,'Master sheet'!$B$3:$K$634,4,FALSE)</f>
        <v>4884957.1177708255</v>
      </c>
      <c r="T354" s="121"/>
      <c r="U354" s="121"/>
      <c r="V354" s="121"/>
      <c r="W354" s="121"/>
      <c r="X354" s="121"/>
      <c r="Y354" s="121"/>
      <c r="Z354" s="121"/>
      <c r="AA354" s="121"/>
      <c r="AB354" s="121"/>
      <c r="AC354" s="121"/>
      <c r="AD354" s="121"/>
      <c r="AE354" s="145">
        <f t="shared" si="41"/>
        <v>0.15139019604900775</v>
      </c>
      <c r="AF354" s="121">
        <f t="shared" si="42"/>
        <v>1.3606432838095517</v>
      </c>
      <c r="AG354" s="186">
        <f t="shared" si="43"/>
        <v>112.51931440831552</v>
      </c>
    </row>
    <row r="355" spans="1:33" ht="29">
      <c r="A355" s="119" t="str">
        <f>'Master sheet'!A622</f>
        <v>Na h-Eileanan An Iar</v>
      </c>
      <c r="B355" s="142" t="str">
        <f>VLOOKUP('Master sheet'!A622,Westminster_Parliamentary_Const!$A$2:$C$651,2,FALSE)</f>
        <v>S14000027</v>
      </c>
      <c r="C355" s="120">
        <f>VLOOKUP(B355,'Master sheet'!$B$3:$Z$634,9,FALSE)</f>
        <v>0.11662162843998122</v>
      </c>
      <c r="D355" s="121">
        <f>VLOOKUP(B355,'Master sheet'!$B$3:$Z$634,10,FALSE)</f>
        <v>0.75845545590700336</v>
      </c>
      <c r="E355" s="120">
        <f>VLOOKUP(B355,'Master sheet'!$B$3:$Z$634,16,FALSE)</f>
        <v>-1.4342625961556875E-2</v>
      </c>
      <c r="F355" s="121">
        <f>VLOOKUP(B355,'Master sheet'!$B$3:$Z$634,17,FALSE)</f>
        <v>-1.5020773641003045</v>
      </c>
      <c r="G355" s="120">
        <f>VLOOKUP(B355,'Master sheet'!$B$3:$Z$634,21,FALSE)</f>
        <v>0.14473684210526316</v>
      </c>
      <c r="H355" s="121">
        <f>VLOOKUP(B355,'Master sheet'!$B$3:$Z$634,22,FALSE)</f>
        <v>-0.551975816261423</v>
      </c>
      <c r="I355" s="120">
        <f>VLOOKUP(B355,'Master sheet'!$B$3:$Z$634,24,FALSE)</f>
        <v>2.3788214443952294E-2</v>
      </c>
      <c r="J355" s="121">
        <f>-VLOOKUP(B355,'Master sheet'!$B$3:$Z$634,25,FALSE)</f>
        <v>5.4735013044741709E-2</v>
      </c>
      <c r="K355" s="185" t="str">
        <f>VLOOKUP(B355,RUC_PCON_2011_EN_LU!$A$2:$N$534,14)</f>
        <v>Urban with Significant Rural</v>
      </c>
      <c r="L355" s="185" t="str">
        <f>VLOOKUP(B355,'City and Town classifications'!$A$3:$G$634,4,FALSE)</f>
        <v>Village or smaller</v>
      </c>
      <c r="M355" s="188" t="str">
        <f>VLOOKUP(A355,'BRES data'!$A$11:$AB$643,28,FALSE)</f>
        <v>Very high</v>
      </c>
      <c r="N355" s="188" t="str">
        <f>IF(ISNUMBER(MATCH(A355,'Red Wall MP List'!$A$3:$A$52,0)),"Yes","No")</f>
        <v>No</v>
      </c>
      <c r="O355" s="149">
        <f>VLOOKUP(B355,'Master sheet'!$B$3:$K$634,4,FALSE)</f>
        <v>15200</v>
      </c>
      <c r="P355" s="121">
        <f t="shared" si="40"/>
        <v>-7.1278707076372891E-2</v>
      </c>
      <c r="Q355" s="121">
        <f t="shared" si="44"/>
        <v>1.1961558148770077</v>
      </c>
      <c r="R355" s="186">
        <f t="shared" si="45"/>
        <v>94.584383746931664</v>
      </c>
      <c r="S355" s="149">
        <f>R355*VLOOKUP(B355,'Master sheet'!$B$3:$K$634,4,FALSE)</f>
        <v>1437682.6329533614</v>
      </c>
      <c r="T355" s="121"/>
      <c r="U355" s="121"/>
      <c r="V355" s="121"/>
      <c r="W355" s="121"/>
      <c r="X355" s="121"/>
      <c r="Y355" s="121"/>
      <c r="Z355" s="121"/>
      <c r="AA355" s="121"/>
      <c r="AB355" s="121"/>
      <c r="AC355" s="121"/>
      <c r="AD355" s="121"/>
      <c r="AE355" s="145">
        <f t="shared" si="41"/>
        <v>-0.3102156778524956</v>
      </c>
      <c r="AF355" s="121">
        <f t="shared" si="42"/>
        <v>0.89903740990804826</v>
      </c>
      <c r="AG355" s="186">
        <f t="shared" si="43"/>
        <v>74.346505211163404</v>
      </c>
    </row>
    <row r="356" spans="1:33" ht="29">
      <c r="A356" s="119" t="str">
        <f>'Master sheet'!A18</f>
        <v>Newcastle upon Tyne East</v>
      </c>
      <c r="B356" s="142" t="str">
        <f>VLOOKUP('Master sheet'!A18,Westminster_Parliamentary_Const!$A$2:$C$651,2,FALSE)</f>
        <v>E14000832</v>
      </c>
      <c r="C356" s="120">
        <f>VLOOKUP(B356,'Master sheet'!$B$3:$Z$634,9,FALSE)</f>
        <v>0.14542111959287532</v>
      </c>
      <c r="D356" s="121">
        <f>VLOOKUP(B356,'Master sheet'!$B$3:$Z$634,10,FALSE)</f>
        <v>1.8470081595147105</v>
      </c>
      <c r="E356" s="120">
        <f>VLOOKUP(B356,'Master sheet'!$B$3:$Z$634,16,FALSE)</f>
        <v>-0.17514879255881097</v>
      </c>
      <c r="F356" s="121">
        <f>VLOOKUP(B356,'Master sheet'!$B$3:$Z$634,17,FALSE)</f>
        <v>-2.0365677798175312</v>
      </c>
      <c r="G356" s="120">
        <f>VLOOKUP(B356,'Master sheet'!$B$3:$Z$634,21,FALSE)</f>
        <v>0.12866449511400652</v>
      </c>
      <c r="H356" s="121">
        <f>VLOOKUP(B356,'Master sheet'!$B$3:$Z$634,22,FALSE)</f>
        <v>-1.0119207465479321</v>
      </c>
      <c r="I356" s="120">
        <f>VLOOKUP(B356,'Master sheet'!$B$3:$Z$634,24,FALSE)</f>
        <v>2.9439538043478208E-2</v>
      </c>
      <c r="J356" s="121">
        <f>-VLOOKUP(B356,'Master sheet'!$B$3:$Z$634,25,FALSE)</f>
        <v>-0.54036818173572621</v>
      </c>
      <c r="K356" s="185" t="str">
        <f>VLOOKUP(B356,RUC_PCON_2011_EN_LU!$A$2:$N$534,14)</f>
        <v>Predominantly Urban</v>
      </c>
      <c r="L356" s="185" t="str">
        <f>VLOOKUP(B356,'City and Town classifications'!$A$3:$G$634,4,FALSE)</f>
        <v>Core City (outside London)</v>
      </c>
      <c r="M356" s="188" t="str">
        <f>VLOOKUP(A356,'BRES data'!$A$11:$AB$643,28,FALSE)</f>
        <v>Very low</v>
      </c>
      <c r="N356" s="188" t="str">
        <f>IF(ISNUMBER(MATCH(A356,'Red Wall MP List'!$A$3:$A$52,0)),"Yes","No")</f>
        <v>No</v>
      </c>
      <c r="O356" s="149">
        <f>VLOOKUP(B356,'Master sheet'!$B$3:$K$634,4,FALSE)</f>
        <v>78600</v>
      </c>
      <c r="P356" s="121">
        <f t="shared" si="40"/>
        <v>-7.253476180124907E-2</v>
      </c>
      <c r="Q356" s="121">
        <f t="shared" si="44"/>
        <v>1.1948997601521316</v>
      </c>
      <c r="R356" s="186">
        <f t="shared" si="45"/>
        <v>94.485062938867003</v>
      </c>
      <c r="S356" s="149">
        <f>R356*VLOOKUP(B356,'Master sheet'!$B$3:$K$634,4,FALSE)</f>
        <v>7426525.9469949463</v>
      </c>
      <c r="T356" s="121"/>
      <c r="U356" s="121"/>
      <c r="V356" s="121"/>
      <c r="W356" s="121"/>
      <c r="X356" s="121"/>
      <c r="Y356" s="121"/>
      <c r="Z356" s="121"/>
      <c r="AA356" s="121"/>
      <c r="AB356" s="121"/>
      <c r="AC356" s="121"/>
      <c r="AD356" s="121"/>
      <c r="AE356" s="145">
        <f t="shared" si="41"/>
        <v>-0.43546213714661974</v>
      </c>
      <c r="AF356" s="121">
        <f t="shared" si="42"/>
        <v>0.77379095061392411</v>
      </c>
      <c r="AG356" s="186">
        <f t="shared" si="43"/>
        <v>63.989164753503537</v>
      </c>
    </row>
    <row r="357" spans="1:33">
      <c r="A357" s="119" t="str">
        <f>'Master sheet'!A47</f>
        <v>Carlisle</v>
      </c>
      <c r="B357" s="142" t="str">
        <f>VLOOKUP('Master sheet'!A47,Westminster_Parliamentary_Const!$A$2:$C$651,2,FALSE)</f>
        <v>E14000620</v>
      </c>
      <c r="C357" s="120">
        <f>VLOOKUP(B357,'Master sheet'!$B$3:$Z$634,9,FALSE)</f>
        <v>8.8741846355481671E-2</v>
      </c>
      <c r="D357" s="121">
        <f>VLOOKUP(B357,'Master sheet'!$B$3:$Z$634,10,FALSE)</f>
        <v>-0.29533441846811853</v>
      </c>
      <c r="E357" s="120">
        <f>VLOOKUP(B357,'Master sheet'!$B$3:$Z$634,16,FALSE)</f>
        <v>0.32190330189330341</v>
      </c>
      <c r="F357" s="121">
        <f>VLOOKUP(B357,'Master sheet'!$B$3:$Z$634,17,FALSE)</f>
        <v>-0.38445712872409649</v>
      </c>
      <c r="G357" s="120">
        <f>VLOOKUP(B357,'Master sheet'!$B$3:$Z$634,21,FALSE)</f>
        <v>0.16722972972972974</v>
      </c>
      <c r="H357" s="121">
        <f>VLOOKUP(B357,'Master sheet'!$B$3:$Z$634,22,FALSE)</f>
        <v>9.1706754554495104E-2</v>
      </c>
      <c r="I357" s="120">
        <f>VLOOKUP(B357,'Master sheet'!$B$3:$Z$634,24,FALSE)</f>
        <v>2.222640673460341E-2</v>
      </c>
      <c r="J357" s="121">
        <f>-VLOOKUP(B357,'Master sheet'!$B$3:$Z$634,25,FALSE)</f>
        <v>0.21919856589176942</v>
      </c>
      <c r="K357" s="185" t="str">
        <f>VLOOKUP(B357,RUC_PCON_2011_EN_LU!$A$2:$N$534,14)</f>
        <v>Predominantly Urban</v>
      </c>
      <c r="L357" s="185" t="str">
        <f>VLOOKUP(B357,'City and Town classifications'!$A$3:$G$634,4,FALSE)</f>
        <v>Large Town</v>
      </c>
      <c r="M357" s="188" t="str">
        <f>VLOOKUP(A357,'BRES data'!$A$11:$AB$643,28,FALSE)</f>
        <v>Mid</v>
      </c>
      <c r="N357" s="188" t="str">
        <f>IF(ISNUMBER(MATCH(A357,'Red Wall MP List'!$A$3:$A$52,0)),"Yes","No")</f>
        <v>No</v>
      </c>
      <c r="O357" s="149">
        <f>VLOOKUP(B357,'Master sheet'!$B$3:$K$634,4,FALSE)</f>
        <v>58700</v>
      </c>
      <c r="P357" s="121">
        <f t="shared" si="40"/>
        <v>-7.4170346553716598E-2</v>
      </c>
      <c r="Q357" s="121">
        <f t="shared" si="44"/>
        <v>1.193264175399664</v>
      </c>
      <c r="R357" s="186">
        <f t="shared" si="45"/>
        <v>94.355731313376452</v>
      </c>
      <c r="S357" s="149">
        <f>R357*VLOOKUP(B357,'Master sheet'!$B$3:$K$634,4,FALSE)</f>
        <v>5538681.4280951973</v>
      </c>
      <c r="T357" s="121"/>
      <c r="U357" s="121"/>
      <c r="V357" s="121"/>
      <c r="W357" s="121"/>
      <c r="X357" s="121"/>
      <c r="Y357" s="121"/>
      <c r="Z357" s="121"/>
      <c r="AA357" s="121"/>
      <c r="AB357" s="121"/>
      <c r="AC357" s="121"/>
      <c r="AD357" s="121"/>
      <c r="AE357" s="145">
        <f t="shared" si="41"/>
        <v>-9.2221556686487627E-2</v>
      </c>
      <c r="AF357" s="121">
        <f t="shared" si="42"/>
        <v>1.1170315310740562</v>
      </c>
      <c r="AG357" s="186">
        <f t="shared" si="43"/>
        <v>92.373676146051665</v>
      </c>
    </row>
    <row r="358" spans="1:33">
      <c r="A358" s="119" t="str">
        <f>'Master sheet'!A28</f>
        <v>Sunderland Central</v>
      </c>
      <c r="B358" s="142" t="str">
        <f>VLOOKUP('Master sheet'!A28,Westminster_Parliamentary_Const!$A$2:$C$651,2,FALSE)</f>
        <v>E14000982</v>
      </c>
      <c r="C358" s="120">
        <f>VLOOKUP(B358,'Master sheet'!$B$3:$Z$634,9,FALSE)</f>
        <v>0.13936206896551726</v>
      </c>
      <c r="D358" s="121">
        <f>VLOOKUP(B358,'Master sheet'!$B$3:$Z$634,10,FALSE)</f>
        <v>1.6179903651831675</v>
      </c>
      <c r="E358" s="120">
        <f>VLOOKUP(B358,'Master sheet'!$B$3:$Z$634,16,FALSE)</f>
        <v>0.18099434512605586</v>
      </c>
      <c r="F358" s="121">
        <f>VLOOKUP(B358,'Master sheet'!$B$3:$Z$634,17,FALSE)</f>
        <v>-0.85281284215538056</v>
      </c>
      <c r="G358" s="120">
        <f>VLOOKUP(B358,'Master sheet'!$B$3:$Z$634,21,FALSE)</f>
        <v>0.12202852614896989</v>
      </c>
      <c r="H358" s="121">
        <f>VLOOKUP(B358,'Master sheet'!$B$3:$Z$634,22,FALSE)</f>
        <v>-1.2018233341829299</v>
      </c>
      <c r="I358" s="120">
        <f>VLOOKUP(B358,'Master sheet'!$B$3:$Z$634,24,FALSE)</f>
        <v>3.2041343669250599E-2</v>
      </c>
      <c r="J358" s="121">
        <f>-VLOOKUP(B358,'Master sheet'!$B$3:$Z$634,25,FALSE)</f>
        <v>-0.81434697853030968</v>
      </c>
      <c r="K358" s="185" t="str">
        <f>VLOOKUP(B358,RUC_PCON_2011_EN_LU!$A$2:$N$534,14)</f>
        <v>Predominantly Urban</v>
      </c>
      <c r="L358" s="185" t="str">
        <f>VLOOKUP(B358,'City and Town classifications'!$A$3:$G$634,4,FALSE)</f>
        <v>Other City</v>
      </c>
      <c r="M358" s="188" t="str">
        <f>VLOOKUP(A358,'BRES data'!$A$11:$AB$643,28,FALSE)</f>
        <v>Mid</v>
      </c>
      <c r="N358" s="188" t="str">
        <f>IF(ISNUMBER(MATCH(A358,'Red Wall MP List'!$A$3:$A$52,0)),"Yes","No")</f>
        <v>No</v>
      </c>
      <c r="O358" s="149">
        <f>VLOOKUP(B358,'Master sheet'!$B$3:$K$634,4,FALSE)</f>
        <v>58000</v>
      </c>
      <c r="P358" s="121">
        <f t="shared" si="40"/>
        <v>-7.4558233838765808E-2</v>
      </c>
      <c r="Q358" s="121">
        <f t="shared" si="44"/>
        <v>1.1928762881146149</v>
      </c>
      <c r="R358" s="186">
        <f t="shared" si="45"/>
        <v>94.325059657256617</v>
      </c>
      <c r="S358" s="149">
        <f>R358*VLOOKUP(B358,'Master sheet'!$B$3:$K$634,4,FALSE)</f>
        <v>5470853.4601208838</v>
      </c>
      <c r="T358" s="121"/>
      <c r="U358" s="121"/>
      <c r="V358" s="121"/>
      <c r="W358" s="121"/>
      <c r="X358" s="121"/>
      <c r="Y358" s="121"/>
      <c r="Z358" s="121"/>
      <c r="AA358" s="121"/>
      <c r="AB358" s="121"/>
      <c r="AC358" s="121"/>
      <c r="AD358" s="121"/>
      <c r="AE358" s="145">
        <f t="shared" si="41"/>
        <v>-0.31274819742136317</v>
      </c>
      <c r="AF358" s="121">
        <f t="shared" si="42"/>
        <v>0.89650489033918068</v>
      </c>
      <c r="AG358" s="186">
        <f t="shared" si="43"/>
        <v>74.137076796673469</v>
      </c>
    </row>
    <row r="359" spans="1:33">
      <c r="A359" s="119" t="str">
        <f>'Master sheet'!A65</f>
        <v>Leigh</v>
      </c>
      <c r="B359" s="142" t="str">
        <f>VLOOKUP('Master sheet'!A65,Westminster_Parliamentary_Const!$A$2:$C$651,2,FALSE)</f>
        <v>E14000785</v>
      </c>
      <c r="C359" s="120">
        <f>VLOOKUP(B359,'Master sheet'!$B$3:$Z$634,9,FALSE)</f>
        <v>9.0413139287421951E-2</v>
      </c>
      <c r="D359" s="121">
        <f>VLOOKUP(B359,'Master sheet'!$B$3:$Z$634,10,FALSE)</f>
        <v>-0.23216349541515272</v>
      </c>
      <c r="E359" s="120">
        <f>VLOOKUP(B359,'Master sheet'!$B$3:$Z$634,16,FALSE)</f>
        <v>0.33200968182445861</v>
      </c>
      <c r="F359" s="121">
        <f>VLOOKUP(B359,'Master sheet'!$B$3:$Z$634,17,FALSE)</f>
        <v>-0.35086536215752984</v>
      </c>
      <c r="G359" s="120">
        <f>VLOOKUP(B359,'Master sheet'!$B$3:$Z$634,21,FALSE)</f>
        <v>0.15326251896813353</v>
      </c>
      <c r="H359" s="121">
        <f>VLOOKUP(B359,'Master sheet'!$B$3:$Z$634,22,FALSE)</f>
        <v>-0.30799515478917971</v>
      </c>
      <c r="I359" s="120">
        <f>VLOOKUP(B359,'Master sheet'!$B$3:$Z$634,24,FALSE)</f>
        <v>2.1119760479041849E-2</v>
      </c>
      <c r="J359" s="121">
        <f>-VLOOKUP(B359,'Master sheet'!$B$3:$Z$634,25,FALSE)</f>
        <v>0.33573210189947106</v>
      </c>
      <c r="K359" s="185" t="str">
        <f>VLOOKUP(B359,RUC_PCON_2011_EN_LU!$A$2:$N$534,14)</f>
        <v>Predominantly Urban</v>
      </c>
      <c r="L359" s="185" t="str">
        <f>VLOOKUP(B359,'City and Town classifications'!$A$3:$G$634,4,FALSE)</f>
        <v>Medium Town</v>
      </c>
      <c r="M359" s="188" t="str">
        <f>VLOOKUP(A359,'BRES data'!$A$11:$AB$643,28,FALSE)</f>
        <v>Mid</v>
      </c>
      <c r="N359" s="188" t="str">
        <f>IF(ISNUMBER(MATCH(A359,'Red Wall MP List'!$A$3:$A$52,0)),"Yes","No")</f>
        <v>Yes</v>
      </c>
      <c r="O359" s="149">
        <f>VLOOKUP(B359,'Master sheet'!$B$3:$K$634,4,FALSE)</f>
        <v>71500</v>
      </c>
      <c r="P359" s="121">
        <f t="shared" si="40"/>
        <v>-7.5287217329678816E-2</v>
      </c>
      <c r="Q359" s="121">
        <f t="shared" si="44"/>
        <v>1.1921473046237019</v>
      </c>
      <c r="R359" s="186">
        <f t="shared" si="45"/>
        <v>94.267416285555257</v>
      </c>
      <c r="S359" s="149">
        <f>R359*VLOOKUP(B359,'Master sheet'!$B$3:$K$634,4,FALSE)</f>
        <v>6740120.2644172013</v>
      </c>
      <c r="T359" s="121"/>
      <c r="U359" s="121"/>
      <c r="V359" s="121"/>
      <c r="W359" s="121"/>
      <c r="X359" s="121"/>
      <c r="Y359" s="121"/>
      <c r="Z359" s="121"/>
      <c r="AA359" s="121"/>
      <c r="AB359" s="121"/>
      <c r="AC359" s="121"/>
      <c r="AD359" s="121"/>
      <c r="AE359" s="145">
        <f t="shared" si="41"/>
        <v>-0.13882297761559781</v>
      </c>
      <c r="AF359" s="121">
        <f t="shared" si="42"/>
        <v>1.070430110144946</v>
      </c>
      <c r="AG359" s="186">
        <f t="shared" si="43"/>
        <v>88.519940199392821</v>
      </c>
    </row>
    <row r="360" spans="1:33">
      <c r="A360" s="119" t="str">
        <f>'Master sheet'!A49</f>
        <v>Chorley</v>
      </c>
      <c r="B360" s="142" t="str">
        <f>VLOOKUP('Master sheet'!A49,Westminster_Parliamentary_Const!$A$2:$C$651,2,FALSE)</f>
        <v>E14000637</v>
      </c>
      <c r="C360" s="120">
        <f>VLOOKUP(B360,'Master sheet'!$B$3:$Z$634,9,FALSE)</f>
        <v>8.0717624194090953E-2</v>
      </c>
      <c r="D360" s="121">
        <f>VLOOKUP(B360,'Master sheet'!$B$3:$Z$634,10,FALSE)</f>
        <v>-0.59863105248704895</v>
      </c>
      <c r="E360" s="120">
        <f>VLOOKUP(B360,'Master sheet'!$B$3:$Z$634,16,FALSE)</f>
        <v>1.031348242823914</v>
      </c>
      <c r="F360" s="121">
        <f>VLOOKUP(B360,'Master sheet'!$B$3:$Z$634,17,FALSE)</f>
        <v>1.9736086683182934</v>
      </c>
      <c r="G360" s="120">
        <f>VLOOKUP(B360,'Master sheet'!$B$3:$Z$634,21,FALSE)</f>
        <v>0.1630971993410214</v>
      </c>
      <c r="H360" s="121">
        <f>VLOOKUP(B360,'Master sheet'!$B$3:$Z$634,22,FALSE)</f>
        <v>-2.6554530034204816E-2</v>
      </c>
      <c r="I360" s="120">
        <f>VLOOKUP(B360,'Master sheet'!$B$3:$Z$634,24,FALSE)</f>
        <v>3.0059196035242319E-2</v>
      </c>
      <c r="J360" s="121">
        <f>-VLOOKUP(B360,'Master sheet'!$B$3:$Z$634,25,FALSE)</f>
        <v>-0.60562023182201163</v>
      </c>
      <c r="K360" s="185" t="str">
        <f>VLOOKUP(B360,RUC_PCON_2011_EN_LU!$A$2:$N$534,14)</f>
        <v>Predominantly Urban</v>
      </c>
      <c r="L360" s="185" t="str">
        <f>VLOOKUP(B360,'City and Town classifications'!$A$3:$G$634,4,FALSE)</f>
        <v>Medium Town</v>
      </c>
      <c r="M360" s="188" t="str">
        <f>VLOOKUP(A360,'BRES data'!$A$11:$AB$643,28,FALSE)</f>
        <v>High</v>
      </c>
      <c r="N360" s="188" t="str">
        <f>IF(ISNUMBER(MATCH(A360,'Red Wall MP List'!$A$3:$A$52,0)),"Yes","No")</f>
        <v>No</v>
      </c>
      <c r="O360" s="149">
        <f>VLOOKUP(B360,'Master sheet'!$B$3:$K$634,4,FALSE)</f>
        <v>64100</v>
      </c>
      <c r="P360" s="121">
        <f t="shared" si="40"/>
        <v>-7.6908071722338753E-2</v>
      </c>
      <c r="Q360" s="121">
        <f t="shared" si="44"/>
        <v>1.190526450231042</v>
      </c>
      <c r="R360" s="186">
        <f t="shared" si="45"/>
        <v>94.139249443103381</v>
      </c>
      <c r="S360" s="149">
        <f>R360*VLOOKUP(B360,'Master sheet'!$B$3:$K$634,4,FALSE)</f>
        <v>6034325.8893029271</v>
      </c>
      <c r="T360" s="121"/>
      <c r="U360" s="121"/>
      <c r="V360" s="121"/>
      <c r="W360" s="121"/>
      <c r="X360" s="121"/>
      <c r="Y360" s="121"/>
      <c r="Z360" s="121"/>
      <c r="AA360" s="121"/>
      <c r="AB360" s="121"/>
      <c r="AC360" s="121"/>
      <c r="AD360" s="121"/>
      <c r="AE360" s="145">
        <f t="shared" si="41"/>
        <v>0.18570071349375705</v>
      </c>
      <c r="AF360" s="121">
        <f t="shared" si="42"/>
        <v>1.3949538012543008</v>
      </c>
      <c r="AG360" s="186">
        <f t="shared" si="43"/>
        <v>115.35664579841267</v>
      </c>
    </row>
    <row r="361" spans="1:33" ht="29">
      <c r="A361" s="119" t="str">
        <f>'Master sheet'!A570</f>
        <v>Pontypridd</v>
      </c>
      <c r="B361" s="142" t="str">
        <f>VLOOKUP('Master sheet'!A570,Westminster_Parliamentary_Const!$A$2:$C$651,2,FALSE)</f>
        <v>W07000075</v>
      </c>
      <c r="C361" s="120">
        <f>VLOOKUP(B361,'Master sheet'!$B$3:$Z$634,9,FALSE)</f>
        <v>8.2319823069951725E-2</v>
      </c>
      <c r="D361" s="121">
        <f>VLOOKUP(B361,'Master sheet'!$B$3:$Z$634,10,FALSE)</f>
        <v>-0.53807172146358373</v>
      </c>
      <c r="E361" s="120">
        <f>VLOOKUP(B361,'Master sheet'!$B$3:$Z$634,16,FALSE)</f>
        <v>0.39324431504008867</v>
      </c>
      <c r="F361" s="121">
        <f>VLOOKUP(B361,'Master sheet'!$B$3:$Z$634,17,FALSE)</f>
        <v>-0.14733259188954637</v>
      </c>
      <c r="G361" s="120">
        <f>VLOOKUP(B361,'Master sheet'!$B$3:$Z$634,21,FALSE)</f>
        <v>0.12797074954296161</v>
      </c>
      <c r="H361" s="121">
        <f>VLOOKUP(B361,'Master sheet'!$B$3:$Z$634,22,FALSE)</f>
        <v>-1.031773774763687</v>
      </c>
      <c r="I361" s="120">
        <f>VLOOKUP(B361,'Master sheet'!$B$3:$Z$634,24,FALSE)</f>
        <v>1.5855338691159515E-2</v>
      </c>
      <c r="J361" s="121">
        <f>-VLOOKUP(B361,'Master sheet'!$B$3:$Z$634,25,FALSE)</f>
        <v>0.89009324747313712</v>
      </c>
      <c r="K361" s="185" t="str">
        <f>VLOOKUP(B361,RUC_PCON_2011_EN_LU!$A$2:$N$534,14)</f>
        <v>Urban with Significant Rural</v>
      </c>
      <c r="L361" s="185" t="str">
        <f>VLOOKUP(B361,'City and Town classifications'!$A$3:$G$634,4,FALSE)</f>
        <v>Small Town</v>
      </c>
      <c r="M361" s="188" t="str">
        <f>VLOOKUP(A361,'BRES data'!$A$11:$AB$643,28,FALSE)</f>
        <v>Very low</v>
      </c>
      <c r="N361" s="188" t="str">
        <f>IF(ISNUMBER(MATCH(A361,'Red Wall MP List'!$A$3:$A$52,0)),"Yes","No")</f>
        <v>No</v>
      </c>
      <c r="O361" s="149">
        <f>VLOOKUP(B361,'Master sheet'!$B$3:$K$634,4,FALSE)</f>
        <v>49200</v>
      </c>
      <c r="P361" s="121">
        <f t="shared" si="40"/>
        <v>-7.9177219105687799E-2</v>
      </c>
      <c r="Q361" s="121">
        <f t="shared" si="44"/>
        <v>1.1882573028476928</v>
      </c>
      <c r="R361" s="186">
        <f t="shared" si="45"/>
        <v>93.959819719805068</v>
      </c>
      <c r="S361" s="149">
        <f>R361*VLOOKUP(B361,'Master sheet'!$B$3:$K$634,4,FALSE)</f>
        <v>4622823.130214409</v>
      </c>
      <c r="T361" s="121"/>
      <c r="U361" s="121"/>
      <c r="V361" s="121"/>
      <c r="W361" s="121"/>
      <c r="X361" s="121"/>
      <c r="Y361" s="121"/>
      <c r="Z361" s="121"/>
      <c r="AA361" s="121"/>
      <c r="AB361" s="121"/>
      <c r="AC361" s="121"/>
      <c r="AD361" s="121"/>
      <c r="AE361" s="145">
        <f t="shared" si="41"/>
        <v>-0.20677121016091998</v>
      </c>
      <c r="AF361" s="121">
        <f t="shared" si="42"/>
        <v>1.0024818775996238</v>
      </c>
      <c r="AG361" s="186">
        <f t="shared" si="43"/>
        <v>82.900915263003554</v>
      </c>
    </row>
    <row r="362" spans="1:33">
      <c r="A362" s="119" t="str">
        <f>'Master sheet'!A512</f>
        <v>Poole</v>
      </c>
      <c r="B362" s="142" t="str">
        <f>VLOOKUP('Master sheet'!A512,Westminster_Parliamentary_Const!$A$2:$C$651,2,FALSE)</f>
        <v>E14000881</v>
      </c>
      <c r="C362" s="120">
        <f>VLOOKUP(B362,'Master sheet'!$B$3:$Z$634,9,FALSE)</f>
        <v>9.0294660016342482E-2</v>
      </c>
      <c r="D362" s="121">
        <f>VLOOKUP(B362,'Master sheet'!$B$3:$Z$634,10,FALSE)</f>
        <v>-0.23664173185934301</v>
      </c>
      <c r="E362" s="120">
        <f>VLOOKUP(B362,'Master sheet'!$B$3:$Z$634,16,FALSE)</f>
        <v>0.23064699428169075</v>
      </c>
      <c r="F362" s="121">
        <f>VLOOKUP(B362,'Master sheet'!$B$3:$Z$634,17,FALSE)</f>
        <v>-0.6877764778776061</v>
      </c>
      <c r="G362" s="120">
        <f>VLOOKUP(B362,'Master sheet'!$B$3:$Z$634,21,FALSE)</f>
        <v>0.17918088737201365</v>
      </c>
      <c r="H362" s="121">
        <f>VLOOKUP(B362,'Master sheet'!$B$3:$Z$634,22,FALSE)</f>
        <v>0.43371494860441528</v>
      </c>
      <c r="I362" s="120">
        <f>VLOOKUP(B362,'Master sheet'!$B$3:$Z$634,24,FALSE)</f>
        <v>2.3190045248868696E-2</v>
      </c>
      <c r="J362" s="121">
        <f>-VLOOKUP(B362,'Master sheet'!$B$3:$Z$634,25,FALSE)</f>
        <v>0.11772422127967135</v>
      </c>
      <c r="K362" s="185" t="str">
        <f>VLOOKUP(B362,RUC_PCON_2011_EN_LU!$A$2:$N$534,14)</f>
        <v>Predominantly Urban</v>
      </c>
      <c r="L362" s="185" t="str">
        <f>VLOOKUP(B362,'City and Town classifications'!$A$3:$G$634,4,FALSE)</f>
        <v>Large Town</v>
      </c>
      <c r="M362" s="188" t="str">
        <f>VLOOKUP(A362,'BRES data'!$A$11:$AB$643,28,FALSE)</f>
        <v>Mid</v>
      </c>
      <c r="N362" s="188" t="str">
        <f>IF(ISNUMBER(MATCH(A362,'Red Wall MP List'!$A$3:$A$52,0)),"Yes","No")</f>
        <v>No</v>
      </c>
      <c r="O362" s="149">
        <f>VLOOKUP(B362,'Master sheet'!$B$3:$K$634,4,FALSE)</f>
        <v>55300</v>
      </c>
      <c r="P362" s="121">
        <f t="shared" si="40"/>
        <v>-8.1982758405422351E-2</v>
      </c>
      <c r="Q362" s="121">
        <f t="shared" si="44"/>
        <v>1.1854517635479582</v>
      </c>
      <c r="R362" s="186">
        <f t="shared" si="45"/>
        <v>93.737975539939185</v>
      </c>
      <c r="S362" s="149">
        <f>R362*VLOOKUP(B362,'Master sheet'!$B$3:$K$634,4,FALSE)</f>
        <v>5183710.0473586367</v>
      </c>
      <c r="T362" s="121"/>
      <c r="U362" s="121"/>
      <c r="V362" s="121"/>
      <c r="W362" s="121"/>
      <c r="X362" s="121"/>
      <c r="Y362" s="121"/>
      <c r="Z362" s="121"/>
      <c r="AA362" s="121"/>
      <c r="AB362" s="121"/>
      <c r="AC362" s="121"/>
      <c r="AD362" s="121"/>
      <c r="AE362" s="145">
        <f t="shared" si="41"/>
        <v>-9.3244759963215615E-2</v>
      </c>
      <c r="AF362" s="121">
        <f t="shared" si="42"/>
        <v>1.1160083277973283</v>
      </c>
      <c r="AG362" s="186">
        <f t="shared" si="43"/>
        <v>92.289061660706608</v>
      </c>
    </row>
    <row r="363" spans="1:33">
      <c r="A363" s="119" t="str">
        <f>'Master sheet'!A480</f>
        <v>Wycombe</v>
      </c>
      <c r="B363" s="142" t="str">
        <f>VLOOKUP('Master sheet'!A480,Westminster_Parliamentary_Const!$A$2:$C$651,2,FALSE)</f>
        <v>E14001056</v>
      </c>
      <c r="C363" s="120">
        <f>VLOOKUP(B363,'Master sheet'!$B$3:$Z$634,9,FALSE)</f>
        <v>7.2575714295706611E-2</v>
      </c>
      <c r="D363" s="121">
        <f>VLOOKUP(B363,'Master sheet'!$B$3:$Z$634,10,FALSE)</f>
        <v>-0.90637600483236092</v>
      </c>
      <c r="E363" s="120">
        <f>VLOOKUP(B363,'Master sheet'!$B$3:$Z$634,16,FALSE)</f>
        <v>0.54348716286963306</v>
      </c>
      <c r="F363" s="121">
        <f>VLOOKUP(B363,'Master sheet'!$B$3:$Z$634,17,FALSE)</f>
        <v>0.35204727577483486</v>
      </c>
      <c r="G363" s="120">
        <f>VLOOKUP(B363,'Master sheet'!$B$3:$Z$634,21,FALSE)</f>
        <v>0.21505376344086022</v>
      </c>
      <c r="H363" s="121">
        <f>VLOOKUP(B363,'Master sheet'!$B$3:$Z$634,22,FALSE)</f>
        <v>1.4602947935790145</v>
      </c>
      <c r="I363" s="120">
        <f>VLOOKUP(B363,'Master sheet'!$B$3:$Z$634,24,FALSE)</f>
        <v>2.6692105263157906E-2</v>
      </c>
      <c r="J363" s="121">
        <f>-VLOOKUP(B363,'Master sheet'!$B$3:$Z$634,25,FALSE)</f>
        <v>-0.25105436060710518</v>
      </c>
      <c r="K363" s="185" t="str">
        <f>VLOOKUP(B363,RUC_PCON_2011_EN_LU!$A$2:$N$534,14)</f>
        <v>Predominantly Urban</v>
      </c>
      <c r="L363" s="185" t="str">
        <f>VLOOKUP(B363,'City and Town classifications'!$A$3:$G$634,4,FALSE)</f>
        <v>Large Town</v>
      </c>
      <c r="M363" s="188" t="str">
        <f>VLOOKUP(A363,'BRES data'!$A$11:$AB$643,28,FALSE)</f>
        <v>Mid</v>
      </c>
      <c r="N363" s="188" t="str">
        <f>IF(ISNUMBER(MATCH(A363,'Red Wall MP List'!$A$3:$A$52,0)),"Yes","No")</f>
        <v>No</v>
      </c>
      <c r="O363" s="149">
        <f>VLOOKUP(B363,'Master sheet'!$B$3:$K$634,4,FALSE)</f>
        <v>69800</v>
      </c>
      <c r="P363" s="121">
        <f t="shared" si="40"/>
        <v>-8.375311025418046E-2</v>
      </c>
      <c r="Q363" s="121">
        <f t="shared" si="44"/>
        <v>1.1836814116992003</v>
      </c>
      <c r="R363" s="186">
        <f t="shared" si="45"/>
        <v>93.597987390780517</v>
      </c>
      <c r="S363" s="149">
        <f>R363*VLOOKUP(B363,'Master sheet'!$B$3:$K$634,4,FALSE)</f>
        <v>6533139.5198764801</v>
      </c>
      <c r="T363" s="121"/>
      <c r="U363" s="121"/>
      <c r="V363" s="121"/>
      <c r="W363" s="121"/>
      <c r="X363" s="121"/>
      <c r="Y363" s="121"/>
      <c r="Z363" s="121"/>
      <c r="AA363" s="121"/>
      <c r="AB363" s="121"/>
      <c r="AC363" s="121"/>
      <c r="AD363" s="121"/>
      <c r="AE363" s="145">
        <f t="shared" si="41"/>
        <v>0.16372792597859581</v>
      </c>
      <c r="AF363" s="121">
        <f t="shared" si="42"/>
        <v>1.3729810137391396</v>
      </c>
      <c r="AG363" s="186">
        <f t="shared" si="43"/>
        <v>113.53959130936001</v>
      </c>
    </row>
    <row r="364" spans="1:33" ht="29">
      <c r="A364" s="119" t="str">
        <f>'Master sheet'!A10</f>
        <v>Gateshead</v>
      </c>
      <c r="B364" s="142" t="str">
        <f>VLOOKUP('Master sheet'!A10,Westminster_Parliamentary_Const!$A$2:$C$651,2,FALSE)</f>
        <v>E14000709</v>
      </c>
      <c r="C364" s="120">
        <f>VLOOKUP(B364,'Master sheet'!$B$3:$Z$634,9,FALSE)</f>
        <v>0.11462759643916913</v>
      </c>
      <c r="D364" s="121">
        <f>VLOOKUP(B364,'Master sheet'!$B$3:$Z$634,10,FALSE)</f>
        <v>0.68308575878142896</v>
      </c>
      <c r="E364" s="120">
        <f>VLOOKUP(B364,'Master sheet'!$B$3:$Z$634,16,FALSE)</f>
        <v>0.34015326549577674</v>
      </c>
      <c r="F364" s="121">
        <f>VLOOKUP(B364,'Master sheet'!$B$3:$Z$634,17,FALSE)</f>
        <v>-0.32379757294262812</v>
      </c>
      <c r="G364" s="120">
        <f>VLOOKUP(B364,'Master sheet'!$B$3:$Z$634,21,FALSE)</f>
        <v>0.13078149920255183</v>
      </c>
      <c r="H364" s="121">
        <f>VLOOKUP(B364,'Master sheet'!$B$3:$Z$634,22,FALSE)</f>
        <v>-0.95133810118494155</v>
      </c>
      <c r="I364" s="120">
        <f>VLOOKUP(B364,'Master sheet'!$B$3:$Z$634,24,FALSE)</f>
        <v>2.7226027397260211E-2</v>
      </c>
      <c r="J364" s="121">
        <f>-VLOOKUP(B364,'Master sheet'!$B$3:$Z$634,25,FALSE)</f>
        <v>-0.3072781393684102</v>
      </c>
      <c r="K364" s="185" t="str">
        <f>VLOOKUP(B364,RUC_PCON_2011_EN_LU!$A$2:$N$534,14)</f>
        <v>Predominantly Urban</v>
      </c>
      <c r="L364" s="185" t="str">
        <f>VLOOKUP(B364,'City and Town classifications'!$A$3:$G$634,4,FALSE)</f>
        <v>Large Town in Conurbation</v>
      </c>
      <c r="M364" s="188" t="str">
        <f>VLOOKUP(A364,'BRES data'!$A$11:$AB$643,28,FALSE)</f>
        <v>Very low</v>
      </c>
      <c r="N364" s="188" t="str">
        <f>IF(ISNUMBER(MATCH(A364,'Red Wall MP List'!$A$3:$A$52,0)),"Yes","No")</f>
        <v>No</v>
      </c>
      <c r="O364" s="149">
        <f>VLOOKUP(B364,'Master sheet'!$B$3:$K$634,4,FALSE)</f>
        <v>67400</v>
      </c>
      <c r="P364" s="121">
        <f t="shared" si="40"/>
        <v>-8.7253405883588694E-2</v>
      </c>
      <c r="Q364" s="121">
        <f t="shared" si="44"/>
        <v>1.1801811160697919</v>
      </c>
      <c r="R364" s="186">
        <f t="shared" si="45"/>
        <v>93.321206305137679</v>
      </c>
      <c r="S364" s="149">
        <f>R364*VLOOKUP(B364,'Master sheet'!$B$3:$K$634,4,FALSE)</f>
        <v>6289849.3049662793</v>
      </c>
      <c r="T364" s="121"/>
      <c r="U364" s="121"/>
      <c r="V364" s="121"/>
      <c r="W364" s="121"/>
      <c r="X364" s="121"/>
      <c r="Y364" s="121"/>
      <c r="Z364" s="121"/>
      <c r="AA364" s="121"/>
      <c r="AB364" s="121"/>
      <c r="AC364" s="121"/>
      <c r="AD364" s="121"/>
      <c r="AE364" s="145">
        <f t="shared" si="41"/>
        <v>-0.22483201367863773</v>
      </c>
      <c r="AF364" s="121">
        <f t="shared" si="42"/>
        <v>0.98442107408190616</v>
      </c>
      <c r="AG364" s="186">
        <f t="shared" si="43"/>
        <v>81.407364930114596</v>
      </c>
    </row>
    <row r="365" spans="1:33" ht="29">
      <c r="A365" s="119" t="str">
        <f>'Master sheet'!A564</f>
        <v>Neath</v>
      </c>
      <c r="B365" s="142" t="str">
        <f>VLOOKUP('Master sheet'!A564,Westminster_Parliamentary_Const!$A$2:$C$651,2,FALSE)</f>
        <v>W07000069</v>
      </c>
      <c r="C365" s="120">
        <f>VLOOKUP(B365,'Master sheet'!$B$3:$Z$634,9,FALSE)</f>
        <v>0.10102532223674464</v>
      </c>
      <c r="D365" s="121">
        <f>VLOOKUP(B365,'Master sheet'!$B$3:$Z$634,10,FALSE)</f>
        <v>0.16895194024781238</v>
      </c>
      <c r="E365" s="120">
        <f>VLOOKUP(B365,'Master sheet'!$B$3:$Z$634,16,FALSE)</f>
        <v>0.33930210365117264</v>
      </c>
      <c r="F365" s="121">
        <f>VLOOKUP(B365,'Master sheet'!$B$3:$Z$634,17,FALSE)</f>
        <v>-0.3266266799214948</v>
      </c>
      <c r="G365" s="120">
        <f>VLOOKUP(B365,'Master sheet'!$B$3:$Z$634,21,FALSE)</f>
        <v>0.11228813559322035</v>
      </c>
      <c r="H365" s="121">
        <f>VLOOKUP(B365,'Master sheet'!$B$3:$Z$634,22,FALSE)</f>
        <v>-1.480565652125962</v>
      </c>
      <c r="I365" s="120">
        <f>VLOOKUP(B365,'Master sheet'!$B$3:$Z$634,24,FALSE)</f>
        <v>1.9938034818530515E-2</v>
      </c>
      <c r="J365" s="121">
        <f>-VLOOKUP(B365,'Master sheet'!$B$3:$Z$634,25,FALSE)</f>
        <v>0.46017174927399918</v>
      </c>
      <c r="K365" s="185" t="str">
        <f>VLOOKUP(B365,RUC_PCON_2011_EN_LU!$A$2:$N$534,14)</f>
        <v>Urban with Significant Rural</v>
      </c>
      <c r="L365" s="185" t="str">
        <f>VLOOKUP(B365,'City and Town classifications'!$A$3:$G$634,4,FALSE)</f>
        <v>Medium Town</v>
      </c>
      <c r="M365" s="188" t="str">
        <f>VLOOKUP(A365,'BRES data'!$A$11:$AB$643,28,FALSE)</f>
        <v>Mid</v>
      </c>
      <c r="N365" s="188" t="str">
        <f>IF(ISNUMBER(MATCH(A365,'Red Wall MP List'!$A$3:$A$52,0)),"Yes","No")</f>
        <v>No</v>
      </c>
      <c r="O365" s="149">
        <f>VLOOKUP(B365,'Master sheet'!$B$3:$K$634,4,FALSE)</f>
        <v>48300</v>
      </c>
      <c r="P365" s="121">
        <f t="shared" si="40"/>
        <v>-9.1490825500638959E-2</v>
      </c>
      <c r="Q365" s="121">
        <f t="shared" si="44"/>
        <v>1.1759436964527417</v>
      </c>
      <c r="R365" s="186">
        <f t="shared" si="45"/>
        <v>92.986138149157455</v>
      </c>
      <c r="S365" s="149">
        <f>R365*VLOOKUP(B365,'Master sheet'!$B$3:$K$634,4,FALSE)</f>
        <v>4491230.4726043055</v>
      </c>
      <c r="T365" s="121"/>
      <c r="U365" s="121"/>
      <c r="V365" s="121"/>
      <c r="W365" s="121"/>
      <c r="X365" s="121"/>
      <c r="Y365" s="121"/>
      <c r="Z365" s="121"/>
      <c r="AA365" s="121"/>
      <c r="AB365" s="121"/>
      <c r="AC365" s="121"/>
      <c r="AD365" s="121"/>
      <c r="AE365" s="145">
        <f t="shared" si="41"/>
        <v>-0.29451716063141131</v>
      </c>
      <c r="AF365" s="121">
        <f t="shared" si="42"/>
        <v>0.91473592712913254</v>
      </c>
      <c r="AG365" s="186">
        <f t="shared" si="43"/>
        <v>75.64470468486968</v>
      </c>
    </row>
    <row r="366" spans="1:33" ht="29">
      <c r="A366" s="119" t="str">
        <f>'Master sheet'!A46</f>
        <v>Bury South</v>
      </c>
      <c r="B366" s="142" t="str">
        <f>VLOOKUP('Master sheet'!A46,Westminster_Parliamentary_Const!$A$2:$C$651,2,FALSE)</f>
        <v>E14000612</v>
      </c>
      <c r="C366" s="120">
        <f>VLOOKUP(B366,'Master sheet'!$B$3:$Z$634,9,FALSE)</f>
        <v>8.6717990303306236E-2</v>
      </c>
      <c r="D366" s="121">
        <f>VLOOKUP(B366,'Master sheet'!$B$3:$Z$634,10,FALSE)</f>
        <v>-0.37183139425190775</v>
      </c>
      <c r="E366" s="120">
        <f>VLOOKUP(B366,'Master sheet'!$B$3:$Z$634,16,FALSE)</f>
        <v>0.43950684324954986</v>
      </c>
      <c r="F366" s="121">
        <f>VLOOKUP(B366,'Master sheet'!$B$3:$Z$634,17,FALSE)</f>
        <v>6.4356276883405722E-3</v>
      </c>
      <c r="G366" s="120">
        <f>VLOOKUP(B366,'Master sheet'!$B$3:$Z$634,21,FALSE)</f>
        <v>0.17288135593220338</v>
      </c>
      <c r="H366" s="121">
        <f>VLOOKUP(B366,'Master sheet'!$B$3:$Z$634,22,FALSE)</f>
        <v>0.25344024756060307</v>
      </c>
      <c r="I366" s="120">
        <f>VLOOKUP(B366,'Master sheet'!$B$3:$Z$634,24,FALSE)</f>
        <v>2.4619289340101602E-2</v>
      </c>
      <c r="J366" s="121">
        <f>-VLOOKUP(B366,'Master sheet'!$B$3:$Z$634,25,FALSE)</f>
        <v>-3.2779941123125933E-2</v>
      </c>
      <c r="K366" s="185" t="str">
        <f>VLOOKUP(B366,RUC_PCON_2011_EN_LU!$A$2:$N$534,14)</f>
        <v>Predominantly Urban</v>
      </c>
      <c r="L366" s="185" t="str">
        <f>VLOOKUP(B366,'City and Town classifications'!$A$3:$G$634,4,FALSE)</f>
        <v>Medium Town in Conurbation</v>
      </c>
      <c r="M366" s="188" t="str">
        <f>VLOOKUP(A366,'BRES data'!$A$11:$AB$643,28,FALSE)</f>
        <v>Mid</v>
      </c>
      <c r="N366" s="188" t="str">
        <f>IF(ISNUMBER(MATCH(A366,'Red Wall MP List'!$A$3:$A$52,0)),"Yes","No")</f>
        <v>Yes</v>
      </c>
      <c r="O366" s="149">
        <f>VLOOKUP(B366,'Master sheet'!$B$3:$K$634,4,FALSE)</f>
        <v>57100</v>
      </c>
      <c r="P366" s="121">
        <f t="shared" si="40"/>
        <v>-9.1557799250187297E-2</v>
      </c>
      <c r="Q366" s="121">
        <f t="shared" si="44"/>
        <v>1.1758767227031934</v>
      </c>
      <c r="R366" s="186">
        <f t="shared" si="45"/>
        <v>92.980842291586512</v>
      </c>
      <c r="S366" s="149">
        <f>R366*VLOOKUP(B366,'Master sheet'!$B$3:$K$634,4,FALSE)</f>
        <v>5309206.0948495902</v>
      </c>
      <c r="T366" s="121"/>
      <c r="U366" s="121"/>
      <c r="V366" s="121"/>
      <c r="W366" s="121"/>
      <c r="X366" s="121"/>
      <c r="Y366" s="121"/>
      <c r="Z366" s="121"/>
      <c r="AA366" s="121"/>
      <c r="AB366" s="121"/>
      <c r="AC366" s="121"/>
      <c r="AD366" s="121"/>
      <c r="AE366" s="145">
        <f t="shared" si="41"/>
        <v>-3.6183865031522516E-2</v>
      </c>
      <c r="AF366" s="121">
        <f t="shared" si="42"/>
        <v>1.1730692227290214</v>
      </c>
      <c r="AG366" s="186">
        <f t="shared" si="43"/>
        <v>97.007750867228779</v>
      </c>
    </row>
    <row r="367" spans="1:33" ht="29">
      <c r="A367" s="119" t="str">
        <f>'Master sheet'!A167</f>
        <v>Broxtowe</v>
      </c>
      <c r="B367" s="142" t="str">
        <f>VLOOKUP('Master sheet'!A167,Westminster_Parliamentary_Const!$A$2:$C$651,2,FALSE)</f>
        <v>E14000607</v>
      </c>
      <c r="C367" s="120">
        <f>VLOOKUP(B367,'Master sheet'!$B$3:$Z$634,9,FALSE)</f>
        <v>6.7200184355077588E-2</v>
      </c>
      <c r="D367" s="121">
        <f>VLOOKUP(B367,'Master sheet'!$B$3:$Z$634,10,FALSE)</f>
        <v>-1.1095583325731715</v>
      </c>
      <c r="E367" s="120">
        <f>VLOOKUP(B367,'Master sheet'!$B$3:$Z$634,16,FALSE)</f>
        <v>0.96677910170009329</v>
      </c>
      <c r="F367" s="121">
        <f>VLOOKUP(B367,'Master sheet'!$B$3:$Z$634,17,FALSE)</f>
        <v>1.7589926009618035</v>
      </c>
      <c r="G367" s="120">
        <f>VLOOKUP(B367,'Master sheet'!$B$3:$Z$634,21,FALSE)</f>
        <v>0.12929623567921442</v>
      </c>
      <c r="H367" s="121">
        <f>VLOOKUP(B367,'Master sheet'!$B$3:$Z$634,22,FALSE)</f>
        <v>-0.99384212552377327</v>
      </c>
      <c r="I367" s="120">
        <f>VLOOKUP(B367,'Master sheet'!$B$3:$Z$634,24,FALSE)</f>
        <v>2.0062025120173743E-2</v>
      </c>
      <c r="J367" s="121">
        <f>-VLOOKUP(B367,'Master sheet'!$B$3:$Z$634,25,FALSE)</f>
        <v>0.44711515760477161</v>
      </c>
      <c r="K367" s="185" t="str">
        <f>VLOOKUP(B367,RUC_PCON_2011_EN_LU!$A$2:$N$534,14)</f>
        <v>Predominantly Urban</v>
      </c>
      <c r="L367" s="185" t="str">
        <f>VLOOKUP(B367,'City and Town classifications'!$A$3:$G$634,4,FALSE)</f>
        <v>Medium Town in Conurbation</v>
      </c>
      <c r="M367" s="188" t="str">
        <f>VLOOKUP(A367,'BRES data'!$A$11:$AB$643,28,FALSE)</f>
        <v>High</v>
      </c>
      <c r="N367" s="188" t="str">
        <f>IF(ISNUMBER(MATCH(A367,'Red Wall MP List'!$A$3:$A$52,0)),"Yes","No")</f>
        <v>No</v>
      </c>
      <c r="O367" s="149">
        <f>VLOOKUP(B367,'Master sheet'!$B$3:$K$634,4,FALSE)</f>
        <v>62400</v>
      </c>
      <c r="P367" s="121">
        <f t="shared" si="40"/>
        <v>-9.3289312416461587E-2</v>
      </c>
      <c r="Q367" s="121">
        <f t="shared" si="44"/>
        <v>1.1741452095369191</v>
      </c>
      <c r="R367" s="186">
        <f t="shared" si="45"/>
        <v>92.843925258082322</v>
      </c>
      <c r="S367" s="149">
        <f>R367*VLOOKUP(B367,'Master sheet'!$B$3:$K$634,4,FALSE)</f>
        <v>5793460.9361043368</v>
      </c>
      <c r="T367" s="121"/>
      <c r="U367" s="121"/>
      <c r="V367" s="121"/>
      <c r="W367" s="121"/>
      <c r="X367" s="121"/>
      <c r="Y367" s="121"/>
      <c r="Z367" s="121"/>
      <c r="AA367" s="121"/>
      <c r="AB367" s="121"/>
      <c r="AC367" s="121"/>
      <c r="AD367" s="121"/>
      <c r="AE367" s="145">
        <f t="shared" si="41"/>
        <v>2.5676825117407598E-2</v>
      </c>
      <c r="AF367" s="121">
        <f t="shared" si="42"/>
        <v>1.2349299128779514</v>
      </c>
      <c r="AG367" s="186">
        <f t="shared" si="43"/>
        <v>102.12336237775979</v>
      </c>
    </row>
    <row r="368" spans="1:33">
      <c r="A368" s="119" t="str">
        <f>'Master sheet'!A332</f>
        <v>Brentford and Isleworth</v>
      </c>
      <c r="B368" s="142" t="str">
        <f>VLOOKUP('Master sheet'!A332,Westminster_Parliamentary_Const!$A$2:$C$651,2,FALSE)</f>
        <v>E14000593</v>
      </c>
      <c r="C368" s="120">
        <f>VLOOKUP(B368,'Master sheet'!$B$3:$Z$634,9,FALSE)</f>
        <v>9.5558901079548758E-2</v>
      </c>
      <c r="D368" s="121">
        <f>VLOOKUP(B368,'Master sheet'!$B$3:$Z$634,10,FALSE)</f>
        <v>-3.7665860675589545E-2</v>
      </c>
      <c r="E368" s="120">
        <f>VLOOKUP(B368,'Master sheet'!$B$3:$Z$634,16,FALSE)</f>
        <v>0.4409694904576853</v>
      </c>
      <c r="F368" s="121">
        <f>VLOOKUP(B368,'Master sheet'!$B$3:$Z$634,17,FALSE)</f>
        <v>1.1297200666956057E-2</v>
      </c>
      <c r="G368" s="120">
        <f>VLOOKUP(B368,'Master sheet'!$B$3:$Z$634,21,FALSE)</f>
        <v>0.20696721311475411</v>
      </c>
      <c r="H368" s="121">
        <f>VLOOKUP(B368,'Master sheet'!$B$3:$Z$634,22,FALSE)</f>
        <v>1.2288806866024442</v>
      </c>
      <c r="I368" s="120">
        <f>VLOOKUP(B368,'Master sheet'!$B$3:$Z$634,24,FALSE)</f>
        <v>3.2539761207479145E-2</v>
      </c>
      <c r="J368" s="121">
        <f>-VLOOKUP(B368,'Master sheet'!$B$3:$Z$634,25,FALSE)</f>
        <v>-0.86683200511050873</v>
      </c>
      <c r="K368" s="185" t="str">
        <f>VLOOKUP(B368,RUC_PCON_2011_EN_LU!$A$2:$N$534,14)</f>
        <v>Predominantly Urban</v>
      </c>
      <c r="L368" s="185" t="str">
        <f>VLOOKUP(B368,'City and Town classifications'!$A$3:$G$634,4,FALSE)</f>
        <v>Core City (London)</v>
      </c>
      <c r="M368" s="188" t="str">
        <f>VLOOKUP(A368,'BRES data'!$A$11:$AB$643,28,FALSE)</f>
        <v>Very low</v>
      </c>
      <c r="N368" s="188" t="str">
        <f>IF(ISNUMBER(MATCH(A368,'Red Wall MP List'!$A$3:$A$52,0)),"Yes","No")</f>
        <v>No</v>
      </c>
      <c r="O368" s="149">
        <f>VLOOKUP(B368,'Master sheet'!$B$3:$K$634,4,FALSE)</f>
        <v>100600</v>
      </c>
      <c r="P368" s="121">
        <f t="shared" si="40"/>
        <v>-9.4802974050466046E-2</v>
      </c>
      <c r="Q368" s="121">
        <f t="shared" si="44"/>
        <v>1.1726315479029146</v>
      </c>
      <c r="R368" s="186">
        <f t="shared" si="45"/>
        <v>92.724234536294176</v>
      </c>
      <c r="S368" s="149">
        <f>R368*VLOOKUP(B368,'Master sheet'!$B$3:$K$634,4,FALSE)</f>
        <v>9328057.9943511933</v>
      </c>
      <c r="T368" s="121"/>
      <c r="U368" s="121"/>
      <c r="V368" s="121"/>
      <c r="W368" s="121"/>
      <c r="X368" s="121"/>
      <c r="Y368" s="121"/>
      <c r="Z368" s="121"/>
      <c r="AA368" s="121"/>
      <c r="AB368" s="121"/>
      <c r="AC368" s="121"/>
      <c r="AD368" s="121"/>
      <c r="AE368" s="145">
        <f t="shared" si="41"/>
        <v>8.3920005370825501E-2</v>
      </c>
      <c r="AF368" s="121">
        <f t="shared" si="42"/>
        <v>1.2931730931313694</v>
      </c>
      <c r="AG368" s="186">
        <f t="shared" si="43"/>
        <v>106.93982146667396</v>
      </c>
    </row>
    <row r="369" spans="1:33">
      <c r="A369" s="119" t="str">
        <f>'Master sheet'!A263</f>
        <v>Wolverhampton South West</v>
      </c>
      <c r="B369" s="142" t="str">
        <f>VLOOKUP('Master sheet'!A263,Westminster_Parliamentary_Const!$A$2:$C$651,2,FALSE)</f>
        <v>E14001051</v>
      </c>
      <c r="C369" s="120">
        <f>VLOOKUP(B369,'Master sheet'!$B$3:$Z$634,9,FALSE)</f>
        <v>9.8601926552076447E-2</v>
      </c>
      <c r="D369" s="121">
        <f>VLOOKUP(B369,'Master sheet'!$B$3:$Z$634,10,FALSE)</f>
        <v>7.7353310589672875E-2</v>
      </c>
      <c r="E369" s="120">
        <f>VLOOKUP(B369,'Master sheet'!$B$3:$Z$634,16,FALSE)</f>
        <v>0.7519774800153084</v>
      </c>
      <c r="F369" s="121">
        <f>VLOOKUP(B369,'Master sheet'!$B$3:$Z$634,17,FALSE)</f>
        <v>1.045031124853862</v>
      </c>
      <c r="G369" s="120">
        <f>VLOOKUP(B369,'Master sheet'!$B$3:$Z$634,21,FALSE)</f>
        <v>0.14392523364485982</v>
      </c>
      <c r="H369" s="121">
        <f>VLOOKUP(B369,'Master sheet'!$B$3:$Z$634,22,FALSE)</f>
        <v>-0.57520174567566662</v>
      </c>
      <c r="I369" s="120">
        <f>VLOOKUP(B369,'Master sheet'!$B$3:$Z$634,24,FALSE)</f>
        <v>2.9975874547647718E-2</v>
      </c>
      <c r="J369" s="121">
        <f>-VLOOKUP(B369,'Master sheet'!$B$3:$Z$634,25,FALSE)</f>
        <v>-0.59684620170532043</v>
      </c>
      <c r="K369" s="185" t="str">
        <f>VLOOKUP(B369,RUC_PCON_2011_EN_LU!$A$2:$N$534,14)</f>
        <v>Predominantly Urban</v>
      </c>
      <c r="L369" s="185" t="str">
        <f>VLOOKUP(B369,'City and Town classifications'!$A$3:$G$634,4,FALSE)</f>
        <v>Other City</v>
      </c>
      <c r="M369" s="188" t="str">
        <f>VLOOKUP(A369,'BRES data'!$A$11:$AB$643,28,FALSE)</f>
        <v>Low</v>
      </c>
      <c r="N369" s="188" t="str">
        <f>IF(ISNUMBER(MATCH(A369,'Red Wall MP List'!$A$3:$A$52,0)),"Yes","No")</f>
        <v>Yes</v>
      </c>
      <c r="O369" s="149">
        <f>VLOOKUP(B369,'Master sheet'!$B$3:$K$634,4,FALSE)</f>
        <v>54700</v>
      </c>
      <c r="P369" s="121">
        <f t="shared" si="40"/>
        <v>-9.4859400508849959E-2</v>
      </c>
      <c r="Q369" s="121">
        <f t="shared" si="44"/>
        <v>1.1725751214445308</v>
      </c>
      <c r="R369" s="186">
        <f t="shared" si="45"/>
        <v>92.719772691334796</v>
      </c>
      <c r="S369" s="149">
        <f>R369*VLOOKUP(B369,'Master sheet'!$B$3:$K$634,4,FALSE)</f>
        <v>5071771.5662160134</v>
      </c>
      <c r="T369" s="121"/>
      <c r="U369" s="121"/>
      <c r="V369" s="121"/>
      <c r="W369" s="121"/>
      <c r="X369" s="121"/>
      <c r="Y369" s="121"/>
      <c r="Z369" s="121"/>
      <c r="AA369" s="121"/>
      <c r="AB369" s="121"/>
      <c r="AC369" s="121"/>
      <c r="AD369" s="121"/>
      <c r="AE369" s="145">
        <f t="shared" si="41"/>
        <v>-1.2415877984363055E-2</v>
      </c>
      <c r="AF369" s="121">
        <f t="shared" si="42"/>
        <v>1.1968372097761808</v>
      </c>
      <c r="AG369" s="186">
        <f t="shared" si="43"/>
        <v>98.97326059283769</v>
      </c>
    </row>
    <row r="370" spans="1:33">
      <c r="A370" s="119" t="str">
        <f>'Master sheet'!A185</f>
        <v>Lincoln</v>
      </c>
      <c r="B370" s="142" t="str">
        <f>VLOOKUP('Master sheet'!A185,Westminster_Parliamentary_Const!$A$2:$C$651,2,FALSE)</f>
        <v>E14000792</v>
      </c>
      <c r="C370" s="120">
        <f>VLOOKUP(B370,'Master sheet'!$B$3:$Z$634,9,FALSE)</f>
        <v>0.1161873254319324</v>
      </c>
      <c r="D370" s="121">
        <f>VLOOKUP(B370,'Master sheet'!$B$3:$Z$634,10,FALSE)</f>
        <v>0.74203982859308137</v>
      </c>
      <c r="E370" s="120">
        <f>VLOOKUP(B370,'Master sheet'!$B$3:$Z$634,16,FALSE)</f>
        <v>0.19000344094948457</v>
      </c>
      <c r="F370" s="121">
        <f>VLOOKUP(B370,'Master sheet'!$B$3:$Z$634,17,FALSE)</f>
        <v>-0.82286824815258452</v>
      </c>
      <c r="G370" s="120">
        <f>VLOOKUP(B370,'Master sheet'!$B$3:$Z$634,21,FALSE)</f>
        <v>0.13215258855585832</v>
      </c>
      <c r="H370" s="121">
        <f>VLOOKUP(B370,'Master sheet'!$B$3:$Z$634,22,FALSE)</f>
        <v>-0.91210141737229189</v>
      </c>
      <c r="I370" s="120">
        <f>VLOOKUP(B370,'Master sheet'!$B$3:$Z$634,24,FALSE)</f>
        <v>2.5826320812006642E-2</v>
      </c>
      <c r="J370" s="121">
        <f>-VLOOKUP(B370,'Master sheet'!$B$3:$Z$634,25,FALSE)</f>
        <v>-0.15988437470953715</v>
      </c>
      <c r="K370" s="185" t="str">
        <f>VLOOKUP(B370,RUC_PCON_2011_EN_LU!$A$2:$N$534,14)</f>
        <v>Predominantly Urban</v>
      </c>
      <c r="L370" s="185" t="str">
        <f>VLOOKUP(B370,'City and Town classifications'!$A$3:$G$634,4,FALSE)</f>
        <v>Large Town</v>
      </c>
      <c r="M370" s="188" t="str">
        <f>VLOOKUP(A370,'BRES data'!$A$11:$AB$643,28,FALSE)</f>
        <v>Low</v>
      </c>
      <c r="N370" s="188" t="str">
        <f>IF(ISNUMBER(MATCH(A370,'Red Wall MP List'!$A$3:$A$52,0)),"Yes","No")</f>
        <v>No</v>
      </c>
      <c r="O370" s="149">
        <f>VLOOKUP(B370,'Master sheet'!$B$3:$K$634,4,FALSE)</f>
        <v>75100</v>
      </c>
      <c r="P370" s="121">
        <f t="shared" si="40"/>
        <v>-9.5109792959631345E-2</v>
      </c>
      <c r="Q370" s="121">
        <f t="shared" si="44"/>
        <v>1.1723247289937493</v>
      </c>
      <c r="R370" s="186">
        <f t="shared" si="45"/>
        <v>92.69997325102986</v>
      </c>
      <c r="S370" s="149">
        <f>R370*VLOOKUP(B370,'Master sheet'!$B$3:$K$634,4,FALSE)</f>
        <v>6961767.9911523424</v>
      </c>
      <c r="T370" s="121"/>
      <c r="U370" s="121"/>
      <c r="V370" s="121"/>
      <c r="W370" s="121"/>
      <c r="X370" s="121"/>
      <c r="Y370" s="121"/>
      <c r="Z370" s="121"/>
      <c r="AA370" s="121"/>
      <c r="AB370" s="121"/>
      <c r="AC370" s="121"/>
      <c r="AD370" s="121"/>
      <c r="AE370" s="145">
        <f t="shared" si="41"/>
        <v>-0.28820355291033306</v>
      </c>
      <c r="AF370" s="121">
        <f t="shared" si="42"/>
        <v>0.92104953485021079</v>
      </c>
      <c r="AG370" s="186">
        <f t="shared" si="43"/>
        <v>76.166812735283727</v>
      </c>
    </row>
    <row r="371" spans="1:33">
      <c r="A371" s="119" t="str">
        <f>'Master sheet'!A244</f>
        <v>Stoke-on-Trent Central</v>
      </c>
      <c r="B371" s="142" t="str">
        <f>VLOOKUP('Master sheet'!A244,Westminster_Parliamentary_Const!$A$2:$C$651,2,FALSE)</f>
        <v>E14000972</v>
      </c>
      <c r="C371" s="120">
        <f>VLOOKUP(B371,'Master sheet'!$B$3:$Z$634,9,FALSE)</f>
        <v>0.11487384746750741</v>
      </c>
      <c r="D371" s="121">
        <f>VLOOKUP(B371,'Master sheet'!$B$3:$Z$634,10,FALSE)</f>
        <v>0.69239346568641269</v>
      </c>
      <c r="E371" s="120">
        <f>VLOOKUP(B371,'Master sheet'!$B$3:$Z$634,16,FALSE)</f>
        <v>0.30516309633930938</v>
      </c>
      <c r="F371" s="121">
        <f>VLOOKUP(B371,'Master sheet'!$B$3:$Z$634,17,FALSE)</f>
        <v>-0.44009852367231034</v>
      </c>
      <c r="G371" s="120">
        <f>VLOOKUP(B371,'Master sheet'!$B$3:$Z$634,21,FALSE)</f>
        <v>0.15139442231075698</v>
      </c>
      <c r="H371" s="121">
        <f>VLOOKUP(B371,'Master sheet'!$B$3:$Z$634,22,FALSE)</f>
        <v>-0.36145477629392553</v>
      </c>
      <c r="I371" s="120">
        <f>VLOOKUP(B371,'Master sheet'!$B$3:$Z$634,24,FALSE)</f>
        <v>2.9848812095032429E-2</v>
      </c>
      <c r="J371" s="121">
        <f>-VLOOKUP(B371,'Master sheet'!$B$3:$Z$634,25,FALSE)</f>
        <v>-0.58346610230801388</v>
      </c>
      <c r="K371" s="185" t="str">
        <f>VLOOKUP(B371,RUC_PCON_2011_EN_LU!$A$2:$N$534,14)</f>
        <v>Predominantly Urban</v>
      </c>
      <c r="L371" s="185" t="str">
        <f>VLOOKUP(B371,'City and Town classifications'!$A$3:$G$634,4,FALSE)</f>
        <v>Other City</v>
      </c>
      <c r="M371" s="188" t="str">
        <f>VLOOKUP(A371,'BRES data'!$A$11:$AB$643,28,FALSE)</f>
        <v>Very low</v>
      </c>
      <c r="N371" s="188" t="str">
        <f>IF(ISNUMBER(MATCH(A371,'Red Wall MP List'!$A$3:$A$52,0)),"Yes","No")</f>
        <v>Yes</v>
      </c>
      <c r="O371" s="149">
        <f>VLOOKUP(B371,'Master sheet'!$B$3:$K$634,4,FALSE)</f>
        <v>54000</v>
      </c>
      <c r="P371" s="121">
        <f t="shared" si="40"/>
        <v>-9.7283095534906369E-2</v>
      </c>
      <c r="Q371" s="121">
        <f t="shared" si="44"/>
        <v>1.1701514264184742</v>
      </c>
      <c r="R371" s="186">
        <f t="shared" si="45"/>
        <v>92.52812232473633</v>
      </c>
      <c r="S371" s="149">
        <f>R371*VLOOKUP(B371,'Master sheet'!$B$3:$K$634,4,FALSE)</f>
        <v>4996518.6055357615</v>
      </c>
      <c r="T371" s="121"/>
      <c r="U371" s="121"/>
      <c r="V371" s="121"/>
      <c r="W371" s="121"/>
      <c r="X371" s="121"/>
      <c r="Y371" s="121"/>
      <c r="Z371" s="121"/>
      <c r="AA371" s="121"/>
      <c r="AB371" s="121"/>
      <c r="AC371" s="121"/>
      <c r="AD371" s="121"/>
      <c r="AE371" s="145">
        <f t="shared" si="41"/>
        <v>-0.17315648414695928</v>
      </c>
      <c r="AF371" s="121">
        <f t="shared" si="42"/>
        <v>1.0360966036135846</v>
      </c>
      <c r="AG371" s="186">
        <f t="shared" si="43"/>
        <v>85.680707711267061</v>
      </c>
    </row>
    <row r="372" spans="1:33">
      <c r="A372" s="119" t="str">
        <f>'Master sheet'!A267</f>
        <v>Bedford</v>
      </c>
      <c r="B372" s="142" t="str">
        <f>VLOOKUP('Master sheet'!A267,Westminster_Parliamentary_Const!$A$2:$C$651,2,FALSE)</f>
        <v>E14000552</v>
      </c>
      <c r="C372" s="120">
        <f>VLOOKUP(B372,'Master sheet'!$B$3:$Z$634,9,FALSE)</f>
        <v>9.3683281862987286E-2</v>
      </c>
      <c r="D372" s="121">
        <f>VLOOKUP(B372,'Master sheet'!$B$3:$Z$634,10,FALSE)</f>
        <v>-0.10855983440197554</v>
      </c>
      <c r="E372" s="120">
        <f>VLOOKUP(B372,'Master sheet'!$B$3:$Z$634,16,FALSE)</f>
        <v>0.39213485750465965</v>
      </c>
      <c r="F372" s="121">
        <f>VLOOKUP(B372,'Master sheet'!$B$3:$Z$634,17,FALSE)</f>
        <v>-0.15102022671027587</v>
      </c>
      <c r="G372" s="120">
        <f>VLOOKUP(B372,'Master sheet'!$B$3:$Z$634,21,FALSE)</f>
        <v>0.18057921635434412</v>
      </c>
      <c r="H372" s="121">
        <f>VLOOKUP(B372,'Master sheet'!$B$3:$Z$634,22,FALSE)</f>
        <v>0.47373115324742537</v>
      </c>
      <c r="I372" s="120">
        <f>VLOOKUP(B372,'Master sheet'!$B$3:$Z$634,24,FALSE)</f>
        <v>2.7586922677737435E-2</v>
      </c>
      <c r="J372" s="121">
        <f>-VLOOKUP(B372,'Master sheet'!$B$3:$Z$634,25,FALSE)</f>
        <v>-0.3452816142377676</v>
      </c>
      <c r="K372" s="185" t="str">
        <f>VLOOKUP(B372,RUC_PCON_2011_EN_LU!$A$2:$N$534,14)</f>
        <v>Predominantly Urban</v>
      </c>
      <c r="L372" s="185" t="str">
        <f>VLOOKUP(B372,'City and Town classifications'!$A$3:$G$634,4,FALSE)</f>
        <v>Large Town</v>
      </c>
      <c r="M372" s="188" t="str">
        <f>VLOOKUP(A372,'BRES data'!$A$11:$AB$643,28,FALSE)</f>
        <v>Very low</v>
      </c>
      <c r="N372" s="188" t="str">
        <f>IF(ISNUMBER(MATCH(A372,'Red Wall MP List'!$A$3:$A$52,0)),"Yes","No")</f>
        <v>No</v>
      </c>
      <c r="O372" s="149">
        <f>VLOOKUP(B372,'Master sheet'!$B$3:$K$634,4,FALSE)</f>
        <v>67100</v>
      </c>
      <c r="P372" s="121">
        <f t="shared" si="40"/>
        <v>-9.7495328457056121E-2</v>
      </c>
      <c r="Q372" s="121">
        <f t="shared" si="44"/>
        <v>1.1699391934963246</v>
      </c>
      <c r="R372" s="186">
        <f t="shared" si="45"/>
        <v>92.511340296924686</v>
      </c>
      <c r="S372" s="149">
        <f>R372*VLOOKUP(B372,'Master sheet'!$B$3:$K$634,4,FALSE)</f>
        <v>6207510.9339236468</v>
      </c>
      <c r="T372" s="121"/>
      <c r="U372" s="121"/>
      <c r="V372" s="121"/>
      <c r="W372" s="121"/>
      <c r="X372" s="121"/>
      <c r="Y372" s="121"/>
      <c r="Z372" s="121"/>
      <c r="AA372" s="121"/>
      <c r="AB372" s="121"/>
      <c r="AC372" s="121"/>
      <c r="AD372" s="121"/>
      <c r="AE372" s="145">
        <f t="shared" si="41"/>
        <v>-3.2782630525648407E-2</v>
      </c>
      <c r="AF372" s="121">
        <f t="shared" si="42"/>
        <v>1.1764704572348954</v>
      </c>
      <c r="AG372" s="186">
        <f t="shared" si="43"/>
        <v>97.289018249574113</v>
      </c>
    </row>
    <row r="373" spans="1:33">
      <c r="A373" s="119" t="str">
        <f>'Master sheet'!A293</f>
        <v>Mid Norfolk</v>
      </c>
      <c r="B373" s="142" t="str">
        <f>VLOOKUP('Master sheet'!A293,Westminster_Parliamentary_Const!$A$2:$C$651,2,FALSE)</f>
        <v>E14000816</v>
      </c>
      <c r="C373" s="120">
        <f>VLOOKUP(B373,'Master sheet'!$B$3:$Z$634,9,FALSE)</f>
        <v>9.42099338132803E-2</v>
      </c>
      <c r="D373" s="121">
        <f>VLOOKUP(B373,'Master sheet'!$B$3:$Z$634,10,FALSE)</f>
        <v>-8.8653635319908719E-2</v>
      </c>
      <c r="E373" s="120">
        <f>VLOOKUP(B373,'Master sheet'!$B$3:$Z$634,16,FALSE)</f>
        <v>4.4490986258582339E-2</v>
      </c>
      <c r="F373" s="121">
        <f>VLOOKUP(B373,'Master sheet'!$B$3:$Z$634,17,FALSE)</f>
        <v>-1.3065251504066209</v>
      </c>
      <c r="G373" s="120">
        <f>VLOOKUP(B373,'Master sheet'!$B$3:$Z$634,21,FALSE)</f>
        <v>0.14688427299703263</v>
      </c>
      <c r="H373" s="121">
        <f>VLOOKUP(B373,'Master sheet'!$B$3:$Z$634,22,FALSE)</f>
        <v>-0.49052244219307356</v>
      </c>
      <c r="I373" s="120">
        <f>VLOOKUP(B373,'Master sheet'!$B$3:$Z$634,24,FALSE)</f>
        <v>1.7811147186147291E-2</v>
      </c>
      <c r="J373" s="121">
        <f>-VLOOKUP(B373,'Master sheet'!$B$3:$Z$634,25,FALSE)</f>
        <v>0.684140099816959</v>
      </c>
      <c r="K373" s="185" t="str">
        <f>VLOOKUP(B373,RUC_PCON_2011_EN_LU!$A$2:$N$534,14)</f>
        <v>Predominantly Rural</v>
      </c>
      <c r="L373" s="185" t="str">
        <f>VLOOKUP(B373,'City and Town classifications'!$A$3:$G$634,4,FALSE)</f>
        <v>Small Town</v>
      </c>
      <c r="M373" s="188" t="str">
        <f>VLOOKUP(A373,'BRES data'!$A$11:$AB$643,28,FALSE)</f>
        <v>Very high</v>
      </c>
      <c r="N373" s="188" t="str">
        <f>IF(ISNUMBER(MATCH(A373,'Red Wall MP List'!$A$3:$A$52,0)),"Yes","No")</f>
        <v>No</v>
      </c>
      <c r="O373" s="149">
        <f>VLOOKUP(B373,'Master sheet'!$B$3:$K$634,4,FALSE)</f>
        <v>66500</v>
      </c>
      <c r="P373" s="121">
        <f t="shared" si="40"/>
        <v>-0.10101244393426563</v>
      </c>
      <c r="Q373" s="121">
        <f t="shared" si="44"/>
        <v>1.166422078019115</v>
      </c>
      <c r="R373" s="186">
        <f t="shared" si="45"/>
        <v>92.233229204840185</v>
      </c>
      <c r="S373" s="149">
        <f>R373*VLOOKUP(B373,'Master sheet'!$B$3:$K$634,4,FALSE)</f>
        <v>6133509.7421218725</v>
      </c>
      <c r="T373" s="121"/>
      <c r="U373" s="121"/>
      <c r="V373" s="121"/>
      <c r="W373" s="121"/>
      <c r="X373" s="121"/>
      <c r="Y373" s="121"/>
      <c r="Z373" s="121"/>
      <c r="AA373" s="121"/>
      <c r="AB373" s="121"/>
      <c r="AC373" s="121"/>
      <c r="AD373" s="121"/>
      <c r="AE373" s="145">
        <f t="shared" si="41"/>
        <v>-0.30039028202566109</v>
      </c>
      <c r="AF373" s="121">
        <f t="shared" si="42"/>
        <v>0.90886280573488276</v>
      </c>
      <c r="AG373" s="186">
        <f t="shared" si="43"/>
        <v>75.159022948457789</v>
      </c>
    </row>
    <row r="374" spans="1:33">
      <c r="A374" s="119" t="str">
        <f>'Master sheet'!A450</f>
        <v>North West Hampshire</v>
      </c>
      <c r="B374" s="142" t="str">
        <f>VLOOKUP('Master sheet'!A450,Westminster_Parliamentary_Const!$A$2:$C$651,2,FALSE)</f>
        <v>E14000857</v>
      </c>
      <c r="C374" s="120">
        <f>VLOOKUP(B374,'Master sheet'!$B$3:$Z$634,9,FALSE)</f>
        <v>7.3571201094285027E-2</v>
      </c>
      <c r="D374" s="121">
        <f>VLOOKUP(B374,'Master sheet'!$B$3:$Z$634,10,FALSE)</f>
        <v>-0.86874895648468842</v>
      </c>
      <c r="E374" s="120">
        <f>VLOOKUP(B374,'Master sheet'!$B$3:$Z$634,16,FALSE)</f>
        <v>0.38931551500354761</v>
      </c>
      <c r="F374" s="121">
        <f>VLOOKUP(B374,'Master sheet'!$B$3:$Z$634,17,FALSE)</f>
        <v>-0.16039120779486787</v>
      </c>
      <c r="G374" s="120">
        <f>VLOOKUP(B374,'Master sheet'!$B$3:$Z$634,21,FALSE)</f>
        <v>0.14430014430014429</v>
      </c>
      <c r="H374" s="121">
        <f>VLOOKUP(B374,'Master sheet'!$B$3:$Z$634,22,FALSE)</f>
        <v>-0.56447286735426816</v>
      </c>
      <c r="I374" s="120">
        <f>VLOOKUP(B374,'Master sheet'!$B$3:$Z$634,24,FALSE)</f>
        <v>1.5551763367463112E-2</v>
      </c>
      <c r="J374" s="121">
        <f>-VLOOKUP(B374,'Master sheet'!$B$3:$Z$634,25,FALSE)</f>
        <v>0.92206074000946958</v>
      </c>
      <c r="K374" s="185" t="str">
        <f>VLOOKUP(B374,RUC_PCON_2011_EN_LU!$A$2:$N$534,14)</f>
        <v>Predominantly Rural</v>
      </c>
      <c r="L374" s="185" t="str">
        <f>VLOOKUP(B374,'City and Town classifications'!$A$3:$G$634,4,FALSE)</f>
        <v>Village or smaller</v>
      </c>
      <c r="M374" s="188" t="str">
        <f>VLOOKUP(A374,'BRES data'!$A$11:$AB$643,28,FALSE)</f>
        <v>Very high</v>
      </c>
      <c r="N374" s="188" t="str">
        <f>IF(ISNUMBER(MATCH(A374,'Red Wall MP List'!$A$3:$A$52,0)),"Yes","No")</f>
        <v>No</v>
      </c>
      <c r="O374" s="149">
        <f>VLOOKUP(B374,'Master sheet'!$B$3:$K$634,4,FALSE)</f>
        <v>69900</v>
      </c>
      <c r="P374" s="121">
        <f t="shared" si="40"/>
        <v>-0.10304008468326227</v>
      </c>
      <c r="Q374" s="121">
        <f t="shared" si="44"/>
        <v>1.1643944372701185</v>
      </c>
      <c r="R374" s="186">
        <f t="shared" si="45"/>
        <v>92.072896288075725</v>
      </c>
      <c r="S374" s="149">
        <f>R374*VLOOKUP(B374,'Master sheet'!$B$3:$K$634,4,FALSE)</f>
        <v>6435895.4505364932</v>
      </c>
      <c r="T374" s="121"/>
      <c r="U374" s="121"/>
      <c r="V374" s="121"/>
      <c r="W374" s="121"/>
      <c r="X374" s="121"/>
      <c r="Y374" s="121"/>
      <c r="Z374" s="121"/>
      <c r="AA374" s="121"/>
      <c r="AB374" s="121"/>
      <c r="AC374" s="121"/>
      <c r="AD374" s="121"/>
      <c r="AE374" s="145">
        <f t="shared" si="41"/>
        <v>-0.1678880729060887</v>
      </c>
      <c r="AF374" s="121">
        <f t="shared" si="42"/>
        <v>1.0413650148544551</v>
      </c>
      <c r="AG374" s="186">
        <f t="shared" si="43"/>
        <v>86.116382533535003</v>
      </c>
    </row>
    <row r="375" spans="1:33">
      <c r="A375" s="119" t="str">
        <f>'Master sheet'!A535</f>
        <v>Yeovil</v>
      </c>
      <c r="B375" s="142" t="str">
        <f>VLOOKUP('Master sheet'!A535,Westminster_Parliamentary_Const!$A$2:$C$651,2,FALSE)</f>
        <v>E14001060</v>
      </c>
      <c r="C375" s="120">
        <f>VLOOKUP(B375,'Master sheet'!$B$3:$Z$634,9,FALSE)</f>
        <v>7.2967503039454276E-2</v>
      </c>
      <c r="D375" s="121">
        <f>VLOOKUP(B375,'Master sheet'!$B$3:$Z$634,10,FALSE)</f>
        <v>-0.89156731623486363</v>
      </c>
      <c r="E375" s="120">
        <f>VLOOKUP(B375,'Master sheet'!$B$3:$Z$634,16,FALSE)</f>
        <v>0.21935819954585997</v>
      </c>
      <c r="F375" s="121">
        <f>VLOOKUP(B375,'Master sheet'!$B$3:$Z$634,17,FALSE)</f>
        <v>-0.72529837594269975</v>
      </c>
      <c r="G375" s="120">
        <f>VLOOKUP(B375,'Master sheet'!$B$3:$Z$634,21,FALSE)</f>
        <v>0.14145658263305322</v>
      </c>
      <c r="H375" s="121">
        <f>VLOOKUP(B375,'Master sheet'!$B$3:$Z$634,22,FALSE)</f>
        <v>-0.64584752741151308</v>
      </c>
      <c r="I375" s="120">
        <f>VLOOKUP(B375,'Master sheet'!$B$3:$Z$634,24,FALSE)</f>
        <v>1.2280843337032055E-2</v>
      </c>
      <c r="J375" s="121">
        <f>-VLOOKUP(B375,'Master sheet'!$B$3:$Z$634,25,FALSE)</f>
        <v>1.2664995118653655</v>
      </c>
      <c r="K375" s="185" t="str">
        <f>VLOOKUP(B375,RUC_PCON_2011_EN_LU!$A$2:$N$534,14)</f>
        <v>Predominantly Rural</v>
      </c>
      <c r="L375" s="185" t="str">
        <f>VLOOKUP(B375,'City and Town classifications'!$A$3:$G$634,4,FALSE)</f>
        <v>Medium Town</v>
      </c>
      <c r="M375" s="188" t="str">
        <f>VLOOKUP(A375,'BRES data'!$A$11:$AB$643,28,FALSE)</f>
        <v>High</v>
      </c>
      <c r="N375" s="188" t="str">
        <f>IF(ISNUMBER(MATCH(A375,'Red Wall MP List'!$A$3:$A$52,0)),"Yes","No")</f>
        <v>No</v>
      </c>
      <c r="O375" s="149">
        <f>VLOOKUP(B375,'Master sheet'!$B$3:$K$634,4,FALSE)</f>
        <v>73000</v>
      </c>
      <c r="P375" s="121">
        <f t="shared" si="40"/>
        <v>-0.10354691868220149</v>
      </c>
      <c r="Q375" s="121">
        <f t="shared" si="44"/>
        <v>1.1638876032711791</v>
      </c>
      <c r="R375" s="186">
        <f t="shared" si="45"/>
        <v>92.03281908337091</v>
      </c>
      <c r="S375" s="149">
        <f>R375*VLOOKUP(B375,'Master sheet'!$B$3:$K$634,4,FALSE)</f>
        <v>6718395.7930860762</v>
      </c>
      <c r="T375" s="121"/>
      <c r="U375" s="121"/>
      <c r="V375" s="121"/>
      <c r="W375" s="121"/>
      <c r="X375" s="121"/>
      <c r="Y375" s="121"/>
      <c r="Z375" s="121"/>
      <c r="AA375" s="121"/>
      <c r="AB375" s="121"/>
      <c r="AC375" s="121"/>
      <c r="AD375" s="121"/>
      <c r="AE375" s="145">
        <f t="shared" si="41"/>
        <v>-0.24905342693092775</v>
      </c>
      <c r="AF375" s="121">
        <f t="shared" si="42"/>
        <v>0.96019966082961616</v>
      </c>
      <c r="AG375" s="186">
        <f t="shared" si="43"/>
        <v>79.404358818536551</v>
      </c>
    </row>
    <row r="376" spans="1:33" ht="29">
      <c r="A376" s="119" t="str">
        <f>'Master sheet'!A591</f>
        <v>Dundee West</v>
      </c>
      <c r="B376" s="142" t="str">
        <f>VLOOKUP('Master sheet'!A591,Westminster_Parliamentary_Const!$A$2:$C$651,2,FALSE)</f>
        <v>S14000016</v>
      </c>
      <c r="C376" s="120">
        <f>VLOOKUP(B376,'Master sheet'!$B$3:$Z$634,9,FALSE)</f>
        <v>0.13545133923574196</v>
      </c>
      <c r="D376" s="121">
        <f>VLOOKUP(B376,'Master sheet'!$B$3:$Z$634,10,FALSE)</f>
        <v>1.4701740236434615</v>
      </c>
      <c r="E376" s="120">
        <f>VLOOKUP(B376,'Master sheet'!$B$3:$Z$634,16,FALSE)</f>
        <v>0.25227259704909605</v>
      </c>
      <c r="F376" s="121">
        <f>VLOOKUP(B376,'Master sheet'!$B$3:$Z$634,17,FALSE)</f>
        <v>-0.61589691220003318</v>
      </c>
      <c r="G376" s="120">
        <f>VLOOKUP(B376,'Master sheet'!$B$3:$Z$634,21,FALSE)</f>
        <v>0.1281198003327787</v>
      </c>
      <c r="H376" s="121">
        <f>VLOOKUP(B376,'Master sheet'!$B$3:$Z$634,22,FALSE)</f>
        <v>-1.0275083644182743</v>
      </c>
      <c r="I376" s="120">
        <f>VLOOKUP(B376,'Master sheet'!$B$3:$Z$634,24,FALSE)</f>
        <v>3.3469387755101998E-2</v>
      </c>
      <c r="J376" s="121">
        <f>-VLOOKUP(B376,'Master sheet'!$B$3:$Z$634,25,FALSE)</f>
        <v>-0.96472477637023735</v>
      </c>
      <c r="K376" s="185" t="str">
        <f>VLOOKUP(B376,RUC_PCON_2011_EN_LU!$A$2:$N$534,14)</f>
        <v>Urban with Significant Rural</v>
      </c>
      <c r="L376" s="185" t="str">
        <f>VLOOKUP(B376,'City and Town classifications'!$A$3:$G$634,4,FALSE)</f>
        <v>Large Town</v>
      </c>
      <c r="M376" s="188" t="str">
        <f>VLOOKUP(A376,'BRES data'!$A$11:$AB$643,28,FALSE)</f>
        <v>High</v>
      </c>
      <c r="N376" s="188" t="str">
        <f>IF(ISNUMBER(MATCH(A376,'Red Wall MP List'!$A$3:$A$52,0)),"Yes","No")</f>
        <v>No</v>
      </c>
      <c r="O376" s="149">
        <f>VLOOKUP(B376,'Master sheet'!$B$3:$K$634,4,FALSE)</f>
        <v>58600</v>
      </c>
      <c r="P376" s="121">
        <f t="shared" si="40"/>
        <v>-0.10541779701197651</v>
      </c>
      <c r="Q376" s="121">
        <f t="shared" si="44"/>
        <v>1.1620167249414042</v>
      </c>
      <c r="R376" s="186">
        <f t="shared" si="45"/>
        <v>91.884881940327844</v>
      </c>
      <c r="S376" s="149">
        <f>R376*VLOOKUP(B376,'Master sheet'!$B$3:$K$634,4,FALSE)</f>
        <v>5384454.0817032121</v>
      </c>
      <c r="T376" s="121"/>
      <c r="U376" s="121"/>
      <c r="V376" s="121"/>
      <c r="W376" s="121"/>
      <c r="X376" s="121"/>
      <c r="Y376" s="121"/>
      <c r="Z376" s="121"/>
      <c r="AA376" s="121"/>
      <c r="AB376" s="121"/>
      <c r="AC376" s="121"/>
      <c r="AD376" s="121"/>
      <c r="AE376" s="145">
        <f t="shared" si="41"/>
        <v>-0.2844890073362708</v>
      </c>
      <c r="AF376" s="121">
        <f t="shared" si="42"/>
        <v>0.92476408042427305</v>
      </c>
      <c r="AG376" s="186">
        <f t="shared" si="43"/>
        <v>76.473989587810223</v>
      </c>
    </row>
    <row r="377" spans="1:33">
      <c r="A377" s="119" t="str">
        <f>'Master sheet'!A270</f>
        <v>Broadland</v>
      </c>
      <c r="B377" s="142" t="str">
        <f>VLOOKUP('Master sheet'!A270,Westminster_Parliamentary_Const!$A$2:$C$651,2,FALSE)</f>
        <v>E14000603</v>
      </c>
      <c r="C377" s="120">
        <f>VLOOKUP(B377,'Master sheet'!$B$3:$Z$634,9,FALSE)</f>
        <v>5.667284396221587E-2</v>
      </c>
      <c r="D377" s="121">
        <f>VLOOKUP(B377,'Master sheet'!$B$3:$Z$634,10,FALSE)</f>
        <v>-1.5074669201107211</v>
      </c>
      <c r="E377" s="120">
        <f>VLOOKUP(B377,'Master sheet'!$B$3:$Z$634,16,FALSE)</f>
        <v>0.44534403498158842</v>
      </c>
      <c r="F377" s="121">
        <f>VLOOKUP(B377,'Master sheet'!$B$3:$Z$634,17,FALSE)</f>
        <v>2.5837390080279361E-2</v>
      </c>
      <c r="G377" s="120">
        <f>VLOOKUP(B377,'Master sheet'!$B$3:$Z$634,21,FALSE)</f>
        <v>0.18120805369127516</v>
      </c>
      <c r="H377" s="121">
        <f>VLOOKUP(B377,'Master sheet'!$B$3:$Z$634,22,FALSE)</f>
        <v>0.49172669212259018</v>
      </c>
      <c r="I377" s="120">
        <f>VLOOKUP(B377,'Master sheet'!$B$3:$Z$634,24,FALSE)</f>
        <v>1.5474650218143537E-2</v>
      </c>
      <c r="J377" s="121">
        <f>-VLOOKUP(B377,'Master sheet'!$B$3:$Z$634,25,FALSE)</f>
        <v>0.9301810114311081</v>
      </c>
      <c r="K377" s="185" t="str">
        <f>VLOOKUP(B377,RUC_PCON_2011_EN_LU!$A$2:$N$534,14)</f>
        <v>Predominantly Rural</v>
      </c>
      <c r="L377" s="185" t="str">
        <f>VLOOKUP(B377,'City and Town classifications'!$A$3:$G$634,4,FALSE)</f>
        <v>Village or smaller</v>
      </c>
      <c r="M377" s="188" t="str">
        <f>VLOOKUP(A377,'BRES data'!$A$11:$AB$643,28,FALSE)</f>
        <v>Very high</v>
      </c>
      <c r="N377" s="188" t="str">
        <f>IF(ISNUMBER(MATCH(A377,'Red Wall MP List'!$A$3:$A$52,0)),"Yes","No")</f>
        <v>No</v>
      </c>
      <c r="O377" s="149">
        <f>VLOOKUP(B377,'Master sheet'!$B$3:$K$634,4,FALSE)</f>
        <v>52200</v>
      </c>
      <c r="P377" s="121">
        <f t="shared" si="40"/>
        <v>-0.10616795585939276</v>
      </c>
      <c r="Q377" s="121">
        <f t="shared" si="44"/>
        <v>1.161266566093988</v>
      </c>
      <c r="R377" s="186">
        <f t="shared" si="45"/>
        <v>91.825564156296124</v>
      </c>
      <c r="S377" s="149">
        <f>R377*VLOOKUP(B377,'Master sheet'!$B$3:$K$634,4,FALSE)</f>
        <v>4793294.4489586577</v>
      </c>
      <c r="T377" s="121"/>
      <c r="U377" s="121"/>
      <c r="V377" s="121"/>
      <c r="W377" s="121"/>
      <c r="X377" s="121"/>
      <c r="Y377" s="121"/>
      <c r="Z377" s="121"/>
      <c r="AA377" s="121"/>
      <c r="AB377" s="121"/>
      <c r="AC377" s="121"/>
      <c r="AD377" s="121"/>
      <c r="AE377" s="145">
        <f t="shared" si="41"/>
        <v>-1.4930456619185878E-2</v>
      </c>
      <c r="AF377" s="121">
        <f t="shared" si="42"/>
        <v>1.1943226311413579</v>
      </c>
      <c r="AG377" s="186">
        <f t="shared" si="43"/>
        <v>98.765315815993688</v>
      </c>
    </row>
    <row r="378" spans="1:33">
      <c r="A378" s="119" t="str">
        <f>'Master sheet'!A171</f>
        <v>Daventry</v>
      </c>
      <c r="B378" s="142" t="str">
        <f>VLOOKUP('Master sheet'!A171,Westminster_Parliamentary_Const!$A$2:$C$651,2,FALSE)</f>
        <v>E14000660</v>
      </c>
      <c r="C378" s="120">
        <f>VLOOKUP(B378,'Master sheet'!$B$3:$Z$634,9,FALSE)</f>
        <v>6.8537888317781556E-2</v>
      </c>
      <c r="D378" s="121">
        <f>VLOOKUP(B378,'Master sheet'!$B$3:$Z$634,10,FALSE)</f>
        <v>-1.0589962841849723</v>
      </c>
      <c r="E378" s="120">
        <f>VLOOKUP(B378,'Master sheet'!$B$3:$Z$634,16,FALSE)</f>
        <v>0.43518030061914592</v>
      </c>
      <c r="F378" s="121">
        <f>VLOOKUP(B378,'Master sheet'!$B$3:$Z$634,17,FALSE)</f>
        <v>-7.9450121719121039E-3</v>
      </c>
      <c r="G378" s="120">
        <f>VLOOKUP(B378,'Master sheet'!$B$3:$Z$634,21,FALSE)</f>
        <v>0.17687074829931973</v>
      </c>
      <c r="H378" s="121">
        <f>VLOOKUP(B378,'Master sheet'!$B$3:$Z$634,22,FALSE)</f>
        <v>0.36760532844001942</v>
      </c>
      <c r="I378" s="120">
        <f>VLOOKUP(B378,'Master sheet'!$B$3:$Z$634,24,FALSE)</f>
        <v>1.9078531965272427E-2</v>
      </c>
      <c r="J378" s="121">
        <f>-VLOOKUP(B378,'Master sheet'!$B$3:$Z$634,25,FALSE)</f>
        <v>0.55068026199475795</v>
      </c>
      <c r="K378" s="185" t="str">
        <f>VLOOKUP(B378,RUC_PCON_2011_EN_LU!$A$2:$N$534,14)</f>
        <v>Predominantly Rural</v>
      </c>
      <c r="L378" s="185" t="str">
        <f>VLOOKUP(B378,'City and Town classifications'!$A$3:$G$634,4,FALSE)</f>
        <v>Village or smaller</v>
      </c>
      <c r="M378" s="188" t="str">
        <f>VLOOKUP(A378,'BRES data'!$A$11:$AB$643,28,FALSE)</f>
        <v>High</v>
      </c>
      <c r="N378" s="188" t="str">
        <f>IF(ISNUMBER(MATCH(A378,'Red Wall MP List'!$A$3:$A$52,0)),"Yes","No")</f>
        <v>No</v>
      </c>
      <c r="O378" s="149">
        <f>VLOOKUP(B378,'Master sheet'!$B$3:$K$634,4,FALSE)</f>
        <v>55000</v>
      </c>
      <c r="P378" s="121">
        <f t="shared" si="40"/>
        <v>-0.10949528801872022</v>
      </c>
      <c r="Q378" s="121">
        <f t="shared" si="44"/>
        <v>1.1579392339346604</v>
      </c>
      <c r="R378" s="186">
        <f t="shared" si="45"/>
        <v>91.56245992029514</v>
      </c>
      <c r="S378" s="149">
        <f>R378*VLOOKUP(B378,'Master sheet'!$B$3:$K$634,4,FALSE)</f>
        <v>5035935.2956162328</v>
      </c>
      <c r="T378" s="121"/>
      <c r="U378" s="121"/>
      <c r="V378" s="121"/>
      <c r="W378" s="121"/>
      <c r="X378" s="121"/>
      <c r="Y378" s="121"/>
      <c r="Z378" s="121"/>
      <c r="AA378" s="121"/>
      <c r="AB378" s="121"/>
      <c r="AC378" s="121"/>
      <c r="AD378" s="121"/>
      <c r="AE378" s="145">
        <f t="shared" si="41"/>
        <v>-3.7163926480526743E-2</v>
      </c>
      <c r="AF378" s="121">
        <f t="shared" si="42"/>
        <v>1.1720891612800171</v>
      </c>
      <c r="AG378" s="186">
        <f t="shared" si="43"/>
        <v>96.926704024435992</v>
      </c>
    </row>
    <row r="379" spans="1:33">
      <c r="A379" s="119" t="str">
        <f>'Master sheet'!A274</f>
        <v>Castle Point</v>
      </c>
      <c r="B379" s="142" t="str">
        <f>VLOOKUP('Master sheet'!A274,Westminster_Parliamentary_Const!$A$2:$C$651,2,FALSE)</f>
        <v>E14000622</v>
      </c>
      <c r="C379" s="120">
        <f>VLOOKUP(B379,'Master sheet'!$B$3:$Z$634,9,FALSE)</f>
        <v>8.315619039743942E-2</v>
      </c>
      <c r="D379" s="121">
        <f>VLOOKUP(B379,'Master sheet'!$B$3:$Z$634,10,FALSE)</f>
        <v>-0.50645901307535268</v>
      </c>
      <c r="E379" s="120">
        <f>VLOOKUP(B379,'Master sheet'!$B$3:$Z$634,16,FALSE)</f>
        <v>0.48785821093422027</v>
      </c>
      <c r="F379" s="121">
        <f>VLOOKUP(B379,'Master sheet'!$B$3:$Z$634,17,FALSE)</f>
        <v>0.16714676931390843</v>
      </c>
      <c r="G379" s="120">
        <f>VLOOKUP(B379,'Master sheet'!$B$3:$Z$634,21,FALSE)</f>
        <v>0.19397363465160075</v>
      </c>
      <c r="H379" s="121">
        <f>VLOOKUP(B379,'Master sheet'!$B$3:$Z$634,22,FALSE)</f>
        <v>0.85704136881901916</v>
      </c>
      <c r="I379" s="120">
        <f>VLOOKUP(B379,'Master sheet'!$B$3:$Z$634,24,FALSE)</f>
        <v>2.752252252252263E-2</v>
      </c>
      <c r="J379" s="121">
        <f>-VLOOKUP(B379,'Master sheet'!$B$3:$Z$634,25,FALSE)</f>
        <v>-0.3385000634315275</v>
      </c>
      <c r="K379" s="185" t="str">
        <f>VLOOKUP(B379,RUC_PCON_2011_EN_LU!$A$2:$N$534,14)</f>
        <v>Predominantly Urban</v>
      </c>
      <c r="L379" s="185" t="str">
        <f>VLOOKUP(B379,'City and Town classifications'!$A$3:$G$634,4,FALSE)</f>
        <v>Medium Town</v>
      </c>
      <c r="M379" s="188" t="str">
        <f>VLOOKUP(A379,'BRES data'!$A$11:$AB$643,28,FALSE)</f>
        <v>Very low</v>
      </c>
      <c r="N379" s="188" t="str">
        <f>IF(ISNUMBER(MATCH(A379,'Red Wall MP List'!$A$3:$A$52,0)),"Yes","No")</f>
        <v>No</v>
      </c>
      <c r="O379" s="149">
        <f>VLOOKUP(B379,'Master sheet'!$B$3:$K$634,4,FALSE)</f>
        <v>54100</v>
      </c>
      <c r="P379" s="121">
        <f t="shared" si="40"/>
        <v>-0.11095500248013879</v>
      </c>
      <c r="Q379" s="121">
        <f t="shared" si="44"/>
        <v>1.1564795194732418</v>
      </c>
      <c r="R379" s="186">
        <f t="shared" si="45"/>
        <v>91.447034997335621</v>
      </c>
      <c r="S379" s="149">
        <f>R379*VLOOKUP(B379,'Master sheet'!$B$3:$K$634,4,FALSE)</f>
        <v>4947284.5933558568</v>
      </c>
      <c r="T379" s="121"/>
      <c r="U379" s="121"/>
      <c r="V379" s="121"/>
      <c r="W379" s="121"/>
      <c r="X379" s="121"/>
      <c r="Y379" s="121"/>
      <c r="Z379" s="121"/>
      <c r="AA379" s="121"/>
      <c r="AB379" s="121"/>
      <c r="AC379" s="121"/>
      <c r="AD379" s="121"/>
      <c r="AE379" s="145">
        <f t="shared" si="41"/>
        <v>4.4807265406511837E-2</v>
      </c>
      <c r="AF379" s="121">
        <f t="shared" si="42"/>
        <v>1.2540603531670558</v>
      </c>
      <c r="AG379" s="186">
        <f t="shared" si="43"/>
        <v>103.70536704516424</v>
      </c>
    </row>
    <row r="380" spans="1:33">
      <c r="A380" s="119" t="str">
        <f>'Master sheet'!A499</f>
        <v>Gloucester</v>
      </c>
      <c r="B380" s="142" t="str">
        <f>VLOOKUP('Master sheet'!A499,Westminster_Parliamentary_Const!$A$2:$C$651,2,FALSE)</f>
        <v>E14000712</v>
      </c>
      <c r="C380" s="120">
        <f>VLOOKUP(B380,'Master sheet'!$B$3:$Z$634,9,FALSE)</f>
        <v>9.9794921320644062E-2</v>
      </c>
      <c r="D380" s="121">
        <f>VLOOKUP(B380,'Master sheet'!$B$3:$Z$634,10,FALSE)</f>
        <v>0.12244569343143105</v>
      </c>
      <c r="E380" s="120">
        <f>VLOOKUP(B380,'Master sheet'!$B$3:$Z$634,16,FALSE)</f>
        <v>0.40633930232500654</v>
      </c>
      <c r="F380" s="121">
        <f>VLOOKUP(B380,'Master sheet'!$B$3:$Z$634,17,FALSE)</f>
        <v>-0.10380723869051633</v>
      </c>
      <c r="G380" s="120">
        <f>VLOOKUP(B380,'Master sheet'!$B$3:$Z$634,21,FALSE)</f>
        <v>0.16212534059945505</v>
      </c>
      <c r="H380" s="121">
        <f>VLOOKUP(B380,'Master sheet'!$B$3:$Z$634,22,FALSE)</f>
        <v>-5.4366367433014137E-2</v>
      </c>
      <c r="I380" s="120">
        <f>VLOOKUP(B380,'Master sheet'!$B$3:$Z$634,24,FALSE)</f>
        <v>2.7903399477003488E-2</v>
      </c>
      <c r="J380" s="121">
        <f>-VLOOKUP(B380,'Master sheet'!$B$3:$Z$634,25,FALSE)</f>
        <v>-0.37860767511542182</v>
      </c>
      <c r="K380" s="185" t="str">
        <f>VLOOKUP(B380,RUC_PCON_2011_EN_LU!$A$2:$N$534,14)</f>
        <v>Predominantly Urban</v>
      </c>
      <c r="L380" s="185" t="str">
        <f>VLOOKUP(B380,'City and Town classifications'!$A$3:$G$634,4,FALSE)</f>
        <v>Large Town</v>
      </c>
      <c r="M380" s="188" t="str">
        <f>VLOOKUP(A380,'BRES data'!$A$11:$AB$643,28,FALSE)</f>
        <v>Low</v>
      </c>
      <c r="N380" s="188" t="str">
        <f>IF(ISNUMBER(MATCH(A380,'Red Wall MP List'!$A$3:$A$52,0)),"Yes","No")</f>
        <v>No</v>
      </c>
      <c r="O380" s="149">
        <f>VLOOKUP(B380,'Master sheet'!$B$3:$K$634,4,FALSE)</f>
        <v>78200</v>
      </c>
      <c r="P380" s="121">
        <f t="shared" si="40"/>
        <v>-0.11174959491525201</v>
      </c>
      <c r="Q380" s="121">
        <f t="shared" si="44"/>
        <v>1.1556849270381286</v>
      </c>
      <c r="R380" s="186">
        <f t="shared" si="45"/>
        <v>91.384203688178061</v>
      </c>
      <c r="S380" s="149">
        <f>R380*VLOOKUP(B380,'Master sheet'!$B$3:$K$634,4,FALSE)</f>
        <v>7146244.7284155246</v>
      </c>
      <c r="T380" s="121"/>
      <c r="U380" s="121"/>
      <c r="V380" s="121"/>
      <c r="W380" s="121"/>
      <c r="X380" s="121"/>
      <c r="Y380" s="121"/>
      <c r="Z380" s="121"/>
      <c r="AA380" s="121"/>
      <c r="AB380" s="121"/>
      <c r="AC380" s="121"/>
      <c r="AD380" s="121"/>
      <c r="AE380" s="145">
        <f t="shared" si="41"/>
        <v>-0.10358389695188031</v>
      </c>
      <c r="AF380" s="121">
        <f t="shared" si="42"/>
        <v>1.1056691908086635</v>
      </c>
      <c r="AG380" s="186">
        <f t="shared" si="43"/>
        <v>91.434059751403069</v>
      </c>
    </row>
    <row r="381" spans="1:33">
      <c r="A381" s="119" t="str">
        <f>'Master sheet'!A288</f>
        <v>Ipswich</v>
      </c>
      <c r="B381" s="142" t="str">
        <f>VLOOKUP('Master sheet'!A288,Westminster_Parliamentary_Const!$A$2:$C$651,2,FALSE)</f>
        <v>E14000761</v>
      </c>
      <c r="C381" s="120">
        <f>VLOOKUP(B381,'Master sheet'!$B$3:$Z$634,9,FALSE)</f>
        <v>8.430258969540988E-2</v>
      </c>
      <c r="D381" s="121">
        <f>VLOOKUP(B381,'Master sheet'!$B$3:$Z$634,10,FALSE)</f>
        <v>-0.46312782890287402</v>
      </c>
      <c r="E381" s="120">
        <f>VLOOKUP(B381,'Master sheet'!$B$3:$Z$634,16,FALSE)</f>
        <v>0.9468309057121479</v>
      </c>
      <c r="F381" s="121">
        <f>VLOOKUP(B381,'Master sheet'!$B$3:$Z$634,17,FALSE)</f>
        <v>1.6926884299712135</v>
      </c>
      <c r="G381" s="120">
        <f>VLOOKUP(B381,'Master sheet'!$B$3:$Z$634,21,FALSE)</f>
        <v>0.15672676837725383</v>
      </c>
      <c r="H381" s="121">
        <f>VLOOKUP(B381,'Master sheet'!$B$3:$Z$634,22,FALSE)</f>
        <v>-0.20885817412047561</v>
      </c>
      <c r="I381" s="120">
        <f>VLOOKUP(B381,'Master sheet'!$B$3:$Z$634,24,FALSE)</f>
        <v>3.0150955516299982E-2</v>
      </c>
      <c r="J381" s="121">
        <f>-VLOOKUP(B381,'Master sheet'!$B$3:$Z$634,25,FALSE)</f>
        <v>-0.6152828107501398</v>
      </c>
      <c r="K381" s="185" t="str">
        <f>VLOOKUP(B381,RUC_PCON_2011_EN_LU!$A$2:$N$534,14)</f>
        <v>Predominantly Urban</v>
      </c>
      <c r="L381" s="185" t="str">
        <f>VLOOKUP(B381,'City and Town classifications'!$A$3:$G$634,4,FALSE)</f>
        <v>Large Town</v>
      </c>
      <c r="M381" s="188" t="str">
        <f>VLOOKUP(A381,'BRES data'!$A$11:$AB$643,28,FALSE)</f>
        <v>Low</v>
      </c>
      <c r="N381" s="188" t="str">
        <f>IF(ISNUMBER(MATCH(A381,'Red Wall MP List'!$A$3:$A$52,0)),"Yes","No")</f>
        <v>No</v>
      </c>
      <c r="O381" s="149">
        <f>VLOOKUP(B381,'Master sheet'!$B$3:$K$634,4,FALSE)</f>
        <v>69300</v>
      </c>
      <c r="P381" s="121">
        <f t="shared" si="40"/>
        <v>-0.11216517057588161</v>
      </c>
      <c r="Q381" s="121">
        <f t="shared" si="44"/>
        <v>1.155269351377499</v>
      </c>
      <c r="R381" s="186">
        <f t="shared" si="45"/>
        <v>91.351342611659419</v>
      </c>
      <c r="S381" s="149">
        <f>R381*VLOOKUP(B381,'Master sheet'!$B$3:$K$634,4,FALSE)</f>
        <v>6330648.0429879976</v>
      </c>
      <c r="T381" s="121"/>
      <c r="U381" s="121"/>
      <c r="V381" s="121"/>
      <c r="W381" s="121"/>
      <c r="X381" s="121"/>
      <c r="Y381" s="121"/>
      <c r="Z381" s="121"/>
      <c r="AA381" s="121"/>
      <c r="AB381" s="121"/>
      <c r="AC381" s="121"/>
      <c r="AD381" s="121"/>
      <c r="AE381" s="145">
        <f t="shared" si="41"/>
        <v>0.10135490404943104</v>
      </c>
      <c r="AF381" s="121">
        <f t="shared" si="42"/>
        <v>1.3106079918099749</v>
      </c>
      <c r="AG381" s="186">
        <f t="shared" si="43"/>
        <v>108.38161217658183</v>
      </c>
    </row>
    <row r="382" spans="1:33" ht="29">
      <c r="A382" s="119" t="str">
        <f>'Master sheet'!A618</f>
        <v>Livingston</v>
      </c>
      <c r="B382" s="142" t="str">
        <f>VLOOKUP('Master sheet'!A618,Westminster_Parliamentary_Const!$A$2:$C$651,2,FALSE)</f>
        <v>S14000044</v>
      </c>
      <c r="C382" s="120">
        <f>VLOOKUP(B382,'Master sheet'!$B$3:$Z$634,9,FALSE)</f>
        <v>0.10398623561008039</v>
      </c>
      <c r="D382" s="121">
        <f>VLOOKUP(B382,'Master sheet'!$B$3:$Z$634,10,FALSE)</f>
        <v>0.28086746821952618</v>
      </c>
      <c r="E382" s="120">
        <f>VLOOKUP(B382,'Master sheet'!$B$3:$Z$634,16,FALSE)</f>
        <v>0.36278267414967075</v>
      </c>
      <c r="F382" s="121">
        <f>VLOOKUP(B382,'Master sheet'!$B$3:$Z$634,17,FALSE)</f>
        <v>-0.24858153928673132</v>
      </c>
      <c r="G382" s="120">
        <f>VLOOKUP(B382,'Master sheet'!$B$3:$Z$634,21,FALSE)</f>
        <v>0.14542936288088643</v>
      </c>
      <c r="H382" s="121">
        <f>VLOOKUP(B382,'Master sheet'!$B$3:$Z$634,22,FALSE)</f>
        <v>-0.53215783821258689</v>
      </c>
      <c r="I382" s="120">
        <f>VLOOKUP(B382,'Master sheet'!$B$3:$Z$634,24,FALSE)</f>
        <v>2.6512495337560615E-2</v>
      </c>
      <c r="J382" s="121">
        <f>-VLOOKUP(B382,'Master sheet'!$B$3:$Z$634,25,FALSE)</f>
        <v>-0.23214083731387233</v>
      </c>
      <c r="K382" s="185" t="str">
        <f>VLOOKUP(B382,RUC_PCON_2011_EN_LU!$A$2:$N$534,14)</f>
        <v>Urban with Significant Rural</v>
      </c>
      <c r="L382" s="185" t="str">
        <f>VLOOKUP(B382,'City and Town classifications'!$A$3:$G$634,4,FALSE)</f>
        <v>Medium Town</v>
      </c>
      <c r="M382" s="188" t="str">
        <f>VLOOKUP(A382,'BRES data'!$A$11:$AB$643,28,FALSE)</f>
        <v>High</v>
      </c>
      <c r="N382" s="188" t="str">
        <f>IF(ISNUMBER(MATCH(A382,'Red Wall MP List'!$A$3:$A$52,0)),"Yes","No")</f>
        <v>No</v>
      </c>
      <c r="O382" s="149">
        <f>VLOOKUP(B382,'Master sheet'!$B$3:$K$634,4,FALSE)</f>
        <v>69000</v>
      </c>
      <c r="P382" s="121">
        <f t="shared" si="40"/>
        <v>-0.11388101928133509</v>
      </c>
      <c r="Q382" s="121">
        <f t="shared" si="44"/>
        <v>1.1535535026720456</v>
      </c>
      <c r="R382" s="186">
        <f t="shared" si="45"/>
        <v>91.215664223952913</v>
      </c>
      <c r="S382" s="149">
        <f>R382*VLOOKUP(B382,'Master sheet'!$B$3:$K$634,4,FALSE)</f>
        <v>6293880.8314527506</v>
      </c>
      <c r="T382" s="121"/>
      <c r="U382" s="121"/>
      <c r="V382" s="121"/>
      <c r="W382" s="121"/>
      <c r="X382" s="121"/>
      <c r="Y382" s="121"/>
      <c r="Z382" s="121"/>
      <c r="AA382" s="121"/>
      <c r="AB382" s="121"/>
      <c r="AC382" s="121"/>
      <c r="AD382" s="121"/>
      <c r="AE382" s="145">
        <f t="shared" si="41"/>
        <v>-0.18300318664841608</v>
      </c>
      <c r="AF382" s="121">
        <f t="shared" si="42"/>
        <v>1.0262499011121278</v>
      </c>
      <c r="AG382" s="186">
        <f t="shared" si="43"/>
        <v>84.866428004138726</v>
      </c>
    </row>
    <row r="383" spans="1:33" ht="29">
      <c r="A383" s="119" t="str">
        <f>'Master sheet'!A554</f>
        <v>Clwyd West</v>
      </c>
      <c r="B383" s="142" t="str">
        <f>VLOOKUP('Master sheet'!A554,Westminster_Parliamentary_Const!$A$2:$C$651,2,FALSE)</f>
        <v>W07000059</v>
      </c>
      <c r="C383" s="120">
        <f>VLOOKUP(B383,'Master sheet'!$B$3:$Z$634,9,FALSE)</f>
        <v>0.10769054009540641</v>
      </c>
      <c r="D383" s="121">
        <f>VLOOKUP(B383,'Master sheet'!$B$3:$Z$634,10,FALSE)</f>
        <v>0.42088142336479206</v>
      </c>
      <c r="E383" s="120">
        <f>VLOOKUP(B383,'Master sheet'!$B$3:$Z$634,16,FALSE)</f>
        <v>0.16843937563570022</v>
      </c>
      <c r="F383" s="121">
        <f>VLOOKUP(B383,'Master sheet'!$B$3:$Z$634,17,FALSE)</f>
        <v>-0.89454327454000437</v>
      </c>
      <c r="G383" s="120">
        <f>VLOOKUP(B383,'Master sheet'!$B$3:$Z$634,21,FALSE)</f>
        <v>0.18639798488664988</v>
      </c>
      <c r="H383" s="121">
        <f>VLOOKUP(B383,'Master sheet'!$B$3:$Z$634,22,FALSE)</f>
        <v>0.64024778509967561</v>
      </c>
      <c r="I383" s="120">
        <f>VLOOKUP(B383,'Master sheet'!$B$3:$Z$634,24,FALSE)</f>
        <v>3.0437678401522339E-2</v>
      </c>
      <c r="J383" s="121">
        <f>-VLOOKUP(B383,'Master sheet'!$B$3:$Z$634,25,FALSE)</f>
        <v>-0.64547568539402189</v>
      </c>
      <c r="K383" s="185" t="str">
        <f>VLOOKUP(B383,RUC_PCON_2011_EN_LU!$A$2:$N$534,14)</f>
        <v>Urban with Significant Rural</v>
      </c>
      <c r="L383" s="185" t="str">
        <f>VLOOKUP(B383,'City and Town classifications'!$A$3:$G$634,4,FALSE)</f>
        <v>Medium Town</v>
      </c>
      <c r="M383" s="188" t="str">
        <f>VLOOKUP(A383,'BRES data'!$A$11:$AB$643,28,FALSE)</f>
        <v>Very high</v>
      </c>
      <c r="N383" s="188" t="str">
        <f>IF(ISNUMBER(MATCH(A383,'Red Wall MP List'!$A$3:$A$52,0)),"Yes","No")</f>
        <v>No</v>
      </c>
      <c r="O383" s="149">
        <f>VLOOKUP(B383,'Master sheet'!$B$3:$K$634,4,FALSE)</f>
        <v>44300</v>
      </c>
      <c r="P383" s="121">
        <f t="shared" si="40"/>
        <v>-0.1172473355831314</v>
      </c>
      <c r="Q383" s="121">
        <f t="shared" si="44"/>
        <v>1.1501871863702493</v>
      </c>
      <c r="R383" s="186">
        <f t="shared" si="45"/>
        <v>90.949477370248246</v>
      </c>
      <c r="S383" s="149">
        <f>R383*VLOOKUP(B383,'Master sheet'!$B$3:$K$634,4,FALSE)</f>
        <v>4029061.8475019974</v>
      </c>
      <c r="T383" s="121"/>
      <c r="U383" s="121"/>
      <c r="V383" s="121"/>
      <c r="W383" s="121"/>
      <c r="X383" s="121"/>
      <c r="Y383" s="121"/>
      <c r="Z383" s="121"/>
      <c r="AA383" s="121"/>
      <c r="AB383" s="121"/>
      <c r="AC383" s="121"/>
      <c r="AD383" s="121"/>
      <c r="AE383" s="145">
        <f t="shared" si="41"/>
        <v>-0.11972243786738965</v>
      </c>
      <c r="AF383" s="121">
        <f t="shared" si="42"/>
        <v>1.0895306498931543</v>
      </c>
      <c r="AG383" s="186">
        <f t="shared" si="43"/>
        <v>90.09947222139337</v>
      </c>
    </row>
    <row r="384" spans="1:33">
      <c r="A384" s="119" t="str">
        <f>'Master sheet'!A386</f>
        <v>Streatham</v>
      </c>
      <c r="B384" s="142" t="str">
        <f>VLOOKUP('Master sheet'!A386,Westminster_Parliamentary_Const!$A$2:$C$651,2,FALSE)</f>
        <v>E14000978</v>
      </c>
      <c r="C384" s="120">
        <f>VLOOKUP(B384,'Master sheet'!$B$3:$Z$634,9,FALSE)</f>
        <v>0.10070723920065189</v>
      </c>
      <c r="D384" s="121">
        <f>VLOOKUP(B384,'Master sheet'!$B$3:$Z$634,10,FALSE)</f>
        <v>0.15692915321062834</v>
      </c>
      <c r="E384" s="120">
        <f>VLOOKUP(B384,'Master sheet'!$B$3:$Z$634,16,FALSE)</f>
        <v>0.66902918287278201</v>
      </c>
      <c r="F384" s="121">
        <f>VLOOKUP(B384,'Master sheet'!$B$3:$Z$634,17,FALSE)</f>
        <v>0.7693260896496833</v>
      </c>
      <c r="G384" s="120">
        <f>VLOOKUP(B384,'Master sheet'!$B$3:$Z$634,21,FALSE)</f>
        <v>0.17710583153347731</v>
      </c>
      <c r="H384" s="121">
        <f>VLOOKUP(B384,'Master sheet'!$B$3:$Z$634,22,FALSE)</f>
        <v>0.37433274303634162</v>
      </c>
      <c r="I384" s="120">
        <f>VLOOKUP(B384,'Master sheet'!$B$3:$Z$634,24,FALSE)</f>
        <v>3.4603452042822891E-2</v>
      </c>
      <c r="J384" s="121">
        <f>-VLOOKUP(B384,'Master sheet'!$B$3:$Z$634,25,FALSE)</f>
        <v>-1.0841455224704526</v>
      </c>
      <c r="K384" s="185" t="str">
        <f>VLOOKUP(B384,RUC_PCON_2011_EN_LU!$A$2:$N$534,14)</f>
        <v>Predominantly Urban</v>
      </c>
      <c r="L384" s="185" t="str">
        <f>VLOOKUP(B384,'City and Town classifications'!$A$3:$G$634,4,FALSE)</f>
        <v>Core City (London)</v>
      </c>
      <c r="M384" s="188" t="str">
        <f>VLOOKUP(A384,'BRES data'!$A$11:$AB$643,28,FALSE)</f>
        <v>Very low</v>
      </c>
      <c r="N384" s="188" t="str">
        <f>IF(ISNUMBER(MATCH(A384,'Red Wall MP List'!$A$3:$A$52,0)),"Yes","No")</f>
        <v>No</v>
      </c>
      <c r="O384" s="149">
        <f>VLOOKUP(B384,'Master sheet'!$B$3:$K$634,4,FALSE)</f>
        <v>88100</v>
      </c>
      <c r="P384" s="121">
        <f t="shared" si="40"/>
        <v>-0.11846231763893729</v>
      </c>
      <c r="Q384" s="121">
        <f t="shared" si="44"/>
        <v>1.1489722043144435</v>
      </c>
      <c r="R384" s="186">
        <f t="shared" si="45"/>
        <v>90.853404327269487</v>
      </c>
      <c r="S384" s="149">
        <f>R384*VLOOKUP(B384,'Master sheet'!$B$3:$K$634,4,FALSE)</f>
        <v>8004184.9212324414</v>
      </c>
      <c r="T384" s="121"/>
      <c r="U384" s="121"/>
      <c r="V384" s="121"/>
      <c r="W384" s="121"/>
      <c r="X384" s="121"/>
      <c r="Y384" s="121"/>
      <c r="Z384" s="121"/>
      <c r="AA384" s="121"/>
      <c r="AB384" s="121"/>
      <c r="AC384" s="121"/>
      <c r="AD384" s="121"/>
      <c r="AE384" s="145">
        <f t="shared" si="41"/>
        <v>5.4110615856550193E-2</v>
      </c>
      <c r="AF384" s="121">
        <f t="shared" si="42"/>
        <v>1.2633637036170939</v>
      </c>
      <c r="AG384" s="186">
        <f t="shared" si="43"/>
        <v>104.47471388778983</v>
      </c>
    </row>
    <row r="385" spans="1:33">
      <c r="A385" s="119" t="str">
        <f>'Master sheet'!A181</f>
        <v>Kettering</v>
      </c>
      <c r="B385" s="142" t="str">
        <f>VLOOKUP('Master sheet'!A181,Westminster_Parliamentary_Const!$A$2:$C$651,2,FALSE)</f>
        <v>E14000769</v>
      </c>
      <c r="C385" s="120">
        <f>VLOOKUP(B385,'Master sheet'!$B$3:$Z$634,9,FALSE)</f>
        <v>9.2218736205526008E-2</v>
      </c>
      <c r="D385" s="121">
        <f>VLOOKUP(B385,'Master sheet'!$B$3:$Z$634,10,FALSE)</f>
        <v>-0.16391619908643262</v>
      </c>
      <c r="E385" s="120">
        <f>VLOOKUP(B385,'Master sheet'!$B$3:$Z$634,16,FALSE)</f>
        <v>0.31959951134916748</v>
      </c>
      <c r="F385" s="121">
        <f>VLOOKUP(B385,'Master sheet'!$B$3:$Z$634,17,FALSE)</f>
        <v>-0.39211450898330386</v>
      </c>
      <c r="G385" s="120">
        <f>VLOOKUP(B385,'Master sheet'!$B$3:$Z$634,21,FALSE)</f>
        <v>0.16045380875202594</v>
      </c>
      <c r="H385" s="121">
        <f>VLOOKUP(B385,'Master sheet'!$B$3:$Z$634,22,FALSE)</f>
        <v>-0.10220086226165942</v>
      </c>
      <c r="I385" s="120">
        <f>VLOOKUP(B385,'Master sheet'!$B$3:$Z$634,24,FALSE)</f>
        <v>2.3907291776907647E-2</v>
      </c>
      <c r="J385" s="121">
        <f>-VLOOKUP(B385,'Master sheet'!$B$3:$Z$634,25,FALSE)</f>
        <v>4.2195773339265857E-2</v>
      </c>
      <c r="K385" s="185" t="str">
        <f>VLOOKUP(B385,RUC_PCON_2011_EN_LU!$A$2:$N$534,14)</f>
        <v>Predominantly Urban</v>
      </c>
      <c r="L385" s="185" t="str">
        <f>VLOOKUP(B385,'City and Town classifications'!$A$3:$G$634,4,FALSE)</f>
        <v>Medium Town</v>
      </c>
      <c r="M385" s="188" t="str">
        <f>VLOOKUP(A385,'BRES data'!$A$11:$AB$643,28,FALSE)</f>
        <v>Low</v>
      </c>
      <c r="N385" s="188" t="str">
        <f>IF(ISNUMBER(MATCH(A385,'Red Wall MP List'!$A$3:$A$52,0)),"Yes","No")</f>
        <v>No</v>
      </c>
      <c r="O385" s="149">
        <f>VLOOKUP(B385,'Master sheet'!$B$3:$K$634,4,FALSE)</f>
        <v>60900</v>
      </c>
      <c r="P385" s="121">
        <f t="shared" si="40"/>
        <v>-0.12295937045654948</v>
      </c>
      <c r="Q385" s="121">
        <f t="shared" si="44"/>
        <v>1.1444751514968312</v>
      </c>
      <c r="R385" s="186">
        <f t="shared" si="45"/>
        <v>90.497806031344311</v>
      </c>
      <c r="S385" s="149">
        <f>R385*VLOOKUP(B385,'Master sheet'!$B$3:$K$634,4,FALSE)</f>
        <v>5511316.3873088686</v>
      </c>
      <c r="T385" s="121"/>
      <c r="U385" s="121"/>
      <c r="V385" s="121"/>
      <c r="W385" s="121"/>
      <c r="X385" s="121"/>
      <c r="Y385" s="121"/>
      <c r="Z385" s="121"/>
      <c r="AA385" s="121"/>
      <c r="AB385" s="121"/>
      <c r="AC385" s="121"/>
      <c r="AD385" s="121"/>
      <c r="AE385" s="145">
        <f t="shared" si="41"/>
        <v>-0.15400894924803252</v>
      </c>
      <c r="AF385" s="121">
        <f t="shared" si="42"/>
        <v>1.0552441385125113</v>
      </c>
      <c r="AG385" s="186">
        <f t="shared" si="43"/>
        <v>87.264126028964853</v>
      </c>
    </row>
    <row r="386" spans="1:33" ht="29">
      <c r="A386" s="119" t="str">
        <f>'Master sheet'!A253</f>
        <v>The Wrekin</v>
      </c>
      <c r="B386" s="142" t="str">
        <f>VLOOKUP('Master sheet'!A253,Westminster_Parliamentary_Const!$A$2:$C$651,2,FALSE)</f>
        <v>E14000992</v>
      </c>
      <c r="C386" s="120">
        <f>VLOOKUP(B386,'Master sheet'!$B$3:$Z$634,9,FALSE)</f>
        <v>7.828611219124755E-2</v>
      </c>
      <c r="D386" s="121">
        <f>VLOOKUP(B386,'Master sheet'!$B$3:$Z$634,10,FALSE)</f>
        <v>-0.69053645979087885</v>
      </c>
      <c r="E386" s="120">
        <f>VLOOKUP(B386,'Master sheet'!$B$3:$Z$634,16,FALSE)</f>
        <v>0.59672357679535126</v>
      </c>
      <c r="F386" s="121">
        <f>VLOOKUP(B386,'Master sheet'!$B$3:$Z$634,17,FALSE)</f>
        <v>0.52899542156153601</v>
      </c>
      <c r="G386" s="120">
        <f>VLOOKUP(B386,'Master sheet'!$B$3:$Z$634,21,FALSE)</f>
        <v>0.13793103448275862</v>
      </c>
      <c r="H386" s="121">
        <f>VLOOKUP(B386,'Master sheet'!$B$3:$Z$634,22,FALSE)</f>
        <v>-0.74673870398274489</v>
      </c>
      <c r="I386" s="120">
        <f>VLOOKUP(B386,'Master sheet'!$B$3:$Z$634,24,FALSE)</f>
        <v>2.0263335584064901E-2</v>
      </c>
      <c r="J386" s="121">
        <f>-VLOOKUP(B386,'Master sheet'!$B$3:$Z$634,25,FALSE)</f>
        <v>0.42591649536316573</v>
      </c>
      <c r="K386" s="185" t="str">
        <f>VLOOKUP(B386,RUC_PCON_2011_EN_LU!$A$2:$N$534,14)</f>
        <v>Urban with Significant Rural</v>
      </c>
      <c r="L386" s="185" t="str">
        <f>VLOOKUP(B386,'City and Town classifications'!$A$3:$G$634,4,FALSE)</f>
        <v>Large Town</v>
      </c>
      <c r="M386" s="188" t="str">
        <f>VLOOKUP(A386,'BRES data'!$A$11:$AB$643,28,FALSE)</f>
        <v>High</v>
      </c>
      <c r="N386" s="188" t="str">
        <f>IF(ISNUMBER(MATCH(A386,'Red Wall MP List'!$A$3:$A$52,0)),"Yes","No")</f>
        <v>No</v>
      </c>
      <c r="O386" s="149">
        <f>VLOOKUP(B386,'Master sheet'!$B$3:$K$634,4,FALSE)</f>
        <v>54900</v>
      </c>
      <c r="P386" s="121">
        <f t="shared" si="40"/>
        <v>-0.12449720187943919</v>
      </c>
      <c r="Q386" s="121">
        <f t="shared" si="44"/>
        <v>1.1429373200739414</v>
      </c>
      <c r="R386" s="186">
        <f t="shared" si="45"/>
        <v>90.37620411658402</v>
      </c>
      <c r="S386" s="149">
        <f>R386*VLOOKUP(B386,'Master sheet'!$B$3:$K$634,4,FALSE)</f>
        <v>4961653.6060004625</v>
      </c>
      <c r="T386" s="121"/>
      <c r="U386" s="121"/>
      <c r="V386" s="121"/>
      <c r="W386" s="121"/>
      <c r="X386" s="121"/>
      <c r="Y386" s="121"/>
      <c r="Z386" s="121"/>
      <c r="AA386" s="121"/>
      <c r="AB386" s="121"/>
      <c r="AC386" s="121"/>
      <c r="AD386" s="121"/>
      <c r="AE386" s="145">
        <f t="shared" si="41"/>
        <v>-0.1205908117122305</v>
      </c>
      <c r="AF386" s="121">
        <f t="shared" si="42"/>
        <v>1.0886622760483133</v>
      </c>
      <c r="AG386" s="186">
        <f t="shared" si="43"/>
        <v>90.027661460384763</v>
      </c>
    </row>
    <row r="387" spans="1:33">
      <c r="A387" s="119" t="str">
        <f>'Master sheet'!A533</f>
        <v>West Dorset</v>
      </c>
      <c r="B387" s="142" t="str">
        <f>VLOOKUP('Master sheet'!A533,Westminster_Parliamentary_Const!$A$2:$C$651,2,FALSE)</f>
        <v>E14001031</v>
      </c>
      <c r="C387" s="120">
        <f>VLOOKUP(B387,'Master sheet'!$B$3:$Z$634,9,FALSE)</f>
        <v>9.4584046365964528E-2</v>
      </c>
      <c r="D387" s="121">
        <f>VLOOKUP(B387,'Master sheet'!$B$3:$Z$634,10,FALSE)</f>
        <v>-7.4513064970384596E-2</v>
      </c>
      <c r="E387" s="120">
        <f>VLOOKUP(B387,'Master sheet'!$B$3:$Z$634,16,FALSE)</f>
        <v>0.13229573056828126</v>
      </c>
      <c r="F387" s="121">
        <f>VLOOKUP(B387,'Master sheet'!$B$3:$Z$634,17,FALSE)</f>
        <v>-1.0146781691551126</v>
      </c>
      <c r="G387" s="120">
        <f>VLOOKUP(B387,'Master sheet'!$B$3:$Z$634,21,FALSE)</f>
        <v>0.2034548944337812</v>
      </c>
      <c r="H387" s="121">
        <f>VLOOKUP(B387,'Master sheet'!$B$3:$Z$634,22,FALSE)</f>
        <v>1.1283680998755086</v>
      </c>
      <c r="I387" s="120">
        <f>VLOOKUP(B387,'Master sheet'!$B$3:$Z$634,24,FALSE)</f>
        <v>2.7738693467336706E-2</v>
      </c>
      <c r="J387" s="121">
        <f>-VLOOKUP(B387,'Master sheet'!$B$3:$Z$634,25,FALSE)</f>
        <v>-0.3612635838019343</v>
      </c>
      <c r="K387" s="185" t="str">
        <f>VLOOKUP(B387,RUC_PCON_2011_EN_LU!$A$2:$N$534,14)</f>
        <v>Predominantly Rural</v>
      </c>
      <c r="L387" s="185" t="str">
        <f>VLOOKUP(B387,'City and Town classifications'!$A$3:$G$634,4,FALSE)</f>
        <v>Village or smaller</v>
      </c>
      <c r="M387" s="188" t="str">
        <f>VLOOKUP(A387,'BRES data'!$A$11:$AB$643,28,FALSE)</f>
        <v>Very high</v>
      </c>
      <c r="N387" s="188" t="str">
        <f>IF(ISNUMBER(MATCH(A387,'Red Wall MP List'!$A$3:$A$52,0)),"Yes","No")</f>
        <v>No</v>
      </c>
      <c r="O387" s="149">
        <f>VLOOKUP(B387,'Master sheet'!$B$3:$K$634,4,FALSE)</f>
        <v>52200</v>
      </c>
      <c r="P387" s="121">
        <f t="shared" ref="P387:P450" si="46">AVERAGE(D387,AVERAGE(F387,H387),J387)</f>
        <v>-0.12631056113737363</v>
      </c>
      <c r="Q387" s="121">
        <f t="shared" si="44"/>
        <v>1.1411239608160071</v>
      </c>
      <c r="R387" s="186">
        <f t="shared" si="45"/>
        <v>90.232815215413851</v>
      </c>
      <c r="S387" s="149">
        <f>R387*VLOOKUP(B387,'Master sheet'!$B$3:$K$634,4,FALSE)</f>
        <v>4710152.9542446034</v>
      </c>
      <c r="T387" s="121"/>
      <c r="U387" s="121"/>
      <c r="V387" s="121"/>
      <c r="W387" s="121"/>
      <c r="X387" s="121"/>
      <c r="Y387" s="121"/>
      <c r="Z387" s="121"/>
      <c r="AA387" s="121"/>
      <c r="AB387" s="121"/>
      <c r="AC387" s="121"/>
      <c r="AD387" s="121"/>
      <c r="AE387" s="145">
        <f t="shared" ref="AE387:AE450" si="47">AVERAGE(D387,F387,H387,J387)</f>
        <v>-8.052167951298074E-2</v>
      </c>
      <c r="AF387" s="121">
        <f t="shared" ref="AF387:AF450" si="48">AE387-MIN($AE$3:$AE$634)</f>
        <v>1.128731408247563</v>
      </c>
      <c r="AG387" s="186">
        <f t="shared" ref="AG387:AG450" si="49">100*(AF387/AVERAGE($AF$3:$AF$634))</f>
        <v>93.341205383059801</v>
      </c>
    </row>
    <row r="388" spans="1:33" ht="29">
      <c r="A388" s="119" t="str">
        <f>'Master sheet'!A440</f>
        <v>Meon Valley</v>
      </c>
      <c r="B388" s="142" t="str">
        <f>VLOOKUP('Master sheet'!A440,Westminster_Parliamentary_Const!$A$2:$C$651,2,FALSE)</f>
        <v>E14000811</v>
      </c>
      <c r="C388" s="120">
        <f>VLOOKUP(B388,'Master sheet'!$B$3:$Z$634,9,FALSE)</f>
        <v>7.5304351702775163E-2</v>
      </c>
      <c r="D388" s="121">
        <f>VLOOKUP(B388,'Master sheet'!$B$3:$Z$634,10,FALSE)</f>
        <v>-0.80323995944667326</v>
      </c>
      <c r="E388" s="120">
        <f>VLOOKUP(B388,'Master sheet'!$B$3:$Z$634,16,FALSE)</f>
        <v>0.4192441960966356</v>
      </c>
      <c r="F388" s="121">
        <f>VLOOKUP(B388,'Master sheet'!$B$3:$Z$634,17,FALSE)</f>
        <v>-6.0913721714517179E-2</v>
      </c>
      <c r="G388" s="120">
        <f>VLOOKUP(B388,'Master sheet'!$B$3:$Z$634,21,FALSE)</f>
        <v>0.18097014925373134</v>
      </c>
      <c r="H388" s="121">
        <f>VLOOKUP(B388,'Master sheet'!$B$3:$Z$634,22,FALSE)</f>
        <v>0.48491854269671802</v>
      </c>
      <c r="I388" s="120">
        <f>VLOOKUP(B388,'Master sheet'!$B$3:$Z$634,24,FALSE)</f>
        <v>2.2298310597163251E-2</v>
      </c>
      <c r="J388" s="121">
        <f>-VLOOKUP(B388,'Master sheet'!$B$3:$Z$634,25,FALSE)</f>
        <v>0.21162684971363255</v>
      </c>
      <c r="K388" s="185" t="str">
        <f>VLOOKUP(B388,RUC_PCON_2011_EN_LU!$A$2:$N$534,14)</f>
        <v>Urban with Significant Rural</v>
      </c>
      <c r="L388" s="185" t="str">
        <f>VLOOKUP(B388,'City and Town classifications'!$A$3:$G$634,4,FALSE)</f>
        <v>Medium Town</v>
      </c>
      <c r="M388" s="188" t="str">
        <f>VLOOKUP(A388,'BRES data'!$A$11:$AB$643,28,FALSE)</f>
        <v>High</v>
      </c>
      <c r="N388" s="188" t="str">
        <f>IF(ISNUMBER(MATCH(A388,'Red Wall MP List'!$A$3:$A$52,0)),"Yes","No")</f>
        <v>No</v>
      </c>
      <c r="O388" s="149">
        <f>VLOOKUP(B388,'Master sheet'!$B$3:$K$634,4,FALSE)</f>
        <v>52300</v>
      </c>
      <c r="P388" s="121">
        <f t="shared" si="46"/>
        <v>-0.12653689974731341</v>
      </c>
      <c r="Q388" s="121">
        <f t="shared" si="44"/>
        <v>1.1408976222060674</v>
      </c>
      <c r="R388" s="186">
        <f t="shared" si="45"/>
        <v>90.214917799648262</v>
      </c>
      <c r="S388" s="149">
        <f>R388*VLOOKUP(B388,'Master sheet'!$B$3:$K$634,4,FALSE)</f>
        <v>4718240.2009216044</v>
      </c>
      <c r="T388" s="121"/>
      <c r="U388" s="121"/>
      <c r="V388" s="121"/>
      <c r="W388" s="121"/>
      <c r="X388" s="121"/>
      <c r="Y388" s="121"/>
      <c r="Z388" s="121"/>
      <c r="AA388" s="121"/>
      <c r="AB388" s="121"/>
      <c r="AC388" s="121"/>
      <c r="AD388" s="121"/>
      <c r="AE388" s="145">
        <f t="shared" si="47"/>
        <v>-4.1902072187709957E-2</v>
      </c>
      <c r="AF388" s="121">
        <f t="shared" si="48"/>
        <v>1.1673510155728339</v>
      </c>
      <c r="AG388" s="186">
        <f t="shared" si="49"/>
        <v>96.534879868257249</v>
      </c>
    </row>
    <row r="389" spans="1:33">
      <c r="A389" s="119" t="str">
        <f>'Master sheet'!A357</f>
        <v>Hackney North and Stoke Newington</v>
      </c>
      <c r="B389" s="142" t="str">
        <f>VLOOKUP('Master sheet'!A357,Westminster_Parliamentary_Const!$A$2:$C$651,2,FALSE)</f>
        <v>E14000720</v>
      </c>
      <c r="C389" s="120">
        <f>VLOOKUP(B389,'Master sheet'!$B$3:$Z$634,9,FALSE)</f>
        <v>9.2488666623558299E-2</v>
      </c>
      <c r="D389" s="121">
        <f>VLOOKUP(B389,'Master sheet'!$B$3:$Z$634,10,FALSE)</f>
        <v>-0.15371346721262724</v>
      </c>
      <c r="E389" s="120">
        <f>VLOOKUP(B389,'Master sheet'!$B$3:$Z$634,16,FALSE)</f>
        <v>0.91029995360987037</v>
      </c>
      <c r="F389" s="121">
        <f>VLOOKUP(B389,'Master sheet'!$B$3:$Z$634,17,FALSE)</f>
        <v>1.571266197299038</v>
      </c>
      <c r="G389" s="120">
        <f>VLOOKUP(B389,'Master sheet'!$B$3:$Z$634,21,FALSE)</f>
        <v>0.18163869693978282</v>
      </c>
      <c r="H389" s="121">
        <f>VLOOKUP(B389,'Master sheet'!$B$3:$Z$634,22,FALSE)</f>
        <v>0.50405047899833189</v>
      </c>
      <c r="I389" s="120">
        <f>VLOOKUP(B389,'Master sheet'!$B$3:$Z$634,24,FALSE)</f>
        <v>3.635355615396807E-2</v>
      </c>
      <c r="J389" s="121">
        <f>-VLOOKUP(B389,'Master sheet'!$B$3:$Z$634,25,FALSE)</f>
        <v>-1.2684373134817295</v>
      </c>
      <c r="K389" s="185" t="str">
        <f>VLOOKUP(B389,RUC_PCON_2011_EN_LU!$A$2:$N$534,14)</f>
        <v>Predominantly Urban</v>
      </c>
      <c r="L389" s="185" t="str">
        <f>VLOOKUP(B389,'City and Town classifications'!$A$3:$G$634,4,FALSE)</f>
        <v>Core City (London)</v>
      </c>
      <c r="M389" s="188" t="str">
        <f>VLOOKUP(A389,'BRES data'!$A$11:$AB$643,28,FALSE)</f>
        <v>Very low</v>
      </c>
      <c r="N389" s="188" t="str">
        <f>IF(ISNUMBER(MATCH(A389,'Red Wall MP List'!$A$3:$A$52,0)),"Yes","No")</f>
        <v>No</v>
      </c>
      <c r="O389" s="149">
        <f>VLOOKUP(B389,'Master sheet'!$B$3:$K$634,4,FALSE)</f>
        <v>104900</v>
      </c>
      <c r="P389" s="121">
        <f t="shared" si="46"/>
        <v>-0.1281641475152239</v>
      </c>
      <c r="Q389" s="121">
        <f t="shared" si="44"/>
        <v>1.1392703744381567</v>
      </c>
      <c r="R389" s="186">
        <f t="shared" si="45"/>
        <v>90.086245409799773</v>
      </c>
      <c r="S389" s="149">
        <f>R389*VLOOKUP(B389,'Master sheet'!$B$3:$K$634,4,FALSE)</f>
        <v>9450047.1434879955</v>
      </c>
      <c r="T389" s="121"/>
      <c r="U389" s="121"/>
      <c r="V389" s="121"/>
      <c r="W389" s="121"/>
      <c r="X389" s="121"/>
      <c r="Y389" s="121"/>
      <c r="Z389" s="121"/>
      <c r="AA389" s="121"/>
      <c r="AB389" s="121"/>
      <c r="AC389" s="121"/>
      <c r="AD389" s="121"/>
      <c r="AE389" s="145">
        <f t="shared" si="47"/>
        <v>0.16329147390075327</v>
      </c>
      <c r="AF389" s="121">
        <f t="shared" si="48"/>
        <v>1.372544561661297</v>
      </c>
      <c r="AG389" s="186">
        <f t="shared" si="49"/>
        <v>113.50349861029972</v>
      </c>
    </row>
    <row r="390" spans="1:33" ht="29">
      <c r="A390" s="119" t="str">
        <f>'Master sheet'!A627</f>
        <v>Paisley and Renfrewshire North</v>
      </c>
      <c r="B390" s="142" t="str">
        <f>VLOOKUP('Master sheet'!A627,Westminster_Parliamentary_Const!$A$2:$C$651,2,FALSE)</f>
        <v>S14000052</v>
      </c>
      <c r="C390" s="120">
        <f>VLOOKUP(B390,'Master sheet'!$B$3:$Z$634,9,FALSE)</f>
        <v>7.5659954119952966E-2</v>
      </c>
      <c r="D390" s="121">
        <f>VLOOKUP(B390,'Master sheet'!$B$3:$Z$634,10,FALSE)</f>
        <v>-0.78979902847420247</v>
      </c>
      <c r="E390" s="120">
        <f>VLOOKUP(B390,'Master sheet'!$B$3:$Z$634,16,FALSE)</f>
        <v>0.59195222583789731</v>
      </c>
      <c r="F390" s="121">
        <f>VLOOKUP(B390,'Master sheet'!$B$3:$Z$634,17,FALSE)</f>
        <v>0.51313631981968844</v>
      </c>
      <c r="G390" s="120">
        <f>VLOOKUP(B390,'Master sheet'!$B$3:$Z$634,21,FALSE)</f>
        <v>0.15077989601386482</v>
      </c>
      <c r="H390" s="121">
        <f>VLOOKUP(B390,'Master sheet'!$B$3:$Z$634,22,FALSE)</f>
        <v>-0.37904077384220203</v>
      </c>
      <c r="I390" s="120">
        <f>VLOOKUP(B390,'Master sheet'!$B$3:$Z$634,24,FALSE)</f>
        <v>2.1381635829154311E-2</v>
      </c>
      <c r="J390" s="121">
        <f>-VLOOKUP(B390,'Master sheet'!$B$3:$Z$634,25,FALSE)</f>
        <v>0.30815575544865853</v>
      </c>
      <c r="K390" s="185" t="str">
        <f>VLOOKUP(B390,RUC_PCON_2011_EN_LU!$A$2:$N$534,14)</f>
        <v>Urban with Significant Rural</v>
      </c>
      <c r="L390" s="185" t="str">
        <f>VLOOKUP(B390,'City and Town classifications'!$A$3:$G$634,4,FALSE)</f>
        <v>Small Town in Conurbation</v>
      </c>
      <c r="M390" s="188" t="str">
        <f>VLOOKUP(A390,'BRES data'!$A$11:$AB$643,28,FALSE)</f>
        <v>Mid</v>
      </c>
      <c r="N390" s="188" t="str">
        <f>IF(ISNUMBER(MATCH(A390,'Red Wall MP List'!$A$3:$A$52,0)),"Yes","No")</f>
        <v>No</v>
      </c>
      <c r="O390" s="149">
        <f>VLOOKUP(B390,'Master sheet'!$B$3:$K$634,4,FALSE)</f>
        <v>59600</v>
      </c>
      <c r="P390" s="121">
        <f t="shared" si="46"/>
        <v>-0.13819850001226691</v>
      </c>
      <c r="Q390" s="121">
        <f t="shared" si="44"/>
        <v>1.1292360219411137</v>
      </c>
      <c r="R390" s="186">
        <f t="shared" si="45"/>
        <v>89.292792721255282</v>
      </c>
      <c r="S390" s="149">
        <f>R390*VLOOKUP(B390,'Master sheet'!$B$3:$K$634,4,FALSE)</f>
        <v>5321850.4461868145</v>
      </c>
      <c r="T390" s="121"/>
      <c r="U390" s="121"/>
      <c r="V390" s="121"/>
      <c r="W390" s="121"/>
      <c r="X390" s="121"/>
      <c r="Y390" s="121"/>
      <c r="Z390" s="121"/>
      <c r="AA390" s="121"/>
      <c r="AB390" s="121"/>
      <c r="AC390" s="121"/>
      <c r="AD390" s="121"/>
      <c r="AE390" s="145">
        <f t="shared" si="47"/>
        <v>-8.6886931762014383E-2</v>
      </c>
      <c r="AF390" s="121">
        <f t="shared" si="48"/>
        <v>1.1223661559985294</v>
      </c>
      <c r="AG390" s="186">
        <f t="shared" si="49"/>
        <v>92.814826553560863</v>
      </c>
    </row>
    <row r="391" spans="1:33">
      <c r="A391" s="119" t="str">
        <f>'Master sheet'!A317</f>
        <v>Suffolk Coastal</v>
      </c>
      <c r="B391" s="142" t="str">
        <f>VLOOKUP('Master sheet'!A317,Westminster_Parliamentary_Const!$A$2:$C$651,2,FALSE)</f>
        <v>E14000981</v>
      </c>
      <c r="C391" s="120">
        <f>VLOOKUP(B391,'Master sheet'!$B$3:$Z$634,9,FALSE)</f>
        <v>6.396712495627542E-2</v>
      </c>
      <c r="D391" s="121">
        <f>VLOOKUP(B391,'Master sheet'!$B$3:$Z$634,10,FALSE)</f>
        <v>-1.2317603371435455</v>
      </c>
      <c r="E391" s="120">
        <f>VLOOKUP(B391,'Master sheet'!$B$3:$Z$634,16,FALSE)</f>
        <v>0.40787572646204218</v>
      </c>
      <c r="F391" s="121">
        <f>VLOOKUP(B391,'Master sheet'!$B$3:$Z$634,17,FALSE)</f>
        <v>-9.8700444634670828E-2</v>
      </c>
      <c r="G391" s="120">
        <f>VLOOKUP(B391,'Master sheet'!$B$3:$Z$634,21,FALSE)</f>
        <v>0.21280991735537191</v>
      </c>
      <c r="H391" s="121">
        <f>VLOOKUP(B391,'Master sheet'!$B$3:$Z$634,22,FALSE)</f>
        <v>1.3960822904564147</v>
      </c>
      <c r="I391" s="120">
        <f>VLOOKUP(B391,'Master sheet'!$B$3:$Z$634,24,FALSE)</f>
        <v>2.2740213523131603E-2</v>
      </c>
      <c r="J391" s="121">
        <f>-VLOOKUP(B391,'Master sheet'!$B$3:$Z$634,25,FALSE)</f>
        <v>0.16509300000651903</v>
      </c>
      <c r="K391" s="185" t="str">
        <f>VLOOKUP(B391,RUC_PCON_2011_EN_LU!$A$2:$N$534,14)</f>
        <v>Predominantly Rural</v>
      </c>
      <c r="L391" s="185" t="str">
        <f>VLOOKUP(B391,'City and Town classifications'!$A$3:$G$634,4,FALSE)</f>
        <v>Village or smaller</v>
      </c>
      <c r="M391" s="188" t="str">
        <f>VLOOKUP(A391,'BRES data'!$A$11:$AB$643,28,FALSE)</f>
        <v>Very high</v>
      </c>
      <c r="N391" s="188" t="str">
        <f>IF(ISNUMBER(MATCH(A391,'Red Wall MP List'!$A$3:$A$52,0)),"Yes","No")</f>
        <v>No</v>
      </c>
      <c r="O391" s="149">
        <f>VLOOKUP(B391,'Master sheet'!$B$3:$K$634,4,FALSE)</f>
        <v>54500</v>
      </c>
      <c r="P391" s="121">
        <f t="shared" si="46"/>
        <v>-0.13932547140871818</v>
      </c>
      <c r="Q391" s="121">
        <f t="shared" si="44"/>
        <v>1.1281090505446625</v>
      </c>
      <c r="R391" s="186">
        <f t="shared" si="45"/>
        <v>89.203679000694777</v>
      </c>
      <c r="S391" s="149">
        <f>R391*VLOOKUP(B391,'Master sheet'!$B$3:$K$634,4,FALSE)</f>
        <v>4861600.5055378657</v>
      </c>
      <c r="T391" s="121"/>
      <c r="U391" s="121"/>
      <c r="V391" s="121"/>
      <c r="W391" s="121"/>
      <c r="X391" s="121"/>
      <c r="Y391" s="121"/>
      <c r="Z391" s="121"/>
      <c r="AA391" s="121"/>
      <c r="AB391" s="121"/>
      <c r="AC391" s="121"/>
      <c r="AD391" s="121"/>
      <c r="AE391" s="145">
        <f t="shared" si="47"/>
        <v>5.7678627171179352E-2</v>
      </c>
      <c r="AF391" s="121">
        <f t="shared" si="48"/>
        <v>1.2669317149317232</v>
      </c>
      <c r="AG391" s="186">
        <f t="shared" si="49"/>
        <v>104.76977299086288</v>
      </c>
    </row>
    <row r="392" spans="1:33">
      <c r="A392" s="119" t="str">
        <f>'Master sheet'!A398</f>
        <v>Arundel and South Downs</v>
      </c>
      <c r="B392" s="142" t="str">
        <f>VLOOKUP('Master sheet'!A398,Westminster_Parliamentary_Const!$A$2:$C$651,2,FALSE)</f>
        <v>E14000534</v>
      </c>
      <c r="C392" s="120">
        <f>VLOOKUP(B392,'Master sheet'!$B$3:$Z$634,9,FALSE)</f>
        <v>7.8619991477134707E-2</v>
      </c>
      <c r="D392" s="121">
        <f>VLOOKUP(B392,'Master sheet'!$B$3:$Z$634,10,FALSE)</f>
        <v>-0.67791661184281704</v>
      </c>
      <c r="E392" s="120">
        <f>VLOOKUP(B392,'Master sheet'!$B$3:$Z$634,16,FALSE)</f>
        <v>0.20377539287580526</v>
      </c>
      <c r="F392" s="121">
        <f>VLOOKUP(B392,'Master sheet'!$B$3:$Z$634,17,FALSE)</f>
        <v>-0.77709278775763158</v>
      </c>
      <c r="G392" s="120">
        <f>VLOOKUP(B392,'Master sheet'!$B$3:$Z$634,21,FALSE)</f>
        <v>0.21481481481481482</v>
      </c>
      <c r="H392" s="121">
        <f>VLOOKUP(B392,'Master sheet'!$B$3:$Z$634,22,FALSE)</f>
        <v>1.4534567624434065</v>
      </c>
      <c r="I392" s="120">
        <f>VLOOKUP(B392,'Master sheet'!$B$3:$Z$634,24,FALSE)</f>
        <v>2.5097905901550144E-2</v>
      </c>
      <c r="J392" s="121">
        <f>-VLOOKUP(B392,'Master sheet'!$B$3:$Z$634,25,FALSE)</f>
        <v>-8.3179858908184842E-2</v>
      </c>
      <c r="K392" s="185" t="str">
        <f>VLOOKUP(B392,RUC_PCON_2011_EN_LU!$A$2:$N$534,14)</f>
        <v>Predominantly Rural</v>
      </c>
      <c r="L392" s="185" t="str">
        <f>VLOOKUP(B392,'City and Town classifications'!$A$3:$G$634,4,FALSE)</f>
        <v>Village or smaller</v>
      </c>
      <c r="M392" s="188" t="str">
        <f>VLOOKUP(A392,'BRES data'!$A$11:$AB$643,28,FALSE)</f>
        <v>Very high</v>
      </c>
      <c r="N392" s="188" t="str">
        <f>IF(ISNUMBER(MATCH(A392,'Red Wall MP List'!$A$3:$A$52,0)),"Yes","No")</f>
        <v>No</v>
      </c>
      <c r="O392" s="149">
        <f>VLOOKUP(B392,'Master sheet'!$B$3:$K$634,4,FALSE)</f>
        <v>60300</v>
      </c>
      <c r="P392" s="121">
        <f t="shared" si="46"/>
        <v>-0.14097149446937149</v>
      </c>
      <c r="Q392" s="121">
        <f t="shared" si="44"/>
        <v>1.1264630274840093</v>
      </c>
      <c r="R392" s="186">
        <f t="shared" si="45"/>
        <v>89.073521980272545</v>
      </c>
      <c r="S392" s="149">
        <f>R392*VLOOKUP(B392,'Master sheet'!$B$3:$K$634,4,FALSE)</f>
        <v>5371133.3754104348</v>
      </c>
      <c r="T392" s="121"/>
      <c r="U392" s="121"/>
      <c r="V392" s="121"/>
      <c r="W392" s="121"/>
      <c r="X392" s="121"/>
      <c r="Y392" s="121"/>
      <c r="Z392" s="121"/>
      <c r="AA392" s="121"/>
      <c r="AB392" s="121"/>
      <c r="AC392" s="121"/>
      <c r="AD392" s="121"/>
      <c r="AE392" s="145">
        <f t="shared" si="47"/>
        <v>-2.118312401630677E-2</v>
      </c>
      <c r="AF392" s="121">
        <f t="shared" si="48"/>
        <v>1.1880699637442371</v>
      </c>
      <c r="AG392" s="186">
        <f t="shared" si="49"/>
        <v>98.248247266786976</v>
      </c>
    </row>
    <row r="393" spans="1:33">
      <c r="A393" s="119" t="str">
        <f>'Master sheet'!A413</f>
        <v>Chichester</v>
      </c>
      <c r="B393" s="142" t="str">
        <f>VLOOKUP('Master sheet'!A413,Westminster_Parliamentary_Const!$A$2:$C$651,2,FALSE)</f>
        <v>E14000633</v>
      </c>
      <c r="C393" s="120">
        <f>VLOOKUP(B393,'Master sheet'!$B$3:$Z$634,9,FALSE)</f>
        <v>6.8338205045056694E-2</v>
      </c>
      <c r="D393" s="121">
        <f>VLOOKUP(B393,'Master sheet'!$B$3:$Z$634,10,FALSE)</f>
        <v>-1.0665438399815628</v>
      </c>
      <c r="E393" s="120">
        <f>VLOOKUP(B393,'Master sheet'!$B$3:$Z$634,16,FALSE)</f>
        <v>0.51570254154118567</v>
      </c>
      <c r="F393" s="121">
        <f>VLOOKUP(B393,'Master sheet'!$B$3:$Z$634,17,FALSE)</f>
        <v>0.25969625392887818</v>
      </c>
      <c r="G393" s="120">
        <f>VLOOKUP(B393,'Master sheet'!$B$3:$Z$634,21,FALSE)</f>
        <v>0.19873817034700317</v>
      </c>
      <c r="H393" s="121">
        <f>VLOOKUP(B393,'Master sheet'!$B$3:$Z$634,22,FALSE)</f>
        <v>0.99338885058142645</v>
      </c>
      <c r="I393" s="120">
        <f>VLOOKUP(B393,'Master sheet'!$B$3:$Z$634,24,FALSE)</f>
        <v>2.4162176032845872E-2</v>
      </c>
      <c r="J393" s="121">
        <f>-VLOOKUP(B393,'Master sheet'!$B$3:$Z$634,25,FALSE)</f>
        <v>1.5355612386386577E-2</v>
      </c>
      <c r="K393" s="185" t="str">
        <f>VLOOKUP(B393,RUC_PCON_2011_EN_LU!$A$2:$N$534,14)</f>
        <v>Predominantly Rural</v>
      </c>
      <c r="L393" s="185" t="str">
        <f>VLOOKUP(B393,'City and Town classifications'!$A$3:$G$634,4,FALSE)</f>
        <v>Village or smaller</v>
      </c>
      <c r="M393" s="188" t="str">
        <f>VLOOKUP(A393,'BRES data'!$A$11:$AB$643,28,FALSE)</f>
        <v>High</v>
      </c>
      <c r="N393" s="188" t="str">
        <f>IF(ISNUMBER(MATCH(A393,'Red Wall MP List'!$A$3:$A$52,0)),"Yes","No")</f>
        <v>No</v>
      </c>
      <c r="O393" s="149">
        <f>VLOOKUP(B393,'Master sheet'!$B$3:$K$634,4,FALSE)</f>
        <v>60400</v>
      </c>
      <c r="P393" s="121">
        <f t="shared" si="46"/>
        <v>-0.14154855844667463</v>
      </c>
      <c r="Q393" s="121">
        <f t="shared" ref="Q393:Q456" si="50">P393-MIN($P$4:$P$635)</f>
        <v>1.125885963506706</v>
      </c>
      <c r="R393" s="186">
        <f t="shared" ref="R393:R456" si="51">100*(Q393/AVERAGE($Q$4:$Q$635))</f>
        <v>89.02789143616036</v>
      </c>
      <c r="S393" s="149">
        <f>R393*VLOOKUP(B393,'Master sheet'!$B$3:$K$634,4,FALSE)</f>
        <v>5377284.6427440858</v>
      </c>
      <c r="T393" s="121"/>
      <c r="U393" s="121"/>
      <c r="V393" s="121"/>
      <c r="W393" s="121"/>
      <c r="X393" s="121"/>
      <c r="Y393" s="121"/>
      <c r="Z393" s="121"/>
      <c r="AA393" s="121"/>
      <c r="AB393" s="121"/>
      <c r="AC393" s="121"/>
      <c r="AD393" s="121"/>
      <c r="AE393" s="145">
        <f t="shared" si="47"/>
        <v>5.0474219228782112E-2</v>
      </c>
      <c r="AF393" s="121">
        <f t="shared" si="48"/>
        <v>1.259727306989326</v>
      </c>
      <c r="AG393" s="186">
        <f t="shared" si="49"/>
        <v>104.17399961510583</v>
      </c>
    </row>
    <row r="394" spans="1:33">
      <c r="A394" s="119" t="str">
        <f>'Master sheet'!A186</f>
        <v>Loughborough</v>
      </c>
      <c r="B394" s="142" t="str">
        <f>VLOOKUP('Master sheet'!A186,Westminster_Parliamentary_Const!$A$2:$C$651,2,FALSE)</f>
        <v>E14000797</v>
      </c>
      <c r="C394" s="120">
        <f>VLOOKUP(B394,'Master sheet'!$B$3:$Z$634,9,FALSE)</f>
        <v>8.8681021780063957E-2</v>
      </c>
      <c r="D394" s="121">
        <f>VLOOKUP(B394,'Master sheet'!$B$3:$Z$634,10,FALSE)</f>
        <v>-0.29763344367190553</v>
      </c>
      <c r="E394" s="120">
        <f>VLOOKUP(B394,'Master sheet'!$B$3:$Z$634,16,FALSE)</f>
        <v>0.34197963523495123</v>
      </c>
      <c r="F394" s="121">
        <f>VLOOKUP(B394,'Master sheet'!$B$3:$Z$634,17,FALSE)</f>
        <v>-0.31772705250301331</v>
      </c>
      <c r="G394" s="120">
        <f>VLOOKUP(B394,'Master sheet'!$B$3:$Z$634,21,FALSE)</f>
        <v>0.12653061224489795</v>
      </c>
      <c r="H394" s="121">
        <f>VLOOKUP(B394,'Master sheet'!$B$3:$Z$634,22,FALSE)</f>
        <v>-1.0729864146800123</v>
      </c>
      <c r="I394" s="120">
        <f>VLOOKUP(B394,'Master sheet'!$B$3:$Z$634,24,FALSE)</f>
        <v>1.896994295743748E-2</v>
      </c>
      <c r="J394" s="121">
        <f>-VLOOKUP(B394,'Master sheet'!$B$3:$Z$634,25,FALSE)</f>
        <v>0.56211504613736829</v>
      </c>
      <c r="K394" s="185" t="str">
        <f>VLOOKUP(B394,RUC_PCON_2011_EN_LU!$A$2:$N$534,14)</f>
        <v>Predominantly Urban</v>
      </c>
      <c r="L394" s="185" t="str">
        <f>VLOOKUP(B394,'City and Town classifications'!$A$3:$G$634,4,FALSE)</f>
        <v>Large Town</v>
      </c>
      <c r="M394" s="188" t="str">
        <f>VLOOKUP(A394,'BRES data'!$A$11:$AB$643,28,FALSE)</f>
        <v>Very high</v>
      </c>
      <c r="N394" s="188" t="str">
        <f>IF(ISNUMBER(MATCH(A394,'Red Wall MP List'!$A$3:$A$52,0)),"Yes","No")</f>
        <v>No</v>
      </c>
      <c r="O394" s="149">
        <f>VLOOKUP(B394,'Master sheet'!$B$3:$K$634,4,FALSE)</f>
        <v>70500</v>
      </c>
      <c r="P394" s="121">
        <f t="shared" si="46"/>
        <v>-0.14362504370868337</v>
      </c>
      <c r="Q394" s="121">
        <f t="shared" si="50"/>
        <v>1.1238094782446972</v>
      </c>
      <c r="R394" s="186">
        <f t="shared" si="51"/>
        <v>88.863696206388497</v>
      </c>
      <c r="S394" s="149">
        <f>R394*VLOOKUP(B394,'Master sheet'!$B$3:$K$634,4,FALSE)</f>
        <v>6264890.5825503888</v>
      </c>
      <c r="T394" s="121"/>
      <c r="U394" s="121"/>
      <c r="V394" s="121"/>
      <c r="W394" s="121"/>
      <c r="X394" s="121"/>
      <c r="Y394" s="121"/>
      <c r="Z394" s="121"/>
      <c r="AA394" s="121"/>
      <c r="AB394" s="121"/>
      <c r="AC394" s="121"/>
      <c r="AD394" s="121"/>
      <c r="AE394" s="145">
        <f t="shared" si="47"/>
        <v>-0.28155796617939072</v>
      </c>
      <c r="AF394" s="121">
        <f t="shared" si="48"/>
        <v>0.92769512158115308</v>
      </c>
      <c r="AG394" s="186">
        <f t="shared" si="49"/>
        <v>76.716374013911476</v>
      </c>
    </row>
    <row r="395" spans="1:33">
      <c r="A395" s="119" t="str">
        <f>'Master sheet'!A367</f>
        <v>Hornsey and Wood Green</v>
      </c>
      <c r="B395" s="142" t="str">
        <f>VLOOKUP('Master sheet'!A367,Westminster_Parliamentary_Const!$A$2:$C$651,2,FALSE)</f>
        <v>E14000752</v>
      </c>
      <c r="C395" s="120">
        <f>VLOOKUP(B395,'Master sheet'!$B$3:$Z$634,9,FALSE)</f>
        <v>9.9076153728041377E-2</v>
      </c>
      <c r="D395" s="121">
        <f>VLOOKUP(B395,'Master sheet'!$B$3:$Z$634,10,FALSE)</f>
        <v>9.5277977097851699E-2</v>
      </c>
      <c r="E395" s="120">
        <f>VLOOKUP(B395,'Master sheet'!$B$3:$Z$634,16,FALSE)</f>
        <v>0.63938994803852567</v>
      </c>
      <c r="F395" s="121">
        <f>VLOOKUP(B395,'Master sheet'!$B$3:$Z$634,17,FALSE)</f>
        <v>0.67081067022687679</v>
      </c>
      <c r="G395" s="120">
        <f>VLOOKUP(B395,'Master sheet'!$B$3:$Z$634,21,FALSE)</f>
        <v>0.18080149114631874</v>
      </c>
      <c r="H395" s="121">
        <f>VLOOKUP(B395,'Master sheet'!$B$3:$Z$634,22,FALSE)</f>
        <v>0.48009202660057226</v>
      </c>
      <c r="I395" s="120">
        <f>VLOOKUP(B395,'Master sheet'!$B$3:$Z$634,24,FALSE)</f>
        <v>3.4838514025777201E-2</v>
      </c>
      <c r="J395" s="121">
        <f>-VLOOKUP(B395,'Master sheet'!$B$3:$Z$634,25,FALSE)</f>
        <v>-1.1088983320670005</v>
      </c>
      <c r="K395" s="185" t="str">
        <f>VLOOKUP(B395,RUC_PCON_2011_EN_LU!$A$2:$N$534,14)</f>
        <v>Predominantly Urban</v>
      </c>
      <c r="L395" s="185" t="str">
        <f>VLOOKUP(B395,'City and Town classifications'!$A$3:$G$634,4,FALSE)</f>
        <v>Core City (London)</v>
      </c>
      <c r="M395" s="188" t="str">
        <f>VLOOKUP(A395,'BRES data'!$A$11:$AB$643,28,FALSE)</f>
        <v>Low</v>
      </c>
      <c r="N395" s="188" t="str">
        <f>IF(ISNUMBER(MATCH(A395,'Red Wall MP List'!$A$3:$A$52,0)),"Yes","No")</f>
        <v>No</v>
      </c>
      <c r="O395" s="149">
        <f>VLOOKUP(B395,'Master sheet'!$B$3:$K$634,4,FALSE)</f>
        <v>94900</v>
      </c>
      <c r="P395" s="121">
        <f t="shared" si="46"/>
        <v>-0.14605633551847477</v>
      </c>
      <c r="Q395" s="121">
        <f t="shared" si="50"/>
        <v>1.1213781864349059</v>
      </c>
      <c r="R395" s="186">
        <f t="shared" si="51"/>
        <v>88.671445134514798</v>
      </c>
      <c r="S395" s="149">
        <f>R395*VLOOKUP(B395,'Master sheet'!$B$3:$K$634,4,FALSE)</f>
        <v>8414920.1432654541</v>
      </c>
      <c r="T395" s="121"/>
      <c r="U395" s="121"/>
      <c r="V395" s="121"/>
      <c r="W395" s="121"/>
      <c r="X395" s="121"/>
      <c r="Y395" s="121"/>
      <c r="Z395" s="121"/>
      <c r="AA395" s="121"/>
      <c r="AB395" s="121"/>
      <c r="AC395" s="121"/>
      <c r="AD395" s="121"/>
      <c r="AE395" s="145">
        <f t="shared" si="47"/>
        <v>3.432058546457506E-2</v>
      </c>
      <c r="AF395" s="121">
        <f t="shared" si="48"/>
        <v>1.2435736732251188</v>
      </c>
      <c r="AG395" s="186">
        <f t="shared" si="49"/>
        <v>102.83816397178963</v>
      </c>
    </row>
    <row r="396" spans="1:33">
      <c r="A396" s="119" t="str">
        <f>'Master sheet'!A384</f>
        <v>Romford</v>
      </c>
      <c r="B396" s="142" t="str">
        <f>VLOOKUP('Master sheet'!A384,Westminster_Parliamentary_Const!$A$2:$C$651,2,FALSE)</f>
        <v>E14000900</v>
      </c>
      <c r="C396" s="120">
        <f>VLOOKUP(B396,'Master sheet'!$B$3:$Z$634,9,FALSE)</f>
        <v>7.3965052798000586E-2</v>
      </c>
      <c r="D396" s="121">
        <f>VLOOKUP(B396,'Master sheet'!$B$3:$Z$634,10,FALSE)</f>
        <v>-0.85386229287580762</v>
      </c>
      <c r="E396" s="120">
        <f>VLOOKUP(B396,'Master sheet'!$B$3:$Z$634,16,FALSE)</f>
        <v>0.8659032011162856</v>
      </c>
      <c r="F396" s="121">
        <f>VLOOKUP(B396,'Master sheet'!$B$3:$Z$634,17,FALSE)</f>
        <v>1.4236994764516788</v>
      </c>
      <c r="G396" s="120">
        <f>VLOOKUP(B396,'Master sheet'!$B$3:$Z$634,21,FALSE)</f>
        <v>0.21428571428571427</v>
      </c>
      <c r="H396" s="121">
        <f>VLOOKUP(B396,'Master sheet'!$B$3:$Z$634,22,FALSE)</f>
        <v>1.4383154077859883</v>
      </c>
      <c r="I396" s="120">
        <f>VLOOKUP(B396,'Master sheet'!$B$3:$Z$634,24,FALSE)</f>
        <v>3.4027445549540403E-2</v>
      </c>
      <c r="J396" s="121">
        <f>-VLOOKUP(B396,'Master sheet'!$B$3:$Z$634,25,FALSE)</f>
        <v>-1.023490120540282</v>
      </c>
      <c r="K396" s="185" t="str">
        <f>VLOOKUP(B396,RUC_PCON_2011_EN_LU!$A$2:$N$534,14)</f>
        <v>Predominantly Urban</v>
      </c>
      <c r="L396" s="185" t="str">
        <f>VLOOKUP(B396,'City and Town classifications'!$A$3:$G$634,4,FALSE)</f>
        <v>Core City (London)</v>
      </c>
      <c r="M396" s="188" t="str">
        <f>VLOOKUP(A396,'BRES data'!$A$11:$AB$643,28,FALSE)</f>
        <v>Low</v>
      </c>
      <c r="N396" s="188" t="str">
        <f>IF(ISNUMBER(MATCH(A396,'Red Wall MP List'!$A$3:$A$52,0)),"Yes","No")</f>
        <v>No</v>
      </c>
      <c r="O396" s="149">
        <f>VLOOKUP(B396,'Master sheet'!$B$3:$K$634,4,FALSE)</f>
        <v>59800</v>
      </c>
      <c r="P396" s="121">
        <f t="shared" si="46"/>
        <v>-0.14878165709908531</v>
      </c>
      <c r="Q396" s="121">
        <f t="shared" si="50"/>
        <v>1.1186528648542953</v>
      </c>
      <c r="R396" s="186">
        <f t="shared" si="51"/>
        <v>88.45594406098553</v>
      </c>
      <c r="S396" s="149">
        <f>R396*VLOOKUP(B396,'Master sheet'!$B$3:$K$634,4,FALSE)</f>
        <v>5289665.4548469344</v>
      </c>
      <c r="T396" s="121"/>
      <c r="U396" s="121"/>
      <c r="V396" s="121"/>
      <c r="W396" s="121"/>
      <c r="X396" s="121"/>
      <c r="Y396" s="121"/>
      <c r="Z396" s="121"/>
      <c r="AA396" s="121"/>
      <c r="AB396" s="121"/>
      <c r="AC396" s="121"/>
      <c r="AD396" s="121"/>
      <c r="AE396" s="145">
        <f t="shared" si="47"/>
        <v>0.24616561770539436</v>
      </c>
      <c r="AF396" s="121">
        <f t="shared" si="48"/>
        <v>1.4554187054659382</v>
      </c>
      <c r="AG396" s="186">
        <f t="shared" si="49"/>
        <v>120.35683184909412</v>
      </c>
    </row>
    <row r="397" spans="1:33" ht="29">
      <c r="A397" s="119" t="str">
        <f>'Master sheet'!A515</f>
        <v>South Dorset</v>
      </c>
      <c r="B397" s="142" t="str">
        <f>VLOOKUP('Master sheet'!A515,Westminster_Parliamentary_Const!$A$2:$C$651,2,FALSE)</f>
        <v>E14000936</v>
      </c>
      <c r="C397" s="120">
        <f>VLOOKUP(B397,'Master sheet'!$B$3:$Z$634,9,FALSE)</f>
        <v>6.699960999511731E-2</v>
      </c>
      <c r="D397" s="121">
        <f>VLOOKUP(B397,'Master sheet'!$B$3:$Z$634,10,FALSE)</f>
        <v>-1.1171395693613502</v>
      </c>
      <c r="E397" s="120">
        <f>VLOOKUP(B397,'Master sheet'!$B$3:$Z$634,16,FALSE)</f>
        <v>0.65451226969405163</v>
      </c>
      <c r="F397" s="121">
        <f>VLOOKUP(B397,'Master sheet'!$B$3:$Z$634,17,FALSE)</f>
        <v>0.72107451370568598</v>
      </c>
      <c r="G397" s="120">
        <f>VLOOKUP(B397,'Master sheet'!$B$3:$Z$634,21,FALSE)</f>
        <v>0.1941747572815534</v>
      </c>
      <c r="H397" s="121">
        <f>VLOOKUP(B397,'Master sheet'!$B$3:$Z$634,22,FALSE)</f>
        <v>0.86279692736083824</v>
      </c>
      <c r="I397" s="120">
        <f>VLOOKUP(B397,'Master sheet'!$B$3:$Z$634,24,FALSE)</f>
        <v>2.5562859490550593E-2</v>
      </c>
      <c r="J397" s="121">
        <f>-VLOOKUP(B397,'Master sheet'!$B$3:$Z$634,25,FALSE)</f>
        <v>-0.13214102019472379</v>
      </c>
      <c r="K397" s="185" t="str">
        <f>VLOOKUP(B397,RUC_PCON_2011_EN_LU!$A$2:$N$534,14)</f>
        <v>Urban with Significant Rural</v>
      </c>
      <c r="L397" s="185" t="str">
        <f>VLOOKUP(B397,'City and Town classifications'!$A$3:$G$634,4,FALSE)</f>
        <v>Medium Town</v>
      </c>
      <c r="M397" s="188" t="str">
        <f>VLOOKUP(A397,'BRES data'!$A$11:$AB$643,28,FALSE)</f>
        <v>Very high</v>
      </c>
      <c r="N397" s="188" t="str">
        <f>IF(ISNUMBER(MATCH(A397,'Red Wall MP List'!$A$3:$A$52,0)),"Yes","No")</f>
        <v>No</v>
      </c>
      <c r="O397" s="149">
        <f>VLOOKUP(B397,'Master sheet'!$B$3:$K$634,4,FALSE)</f>
        <v>54100</v>
      </c>
      <c r="P397" s="121">
        <f t="shared" si="46"/>
        <v>-0.15244828967427063</v>
      </c>
      <c r="Q397" s="121">
        <f t="shared" si="50"/>
        <v>1.11498623227911</v>
      </c>
      <c r="R397" s="186">
        <f t="shared" si="51"/>
        <v>88.166010109039647</v>
      </c>
      <c r="S397" s="149">
        <f>R397*VLOOKUP(B397,'Master sheet'!$B$3:$K$634,4,FALSE)</f>
        <v>4769781.1468990445</v>
      </c>
      <c r="T397" s="121"/>
      <c r="U397" s="121"/>
      <c r="V397" s="121"/>
      <c r="W397" s="121"/>
      <c r="X397" s="121"/>
      <c r="Y397" s="121"/>
      <c r="Z397" s="121"/>
      <c r="AA397" s="121"/>
      <c r="AB397" s="121"/>
      <c r="AC397" s="121"/>
      <c r="AD397" s="121"/>
      <c r="AE397" s="145">
        <f t="shared" si="47"/>
        <v>8.3647712877612565E-2</v>
      </c>
      <c r="AF397" s="121">
        <f t="shared" si="48"/>
        <v>1.2929008006381564</v>
      </c>
      <c r="AG397" s="186">
        <f t="shared" si="49"/>
        <v>106.91730405522641</v>
      </c>
    </row>
    <row r="398" spans="1:33" ht="29">
      <c r="A398" s="119" t="str">
        <f>'Master sheet'!A592</f>
        <v>Dunfermline and West Fife</v>
      </c>
      <c r="B398" s="142" t="str">
        <f>VLOOKUP('Master sheet'!A592,Westminster_Parliamentary_Const!$A$2:$C$651,2,FALSE)</f>
        <v>S14000017</v>
      </c>
      <c r="C398" s="120">
        <f>VLOOKUP(B398,'Master sheet'!$B$3:$Z$634,9,FALSE)</f>
        <v>8.0568259724073818E-2</v>
      </c>
      <c r="D398" s="121">
        <f>VLOOKUP(B398,'Master sheet'!$B$3:$Z$634,10,FALSE)</f>
        <v>-0.60427667645994843</v>
      </c>
      <c r="E398" s="120">
        <f>VLOOKUP(B398,'Master sheet'!$B$3:$Z$634,16,FALSE)</f>
        <v>0.48100853324119419</v>
      </c>
      <c r="F398" s="121">
        <f>VLOOKUP(B398,'Master sheet'!$B$3:$Z$634,17,FALSE)</f>
        <v>0.14437968795661277</v>
      </c>
      <c r="G398" s="120">
        <f>VLOOKUP(B398,'Master sheet'!$B$3:$Z$634,21,FALSE)</f>
        <v>0.13500784929356358</v>
      </c>
      <c r="H398" s="121">
        <f>VLOOKUP(B398,'Master sheet'!$B$3:$Z$634,22,FALSE)</f>
        <v>-0.83039196313589037</v>
      </c>
      <c r="I398" s="120">
        <f>VLOOKUP(B398,'Master sheet'!$B$3:$Z$634,24,FALSE)</f>
        <v>1.9675914559292851E-2</v>
      </c>
      <c r="J398" s="121">
        <f>-VLOOKUP(B398,'Master sheet'!$B$3:$Z$634,25,FALSE)</f>
        <v>0.48777388547127937</v>
      </c>
      <c r="K398" s="185" t="str">
        <f>VLOOKUP(B398,RUC_PCON_2011_EN_LU!$A$2:$N$534,14)</f>
        <v>Urban with Significant Rural</v>
      </c>
      <c r="L398" s="185" t="str">
        <f>VLOOKUP(B398,'City and Town classifications'!$A$3:$G$634,4,FALSE)</f>
        <v>Medium Town</v>
      </c>
      <c r="M398" s="188" t="str">
        <f>VLOOKUP(A398,'BRES data'!$A$11:$AB$643,28,FALSE)</f>
        <v>High</v>
      </c>
      <c r="N398" s="188" t="str">
        <f>IF(ISNUMBER(MATCH(A398,'Red Wall MP List'!$A$3:$A$52,0)),"Yes","No")</f>
        <v>No</v>
      </c>
      <c r="O398" s="149">
        <f>VLOOKUP(B398,'Master sheet'!$B$3:$K$634,4,FALSE)</f>
        <v>71400</v>
      </c>
      <c r="P398" s="121">
        <f t="shared" si="46"/>
        <v>-0.15316964285943596</v>
      </c>
      <c r="Q398" s="121">
        <f t="shared" si="50"/>
        <v>1.1142648790939447</v>
      </c>
      <c r="R398" s="186">
        <f t="shared" si="51"/>
        <v>88.108970093320821</v>
      </c>
      <c r="S398" s="149">
        <f>R398*VLOOKUP(B398,'Master sheet'!$B$3:$K$634,4,FALSE)</f>
        <v>6290980.4646631069</v>
      </c>
      <c r="T398" s="121"/>
      <c r="U398" s="121"/>
      <c r="V398" s="121"/>
      <c r="W398" s="121"/>
      <c r="X398" s="121"/>
      <c r="Y398" s="121"/>
      <c r="Z398" s="121"/>
      <c r="AA398" s="121"/>
      <c r="AB398" s="121"/>
      <c r="AC398" s="121"/>
      <c r="AD398" s="121"/>
      <c r="AE398" s="145">
        <f t="shared" si="47"/>
        <v>-0.20062876654198664</v>
      </c>
      <c r="AF398" s="121">
        <f t="shared" si="48"/>
        <v>1.0086243212185573</v>
      </c>
      <c r="AG398" s="186">
        <f t="shared" si="49"/>
        <v>83.40886878250285</v>
      </c>
    </row>
    <row r="399" spans="1:33">
      <c r="A399" s="119" t="str">
        <f>'Master sheet'!A238</f>
        <v>Rugby</v>
      </c>
      <c r="B399" s="142" t="str">
        <f>VLOOKUP('Master sheet'!A238,Westminster_Parliamentary_Const!$A$2:$C$651,2,FALSE)</f>
        <v>E14000905</v>
      </c>
      <c r="C399" s="120">
        <f>VLOOKUP(B399,'Master sheet'!$B$3:$Z$634,9,FALSE)</f>
        <v>7.1496290806368656E-2</v>
      </c>
      <c r="D399" s="121">
        <f>VLOOKUP(B399,'Master sheet'!$B$3:$Z$634,10,FALSE)</f>
        <v>-0.94717566172277157</v>
      </c>
      <c r="E399" s="120">
        <f>VLOOKUP(B399,'Master sheet'!$B$3:$Z$634,16,FALSE)</f>
        <v>0.75887550437197271</v>
      </c>
      <c r="F399" s="121">
        <f>VLOOKUP(B399,'Master sheet'!$B$3:$Z$634,17,FALSE)</f>
        <v>1.0679589017173894</v>
      </c>
      <c r="G399" s="120">
        <f>VLOOKUP(B399,'Master sheet'!$B$3:$Z$634,21,FALSE)</f>
        <v>0.13746223564954682</v>
      </c>
      <c r="H399" s="121">
        <f>VLOOKUP(B399,'Master sheet'!$B$3:$Z$634,22,FALSE)</f>
        <v>-0.76015439534240103</v>
      </c>
      <c r="I399" s="120">
        <f>VLOOKUP(B399,'Master sheet'!$B$3:$Z$634,24,FALSE)</f>
        <v>2.1386775265245017E-2</v>
      </c>
      <c r="J399" s="121">
        <f>-VLOOKUP(B399,'Master sheet'!$B$3:$Z$634,25,FALSE)</f>
        <v>0.3076145557132185</v>
      </c>
      <c r="K399" s="185" t="str">
        <f>VLOOKUP(B399,RUC_PCON_2011_EN_LU!$A$2:$N$534,14)</f>
        <v>Predominantly Urban</v>
      </c>
      <c r="L399" s="185" t="str">
        <f>VLOOKUP(B399,'City and Town classifications'!$A$3:$G$634,4,FALSE)</f>
        <v>Large Town</v>
      </c>
      <c r="M399" s="188" t="str">
        <f>VLOOKUP(A399,'BRES data'!$A$11:$AB$643,28,FALSE)</f>
        <v>Low</v>
      </c>
      <c r="N399" s="188" t="str">
        <f>IF(ISNUMBER(MATCH(A399,'Red Wall MP List'!$A$3:$A$52,0)),"Yes","No")</f>
        <v>No</v>
      </c>
      <c r="O399" s="149">
        <f>VLOOKUP(B399,'Master sheet'!$B$3:$K$634,4,FALSE)</f>
        <v>60300</v>
      </c>
      <c r="P399" s="121">
        <f t="shared" si="46"/>
        <v>-0.16188628427401963</v>
      </c>
      <c r="Q399" s="121">
        <f t="shared" si="50"/>
        <v>1.1055482376793611</v>
      </c>
      <c r="R399" s="186">
        <f t="shared" si="51"/>
        <v>87.41971360492083</v>
      </c>
      <c r="S399" s="149">
        <f>R399*VLOOKUP(B399,'Master sheet'!$B$3:$K$634,4,FALSE)</f>
        <v>5271408.730376726</v>
      </c>
      <c r="T399" s="121"/>
      <c r="U399" s="121"/>
      <c r="V399" s="121"/>
      <c r="W399" s="121"/>
      <c r="X399" s="121"/>
      <c r="Y399" s="121"/>
      <c r="Z399" s="121"/>
      <c r="AA399" s="121"/>
      <c r="AB399" s="121"/>
      <c r="AC399" s="121"/>
      <c r="AD399" s="121"/>
      <c r="AE399" s="145">
        <f t="shared" si="47"/>
        <v>-8.293914990864118E-2</v>
      </c>
      <c r="AF399" s="121">
        <f t="shared" si="48"/>
        <v>1.1263139378519027</v>
      </c>
      <c r="AG399" s="186">
        <f t="shared" si="49"/>
        <v>93.141291037574248</v>
      </c>
    </row>
    <row r="400" spans="1:33">
      <c r="A400" s="119" t="str">
        <f>'Master sheet'!A183</f>
        <v>Leicester South</v>
      </c>
      <c r="B400" s="142" t="str">
        <f>VLOOKUP('Master sheet'!A183,Westminster_Parliamentary_Const!$A$2:$C$651,2,FALSE)</f>
        <v>E14000783</v>
      </c>
      <c r="C400" s="120">
        <f>VLOOKUP(B400,'Master sheet'!$B$3:$Z$634,9,FALSE)</f>
        <v>0.1354268280933712</v>
      </c>
      <c r="D400" s="121">
        <f>VLOOKUP(B400,'Master sheet'!$B$3:$Z$634,10,FALSE)</f>
        <v>1.4692475603891437</v>
      </c>
      <c r="E400" s="120">
        <f>VLOOKUP(B400,'Master sheet'!$B$3:$Z$634,16,FALSE)</f>
        <v>8.8546891511103412E-2</v>
      </c>
      <c r="F400" s="121">
        <f>VLOOKUP(B400,'Master sheet'!$B$3:$Z$634,17,FALSE)</f>
        <v>-1.1600913437218665</v>
      </c>
      <c r="G400" s="120">
        <f>VLOOKUP(B400,'Master sheet'!$B$3:$Z$634,21,FALSE)</f>
        <v>0.12223515715948778</v>
      </c>
      <c r="H400" s="121">
        <f>VLOOKUP(B400,'Master sheet'!$B$3:$Z$634,22,FALSE)</f>
        <v>-1.1959101414314679</v>
      </c>
      <c r="I400" s="120">
        <f>VLOOKUP(B400,'Master sheet'!$B$3:$Z$634,24,FALSE)</f>
        <v>3.1747751773445687E-2</v>
      </c>
      <c r="J400" s="121">
        <f>-VLOOKUP(B400,'Master sheet'!$B$3:$Z$634,25,FALSE)</f>
        <v>-0.78343077419725493</v>
      </c>
      <c r="K400" s="185" t="str">
        <f>VLOOKUP(B400,RUC_PCON_2011_EN_LU!$A$2:$N$534,14)</f>
        <v>Predominantly Urban</v>
      </c>
      <c r="L400" s="185" t="str">
        <f>VLOOKUP(B400,'City and Town classifications'!$A$3:$G$634,4,FALSE)</f>
        <v>Other City</v>
      </c>
      <c r="M400" s="188" t="str">
        <f>VLOOKUP(A400,'BRES data'!$A$11:$AB$643,28,FALSE)</f>
        <v>Very low</v>
      </c>
      <c r="N400" s="188" t="str">
        <f>IF(ISNUMBER(MATCH(A400,'Red Wall MP List'!$A$3:$A$52,0)),"Yes","No")</f>
        <v>No</v>
      </c>
      <c r="O400" s="149">
        <f>VLOOKUP(B400,'Master sheet'!$B$3:$K$634,4,FALSE)</f>
        <v>79400</v>
      </c>
      <c r="P400" s="121">
        <f t="shared" si="46"/>
        <v>-0.16406131879492614</v>
      </c>
      <c r="Q400" s="121">
        <f t="shared" si="50"/>
        <v>1.1033732031584544</v>
      </c>
      <c r="R400" s="186">
        <f t="shared" si="51"/>
        <v>87.247725727397182</v>
      </c>
      <c r="S400" s="149">
        <f>R400*VLOOKUP(B400,'Master sheet'!$B$3:$K$634,4,FALSE)</f>
        <v>6927469.4227553364</v>
      </c>
      <c r="T400" s="121"/>
      <c r="U400" s="121"/>
      <c r="V400" s="121"/>
      <c r="W400" s="121"/>
      <c r="X400" s="121"/>
      <c r="Y400" s="121"/>
      <c r="Z400" s="121"/>
      <c r="AA400" s="121"/>
      <c r="AB400" s="121"/>
      <c r="AC400" s="121"/>
      <c r="AD400" s="121"/>
      <c r="AE400" s="145">
        <f t="shared" si="47"/>
        <v>-0.41754617474036138</v>
      </c>
      <c r="AF400" s="121">
        <f t="shared" si="48"/>
        <v>0.79170691302018248</v>
      </c>
      <c r="AG400" s="186">
        <f t="shared" si="49"/>
        <v>65.470737352953122</v>
      </c>
    </row>
    <row r="401" spans="1:33" ht="29">
      <c r="A401" s="119" t="str">
        <f>'Master sheet'!A580</f>
        <v>Argyll and Bute</v>
      </c>
      <c r="B401" s="142" t="str">
        <f>VLOOKUP('Master sheet'!A580,Westminster_Parliamentary_Const!$A$2:$C$651,2,FALSE)</f>
        <v>S14000005</v>
      </c>
      <c r="C401" s="120">
        <f>VLOOKUP(B401,'Master sheet'!$B$3:$Z$634,9,FALSE)</f>
        <v>8.2606229220489616E-2</v>
      </c>
      <c r="D401" s="121">
        <f>VLOOKUP(B401,'Master sheet'!$B$3:$Z$634,10,FALSE)</f>
        <v>-0.52724624583824209</v>
      </c>
      <c r="E401" s="120">
        <f>VLOOKUP(B401,'Master sheet'!$B$3:$Z$634,16,FALSE)</f>
        <v>0.3744162951606877</v>
      </c>
      <c r="F401" s="121">
        <f>VLOOKUP(B401,'Master sheet'!$B$3:$Z$634,17,FALSE)</f>
        <v>-0.2099135014741734</v>
      </c>
      <c r="G401" s="120">
        <f>VLOOKUP(B401,'Master sheet'!$B$3:$Z$634,21,FALSE)</f>
        <v>0.18089430894308944</v>
      </c>
      <c r="H401" s="121">
        <f>VLOOKUP(B401,'Master sheet'!$B$3:$Z$634,22,FALSE)</f>
        <v>0.48274820836968602</v>
      </c>
      <c r="I401" s="120">
        <f>VLOOKUP(B401,'Master sheet'!$B$3:$Z$634,24,FALSE)</f>
        <v>2.5498349834983447E-2</v>
      </c>
      <c r="J401" s="121">
        <f>-VLOOKUP(B401,'Master sheet'!$B$3:$Z$634,25,FALSE)</f>
        <v>-0.12534793863672969</v>
      </c>
      <c r="K401" s="185" t="str">
        <f>VLOOKUP(B401,RUC_PCON_2011_EN_LU!$A$2:$N$534,14)</f>
        <v>Urban with Significant Rural</v>
      </c>
      <c r="L401" s="185" t="str">
        <f>VLOOKUP(B401,'City and Town classifications'!$A$3:$G$634,4,FALSE)</f>
        <v>Village or smaller</v>
      </c>
      <c r="M401" s="188" t="str">
        <f>VLOOKUP(A401,'BRES data'!$A$11:$AB$643,28,FALSE)</f>
        <v>Very high</v>
      </c>
      <c r="N401" s="188" t="str">
        <f>IF(ISNUMBER(MATCH(A401,'Red Wall MP List'!$A$3:$A$52,0)),"Yes","No")</f>
        <v>No</v>
      </c>
      <c r="O401" s="149">
        <f>VLOOKUP(B401,'Master sheet'!$B$3:$K$634,4,FALSE)</f>
        <v>49900</v>
      </c>
      <c r="P401" s="121">
        <f t="shared" si="46"/>
        <v>-0.17205894367573848</v>
      </c>
      <c r="Q401" s="121">
        <f t="shared" si="50"/>
        <v>1.0953755782776422</v>
      </c>
      <c r="R401" s="186">
        <f t="shared" si="51"/>
        <v>86.615324487205456</v>
      </c>
      <c r="S401" s="149">
        <f>R401*VLOOKUP(B401,'Master sheet'!$B$3:$K$634,4,FALSE)</f>
        <v>4322104.6919115521</v>
      </c>
      <c r="T401" s="121"/>
      <c r="U401" s="121"/>
      <c r="V401" s="121"/>
      <c r="W401" s="121"/>
      <c r="X401" s="121"/>
      <c r="Y401" s="121"/>
      <c r="Z401" s="121"/>
      <c r="AA401" s="121"/>
      <c r="AB401" s="121"/>
      <c r="AC401" s="121"/>
      <c r="AD401" s="121"/>
      <c r="AE401" s="145">
        <f t="shared" si="47"/>
        <v>-9.493986939486479E-2</v>
      </c>
      <c r="AF401" s="121">
        <f t="shared" si="48"/>
        <v>1.114313218365679</v>
      </c>
      <c r="AG401" s="186">
        <f t="shared" si="49"/>
        <v>92.14888344253157</v>
      </c>
    </row>
    <row r="402" spans="1:33">
      <c r="A402" s="119" t="str">
        <f>'Master sheet'!A466</f>
        <v>Southampton, Itchen</v>
      </c>
      <c r="B402" s="142" t="str">
        <f>VLOOKUP('Master sheet'!A466,Westminster_Parliamentary_Const!$A$2:$C$651,2,FALSE)</f>
        <v>E14000955</v>
      </c>
      <c r="C402" s="120">
        <f>VLOOKUP(B402,'Master sheet'!$B$3:$Z$634,9,FALSE)</f>
        <v>0.10054894199575165</v>
      </c>
      <c r="D402" s="121">
        <f>VLOOKUP(B402,'Master sheet'!$B$3:$Z$634,10,FALSE)</f>
        <v>0.15094589296992159</v>
      </c>
      <c r="E402" s="120">
        <f>VLOOKUP(B402,'Master sheet'!$B$3:$Z$634,16,FALSE)</f>
        <v>0.32996224133843649</v>
      </c>
      <c r="F402" s="121">
        <f>VLOOKUP(B402,'Master sheet'!$B$3:$Z$634,17,FALSE)</f>
        <v>-0.3576706815037155</v>
      </c>
      <c r="G402" s="120">
        <f>VLOOKUP(B402,'Master sheet'!$B$3:$Z$634,21,FALSE)</f>
        <v>0.1571994715984148</v>
      </c>
      <c r="H402" s="121">
        <f>VLOOKUP(B402,'Master sheet'!$B$3:$Z$634,22,FALSE)</f>
        <v>-0.1953307502649948</v>
      </c>
      <c r="I402" s="120">
        <f>VLOOKUP(B402,'Master sheet'!$B$3:$Z$634,24,FALSE)</f>
        <v>2.8036150464093801E-2</v>
      </c>
      <c r="J402" s="121">
        <f>-VLOOKUP(B402,'Master sheet'!$B$3:$Z$634,25,FALSE)</f>
        <v>-0.39258679613661646</v>
      </c>
      <c r="K402" s="185" t="str">
        <f>VLOOKUP(B402,RUC_PCON_2011_EN_LU!$A$2:$N$534,14)</f>
        <v>Predominantly Urban</v>
      </c>
      <c r="L402" s="185" t="str">
        <f>VLOOKUP(B402,'City and Town classifications'!$A$3:$G$634,4,FALSE)</f>
        <v>Other City</v>
      </c>
      <c r="M402" s="188" t="str">
        <f>VLOOKUP(A402,'BRES data'!$A$11:$AB$643,28,FALSE)</f>
        <v>High</v>
      </c>
      <c r="N402" s="188" t="str">
        <f>IF(ISNUMBER(MATCH(A402,'Red Wall MP List'!$A$3:$A$52,0)),"Yes","No")</f>
        <v>No</v>
      </c>
      <c r="O402" s="149">
        <f>VLOOKUP(B402,'Master sheet'!$B$3:$K$634,4,FALSE)</f>
        <v>71900</v>
      </c>
      <c r="P402" s="121">
        <f t="shared" si="46"/>
        <v>-0.17271387301701668</v>
      </c>
      <c r="Q402" s="121">
        <f t="shared" si="50"/>
        <v>1.0947206489363639</v>
      </c>
      <c r="R402" s="186">
        <f t="shared" si="51"/>
        <v>86.563536846020142</v>
      </c>
      <c r="S402" s="149">
        <f>R402*VLOOKUP(B402,'Master sheet'!$B$3:$K$634,4,FALSE)</f>
        <v>6223918.299228848</v>
      </c>
      <c r="T402" s="121"/>
      <c r="U402" s="121"/>
      <c r="V402" s="121"/>
      <c r="W402" s="121"/>
      <c r="X402" s="121"/>
      <c r="Y402" s="121"/>
      <c r="Z402" s="121"/>
      <c r="AA402" s="121"/>
      <c r="AB402" s="121"/>
      <c r="AC402" s="121"/>
      <c r="AD402" s="121"/>
      <c r="AE402" s="145">
        <f t="shared" si="47"/>
        <v>-0.19866058373385131</v>
      </c>
      <c r="AF402" s="121">
        <f t="shared" si="48"/>
        <v>1.0105925040266925</v>
      </c>
      <c r="AG402" s="186">
        <f t="shared" si="49"/>
        <v>83.57162898779454</v>
      </c>
    </row>
    <row r="403" spans="1:33">
      <c r="A403" s="119" t="str">
        <f>'Master sheet'!A482</f>
        <v>Bournemouth East</v>
      </c>
      <c r="B403" s="142" t="str">
        <f>VLOOKUP('Master sheet'!A482,Westminster_Parliamentary_Const!$A$2:$C$651,2,FALSE)</f>
        <v>E14000584</v>
      </c>
      <c r="C403" s="120">
        <f>VLOOKUP(B403,'Master sheet'!$B$3:$Z$634,9,FALSE)</f>
        <v>9.1265734890277991E-2</v>
      </c>
      <c r="D403" s="121">
        <f>VLOOKUP(B403,'Master sheet'!$B$3:$Z$634,10,FALSE)</f>
        <v>-0.19993739657035695</v>
      </c>
      <c r="E403" s="120">
        <f>VLOOKUP(B403,'Master sheet'!$B$3:$Z$634,16,FALSE)</f>
        <v>0.51955248912787511</v>
      </c>
      <c r="F403" s="121">
        <f>VLOOKUP(B403,'Master sheet'!$B$3:$Z$634,17,FALSE)</f>
        <v>0.27249277864955584</v>
      </c>
      <c r="G403" s="120">
        <f>VLOOKUP(B403,'Master sheet'!$B$3:$Z$634,21,FALSE)</f>
        <v>0.19236417033773862</v>
      </c>
      <c r="H403" s="121">
        <f>VLOOKUP(B403,'Master sheet'!$B$3:$Z$634,22,FALSE)</f>
        <v>0.81098307054804175</v>
      </c>
      <c r="I403" s="120">
        <f>VLOOKUP(B403,'Master sheet'!$B$3:$Z$634,24,FALSE)</f>
        <v>3.2488972062558519E-2</v>
      </c>
      <c r="J403" s="121">
        <f>-VLOOKUP(B403,'Master sheet'!$B$3:$Z$634,25,FALSE)</f>
        <v>-0.8614837390149398</v>
      </c>
      <c r="K403" s="185" t="str">
        <f>VLOOKUP(B403,RUC_PCON_2011_EN_LU!$A$2:$N$534,14)</f>
        <v>Predominantly Urban</v>
      </c>
      <c r="L403" s="185" t="str">
        <f>VLOOKUP(B403,'City and Town classifications'!$A$3:$G$634,4,FALSE)</f>
        <v>Other City</v>
      </c>
      <c r="M403" s="188" t="str">
        <f>VLOOKUP(A403,'BRES data'!$A$11:$AB$643,28,FALSE)</f>
        <v>Low</v>
      </c>
      <c r="N403" s="188" t="str">
        <f>IF(ISNUMBER(MATCH(A403,'Red Wall MP List'!$A$3:$A$52,0)),"Yes","No")</f>
        <v>No</v>
      </c>
      <c r="O403" s="149">
        <f>VLOOKUP(B403,'Master sheet'!$B$3:$K$634,4,FALSE)</f>
        <v>68100</v>
      </c>
      <c r="P403" s="121">
        <f t="shared" si="46"/>
        <v>-0.17322773699549932</v>
      </c>
      <c r="Q403" s="121">
        <f t="shared" si="50"/>
        <v>1.0942067849578814</v>
      </c>
      <c r="R403" s="186">
        <f t="shared" si="51"/>
        <v>86.522903755305677</v>
      </c>
      <c r="S403" s="149">
        <f>R403*VLOOKUP(B403,'Master sheet'!$B$3:$K$634,4,FALSE)</f>
        <v>5892209.7457363168</v>
      </c>
      <c r="T403" s="121"/>
      <c r="U403" s="121"/>
      <c r="V403" s="121"/>
      <c r="W403" s="121"/>
      <c r="X403" s="121"/>
      <c r="Y403" s="121"/>
      <c r="Z403" s="121"/>
      <c r="AA403" s="121"/>
      <c r="AB403" s="121"/>
      <c r="AC403" s="121"/>
      <c r="AD403" s="121"/>
      <c r="AE403" s="145">
        <f t="shared" si="47"/>
        <v>5.5136784030752062E-3</v>
      </c>
      <c r="AF403" s="121">
        <f t="shared" si="48"/>
        <v>1.214766766163619</v>
      </c>
      <c r="AG403" s="186">
        <f t="shared" si="49"/>
        <v>100.45595735573308</v>
      </c>
    </row>
    <row r="404" spans="1:33" ht="29">
      <c r="A404" s="119" t="str">
        <f>'Master sheet'!A587</f>
        <v>Cumbernauld, Kilsyth and Kirkintilloch East</v>
      </c>
      <c r="B404" s="142" t="str">
        <f>VLOOKUP('Master sheet'!A587,Westminster_Parliamentary_Const!$A$2:$C$651,2,FALSE)</f>
        <v>S14000012</v>
      </c>
      <c r="C404" s="120">
        <f>VLOOKUP(B404,'Master sheet'!$B$3:$Z$634,9,FALSE)</f>
        <v>7.7607246992801041E-2</v>
      </c>
      <c r="D404" s="121">
        <f>VLOOKUP(B404,'Master sheet'!$B$3:$Z$634,10,FALSE)</f>
        <v>-0.71619595992686891</v>
      </c>
      <c r="E404" s="120">
        <f>VLOOKUP(B404,'Master sheet'!$B$3:$Z$634,16,FALSE)</f>
        <v>0.80131502876319449</v>
      </c>
      <c r="F404" s="121">
        <f>VLOOKUP(B404,'Master sheet'!$B$3:$Z$634,17,FALSE)</f>
        <v>1.2090201527545921</v>
      </c>
      <c r="G404" s="120">
        <f>VLOOKUP(B404,'Master sheet'!$B$3:$Z$634,21,FALSE)</f>
        <v>0.12148148148148148</v>
      </c>
      <c r="H404" s="121">
        <f>VLOOKUP(B404,'Master sheet'!$B$3:$Z$634,22,FALSE)</f>
        <v>-1.2174781991250843</v>
      </c>
      <c r="I404" s="120">
        <f>VLOOKUP(B404,'Master sheet'!$B$3:$Z$634,24,FALSE)</f>
        <v>2.2422003284072289E-2</v>
      </c>
      <c r="J404" s="121">
        <f>-VLOOKUP(B404,'Master sheet'!$B$3:$Z$634,25,FALSE)</f>
        <v>0.19860159786701664</v>
      </c>
      <c r="K404" s="185" t="str">
        <f>VLOOKUP(B404,RUC_PCON_2011_EN_LU!$A$2:$N$534,14)</f>
        <v>Urban with Significant Rural</v>
      </c>
      <c r="L404" s="185" t="str">
        <f>VLOOKUP(B404,'City and Town classifications'!$A$3:$G$634,4,FALSE)</f>
        <v>Medium Town</v>
      </c>
      <c r="M404" s="188" t="str">
        <f>VLOOKUP(A404,'BRES data'!$A$11:$AB$643,28,FALSE)</f>
        <v>Low</v>
      </c>
      <c r="N404" s="188" t="str">
        <f>IF(ISNUMBER(MATCH(A404,'Red Wall MP List'!$A$3:$A$52,0)),"Yes","No")</f>
        <v>No</v>
      </c>
      <c r="O404" s="149">
        <f>VLOOKUP(B404,'Master sheet'!$B$3:$K$634,4,FALSE)</f>
        <v>69900</v>
      </c>
      <c r="P404" s="121">
        <f t="shared" si="46"/>
        <v>-0.17394112841503281</v>
      </c>
      <c r="Q404" s="121">
        <f t="shared" si="50"/>
        <v>1.093493393538348</v>
      </c>
      <c r="R404" s="186">
        <f t="shared" si="51"/>
        <v>86.466493305306031</v>
      </c>
      <c r="S404" s="149">
        <f>R404*VLOOKUP(B404,'Master sheet'!$B$3:$K$634,4,FALSE)</f>
        <v>6044007.8820408918</v>
      </c>
      <c r="T404" s="121"/>
      <c r="U404" s="121"/>
      <c r="V404" s="121"/>
      <c r="W404" s="121"/>
      <c r="X404" s="121"/>
      <c r="Y404" s="121"/>
      <c r="Z404" s="121"/>
      <c r="AA404" s="121"/>
      <c r="AB404" s="121"/>
      <c r="AC404" s="121"/>
      <c r="AD404" s="121"/>
      <c r="AE404" s="145">
        <f t="shared" si="47"/>
        <v>-0.1315131021075861</v>
      </c>
      <c r="AF404" s="121">
        <f t="shared" si="48"/>
        <v>1.0777399856529577</v>
      </c>
      <c r="AG404" s="186">
        <f t="shared" si="49"/>
        <v>89.124435286649458</v>
      </c>
    </row>
    <row r="405" spans="1:33">
      <c r="A405" s="119" t="str">
        <f>'Master sheet'!A275</f>
        <v>Central Suffolk and North Ipswich</v>
      </c>
      <c r="B405" s="142" t="str">
        <f>VLOOKUP('Master sheet'!A275,Westminster_Parliamentary_Const!$A$2:$C$651,2,FALSE)</f>
        <v>E14000624</v>
      </c>
      <c r="C405" s="120">
        <f>VLOOKUP(B405,'Master sheet'!$B$3:$Z$634,9,FALSE)</f>
        <v>6.419057849428976E-2</v>
      </c>
      <c r="D405" s="121">
        <f>VLOOKUP(B405,'Master sheet'!$B$3:$Z$634,10,FALSE)</f>
        <v>-1.2233143214953914</v>
      </c>
      <c r="E405" s="120">
        <f>VLOOKUP(B405,'Master sheet'!$B$3:$Z$634,16,FALSE)</f>
        <v>0.79552509277181682</v>
      </c>
      <c r="F405" s="121">
        <f>VLOOKUP(B405,'Master sheet'!$B$3:$Z$634,17,FALSE)</f>
        <v>1.1897754598395605</v>
      </c>
      <c r="G405" s="120">
        <f>VLOOKUP(B405,'Master sheet'!$B$3:$Z$634,21,FALSE)</f>
        <v>0.14771048744460857</v>
      </c>
      <c r="H405" s="121">
        <f>VLOOKUP(B405,'Master sheet'!$B$3:$Z$634,22,FALSE)</f>
        <v>-0.46687853090253523</v>
      </c>
      <c r="I405" s="120">
        <f>VLOOKUP(B405,'Master sheet'!$B$3:$Z$634,24,FALSE)</f>
        <v>2.1268355888281132E-2</v>
      </c>
      <c r="J405" s="121">
        <f>-VLOOKUP(B405,'Master sheet'!$B$3:$Z$634,25,FALSE)</f>
        <v>0.32008451046170122</v>
      </c>
      <c r="K405" s="185" t="str">
        <f>VLOOKUP(B405,RUC_PCON_2011_EN_LU!$A$2:$N$534,14)</f>
        <v>Predominantly Rural</v>
      </c>
      <c r="L405" s="185" t="str">
        <f>VLOOKUP(B405,'City and Town classifications'!$A$3:$G$634,4,FALSE)</f>
        <v>Village or smaller</v>
      </c>
      <c r="M405" s="188" t="str">
        <f>VLOOKUP(A405,'BRES data'!$A$11:$AB$643,28,FALSE)</f>
        <v>Very high</v>
      </c>
      <c r="N405" s="188" t="str">
        <f>IF(ISNUMBER(MATCH(A405,'Red Wall MP List'!$A$3:$A$52,0)),"Yes","No")</f>
        <v>No</v>
      </c>
      <c r="O405" s="149">
        <f>VLOOKUP(B405,'Master sheet'!$B$3:$K$634,4,FALSE)</f>
        <v>60600</v>
      </c>
      <c r="P405" s="121">
        <f t="shared" si="46"/>
        <v>-0.1805937821883925</v>
      </c>
      <c r="Q405" s="121">
        <f t="shared" si="50"/>
        <v>1.0868407397649882</v>
      </c>
      <c r="R405" s="186">
        <f t="shared" si="51"/>
        <v>85.940443814421243</v>
      </c>
      <c r="S405" s="149">
        <f>R405*VLOOKUP(B405,'Master sheet'!$B$3:$K$634,4,FALSE)</f>
        <v>5207990.8951539276</v>
      </c>
      <c r="T405" s="121"/>
      <c r="U405" s="121"/>
      <c r="V405" s="121"/>
      <c r="W405" s="121"/>
      <c r="X405" s="121"/>
      <c r="Y405" s="121"/>
      <c r="Z405" s="121"/>
      <c r="AA405" s="121"/>
      <c r="AB405" s="121"/>
      <c r="AC405" s="121"/>
      <c r="AD405" s="121"/>
      <c r="AE405" s="145">
        <f t="shared" si="47"/>
        <v>-4.5083220524166231E-2</v>
      </c>
      <c r="AF405" s="121">
        <f t="shared" si="48"/>
        <v>1.1641698672363776</v>
      </c>
      <c r="AG405" s="186">
        <f t="shared" si="49"/>
        <v>96.271812660188544</v>
      </c>
    </row>
    <row r="406" spans="1:33">
      <c r="A406" s="119" t="str">
        <f>'Master sheet'!A70</f>
        <v>Macclesfield</v>
      </c>
      <c r="B406" s="142" t="str">
        <f>VLOOKUP('Master sheet'!A70,Westminster_Parliamentary_Const!$A$2:$C$651,2,FALSE)</f>
        <v>E14000802</v>
      </c>
      <c r="C406" s="120">
        <f>VLOOKUP(B406,'Master sheet'!$B$3:$Z$634,9,FALSE)</f>
        <v>7.4612503141958206E-2</v>
      </c>
      <c r="D406" s="121">
        <f>VLOOKUP(B406,'Master sheet'!$B$3:$Z$634,10,FALSE)</f>
        <v>-0.82939019999662544</v>
      </c>
      <c r="E406" s="120">
        <f>VLOOKUP(B406,'Master sheet'!$B$3:$Z$634,16,FALSE)</f>
        <v>0.39162804513454769</v>
      </c>
      <c r="F406" s="121">
        <f>VLOOKUP(B406,'Master sheet'!$B$3:$Z$634,17,FALSE)</f>
        <v>-0.15270477874036201</v>
      </c>
      <c r="G406" s="120">
        <f>VLOOKUP(B406,'Master sheet'!$B$3:$Z$634,21,FALSE)</f>
        <v>0.16267123287671234</v>
      </c>
      <c r="H406" s="121">
        <f>VLOOKUP(B406,'Master sheet'!$B$3:$Z$634,22,FALSE)</f>
        <v>-3.8744480626834749E-2</v>
      </c>
      <c r="I406" s="120">
        <f>VLOOKUP(B406,'Master sheet'!$B$3:$Z$634,24,FALSE)</f>
        <v>2.0731840524303768E-2</v>
      </c>
      <c r="J406" s="121">
        <f>-VLOOKUP(B406,'Master sheet'!$B$3:$Z$634,25,FALSE)</f>
        <v>0.37658136496469213</v>
      </c>
      <c r="K406" s="185" t="str">
        <f>VLOOKUP(B406,RUC_PCON_2011_EN_LU!$A$2:$N$534,14)</f>
        <v>Predominantly Urban</v>
      </c>
      <c r="L406" s="185" t="str">
        <f>VLOOKUP(B406,'City and Town classifications'!$A$3:$G$634,4,FALSE)</f>
        <v>Medium Town</v>
      </c>
      <c r="M406" s="188" t="str">
        <f>VLOOKUP(A406,'BRES data'!$A$11:$AB$643,28,FALSE)</f>
        <v>High</v>
      </c>
      <c r="N406" s="188" t="str">
        <f>IF(ISNUMBER(MATCH(A406,'Red Wall MP List'!$A$3:$A$52,0)),"Yes","No")</f>
        <v>No</v>
      </c>
      <c r="O406" s="149">
        <f>VLOOKUP(B406,'Master sheet'!$B$3:$K$634,4,FALSE)</f>
        <v>60900</v>
      </c>
      <c r="P406" s="121">
        <f t="shared" si="46"/>
        <v>-0.1828444882385106</v>
      </c>
      <c r="Q406" s="121">
        <f t="shared" si="50"/>
        <v>1.0845900337148702</v>
      </c>
      <c r="R406" s="186">
        <f t="shared" si="51"/>
        <v>85.762472314305441</v>
      </c>
      <c r="S406" s="149">
        <f>R406*VLOOKUP(B406,'Master sheet'!$B$3:$K$634,4,FALSE)</f>
        <v>5222934.5639412012</v>
      </c>
      <c r="T406" s="121"/>
      <c r="U406" s="121"/>
      <c r="V406" s="121"/>
      <c r="W406" s="121"/>
      <c r="X406" s="121"/>
      <c r="Y406" s="121"/>
      <c r="Z406" s="121"/>
      <c r="AA406" s="121"/>
      <c r="AB406" s="121"/>
      <c r="AC406" s="121"/>
      <c r="AD406" s="121"/>
      <c r="AE406" s="145">
        <f t="shared" si="47"/>
        <v>-0.16106452359978252</v>
      </c>
      <c r="AF406" s="121">
        <f t="shared" si="48"/>
        <v>1.0481885641607613</v>
      </c>
      <c r="AG406" s="186">
        <f t="shared" si="49"/>
        <v>86.680660547407442</v>
      </c>
    </row>
    <row r="407" spans="1:33" ht="29">
      <c r="A407" s="119" t="str">
        <f>'Master sheet'!A418</f>
        <v>East Surrey</v>
      </c>
      <c r="B407" s="142" t="str">
        <f>VLOOKUP('Master sheet'!A418,Westminster_Parliamentary_Const!$A$2:$C$651,2,FALSE)</f>
        <v>E14000681</v>
      </c>
      <c r="C407" s="120">
        <f>VLOOKUP(B407,'Master sheet'!$B$3:$Z$634,9,FALSE)</f>
        <v>0.10605878177760089</v>
      </c>
      <c r="D407" s="121">
        <f>VLOOKUP(B407,'Master sheet'!$B$3:$Z$634,10,FALSE)</f>
        <v>0.35920481529378251</v>
      </c>
      <c r="E407" s="120">
        <f>VLOOKUP(B407,'Master sheet'!$B$3:$Z$634,16,FALSE)</f>
        <v>0.33065485603327405</v>
      </c>
      <c r="F407" s="121">
        <f>VLOOKUP(B407,'Master sheet'!$B$3:$Z$634,17,FALSE)</f>
        <v>-0.35536855637997716</v>
      </c>
      <c r="G407" s="120">
        <f>VLOOKUP(B407,'Master sheet'!$B$3:$Z$634,21,FALSE)</f>
        <v>0.18091168091168092</v>
      </c>
      <c r="H407" s="121">
        <f>VLOOKUP(B407,'Master sheet'!$B$3:$Z$634,22,FALSE)</f>
        <v>0.48324534477963854</v>
      </c>
      <c r="I407" s="120">
        <f>VLOOKUP(B407,'Master sheet'!$B$3:$Z$634,24,FALSE)</f>
        <v>3.3641058747579056E-2</v>
      </c>
      <c r="J407" s="121">
        <f>-VLOOKUP(B407,'Master sheet'!$B$3:$Z$634,25,FALSE)</f>
        <v>-0.98280230356807841</v>
      </c>
      <c r="K407" s="185" t="str">
        <f>VLOOKUP(B407,RUC_PCON_2011_EN_LU!$A$2:$N$534,14)</f>
        <v>Urban with Significant Rural</v>
      </c>
      <c r="L407" s="185" t="str">
        <f>VLOOKUP(B407,'City and Town classifications'!$A$3:$G$634,4,FALSE)</f>
        <v>Small Town in Conurbation</v>
      </c>
      <c r="M407" s="188" t="str">
        <f>VLOOKUP(A407,'BRES data'!$A$11:$AB$643,28,FALSE)</f>
        <v>High</v>
      </c>
      <c r="N407" s="188" t="str">
        <f>IF(ISNUMBER(MATCH(A407,'Red Wall MP List'!$A$3:$A$52,0)),"Yes","No")</f>
        <v>No</v>
      </c>
      <c r="O407" s="149">
        <f>VLOOKUP(B407,'Master sheet'!$B$3:$K$634,4,FALSE)</f>
        <v>63500</v>
      </c>
      <c r="P407" s="121">
        <f t="shared" si="46"/>
        <v>-0.18655303135815507</v>
      </c>
      <c r="Q407" s="121">
        <f t="shared" si="50"/>
        <v>1.0808814905952255</v>
      </c>
      <c r="R407" s="186">
        <f t="shared" si="51"/>
        <v>85.469224343424173</v>
      </c>
      <c r="S407" s="149">
        <f>R407*VLOOKUP(B407,'Master sheet'!$B$3:$K$634,4,FALSE)</f>
        <v>5427295.7458074354</v>
      </c>
      <c r="T407" s="121"/>
      <c r="U407" s="121"/>
      <c r="V407" s="121"/>
      <c r="W407" s="121"/>
      <c r="X407" s="121"/>
      <c r="Y407" s="121"/>
      <c r="Z407" s="121"/>
      <c r="AA407" s="121"/>
      <c r="AB407" s="121"/>
      <c r="AC407" s="121"/>
      <c r="AD407" s="121"/>
      <c r="AE407" s="145">
        <f t="shared" si="47"/>
        <v>-0.12393017496865863</v>
      </c>
      <c r="AF407" s="121">
        <f t="shared" si="48"/>
        <v>1.0853229127918853</v>
      </c>
      <c r="AG407" s="186">
        <f t="shared" si="49"/>
        <v>89.75151056275817</v>
      </c>
    </row>
    <row r="408" spans="1:33">
      <c r="A408" s="119" t="str">
        <f>'Master sheet'!A276</f>
        <v>Chelmsford</v>
      </c>
      <c r="B408" s="142" t="str">
        <f>VLOOKUP('Master sheet'!A276,Westminster_Parliamentary_Const!$A$2:$C$651,2,FALSE)</f>
        <v>E14000628</v>
      </c>
      <c r="C408" s="120">
        <f>VLOOKUP(B408,'Master sheet'!$B$3:$Z$634,9,FALSE)</f>
        <v>9.7339647678035504E-2</v>
      </c>
      <c r="D408" s="121">
        <f>VLOOKUP(B408,'Master sheet'!$B$3:$Z$634,10,FALSE)</f>
        <v>2.964215230047235E-2</v>
      </c>
      <c r="E408" s="120">
        <f>VLOOKUP(B408,'Master sheet'!$B$3:$Z$634,16,FALSE)</f>
        <v>0.41513030080750973</v>
      </c>
      <c r="F408" s="121">
        <f>VLOOKUP(B408,'Master sheet'!$B$3:$Z$634,17,FALSE)</f>
        <v>-7.4587560534449426E-2</v>
      </c>
      <c r="G408" s="120">
        <f>VLOOKUP(B408,'Master sheet'!$B$3:$Z$634,21,FALSE)</f>
        <v>0.16078984485190409</v>
      </c>
      <c r="H408" s="121">
        <f>VLOOKUP(B408,'Master sheet'!$B$3:$Z$634,22,FALSE)</f>
        <v>-9.2584463324013058E-2</v>
      </c>
      <c r="I408" s="120">
        <f>VLOOKUP(B408,'Master sheet'!$B$3:$Z$634,24,FALSE)</f>
        <v>2.9150516795865666E-2</v>
      </c>
      <c r="J408" s="121">
        <f>-VLOOKUP(B408,'Master sheet'!$B$3:$Z$634,25,FALSE)</f>
        <v>-0.50993328187826825</v>
      </c>
      <c r="K408" s="185" t="str">
        <f>VLOOKUP(B408,RUC_PCON_2011_EN_LU!$A$2:$N$534,14)</f>
        <v>Predominantly Urban</v>
      </c>
      <c r="L408" s="185" t="str">
        <f>VLOOKUP(B408,'City and Town classifications'!$A$3:$G$634,4,FALSE)</f>
        <v>Large Town</v>
      </c>
      <c r="M408" s="188" t="str">
        <f>VLOOKUP(A408,'BRES data'!$A$11:$AB$643,28,FALSE)</f>
        <v>Low</v>
      </c>
      <c r="N408" s="188" t="str">
        <f>IF(ISNUMBER(MATCH(A408,'Red Wall MP List'!$A$3:$A$52,0)),"Yes","No")</f>
        <v>No</v>
      </c>
      <c r="O408" s="149">
        <f>VLOOKUP(B408,'Master sheet'!$B$3:$K$634,4,FALSE)</f>
        <v>64300</v>
      </c>
      <c r="P408" s="121">
        <f t="shared" si="46"/>
        <v>-0.18795904716900905</v>
      </c>
      <c r="Q408" s="121">
        <f t="shared" si="50"/>
        <v>1.0794754747843716</v>
      </c>
      <c r="R408" s="186">
        <f t="shared" si="51"/>
        <v>85.358045567754587</v>
      </c>
      <c r="S408" s="149">
        <f>R408*VLOOKUP(B408,'Master sheet'!$B$3:$K$634,4,FALSE)</f>
        <v>5488522.3300066199</v>
      </c>
      <c r="T408" s="121"/>
      <c r="U408" s="121"/>
      <c r="V408" s="121"/>
      <c r="W408" s="121"/>
      <c r="X408" s="121"/>
      <c r="Y408" s="121"/>
      <c r="Z408" s="121"/>
      <c r="AA408" s="121"/>
      <c r="AB408" s="121"/>
      <c r="AC408" s="121"/>
      <c r="AD408" s="121"/>
      <c r="AE408" s="145">
        <f t="shared" si="47"/>
        <v>-0.16186578835906459</v>
      </c>
      <c r="AF408" s="121">
        <f t="shared" si="48"/>
        <v>1.0473872994014792</v>
      </c>
      <c r="AG408" s="186">
        <f t="shared" si="49"/>
        <v>86.614399417508977</v>
      </c>
    </row>
    <row r="409" spans="1:33">
      <c r="A409" s="119" t="str">
        <f>'Master sheet'!A350</f>
        <v>Eltham</v>
      </c>
      <c r="B409" s="142" t="str">
        <f>VLOOKUP('Master sheet'!A350,Westminster_Parliamentary_Const!$A$2:$C$651,2,FALSE)</f>
        <v>E14000690</v>
      </c>
      <c r="C409" s="120">
        <f>VLOOKUP(B409,'Master sheet'!$B$3:$Z$634,9,FALSE)</f>
        <v>0.10275248376945582</v>
      </c>
      <c r="D409" s="121">
        <f>VLOOKUP(B409,'Master sheet'!$B$3:$Z$634,10,FALSE)</f>
        <v>0.23423456437539381</v>
      </c>
      <c r="E409" s="120">
        <f>VLOOKUP(B409,'Master sheet'!$B$3:$Z$634,16,FALSE)</f>
        <v>0.47408221888664043</v>
      </c>
      <c r="F409" s="121">
        <f>VLOOKUP(B409,'Master sheet'!$B$3:$Z$634,17,FALSE)</f>
        <v>0.12135788029157731</v>
      </c>
      <c r="G409" s="120">
        <f>VLOOKUP(B409,'Master sheet'!$B$3:$Z$634,21,FALSE)</f>
        <v>0.19743178170144463</v>
      </c>
      <c r="H409" s="121">
        <f>VLOOKUP(B409,'Master sheet'!$B$3:$Z$634,22,FALSE)</f>
        <v>0.95600371729408629</v>
      </c>
      <c r="I409" s="120">
        <f>VLOOKUP(B409,'Master sheet'!$B$3:$Z$634,24,FALSE)</f>
        <v>3.7006188757091163E-2</v>
      </c>
      <c r="J409" s="121">
        <f>-VLOOKUP(B409,'Master sheet'!$B$3:$Z$634,25,FALSE)</f>
        <v>-1.3371616999544893</v>
      </c>
      <c r="K409" s="185" t="str">
        <f>VLOOKUP(B409,RUC_PCON_2011_EN_LU!$A$2:$N$534,14)</f>
        <v>Predominantly Urban</v>
      </c>
      <c r="L409" s="185" t="str">
        <f>VLOOKUP(B409,'City and Town classifications'!$A$3:$G$634,4,FALSE)</f>
        <v>Core City (London)</v>
      </c>
      <c r="M409" s="188" t="str">
        <f>VLOOKUP(A409,'BRES data'!$A$11:$AB$643,28,FALSE)</f>
        <v>Mid</v>
      </c>
      <c r="N409" s="188" t="str">
        <f>IF(ISNUMBER(MATCH(A409,'Red Wall MP List'!$A$3:$A$52,0)),"Yes","No")</f>
        <v>No</v>
      </c>
      <c r="O409" s="149">
        <f>VLOOKUP(B409,'Master sheet'!$B$3:$K$634,4,FALSE)</f>
        <v>64500</v>
      </c>
      <c r="P409" s="121">
        <f t="shared" si="46"/>
        <v>-0.1880821122620879</v>
      </c>
      <c r="Q409" s="121">
        <f t="shared" si="50"/>
        <v>1.0793524096912928</v>
      </c>
      <c r="R409" s="186">
        <f t="shared" si="51"/>
        <v>85.348314363972577</v>
      </c>
      <c r="S409" s="149">
        <f>R409*VLOOKUP(B409,'Master sheet'!$B$3:$K$634,4,FALSE)</f>
        <v>5504966.2764762314</v>
      </c>
      <c r="T409" s="121"/>
      <c r="U409" s="121"/>
      <c r="V409" s="121"/>
      <c r="W409" s="121"/>
      <c r="X409" s="121"/>
      <c r="Y409" s="121"/>
      <c r="Z409" s="121"/>
      <c r="AA409" s="121"/>
      <c r="AB409" s="121"/>
      <c r="AC409" s="121"/>
      <c r="AD409" s="121"/>
      <c r="AE409" s="145">
        <f t="shared" si="47"/>
        <v>-6.391384498357966E-3</v>
      </c>
      <c r="AF409" s="121">
        <f t="shared" si="48"/>
        <v>1.2028617032621858</v>
      </c>
      <c r="AG409" s="186">
        <f t="shared" si="49"/>
        <v>99.471460146511092</v>
      </c>
    </row>
    <row r="410" spans="1:33" ht="29">
      <c r="A410" s="119" t="str">
        <f>'Master sheet'!A560</f>
        <v>Preseli Pembrokeshire</v>
      </c>
      <c r="B410" s="142" t="str">
        <f>VLOOKUP('Master sheet'!A560,Westminster_Parliamentary_Const!$A$2:$C$651,2,FALSE)</f>
        <v>W07000065</v>
      </c>
      <c r="C410" s="120">
        <f>VLOOKUP(B410,'Master sheet'!$B$3:$Z$634,9,FALSE)</f>
        <v>9.8234910719814036E-2</v>
      </c>
      <c r="D410" s="121">
        <f>VLOOKUP(B410,'Master sheet'!$B$3:$Z$634,10,FALSE)</f>
        <v>6.3480979500380993E-2</v>
      </c>
      <c r="E410" s="120">
        <f>VLOOKUP(B410,'Master sheet'!$B$3:$Z$634,16,FALSE)</f>
        <v>0.10760685874445772</v>
      </c>
      <c r="F410" s="121">
        <f>VLOOKUP(B410,'Master sheet'!$B$3:$Z$634,17,FALSE)</f>
        <v>-1.0967394833692286</v>
      </c>
      <c r="G410" s="120">
        <f>VLOOKUP(B410,'Master sheet'!$B$3:$Z$634,21,FALSE)</f>
        <v>0.1828193832599119</v>
      </c>
      <c r="H410" s="121">
        <f>VLOOKUP(B410,'Master sheet'!$B$3:$Z$634,22,FALSE)</f>
        <v>0.53783836868845758</v>
      </c>
      <c r="I410" s="120">
        <f>VLOOKUP(B410,'Master sheet'!$B$3:$Z$634,24,FALSE)</f>
        <v>2.7629233511586415E-2</v>
      </c>
      <c r="J410" s="121">
        <f>-VLOOKUP(B410,'Master sheet'!$B$3:$Z$634,25,FALSE)</f>
        <v>-0.34973708594345188</v>
      </c>
      <c r="K410" s="185" t="str">
        <f>VLOOKUP(B410,RUC_PCON_2011_EN_LU!$A$2:$N$534,14)</f>
        <v>Urban with Significant Rural</v>
      </c>
      <c r="L410" s="185" t="str">
        <f>VLOOKUP(B410,'City and Town classifications'!$A$3:$G$634,4,FALSE)</f>
        <v>Village or smaller</v>
      </c>
      <c r="M410" s="188" t="str">
        <f>VLOOKUP(A410,'BRES data'!$A$11:$AB$643,28,FALSE)</f>
        <v>Very high</v>
      </c>
      <c r="N410" s="188" t="str">
        <f>IF(ISNUMBER(MATCH(A410,'Red Wall MP List'!$A$3:$A$52,0)),"Yes","No")</f>
        <v>No</v>
      </c>
      <c r="O410" s="149">
        <f>VLOOKUP(B410,'Master sheet'!$B$3:$K$634,4,FALSE)</f>
        <v>49300</v>
      </c>
      <c r="P410" s="121">
        <f t="shared" si="46"/>
        <v>-0.18856888792781878</v>
      </c>
      <c r="Q410" s="121">
        <f t="shared" si="50"/>
        <v>1.0788656340255618</v>
      </c>
      <c r="R410" s="186">
        <f t="shared" si="51"/>
        <v>85.309823244510099</v>
      </c>
      <c r="S410" s="149">
        <f>R410*VLOOKUP(B410,'Master sheet'!$B$3:$K$634,4,FALSE)</f>
        <v>4205774.2859543478</v>
      </c>
      <c r="T410" s="121"/>
      <c r="U410" s="121"/>
      <c r="V410" s="121"/>
      <c r="W410" s="121"/>
      <c r="X410" s="121"/>
      <c r="Y410" s="121"/>
      <c r="Z410" s="121"/>
      <c r="AA410" s="121"/>
      <c r="AB410" s="121"/>
      <c r="AC410" s="121"/>
      <c r="AD410" s="121"/>
      <c r="AE410" s="145">
        <f t="shared" si="47"/>
        <v>-0.21128930528096046</v>
      </c>
      <c r="AF410" s="121">
        <f t="shared" si="48"/>
        <v>0.99796378247958339</v>
      </c>
      <c r="AG410" s="186">
        <f t="shared" si="49"/>
        <v>82.527288338601196</v>
      </c>
    </row>
    <row r="411" spans="1:33">
      <c r="A411" s="119" t="str">
        <f>'Master sheet'!A506</f>
        <v>North East Somerset</v>
      </c>
      <c r="B411" s="142" t="str">
        <f>VLOOKUP('Master sheet'!A506,Westminster_Parliamentary_Const!$A$2:$C$651,2,FALSE)</f>
        <v>E14000846</v>
      </c>
      <c r="C411" s="120">
        <f>VLOOKUP(B411,'Master sheet'!$B$3:$Z$634,9,FALSE)</f>
        <v>7.704346817021393E-2</v>
      </c>
      <c r="D411" s="121">
        <f>VLOOKUP(B411,'Master sheet'!$B$3:$Z$634,10,FALSE)</f>
        <v>-0.73750546703954223</v>
      </c>
      <c r="E411" s="120">
        <f>VLOOKUP(B411,'Master sheet'!$B$3:$Z$634,16,FALSE)</f>
        <v>0.46549888063721334</v>
      </c>
      <c r="F411" s="121">
        <f>VLOOKUP(B411,'Master sheet'!$B$3:$Z$634,17,FALSE)</f>
        <v>9.2828426936296629E-2</v>
      </c>
      <c r="G411" s="120">
        <f>VLOOKUP(B411,'Master sheet'!$B$3:$Z$634,21,FALSE)</f>
        <v>0.18592057761732853</v>
      </c>
      <c r="H411" s="121">
        <f>VLOOKUP(B411,'Master sheet'!$B$3:$Z$634,22,FALSE)</f>
        <v>0.62658574474391826</v>
      </c>
      <c r="I411" s="120">
        <f>VLOOKUP(B411,'Master sheet'!$B$3:$Z$634,24,FALSE)</f>
        <v>2.6181936746005885E-2</v>
      </c>
      <c r="J411" s="121">
        <f>-VLOOKUP(B411,'Master sheet'!$B$3:$Z$634,25,FALSE)</f>
        <v>-0.19733191681375192</v>
      </c>
      <c r="K411" s="185" t="str">
        <f>VLOOKUP(B411,RUC_PCON_2011_EN_LU!$A$2:$N$534,14)</f>
        <v>Predominantly Rural</v>
      </c>
      <c r="L411" s="185" t="str">
        <f>VLOOKUP(B411,'City and Town classifications'!$A$3:$G$634,4,FALSE)</f>
        <v>Village or smaller</v>
      </c>
      <c r="M411" s="188" t="str">
        <f>VLOOKUP(A411,'BRES data'!$A$11:$AB$643,28,FALSE)</f>
        <v>Mid</v>
      </c>
      <c r="N411" s="188" t="str">
        <f>IF(ISNUMBER(MATCH(A411,'Red Wall MP List'!$A$3:$A$52,0)),"Yes","No")</f>
        <v>No</v>
      </c>
      <c r="O411" s="149">
        <f>VLOOKUP(B411,'Master sheet'!$B$3:$K$634,4,FALSE)</f>
        <v>55000</v>
      </c>
      <c r="P411" s="121">
        <f t="shared" si="46"/>
        <v>-0.1917100993377289</v>
      </c>
      <c r="Q411" s="121">
        <f t="shared" si="50"/>
        <v>1.0757244226156517</v>
      </c>
      <c r="R411" s="186">
        <f t="shared" si="51"/>
        <v>85.061436252004668</v>
      </c>
      <c r="S411" s="149">
        <f>R411*VLOOKUP(B411,'Master sheet'!$B$3:$K$634,4,FALSE)</f>
        <v>4678378.9938602569</v>
      </c>
      <c r="T411" s="121"/>
      <c r="U411" s="121"/>
      <c r="V411" s="121"/>
      <c r="W411" s="121"/>
      <c r="X411" s="121"/>
      <c r="Y411" s="121"/>
      <c r="Z411" s="121"/>
      <c r="AA411" s="121"/>
      <c r="AB411" s="121"/>
      <c r="AC411" s="121"/>
      <c r="AD411" s="121"/>
      <c r="AE411" s="145">
        <f t="shared" si="47"/>
        <v>-5.3855803043269805E-2</v>
      </c>
      <c r="AF411" s="121">
        <f t="shared" si="48"/>
        <v>1.155397284717274</v>
      </c>
      <c r="AG411" s="186">
        <f t="shared" si="49"/>
        <v>95.546358029731508</v>
      </c>
    </row>
    <row r="412" spans="1:33">
      <c r="A412" s="119" t="str">
        <f>'Master sheet'!A355</f>
        <v>Finchley and Golders Green</v>
      </c>
      <c r="B412" s="142" t="str">
        <f>VLOOKUP('Master sheet'!A355,Westminster_Parliamentary_Const!$A$2:$C$651,2,FALSE)</f>
        <v>E14000703</v>
      </c>
      <c r="C412" s="120">
        <f>VLOOKUP(B412,'Master sheet'!$B$3:$Z$634,9,FALSE)</f>
        <v>0.11580227306241665</v>
      </c>
      <c r="D412" s="121">
        <f>VLOOKUP(B412,'Master sheet'!$B$3:$Z$634,10,FALSE)</f>
        <v>0.72748575902144585</v>
      </c>
      <c r="E412" s="120">
        <f>VLOOKUP(B412,'Master sheet'!$B$3:$Z$634,16,FALSE)</f>
        <v>0.1932883707297291</v>
      </c>
      <c r="F412" s="121">
        <f>VLOOKUP(B412,'Master sheet'!$B$3:$Z$634,17,FALSE)</f>
        <v>-0.81194973973342555</v>
      </c>
      <c r="G412" s="120">
        <f>VLOOKUP(B412,'Master sheet'!$B$3:$Z$634,21,FALSE)</f>
        <v>0.21540312876052947</v>
      </c>
      <c r="H412" s="121">
        <f>VLOOKUP(B412,'Master sheet'!$B$3:$Z$634,22,FALSE)</f>
        <v>1.4702926369361304</v>
      </c>
      <c r="I412" s="120">
        <f>VLOOKUP(B412,'Master sheet'!$B$3:$Z$634,24,FALSE)</f>
        <v>3.9804425128407761E-2</v>
      </c>
      <c r="J412" s="121">
        <f>-VLOOKUP(B412,'Master sheet'!$B$3:$Z$634,25,FALSE)</f>
        <v>-1.6318253083985548</v>
      </c>
      <c r="K412" s="185" t="str">
        <f>VLOOKUP(B412,RUC_PCON_2011_EN_LU!$A$2:$N$534,14)</f>
        <v>Predominantly Urban</v>
      </c>
      <c r="L412" s="185" t="str">
        <f>VLOOKUP(B412,'City and Town classifications'!$A$3:$G$634,4,FALSE)</f>
        <v>Core City (London)</v>
      </c>
      <c r="M412" s="188" t="str">
        <f>VLOOKUP(A412,'BRES data'!$A$11:$AB$643,28,FALSE)</f>
        <v>Low</v>
      </c>
      <c r="N412" s="188" t="str">
        <f>IF(ISNUMBER(MATCH(A412,'Red Wall MP List'!$A$3:$A$52,0)),"Yes","No")</f>
        <v>No</v>
      </c>
      <c r="O412" s="149">
        <f>VLOOKUP(B412,'Master sheet'!$B$3:$K$634,4,FALSE)</f>
        <v>74500</v>
      </c>
      <c r="P412" s="121">
        <f t="shared" si="46"/>
        <v>-0.19172270025858551</v>
      </c>
      <c r="Q412" s="121">
        <f t="shared" si="50"/>
        <v>1.0757118216947952</v>
      </c>
      <c r="R412" s="186">
        <f t="shared" si="51"/>
        <v>85.060439851436257</v>
      </c>
      <c r="S412" s="149">
        <f>R412*VLOOKUP(B412,'Master sheet'!$B$3:$K$634,4,FALSE)</f>
        <v>6337002.7689320007</v>
      </c>
      <c r="T412" s="121"/>
      <c r="U412" s="121"/>
      <c r="V412" s="121"/>
      <c r="W412" s="121"/>
      <c r="X412" s="121"/>
      <c r="Y412" s="121"/>
      <c r="Z412" s="121"/>
      <c r="AA412" s="121"/>
      <c r="AB412" s="121"/>
      <c r="AC412" s="121"/>
      <c r="AD412" s="121"/>
      <c r="AE412" s="145">
        <f t="shared" si="47"/>
        <v>-6.1499163043601035E-2</v>
      </c>
      <c r="AF412" s="121">
        <f t="shared" si="48"/>
        <v>1.1477539247169428</v>
      </c>
      <c r="AG412" s="186">
        <f t="shared" si="49"/>
        <v>94.914285217373745</v>
      </c>
    </row>
    <row r="413" spans="1:33" ht="29">
      <c r="A413" s="119" t="str">
        <f>'Master sheet'!A94</f>
        <v>Wallasey</v>
      </c>
      <c r="B413" s="142" t="str">
        <f>VLOOKUP('Master sheet'!A94,Westminster_Parliamentary_Const!$A$2:$C$651,2,FALSE)</f>
        <v>E14001010</v>
      </c>
      <c r="C413" s="120">
        <f>VLOOKUP(B413,'Master sheet'!$B$3:$Z$634,9,FALSE)</f>
        <v>0.1013889608514788</v>
      </c>
      <c r="D413" s="121">
        <f>VLOOKUP(B413,'Master sheet'!$B$3:$Z$634,10,FALSE)</f>
        <v>0.18269662049593055</v>
      </c>
      <c r="E413" s="120">
        <f>VLOOKUP(B413,'Master sheet'!$B$3:$Z$634,16,FALSE)</f>
        <v>0.25663510639803244</v>
      </c>
      <c r="F413" s="121">
        <f>VLOOKUP(B413,'Master sheet'!$B$3:$Z$634,17,FALSE)</f>
        <v>-0.60139672551675005</v>
      </c>
      <c r="G413" s="120">
        <f>VLOOKUP(B413,'Master sheet'!$B$3:$Z$634,21,FALSE)</f>
        <v>0.12626262626262627</v>
      </c>
      <c r="H413" s="121">
        <f>VLOOKUP(B413,'Master sheet'!$B$3:$Z$634,22,FALSE)</f>
        <v>-1.080655412493509</v>
      </c>
      <c r="I413" s="120">
        <f>VLOOKUP(B413,'Master sheet'!$B$3:$Z$634,24,FALSE)</f>
        <v>2.3564838544336331E-2</v>
      </c>
      <c r="J413" s="121">
        <f>-VLOOKUP(B413,'Master sheet'!$B$3:$Z$634,25,FALSE)</f>
        <v>7.8257239149361196E-2</v>
      </c>
      <c r="K413" s="185" t="str">
        <f>VLOOKUP(B413,RUC_PCON_2011_EN_LU!$A$2:$N$534,14)</f>
        <v>Predominantly Urban</v>
      </c>
      <c r="L413" s="185" t="str">
        <f>VLOOKUP(B413,'City and Town classifications'!$A$3:$G$634,4,FALSE)</f>
        <v>Large Town in Conurbation</v>
      </c>
      <c r="M413" s="188" t="str">
        <f>VLOOKUP(A413,'BRES data'!$A$11:$AB$643,28,FALSE)</f>
        <v>Mid</v>
      </c>
      <c r="N413" s="188" t="str">
        <f>IF(ISNUMBER(MATCH(A413,'Red Wall MP List'!$A$3:$A$52,0)),"Yes","No")</f>
        <v>No</v>
      </c>
      <c r="O413" s="149">
        <f>VLOOKUP(B413,'Master sheet'!$B$3:$K$634,4,FALSE)</f>
        <v>61200</v>
      </c>
      <c r="P413" s="121">
        <f t="shared" si="46"/>
        <v>-0.19335740311994595</v>
      </c>
      <c r="Q413" s="121">
        <f t="shared" si="50"/>
        <v>1.0740771188334348</v>
      </c>
      <c r="R413" s="186">
        <f t="shared" si="51"/>
        <v>84.931177960277864</v>
      </c>
      <c r="S413" s="149">
        <f>R413*VLOOKUP(B413,'Master sheet'!$B$3:$K$634,4,FALSE)</f>
        <v>5197788.0911690053</v>
      </c>
      <c r="T413" s="121"/>
      <c r="U413" s="121"/>
      <c r="V413" s="121"/>
      <c r="W413" s="121"/>
      <c r="X413" s="121"/>
      <c r="Y413" s="121"/>
      <c r="Z413" s="121"/>
      <c r="AA413" s="121"/>
      <c r="AB413" s="121"/>
      <c r="AC413" s="121"/>
      <c r="AD413" s="121"/>
      <c r="AE413" s="145">
        <f t="shared" si="47"/>
        <v>-0.35527456959124182</v>
      </c>
      <c r="AF413" s="121">
        <f t="shared" si="48"/>
        <v>0.85397851816930204</v>
      </c>
      <c r="AG413" s="186">
        <f t="shared" si="49"/>
        <v>70.620329756677506</v>
      </c>
    </row>
    <row r="414" spans="1:33" ht="29">
      <c r="A414" s="119" t="str">
        <f>'Master sheet'!A66</f>
        <v>Liverpool, Riverside</v>
      </c>
      <c r="B414" s="142" t="str">
        <f>VLOOKUP('Master sheet'!A66,Westminster_Parliamentary_Const!$A$2:$C$651,2,FALSE)</f>
        <v>E14000793</v>
      </c>
      <c r="C414" s="120">
        <f>VLOOKUP(B414,'Master sheet'!$B$3:$Z$634,9,FALSE)</f>
        <v>0.11396623404819166</v>
      </c>
      <c r="D414" s="121">
        <f>VLOOKUP(B414,'Master sheet'!$B$3:$Z$634,10,FALSE)</f>
        <v>0.65808782340330207</v>
      </c>
      <c r="E414" s="120">
        <f>VLOOKUP(B414,'Master sheet'!$B$3:$Z$634,16,FALSE)</f>
        <v>0.35405103466315074</v>
      </c>
      <c r="F414" s="121">
        <f>VLOOKUP(B414,'Master sheet'!$B$3:$Z$634,17,FALSE)</f>
        <v>-0.2776039189491461</v>
      </c>
      <c r="G414" s="120">
        <f>VLOOKUP(B414,'Master sheet'!$B$3:$Z$634,21,FALSE)</f>
        <v>0.15965166908563136</v>
      </c>
      <c r="H414" s="121">
        <f>VLOOKUP(B414,'Master sheet'!$B$3:$Z$634,22,FALSE)</f>
        <v>-0.12515582167988282</v>
      </c>
      <c r="I414" s="120">
        <f>VLOOKUP(B414,'Master sheet'!$B$3:$Z$634,24,FALSE)</f>
        <v>3.4205168363351524E-2</v>
      </c>
      <c r="J414" s="121">
        <f>-VLOOKUP(B414,'Master sheet'!$B$3:$Z$634,25,FALSE)</f>
        <v>-1.0422049246780676</v>
      </c>
      <c r="K414" s="185" t="str">
        <f>VLOOKUP(B414,RUC_PCON_2011_EN_LU!$A$2:$N$534,14)</f>
        <v>Predominantly Urban</v>
      </c>
      <c r="L414" s="185" t="str">
        <f>VLOOKUP(B414,'City and Town classifications'!$A$3:$G$634,4,FALSE)</f>
        <v>Core City (outside London)</v>
      </c>
      <c r="M414" s="188" t="str">
        <f>VLOOKUP(A414,'BRES data'!$A$11:$AB$643,28,FALSE)</f>
        <v>Very low</v>
      </c>
      <c r="N414" s="188" t="str">
        <f>IF(ISNUMBER(MATCH(A414,'Red Wall MP List'!$A$3:$A$52,0)),"Yes","No")</f>
        <v>No</v>
      </c>
      <c r="O414" s="149">
        <f>VLOOKUP(B414,'Master sheet'!$B$3:$K$634,4,FALSE)</f>
        <v>88600</v>
      </c>
      <c r="P414" s="121">
        <f t="shared" si="46"/>
        <v>-0.19516565719642665</v>
      </c>
      <c r="Q414" s="121">
        <f t="shared" si="50"/>
        <v>1.072268864756954</v>
      </c>
      <c r="R414" s="186">
        <f t="shared" si="51"/>
        <v>84.788192744343092</v>
      </c>
      <c r="S414" s="149">
        <f>R414*VLOOKUP(B414,'Master sheet'!$B$3:$K$634,4,FALSE)</f>
        <v>7512233.8771487977</v>
      </c>
      <c r="T414" s="121"/>
      <c r="U414" s="121"/>
      <c r="V414" s="121"/>
      <c r="W414" s="121"/>
      <c r="X414" s="121"/>
      <c r="Y414" s="121"/>
      <c r="Z414" s="121"/>
      <c r="AA414" s="121"/>
      <c r="AB414" s="121"/>
      <c r="AC414" s="121"/>
      <c r="AD414" s="121"/>
      <c r="AE414" s="145">
        <f t="shared" si="47"/>
        <v>-0.19671921047594859</v>
      </c>
      <c r="AF414" s="121">
        <f t="shared" si="48"/>
        <v>1.0125338772845953</v>
      </c>
      <c r="AG414" s="186">
        <f t="shared" si="49"/>
        <v>83.732172159240818</v>
      </c>
    </row>
    <row r="415" spans="1:33" ht="29">
      <c r="A415" s="119" t="str">
        <f>'Master sheet'!A559</f>
        <v>Ceredigion</v>
      </c>
      <c r="B415" s="142" t="str">
        <f>VLOOKUP('Master sheet'!A559,Westminster_Parliamentary_Const!$A$2:$C$651,2,FALSE)</f>
        <v>W07000064</v>
      </c>
      <c r="C415" s="120">
        <f>VLOOKUP(B415,'Master sheet'!$B$3:$Z$634,9,FALSE)</f>
        <v>9.1011225941427257E-2</v>
      </c>
      <c r="D415" s="121">
        <f>VLOOKUP(B415,'Master sheet'!$B$3:$Z$634,10,FALSE)</f>
        <v>-0.20955723335472951</v>
      </c>
      <c r="E415" s="120">
        <f>VLOOKUP(B415,'Master sheet'!$B$3:$Z$634,16,FALSE)</f>
        <v>0.38376141009026993</v>
      </c>
      <c r="F415" s="121">
        <f>VLOOKUP(B415,'Master sheet'!$B$3:$Z$634,17,FALSE)</f>
        <v>-0.17885204115003331</v>
      </c>
      <c r="G415" s="120">
        <f>VLOOKUP(B415,'Master sheet'!$B$3:$Z$634,21,FALSE)</f>
        <v>0.15778251599147122</v>
      </c>
      <c r="H415" s="121">
        <f>VLOOKUP(B415,'Master sheet'!$B$3:$Z$634,22,FALSE)</f>
        <v>-0.17864567540541385</v>
      </c>
      <c r="I415" s="120">
        <f>VLOOKUP(B415,'Master sheet'!$B$3:$Z$634,24,FALSE)</f>
        <v>2.6187443130118337E-2</v>
      </c>
      <c r="J415" s="121">
        <f>-VLOOKUP(B415,'Master sheet'!$B$3:$Z$634,25,FALSE)</f>
        <v>-0.19791175739787348</v>
      </c>
      <c r="K415" s="185" t="str">
        <f>VLOOKUP(B415,RUC_PCON_2011_EN_LU!$A$2:$N$534,14)</f>
        <v>Urban with Significant Rural</v>
      </c>
      <c r="L415" s="185" t="str">
        <f>VLOOKUP(B415,'City and Town classifications'!$A$3:$G$634,4,FALSE)</f>
        <v>Village or smaller</v>
      </c>
      <c r="M415" s="188" t="str">
        <f>VLOOKUP(A415,'BRES data'!$A$11:$AB$643,28,FALSE)</f>
        <v>Very high</v>
      </c>
      <c r="N415" s="188" t="str">
        <f>IF(ISNUMBER(MATCH(A415,'Red Wall MP List'!$A$3:$A$52,0)),"Yes","No")</f>
        <v>No</v>
      </c>
      <c r="O415" s="149">
        <f>VLOOKUP(B415,'Master sheet'!$B$3:$K$634,4,FALSE)</f>
        <v>47000</v>
      </c>
      <c r="P415" s="121">
        <f t="shared" si="46"/>
        <v>-0.19540594967677552</v>
      </c>
      <c r="Q415" s="121">
        <f t="shared" si="50"/>
        <v>1.0720285722766052</v>
      </c>
      <c r="R415" s="186">
        <f t="shared" si="51"/>
        <v>84.769191945375155</v>
      </c>
      <c r="S415" s="149">
        <f>R415*VLOOKUP(B415,'Master sheet'!$B$3:$K$634,4,FALSE)</f>
        <v>3984152.0214326321</v>
      </c>
      <c r="T415" s="121"/>
      <c r="U415" s="121"/>
      <c r="V415" s="121"/>
      <c r="W415" s="121"/>
      <c r="X415" s="121"/>
      <c r="Y415" s="121"/>
      <c r="Z415" s="121"/>
      <c r="AA415" s="121"/>
      <c r="AB415" s="121"/>
      <c r="AC415" s="121"/>
      <c r="AD415" s="121"/>
      <c r="AE415" s="145">
        <f t="shared" si="47"/>
        <v>-0.19124167682701254</v>
      </c>
      <c r="AF415" s="121">
        <f t="shared" si="48"/>
        <v>1.0180114109335312</v>
      </c>
      <c r="AG415" s="186">
        <f t="shared" si="49"/>
        <v>84.185140500142879</v>
      </c>
    </row>
    <row r="416" spans="1:33">
      <c r="A416" s="119" t="str">
        <f>'Master sheet'!A60</f>
        <v>Hazel Grove</v>
      </c>
      <c r="B416" s="142" t="str">
        <f>VLOOKUP('Master sheet'!A60,Westminster_Parliamentary_Const!$A$2:$C$651,2,FALSE)</f>
        <v>E14000738</v>
      </c>
      <c r="C416" s="120">
        <f>VLOOKUP(B416,'Master sheet'!$B$3:$Z$634,9,FALSE)</f>
        <v>7.5995383130535346E-2</v>
      </c>
      <c r="D416" s="121">
        <f>VLOOKUP(B416,'Master sheet'!$B$3:$Z$634,10,FALSE)</f>
        <v>-0.77712060459513288</v>
      </c>
      <c r="E416" s="120">
        <f>VLOOKUP(B416,'Master sheet'!$B$3:$Z$634,16,FALSE)</f>
        <v>0.47066968007404925</v>
      </c>
      <c r="F416" s="121">
        <f>VLOOKUP(B416,'Master sheet'!$B$3:$Z$634,17,FALSE)</f>
        <v>0.11001522268590699</v>
      </c>
      <c r="G416" s="120">
        <f>VLOOKUP(B416,'Master sheet'!$B$3:$Z$634,21,FALSE)</f>
        <v>0.14285714285714285</v>
      </c>
      <c r="H416" s="121">
        <f>VLOOKUP(B416,'Master sheet'!$B$3:$Z$634,22,FALSE)</f>
        <v>-0.6057674709654074</v>
      </c>
      <c r="I416" s="120">
        <f>VLOOKUP(B416,'Master sheet'!$B$3:$Z$634,24,FALSE)</f>
        <v>2.0232363407996612E-2</v>
      </c>
      <c r="J416" s="121">
        <f>-VLOOKUP(B416,'Master sheet'!$B$3:$Z$634,25,FALSE)</f>
        <v>0.42917796864512187</v>
      </c>
      <c r="K416" s="185" t="str">
        <f>VLOOKUP(B416,RUC_PCON_2011_EN_LU!$A$2:$N$534,14)</f>
        <v>Predominantly Urban</v>
      </c>
      <c r="L416" s="185" t="str">
        <f>VLOOKUP(B416,'City and Town classifications'!$A$3:$G$634,4,FALSE)</f>
        <v>Small Town</v>
      </c>
      <c r="M416" s="188" t="str">
        <f>VLOOKUP(A416,'BRES data'!$A$11:$AB$643,28,FALSE)</f>
        <v>Low</v>
      </c>
      <c r="N416" s="188" t="str">
        <f>IF(ISNUMBER(MATCH(A416,'Red Wall MP List'!$A$3:$A$52,0)),"Yes","No")</f>
        <v>No</v>
      </c>
      <c r="O416" s="149">
        <f>VLOOKUP(B416,'Master sheet'!$B$3:$K$634,4,FALSE)</f>
        <v>46000</v>
      </c>
      <c r="P416" s="121">
        <f t="shared" si="46"/>
        <v>-0.19860625336325377</v>
      </c>
      <c r="Q416" s="121">
        <f t="shared" si="50"/>
        <v>1.0688282685901269</v>
      </c>
      <c r="R416" s="186">
        <f t="shared" si="51"/>
        <v>84.516132311986411</v>
      </c>
      <c r="S416" s="149">
        <f>R416*VLOOKUP(B416,'Master sheet'!$B$3:$K$634,4,FALSE)</f>
        <v>3887742.0863513751</v>
      </c>
      <c r="T416" s="121"/>
      <c r="U416" s="121"/>
      <c r="V416" s="121"/>
      <c r="W416" s="121"/>
      <c r="X416" s="121"/>
      <c r="Y416" s="121"/>
      <c r="Z416" s="121"/>
      <c r="AA416" s="121"/>
      <c r="AB416" s="121"/>
      <c r="AC416" s="121"/>
      <c r="AD416" s="121"/>
      <c r="AE416" s="145">
        <f t="shared" si="47"/>
        <v>-0.21092372105737783</v>
      </c>
      <c r="AF416" s="121">
        <f t="shared" si="48"/>
        <v>0.99832936670316608</v>
      </c>
      <c r="AG416" s="186">
        <f t="shared" si="49"/>
        <v>82.557520572637472</v>
      </c>
    </row>
    <row r="417" spans="1:33" ht="29">
      <c r="A417" s="119" t="str">
        <f>'Master sheet'!A552</f>
        <v>Arfon</v>
      </c>
      <c r="B417" s="142" t="str">
        <f>VLOOKUP('Master sheet'!A552,Westminster_Parliamentary_Const!$A$2:$C$651,2,FALSE)</f>
        <v>W07000057</v>
      </c>
      <c r="C417" s="120">
        <f>VLOOKUP(B417,'Master sheet'!$B$3:$Z$634,9,FALSE)</f>
        <v>7.8198967094552596E-2</v>
      </c>
      <c r="D417" s="121">
        <f>VLOOKUP(B417,'Master sheet'!$B$3:$Z$634,10,FALSE)</f>
        <v>-0.69383033849553488</v>
      </c>
      <c r="E417" s="120">
        <f>VLOOKUP(B417,'Master sheet'!$B$3:$Z$634,16,FALSE)</f>
        <v>0.71132609660138668</v>
      </c>
      <c r="F417" s="121">
        <f>VLOOKUP(B417,'Master sheet'!$B$3:$Z$634,17,FALSE)</f>
        <v>0.90991332881308251</v>
      </c>
      <c r="G417" s="120">
        <f>VLOOKUP(B417,'Master sheet'!$B$3:$Z$634,21,FALSE)</f>
        <v>0.17499999999999999</v>
      </c>
      <c r="H417" s="121">
        <f>VLOOKUP(B417,'Master sheet'!$B$3:$Z$634,22,FALSE)</f>
        <v>0.31406982447272058</v>
      </c>
      <c r="I417" s="120">
        <f>VLOOKUP(B417,'Master sheet'!$B$3:$Z$634,24,FALSE)</f>
        <v>2.9212121212121245E-2</v>
      </c>
      <c r="J417" s="121">
        <f>-VLOOKUP(B417,'Master sheet'!$B$3:$Z$634,25,FALSE)</f>
        <v>-0.51642043206187405</v>
      </c>
      <c r="K417" s="185" t="str">
        <f>VLOOKUP(B417,RUC_PCON_2011_EN_LU!$A$2:$N$534,14)</f>
        <v>Urban with Significant Rural</v>
      </c>
      <c r="L417" s="185" t="str">
        <f>VLOOKUP(B417,'City and Town classifications'!$A$3:$G$634,4,FALSE)</f>
        <v>Village or smaller</v>
      </c>
      <c r="M417" s="188" t="str">
        <f>VLOOKUP(A417,'BRES data'!$A$11:$AB$643,28,FALSE)</f>
        <v>High</v>
      </c>
      <c r="N417" s="188" t="str">
        <f>IF(ISNUMBER(MATCH(A417,'Red Wall MP List'!$A$3:$A$52,0)),"Yes","No")</f>
        <v>No</v>
      </c>
      <c r="O417" s="149">
        <f>VLOOKUP(B417,'Master sheet'!$B$3:$K$634,4,FALSE)</f>
        <v>38600</v>
      </c>
      <c r="P417" s="121">
        <f t="shared" si="46"/>
        <v>-0.19941973130483578</v>
      </c>
      <c r="Q417" s="121">
        <f t="shared" si="50"/>
        <v>1.0680147906485449</v>
      </c>
      <c r="R417" s="186">
        <f t="shared" si="51"/>
        <v>84.451807657255557</v>
      </c>
      <c r="S417" s="149">
        <f>R417*VLOOKUP(B417,'Master sheet'!$B$3:$K$634,4,FALSE)</f>
        <v>3259839.7755700643</v>
      </c>
      <c r="T417" s="121"/>
      <c r="U417" s="121"/>
      <c r="V417" s="121"/>
      <c r="W417" s="121"/>
      <c r="X417" s="121"/>
      <c r="Y417" s="121"/>
      <c r="Z417" s="121"/>
      <c r="AA417" s="121"/>
      <c r="AB417" s="121"/>
      <c r="AC417" s="121"/>
      <c r="AD417" s="121"/>
      <c r="AE417" s="145">
        <f t="shared" si="47"/>
        <v>3.4330956820985414E-3</v>
      </c>
      <c r="AF417" s="121">
        <f t="shared" si="48"/>
        <v>1.2126861834426423</v>
      </c>
      <c r="AG417" s="186">
        <f t="shared" si="49"/>
        <v>100.28390216381044</v>
      </c>
    </row>
    <row r="418" spans="1:33">
      <c r="A418" s="119" t="str">
        <f>'Master sheet'!A444</f>
        <v>Mole Valley</v>
      </c>
      <c r="B418" s="142" t="str">
        <f>VLOOKUP('Master sheet'!A444,Westminster_Parliamentary_Const!$A$2:$C$651,2,FALSE)</f>
        <v>E14000824</v>
      </c>
      <c r="C418" s="120">
        <f>VLOOKUP(B418,'Master sheet'!$B$3:$Z$634,9,FALSE)</f>
        <v>0.10975225585185554</v>
      </c>
      <c r="D418" s="121">
        <f>VLOOKUP(B418,'Master sheet'!$B$3:$Z$634,10,FALSE)</f>
        <v>0.49880940649611138</v>
      </c>
      <c r="E418" s="120">
        <f>VLOOKUP(B418,'Master sheet'!$B$3:$Z$634,16,FALSE)</f>
        <v>0.22066388863292058</v>
      </c>
      <c r="F418" s="121">
        <f>VLOOKUP(B418,'Master sheet'!$B$3:$Z$634,17,FALSE)</f>
        <v>-0.72095850317719601</v>
      </c>
      <c r="G418" s="120">
        <f>VLOOKUP(B418,'Master sheet'!$B$3:$Z$634,21,FALSE)</f>
        <v>0.17499999999999999</v>
      </c>
      <c r="H418" s="121">
        <f>VLOOKUP(B418,'Master sheet'!$B$3:$Z$634,22,FALSE)</f>
        <v>0.31406982447272058</v>
      </c>
      <c r="I418" s="120">
        <f>VLOOKUP(B418,'Master sheet'!$B$3:$Z$634,24,FALSE)</f>
        <v>3.2829643888354187E-2</v>
      </c>
      <c r="J418" s="121">
        <f>-VLOOKUP(B418,'Master sheet'!$B$3:$Z$634,25,FALSE)</f>
        <v>-0.89735761675920933</v>
      </c>
      <c r="K418" s="185" t="str">
        <f>VLOOKUP(B418,RUC_PCON_2011_EN_LU!$A$2:$N$534,14)</f>
        <v>Predominantly Rural</v>
      </c>
      <c r="L418" s="185" t="str">
        <f>VLOOKUP(B418,'City and Town classifications'!$A$3:$G$634,4,FALSE)</f>
        <v>Village or smaller</v>
      </c>
      <c r="M418" s="188" t="str">
        <f>VLOOKUP(A418,'BRES data'!$A$11:$AB$643,28,FALSE)</f>
        <v>Very high</v>
      </c>
      <c r="N418" s="188" t="str">
        <f>IF(ISNUMBER(MATCH(A418,'Red Wall MP List'!$A$3:$A$52,0)),"Yes","No")</f>
        <v>No</v>
      </c>
      <c r="O418" s="149">
        <f>VLOOKUP(B418,'Master sheet'!$B$3:$K$634,4,FALSE)</f>
        <v>64600</v>
      </c>
      <c r="P418" s="121">
        <f t="shared" si="46"/>
        <v>-0.2006641832051119</v>
      </c>
      <c r="Q418" s="121">
        <f t="shared" si="50"/>
        <v>1.0667703387482688</v>
      </c>
      <c r="R418" s="186">
        <f t="shared" si="51"/>
        <v>84.353404326664034</v>
      </c>
      <c r="S418" s="149">
        <f>R418*VLOOKUP(B418,'Master sheet'!$B$3:$K$634,4,FALSE)</f>
        <v>5449229.9195024967</v>
      </c>
      <c r="T418" s="121"/>
      <c r="U418" s="121"/>
      <c r="V418" s="121"/>
      <c r="W418" s="121"/>
      <c r="X418" s="121"/>
      <c r="Y418" s="121"/>
      <c r="Z418" s="121"/>
      <c r="AA418" s="121"/>
      <c r="AB418" s="121"/>
      <c r="AC418" s="121"/>
      <c r="AD418" s="121"/>
      <c r="AE418" s="145">
        <f t="shared" si="47"/>
        <v>-0.20135922224189334</v>
      </c>
      <c r="AF418" s="121">
        <f t="shared" si="48"/>
        <v>1.0078938655186505</v>
      </c>
      <c r="AG418" s="186">
        <f t="shared" si="49"/>
        <v>83.348463255545738</v>
      </c>
    </row>
    <row r="419" spans="1:33">
      <c r="A419" s="119" t="str">
        <f>'Master sheet'!A117</f>
        <v>Colne Valley</v>
      </c>
      <c r="B419" s="142" t="str">
        <f>VLOOKUP('Master sheet'!A117,Westminster_Parliamentary_Const!$A$2:$C$651,2,FALSE)</f>
        <v>E14000645</v>
      </c>
      <c r="C419" s="120">
        <f>VLOOKUP(B419,'Master sheet'!$B$3:$Z$634,9,FALSE)</f>
        <v>9.0796495801071825E-2</v>
      </c>
      <c r="D419" s="121">
        <f>VLOOKUP(B419,'Master sheet'!$B$3:$Z$634,10,FALSE)</f>
        <v>-0.21767352518742319</v>
      </c>
      <c r="E419" s="120">
        <f>VLOOKUP(B419,'Master sheet'!$B$3:$Z$634,16,FALSE)</f>
        <v>0.182163547219476</v>
      </c>
      <c r="F419" s="121">
        <f>VLOOKUP(B419,'Master sheet'!$B$3:$Z$634,17,FALSE)</f>
        <v>-0.84892662730309332</v>
      </c>
      <c r="G419" s="120">
        <f>VLOOKUP(B419,'Master sheet'!$B$3:$Z$634,21,FALSE)</f>
        <v>0.1306532663316583</v>
      </c>
      <c r="H419" s="121">
        <f>VLOOKUP(B419,'Master sheet'!$B$3:$Z$634,22,FALSE)</f>
        <v>-0.95500776180735392</v>
      </c>
      <c r="I419" s="120">
        <f>VLOOKUP(B419,'Master sheet'!$B$3:$Z$634,24,FALSE)</f>
        <v>1.9409801510626989E-2</v>
      </c>
      <c r="J419" s="121">
        <f>-VLOOKUP(B419,'Master sheet'!$B$3:$Z$634,25,FALSE)</f>
        <v>0.5157964756919331</v>
      </c>
      <c r="K419" s="185" t="str">
        <f>VLOOKUP(B419,RUC_PCON_2011_EN_LU!$A$2:$N$534,14)</f>
        <v>Predominantly Urban</v>
      </c>
      <c r="L419" s="185" t="str">
        <f>VLOOKUP(B419,'City and Town classifications'!$A$3:$G$634,4,FALSE)</f>
        <v>Large Town</v>
      </c>
      <c r="M419" s="188" t="str">
        <f>VLOOKUP(A419,'BRES data'!$A$11:$AB$643,28,FALSE)</f>
        <v>Mid</v>
      </c>
      <c r="N419" s="188" t="str">
        <f>IF(ISNUMBER(MATCH(A419,'Red Wall MP List'!$A$3:$A$52,0)),"Yes","No")</f>
        <v>Yes</v>
      </c>
      <c r="O419" s="149">
        <f>VLOOKUP(B419,'Master sheet'!$B$3:$K$634,4,FALSE)</f>
        <v>73100</v>
      </c>
      <c r="P419" s="121">
        <f t="shared" si="46"/>
        <v>-0.20128141468357122</v>
      </c>
      <c r="Q419" s="121">
        <f t="shared" si="50"/>
        <v>1.0661531072698094</v>
      </c>
      <c r="R419" s="186">
        <f t="shared" si="51"/>
        <v>84.304597592379764</v>
      </c>
      <c r="S419" s="149">
        <f>R419*VLOOKUP(B419,'Master sheet'!$B$3:$K$634,4,FALSE)</f>
        <v>6162666.0840029605</v>
      </c>
      <c r="T419" s="121"/>
      <c r="U419" s="121"/>
      <c r="V419" s="121"/>
      <c r="W419" s="121"/>
      <c r="X419" s="121"/>
      <c r="Y419" s="121"/>
      <c r="Z419" s="121"/>
      <c r="AA419" s="121"/>
      <c r="AB419" s="121"/>
      <c r="AC419" s="121"/>
      <c r="AD419" s="121"/>
      <c r="AE419" s="145">
        <f t="shared" si="47"/>
        <v>-0.37645285965148428</v>
      </c>
      <c r="AF419" s="121">
        <f t="shared" si="48"/>
        <v>0.83280022810905963</v>
      </c>
      <c r="AG419" s="186">
        <f t="shared" si="49"/>
        <v>68.868976770722909</v>
      </c>
    </row>
    <row r="420" spans="1:33">
      <c r="A420" s="119" t="str">
        <f>'Master sheet'!A221</f>
        <v>Coventry North West</v>
      </c>
      <c r="B420" s="142" t="str">
        <f>VLOOKUP('Master sheet'!A221,Westminster_Parliamentary_Const!$A$2:$C$651,2,FALSE)</f>
        <v>E14000650</v>
      </c>
      <c r="C420" s="120">
        <f>VLOOKUP(B420,'Master sheet'!$B$3:$Z$634,9,FALSE)</f>
        <v>8.9568435039621738E-2</v>
      </c>
      <c r="D420" s="121">
        <f>VLOOKUP(B420,'Master sheet'!$B$3:$Z$634,10,FALSE)</f>
        <v>-0.26409131968851435</v>
      </c>
      <c r="E420" s="120">
        <f>VLOOKUP(B420,'Master sheet'!$B$3:$Z$634,16,FALSE)</f>
        <v>0.64067757437378214</v>
      </c>
      <c r="F420" s="121">
        <f>VLOOKUP(B420,'Master sheet'!$B$3:$Z$634,17,FALSE)</f>
        <v>0.67509050569452633</v>
      </c>
      <c r="G420" s="120">
        <f>VLOOKUP(B420,'Master sheet'!$B$3:$Z$634,21,FALSE)</f>
        <v>0.11261261261261261</v>
      </c>
      <c r="H420" s="121">
        <f>VLOOKUP(B420,'Master sheet'!$B$3:$Z$634,22,FALSE)</f>
        <v>-1.4712800412475298</v>
      </c>
      <c r="I420" s="120">
        <f>VLOOKUP(B420,'Master sheet'!$B$3:$Z$634,24,FALSE)</f>
        <v>2.3777592669721015E-2</v>
      </c>
      <c r="J420" s="121">
        <f>-VLOOKUP(B420,'Master sheet'!$B$3:$Z$634,25,FALSE)</f>
        <v>5.5853521243387605E-2</v>
      </c>
      <c r="K420" s="185" t="str">
        <f>VLOOKUP(B420,RUC_PCON_2011_EN_LU!$A$2:$N$534,14)</f>
        <v>Predominantly Urban</v>
      </c>
      <c r="L420" s="185" t="str">
        <f>VLOOKUP(B420,'City and Town classifications'!$A$3:$G$634,4,FALSE)</f>
        <v>Other City</v>
      </c>
      <c r="M420" s="188" t="str">
        <f>VLOOKUP(A420,'BRES data'!$A$11:$AB$643,28,FALSE)</f>
        <v>Very low</v>
      </c>
      <c r="N420" s="188" t="str">
        <f>IF(ISNUMBER(MATCH(A420,'Red Wall MP List'!$A$3:$A$52,0)),"Yes","No")</f>
        <v>No</v>
      </c>
      <c r="O420" s="149">
        <f>VLOOKUP(B420,'Master sheet'!$B$3:$K$634,4,FALSE)</f>
        <v>84100</v>
      </c>
      <c r="P420" s="121">
        <f t="shared" si="46"/>
        <v>-0.20211085540720949</v>
      </c>
      <c r="Q420" s="121">
        <f t="shared" si="50"/>
        <v>1.0653236665461712</v>
      </c>
      <c r="R420" s="186">
        <f t="shared" si="51"/>
        <v>84.239010702507912</v>
      </c>
      <c r="S420" s="149">
        <f>R420*VLOOKUP(B420,'Master sheet'!$B$3:$K$634,4,FALSE)</f>
        <v>7084500.800080915</v>
      </c>
      <c r="T420" s="121"/>
      <c r="U420" s="121"/>
      <c r="V420" s="121"/>
      <c r="W420" s="121"/>
      <c r="X420" s="121"/>
      <c r="Y420" s="121"/>
      <c r="Z420" s="121"/>
      <c r="AA420" s="121"/>
      <c r="AB420" s="121"/>
      <c r="AC420" s="121"/>
      <c r="AD420" s="121"/>
      <c r="AE420" s="145">
        <f t="shared" si="47"/>
        <v>-0.25110683349953256</v>
      </c>
      <c r="AF420" s="121">
        <f t="shared" si="48"/>
        <v>0.9581462542610113</v>
      </c>
      <c r="AG420" s="186">
        <f t="shared" si="49"/>
        <v>79.234550976870608</v>
      </c>
    </row>
    <row r="421" spans="1:33">
      <c r="A421" s="119" t="str">
        <f>'Master sheet'!A437</f>
        <v>Lewes</v>
      </c>
      <c r="B421" s="142" t="str">
        <f>VLOOKUP('Master sheet'!A437,Westminster_Parliamentary_Const!$A$2:$C$651,2,FALSE)</f>
        <v>E14000786</v>
      </c>
      <c r="C421" s="120">
        <f>VLOOKUP(B421,'Master sheet'!$B$3:$Z$634,9,FALSE)</f>
        <v>7.0028129359153188E-2</v>
      </c>
      <c r="D421" s="121">
        <f>VLOOKUP(B421,'Master sheet'!$B$3:$Z$634,10,FALSE)</f>
        <v>-1.0026686947147243</v>
      </c>
      <c r="E421" s="120">
        <f>VLOOKUP(B421,'Master sheet'!$B$3:$Z$634,16,FALSE)</f>
        <v>0.49517243097134961</v>
      </c>
      <c r="F421" s="121">
        <f>VLOOKUP(B421,'Master sheet'!$B$3:$Z$634,17,FALSE)</f>
        <v>0.19145790483201164</v>
      </c>
      <c r="G421" s="120">
        <f>VLOOKUP(B421,'Master sheet'!$B$3:$Z$634,21,FALSE)</f>
        <v>0.19646365422396855</v>
      </c>
      <c r="H421" s="121">
        <f>VLOOKUP(B421,'Master sheet'!$B$3:$Z$634,22,FALSE)</f>
        <v>0.9282986580778797</v>
      </c>
      <c r="I421" s="120">
        <f>VLOOKUP(B421,'Master sheet'!$B$3:$Z$634,24,FALSE)</f>
        <v>2.5866666666666704E-2</v>
      </c>
      <c r="J421" s="121">
        <f>-VLOOKUP(B421,'Master sheet'!$B$3:$Z$634,25,FALSE)</f>
        <v>-0.16413292756295464</v>
      </c>
      <c r="K421" s="185" t="str">
        <f>VLOOKUP(B421,RUC_PCON_2011_EN_LU!$A$2:$N$534,14)</f>
        <v>Predominantly Rural</v>
      </c>
      <c r="L421" s="185" t="str">
        <f>VLOOKUP(B421,'City and Town classifications'!$A$3:$G$634,4,FALSE)</f>
        <v>Small Town</v>
      </c>
      <c r="M421" s="188" t="str">
        <f>VLOOKUP(A421,'BRES data'!$A$11:$AB$643,28,FALSE)</f>
        <v>Very high</v>
      </c>
      <c r="N421" s="188" t="str">
        <f>IF(ISNUMBER(MATCH(A421,'Red Wall MP List'!$A$3:$A$52,0)),"Yes","No")</f>
        <v>No</v>
      </c>
      <c r="O421" s="149">
        <f>VLOOKUP(B421,'Master sheet'!$B$3:$K$634,4,FALSE)</f>
        <v>56000</v>
      </c>
      <c r="P421" s="121">
        <f t="shared" si="46"/>
        <v>-0.20230778027424443</v>
      </c>
      <c r="Q421" s="121">
        <f t="shared" si="50"/>
        <v>1.0651267416791363</v>
      </c>
      <c r="R421" s="186">
        <f t="shared" si="51"/>
        <v>84.22343913820059</v>
      </c>
      <c r="S421" s="149">
        <f>R421*VLOOKUP(B421,'Master sheet'!$B$3:$K$634,4,FALSE)</f>
        <v>4716512.5917392327</v>
      </c>
      <c r="T421" s="121"/>
      <c r="U421" s="121"/>
      <c r="V421" s="121"/>
      <c r="W421" s="121"/>
      <c r="X421" s="121"/>
      <c r="Y421" s="121"/>
      <c r="Z421" s="121"/>
      <c r="AA421" s="121"/>
      <c r="AB421" s="121"/>
      <c r="AC421" s="121"/>
      <c r="AD421" s="121"/>
      <c r="AE421" s="145">
        <f t="shared" si="47"/>
        <v>-1.1761264841946902E-2</v>
      </c>
      <c r="AF421" s="121">
        <f t="shared" si="48"/>
        <v>1.1974918229185969</v>
      </c>
      <c r="AG421" s="186">
        <f t="shared" si="49"/>
        <v>99.027394268330582</v>
      </c>
    </row>
    <row r="422" spans="1:33">
      <c r="A422" s="119" t="str">
        <f>'Master sheet'!A71</f>
        <v>Makerfield</v>
      </c>
      <c r="B422" s="142" t="str">
        <f>VLOOKUP('Master sheet'!A71,Westminster_Parliamentary_Const!$A$2:$C$651,2,FALSE)</f>
        <v>E14000805</v>
      </c>
      <c r="C422" s="120">
        <f>VLOOKUP(B422,'Master sheet'!$B$3:$Z$634,9,FALSE)</f>
        <v>6.7248746676775259E-2</v>
      </c>
      <c r="D422" s="121">
        <f>VLOOKUP(B422,'Master sheet'!$B$3:$Z$634,10,FALSE)</f>
        <v>-1.1077227915805608</v>
      </c>
      <c r="E422" s="120">
        <f>VLOOKUP(B422,'Master sheet'!$B$3:$Z$634,16,FALSE)</f>
        <v>0.65990828476555785</v>
      </c>
      <c r="F422" s="121">
        <f>VLOOKUP(B422,'Master sheet'!$B$3:$Z$634,17,FALSE)</f>
        <v>0.73900988521422506</v>
      </c>
      <c r="G422" s="120">
        <f>VLOOKUP(B422,'Master sheet'!$B$3:$Z$634,21,FALSE)</f>
        <v>0.14700854700854701</v>
      </c>
      <c r="H422" s="121">
        <f>VLOOKUP(B422,'Master sheet'!$B$3:$Z$634,22,FALSE)</f>
        <v>-0.48696607288412935</v>
      </c>
      <c r="I422" s="120">
        <f>VLOOKUP(B422,'Master sheet'!$B$3:$Z$634,24,FALSE)</f>
        <v>2.077262693156734E-2</v>
      </c>
      <c r="J422" s="121">
        <f>-VLOOKUP(B422,'Master sheet'!$B$3:$Z$634,25,FALSE)</f>
        <v>0.37228642045501931</v>
      </c>
      <c r="K422" s="185" t="str">
        <f>VLOOKUP(B422,RUC_PCON_2011_EN_LU!$A$2:$N$534,14)</f>
        <v>Predominantly Urban</v>
      </c>
      <c r="L422" s="185" t="str">
        <f>VLOOKUP(B422,'City and Town classifications'!$A$3:$G$634,4,FALSE)</f>
        <v>Small Town</v>
      </c>
      <c r="M422" s="188" t="str">
        <f>VLOOKUP(A422,'BRES data'!$A$11:$AB$643,28,FALSE)</f>
        <v>Very low</v>
      </c>
      <c r="N422" s="188" t="str">
        <f>IF(ISNUMBER(MATCH(A422,'Red Wall MP List'!$A$3:$A$52,0)),"Yes","No")</f>
        <v>No</v>
      </c>
      <c r="O422" s="149">
        <f>VLOOKUP(B422,'Master sheet'!$B$3:$K$634,4,FALSE)</f>
        <v>61400</v>
      </c>
      <c r="P422" s="121">
        <f t="shared" si="46"/>
        <v>-0.20313815498683119</v>
      </c>
      <c r="Q422" s="121">
        <f t="shared" si="50"/>
        <v>1.0642963669665495</v>
      </c>
      <c r="R422" s="186">
        <f t="shared" si="51"/>
        <v>84.157778394431062</v>
      </c>
      <c r="S422" s="149">
        <f>R422*VLOOKUP(B422,'Master sheet'!$B$3:$K$634,4,FALSE)</f>
        <v>5167287.5934180673</v>
      </c>
      <c r="T422" s="121"/>
      <c r="U422" s="121"/>
      <c r="V422" s="121"/>
      <c r="W422" s="121"/>
      <c r="X422" s="121"/>
      <c r="Y422" s="121"/>
      <c r="Z422" s="121"/>
      <c r="AA422" s="121"/>
      <c r="AB422" s="121"/>
      <c r="AC422" s="121"/>
      <c r="AD422" s="121"/>
      <c r="AE422" s="145">
        <f t="shared" si="47"/>
        <v>-0.12084813969886145</v>
      </c>
      <c r="AF422" s="121">
        <f t="shared" si="48"/>
        <v>1.0884049480616824</v>
      </c>
      <c r="AG422" s="186">
        <f t="shared" si="49"/>
        <v>90.006381548905907</v>
      </c>
    </row>
    <row r="423" spans="1:33">
      <c r="A423" s="119" t="str">
        <f>'Master sheet'!A297</f>
        <v>North Norfolk</v>
      </c>
      <c r="B423" s="142" t="str">
        <f>VLOOKUP('Master sheet'!A297,Westminster_Parliamentary_Const!$A$2:$C$651,2,FALSE)</f>
        <v>E14000848</v>
      </c>
      <c r="C423" s="120">
        <f>VLOOKUP(B423,'Master sheet'!$B$3:$Z$634,9,FALSE)</f>
        <v>3.3600361938387599E-2</v>
      </c>
      <c r="D423" s="121">
        <f>VLOOKUP(B423,'Master sheet'!$B$3:$Z$634,10,FALSE)</f>
        <v>-2.379552213307111</v>
      </c>
      <c r="E423" s="120">
        <f>VLOOKUP(B423,'Master sheet'!$B$3:$Z$634,16,FALSE)</f>
        <v>1.0502058404565637</v>
      </c>
      <c r="F423" s="121">
        <f>VLOOKUP(B423,'Master sheet'!$B$3:$Z$634,17,FALSE)</f>
        <v>2.0362878889687486</v>
      </c>
      <c r="G423" s="120">
        <f>VLOOKUP(B423,'Master sheet'!$B$3:$Z$634,21,FALSE)</f>
        <v>0.21933962264150944</v>
      </c>
      <c r="H423" s="121">
        <f>VLOOKUP(B423,'Master sheet'!$B$3:$Z$634,22,FALSE)</f>
        <v>1.5829439133580214</v>
      </c>
      <c r="I423" s="120">
        <f>VLOOKUP(B423,'Master sheet'!$B$3:$Z$634,24,FALSE)</f>
        <v>2.4690516751845637E-2</v>
      </c>
      <c r="J423" s="121">
        <f>-VLOOKUP(B423,'Master sheet'!$B$3:$Z$634,25,FALSE)</f>
        <v>-4.0280424777676307E-2</v>
      </c>
      <c r="K423" s="185" t="str">
        <f>VLOOKUP(B423,RUC_PCON_2011_EN_LU!$A$2:$N$534,14)</f>
        <v>Predominantly Rural</v>
      </c>
      <c r="L423" s="185" t="str">
        <f>VLOOKUP(B423,'City and Town classifications'!$A$3:$G$634,4,FALSE)</f>
        <v>Village or smaller</v>
      </c>
      <c r="M423" s="188" t="str">
        <f>VLOOKUP(A423,'BRES data'!$A$11:$AB$643,28,FALSE)</f>
        <v>Very high</v>
      </c>
      <c r="N423" s="188" t="str">
        <f>IF(ISNUMBER(MATCH(A423,'Red Wall MP List'!$A$3:$A$52,0)),"Yes","No")</f>
        <v>No</v>
      </c>
      <c r="O423" s="149">
        <f>VLOOKUP(B423,'Master sheet'!$B$3:$K$634,4,FALSE)</f>
        <v>43800</v>
      </c>
      <c r="P423" s="121">
        <f t="shared" si="46"/>
        <v>-0.20340557897380077</v>
      </c>
      <c r="Q423" s="121">
        <f t="shared" si="50"/>
        <v>1.06402894297958</v>
      </c>
      <c r="R423" s="186">
        <f t="shared" si="51"/>
        <v>84.136632208715056</v>
      </c>
      <c r="S423" s="149">
        <f>R423*VLOOKUP(B423,'Master sheet'!$B$3:$K$634,4,FALSE)</f>
        <v>3685184.4907417195</v>
      </c>
      <c r="T423" s="121"/>
      <c r="U423" s="121"/>
      <c r="V423" s="121"/>
      <c r="W423" s="121"/>
      <c r="X423" s="121"/>
      <c r="Y423" s="121"/>
      <c r="Z423" s="121"/>
      <c r="AA423" s="121"/>
      <c r="AB423" s="121"/>
      <c r="AC423" s="121"/>
      <c r="AD423" s="121"/>
      <c r="AE423" s="145">
        <f t="shared" si="47"/>
        <v>0.2998497910604957</v>
      </c>
      <c r="AF423" s="121">
        <f t="shared" si="48"/>
        <v>1.5091028788210394</v>
      </c>
      <c r="AG423" s="186">
        <f t="shared" si="49"/>
        <v>124.79628078649733</v>
      </c>
    </row>
    <row r="424" spans="1:33">
      <c r="A424" s="119" t="str">
        <f>'Master sheet'!A296</f>
        <v>North East Hertfordshire</v>
      </c>
      <c r="B424" s="142" t="str">
        <f>VLOOKUP('Master sheet'!A296,Westminster_Parliamentary_Const!$A$2:$C$651,2,FALSE)</f>
        <v>E14000845</v>
      </c>
      <c r="C424" s="120">
        <f>VLOOKUP(B424,'Master sheet'!$B$3:$Z$634,9,FALSE)</f>
        <v>5.7959596581745938E-2</v>
      </c>
      <c r="D424" s="121">
        <f>VLOOKUP(B424,'Master sheet'!$B$3:$Z$634,10,FALSE)</f>
        <v>-1.4588307120809485</v>
      </c>
      <c r="E424" s="120">
        <f>VLOOKUP(B424,'Master sheet'!$B$3:$Z$634,16,FALSE)</f>
        <v>0.5535227830531213</v>
      </c>
      <c r="F424" s="121">
        <f>VLOOKUP(B424,'Master sheet'!$B$3:$Z$634,17,FALSE)</f>
        <v>0.38540384982517617</v>
      </c>
      <c r="G424" s="120">
        <f>VLOOKUP(B424,'Master sheet'!$B$3:$Z$634,21,FALSE)</f>
        <v>0.14208389715832206</v>
      </c>
      <c r="H424" s="121">
        <f>VLOOKUP(B424,'Master sheet'!$B$3:$Z$634,22,FALSE)</f>
        <v>-0.62789556708179561</v>
      </c>
      <c r="I424" s="120">
        <f>VLOOKUP(B424,'Master sheet'!$B$3:$Z$634,24,FALSE)</f>
        <v>1.5116448326055298E-2</v>
      </c>
      <c r="J424" s="121">
        <f>-VLOOKUP(B424,'Master sheet'!$B$3:$Z$634,25,FALSE)</f>
        <v>0.96790086353372029</v>
      </c>
      <c r="K424" s="185" t="str">
        <f>VLOOKUP(B424,RUC_PCON_2011_EN_LU!$A$2:$N$534,14)</f>
        <v>Predominantly Rural</v>
      </c>
      <c r="L424" s="185" t="str">
        <f>VLOOKUP(B424,'City and Town classifications'!$A$3:$G$634,4,FALSE)</f>
        <v>Village or smaller</v>
      </c>
      <c r="M424" s="188" t="str">
        <f>VLOOKUP(A424,'BRES data'!$A$11:$AB$643,28,FALSE)</f>
        <v>High</v>
      </c>
      <c r="N424" s="188" t="str">
        <f>IF(ISNUMBER(MATCH(A424,'Red Wall MP List'!$A$3:$A$52,0)),"Yes","No")</f>
        <v>No</v>
      </c>
      <c r="O424" s="149">
        <f>VLOOKUP(B424,'Master sheet'!$B$3:$K$634,4,FALSE)</f>
        <v>64100</v>
      </c>
      <c r="P424" s="121">
        <f t="shared" si="46"/>
        <v>-0.20405856905851261</v>
      </c>
      <c r="Q424" s="121">
        <f t="shared" si="50"/>
        <v>1.0633759528948681</v>
      </c>
      <c r="R424" s="186">
        <f t="shared" si="51"/>
        <v>84.084997911588246</v>
      </c>
      <c r="S424" s="149">
        <f>R424*VLOOKUP(B424,'Master sheet'!$B$3:$K$634,4,FALSE)</f>
        <v>5389848.366132807</v>
      </c>
      <c r="T424" s="121"/>
      <c r="U424" s="121"/>
      <c r="V424" s="121"/>
      <c r="W424" s="121"/>
      <c r="X424" s="121"/>
      <c r="Y424" s="121"/>
      <c r="Z424" s="121"/>
      <c r="AA424" s="121"/>
      <c r="AB424" s="121"/>
      <c r="AC424" s="121"/>
      <c r="AD424" s="121"/>
      <c r="AE424" s="145">
        <f t="shared" si="47"/>
        <v>-0.18335539145096191</v>
      </c>
      <c r="AF424" s="121">
        <f t="shared" si="48"/>
        <v>1.0258976963095821</v>
      </c>
      <c r="AG424" s="186">
        <f t="shared" si="49"/>
        <v>84.837302190352474</v>
      </c>
    </row>
    <row r="425" spans="1:33" ht="29">
      <c r="A425" s="119" t="str">
        <f>'Master sheet'!A595</f>
        <v>East Lothian</v>
      </c>
      <c r="B425" s="142" t="str">
        <f>VLOOKUP('Master sheet'!A595,Westminster_Parliamentary_Const!$A$2:$C$651,2,FALSE)</f>
        <v>S14000020</v>
      </c>
      <c r="C425" s="120">
        <f>VLOOKUP(B425,'Master sheet'!$B$3:$Z$634,9,FALSE)</f>
        <v>9.3080438508631111E-2</v>
      </c>
      <c r="D425" s="121">
        <f>VLOOKUP(B425,'Master sheet'!$B$3:$Z$634,10,FALSE)</f>
        <v>-0.13134588849412948</v>
      </c>
      <c r="E425" s="120">
        <f>VLOOKUP(B425,'Master sheet'!$B$3:$Z$634,16,FALSE)</f>
        <v>0.28314764234968121</v>
      </c>
      <c r="F425" s="121">
        <f>VLOOKUP(B425,'Master sheet'!$B$3:$Z$634,17,FALSE)</f>
        <v>-0.51327388382246497</v>
      </c>
      <c r="G425" s="120">
        <f>VLOOKUP(B425,'Master sheet'!$B$3:$Z$634,21,FALSE)</f>
        <v>0.17527386541471049</v>
      </c>
      <c r="H425" s="121">
        <f>VLOOKUP(B425,'Master sheet'!$B$3:$Z$634,22,FALSE)</f>
        <v>0.32190707494680698</v>
      </c>
      <c r="I425" s="120">
        <f>VLOOKUP(B425,'Master sheet'!$B$3:$Z$634,24,FALSE)</f>
        <v>2.8006824879789116E-2</v>
      </c>
      <c r="J425" s="121">
        <f>-VLOOKUP(B425,'Master sheet'!$B$3:$Z$634,25,FALSE)</f>
        <v>-0.38949871445076395</v>
      </c>
      <c r="K425" s="185" t="str">
        <f>VLOOKUP(B425,RUC_PCON_2011_EN_LU!$A$2:$N$534,14)</f>
        <v>Urban with Significant Rural</v>
      </c>
      <c r="L425" s="185" t="str">
        <f>VLOOKUP(B425,'City and Town classifications'!$A$3:$G$634,4,FALSE)</f>
        <v>Small Town in Conurbation</v>
      </c>
      <c r="M425" s="188" t="str">
        <f>VLOOKUP(A425,'BRES data'!$A$11:$AB$643,28,FALSE)</f>
        <v>Very high</v>
      </c>
      <c r="N425" s="188" t="str">
        <f>IF(ISNUMBER(MATCH(A425,'Red Wall MP List'!$A$3:$A$52,0)),"Yes","No")</f>
        <v>No</v>
      </c>
      <c r="O425" s="149">
        <f>VLOOKUP(B425,'Master sheet'!$B$3:$K$634,4,FALSE)</f>
        <v>64400</v>
      </c>
      <c r="P425" s="121">
        <f t="shared" si="46"/>
        <v>-0.2055093357942408</v>
      </c>
      <c r="Q425" s="121">
        <f t="shared" si="50"/>
        <v>1.0619251861591399</v>
      </c>
      <c r="R425" s="186">
        <f t="shared" si="51"/>
        <v>83.970280517789917</v>
      </c>
      <c r="S425" s="149">
        <f>R425*VLOOKUP(B425,'Master sheet'!$B$3:$K$634,4,FALSE)</f>
        <v>5407686.065345671</v>
      </c>
      <c r="T425" s="121"/>
      <c r="U425" s="121"/>
      <c r="V425" s="121"/>
      <c r="W425" s="121"/>
      <c r="X425" s="121"/>
      <c r="Y425" s="121"/>
      <c r="Z425" s="121"/>
      <c r="AA425" s="121"/>
      <c r="AB425" s="121"/>
      <c r="AC425" s="121"/>
      <c r="AD425" s="121"/>
      <c r="AE425" s="145">
        <f t="shared" si="47"/>
        <v>-0.17805285295513787</v>
      </c>
      <c r="AF425" s="121">
        <f t="shared" si="48"/>
        <v>1.0312002348054059</v>
      </c>
      <c r="AG425" s="186">
        <f t="shared" si="49"/>
        <v>85.275799188995137</v>
      </c>
    </row>
    <row r="426" spans="1:33">
      <c r="A426" s="119" t="str">
        <f>'Master sheet'!A126</f>
        <v>Haltemprice and Howden</v>
      </c>
      <c r="B426" s="142" t="str">
        <f>VLOOKUP('Master sheet'!A126,Westminster_Parliamentary_Const!$A$2:$C$651,2,FALSE)</f>
        <v>E14000724</v>
      </c>
      <c r="C426" s="120">
        <f>VLOOKUP(B426,'Master sheet'!$B$3:$Z$634,9,FALSE)</f>
        <v>7.6619943541848104E-2</v>
      </c>
      <c r="D426" s="121">
        <f>VLOOKUP(B426,'Master sheet'!$B$3:$Z$634,10,FALSE)</f>
        <v>-0.75351369707404203</v>
      </c>
      <c r="E426" s="120">
        <f>VLOOKUP(B426,'Master sheet'!$B$3:$Z$634,16,FALSE)</f>
        <v>0.30532536397041837</v>
      </c>
      <c r="F426" s="121">
        <f>VLOOKUP(B426,'Master sheet'!$B$3:$Z$634,17,FALSE)</f>
        <v>-0.43955917561468194</v>
      </c>
      <c r="G426" s="120">
        <f>VLOOKUP(B426,'Master sheet'!$B$3:$Z$634,21,FALSE)</f>
        <v>0.13774597495527727</v>
      </c>
      <c r="H426" s="121">
        <f>VLOOKUP(B426,'Master sheet'!$B$3:$Z$634,22,FALSE)</f>
        <v>-0.75203458214618724</v>
      </c>
      <c r="I426" s="120">
        <f>VLOOKUP(B426,'Master sheet'!$B$3:$Z$634,24,FALSE)</f>
        <v>1.7500000000000071E-2</v>
      </c>
      <c r="J426" s="121">
        <f>-VLOOKUP(B426,'Master sheet'!$B$3:$Z$634,25,FALSE)</f>
        <v>0.71690493468479366</v>
      </c>
      <c r="K426" s="185" t="str">
        <f>VLOOKUP(B426,RUC_PCON_2011_EN_LU!$A$2:$N$534,14)</f>
        <v>Predominantly Rural</v>
      </c>
      <c r="L426" s="185" t="str">
        <f>VLOOKUP(B426,'City and Town classifications'!$A$3:$G$634,4,FALSE)</f>
        <v>Village or smaller</v>
      </c>
      <c r="M426" s="188" t="str">
        <f>VLOOKUP(A426,'BRES data'!$A$11:$AB$643,28,FALSE)</f>
        <v>High</v>
      </c>
      <c r="N426" s="188" t="str">
        <f>IF(ISNUMBER(MATCH(A426,'Red Wall MP List'!$A$3:$A$52,0)),"Yes","No")</f>
        <v>No</v>
      </c>
      <c r="O426" s="149">
        <f>VLOOKUP(B426,'Master sheet'!$B$3:$K$634,4,FALSE)</f>
        <v>40200</v>
      </c>
      <c r="P426" s="121">
        <f t="shared" si="46"/>
        <v>-0.21080188042322764</v>
      </c>
      <c r="Q426" s="121">
        <f t="shared" si="50"/>
        <v>1.056632641530153</v>
      </c>
      <c r="R426" s="186">
        <f t="shared" si="51"/>
        <v>83.551779795760382</v>
      </c>
      <c r="S426" s="149">
        <f>R426*VLOOKUP(B426,'Master sheet'!$B$3:$K$634,4,FALSE)</f>
        <v>3358781.5477895672</v>
      </c>
      <c r="T426" s="121"/>
      <c r="U426" s="121"/>
      <c r="V426" s="121"/>
      <c r="W426" s="121"/>
      <c r="X426" s="121"/>
      <c r="Y426" s="121"/>
      <c r="Z426" s="121"/>
      <c r="AA426" s="121"/>
      <c r="AB426" s="121"/>
      <c r="AC426" s="121"/>
      <c r="AD426" s="121"/>
      <c r="AE426" s="145">
        <f t="shared" si="47"/>
        <v>-0.30705063003752942</v>
      </c>
      <c r="AF426" s="121">
        <f t="shared" si="48"/>
        <v>0.90220245772301444</v>
      </c>
      <c r="AG426" s="186">
        <f t="shared" si="49"/>
        <v>74.608240975744138</v>
      </c>
    </row>
    <row r="427" spans="1:33">
      <c r="A427" s="119" t="str">
        <f>'Master sheet'!A129</f>
        <v>Huddersfield</v>
      </c>
      <c r="B427" s="142" t="str">
        <f>VLOOKUP('Master sheet'!A129,Westminster_Parliamentary_Const!$A$2:$C$651,2,FALSE)</f>
        <v>E14000756</v>
      </c>
      <c r="C427" s="120">
        <f>VLOOKUP(B427,'Master sheet'!$B$3:$Z$634,9,FALSE)</f>
        <v>9.6504869151517667E-2</v>
      </c>
      <c r="D427" s="121">
        <f>VLOOKUP(B427,'Master sheet'!$B$3:$Z$634,10,FALSE)</f>
        <v>-1.9105031659188952E-3</v>
      </c>
      <c r="E427" s="120">
        <f>VLOOKUP(B427,'Master sheet'!$B$3:$Z$634,16,FALSE)</f>
        <v>0.28303683644191452</v>
      </c>
      <c r="F427" s="121">
        <f>VLOOKUP(B427,'Master sheet'!$B$3:$Z$634,17,FALSE)</f>
        <v>-0.51364218248264304</v>
      </c>
      <c r="G427" s="120">
        <f>VLOOKUP(B427,'Master sheet'!$B$3:$Z$634,21,FALSE)</f>
        <v>0.11931818181818182</v>
      </c>
      <c r="H427" s="121">
        <f>VLOOKUP(B427,'Master sheet'!$B$3:$Z$634,22,FALSE)</f>
        <v>-1.279385692372117</v>
      </c>
      <c r="I427" s="120">
        <f>VLOOKUP(B427,'Master sheet'!$B$3:$Z$634,24,FALSE)</f>
        <v>2.1874756145142449E-2</v>
      </c>
      <c r="J427" s="121">
        <f>-VLOOKUP(B427,'Master sheet'!$B$3:$Z$634,25,FALSE)</f>
        <v>0.25622854401091449</v>
      </c>
      <c r="K427" s="185" t="str">
        <f>VLOOKUP(B427,RUC_PCON_2011_EN_LU!$A$2:$N$534,14)</f>
        <v>Predominantly Urban</v>
      </c>
      <c r="L427" s="185" t="str">
        <f>VLOOKUP(B427,'City and Town classifications'!$A$3:$G$634,4,FALSE)</f>
        <v>Large Town</v>
      </c>
      <c r="M427" s="188" t="str">
        <f>VLOOKUP(A427,'BRES data'!$A$11:$AB$643,28,FALSE)</f>
        <v>Very low</v>
      </c>
      <c r="N427" s="188" t="str">
        <f>IF(ISNUMBER(MATCH(A427,'Red Wall MP List'!$A$3:$A$52,0)),"Yes","No")</f>
        <v>No</v>
      </c>
      <c r="O427" s="149">
        <f>VLOOKUP(B427,'Master sheet'!$B$3:$K$634,4,FALSE)</f>
        <v>63100</v>
      </c>
      <c r="P427" s="121">
        <f t="shared" si="46"/>
        <v>-0.21406529886079481</v>
      </c>
      <c r="Q427" s="121">
        <f t="shared" si="50"/>
        <v>1.053369223092586</v>
      </c>
      <c r="R427" s="186">
        <f t="shared" si="51"/>
        <v>83.29372944982164</v>
      </c>
      <c r="S427" s="149">
        <f>R427*VLOOKUP(B427,'Master sheet'!$B$3:$K$634,4,FALSE)</f>
        <v>5255834.3282837458</v>
      </c>
      <c r="T427" s="121"/>
      <c r="U427" s="121"/>
      <c r="V427" s="121"/>
      <c r="W427" s="121"/>
      <c r="X427" s="121"/>
      <c r="Y427" s="121"/>
      <c r="Z427" s="121"/>
      <c r="AA427" s="121"/>
      <c r="AB427" s="121"/>
      <c r="AC427" s="121"/>
      <c r="AD427" s="121"/>
      <c r="AE427" s="145">
        <f t="shared" si="47"/>
        <v>-0.38467745850244112</v>
      </c>
      <c r="AF427" s="121">
        <f t="shared" si="48"/>
        <v>0.82457562925810279</v>
      </c>
      <c r="AG427" s="186">
        <f t="shared" si="49"/>
        <v>68.18883801943899</v>
      </c>
    </row>
    <row r="428" spans="1:33">
      <c r="A428" s="119" t="str">
        <f>'Master sheet'!A114</f>
        <v>Brigg and Goole</v>
      </c>
      <c r="B428" s="142" t="str">
        <f>VLOOKUP('Master sheet'!A114,Westminster_Parliamentary_Const!$A$2:$C$651,2,FALSE)</f>
        <v>E14000596</v>
      </c>
      <c r="C428" s="120">
        <f>VLOOKUP(B428,'Master sheet'!$B$3:$Z$634,9,FALSE)</f>
        <v>7.6265770667562544E-2</v>
      </c>
      <c r="D428" s="121">
        <f>VLOOKUP(B428,'Master sheet'!$B$3:$Z$634,10,FALSE)</f>
        <v>-0.76690059470363148</v>
      </c>
      <c r="E428" s="120">
        <f>VLOOKUP(B428,'Master sheet'!$B$3:$Z$634,16,FALSE)</f>
        <v>0.22684001957029087</v>
      </c>
      <c r="F428" s="121">
        <f>VLOOKUP(B428,'Master sheet'!$B$3:$Z$634,17,FALSE)</f>
        <v>-0.70043016858598117</v>
      </c>
      <c r="G428" s="120">
        <f>VLOOKUP(B428,'Master sheet'!$B$3:$Z$634,21,FALSE)</f>
        <v>0.14675052410901468</v>
      </c>
      <c r="H428" s="121">
        <f>VLOOKUP(B428,'Master sheet'!$B$3:$Z$634,22,FALSE)</f>
        <v>-0.49434995556176708</v>
      </c>
      <c r="I428" s="120">
        <f>VLOOKUP(B428,'Master sheet'!$B$3:$Z$634,24,FALSE)</f>
        <v>1.747498075442655E-2</v>
      </c>
      <c r="J428" s="121">
        <f>-VLOOKUP(B428,'Master sheet'!$B$3:$Z$634,25,FALSE)</f>
        <v>0.71953954456150437</v>
      </c>
      <c r="K428" s="185" t="str">
        <f>VLOOKUP(B428,RUC_PCON_2011_EN_LU!$A$2:$N$534,14)</f>
        <v>Predominantly Rural</v>
      </c>
      <c r="L428" s="185" t="str">
        <f>VLOOKUP(B428,'City and Town classifications'!$A$3:$G$634,4,FALSE)</f>
        <v>Village or smaller</v>
      </c>
      <c r="M428" s="188" t="str">
        <f>VLOOKUP(A428,'BRES data'!$A$11:$AB$643,28,FALSE)</f>
        <v>Very high</v>
      </c>
      <c r="N428" s="188" t="str">
        <f>IF(ISNUMBER(MATCH(A428,'Red Wall MP List'!$A$3:$A$52,0)),"Yes","No")</f>
        <v>No</v>
      </c>
      <c r="O428" s="149">
        <f>VLOOKUP(B428,'Master sheet'!$B$3:$K$634,4,FALSE)</f>
        <v>55100</v>
      </c>
      <c r="P428" s="121">
        <f t="shared" si="46"/>
        <v>-0.21491703740533377</v>
      </c>
      <c r="Q428" s="121">
        <f t="shared" si="50"/>
        <v>1.0525174845480469</v>
      </c>
      <c r="R428" s="186">
        <f t="shared" si="51"/>
        <v>83.226379390283611</v>
      </c>
      <c r="S428" s="149">
        <f>R428*VLOOKUP(B428,'Master sheet'!$B$3:$K$634,4,FALSE)</f>
        <v>4585773.5044046268</v>
      </c>
      <c r="T428" s="121"/>
      <c r="U428" s="121"/>
      <c r="V428" s="121"/>
      <c r="W428" s="121"/>
      <c r="X428" s="121"/>
      <c r="Y428" s="121"/>
      <c r="Z428" s="121"/>
      <c r="AA428" s="121"/>
      <c r="AB428" s="121"/>
      <c r="AC428" s="121"/>
      <c r="AD428" s="121"/>
      <c r="AE428" s="145">
        <f t="shared" si="47"/>
        <v>-0.31053529357246878</v>
      </c>
      <c r="AF428" s="121">
        <f t="shared" si="48"/>
        <v>0.89871779418807507</v>
      </c>
      <c r="AG428" s="186">
        <f t="shared" si="49"/>
        <v>74.320074373548991</v>
      </c>
    </row>
    <row r="429" spans="1:33">
      <c r="A429" s="119" t="str">
        <f>'Master sheet'!A220</f>
        <v>Coventry North East</v>
      </c>
      <c r="B429" s="142" t="str">
        <f>VLOOKUP('Master sheet'!A220,Westminster_Parliamentary_Const!$A$2:$C$651,2,FALSE)</f>
        <v>E14000649</v>
      </c>
      <c r="C429" s="120">
        <f>VLOOKUP(B429,'Master sheet'!$B$3:$Z$634,9,FALSE)</f>
        <v>0.10306720142103266</v>
      </c>
      <c r="D429" s="121">
        <f>VLOOKUP(B429,'Master sheet'!$B$3:$Z$634,10,FALSE)</f>
        <v>0.24613014783130535</v>
      </c>
      <c r="E429" s="120">
        <f>VLOOKUP(B429,'Master sheet'!$B$3:$Z$634,16,FALSE)</f>
        <v>0.44166403637369411</v>
      </c>
      <c r="F429" s="121">
        <f>VLOOKUP(B429,'Master sheet'!$B$3:$Z$634,17,FALSE)</f>
        <v>1.3605744818201267E-2</v>
      </c>
      <c r="G429" s="120">
        <f>VLOOKUP(B429,'Master sheet'!$B$3:$Z$634,21,FALSE)</f>
        <v>0.13022700119474312</v>
      </c>
      <c r="H429" s="121">
        <f>VLOOKUP(B429,'Master sheet'!$B$3:$Z$634,22,FALSE)</f>
        <v>-0.96720625956183115</v>
      </c>
      <c r="I429" s="120">
        <f>VLOOKUP(B429,'Master sheet'!$B$3:$Z$634,24,FALSE)</f>
        <v>2.8269317668323524E-2</v>
      </c>
      <c r="J429" s="121">
        <f>-VLOOKUP(B429,'Master sheet'!$B$3:$Z$634,25,FALSE)</f>
        <v>-0.41714007922356944</v>
      </c>
      <c r="K429" s="185" t="str">
        <f>VLOOKUP(B429,RUC_PCON_2011_EN_LU!$A$2:$N$534,14)</f>
        <v>Predominantly Urban</v>
      </c>
      <c r="L429" s="185" t="str">
        <f>VLOOKUP(B429,'City and Town classifications'!$A$3:$G$634,4,FALSE)</f>
        <v>Other City</v>
      </c>
      <c r="M429" s="188" t="str">
        <f>VLOOKUP(A429,'BRES data'!$A$11:$AB$643,28,FALSE)</f>
        <v>Very low</v>
      </c>
      <c r="N429" s="188" t="str">
        <f>IF(ISNUMBER(MATCH(A429,'Red Wall MP List'!$A$3:$A$52,0)),"Yes","No")</f>
        <v>No</v>
      </c>
      <c r="O429" s="149">
        <f>VLOOKUP(B429,'Master sheet'!$B$3:$K$634,4,FALSE)</f>
        <v>93400</v>
      </c>
      <c r="P429" s="121">
        <f t="shared" si="46"/>
        <v>-0.21593672958802634</v>
      </c>
      <c r="Q429" s="121">
        <f t="shared" si="50"/>
        <v>1.0514977923653543</v>
      </c>
      <c r="R429" s="186">
        <f t="shared" si="51"/>
        <v>83.145748626705824</v>
      </c>
      <c r="S429" s="149">
        <f>R429*VLOOKUP(B429,'Master sheet'!$B$3:$K$634,4,FALSE)</f>
        <v>7765812.9217343237</v>
      </c>
      <c r="T429" s="121"/>
      <c r="U429" s="121"/>
      <c r="V429" s="121"/>
      <c r="W429" s="121"/>
      <c r="X429" s="121"/>
      <c r="Y429" s="121"/>
      <c r="Z429" s="121"/>
      <c r="AA429" s="121"/>
      <c r="AB429" s="121"/>
      <c r="AC429" s="121"/>
      <c r="AD429" s="121"/>
      <c r="AE429" s="145">
        <f t="shared" si="47"/>
        <v>-0.28115261153397353</v>
      </c>
      <c r="AF429" s="121">
        <f t="shared" si="48"/>
        <v>0.92810047622657033</v>
      </c>
      <c r="AG429" s="186">
        <f t="shared" si="49"/>
        <v>76.749895089815269</v>
      </c>
    </row>
    <row r="430" spans="1:33" ht="29">
      <c r="A430" s="119" t="str">
        <f>'Master sheet'!A629</f>
        <v>Perth and North Perthshire</v>
      </c>
      <c r="B430" s="142" t="str">
        <f>VLOOKUP('Master sheet'!A629,Westminster_Parliamentary_Const!$A$2:$C$651,2,FALSE)</f>
        <v>S14000054</v>
      </c>
      <c r="C430" s="120">
        <f>VLOOKUP(B430,'Master sheet'!$B$3:$Z$634,9,FALSE)</f>
        <v>7.8535032640136795E-2</v>
      </c>
      <c r="D430" s="121">
        <f>VLOOKUP(B430,'Master sheet'!$B$3:$Z$634,10,FALSE)</f>
        <v>-0.68112785509772256</v>
      </c>
      <c r="E430" s="120">
        <f>VLOOKUP(B430,'Master sheet'!$B$3:$Z$634,16,FALSE)</f>
        <v>0.35203111577498275</v>
      </c>
      <c r="F430" s="121">
        <f>VLOOKUP(B430,'Master sheet'!$B$3:$Z$634,17,FALSE)</f>
        <v>-0.28431776151561905</v>
      </c>
      <c r="G430" s="120">
        <f>VLOOKUP(B430,'Master sheet'!$B$3:$Z$634,21,FALSE)</f>
        <v>0.17512274959083471</v>
      </c>
      <c r="H430" s="121">
        <f>VLOOKUP(B430,'Master sheet'!$B$3:$Z$634,22,FALSE)</f>
        <v>0.31758256919070643</v>
      </c>
      <c r="I430" s="120">
        <f>VLOOKUP(B430,'Master sheet'!$B$3:$Z$634,24,FALSE)</f>
        <v>2.4228356336260859E-2</v>
      </c>
      <c r="J430" s="121">
        <f>-VLOOKUP(B430,'Master sheet'!$B$3:$Z$634,25,FALSE)</f>
        <v>8.3866060465084043E-3</v>
      </c>
      <c r="K430" s="185" t="str">
        <f>VLOOKUP(B430,RUC_PCON_2011_EN_LU!$A$2:$N$534,14)</f>
        <v>Urban with Significant Rural</v>
      </c>
      <c r="L430" s="185" t="str">
        <f>VLOOKUP(B430,'City and Town classifications'!$A$3:$G$634,4,FALSE)</f>
        <v>Medium Town</v>
      </c>
      <c r="M430" s="188" t="str">
        <f>VLOOKUP(A430,'BRES data'!$A$11:$AB$643,28,FALSE)</f>
        <v>Very high</v>
      </c>
      <c r="N430" s="188" t="str">
        <f>IF(ISNUMBER(MATCH(A430,'Red Wall MP List'!$A$3:$A$52,0)),"Yes","No")</f>
        <v>No</v>
      </c>
      <c r="O430" s="149">
        <f>VLOOKUP(B430,'Master sheet'!$B$3:$K$634,4,FALSE)</f>
        <v>60900</v>
      </c>
      <c r="P430" s="121">
        <f t="shared" si="46"/>
        <v>-0.21870294840455681</v>
      </c>
      <c r="Q430" s="121">
        <f t="shared" si="50"/>
        <v>1.0487315735488238</v>
      </c>
      <c r="R430" s="186">
        <f t="shared" si="51"/>
        <v>82.927013660226891</v>
      </c>
      <c r="S430" s="149">
        <f>R430*VLOOKUP(B430,'Master sheet'!$B$3:$K$634,4,FALSE)</f>
        <v>5050255.1319078179</v>
      </c>
      <c r="T430" s="121"/>
      <c r="U430" s="121"/>
      <c r="V430" s="121"/>
      <c r="W430" s="121"/>
      <c r="X430" s="121"/>
      <c r="Y430" s="121"/>
      <c r="Z430" s="121"/>
      <c r="AA430" s="121"/>
      <c r="AB430" s="121"/>
      <c r="AC430" s="121"/>
      <c r="AD430" s="121"/>
      <c r="AE430" s="145">
        <f t="shared" si="47"/>
        <v>-0.1598691103440317</v>
      </c>
      <c r="AF430" s="121">
        <f t="shared" si="48"/>
        <v>1.0493839774165121</v>
      </c>
      <c r="AG430" s="186">
        <f t="shared" si="49"/>
        <v>86.779516053161373</v>
      </c>
    </row>
    <row r="431" spans="1:33">
      <c r="A431" s="119" t="str">
        <f>'Master sheet'!A333</f>
        <v>Bromley and Chislehurst</v>
      </c>
      <c r="B431" s="142" t="str">
        <f>VLOOKUP('Master sheet'!A333,Westminster_Parliamentary_Const!$A$2:$C$651,2,FALSE)</f>
        <v>E14000604</v>
      </c>
      <c r="C431" s="120">
        <f>VLOOKUP(B431,'Master sheet'!$B$3:$Z$634,9,FALSE)</f>
        <v>0.12013857237305468</v>
      </c>
      <c r="D431" s="121">
        <f>VLOOKUP(B431,'Master sheet'!$B$3:$Z$634,10,FALSE)</f>
        <v>0.89138762496718904</v>
      </c>
      <c r="E431" s="120">
        <f>VLOOKUP(B431,'Master sheet'!$B$3:$Z$634,16,FALSE)</f>
        <v>6.9216292772729976E-2</v>
      </c>
      <c r="F431" s="121">
        <f>VLOOKUP(B431,'Master sheet'!$B$3:$Z$634,17,FALSE)</f>
        <v>-1.2243427339164545</v>
      </c>
      <c r="G431" s="120">
        <f>VLOOKUP(B431,'Master sheet'!$B$3:$Z$634,21,FALSE)</f>
        <v>0.16718749999999999</v>
      </c>
      <c r="H431" s="121">
        <f>VLOOKUP(B431,'Master sheet'!$B$3:$Z$634,22,FALSE)</f>
        <v>9.0498259609286674E-2</v>
      </c>
      <c r="I431" s="120">
        <f>VLOOKUP(B431,'Master sheet'!$B$3:$Z$634,24,FALSE)</f>
        <v>3.3626634958382917E-2</v>
      </c>
      <c r="J431" s="121">
        <f>-VLOOKUP(B431,'Master sheet'!$B$3:$Z$634,25,FALSE)</f>
        <v>-0.98128343053235589</v>
      </c>
      <c r="K431" s="185" t="str">
        <f>VLOOKUP(B431,RUC_PCON_2011_EN_LU!$A$2:$N$534,14)</f>
        <v>Predominantly Urban</v>
      </c>
      <c r="L431" s="185" t="str">
        <f>VLOOKUP(B431,'City and Town classifications'!$A$3:$G$634,4,FALSE)</f>
        <v>Core City (London)</v>
      </c>
      <c r="M431" s="188" t="str">
        <f>VLOOKUP(A431,'BRES data'!$A$11:$AB$643,28,FALSE)</f>
        <v>Very low</v>
      </c>
      <c r="N431" s="188" t="str">
        <f>IF(ISNUMBER(MATCH(A431,'Red Wall MP List'!$A$3:$A$52,0)),"Yes","No")</f>
        <v>No</v>
      </c>
      <c r="O431" s="149">
        <f>VLOOKUP(B431,'Master sheet'!$B$3:$K$634,4,FALSE)</f>
        <v>66300</v>
      </c>
      <c r="P431" s="121">
        <f t="shared" si="46"/>
        <v>-0.21893934757291691</v>
      </c>
      <c r="Q431" s="121">
        <f t="shared" si="50"/>
        <v>1.0484951743804638</v>
      </c>
      <c r="R431" s="186">
        <f t="shared" si="51"/>
        <v>82.908320719575229</v>
      </c>
      <c r="S431" s="149">
        <f>R431*VLOOKUP(B431,'Master sheet'!$B$3:$K$634,4,FALSE)</f>
        <v>5496821.6637078375</v>
      </c>
      <c r="T431" s="121"/>
      <c r="U431" s="121"/>
      <c r="V431" s="121"/>
      <c r="W431" s="121"/>
      <c r="X431" s="121"/>
      <c r="Y431" s="121"/>
      <c r="Z431" s="121"/>
      <c r="AA431" s="121"/>
      <c r="AB431" s="121"/>
      <c r="AC431" s="121"/>
      <c r="AD431" s="121"/>
      <c r="AE431" s="145">
        <f t="shared" si="47"/>
        <v>-0.30593506996808367</v>
      </c>
      <c r="AF431" s="121">
        <f t="shared" si="48"/>
        <v>0.90331801779246024</v>
      </c>
      <c r="AG431" s="186">
        <f t="shared" si="49"/>
        <v>74.700492968378015</v>
      </c>
    </row>
    <row r="432" spans="1:33">
      <c r="A432" s="119" t="str">
        <f>'Master sheet'!A306</f>
        <v>South Basildon and East Thurrock</v>
      </c>
      <c r="B432" s="142" t="str">
        <f>VLOOKUP('Master sheet'!A306,Westminster_Parliamentary_Const!$A$2:$C$651,2,FALSE)</f>
        <v>E14000933</v>
      </c>
      <c r="C432" s="120">
        <f>VLOOKUP(B432,'Master sheet'!$B$3:$Z$634,9,FALSE)</f>
        <v>7.3163635064877913E-2</v>
      </c>
      <c r="D432" s="121">
        <f>VLOOKUP(B432,'Master sheet'!$B$3:$Z$634,10,FALSE)</f>
        <v>-0.88415398919358013</v>
      </c>
      <c r="E432" s="120">
        <f>VLOOKUP(B432,'Master sheet'!$B$3:$Z$634,16,FALSE)</f>
        <v>0.67942586971934948</v>
      </c>
      <c r="F432" s="121">
        <f>VLOOKUP(B432,'Master sheet'!$B$3:$Z$634,17,FALSE)</f>
        <v>0.80388278353954656</v>
      </c>
      <c r="G432" s="120">
        <f>VLOOKUP(B432,'Master sheet'!$B$3:$Z$634,21,FALSE)</f>
        <v>0.18555008210180624</v>
      </c>
      <c r="H432" s="121">
        <f>VLOOKUP(B432,'Master sheet'!$B$3:$Z$634,22,FALSE)</f>
        <v>0.61598321518485222</v>
      </c>
      <c r="I432" s="120">
        <f>VLOOKUP(B432,'Master sheet'!$B$3:$Z$634,24,FALSE)</f>
        <v>2.8914213358657959E-2</v>
      </c>
      <c r="J432" s="121">
        <f>-VLOOKUP(B432,'Master sheet'!$B$3:$Z$634,25,FALSE)</f>
        <v>-0.4850497430146099</v>
      </c>
      <c r="K432" s="185" t="str">
        <f>VLOOKUP(B432,RUC_PCON_2011_EN_LU!$A$2:$N$534,14)</f>
        <v>Predominantly Urban</v>
      </c>
      <c r="L432" s="185" t="str">
        <f>VLOOKUP(B432,'City and Town classifications'!$A$3:$G$634,4,FALSE)</f>
        <v>Large Town</v>
      </c>
      <c r="M432" s="188" t="str">
        <f>VLOOKUP(A432,'BRES data'!$A$11:$AB$643,28,FALSE)</f>
        <v>Low</v>
      </c>
      <c r="N432" s="188" t="str">
        <f>IF(ISNUMBER(MATCH(A432,'Red Wall MP List'!$A$3:$A$52,0)),"Yes","No")</f>
        <v>No</v>
      </c>
      <c r="O432" s="149">
        <f>VLOOKUP(B432,'Master sheet'!$B$3:$K$634,4,FALSE)</f>
        <v>65300</v>
      </c>
      <c r="P432" s="121">
        <f t="shared" si="46"/>
        <v>-0.21975691094866354</v>
      </c>
      <c r="Q432" s="121">
        <f t="shared" si="50"/>
        <v>1.0476776110047172</v>
      </c>
      <c r="R432" s="186">
        <f t="shared" si="51"/>
        <v>82.84367301473003</v>
      </c>
      <c r="S432" s="149">
        <f>R432*VLOOKUP(B432,'Master sheet'!$B$3:$K$634,4,FALSE)</f>
        <v>5409691.8478618711</v>
      </c>
      <c r="T432" s="121"/>
      <c r="U432" s="121"/>
      <c r="V432" s="121"/>
      <c r="W432" s="121"/>
      <c r="X432" s="121"/>
      <c r="Y432" s="121"/>
      <c r="Z432" s="121"/>
      <c r="AA432" s="121"/>
      <c r="AB432" s="121"/>
      <c r="AC432" s="121"/>
      <c r="AD432" s="121"/>
      <c r="AE432" s="145">
        <f t="shared" si="47"/>
        <v>1.2665566629052188E-2</v>
      </c>
      <c r="AF432" s="121">
        <f t="shared" si="48"/>
        <v>1.2219186543895961</v>
      </c>
      <c r="AG432" s="186">
        <f t="shared" si="49"/>
        <v>101.04738757810463</v>
      </c>
    </row>
    <row r="433" spans="1:33">
      <c r="A433" s="119" t="str">
        <f>'Master sheet'!A311</f>
        <v>South West Bedfordshire</v>
      </c>
      <c r="B433" s="142" t="str">
        <f>VLOOKUP('Master sheet'!A311,Westminster_Parliamentary_Const!$A$2:$C$651,2,FALSE)</f>
        <v>E14000949</v>
      </c>
      <c r="C433" s="120">
        <f>VLOOKUP(B433,'Master sheet'!$B$3:$Z$634,9,FALSE)</f>
        <v>6.4421647307542282E-2</v>
      </c>
      <c r="D433" s="121">
        <f>VLOOKUP(B433,'Master sheet'!$B$3:$Z$634,10,FALSE)</f>
        <v>-1.2145804664404496</v>
      </c>
      <c r="E433" s="120">
        <f>VLOOKUP(B433,'Master sheet'!$B$3:$Z$634,16,FALSE)</f>
        <v>0.45995571808814156</v>
      </c>
      <c r="F433" s="121">
        <f>VLOOKUP(B433,'Master sheet'!$B$3:$Z$634,17,FALSE)</f>
        <v>7.4403964007198176E-2</v>
      </c>
      <c r="G433" s="120">
        <f>VLOOKUP(B433,'Master sheet'!$B$3:$Z$634,21,FALSE)</f>
        <v>0.17952314165497896</v>
      </c>
      <c r="H433" s="121">
        <f>VLOOKUP(B433,'Master sheet'!$B$3:$Z$634,22,FALSE)</f>
        <v>0.44350929428425728</v>
      </c>
      <c r="I433" s="120">
        <f>VLOOKUP(B433,'Master sheet'!$B$3:$Z$634,24,FALSE)</f>
        <v>2.1588140161725056E-2</v>
      </c>
      <c r="J433" s="121">
        <f>-VLOOKUP(B433,'Master sheet'!$B$3:$Z$634,25,FALSE)</f>
        <v>0.28641016153873489</v>
      </c>
      <c r="K433" s="185" t="str">
        <f>VLOOKUP(B433,RUC_PCON_2011_EN_LU!$A$2:$N$534,14)</f>
        <v>Predominantly Urban</v>
      </c>
      <c r="L433" s="185" t="str">
        <f>VLOOKUP(B433,'City and Town classifications'!$A$3:$G$634,4,FALSE)</f>
        <v>Medium Town</v>
      </c>
      <c r="M433" s="188" t="str">
        <f>VLOOKUP(A433,'BRES data'!$A$11:$AB$643,28,FALSE)</f>
        <v>Mid</v>
      </c>
      <c r="N433" s="188" t="str">
        <f>IF(ISNUMBER(MATCH(A433,'Red Wall MP List'!$A$3:$A$52,0)),"Yes","No")</f>
        <v>No</v>
      </c>
      <c r="O433" s="149">
        <f>VLOOKUP(B433,'Master sheet'!$B$3:$K$634,4,FALSE)</f>
        <v>72200</v>
      </c>
      <c r="P433" s="121">
        <f t="shared" si="46"/>
        <v>-0.22307122525199566</v>
      </c>
      <c r="Q433" s="121">
        <f t="shared" si="50"/>
        <v>1.0443632967013849</v>
      </c>
      <c r="R433" s="186">
        <f t="shared" si="51"/>
        <v>82.581598147872853</v>
      </c>
      <c r="S433" s="149">
        <f>R433*VLOOKUP(B433,'Master sheet'!$B$3:$K$634,4,FALSE)</f>
        <v>5962391.3862764202</v>
      </c>
      <c r="T433" s="121"/>
      <c r="U433" s="121"/>
      <c r="V433" s="121"/>
      <c r="W433" s="121"/>
      <c r="X433" s="121"/>
      <c r="Y433" s="121"/>
      <c r="Z433" s="121"/>
      <c r="AA433" s="121"/>
      <c r="AB433" s="121"/>
      <c r="AC433" s="121"/>
      <c r="AD433" s="121"/>
      <c r="AE433" s="145">
        <f t="shared" si="47"/>
        <v>-0.10256426165256477</v>
      </c>
      <c r="AF433" s="121">
        <f t="shared" si="48"/>
        <v>1.106688826107979</v>
      </c>
      <c r="AG433" s="186">
        <f t="shared" si="49"/>
        <v>91.518379180448619</v>
      </c>
    </row>
    <row r="434" spans="1:33" ht="29">
      <c r="A434" s="119" t="str">
        <f>'Master sheet'!A73</f>
        <v>Manchester, Gorton</v>
      </c>
      <c r="B434" s="142" t="str">
        <f>VLOOKUP('Master sheet'!A73,Westminster_Parliamentary_Const!$A$2:$C$651,2,FALSE)</f>
        <v>E14000808</v>
      </c>
      <c r="C434" s="120">
        <f>VLOOKUP(B434,'Master sheet'!$B$3:$Z$634,9,FALSE)</f>
        <v>9.4321703841147783E-2</v>
      </c>
      <c r="D434" s="121">
        <f>VLOOKUP(B434,'Master sheet'!$B$3:$Z$634,10,FALSE)</f>
        <v>-8.442899241314572E-2</v>
      </c>
      <c r="E434" s="120">
        <f>VLOOKUP(B434,'Master sheet'!$B$3:$Z$634,16,FALSE)</f>
        <v>0.51429842738881093</v>
      </c>
      <c r="F434" s="121">
        <f>VLOOKUP(B434,'Master sheet'!$B$3:$Z$634,17,FALSE)</f>
        <v>0.25502923416901513</v>
      </c>
      <c r="G434" s="120">
        <f>VLOOKUP(B434,'Master sheet'!$B$3:$Z$634,21,FALSE)</f>
        <v>0.17862165963431786</v>
      </c>
      <c r="H434" s="121">
        <f>VLOOKUP(B434,'Master sheet'!$B$3:$Z$634,22,FALSE)</f>
        <v>0.41771143878915951</v>
      </c>
      <c r="I434" s="120">
        <f>VLOOKUP(B434,'Master sheet'!$B$3:$Z$634,24,FALSE)</f>
        <v>3.3065049614112496E-2</v>
      </c>
      <c r="J434" s="121">
        <f>-VLOOKUP(B434,'Master sheet'!$B$3:$Z$634,25,FALSE)</f>
        <v>-0.92214662361773292</v>
      </c>
      <c r="K434" s="185" t="str">
        <f>VLOOKUP(B434,RUC_PCON_2011_EN_LU!$A$2:$N$534,14)</f>
        <v>Predominantly Urban</v>
      </c>
      <c r="L434" s="185" t="str">
        <f>VLOOKUP(B434,'City and Town classifications'!$A$3:$G$634,4,FALSE)</f>
        <v>Core City (outside London)</v>
      </c>
      <c r="M434" s="188" t="str">
        <f>VLOOKUP(A434,'BRES data'!$A$11:$AB$643,28,FALSE)</f>
        <v>Very low</v>
      </c>
      <c r="N434" s="188" t="str">
        <f>IF(ISNUMBER(MATCH(A434,'Red Wall MP List'!$A$3:$A$52,0)),"Yes","No")</f>
        <v>No</v>
      </c>
      <c r="O434" s="149">
        <f>VLOOKUP(B434,'Master sheet'!$B$3:$K$634,4,FALSE)</f>
        <v>93000</v>
      </c>
      <c r="P434" s="121">
        <f t="shared" si="46"/>
        <v>-0.2234017598505971</v>
      </c>
      <c r="Q434" s="121">
        <f t="shared" si="50"/>
        <v>1.0440327621027836</v>
      </c>
      <c r="R434" s="186">
        <f t="shared" si="51"/>
        <v>82.555461576928735</v>
      </c>
      <c r="S434" s="149">
        <f>R434*VLOOKUP(B434,'Master sheet'!$B$3:$K$634,4,FALSE)</f>
        <v>7677657.9266543724</v>
      </c>
      <c r="T434" s="121"/>
      <c r="U434" s="121"/>
      <c r="V434" s="121"/>
      <c r="W434" s="121"/>
      <c r="X434" s="121"/>
      <c r="Y434" s="121"/>
      <c r="Z434" s="121"/>
      <c r="AA434" s="121"/>
      <c r="AB434" s="121"/>
      <c r="AC434" s="121"/>
      <c r="AD434" s="121"/>
      <c r="AE434" s="145">
        <f t="shared" si="47"/>
        <v>-8.3458735768176001E-2</v>
      </c>
      <c r="AF434" s="121">
        <f t="shared" si="48"/>
        <v>1.1257943519923679</v>
      </c>
      <c r="AG434" s="186">
        <f t="shared" si="49"/>
        <v>93.098323534344871</v>
      </c>
    </row>
    <row r="435" spans="1:33">
      <c r="A435" s="119" t="str">
        <f>'Master sheet'!A316</f>
        <v>Stevenage</v>
      </c>
      <c r="B435" s="142" t="str">
        <f>VLOOKUP('Master sheet'!A316,Westminster_Parliamentary_Const!$A$2:$C$651,2,FALSE)</f>
        <v>E14000968</v>
      </c>
      <c r="C435" s="120">
        <f>VLOOKUP(B435,'Master sheet'!$B$3:$Z$634,9,FALSE)</f>
        <v>8.5133754100193915E-2</v>
      </c>
      <c r="D435" s="121">
        <f>VLOOKUP(B435,'Master sheet'!$B$3:$Z$634,10,FALSE)</f>
        <v>-0.43171177869674981</v>
      </c>
      <c r="E435" s="120">
        <f>VLOOKUP(B435,'Master sheet'!$B$3:$Z$634,16,FALSE)</f>
        <v>0.4442681142569469</v>
      </c>
      <c r="F435" s="121">
        <f>VLOOKUP(B435,'Master sheet'!$B$3:$Z$634,17,FALSE)</f>
        <v>2.2261225511710843E-2</v>
      </c>
      <c r="G435" s="120">
        <f>VLOOKUP(B435,'Master sheet'!$B$3:$Z$634,21,FALSE)</f>
        <v>0.15512048192771086</v>
      </c>
      <c r="H435" s="121">
        <f>VLOOKUP(B435,'Master sheet'!$B$3:$Z$634,22,FALSE)</f>
        <v>-0.25482553093881177</v>
      </c>
      <c r="I435" s="120">
        <f>VLOOKUP(B435,'Master sheet'!$B$3:$Z$634,24,FALSE)</f>
        <v>2.5583024722249936E-2</v>
      </c>
      <c r="J435" s="121">
        <f>-VLOOKUP(B435,'Master sheet'!$B$3:$Z$634,25,FALSE)</f>
        <v>-0.13426448624589349</v>
      </c>
      <c r="K435" s="185" t="str">
        <f>VLOOKUP(B435,RUC_PCON_2011_EN_LU!$A$2:$N$534,14)</f>
        <v>Predominantly Urban</v>
      </c>
      <c r="L435" s="185" t="str">
        <f>VLOOKUP(B435,'City and Town classifications'!$A$3:$G$634,4,FALSE)</f>
        <v>Large Town</v>
      </c>
      <c r="M435" s="188" t="str">
        <f>VLOOKUP(A435,'BRES data'!$A$11:$AB$643,28,FALSE)</f>
        <v>Very low</v>
      </c>
      <c r="N435" s="188" t="str">
        <f>IF(ISNUMBER(MATCH(A435,'Red Wall MP List'!$A$3:$A$52,0)),"Yes","No")</f>
        <v>No</v>
      </c>
      <c r="O435" s="149">
        <f>VLOOKUP(B435,'Master sheet'!$B$3:$K$634,4,FALSE)</f>
        <v>65200</v>
      </c>
      <c r="P435" s="121">
        <f t="shared" si="46"/>
        <v>-0.2274194725520646</v>
      </c>
      <c r="Q435" s="121">
        <f t="shared" si="50"/>
        <v>1.0400150494013161</v>
      </c>
      <c r="R435" s="186">
        <f t="shared" si="51"/>
        <v>82.237766444560393</v>
      </c>
      <c r="S435" s="149">
        <f>R435*VLOOKUP(B435,'Master sheet'!$B$3:$K$634,4,FALSE)</f>
        <v>5361902.3721853374</v>
      </c>
      <c r="T435" s="121"/>
      <c r="U435" s="121"/>
      <c r="V435" s="121"/>
      <c r="W435" s="121"/>
      <c r="X435" s="121"/>
      <c r="Y435" s="121"/>
      <c r="Z435" s="121"/>
      <c r="AA435" s="121"/>
      <c r="AB435" s="121"/>
      <c r="AC435" s="121"/>
      <c r="AD435" s="121"/>
      <c r="AE435" s="145">
        <f t="shared" si="47"/>
        <v>-0.19963514259243606</v>
      </c>
      <c r="AF435" s="121">
        <f t="shared" si="48"/>
        <v>1.0096179451681078</v>
      </c>
      <c r="AG435" s="186">
        <f t="shared" si="49"/>
        <v>83.491037185429192</v>
      </c>
    </row>
    <row r="436" spans="1:33">
      <c r="A436" s="119" t="str">
        <f>'Master sheet'!A417</f>
        <v>East Hampshire</v>
      </c>
      <c r="B436" s="142" t="str">
        <f>VLOOKUP('Master sheet'!A417,Westminster_Parliamentary_Const!$A$2:$C$651,2,FALSE)</f>
        <v>E14000680</v>
      </c>
      <c r="C436" s="120">
        <f>VLOOKUP(B436,'Master sheet'!$B$3:$Z$634,9,FALSE)</f>
        <v>5.791751427978812E-2</v>
      </c>
      <c r="D436" s="121">
        <f>VLOOKUP(B436,'Master sheet'!$B$3:$Z$634,10,FALSE)</f>
        <v>-1.4604213236416534</v>
      </c>
      <c r="E436" s="120">
        <f>VLOOKUP(B436,'Master sheet'!$B$3:$Z$634,16,FALSE)</f>
        <v>0.53955171002213564</v>
      </c>
      <c r="F436" s="121">
        <f>VLOOKUP(B436,'Master sheet'!$B$3:$Z$634,17,FALSE)</f>
        <v>0.33896654713734026</v>
      </c>
      <c r="G436" s="120">
        <f>VLOOKUP(B436,'Master sheet'!$B$3:$Z$634,21,FALSE)</f>
        <v>0.18556701030927836</v>
      </c>
      <c r="H436" s="121">
        <f>VLOOKUP(B436,'Master sheet'!$B$3:$Z$634,22,FALSE)</f>
        <v>0.6164676524117163</v>
      </c>
      <c r="I436" s="120">
        <f>VLOOKUP(B436,'Master sheet'!$B$3:$Z$634,24,FALSE)</f>
        <v>2.1469194312796258E-2</v>
      </c>
      <c r="J436" s="121">
        <f>-VLOOKUP(B436,'Master sheet'!$B$3:$Z$634,25,FALSE)</f>
        <v>0.29893555553835299</v>
      </c>
      <c r="K436" s="185" t="str">
        <f>VLOOKUP(B436,RUC_PCON_2011_EN_LU!$A$2:$N$534,14)</f>
        <v>Predominantly Rural</v>
      </c>
      <c r="L436" s="185" t="str">
        <f>VLOOKUP(B436,'City and Town classifications'!$A$3:$G$634,4,FALSE)</f>
        <v>Small Town</v>
      </c>
      <c r="M436" s="188" t="str">
        <f>VLOOKUP(A436,'BRES data'!$A$11:$AB$643,28,FALSE)</f>
        <v>Very high</v>
      </c>
      <c r="N436" s="188" t="str">
        <f>IF(ISNUMBER(MATCH(A436,'Red Wall MP List'!$A$3:$A$52,0)),"Yes","No")</f>
        <v>No</v>
      </c>
      <c r="O436" s="149">
        <f>VLOOKUP(B436,'Master sheet'!$B$3:$K$634,4,FALSE)</f>
        <v>57600</v>
      </c>
      <c r="P436" s="121">
        <f t="shared" si="46"/>
        <v>-0.22792288944292408</v>
      </c>
      <c r="Q436" s="121">
        <f t="shared" si="50"/>
        <v>1.0395116325104565</v>
      </c>
      <c r="R436" s="186">
        <f t="shared" si="51"/>
        <v>82.197959442999604</v>
      </c>
      <c r="S436" s="149">
        <f>R436*VLOOKUP(B436,'Master sheet'!$B$3:$K$634,4,FALSE)</f>
        <v>4734602.4639167776</v>
      </c>
      <c r="T436" s="121"/>
      <c r="U436" s="121"/>
      <c r="V436" s="121"/>
      <c r="W436" s="121"/>
      <c r="X436" s="121"/>
      <c r="Y436" s="121"/>
      <c r="Z436" s="121"/>
      <c r="AA436" s="121"/>
      <c r="AB436" s="121"/>
      <c r="AC436" s="121"/>
      <c r="AD436" s="121"/>
      <c r="AE436" s="145">
        <f t="shared" si="47"/>
        <v>-5.1512892138560987E-2</v>
      </c>
      <c r="AF436" s="121">
        <f t="shared" si="48"/>
        <v>1.1577401956219828</v>
      </c>
      <c r="AG436" s="186">
        <f t="shared" si="49"/>
        <v>95.740106627806014</v>
      </c>
    </row>
    <row r="437" spans="1:33">
      <c r="A437" s="119" t="str">
        <f>'Master sheet'!A169</f>
        <v>Chesterfield</v>
      </c>
      <c r="B437" s="142" t="str">
        <f>VLOOKUP('Master sheet'!A169,Westminster_Parliamentary_Const!$A$2:$C$651,2,FALSE)</f>
        <v>E14000632</v>
      </c>
      <c r="C437" s="120">
        <f>VLOOKUP(B437,'Master sheet'!$B$3:$Z$634,9,FALSE)</f>
        <v>0.10716126494115819</v>
      </c>
      <c r="D437" s="121">
        <f>VLOOKUP(B437,'Master sheet'!$B$3:$Z$634,10,FALSE)</f>
        <v>0.40087607337264858</v>
      </c>
      <c r="E437" s="120">
        <f>VLOOKUP(B437,'Master sheet'!$B$3:$Z$634,16,FALSE)</f>
        <v>5.088529556537006E-2</v>
      </c>
      <c r="F437" s="121">
        <f>VLOOKUP(B437,'Master sheet'!$B$3:$Z$634,17,FALSE)</f>
        <v>-1.2852716306447247</v>
      </c>
      <c r="G437" s="120">
        <f>VLOOKUP(B437,'Master sheet'!$B$3:$Z$634,21,FALSE)</f>
        <v>0.1493624772313297</v>
      </c>
      <c r="H437" s="121">
        <f>VLOOKUP(B437,'Master sheet'!$B$3:$Z$634,22,FALSE)</f>
        <v>-0.41960327435781175</v>
      </c>
      <c r="I437" s="120">
        <f>VLOOKUP(B437,'Master sheet'!$B$3:$Z$634,24,FALSE)</f>
        <v>2.6645923425798967E-2</v>
      </c>
      <c r="J437" s="121">
        <f>-VLOOKUP(B437,'Master sheet'!$B$3:$Z$634,25,FALSE)</f>
        <v>-0.24619125934080327</v>
      </c>
      <c r="K437" s="185" t="str">
        <f>VLOOKUP(B437,RUC_PCON_2011_EN_LU!$A$2:$N$534,14)</f>
        <v>Predominantly Urban</v>
      </c>
      <c r="L437" s="185" t="str">
        <f>VLOOKUP(B437,'City and Town classifications'!$A$3:$G$634,4,FALSE)</f>
        <v>Large Town</v>
      </c>
      <c r="M437" s="188" t="str">
        <f>VLOOKUP(A437,'BRES data'!$A$11:$AB$643,28,FALSE)</f>
        <v>Mid</v>
      </c>
      <c r="N437" s="188" t="str">
        <f>IF(ISNUMBER(MATCH(A437,'Red Wall MP List'!$A$3:$A$52,0)),"Yes","No")</f>
        <v>No</v>
      </c>
      <c r="O437" s="149">
        <f>VLOOKUP(B437,'Master sheet'!$B$3:$K$634,4,FALSE)</f>
        <v>59500</v>
      </c>
      <c r="P437" s="121">
        <f t="shared" si="46"/>
        <v>-0.23258421282314098</v>
      </c>
      <c r="Q437" s="121">
        <f t="shared" si="50"/>
        <v>1.0348503091302397</v>
      </c>
      <c r="R437" s="186">
        <f t="shared" si="51"/>
        <v>81.82937167719227</v>
      </c>
      <c r="S437" s="149">
        <f>R437*VLOOKUP(B437,'Master sheet'!$B$3:$K$634,4,FALSE)</f>
        <v>4868847.6147929402</v>
      </c>
      <c r="T437" s="121"/>
      <c r="U437" s="121"/>
      <c r="V437" s="121"/>
      <c r="W437" s="121"/>
      <c r="X437" s="121"/>
      <c r="Y437" s="121"/>
      <c r="Z437" s="121"/>
      <c r="AA437" s="121"/>
      <c r="AB437" s="121"/>
      <c r="AC437" s="121"/>
      <c r="AD437" s="121"/>
      <c r="AE437" s="145">
        <f t="shared" si="47"/>
        <v>-0.38754752274267279</v>
      </c>
      <c r="AF437" s="121">
        <f t="shared" si="48"/>
        <v>0.82170556501787106</v>
      </c>
      <c r="AG437" s="186">
        <f t="shared" si="49"/>
        <v>67.951496120602343</v>
      </c>
    </row>
    <row r="438" spans="1:33" ht="29">
      <c r="A438" s="119" t="str">
        <f>'Master sheet'!A239</f>
        <v>Shrewsbury and Atcham</v>
      </c>
      <c r="B438" s="142" t="str">
        <f>VLOOKUP('Master sheet'!A239,Westminster_Parliamentary_Const!$A$2:$C$651,2,FALSE)</f>
        <v>E14000926</v>
      </c>
      <c r="C438" s="120">
        <f>VLOOKUP(B438,'Master sheet'!$B$3:$Z$634,9,FALSE)</f>
        <v>8.7993687052315153E-2</v>
      </c>
      <c r="D438" s="121">
        <f>VLOOKUP(B438,'Master sheet'!$B$3:$Z$634,10,FALSE)</f>
        <v>-0.32361307199944422</v>
      </c>
      <c r="E438" s="120">
        <f>VLOOKUP(B438,'Master sheet'!$B$3:$Z$634,16,FALSE)</f>
        <v>0.42663274053931988</v>
      </c>
      <c r="F438" s="121">
        <f>VLOOKUP(B438,'Master sheet'!$B$3:$Z$634,17,FALSE)</f>
        <v>-3.6355545406476536E-2</v>
      </c>
      <c r="G438" s="120">
        <f>VLOOKUP(B438,'Master sheet'!$B$3:$Z$634,21,FALSE)</f>
        <v>0.18078175895765472</v>
      </c>
      <c r="H438" s="121">
        <f>VLOOKUP(B438,'Master sheet'!$B$3:$Z$634,22,FALSE)</f>
        <v>0.47952734739445435</v>
      </c>
      <c r="I438" s="120">
        <f>VLOOKUP(B438,'Master sheet'!$B$3:$Z$634,24,FALSE)</f>
        <v>2.9967824967825019E-2</v>
      </c>
      <c r="J438" s="121">
        <f>-VLOOKUP(B438,'Master sheet'!$B$3:$Z$634,25,FALSE)</f>
        <v>-0.59599855414368885</v>
      </c>
      <c r="K438" s="185" t="str">
        <f>VLOOKUP(B438,RUC_PCON_2011_EN_LU!$A$2:$N$534,14)</f>
        <v>Urban with Significant Rural</v>
      </c>
      <c r="L438" s="185" t="str">
        <f>VLOOKUP(B438,'City and Town classifications'!$A$3:$G$634,4,FALSE)</f>
        <v>Large Town</v>
      </c>
      <c r="M438" s="188" t="str">
        <f>VLOOKUP(A438,'BRES data'!$A$11:$AB$643,28,FALSE)</f>
        <v>High</v>
      </c>
      <c r="N438" s="188" t="str">
        <f>IF(ISNUMBER(MATCH(A438,'Red Wall MP List'!$A$3:$A$52,0)),"Yes","No")</f>
        <v>No</v>
      </c>
      <c r="O438" s="149">
        <f>VLOOKUP(B438,'Master sheet'!$B$3:$K$634,4,FALSE)</f>
        <v>62800</v>
      </c>
      <c r="P438" s="121">
        <f t="shared" si="46"/>
        <v>-0.2326752417163814</v>
      </c>
      <c r="Q438" s="121">
        <f t="shared" si="50"/>
        <v>1.0347592802369994</v>
      </c>
      <c r="R438" s="186">
        <f t="shared" si="51"/>
        <v>81.822173692060886</v>
      </c>
      <c r="S438" s="149">
        <f>R438*VLOOKUP(B438,'Master sheet'!$B$3:$K$634,4,FALSE)</f>
        <v>5138432.5078614233</v>
      </c>
      <c r="T438" s="121"/>
      <c r="U438" s="121"/>
      <c r="V438" s="121"/>
      <c r="W438" s="121"/>
      <c r="X438" s="121"/>
      <c r="Y438" s="121"/>
      <c r="Z438" s="121"/>
      <c r="AA438" s="121"/>
      <c r="AB438" s="121"/>
      <c r="AC438" s="121"/>
      <c r="AD438" s="121"/>
      <c r="AE438" s="145">
        <f t="shared" si="47"/>
        <v>-0.11910995603878882</v>
      </c>
      <c r="AF438" s="121">
        <f t="shared" si="48"/>
        <v>1.0901431317217551</v>
      </c>
      <c r="AG438" s="186">
        <f t="shared" si="49"/>
        <v>90.150121819463465</v>
      </c>
    </row>
    <row r="439" spans="1:33" ht="29">
      <c r="A439" s="119" t="str">
        <f>'Master sheet'!A242</f>
        <v>Stafford</v>
      </c>
      <c r="B439" s="142" t="str">
        <f>VLOOKUP('Master sheet'!A242,Westminster_Parliamentary_Const!$A$2:$C$651,2,FALSE)</f>
        <v>E14000965</v>
      </c>
      <c r="C439" s="120">
        <f>VLOOKUP(B439,'Master sheet'!$B$3:$Z$634,9,FALSE)</f>
        <v>8.622183856814869E-2</v>
      </c>
      <c r="D439" s="121">
        <f>VLOOKUP(B439,'Master sheet'!$B$3:$Z$634,10,FALSE)</f>
        <v>-0.3905847572831545</v>
      </c>
      <c r="E439" s="120">
        <f>VLOOKUP(B439,'Master sheet'!$B$3:$Z$634,16,FALSE)</f>
        <v>0.32603842663080274</v>
      </c>
      <c r="F439" s="121">
        <f>VLOOKUP(B439,'Master sheet'!$B$3:$Z$634,17,FALSE)</f>
        <v>-0.37071272708355424</v>
      </c>
      <c r="G439" s="120">
        <f>VLOOKUP(B439,'Master sheet'!$B$3:$Z$634,21,FALSE)</f>
        <v>0.13902847571189281</v>
      </c>
      <c r="H439" s="121">
        <f>VLOOKUP(B439,'Master sheet'!$B$3:$Z$634,22,FALSE)</f>
        <v>-0.71533305240601774</v>
      </c>
      <c r="I439" s="120">
        <f>VLOOKUP(B439,'Master sheet'!$B$3:$Z$634,24,FALSE)</f>
        <v>2.2082051282051207E-2</v>
      </c>
      <c r="J439" s="121">
        <f>-VLOOKUP(B439,'Master sheet'!$B$3:$Z$634,25,FALSE)</f>
        <v>0.23439967577070164</v>
      </c>
      <c r="K439" s="185" t="str">
        <f>VLOOKUP(B439,RUC_PCON_2011_EN_LU!$A$2:$N$534,14)</f>
        <v>Urban with Significant Rural</v>
      </c>
      <c r="L439" s="185" t="str">
        <f>VLOOKUP(B439,'City and Town classifications'!$A$3:$G$634,4,FALSE)</f>
        <v>Large Town</v>
      </c>
      <c r="M439" s="188" t="str">
        <f>VLOOKUP(A439,'BRES data'!$A$11:$AB$643,28,FALSE)</f>
        <v>Very high</v>
      </c>
      <c r="N439" s="188" t="str">
        <f>IF(ISNUMBER(MATCH(A439,'Red Wall MP List'!$A$3:$A$52,0)),"Yes","No")</f>
        <v>No</v>
      </c>
      <c r="O439" s="149">
        <f>VLOOKUP(B439,'Master sheet'!$B$3:$K$634,4,FALSE)</f>
        <v>56600</v>
      </c>
      <c r="P439" s="121">
        <f t="shared" si="46"/>
        <v>-0.23306932375241293</v>
      </c>
      <c r="Q439" s="121">
        <f t="shared" si="50"/>
        <v>1.0343651982009678</v>
      </c>
      <c r="R439" s="186">
        <f t="shared" si="51"/>
        <v>81.791012194486584</v>
      </c>
      <c r="S439" s="149">
        <f>R439*VLOOKUP(B439,'Master sheet'!$B$3:$K$634,4,FALSE)</f>
        <v>4629371.2902079411</v>
      </c>
      <c r="T439" s="121"/>
      <c r="U439" s="121"/>
      <c r="V439" s="121"/>
      <c r="W439" s="121"/>
      <c r="X439" s="121"/>
      <c r="Y439" s="121"/>
      <c r="Z439" s="121"/>
      <c r="AA439" s="121"/>
      <c r="AB439" s="121"/>
      <c r="AC439" s="121"/>
      <c r="AD439" s="121"/>
      <c r="AE439" s="145">
        <f t="shared" si="47"/>
        <v>-0.31055771525050618</v>
      </c>
      <c r="AF439" s="121">
        <f t="shared" si="48"/>
        <v>0.89869537251003773</v>
      </c>
      <c r="AG439" s="186">
        <f t="shared" si="49"/>
        <v>74.318220197755338</v>
      </c>
    </row>
    <row r="440" spans="1:33" ht="29">
      <c r="A440" s="119" t="str">
        <f>'Master sheet'!A575</f>
        <v>Cardiff South and Penarth</v>
      </c>
      <c r="B440" s="142" t="str">
        <f>VLOOKUP('Master sheet'!A575,Westminster_Parliamentary_Const!$A$2:$C$651,2,FALSE)</f>
        <v>W07000080</v>
      </c>
      <c r="C440" s="120">
        <f>VLOOKUP(B440,'Master sheet'!$B$3:$Z$634,9,FALSE)</f>
        <v>8.0292896837386649E-2</v>
      </c>
      <c r="D440" s="121">
        <f>VLOOKUP(B440,'Master sheet'!$B$3:$Z$634,10,FALSE)</f>
        <v>-0.6146847428103297</v>
      </c>
      <c r="E440" s="120">
        <f>VLOOKUP(B440,'Master sheet'!$B$3:$Z$634,16,FALSE)</f>
        <v>0.69915622506798225</v>
      </c>
      <c r="F440" s="121">
        <f>VLOOKUP(B440,'Master sheet'!$B$3:$Z$634,17,FALSE)</f>
        <v>0.86946289191282466</v>
      </c>
      <c r="G440" s="120">
        <f>VLOOKUP(B440,'Master sheet'!$B$3:$Z$634,21,FALSE)</f>
        <v>0.13365735115431349</v>
      </c>
      <c r="H440" s="121">
        <f>VLOOKUP(B440,'Master sheet'!$B$3:$Z$634,22,FALSE)</f>
        <v>-0.86903938487506449</v>
      </c>
      <c r="I440" s="120">
        <f>VLOOKUP(B440,'Master sheet'!$B$3:$Z$634,24,FALSE)</f>
        <v>2.5260878256813557E-2</v>
      </c>
      <c r="J440" s="121">
        <f>-VLOOKUP(B440,'Master sheet'!$B$3:$Z$634,25,FALSE)</f>
        <v>-0.10034139063966994</v>
      </c>
      <c r="K440" s="185" t="str">
        <f>VLOOKUP(B440,RUC_PCON_2011_EN_LU!$A$2:$N$534,14)</f>
        <v>Urban with Significant Rural</v>
      </c>
      <c r="L440" s="185" t="str">
        <f>VLOOKUP(B440,'City and Town classifications'!$A$3:$G$634,4,FALSE)</f>
        <v>Core City (outside London)</v>
      </c>
      <c r="M440" s="188" t="str">
        <f>VLOOKUP(A440,'BRES data'!$A$11:$AB$643,28,FALSE)</f>
        <v>Low</v>
      </c>
      <c r="N440" s="188" t="str">
        <f>IF(ISNUMBER(MATCH(A440,'Red Wall MP List'!$A$3:$A$52,0)),"Yes","No")</f>
        <v>No</v>
      </c>
      <c r="O440" s="149">
        <f>VLOOKUP(B440,'Master sheet'!$B$3:$K$634,4,FALSE)</f>
        <v>76300</v>
      </c>
      <c r="P440" s="121">
        <f t="shared" si="46"/>
        <v>-0.23827145997703983</v>
      </c>
      <c r="Q440" s="121">
        <f t="shared" si="50"/>
        <v>1.0291630619763408</v>
      </c>
      <c r="R440" s="186">
        <f t="shared" si="51"/>
        <v>81.379660393279522</v>
      </c>
      <c r="S440" s="149">
        <f>R440*VLOOKUP(B440,'Master sheet'!$B$3:$K$634,4,FALSE)</f>
        <v>6209268.0880072275</v>
      </c>
      <c r="T440" s="121"/>
      <c r="U440" s="121"/>
      <c r="V440" s="121"/>
      <c r="W440" s="121"/>
      <c r="X440" s="121"/>
      <c r="Y440" s="121"/>
      <c r="Z440" s="121"/>
      <c r="AA440" s="121"/>
      <c r="AB440" s="121"/>
      <c r="AC440" s="121"/>
      <c r="AD440" s="121"/>
      <c r="AE440" s="145">
        <f t="shared" si="47"/>
        <v>-0.17865065660305987</v>
      </c>
      <c r="AF440" s="121">
        <f t="shared" si="48"/>
        <v>1.030602431157484</v>
      </c>
      <c r="AG440" s="186">
        <f t="shared" si="49"/>
        <v>85.226363412979964</v>
      </c>
    </row>
    <row r="441" spans="1:33" ht="29">
      <c r="A441" s="119" t="str">
        <f>'Master sheet'!A445</f>
        <v>New Forest East</v>
      </c>
      <c r="B441" s="142" t="str">
        <f>VLOOKUP('Master sheet'!A445,Westminster_Parliamentary_Const!$A$2:$C$651,2,FALSE)</f>
        <v>E14000827</v>
      </c>
      <c r="C441" s="120">
        <f>VLOOKUP(B441,'Master sheet'!$B$3:$Z$634,9,FALSE)</f>
        <v>5.4992415073438911E-2</v>
      </c>
      <c r="D441" s="121">
        <f>VLOOKUP(B441,'Master sheet'!$B$3:$Z$634,10,FALSE)</f>
        <v>-1.570983160741064</v>
      </c>
      <c r="E441" s="120">
        <f>VLOOKUP(B441,'Master sheet'!$B$3:$Z$634,16,FALSE)</f>
        <v>0.50635817476740441</v>
      </c>
      <c r="F441" s="121">
        <f>VLOOKUP(B441,'Master sheet'!$B$3:$Z$634,17,FALSE)</f>
        <v>0.22863728033838487</v>
      </c>
      <c r="G441" s="120">
        <f>VLOOKUP(B441,'Master sheet'!$B$3:$Z$634,21,FALSE)</f>
        <v>0.18343195266272189</v>
      </c>
      <c r="H441" s="121">
        <f>VLOOKUP(B441,'Master sheet'!$B$3:$Z$634,22,FALSE)</f>
        <v>0.55536836548508961</v>
      </c>
      <c r="I441" s="120">
        <f>VLOOKUP(B441,'Master sheet'!$B$3:$Z$634,24,FALSE)</f>
        <v>1.9998650290187658E-2</v>
      </c>
      <c r="J441" s="121">
        <f>-VLOOKUP(B441,'Master sheet'!$B$3:$Z$634,25,FALSE)</f>
        <v>0.45378873824994148</v>
      </c>
      <c r="K441" s="185" t="str">
        <f>VLOOKUP(B441,RUC_PCON_2011_EN_LU!$A$2:$N$534,14)</f>
        <v>Urban with Significant Rural</v>
      </c>
      <c r="L441" s="185" t="str">
        <f>VLOOKUP(B441,'City and Town classifications'!$A$3:$G$634,4,FALSE)</f>
        <v>Small Town</v>
      </c>
      <c r="M441" s="188" t="str">
        <f>VLOOKUP(A441,'BRES data'!$A$11:$AB$643,28,FALSE)</f>
        <v>Very high</v>
      </c>
      <c r="N441" s="188" t="str">
        <f>IF(ISNUMBER(MATCH(A441,'Red Wall MP List'!$A$3:$A$52,0)),"Yes","No")</f>
        <v>No</v>
      </c>
      <c r="O441" s="149">
        <f>VLOOKUP(B441,'Master sheet'!$B$3:$K$634,4,FALSE)</f>
        <v>52500</v>
      </c>
      <c r="P441" s="121">
        <f t="shared" si="46"/>
        <v>-0.24173053319312846</v>
      </c>
      <c r="Q441" s="121">
        <f t="shared" si="50"/>
        <v>1.0257039887602521</v>
      </c>
      <c r="R441" s="186">
        <f t="shared" si="51"/>
        <v>81.106138913544129</v>
      </c>
      <c r="S441" s="149">
        <f>R441*VLOOKUP(B441,'Master sheet'!$B$3:$K$634,4,FALSE)</f>
        <v>4258072.2929610666</v>
      </c>
      <c r="T441" s="121"/>
      <c r="U441" s="121"/>
      <c r="V441" s="121"/>
      <c r="W441" s="121"/>
      <c r="X441" s="121"/>
      <c r="Y441" s="121"/>
      <c r="Z441" s="121"/>
      <c r="AA441" s="121"/>
      <c r="AB441" s="121"/>
      <c r="AC441" s="121"/>
      <c r="AD441" s="121"/>
      <c r="AE441" s="145">
        <f t="shared" si="47"/>
        <v>-8.3297194166912003E-2</v>
      </c>
      <c r="AF441" s="121">
        <f t="shared" si="48"/>
        <v>1.1259558935936318</v>
      </c>
      <c r="AG441" s="186">
        <f t="shared" si="49"/>
        <v>93.111682326056794</v>
      </c>
    </row>
    <row r="442" spans="1:33">
      <c r="A442" s="119" t="str">
        <f>'Master sheet'!A232</f>
        <v>Newcastle-under-Lyme</v>
      </c>
      <c r="B442" s="142" t="str">
        <f>VLOOKUP('Master sheet'!A232,Westminster_Parliamentary_Const!$A$2:$C$651,2,FALSE)</f>
        <v>E14000834</v>
      </c>
      <c r="C442" s="120">
        <f>VLOOKUP(B442,'Master sheet'!$B$3:$Z$634,9,FALSE)</f>
        <v>9.4514862804725278E-2</v>
      </c>
      <c r="D442" s="121">
        <f>VLOOKUP(B442,'Master sheet'!$B$3:$Z$634,10,FALSE)</f>
        <v>-7.7128040083395466E-2</v>
      </c>
      <c r="E442" s="120">
        <f>VLOOKUP(B442,'Master sheet'!$B$3:$Z$634,16,FALSE)</f>
        <v>0.20650239532788736</v>
      </c>
      <c r="F442" s="121">
        <f>VLOOKUP(B442,'Master sheet'!$B$3:$Z$634,17,FALSE)</f>
        <v>-0.76802872818132328</v>
      </c>
      <c r="G442" s="120">
        <f>VLOOKUP(B442,'Master sheet'!$B$3:$Z$634,21,FALSE)</f>
        <v>0.13020833333333334</v>
      </c>
      <c r="H442" s="121">
        <f>VLOOKUP(B442,'Master sheet'!$B$3:$Z$634,22,FALSE)</f>
        <v>-0.96774048074429997</v>
      </c>
      <c r="I442" s="120">
        <f>VLOOKUP(B442,'Master sheet'!$B$3:$Z$634,24,FALSE)</f>
        <v>2.2506769825918704E-2</v>
      </c>
      <c r="J442" s="121">
        <f>-VLOOKUP(B442,'Master sheet'!$B$3:$Z$634,25,FALSE)</f>
        <v>0.18967539872536326</v>
      </c>
      <c r="K442" s="185" t="str">
        <f>VLOOKUP(B442,RUC_PCON_2011_EN_LU!$A$2:$N$534,14)</f>
        <v>Predominantly Urban</v>
      </c>
      <c r="L442" s="185" t="str">
        <f>VLOOKUP(B442,'City and Town classifications'!$A$3:$G$634,4,FALSE)</f>
        <v>Large Town</v>
      </c>
      <c r="M442" s="188" t="str">
        <f>VLOOKUP(A442,'BRES data'!$A$11:$AB$643,28,FALSE)</f>
        <v>Low</v>
      </c>
      <c r="N442" s="188" t="str">
        <f>IF(ISNUMBER(MATCH(A442,'Red Wall MP List'!$A$3:$A$52,0)),"Yes","No")</f>
        <v>Yes</v>
      </c>
      <c r="O442" s="149">
        <f>VLOOKUP(B442,'Master sheet'!$B$3:$K$634,4,FALSE)</f>
        <v>55300</v>
      </c>
      <c r="P442" s="121">
        <f t="shared" si="46"/>
        <v>-0.25177908194028126</v>
      </c>
      <c r="Q442" s="121">
        <f t="shared" si="50"/>
        <v>1.0156554400130995</v>
      </c>
      <c r="R442" s="186">
        <f t="shared" si="51"/>
        <v>80.311563675954233</v>
      </c>
      <c r="S442" s="149">
        <f>R442*VLOOKUP(B442,'Master sheet'!$B$3:$K$634,4,FALSE)</f>
        <v>4441229.4712802693</v>
      </c>
      <c r="T442" s="121"/>
      <c r="U442" s="121"/>
      <c r="V442" s="121"/>
      <c r="W442" s="121"/>
      <c r="X442" s="121"/>
      <c r="Y442" s="121"/>
      <c r="Z442" s="121"/>
      <c r="AA442" s="121"/>
      <c r="AB442" s="121"/>
      <c r="AC442" s="121"/>
      <c r="AD442" s="121"/>
      <c r="AE442" s="145">
        <f t="shared" si="47"/>
        <v>-0.40580546257091388</v>
      </c>
      <c r="AF442" s="121">
        <f t="shared" si="48"/>
        <v>0.80344762518962998</v>
      </c>
      <c r="AG442" s="186">
        <f t="shared" si="49"/>
        <v>66.441643467502772</v>
      </c>
    </row>
    <row r="443" spans="1:33" ht="29">
      <c r="A443" s="119" t="str">
        <f>'Master sheet'!A106</f>
        <v>Wythenshawe and Sale East</v>
      </c>
      <c r="B443" s="142" t="str">
        <f>VLOOKUP('Master sheet'!A106,Westminster_Parliamentary_Const!$A$2:$C$651,2,FALSE)</f>
        <v>E14001059</v>
      </c>
      <c r="C443" s="120">
        <f>VLOOKUP(B443,'Master sheet'!$B$3:$Z$634,9,FALSE)</f>
        <v>7.1171234695198884E-2</v>
      </c>
      <c r="D443" s="121">
        <f>VLOOKUP(B443,'Master sheet'!$B$3:$Z$634,10,FALSE)</f>
        <v>-0.95946201451836621</v>
      </c>
      <c r="E443" s="120">
        <f>VLOOKUP(B443,'Master sheet'!$B$3:$Z$634,16,FALSE)</f>
        <v>1.2565515270123029</v>
      </c>
      <c r="F443" s="121">
        <f>VLOOKUP(B443,'Master sheet'!$B$3:$Z$634,17,FALSE)</f>
        <v>2.7221433764940435</v>
      </c>
      <c r="G443" s="120">
        <f>VLOOKUP(B443,'Master sheet'!$B$3:$Z$634,21,FALSE)</f>
        <v>0.13136094674556212</v>
      </c>
      <c r="H443" s="121">
        <f>VLOOKUP(B443,'Master sheet'!$B$3:$Z$634,22,FALSE)</f>
        <v>-0.934755957959715</v>
      </c>
      <c r="I443" s="120">
        <f>VLOOKUP(B443,'Master sheet'!$B$3:$Z$634,24,FALSE)</f>
        <v>3.0871125611745542E-2</v>
      </c>
      <c r="J443" s="121">
        <f>-VLOOKUP(B443,'Master sheet'!$B$3:$Z$634,25,FALSE)</f>
        <v>-0.69111912007437681</v>
      </c>
      <c r="K443" s="185" t="str">
        <f>VLOOKUP(B443,RUC_PCON_2011_EN_LU!$A$2:$N$534,14)</f>
        <v>Predominantly Urban</v>
      </c>
      <c r="L443" s="185" t="str">
        <f>VLOOKUP(B443,'City and Town classifications'!$A$3:$G$634,4,FALSE)</f>
        <v>Large Town in Conurbation</v>
      </c>
      <c r="M443" s="188" t="str">
        <f>VLOOKUP(A443,'BRES data'!$A$11:$AB$643,28,FALSE)</f>
        <v>Very low</v>
      </c>
      <c r="N443" s="188" t="str">
        <f>IF(ISNUMBER(MATCH(A443,'Red Wall MP List'!$A$3:$A$52,0)),"Yes","No")</f>
        <v>No</v>
      </c>
      <c r="O443" s="149">
        <f>VLOOKUP(B443,'Master sheet'!$B$3:$K$634,4,FALSE)</f>
        <v>78500</v>
      </c>
      <c r="P443" s="121">
        <f t="shared" si="46"/>
        <v>-0.25229580844185961</v>
      </c>
      <c r="Q443" s="121">
        <f t="shared" si="50"/>
        <v>1.0151387135115211</v>
      </c>
      <c r="R443" s="186">
        <f t="shared" si="51"/>
        <v>80.270704235144237</v>
      </c>
      <c r="S443" s="149">
        <f>R443*VLOOKUP(B443,'Master sheet'!$B$3:$K$634,4,FALSE)</f>
        <v>6301250.2824588222</v>
      </c>
      <c r="T443" s="121"/>
      <c r="U443" s="121"/>
      <c r="V443" s="121"/>
      <c r="W443" s="121"/>
      <c r="X443" s="121"/>
      <c r="Y443" s="121"/>
      <c r="Z443" s="121"/>
      <c r="AA443" s="121"/>
      <c r="AB443" s="121"/>
      <c r="AC443" s="121"/>
      <c r="AD443" s="121"/>
      <c r="AE443" s="145">
        <f t="shared" si="47"/>
        <v>3.4201570985396335E-2</v>
      </c>
      <c r="AF443" s="121">
        <f t="shared" si="48"/>
        <v>1.2434546587459403</v>
      </c>
      <c r="AG443" s="186">
        <f t="shared" si="49"/>
        <v>102.82832198913248</v>
      </c>
    </row>
    <row r="444" spans="1:33" ht="29">
      <c r="A444" s="119" t="str">
        <f>'Master sheet'!A624</f>
        <v>North East Fife</v>
      </c>
      <c r="B444" s="142" t="str">
        <f>VLOOKUP('Master sheet'!A624,Westminster_Parliamentary_Const!$A$2:$C$651,2,FALSE)</f>
        <v>S14000049</v>
      </c>
      <c r="C444" s="120">
        <f>VLOOKUP(B444,'Master sheet'!$B$3:$Z$634,9,FALSE)</f>
        <v>7.7208377148914306E-2</v>
      </c>
      <c r="D444" s="121">
        <f>VLOOKUP(B444,'Master sheet'!$B$3:$Z$634,10,FALSE)</f>
        <v>-0.73127229737482613</v>
      </c>
      <c r="E444" s="120">
        <f>VLOOKUP(B444,'Master sheet'!$B$3:$Z$634,16,FALSE)</f>
        <v>0.90071918191024336</v>
      </c>
      <c r="F444" s="121">
        <f>VLOOKUP(B444,'Master sheet'!$B$3:$Z$634,17,FALSE)</f>
        <v>1.5394214567832665</v>
      </c>
      <c r="G444" s="120">
        <f>VLOOKUP(B444,'Master sheet'!$B$3:$Z$634,21,FALSE)</f>
        <v>0.12859560067681894</v>
      </c>
      <c r="H444" s="121">
        <f>VLOOKUP(B444,'Master sheet'!$B$3:$Z$634,22,FALSE)</f>
        <v>-1.013892309700881</v>
      </c>
      <c r="I444" s="120">
        <f>VLOOKUP(B444,'Master sheet'!$B$3:$Z$634,24,FALSE)</f>
        <v>2.7107736804049098E-2</v>
      </c>
      <c r="J444" s="121">
        <f>-VLOOKUP(B444,'Master sheet'!$B$3:$Z$634,25,FALSE)</f>
        <v>-0.29482174597796357</v>
      </c>
      <c r="K444" s="185" t="str">
        <f>VLOOKUP(B444,RUC_PCON_2011_EN_LU!$A$2:$N$534,14)</f>
        <v>Urban with Significant Rural</v>
      </c>
      <c r="L444" s="185" t="str">
        <f>VLOOKUP(B444,'City and Town classifications'!$A$3:$G$634,4,FALSE)</f>
        <v>Village or smaller</v>
      </c>
      <c r="M444" s="188" t="str">
        <f>VLOOKUP(A444,'BRES data'!$A$11:$AB$643,28,FALSE)</f>
        <v>Very high</v>
      </c>
      <c r="N444" s="188" t="str">
        <f>IF(ISNUMBER(MATCH(A444,'Red Wall MP List'!$A$3:$A$52,0)),"Yes","No")</f>
        <v>No</v>
      </c>
      <c r="O444" s="149">
        <f>VLOOKUP(B444,'Master sheet'!$B$3:$K$634,4,FALSE)</f>
        <v>47900</v>
      </c>
      <c r="P444" s="121">
        <f t="shared" si="46"/>
        <v>-0.25444315660386563</v>
      </c>
      <c r="Q444" s="121">
        <f t="shared" si="50"/>
        <v>1.0129913653495151</v>
      </c>
      <c r="R444" s="186">
        <f t="shared" si="51"/>
        <v>80.100905618553199</v>
      </c>
      <c r="S444" s="149">
        <f>R444*VLOOKUP(B444,'Master sheet'!$B$3:$K$634,4,FALSE)</f>
        <v>3836833.3791286983</v>
      </c>
      <c r="T444" s="121"/>
      <c r="U444" s="121"/>
      <c r="V444" s="121"/>
      <c r="W444" s="121"/>
      <c r="X444" s="121"/>
      <c r="Y444" s="121"/>
      <c r="Z444" s="121"/>
      <c r="AA444" s="121"/>
      <c r="AB444" s="121"/>
      <c r="AC444" s="121"/>
      <c r="AD444" s="121"/>
      <c r="AE444" s="145">
        <f t="shared" si="47"/>
        <v>-0.12514122406760103</v>
      </c>
      <c r="AF444" s="121">
        <f t="shared" si="48"/>
        <v>1.0841118636929428</v>
      </c>
      <c r="AG444" s="186">
        <f t="shared" si="49"/>
        <v>89.651362040401665</v>
      </c>
    </row>
    <row r="445" spans="1:33">
      <c r="A445" s="119" t="str">
        <f>'Master sheet'!A370</f>
        <v>Islington North</v>
      </c>
      <c r="B445" s="142" t="str">
        <f>VLOOKUP('Master sheet'!A370,Westminster_Parliamentary_Const!$A$2:$C$651,2,FALSE)</f>
        <v>E14000763</v>
      </c>
      <c r="C445" s="120">
        <f>VLOOKUP(B445,'Master sheet'!$B$3:$Z$634,9,FALSE)</f>
        <v>0.10709688588465455</v>
      </c>
      <c r="D445" s="121">
        <f>VLOOKUP(B445,'Master sheet'!$B$3:$Z$634,10,FALSE)</f>
        <v>0.39844269718413539</v>
      </c>
      <c r="E445" s="120">
        <f>VLOOKUP(B445,'Master sheet'!$B$3:$Z$634,16,FALSE)</f>
        <v>0.89053256077667942</v>
      </c>
      <c r="F445" s="121">
        <f>VLOOKUP(B445,'Master sheet'!$B$3:$Z$634,17,FALSE)</f>
        <v>1.5055629830714414</v>
      </c>
      <c r="G445" s="120">
        <f>VLOOKUP(B445,'Master sheet'!$B$3:$Z$634,21,FALSE)</f>
        <v>0.14699074074074073</v>
      </c>
      <c r="H445" s="121">
        <f>VLOOKUP(B445,'Master sheet'!$B$3:$Z$634,22,FALSE)</f>
        <v>-0.48747563770433144</v>
      </c>
      <c r="I445" s="120">
        <f>VLOOKUP(B445,'Master sheet'!$B$3:$Z$634,24,FALSE)</f>
        <v>4.0177657332128858E-2</v>
      </c>
      <c r="J445" s="121">
        <f>-VLOOKUP(B445,'Master sheet'!$B$3:$Z$634,25,FALSE)</f>
        <v>-1.6711279023692862</v>
      </c>
      <c r="K445" s="185" t="str">
        <f>VLOOKUP(B445,RUC_PCON_2011_EN_LU!$A$2:$N$534,14)</f>
        <v>Predominantly Urban</v>
      </c>
      <c r="L445" s="185" t="str">
        <f>VLOOKUP(B445,'City and Town classifications'!$A$3:$G$634,4,FALSE)</f>
        <v>Core City (London)</v>
      </c>
      <c r="M445" s="188" t="str">
        <f>VLOOKUP(A445,'BRES data'!$A$11:$AB$643,28,FALSE)</f>
        <v>Very low</v>
      </c>
      <c r="N445" s="188" t="str">
        <f>IF(ISNUMBER(MATCH(A445,'Red Wall MP List'!$A$3:$A$52,0)),"Yes","No")</f>
        <v>No</v>
      </c>
      <c r="O445" s="149">
        <f>VLOOKUP(B445,'Master sheet'!$B$3:$K$634,4,FALSE)</f>
        <v>81800</v>
      </c>
      <c r="P445" s="121">
        <f t="shared" si="46"/>
        <v>-0.25454717750053196</v>
      </c>
      <c r="Q445" s="121">
        <f t="shared" si="50"/>
        <v>1.0128873444528488</v>
      </c>
      <c r="R445" s="186">
        <f t="shared" si="51"/>
        <v>80.09268030853454</v>
      </c>
      <c r="S445" s="149">
        <f>R445*VLOOKUP(B445,'Master sheet'!$B$3:$K$634,4,FALSE)</f>
        <v>6551581.249238125</v>
      </c>
      <c r="T445" s="121"/>
      <c r="U445" s="121"/>
      <c r="V445" s="121"/>
      <c r="W445" s="121"/>
      <c r="X445" s="121"/>
      <c r="Y445" s="121"/>
      <c r="Z445" s="121"/>
      <c r="AA445" s="121"/>
      <c r="AB445" s="121"/>
      <c r="AC445" s="121"/>
      <c r="AD445" s="121"/>
      <c r="AE445" s="145">
        <f t="shared" si="47"/>
        <v>-6.3649464954510182E-2</v>
      </c>
      <c r="AF445" s="121">
        <f t="shared" si="48"/>
        <v>1.1456036228060338</v>
      </c>
      <c r="AG445" s="186">
        <f t="shared" si="49"/>
        <v>94.736464549998701</v>
      </c>
    </row>
    <row r="446" spans="1:33">
      <c r="A446" s="119" t="str">
        <f>'Master sheet'!A517</f>
        <v>South Swindon</v>
      </c>
      <c r="B446" s="142" t="str">
        <f>VLOOKUP('Master sheet'!A517,Westminster_Parliamentary_Const!$A$2:$C$651,2,FALSE)</f>
        <v>E14000947</v>
      </c>
      <c r="C446" s="120">
        <f>VLOOKUP(B446,'Master sheet'!$B$3:$Z$634,9,FALSE)</f>
        <v>9.810245085419661E-2</v>
      </c>
      <c r="D446" s="121">
        <f>VLOOKUP(B446,'Master sheet'!$B$3:$Z$634,10,FALSE)</f>
        <v>5.8474309623060147E-2</v>
      </c>
      <c r="E446" s="120">
        <f>VLOOKUP(B446,'Master sheet'!$B$3:$Z$634,16,FALSE)</f>
        <v>9.8662271020306877E-2</v>
      </c>
      <c r="F446" s="121">
        <f>VLOOKUP(B446,'Master sheet'!$B$3:$Z$634,17,FALSE)</f>
        <v>-1.1264696641966485</v>
      </c>
      <c r="G446" s="120">
        <f>VLOOKUP(B446,'Master sheet'!$B$3:$Z$634,21,FALSE)</f>
        <v>0.16208393632416787</v>
      </c>
      <c r="H446" s="121">
        <f>VLOOKUP(B446,'Master sheet'!$B$3:$Z$634,22,FALSE)</f>
        <v>-5.5551240216116925E-2</v>
      </c>
      <c r="I446" s="120">
        <f>VLOOKUP(B446,'Master sheet'!$B$3:$Z$634,24,FALSE)</f>
        <v>2.6686925354526991E-2</v>
      </c>
      <c r="J446" s="121">
        <f>-VLOOKUP(B446,'Master sheet'!$B$3:$Z$634,25,FALSE)</f>
        <v>-0.25050889897840162</v>
      </c>
      <c r="K446" s="185" t="str">
        <f>VLOOKUP(B446,RUC_PCON_2011_EN_LU!$A$2:$N$534,14)</f>
        <v>Predominantly Urban</v>
      </c>
      <c r="L446" s="185" t="str">
        <f>VLOOKUP(B446,'City and Town classifications'!$A$3:$G$634,4,FALSE)</f>
        <v>Other City</v>
      </c>
      <c r="M446" s="188" t="str">
        <f>VLOOKUP(A446,'BRES data'!$A$11:$AB$643,28,FALSE)</f>
        <v>Low</v>
      </c>
      <c r="N446" s="188" t="str">
        <f>IF(ISNUMBER(MATCH(A446,'Red Wall MP List'!$A$3:$A$52,0)),"Yes","No")</f>
        <v>No</v>
      </c>
      <c r="O446" s="149">
        <f>VLOOKUP(B446,'Master sheet'!$B$3:$K$634,4,FALSE)</f>
        <v>67200</v>
      </c>
      <c r="P446" s="121">
        <f t="shared" si="46"/>
        <v>-0.26101501385390807</v>
      </c>
      <c r="Q446" s="121">
        <f t="shared" si="50"/>
        <v>1.0064195080994727</v>
      </c>
      <c r="R446" s="186">
        <f t="shared" si="51"/>
        <v>79.581245002154347</v>
      </c>
      <c r="S446" s="149">
        <f>R446*VLOOKUP(B446,'Master sheet'!$B$3:$K$634,4,FALSE)</f>
        <v>5347859.6641447721</v>
      </c>
      <c r="T446" s="121"/>
      <c r="U446" s="121"/>
      <c r="V446" s="121"/>
      <c r="W446" s="121"/>
      <c r="X446" s="121"/>
      <c r="Y446" s="121"/>
      <c r="Z446" s="121"/>
      <c r="AA446" s="121"/>
      <c r="AB446" s="121"/>
      <c r="AC446" s="121"/>
      <c r="AD446" s="121"/>
      <c r="AE446" s="145">
        <f t="shared" si="47"/>
        <v>-0.34351387344202672</v>
      </c>
      <c r="AF446" s="121">
        <f t="shared" si="48"/>
        <v>0.86573921431851719</v>
      </c>
      <c r="AG446" s="186">
        <f t="shared" si="49"/>
        <v>71.592888459917631</v>
      </c>
    </row>
    <row r="447" spans="1:33">
      <c r="A447" s="119" t="str">
        <f>'Master sheet'!A326</f>
        <v>Beckenham</v>
      </c>
      <c r="B447" s="142" t="str">
        <f>VLOOKUP('Master sheet'!A326,Westminster_Parliamentary_Const!$A$2:$C$651,2,FALSE)</f>
        <v>E14000551</v>
      </c>
      <c r="C447" s="120">
        <f>VLOOKUP(B447,'Master sheet'!$B$3:$Z$634,9,FALSE)</f>
        <v>6.023191740337451E-2</v>
      </c>
      <c r="D447" s="121">
        <f>VLOOKUP(B447,'Master sheet'!$B$3:$Z$634,10,FALSE)</f>
        <v>-1.3729423552097786</v>
      </c>
      <c r="E447" s="120">
        <f>VLOOKUP(B447,'Master sheet'!$B$3:$Z$634,16,FALSE)</f>
        <v>1.3987077075102046</v>
      </c>
      <c r="F447" s="121">
        <f>VLOOKUP(B447,'Master sheet'!$B$3:$Z$634,17,FALSE)</f>
        <v>3.1946446344924047</v>
      </c>
      <c r="G447" s="120">
        <f>VLOOKUP(B447,'Master sheet'!$B$3:$Z$634,21,FALSE)</f>
        <v>0.18371212121212122</v>
      </c>
      <c r="H447" s="121">
        <f>VLOOKUP(B447,'Master sheet'!$B$3:$Z$634,22,FALSE)</f>
        <v>0.56338599377497456</v>
      </c>
      <c r="I447" s="120">
        <f>VLOOKUP(B447,'Master sheet'!$B$3:$Z$634,24,FALSE)</f>
        <v>3.6566149925674196E-2</v>
      </c>
      <c r="J447" s="121">
        <f>-VLOOKUP(B447,'Master sheet'!$B$3:$Z$634,25,FALSE)</f>
        <v>-1.2908241456113494</v>
      </c>
      <c r="K447" s="185" t="str">
        <f>VLOOKUP(B447,RUC_PCON_2011_EN_LU!$A$2:$N$534,14)</f>
        <v>Predominantly Urban</v>
      </c>
      <c r="L447" s="185" t="str">
        <f>VLOOKUP(B447,'City and Town classifications'!$A$3:$G$634,4,FALSE)</f>
        <v>Core City (London)</v>
      </c>
      <c r="M447" s="188" t="str">
        <f>VLOOKUP(A447,'BRES data'!$A$11:$AB$643,28,FALSE)</f>
        <v>Low</v>
      </c>
      <c r="N447" s="188" t="str">
        <f>IF(ISNUMBER(MATCH(A447,'Red Wall MP List'!$A$3:$A$52,0)),"Yes","No")</f>
        <v>No</v>
      </c>
      <c r="O447" s="149">
        <f>VLOOKUP(B447,'Master sheet'!$B$3:$K$634,4,FALSE)</f>
        <v>58800</v>
      </c>
      <c r="P447" s="121">
        <f t="shared" si="46"/>
        <v>-0.26158372889581277</v>
      </c>
      <c r="Q447" s="121">
        <f t="shared" si="50"/>
        <v>1.005850793057568</v>
      </c>
      <c r="R447" s="186">
        <f t="shared" si="51"/>
        <v>79.536274638680666</v>
      </c>
      <c r="S447" s="149">
        <f>R447*VLOOKUP(B447,'Master sheet'!$B$3:$K$634,4,FALSE)</f>
        <v>4676732.9487544233</v>
      </c>
      <c r="T447" s="121"/>
      <c r="U447" s="121"/>
      <c r="V447" s="121"/>
      <c r="W447" s="121"/>
      <c r="X447" s="121"/>
      <c r="Y447" s="121"/>
      <c r="Z447" s="121"/>
      <c r="AA447" s="121"/>
      <c r="AB447" s="121"/>
      <c r="AC447" s="121"/>
      <c r="AD447" s="121"/>
      <c r="AE447" s="145">
        <f t="shared" si="47"/>
        <v>0.27356603186156281</v>
      </c>
      <c r="AF447" s="121">
        <f t="shared" si="48"/>
        <v>1.4828191196221066</v>
      </c>
      <c r="AG447" s="186">
        <f t="shared" si="49"/>
        <v>122.62272758535492</v>
      </c>
    </row>
    <row r="448" spans="1:33">
      <c r="A448" s="119" t="str">
        <f>'Master sheet'!A446</f>
        <v>New Forest West</v>
      </c>
      <c r="B448" s="142" t="str">
        <f>VLOOKUP('Master sheet'!A446,Westminster_Parliamentary_Const!$A$2:$C$651,2,FALSE)</f>
        <v>E14000828</v>
      </c>
      <c r="C448" s="120">
        <f>VLOOKUP(B448,'Master sheet'!$B$3:$Z$634,9,FALSE)</f>
        <v>8.523514579404573E-2</v>
      </c>
      <c r="D448" s="121">
        <f>VLOOKUP(B448,'Master sheet'!$B$3:$Z$634,10,FALSE)</f>
        <v>-0.42787941228861387</v>
      </c>
      <c r="E448" s="120">
        <f>VLOOKUP(B448,'Master sheet'!$B$3:$Z$634,16,FALSE)</f>
        <v>-6.8872735038762059E-4</v>
      </c>
      <c r="F448" s="121">
        <f>VLOOKUP(B448,'Master sheet'!$B$3:$Z$634,17,FALSE)</f>
        <v>-1.4566942914279575</v>
      </c>
      <c r="G448" s="120">
        <f>VLOOKUP(B448,'Master sheet'!$B$3:$Z$634,21,FALSE)</f>
        <v>0.2</v>
      </c>
      <c r="H448" s="121">
        <f>VLOOKUP(B448,'Master sheet'!$B$3:$Z$634,22,FALSE)</f>
        <v>1.0294988320357097</v>
      </c>
      <c r="I448" s="120">
        <f>VLOOKUP(B448,'Master sheet'!$B$3:$Z$634,24,FALSE)</f>
        <v>2.571145965804722E-2</v>
      </c>
      <c r="J448" s="121">
        <f>-VLOOKUP(B448,'Master sheet'!$B$3:$Z$634,25,FALSE)</f>
        <v>-0.14778911269283762</v>
      </c>
      <c r="K448" s="185" t="str">
        <f>VLOOKUP(B448,RUC_PCON_2011_EN_LU!$A$2:$N$534,14)</f>
        <v>Predominantly Rural</v>
      </c>
      <c r="L448" s="185" t="str">
        <f>VLOOKUP(B448,'City and Town classifications'!$A$3:$G$634,4,FALSE)</f>
        <v>Small Town</v>
      </c>
      <c r="M448" s="188" t="str">
        <f>VLOOKUP(A448,'BRES data'!$A$11:$AB$643,28,FALSE)</f>
        <v>Very high</v>
      </c>
      <c r="N448" s="188" t="str">
        <f>IF(ISNUMBER(MATCH(A448,'Red Wall MP List'!$A$3:$A$52,0)),"Yes","No")</f>
        <v>No</v>
      </c>
      <c r="O448" s="149">
        <f>VLOOKUP(B448,'Master sheet'!$B$3:$K$634,4,FALSE)</f>
        <v>45200</v>
      </c>
      <c r="P448" s="121">
        <f t="shared" si="46"/>
        <v>-0.26308875155919181</v>
      </c>
      <c r="Q448" s="121">
        <f t="shared" si="50"/>
        <v>1.0043457703941889</v>
      </c>
      <c r="R448" s="186">
        <f t="shared" si="51"/>
        <v>79.41726703166961</v>
      </c>
      <c r="S448" s="149">
        <f>R448*VLOOKUP(B448,'Master sheet'!$B$3:$K$634,4,FALSE)</f>
        <v>3589660.4698314662</v>
      </c>
      <c r="T448" s="121"/>
      <c r="U448" s="121"/>
      <c r="V448" s="121"/>
      <c r="W448" s="121"/>
      <c r="X448" s="121"/>
      <c r="Y448" s="121"/>
      <c r="Z448" s="121"/>
      <c r="AA448" s="121"/>
      <c r="AB448" s="121"/>
      <c r="AC448" s="121"/>
      <c r="AD448" s="121"/>
      <c r="AE448" s="145">
        <f t="shared" si="47"/>
        <v>-0.25071599609342482</v>
      </c>
      <c r="AF448" s="121">
        <f t="shared" si="48"/>
        <v>0.95853709166711898</v>
      </c>
      <c r="AG448" s="186">
        <f t="shared" si="49"/>
        <v>79.266871539874629</v>
      </c>
    </row>
    <row r="449" spans="1:33" ht="29">
      <c r="A449" s="119" t="str">
        <f>'Master sheet'!A612</f>
        <v>Inverclyde</v>
      </c>
      <c r="B449" s="142" t="str">
        <f>VLOOKUP('Master sheet'!A612,Westminster_Parliamentary_Const!$A$2:$C$651,2,FALSE)</f>
        <v>S14000038</v>
      </c>
      <c r="C449" s="120">
        <f>VLOOKUP(B449,'Master sheet'!$B$3:$Z$634,9,FALSE)</f>
        <v>0.11570029996155246</v>
      </c>
      <c r="D449" s="121">
        <f>VLOOKUP(B449,'Master sheet'!$B$3:$Z$634,10,FALSE)</f>
        <v>0.72363141680228382</v>
      </c>
      <c r="E449" s="120">
        <f>VLOOKUP(B449,'Master sheet'!$B$3:$Z$634,16,FALSE)</f>
        <v>0.25665079974125038</v>
      </c>
      <c r="F449" s="121">
        <f>VLOOKUP(B449,'Master sheet'!$B$3:$Z$634,17,FALSE)</f>
        <v>-0.60134456370157818</v>
      </c>
      <c r="G449" s="120">
        <f>VLOOKUP(B449,'Master sheet'!$B$3:$Z$634,21,FALSE)</f>
        <v>0.11320754716981132</v>
      </c>
      <c r="H449" s="121">
        <f>VLOOKUP(B449,'Master sheet'!$B$3:$Z$634,22,FALSE)</f>
        <v>-1.4542547036546658</v>
      </c>
      <c r="I449" s="120">
        <f>VLOOKUP(B449,'Master sheet'!$B$3:$Z$634,24,FALSE)</f>
        <v>2.8925118483412282E-2</v>
      </c>
      <c r="J449" s="121">
        <f>-VLOOKUP(B449,'Master sheet'!$B$3:$Z$634,25,FALSE)</f>
        <v>-0.4861980889669319</v>
      </c>
      <c r="K449" s="185" t="str">
        <f>VLOOKUP(B449,RUC_PCON_2011_EN_LU!$A$2:$N$534,14)</f>
        <v>Urban with Significant Rural</v>
      </c>
      <c r="L449" s="185" t="str">
        <f>VLOOKUP(B449,'City and Town classifications'!$A$3:$G$634,4,FALSE)</f>
        <v>Medium Town</v>
      </c>
      <c r="M449" s="188" t="str">
        <f>VLOOKUP(A449,'BRES data'!$A$11:$AB$643,28,FALSE)</f>
        <v>High</v>
      </c>
      <c r="N449" s="188" t="str">
        <f>IF(ISNUMBER(MATCH(A449,'Red Wall MP List'!$A$3:$A$52,0)),"Yes","No")</f>
        <v>No</v>
      </c>
      <c r="O449" s="149">
        <f>VLOOKUP(B449,'Master sheet'!$B$3:$K$634,4,FALSE)</f>
        <v>47700</v>
      </c>
      <c r="P449" s="121">
        <f t="shared" si="46"/>
        <v>-0.2634554352809233</v>
      </c>
      <c r="Q449" s="121">
        <f t="shared" si="50"/>
        <v>1.0039790866724574</v>
      </c>
      <c r="R449" s="186">
        <f t="shared" si="51"/>
        <v>79.388272018295396</v>
      </c>
      <c r="S449" s="149">
        <f>R449*VLOOKUP(B449,'Master sheet'!$B$3:$K$634,4,FALSE)</f>
        <v>3786820.5752726905</v>
      </c>
      <c r="T449" s="121"/>
      <c r="U449" s="121"/>
      <c r="V449" s="121"/>
      <c r="W449" s="121"/>
      <c r="X449" s="121"/>
      <c r="Y449" s="121"/>
      <c r="Z449" s="121"/>
      <c r="AA449" s="121"/>
      <c r="AB449" s="121"/>
      <c r="AC449" s="121"/>
      <c r="AD449" s="121"/>
      <c r="AE449" s="145">
        <f t="shared" si="47"/>
        <v>-0.45454148488022306</v>
      </c>
      <c r="AF449" s="121">
        <f t="shared" si="48"/>
        <v>0.7547116028803208</v>
      </c>
      <c r="AG449" s="186">
        <f t="shared" si="49"/>
        <v>62.411385219449421</v>
      </c>
    </row>
    <row r="450" spans="1:33" ht="29">
      <c r="A450" s="119" t="str">
        <f>'Master sheet'!A16</f>
        <v>Middlesbrough South and East Cleveland</v>
      </c>
      <c r="B450" s="142" t="str">
        <f>VLOOKUP('Master sheet'!A16,Westminster_Parliamentary_Const!$A$2:$C$651,2,FALSE)</f>
        <v>E14000820</v>
      </c>
      <c r="C450" s="120">
        <f>VLOOKUP(B450,'Master sheet'!$B$3:$Z$634,9,FALSE)</f>
        <v>0.10192105263157895</v>
      </c>
      <c r="D450" s="121">
        <f>VLOOKUP(B450,'Master sheet'!$B$3:$Z$634,10,FALSE)</f>
        <v>0.20280843228873197</v>
      </c>
      <c r="E450" s="120">
        <f>VLOOKUP(B450,'Master sheet'!$B$3:$Z$634,16,FALSE)</f>
        <v>0.47304421927751428</v>
      </c>
      <c r="F450" s="121">
        <f>VLOOKUP(B450,'Master sheet'!$B$3:$Z$634,17,FALSE)</f>
        <v>0.11790775860572382</v>
      </c>
      <c r="G450" s="120">
        <f>VLOOKUP(B450,'Master sheet'!$B$3:$Z$634,21,FALSE)</f>
        <v>0.12824956672443674</v>
      </c>
      <c r="H450" s="121">
        <f>VLOOKUP(B450,'Master sheet'!$B$3:$Z$634,22,FALSE)</f>
        <v>-1.0237948187863166</v>
      </c>
      <c r="I450" s="120">
        <f>VLOOKUP(B450,'Master sheet'!$B$3:$Z$634,24,FALSE)</f>
        <v>2.9479702687249754E-2</v>
      </c>
      <c r="J450" s="121">
        <f>-VLOOKUP(B450,'Master sheet'!$B$3:$Z$634,25,FALSE)</f>
        <v>-0.54459765247912362</v>
      </c>
      <c r="K450" s="185" t="str">
        <f>VLOOKUP(B450,RUC_PCON_2011_EN_LU!$A$2:$N$534,14)</f>
        <v>Urban with Significant Rural</v>
      </c>
      <c r="L450" s="185" t="str">
        <f>VLOOKUP(B450,'City and Town classifications'!$A$3:$G$634,4,FALSE)</f>
        <v>Other City</v>
      </c>
      <c r="M450" s="188" t="str">
        <f>VLOOKUP(A450,'BRES data'!$A$11:$AB$643,28,FALSE)</f>
        <v>Mid</v>
      </c>
      <c r="N450" s="188" t="str">
        <f>IF(ISNUMBER(MATCH(A450,'Red Wall MP List'!$A$3:$A$52,0)),"Yes","No")</f>
        <v>No</v>
      </c>
      <c r="O450" s="149">
        <f>VLOOKUP(B450,'Master sheet'!$B$3:$K$634,4,FALSE)</f>
        <v>57000</v>
      </c>
      <c r="P450" s="121">
        <f t="shared" si="46"/>
        <v>-0.26491091676022932</v>
      </c>
      <c r="Q450" s="121">
        <f t="shared" si="50"/>
        <v>1.0025236051931514</v>
      </c>
      <c r="R450" s="186">
        <f t="shared" si="51"/>
        <v>79.27318181260226</v>
      </c>
      <c r="S450" s="149">
        <f>R450*VLOOKUP(B450,'Master sheet'!$B$3:$K$634,4,FALSE)</f>
        <v>4518571.3633183287</v>
      </c>
      <c r="T450" s="121"/>
      <c r="U450" s="121"/>
      <c r="V450" s="121"/>
      <c r="W450" s="121"/>
      <c r="X450" s="121"/>
      <c r="Y450" s="121"/>
      <c r="Z450" s="121"/>
      <c r="AA450" s="121"/>
      <c r="AB450" s="121"/>
      <c r="AC450" s="121"/>
      <c r="AD450" s="121"/>
      <c r="AE450" s="145">
        <f t="shared" si="47"/>
        <v>-0.31191907009274611</v>
      </c>
      <c r="AF450" s="121">
        <f t="shared" si="48"/>
        <v>0.89733401766779775</v>
      </c>
      <c r="AG450" s="186">
        <f t="shared" si="49"/>
        <v>74.205642040542514</v>
      </c>
    </row>
    <row r="451" spans="1:33">
      <c r="A451" s="119" t="str">
        <f>'Master sheet'!A495</f>
        <v>East Devon</v>
      </c>
      <c r="B451" s="142" t="str">
        <f>VLOOKUP('Master sheet'!A495,Westminster_Parliamentary_Const!$A$2:$C$651,2,FALSE)</f>
        <v>E14000678</v>
      </c>
      <c r="C451" s="120">
        <f>VLOOKUP(B451,'Master sheet'!$B$3:$Z$634,9,FALSE)</f>
        <v>6.3071136154403656E-2</v>
      </c>
      <c r="D451" s="121">
        <f>VLOOKUP(B451,'Master sheet'!$B$3:$Z$634,10,FALSE)</f>
        <v>-1.2656265963597859</v>
      </c>
      <c r="E451" s="120">
        <f>VLOOKUP(B451,'Master sheet'!$B$3:$Z$634,16,FALSE)</f>
        <v>0.6537915399438029</v>
      </c>
      <c r="F451" s="121">
        <f>VLOOKUP(B451,'Master sheet'!$B$3:$Z$634,17,FALSE)</f>
        <v>0.71867893925738124</v>
      </c>
      <c r="G451" s="120">
        <f>VLOOKUP(B451,'Master sheet'!$B$3:$Z$634,21,FALSE)</f>
        <v>0.1944922547332186</v>
      </c>
      <c r="H451" s="121">
        <f>VLOOKUP(B451,'Master sheet'!$B$3:$Z$634,22,FALSE)</f>
        <v>0.8718828028307829</v>
      </c>
      <c r="I451" s="120">
        <f>VLOOKUP(B451,'Master sheet'!$B$3:$Z$634,24,FALSE)</f>
        <v>2.7490942028985499E-2</v>
      </c>
      <c r="J451" s="121">
        <f>-VLOOKUP(B451,'Master sheet'!$B$3:$Z$634,25,FALSE)</f>
        <v>-0.33517453229431438</v>
      </c>
      <c r="K451" s="185" t="str">
        <f>VLOOKUP(B451,RUC_PCON_2011_EN_LU!$A$2:$N$534,14)</f>
        <v>Predominantly Rural</v>
      </c>
      <c r="L451" s="185" t="str">
        <f>VLOOKUP(B451,'City and Town classifications'!$A$3:$G$634,4,FALSE)</f>
        <v>Village or smaller</v>
      </c>
      <c r="M451" s="188" t="str">
        <f>VLOOKUP(A451,'BRES data'!$A$11:$AB$643,28,FALSE)</f>
        <v>High</v>
      </c>
      <c r="N451" s="188" t="str">
        <f>IF(ISNUMBER(MATCH(A451,'Red Wall MP List'!$A$3:$A$52,0)),"Yes","No")</f>
        <v>No</v>
      </c>
      <c r="O451" s="149">
        <f>VLOOKUP(B451,'Master sheet'!$B$3:$K$634,4,FALSE)</f>
        <v>57500</v>
      </c>
      <c r="P451" s="121">
        <f t="shared" ref="P451:P514" si="52">AVERAGE(D451,AVERAGE(F451,H451),J451)</f>
        <v>-0.26850675253667272</v>
      </c>
      <c r="Q451" s="121">
        <f t="shared" si="50"/>
        <v>0.99892776941670802</v>
      </c>
      <c r="R451" s="186">
        <f t="shared" si="51"/>
        <v>78.988846020609273</v>
      </c>
      <c r="S451" s="149">
        <f>R451*VLOOKUP(B451,'Master sheet'!$B$3:$K$634,4,FALSE)</f>
        <v>4541858.646185033</v>
      </c>
      <c r="T451" s="121"/>
      <c r="U451" s="121"/>
      <c r="V451" s="121"/>
      <c r="W451" s="121"/>
      <c r="X451" s="121"/>
      <c r="Y451" s="121"/>
      <c r="Z451" s="121"/>
      <c r="AA451" s="121"/>
      <c r="AB451" s="121"/>
      <c r="AC451" s="121"/>
      <c r="AD451" s="121"/>
      <c r="AE451" s="145">
        <f t="shared" ref="AE451:AE514" si="53">AVERAGE(D451,F451,H451,J451)</f>
        <v>-2.5598466414840371E-3</v>
      </c>
      <c r="AF451" s="121">
        <f t="shared" ref="AF451:AF514" si="54">AE451-MIN($AE$3:$AE$634)</f>
        <v>1.2066932411190598</v>
      </c>
      <c r="AG451" s="186">
        <f t="shared" ref="AG451:AG514" si="55">100*(AF451/AVERAGE($AF$3:$AF$634))</f>
        <v>99.788311754801782</v>
      </c>
    </row>
    <row r="452" spans="1:33">
      <c r="A452" s="119" t="str">
        <f>'Master sheet'!A305</f>
        <v>Saffron Walden</v>
      </c>
      <c r="B452" s="142" t="str">
        <f>VLOOKUP('Master sheet'!A305,Westminster_Parliamentary_Const!$A$2:$C$651,2,FALSE)</f>
        <v>E14000910</v>
      </c>
      <c r="C452" s="120">
        <f>VLOOKUP(B452,'Master sheet'!$B$3:$Z$634,9,FALSE)</f>
        <v>7.0944874613556877E-2</v>
      </c>
      <c r="D452" s="121">
        <f>VLOOKUP(B452,'Master sheet'!$B$3:$Z$634,10,FALSE)</f>
        <v>-0.96801789064659804</v>
      </c>
      <c r="E452" s="120">
        <f>VLOOKUP(B452,'Master sheet'!$B$3:$Z$634,16,FALSE)</f>
        <v>0.53636870109697121</v>
      </c>
      <c r="F452" s="121">
        <f>VLOOKUP(B452,'Master sheet'!$B$3:$Z$634,17,FALSE)</f>
        <v>0.32838680508115575</v>
      </c>
      <c r="G452" s="120">
        <f>VLOOKUP(B452,'Master sheet'!$B$3:$Z$634,21,FALSE)</f>
        <v>0.19613670133729569</v>
      </c>
      <c r="H452" s="121">
        <f>VLOOKUP(B452,'Master sheet'!$B$3:$Z$634,22,FALSE)</f>
        <v>0.91894219490859075</v>
      </c>
      <c r="I452" s="120">
        <f>VLOOKUP(B452,'Master sheet'!$B$3:$Z$634,24,FALSE)</f>
        <v>2.8716169326856278E-2</v>
      </c>
      <c r="J452" s="121">
        <f>-VLOOKUP(B452,'Master sheet'!$B$3:$Z$634,25,FALSE)</f>
        <v>-0.46419504694973196</v>
      </c>
      <c r="K452" s="185" t="str">
        <f>VLOOKUP(B452,RUC_PCON_2011_EN_LU!$A$2:$N$534,14)</f>
        <v>Predominantly Rural</v>
      </c>
      <c r="L452" s="185" t="str">
        <f>VLOOKUP(B452,'City and Town classifications'!$A$3:$G$634,4,FALSE)</f>
        <v>Village or smaller</v>
      </c>
      <c r="M452" s="188" t="str">
        <f>VLOOKUP(A452,'BRES data'!$A$11:$AB$643,28,FALSE)</f>
        <v>High</v>
      </c>
      <c r="N452" s="188" t="str">
        <f>IF(ISNUMBER(MATCH(A452,'Red Wall MP List'!$A$3:$A$52,0)),"Yes","No")</f>
        <v>No</v>
      </c>
      <c r="O452" s="149">
        <f>VLOOKUP(B452,'Master sheet'!$B$3:$K$634,4,FALSE)</f>
        <v>69600</v>
      </c>
      <c r="P452" s="121">
        <f t="shared" si="52"/>
        <v>-0.26951614586715222</v>
      </c>
      <c r="Q452" s="121">
        <f t="shared" si="50"/>
        <v>0.99791837608622846</v>
      </c>
      <c r="R452" s="186">
        <f t="shared" si="51"/>
        <v>78.909029624673025</v>
      </c>
      <c r="S452" s="149">
        <f>R452*VLOOKUP(B452,'Master sheet'!$B$3:$K$634,4,FALSE)</f>
        <v>5492068.4618772427</v>
      </c>
      <c r="T452" s="121"/>
      <c r="U452" s="121"/>
      <c r="V452" s="121"/>
      <c r="W452" s="121"/>
      <c r="X452" s="121"/>
      <c r="Y452" s="121"/>
      <c r="Z452" s="121"/>
      <c r="AA452" s="121"/>
      <c r="AB452" s="121"/>
      <c r="AC452" s="121"/>
      <c r="AD452" s="121"/>
      <c r="AE452" s="145">
        <f t="shared" si="53"/>
        <v>-4.622098440164589E-2</v>
      </c>
      <c r="AF452" s="121">
        <f t="shared" si="54"/>
        <v>1.163032103358898</v>
      </c>
      <c r="AG452" s="186">
        <f t="shared" si="55"/>
        <v>96.177724508667936</v>
      </c>
    </row>
    <row r="453" spans="1:33">
      <c r="A453" s="119" t="str">
        <f>'Master sheet'!A368</f>
        <v>Ilford North</v>
      </c>
      <c r="B453" s="142" t="str">
        <f>VLOOKUP('Master sheet'!A368,Westminster_Parliamentary_Const!$A$2:$C$651,2,FALSE)</f>
        <v>E14000759</v>
      </c>
      <c r="C453" s="120">
        <f>VLOOKUP(B453,'Master sheet'!$B$3:$Z$634,9,FALSE)</f>
        <v>8.6301000208910517E-2</v>
      </c>
      <c r="D453" s="121">
        <f>VLOOKUP(B453,'Master sheet'!$B$3:$Z$634,10,FALSE)</f>
        <v>-0.38759263434543206</v>
      </c>
      <c r="E453" s="120">
        <f>VLOOKUP(B453,'Master sheet'!$B$3:$Z$634,16,FALSE)</f>
        <v>0.25081661391407278</v>
      </c>
      <c r="F453" s="121">
        <f>VLOOKUP(B453,'Master sheet'!$B$3:$Z$634,17,FALSE)</f>
        <v>-0.62073633501312042</v>
      </c>
      <c r="G453" s="120">
        <f>VLOOKUP(B453,'Master sheet'!$B$3:$Z$634,21,FALSE)</f>
        <v>0.20685840707964601</v>
      </c>
      <c r="H453" s="121">
        <f>VLOOKUP(B453,'Master sheet'!$B$3:$Z$634,22,FALSE)</f>
        <v>1.2257669668538742</v>
      </c>
      <c r="I453" s="120">
        <f>VLOOKUP(B453,'Master sheet'!$B$3:$Z$634,24,FALSE)</f>
        <v>3.1265367883487771E-2</v>
      </c>
      <c r="J453" s="121">
        <f>-VLOOKUP(B453,'Master sheet'!$B$3:$Z$634,25,FALSE)</f>
        <v>-0.73263414417439321</v>
      </c>
      <c r="K453" s="185" t="str">
        <f>VLOOKUP(B453,RUC_PCON_2011_EN_LU!$A$2:$N$534,14)</f>
        <v>Predominantly Urban</v>
      </c>
      <c r="L453" s="185" t="str">
        <f>VLOOKUP(B453,'City and Town classifications'!$A$3:$G$634,4,FALSE)</f>
        <v>Core City (London)</v>
      </c>
      <c r="M453" s="188" t="str">
        <f>VLOOKUP(A453,'BRES data'!$A$11:$AB$643,28,FALSE)</f>
        <v>Low</v>
      </c>
      <c r="N453" s="188" t="str">
        <f>IF(ISNUMBER(MATCH(A453,'Red Wall MP List'!$A$3:$A$52,0)),"Yes","No")</f>
        <v>No</v>
      </c>
      <c r="O453" s="149">
        <f>VLOOKUP(B453,'Master sheet'!$B$3:$K$634,4,FALSE)</f>
        <v>87000</v>
      </c>
      <c r="P453" s="121">
        <f t="shared" si="52"/>
        <v>-0.27257048753314944</v>
      </c>
      <c r="Q453" s="121">
        <f t="shared" si="50"/>
        <v>0.9948640344202313</v>
      </c>
      <c r="R453" s="186">
        <f t="shared" si="51"/>
        <v>78.667511738259023</v>
      </c>
      <c r="S453" s="149">
        <f>R453*VLOOKUP(B453,'Master sheet'!$B$3:$K$634,4,FALSE)</f>
        <v>6844073.5212285351</v>
      </c>
      <c r="T453" s="121"/>
      <c r="U453" s="121"/>
      <c r="V453" s="121"/>
      <c r="W453" s="121"/>
      <c r="X453" s="121"/>
      <c r="Y453" s="121"/>
      <c r="Z453" s="121"/>
      <c r="AA453" s="121"/>
      <c r="AB453" s="121"/>
      <c r="AC453" s="121"/>
      <c r="AD453" s="121"/>
      <c r="AE453" s="145">
        <f t="shared" si="53"/>
        <v>-0.12879903666976786</v>
      </c>
      <c r="AF453" s="121">
        <f t="shared" si="54"/>
        <v>1.0804540510907761</v>
      </c>
      <c r="AG453" s="186">
        <f t="shared" si="55"/>
        <v>89.348876759264968</v>
      </c>
    </row>
    <row r="454" spans="1:33" ht="29">
      <c r="A454" s="119" t="str">
        <f>'Master sheet'!A130</f>
        <v>Keighley</v>
      </c>
      <c r="B454" s="142" t="str">
        <f>VLOOKUP('Master sheet'!A130,Westminster_Parliamentary_Const!$A$2:$C$651,2,FALSE)</f>
        <v>E14000766</v>
      </c>
      <c r="C454" s="120">
        <f>VLOOKUP(B454,'Master sheet'!$B$3:$Z$634,9,FALSE)</f>
        <v>7.7159571352163614E-2</v>
      </c>
      <c r="D454" s="121">
        <f>VLOOKUP(B454,'Master sheet'!$B$3:$Z$634,10,FALSE)</f>
        <v>-0.73311704114903531</v>
      </c>
      <c r="E454" s="120">
        <f>VLOOKUP(B454,'Master sheet'!$B$3:$Z$634,16,FALSE)</f>
        <v>0.37962643192845474</v>
      </c>
      <c r="F454" s="121">
        <f>VLOOKUP(B454,'Master sheet'!$B$3:$Z$634,17,FALSE)</f>
        <v>-0.19259595559969217</v>
      </c>
      <c r="G454" s="120">
        <f>VLOOKUP(B454,'Master sheet'!$B$3:$Z$634,21,FALSE)</f>
        <v>0.1378299120234604</v>
      </c>
      <c r="H454" s="121">
        <f>VLOOKUP(B454,'Master sheet'!$B$3:$Z$634,22,FALSE)</f>
        <v>-0.74963254161066706</v>
      </c>
      <c r="I454" s="120">
        <f>VLOOKUP(B454,'Master sheet'!$B$3:$Z$634,24,FALSE)</f>
        <v>2.0681818181818024E-2</v>
      </c>
      <c r="J454" s="121">
        <f>-VLOOKUP(B454,'Master sheet'!$B$3:$Z$634,25,FALSE)</f>
        <v>0.38184888421030155</v>
      </c>
      <c r="K454" s="185" t="str">
        <f>VLOOKUP(B454,RUC_PCON_2011_EN_LU!$A$2:$N$534,14)</f>
        <v>Urban with Significant Rural</v>
      </c>
      <c r="L454" s="185" t="str">
        <f>VLOOKUP(B454,'City and Town classifications'!$A$3:$G$634,4,FALSE)</f>
        <v>Medium Town</v>
      </c>
      <c r="M454" s="188" t="str">
        <f>VLOOKUP(A454,'BRES data'!$A$11:$AB$643,28,FALSE)</f>
        <v>Mid</v>
      </c>
      <c r="N454" s="188" t="str">
        <f>IF(ISNUMBER(MATCH(A454,'Red Wall MP List'!$A$3:$A$52,0)),"Yes","No")</f>
        <v>Yes</v>
      </c>
      <c r="O454" s="149">
        <f>VLOOKUP(B454,'Master sheet'!$B$3:$K$634,4,FALSE)</f>
        <v>63200</v>
      </c>
      <c r="P454" s="121">
        <f t="shared" si="52"/>
        <v>-0.27412746851463776</v>
      </c>
      <c r="Q454" s="121">
        <f t="shared" si="50"/>
        <v>0.99330705343874293</v>
      </c>
      <c r="R454" s="186">
        <f t="shared" si="51"/>
        <v>78.54439559836473</v>
      </c>
      <c r="S454" s="149">
        <f>R454*VLOOKUP(B454,'Master sheet'!$B$3:$K$634,4,FALSE)</f>
        <v>4964005.8018166507</v>
      </c>
      <c r="T454" s="121"/>
      <c r="U454" s="121"/>
      <c r="V454" s="121"/>
      <c r="W454" s="121"/>
      <c r="X454" s="121"/>
      <c r="Y454" s="121"/>
      <c r="Z454" s="121"/>
      <c r="AA454" s="121"/>
      <c r="AB454" s="121"/>
      <c r="AC454" s="121"/>
      <c r="AD454" s="121"/>
      <c r="AE454" s="145">
        <f t="shared" si="53"/>
        <v>-0.32337416353727322</v>
      </c>
      <c r="AF454" s="121">
        <f t="shared" si="54"/>
        <v>0.88587892422327064</v>
      </c>
      <c r="AG454" s="186">
        <f t="shared" si="55"/>
        <v>73.25835535916292</v>
      </c>
    </row>
    <row r="455" spans="1:33">
      <c r="A455" s="119" t="str">
        <f>'Master sheet'!A400</f>
        <v>Aylesbury</v>
      </c>
      <c r="B455" s="142" t="str">
        <f>VLOOKUP('Master sheet'!A400,Westminster_Parliamentary_Const!$A$2:$C$651,2,FALSE)</f>
        <v>E14000538</v>
      </c>
      <c r="C455" s="120">
        <f>VLOOKUP(B455,'Master sheet'!$B$3:$Z$634,9,FALSE)</f>
        <v>9.5863515237642527E-2</v>
      </c>
      <c r="D455" s="121">
        <f>VLOOKUP(B455,'Master sheet'!$B$3:$Z$634,10,FALSE)</f>
        <v>-2.6152165395704856E-2</v>
      </c>
      <c r="E455" s="120">
        <f>VLOOKUP(B455,'Master sheet'!$B$3:$Z$634,16,FALSE)</f>
        <v>0.18312379684335031</v>
      </c>
      <c r="F455" s="121">
        <f>VLOOKUP(B455,'Master sheet'!$B$3:$Z$634,17,FALSE)</f>
        <v>-0.84573493241030773</v>
      </c>
      <c r="G455" s="120">
        <f>VLOOKUP(B455,'Master sheet'!$B$3:$Z$634,21,FALSE)</f>
        <v>0.18465909090909091</v>
      </c>
      <c r="H455" s="121">
        <f>VLOOKUP(B455,'Master sheet'!$B$3:$Z$634,22,FALSE)</f>
        <v>0.59048557739478469</v>
      </c>
      <c r="I455" s="120">
        <f>VLOOKUP(B455,'Master sheet'!$B$3:$Z$634,24,FALSE)</f>
        <v>3.0745598275242703E-2</v>
      </c>
      <c r="J455" s="121">
        <f>-VLOOKUP(B455,'Master sheet'!$B$3:$Z$634,25,FALSE)</f>
        <v>-0.67790067351587691</v>
      </c>
      <c r="K455" s="185" t="str">
        <f>VLOOKUP(B455,RUC_PCON_2011_EN_LU!$A$2:$N$534,14)</f>
        <v>Predominantly Urban</v>
      </c>
      <c r="L455" s="185" t="str">
        <f>VLOOKUP(B455,'City and Town classifications'!$A$3:$G$634,4,FALSE)</f>
        <v>Large Town</v>
      </c>
      <c r="M455" s="188" t="str">
        <f>VLOOKUP(A455,'BRES data'!$A$11:$AB$643,28,FALSE)</f>
        <v>Very high</v>
      </c>
      <c r="N455" s="188" t="str">
        <f>IF(ISNUMBER(MATCH(A455,'Red Wall MP List'!$A$3:$A$52,0)),"Yes","No")</f>
        <v>No</v>
      </c>
      <c r="O455" s="149">
        <f>VLOOKUP(B455,'Master sheet'!$B$3:$K$634,4,FALSE)</f>
        <v>69600</v>
      </c>
      <c r="P455" s="121">
        <f t="shared" si="52"/>
        <v>-0.27722583880644774</v>
      </c>
      <c r="Q455" s="121">
        <f t="shared" si="50"/>
        <v>0.990208683146933</v>
      </c>
      <c r="R455" s="186">
        <f t="shared" si="51"/>
        <v>78.299396208631563</v>
      </c>
      <c r="S455" s="149">
        <f>R455*VLOOKUP(B455,'Master sheet'!$B$3:$K$634,4,FALSE)</f>
        <v>5449637.9761207569</v>
      </c>
      <c r="T455" s="121"/>
      <c r="U455" s="121"/>
      <c r="V455" s="121"/>
      <c r="W455" s="121"/>
      <c r="X455" s="121"/>
      <c r="Y455" s="121"/>
      <c r="Z455" s="121"/>
      <c r="AA455" s="121"/>
      <c r="AB455" s="121"/>
      <c r="AC455" s="121"/>
      <c r="AD455" s="121"/>
      <c r="AE455" s="145">
        <f t="shared" si="53"/>
        <v>-0.2398255484817762</v>
      </c>
      <c r="AF455" s="121">
        <f t="shared" si="54"/>
        <v>0.96942753927876768</v>
      </c>
      <c r="AG455" s="186">
        <f t="shared" si="55"/>
        <v>80.167464453126328</v>
      </c>
    </row>
    <row r="456" spans="1:33" ht="29">
      <c r="A456" s="119" t="str">
        <f>'Master sheet'!A471</f>
        <v>Tunbridge Wells</v>
      </c>
      <c r="B456" s="142" t="str">
        <f>VLOOKUP('Master sheet'!A471,Westminster_Parliamentary_Const!$A$2:$C$651,2,FALSE)</f>
        <v>E14001004</v>
      </c>
      <c r="C456" s="120">
        <f>VLOOKUP(B456,'Master sheet'!$B$3:$Z$634,9,FALSE)</f>
        <v>6.3752311803215167E-2</v>
      </c>
      <c r="D456" s="121">
        <f>VLOOKUP(B456,'Master sheet'!$B$3:$Z$634,10,FALSE)</f>
        <v>-1.239879766660297</v>
      </c>
      <c r="E456" s="120">
        <f>VLOOKUP(B456,'Master sheet'!$B$3:$Z$634,16,FALSE)</f>
        <v>0.8477922237187836</v>
      </c>
      <c r="F456" s="121">
        <f>VLOOKUP(B456,'Master sheet'!$B$3:$Z$634,17,FALSE)</f>
        <v>1.3635018855067962</v>
      </c>
      <c r="G456" s="120">
        <f>VLOOKUP(B456,'Master sheet'!$B$3:$Z$634,21,FALSE)</f>
        <v>0.18210862619808307</v>
      </c>
      <c r="H456" s="121">
        <f>VLOOKUP(B456,'Master sheet'!$B$3:$Z$634,22,FALSE)</f>
        <v>0.51749851991395424</v>
      </c>
      <c r="I456" s="120">
        <f>VLOOKUP(B456,'Master sheet'!$B$3:$Z$634,24,FALSE)</f>
        <v>2.9654104284976723E-2</v>
      </c>
      <c r="J456" s="121">
        <f>-VLOOKUP(B456,'Master sheet'!$B$3:$Z$634,25,FALSE)</f>
        <v>-0.56296272150310311</v>
      </c>
      <c r="K456" s="185" t="str">
        <f>VLOOKUP(B456,RUC_PCON_2011_EN_LU!$A$2:$N$534,14)</f>
        <v>Urban with Significant Rural</v>
      </c>
      <c r="L456" s="185" t="str">
        <f>VLOOKUP(B456,'City and Town classifications'!$A$3:$G$634,4,FALSE)</f>
        <v>Medium Town</v>
      </c>
      <c r="M456" s="188" t="str">
        <f>VLOOKUP(A456,'BRES data'!$A$11:$AB$643,28,FALSE)</f>
        <v>Very high</v>
      </c>
      <c r="N456" s="188" t="str">
        <f>IF(ISNUMBER(MATCH(A456,'Red Wall MP List'!$A$3:$A$52,0)),"Yes","No")</f>
        <v>No</v>
      </c>
      <c r="O456" s="149">
        <f>VLOOKUP(B456,'Master sheet'!$B$3:$K$634,4,FALSE)</f>
        <v>66400</v>
      </c>
      <c r="P456" s="121">
        <f t="shared" si="52"/>
        <v>-0.28744742848434163</v>
      </c>
      <c r="Q456" s="121">
        <f t="shared" si="50"/>
        <v>0.97998709346903912</v>
      </c>
      <c r="R456" s="186">
        <f t="shared" si="51"/>
        <v>77.49113799630409</v>
      </c>
      <c r="S456" s="149">
        <f>R456*VLOOKUP(B456,'Master sheet'!$B$3:$K$634,4,FALSE)</f>
        <v>5145411.5629545916</v>
      </c>
      <c r="T456" s="121"/>
      <c r="U456" s="121"/>
      <c r="V456" s="121"/>
      <c r="W456" s="121"/>
      <c r="X456" s="121"/>
      <c r="Y456" s="121"/>
      <c r="Z456" s="121"/>
      <c r="AA456" s="121"/>
      <c r="AB456" s="121"/>
      <c r="AC456" s="121"/>
      <c r="AD456" s="121"/>
      <c r="AE456" s="145">
        <f t="shared" si="53"/>
        <v>1.9539479314337582E-2</v>
      </c>
      <c r="AF456" s="121">
        <f t="shared" si="54"/>
        <v>1.2287925670748814</v>
      </c>
      <c r="AG456" s="186">
        <f t="shared" si="55"/>
        <v>101.61583042558293</v>
      </c>
    </row>
    <row r="457" spans="1:33">
      <c r="A457" s="119" t="str">
        <f>'Master sheet'!A442</f>
        <v>Milton Keynes North</v>
      </c>
      <c r="B457" s="142" t="str">
        <f>VLOOKUP('Master sheet'!A442,Westminster_Parliamentary_Const!$A$2:$C$651,2,FALSE)</f>
        <v>E14000821</v>
      </c>
      <c r="C457" s="120">
        <f>VLOOKUP(B457,'Master sheet'!$B$3:$Z$634,9,FALSE)</f>
        <v>6.3624955631007035E-2</v>
      </c>
      <c r="D457" s="121">
        <f>VLOOKUP(B457,'Master sheet'!$B$3:$Z$634,10,FALSE)</f>
        <v>-1.244693528988329</v>
      </c>
      <c r="E457" s="120">
        <f>VLOOKUP(B457,'Master sheet'!$B$3:$Z$634,16,FALSE)</f>
        <v>0.8738219090308853</v>
      </c>
      <c r="F457" s="121">
        <f>VLOOKUP(B457,'Master sheet'!$B$3:$Z$634,17,FALSE)</f>
        <v>1.4500198196000738</v>
      </c>
      <c r="G457" s="120">
        <f>VLOOKUP(B457,'Master sheet'!$B$3:$Z$634,21,FALSE)</f>
        <v>0.15935334872979215</v>
      </c>
      <c r="H457" s="121">
        <f>VLOOKUP(B457,'Master sheet'!$B$3:$Z$634,22,FALSE)</f>
        <v>-0.13369290312443816</v>
      </c>
      <c r="I457" s="120">
        <f>VLOOKUP(B457,'Master sheet'!$B$3:$Z$634,24,FALSE)</f>
        <v>2.7084736978491897E-2</v>
      </c>
      <c r="J457" s="121">
        <f>-VLOOKUP(B457,'Master sheet'!$B$3:$Z$634,25,FALSE)</f>
        <v>-0.2923997877539411</v>
      </c>
      <c r="K457" s="185" t="str">
        <f>VLOOKUP(B457,RUC_PCON_2011_EN_LU!$A$2:$N$534,14)</f>
        <v>Predominantly Urban</v>
      </c>
      <c r="L457" s="185" t="str">
        <f>VLOOKUP(B457,'City and Town classifications'!$A$3:$G$634,4,FALSE)</f>
        <v>Other City</v>
      </c>
      <c r="M457" s="188" t="str">
        <f>VLOOKUP(A457,'BRES data'!$A$11:$AB$643,28,FALSE)</f>
        <v>Mid</v>
      </c>
      <c r="N457" s="188" t="str">
        <f>IF(ISNUMBER(MATCH(A457,'Red Wall MP List'!$A$3:$A$52,0)),"Yes","No")</f>
        <v>No</v>
      </c>
      <c r="O457" s="149">
        <f>VLOOKUP(B457,'Master sheet'!$B$3:$K$634,4,FALSE)</f>
        <v>90700</v>
      </c>
      <c r="P457" s="121">
        <f t="shared" si="52"/>
        <v>-0.29297661950148407</v>
      </c>
      <c r="Q457" s="121">
        <f t="shared" ref="Q457:Q520" si="56">P457-MIN($P$4:$P$635)</f>
        <v>0.97445790245189667</v>
      </c>
      <c r="R457" s="186">
        <f t="shared" ref="R457:R520" si="57">100*(Q457/AVERAGE($Q$4:$Q$635))</f>
        <v>77.053924785055983</v>
      </c>
      <c r="S457" s="149">
        <f>R457*VLOOKUP(B457,'Master sheet'!$B$3:$K$634,4,FALSE)</f>
        <v>6988790.9780045776</v>
      </c>
      <c r="T457" s="121"/>
      <c r="U457" s="121"/>
      <c r="V457" s="121"/>
      <c r="W457" s="121"/>
      <c r="X457" s="121"/>
      <c r="Y457" s="121"/>
      <c r="Z457" s="121"/>
      <c r="AA457" s="121"/>
      <c r="AB457" s="121"/>
      <c r="AC457" s="121"/>
      <c r="AD457" s="121"/>
      <c r="AE457" s="145">
        <f t="shared" si="53"/>
        <v>-5.5191600066658617E-2</v>
      </c>
      <c r="AF457" s="121">
        <f t="shared" si="54"/>
        <v>1.1540614876938853</v>
      </c>
      <c r="AG457" s="186">
        <f t="shared" si="55"/>
        <v>95.435893393592963</v>
      </c>
    </row>
    <row r="458" spans="1:33">
      <c r="A458" s="119" t="str">
        <f>'Master sheet'!A392</f>
        <v>Vauxhall</v>
      </c>
      <c r="B458" s="142" t="str">
        <f>VLOOKUP('Master sheet'!A392,Westminster_Parliamentary_Const!$A$2:$C$651,2,FALSE)</f>
        <v>E14001008</v>
      </c>
      <c r="C458" s="120">
        <f>VLOOKUP(B458,'Master sheet'!$B$3:$Z$634,9,FALSE)</f>
        <v>0.14150103831140623</v>
      </c>
      <c r="D458" s="121">
        <f>VLOOKUP(B458,'Master sheet'!$B$3:$Z$634,10,FALSE)</f>
        <v>1.6988383514215448</v>
      </c>
      <c r="E458" s="120">
        <f>VLOOKUP(B458,'Master sheet'!$B$3:$Z$634,16,FALSE)</f>
        <v>9.9655657583796561E-2</v>
      </c>
      <c r="F458" s="121">
        <f>VLOOKUP(B458,'Master sheet'!$B$3:$Z$634,17,FALSE)</f>
        <v>-1.1231678281506634</v>
      </c>
      <c r="G458" s="120">
        <f>VLOOKUP(B458,'Master sheet'!$B$3:$Z$634,21,FALSE)</f>
        <v>0.16483516483516483</v>
      </c>
      <c r="H458" s="121">
        <f>VLOOKUP(B458,'Master sheet'!$B$3:$Z$634,22,FALSE)</f>
        <v>2.3181107111945265E-2</v>
      </c>
      <c r="I458" s="120">
        <f>VLOOKUP(B458,'Master sheet'!$B$3:$Z$634,24,FALSE)</f>
        <v>4.356971729755621E-2</v>
      </c>
      <c r="J458" s="121">
        <f>-VLOOKUP(B458,'Master sheet'!$B$3:$Z$634,25,FALSE)</f>
        <v>-2.0283231127943417</v>
      </c>
      <c r="K458" s="185" t="str">
        <f>VLOOKUP(B458,RUC_PCON_2011_EN_LU!$A$2:$N$534,14)</f>
        <v>Predominantly Urban</v>
      </c>
      <c r="L458" s="185" t="str">
        <f>VLOOKUP(B458,'City and Town classifications'!$A$3:$G$634,4,FALSE)</f>
        <v>Core City (London)</v>
      </c>
      <c r="M458" s="188" t="str">
        <f>VLOOKUP(A458,'BRES data'!$A$11:$AB$643,28,FALSE)</f>
        <v>Mid</v>
      </c>
      <c r="N458" s="188" t="str">
        <f>IF(ISNUMBER(MATCH(A458,'Red Wall MP List'!$A$3:$A$52,0)),"Yes","No")</f>
        <v>No</v>
      </c>
      <c r="O458" s="149">
        <f>VLOOKUP(B458,'Master sheet'!$B$3:$K$634,4,FALSE)</f>
        <v>90500</v>
      </c>
      <c r="P458" s="121">
        <f t="shared" si="52"/>
        <v>-0.29315937396405206</v>
      </c>
      <c r="Q458" s="121">
        <f t="shared" si="56"/>
        <v>0.97427514798932857</v>
      </c>
      <c r="R458" s="186">
        <f t="shared" si="57"/>
        <v>77.03947372608522</v>
      </c>
      <c r="S458" s="149">
        <f>R458*VLOOKUP(B458,'Master sheet'!$B$3:$K$634,4,FALSE)</f>
        <v>6972072.3722107122</v>
      </c>
      <c r="T458" s="121"/>
      <c r="U458" s="121"/>
      <c r="V458" s="121"/>
      <c r="W458" s="121"/>
      <c r="X458" s="121"/>
      <c r="Y458" s="121"/>
      <c r="Z458" s="121"/>
      <c r="AA458" s="121"/>
      <c r="AB458" s="121"/>
      <c r="AC458" s="121"/>
      <c r="AD458" s="121"/>
      <c r="AE458" s="145">
        <f t="shared" si="53"/>
        <v>-0.35736787060287878</v>
      </c>
      <c r="AF458" s="121">
        <f t="shared" si="54"/>
        <v>0.85188521715766508</v>
      </c>
      <c r="AG458" s="186">
        <f t="shared" si="55"/>
        <v>70.447222817127439</v>
      </c>
    </row>
    <row r="459" spans="1:33">
      <c r="A459" s="119" t="str">
        <f>'Master sheet'!A95</f>
        <v>Warrington North</v>
      </c>
      <c r="B459" s="142" t="str">
        <f>VLOOKUP('Master sheet'!A95,Westminster_Parliamentary_Const!$A$2:$C$651,2,FALSE)</f>
        <v>E14001017</v>
      </c>
      <c r="C459" s="120">
        <f>VLOOKUP(B459,'Master sheet'!$B$3:$Z$634,9,FALSE)</f>
        <v>9.253751407511332E-2</v>
      </c>
      <c r="D459" s="121">
        <f>VLOOKUP(B459,'Master sheet'!$B$3:$Z$634,10,FALSE)</f>
        <v>-0.15186714898525744</v>
      </c>
      <c r="E459" s="120">
        <f>VLOOKUP(B459,'Master sheet'!$B$3:$Z$634,16,FALSE)</f>
        <v>0.28357669726126167</v>
      </c>
      <c r="F459" s="121">
        <f>VLOOKUP(B459,'Master sheet'!$B$3:$Z$634,17,FALSE)</f>
        <v>-0.51184778342526738</v>
      </c>
      <c r="G459" s="120">
        <f>VLOOKUP(B459,'Master sheet'!$B$3:$Z$634,21,FALSE)</f>
        <v>0.14982578397212543</v>
      </c>
      <c r="H459" s="121">
        <f>VLOOKUP(B459,'Master sheet'!$B$3:$Z$634,22,FALSE)</f>
        <v>-0.40634475108722251</v>
      </c>
      <c r="I459" s="120">
        <f>VLOOKUP(B459,'Master sheet'!$B$3:$Z$634,24,FALSE)</f>
        <v>2.6862606787365628E-2</v>
      </c>
      <c r="J459" s="121">
        <f>-VLOOKUP(B459,'Master sheet'!$B$3:$Z$634,25,FALSE)</f>
        <v>-0.26900873890168148</v>
      </c>
      <c r="K459" s="185" t="str">
        <f>VLOOKUP(B459,RUC_PCON_2011_EN_LU!$A$2:$N$534,14)</f>
        <v>Predominantly Urban</v>
      </c>
      <c r="L459" s="185" t="str">
        <f>VLOOKUP(B459,'City and Town classifications'!$A$3:$G$634,4,FALSE)</f>
        <v>Large Town</v>
      </c>
      <c r="M459" s="188" t="str">
        <f>VLOOKUP(A459,'BRES data'!$A$11:$AB$643,28,FALSE)</f>
        <v>Very low</v>
      </c>
      <c r="N459" s="188" t="str">
        <f>IF(ISNUMBER(MATCH(A459,'Red Wall MP List'!$A$3:$A$52,0)),"Yes","No")</f>
        <v>No</v>
      </c>
      <c r="O459" s="149">
        <f>VLOOKUP(B459,'Master sheet'!$B$3:$K$634,4,FALSE)</f>
        <v>59700</v>
      </c>
      <c r="P459" s="121">
        <f t="shared" si="52"/>
        <v>-0.29332405171439463</v>
      </c>
      <c r="Q459" s="121">
        <f t="shared" si="56"/>
        <v>0.974110470238986</v>
      </c>
      <c r="R459" s="186">
        <f t="shared" si="57"/>
        <v>77.026452058390035</v>
      </c>
      <c r="S459" s="149">
        <f>R459*VLOOKUP(B459,'Master sheet'!$B$3:$K$634,4,FALSE)</f>
        <v>4598479.1878858851</v>
      </c>
      <c r="T459" s="121"/>
      <c r="U459" s="121"/>
      <c r="V459" s="121"/>
      <c r="W459" s="121"/>
      <c r="X459" s="121"/>
      <c r="Y459" s="121"/>
      <c r="Z459" s="121"/>
      <c r="AA459" s="121"/>
      <c r="AB459" s="121"/>
      <c r="AC459" s="121"/>
      <c r="AD459" s="121"/>
      <c r="AE459" s="145">
        <f t="shared" si="53"/>
        <v>-0.33476710559985723</v>
      </c>
      <c r="AF459" s="121">
        <f t="shared" si="54"/>
        <v>0.87448598216068663</v>
      </c>
      <c r="AG459" s="186">
        <f t="shared" si="55"/>
        <v>72.316208328247924</v>
      </c>
    </row>
    <row r="460" spans="1:33">
      <c r="A460" s="119" t="str">
        <f>'Master sheet'!A359</f>
        <v>Hammersmith</v>
      </c>
      <c r="B460" s="142" t="str">
        <f>VLOOKUP('Master sheet'!A359,Westminster_Parliamentary_Const!$A$2:$C$651,2,FALSE)</f>
        <v>E14000726</v>
      </c>
      <c r="C460" s="120">
        <f>VLOOKUP(B460,'Master sheet'!$B$3:$Z$634,9,FALSE)</f>
        <v>0.12161662695344609</v>
      </c>
      <c r="D460" s="121">
        <f>VLOOKUP(B460,'Master sheet'!$B$3:$Z$634,10,FALSE)</f>
        <v>0.94725459501270448</v>
      </c>
      <c r="E460" s="120">
        <f>VLOOKUP(B460,'Master sheet'!$B$3:$Z$634,16,FALSE)</f>
        <v>0.44855518858607868</v>
      </c>
      <c r="F460" s="121">
        <f>VLOOKUP(B460,'Master sheet'!$B$3:$Z$634,17,FALSE)</f>
        <v>3.6510679925528221E-2</v>
      </c>
      <c r="G460" s="120">
        <f>VLOOKUP(B460,'Master sheet'!$B$3:$Z$634,21,FALSE)</f>
        <v>0.16337719298245615</v>
      </c>
      <c r="H460" s="121">
        <f>VLOOKUP(B460,'Master sheet'!$B$3:$Z$634,22,FALSE)</f>
        <v>-1.8541907113580548E-2</v>
      </c>
      <c r="I460" s="120">
        <f>VLOOKUP(B460,'Master sheet'!$B$3:$Z$634,24,FALSE)</f>
        <v>4.1844199357810918E-2</v>
      </c>
      <c r="J460" s="121">
        <f>-VLOOKUP(B460,'Master sheet'!$B$3:$Z$634,25,FALSE)</f>
        <v>-1.8466203275070903</v>
      </c>
      <c r="K460" s="185" t="str">
        <f>VLOOKUP(B460,RUC_PCON_2011_EN_LU!$A$2:$N$534,14)</f>
        <v>Predominantly Urban</v>
      </c>
      <c r="L460" s="185" t="str">
        <f>VLOOKUP(B460,'City and Town classifications'!$A$3:$G$634,4,FALSE)</f>
        <v>Core City (London)</v>
      </c>
      <c r="M460" s="188" t="str">
        <f>VLOOKUP(A460,'BRES data'!$A$11:$AB$643,28,FALSE)</f>
        <v>Low</v>
      </c>
      <c r="N460" s="188" t="str">
        <f>IF(ISNUMBER(MATCH(A460,'Red Wall MP List'!$A$3:$A$52,0)),"Yes","No")</f>
        <v>No</v>
      </c>
      <c r="O460" s="149">
        <f>VLOOKUP(B460,'Master sheet'!$B$3:$K$634,4,FALSE)</f>
        <v>80300</v>
      </c>
      <c r="P460" s="121">
        <f t="shared" si="52"/>
        <v>-0.29679378202947065</v>
      </c>
      <c r="Q460" s="121">
        <f t="shared" si="56"/>
        <v>0.97064073992391009</v>
      </c>
      <c r="R460" s="186">
        <f t="shared" si="57"/>
        <v>76.752087883139808</v>
      </c>
      <c r="S460" s="149">
        <f>R460*VLOOKUP(B460,'Master sheet'!$B$3:$K$634,4,FALSE)</f>
        <v>6163192.6570161264</v>
      </c>
      <c r="T460" s="121"/>
      <c r="U460" s="121"/>
      <c r="V460" s="121"/>
      <c r="W460" s="121"/>
      <c r="X460" s="121"/>
      <c r="Y460" s="121"/>
      <c r="Z460" s="121"/>
      <c r="AA460" s="121"/>
      <c r="AB460" s="121"/>
      <c r="AC460" s="121"/>
      <c r="AD460" s="121"/>
      <c r="AE460" s="145">
        <f t="shared" si="53"/>
        <v>-0.22034923992060951</v>
      </c>
      <c r="AF460" s="121">
        <f t="shared" si="54"/>
        <v>0.98890384783993435</v>
      </c>
      <c r="AG460" s="186">
        <f t="shared" si="55"/>
        <v>81.778070930653328</v>
      </c>
    </row>
    <row r="461" spans="1:33">
      <c r="A461" s="119" t="str">
        <f>'Master sheet'!A443</f>
        <v>Milton Keynes South</v>
      </c>
      <c r="B461" s="142" t="str">
        <f>VLOOKUP('Master sheet'!A443,Westminster_Parliamentary_Const!$A$2:$C$651,2,FALSE)</f>
        <v>E14000822</v>
      </c>
      <c r="C461" s="120">
        <f>VLOOKUP(B461,'Master sheet'!$B$3:$Z$634,9,FALSE)</f>
        <v>8.247571287016954E-2</v>
      </c>
      <c r="D461" s="121">
        <f>VLOOKUP(B461,'Master sheet'!$B$3:$Z$634,10,FALSE)</f>
        <v>-0.53217945543044187</v>
      </c>
      <c r="E461" s="120">
        <f>VLOOKUP(B461,'Master sheet'!$B$3:$Z$634,16,FALSE)</f>
        <v>0.42879891723356445</v>
      </c>
      <c r="F461" s="121">
        <f>VLOOKUP(B461,'Master sheet'!$B$3:$Z$634,17,FALSE)</f>
        <v>-2.9155568525468554E-2</v>
      </c>
      <c r="G461" s="120">
        <f>VLOOKUP(B461,'Master sheet'!$B$3:$Z$634,21,FALSE)</f>
        <v>0.16009557945041816</v>
      </c>
      <c r="H461" s="121">
        <f>VLOOKUP(B461,'Master sheet'!$B$3:$Z$634,22,FALSE)</f>
        <v>-0.11245236761082894</v>
      </c>
      <c r="I461" s="120">
        <f>VLOOKUP(B461,'Master sheet'!$B$3:$Z$634,24,FALSE)</f>
        <v>2.7084157576442669E-2</v>
      </c>
      <c r="J461" s="121">
        <f>-VLOOKUP(B461,'Master sheet'!$B$3:$Z$634,25,FALSE)</f>
        <v>-0.29233877478866216</v>
      </c>
      <c r="K461" s="185" t="str">
        <f>VLOOKUP(B461,RUC_PCON_2011_EN_LU!$A$2:$N$534,14)</f>
        <v>Predominantly Urban</v>
      </c>
      <c r="L461" s="185" t="str">
        <f>VLOOKUP(B461,'City and Town classifications'!$A$3:$G$634,4,FALSE)</f>
        <v>Other City</v>
      </c>
      <c r="M461" s="188" t="str">
        <f>VLOOKUP(A461,'BRES data'!$A$11:$AB$643,28,FALSE)</f>
        <v>Low</v>
      </c>
      <c r="N461" s="188" t="str">
        <f>IF(ISNUMBER(MATCH(A461,'Red Wall MP List'!$A$3:$A$52,0)),"Yes","No")</f>
        <v>No</v>
      </c>
      <c r="O461" s="149">
        <f>VLOOKUP(B461,'Master sheet'!$B$3:$K$634,4,FALSE)</f>
        <v>80400</v>
      </c>
      <c r="P461" s="121">
        <f t="shared" si="52"/>
        <v>-0.29844073276241762</v>
      </c>
      <c r="Q461" s="121">
        <f t="shared" si="56"/>
        <v>0.96899378919096302</v>
      </c>
      <c r="R461" s="186">
        <f t="shared" si="57"/>
        <v>76.621857508300735</v>
      </c>
      <c r="S461" s="149">
        <f>R461*VLOOKUP(B461,'Master sheet'!$B$3:$K$634,4,FALSE)</f>
        <v>6160397.3436673786</v>
      </c>
      <c r="T461" s="121"/>
      <c r="U461" s="121"/>
      <c r="V461" s="121"/>
      <c r="W461" s="121"/>
      <c r="X461" s="121"/>
      <c r="Y461" s="121"/>
      <c r="Z461" s="121"/>
      <c r="AA461" s="121"/>
      <c r="AB461" s="121"/>
      <c r="AC461" s="121"/>
      <c r="AD461" s="121"/>
      <c r="AE461" s="145">
        <f t="shared" si="53"/>
        <v>-0.24153154158885037</v>
      </c>
      <c r="AF461" s="121">
        <f t="shared" si="54"/>
        <v>0.96772154617169348</v>
      </c>
      <c r="AG461" s="186">
        <f t="shared" si="55"/>
        <v>80.026386202068593</v>
      </c>
    </row>
    <row r="462" spans="1:33">
      <c r="A462" s="119" t="str">
        <f>'Master sheet'!A435</f>
        <v>Hove</v>
      </c>
      <c r="B462" s="142" t="str">
        <f>VLOOKUP('Master sheet'!A435,Westminster_Parliamentary_Const!$A$2:$C$651,2,FALSE)</f>
        <v>E14000755</v>
      </c>
      <c r="C462" s="120">
        <f>VLOOKUP(B462,'Master sheet'!$B$3:$Z$634,9,FALSE)</f>
        <v>9.5166796557876257E-2</v>
      </c>
      <c r="D462" s="121">
        <f>VLOOKUP(B462,'Master sheet'!$B$3:$Z$634,10,FALSE)</f>
        <v>-5.2486484932366233E-2</v>
      </c>
      <c r="E462" s="120">
        <f>VLOOKUP(B462,'Master sheet'!$B$3:$Z$634,16,FALSE)</f>
        <v>0.34540832254806414</v>
      </c>
      <c r="F462" s="121">
        <f>VLOOKUP(B462,'Master sheet'!$B$3:$Z$634,17,FALSE)</f>
        <v>-0.30633072022217533</v>
      </c>
      <c r="G462" s="120">
        <f>VLOOKUP(B462,'Master sheet'!$B$3:$Z$634,21,FALSE)</f>
        <v>0.16767189384800965</v>
      </c>
      <c r="H462" s="121">
        <f>VLOOKUP(B462,'Master sheet'!$B$3:$Z$634,22,FALSE)</f>
        <v>0.10436023600733346</v>
      </c>
      <c r="I462" s="120">
        <f>VLOOKUP(B462,'Master sheet'!$B$3:$Z$634,24,FALSE)</f>
        <v>3.1415260639637399E-2</v>
      </c>
      <c r="J462" s="121">
        <f>-VLOOKUP(B462,'Master sheet'!$B$3:$Z$634,25,FALSE)</f>
        <v>-0.74841835056218109</v>
      </c>
      <c r="K462" s="185" t="str">
        <f>VLOOKUP(B462,RUC_PCON_2011_EN_LU!$A$2:$N$534,14)</f>
        <v>Predominantly Urban</v>
      </c>
      <c r="L462" s="185" t="str">
        <f>VLOOKUP(B462,'City and Town classifications'!$A$3:$G$634,4,FALSE)</f>
        <v>Other City</v>
      </c>
      <c r="M462" s="188" t="str">
        <f>VLOOKUP(A462,'BRES data'!$A$11:$AB$643,28,FALSE)</f>
        <v>Low</v>
      </c>
      <c r="N462" s="188" t="str">
        <f>IF(ISNUMBER(MATCH(A462,'Red Wall MP List'!$A$3:$A$52,0)),"Yes","No")</f>
        <v>No</v>
      </c>
      <c r="O462" s="149">
        <f>VLOOKUP(B462,'Master sheet'!$B$3:$K$634,4,FALSE)</f>
        <v>71600</v>
      </c>
      <c r="P462" s="121">
        <f t="shared" si="52"/>
        <v>-0.30063002586732274</v>
      </c>
      <c r="Q462" s="121">
        <f t="shared" si="56"/>
        <v>0.96680449608605801</v>
      </c>
      <c r="R462" s="186">
        <f t="shared" si="57"/>
        <v>76.44874215276478</v>
      </c>
      <c r="S462" s="149">
        <f>R462*VLOOKUP(B462,'Master sheet'!$B$3:$K$634,4,FALSE)</f>
        <v>5473729.9381379578</v>
      </c>
      <c r="T462" s="121"/>
      <c r="U462" s="121"/>
      <c r="V462" s="121"/>
      <c r="W462" s="121"/>
      <c r="X462" s="121"/>
      <c r="Y462" s="121"/>
      <c r="Z462" s="121"/>
      <c r="AA462" s="121"/>
      <c r="AB462" s="121"/>
      <c r="AC462" s="121"/>
      <c r="AD462" s="121"/>
      <c r="AE462" s="145">
        <f t="shared" si="53"/>
        <v>-0.25071882992734729</v>
      </c>
      <c r="AF462" s="121">
        <f t="shared" si="54"/>
        <v>0.95853425783319657</v>
      </c>
      <c r="AG462" s="186">
        <f t="shared" si="55"/>
        <v>79.266637194066362</v>
      </c>
    </row>
    <row r="463" spans="1:33" ht="29">
      <c r="A463" s="119" t="str">
        <f>'Master sheet'!A72</f>
        <v>Manchester Central</v>
      </c>
      <c r="B463" s="142" t="str">
        <f>VLOOKUP('Master sheet'!A72,Westminster_Parliamentary_Const!$A$2:$C$651,2,FALSE)</f>
        <v>E14000807</v>
      </c>
      <c r="C463" s="120">
        <f>VLOOKUP(B463,'Master sheet'!$B$3:$Z$634,9,FALSE)</f>
        <v>0.10929669758958491</v>
      </c>
      <c r="D463" s="121">
        <f>VLOOKUP(B463,'Master sheet'!$B$3:$Z$634,10,FALSE)</f>
        <v>0.48159038080524635</v>
      </c>
      <c r="E463" s="120">
        <f>VLOOKUP(B463,'Master sheet'!$B$3:$Z$634,16,FALSE)</f>
        <v>0.63561045801768601</v>
      </c>
      <c r="F463" s="121">
        <f>VLOOKUP(B463,'Master sheet'!$B$3:$Z$634,17,FALSE)</f>
        <v>0.65824833362509005</v>
      </c>
      <c r="G463" s="120">
        <f>VLOOKUP(B463,'Master sheet'!$B$3:$Z$634,21,FALSE)</f>
        <v>0.13977485928705441</v>
      </c>
      <c r="H463" s="121">
        <f>VLOOKUP(B463,'Master sheet'!$B$3:$Z$634,22,FALSE)</f>
        <v>-0.69397367398845056</v>
      </c>
      <c r="I463" s="120">
        <f>VLOOKUP(B463,'Master sheet'!$B$3:$Z$634,24,FALSE)</f>
        <v>3.728868686077047E-2</v>
      </c>
      <c r="J463" s="121">
        <f>-VLOOKUP(B463,'Master sheet'!$B$3:$Z$634,25,FALSE)</f>
        <v>-1.3669096910327354</v>
      </c>
      <c r="K463" s="185" t="str">
        <f>VLOOKUP(B463,RUC_PCON_2011_EN_LU!$A$2:$N$534,14)</f>
        <v>Predominantly Urban</v>
      </c>
      <c r="L463" s="185" t="str">
        <f>VLOOKUP(B463,'City and Town classifications'!$A$3:$G$634,4,FALSE)</f>
        <v>Core City (outside London)</v>
      </c>
      <c r="M463" s="188" t="str">
        <f>VLOOKUP(A463,'BRES data'!$A$11:$AB$643,28,FALSE)</f>
        <v>Low</v>
      </c>
      <c r="N463" s="188" t="str">
        <f>IF(ISNUMBER(MATCH(A463,'Red Wall MP List'!$A$3:$A$52,0)),"Yes","No")</f>
        <v>No</v>
      </c>
      <c r="O463" s="149">
        <f>VLOOKUP(B463,'Master sheet'!$B$3:$K$634,4,FALSE)</f>
        <v>86000</v>
      </c>
      <c r="P463" s="121">
        <f t="shared" si="52"/>
        <v>-0.30106066013638977</v>
      </c>
      <c r="Q463" s="121">
        <f t="shared" si="56"/>
        <v>0.96637386181699092</v>
      </c>
      <c r="R463" s="186">
        <f t="shared" si="57"/>
        <v>76.41469033739638</v>
      </c>
      <c r="S463" s="149">
        <f>R463*VLOOKUP(B463,'Master sheet'!$B$3:$K$634,4,FALSE)</f>
        <v>6571663.3690160885</v>
      </c>
      <c r="T463" s="121"/>
      <c r="U463" s="121"/>
      <c r="V463" s="121"/>
      <c r="W463" s="121"/>
      <c r="X463" s="121"/>
      <c r="Y463" s="121"/>
      <c r="Z463" s="121"/>
      <c r="AA463" s="121"/>
      <c r="AB463" s="121"/>
      <c r="AC463" s="121"/>
      <c r="AD463" s="121"/>
      <c r="AE463" s="145">
        <f t="shared" si="53"/>
        <v>-0.2302611626477124</v>
      </c>
      <c r="AF463" s="121">
        <f t="shared" si="54"/>
        <v>0.9789919251128314</v>
      </c>
      <c r="AG463" s="186">
        <f t="shared" si="55"/>
        <v>80.958397792959786</v>
      </c>
    </row>
    <row r="464" spans="1:33">
      <c r="A464" s="119" t="str">
        <f>'Master sheet'!A55</f>
        <v>Eddisbury</v>
      </c>
      <c r="B464" s="142" t="str">
        <f>VLOOKUP('Master sheet'!A55,Westminster_Parliamentary_Const!$A$2:$C$651,2,FALSE)</f>
        <v>E14000686</v>
      </c>
      <c r="C464" s="120">
        <f>VLOOKUP(B464,'Master sheet'!$B$3:$Z$634,9,FALSE)</f>
        <v>8.3525883417115226E-2</v>
      </c>
      <c r="D464" s="121">
        <f>VLOOKUP(B464,'Master sheet'!$B$3:$Z$634,10,FALSE)</f>
        <v>-0.49248549062884384</v>
      </c>
      <c r="E464" s="120">
        <f>VLOOKUP(B464,'Master sheet'!$B$3:$Z$634,16,FALSE)</f>
        <v>0.12273554731067686</v>
      </c>
      <c r="F464" s="121">
        <f>VLOOKUP(B464,'Master sheet'!$B$3:$Z$634,17,FALSE)</f>
        <v>-1.0464544774386599</v>
      </c>
      <c r="G464" s="120">
        <f>VLOOKUP(B464,'Master sheet'!$B$3:$Z$634,21,FALSE)</f>
        <v>0.16029143897996356</v>
      </c>
      <c r="H464" s="121">
        <f>VLOOKUP(B464,'Master sheet'!$B$3:$Z$634,22,FALSE)</f>
        <v>-0.10684742405705215</v>
      </c>
      <c r="I464" s="120">
        <f>VLOOKUP(B464,'Master sheet'!$B$3:$Z$634,24,FALSE)</f>
        <v>2.2771672771672691E-2</v>
      </c>
      <c r="J464" s="121">
        <f>-VLOOKUP(B464,'Master sheet'!$B$3:$Z$634,25,FALSE)</f>
        <v>0.16178023637115319</v>
      </c>
      <c r="K464" s="185" t="str">
        <f>VLOOKUP(B464,RUC_PCON_2011_EN_LU!$A$2:$N$534,14)</f>
        <v>Predominantly Rural</v>
      </c>
      <c r="L464" s="185" t="str">
        <f>VLOOKUP(B464,'City and Town classifications'!$A$3:$G$634,4,FALSE)</f>
        <v>Village or smaller</v>
      </c>
      <c r="M464" s="188" t="str">
        <f>VLOOKUP(A464,'BRES data'!$A$11:$AB$643,28,FALSE)</f>
        <v>Very high</v>
      </c>
      <c r="N464" s="188" t="str">
        <f>IF(ISNUMBER(MATCH(A464,'Red Wall MP List'!$A$3:$A$52,0)),"Yes","No")</f>
        <v>No</v>
      </c>
      <c r="O464" s="149">
        <f>VLOOKUP(B464,'Master sheet'!$B$3:$K$634,4,FALSE)</f>
        <v>53100</v>
      </c>
      <c r="P464" s="121">
        <f t="shared" si="52"/>
        <v>-0.30245206833518229</v>
      </c>
      <c r="Q464" s="121">
        <f t="shared" si="56"/>
        <v>0.96498245361819834</v>
      </c>
      <c r="R464" s="186">
        <f t="shared" si="57"/>
        <v>76.304666638655476</v>
      </c>
      <c r="S464" s="149">
        <f>R464*VLOOKUP(B464,'Master sheet'!$B$3:$K$634,4,FALSE)</f>
        <v>4051777.798512606</v>
      </c>
      <c r="T464" s="121"/>
      <c r="U464" s="121"/>
      <c r="V464" s="121"/>
      <c r="W464" s="121"/>
      <c r="X464" s="121"/>
      <c r="Y464" s="121"/>
      <c r="Z464" s="121"/>
      <c r="AA464" s="121"/>
      <c r="AB464" s="121"/>
      <c r="AC464" s="121"/>
      <c r="AD464" s="121"/>
      <c r="AE464" s="145">
        <f t="shared" si="53"/>
        <v>-0.37100178893835067</v>
      </c>
      <c r="AF464" s="121">
        <f t="shared" si="54"/>
        <v>0.83825129882219318</v>
      </c>
      <c r="AG464" s="186">
        <f t="shared" si="55"/>
        <v>69.31975674129373</v>
      </c>
    </row>
    <row r="465" spans="1:33">
      <c r="A465" s="119" t="str">
        <f>'Master sheet'!A509</f>
        <v>North Wiltshire</v>
      </c>
      <c r="B465" s="142" t="str">
        <f>VLOOKUP('Master sheet'!A509,Westminster_Parliamentary_Const!$A$2:$C$651,2,FALSE)</f>
        <v>E14000860</v>
      </c>
      <c r="C465" s="120">
        <f>VLOOKUP(B465,'Master sheet'!$B$3:$Z$634,9,FALSE)</f>
        <v>0.11165618315792891</v>
      </c>
      <c r="D465" s="121">
        <f>VLOOKUP(B465,'Master sheet'!$B$3:$Z$634,10,FALSE)</f>
        <v>0.57077335910540739</v>
      </c>
      <c r="E465" s="120">
        <f>VLOOKUP(B465,'Master sheet'!$B$3:$Z$634,16,FALSE)</f>
        <v>-0.10148569274220128</v>
      </c>
      <c r="F465" s="121">
        <f>VLOOKUP(B465,'Master sheet'!$B$3:$Z$634,17,FALSE)</f>
        <v>-1.7917250497336241</v>
      </c>
      <c r="G465" s="120">
        <f>VLOOKUP(B465,'Master sheet'!$B$3:$Z$634,21,FALSE)</f>
        <v>0.14380165289256197</v>
      </c>
      <c r="H465" s="121">
        <f>VLOOKUP(B465,'Master sheet'!$B$3:$Z$634,22,FALSE)</f>
        <v>-0.57873827587448001</v>
      </c>
      <c r="I465" s="120">
        <f>VLOOKUP(B465,'Master sheet'!$B$3:$Z$634,24,FALSE)</f>
        <v>2.716141787883064E-2</v>
      </c>
      <c r="J465" s="121">
        <f>-VLOOKUP(B465,'Master sheet'!$B$3:$Z$634,25,FALSE)</f>
        <v>-0.30047454191844464</v>
      </c>
      <c r="K465" s="185" t="str">
        <f>VLOOKUP(B465,RUC_PCON_2011_EN_LU!$A$2:$N$534,14)</f>
        <v>Predominantly Rural</v>
      </c>
      <c r="L465" s="185" t="str">
        <f>VLOOKUP(B465,'City and Town classifications'!$A$3:$G$634,4,FALSE)</f>
        <v>Village or smaller</v>
      </c>
      <c r="M465" s="188" t="str">
        <f>VLOOKUP(A465,'BRES data'!$A$11:$AB$643,28,FALSE)</f>
        <v>Very high</v>
      </c>
      <c r="N465" s="188" t="str">
        <f>IF(ISNUMBER(MATCH(A465,'Red Wall MP List'!$A$3:$A$52,0)),"Yes","No")</f>
        <v>No</v>
      </c>
      <c r="O465" s="149">
        <f>VLOOKUP(B465,'Master sheet'!$B$3:$K$634,4,FALSE)</f>
        <v>59200</v>
      </c>
      <c r="P465" s="121">
        <f t="shared" si="52"/>
        <v>-0.30497761520569644</v>
      </c>
      <c r="Q465" s="121">
        <f t="shared" si="56"/>
        <v>0.96245690674768425</v>
      </c>
      <c r="R465" s="186">
        <f t="shared" si="57"/>
        <v>76.104962476872728</v>
      </c>
      <c r="S465" s="149">
        <f>R465*VLOOKUP(B465,'Master sheet'!$B$3:$K$634,4,FALSE)</f>
        <v>4505413.7786308657</v>
      </c>
      <c r="T465" s="121"/>
      <c r="U465" s="121"/>
      <c r="V465" s="121"/>
      <c r="W465" s="121"/>
      <c r="X465" s="121"/>
      <c r="Y465" s="121"/>
      <c r="Z465" s="121"/>
      <c r="AA465" s="121"/>
      <c r="AB465" s="121"/>
      <c r="AC465" s="121"/>
      <c r="AD465" s="121"/>
      <c r="AE465" s="145">
        <f t="shared" si="53"/>
        <v>-0.52504112710528539</v>
      </c>
      <c r="AF465" s="121">
        <f t="shared" si="54"/>
        <v>0.68421196065525847</v>
      </c>
      <c r="AG465" s="186">
        <f t="shared" si="55"/>
        <v>56.581369738106069</v>
      </c>
    </row>
    <row r="466" spans="1:33" ht="29">
      <c r="A466" s="119" t="str">
        <f>'Master sheet'!A619</f>
        <v>Midlothian</v>
      </c>
      <c r="B466" s="142" t="str">
        <f>VLOOKUP('Master sheet'!A619,Westminster_Parliamentary_Const!$A$2:$C$651,2,FALSE)</f>
        <v>S14000045</v>
      </c>
      <c r="C466" s="120">
        <f>VLOOKUP(B466,'Master sheet'!$B$3:$Z$634,9,FALSE)</f>
        <v>7.7440341890273615E-2</v>
      </c>
      <c r="D466" s="121">
        <f>VLOOKUP(B466,'Master sheet'!$B$3:$Z$634,10,FALSE)</f>
        <v>-0.72250457835479875</v>
      </c>
      <c r="E466" s="120">
        <f>VLOOKUP(B466,'Master sheet'!$B$3:$Z$634,16,FALSE)</f>
        <v>0.40356302058040733</v>
      </c>
      <c r="F466" s="121">
        <f>VLOOKUP(B466,'Master sheet'!$B$3:$Z$634,17,FALSE)</f>
        <v>-0.11303509366162239</v>
      </c>
      <c r="G466" s="120">
        <f>VLOOKUP(B466,'Master sheet'!$B$3:$Z$634,21,FALSE)</f>
        <v>0.16815742397137745</v>
      </c>
      <c r="H466" s="121">
        <f>VLOOKUP(B466,'Master sheet'!$B$3:$Z$634,22,FALSE)</f>
        <v>0.11825472937945188</v>
      </c>
      <c r="I466" s="120">
        <f>VLOOKUP(B466,'Master sheet'!$B$3:$Z$634,24,FALSE)</f>
        <v>2.6160614301711682E-2</v>
      </c>
      <c r="J466" s="121">
        <f>-VLOOKUP(B466,'Master sheet'!$B$3:$Z$634,25,FALSE)</f>
        <v>-0.19508659242265297</v>
      </c>
      <c r="K466" s="185" t="str">
        <f>VLOOKUP(B466,RUC_PCON_2011_EN_LU!$A$2:$N$534,14)</f>
        <v>Urban with Significant Rural</v>
      </c>
      <c r="L466" s="185" t="str">
        <f>VLOOKUP(B466,'City and Town classifications'!$A$3:$G$634,4,FALSE)</f>
        <v>Small Town in Conurbation</v>
      </c>
      <c r="M466" s="188" t="str">
        <f>VLOOKUP(A466,'BRES data'!$A$11:$AB$643,28,FALSE)</f>
        <v>High</v>
      </c>
      <c r="N466" s="188" t="str">
        <f>IF(ISNUMBER(MATCH(A466,'Red Wall MP List'!$A$3:$A$52,0)),"Yes","No")</f>
        <v>No</v>
      </c>
      <c r="O466" s="149">
        <f>VLOOKUP(B466,'Master sheet'!$B$3:$K$634,4,FALSE)</f>
        <v>56700</v>
      </c>
      <c r="P466" s="121">
        <f t="shared" si="52"/>
        <v>-0.30499378430617896</v>
      </c>
      <c r="Q466" s="121">
        <f t="shared" si="56"/>
        <v>0.96244073764720173</v>
      </c>
      <c r="R466" s="186">
        <f t="shared" si="57"/>
        <v>76.103683927384552</v>
      </c>
      <c r="S466" s="149">
        <f>R466*VLOOKUP(B466,'Master sheet'!$B$3:$K$634,4,FALSE)</f>
        <v>4315078.8786827037</v>
      </c>
      <c r="T466" s="121"/>
      <c r="U466" s="121"/>
      <c r="V466" s="121"/>
      <c r="W466" s="121"/>
      <c r="X466" s="121"/>
      <c r="Y466" s="121"/>
      <c r="Z466" s="121"/>
      <c r="AA466" s="121"/>
      <c r="AB466" s="121"/>
      <c r="AC466" s="121"/>
      <c r="AD466" s="121"/>
      <c r="AE466" s="145">
        <f t="shared" si="53"/>
        <v>-0.22809288376490555</v>
      </c>
      <c r="AF466" s="121">
        <f t="shared" si="54"/>
        <v>0.9811602039956383</v>
      </c>
      <c r="AG466" s="186">
        <f t="shared" si="55"/>
        <v>81.137705078155335</v>
      </c>
    </row>
    <row r="467" spans="1:33">
      <c r="A467" s="119" t="str">
        <f>'Master sheet'!A101</f>
        <v>Wirral South</v>
      </c>
      <c r="B467" s="142" t="str">
        <f>VLOOKUP('Master sheet'!A101,Westminster_Parliamentary_Const!$A$2:$C$651,2,FALSE)</f>
        <v>E14001043</v>
      </c>
      <c r="C467" s="120">
        <f>VLOOKUP(B467,'Master sheet'!$B$3:$Z$634,9,FALSE)</f>
        <v>6.0276095123532152E-2</v>
      </c>
      <c r="D467" s="121">
        <f>VLOOKUP(B467,'Master sheet'!$B$3:$Z$634,10,FALSE)</f>
        <v>-1.3712725417932317</v>
      </c>
      <c r="E467" s="120">
        <f>VLOOKUP(B467,'Master sheet'!$B$3:$Z$634,16,FALSE)</f>
        <v>0.96126524319732121</v>
      </c>
      <c r="F467" s="121">
        <f>VLOOKUP(B467,'Master sheet'!$B$3:$Z$634,17,FALSE)</f>
        <v>1.7406655393464754</v>
      </c>
      <c r="G467" s="120">
        <f>VLOOKUP(B467,'Master sheet'!$B$3:$Z$634,21,FALSE)</f>
        <v>0.13333333333333333</v>
      </c>
      <c r="H467" s="121">
        <f>VLOOKUP(B467,'Master sheet'!$B$3:$Z$634,22,FALSE)</f>
        <v>-0.87831185479892671</v>
      </c>
      <c r="I467" s="120">
        <f>VLOOKUP(B467,'Master sheet'!$B$3:$Z$634,24,FALSE)</f>
        <v>2.4117647058823577E-2</v>
      </c>
      <c r="J467" s="121">
        <f>-VLOOKUP(B467,'Master sheet'!$B$3:$Z$634,25,FALSE)</f>
        <v>2.0044661639058544E-2</v>
      </c>
      <c r="K467" s="185" t="str">
        <f>VLOOKUP(B467,RUC_PCON_2011_EN_LU!$A$2:$N$534,14)</f>
        <v>Predominantly Urban</v>
      </c>
      <c r="L467" s="185" t="str">
        <f>VLOOKUP(B467,'City and Town classifications'!$A$3:$G$634,4,FALSE)</f>
        <v>Medium Town</v>
      </c>
      <c r="M467" s="188" t="str">
        <f>VLOOKUP(A467,'BRES data'!$A$11:$AB$643,28,FALSE)</f>
        <v>Very low</v>
      </c>
      <c r="N467" s="188" t="str">
        <f>IF(ISNUMBER(MATCH(A467,'Red Wall MP List'!$A$3:$A$52,0)),"Yes","No")</f>
        <v>No</v>
      </c>
      <c r="O467" s="149">
        <f>VLOOKUP(B467,'Master sheet'!$B$3:$K$634,4,FALSE)</f>
        <v>44700</v>
      </c>
      <c r="P467" s="121">
        <f t="shared" si="52"/>
        <v>-0.30668367929346629</v>
      </c>
      <c r="Q467" s="121">
        <f t="shared" si="56"/>
        <v>0.96075084265991439</v>
      </c>
      <c r="R467" s="186">
        <f t="shared" si="57"/>
        <v>75.970057794416221</v>
      </c>
      <c r="S467" s="149">
        <f>R467*VLOOKUP(B467,'Master sheet'!$B$3:$K$634,4,FALSE)</f>
        <v>3395861.5834104051</v>
      </c>
      <c r="T467" s="121"/>
      <c r="U467" s="121"/>
      <c r="V467" s="121"/>
      <c r="W467" s="121"/>
      <c r="X467" s="121"/>
      <c r="Y467" s="121"/>
      <c r="Z467" s="121"/>
      <c r="AA467" s="121"/>
      <c r="AB467" s="121"/>
      <c r="AC467" s="121"/>
      <c r="AD467" s="121"/>
      <c r="AE467" s="145">
        <f t="shared" si="53"/>
        <v>-0.12221854890165611</v>
      </c>
      <c r="AF467" s="121">
        <f t="shared" si="54"/>
        <v>1.0870345388588878</v>
      </c>
      <c r="AG467" s="186">
        <f t="shared" si="55"/>
        <v>89.893054635237846</v>
      </c>
    </row>
    <row r="468" spans="1:33">
      <c r="A468" s="119" t="str">
        <f>'Master sheet'!A373</f>
        <v>Kingston and Surbiton</v>
      </c>
      <c r="B468" s="142" t="str">
        <f>VLOOKUP('Master sheet'!A373,Westminster_Parliamentary_Const!$A$2:$C$651,2,FALSE)</f>
        <v>E14000770</v>
      </c>
      <c r="C468" s="120">
        <f>VLOOKUP(B468,'Master sheet'!$B$3:$Z$634,9,FALSE)</f>
        <v>9.9945455614497719E-2</v>
      </c>
      <c r="D468" s="121">
        <f>VLOOKUP(B468,'Master sheet'!$B$3:$Z$634,10,FALSE)</f>
        <v>0.12813553398070093</v>
      </c>
      <c r="E468" s="120">
        <f>VLOOKUP(B468,'Master sheet'!$B$3:$Z$634,16,FALSE)</f>
        <v>0.37101500942403109</v>
      </c>
      <c r="F468" s="121">
        <f>VLOOKUP(B468,'Master sheet'!$B$3:$Z$634,17,FALSE)</f>
        <v>-0.22121875590456974</v>
      </c>
      <c r="G468" s="120">
        <f>VLOOKUP(B468,'Master sheet'!$B$3:$Z$634,21,FALSE)</f>
        <v>0.17985611510791366</v>
      </c>
      <c r="H468" s="121">
        <f>VLOOKUP(B468,'Master sheet'!$B$3:$Z$634,22,FALSE)</f>
        <v>0.45303804896337313</v>
      </c>
      <c r="I468" s="120">
        <f>VLOOKUP(B468,'Master sheet'!$B$3:$Z$634,24,FALSE)</f>
        <v>3.5457511263010666E-2</v>
      </c>
      <c r="J468" s="121">
        <f>-VLOOKUP(B468,'Master sheet'!$B$3:$Z$634,25,FALSE)</f>
        <v>-1.1740808025007976</v>
      </c>
      <c r="K468" s="185" t="str">
        <f>VLOOKUP(B468,RUC_PCON_2011_EN_LU!$A$2:$N$534,14)</f>
        <v>Predominantly Urban</v>
      </c>
      <c r="L468" s="185" t="str">
        <f>VLOOKUP(B468,'City and Town classifications'!$A$3:$G$634,4,FALSE)</f>
        <v>Core City (London)</v>
      </c>
      <c r="M468" s="188" t="str">
        <f>VLOOKUP(A468,'BRES data'!$A$11:$AB$643,28,FALSE)</f>
        <v>Low</v>
      </c>
      <c r="N468" s="188" t="str">
        <f>IF(ISNUMBER(MATCH(A468,'Red Wall MP List'!$A$3:$A$52,0)),"Yes","No")</f>
        <v>No</v>
      </c>
      <c r="O468" s="149">
        <f>VLOOKUP(B468,'Master sheet'!$B$3:$K$634,4,FALSE)</f>
        <v>76900</v>
      </c>
      <c r="P468" s="121">
        <f t="shared" si="52"/>
        <v>-0.31001187399689834</v>
      </c>
      <c r="Q468" s="121">
        <f t="shared" si="56"/>
        <v>0.95742264795648235</v>
      </c>
      <c r="R468" s="186">
        <f t="shared" si="57"/>
        <v>75.706885353920839</v>
      </c>
      <c r="S468" s="149">
        <f>R468*VLOOKUP(B468,'Master sheet'!$B$3:$K$634,4,FALSE)</f>
        <v>5821859.4837165121</v>
      </c>
      <c r="T468" s="121"/>
      <c r="U468" s="121"/>
      <c r="V468" s="121"/>
      <c r="W468" s="121"/>
      <c r="X468" s="121"/>
      <c r="Y468" s="121"/>
      <c r="Z468" s="121"/>
      <c r="AA468" s="121"/>
      <c r="AB468" s="121"/>
      <c r="AC468" s="121"/>
      <c r="AD468" s="121"/>
      <c r="AE468" s="145">
        <f t="shared" si="53"/>
        <v>-0.20353149386532332</v>
      </c>
      <c r="AF468" s="121">
        <f t="shared" si="54"/>
        <v>1.0057215938952204</v>
      </c>
      <c r="AG468" s="186">
        <f t="shared" si="55"/>
        <v>83.168825787970363</v>
      </c>
    </row>
    <row r="469" spans="1:33" ht="29">
      <c r="A469" s="119" t="str">
        <f>'Master sheet'!A486</f>
        <v>Bristol North West</v>
      </c>
      <c r="B469" s="142" t="str">
        <f>VLOOKUP('Master sheet'!A486,Westminster_Parliamentary_Const!$A$2:$C$651,2,FALSE)</f>
        <v>E14000600</v>
      </c>
      <c r="C469" s="120">
        <f>VLOOKUP(B469,'Master sheet'!$B$3:$Z$634,9,FALSE)</f>
        <v>7.6396249717025327E-2</v>
      </c>
      <c r="D469" s="121">
        <f>VLOOKUP(B469,'Master sheet'!$B$3:$Z$634,10,FALSE)</f>
        <v>-0.76196879499568404</v>
      </c>
      <c r="E469" s="120">
        <f>VLOOKUP(B469,'Master sheet'!$B$3:$Z$634,16,FALSE)</f>
        <v>1.1388740983859822</v>
      </c>
      <c r="F469" s="121">
        <f>VLOOKUP(B469,'Master sheet'!$B$3:$Z$634,17,FALSE)</f>
        <v>2.3310050322504066</v>
      </c>
      <c r="G469" s="120">
        <f>VLOOKUP(B469,'Master sheet'!$B$3:$Z$634,21,FALSE)</f>
        <v>0.13469985358711567</v>
      </c>
      <c r="H469" s="121">
        <f>VLOOKUP(B469,'Master sheet'!$B$3:$Z$634,22,FALSE)</f>
        <v>-0.8392059256397979</v>
      </c>
      <c r="I469" s="120">
        <f>VLOOKUP(B469,'Master sheet'!$B$3:$Z$634,24,FALSE)</f>
        <v>3.3035203628833498E-2</v>
      </c>
      <c r="J469" s="121">
        <f>-VLOOKUP(B469,'Master sheet'!$B$3:$Z$634,25,FALSE)</f>
        <v>-0.91900374197627244</v>
      </c>
      <c r="K469" s="185" t="str">
        <f>VLOOKUP(B469,RUC_PCON_2011_EN_LU!$A$2:$N$534,14)</f>
        <v>Predominantly Urban</v>
      </c>
      <c r="L469" s="185" t="str">
        <f>VLOOKUP(B469,'City and Town classifications'!$A$3:$G$634,4,FALSE)</f>
        <v>Core City (outside London)</v>
      </c>
      <c r="M469" s="188" t="str">
        <f>VLOOKUP(A469,'BRES data'!$A$11:$AB$643,28,FALSE)</f>
        <v>Low</v>
      </c>
      <c r="N469" s="188" t="str">
        <f>IF(ISNUMBER(MATCH(A469,'Red Wall MP List'!$A$3:$A$52,0)),"Yes","No")</f>
        <v>No</v>
      </c>
      <c r="O469" s="149">
        <f>VLOOKUP(B469,'Master sheet'!$B$3:$K$634,4,FALSE)</f>
        <v>67000</v>
      </c>
      <c r="P469" s="121">
        <f t="shared" si="52"/>
        <v>-0.31169099455555072</v>
      </c>
      <c r="Q469" s="121">
        <f t="shared" si="56"/>
        <v>0.95574352739782997</v>
      </c>
      <c r="R469" s="186">
        <f t="shared" si="57"/>
        <v>75.574111194148628</v>
      </c>
      <c r="S469" s="149">
        <f>R469*VLOOKUP(B469,'Master sheet'!$B$3:$K$634,4,FALSE)</f>
        <v>5063465.4500079583</v>
      </c>
      <c r="T469" s="121"/>
      <c r="U469" s="121"/>
      <c r="V469" s="121"/>
      <c r="W469" s="121"/>
      <c r="X469" s="121"/>
      <c r="Y469" s="121"/>
      <c r="Z469" s="121"/>
      <c r="AA469" s="121"/>
      <c r="AB469" s="121"/>
      <c r="AC469" s="121"/>
      <c r="AD469" s="121"/>
      <c r="AE469" s="145">
        <f t="shared" si="53"/>
        <v>-4.7293357590336926E-2</v>
      </c>
      <c r="AF469" s="121">
        <f t="shared" si="54"/>
        <v>1.1619597301702069</v>
      </c>
      <c r="AG469" s="186">
        <f t="shared" si="55"/>
        <v>96.089043884277146</v>
      </c>
    </row>
    <row r="470" spans="1:33" ht="29">
      <c r="A470" s="119" t="str">
        <f>'Master sheet'!A434</f>
        <v>Horsham</v>
      </c>
      <c r="B470" s="142" t="str">
        <f>VLOOKUP('Master sheet'!A434,Westminster_Parliamentary_Const!$A$2:$C$651,2,FALSE)</f>
        <v>E14000753</v>
      </c>
      <c r="C470" s="120">
        <f>VLOOKUP(B470,'Master sheet'!$B$3:$Z$634,9,FALSE)</f>
        <v>8.6072619472461351E-2</v>
      </c>
      <c r="D470" s="121">
        <f>VLOOKUP(B470,'Master sheet'!$B$3:$Z$634,10,FALSE)</f>
        <v>-0.39622488644995146</v>
      </c>
      <c r="E470" s="120">
        <f>VLOOKUP(B470,'Master sheet'!$B$3:$Z$634,16,FALSE)</f>
        <v>0.16405486409390801</v>
      </c>
      <c r="F470" s="121">
        <f>VLOOKUP(B470,'Master sheet'!$B$3:$Z$634,17,FALSE)</f>
        <v>-0.90911659250584353</v>
      </c>
      <c r="G470" s="120">
        <f>VLOOKUP(B470,'Master sheet'!$B$3:$Z$634,21,FALSE)</f>
        <v>0.19545454545454546</v>
      </c>
      <c r="H470" s="121">
        <f>VLOOKUP(B470,'Master sheet'!$B$3:$Z$634,22,FALSE)</f>
        <v>0.89942083066062084</v>
      </c>
      <c r="I470" s="120">
        <f>VLOOKUP(B470,'Master sheet'!$B$3:$Z$634,24,FALSE)</f>
        <v>2.9524547803617462E-2</v>
      </c>
      <c r="J470" s="121">
        <f>-VLOOKUP(B470,'Master sheet'!$B$3:$Z$634,25,FALSE)</f>
        <v>-0.54931999257356878</v>
      </c>
      <c r="K470" s="185" t="str">
        <f>VLOOKUP(B470,RUC_PCON_2011_EN_LU!$A$2:$N$534,14)</f>
        <v>Urban with Significant Rural</v>
      </c>
      <c r="L470" s="185" t="str">
        <f>VLOOKUP(B470,'City and Town classifications'!$A$3:$G$634,4,FALSE)</f>
        <v>Medium Town</v>
      </c>
      <c r="M470" s="188" t="str">
        <f>VLOOKUP(A470,'BRES data'!$A$11:$AB$643,28,FALSE)</f>
        <v>High</v>
      </c>
      <c r="N470" s="188" t="str">
        <f>IF(ISNUMBER(MATCH(A470,'Red Wall MP List'!$A$3:$A$52,0)),"Yes","No")</f>
        <v>No</v>
      </c>
      <c r="O470" s="149">
        <f>VLOOKUP(B470,'Master sheet'!$B$3:$K$634,4,FALSE)</f>
        <v>64300</v>
      </c>
      <c r="P470" s="121">
        <f t="shared" si="52"/>
        <v>-0.31679758664871055</v>
      </c>
      <c r="Q470" s="121">
        <f t="shared" si="56"/>
        <v>0.95063693530467019</v>
      </c>
      <c r="R470" s="186">
        <f t="shared" si="57"/>
        <v>75.170314414355246</v>
      </c>
      <c r="S470" s="149">
        <f>R470*VLOOKUP(B470,'Master sheet'!$B$3:$K$634,4,FALSE)</f>
        <v>4833451.2168430425</v>
      </c>
      <c r="T470" s="121"/>
      <c r="U470" s="121"/>
      <c r="V470" s="121"/>
      <c r="W470" s="121"/>
      <c r="X470" s="121"/>
      <c r="Y470" s="121"/>
      <c r="Z470" s="121"/>
      <c r="AA470" s="121"/>
      <c r="AB470" s="121"/>
      <c r="AC470" s="121"/>
      <c r="AD470" s="121"/>
      <c r="AE470" s="145">
        <f t="shared" si="53"/>
        <v>-0.23881016021718571</v>
      </c>
      <c r="AF470" s="121">
        <f t="shared" si="54"/>
        <v>0.97044292754335815</v>
      </c>
      <c r="AG470" s="186">
        <f t="shared" si="55"/>
        <v>80.251432670769731</v>
      </c>
    </row>
    <row r="471" spans="1:33">
      <c r="A471" s="119" t="str">
        <f>'Master sheet'!A470</f>
        <v>Tonbridge and Malling</v>
      </c>
      <c r="B471" s="142" t="str">
        <f>VLOOKUP('Master sheet'!A470,Westminster_Parliamentary_Const!$A$2:$C$651,2,FALSE)</f>
        <v>E14000997</v>
      </c>
      <c r="C471" s="120">
        <f>VLOOKUP(B471,'Master sheet'!$B$3:$Z$634,9,FALSE)</f>
        <v>8.9218087951285704E-2</v>
      </c>
      <c r="D471" s="121">
        <f>VLOOKUP(B471,'Master sheet'!$B$3:$Z$634,10,FALSE)</f>
        <v>-0.27733361165070941</v>
      </c>
      <c r="E471" s="120">
        <f>VLOOKUP(B471,'Master sheet'!$B$3:$Z$634,16,FALSE)</f>
        <v>0.31135931926562005</v>
      </c>
      <c r="F471" s="121">
        <f>VLOOKUP(B471,'Master sheet'!$B$3:$Z$634,17,FALSE)</f>
        <v>-0.41950340696851501</v>
      </c>
      <c r="G471" s="120">
        <f>VLOOKUP(B471,'Master sheet'!$B$3:$Z$634,21,FALSE)</f>
        <v>0.15417256011315417</v>
      </c>
      <c r="H471" s="121">
        <f>VLOOKUP(B471,'Master sheet'!$B$3:$Z$634,22,FALSE)</f>
        <v>-0.28195236146023578</v>
      </c>
      <c r="I471" s="120">
        <f>VLOOKUP(B471,'Master sheet'!$B$3:$Z$634,24,FALSE)</f>
        <v>2.737190082644636E-2</v>
      </c>
      <c r="J471" s="121">
        <f>-VLOOKUP(B471,'Master sheet'!$B$3:$Z$634,25,FALSE)</f>
        <v>-0.32263909724198558</v>
      </c>
      <c r="K471" s="185" t="str">
        <f>VLOOKUP(B471,RUC_PCON_2011_EN_LU!$A$2:$N$534,14)</f>
        <v>Predominantly Rural</v>
      </c>
      <c r="L471" s="185" t="str">
        <f>VLOOKUP(B471,'City and Town classifications'!$A$3:$G$634,4,FALSE)</f>
        <v>Medium Town</v>
      </c>
      <c r="M471" s="188" t="str">
        <f>VLOOKUP(A471,'BRES data'!$A$11:$AB$643,28,FALSE)</f>
        <v>Very high</v>
      </c>
      <c r="N471" s="188" t="str">
        <f>IF(ISNUMBER(MATCH(A471,'Red Wall MP List'!$A$3:$A$52,0)),"Yes","No")</f>
        <v>No</v>
      </c>
      <c r="O471" s="149">
        <f>VLOOKUP(B471,'Master sheet'!$B$3:$K$634,4,FALSE)</f>
        <v>69000</v>
      </c>
      <c r="P471" s="121">
        <f t="shared" si="52"/>
        <v>-0.31690019770235678</v>
      </c>
      <c r="Q471" s="121">
        <f t="shared" si="56"/>
        <v>0.95053432425102391</v>
      </c>
      <c r="R471" s="186">
        <f t="shared" si="57"/>
        <v>75.162200585743577</v>
      </c>
      <c r="S471" s="149">
        <f>R471*VLOOKUP(B471,'Master sheet'!$B$3:$K$634,4,FALSE)</f>
        <v>5186191.8404163066</v>
      </c>
      <c r="T471" s="121"/>
      <c r="U471" s="121"/>
      <c r="V471" s="121"/>
      <c r="W471" s="121"/>
      <c r="X471" s="121"/>
      <c r="Y471" s="121"/>
      <c r="Z471" s="121"/>
      <c r="AA471" s="121"/>
      <c r="AB471" s="121"/>
      <c r="AC471" s="121"/>
      <c r="AD471" s="121"/>
      <c r="AE471" s="145">
        <f t="shared" si="53"/>
        <v>-0.32535711933036149</v>
      </c>
      <c r="AF471" s="121">
        <f t="shared" si="54"/>
        <v>0.88389596843018237</v>
      </c>
      <c r="AG471" s="186">
        <f t="shared" si="55"/>
        <v>73.094373491912904</v>
      </c>
    </row>
    <row r="472" spans="1:33">
      <c r="A472" s="119" t="str">
        <f>'Master sheet'!A294</f>
        <v>North East Bedfordshire</v>
      </c>
      <c r="B472" s="142" t="str">
        <f>VLOOKUP('Master sheet'!A294,Westminster_Parliamentary_Const!$A$2:$C$651,2,FALSE)</f>
        <v>E14000841</v>
      </c>
      <c r="C472" s="120">
        <f>VLOOKUP(B472,'Master sheet'!$B$3:$Z$634,9,FALSE)</f>
        <v>6.7800953616309015E-2</v>
      </c>
      <c r="D472" s="121">
        <f>VLOOKUP(B472,'Master sheet'!$B$3:$Z$634,10,FALSE)</f>
        <v>-1.0868506742994191</v>
      </c>
      <c r="E472" s="120">
        <f>VLOOKUP(B472,'Master sheet'!$B$3:$Z$634,16,FALSE)</f>
        <v>0.62334806174838575</v>
      </c>
      <c r="F472" s="121">
        <f>VLOOKUP(B472,'Master sheet'!$B$3:$Z$634,17,FALSE)</f>
        <v>0.61749036135103685</v>
      </c>
      <c r="G472" s="120">
        <f>VLOOKUP(B472,'Master sheet'!$B$3:$Z$634,21,FALSE)</f>
        <v>0.14492753623188406</v>
      </c>
      <c r="H472" s="121">
        <f>VLOOKUP(B472,'Master sheet'!$B$3:$Z$634,22,FALSE)</f>
        <v>-0.54651869187116375</v>
      </c>
      <c r="I472" s="120">
        <f>VLOOKUP(B472,'Master sheet'!$B$3:$Z$634,24,FALSE)</f>
        <v>2.3392559689061621E-2</v>
      </c>
      <c r="J472" s="121">
        <f>-VLOOKUP(B472,'Master sheet'!$B$3:$Z$634,25,FALSE)</f>
        <v>9.6398776324068819E-2</v>
      </c>
      <c r="K472" s="185" t="str">
        <f>VLOOKUP(B472,RUC_PCON_2011_EN_LU!$A$2:$N$534,14)</f>
        <v>Predominantly Rural</v>
      </c>
      <c r="L472" s="185" t="str">
        <f>VLOOKUP(B472,'City and Town classifications'!$A$3:$G$634,4,FALSE)</f>
        <v>Village or smaller</v>
      </c>
      <c r="M472" s="188" t="str">
        <f>VLOOKUP(A472,'BRES data'!$A$11:$AB$643,28,FALSE)</f>
        <v>Very high</v>
      </c>
      <c r="N472" s="188" t="str">
        <f>IF(ISNUMBER(MATCH(A472,'Red Wall MP List'!$A$3:$A$52,0)),"Yes","No")</f>
        <v>No</v>
      </c>
      <c r="O472" s="149">
        <f>VLOOKUP(B472,'Master sheet'!$B$3:$K$634,4,FALSE)</f>
        <v>71000</v>
      </c>
      <c r="P472" s="121">
        <f t="shared" si="52"/>
        <v>-0.31832202107847124</v>
      </c>
      <c r="Q472" s="121">
        <f t="shared" si="56"/>
        <v>0.9491125008749095</v>
      </c>
      <c r="R472" s="186">
        <f t="shared" si="57"/>
        <v>75.049771848488646</v>
      </c>
      <c r="S472" s="149">
        <f>R472*VLOOKUP(B472,'Master sheet'!$B$3:$K$634,4,FALSE)</f>
        <v>5328533.8012426943</v>
      </c>
      <c r="T472" s="121"/>
      <c r="U472" s="121"/>
      <c r="V472" s="121"/>
      <c r="W472" s="121"/>
      <c r="X472" s="121"/>
      <c r="Y472" s="121"/>
      <c r="Z472" s="121"/>
      <c r="AA472" s="121"/>
      <c r="AB472" s="121"/>
      <c r="AC472" s="121"/>
      <c r="AD472" s="121"/>
      <c r="AE472" s="145">
        <f t="shared" si="53"/>
        <v>-0.22987005712386932</v>
      </c>
      <c r="AF472" s="121">
        <f t="shared" si="54"/>
        <v>0.97938303063667453</v>
      </c>
      <c r="AG472" s="186">
        <f t="shared" si="55"/>
        <v>80.990740528140833</v>
      </c>
    </row>
    <row r="473" spans="1:33">
      <c r="A473" s="119" t="str">
        <f>'Master sheet'!A159</f>
        <v>York Central</v>
      </c>
      <c r="B473" s="142" t="str">
        <f>VLOOKUP('Master sheet'!A159,Westminster_Parliamentary_Const!$A$2:$C$651,2,FALSE)</f>
        <v>E14001061</v>
      </c>
      <c r="C473" s="120">
        <f>VLOOKUP(B473,'Master sheet'!$B$3:$Z$634,9,FALSE)</f>
        <v>7.1680403275266577E-2</v>
      </c>
      <c r="D473" s="121">
        <f>VLOOKUP(B473,'Master sheet'!$B$3:$Z$634,10,FALSE)</f>
        <v>-0.94021664551228623</v>
      </c>
      <c r="E473" s="120">
        <f>VLOOKUP(B473,'Master sheet'!$B$3:$Z$634,16,FALSE)</f>
        <v>0.73793360433230881</v>
      </c>
      <c r="F473" s="121">
        <f>VLOOKUP(B473,'Master sheet'!$B$3:$Z$634,17,FALSE)</f>
        <v>0.99835183940775474</v>
      </c>
      <c r="G473" s="120">
        <f>VLOOKUP(B473,'Master sheet'!$B$3:$Z$634,21,FALSE)</f>
        <v>0.18155197657393851</v>
      </c>
      <c r="H473" s="121">
        <f>VLOOKUP(B473,'Master sheet'!$B$3:$Z$634,22,FALSE)</f>
        <v>0.5015687883874721</v>
      </c>
      <c r="I473" s="120">
        <f>VLOOKUP(B473,'Master sheet'!$B$3:$Z$634,24,FALSE)</f>
        <v>3.157859918961381E-2</v>
      </c>
      <c r="J473" s="121">
        <f>-VLOOKUP(B473,'Master sheet'!$B$3:$Z$634,25,FALSE)</f>
        <v>-0.76561844381642774</v>
      </c>
      <c r="K473" s="185" t="str">
        <f>VLOOKUP(B473,RUC_PCON_2011_EN_LU!$A$2:$N$534,14)</f>
        <v>Predominantly Urban</v>
      </c>
      <c r="L473" s="185" t="str">
        <f>VLOOKUP(B473,'City and Town classifications'!$A$3:$G$634,4,FALSE)</f>
        <v>Large Town</v>
      </c>
      <c r="M473" s="188" t="str">
        <f>VLOOKUP(A473,'BRES data'!$A$11:$AB$643,28,FALSE)</f>
        <v>Mid</v>
      </c>
      <c r="N473" s="188" t="str">
        <f>IF(ISNUMBER(MATCH(A473,'Red Wall MP List'!$A$3:$A$52,0)),"Yes","No")</f>
        <v>No</v>
      </c>
      <c r="O473" s="149">
        <f>VLOOKUP(B473,'Master sheet'!$B$3:$K$634,4,FALSE)</f>
        <v>74800</v>
      </c>
      <c r="P473" s="121">
        <f t="shared" si="52"/>
        <v>-0.31862492514370017</v>
      </c>
      <c r="Q473" s="121">
        <f t="shared" si="56"/>
        <v>0.94880959680968058</v>
      </c>
      <c r="R473" s="186">
        <f t="shared" si="57"/>
        <v>75.025820124149917</v>
      </c>
      <c r="S473" s="149">
        <f>R473*VLOOKUP(B473,'Master sheet'!$B$3:$K$634,4,FALSE)</f>
        <v>5611931.345286414</v>
      </c>
      <c r="T473" s="121"/>
      <c r="U473" s="121"/>
      <c r="V473" s="121"/>
      <c r="W473" s="121"/>
      <c r="X473" s="121"/>
      <c r="Y473" s="121"/>
      <c r="Z473" s="121"/>
      <c r="AA473" s="121"/>
      <c r="AB473" s="121"/>
      <c r="AC473" s="121"/>
      <c r="AD473" s="121"/>
      <c r="AE473" s="145">
        <f t="shared" si="53"/>
        <v>-5.1478615383371784E-2</v>
      </c>
      <c r="AF473" s="121">
        <f t="shared" si="54"/>
        <v>1.1577744723771721</v>
      </c>
      <c r="AG473" s="186">
        <f t="shared" si="55"/>
        <v>95.742941167203625</v>
      </c>
    </row>
    <row r="474" spans="1:33">
      <c r="A474" s="119" t="str">
        <f>'Master sheet'!A249</f>
        <v>Stratford-on-Avon</v>
      </c>
      <c r="B474" s="142" t="str">
        <f>VLOOKUP('Master sheet'!A249,Westminster_Parliamentary_Const!$A$2:$C$651,2,FALSE)</f>
        <v>E14000977</v>
      </c>
      <c r="C474" s="120">
        <f>VLOOKUP(B474,'Master sheet'!$B$3:$Z$634,9,FALSE)</f>
        <v>6.4905126347154812E-2</v>
      </c>
      <c r="D474" s="121">
        <f>VLOOKUP(B474,'Master sheet'!$B$3:$Z$634,10,FALSE)</f>
        <v>-1.1963061013513638</v>
      </c>
      <c r="E474" s="120">
        <f>VLOOKUP(B474,'Master sheet'!$B$3:$Z$634,16,FALSE)</f>
        <v>0.39584822333370362</v>
      </c>
      <c r="F474" s="121">
        <f>VLOOKUP(B474,'Master sheet'!$B$3:$Z$634,17,FALSE)</f>
        <v>-0.13867767488111146</v>
      </c>
      <c r="G474" s="120">
        <f>VLOOKUP(B474,'Master sheet'!$B$3:$Z$634,21,FALSE)</f>
        <v>0.22200392927308449</v>
      </c>
      <c r="H474" s="121">
        <f>VLOOKUP(B474,'Master sheet'!$B$3:$Z$634,22,FALSE)</f>
        <v>1.6591888033288704</v>
      </c>
      <c r="I474" s="120">
        <f>VLOOKUP(B474,'Master sheet'!$B$3:$Z$634,24,FALSE)</f>
        <v>2.9262899262899378E-2</v>
      </c>
      <c r="J474" s="121">
        <f>-VLOOKUP(B474,'Master sheet'!$B$3:$Z$634,25,FALSE)</f>
        <v>-0.52176752990729325</v>
      </c>
      <c r="K474" s="185" t="str">
        <f>VLOOKUP(B474,RUC_PCON_2011_EN_LU!$A$2:$N$534,14)</f>
        <v>Predominantly Rural</v>
      </c>
      <c r="L474" s="185" t="str">
        <f>VLOOKUP(B474,'City and Town classifications'!$A$3:$G$634,4,FALSE)</f>
        <v>Village or smaller</v>
      </c>
      <c r="M474" s="188" t="str">
        <f>VLOOKUP(A474,'BRES data'!$A$11:$AB$643,28,FALSE)</f>
        <v>Very high</v>
      </c>
      <c r="N474" s="188" t="str">
        <f>IF(ISNUMBER(MATCH(A474,'Red Wall MP List'!$A$3:$A$52,0)),"Yes","No")</f>
        <v>No</v>
      </c>
      <c r="O474" s="149">
        <f>VLOOKUP(B474,'Master sheet'!$B$3:$K$634,4,FALSE)</f>
        <v>52100</v>
      </c>
      <c r="P474" s="121">
        <f t="shared" si="52"/>
        <v>-0.3192726890115925</v>
      </c>
      <c r="Q474" s="121">
        <f t="shared" si="56"/>
        <v>0.94816183294178824</v>
      </c>
      <c r="R474" s="186">
        <f t="shared" si="57"/>
        <v>74.974599082964374</v>
      </c>
      <c r="S474" s="149">
        <f>R474*VLOOKUP(B474,'Master sheet'!$B$3:$K$634,4,FALSE)</f>
        <v>3906176.6122224438</v>
      </c>
      <c r="T474" s="121"/>
      <c r="U474" s="121"/>
      <c r="V474" s="121"/>
      <c r="W474" s="121"/>
      <c r="X474" s="121"/>
      <c r="Y474" s="121"/>
      <c r="Z474" s="121"/>
      <c r="AA474" s="121"/>
      <c r="AB474" s="121"/>
      <c r="AC474" s="121"/>
      <c r="AD474" s="121"/>
      <c r="AE474" s="145">
        <f t="shared" si="53"/>
        <v>-4.9390625702724511E-2</v>
      </c>
      <c r="AF474" s="121">
        <f t="shared" si="54"/>
        <v>1.1598624620578193</v>
      </c>
      <c r="AG474" s="186">
        <f t="shared" si="55"/>
        <v>95.915608882653828</v>
      </c>
    </row>
    <row r="475" spans="1:33" ht="29">
      <c r="A475" s="119" t="str">
        <f>'Master sheet'!A93</f>
        <v>Tatton</v>
      </c>
      <c r="B475" s="142" t="str">
        <f>VLOOKUP('Master sheet'!A93,Westminster_Parliamentary_Const!$A$2:$C$651,2,FALSE)</f>
        <v>E14000987</v>
      </c>
      <c r="C475" s="120">
        <f>VLOOKUP(B475,'Master sheet'!$B$3:$Z$634,9,FALSE)</f>
        <v>6.6232098106380768E-2</v>
      </c>
      <c r="D475" s="121">
        <f>VLOOKUP(B475,'Master sheet'!$B$3:$Z$634,10,FALSE)</f>
        <v>-1.1461497048911671</v>
      </c>
      <c r="E475" s="120">
        <f>VLOOKUP(B475,'Master sheet'!$B$3:$Z$634,16,FALSE)</f>
        <v>0.55197685499216431</v>
      </c>
      <c r="F475" s="121">
        <f>VLOOKUP(B475,'Master sheet'!$B$3:$Z$634,17,FALSE)</f>
        <v>0.38026546645683623</v>
      </c>
      <c r="G475" s="120">
        <f>VLOOKUP(B475,'Master sheet'!$B$3:$Z$634,21,FALSE)</f>
        <v>0.182</v>
      </c>
      <c r="H475" s="121">
        <f>VLOOKUP(B475,'Master sheet'!$B$3:$Z$634,22,FALSE)</f>
        <v>0.51438994659035753</v>
      </c>
      <c r="I475" s="120">
        <f>VLOOKUP(B475,'Master sheet'!$B$3:$Z$634,24,FALSE)</f>
        <v>2.6814979606970768E-2</v>
      </c>
      <c r="J475" s="121">
        <f>-VLOOKUP(B475,'Master sheet'!$B$3:$Z$634,25,FALSE)</f>
        <v>-0.26399343820048915</v>
      </c>
      <c r="K475" s="185" t="str">
        <f>VLOOKUP(B475,RUC_PCON_2011_EN_LU!$A$2:$N$534,14)</f>
        <v>Urban with Significant Rural</v>
      </c>
      <c r="L475" s="185" t="str">
        <f>VLOOKUP(B475,'City and Town classifications'!$A$3:$G$634,4,FALSE)</f>
        <v>Medium Town</v>
      </c>
      <c r="M475" s="188" t="str">
        <f>VLOOKUP(A475,'BRES data'!$A$11:$AB$643,28,FALSE)</f>
        <v>High</v>
      </c>
      <c r="N475" s="188" t="str">
        <f>IF(ISNUMBER(MATCH(A475,'Red Wall MP List'!$A$3:$A$52,0)),"Yes","No")</f>
        <v>No</v>
      </c>
      <c r="O475" s="149">
        <f>VLOOKUP(B475,'Master sheet'!$B$3:$K$634,4,FALSE)</f>
        <v>45000</v>
      </c>
      <c r="P475" s="121">
        <f t="shared" si="52"/>
        <v>-0.32093847885601978</v>
      </c>
      <c r="Q475" s="121">
        <f t="shared" si="56"/>
        <v>0.94649604309736091</v>
      </c>
      <c r="R475" s="186">
        <f t="shared" si="57"/>
        <v>74.842879031172245</v>
      </c>
      <c r="S475" s="149">
        <f>R475*VLOOKUP(B475,'Master sheet'!$B$3:$K$634,4,FALSE)</f>
        <v>3367929.5564027512</v>
      </c>
      <c r="T475" s="121"/>
      <c r="U475" s="121"/>
      <c r="V475" s="121"/>
      <c r="W475" s="121"/>
      <c r="X475" s="121"/>
      <c r="Y475" s="121"/>
      <c r="Z475" s="121"/>
      <c r="AA475" s="121"/>
      <c r="AB475" s="121"/>
      <c r="AC475" s="121"/>
      <c r="AD475" s="121"/>
      <c r="AE475" s="145">
        <f t="shared" si="53"/>
        <v>-0.12887193251111562</v>
      </c>
      <c r="AF475" s="121">
        <f t="shared" si="54"/>
        <v>1.0803811552494282</v>
      </c>
      <c r="AG475" s="186">
        <f t="shared" si="55"/>
        <v>89.342848588480422</v>
      </c>
    </row>
    <row r="476" spans="1:33">
      <c r="A476" s="119" t="str">
        <f>'Master sheet'!A409</f>
        <v>Buckingham</v>
      </c>
      <c r="B476" s="142" t="str">
        <f>VLOOKUP('Master sheet'!A409,Westminster_Parliamentary_Const!$A$2:$C$651,2,FALSE)</f>
        <v>E14000608</v>
      </c>
      <c r="C476" s="120">
        <f>VLOOKUP(B476,'Master sheet'!$B$3:$Z$634,9,FALSE)</f>
        <v>5.180269912900598E-2</v>
      </c>
      <c r="D476" s="121">
        <f>VLOOKUP(B476,'Master sheet'!$B$3:$Z$634,10,FALSE)</f>
        <v>-1.6915468851700686</v>
      </c>
      <c r="E476" s="120">
        <f>VLOOKUP(B476,'Master sheet'!$B$3:$Z$634,16,FALSE)</f>
        <v>0.54004102056264791</v>
      </c>
      <c r="F476" s="121">
        <f>VLOOKUP(B476,'Master sheet'!$B$3:$Z$634,17,FALSE)</f>
        <v>0.34059292627283844</v>
      </c>
      <c r="G476" s="120">
        <f>VLOOKUP(B476,'Master sheet'!$B$3:$Z$634,21,FALSE)</f>
        <v>0.16543574593796159</v>
      </c>
      <c r="H476" s="121">
        <f>VLOOKUP(B476,'Master sheet'!$B$3:$Z$634,22,FALSE)</f>
        <v>4.0368032805344116E-2</v>
      </c>
      <c r="I476" s="120">
        <f>VLOOKUP(B476,'Master sheet'!$B$3:$Z$634,24,FALSE)</f>
        <v>1.9216724001058338E-2</v>
      </c>
      <c r="J476" s="121">
        <f>-VLOOKUP(B476,'Master sheet'!$B$3:$Z$634,25,FALSE)</f>
        <v>0.53612818042641319</v>
      </c>
      <c r="K476" s="185" t="str">
        <f>VLOOKUP(B476,RUC_PCON_2011_EN_LU!$A$2:$N$534,14)</f>
        <v>Predominantly Rural</v>
      </c>
      <c r="L476" s="185" t="str">
        <f>VLOOKUP(B476,'City and Town classifications'!$A$3:$G$634,4,FALSE)</f>
        <v>Village or smaller</v>
      </c>
      <c r="M476" s="188" t="str">
        <f>VLOOKUP(A476,'BRES data'!$A$11:$AB$643,28,FALSE)</f>
        <v>Very high</v>
      </c>
      <c r="N476" s="188" t="str">
        <f>IF(ISNUMBER(MATCH(A476,'Red Wall MP List'!$A$3:$A$52,0)),"Yes","No")</f>
        <v>No</v>
      </c>
      <c r="O476" s="149">
        <f>VLOOKUP(B476,'Master sheet'!$B$3:$K$634,4,FALSE)</f>
        <v>68900</v>
      </c>
      <c r="P476" s="121">
        <f t="shared" si="52"/>
        <v>-0.32164607506818804</v>
      </c>
      <c r="Q476" s="121">
        <f t="shared" si="56"/>
        <v>0.9457884468851927</v>
      </c>
      <c r="R476" s="186">
        <f t="shared" si="57"/>
        <v>74.786926829262441</v>
      </c>
      <c r="S476" s="149">
        <f>R476*VLOOKUP(B476,'Master sheet'!$B$3:$K$634,4,FALSE)</f>
        <v>5152819.2585361823</v>
      </c>
      <c r="T476" s="121"/>
      <c r="U476" s="121"/>
      <c r="V476" s="121"/>
      <c r="W476" s="121"/>
      <c r="X476" s="121"/>
      <c r="Y476" s="121"/>
      <c r="Z476" s="121"/>
      <c r="AA476" s="121"/>
      <c r="AB476" s="121"/>
      <c r="AC476" s="121"/>
      <c r="AD476" s="121"/>
      <c r="AE476" s="145">
        <f t="shared" si="53"/>
        <v>-0.19361443641636819</v>
      </c>
      <c r="AF476" s="121">
        <f t="shared" si="54"/>
        <v>1.0156386513441757</v>
      </c>
      <c r="AG476" s="186">
        <f t="shared" si="55"/>
        <v>83.988923544952002</v>
      </c>
    </row>
    <row r="477" spans="1:33">
      <c r="A477" s="119" t="str">
        <f>'Master sheet'!A284</f>
        <v>Hertford and Stortford</v>
      </c>
      <c r="B477" s="142" t="str">
        <f>VLOOKUP('Master sheet'!A284,Westminster_Parliamentary_Const!$A$2:$C$651,2,FALSE)</f>
        <v>E14000744</v>
      </c>
      <c r="C477" s="120">
        <f>VLOOKUP(B477,'Master sheet'!$B$3:$Z$634,9,FALSE)</f>
        <v>9.5288359805267578E-2</v>
      </c>
      <c r="D477" s="121">
        <f>VLOOKUP(B477,'Master sheet'!$B$3:$Z$634,10,FALSE)</f>
        <v>-4.7891681471963529E-2</v>
      </c>
      <c r="E477" s="120">
        <f>VLOOKUP(B477,'Master sheet'!$B$3:$Z$634,16,FALSE)</f>
        <v>3.8371893361811543E-2</v>
      </c>
      <c r="F477" s="121">
        <f>VLOOKUP(B477,'Master sheet'!$B$3:$Z$634,17,FALSE)</f>
        <v>-1.3268639009372438</v>
      </c>
      <c r="G477" s="120">
        <f>VLOOKUP(B477,'Master sheet'!$B$3:$Z$634,21,FALSE)</f>
        <v>0.20241691842900303</v>
      </c>
      <c r="H477" s="121">
        <f>VLOOKUP(B477,'Master sheet'!$B$3:$Z$634,22,FALSE)</f>
        <v>1.0986641741566028</v>
      </c>
      <c r="I477" s="120">
        <f>VLOOKUP(B477,'Master sheet'!$B$3:$Z$634,24,FALSE)</f>
        <v>3.1964492473948392E-2</v>
      </c>
      <c r="J477" s="121">
        <f>-VLOOKUP(B477,'Master sheet'!$B$3:$Z$634,25,FALSE)</f>
        <v>-0.80625429173904573</v>
      </c>
      <c r="K477" s="185" t="str">
        <f>VLOOKUP(B477,RUC_PCON_2011_EN_LU!$A$2:$N$534,14)</f>
        <v>Predominantly Urban</v>
      </c>
      <c r="L477" s="185" t="str">
        <f>VLOOKUP(B477,'City and Town classifications'!$A$3:$G$634,4,FALSE)</f>
        <v>Medium Town</v>
      </c>
      <c r="M477" s="188" t="str">
        <f>VLOOKUP(A477,'BRES data'!$A$11:$AB$643,28,FALSE)</f>
        <v>Low</v>
      </c>
      <c r="N477" s="188" t="str">
        <f>IF(ISNUMBER(MATCH(A477,'Red Wall MP List'!$A$3:$A$52,0)),"Yes","No")</f>
        <v>No</v>
      </c>
      <c r="O477" s="149">
        <f>VLOOKUP(B477,'Master sheet'!$B$3:$K$634,4,FALSE)</f>
        <v>68500</v>
      </c>
      <c r="P477" s="121">
        <f t="shared" si="52"/>
        <v>-0.32274861220044326</v>
      </c>
      <c r="Q477" s="121">
        <f t="shared" si="56"/>
        <v>0.94468590975293742</v>
      </c>
      <c r="R477" s="186">
        <f t="shared" si="57"/>
        <v>74.699745214697273</v>
      </c>
      <c r="S477" s="149">
        <f>R477*VLOOKUP(B477,'Master sheet'!$B$3:$K$634,4,FALSE)</f>
        <v>5116932.5472067632</v>
      </c>
      <c r="T477" s="121"/>
      <c r="U477" s="121"/>
      <c r="V477" s="121"/>
      <c r="W477" s="121"/>
      <c r="X477" s="121"/>
      <c r="Y477" s="121"/>
      <c r="Z477" s="121"/>
      <c r="AA477" s="121"/>
      <c r="AB477" s="121"/>
      <c r="AC477" s="121"/>
      <c r="AD477" s="121"/>
      <c r="AE477" s="145">
        <f t="shared" si="53"/>
        <v>-0.27058642499791252</v>
      </c>
      <c r="AF477" s="121">
        <f t="shared" si="54"/>
        <v>0.93866666276263133</v>
      </c>
      <c r="AG477" s="186">
        <f t="shared" si="55"/>
        <v>77.623673014635685</v>
      </c>
    </row>
    <row r="478" spans="1:33" ht="29">
      <c r="A478" s="119" t="str">
        <f>'Master sheet'!A204</f>
        <v>South Leicestershire</v>
      </c>
      <c r="B478" s="142" t="str">
        <f>VLOOKUP('Master sheet'!A204,Westminster_Parliamentary_Const!$A$2:$C$651,2,FALSE)</f>
        <v>E14000940</v>
      </c>
      <c r="C478" s="120">
        <f>VLOOKUP(B478,'Master sheet'!$B$3:$Z$634,9,FALSE)</f>
        <v>8.6088723775159068E-2</v>
      </c>
      <c r="D478" s="121">
        <f>VLOOKUP(B478,'Master sheet'!$B$3:$Z$634,10,FALSE)</f>
        <v>-0.39561618186735142</v>
      </c>
      <c r="E478" s="120">
        <f>VLOOKUP(B478,'Master sheet'!$B$3:$Z$634,16,FALSE)</f>
        <v>4.7499454825762011E-2</v>
      </c>
      <c r="F478" s="121">
        <f>VLOOKUP(B478,'Master sheet'!$B$3:$Z$634,17,FALSE)</f>
        <v>-1.2965255487173937</v>
      </c>
      <c r="G478" s="120">
        <f>VLOOKUP(B478,'Master sheet'!$B$3:$Z$634,21,FALSE)</f>
        <v>0.17665615141955837</v>
      </c>
      <c r="H478" s="121">
        <f>VLOOKUP(B478,'Master sheet'!$B$3:$Z$634,22,FALSE)</f>
        <v>0.36146417513146811</v>
      </c>
      <c r="I478" s="120">
        <f>VLOOKUP(B478,'Master sheet'!$B$3:$Z$634,24,FALSE)</f>
        <v>2.530985915492967E-2</v>
      </c>
      <c r="J478" s="121">
        <f>-VLOOKUP(B478,'Master sheet'!$B$3:$Z$634,25,FALSE)</f>
        <v>-0.1054992423249921</v>
      </c>
      <c r="K478" s="185" t="str">
        <f>VLOOKUP(B478,RUC_PCON_2011_EN_LU!$A$2:$N$534,14)</f>
        <v>Urban with Significant Rural</v>
      </c>
      <c r="L478" s="185" t="str">
        <f>VLOOKUP(B478,'City and Town classifications'!$A$3:$G$634,4,FALSE)</f>
        <v>Small Town</v>
      </c>
      <c r="M478" s="188" t="str">
        <f>VLOOKUP(A478,'BRES data'!$A$11:$AB$643,28,FALSE)</f>
        <v>High</v>
      </c>
      <c r="N478" s="188" t="str">
        <f>IF(ISNUMBER(MATCH(A478,'Red Wall MP List'!$A$3:$A$52,0)),"Yes","No")</f>
        <v>No</v>
      </c>
      <c r="O478" s="149">
        <f>VLOOKUP(B478,'Master sheet'!$B$3:$K$634,4,FALSE)</f>
        <v>64200</v>
      </c>
      <c r="P478" s="121">
        <f t="shared" si="52"/>
        <v>-0.3228820369951021</v>
      </c>
      <c r="Q478" s="121">
        <f t="shared" si="56"/>
        <v>0.94455248495827859</v>
      </c>
      <c r="R478" s="186">
        <f t="shared" si="57"/>
        <v>74.689194831693314</v>
      </c>
      <c r="S478" s="149">
        <f>R478*VLOOKUP(B478,'Master sheet'!$B$3:$K$634,4,FALSE)</f>
        <v>4795046.3081947109</v>
      </c>
      <c r="T478" s="121"/>
      <c r="U478" s="121"/>
      <c r="V478" s="121"/>
      <c r="W478" s="121"/>
      <c r="X478" s="121"/>
      <c r="Y478" s="121"/>
      <c r="Z478" s="121"/>
      <c r="AA478" s="121"/>
      <c r="AB478" s="121"/>
      <c r="AC478" s="121"/>
      <c r="AD478" s="121"/>
      <c r="AE478" s="145">
        <f t="shared" si="53"/>
        <v>-0.35904419944456722</v>
      </c>
      <c r="AF478" s="121">
        <f t="shared" si="54"/>
        <v>0.85020888831597663</v>
      </c>
      <c r="AG478" s="186">
        <f t="shared" si="55"/>
        <v>70.308597672510871</v>
      </c>
    </row>
    <row r="479" spans="1:33">
      <c r="A479" s="119" t="str">
        <f>'Master sheet'!A381</f>
        <v>Poplar and Limehouse</v>
      </c>
      <c r="B479" s="142" t="str">
        <f>VLOOKUP('Master sheet'!A381,Westminster_Parliamentary_Const!$A$2:$C$651,2,FALSE)</f>
        <v>E14000882</v>
      </c>
      <c r="C479" s="120">
        <f>VLOOKUP(B479,'Master sheet'!$B$3:$Z$634,9,FALSE)</f>
        <v>0.10393610056917815</v>
      </c>
      <c r="D479" s="121">
        <f>VLOOKUP(B479,'Master sheet'!$B$3:$Z$634,10,FALSE)</f>
        <v>0.27897248215779763</v>
      </c>
      <c r="E479" s="120">
        <f>VLOOKUP(B479,'Master sheet'!$B$3:$Z$634,16,FALSE)</f>
        <v>0.22976308685790514</v>
      </c>
      <c r="F479" s="121">
        <f>VLOOKUP(B479,'Master sheet'!$B$3:$Z$634,17,FALSE)</f>
        <v>-0.69071442519885506</v>
      </c>
      <c r="G479" s="120">
        <f>VLOOKUP(B479,'Master sheet'!$B$3:$Z$634,21,FALSE)</f>
        <v>0.1508656224237428</v>
      </c>
      <c r="H479" s="121">
        <f>VLOOKUP(B479,'Master sheet'!$B$3:$Z$634,22,FALSE)</f>
        <v>-0.37658752742856455</v>
      </c>
      <c r="I479" s="120">
        <f>VLOOKUP(B479,'Master sheet'!$B$3:$Z$634,24,FALSE)</f>
        <v>3.1152139617432351E-2</v>
      </c>
      <c r="J479" s="121">
        <f>-VLOOKUP(B479,'Master sheet'!$B$3:$Z$634,25,FALSE)</f>
        <v>-0.72071083069174524</v>
      </c>
      <c r="K479" s="185" t="str">
        <f>VLOOKUP(B479,RUC_PCON_2011_EN_LU!$A$2:$N$534,14)</f>
        <v>Predominantly Urban</v>
      </c>
      <c r="L479" s="185" t="str">
        <f>VLOOKUP(B479,'City and Town classifications'!$A$3:$G$634,4,FALSE)</f>
        <v>Core City (London)</v>
      </c>
      <c r="M479" s="188" t="str">
        <f>VLOOKUP(A479,'BRES data'!$A$11:$AB$643,28,FALSE)</f>
        <v>Very low</v>
      </c>
      <c r="N479" s="188" t="str">
        <f>IF(ISNUMBER(MATCH(A479,'Red Wall MP List'!$A$3:$A$52,0)),"Yes","No")</f>
        <v>No</v>
      </c>
      <c r="O479" s="149">
        <f>VLOOKUP(B479,'Master sheet'!$B$3:$K$634,4,FALSE)</f>
        <v>134000</v>
      </c>
      <c r="P479" s="121">
        <f t="shared" si="52"/>
        <v>-0.32512977494921919</v>
      </c>
      <c r="Q479" s="121">
        <f t="shared" si="56"/>
        <v>0.94230474700416145</v>
      </c>
      <c r="R479" s="186">
        <f t="shared" si="57"/>
        <v>74.511458029706006</v>
      </c>
      <c r="S479" s="149">
        <f>R479*VLOOKUP(B479,'Master sheet'!$B$3:$K$634,4,FALSE)</f>
        <v>9984535.3759806044</v>
      </c>
      <c r="T479" s="121"/>
      <c r="U479" s="121"/>
      <c r="V479" s="121"/>
      <c r="W479" s="121"/>
      <c r="X479" s="121"/>
      <c r="Y479" s="121"/>
      <c r="Z479" s="121"/>
      <c r="AA479" s="121"/>
      <c r="AB479" s="121"/>
      <c r="AC479" s="121"/>
      <c r="AD479" s="121"/>
      <c r="AE479" s="145">
        <f t="shared" si="53"/>
        <v>-0.37726007529034178</v>
      </c>
      <c r="AF479" s="121">
        <f t="shared" si="54"/>
        <v>0.83199301247020208</v>
      </c>
      <c r="AG479" s="186">
        <f t="shared" si="55"/>
        <v>68.802223528822793</v>
      </c>
    </row>
    <row r="480" spans="1:33" ht="29">
      <c r="A480" s="119" t="str">
        <f>'Master sheet'!A526</f>
        <v>Thornbury and Yate</v>
      </c>
      <c r="B480" s="142" t="str">
        <f>VLOOKUP('Master sheet'!A526,Westminster_Parliamentary_Const!$A$2:$C$651,2,FALSE)</f>
        <v>E14000994</v>
      </c>
      <c r="C480" s="120">
        <f>VLOOKUP(B480,'Master sheet'!$B$3:$Z$634,9,FALSE)</f>
        <v>6.269058449474961E-2</v>
      </c>
      <c r="D480" s="121">
        <f>VLOOKUP(B480,'Master sheet'!$B$3:$Z$634,10,FALSE)</f>
        <v>-1.2800105497351977</v>
      </c>
      <c r="E480" s="120">
        <f>VLOOKUP(B480,'Master sheet'!$B$3:$Z$634,16,FALSE)</f>
        <v>0.355077258202526</v>
      </c>
      <c r="F480" s="121">
        <f>VLOOKUP(B480,'Master sheet'!$B$3:$Z$634,17,FALSE)</f>
        <v>-0.27419293877477724</v>
      </c>
      <c r="G480" s="120">
        <f>VLOOKUP(B480,'Master sheet'!$B$3:$Z$634,21,FALSE)</f>
        <v>0.15789473684210525</v>
      </c>
      <c r="H480" s="121">
        <f>VLOOKUP(B480,'Master sheet'!$B$3:$Z$634,22,FALSE)</f>
        <v>-0.17543423333353467</v>
      </c>
      <c r="I480" s="120">
        <f>VLOOKUP(B480,'Master sheet'!$B$3:$Z$634,24,FALSE)</f>
        <v>1.9663699307616245E-2</v>
      </c>
      <c r="J480" s="121">
        <f>-VLOOKUP(B480,'Master sheet'!$B$3:$Z$634,25,FALSE)</f>
        <v>0.48906019215143581</v>
      </c>
      <c r="K480" s="185" t="str">
        <f>VLOOKUP(B480,RUC_PCON_2011_EN_LU!$A$2:$N$534,14)</f>
        <v>Urban with Significant Rural</v>
      </c>
      <c r="L480" s="185" t="str">
        <f>VLOOKUP(B480,'City and Town classifications'!$A$3:$G$634,4,FALSE)</f>
        <v>Village or smaller</v>
      </c>
      <c r="M480" s="188" t="str">
        <f>VLOOKUP(A480,'BRES data'!$A$11:$AB$643,28,FALSE)</f>
        <v>High</v>
      </c>
      <c r="N480" s="188" t="str">
        <f>IF(ISNUMBER(MATCH(A480,'Red Wall MP List'!$A$3:$A$52,0)),"Yes","No")</f>
        <v>No</v>
      </c>
      <c r="O480" s="149">
        <f>VLOOKUP(B480,'Master sheet'!$B$3:$K$634,4,FALSE)</f>
        <v>55800</v>
      </c>
      <c r="P480" s="121">
        <f t="shared" si="52"/>
        <v>-0.33858798121263928</v>
      </c>
      <c r="Q480" s="121">
        <f t="shared" si="56"/>
        <v>0.92884654074074136</v>
      </c>
      <c r="R480" s="186">
        <f t="shared" si="57"/>
        <v>73.447268791203186</v>
      </c>
      <c r="S480" s="149">
        <f>R480*VLOOKUP(B480,'Master sheet'!$B$3:$K$634,4,FALSE)</f>
        <v>4098357.5985491378</v>
      </c>
      <c r="T480" s="121"/>
      <c r="U480" s="121"/>
      <c r="V480" s="121"/>
      <c r="W480" s="121"/>
      <c r="X480" s="121"/>
      <c r="Y480" s="121"/>
      <c r="Z480" s="121"/>
      <c r="AA480" s="121"/>
      <c r="AB480" s="121"/>
      <c r="AC480" s="121"/>
      <c r="AD480" s="121"/>
      <c r="AE480" s="145">
        <f t="shared" si="53"/>
        <v>-0.31014438242301845</v>
      </c>
      <c r="AF480" s="121">
        <f t="shared" si="54"/>
        <v>0.8991087053375254</v>
      </c>
      <c r="AG480" s="186">
        <f t="shared" si="55"/>
        <v>74.352401034808494</v>
      </c>
    </row>
    <row r="481" spans="1:33" ht="29">
      <c r="A481" s="119" t="str">
        <f>'Master sheet'!A597</f>
        <v>Edinburgh East</v>
      </c>
      <c r="B481" s="142" t="str">
        <f>VLOOKUP('Master sheet'!A597,Westminster_Parliamentary_Const!$A$2:$C$651,2,FALSE)</f>
        <v>S14000022</v>
      </c>
      <c r="C481" s="120">
        <f>VLOOKUP(B481,'Master sheet'!$B$3:$Z$634,9,FALSE)</f>
        <v>0.10433603981661221</v>
      </c>
      <c r="D481" s="121">
        <f>VLOOKUP(B481,'Master sheet'!$B$3:$Z$634,10,FALSE)</f>
        <v>0.29408924053251739</v>
      </c>
      <c r="E481" s="120">
        <f>VLOOKUP(B481,'Master sheet'!$B$3:$Z$634,16,FALSE)</f>
        <v>0.18447076573587032</v>
      </c>
      <c r="F481" s="121">
        <f>VLOOKUP(B481,'Master sheet'!$B$3:$Z$634,17,FALSE)</f>
        <v>-0.84125785308831702</v>
      </c>
      <c r="G481" s="120">
        <f>VLOOKUP(B481,'Master sheet'!$B$3:$Z$634,21,FALSE)</f>
        <v>0.17629629629629628</v>
      </c>
      <c r="H481" s="121">
        <f>VLOOKUP(B481,'Master sheet'!$B$3:$Z$634,22,FALSE)</f>
        <v>0.35116614338339402</v>
      </c>
      <c r="I481" s="120">
        <f>VLOOKUP(B481,'Master sheet'!$B$3:$Z$634,24,FALSE)</f>
        <v>3.4482343015547867E-2</v>
      </c>
      <c r="J481" s="121">
        <f>-VLOOKUP(B481,'Master sheet'!$B$3:$Z$634,25,FALSE)</f>
        <v>-1.0713923385872703</v>
      </c>
      <c r="K481" s="185" t="str">
        <f>VLOOKUP(B481,RUC_PCON_2011_EN_LU!$A$2:$N$534,14)</f>
        <v>Urban with Significant Rural</v>
      </c>
      <c r="L481" s="185" t="str">
        <f>VLOOKUP(B481,'City and Town classifications'!$A$3:$G$634,4,FALSE)</f>
        <v>Core City (outside London)</v>
      </c>
      <c r="M481" s="188" t="str">
        <f>VLOOKUP(A481,'BRES data'!$A$11:$AB$643,28,FALSE)</f>
        <v>Low</v>
      </c>
      <c r="N481" s="188" t="str">
        <f>IF(ISNUMBER(MATCH(A481,'Red Wall MP List'!$A$3:$A$52,0)),"Yes","No")</f>
        <v>No</v>
      </c>
      <c r="O481" s="149">
        <f>VLOOKUP(B481,'Master sheet'!$B$3:$K$634,4,FALSE)</f>
        <v>71800</v>
      </c>
      <c r="P481" s="121">
        <f t="shared" si="52"/>
        <v>-0.34078298430240483</v>
      </c>
      <c r="Q481" s="121">
        <f t="shared" si="56"/>
        <v>0.92665153765097585</v>
      </c>
      <c r="R481" s="186">
        <f t="shared" si="57"/>
        <v>73.273701926430292</v>
      </c>
      <c r="S481" s="149">
        <f>R481*VLOOKUP(B481,'Master sheet'!$B$3:$K$634,4,FALSE)</f>
        <v>5261051.798317695</v>
      </c>
      <c r="T481" s="121"/>
      <c r="U481" s="121"/>
      <c r="V481" s="121"/>
      <c r="W481" s="121"/>
      <c r="X481" s="121"/>
      <c r="Y481" s="121"/>
      <c r="Z481" s="121"/>
      <c r="AA481" s="121"/>
      <c r="AB481" s="121"/>
      <c r="AC481" s="121"/>
      <c r="AD481" s="121"/>
      <c r="AE481" s="145">
        <f t="shared" si="53"/>
        <v>-0.31684870193991899</v>
      </c>
      <c r="AF481" s="121">
        <f t="shared" si="54"/>
        <v>0.89240438582062487</v>
      </c>
      <c r="AG481" s="186">
        <f t="shared" si="55"/>
        <v>73.797982808817736</v>
      </c>
    </row>
    <row r="482" spans="1:33">
      <c r="A482" s="119" t="str">
        <f>'Master sheet'!A50</f>
        <v>City of Chester</v>
      </c>
      <c r="B482" s="142" t="str">
        <f>VLOOKUP('Master sheet'!A50,Westminster_Parliamentary_Const!$A$2:$C$651,2,FALSE)</f>
        <v>E14000640</v>
      </c>
      <c r="C482" s="120">
        <f>VLOOKUP(B482,'Master sheet'!$B$3:$Z$634,9,FALSE)</f>
        <v>7.7180816055098717E-2</v>
      </c>
      <c r="D482" s="121">
        <f>VLOOKUP(B482,'Master sheet'!$B$3:$Z$634,10,FALSE)</f>
        <v>-0.73231404158579394</v>
      </c>
      <c r="E482" s="120">
        <f>VLOOKUP(B482,'Master sheet'!$B$3:$Z$634,16,FALSE)</f>
        <v>0.68978964571907464</v>
      </c>
      <c r="F482" s="121">
        <f>VLOOKUP(B482,'Master sheet'!$B$3:$Z$634,17,FALSE)</f>
        <v>0.83833008776741758</v>
      </c>
      <c r="G482" s="120">
        <f>VLOOKUP(B482,'Master sheet'!$B$3:$Z$634,21,FALSE)</f>
        <v>0.17637271214642264</v>
      </c>
      <c r="H482" s="121">
        <f>VLOOKUP(B482,'Master sheet'!$B$3:$Z$634,22,FALSE)</f>
        <v>0.35335294801611322</v>
      </c>
      <c r="I482" s="120">
        <f>VLOOKUP(B482,'Master sheet'!$B$3:$Z$634,24,FALSE)</f>
        <v>3.2734723746798533E-2</v>
      </c>
      <c r="J482" s="121">
        <f>-VLOOKUP(B482,'Master sheet'!$B$3:$Z$634,25,FALSE)</f>
        <v>-0.88736220975517166</v>
      </c>
      <c r="K482" s="185" t="str">
        <f>VLOOKUP(B482,RUC_PCON_2011_EN_LU!$A$2:$N$534,14)</f>
        <v>Predominantly Urban</v>
      </c>
      <c r="L482" s="185" t="str">
        <f>VLOOKUP(B482,'City and Town classifications'!$A$3:$G$634,4,FALSE)</f>
        <v>Large Town</v>
      </c>
      <c r="M482" s="188" t="str">
        <f>VLOOKUP(A482,'BRES data'!$A$11:$AB$643,28,FALSE)</f>
        <v>Very low</v>
      </c>
      <c r="N482" s="188" t="str">
        <f>IF(ISNUMBER(MATCH(A482,'Red Wall MP List'!$A$3:$A$52,0)),"Yes","No")</f>
        <v>No</v>
      </c>
      <c r="O482" s="149">
        <f>VLOOKUP(B482,'Master sheet'!$B$3:$K$634,4,FALSE)</f>
        <v>58500</v>
      </c>
      <c r="P482" s="121">
        <f t="shared" si="52"/>
        <v>-0.34127824448306671</v>
      </c>
      <c r="Q482" s="121">
        <f t="shared" si="56"/>
        <v>0.92615627747031404</v>
      </c>
      <c r="R482" s="186">
        <f t="shared" si="57"/>
        <v>73.234539905563381</v>
      </c>
      <c r="S482" s="149">
        <f>R482*VLOOKUP(B482,'Master sheet'!$B$3:$K$634,4,FALSE)</f>
        <v>4284220.5844754577</v>
      </c>
      <c r="T482" s="121"/>
      <c r="U482" s="121"/>
      <c r="V482" s="121"/>
      <c r="W482" s="121"/>
      <c r="X482" s="121"/>
      <c r="Y482" s="121"/>
      <c r="Z482" s="121"/>
      <c r="AA482" s="121"/>
      <c r="AB482" s="121"/>
      <c r="AC482" s="121"/>
      <c r="AD482" s="121"/>
      <c r="AE482" s="145">
        <f t="shared" si="53"/>
        <v>-0.1069983038893587</v>
      </c>
      <c r="AF482" s="121">
        <f t="shared" si="54"/>
        <v>1.1022547838711851</v>
      </c>
      <c r="AG482" s="186">
        <f t="shared" si="55"/>
        <v>91.151703065938506</v>
      </c>
    </row>
    <row r="483" spans="1:33">
      <c r="A483" s="119" t="str">
        <f>'Master sheet'!A494</f>
        <v>Devizes</v>
      </c>
      <c r="B483" s="142" t="str">
        <f>VLOOKUP('Master sheet'!A494,Westminster_Parliamentary_Const!$A$2:$C$651,2,FALSE)</f>
        <v>E14000665</v>
      </c>
      <c r="C483" s="120">
        <f>VLOOKUP(B483,'Master sheet'!$B$3:$Z$634,9,FALSE)</f>
        <v>6.7179831806577564E-2</v>
      </c>
      <c r="D483" s="121">
        <f>VLOOKUP(B483,'Master sheet'!$B$3:$Z$634,10,FALSE)</f>
        <v>-1.1103276108071995</v>
      </c>
      <c r="E483" s="120">
        <f>VLOOKUP(B483,'Master sheet'!$B$3:$Z$634,16,FALSE)</f>
        <v>0.6547441589336348</v>
      </c>
      <c r="F483" s="121">
        <f>VLOOKUP(B483,'Master sheet'!$B$3:$Z$634,17,FALSE)</f>
        <v>0.72184527131211274</v>
      </c>
      <c r="G483" s="120">
        <f>VLOOKUP(B483,'Master sheet'!$B$3:$Z$634,21,FALSE)</f>
        <v>0.14089347079037801</v>
      </c>
      <c r="H483" s="121">
        <f>VLOOKUP(B483,'Master sheet'!$B$3:$Z$634,22,FALSE)</f>
        <v>-0.66196218928159678</v>
      </c>
      <c r="I483" s="120">
        <f>VLOOKUP(B483,'Master sheet'!$B$3:$Z$634,24,FALSE)</f>
        <v>2.3778597785977906E-2</v>
      </c>
      <c r="J483" s="121">
        <f>-VLOOKUP(B483,'Master sheet'!$B$3:$Z$634,25,FALSE)</f>
        <v>5.5747679154349909E-2</v>
      </c>
      <c r="K483" s="185" t="str">
        <f>VLOOKUP(B483,RUC_PCON_2011_EN_LU!$A$2:$N$534,14)</f>
        <v>Predominantly Rural</v>
      </c>
      <c r="L483" s="185" t="str">
        <f>VLOOKUP(B483,'City and Town classifications'!$A$3:$G$634,4,FALSE)</f>
        <v>Village or smaller</v>
      </c>
      <c r="M483" s="188" t="str">
        <f>VLOOKUP(A483,'BRES data'!$A$11:$AB$643,28,FALSE)</f>
        <v>Very high</v>
      </c>
      <c r="N483" s="188" t="str">
        <f>IF(ISNUMBER(MATCH(A483,'Red Wall MP List'!$A$3:$A$52,0)),"Yes","No")</f>
        <v>No</v>
      </c>
      <c r="O483" s="149">
        <f>VLOOKUP(B483,'Master sheet'!$B$3:$K$634,4,FALSE)</f>
        <v>58000</v>
      </c>
      <c r="P483" s="121">
        <f t="shared" si="52"/>
        <v>-0.34154613021253061</v>
      </c>
      <c r="Q483" s="121">
        <f t="shared" si="56"/>
        <v>0.92588839174085003</v>
      </c>
      <c r="R483" s="186">
        <f t="shared" si="57"/>
        <v>73.213357208191667</v>
      </c>
      <c r="S483" s="149">
        <f>R483*VLOOKUP(B483,'Master sheet'!$B$3:$K$634,4,FALSE)</f>
        <v>4246374.7180751171</v>
      </c>
      <c r="T483" s="121"/>
      <c r="U483" s="121"/>
      <c r="V483" s="121"/>
      <c r="W483" s="121"/>
      <c r="X483" s="121"/>
      <c r="Y483" s="121"/>
      <c r="Z483" s="121"/>
      <c r="AA483" s="121"/>
      <c r="AB483" s="121"/>
      <c r="AC483" s="121"/>
      <c r="AD483" s="121"/>
      <c r="AE483" s="145">
        <f t="shared" si="53"/>
        <v>-0.24867421240558341</v>
      </c>
      <c r="AF483" s="121">
        <f t="shared" si="54"/>
        <v>0.96057887535496045</v>
      </c>
      <c r="AG483" s="186">
        <f t="shared" si="55"/>
        <v>79.435718219573644</v>
      </c>
    </row>
    <row r="484" spans="1:33">
      <c r="A484" s="119" t="str">
        <f>'Master sheet'!A190</f>
        <v>Newark</v>
      </c>
      <c r="B484" s="142" t="str">
        <f>VLOOKUP('Master sheet'!A190,Westminster_Parliamentary_Const!$A$2:$C$651,2,FALSE)</f>
        <v>E14000829</v>
      </c>
      <c r="C484" s="120">
        <f>VLOOKUP(B484,'Master sheet'!$B$3:$Z$634,9,FALSE)</f>
        <v>6.8218750998644245E-2</v>
      </c>
      <c r="D484" s="121">
        <f>VLOOKUP(B484,'Master sheet'!$B$3:$Z$634,10,FALSE)</f>
        <v>-1.0710589206296486</v>
      </c>
      <c r="E484" s="120">
        <f>VLOOKUP(B484,'Master sheet'!$B$3:$Z$634,16,FALSE)</f>
        <v>0.40755581425651866</v>
      </c>
      <c r="F484" s="121">
        <f>VLOOKUP(B484,'Master sheet'!$B$3:$Z$634,17,FALSE)</f>
        <v>-9.9763774551312231E-2</v>
      </c>
      <c r="G484" s="120">
        <f>VLOOKUP(B484,'Master sheet'!$B$3:$Z$634,21,FALSE)</f>
        <v>0.13223140495867769</v>
      </c>
      <c r="H484" s="121">
        <f>VLOOKUP(B484,'Master sheet'!$B$3:$Z$634,22,FALSE)</f>
        <v>-0.90984591573834206</v>
      </c>
      <c r="I484" s="120">
        <f>VLOOKUP(B484,'Master sheet'!$B$3:$Z$634,24,FALSE)</f>
        <v>1.9079312257348935E-2</v>
      </c>
      <c r="J484" s="121">
        <f>-VLOOKUP(B484,'Master sheet'!$B$3:$Z$634,25,FALSE)</f>
        <v>0.55059809464061271</v>
      </c>
      <c r="K484" s="185" t="str">
        <f>VLOOKUP(B484,RUC_PCON_2011_EN_LU!$A$2:$N$534,14)</f>
        <v>Predominantly Rural</v>
      </c>
      <c r="L484" s="185" t="str">
        <f>VLOOKUP(B484,'City and Town classifications'!$A$3:$G$634,4,FALSE)</f>
        <v>Village or smaller</v>
      </c>
      <c r="M484" s="188" t="str">
        <f>VLOOKUP(A484,'BRES data'!$A$11:$AB$643,28,FALSE)</f>
        <v>High</v>
      </c>
      <c r="N484" s="188" t="str">
        <f>IF(ISNUMBER(MATCH(A484,'Red Wall MP List'!$A$3:$A$52,0)),"Yes","No")</f>
        <v>No</v>
      </c>
      <c r="O484" s="149">
        <f>VLOOKUP(B484,'Master sheet'!$B$3:$K$634,4,FALSE)</f>
        <v>66600</v>
      </c>
      <c r="P484" s="121">
        <f t="shared" si="52"/>
        <v>-0.34175522371128775</v>
      </c>
      <c r="Q484" s="121">
        <f t="shared" si="56"/>
        <v>0.92567929824209294</v>
      </c>
      <c r="R484" s="186">
        <f t="shared" si="57"/>
        <v>73.196823425987503</v>
      </c>
      <c r="S484" s="149">
        <f>R484*VLOOKUP(B484,'Master sheet'!$B$3:$K$634,4,FALSE)</f>
        <v>4874908.4401707677</v>
      </c>
      <c r="T484" s="121"/>
      <c r="U484" s="121"/>
      <c r="V484" s="121"/>
      <c r="W484" s="121"/>
      <c r="X484" s="121"/>
      <c r="Y484" s="121"/>
      <c r="Z484" s="121"/>
      <c r="AA484" s="121"/>
      <c r="AB484" s="121"/>
      <c r="AC484" s="121"/>
      <c r="AD484" s="121"/>
      <c r="AE484" s="145">
        <f t="shared" si="53"/>
        <v>-0.38251762906967257</v>
      </c>
      <c r="AF484" s="121">
        <f t="shared" si="54"/>
        <v>0.82673545869087128</v>
      </c>
      <c r="AG484" s="186">
        <f t="shared" si="55"/>
        <v>68.367446571662612</v>
      </c>
    </row>
    <row r="485" spans="1:33">
      <c r="A485" s="119" t="str">
        <f>'Master sheet'!A424</f>
        <v>Fareham</v>
      </c>
      <c r="B485" s="142" t="str">
        <f>VLOOKUP('Master sheet'!A424,Westminster_Parliamentary_Const!$A$2:$C$651,2,FALSE)</f>
        <v>E14000699</v>
      </c>
      <c r="C485" s="120">
        <f>VLOOKUP(B485,'Master sheet'!$B$3:$Z$634,9,FALSE)</f>
        <v>6.5937012143035975E-2</v>
      </c>
      <c r="D485" s="121">
        <f>VLOOKUP(B485,'Master sheet'!$B$3:$Z$634,10,FALSE)</f>
        <v>-1.1573032569275674</v>
      </c>
      <c r="E485" s="120">
        <f>VLOOKUP(B485,'Master sheet'!$B$3:$Z$634,16,FALSE)</f>
        <v>0.41417072875033317</v>
      </c>
      <c r="F485" s="121">
        <f>VLOOKUP(B485,'Master sheet'!$B$3:$Z$634,17,FALSE)</f>
        <v>-7.7777003318913462E-2</v>
      </c>
      <c r="G485" s="120">
        <f>VLOOKUP(B485,'Master sheet'!$B$3:$Z$634,21,FALSE)</f>
        <v>0.15909090909090909</v>
      </c>
      <c r="H485" s="121">
        <f>VLOOKUP(B485,'Master sheet'!$B$3:$Z$634,22,FALSE)</f>
        <v>-0.14120318034009005</v>
      </c>
      <c r="I485" s="120">
        <f>VLOOKUP(B485,'Master sheet'!$B$3:$Z$634,24,FALSE)</f>
        <v>2.2146200133719596E-2</v>
      </c>
      <c r="J485" s="121">
        <f>-VLOOKUP(B485,'Master sheet'!$B$3:$Z$634,25,FALSE)</f>
        <v>0.22764458806477753</v>
      </c>
      <c r="K485" s="185" t="str">
        <f>VLOOKUP(B485,RUC_PCON_2011_EN_LU!$A$2:$N$534,14)</f>
        <v>Predominantly Urban</v>
      </c>
      <c r="L485" s="185" t="str">
        <f>VLOOKUP(B485,'City and Town classifications'!$A$3:$G$634,4,FALSE)</f>
        <v>Medium Town</v>
      </c>
      <c r="M485" s="188" t="str">
        <f>VLOOKUP(A485,'BRES data'!$A$11:$AB$643,28,FALSE)</f>
        <v>Mid</v>
      </c>
      <c r="N485" s="188" t="str">
        <f>IF(ISNUMBER(MATCH(A485,'Red Wall MP List'!$A$3:$A$52,0)),"Yes","No")</f>
        <v>No</v>
      </c>
      <c r="O485" s="149">
        <f>VLOOKUP(B485,'Master sheet'!$B$3:$K$634,4,FALSE)</f>
        <v>62400</v>
      </c>
      <c r="P485" s="121">
        <f t="shared" si="52"/>
        <v>-0.34638292023076395</v>
      </c>
      <c r="Q485" s="121">
        <f t="shared" si="56"/>
        <v>0.92105160172261669</v>
      </c>
      <c r="R485" s="186">
        <f t="shared" si="57"/>
        <v>72.830894658164311</v>
      </c>
      <c r="S485" s="149">
        <f>R485*VLOOKUP(B485,'Master sheet'!$B$3:$K$634,4,FALSE)</f>
        <v>4544647.8266694527</v>
      </c>
      <c r="T485" s="121"/>
      <c r="U485" s="121"/>
      <c r="V485" s="121"/>
      <c r="W485" s="121"/>
      <c r="X485" s="121"/>
      <c r="Y485" s="121"/>
      <c r="Z485" s="121"/>
      <c r="AA485" s="121"/>
      <c r="AB485" s="121"/>
      <c r="AC485" s="121"/>
      <c r="AD485" s="121"/>
      <c r="AE485" s="145">
        <f t="shared" si="53"/>
        <v>-0.2871597131304483</v>
      </c>
      <c r="AF485" s="121">
        <f t="shared" si="54"/>
        <v>0.92209337463009555</v>
      </c>
      <c r="AG485" s="186">
        <f t="shared" si="55"/>
        <v>76.253133770181208</v>
      </c>
    </row>
    <row r="486" spans="1:33" ht="29">
      <c r="A486" s="119" t="str">
        <f>'Master sheet'!A611</f>
        <v>Gordon</v>
      </c>
      <c r="B486" s="142" t="str">
        <f>VLOOKUP('Master sheet'!A611,Westminster_Parliamentary_Const!$A$2:$C$651,2,FALSE)</f>
        <v>S14000037</v>
      </c>
      <c r="C486" s="120">
        <f>VLOOKUP(B486,'Master sheet'!$B$3:$Z$634,9,FALSE)</f>
        <v>7.745803474236139E-2</v>
      </c>
      <c r="D486" s="121">
        <f>VLOOKUP(B486,'Master sheet'!$B$3:$Z$634,10,FALSE)</f>
        <v>-0.72183583035948073</v>
      </c>
      <c r="E486" s="120">
        <f>VLOOKUP(B486,'Master sheet'!$B$3:$Z$634,16,FALSE)</f>
        <v>0.60345617917829386</v>
      </c>
      <c r="F486" s="121">
        <f>VLOOKUP(B486,'Master sheet'!$B$3:$Z$634,17,FALSE)</f>
        <v>0.55137336590698149</v>
      </c>
      <c r="G486" s="120">
        <f>VLOOKUP(B486,'Master sheet'!$B$3:$Z$634,21,FALSE)</f>
        <v>0.12550607287449392</v>
      </c>
      <c r="H486" s="121">
        <f>VLOOKUP(B486,'Master sheet'!$B$3:$Z$634,22,FALSE)</f>
        <v>-1.1023058220791069</v>
      </c>
      <c r="I486" s="120">
        <f>VLOOKUP(B486,'Master sheet'!$B$3:$Z$634,24,FALSE)</f>
        <v>2.472517028354182E-2</v>
      </c>
      <c r="J486" s="121">
        <f>-VLOOKUP(B486,'Master sheet'!$B$3:$Z$634,25,FALSE)</f>
        <v>-4.39295570667129E-2</v>
      </c>
      <c r="K486" s="185" t="str">
        <f>VLOOKUP(B486,RUC_PCON_2011_EN_LU!$A$2:$N$534,14)</f>
        <v>Urban with Significant Rural</v>
      </c>
      <c r="L486" s="185" t="str">
        <f>VLOOKUP(B486,'City and Town classifications'!$A$3:$G$634,4,FALSE)</f>
        <v>Village or smaller</v>
      </c>
      <c r="M486" s="188" t="str">
        <f>VLOOKUP(A486,'BRES data'!$A$11:$AB$643,28,FALSE)</f>
        <v>Very high</v>
      </c>
      <c r="N486" s="188" t="str">
        <f>IF(ISNUMBER(MATCH(A486,'Red Wall MP List'!$A$3:$A$52,0)),"Yes","No")</f>
        <v>No</v>
      </c>
      <c r="O486" s="149">
        <f>VLOOKUP(B486,'Master sheet'!$B$3:$K$634,4,FALSE)</f>
        <v>62800</v>
      </c>
      <c r="P486" s="121">
        <f t="shared" si="52"/>
        <v>-0.34707720517075208</v>
      </c>
      <c r="Q486" s="121">
        <f t="shared" si="56"/>
        <v>0.92035731678262866</v>
      </c>
      <c r="R486" s="186">
        <f t="shared" si="57"/>
        <v>72.775995026881503</v>
      </c>
      <c r="S486" s="149">
        <f>R486*VLOOKUP(B486,'Master sheet'!$B$3:$K$634,4,FALSE)</f>
        <v>4570332.4876881586</v>
      </c>
      <c r="T486" s="121"/>
      <c r="U486" s="121"/>
      <c r="V486" s="121"/>
      <c r="W486" s="121"/>
      <c r="X486" s="121"/>
      <c r="Y486" s="121"/>
      <c r="Z486" s="121"/>
      <c r="AA486" s="121"/>
      <c r="AB486" s="121"/>
      <c r="AC486" s="121"/>
      <c r="AD486" s="121"/>
      <c r="AE486" s="145">
        <f t="shared" si="53"/>
        <v>-0.32917446089957975</v>
      </c>
      <c r="AF486" s="121">
        <f t="shared" si="54"/>
        <v>0.88007862686096416</v>
      </c>
      <c r="AG486" s="186">
        <f t="shared" si="55"/>
        <v>72.77869585520844</v>
      </c>
    </row>
    <row r="487" spans="1:33">
      <c r="A487" s="119" t="str">
        <f>'Master sheet'!A303</f>
        <v>Rayleigh and Wickford</v>
      </c>
      <c r="B487" s="142" t="str">
        <f>VLOOKUP('Master sheet'!A303,Westminster_Parliamentary_Const!$A$2:$C$651,2,FALSE)</f>
        <v>E14000888</v>
      </c>
      <c r="C487" s="120">
        <f>VLOOKUP(B487,'Master sheet'!$B$3:$Z$634,9,FALSE)</f>
        <v>6.8727061315991711E-2</v>
      </c>
      <c r="D487" s="121">
        <f>VLOOKUP(B487,'Master sheet'!$B$3:$Z$634,10,FALSE)</f>
        <v>-1.0518459919260568</v>
      </c>
      <c r="E487" s="120">
        <f>VLOOKUP(B487,'Master sheet'!$B$3:$Z$634,16,FALSE)</f>
        <v>0.50046267802376498</v>
      </c>
      <c r="F487" s="121">
        <f>VLOOKUP(B487,'Master sheet'!$B$3:$Z$634,17,FALSE)</f>
        <v>0.20904172270495514</v>
      </c>
      <c r="G487" s="120">
        <f>VLOOKUP(B487,'Master sheet'!$B$3:$Z$634,21,FALSE)</f>
        <v>0.1676923076923077</v>
      </c>
      <c r="H487" s="121">
        <f>VLOOKUP(B487,'Master sheet'!$B$3:$Z$634,22,FALSE)</f>
        <v>0.10494442226200129</v>
      </c>
      <c r="I487" s="120">
        <f>VLOOKUP(B487,'Master sheet'!$B$3:$Z$634,24,FALSE)</f>
        <v>2.591736831799496E-2</v>
      </c>
      <c r="J487" s="121">
        <f>-VLOOKUP(B487,'Master sheet'!$B$3:$Z$634,25,FALSE)</f>
        <v>-0.16947198029188018</v>
      </c>
      <c r="K487" s="185" t="str">
        <f>VLOOKUP(B487,RUC_PCON_2011_EN_LU!$A$2:$N$534,14)</f>
        <v>Predominantly Urban</v>
      </c>
      <c r="L487" s="185" t="str">
        <f>VLOOKUP(B487,'City and Town classifications'!$A$3:$G$634,4,FALSE)</f>
        <v>Medium Town</v>
      </c>
      <c r="M487" s="188" t="str">
        <f>VLOOKUP(A487,'BRES data'!$A$11:$AB$643,28,FALSE)</f>
        <v>Mid</v>
      </c>
      <c r="N487" s="188" t="str">
        <f>IF(ISNUMBER(MATCH(A487,'Red Wall MP List'!$A$3:$A$52,0)),"Yes","No")</f>
        <v>No</v>
      </c>
      <c r="O487" s="149">
        <f>VLOOKUP(B487,'Master sheet'!$B$3:$K$634,4,FALSE)</f>
        <v>61700</v>
      </c>
      <c r="P487" s="121">
        <f t="shared" si="52"/>
        <v>-0.35477496657815294</v>
      </c>
      <c r="Q487" s="121">
        <f t="shared" si="56"/>
        <v>0.91265955537522769</v>
      </c>
      <c r="R487" s="186">
        <f t="shared" si="57"/>
        <v>72.167305080392538</v>
      </c>
      <c r="S487" s="149">
        <f>R487*VLOOKUP(B487,'Master sheet'!$B$3:$K$634,4,FALSE)</f>
        <v>4452722.7234602198</v>
      </c>
      <c r="T487" s="121"/>
      <c r="U487" s="121"/>
      <c r="V487" s="121"/>
      <c r="W487" s="121"/>
      <c r="X487" s="121"/>
      <c r="Y487" s="121"/>
      <c r="Z487" s="121"/>
      <c r="AA487" s="121"/>
      <c r="AB487" s="121"/>
      <c r="AC487" s="121"/>
      <c r="AD487" s="121"/>
      <c r="AE487" s="145">
        <f t="shared" si="53"/>
        <v>-0.22683295681274512</v>
      </c>
      <c r="AF487" s="121">
        <f t="shared" si="54"/>
        <v>0.98242013094779868</v>
      </c>
      <c r="AG487" s="186">
        <f t="shared" si="55"/>
        <v>81.241895587562567</v>
      </c>
    </row>
    <row r="488" spans="1:33" ht="29">
      <c r="A488" s="119" t="str">
        <f>'Master sheet'!A545</f>
        <v>Cardiff Central</v>
      </c>
      <c r="B488" s="142" t="str">
        <f>VLOOKUP('Master sheet'!A545,Westminster_Parliamentary_Const!$A$2:$C$651,2,FALSE)</f>
        <v>W07000050</v>
      </c>
      <c r="C488" s="120">
        <f>VLOOKUP(B488,'Master sheet'!$B$3:$Z$634,9,FALSE)</f>
        <v>9.9017880011911114E-2</v>
      </c>
      <c r="D488" s="121">
        <f>VLOOKUP(B488,'Master sheet'!$B$3:$Z$634,10,FALSE)</f>
        <v>9.307536834667271E-2</v>
      </c>
      <c r="E488" s="120">
        <f>VLOOKUP(B488,'Master sheet'!$B$3:$Z$634,16,FALSE)</f>
        <v>0.41960112891110335</v>
      </c>
      <c r="F488" s="121">
        <f>VLOOKUP(B488,'Master sheet'!$B$3:$Z$634,17,FALSE)</f>
        <v>-5.9727342035025187E-2</v>
      </c>
      <c r="G488" s="120">
        <f>VLOOKUP(B488,'Master sheet'!$B$3:$Z$634,21,FALSE)</f>
        <v>0.13628318584070798</v>
      </c>
      <c r="H488" s="121">
        <f>VLOOKUP(B488,'Master sheet'!$B$3:$Z$634,22,FALSE)</f>
        <v>-0.79389545272659734</v>
      </c>
      <c r="I488" s="120">
        <f>VLOOKUP(B488,'Master sheet'!$B$3:$Z$634,24,FALSE)</f>
        <v>3.1261707988980758E-2</v>
      </c>
      <c r="J488" s="121">
        <f>-VLOOKUP(B488,'Master sheet'!$B$3:$Z$634,25,FALSE)</f>
        <v>-0.73224874509481019</v>
      </c>
      <c r="K488" s="185" t="str">
        <f>VLOOKUP(B488,RUC_PCON_2011_EN_LU!$A$2:$N$534,14)</f>
        <v>Urban with Significant Rural</v>
      </c>
      <c r="L488" s="185" t="str">
        <f>VLOOKUP(B488,'City and Town classifications'!$A$3:$G$634,4,FALSE)</f>
        <v>Core City (outside London)</v>
      </c>
      <c r="M488" s="188" t="str">
        <f>VLOOKUP(A488,'BRES data'!$A$11:$AB$643,28,FALSE)</f>
        <v>High</v>
      </c>
      <c r="N488" s="188" t="str">
        <f>IF(ISNUMBER(MATCH(A488,'Red Wall MP List'!$A$3:$A$52,0)),"Yes","No")</f>
        <v>No</v>
      </c>
      <c r="O488" s="149">
        <f>VLOOKUP(B488,'Master sheet'!$B$3:$K$634,4,FALSE)</f>
        <v>51800</v>
      </c>
      <c r="P488" s="121">
        <f t="shared" si="52"/>
        <v>-0.3553282580429829</v>
      </c>
      <c r="Q488" s="121">
        <f t="shared" si="56"/>
        <v>0.91210626391039784</v>
      </c>
      <c r="R488" s="186">
        <f t="shared" si="57"/>
        <v>72.123554315164057</v>
      </c>
      <c r="S488" s="149">
        <f>R488*VLOOKUP(B488,'Master sheet'!$B$3:$K$634,4,FALSE)</f>
        <v>3736000.1135254982</v>
      </c>
      <c r="T488" s="121"/>
      <c r="U488" s="121"/>
      <c r="V488" s="121"/>
      <c r="W488" s="121"/>
      <c r="X488" s="121"/>
      <c r="Y488" s="121"/>
      <c r="Z488" s="121"/>
      <c r="AA488" s="121"/>
      <c r="AB488" s="121"/>
      <c r="AC488" s="121"/>
      <c r="AD488" s="121"/>
      <c r="AE488" s="145">
        <f t="shared" si="53"/>
        <v>-0.37319904287743999</v>
      </c>
      <c r="AF488" s="121">
        <f t="shared" si="54"/>
        <v>0.83605404488310386</v>
      </c>
      <c r="AG488" s="186">
        <f t="shared" si="55"/>
        <v>69.13805334426884</v>
      </c>
    </row>
    <row r="489" spans="1:33">
      <c r="A489" s="119" t="str">
        <f>'Master sheet'!A337</f>
        <v>Chingford and Woodford Green</v>
      </c>
      <c r="B489" s="142" t="str">
        <f>VLOOKUP('Master sheet'!A337,Westminster_Parliamentary_Const!$A$2:$C$651,2,FALSE)</f>
        <v>E14000634</v>
      </c>
      <c r="C489" s="120">
        <f>VLOOKUP(B489,'Master sheet'!$B$3:$Z$634,9,FALSE)</f>
        <v>7.7849560791004802E-2</v>
      </c>
      <c r="D489" s="121">
        <f>VLOOKUP(B489,'Master sheet'!$B$3:$Z$634,10,FALSE)</f>
        <v>-0.70703707101609559</v>
      </c>
      <c r="E489" s="120">
        <f>VLOOKUP(B489,'Master sheet'!$B$3:$Z$634,16,FALSE)</f>
        <v>0.66285900855988855</v>
      </c>
      <c r="F489" s="121">
        <f>VLOOKUP(B489,'Master sheet'!$B$3:$Z$634,17,FALSE)</f>
        <v>0.74881755379355586</v>
      </c>
      <c r="G489" s="120">
        <f>VLOOKUP(B489,'Master sheet'!$B$3:$Z$634,21,FALSE)</f>
        <v>0.21221864951768488</v>
      </c>
      <c r="H489" s="121">
        <f>VLOOKUP(B489,'Master sheet'!$B$3:$Z$634,22,FALSE)</f>
        <v>1.3791618839636006</v>
      </c>
      <c r="I489" s="120">
        <f>VLOOKUP(B489,'Master sheet'!$B$3:$Z$634,24,FALSE)</f>
        <v>3.7944790739091738E-2</v>
      </c>
      <c r="J489" s="121">
        <f>-VLOOKUP(B489,'Master sheet'!$B$3:$Z$634,25,FALSE)</f>
        <v>-1.435999614343727</v>
      </c>
      <c r="K489" s="185" t="str">
        <f>VLOOKUP(B489,RUC_PCON_2011_EN_LU!$A$2:$N$534,14)</f>
        <v>Predominantly Urban</v>
      </c>
      <c r="L489" s="185" t="str">
        <f>VLOOKUP(B489,'City and Town classifications'!$A$3:$G$634,4,FALSE)</f>
        <v>Core City (London)</v>
      </c>
      <c r="M489" s="188" t="str">
        <f>VLOOKUP(A489,'BRES data'!$A$11:$AB$643,28,FALSE)</f>
        <v>Low</v>
      </c>
      <c r="N489" s="188" t="str">
        <f>IF(ISNUMBER(MATCH(A489,'Red Wall MP List'!$A$3:$A$52,0)),"Yes","No")</f>
        <v>No</v>
      </c>
      <c r="O489" s="149">
        <f>VLOOKUP(B489,'Master sheet'!$B$3:$K$634,4,FALSE)</f>
        <v>76300</v>
      </c>
      <c r="P489" s="121">
        <f t="shared" si="52"/>
        <v>-0.35968232216041479</v>
      </c>
      <c r="Q489" s="121">
        <f t="shared" si="56"/>
        <v>0.90775219979296584</v>
      </c>
      <c r="R489" s="186">
        <f t="shared" si="57"/>
        <v>71.779262654980741</v>
      </c>
      <c r="S489" s="149">
        <f>R489*VLOOKUP(B489,'Master sheet'!$B$3:$K$634,4,FALSE)</f>
        <v>5476757.7405750304</v>
      </c>
      <c r="T489" s="121"/>
      <c r="U489" s="121"/>
      <c r="V489" s="121"/>
      <c r="W489" s="121"/>
      <c r="X489" s="121"/>
      <c r="Y489" s="121"/>
      <c r="Z489" s="121"/>
      <c r="AA489" s="121"/>
      <c r="AB489" s="121"/>
      <c r="AC489" s="121"/>
      <c r="AD489" s="121"/>
      <c r="AE489" s="145">
        <f t="shared" si="53"/>
        <v>-3.7643119006665615E-3</v>
      </c>
      <c r="AF489" s="121">
        <f t="shared" si="54"/>
        <v>1.2054887758598773</v>
      </c>
      <c r="AG489" s="186">
        <f t="shared" si="55"/>
        <v>99.688707687516484</v>
      </c>
    </row>
    <row r="490" spans="1:33" ht="29">
      <c r="A490" s="119" t="str">
        <f>'Master sheet'!A86</f>
        <v>South Ribble</v>
      </c>
      <c r="B490" s="142" t="str">
        <f>VLOOKUP('Master sheet'!A86,Westminster_Parliamentary_Const!$A$2:$C$651,2,FALSE)</f>
        <v>E14000943</v>
      </c>
      <c r="C490" s="120">
        <f>VLOOKUP(B490,'Master sheet'!$B$3:$Z$634,9,FALSE)</f>
        <v>6.0449216284629688E-2</v>
      </c>
      <c r="D490" s="121">
        <f>VLOOKUP(B490,'Master sheet'!$B$3:$Z$634,10,FALSE)</f>
        <v>-1.3647289710417918</v>
      </c>
      <c r="E490" s="120">
        <f>VLOOKUP(B490,'Master sheet'!$B$3:$Z$634,16,FALSE)</f>
        <v>0.42838292656916227</v>
      </c>
      <c r="F490" s="121">
        <f>VLOOKUP(B490,'Master sheet'!$B$3:$Z$634,17,FALSE)</f>
        <v>-3.0538245743983887E-2</v>
      </c>
      <c r="G490" s="120">
        <f>VLOOKUP(B490,'Master sheet'!$B$3:$Z$634,21,FALSE)</f>
        <v>0.15136054421768708</v>
      </c>
      <c r="H490" s="121">
        <f>VLOOKUP(B490,'Master sheet'!$B$3:$Z$634,22,FALSE)</f>
        <v>-0.36242427111405051</v>
      </c>
      <c r="I490" s="120">
        <f>VLOOKUP(B490,'Master sheet'!$B$3:$Z$634,24,FALSE)</f>
        <v>1.9729770304758976E-2</v>
      </c>
      <c r="J490" s="121">
        <f>-VLOOKUP(B490,'Master sheet'!$B$3:$Z$634,25,FALSE)</f>
        <v>0.48210269612603235</v>
      </c>
      <c r="K490" s="185" t="str">
        <f>VLOOKUP(B490,RUC_PCON_2011_EN_LU!$A$2:$N$534,14)</f>
        <v>Urban with Significant Rural</v>
      </c>
      <c r="L490" s="185" t="str">
        <f>VLOOKUP(B490,'City and Town classifications'!$A$3:$G$634,4,FALSE)</f>
        <v>Medium Town</v>
      </c>
      <c r="M490" s="188" t="str">
        <f>VLOOKUP(A490,'BRES data'!$A$11:$AB$643,28,FALSE)</f>
        <v>Mid</v>
      </c>
      <c r="N490" s="188" t="str">
        <f>IF(ISNUMBER(MATCH(A490,'Red Wall MP List'!$A$3:$A$52,0)),"Yes","No")</f>
        <v>No</v>
      </c>
      <c r="O490" s="149">
        <f>VLOOKUP(B490,'Master sheet'!$B$3:$K$634,4,FALSE)</f>
        <v>56600</v>
      </c>
      <c r="P490" s="121">
        <f t="shared" si="52"/>
        <v>-0.35970251111492552</v>
      </c>
      <c r="Q490" s="121">
        <f t="shared" si="56"/>
        <v>0.90773201083845523</v>
      </c>
      <c r="R490" s="186">
        <f t="shared" si="57"/>
        <v>71.777666241037736</v>
      </c>
      <c r="S490" s="149">
        <f>R490*VLOOKUP(B490,'Master sheet'!$B$3:$K$634,4,FALSE)</f>
        <v>4062615.9092427357</v>
      </c>
      <c r="T490" s="121"/>
      <c r="U490" s="121"/>
      <c r="V490" s="121"/>
      <c r="W490" s="121"/>
      <c r="X490" s="121"/>
      <c r="Y490" s="121"/>
      <c r="Z490" s="121"/>
      <c r="AA490" s="121"/>
      <c r="AB490" s="121"/>
      <c r="AC490" s="121"/>
      <c r="AD490" s="121"/>
      <c r="AE490" s="145">
        <f t="shared" si="53"/>
        <v>-0.31889719794344845</v>
      </c>
      <c r="AF490" s="121">
        <f t="shared" si="54"/>
        <v>0.89035588981709535</v>
      </c>
      <c r="AG490" s="186">
        <f t="shared" si="55"/>
        <v>73.628581049643955</v>
      </c>
    </row>
    <row r="491" spans="1:33" ht="29">
      <c r="A491" s="119" t="str">
        <f>'Master sheet'!A439</f>
        <v>Maidstone and The Weald</v>
      </c>
      <c r="B491" s="142" t="str">
        <f>VLOOKUP('Master sheet'!A439,Westminster_Parliamentary_Const!$A$2:$C$651,2,FALSE)</f>
        <v>E14000804</v>
      </c>
      <c r="C491" s="120">
        <f>VLOOKUP(B491,'Master sheet'!$B$3:$Z$634,9,FALSE)</f>
        <v>6.6703953534977364E-2</v>
      </c>
      <c r="D491" s="121">
        <f>VLOOKUP(B491,'Master sheet'!$B$3:$Z$634,10,FALSE)</f>
        <v>-1.1283146848283496</v>
      </c>
      <c r="E491" s="120">
        <f>VLOOKUP(B491,'Master sheet'!$B$3:$Z$634,16,FALSE)</f>
        <v>0.92559399921228691</v>
      </c>
      <c r="F491" s="121">
        <f>VLOOKUP(B491,'Master sheet'!$B$3:$Z$634,17,FALSE)</f>
        <v>1.6221008199071825</v>
      </c>
      <c r="G491" s="120">
        <f>VLOOKUP(B491,'Master sheet'!$B$3:$Z$634,21,FALSE)</f>
        <v>0.15414012738853503</v>
      </c>
      <c r="H491" s="121">
        <f>VLOOKUP(B491,'Master sheet'!$B$3:$Z$634,22,FALSE)</f>
        <v>-0.28288049393970921</v>
      </c>
      <c r="I491" s="120">
        <f>VLOOKUP(B491,'Master sheet'!$B$3:$Z$634,24,FALSE)</f>
        <v>3.0393053016453342E-2</v>
      </c>
      <c r="J491" s="121">
        <f>-VLOOKUP(B491,'Master sheet'!$B$3:$Z$634,25,FALSE)</f>
        <v>-0.64077648373706908</v>
      </c>
      <c r="K491" s="185" t="str">
        <f>VLOOKUP(B491,RUC_PCON_2011_EN_LU!$A$2:$N$534,14)</f>
        <v>Urban with Significant Rural</v>
      </c>
      <c r="L491" s="185" t="str">
        <f>VLOOKUP(B491,'City and Town classifications'!$A$3:$G$634,4,FALSE)</f>
        <v>Large Town</v>
      </c>
      <c r="M491" s="188" t="str">
        <f>VLOOKUP(A491,'BRES data'!$A$11:$AB$643,28,FALSE)</f>
        <v>Mid</v>
      </c>
      <c r="N491" s="188" t="str">
        <f>IF(ISNUMBER(MATCH(A491,'Red Wall MP List'!$A$3:$A$52,0)),"Yes","No")</f>
        <v>No</v>
      </c>
      <c r="O491" s="149">
        <f>VLOOKUP(B491,'Master sheet'!$B$3:$K$634,4,FALSE)</f>
        <v>72800</v>
      </c>
      <c r="P491" s="121">
        <f t="shared" si="52"/>
        <v>-0.36649366852722737</v>
      </c>
      <c r="Q491" s="121">
        <f t="shared" si="56"/>
        <v>0.90094085342615338</v>
      </c>
      <c r="R491" s="186">
        <f t="shared" si="57"/>
        <v>71.240664764489281</v>
      </c>
      <c r="S491" s="149">
        <f>R491*VLOOKUP(B491,'Master sheet'!$B$3:$K$634,4,FALSE)</f>
        <v>5186320.3948548194</v>
      </c>
      <c r="T491" s="121"/>
      <c r="U491" s="121"/>
      <c r="V491" s="121"/>
      <c r="W491" s="121"/>
      <c r="X491" s="121"/>
      <c r="Y491" s="121"/>
      <c r="Z491" s="121"/>
      <c r="AA491" s="121"/>
      <c r="AB491" s="121"/>
      <c r="AC491" s="121"/>
      <c r="AD491" s="121"/>
      <c r="AE491" s="145">
        <f t="shared" si="53"/>
        <v>-0.10746771064948636</v>
      </c>
      <c r="AF491" s="121">
        <f t="shared" si="54"/>
        <v>1.1017853771110575</v>
      </c>
      <c r="AG491" s="186">
        <f t="shared" si="55"/>
        <v>91.112885157191471</v>
      </c>
    </row>
    <row r="492" spans="1:33">
      <c r="A492" s="119" t="str">
        <f>'Master sheet'!A365</f>
        <v>Holborn and St Pancras</v>
      </c>
      <c r="B492" s="142" t="str">
        <f>VLOOKUP('Master sheet'!A365,Westminster_Parliamentary_Const!$A$2:$C$651,2,FALSE)</f>
        <v>E14000750</v>
      </c>
      <c r="C492" s="120">
        <f>VLOOKUP(B492,'Master sheet'!$B$3:$Z$634,9,FALSE)</f>
        <v>0.1427185501887844</v>
      </c>
      <c r="D492" s="121">
        <f>VLOOKUP(B492,'Master sheet'!$B$3:$Z$634,10,FALSE)</f>
        <v>1.7448574230349447</v>
      </c>
      <c r="E492" s="120">
        <f>VLOOKUP(B492,'Master sheet'!$B$3:$Z$634,16,FALSE)</f>
        <v>0.40727768615651783</v>
      </c>
      <c r="F492" s="121">
        <f>VLOOKUP(B492,'Master sheet'!$B$3:$Z$634,17,FALSE)</f>
        <v>-0.1006882217098867</v>
      </c>
      <c r="G492" s="120">
        <f>VLOOKUP(B492,'Master sheet'!$B$3:$Z$634,21,FALSE)</f>
        <v>0.11928934010152284</v>
      </c>
      <c r="H492" s="121">
        <f>VLOOKUP(B492,'Master sheet'!$B$3:$Z$634,22,FALSE)</f>
        <v>-1.280211060401147</v>
      </c>
      <c r="I492" s="120">
        <f>VLOOKUP(B492,'Master sheet'!$B$3:$Z$634,24,FALSE)</f>
        <v>4.476788045843616E-2</v>
      </c>
      <c r="J492" s="121">
        <f>-VLOOKUP(B492,'Master sheet'!$B$3:$Z$634,25,FALSE)</f>
        <v>-2.1544936836970128</v>
      </c>
      <c r="K492" s="185" t="str">
        <f>VLOOKUP(B492,RUC_PCON_2011_EN_LU!$A$2:$N$534,14)</f>
        <v>Predominantly Urban</v>
      </c>
      <c r="L492" s="185" t="str">
        <f>VLOOKUP(B492,'City and Town classifications'!$A$3:$G$634,4,FALSE)</f>
        <v>Core City (London)</v>
      </c>
      <c r="M492" s="188" t="str">
        <f>VLOOKUP(A492,'BRES data'!$A$11:$AB$643,28,FALSE)</f>
        <v>Very low</v>
      </c>
      <c r="N492" s="188" t="str">
        <f>IF(ISNUMBER(MATCH(A492,'Red Wall MP List'!$A$3:$A$52,0)),"Yes","No")</f>
        <v>No</v>
      </c>
      <c r="O492" s="149">
        <f>VLOOKUP(B492,'Master sheet'!$B$3:$K$634,4,FALSE)</f>
        <v>102800</v>
      </c>
      <c r="P492" s="121">
        <f t="shared" si="52"/>
        <v>-0.36669530057252836</v>
      </c>
      <c r="Q492" s="121">
        <f t="shared" si="56"/>
        <v>0.90073922138085227</v>
      </c>
      <c r="R492" s="186">
        <f t="shared" si="57"/>
        <v>71.224720986503797</v>
      </c>
      <c r="S492" s="149">
        <f>R492*VLOOKUP(B492,'Master sheet'!$B$3:$K$634,4,FALSE)</f>
        <v>7321901.3174125906</v>
      </c>
      <c r="T492" s="121"/>
      <c r="U492" s="121"/>
      <c r="V492" s="121"/>
      <c r="W492" s="121"/>
      <c r="X492" s="121"/>
      <c r="Y492" s="121"/>
      <c r="Z492" s="121"/>
      <c r="AA492" s="121"/>
      <c r="AB492" s="121"/>
      <c r="AC492" s="121"/>
      <c r="AD492" s="121"/>
      <c r="AE492" s="145">
        <f t="shared" si="53"/>
        <v>-0.44763388569327545</v>
      </c>
      <c r="AF492" s="121">
        <f t="shared" si="54"/>
        <v>0.76161920206726841</v>
      </c>
      <c r="AG492" s="186">
        <f t="shared" si="55"/>
        <v>62.982613794911657</v>
      </c>
    </row>
    <row r="493" spans="1:33" ht="29">
      <c r="A493" s="119" t="str">
        <f>'Master sheet'!A541</f>
        <v>Gower</v>
      </c>
      <c r="B493" s="142" t="str">
        <f>VLOOKUP('Master sheet'!A541,Westminster_Parliamentary_Const!$A$2:$C$651,2,FALSE)</f>
        <v>W07000046</v>
      </c>
      <c r="C493" s="120">
        <f>VLOOKUP(B493,'Master sheet'!$B$3:$Z$634,9,FALSE)</f>
        <v>9.0800376794407889E-2</v>
      </c>
      <c r="D493" s="121">
        <f>VLOOKUP(B493,'Master sheet'!$B$3:$Z$634,10,FALSE)</f>
        <v>-0.21752683281128959</v>
      </c>
      <c r="E493" s="120">
        <f>VLOOKUP(B493,'Master sheet'!$B$3:$Z$634,16,FALSE)</f>
        <v>9.7200399168622928E-2</v>
      </c>
      <c r="F493" s="121">
        <f>VLOOKUP(B493,'Master sheet'!$B$3:$Z$634,17,FALSE)</f>
        <v>-1.1313286600316079</v>
      </c>
      <c r="G493" s="120">
        <f>VLOOKUP(B493,'Master sheet'!$B$3:$Z$634,21,FALSE)</f>
        <v>0.11851851851851852</v>
      </c>
      <c r="H493" s="121">
        <f>VLOOKUP(B493,'Master sheet'!$B$3:$Z$634,22,FALSE)</f>
        <v>-1.3022697852066234</v>
      </c>
      <c r="I493" s="120">
        <f>VLOOKUP(B493,'Master sheet'!$B$3:$Z$634,24,FALSE)</f>
        <v>2.122853368560107E-2</v>
      </c>
      <c r="J493" s="121">
        <f>-VLOOKUP(B493,'Master sheet'!$B$3:$Z$634,25,FALSE)</f>
        <v>0.32427792101778552</v>
      </c>
      <c r="K493" s="185" t="str">
        <f>VLOOKUP(B493,RUC_PCON_2011_EN_LU!$A$2:$N$534,14)</f>
        <v>Urban with Significant Rural</v>
      </c>
      <c r="L493" s="185" t="str">
        <f>VLOOKUP(B493,'City and Town classifications'!$A$3:$G$634,4,FALSE)</f>
        <v>Small Town</v>
      </c>
      <c r="M493" s="188" t="str">
        <f>VLOOKUP(A493,'BRES data'!$A$11:$AB$643,28,FALSE)</f>
        <v>Very high</v>
      </c>
      <c r="N493" s="188" t="str">
        <f>IF(ISNUMBER(MATCH(A493,'Red Wall MP List'!$A$3:$A$52,0)),"Yes","No")</f>
        <v>No</v>
      </c>
      <c r="O493" s="149">
        <f>VLOOKUP(B493,'Master sheet'!$B$3:$K$634,4,FALSE)</f>
        <v>55500</v>
      </c>
      <c r="P493" s="121">
        <f t="shared" si="52"/>
        <v>-0.37001604480420652</v>
      </c>
      <c r="Q493" s="121">
        <f t="shared" si="56"/>
        <v>0.89741847714917422</v>
      </c>
      <c r="R493" s="186">
        <f t="shared" si="57"/>
        <v>70.96213768186405</v>
      </c>
      <c r="S493" s="149">
        <f>R493*VLOOKUP(B493,'Master sheet'!$B$3:$K$634,4,FALSE)</f>
        <v>3938398.6413434548</v>
      </c>
      <c r="T493" s="121"/>
      <c r="U493" s="121"/>
      <c r="V493" s="121"/>
      <c r="W493" s="121"/>
      <c r="X493" s="121"/>
      <c r="Y493" s="121"/>
      <c r="Z493" s="121"/>
      <c r="AA493" s="121"/>
      <c r="AB493" s="121"/>
      <c r="AC493" s="121"/>
      <c r="AD493" s="121"/>
      <c r="AE493" s="145">
        <f t="shared" si="53"/>
        <v>-0.58171183925793379</v>
      </c>
      <c r="AF493" s="121">
        <f t="shared" si="54"/>
        <v>0.62754124850261006</v>
      </c>
      <c r="AG493" s="186">
        <f t="shared" si="55"/>
        <v>51.894946959761235</v>
      </c>
    </row>
    <row r="494" spans="1:33" ht="29">
      <c r="A494" s="119" t="str">
        <f>'Master sheet'!A603</f>
        <v>Glasgow Central</v>
      </c>
      <c r="B494" s="142" t="str">
        <f>VLOOKUP('Master sheet'!A603,Westminster_Parliamentary_Const!$A$2:$C$651,2,FALSE)</f>
        <v>S14000029</v>
      </c>
      <c r="C494" s="120">
        <f>VLOOKUP(B494,'Master sheet'!$B$3:$Z$634,9,FALSE)</f>
        <v>0.11969233810085693</v>
      </c>
      <c r="D494" s="121">
        <f>VLOOKUP(B494,'Master sheet'!$B$3:$Z$634,10,FALSE)</f>
        <v>0.87452102406564958</v>
      </c>
      <c r="E494" s="120">
        <f>VLOOKUP(B494,'Master sheet'!$B$3:$Z$634,16,FALSE)</f>
        <v>0.11247670063862367</v>
      </c>
      <c r="F494" s="121">
        <f>VLOOKUP(B494,'Master sheet'!$B$3:$Z$634,17,FALSE)</f>
        <v>-1.0805530156884899</v>
      </c>
      <c r="G494" s="120">
        <f>VLOOKUP(B494,'Master sheet'!$B$3:$Z$634,21,FALSE)</f>
        <v>0.15121255349500715</v>
      </c>
      <c r="H494" s="121">
        <f>VLOOKUP(B494,'Master sheet'!$B$3:$Z$634,22,FALSE)</f>
        <v>-0.36665934534826783</v>
      </c>
      <c r="I494" s="120">
        <f>VLOOKUP(B494,'Master sheet'!$B$3:$Z$634,24,FALSE)</f>
        <v>3.6308299039780501E-2</v>
      </c>
      <c r="J494" s="121">
        <f>-VLOOKUP(B494,'Master sheet'!$B$3:$Z$634,25,FALSE)</f>
        <v>-1.2636715886448389</v>
      </c>
      <c r="K494" s="185" t="str">
        <f>VLOOKUP(B494,RUC_PCON_2011_EN_LU!$A$2:$N$534,14)</f>
        <v>Urban with Significant Rural</v>
      </c>
      <c r="L494" s="185" t="str">
        <f>VLOOKUP(B494,'City and Town classifications'!$A$3:$G$634,4,FALSE)</f>
        <v>Core City (outside London)</v>
      </c>
      <c r="M494" s="188" t="str">
        <f>VLOOKUP(A494,'BRES data'!$A$11:$AB$643,28,FALSE)</f>
        <v>Low</v>
      </c>
      <c r="N494" s="188" t="str">
        <f>IF(ISNUMBER(MATCH(A494,'Red Wall MP List'!$A$3:$A$52,0)),"Yes","No")</f>
        <v>No</v>
      </c>
      <c r="O494" s="149">
        <f>VLOOKUP(B494,'Master sheet'!$B$3:$K$634,4,FALSE)</f>
        <v>82100</v>
      </c>
      <c r="P494" s="121">
        <f t="shared" si="52"/>
        <v>-0.37091891503252272</v>
      </c>
      <c r="Q494" s="121">
        <f t="shared" si="56"/>
        <v>0.89651560692085797</v>
      </c>
      <c r="R494" s="186">
        <f t="shared" si="57"/>
        <v>70.890744454421082</v>
      </c>
      <c r="S494" s="149">
        <f>R494*VLOOKUP(B494,'Master sheet'!$B$3:$K$634,4,FALSE)</f>
        <v>5820130.1197079709</v>
      </c>
      <c r="T494" s="121"/>
      <c r="U494" s="121"/>
      <c r="V494" s="121"/>
      <c r="W494" s="121"/>
      <c r="X494" s="121"/>
      <c r="Y494" s="121"/>
      <c r="Z494" s="121"/>
      <c r="AA494" s="121"/>
      <c r="AB494" s="121"/>
      <c r="AC494" s="121"/>
      <c r="AD494" s="121"/>
      <c r="AE494" s="145">
        <f t="shared" si="53"/>
        <v>-0.45909073140398676</v>
      </c>
      <c r="AF494" s="121">
        <f t="shared" si="54"/>
        <v>0.75016235635655715</v>
      </c>
      <c r="AG494" s="186">
        <f t="shared" si="55"/>
        <v>62.03518220869767</v>
      </c>
    </row>
    <row r="495" spans="1:33" ht="29">
      <c r="A495" s="119" t="str">
        <f>'Master sheet'!A97</f>
        <v>Weaver Vale</v>
      </c>
      <c r="B495" s="142" t="str">
        <f>VLOOKUP('Master sheet'!A97,Westminster_Parliamentary_Const!$A$2:$C$651,2,FALSE)</f>
        <v>E14001024</v>
      </c>
      <c r="C495" s="120">
        <f>VLOOKUP(B495,'Master sheet'!$B$3:$Z$634,9,FALSE)</f>
        <v>7.4332570919619548E-2</v>
      </c>
      <c r="D495" s="121">
        <f>VLOOKUP(B495,'Master sheet'!$B$3:$Z$634,10,FALSE)</f>
        <v>-0.8399709764359008</v>
      </c>
      <c r="E495" s="120">
        <f>VLOOKUP(B495,'Master sheet'!$B$3:$Z$634,16,FALSE)</f>
        <v>0.55480527731997387</v>
      </c>
      <c r="F495" s="121">
        <f>VLOOKUP(B495,'Master sheet'!$B$3:$Z$634,17,FALSE)</f>
        <v>0.38966662723197676</v>
      </c>
      <c r="G495" s="120">
        <f>VLOOKUP(B495,'Master sheet'!$B$3:$Z$634,21,FALSE)</f>
        <v>0.15576923076923077</v>
      </c>
      <c r="H495" s="121">
        <f>VLOOKUP(B495,'Master sheet'!$B$3:$Z$634,22,FALSE)</f>
        <v>-0.23626018134496254</v>
      </c>
      <c r="I495" s="120">
        <f>VLOOKUP(B495,'Master sheet'!$B$3:$Z$634,24,FALSE)</f>
        <v>2.7659574468085202E-2</v>
      </c>
      <c r="J495" s="121">
        <f>-VLOOKUP(B495,'Master sheet'!$B$3:$Z$634,25,FALSE)</f>
        <v>-0.35293208970268408</v>
      </c>
      <c r="K495" s="185" t="str">
        <f>VLOOKUP(B495,RUC_PCON_2011_EN_LU!$A$2:$N$534,14)</f>
        <v>Urban with Significant Rural</v>
      </c>
      <c r="L495" s="185" t="str">
        <f>VLOOKUP(B495,'City and Town classifications'!$A$3:$G$634,4,FALSE)</f>
        <v>Medium Town</v>
      </c>
      <c r="M495" s="188" t="str">
        <f>VLOOKUP(A495,'BRES data'!$A$11:$AB$643,28,FALSE)</f>
        <v>Low</v>
      </c>
      <c r="N495" s="188" t="str">
        <f>IF(ISNUMBER(MATCH(A495,'Red Wall MP List'!$A$3:$A$52,0)),"Yes","No")</f>
        <v>No</v>
      </c>
      <c r="O495" s="149">
        <f>VLOOKUP(B495,'Master sheet'!$B$3:$K$634,4,FALSE)</f>
        <v>56400</v>
      </c>
      <c r="P495" s="121">
        <f t="shared" si="52"/>
        <v>-0.37206661439835925</v>
      </c>
      <c r="Q495" s="121">
        <f t="shared" si="56"/>
        <v>0.89536790755502138</v>
      </c>
      <c r="R495" s="186">
        <f t="shared" si="57"/>
        <v>70.799991698054171</v>
      </c>
      <c r="S495" s="149">
        <f>R495*VLOOKUP(B495,'Master sheet'!$B$3:$K$634,4,FALSE)</f>
        <v>3993119.5317702554</v>
      </c>
      <c r="T495" s="121"/>
      <c r="U495" s="121"/>
      <c r="V495" s="121"/>
      <c r="W495" s="121"/>
      <c r="X495" s="121"/>
      <c r="Y495" s="121"/>
      <c r="Z495" s="121"/>
      <c r="AA495" s="121"/>
      <c r="AB495" s="121"/>
      <c r="AC495" s="121"/>
      <c r="AD495" s="121"/>
      <c r="AE495" s="145">
        <f t="shared" si="53"/>
        <v>-0.25987415506289269</v>
      </c>
      <c r="AF495" s="121">
        <f t="shared" si="54"/>
        <v>0.94937893269765117</v>
      </c>
      <c r="AG495" s="186">
        <f t="shared" si="55"/>
        <v>78.50953140469845</v>
      </c>
    </row>
    <row r="496" spans="1:33">
      <c r="A496" s="119" t="str">
        <f>'Master sheet'!A402</f>
        <v>Basingstoke</v>
      </c>
      <c r="B496" s="142" t="str">
        <f>VLOOKUP('Master sheet'!A402,Westminster_Parliamentary_Const!$A$2:$C$651,2,FALSE)</f>
        <v>E14000545</v>
      </c>
      <c r="C496" s="120">
        <f>VLOOKUP(B496,'Master sheet'!$B$3:$Z$634,9,FALSE)</f>
        <v>9.1497909578933417E-2</v>
      </c>
      <c r="D496" s="121">
        <f>VLOOKUP(B496,'Master sheet'!$B$3:$Z$634,10,FALSE)</f>
        <v>-0.19116174203870584</v>
      </c>
      <c r="E496" s="120">
        <f>VLOOKUP(B496,'Master sheet'!$B$3:$Z$634,16,FALSE)</f>
        <v>0.19150062791524813</v>
      </c>
      <c r="F496" s="121">
        <f>VLOOKUP(B496,'Master sheet'!$B$3:$Z$634,17,FALSE)</f>
        <v>-0.81789187130914165</v>
      </c>
      <c r="G496" s="120">
        <f>VLOOKUP(B496,'Master sheet'!$B$3:$Z$634,21,FALSE)</f>
        <v>0.16739446870451238</v>
      </c>
      <c r="H496" s="121">
        <f>VLOOKUP(B496,'Master sheet'!$B$3:$Z$634,22,FALSE)</f>
        <v>9.6421116203922672E-2</v>
      </c>
      <c r="I496" s="120">
        <f>VLOOKUP(B496,'Master sheet'!$B$3:$Z$634,24,FALSE)</f>
        <v>2.9741504501887839E-2</v>
      </c>
      <c r="J496" s="121">
        <f>-VLOOKUP(B496,'Master sheet'!$B$3:$Z$634,25,FALSE)</f>
        <v>-0.5721662553996002</v>
      </c>
      <c r="K496" s="185" t="str">
        <f>VLOOKUP(B496,RUC_PCON_2011_EN_LU!$A$2:$N$534,14)</f>
        <v>Predominantly Urban</v>
      </c>
      <c r="L496" s="185" t="str">
        <f>VLOOKUP(B496,'City and Town classifications'!$A$3:$G$634,4,FALSE)</f>
        <v>Large Town</v>
      </c>
      <c r="M496" s="188" t="str">
        <f>VLOOKUP(A496,'BRES data'!$A$11:$AB$643,28,FALSE)</f>
        <v>Low</v>
      </c>
      <c r="N496" s="188" t="str">
        <f>IF(ISNUMBER(MATCH(A496,'Red Wall MP List'!$A$3:$A$52,0)),"Yes","No")</f>
        <v>No</v>
      </c>
      <c r="O496" s="149">
        <f>VLOOKUP(B496,'Master sheet'!$B$3:$K$634,4,FALSE)</f>
        <v>68900</v>
      </c>
      <c r="P496" s="121">
        <f t="shared" si="52"/>
        <v>-0.37468779166363858</v>
      </c>
      <c r="Q496" s="121">
        <f t="shared" si="56"/>
        <v>0.89274673028974205</v>
      </c>
      <c r="R496" s="186">
        <f t="shared" si="57"/>
        <v>70.592725693705574</v>
      </c>
      <c r="S496" s="149">
        <f>R496*VLOOKUP(B496,'Master sheet'!$B$3:$K$634,4,FALSE)</f>
        <v>4863838.8002963141</v>
      </c>
      <c r="T496" s="121"/>
      <c r="U496" s="121"/>
      <c r="V496" s="121"/>
      <c r="W496" s="121"/>
      <c r="X496" s="121"/>
      <c r="Y496" s="121"/>
      <c r="Z496" s="121"/>
      <c r="AA496" s="121"/>
      <c r="AB496" s="121"/>
      <c r="AC496" s="121"/>
      <c r="AD496" s="121"/>
      <c r="AE496" s="145">
        <f t="shared" si="53"/>
        <v>-0.37119968813588122</v>
      </c>
      <c r="AF496" s="121">
        <f t="shared" si="54"/>
        <v>0.83805339962466263</v>
      </c>
      <c r="AG496" s="186">
        <f t="shared" si="55"/>
        <v>69.303391333627317</v>
      </c>
    </row>
    <row r="497" spans="1:33" ht="29">
      <c r="A497" s="119" t="str">
        <f>'Master sheet'!A89</f>
        <v>St Helens South and Whiston</v>
      </c>
      <c r="B497" s="142" t="str">
        <f>VLOOKUP('Master sheet'!A89,Westminster_Parliamentary_Const!$A$2:$C$651,2,FALSE)</f>
        <v>E14000963</v>
      </c>
      <c r="C497" s="120">
        <f>VLOOKUP(B497,'Master sheet'!$B$3:$Z$634,9,FALSE)</f>
        <v>7.9967269367867827E-2</v>
      </c>
      <c r="D497" s="121">
        <f>VLOOKUP(B497,'Master sheet'!$B$3:$Z$634,10,FALSE)</f>
        <v>-0.62699269160122462</v>
      </c>
      <c r="E497" s="120">
        <f>VLOOKUP(B497,'Master sheet'!$B$3:$Z$634,16,FALSE)</f>
        <v>0.71903591980253356</v>
      </c>
      <c r="F497" s="121">
        <f>VLOOKUP(B497,'Master sheet'!$B$3:$Z$634,17,FALSE)</f>
        <v>0.93553937721089109</v>
      </c>
      <c r="G497" s="120">
        <f>VLOOKUP(B497,'Master sheet'!$B$3:$Z$634,21,FALSE)</f>
        <v>0.11404728789986092</v>
      </c>
      <c r="H497" s="121">
        <f>VLOOKUP(B497,'Master sheet'!$B$3:$Z$634,22,FALSE)</f>
        <v>-1.4302237085702818</v>
      </c>
      <c r="I497" s="120">
        <f>VLOOKUP(B497,'Master sheet'!$B$3:$Z$634,24,FALSE)</f>
        <v>2.6717862402693138E-2</v>
      </c>
      <c r="J497" s="121">
        <f>-VLOOKUP(B497,'Master sheet'!$B$3:$Z$634,25,FALSE)</f>
        <v>-0.25376667317528101</v>
      </c>
      <c r="K497" s="185" t="str">
        <f>VLOOKUP(B497,RUC_PCON_2011_EN_LU!$A$2:$N$534,14)</f>
        <v>Predominantly Urban</v>
      </c>
      <c r="L497" s="185" t="str">
        <f>VLOOKUP(B497,'City and Town classifications'!$A$3:$G$634,4,FALSE)</f>
        <v>Large Town in Conurbation</v>
      </c>
      <c r="M497" s="188" t="str">
        <f>VLOOKUP(A497,'BRES data'!$A$11:$AB$643,28,FALSE)</f>
        <v>Mid</v>
      </c>
      <c r="N497" s="188" t="str">
        <f>IF(ISNUMBER(MATCH(A497,'Red Wall MP List'!$A$3:$A$52,0)),"Yes","No")</f>
        <v>No</v>
      </c>
      <c r="O497" s="149">
        <f>VLOOKUP(B497,'Master sheet'!$B$3:$K$634,4,FALSE)</f>
        <v>66500</v>
      </c>
      <c r="P497" s="121">
        <f t="shared" si="52"/>
        <v>-0.37603384348540031</v>
      </c>
      <c r="Q497" s="121">
        <f t="shared" si="56"/>
        <v>0.89140067846798043</v>
      </c>
      <c r="R497" s="186">
        <f t="shared" si="57"/>
        <v>70.486288488393939</v>
      </c>
      <c r="S497" s="149">
        <f>R497*VLOOKUP(B497,'Master sheet'!$B$3:$K$634,4,FALSE)</f>
        <v>4687338.1844781972</v>
      </c>
      <c r="T497" s="121"/>
      <c r="U497" s="121"/>
      <c r="V497" s="121"/>
      <c r="W497" s="121"/>
      <c r="X497" s="121"/>
      <c r="Y497" s="121"/>
      <c r="Z497" s="121"/>
      <c r="AA497" s="121"/>
      <c r="AB497" s="121"/>
      <c r="AC497" s="121"/>
      <c r="AD497" s="121"/>
      <c r="AE497" s="145">
        <f t="shared" si="53"/>
        <v>-0.34386092403397406</v>
      </c>
      <c r="AF497" s="121">
        <f t="shared" si="54"/>
        <v>0.8653921637265698</v>
      </c>
      <c r="AG497" s="186">
        <f t="shared" si="55"/>
        <v>71.564188877054463</v>
      </c>
    </row>
    <row r="498" spans="1:33" ht="29">
      <c r="A498" s="119" t="str">
        <f>'Master sheet'!A523</f>
        <v>Taunton Deane</v>
      </c>
      <c r="B498" s="142" t="str">
        <f>VLOOKUP('Master sheet'!A523,Westminster_Parliamentary_Const!$A$2:$C$651,2,FALSE)</f>
        <v>E14000988</v>
      </c>
      <c r="C498" s="120">
        <f>VLOOKUP(B498,'Master sheet'!$B$3:$Z$634,9,FALSE)</f>
        <v>8.29346182572403E-2</v>
      </c>
      <c r="D498" s="121">
        <f>VLOOKUP(B498,'Master sheet'!$B$3:$Z$634,10,FALSE)</f>
        <v>-0.5148339163324076</v>
      </c>
      <c r="E498" s="120">
        <f>VLOOKUP(B498,'Master sheet'!$B$3:$Z$634,16,FALSE)</f>
        <v>0.34857968295616082</v>
      </c>
      <c r="F498" s="121">
        <f>VLOOKUP(B498,'Master sheet'!$B$3:$Z$634,17,FALSE)</f>
        <v>-0.29578969571558344</v>
      </c>
      <c r="G498" s="120">
        <f>VLOOKUP(B498,'Master sheet'!$B$3:$Z$634,21,FALSE)</f>
        <v>0.17559523809523808</v>
      </c>
      <c r="H498" s="121">
        <f>VLOOKUP(B498,'Master sheet'!$B$3:$Z$634,22,FALSE)</f>
        <v>0.3311038484623155</v>
      </c>
      <c r="I498" s="120">
        <f>VLOOKUP(B498,'Master sheet'!$B$3:$Z$634,24,FALSE)</f>
        <v>3.0378425402348919E-2</v>
      </c>
      <c r="J498" s="121">
        <f>-VLOOKUP(B498,'Master sheet'!$B$3:$Z$634,25,FALSE)</f>
        <v>-0.63923614725973688</v>
      </c>
      <c r="K498" s="185" t="str">
        <f>VLOOKUP(B498,RUC_PCON_2011_EN_LU!$A$2:$N$534,14)</f>
        <v>Urban with Significant Rural</v>
      </c>
      <c r="L498" s="185" t="str">
        <f>VLOOKUP(B498,'City and Town classifications'!$A$3:$G$634,4,FALSE)</f>
        <v>Large Town</v>
      </c>
      <c r="M498" s="188" t="str">
        <f>VLOOKUP(A498,'BRES data'!$A$11:$AB$643,28,FALSE)</f>
        <v>High</v>
      </c>
      <c r="N498" s="188" t="str">
        <f>IF(ISNUMBER(MATCH(A498,'Red Wall MP List'!$A$3:$A$52,0)),"Yes","No")</f>
        <v>No</v>
      </c>
      <c r="O498" s="149">
        <f>VLOOKUP(B498,'Master sheet'!$B$3:$K$634,4,FALSE)</f>
        <v>67900</v>
      </c>
      <c r="P498" s="121">
        <f t="shared" si="52"/>
        <v>-0.37880432907292616</v>
      </c>
      <c r="Q498" s="121">
        <f t="shared" si="56"/>
        <v>0.88863019288045453</v>
      </c>
      <c r="R498" s="186">
        <f t="shared" si="57"/>
        <v>70.267216132838968</v>
      </c>
      <c r="S498" s="149">
        <f>R498*VLOOKUP(B498,'Master sheet'!$B$3:$K$634,4,FALSE)</f>
        <v>4771143.9754197663</v>
      </c>
      <c r="T498" s="121"/>
      <c r="U498" s="121"/>
      <c r="V498" s="121"/>
      <c r="W498" s="121"/>
      <c r="X498" s="121"/>
      <c r="Y498" s="121"/>
      <c r="Z498" s="121"/>
      <c r="AA498" s="121"/>
      <c r="AB498" s="121"/>
      <c r="AC498" s="121"/>
      <c r="AD498" s="121"/>
      <c r="AE498" s="145">
        <f t="shared" si="53"/>
        <v>-0.27968897771135309</v>
      </c>
      <c r="AF498" s="121">
        <f t="shared" si="54"/>
        <v>0.92956411004919071</v>
      </c>
      <c r="AG498" s="186">
        <f t="shared" si="55"/>
        <v>76.870931276320349</v>
      </c>
    </row>
    <row r="499" spans="1:33" ht="29">
      <c r="A499" s="119" t="str">
        <f>'Master sheet'!A616</f>
        <v>Lanark and Hamilton East</v>
      </c>
      <c r="B499" s="142" t="str">
        <f>VLOOKUP('Master sheet'!A616,Westminster_Parliamentary_Const!$A$2:$C$651,2,FALSE)</f>
        <v>S14000042</v>
      </c>
      <c r="C499" s="120">
        <f>VLOOKUP(B499,'Master sheet'!$B$3:$Z$634,9,FALSE)</f>
        <v>7.115909692978338E-2</v>
      </c>
      <c r="D499" s="121">
        <f>VLOOKUP(B499,'Master sheet'!$B$3:$Z$634,10,FALSE)</f>
        <v>-0.95992079336583469</v>
      </c>
      <c r="E499" s="120">
        <f>VLOOKUP(B499,'Master sheet'!$B$3:$Z$634,16,FALSE)</f>
        <v>0.61886844220251658</v>
      </c>
      <c r="F499" s="121">
        <f>VLOOKUP(B499,'Master sheet'!$B$3:$Z$634,17,FALSE)</f>
        <v>0.60260092169836932</v>
      </c>
      <c r="G499" s="120">
        <f>VLOOKUP(B499,'Master sheet'!$B$3:$Z$634,21,FALSE)</f>
        <v>0.13608562691131498</v>
      </c>
      <c r="H499" s="121">
        <f>VLOOKUP(B499,'Master sheet'!$B$3:$Z$634,22,FALSE)</f>
        <v>-0.79954902827823071</v>
      </c>
      <c r="I499" s="120">
        <f>VLOOKUP(B499,'Master sheet'!$B$3:$Z$634,24,FALSE)</f>
        <v>2.5061242836273756E-2</v>
      </c>
      <c r="J499" s="121">
        <f>-VLOOKUP(B499,'Master sheet'!$B$3:$Z$634,25,FALSE)</f>
        <v>-7.9319116041106141E-2</v>
      </c>
      <c r="K499" s="185" t="str">
        <f>VLOOKUP(B499,RUC_PCON_2011_EN_LU!$A$2:$N$534,14)</f>
        <v>Urban with Significant Rural</v>
      </c>
      <c r="L499" s="185" t="str">
        <f>VLOOKUP(B499,'City and Town classifications'!$A$3:$G$634,4,FALSE)</f>
        <v>Village or smaller</v>
      </c>
      <c r="M499" s="188" t="str">
        <f>VLOOKUP(A499,'BRES data'!$A$11:$AB$643,28,FALSE)</f>
        <v>High</v>
      </c>
      <c r="N499" s="188" t="str">
        <f>IF(ISNUMBER(MATCH(A499,'Red Wall MP List'!$A$3:$A$52,0)),"Yes","No")</f>
        <v>No</v>
      </c>
      <c r="O499" s="149">
        <f>VLOOKUP(B499,'Master sheet'!$B$3:$K$634,4,FALSE)</f>
        <v>68900</v>
      </c>
      <c r="P499" s="121">
        <f t="shared" si="52"/>
        <v>-0.37923798756562382</v>
      </c>
      <c r="Q499" s="121">
        <f t="shared" si="56"/>
        <v>0.88819653438775692</v>
      </c>
      <c r="R499" s="186">
        <f t="shared" si="57"/>
        <v>70.232925181126575</v>
      </c>
      <c r="S499" s="149">
        <f>R499*VLOOKUP(B499,'Master sheet'!$B$3:$K$634,4,FALSE)</f>
        <v>4839048.5449796207</v>
      </c>
      <c r="T499" s="121"/>
      <c r="U499" s="121"/>
      <c r="V499" s="121"/>
      <c r="W499" s="121"/>
      <c r="X499" s="121"/>
      <c r="Y499" s="121"/>
      <c r="Z499" s="121"/>
      <c r="AA499" s="121"/>
      <c r="AB499" s="121"/>
      <c r="AC499" s="121"/>
      <c r="AD499" s="121"/>
      <c r="AE499" s="145">
        <f t="shared" si="53"/>
        <v>-0.30904700399670054</v>
      </c>
      <c r="AF499" s="121">
        <f t="shared" si="54"/>
        <v>0.90020608376384326</v>
      </c>
      <c r="AG499" s="186">
        <f t="shared" si="55"/>
        <v>74.443149484196383</v>
      </c>
    </row>
    <row r="500" spans="1:33" ht="29">
      <c r="A500" s="119" t="str">
        <f>'Master sheet'!A468</f>
        <v>Spelthorne</v>
      </c>
      <c r="B500" s="142" t="str">
        <f>VLOOKUP('Master sheet'!A468,Westminster_Parliamentary_Const!$A$2:$C$651,2,FALSE)</f>
        <v>E14000959</v>
      </c>
      <c r="C500" s="120">
        <f>VLOOKUP(B500,'Master sheet'!$B$3:$Z$634,9,FALSE)</f>
        <v>8.7975835468624017E-2</v>
      </c>
      <c r="D500" s="121">
        <f>VLOOKUP(B500,'Master sheet'!$B$3:$Z$634,10,FALSE)</f>
        <v>-0.3242878196742382</v>
      </c>
      <c r="E500" s="120">
        <f>VLOOKUP(B500,'Master sheet'!$B$3:$Z$634,16,FALSE)</f>
        <v>0.19147432893687222</v>
      </c>
      <c r="F500" s="121">
        <f>VLOOKUP(B500,'Master sheet'!$B$3:$Z$634,17,FALSE)</f>
        <v>-0.81797928432434208</v>
      </c>
      <c r="G500" s="120">
        <f>VLOOKUP(B500,'Master sheet'!$B$3:$Z$634,21,FALSE)</f>
        <v>0.18896321070234115</v>
      </c>
      <c r="H500" s="121">
        <f>VLOOKUP(B500,'Master sheet'!$B$3:$Z$634,22,FALSE)</f>
        <v>0.71365726347947411</v>
      </c>
      <c r="I500" s="120">
        <f>VLOOKUP(B500,'Master sheet'!$B$3:$Z$634,24,FALSE)</f>
        <v>3.1553846153846044E-2</v>
      </c>
      <c r="J500" s="121">
        <f>-VLOOKUP(B500,'Master sheet'!$B$3:$Z$634,25,FALSE)</f>
        <v>-0.76301186671878141</v>
      </c>
      <c r="K500" s="185" t="str">
        <f>VLOOKUP(B500,RUC_PCON_2011_EN_LU!$A$2:$N$534,14)</f>
        <v>Predominantly Urban</v>
      </c>
      <c r="L500" s="185" t="str">
        <f>VLOOKUP(B500,'City and Town classifications'!$A$3:$G$634,4,FALSE)</f>
        <v>Medium Town in Conurbation</v>
      </c>
      <c r="M500" s="188" t="str">
        <f>VLOOKUP(A500,'BRES data'!$A$11:$AB$643,28,FALSE)</f>
        <v>Mid</v>
      </c>
      <c r="N500" s="188" t="str">
        <f>IF(ISNUMBER(MATCH(A500,'Red Wall MP List'!$A$3:$A$52,0)),"Yes","No")</f>
        <v>No</v>
      </c>
      <c r="O500" s="149">
        <f>VLOOKUP(B500,'Master sheet'!$B$3:$K$634,4,FALSE)</f>
        <v>62900</v>
      </c>
      <c r="P500" s="121">
        <f t="shared" si="52"/>
        <v>-0.37982023227181783</v>
      </c>
      <c r="Q500" s="121">
        <f t="shared" si="56"/>
        <v>0.88761428968156286</v>
      </c>
      <c r="R500" s="186">
        <f t="shared" si="57"/>
        <v>70.186884977968816</v>
      </c>
      <c r="S500" s="149">
        <f>R500*VLOOKUP(B500,'Master sheet'!$B$3:$K$634,4,FALSE)</f>
        <v>4414755.0651142383</v>
      </c>
      <c r="T500" s="121"/>
      <c r="U500" s="121"/>
      <c r="V500" s="121"/>
      <c r="W500" s="121"/>
      <c r="X500" s="121"/>
      <c r="Y500" s="121"/>
      <c r="Z500" s="121"/>
      <c r="AA500" s="121"/>
      <c r="AB500" s="121"/>
      <c r="AC500" s="121"/>
      <c r="AD500" s="121"/>
      <c r="AE500" s="145">
        <f t="shared" si="53"/>
        <v>-0.29790542680947191</v>
      </c>
      <c r="AF500" s="121">
        <f t="shared" si="54"/>
        <v>0.911347660951072</v>
      </c>
      <c r="AG500" s="186">
        <f t="shared" si="55"/>
        <v>75.364509727142888</v>
      </c>
    </row>
    <row r="501" spans="1:33">
      <c r="A501" s="119" t="str">
        <f>'Master sheet'!A289</f>
        <v>Luton North</v>
      </c>
      <c r="B501" s="142" t="str">
        <f>VLOOKUP('Master sheet'!A289,Westminster_Parliamentary_Const!$A$2:$C$651,2,FALSE)</f>
        <v>E14000800</v>
      </c>
      <c r="C501" s="120">
        <f>VLOOKUP(B501,'Master sheet'!$B$3:$Z$634,9,FALSE)</f>
        <v>6.6969194770551535E-2</v>
      </c>
      <c r="D501" s="121">
        <f>VLOOKUP(B501,'Master sheet'!$B$3:$Z$634,10,FALSE)</f>
        <v>-1.1182891929694945</v>
      </c>
      <c r="E501" s="120">
        <f>VLOOKUP(B501,'Master sheet'!$B$3:$Z$634,16,FALSE)</f>
        <v>0.77289427672786282</v>
      </c>
      <c r="F501" s="121">
        <f>VLOOKUP(B501,'Master sheet'!$B$3:$Z$634,17,FALSE)</f>
        <v>1.1145547482753835</v>
      </c>
      <c r="G501" s="120">
        <f>VLOOKUP(B501,'Master sheet'!$B$3:$Z$634,21,FALSE)</f>
        <v>0.17673716012084592</v>
      </c>
      <c r="H501" s="121">
        <f>VLOOKUP(B501,'Master sheet'!$B$3:$Z$634,22,FALSE)</f>
        <v>0.36378241412211282</v>
      </c>
      <c r="I501" s="120">
        <f>VLOOKUP(B501,'Master sheet'!$B$3:$Z$634,24,FALSE)</f>
        <v>3.1557013654903265E-2</v>
      </c>
      <c r="J501" s="121">
        <f>-VLOOKUP(B501,'Master sheet'!$B$3:$Z$634,25,FALSE)</f>
        <v>-0.76334541512835774</v>
      </c>
      <c r="K501" s="185" t="str">
        <f>VLOOKUP(B501,RUC_PCON_2011_EN_LU!$A$2:$N$534,14)</f>
        <v>Predominantly Urban</v>
      </c>
      <c r="L501" s="185" t="str">
        <f>VLOOKUP(B501,'City and Town classifications'!$A$3:$G$634,4,FALSE)</f>
        <v>Other City</v>
      </c>
      <c r="M501" s="188" t="str">
        <f>VLOOKUP(A501,'BRES data'!$A$11:$AB$643,28,FALSE)</f>
        <v>Mid</v>
      </c>
      <c r="N501" s="188" t="str">
        <f>IF(ISNUMBER(MATCH(A501,'Red Wall MP List'!$A$3:$A$52,0)),"Yes","No")</f>
        <v>No</v>
      </c>
      <c r="O501" s="149">
        <f>VLOOKUP(B501,'Master sheet'!$B$3:$K$634,4,FALSE)</f>
        <v>65600</v>
      </c>
      <c r="P501" s="121">
        <f t="shared" si="52"/>
        <v>-0.38082200896636803</v>
      </c>
      <c r="Q501" s="121">
        <f t="shared" si="56"/>
        <v>0.8866125129870126</v>
      </c>
      <c r="R501" s="186">
        <f t="shared" si="57"/>
        <v>70.107670857092913</v>
      </c>
      <c r="S501" s="149">
        <f>R501*VLOOKUP(B501,'Master sheet'!$B$3:$K$634,4,FALSE)</f>
        <v>4599063.2082252949</v>
      </c>
      <c r="T501" s="121"/>
      <c r="U501" s="121"/>
      <c r="V501" s="121"/>
      <c r="W501" s="121"/>
      <c r="X501" s="121"/>
      <c r="Y501" s="121"/>
      <c r="Z501" s="121"/>
      <c r="AA501" s="121"/>
      <c r="AB501" s="121"/>
      <c r="AC501" s="121"/>
      <c r="AD501" s="121"/>
      <c r="AE501" s="145">
        <f t="shared" si="53"/>
        <v>-0.10082436142508898</v>
      </c>
      <c r="AF501" s="121">
        <f t="shared" si="54"/>
        <v>1.1084287263354549</v>
      </c>
      <c r="AG501" s="186">
        <f t="shared" si="55"/>
        <v>91.662261403705784</v>
      </c>
    </row>
    <row r="502" spans="1:33" ht="29">
      <c r="A502" s="119" t="str">
        <f>'Master sheet'!A153</f>
        <v>Sheffield, Heeley</v>
      </c>
      <c r="B502" s="142" t="str">
        <f>VLOOKUP('Master sheet'!A153,Westminster_Parliamentary_Const!$A$2:$C$651,2,FALSE)</f>
        <v>E14000923</v>
      </c>
      <c r="C502" s="120">
        <f>VLOOKUP(B502,'Master sheet'!$B$3:$Z$634,9,FALSE)</f>
        <v>0.10765393906214285</v>
      </c>
      <c r="D502" s="121">
        <f>VLOOKUP(B502,'Master sheet'!$B$3:$Z$634,10,FALSE)</f>
        <v>0.41949799080682221</v>
      </c>
      <c r="E502" s="120">
        <f>VLOOKUP(B502,'Master sheet'!$B$3:$Z$634,16,FALSE)</f>
        <v>0.45111270890869004</v>
      </c>
      <c r="F502" s="121">
        <f>VLOOKUP(B502,'Master sheet'!$B$3:$Z$634,17,FALSE)</f>
        <v>4.5011411765380087E-2</v>
      </c>
      <c r="G502" s="120">
        <f>VLOOKUP(B502,'Master sheet'!$B$3:$Z$634,21,FALSE)</f>
        <v>0.13414634146341464</v>
      </c>
      <c r="H502" s="121">
        <f>VLOOKUP(B502,'Master sheet'!$B$3:$Z$634,22,FALSE)</f>
        <v>-0.85504587081313821</v>
      </c>
      <c r="I502" s="120">
        <f>VLOOKUP(B502,'Master sheet'!$B$3:$Z$634,24,FALSE)</f>
        <v>3.5320184426229639E-2</v>
      </c>
      <c r="J502" s="121">
        <f>-VLOOKUP(B502,'Master sheet'!$B$3:$Z$634,25,FALSE)</f>
        <v>-1.1596198292689091</v>
      </c>
      <c r="K502" s="185" t="str">
        <f>VLOOKUP(B502,RUC_PCON_2011_EN_LU!$A$2:$N$534,14)</f>
        <v>Predominantly Urban</v>
      </c>
      <c r="L502" s="185" t="str">
        <f>VLOOKUP(B502,'City and Town classifications'!$A$3:$G$634,4,FALSE)</f>
        <v>Core City (outside London)</v>
      </c>
      <c r="M502" s="188" t="str">
        <f>VLOOKUP(A502,'BRES data'!$A$11:$AB$643,28,FALSE)</f>
        <v>Mid</v>
      </c>
      <c r="N502" s="188" t="str">
        <f>IF(ISNUMBER(MATCH(A502,'Red Wall MP List'!$A$3:$A$52,0)),"Yes","No")</f>
        <v>No</v>
      </c>
      <c r="O502" s="149">
        <f>VLOOKUP(B502,'Master sheet'!$B$3:$K$634,4,FALSE)</f>
        <v>71300</v>
      </c>
      <c r="P502" s="121">
        <f t="shared" si="52"/>
        <v>-0.38171302266198864</v>
      </c>
      <c r="Q502" s="121">
        <f t="shared" si="56"/>
        <v>0.88572149929139199</v>
      </c>
      <c r="R502" s="186">
        <f t="shared" si="57"/>
        <v>70.037215168743487</v>
      </c>
      <c r="S502" s="149">
        <f>R502*VLOOKUP(B502,'Master sheet'!$B$3:$K$634,4,FALSE)</f>
        <v>4993653.4415314104</v>
      </c>
      <c r="T502" s="121"/>
      <c r="U502" s="121"/>
      <c r="V502" s="121"/>
      <c r="W502" s="121"/>
      <c r="X502" s="121"/>
      <c r="Y502" s="121"/>
      <c r="Z502" s="121"/>
      <c r="AA502" s="121"/>
      <c r="AB502" s="121"/>
      <c r="AC502" s="121"/>
      <c r="AD502" s="121"/>
      <c r="AE502" s="145">
        <f t="shared" si="53"/>
        <v>-0.38753907437746127</v>
      </c>
      <c r="AF502" s="121">
        <f t="shared" si="54"/>
        <v>0.82171401338308259</v>
      </c>
      <c r="AG502" s="186">
        <f t="shared" si="55"/>
        <v>67.952194763863787</v>
      </c>
    </row>
    <row r="503" spans="1:33">
      <c r="A503" s="119" t="str">
        <f>'Master sheet'!A372</f>
        <v>Kensington</v>
      </c>
      <c r="B503" s="142" t="str">
        <f>VLOOKUP('Master sheet'!A372,Westminster_Parliamentary_Const!$A$2:$C$651,2,FALSE)</f>
        <v>E14000768</v>
      </c>
      <c r="C503" s="120">
        <f>VLOOKUP(B503,'Master sheet'!$B$3:$Z$634,9,FALSE)</f>
        <v>0.1507057237483424</v>
      </c>
      <c r="D503" s="121">
        <f>VLOOKUP(B503,'Master sheet'!$B$3:$Z$634,10,FALSE)</f>
        <v>2.0467537074617317</v>
      </c>
      <c r="E503" s="120">
        <f>VLOOKUP(B503,'Master sheet'!$B$3:$Z$634,16,FALSE)</f>
        <v>-0.11780606121768115</v>
      </c>
      <c r="F503" s="121">
        <f>VLOOKUP(B503,'Master sheet'!$B$3:$Z$634,17,FALSE)</f>
        <v>-1.8459709826832282</v>
      </c>
      <c r="G503" s="120">
        <f>VLOOKUP(B503,'Master sheet'!$B$3:$Z$634,21,FALSE)</f>
        <v>0.11907654921020656</v>
      </c>
      <c r="H503" s="121">
        <f>VLOOKUP(B503,'Master sheet'!$B$3:$Z$634,22,FALSE)</f>
        <v>-1.2863005314488609</v>
      </c>
      <c r="I503" s="120">
        <f>VLOOKUP(B503,'Master sheet'!$B$3:$Z$634,24,FALSE)</f>
        <v>3.9751281928403603E-2</v>
      </c>
      <c r="J503" s="121">
        <f>-VLOOKUP(B503,'Master sheet'!$B$3:$Z$634,25,FALSE)</f>
        <v>-1.6262291524633354</v>
      </c>
      <c r="K503" s="185" t="str">
        <f>VLOOKUP(B503,RUC_PCON_2011_EN_LU!$A$2:$N$534,14)</f>
        <v>Predominantly Urban</v>
      </c>
      <c r="L503" s="185" t="str">
        <f>VLOOKUP(B503,'City and Town classifications'!$A$3:$G$634,4,FALSE)</f>
        <v>Core City (London)</v>
      </c>
      <c r="M503" s="188" t="str">
        <f>VLOOKUP(A503,'BRES data'!$A$11:$AB$643,28,FALSE)</f>
        <v>Low</v>
      </c>
      <c r="N503" s="188" t="str">
        <f>IF(ISNUMBER(MATCH(A503,'Red Wall MP List'!$A$3:$A$52,0)),"Yes","No")</f>
        <v>No</v>
      </c>
      <c r="O503" s="149">
        <f>VLOOKUP(B503,'Master sheet'!$B$3:$K$634,4,FALSE)</f>
        <v>74900</v>
      </c>
      <c r="P503" s="121">
        <f t="shared" si="52"/>
        <v>-0.38187040068921613</v>
      </c>
      <c r="Q503" s="121">
        <f t="shared" si="56"/>
        <v>0.88556412126416451</v>
      </c>
      <c r="R503" s="186">
        <f t="shared" si="57"/>
        <v>70.024770716661664</v>
      </c>
      <c r="S503" s="149">
        <f>R503*VLOOKUP(B503,'Master sheet'!$B$3:$K$634,4,FALSE)</f>
        <v>5244855.3266779585</v>
      </c>
      <c r="T503" s="121"/>
      <c r="U503" s="121"/>
      <c r="V503" s="121"/>
      <c r="W503" s="121"/>
      <c r="X503" s="121"/>
      <c r="Y503" s="121"/>
      <c r="Z503" s="121"/>
      <c r="AA503" s="121"/>
      <c r="AB503" s="121"/>
      <c r="AC503" s="121"/>
      <c r="AD503" s="121"/>
      <c r="AE503" s="145">
        <f t="shared" si="53"/>
        <v>-0.67793673978342328</v>
      </c>
      <c r="AF503" s="121">
        <f t="shared" si="54"/>
        <v>0.53131634797712057</v>
      </c>
      <c r="AG503" s="186">
        <f t="shared" si="55"/>
        <v>43.937563885909306</v>
      </c>
    </row>
    <row r="504" spans="1:33">
      <c r="A504" s="119" t="str">
        <f>'Master sheet'!A408</f>
        <v>Brighton, Pavilion</v>
      </c>
      <c r="B504" s="142" t="str">
        <f>VLOOKUP('Master sheet'!A408,Westminster_Parliamentary_Const!$A$2:$C$651,2,FALSE)</f>
        <v>E14000598</v>
      </c>
      <c r="C504" s="120">
        <f>VLOOKUP(B504,'Master sheet'!$B$3:$Z$634,9,FALSE)</f>
        <v>7.6764396417367056E-2</v>
      </c>
      <c r="D504" s="121">
        <f>VLOOKUP(B504,'Master sheet'!$B$3:$Z$634,10,FALSE)</f>
        <v>-0.74805371976557966</v>
      </c>
      <c r="E504" s="120">
        <f>VLOOKUP(B504,'Master sheet'!$B$3:$Z$634,16,FALSE)</f>
        <v>0.67103151901738267</v>
      </c>
      <c r="F504" s="121">
        <f>VLOOKUP(B504,'Master sheet'!$B$3:$Z$634,17,FALSE)</f>
        <v>0.77598149037827391</v>
      </c>
      <c r="G504" s="120">
        <f>VLOOKUP(B504,'Master sheet'!$B$3:$Z$634,21,FALSE)</f>
        <v>0.17677419354838711</v>
      </c>
      <c r="H504" s="121">
        <f>VLOOKUP(B504,'Master sheet'!$B$3:$Z$634,22,FALSE)</f>
        <v>0.36484220565461079</v>
      </c>
      <c r="I504" s="120">
        <f>VLOOKUP(B504,'Master sheet'!$B$3:$Z$634,24,FALSE)</f>
        <v>3.3514119543129439E-2</v>
      </c>
      <c r="J504" s="121">
        <f>-VLOOKUP(B504,'Master sheet'!$B$3:$Z$634,25,FALSE)</f>
        <v>-0.96943518261305206</v>
      </c>
      <c r="K504" s="185" t="str">
        <f>VLOOKUP(B504,RUC_PCON_2011_EN_LU!$A$2:$N$534,14)</f>
        <v>Predominantly Urban</v>
      </c>
      <c r="L504" s="185" t="str">
        <f>VLOOKUP(B504,'City and Town classifications'!$A$3:$G$634,4,FALSE)</f>
        <v>Other City</v>
      </c>
      <c r="M504" s="188" t="str">
        <f>VLOOKUP(A504,'BRES data'!$A$11:$AB$643,28,FALSE)</f>
        <v>Low</v>
      </c>
      <c r="N504" s="188" t="str">
        <f>IF(ISNUMBER(MATCH(A504,'Red Wall MP List'!$A$3:$A$52,0)),"Yes","No")</f>
        <v>No</v>
      </c>
      <c r="O504" s="149">
        <f>VLOOKUP(B504,'Master sheet'!$B$3:$K$634,4,FALSE)</f>
        <v>82700</v>
      </c>
      <c r="P504" s="121">
        <f t="shared" si="52"/>
        <v>-0.38235901812072975</v>
      </c>
      <c r="Q504" s="121">
        <f t="shared" si="56"/>
        <v>0.88507550383265099</v>
      </c>
      <c r="R504" s="186">
        <f t="shared" si="57"/>
        <v>69.986133962090975</v>
      </c>
      <c r="S504" s="149">
        <f>R504*VLOOKUP(B504,'Master sheet'!$B$3:$K$634,4,FALSE)</f>
        <v>5787853.2786649233</v>
      </c>
      <c r="T504" s="121"/>
      <c r="U504" s="121"/>
      <c r="V504" s="121"/>
      <c r="W504" s="121"/>
      <c r="X504" s="121"/>
      <c r="Y504" s="121"/>
      <c r="Z504" s="121"/>
      <c r="AA504" s="121"/>
      <c r="AB504" s="121"/>
      <c r="AC504" s="121"/>
      <c r="AD504" s="121"/>
      <c r="AE504" s="145">
        <f t="shared" si="53"/>
        <v>-0.14416630158643676</v>
      </c>
      <c r="AF504" s="121">
        <f t="shared" si="54"/>
        <v>1.0650867861741071</v>
      </c>
      <c r="AG504" s="186">
        <f t="shared" si="55"/>
        <v>88.078070418374992</v>
      </c>
    </row>
    <row r="505" spans="1:33">
      <c r="A505" s="119" t="str">
        <f>'Master sheet'!A154</f>
        <v>Shipley</v>
      </c>
      <c r="B505" s="142" t="str">
        <f>VLOOKUP('Master sheet'!A154,Westminster_Parliamentary_Const!$A$2:$C$651,2,FALSE)</f>
        <v>E14000925</v>
      </c>
      <c r="C505" s="120">
        <f>VLOOKUP(B505,'Master sheet'!$B$3:$Z$634,9,FALSE)</f>
        <v>6.7429088770478818E-2</v>
      </c>
      <c r="D505" s="121">
        <f>VLOOKUP(B505,'Master sheet'!$B$3:$Z$634,10,FALSE)</f>
        <v>-1.1009062866418768</v>
      </c>
      <c r="E505" s="120">
        <f>VLOOKUP(B505,'Master sheet'!$B$3:$Z$634,16,FALSE)</f>
        <v>0.48408312534732068</v>
      </c>
      <c r="F505" s="121">
        <f>VLOOKUP(B505,'Master sheet'!$B$3:$Z$634,17,FALSE)</f>
        <v>0.15459907224851163</v>
      </c>
      <c r="G505" s="120">
        <f>VLOOKUP(B505,'Master sheet'!$B$3:$Z$634,21,FALSE)</f>
        <v>0.14332247557003258</v>
      </c>
      <c r="H505" s="121">
        <f>VLOOKUP(B505,'Master sheet'!$B$3:$Z$634,22,FALSE)</f>
        <v>-0.59245097012663572</v>
      </c>
      <c r="I505" s="120">
        <f>VLOOKUP(B505,'Master sheet'!$B$3:$Z$634,24,FALSE)</f>
        <v>2.281229668184781E-2</v>
      </c>
      <c r="J505" s="121">
        <f>-VLOOKUP(B505,'Master sheet'!$B$3:$Z$634,25,FALSE)</f>
        <v>0.15750240334603383</v>
      </c>
      <c r="K505" s="185" t="str">
        <f>VLOOKUP(B505,RUC_PCON_2011_EN_LU!$A$2:$N$534,14)</f>
        <v>Predominantly Urban</v>
      </c>
      <c r="L505" s="185" t="str">
        <f>VLOOKUP(B505,'City and Town classifications'!$A$3:$G$634,4,FALSE)</f>
        <v>Small Town</v>
      </c>
      <c r="M505" s="188" t="str">
        <f>VLOOKUP(A505,'BRES data'!$A$11:$AB$643,28,FALSE)</f>
        <v>High</v>
      </c>
      <c r="N505" s="188" t="str">
        <f>IF(ISNUMBER(MATCH(A505,'Red Wall MP List'!$A$3:$A$52,0)),"Yes","No")</f>
        <v>No</v>
      </c>
      <c r="O505" s="149">
        <f>VLOOKUP(B505,'Master sheet'!$B$3:$K$634,4,FALSE)</f>
        <v>59700</v>
      </c>
      <c r="P505" s="121">
        <f t="shared" si="52"/>
        <v>-0.38744327741163503</v>
      </c>
      <c r="Q505" s="121">
        <f t="shared" si="56"/>
        <v>0.87999124454174571</v>
      </c>
      <c r="R505" s="186">
        <f t="shared" si="57"/>
        <v>69.584103118066409</v>
      </c>
      <c r="S505" s="149">
        <f>R505*VLOOKUP(B505,'Master sheet'!$B$3:$K$634,4,FALSE)</f>
        <v>4154170.9561485648</v>
      </c>
      <c r="T505" s="121"/>
      <c r="U505" s="121"/>
      <c r="V505" s="121"/>
      <c r="W505" s="121"/>
      <c r="X505" s="121"/>
      <c r="Y505" s="121"/>
      <c r="Z505" s="121"/>
      <c r="AA505" s="121"/>
      <c r="AB505" s="121"/>
      <c r="AC505" s="121"/>
      <c r="AD505" s="121"/>
      <c r="AE505" s="145">
        <f t="shared" si="53"/>
        <v>-0.3453139452934918</v>
      </c>
      <c r="AF505" s="121">
        <f t="shared" si="54"/>
        <v>0.86393914246705206</v>
      </c>
      <c r="AG505" s="186">
        <f t="shared" si="55"/>
        <v>71.444030303615662</v>
      </c>
    </row>
    <row r="506" spans="1:33" ht="29">
      <c r="A506" s="119" t="str">
        <f>'Master sheet'!A197</f>
        <v>Nottingham South</v>
      </c>
      <c r="B506" s="142" t="str">
        <f>VLOOKUP('Master sheet'!A197,Westminster_Parliamentary_Const!$A$2:$C$651,2,FALSE)</f>
        <v>E14000867</v>
      </c>
      <c r="C506" s="120">
        <f>VLOOKUP(B506,'Master sheet'!$B$3:$Z$634,9,FALSE)</f>
        <v>0.13775132705295942</v>
      </c>
      <c r="D506" s="121">
        <f>VLOOKUP(B506,'Master sheet'!$B$3:$Z$634,10,FALSE)</f>
        <v>1.5571081275623517</v>
      </c>
      <c r="E506" s="120">
        <f>VLOOKUP(B506,'Master sheet'!$B$3:$Z$634,16,FALSE)</f>
        <v>-8.9055024053903947E-2</v>
      </c>
      <c r="F506" s="121">
        <f>VLOOKUP(B506,'Master sheet'!$B$3:$Z$634,17,FALSE)</f>
        <v>-1.7504077705804464</v>
      </c>
      <c r="G506" s="120">
        <f>VLOOKUP(B506,'Master sheet'!$B$3:$Z$634,21,FALSE)</f>
        <v>8.6368366285119666E-2</v>
      </c>
      <c r="H506" s="121">
        <f>VLOOKUP(B506,'Master sheet'!$B$3:$Z$634,22,FALSE)</f>
        <v>-2.222315845420205</v>
      </c>
      <c r="I506" s="120">
        <f>VLOOKUP(B506,'Master sheet'!$B$3:$Z$634,24,FALSE)</f>
        <v>3.1327276756038192E-2</v>
      </c>
      <c r="J506" s="121">
        <f>-VLOOKUP(B506,'Master sheet'!$B$3:$Z$634,25,FALSE)</f>
        <v>-0.73915335461973075</v>
      </c>
      <c r="K506" s="185" t="str">
        <f>VLOOKUP(B506,RUC_PCON_2011_EN_LU!$A$2:$N$534,14)</f>
        <v>Predominantly Urban</v>
      </c>
      <c r="L506" s="185" t="str">
        <f>VLOOKUP(B506,'City and Town classifications'!$A$3:$G$634,4,FALSE)</f>
        <v>Core City (outside London)</v>
      </c>
      <c r="M506" s="188" t="str">
        <f>VLOOKUP(A506,'BRES data'!$A$11:$AB$643,28,FALSE)</f>
        <v>Very low</v>
      </c>
      <c r="N506" s="188" t="str">
        <f>IF(ISNUMBER(MATCH(A506,'Red Wall MP List'!$A$3:$A$52,0)),"Yes","No")</f>
        <v>No</v>
      </c>
      <c r="O506" s="149">
        <f>VLOOKUP(B506,'Master sheet'!$B$3:$K$634,4,FALSE)</f>
        <v>87400</v>
      </c>
      <c r="P506" s="121">
        <f t="shared" si="52"/>
        <v>-0.38946901168590164</v>
      </c>
      <c r="Q506" s="121">
        <f t="shared" si="56"/>
        <v>0.87796551026747904</v>
      </c>
      <c r="R506" s="186">
        <f t="shared" si="57"/>
        <v>69.423920953181607</v>
      </c>
      <c r="S506" s="149">
        <f>R506*VLOOKUP(B506,'Master sheet'!$B$3:$K$634,4,FALSE)</f>
        <v>6067650.6913080728</v>
      </c>
      <c r="T506" s="121"/>
      <c r="U506" s="121"/>
      <c r="V506" s="121"/>
      <c r="W506" s="121"/>
      <c r="X506" s="121"/>
      <c r="Y506" s="121"/>
      <c r="Z506" s="121"/>
      <c r="AA506" s="121"/>
      <c r="AB506" s="121"/>
      <c r="AC506" s="121"/>
      <c r="AD506" s="121"/>
      <c r="AE506" s="145">
        <f t="shared" si="53"/>
        <v>-0.78869221076450757</v>
      </c>
      <c r="AF506" s="121">
        <f t="shared" si="54"/>
        <v>0.42056087699603628</v>
      </c>
      <c r="AG506" s="186">
        <f t="shared" si="55"/>
        <v>34.77856548416068</v>
      </c>
    </row>
    <row r="507" spans="1:33" ht="29">
      <c r="A507" s="119" t="str">
        <f>'Master sheet'!A19</f>
        <v>Newcastle upon Tyne North</v>
      </c>
      <c r="B507" s="142" t="str">
        <f>VLOOKUP('Master sheet'!A19,Westminster_Parliamentary_Const!$A$2:$C$651,2,FALSE)</f>
        <v>E14000833</v>
      </c>
      <c r="C507" s="120">
        <f>VLOOKUP(B507,'Master sheet'!$B$3:$Z$634,9,FALSE)</f>
        <v>0.1087158273381295</v>
      </c>
      <c r="D507" s="121">
        <f>VLOOKUP(B507,'Master sheet'!$B$3:$Z$634,10,FALSE)</f>
        <v>0.45963485807360488</v>
      </c>
      <c r="E507" s="120">
        <f>VLOOKUP(B507,'Master sheet'!$B$3:$Z$634,16,FALSE)</f>
        <v>0.20018753664119793</v>
      </c>
      <c r="F507" s="121">
        <f>VLOOKUP(B507,'Master sheet'!$B$3:$Z$634,17,FALSE)</f>
        <v>-0.78901816854959961</v>
      </c>
      <c r="G507" s="120">
        <f>VLOOKUP(B507,'Master sheet'!$B$3:$Z$634,21,FALSE)</f>
        <v>0.10935441370223979</v>
      </c>
      <c r="H507" s="121">
        <f>VLOOKUP(B507,'Master sheet'!$B$3:$Z$634,22,FALSE)</f>
        <v>-1.5645204417631633</v>
      </c>
      <c r="I507" s="120">
        <f>VLOOKUP(B507,'Master sheet'!$B$3:$Z$634,24,FALSE)</f>
        <v>2.8653393948894879E-2</v>
      </c>
      <c r="J507" s="121">
        <f>-VLOOKUP(B507,'Master sheet'!$B$3:$Z$634,25,FALSE)</f>
        <v>-0.45758459059902612</v>
      </c>
      <c r="K507" s="185" t="str">
        <f>VLOOKUP(B507,RUC_PCON_2011_EN_LU!$A$2:$N$534,14)</f>
        <v>Predominantly Urban</v>
      </c>
      <c r="L507" s="185" t="str">
        <f>VLOOKUP(B507,'City and Town classifications'!$A$3:$G$634,4,FALSE)</f>
        <v>Core City (outside London)</v>
      </c>
      <c r="M507" s="188" t="str">
        <f>VLOOKUP(A507,'BRES data'!$A$11:$AB$643,28,FALSE)</f>
        <v>Mid</v>
      </c>
      <c r="N507" s="188" t="str">
        <f>IF(ISNUMBER(MATCH(A507,'Red Wall MP List'!$A$3:$A$52,0)),"Yes","No")</f>
        <v>No</v>
      </c>
      <c r="O507" s="149">
        <f>VLOOKUP(B507,'Master sheet'!$B$3:$K$634,4,FALSE)</f>
        <v>69500</v>
      </c>
      <c r="P507" s="121">
        <f t="shared" si="52"/>
        <v>-0.3915730125606009</v>
      </c>
      <c r="Q507" s="121">
        <f t="shared" si="56"/>
        <v>0.87586150939277974</v>
      </c>
      <c r="R507" s="186">
        <f t="shared" si="57"/>
        <v>69.257549963999978</v>
      </c>
      <c r="S507" s="149">
        <f>R507*VLOOKUP(B507,'Master sheet'!$B$3:$K$634,4,FALSE)</f>
        <v>4813399.7224979987</v>
      </c>
      <c r="T507" s="121"/>
      <c r="U507" s="121"/>
      <c r="V507" s="121"/>
      <c r="W507" s="121"/>
      <c r="X507" s="121"/>
      <c r="Y507" s="121"/>
      <c r="Z507" s="121"/>
      <c r="AA507" s="121"/>
      <c r="AB507" s="121"/>
      <c r="AC507" s="121"/>
      <c r="AD507" s="121"/>
      <c r="AE507" s="145">
        <f t="shared" si="53"/>
        <v>-0.58787208570954608</v>
      </c>
      <c r="AF507" s="121">
        <f t="shared" si="54"/>
        <v>0.62138100205099778</v>
      </c>
      <c r="AG507" s="186">
        <f t="shared" si="55"/>
        <v>51.385521223001653</v>
      </c>
    </row>
    <row r="508" spans="1:33">
      <c r="A508" s="119" t="str">
        <f>'Master sheet'!A452</f>
        <v>Oxford West and Abingdon</v>
      </c>
      <c r="B508" s="142" t="str">
        <f>VLOOKUP('Master sheet'!A452,Westminster_Parliamentary_Const!$A$2:$C$651,2,FALSE)</f>
        <v>E14000874</v>
      </c>
      <c r="C508" s="120">
        <f>VLOOKUP(B508,'Master sheet'!$B$3:$Z$634,9,FALSE)</f>
        <v>0.11068617987217608</v>
      </c>
      <c r="D508" s="121">
        <f>VLOOKUP(B508,'Master sheet'!$B$3:$Z$634,10,FALSE)</f>
        <v>0.53410952731723715</v>
      </c>
      <c r="E508" s="120">
        <f>VLOOKUP(B508,'Master sheet'!$B$3:$Z$634,16,FALSE)</f>
        <v>0.19049131730776839</v>
      </c>
      <c r="F508" s="121">
        <f>VLOOKUP(B508,'Master sheet'!$B$3:$Z$634,17,FALSE)</f>
        <v>-0.82124663597765579</v>
      </c>
      <c r="G508" s="120">
        <f>VLOOKUP(B508,'Master sheet'!$B$3:$Z$634,21,FALSE)</f>
        <v>0.13566433566433567</v>
      </c>
      <c r="H508" s="121">
        <f>VLOOKUP(B508,'Master sheet'!$B$3:$Z$634,22,FALSE)</f>
        <v>-0.81160518742708621</v>
      </c>
      <c r="I508" s="120">
        <f>VLOOKUP(B508,'Master sheet'!$B$3:$Z$634,24,FALSE)</f>
        <v>3.2816597808514425E-2</v>
      </c>
      <c r="J508" s="121">
        <f>-VLOOKUP(B508,'Master sheet'!$B$3:$Z$634,25,FALSE)</f>
        <v>-0.89598382110669084</v>
      </c>
      <c r="K508" s="185" t="str">
        <f>VLOOKUP(B508,RUC_PCON_2011_EN_LU!$A$2:$N$534,14)</f>
        <v>Predominantly Urban</v>
      </c>
      <c r="L508" s="185" t="str">
        <f>VLOOKUP(B508,'City and Town classifications'!$A$3:$G$634,4,FALSE)</f>
        <v>Large Town</v>
      </c>
      <c r="M508" s="188" t="str">
        <f>VLOOKUP(A508,'BRES data'!$A$11:$AB$643,28,FALSE)</f>
        <v>Mid</v>
      </c>
      <c r="N508" s="188" t="str">
        <f>IF(ISNUMBER(MATCH(A508,'Red Wall MP List'!$A$3:$A$52,0)),"Yes","No")</f>
        <v>No</v>
      </c>
      <c r="O508" s="149">
        <f>VLOOKUP(B508,'Master sheet'!$B$3:$K$634,4,FALSE)</f>
        <v>72400</v>
      </c>
      <c r="P508" s="121">
        <f t="shared" si="52"/>
        <v>-0.3927667351639415</v>
      </c>
      <c r="Q508" s="121">
        <f t="shared" si="56"/>
        <v>0.87466778678943924</v>
      </c>
      <c r="R508" s="186">
        <f t="shared" si="57"/>
        <v>69.163157983124677</v>
      </c>
      <c r="S508" s="149">
        <f>R508*VLOOKUP(B508,'Master sheet'!$B$3:$K$634,4,FALSE)</f>
        <v>5007412.6379782269</v>
      </c>
      <c r="T508" s="121"/>
      <c r="U508" s="121"/>
      <c r="V508" s="121"/>
      <c r="W508" s="121"/>
      <c r="X508" s="121"/>
      <c r="Y508" s="121"/>
      <c r="Z508" s="121"/>
      <c r="AA508" s="121"/>
      <c r="AB508" s="121"/>
      <c r="AC508" s="121"/>
      <c r="AD508" s="121"/>
      <c r="AE508" s="145">
        <f t="shared" si="53"/>
        <v>-0.49868152929854892</v>
      </c>
      <c r="AF508" s="121">
        <f t="shared" si="54"/>
        <v>0.71057155846199493</v>
      </c>
      <c r="AG508" s="186">
        <f t="shared" si="55"/>
        <v>58.761194464090657</v>
      </c>
    </row>
    <row r="509" spans="1:33" ht="29">
      <c r="A509" s="119" t="str">
        <f>'Master sheet'!A500</f>
        <v>Kingswood</v>
      </c>
      <c r="B509" s="142" t="str">
        <f>VLOOKUP('Master sheet'!A500,Westminster_Parliamentary_Const!$A$2:$C$651,2,FALSE)</f>
        <v>E14000774</v>
      </c>
      <c r="C509" s="120">
        <f>VLOOKUP(B509,'Master sheet'!$B$3:$Z$634,9,FALSE)</f>
        <v>5.842983180657757E-2</v>
      </c>
      <c r="D509" s="121">
        <f>VLOOKUP(B509,'Master sheet'!$B$3:$Z$634,10,FALSE)</f>
        <v>-1.4410569318914115</v>
      </c>
      <c r="E509" s="120">
        <f>VLOOKUP(B509,'Master sheet'!$B$3:$Z$634,16,FALSE)</f>
        <v>1.0229653182584653</v>
      </c>
      <c r="F509" s="121">
        <f>VLOOKUP(B509,'Master sheet'!$B$3:$Z$634,17,FALSE)</f>
        <v>1.9457453535541607</v>
      </c>
      <c r="G509" s="120">
        <f>VLOOKUP(B509,'Master sheet'!$B$3:$Z$634,21,FALSE)</f>
        <v>0.15242881072026801</v>
      </c>
      <c r="H509" s="121">
        <f>VLOOKUP(B509,'Master sheet'!$B$3:$Z$634,22,FALSE)</f>
        <v>-0.33185351736388002</v>
      </c>
      <c r="I509" s="120">
        <f>VLOOKUP(B509,'Master sheet'!$B$3:$Z$634,24,FALSE)</f>
        <v>2.9517956596888828E-2</v>
      </c>
      <c r="J509" s="121">
        <f>-VLOOKUP(B509,'Master sheet'!$B$3:$Z$634,25,FALSE)</f>
        <v>-0.54862591655534221</v>
      </c>
      <c r="K509" s="185" t="str">
        <f>VLOOKUP(B509,RUC_PCON_2011_EN_LU!$A$2:$N$534,14)</f>
        <v>Predominantly Urban</v>
      </c>
      <c r="L509" s="185" t="str">
        <f>VLOOKUP(B509,'City and Town classifications'!$A$3:$G$634,4,FALSE)</f>
        <v>Core City (outside London)</v>
      </c>
      <c r="M509" s="188" t="str">
        <f>VLOOKUP(A509,'BRES data'!$A$11:$AB$643,28,FALSE)</f>
        <v>Low</v>
      </c>
      <c r="N509" s="188" t="str">
        <f>IF(ISNUMBER(MATCH(A509,'Red Wall MP List'!$A$3:$A$52,0)),"Yes","No")</f>
        <v>No</v>
      </c>
      <c r="O509" s="149">
        <f>VLOOKUP(B509,'Master sheet'!$B$3:$K$634,4,FALSE)</f>
        <v>52000</v>
      </c>
      <c r="P509" s="121">
        <f t="shared" si="52"/>
        <v>-0.39424564345053775</v>
      </c>
      <c r="Q509" s="121">
        <f t="shared" si="56"/>
        <v>0.87318887850284299</v>
      </c>
      <c r="R509" s="186">
        <f t="shared" si="57"/>
        <v>69.046215334712016</v>
      </c>
      <c r="S509" s="149">
        <f>R509*VLOOKUP(B509,'Master sheet'!$B$3:$K$634,4,FALSE)</f>
        <v>3590403.1974050249</v>
      </c>
      <c r="T509" s="121"/>
      <c r="U509" s="121"/>
      <c r="V509" s="121"/>
      <c r="W509" s="121"/>
      <c r="X509" s="121"/>
      <c r="Y509" s="121"/>
      <c r="Z509" s="121"/>
      <c r="AA509" s="121"/>
      <c r="AB509" s="121"/>
      <c r="AC509" s="121"/>
      <c r="AD509" s="121"/>
      <c r="AE509" s="145">
        <f t="shared" si="53"/>
        <v>-9.3947753064118261E-2</v>
      </c>
      <c r="AF509" s="121">
        <f t="shared" si="54"/>
        <v>1.1153053346964257</v>
      </c>
      <c r="AG509" s="186">
        <f t="shared" si="55"/>
        <v>92.230927171903716</v>
      </c>
    </row>
    <row r="510" spans="1:33" ht="29">
      <c r="A510" s="119" t="str">
        <f>'Master sheet'!A459</f>
        <v>Romsey and Southampton North</v>
      </c>
      <c r="B510" s="142" t="str">
        <f>VLOOKUP('Master sheet'!A459,Westminster_Parliamentary_Const!$A$2:$C$651,2,FALSE)</f>
        <v>E14000901</v>
      </c>
      <c r="C510" s="120">
        <f>VLOOKUP(B510,'Master sheet'!$B$3:$Z$634,9,FALSE)</f>
        <v>8.2521332522771593E-2</v>
      </c>
      <c r="D510" s="121">
        <f>VLOOKUP(B510,'Master sheet'!$B$3:$Z$634,10,FALSE)</f>
        <v>-0.5304551403752219</v>
      </c>
      <c r="E510" s="120">
        <f>VLOOKUP(B510,'Master sheet'!$B$3:$Z$634,16,FALSE)</f>
        <v>0.12425359371316293</v>
      </c>
      <c r="F510" s="121">
        <f>VLOOKUP(B510,'Master sheet'!$B$3:$Z$634,17,FALSE)</f>
        <v>-1.0414087676259576</v>
      </c>
      <c r="G510" s="120">
        <f>VLOOKUP(B510,'Master sheet'!$B$3:$Z$634,21,FALSE)</f>
        <v>0.16736401673640167</v>
      </c>
      <c r="H510" s="121">
        <f>VLOOKUP(B510,'Master sheet'!$B$3:$Z$634,22,FALSE)</f>
        <v>9.5549667350971049E-2</v>
      </c>
      <c r="I510" s="120">
        <f>VLOOKUP(B510,'Master sheet'!$B$3:$Z$634,24,FALSE)</f>
        <v>2.6027935399388857E-2</v>
      </c>
      <c r="J510" s="121">
        <f>-VLOOKUP(B510,'Master sheet'!$B$3:$Z$634,25,FALSE)</f>
        <v>-0.1811150621675279</v>
      </c>
      <c r="K510" s="185" t="str">
        <f>VLOOKUP(B510,RUC_PCON_2011_EN_LU!$A$2:$N$534,14)</f>
        <v>Urban with Significant Rural</v>
      </c>
      <c r="L510" s="185" t="str">
        <f>VLOOKUP(B510,'City and Town classifications'!$A$3:$G$634,4,FALSE)</f>
        <v>Other City</v>
      </c>
      <c r="M510" s="188" t="str">
        <f>VLOOKUP(A510,'BRES data'!$A$11:$AB$643,28,FALSE)</f>
        <v>Very high</v>
      </c>
      <c r="N510" s="188" t="str">
        <f>IF(ISNUMBER(MATCH(A510,'Red Wall MP List'!$A$3:$A$52,0)),"Yes","No")</f>
        <v>No</v>
      </c>
      <c r="O510" s="149">
        <f>VLOOKUP(B510,'Master sheet'!$B$3:$K$634,4,FALSE)</f>
        <v>57800</v>
      </c>
      <c r="P510" s="121">
        <f t="shared" si="52"/>
        <v>-0.39483325089341431</v>
      </c>
      <c r="Q510" s="121">
        <f t="shared" si="56"/>
        <v>0.87260127105996643</v>
      </c>
      <c r="R510" s="186">
        <f t="shared" si="57"/>
        <v>68.999751080491663</v>
      </c>
      <c r="S510" s="149">
        <f>R510*VLOOKUP(B510,'Master sheet'!$B$3:$K$634,4,FALSE)</f>
        <v>3988185.6124524181</v>
      </c>
      <c r="T510" s="121"/>
      <c r="U510" s="121"/>
      <c r="V510" s="121"/>
      <c r="W510" s="121"/>
      <c r="X510" s="121"/>
      <c r="Y510" s="121"/>
      <c r="Z510" s="121"/>
      <c r="AA510" s="121"/>
      <c r="AB510" s="121"/>
      <c r="AC510" s="121"/>
      <c r="AD510" s="121"/>
      <c r="AE510" s="145">
        <f t="shared" si="53"/>
        <v>-0.41435732570443412</v>
      </c>
      <c r="AF510" s="121">
        <f t="shared" si="54"/>
        <v>0.79489576205610968</v>
      </c>
      <c r="AG510" s="186">
        <f t="shared" si="55"/>
        <v>65.734441375560408</v>
      </c>
    </row>
    <row r="511" spans="1:33" ht="29">
      <c r="A511" s="119" t="str">
        <f>'Master sheet'!A447</f>
        <v>Newbury</v>
      </c>
      <c r="B511" s="142" t="str">
        <f>VLOOKUP('Master sheet'!A447,Westminster_Parliamentary_Const!$A$2:$C$651,2,FALSE)</f>
        <v>E14000830</v>
      </c>
      <c r="C511" s="120">
        <f>VLOOKUP(B511,'Master sheet'!$B$3:$Z$634,9,FALSE)</f>
        <v>6.4510371976870678E-2</v>
      </c>
      <c r="D511" s="121">
        <f>VLOOKUP(B511,'Master sheet'!$B$3:$Z$634,10,FALSE)</f>
        <v>-1.2112268836232607</v>
      </c>
      <c r="E511" s="120">
        <f>VLOOKUP(B511,'Master sheet'!$B$3:$Z$634,16,FALSE)</f>
        <v>0.46380425023881822</v>
      </c>
      <c r="F511" s="121">
        <f>VLOOKUP(B511,'Master sheet'!$B$3:$Z$634,17,FALSE)</f>
        <v>8.719578407631362E-2</v>
      </c>
      <c r="G511" s="120">
        <f>VLOOKUP(B511,'Master sheet'!$B$3:$Z$634,21,FALSE)</f>
        <v>0.16180758017492711</v>
      </c>
      <c r="H511" s="121">
        <f>VLOOKUP(B511,'Master sheet'!$B$3:$Z$634,22,FALSE)</f>
        <v>-6.3459768439526887E-2</v>
      </c>
      <c r="I511" s="120">
        <f>VLOOKUP(B511,'Master sheet'!$B$3:$Z$634,24,FALSE)</f>
        <v>2.4170477894876363E-2</v>
      </c>
      <c r="J511" s="121">
        <f>-VLOOKUP(B511,'Master sheet'!$B$3:$Z$634,25,FALSE)</f>
        <v>1.4481398668137238E-2</v>
      </c>
      <c r="K511" s="185" t="str">
        <f>VLOOKUP(B511,RUC_PCON_2011_EN_LU!$A$2:$N$534,14)</f>
        <v>Urban with Significant Rural</v>
      </c>
      <c r="L511" s="185" t="str">
        <f>VLOOKUP(B511,'City and Town classifications'!$A$3:$G$634,4,FALSE)</f>
        <v>Medium Town</v>
      </c>
      <c r="M511" s="188" t="str">
        <f>VLOOKUP(A511,'BRES data'!$A$11:$AB$643,28,FALSE)</f>
        <v>High</v>
      </c>
      <c r="N511" s="188" t="str">
        <f>IF(ISNUMBER(MATCH(A511,'Red Wall MP List'!$A$3:$A$52,0)),"Yes","No")</f>
        <v>No</v>
      </c>
      <c r="O511" s="149">
        <f>VLOOKUP(B511,'Master sheet'!$B$3:$K$634,4,FALSE)</f>
        <v>71600</v>
      </c>
      <c r="P511" s="121">
        <f t="shared" si="52"/>
        <v>-0.39495915904557677</v>
      </c>
      <c r="Q511" s="121">
        <f t="shared" si="56"/>
        <v>0.87247536290780392</v>
      </c>
      <c r="R511" s="186">
        <f t="shared" si="57"/>
        <v>68.989795065704214</v>
      </c>
      <c r="S511" s="149">
        <f>R511*VLOOKUP(B511,'Master sheet'!$B$3:$K$634,4,FALSE)</f>
        <v>4939669.326704422</v>
      </c>
      <c r="T511" s="121"/>
      <c r="U511" s="121"/>
      <c r="V511" s="121"/>
      <c r="W511" s="121"/>
      <c r="X511" s="121"/>
      <c r="Y511" s="121"/>
      <c r="Z511" s="121"/>
      <c r="AA511" s="121"/>
      <c r="AB511" s="121"/>
      <c r="AC511" s="121"/>
      <c r="AD511" s="121"/>
      <c r="AE511" s="145">
        <f t="shared" si="53"/>
        <v>-0.29325236732958421</v>
      </c>
      <c r="AF511" s="121">
        <f t="shared" si="54"/>
        <v>0.9160007204309597</v>
      </c>
      <c r="AG511" s="186">
        <f t="shared" si="55"/>
        <v>75.749297620346027</v>
      </c>
    </row>
    <row r="512" spans="1:33">
      <c r="A512" s="119" t="str">
        <f>'Master sheet'!A301</f>
        <v>Norwich South</v>
      </c>
      <c r="B512" s="142" t="str">
        <f>VLOOKUP('Master sheet'!A301,Westminster_Parliamentary_Const!$A$2:$C$651,2,FALSE)</f>
        <v>E14000864</v>
      </c>
      <c r="C512" s="120">
        <f>VLOOKUP(B512,'Master sheet'!$B$3:$Z$634,9,FALSE)</f>
        <v>8.5457618241742778E-2</v>
      </c>
      <c r="D512" s="121">
        <f>VLOOKUP(B512,'Master sheet'!$B$3:$Z$634,10,FALSE)</f>
        <v>-0.41947047953583816</v>
      </c>
      <c r="E512" s="120">
        <f>VLOOKUP(B512,'Master sheet'!$B$3:$Z$634,16,FALSE)</f>
        <v>0.63624041711281776</v>
      </c>
      <c r="F512" s="121">
        <f>VLOOKUP(B512,'Master sheet'!$B$3:$Z$634,17,FALSE)</f>
        <v>0.66034220294469848</v>
      </c>
      <c r="G512" s="120">
        <f>VLOOKUP(B512,'Master sheet'!$B$3:$Z$634,21,FALSE)</f>
        <v>0.13940256045519203</v>
      </c>
      <c r="H512" s="121">
        <f>VLOOKUP(B512,'Master sheet'!$B$3:$Z$634,22,FALSE)</f>
        <v>-0.70462780934029701</v>
      </c>
      <c r="I512" s="120">
        <f>VLOOKUP(B512,'Master sheet'!$B$3:$Z$634,24,FALSE)</f>
        <v>3.1398859443139804E-2</v>
      </c>
      <c r="J512" s="121">
        <f>-VLOOKUP(B512,'Master sheet'!$B$3:$Z$634,25,FALSE)</f>
        <v>-0.74669124995255398</v>
      </c>
      <c r="K512" s="185" t="str">
        <f>VLOOKUP(B512,RUC_PCON_2011_EN_LU!$A$2:$N$534,14)</f>
        <v>Predominantly Urban</v>
      </c>
      <c r="L512" s="185" t="str">
        <f>VLOOKUP(B512,'City and Town classifications'!$A$3:$G$634,4,FALSE)</f>
        <v>Other City</v>
      </c>
      <c r="M512" s="188" t="str">
        <f>VLOOKUP(A512,'BRES data'!$A$11:$AB$643,28,FALSE)</f>
        <v>Very low</v>
      </c>
      <c r="N512" s="188" t="str">
        <f>IF(ISNUMBER(MATCH(A512,'Red Wall MP List'!$A$3:$A$52,0)),"Yes","No")</f>
        <v>No</v>
      </c>
      <c r="O512" s="149">
        <f>VLOOKUP(B512,'Master sheet'!$B$3:$K$634,4,FALSE)</f>
        <v>69000</v>
      </c>
      <c r="P512" s="121">
        <f t="shared" si="52"/>
        <v>-0.39610151089539714</v>
      </c>
      <c r="Q512" s="121">
        <f t="shared" si="56"/>
        <v>0.87133301105798355</v>
      </c>
      <c r="R512" s="186">
        <f t="shared" si="57"/>
        <v>68.899465156846531</v>
      </c>
      <c r="S512" s="149">
        <f>R512*VLOOKUP(B512,'Master sheet'!$B$3:$K$634,4,FALSE)</f>
        <v>4754063.0958224107</v>
      </c>
      <c r="T512" s="121"/>
      <c r="U512" s="121"/>
      <c r="V512" s="121"/>
      <c r="W512" s="121"/>
      <c r="X512" s="121"/>
      <c r="Y512" s="121"/>
      <c r="Z512" s="121"/>
      <c r="AA512" s="121"/>
      <c r="AB512" s="121"/>
      <c r="AC512" s="121"/>
      <c r="AD512" s="121"/>
      <c r="AE512" s="145">
        <f t="shared" si="53"/>
        <v>-0.30261183397099767</v>
      </c>
      <c r="AF512" s="121">
        <f t="shared" si="54"/>
        <v>0.90664125378954619</v>
      </c>
      <c r="AG512" s="186">
        <f t="shared" si="55"/>
        <v>74.975310211411923</v>
      </c>
    </row>
    <row r="513" spans="1:33">
      <c r="A513" s="119" t="str">
        <f>'Master sheet'!A461</f>
        <v>Sevenoaks</v>
      </c>
      <c r="B513" s="142" t="str">
        <f>VLOOKUP('Master sheet'!A461,Westminster_Parliamentary_Const!$A$2:$C$651,2,FALSE)</f>
        <v>E14000918</v>
      </c>
      <c r="C513" s="120">
        <f>VLOOKUP(B513,'Master sheet'!$B$3:$Z$634,9,FALSE)</f>
        <v>9.7417585141466131E-2</v>
      </c>
      <c r="D513" s="121">
        <f>VLOOKUP(B513,'Master sheet'!$B$3:$Z$634,10,FALSE)</f>
        <v>3.2588004228179437E-2</v>
      </c>
      <c r="E513" s="120">
        <f>VLOOKUP(B513,'Master sheet'!$B$3:$Z$634,16,FALSE)</f>
        <v>-5.9275380910636943E-2</v>
      </c>
      <c r="F513" s="121">
        <f>VLOOKUP(B513,'Master sheet'!$B$3:$Z$634,17,FALSE)</f>
        <v>-1.6514256595061858</v>
      </c>
      <c r="G513" s="120">
        <f>VLOOKUP(B513,'Master sheet'!$B$3:$Z$634,21,FALSE)</f>
        <v>0.17406749555950266</v>
      </c>
      <c r="H513" s="121">
        <f>VLOOKUP(B513,'Master sheet'!$B$3:$Z$634,22,FALSE)</f>
        <v>0.28738419541619709</v>
      </c>
      <c r="I513" s="120">
        <f>VLOOKUP(B513,'Master sheet'!$B$3:$Z$634,24,FALSE)</f>
        <v>2.9434389140271522E-2</v>
      </c>
      <c r="J513" s="121">
        <f>-VLOOKUP(B513,'Master sheet'!$B$3:$Z$634,25,FALSE)</f>
        <v>-0.53982598508144664</v>
      </c>
      <c r="K513" s="185" t="str">
        <f>VLOOKUP(B513,RUC_PCON_2011_EN_LU!$A$2:$N$534,14)</f>
        <v>Predominantly Rural</v>
      </c>
      <c r="L513" s="185" t="str">
        <f>VLOOKUP(B513,'City and Town classifications'!$A$3:$G$634,4,FALSE)</f>
        <v>Village or smaller</v>
      </c>
      <c r="M513" s="188" t="str">
        <f>VLOOKUP(A513,'BRES data'!$A$11:$AB$643,28,FALSE)</f>
        <v>Very high</v>
      </c>
      <c r="N513" s="188" t="str">
        <f>IF(ISNUMBER(MATCH(A513,'Red Wall MP List'!$A$3:$A$52,0)),"Yes","No")</f>
        <v>No</v>
      </c>
      <c r="O513" s="149">
        <f>VLOOKUP(B513,'Master sheet'!$B$3:$K$634,4,FALSE)</f>
        <v>58800</v>
      </c>
      <c r="P513" s="121">
        <f t="shared" si="52"/>
        <v>-0.39641957096608715</v>
      </c>
      <c r="Q513" s="121">
        <f t="shared" si="56"/>
        <v>0.87101495098729353</v>
      </c>
      <c r="R513" s="186">
        <f t="shared" si="57"/>
        <v>68.874314992121697</v>
      </c>
      <c r="S513" s="149">
        <f>R513*VLOOKUP(B513,'Master sheet'!$B$3:$K$634,4,FALSE)</f>
        <v>4049809.7215367556</v>
      </c>
      <c r="T513" s="121"/>
      <c r="U513" s="121"/>
      <c r="V513" s="121"/>
      <c r="W513" s="121"/>
      <c r="X513" s="121"/>
      <c r="Y513" s="121"/>
      <c r="Z513" s="121"/>
      <c r="AA513" s="121"/>
      <c r="AB513" s="121"/>
      <c r="AC513" s="121"/>
      <c r="AD513" s="121"/>
      <c r="AE513" s="145">
        <f t="shared" si="53"/>
        <v>-0.46781986123581398</v>
      </c>
      <c r="AF513" s="121">
        <f t="shared" si="54"/>
        <v>0.74143322652472987</v>
      </c>
      <c r="AG513" s="186">
        <f t="shared" si="55"/>
        <v>61.313320927533368</v>
      </c>
    </row>
    <row r="514" spans="1:33" ht="29">
      <c r="A514" s="119" t="str">
        <f>'Master sheet'!A549</f>
        <v>Monmouth</v>
      </c>
      <c r="B514" s="142" t="str">
        <f>VLOOKUP('Master sheet'!A549,Westminster_Parliamentary_Const!$A$2:$C$651,2,FALSE)</f>
        <v>W07000054</v>
      </c>
      <c r="C514" s="120">
        <f>VLOOKUP(B514,'Master sheet'!$B$3:$Z$634,9,FALSE)</f>
        <v>7.9030553536035025E-2</v>
      </c>
      <c r="D514" s="121">
        <f>VLOOKUP(B514,'Master sheet'!$B$3:$Z$634,10,FALSE)</f>
        <v>-0.66239833629961264</v>
      </c>
      <c r="E514" s="120">
        <f>VLOOKUP(B514,'Master sheet'!$B$3:$Z$634,16,FALSE)</f>
        <v>0.25912580351733944</v>
      </c>
      <c r="F514" s="121">
        <f>VLOOKUP(B514,'Master sheet'!$B$3:$Z$634,17,FALSE)</f>
        <v>-0.59311810183648861</v>
      </c>
      <c r="G514" s="120">
        <f>VLOOKUP(B514,'Master sheet'!$B$3:$Z$634,21,FALSE)</f>
        <v>0.15009746588693956</v>
      </c>
      <c r="H514" s="121">
        <f>VLOOKUP(B514,'Master sheet'!$B$3:$Z$634,22,FALSE)</f>
        <v>-0.39856998617969092</v>
      </c>
      <c r="I514" s="120">
        <f>VLOOKUP(B514,'Master sheet'!$B$3:$Z$634,24,FALSE)</f>
        <v>2.4603197057575299E-2</v>
      </c>
      <c r="J514" s="121">
        <f>-VLOOKUP(B514,'Master sheet'!$B$3:$Z$634,25,FALSE)</f>
        <v>-3.1085370183405486E-2</v>
      </c>
      <c r="K514" s="185" t="str">
        <f>VLOOKUP(B514,RUC_PCON_2011_EN_LU!$A$2:$N$534,14)</f>
        <v>Urban with Significant Rural</v>
      </c>
      <c r="L514" s="185" t="str">
        <f>VLOOKUP(B514,'City and Town classifications'!$A$3:$G$634,4,FALSE)</f>
        <v>Small Town</v>
      </c>
      <c r="M514" s="188" t="str">
        <f>VLOOKUP(A514,'BRES data'!$A$11:$AB$643,28,FALSE)</f>
        <v>Very high</v>
      </c>
      <c r="N514" s="188" t="str">
        <f>IF(ISNUMBER(MATCH(A514,'Red Wall MP List'!$A$3:$A$52,0)),"Yes","No")</f>
        <v>No</v>
      </c>
      <c r="O514" s="149">
        <f>VLOOKUP(B514,'Master sheet'!$B$3:$K$634,4,FALSE)</f>
        <v>52400</v>
      </c>
      <c r="P514" s="121">
        <f t="shared" si="52"/>
        <v>-0.39644258349703598</v>
      </c>
      <c r="Q514" s="121">
        <f t="shared" si="56"/>
        <v>0.87099193845634471</v>
      </c>
      <c r="R514" s="186">
        <f t="shared" si="57"/>
        <v>68.872495307736799</v>
      </c>
      <c r="S514" s="149">
        <f>R514*VLOOKUP(B514,'Master sheet'!$B$3:$K$634,4,FALSE)</f>
        <v>3608918.7541254084</v>
      </c>
      <c r="T514" s="121"/>
      <c r="U514" s="121"/>
      <c r="V514" s="121"/>
      <c r="W514" s="121"/>
      <c r="X514" s="121"/>
      <c r="Y514" s="121"/>
      <c r="Z514" s="121"/>
      <c r="AA514" s="121"/>
      <c r="AB514" s="121"/>
      <c r="AC514" s="121"/>
      <c r="AD514" s="121"/>
      <c r="AE514" s="145">
        <f t="shared" si="53"/>
        <v>-0.42129294862479943</v>
      </c>
      <c r="AF514" s="121">
        <f t="shared" si="54"/>
        <v>0.78796013913574448</v>
      </c>
      <c r="AG514" s="186">
        <f t="shared" si="55"/>
        <v>65.16089535855501</v>
      </c>
    </row>
    <row r="515" spans="1:33" ht="29">
      <c r="A515" s="119" t="str">
        <f>'Master sheet'!A608</f>
        <v>Glasgow South</v>
      </c>
      <c r="B515" s="142" t="str">
        <f>VLOOKUP('Master sheet'!A608,Westminster_Parliamentary_Const!$A$2:$C$651,2,FALSE)</f>
        <v>S14000034</v>
      </c>
      <c r="C515" s="120">
        <f>VLOOKUP(B515,'Master sheet'!$B$3:$Z$634,9,FALSE)</f>
        <v>7.6063460686303083E-2</v>
      </c>
      <c r="D515" s="121">
        <f>VLOOKUP(B515,'Master sheet'!$B$3:$Z$634,10,FALSE)</f>
        <v>-0.77454743387511726</v>
      </c>
      <c r="E515" s="120">
        <f>VLOOKUP(B515,'Master sheet'!$B$3:$Z$634,16,FALSE)</f>
        <v>0.83790050970087526</v>
      </c>
      <c r="F515" s="121">
        <f>VLOOKUP(B515,'Master sheet'!$B$3:$Z$634,17,FALSE)</f>
        <v>1.3306236293462017</v>
      </c>
      <c r="G515" s="120">
        <f>VLOOKUP(B515,'Master sheet'!$B$3:$Z$634,21,FALSE)</f>
        <v>0.12171507607192254</v>
      </c>
      <c r="H515" s="121">
        <f>VLOOKUP(B515,'Master sheet'!$B$3:$Z$634,22,FALSE)</f>
        <v>-1.2107933852846309</v>
      </c>
      <c r="I515" s="120">
        <f>VLOOKUP(B515,'Master sheet'!$B$3:$Z$634,24,FALSE)</f>
        <v>2.8832951945080065E-2</v>
      </c>
      <c r="J515" s="121">
        <f>-VLOOKUP(B515,'Master sheet'!$B$3:$Z$634,25,FALSE)</f>
        <v>-0.4764926455522317</v>
      </c>
      <c r="K515" s="185" t="str">
        <f>VLOOKUP(B515,RUC_PCON_2011_EN_LU!$A$2:$N$534,14)</f>
        <v>Urban with Significant Rural</v>
      </c>
      <c r="L515" s="185" t="str">
        <f>VLOOKUP(B515,'City and Town classifications'!$A$3:$G$634,4,FALSE)</f>
        <v>Core City (outside London)</v>
      </c>
      <c r="M515" s="188" t="str">
        <f>VLOOKUP(A515,'BRES data'!$A$11:$AB$643,28,FALSE)</f>
        <v>High</v>
      </c>
      <c r="N515" s="188" t="str">
        <f>IF(ISNUMBER(MATCH(A515,'Red Wall MP List'!$A$3:$A$52,0)),"Yes","No")</f>
        <v>No</v>
      </c>
      <c r="O515" s="149">
        <f>VLOOKUP(B515,'Master sheet'!$B$3:$K$634,4,FALSE)</f>
        <v>69400</v>
      </c>
      <c r="P515" s="121">
        <f t="shared" ref="P515:P578" si="58">AVERAGE(D515,AVERAGE(F515,H515),J515)</f>
        <v>-0.3970416524655212</v>
      </c>
      <c r="Q515" s="121">
        <f t="shared" si="56"/>
        <v>0.87039286948785954</v>
      </c>
      <c r="R515" s="186">
        <f t="shared" si="57"/>
        <v>68.825124749067641</v>
      </c>
      <c r="S515" s="149">
        <f>R515*VLOOKUP(B515,'Master sheet'!$B$3:$K$634,4,FALSE)</f>
        <v>4776463.657585294</v>
      </c>
      <c r="T515" s="121"/>
      <c r="U515" s="121"/>
      <c r="V515" s="121"/>
      <c r="W515" s="121"/>
      <c r="X515" s="121"/>
      <c r="Y515" s="121"/>
      <c r="Z515" s="121"/>
      <c r="AA515" s="121"/>
      <c r="AB515" s="121"/>
      <c r="AC515" s="121"/>
      <c r="AD515" s="121"/>
      <c r="AE515" s="145">
        <f t="shared" ref="AE515:AE578" si="59">AVERAGE(D515,F515,H515,J515)</f>
        <v>-0.2828024588414445</v>
      </c>
      <c r="AF515" s="121">
        <f t="shared" ref="AF515:AF578" si="60">AE515-MIN($AE$3:$AE$634)</f>
        <v>0.92645062891909935</v>
      </c>
      <c r="AG515" s="186">
        <f t="shared" ref="AG515:AG578" si="61">100*(AF515/AVERAGE($AF$3:$AF$634))</f>
        <v>76.61345985353843</v>
      </c>
    </row>
    <row r="516" spans="1:33" ht="29">
      <c r="A516" s="119" t="str">
        <f>'Master sheet'!A403</f>
        <v>Beaconsfield</v>
      </c>
      <c r="B516" s="142" t="str">
        <f>VLOOKUP('Master sheet'!A403,Westminster_Parliamentary_Const!$A$2:$C$651,2,FALSE)</f>
        <v>E14000550</v>
      </c>
      <c r="C516" s="120">
        <f>VLOOKUP(B516,'Master sheet'!$B$3:$Z$634,9,FALSE)</f>
        <v>5.0511748252415528E-2</v>
      </c>
      <c r="D516" s="121">
        <f>VLOOKUP(B516,'Master sheet'!$B$3:$Z$634,10,FALSE)</f>
        <v>-1.7403417773949632</v>
      </c>
      <c r="E516" s="120">
        <f>VLOOKUP(B516,'Master sheet'!$B$3:$Z$634,16,FALSE)</f>
        <v>1.1206351866287325</v>
      </c>
      <c r="F516" s="121">
        <f>VLOOKUP(B516,'Master sheet'!$B$3:$Z$634,17,FALSE)</f>
        <v>2.2703822107899723</v>
      </c>
      <c r="G516" s="120">
        <f>VLOOKUP(B516,'Master sheet'!$B$3:$Z$634,21,FALSE)</f>
        <v>0.17159763313609466</v>
      </c>
      <c r="H516" s="121">
        <f>VLOOKUP(B516,'Master sheet'!$B$3:$Z$634,22,FALSE)</f>
        <v>0.21670374652036117</v>
      </c>
      <c r="I516" s="120">
        <f>VLOOKUP(B516,'Master sheet'!$B$3:$Z$634,24,FALSE)</f>
        <v>3.1054563657600509E-2</v>
      </c>
      <c r="J516" s="121">
        <f>-VLOOKUP(B516,'Master sheet'!$B$3:$Z$634,25,FALSE)</f>
        <v>-0.71043575717895424</v>
      </c>
      <c r="K516" s="185" t="str">
        <f>VLOOKUP(B516,RUC_PCON_2011_EN_LU!$A$2:$N$534,14)</f>
        <v>Urban with Significant Rural</v>
      </c>
      <c r="L516" s="185" t="str">
        <f>VLOOKUP(B516,'City and Town classifications'!$A$3:$G$634,4,FALSE)</f>
        <v>Small Town</v>
      </c>
      <c r="M516" s="188" t="str">
        <f>VLOOKUP(A516,'BRES data'!$A$11:$AB$643,28,FALSE)</f>
        <v>Mid</v>
      </c>
      <c r="N516" s="188" t="str">
        <f>IF(ISNUMBER(MATCH(A516,'Red Wall MP List'!$A$3:$A$52,0)),"Yes","No")</f>
        <v>No</v>
      </c>
      <c r="O516" s="149">
        <f>VLOOKUP(B516,'Master sheet'!$B$3:$K$634,4,FALSE)</f>
        <v>61700</v>
      </c>
      <c r="P516" s="121">
        <f t="shared" si="58"/>
        <v>-0.40241151863958358</v>
      </c>
      <c r="Q516" s="121">
        <f t="shared" si="56"/>
        <v>0.86502300331379711</v>
      </c>
      <c r="R516" s="186">
        <f t="shared" si="57"/>
        <v>68.400509931700043</v>
      </c>
      <c r="S516" s="149">
        <f>R516*VLOOKUP(B516,'Master sheet'!$B$3:$K$634,4,FALSE)</f>
        <v>4220311.4627858922</v>
      </c>
      <c r="T516" s="121"/>
      <c r="U516" s="121"/>
      <c r="V516" s="121"/>
      <c r="W516" s="121"/>
      <c r="X516" s="121"/>
      <c r="Y516" s="121"/>
      <c r="Z516" s="121"/>
      <c r="AA516" s="121"/>
      <c r="AB516" s="121"/>
      <c r="AC516" s="121"/>
      <c r="AD516" s="121"/>
      <c r="AE516" s="145">
        <f t="shared" si="59"/>
        <v>9.0771056841039977E-3</v>
      </c>
      <c r="AF516" s="121">
        <f t="shared" si="60"/>
        <v>1.2183301934446478</v>
      </c>
      <c r="AG516" s="186">
        <f t="shared" si="61"/>
        <v>100.75063737905458</v>
      </c>
    </row>
    <row r="517" spans="1:33">
      <c r="A517" s="119" t="str">
        <f>'Master sheet'!A430</f>
        <v>Guildford</v>
      </c>
      <c r="B517" s="142" t="str">
        <f>VLOOKUP('Master sheet'!A430,Westminster_Parliamentary_Const!$A$2:$C$651,2,FALSE)</f>
        <v>E14000719</v>
      </c>
      <c r="C517" s="120">
        <f>VLOOKUP(B517,'Master sheet'!$B$3:$Z$634,9,FALSE)</f>
        <v>0.10633705017784247</v>
      </c>
      <c r="D517" s="121">
        <f>VLOOKUP(B517,'Master sheet'!$B$3:$Z$634,10,FALSE)</f>
        <v>0.36972270318990658</v>
      </c>
      <c r="E517" s="120">
        <f>VLOOKUP(B517,'Master sheet'!$B$3:$Z$634,16,FALSE)</f>
        <v>6.9370759227308579E-2</v>
      </c>
      <c r="F517" s="121">
        <f>VLOOKUP(B517,'Master sheet'!$B$3:$Z$634,17,FALSE)</f>
        <v>-1.2238293155490554</v>
      </c>
      <c r="G517" s="120">
        <f>VLOOKUP(B517,'Master sheet'!$B$3:$Z$634,21,FALSE)</f>
        <v>0.14267515923566879</v>
      </c>
      <c r="H517" s="121">
        <f>VLOOKUP(B517,'Master sheet'!$B$3:$Z$634,22,FALSE)</f>
        <v>-0.6109753254335637</v>
      </c>
      <c r="I517" s="120">
        <f>VLOOKUP(B517,'Master sheet'!$B$3:$Z$634,24,FALSE)</f>
        <v>3.0578054690204137E-2</v>
      </c>
      <c r="J517" s="121">
        <f>-VLOOKUP(B517,'Master sheet'!$B$3:$Z$634,25,FALSE)</f>
        <v>-0.6602577760661914</v>
      </c>
      <c r="K517" s="185" t="str">
        <f>VLOOKUP(B517,RUC_PCON_2011_EN_LU!$A$2:$N$534,14)</f>
        <v>Predominantly Urban</v>
      </c>
      <c r="L517" s="185" t="str">
        <f>VLOOKUP(B517,'City and Town classifications'!$A$3:$G$634,4,FALSE)</f>
        <v>Large Town</v>
      </c>
      <c r="M517" s="188" t="str">
        <f>VLOOKUP(A517,'BRES data'!$A$11:$AB$643,28,FALSE)</f>
        <v>High</v>
      </c>
      <c r="N517" s="188" t="str">
        <f>IF(ISNUMBER(MATCH(A517,'Red Wall MP List'!$A$3:$A$52,0)),"Yes","No")</f>
        <v>No</v>
      </c>
      <c r="O517" s="149">
        <f>VLOOKUP(B517,'Master sheet'!$B$3:$K$634,4,FALSE)</f>
        <v>69100</v>
      </c>
      <c r="P517" s="121">
        <f t="shared" si="58"/>
        <v>-0.40264579778919812</v>
      </c>
      <c r="Q517" s="121">
        <f t="shared" si="56"/>
        <v>0.86478872416418251</v>
      </c>
      <c r="R517" s="186">
        <f t="shared" si="57"/>
        <v>68.381984628628771</v>
      </c>
      <c r="S517" s="149">
        <f>R517*VLOOKUP(B517,'Master sheet'!$B$3:$K$634,4,FALSE)</f>
        <v>4725195.1378382482</v>
      </c>
      <c r="T517" s="121"/>
      <c r="U517" s="121"/>
      <c r="V517" s="121"/>
      <c r="W517" s="121"/>
      <c r="X517" s="121"/>
      <c r="Y517" s="121"/>
      <c r="Z517" s="121"/>
      <c r="AA517" s="121"/>
      <c r="AB517" s="121"/>
      <c r="AC517" s="121"/>
      <c r="AD517" s="121"/>
      <c r="AE517" s="145">
        <f t="shared" si="59"/>
        <v>-0.53133492846472596</v>
      </c>
      <c r="AF517" s="121">
        <f t="shared" si="60"/>
        <v>0.67791815929581789</v>
      </c>
      <c r="AG517" s="186">
        <f t="shared" si="61"/>
        <v>56.060899588131406</v>
      </c>
    </row>
    <row r="518" spans="1:33" ht="29">
      <c r="A518" s="119" t="str">
        <f>'Master sheet'!A415</f>
        <v>Dartford</v>
      </c>
      <c r="B518" s="142" t="str">
        <f>VLOOKUP('Master sheet'!A415,Westminster_Parliamentary_Const!$A$2:$C$651,2,FALSE)</f>
        <v>E14000659</v>
      </c>
      <c r="C518" s="120">
        <f>VLOOKUP(B518,'Master sheet'!$B$3:$Z$634,9,FALSE)</f>
        <v>6.4507943023749473E-2</v>
      </c>
      <c r="D518" s="121">
        <f>VLOOKUP(B518,'Master sheet'!$B$3:$Z$634,10,FALSE)</f>
        <v>-1.2113186923108861</v>
      </c>
      <c r="E518" s="120">
        <f>VLOOKUP(B518,'Master sheet'!$B$3:$Z$634,16,FALSE)</f>
        <v>0.58214936881011459</v>
      </c>
      <c r="F518" s="121">
        <f>VLOOKUP(B518,'Master sheet'!$B$3:$Z$634,17,FALSE)</f>
        <v>0.48055340811382852</v>
      </c>
      <c r="G518" s="120">
        <f>VLOOKUP(B518,'Master sheet'!$B$3:$Z$634,21,FALSE)</f>
        <v>0.18244170096021947</v>
      </c>
      <c r="H518" s="121">
        <f>VLOOKUP(B518,'Master sheet'!$B$3:$Z$634,22,FALSE)</f>
        <v>0.52703017377473516</v>
      </c>
      <c r="I518" s="120">
        <f>VLOOKUP(B518,'Master sheet'!$B$3:$Z$634,24,FALSE)</f>
        <v>2.9265998457979947E-2</v>
      </c>
      <c r="J518" s="121">
        <f>-VLOOKUP(B518,'Master sheet'!$B$3:$Z$634,25,FALSE)</f>
        <v>-0.52209388547005908</v>
      </c>
      <c r="K518" s="185" t="str">
        <f>VLOOKUP(B518,RUC_PCON_2011_EN_LU!$A$2:$N$534,14)</f>
        <v>Predominantly Urban</v>
      </c>
      <c r="L518" s="185" t="str">
        <f>VLOOKUP(B518,'City and Town classifications'!$A$3:$G$634,4,FALSE)</f>
        <v>Large Town in Conurbation</v>
      </c>
      <c r="M518" s="188" t="str">
        <f>VLOOKUP(A518,'BRES data'!$A$11:$AB$643,28,FALSE)</f>
        <v>Low</v>
      </c>
      <c r="N518" s="188" t="str">
        <f>IF(ISNUMBER(MATCH(A518,'Red Wall MP List'!$A$3:$A$52,0)),"Yes","No")</f>
        <v>No</v>
      </c>
      <c r="O518" s="149">
        <f>VLOOKUP(B518,'Master sheet'!$B$3:$K$634,4,FALSE)</f>
        <v>69000</v>
      </c>
      <c r="P518" s="121">
        <f t="shared" si="58"/>
        <v>-0.40987359561222109</v>
      </c>
      <c r="Q518" s="121">
        <f t="shared" si="56"/>
        <v>0.85756092634115966</v>
      </c>
      <c r="R518" s="186">
        <f t="shared" si="57"/>
        <v>67.81045640928194</v>
      </c>
      <c r="S518" s="149">
        <f>R518*VLOOKUP(B518,'Master sheet'!$B$3:$K$634,4,FALSE)</f>
        <v>4678921.4922404541</v>
      </c>
      <c r="T518" s="121"/>
      <c r="U518" s="121"/>
      <c r="V518" s="121"/>
      <c r="W518" s="121"/>
      <c r="X518" s="121"/>
      <c r="Y518" s="121"/>
      <c r="Z518" s="121"/>
      <c r="AA518" s="121"/>
      <c r="AB518" s="121"/>
      <c r="AC518" s="121"/>
      <c r="AD518" s="121"/>
      <c r="AE518" s="145">
        <f t="shared" si="59"/>
        <v>-0.18145724897309537</v>
      </c>
      <c r="AF518" s="121">
        <f t="shared" si="60"/>
        <v>1.0277958387874484</v>
      </c>
      <c r="AG518" s="186">
        <f t="shared" si="61"/>
        <v>84.99427036327495</v>
      </c>
    </row>
    <row r="519" spans="1:33">
      <c r="A519" s="119" t="str">
        <f>'Master sheet'!A315</f>
        <v>St Albans</v>
      </c>
      <c r="B519" s="142" t="str">
        <f>VLOOKUP('Master sheet'!A315,Westminster_Parliamentary_Const!$A$2:$C$651,2,FALSE)</f>
        <v>E14000960</v>
      </c>
      <c r="C519" s="120">
        <f>VLOOKUP(B519,'Master sheet'!$B$3:$Z$634,9,FALSE)</f>
        <v>8.5118569795915769E-2</v>
      </c>
      <c r="D519" s="121">
        <f>VLOOKUP(B519,'Master sheet'!$B$3:$Z$634,10,FALSE)</f>
        <v>-0.43228570951332662</v>
      </c>
      <c r="E519" s="120">
        <f>VLOOKUP(B519,'Master sheet'!$B$3:$Z$634,16,FALSE)</f>
        <v>0.39462383530239992</v>
      </c>
      <c r="F519" s="121">
        <f>VLOOKUP(B519,'Master sheet'!$B$3:$Z$634,17,FALSE)</f>
        <v>-0.14274731774182181</v>
      </c>
      <c r="G519" s="120">
        <f>VLOOKUP(B519,'Master sheet'!$B$3:$Z$634,21,FALSE)</f>
        <v>0.18262411347517732</v>
      </c>
      <c r="H519" s="121">
        <f>VLOOKUP(B519,'Master sheet'!$B$3:$Z$634,22,FALSE)</f>
        <v>0.53225030195646961</v>
      </c>
      <c r="I519" s="120">
        <f>VLOOKUP(B519,'Master sheet'!$B$3:$Z$634,24,FALSE)</f>
        <v>3.396932574515299E-2</v>
      </c>
      <c r="J519" s="121">
        <f>-VLOOKUP(B519,'Master sheet'!$B$3:$Z$634,25,FALSE)</f>
        <v>-1.0173699115906711</v>
      </c>
      <c r="K519" s="185" t="str">
        <f>VLOOKUP(B519,RUC_PCON_2011_EN_LU!$A$2:$N$534,14)</f>
        <v>Predominantly Urban</v>
      </c>
      <c r="L519" s="185" t="str">
        <f>VLOOKUP(B519,'City and Town classifications'!$A$3:$G$634,4,FALSE)</f>
        <v>Large Town</v>
      </c>
      <c r="M519" s="188" t="str">
        <f>VLOOKUP(A519,'BRES data'!$A$11:$AB$643,28,FALSE)</f>
        <v>High</v>
      </c>
      <c r="N519" s="188" t="str">
        <f>IF(ISNUMBER(MATCH(A519,'Red Wall MP List'!$A$3:$A$52,0)),"Yes","No")</f>
        <v>No</v>
      </c>
      <c r="O519" s="149">
        <f>VLOOKUP(B519,'Master sheet'!$B$3:$K$634,4,FALSE)</f>
        <v>60100</v>
      </c>
      <c r="P519" s="121">
        <f t="shared" si="58"/>
        <v>-0.41830137633222458</v>
      </c>
      <c r="Q519" s="121">
        <f t="shared" si="56"/>
        <v>0.84913314562115616</v>
      </c>
      <c r="R519" s="186">
        <f t="shared" si="57"/>
        <v>67.144041184909369</v>
      </c>
      <c r="S519" s="149">
        <f>R519*VLOOKUP(B519,'Master sheet'!$B$3:$K$634,4,FALSE)</f>
        <v>4035356.8752130531</v>
      </c>
      <c r="T519" s="121"/>
      <c r="U519" s="121"/>
      <c r="V519" s="121"/>
      <c r="W519" s="121"/>
      <c r="X519" s="121"/>
      <c r="Y519" s="121"/>
      <c r="Z519" s="121"/>
      <c r="AA519" s="121"/>
      <c r="AB519" s="121"/>
      <c r="AC519" s="121"/>
      <c r="AD519" s="121"/>
      <c r="AE519" s="145">
        <f t="shared" si="59"/>
        <v>-0.26503815922233753</v>
      </c>
      <c r="AF519" s="121">
        <f t="shared" si="60"/>
        <v>0.94421492853820632</v>
      </c>
      <c r="AG519" s="186">
        <f t="shared" si="61"/>
        <v>78.082490596474571</v>
      </c>
    </row>
    <row r="520" spans="1:33">
      <c r="A520" s="119" t="str">
        <f>'Master sheet'!A205</f>
        <v>South Northamptonshire</v>
      </c>
      <c r="B520" s="142" t="str">
        <f>VLOOKUP('Master sheet'!A205,Westminster_Parliamentary_Const!$A$2:$C$651,2,FALSE)</f>
        <v>E14000942</v>
      </c>
      <c r="C520" s="120">
        <f>VLOOKUP(B520,'Master sheet'!$B$3:$Z$634,9,FALSE)</f>
        <v>5.6993313943331673E-2</v>
      </c>
      <c r="D520" s="121">
        <f>VLOOKUP(B520,'Master sheet'!$B$3:$Z$634,10,FALSE)</f>
        <v>-1.4953539121927439</v>
      </c>
      <c r="E520" s="120">
        <f>VLOOKUP(B520,'Master sheet'!$B$3:$Z$634,16,FALSE)</f>
        <v>0.65372518913467437</v>
      </c>
      <c r="F520" s="121">
        <f>VLOOKUP(B520,'Master sheet'!$B$3:$Z$634,17,FALSE)</f>
        <v>0.71845840125001048</v>
      </c>
      <c r="G520" s="120">
        <f>VLOOKUP(B520,'Master sheet'!$B$3:$Z$634,21,FALSE)</f>
        <v>0.15651135005973715</v>
      </c>
      <c r="H520" s="121">
        <f>VLOOKUP(B520,'Master sheet'!$B$3:$Z$634,22,FALSE)</f>
        <v>-0.21502283464494934</v>
      </c>
      <c r="I520" s="120">
        <f>VLOOKUP(B520,'Master sheet'!$B$3:$Z$634,24,FALSE)</f>
        <v>2.4495720133978383E-2</v>
      </c>
      <c r="J520" s="121">
        <f>-VLOOKUP(B520,'Master sheet'!$B$3:$Z$634,25,FALSE)</f>
        <v>-1.9767692214466181E-2</v>
      </c>
      <c r="K520" s="185" t="str">
        <f>VLOOKUP(B520,RUC_PCON_2011_EN_LU!$A$2:$N$534,14)</f>
        <v>Predominantly Rural</v>
      </c>
      <c r="L520" s="185" t="str">
        <f>VLOOKUP(B520,'City and Town classifications'!$A$3:$G$634,4,FALSE)</f>
        <v>Village or smaller</v>
      </c>
      <c r="M520" s="188" t="str">
        <f>VLOOKUP(A520,'BRES data'!$A$11:$AB$643,28,FALSE)</f>
        <v>High</v>
      </c>
      <c r="N520" s="188" t="str">
        <f>IF(ISNUMBER(MATCH(A520,'Red Wall MP List'!$A$3:$A$52,0)),"Yes","No")</f>
        <v>No</v>
      </c>
      <c r="O520" s="149">
        <f>VLOOKUP(B520,'Master sheet'!$B$3:$K$634,4,FALSE)</f>
        <v>72300</v>
      </c>
      <c r="P520" s="121">
        <f t="shared" si="58"/>
        <v>-0.42113460703489319</v>
      </c>
      <c r="Q520" s="121">
        <f t="shared" si="56"/>
        <v>0.84629991491848755</v>
      </c>
      <c r="R520" s="186">
        <f t="shared" si="57"/>
        <v>66.920007345260856</v>
      </c>
      <c r="S520" s="149">
        <f>R520*VLOOKUP(B520,'Master sheet'!$B$3:$K$634,4,FALSE)</f>
        <v>4838316.5310623599</v>
      </c>
      <c r="T520" s="121"/>
      <c r="U520" s="121"/>
      <c r="V520" s="121"/>
      <c r="W520" s="121"/>
      <c r="X520" s="121"/>
      <c r="Y520" s="121"/>
      <c r="Z520" s="121"/>
      <c r="AA520" s="121"/>
      <c r="AB520" s="121"/>
      <c r="AC520" s="121"/>
      <c r="AD520" s="121"/>
      <c r="AE520" s="145">
        <f t="shared" si="59"/>
        <v>-0.25292150945053726</v>
      </c>
      <c r="AF520" s="121">
        <f t="shared" si="60"/>
        <v>0.95633157831000659</v>
      </c>
      <c r="AG520" s="186">
        <f t="shared" si="61"/>
        <v>79.084485124703534</v>
      </c>
    </row>
    <row r="521" spans="1:33">
      <c r="A521" s="119" t="str">
        <f>'Master sheet'!A172</f>
        <v>Derby North</v>
      </c>
      <c r="B521" s="142" t="str">
        <f>VLOOKUP('Master sheet'!A172,Westminster_Parliamentary_Const!$A$2:$C$651,2,FALSE)</f>
        <v>E14000662</v>
      </c>
      <c r="C521" s="120">
        <f>VLOOKUP(B521,'Master sheet'!$B$3:$Z$634,9,FALSE)</f>
        <v>0.13589953397139803</v>
      </c>
      <c r="D521" s="121">
        <f>VLOOKUP(B521,'Master sheet'!$B$3:$Z$634,10,FALSE)</f>
        <v>1.487114725430553</v>
      </c>
      <c r="E521" s="120">
        <f>VLOOKUP(B521,'Master sheet'!$B$3:$Z$634,16,FALSE)</f>
        <v>-1.6668551389338641E-2</v>
      </c>
      <c r="F521" s="121">
        <f>VLOOKUP(B521,'Master sheet'!$B$3:$Z$634,17,FALSE)</f>
        <v>-1.5098083166820917</v>
      </c>
      <c r="G521" s="120">
        <f>VLOOKUP(B521,'Master sheet'!$B$3:$Z$634,21,FALSE)</f>
        <v>0.12324929971988796</v>
      </c>
      <c r="H521" s="121">
        <f>VLOOKUP(B521,'Master sheet'!$B$3:$Z$634,22,FALSE)</f>
        <v>-1.1668882612108882</v>
      </c>
      <c r="I521" s="120">
        <f>VLOOKUP(B521,'Master sheet'!$B$3:$Z$634,24,FALSE)</f>
        <v>3.7814569536423814E-2</v>
      </c>
      <c r="J521" s="121">
        <f>-VLOOKUP(B521,'Master sheet'!$B$3:$Z$634,25,FALSE)</f>
        <v>-1.4222868880467694</v>
      </c>
      <c r="K521" s="185" t="str">
        <f>VLOOKUP(B521,RUC_PCON_2011_EN_LU!$A$2:$N$534,14)</f>
        <v>Predominantly Urban</v>
      </c>
      <c r="L521" s="185" t="str">
        <f>VLOOKUP(B521,'City and Town classifications'!$A$3:$G$634,4,FALSE)</f>
        <v>Other City</v>
      </c>
      <c r="M521" s="188" t="str">
        <f>VLOOKUP(A521,'BRES data'!$A$11:$AB$643,28,FALSE)</f>
        <v>Very low</v>
      </c>
      <c r="N521" s="188" t="str">
        <f>IF(ISNUMBER(MATCH(A521,'Red Wall MP List'!$A$3:$A$52,0)),"Yes","No")</f>
        <v>Yes</v>
      </c>
      <c r="O521" s="149">
        <f>VLOOKUP(B521,'Master sheet'!$B$3:$K$634,4,FALSE)</f>
        <v>68500</v>
      </c>
      <c r="P521" s="121">
        <f t="shared" si="58"/>
        <v>-0.42450681718756877</v>
      </c>
      <c r="Q521" s="121">
        <f t="shared" ref="Q521:Q584" si="62">P521-MIN($P$4:$P$635)</f>
        <v>0.84292770476581191</v>
      </c>
      <c r="R521" s="186">
        <f t="shared" ref="R521:R584" si="63">100*(Q521/AVERAGE($Q$4:$Q$635))</f>
        <v>66.653354443365487</v>
      </c>
      <c r="S521" s="149">
        <f>R521*VLOOKUP(B521,'Master sheet'!$B$3:$K$634,4,FALSE)</f>
        <v>4565754.7793705361</v>
      </c>
      <c r="T521" s="121"/>
      <c r="U521" s="121"/>
      <c r="V521" s="121"/>
      <c r="W521" s="121"/>
      <c r="X521" s="121"/>
      <c r="Y521" s="121"/>
      <c r="Z521" s="121"/>
      <c r="AA521" s="121"/>
      <c r="AB521" s="121"/>
      <c r="AC521" s="121"/>
      <c r="AD521" s="121"/>
      <c r="AE521" s="145">
        <f t="shared" si="59"/>
        <v>-0.65296718512729912</v>
      </c>
      <c r="AF521" s="121">
        <f t="shared" si="60"/>
        <v>0.55628590263324473</v>
      </c>
      <c r="AG521" s="186">
        <f t="shared" si="61"/>
        <v>46.002438055663639</v>
      </c>
    </row>
    <row r="522" spans="1:33" ht="29">
      <c r="A522" s="119" t="str">
        <f>'Master sheet'!A149</f>
        <v>Sheffield Central</v>
      </c>
      <c r="B522" s="142" t="str">
        <f>VLOOKUP('Master sheet'!A149,Westminster_Parliamentary_Const!$A$2:$C$651,2,FALSE)</f>
        <v>E14000919</v>
      </c>
      <c r="C522" s="120">
        <f>VLOOKUP(B522,'Master sheet'!$B$3:$Z$634,9,FALSE)</f>
        <v>0.12238322749383539</v>
      </c>
      <c r="D522" s="121">
        <f>VLOOKUP(B522,'Master sheet'!$B$3:$Z$634,10,FALSE)</f>
        <v>0.97623028372878928</v>
      </c>
      <c r="E522" s="120">
        <f>VLOOKUP(B522,'Master sheet'!$B$3:$Z$634,16,FALSE)</f>
        <v>4.7320589300690302E-2</v>
      </c>
      <c r="F522" s="121">
        <f>VLOOKUP(B522,'Master sheet'!$B$3:$Z$634,17,FALSE)</f>
        <v>-1.2971200651521553</v>
      </c>
      <c r="G522" s="120">
        <f>VLOOKUP(B522,'Master sheet'!$B$3:$Z$634,21,FALSE)</f>
        <v>0.11449451887941535</v>
      </c>
      <c r="H522" s="121">
        <f>VLOOKUP(B522,'Master sheet'!$B$3:$Z$634,22,FALSE)</f>
        <v>-1.4174252279361197</v>
      </c>
      <c r="I522" s="120">
        <f>VLOOKUP(B522,'Master sheet'!$B$3:$Z$634,24,FALSE)</f>
        <v>3.2865072587532129E-2</v>
      </c>
      <c r="J522" s="121">
        <f>-VLOOKUP(B522,'Master sheet'!$B$3:$Z$634,25,FALSE)</f>
        <v>-0.90108837676549847</v>
      </c>
      <c r="K522" s="185" t="str">
        <f>VLOOKUP(B522,RUC_PCON_2011_EN_LU!$A$2:$N$534,14)</f>
        <v>Predominantly Urban</v>
      </c>
      <c r="L522" s="185" t="str">
        <f>VLOOKUP(B522,'City and Town classifications'!$A$3:$G$634,4,FALSE)</f>
        <v>Core City (outside London)</v>
      </c>
      <c r="M522" s="188" t="str">
        <f>VLOOKUP(A522,'BRES data'!$A$11:$AB$643,28,FALSE)</f>
        <v>Low</v>
      </c>
      <c r="N522" s="188" t="str">
        <f>IF(ISNUMBER(MATCH(A522,'Red Wall MP List'!$A$3:$A$52,0)),"Yes","No")</f>
        <v>No</v>
      </c>
      <c r="O522" s="149">
        <f>VLOOKUP(B522,'Master sheet'!$B$3:$K$634,4,FALSE)</f>
        <v>80700</v>
      </c>
      <c r="P522" s="121">
        <f t="shared" si="58"/>
        <v>-0.42737691319361554</v>
      </c>
      <c r="Q522" s="121">
        <f t="shared" si="62"/>
        <v>0.8400576087597651</v>
      </c>
      <c r="R522" s="186">
        <f t="shared" si="63"/>
        <v>66.426405530314071</v>
      </c>
      <c r="S522" s="149">
        <f>R522*VLOOKUP(B522,'Master sheet'!$B$3:$K$634,4,FALSE)</f>
        <v>5360610.9262963459</v>
      </c>
      <c r="T522" s="121"/>
      <c r="U522" s="121"/>
      <c r="V522" s="121"/>
      <c r="W522" s="121"/>
      <c r="X522" s="121"/>
      <c r="Y522" s="121"/>
      <c r="Z522" s="121"/>
      <c r="AA522" s="121"/>
      <c r="AB522" s="121"/>
      <c r="AC522" s="121"/>
      <c r="AD522" s="121"/>
      <c r="AE522" s="145">
        <f t="shared" si="59"/>
        <v>-0.65985084653124604</v>
      </c>
      <c r="AF522" s="121">
        <f t="shared" si="60"/>
        <v>0.54940224122929782</v>
      </c>
      <c r="AG522" s="186">
        <f t="shared" si="61"/>
        <v>45.433189031317958</v>
      </c>
    </row>
    <row r="523" spans="1:33">
      <c r="A523" s="119" t="str">
        <f>'Master sheet'!A475</f>
        <v>Windsor</v>
      </c>
      <c r="B523" s="142" t="str">
        <f>VLOOKUP('Master sheet'!A475,Westminster_Parliamentary_Const!$A$2:$C$651,2,FALSE)</f>
        <v>E14001042</v>
      </c>
      <c r="C523" s="120">
        <f>VLOOKUP(B523,'Master sheet'!$B$3:$Z$634,9,FALSE)</f>
        <v>6.4436611502010341E-2</v>
      </c>
      <c r="D523" s="121">
        <f>VLOOKUP(B523,'Master sheet'!$B$3:$Z$634,10,FALSE)</f>
        <v>-1.2140148552545074</v>
      </c>
      <c r="E523" s="120">
        <f>VLOOKUP(B523,'Master sheet'!$B$3:$Z$634,16,FALSE)</f>
        <v>0.69324721456229355</v>
      </c>
      <c r="F523" s="121">
        <f>VLOOKUP(B523,'Master sheet'!$B$3:$Z$634,17,FALSE)</f>
        <v>0.84982241699513605</v>
      </c>
      <c r="G523" s="120">
        <f>VLOOKUP(B523,'Master sheet'!$B$3:$Z$634,21,FALSE)</f>
        <v>0.19101123595505617</v>
      </c>
      <c r="H523" s="121">
        <f>VLOOKUP(B523,'Master sheet'!$B$3:$Z$634,22,FALSE)</f>
        <v>0.772265930440028</v>
      </c>
      <c r="I523" s="120">
        <f>VLOOKUP(B523,'Master sheet'!$B$3:$Z$634,24,FALSE)</f>
        <v>3.268720044000939E-2</v>
      </c>
      <c r="J523" s="121">
        <f>-VLOOKUP(B523,'Master sheet'!$B$3:$Z$634,25,FALSE)</f>
        <v>-0.88235784729057598</v>
      </c>
      <c r="K523" s="185" t="str">
        <f>VLOOKUP(B523,RUC_PCON_2011_EN_LU!$A$2:$N$534,14)</f>
        <v>Predominantly Urban</v>
      </c>
      <c r="L523" s="185" t="str">
        <f>VLOOKUP(B523,'City and Town classifications'!$A$3:$G$634,4,FALSE)</f>
        <v>Medium Town</v>
      </c>
      <c r="M523" s="188" t="str">
        <f>VLOOKUP(A523,'BRES data'!$A$11:$AB$643,28,FALSE)</f>
        <v>Mid</v>
      </c>
      <c r="N523" s="188" t="str">
        <f>IF(ISNUMBER(MATCH(A523,'Red Wall MP List'!$A$3:$A$52,0)),"Yes","No")</f>
        <v>No</v>
      </c>
      <c r="O523" s="149">
        <f>VLOOKUP(B523,'Master sheet'!$B$3:$K$634,4,FALSE)</f>
        <v>64000</v>
      </c>
      <c r="P523" s="121">
        <f t="shared" si="58"/>
        <v>-0.42844284294250046</v>
      </c>
      <c r="Q523" s="121">
        <f t="shared" si="62"/>
        <v>0.83899167901088023</v>
      </c>
      <c r="R523" s="186">
        <f t="shared" si="63"/>
        <v>66.342118594480255</v>
      </c>
      <c r="S523" s="149">
        <f>R523*VLOOKUP(B523,'Master sheet'!$B$3:$K$634,4,FALSE)</f>
        <v>4245895.5900467364</v>
      </c>
      <c r="T523" s="121"/>
      <c r="U523" s="121"/>
      <c r="V523" s="121"/>
      <c r="W523" s="121"/>
      <c r="X523" s="121"/>
      <c r="Y523" s="121"/>
      <c r="Z523" s="121"/>
      <c r="AA523" s="121"/>
      <c r="AB523" s="121"/>
      <c r="AC523" s="121"/>
      <c r="AD523" s="121"/>
      <c r="AE523" s="145">
        <f t="shared" si="59"/>
        <v>-0.11857108877747982</v>
      </c>
      <c r="AF523" s="121">
        <f t="shared" si="60"/>
        <v>1.0906819989830641</v>
      </c>
      <c r="AG523" s="186">
        <f t="shared" si="61"/>
        <v>90.194683811222092</v>
      </c>
    </row>
    <row r="524" spans="1:33" ht="29">
      <c r="A524" s="119" t="str">
        <f>'Master sheet'!A312</f>
        <v>South West Hertfordshire</v>
      </c>
      <c r="B524" s="142" t="str">
        <f>VLOOKUP('Master sheet'!A312,Westminster_Parliamentary_Const!$A$2:$C$651,2,FALSE)</f>
        <v>E14000951</v>
      </c>
      <c r="C524" s="120">
        <f>VLOOKUP(B524,'Master sheet'!$B$3:$Z$634,9,FALSE)</f>
        <v>5.5675009546090608E-2</v>
      </c>
      <c r="D524" s="121">
        <f>VLOOKUP(B524,'Master sheet'!$B$3:$Z$634,10,FALSE)</f>
        <v>-1.545182702853529</v>
      </c>
      <c r="E524" s="120">
        <f>VLOOKUP(B524,'Master sheet'!$B$3:$Z$634,16,FALSE)</f>
        <v>0.89892339161262891</v>
      </c>
      <c r="F524" s="121">
        <f>VLOOKUP(B524,'Master sheet'!$B$3:$Z$634,17,FALSE)</f>
        <v>1.5334525768390237</v>
      </c>
      <c r="G524" s="120">
        <f>VLOOKUP(B524,'Master sheet'!$B$3:$Z$634,21,FALSE)</f>
        <v>0.18960244648318042</v>
      </c>
      <c r="H524" s="121">
        <f>VLOOKUP(B524,'Master sheet'!$B$3:$Z$634,22,FALSE)</f>
        <v>0.73195037629085768</v>
      </c>
      <c r="I524" s="120">
        <f>VLOOKUP(B524,'Master sheet'!$B$3:$Z$634,24,FALSE)</f>
        <v>3.2653061224489743E-2</v>
      </c>
      <c r="J524" s="121">
        <f>-VLOOKUP(B524,'Master sheet'!$B$3:$Z$634,25,FALSE)</f>
        <v>-0.87876287420767818</v>
      </c>
      <c r="K524" s="185" t="str">
        <f>VLOOKUP(B524,RUC_PCON_2011_EN_LU!$A$2:$N$534,14)</f>
        <v>Urban with Significant Rural</v>
      </c>
      <c r="L524" s="185" t="str">
        <f>VLOOKUP(B524,'City and Town classifications'!$A$3:$G$634,4,FALSE)</f>
        <v>Small Town</v>
      </c>
      <c r="M524" s="188" t="str">
        <f>VLOOKUP(A524,'BRES data'!$A$11:$AB$643,28,FALSE)</f>
        <v>Mid</v>
      </c>
      <c r="N524" s="188" t="str">
        <f>IF(ISNUMBER(MATCH(A524,'Red Wall MP List'!$A$3:$A$52,0)),"Yes","No")</f>
        <v>No</v>
      </c>
      <c r="O524" s="149">
        <f>VLOOKUP(B524,'Master sheet'!$B$3:$K$634,4,FALSE)</f>
        <v>69000</v>
      </c>
      <c r="P524" s="121">
        <f t="shared" si="58"/>
        <v>-0.4304147001654221</v>
      </c>
      <c r="Q524" s="121">
        <f t="shared" si="62"/>
        <v>0.83701982178795853</v>
      </c>
      <c r="R524" s="186">
        <f t="shared" si="63"/>
        <v>66.186196683682894</v>
      </c>
      <c r="S524" s="149">
        <f>R524*VLOOKUP(B524,'Master sheet'!$B$3:$K$634,4,FALSE)</f>
        <v>4566847.5711741196</v>
      </c>
      <c r="T524" s="121"/>
      <c r="U524" s="121"/>
      <c r="V524" s="121"/>
      <c r="W524" s="121"/>
      <c r="X524" s="121"/>
      <c r="Y524" s="121"/>
      <c r="Z524" s="121"/>
      <c r="AA524" s="121"/>
      <c r="AB524" s="121"/>
      <c r="AC524" s="121"/>
      <c r="AD524" s="121"/>
      <c r="AE524" s="145">
        <f t="shared" si="59"/>
        <v>-3.9635655982831447E-2</v>
      </c>
      <c r="AF524" s="121">
        <f t="shared" si="60"/>
        <v>1.1696174317777124</v>
      </c>
      <c r="AG524" s="186">
        <f t="shared" si="61"/>
        <v>96.722302685516752</v>
      </c>
    </row>
    <row r="525" spans="1:33">
      <c r="A525" s="119" t="str">
        <f>'Master sheet'!A292</f>
        <v>Mid Bedfordshire</v>
      </c>
      <c r="B525" s="142" t="str">
        <f>VLOOKUP('Master sheet'!A292,Westminster_Parliamentary_Const!$A$2:$C$651,2,FALSE)</f>
        <v>E14000813</v>
      </c>
      <c r="C525" s="120">
        <f>VLOOKUP(B525,'Master sheet'!$B$3:$Z$634,9,FALSE)</f>
        <v>5.5581052287431799E-2</v>
      </c>
      <c r="D525" s="121">
        <f>VLOOKUP(B525,'Master sheet'!$B$3:$Z$634,10,FALSE)</f>
        <v>-1.5487340651812045</v>
      </c>
      <c r="E525" s="120">
        <f>VLOOKUP(B525,'Master sheet'!$B$3:$Z$634,16,FALSE)</f>
        <v>0.50669467613287178</v>
      </c>
      <c r="F525" s="121">
        <f>VLOOKUP(B525,'Master sheet'!$B$3:$Z$634,17,FALSE)</f>
        <v>0.22975574960187106</v>
      </c>
      <c r="G525" s="120">
        <f>VLOOKUP(B525,'Master sheet'!$B$3:$Z$634,21,FALSE)</f>
        <v>0.18181818181818182</v>
      </c>
      <c r="H525" s="121">
        <f>VLOOKUP(B525,'Master sheet'!$B$3:$Z$634,22,FALSE)</f>
        <v>0.5091868265353543</v>
      </c>
      <c r="I525" s="120">
        <f>VLOOKUP(B525,'Master sheet'!$B$3:$Z$634,24,FALSE)</f>
        <v>2.563918757467154E-2</v>
      </c>
      <c r="J525" s="121">
        <f>-VLOOKUP(B525,'Master sheet'!$B$3:$Z$634,25,FALSE)</f>
        <v>-0.14017862163656272</v>
      </c>
      <c r="K525" s="185" t="str">
        <f>VLOOKUP(B525,RUC_PCON_2011_EN_LU!$A$2:$N$534,14)</f>
        <v>Predominantly Rural</v>
      </c>
      <c r="L525" s="185" t="str">
        <f>VLOOKUP(B525,'City and Town classifications'!$A$3:$G$634,4,FALSE)</f>
        <v>Village or smaller</v>
      </c>
      <c r="M525" s="188" t="str">
        <f>VLOOKUP(A525,'BRES data'!$A$11:$AB$643,28,FALSE)</f>
        <v>Very high</v>
      </c>
      <c r="N525" s="188" t="str">
        <f>IF(ISNUMBER(MATCH(A525,'Red Wall MP List'!$A$3:$A$52,0)),"Yes","No")</f>
        <v>No</v>
      </c>
      <c r="O525" s="149">
        <f>VLOOKUP(B525,'Master sheet'!$B$3:$K$634,4,FALSE)</f>
        <v>70800</v>
      </c>
      <c r="P525" s="121">
        <f t="shared" si="58"/>
        <v>-0.43981379958305156</v>
      </c>
      <c r="Q525" s="121">
        <f t="shared" si="62"/>
        <v>0.82762072237032913</v>
      </c>
      <c r="R525" s="186">
        <f t="shared" si="63"/>
        <v>65.442975762849912</v>
      </c>
      <c r="S525" s="149">
        <f>R525*VLOOKUP(B525,'Master sheet'!$B$3:$K$634,4,FALSE)</f>
        <v>4633362.6840097737</v>
      </c>
      <c r="T525" s="121"/>
      <c r="U525" s="121"/>
      <c r="V525" s="121"/>
      <c r="W525" s="121"/>
      <c r="X525" s="121"/>
      <c r="Y525" s="121"/>
      <c r="Z525" s="121"/>
      <c r="AA525" s="121"/>
      <c r="AB525" s="121"/>
      <c r="AC525" s="121"/>
      <c r="AD525" s="121"/>
      <c r="AE525" s="145">
        <f t="shared" si="59"/>
        <v>-0.23749252767013543</v>
      </c>
      <c r="AF525" s="121">
        <f t="shared" si="60"/>
        <v>0.97176056009040845</v>
      </c>
      <c r="AG525" s="186">
        <f t="shared" si="61"/>
        <v>80.360395183281526</v>
      </c>
    </row>
    <row r="526" spans="1:33">
      <c r="A526" s="119" t="str">
        <f>'Master sheet'!A127</f>
        <v>Harrogate and Knaresborough</v>
      </c>
      <c r="B526" s="142" t="str">
        <f>VLOOKUP('Master sheet'!A127,Westminster_Parliamentary_Const!$A$2:$C$651,2,FALSE)</f>
        <v>E14000730</v>
      </c>
      <c r="C526" s="120">
        <f>VLOOKUP(B526,'Master sheet'!$B$3:$Z$634,9,FALSE)</f>
        <v>7.1528896095715624E-2</v>
      </c>
      <c r="D526" s="121">
        <f>VLOOKUP(B526,'Master sheet'!$B$3:$Z$634,10,FALSE)</f>
        <v>-0.94594325884168851</v>
      </c>
      <c r="E526" s="120">
        <f>VLOOKUP(B526,'Master sheet'!$B$3:$Z$634,16,FALSE)</f>
        <v>0.50662514080231302</v>
      </c>
      <c r="F526" s="121">
        <f>VLOOKUP(B526,'Master sheet'!$B$3:$Z$634,17,FALSE)</f>
        <v>0.22952462682515273</v>
      </c>
      <c r="G526" s="120">
        <f>VLOOKUP(B526,'Master sheet'!$B$3:$Z$634,21,FALSE)</f>
        <v>0.19491525423728814</v>
      </c>
      <c r="H526" s="121">
        <f>VLOOKUP(B526,'Master sheet'!$B$3:$Z$634,22,FALSE)</f>
        <v>0.88398784744662728</v>
      </c>
      <c r="I526" s="120">
        <f>VLOOKUP(B526,'Master sheet'!$B$3:$Z$634,24,FALSE)</f>
        <v>3.3200434940195755E-2</v>
      </c>
      <c r="J526" s="121">
        <f>-VLOOKUP(B526,'Master sheet'!$B$3:$Z$634,25,FALSE)</f>
        <v>-0.93640314930762647</v>
      </c>
      <c r="K526" s="185" t="str">
        <f>VLOOKUP(B526,RUC_PCON_2011_EN_LU!$A$2:$N$534,14)</f>
        <v>Predominantly Urban</v>
      </c>
      <c r="L526" s="185" t="str">
        <f>VLOOKUP(B526,'City and Town classifications'!$A$3:$G$634,4,FALSE)</f>
        <v>Large Town</v>
      </c>
      <c r="M526" s="188" t="str">
        <f>VLOOKUP(A526,'BRES data'!$A$11:$AB$643,28,FALSE)</f>
        <v>Mid</v>
      </c>
      <c r="N526" s="188" t="str">
        <f>IF(ISNUMBER(MATCH(A526,'Red Wall MP List'!$A$3:$A$52,0)),"Yes","No")</f>
        <v>No</v>
      </c>
      <c r="O526" s="149">
        <f>VLOOKUP(B526,'Master sheet'!$B$3:$K$634,4,FALSE)</f>
        <v>55900</v>
      </c>
      <c r="P526" s="121">
        <f t="shared" si="58"/>
        <v>-0.44186339033780825</v>
      </c>
      <c r="Q526" s="121">
        <f t="shared" si="62"/>
        <v>0.8255711316155725</v>
      </c>
      <c r="R526" s="186">
        <f t="shared" si="63"/>
        <v>65.280907179425441</v>
      </c>
      <c r="S526" s="149">
        <f>R526*VLOOKUP(B526,'Master sheet'!$B$3:$K$634,4,FALSE)</f>
        <v>3649202.711329882</v>
      </c>
      <c r="T526" s="121"/>
      <c r="U526" s="121"/>
      <c r="V526" s="121"/>
      <c r="W526" s="121"/>
      <c r="X526" s="121"/>
      <c r="Y526" s="121"/>
      <c r="Z526" s="121"/>
      <c r="AA526" s="121"/>
      <c r="AB526" s="121"/>
      <c r="AC526" s="121"/>
      <c r="AD526" s="121"/>
      <c r="AE526" s="145">
        <f t="shared" si="59"/>
        <v>-0.19220848346938374</v>
      </c>
      <c r="AF526" s="121">
        <f t="shared" si="60"/>
        <v>1.0170446042911601</v>
      </c>
      <c r="AG526" s="186">
        <f t="shared" si="61"/>
        <v>84.105189772527893</v>
      </c>
    </row>
    <row r="527" spans="1:33" ht="29">
      <c r="A527" s="119" t="str">
        <f>'Master sheet'!A602</f>
        <v>Falkirk</v>
      </c>
      <c r="B527" s="142" t="str">
        <f>VLOOKUP('Master sheet'!A602,Westminster_Parliamentary_Const!$A$2:$C$651,2,FALSE)</f>
        <v>S14000028</v>
      </c>
      <c r="C527" s="120">
        <f>VLOOKUP(B527,'Master sheet'!$B$3:$Z$634,9,FALSE)</f>
        <v>9.0126065404485506E-2</v>
      </c>
      <c r="D527" s="121">
        <f>VLOOKUP(B527,'Master sheet'!$B$3:$Z$634,10,FALSE)</f>
        <v>-0.24301420974710461</v>
      </c>
      <c r="E527" s="120">
        <f>VLOOKUP(B527,'Master sheet'!$B$3:$Z$634,16,FALSE)</f>
        <v>0.29172403352091436</v>
      </c>
      <c r="F527" s="121">
        <f>VLOOKUP(B527,'Master sheet'!$B$3:$Z$634,17,FALSE)</f>
        <v>-0.48476752129007045</v>
      </c>
      <c r="G527" s="120">
        <f>VLOOKUP(B527,'Master sheet'!$B$3:$Z$634,21,FALSE)</f>
        <v>0.13580246913580246</v>
      </c>
      <c r="H527" s="121">
        <f>VLOOKUP(B527,'Master sheet'!$B$3:$Z$634,22,FALSE)</f>
        <v>-0.80765219973097735</v>
      </c>
      <c r="I527" s="120">
        <f>VLOOKUP(B527,'Master sheet'!$B$3:$Z$634,24,FALSE)</f>
        <v>2.8565603017636887E-2</v>
      </c>
      <c r="J527" s="121">
        <f>-VLOOKUP(B527,'Master sheet'!$B$3:$Z$634,25,FALSE)</f>
        <v>-0.44833991318066591</v>
      </c>
      <c r="K527" s="185" t="str">
        <f>VLOOKUP(B527,RUC_PCON_2011_EN_LU!$A$2:$N$534,14)</f>
        <v>Urban with Significant Rural</v>
      </c>
      <c r="L527" s="185" t="str">
        <f>VLOOKUP(B527,'City and Town classifications'!$A$3:$G$634,4,FALSE)</f>
        <v>Village or smaller</v>
      </c>
      <c r="M527" s="188" t="str">
        <f>VLOOKUP(A527,'BRES data'!$A$11:$AB$643,28,FALSE)</f>
        <v>Low</v>
      </c>
      <c r="N527" s="188" t="str">
        <f>IF(ISNUMBER(MATCH(A527,'Red Wall MP List'!$A$3:$A$52,0)),"Yes","No")</f>
        <v>No</v>
      </c>
      <c r="O527" s="149">
        <f>VLOOKUP(B527,'Master sheet'!$B$3:$K$634,4,FALSE)</f>
        <v>68800</v>
      </c>
      <c r="P527" s="121">
        <f t="shared" si="58"/>
        <v>-0.44585466114609812</v>
      </c>
      <c r="Q527" s="121">
        <f t="shared" si="62"/>
        <v>0.82157986080728262</v>
      </c>
      <c r="R527" s="186">
        <f t="shared" si="63"/>
        <v>64.965302903566084</v>
      </c>
      <c r="S527" s="149">
        <f>R527*VLOOKUP(B527,'Master sheet'!$B$3:$K$634,4,FALSE)</f>
        <v>4469612.8397653466</v>
      </c>
      <c r="T527" s="121"/>
      <c r="U527" s="121"/>
      <c r="V527" s="121"/>
      <c r="W527" s="121"/>
      <c r="X527" s="121"/>
      <c r="Y527" s="121"/>
      <c r="Z527" s="121"/>
      <c r="AA527" s="121"/>
      <c r="AB527" s="121"/>
      <c r="AC527" s="121"/>
      <c r="AD527" s="121"/>
      <c r="AE527" s="145">
        <f t="shared" si="59"/>
        <v>-0.49594346098720454</v>
      </c>
      <c r="AF527" s="121">
        <f t="shared" si="60"/>
        <v>0.71330962677333931</v>
      </c>
      <c r="AG527" s="186">
        <f t="shared" si="61"/>
        <v>58.987620870527635</v>
      </c>
    </row>
    <row r="528" spans="1:33">
      <c r="A528" s="119" t="str">
        <f>'Master sheet'!A278</f>
        <v>Colchester</v>
      </c>
      <c r="B528" s="142" t="str">
        <f>VLOOKUP('Master sheet'!A278,Westminster_Parliamentary_Const!$A$2:$C$651,2,FALSE)</f>
        <v>E14000644</v>
      </c>
      <c r="C528" s="120">
        <f>VLOOKUP(B528,'Master sheet'!$B$3:$Z$634,9,FALSE)</f>
        <v>9.2215047607867792E-2</v>
      </c>
      <c r="D528" s="121">
        <f>VLOOKUP(B528,'Master sheet'!$B$3:$Z$634,10,FALSE)</f>
        <v>-0.16405561936063315</v>
      </c>
      <c r="E528" s="120">
        <f>VLOOKUP(B528,'Master sheet'!$B$3:$Z$634,16,FALSE)</f>
        <v>0.45435791427096917</v>
      </c>
      <c r="F528" s="121">
        <f>VLOOKUP(B528,'Master sheet'!$B$3:$Z$634,17,FALSE)</f>
        <v>5.5797883452853053E-2</v>
      </c>
      <c r="G528" s="120">
        <f>VLOOKUP(B528,'Master sheet'!$B$3:$Z$634,21,FALSE)</f>
        <v>0.14456391875746716</v>
      </c>
      <c r="H528" s="121">
        <f>VLOOKUP(B528,'Master sheet'!$B$3:$Z$634,22,FALSE)</f>
        <v>-0.55692439142534955</v>
      </c>
      <c r="I528" s="120">
        <f>VLOOKUP(B528,'Master sheet'!$B$3:$Z$634,24,FALSE)</f>
        <v>3.3205292360221961E-2</v>
      </c>
      <c r="J528" s="121">
        <f>-VLOOKUP(B528,'Master sheet'!$B$3:$Z$634,25,FALSE)</f>
        <v>-0.93691465181231892</v>
      </c>
      <c r="K528" s="185" t="str">
        <f>VLOOKUP(B528,RUC_PCON_2011_EN_LU!$A$2:$N$534,14)</f>
        <v>Predominantly Urban</v>
      </c>
      <c r="L528" s="185" t="str">
        <f>VLOOKUP(B528,'City and Town classifications'!$A$3:$G$634,4,FALSE)</f>
        <v>Large Town</v>
      </c>
      <c r="M528" s="188" t="str">
        <f>VLOOKUP(A528,'BRES data'!$A$11:$AB$643,28,FALSE)</f>
        <v>Low</v>
      </c>
      <c r="N528" s="188" t="str">
        <f>IF(ISNUMBER(MATCH(A528,'Red Wall MP List'!$A$3:$A$52,0)),"Yes","No")</f>
        <v>No</v>
      </c>
      <c r="O528" s="149">
        <f>VLOOKUP(B528,'Master sheet'!$B$3:$K$634,4,FALSE)</f>
        <v>89100</v>
      </c>
      <c r="P528" s="121">
        <f t="shared" si="58"/>
        <v>-0.45051117505306681</v>
      </c>
      <c r="Q528" s="121">
        <f t="shared" si="62"/>
        <v>0.81692334690031387</v>
      </c>
      <c r="R528" s="186">
        <f t="shared" si="63"/>
        <v>64.597095440272554</v>
      </c>
      <c r="S528" s="149">
        <f>R528*VLOOKUP(B528,'Master sheet'!$B$3:$K$634,4,FALSE)</f>
        <v>5755601.2037282847</v>
      </c>
      <c r="T528" s="121"/>
      <c r="U528" s="121"/>
      <c r="V528" s="121"/>
      <c r="W528" s="121"/>
      <c r="X528" s="121"/>
      <c r="Y528" s="121"/>
      <c r="Z528" s="121"/>
      <c r="AA528" s="121"/>
      <c r="AB528" s="121"/>
      <c r="AC528" s="121"/>
      <c r="AD528" s="121"/>
      <c r="AE528" s="145">
        <f t="shared" si="59"/>
        <v>-0.40052419478636214</v>
      </c>
      <c r="AF528" s="121">
        <f t="shared" si="60"/>
        <v>0.80872889297418171</v>
      </c>
      <c r="AG528" s="186">
        <f t="shared" si="61"/>
        <v>66.878381470325024</v>
      </c>
    </row>
    <row r="529" spans="1:33">
      <c r="A529" s="119" t="str">
        <f>'Master sheet'!A491</f>
        <v>Cheltenham</v>
      </c>
      <c r="B529" s="142" t="str">
        <f>VLOOKUP('Master sheet'!A491,Westminster_Parliamentary_Const!$A$2:$C$651,2,FALSE)</f>
        <v>E14000630</v>
      </c>
      <c r="C529" s="120">
        <f>VLOOKUP(B529,'Master sheet'!$B$3:$Z$634,9,FALSE)</f>
        <v>5.9480445303510071E-2</v>
      </c>
      <c r="D529" s="121">
        <f>VLOOKUP(B529,'Master sheet'!$B$3:$Z$634,10,FALSE)</f>
        <v>-1.4013462246271378</v>
      </c>
      <c r="E529" s="120">
        <f>VLOOKUP(B529,'Master sheet'!$B$3:$Z$634,16,FALSE)</f>
        <v>0.90509303070729119</v>
      </c>
      <c r="F529" s="121">
        <f>VLOOKUP(B529,'Master sheet'!$B$3:$Z$634,17,FALSE)</f>
        <v>1.5539593337272115</v>
      </c>
      <c r="G529" s="120">
        <f>VLOOKUP(B529,'Master sheet'!$B$3:$Z$634,21,FALSE)</f>
        <v>0.17538461538461539</v>
      </c>
      <c r="H529" s="121">
        <f>VLOOKUP(B529,'Master sheet'!$B$3:$Z$634,22,FALSE)</f>
        <v>0.32507642458907471</v>
      </c>
      <c r="I529" s="120">
        <f>VLOOKUP(B529,'Master sheet'!$B$3:$Z$634,24,FALSE)</f>
        <v>3.2794196668457953E-2</v>
      </c>
      <c r="J529" s="121">
        <f>-VLOOKUP(B529,'Master sheet'!$B$3:$Z$634,25,FALSE)</f>
        <v>-0.89362490645960724</v>
      </c>
      <c r="K529" s="185" t="str">
        <f>VLOOKUP(B529,RUC_PCON_2011_EN_LU!$A$2:$N$534,14)</f>
        <v>Predominantly Urban</v>
      </c>
      <c r="L529" s="185" t="str">
        <f>VLOOKUP(B529,'City and Town classifications'!$A$3:$G$634,4,FALSE)</f>
        <v>Large Town</v>
      </c>
      <c r="M529" s="188" t="str">
        <f>VLOOKUP(A529,'BRES data'!$A$11:$AB$643,28,FALSE)</f>
        <v>Mid</v>
      </c>
      <c r="N529" s="188" t="str">
        <f>IF(ISNUMBER(MATCH(A529,'Red Wall MP List'!$A$3:$A$52,0)),"Yes","No")</f>
        <v>No</v>
      </c>
      <c r="O529" s="149">
        <f>VLOOKUP(B529,'Master sheet'!$B$3:$K$634,4,FALSE)</f>
        <v>65200</v>
      </c>
      <c r="P529" s="121">
        <f t="shared" si="58"/>
        <v>-0.45181775064286728</v>
      </c>
      <c r="Q529" s="121">
        <f t="shared" si="62"/>
        <v>0.81561677131051336</v>
      </c>
      <c r="R529" s="186">
        <f t="shared" si="63"/>
        <v>64.493779763967652</v>
      </c>
      <c r="S529" s="149">
        <f>R529*VLOOKUP(B529,'Master sheet'!$B$3:$K$634,4,FALSE)</f>
        <v>4204994.440610691</v>
      </c>
      <c r="T529" s="121"/>
      <c r="U529" s="121"/>
      <c r="V529" s="121"/>
      <c r="W529" s="121"/>
      <c r="X529" s="121"/>
      <c r="Y529" s="121"/>
      <c r="Z529" s="121"/>
      <c r="AA529" s="121"/>
      <c r="AB529" s="121"/>
      <c r="AC529" s="121"/>
      <c r="AD529" s="121"/>
      <c r="AE529" s="145">
        <f t="shared" si="59"/>
        <v>-0.10398384319261469</v>
      </c>
      <c r="AF529" s="121">
        <f t="shared" si="60"/>
        <v>1.1052692445679291</v>
      </c>
      <c r="AG529" s="186">
        <f t="shared" si="61"/>
        <v>91.400985927173664</v>
      </c>
    </row>
    <row r="530" spans="1:33">
      <c r="A530" s="119" t="str">
        <f>'Master sheet'!A342</f>
        <v>Croydon South</v>
      </c>
      <c r="B530" s="142" t="str">
        <f>VLOOKUP('Master sheet'!A342,Westminster_Parliamentary_Const!$A$2:$C$651,2,FALSE)</f>
        <v>E14000656</v>
      </c>
      <c r="C530" s="120">
        <f>VLOOKUP(B530,'Master sheet'!$B$3:$Z$634,9,FALSE)</f>
        <v>0.10050489099959266</v>
      </c>
      <c r="D530" s="121">
        <f>VLOOKUP(B530,'Master sheet'!$B$3:$Z$634,10,FALSE)</f>
        <v>0.14928086942103624</v>
      </c>
      <c r="E530" s="120">
        <f>VLOOKUP(B530,'Master sheet'!$B$3:$Z$634,16,FALSE)</f>
        <v>0.30132765506319126</v>
      </c>
      <c r="F530" s="121">
        <f>VLOOKUP(B530,'Master sheet'!$B$3:$Z$634,17,FALSE)</f>
        <v>-0.45284683205818033</v>
      </c>
      <c r="G530" s="120">
        <f>VLOOKUP(B530,'Master sheet'!$B$3:$Z$634,21,FALSE)</f>
        <v>0.1423611111111111</v>
      </c>
      <c r="H530" s="121">
        <f>VLOOKUP(B530,'Master sheet'!$B$3:$Z$634,22,FALSE)</f>
        <v>-0.6199624909567365</v>
      </c>
      <c r="I530" s="120">
        <f>VLOOKUP(B530,'Master sheet'!$B$3:$Z$634,24,FALSE)</f>
        <v>3.3542806446843043E-2</v>
      </c>
      <c r="J530" s="121">
        <f>-VLOOKUP(B530,'Master sheet'!$B$3:$Z$634,25,FALSE)</f>
        <v>-0.97245600910576213</v>
      </c>
      <c r="K530" s="185" t="str">
        <f>VLOOKUP(B530,RUC_PCON_2011_EN_LU!$A$2:$N$534,14)</f>
        <v>Predominantly Urban</v>
      </c>
      <c r="L530" s="185" t="str">
        <f>VLOOKUP(B530,'City and Town classifications'!$A$3:$G$634,4,FALSE)</f>
        <v>Core City (London)</v>
      </c>
      <c r="M530" s="188" t="str">
        <f>VLOOKUP(A530,'BRES data'!$A$11:$AB$643,28,FALSE)</f>
        <v>Mid</v>
      </c>
      <c r="N530" s="188" t="str">
        <f>IF(ISNUMBER(MATCH(A530,'Red Wall MP List'!$A$3:$A$52,0)),"Yes","No")</f>
        <v>No</v>
      </c>
      <c r="O530" s="149">
        <f>VLOOKUP(B530,'Master sheet'!$B$3:$K$634,4,FALSE)</f>
        <v>82600</v>
      </c>
      <c r="P530" s="121">
        <f t="shared" si="58"/>
        <v>-0.45319326706406143</v>
      </c>
      <c r="Q530" s="121">
        <f t="shared" si="62"/>
        <v>0.8142412548893192</v>
      </c>
      <c r="R530" s="186">
        <f t="shared" si="63"/>
        <v>64.385012685787444</v>
      </c>
      <c r="S530" s="149">
        <f>R530*VLOOKUP(B530,'Master sheet'!$B$3:$K$634,4,FALSE)</f>
        <v>5318202.0478460426</v>
      </c>
      <c r="T530" s="121"/>
      <c r="U530" s="121"/>
      <c r="V530" s="121"/>
      <c r="W530" s="121"/>
      <c r="X530" s="121"/>
      <c r="Y530" s="121"/>
      <c r="Z530" s="121"/>
      <c r="AA530" s="121"/>
      <c r="AB530" s="121"/>
      <c r="AC530" s="121"/>
      <c r="AD530" s="121"/>
      <c r="AE530" s="145">
        <f t="shared" si="59"/>
        <v>-0.47399611567491068</v>
      </c>
      <c r="AF530" s="121">
        <f t="shared" si="60"/>
        <v>0.73525697208563323</v>
      </c>
      <c r="AG530" s="186">
        <f t="shared" si="61"/>
        <v>60.802571399447835</v>
      </c>
    </row>
    <row r="531" spans="1:33" ht="29">
      <c r="A531" s="119" t="str">
        <f>'Master sheet'!A600</f>
        <v>Edinburgh South West</v>
      </c>
      <c r="B531" s="142" t="str">
        <f>VLOOKUP('Master sheet'!A600,Westminster_Parliamentary_Const!$A$2:$C$651,2,FALSE)</f>
        <v>S14000025</v>
      </c>
      <c r="C531" s="120">
        <f>VLOOKUP(B531,'Master sheet'!$B$3:$Z$634,9,FALSE)</f>
        <v>8.2529947625040651E-2</v>
      </c>
      <c r="D531" s="121">
        <f>VLOOKUP(B531,'Master sheet'!$B$3:$Z$634,10,FALSE)</f>
        <v>-0.53012950986956286</v>
      </c>
      <c r="E531" s="120">
        <f>VLOOKUP(B531,'Master sheet'!$B$3:$Z$634,16,FALSE)</f>
        <v>0.50175675269722297</v>
      </c>
      <c r="F531" s="121">
        <f>VLOOKUP(B531,'Master sheet'!$B$3:$Z$634,17,FALSE)</f>
        <v>0.21334299127457421</v>
      </c>
      <c r="G531" s="120">
        <f>VLOOKUP(B531,'Master sheet'!$B$3:$Z$634,21,FALSE)</f>
        <v>0.13934426229508196</v>
      </c>
      <c r="H531" s="121">
        <f>VLOOKUP(B531,'Master sheet'!$B$3:$Z$634,22,FALSE)</f>
        <v>-0.70629613713350903</v>
      </c>
      <c r="I531" s="120">
        <f>VLOOKUP(B531,'Master sheet'!$B$3:$Z$634,24,FALSE)</f>
        <v>2.9883843717001035E-2</v>
      </c>
      <c r="J531" s="121">
        <f>-VLOOKUP(B531,'Master sheet'!$B$3:$Z$634,25,FALSE)</f>
        <v>-0.58715504876183366</v>
      </c>
      <c r="K531" s="185" t="str">
        <f>VLOOKUP(B531,RUC_PCON_2011_EN_LU!$A$2:$N$534,14)</f>
        <v>Urban with Significant Rural</v>
      </c>
      <c r="L531" s="185" t="str">
        <f>VLOOKUP(B531,'City and Town classifications'!$A$3:$G$634,4,FALSE)</f>
        <v>Core City (outside London)</v>
      </c>
      <c r="M531" s="188" t="str">
        <f>VLOOKUP(A531,'BRES data'!$A$11:$AB$643,28,FALSE)</f>
        <v>Mid</v>
      </c>
      <c r="N531" s="188" t="str">
        <f>IF(ISNUMBER(MATCH(A531,'Red Wall MP List'!$A$3:$A$52,0)),"Yes","No")</f>
        <v>No</v>
      </c>
      <c r="O531" s="149">
        <f>VLOOKUP(B531,'Master sheet'!$B$3:$K$634,4,FALSE)</f>
        <v>77500</v>
      </c>
      <c r="P531" s="121">
        <f t="shared" si="58"/>
        <v>-0.45458704385362125</v>
      </c>
      <c r="Q531" s="121">
        <f t="shared" si="62"/>
        <v>0.81284747809975944</v>
      </c>
      <c r="R531" s="186">
        <f t="shared" si="63"/>
        <v>64.274801693973771</v>
      </c>
      <c r="S531" s="149">
        <f>R531*VLOOKUP(B531,'Master sheet'!$B$3:$K$634,4,FALSE)</f>
        <v>4981297.1312829675</v>
      </c>
      <c r="T531" s="121"/>
      <c r="U531" s="121"/>
      <c r="V531" s="121"/>
      <c r="W531" s="121"/>
      <c r="X531" s="121"/>
      <c r="Y531" s="121"/>
      <c r="Z531" s="121"/>
      <c r="AA531" s="121"/>
      <c r="AB531" s="121"/>
      <c r="AC531" s="121"/>
      <c r="AD531" s="121"/>
      <c r="AE531" s="145">
        <f t="shared" si="59"/>
        <v>-0.40255942612258289</v>
      </c>
      <c r="AF531" s="121">
        <f t="shared" si="60"/>
        <v>0.80669366163796097</v>
      </c>
      <c r="AG531" s="186">
        <f t="shared" si="61"/>
        <v>66.710076641764289</v>
      </c>
    </row>
    <row r="532" spans="1:33">
      <c r="A532" s="119" t="str">
        <f>'Master sheet'!A433</f>
        <v>Henley</v>
      </c>
      <c r="B532" s="142" t="str">
        <f>VLOOKUP('Master sheet'!A433,Westminster_Parliamentary_Const!$A$2:$C$651,2,FALSE)</f>
        <v>E14000742</v>
      </c>
      <c r="C532" s="120">
        <f>VLOOKUP(B532,'Master sheet'!$B$3:$Z$634,9,FALSE)</f>
        <v>6.0324901092757663E-2</v>
      </c>
      <c r="D532" s="121">
        <f>VLOOKUP(B532,'Master sheet'!$B$3:$Z$634,10,FALSE)</f>
        <v>-1.3694277914998818</v>
      </c>
      <c r="E532" s="120">
        <f>VLOOKUP(B532,'Master sheet'!$B$3:$Z$634,16,FALSE)</f>
        <v>0.45201551944619967</v>
      </c>
      <c r="F532" s="121">
        <f>VLOOKUP(B532,'Master sheet'!$B$3:$Z$634,17,FALSE)</f>
        <v>4.8012189594478914E-2</v>
      </c>
      <c r="G532" s="120">
        <f>VLOOKUP(B532,'Master sheet'!$B$3:$Z$634,21,FALSE)</f>
        <v>0.21193415637860083</v>
      </c>
      <c r="H532" s="121">
        <f>VLOOKUP(B532,'Master sheet'!$B$3:$Z$634,22,FALSE)</f>
        <v>1.3710204981974654</v>
      </c>
      <c r="I532" s="120">
        <f>VLOOKUP(B532,'Master sheet'!$B$3:$Z$634,24,FALSE)</f>
        <v>3.1258955987717441E-2</v>
      </c>
      <c r="J532" s="121">
        <f>-VLOOKUP(B532,'Master sheet'!$B$3:$Z$634,25,FALSE)</f>
        <v>-0.73195895019720825</v>
      </c>
      <c r="K532" s="185" t="str">
        <f>VLOOKUP(B532,RUC_PCON_2011_EN_LU!$A$2:$N$534,14)</f>
        <v>Predominantly Rural</v>
      </c>
      <c r="L532" s="185" t="str">
        <f>VLOOKUP(B532,'City and Town classifications'!$A$3:$G$634,4,FALSE)</f>
        <v>Village or smaller</v>
      </c>
      <c r="M532" s="188" t="str">
        <f>VLOOKUP(A532,'BRES data'!$A$11:$AB$643,28,FALSE)</f>
        <v>High</v>
      </c>
      <c r="N532" s="188" t="str">
        <f>IF(ISNUMBER(MATCH(A532,'Red Wall MP List'!$A$3:$A$52,0)),"Yes","No")</f>
        <v>No</v>
      </c>
      <c r="O532" s="149">
        <f>VLOOKUP(B532,'Master sheet'!$B$3:$K$634,4,FALSE)</f>
        <v>56200</v>
      </c>
      <c r="P532" s="121">
        <f t="shared" si="58"/>
        <v>-0.46395679926703925</v>
      </c>
      <c r="Q532" s="121">
        <f t="shared" si="62"/>
        <v>0.80347772268634143</v>
      </c>
      <c r="R532" s="186">
        <f t="shared" si="63"/>
        <v>63.53390111010733</v>
      </c>
      <c r="S532" s="149">
        <f>R532*VLOOKUP(B532,'Master sheet'!$B$3:$K$634,4,FALSE)</f>
        <v>3570605.2423880319</v>
      </c>
      <c r="T532" s="121"/>
      <c r="U532" s="121"/>
      <c r="V532" s="121"/>
      <c r="W532" s="121"/>
      <c r="X532" s="121"/>
      <c r="Y532" s="121"/>
      <c r="Z532" s="121"/>
      <c r="AA532" s="121"/>
      <c r="AB532" s="121"/>
      <c r="AC532" s="121"/>
      <c r="AD532" s="121"/>
      <c r="AE532" s="145">
        <f t="shared" si="59"/>
        <v>-0.17058851347628642</v>
      </c>
      <c r="AF532" s="121">
        <f t="shared" si="60"/>
        <v>1.0386645742842575</v>
      </c>
      <c r="AG532" s="186">
        <f t="shared" si="61"/>
        <v>85.89306777854037</v>
      </c>
    </row>
    <row r="533" spans="1:33">
      <c r="A533" s="119" t="str">
        <f>'Master sheet'!A308</f>
        <v>South East Cambridgeshire</v>
      </c>
      <c r="B533" s="142" t="str">
        <f>VLOOKUP('Master sheet'!A308,Westminster_Parliamentary_Const!$A$2:$C$651,2,FALSE)</f>
        <v>E14000937</v>
      </c>
      <c r="C533" s="120">
        <f>VLOOKUP(B533,'Master sheet'!$B$3:$Z$634,9,FALSE)</f>
        <v>5.7217452610272793E-2</v>
      </c>
      <c r="D533" s="121">
        <f>VLOOKUP(B533,'Master sheet'!$B$3:$Z$634,10,FALSE)</f>
        <v>-1.486882000290326</v>
      </c>
      <c r="E533" s="120">
        <f>VLOOKUP(B533,'Master sheet'!$B$3:$Z$634,16,FALSE)</f>
        <v>0.76519817561586145</v>
      </c>
      <c r="F533" s="121">
        <f>VLOOKUP(B533,'Master sheet'!$B$3:$Z$634,17,FALSE)</f>
        <v>1.0889743096031661</v>
      </c>
      <c r="G533" s="120">
        <f>VLOOKUP(B533,'Master sheet'!$B$3:$Z$634,21,FALSE)</f>
        <v>0.14838709677419354</v>
      </c>
      <c r="H533" s="121">
        <f>VLOOKUP(B533,'Master sheet'!$B$3:$Z$634,22,FALSE)</f>
        <v>-0.44751589325562202</v>
      </c>
      <c r="I533" s="120">
        <f>VLOOKUP(B533,'Master sheet'!$B$3:$Z$634,24,FALSE)</f>
        <v>2.6477160446910508E-2</v>
      </c>
      <c r="J533" s="121">
        <f>-VLOOKUP(B533,'Master sheet'!$B$3:$Z$634,25,FALSE)</f>
        <v>-0.22841995565796058</v>
      </c>
      <c r="K533" s="185" t="str">
        <f>VLOOKUP(B533,RUC_PCON_2011_EN_LU!$A$2:$N$534,14)</f>
        <v>Predominantly Rural</v>
      </c>
      <c r="L533" s="185" t="str">
        <f>VLOOKUP(B533,'City and Town classifications'!$A$3:$G$634,4,FALSE)</f>
        <v>Village or smaller</v>
      </c>
      <c r="M533" s="188" t="str">
        <f>VLOOKUP(A533,'BRES data'!$A$11:$AB$643,28,FALSE)</f>
        <v>High</v>
      </c>
      <c r="N533" s="188" t="str">
        <f>IF(ISNUMBER(MATCH(A533,'Red Wall MP List'!$A$3:$A$52,0)),"Yes","No")</f>
        <v>No</v>
      </c>
      <c r="O533" s="149">
        <f>VLOOKUP(B533,'Master sheet'!$B$3:$K$634,4,FALSE)</f>
        <v>77000</v>
      </c>
      <c r="P533" s="121">
        <f t="shared" si="58"/>
        <v>-0.46485758259150484</v>
      </c>
      <c r="Q533" s="121">
        <f t="shared" si="62"/>
        <v>0.8025769393618758</v>
      </c>
      <c r="R533" s="186">
        <f t="shared" si="63"/>
        <v>63.462672901729768</v>
      </c>
      <c r="S533" s="149">
        <f>R533*VLOOKUP(B533,'Master sheet'!$B$3:$K$634,4,FALSE)</f>
        <v>4886625.8134331917</v>
      </c>
      <c r="T533" s="121"/>
      <c r="U533" s="121"/>
      <c r="V533" s="121"/>
      <c r="W533" s="121"/>
      <c r="X533" s="121"/>
      <c r="Y533" s="121"/>
      <c r="Z533" s="121"/>
      <c r="AA533" s="121"/>
      <c r="AB533" s="121"/>
      <c r="AC533" s="121"/>
      <c r="AD533" s="121"/>
      <c r="AE533" s="145">
        <f t="shared" si="59"/>
        <v>-0.2684608849001856</v>
      </c>
      <c r="AF533" s="121">
        <f t="shared" si="60"/>
        <v>0.94079220286035825</v>
      </c>
      <c r="AG533" s="186">
        <f t="shared" si="61"/>
        <v>77.799445987162329</v>
      </c>
    </row>
    <row r="534" spans="1:33">
      <c r="A534" s="119" t="str">
        <f>'Master sheet'!A460</f>
        <v>Runnymede and Weybridge</v>
      </c>
      <c r="B534" s="142" t="str">
        <f>VLOOKUP('Master sheet'!A460,Westminster_Parliamentary_Const!$A$2:$C$651,2,FALSE)</f>
        <v>E14000907</v>
      </c>
      <c r="C534" s="120">
        <f>VLOOKUP(B534,'Master sheet'!$B$3:$Z$634,9,FALSE)</f>
        <v>7.586018535751822E-2</v>
      </c>
      <c r="D534" s="121">
        <f>VLOOKUP(B534,'Master sheet'!$B$3:$Z$634,10,FALSE)</f>
        <v>-0.782230760901653</v>
      </c>
      <c r="E534" s="120">
        <f>VLOOKUP(B534,'Master sheet'!$B$3:$Z$634,16,FALSE)</f>
        <v>0.89601858334522066</v>
      </c>
      <c r="F534" s="121">
        <f>VLOOKUP(B534,'Master sheet'!$B$3:$Z$634,17,FALSE)</f>
        <v>1.5237975231101801</v>
      </c>
      <c r="G534" s="120">
        <f>VLOOKUP(B534,'Master sheet'!$B$3:$Z$634,21,FALSE)</f>
        <v>0.1584022038567493</v>
      </c>
      <c r="H534" s="121">
        <f>VLOOKUP(B534,'Master sheet'!$B$3:$Z$634,22,FALSE)</f>
        <v>-0.16091196842722494</v>
      </c>
      <c r="I534" s="120">
        <f>VLOOKUP(B534,'Master sheet'!$B$3:$Z$634,24,FALSE)</f>
        <v>3.6805919329491843E-2</v>
      </c>
      <c r="J534" s="121">
        <f>-VLOOKUP(B534,'Master sheet'!$B$3:$Z$634,25,FALSE)</f>
        <v>-1.31607266230122</v>
      </c>
      <c r="K534" s="185" t="str">
        <f>VLOOKUP(B534,RUC_PCON_2011_EN_LU!$A$2:$N$534,14)</f>
        <v>Predominantly Urban</v>
      </c>
      <c r="L534" s="185" t="str">
        <f>VLOOKUP(B534,'City and Town classifications'!$A$3:$G$634,4,FALSE)</f>
        <v>Medium Town</v>
      </c>
      <c r="M534" s="188" t="str">
        <f>VLOOKUP(A534,'BRES data'!$A$11:$AB$643,28,FALSE)</f>
        <v>Mid</v>
      </c>
      <c r="N534" s="188" t="str">
        <f>IF(ISNUMBER(MATCH(A534,'Red Wall MP List'!$A$3:$A$52,0)),"Yes","No")</f>
        <v>No</v>
      </c>
      <c r="O534" s="149">
        <f>VLOOKUP(B534,'Master sheet'!$B$3:$K$634,4,FALSE)</f>
        <v>69900</v>
      </c>
      <c r="P534" s="121">
        <f t="shared" si="58"/>
        <v>-0.47228688195379842</v>
      </c>
      <c r="Q534" s="121">
        <f t="shared" si="62"/>
        <v>0.79514763999958227</v>
      </c>
      <c r="R534" s="186">
        <f t="shared" si="63"/>
        <v>62.875211223983165</v>
      </c>
      <c r="S534" s="149">
        <f>R534*VLOOKUP(B534,'Master sheet'!$B$3:$K$634,4,FALSE)</f>
        <v>4394977.2645564228</v>
      </c>
      <c r="T534" s="121"/>
      <c r="U534" s="121"/>
      <c r="V534" s="121"/>
      <c r="W534" s="121"/>
      <c r="X534" s="121"/>
      <c r="Y534" s="121"/>
      <c r="Z534" s="121"/>
      <c r="AA534" s="121"/>
      <c r="AB534" s="121"/>
      <c r="AC534" s="121"/>
      <c r="AD534" s="121"/>
      <c r="AE534" s="145">
        <f t="shared" si="59"/>
        <v>-0.18385446712997944</v>
      </c>
      <c r="AF534" s="121">
        <f t="shared" si="60"/>
        <v>1.0253986206305643</v>
      </c>
      <c r="AG534" s="186">
        <f t="shared" si="61"/>
        <v>84.7960307903396</v>
      </c>
    </row>
    <row r="535" spans="1:33" ht="29">
      <c r="A535" s="119" t="str">
        <f>'Master sheet'!A598</f>
        <v>Edinburgh North and Leith</v>
      </c>
      <c r="B535" s="142" t="str">
        <f>VLOOKUP('Master sheet'!A598,Westminster_Parliamentary_Const!$A$2:$C$651,2,FALSE)</f>
        <v>S14000023</v>
      </c>
      <c r="C535" s="120">
        <f>VLOOKUP(B535,'Master sheet'!$B$3:$Z$634,9,FALSE)</f>
        <v>7.8864481766190153E-2</v>
      </c>
      <c r="D535" s="121">
        <f>VLOOKUP(B535,'Master sheet'!$B$3:$Z$634,10,FALSE)</f>
        <v>-0.66867545672156103</v>
      </c>
      <c r="E535" s="120">
        <f>VLOOKUP(B535,'Master sheet'!$B$3:$Z$634,16,FALSE)</f>
        <v>0.45366238015913396</v>
      </c>
      <c r="F535" s="121">
        <f>VLOOKUP(B535,'Master sheet'!$B$3:$Z$634,17,FALSE)</f>
        <v>5.3486054718626767E-2</v>
      </c>
      <c r="G535" s="120">
        <f>VLOOKUP(B535,'Master sheet'!$B$3:$Z$634,21,FALSE)</f>
        <v>0.17509727626459143</v>
      </c>
      <c r="H535" s="121">
        <f>VLOOKUP(B535,'Master sheet'!$B$3:$Z$634,22,FALSE)</f>
        <v>0.31685359493016413</v>
      </c>
      <c r="I535" s="120">
        <f>VLOOKUP(B535,'Master sheet'!$B$3:$Z$634,24,FALSE)</f>
        <v>3.319737140267387E-2</v>
      </c>
      <c r="J535" s="121">
        <f>-VLOOKUP(B535,'Master sheet'!$B$3:$Z$634,25,FALSE)</f>
        <v>-0.93608054860453505</v>
      </c>
      <c r="K535" s="185" t="str">
        <f>VLOOKUP(B535,RUC_PCON_2011_EN_LU!$A$2:$N$534,14)</f>
        <v>Urban with Significant Rural</v>
      </c>
      <c r="L535" s="185" t="str">
        <f>VLOOKUP(B535,'City and Town classifications'!$A$3:$G$634,4,FALSE)</f>
        <v>Core City (outside London)</v>
      </c>
      <c r="M535" s="188" t="str">
        <f>VLOOKUP(A535,'BRES data'!$A$11:$AB$643,28,FALSE)</f>
        <v>Mid</v>
      </c>
      <c r="N535" s="188" t="str">
        <f>IF(ISNUMBER(MATCH(A535,'Red Wall MP List'!$A$3:$A$52,0)),"Yes","No")</f>
        <v>No</v>
      </c>
      <c r="O535" s="149">
        <f>VLOOKUP(B535,'Master sheet'!$B$3:$K$634,4,FALSE)</f>
        <v>78800</v>
      </c>
      <c r="P535" s="121">
        <f t="shared" si="58"/>
        <v>-0.47319539350056683</v>
      </c>
      <c r="Q535" s="121">
        <f t="shared" si="62"/>
        <v>0.79423912845281386</v>
      </c>
      <c r="R535" s="186">
        <f t="shared" si="63"/>
        <v>62.803371917005499</v>
      </c>
      <c r="S535" s="149">
        <f>R535*VLOOKUP(B535,'Master sheet'!$B$3:$K$634,4,FALSE)</f>
        <v>4948905.7070600335</v>
      </c>
      <c r="T535" s="121"/>
      <c r="U535" s="121"/>
      <c r="V535" s="121"/>
      <c r="W535" s="121"/>
      <c r="X535" s="121"/>
      <c r="Y535" s="121"/>
      <c r="Z535" s="121"/>
      <c r="AA535" s="121"/>
      <c r="AB535" s="121"/>
      <c r="AC535" s="121"/>
      <c r="AD535" s="121"/>
      <c r="AE535" s="145">
        <f t="shared" si="59"/>
        <v>-0.30860408891932628</v>
      </c>
      <c r="AF535" s="121">
        <f t="shared" si="60"/>
        <v>0.90064899884121763</v>
      </c>
      <c r="AG535" s="186">
        <f t="shared" si="61"/>
        <v>74.479776645363657</v>
      </c>
    </row>
    <row r="536" spans="1:33">
      <c r="A536" s="119" t="str">
        <f>'Master sheet'!A142</f>
        <v>Pudsey</v>
      </c>
      <c r="B536" s="142" t="str">
        <f>VLOOKUP('Master sheet'!A142,Westminster_Parliamentary_Const!$A$2:$C$651,2,FALSE)</f>
        <v>E14000886</v>
      </c>
      <c r="C536" s="120">
        <f>VLOOKUP(B536,'Master sheet'!$B$3:$Z$634,9,FALSE)</f>
        <v>7.4449536263782409E-2</v>
      </c>
      <c r="D536" s="121">
        <f>VLOOKUP(B536,'Master sheet'!$B$3:$Z$634,10,FALSE)</f>
        <v>-0.83554996285128769</v>
      </c>
      <c r="E536" s="120">
        <f>VLOOKUP(B536,'Master sheet'!$B$3:$Z$634,16,FALSE)</f>
        <v>0.10675570450427298</v>
      </c>
      <c r="F536" s="121">
        <f>VLOOKUP(B536,'Master sheet'!$B$3:$Z$634,17,FALSE)</f>
        <v>-1.0995685650723901</v>
      </c>
      <c r="G536" s="120">
        <f>VLOOKUP(B536,'Master sheet'!$B$3:$Z$634,21,FALSE)</f>
        <v>0.13841368584758942</v>
      </c>
      <c r="H536" s="121">
        <f>VLOOKUP(B536,'Master sheet'!$B$3:$Z$634,22,FALSE)</f>
        <v>-0.73292659250515191</v>
      </c>
      <c r="I536" s="120">
        <f>VLOOKUP(B536,'Master sheet'!$B$3:$Z$634,24,FALSE)</f>
        <v>2.1179602129448138E-2</v>
      </c>
      <c r="J536" s="121">
        <f>-VLOOKUP(B536,'Master sheet'!$B$3:$Z$634,25,FALSE)</f>
        <v>0.32943057683006849</v>
      </c>
      <c r="K536" s="185" t="str">
        <f>VLOOKUP(B536,RUC_PCON_2011_EN_LU!$A$2:$N$534,14)</f>
        <v>Predominantly Urban</v>
      </c>
      <c r="L536" s="185" t="str">
        <f>VLOOKUP(B536,'City and Town classifications'!$A$3:$G$634,4,FALSE)</f>
        <v>Small Town</v>
      </c>
      <c r="M536" s="188" t="str">
        <f>VLOOKUP(A536,'BRES data'!$A$11:$AB$643,28,FALSE)</f>
        <v>Low</v>
      </c>
      <c r="N536" s="188" t="str">
        <f>IF(ISNUMBER(MATCH(A536,'Red Wall MP List'!$A$3:$A$52,0)),"Yes","No")</f>
        <v>No</v>
      </c>
      <c r="O536" s="149">
        <f>VLOOKUP(B536,'Master sheet'!$B$3:$K$634,4,FALSE)</f>
        <v>67100</v>
      </c>
      <c r="P536" s="121">
        <f t="shared" si="58"/>
        <v>-0.47412232160333007</v>
      </c>
      <c r="Q536" s="121">
        <f t="shared" si="62"/>
        <v>0.79331220035005057</v>
      </c>
      <c r="R536" s="186">
        <f t="shared" si="63"/>
        <v>62.730076346071385</v>
      </c>
      <c r="S536" s="149">
        <f>R536*VLOOKUP(B536,'Master sheet'!$B$3:$K$634,4,FALSE)</f>
        <v>4209188.1228213897</v>
      </c>
      <c r="T536" s="121"/>
      <c r="U536" s="121"/>
      <c r="V536" s="121"/>
      <c r="W536" s="121"/>
      <c r="X536" s="121"/>
      <c r="Y536" s="121"/>
      <c r="Z536" s="121"/>
      <c r="AA536" s="121"/>
      <c r="AB536" s="121"/>
      <c r="AC536" s="121"/>
      <c r="AD536" s="121"/>
      <c r="AE536" s="145">
        <f t="shared" si="59"/>
        <v>-0.58465363589969033</v>
      </c>
      <c r="AF536" s="121">
        <f t="shared" si="60"/>
        <v>0.62459945186085353</v>
      </c>
      <c r="AG536" s="186">
        <f t="shared" si="61"/>
        <v>51.651673101581189</v>
      </c>
    </row>
    <row r="537" spans="1:33">
      <c r="A537" s="119" t="str">
        <f>'Master sheet'!A257</f>
        <v>Warwick and Leamington</v>
      </c>
      <c r="B537" s="142" t="str">
        <f>VLOOKUP('Master sheet'!A257,Westminster_Parliamentary_Const!$A$2:$C$651,2,FALSE)</f>
        <v>E14001019</v>
      </c>
      <c r="C537" s="120">
        <f>VLOOKUP(B537,'Master sheet'!$B$3:$Z$634,9,FALSE)</f>
        <v>6.6364133315954907E-2</v>
      </c>
      <c r="D537" s="121">
        <f>VLOOKUP(B537,'Master sheet'!$B$3:$Z$634,10,FALSE)</f>
        <v>-1.1411590860086909</v>
      </c>
      <c r="E537" s="120">
        <f>VLOOKUP(B537,'Master sheet'!$B$3:$Z$634,16,FALSE)</f>
        <v>0.41982176481851313</v>
      </c>
      <c r="F537" s="121">
        <f>VLOOKUP(B537,'Master sheet'!$B$3:$Z$634,17,FALSE)</f>
        <v>-5.8993988455563542E-2</v>
      </c>
      <c r="G537" s="120">
        <f>VLOOKUP(B537,'Master sheet'!$B$3:$Z$634,21,FALSE)</f>
        <v>0.16934046345811052</v>
      </c>
      <c r="H537" s="121">
        <f>VLOOKUP(B537,'Master sheet'!$B$3:$Z$634,22,FALSE)</f>
        <v>0.1521099600155025</v>
      </c>
      <c r="I537" s="120">
        <f>VLOOKUP(B537,'Master sheet'!$B$3:$Z$634,24,FALSE)</f>
        <v>2.7467068121941995E-2</v>
      </c>
      <c r="J537" s="121">
        <f>-VLOOKUP(B537,'Master sheet'!$B$3:$Z$634,25,FALSE)</f>
        <v>-0.33266053037896259</v>
      </c>
      <c r="K537" s="185" t="str">
        <f>VLOOKUP(B537,RUC_PCON_2011_EN_LU!$A$2:$N$534,14)</f>
        <v>Predominantly Urban</v>
      </c>
      <c r="L537" s="185" t="str">
        <f>VLOOKUP(B537,'City and Town classifications'!$A$3:$G$634,4,FALSE)</f>
        <v>Medium Town</v>
      </c>
      <c r="M537" s="188" t="str">
        <f>VLOOKUP(A537,'BRES data'!$A$11:$AB$643,28,FALSE)</f>
        <v>Low</v>
      </c>
      <c r="N537" s="188" t="str">
        <f>IF(ISNUMBER(MATCH(A537,'Red Wall MP List'!$A$3:$A$52,0)),"Yes","No")</f>
        <v>No</v>
      </c>
      <c r="O537" s="149">
        <f>VLOOKUP(B537,'Master sheet'!$B$3:$K$634,4,FALSE)</f>
        <v>63100</v>
      </c>
      <c r="P537" s="121">
        <f t="shared" si="58"/>
        <v>-0.47575387686922799</v>
      </c>
      <c r="Q537" s="121">
        <f t="shared" si="62"/>
        <v>0.7916806450841527</v>
      </c>
      <c r="R537" s="186">
        <f t="shared" si="63"/>
        <v>62.601063346715705</v>
      </c>
      <c r="S537" s="149">
        <f>R537*VLOOKUP(B537,'Master sheet'!$B$3:$K$634,4,FALSE)</f>
        <v>3950127.0971777611</v>
      </c>
      <c r="T537" s="121"/>
      <c r="U537" s="121"/>
      <c r="V537" s="121"/>
      <c r="W537" s="121"/>
      <c r="X537" s="121"/>
      <c r="Y537" s="121"/>
      <c r="Z537" s="121"/>
      <c r="AA537" s="121"/>
      <c r="AB537" s="121"/>
      <c r="AC537" s="121"/>
      <c r="AD537" s="121"/>
      <c r="AE537" s="145">
        <f t="shared" si="59"/>
        <v>-0.34517591120692859</v>
      </c>
      <c r="AF537" s="121">
        <f t="shared" si="60"/>
        <v>0.86407717655361527</v>
      </c>
      <c r="AG537" s="186">
        <f t="shared" si="61"/>
        <v>71.455445125538404</v>
      </c>
    </row>
    <row r="538" spans="1:33">
      <c r="A538" s="119" t="str">
        <f>'Master sheet'!A336</f>
        <v>Chelsea and Fulham</v>
      </c>
      <c r="B538" s="142" t="str">
        <f>VLOOKUP('Master sheet'!A336,Westminster_Parliamentary_Const!$A$2:$C$651,2,FALSE)</f>
        <v>E14000629</v>
      </c>
      <c r="C538" s="120">
        <f>VLOOKUP(B538,'Master sheet'!$B$3:$Z$634,9,FALSE)</f>
        <v>0.12828549453892674</v>
      </c>
      <c r="D538" s="121">
        <f>VLOOKUP(B538,'Master sheet'!$B$3:$Z$634,10,FALSE)</f>
        <v>1.1993220291780213</v>
      </c>
      <c r="E538" s="120">
        <f>VLOOKUP(B538,'Master sheet'!$B$3:$Z$634,16,FALSE)</f>
        <v>-0.10905953332835021</v>
      </c>
      <c r="F538" s="121">
        <f>VLOOKUP(B538,'Master sheet'!$B$3:$Z$634,17,FALSE)</f>
        <v>-1.8168991166809785</v>
      </c>
      <c r="G538" s="120">
        <f>VLOOKUP(B538,'Master sheet'!$B$3:$Z$634,21,FALSE)</f>
        <v>0.16493055555555555</v>
      </c>
      <c r="H538" s="121">
        <f>VLOOKUP(B538,'Master sheet'!$B$3:$Z$634,22,FALSE)</f>
        <v>2.5910918648739321E-2</v>
      </c>
      <c r="I538" s="120">
        <f>VLOOKUP(B538,'Master sheet'!$B$3:$Z$634,24,FALSE)</f>
        <v>4.0806533945890733E-2</v>
      </c>
      <c r="J538" s="121">
        <f>-VLOOKUP(B538,'Master sheet'!$B$3:$Z$634,25,FALSE)</f>
        <v>-1.7373507040513221</v>
      </c>
      <c r="K538" s="185" t="str">
        <f>VLOOKUP(B538,RUC_PCON_2011_EN_LU!$A$2:$N$534,14)</f>
        <v>Predominantly Urban</v>
      </c>
      <c r="L538" s="185" t="str">
        <f>VLOOKUP(B538,'City and Town classifications'!$A$3:$G$634,4,FALSE)</f>
        <v>Core City (London)</v>
      </c>
      <c r="M538" s="188" t="str">
        <f>VLOOKUP(A538,'BRES data'!$A$11:$AB$643,28,FALSE)</f>
        <v>Very low</v>
      </c>
      <c r="N538" s="188" t="str">
        <f>IF(ISNUMBER(MATCH(A538,'Red Wall MP List'!$A$3:$A$52,0)),"Yes","No")</f>
        <v>No</v>
      </c>
      <c r="O538" s="149">
        <f>VLOOKUP(B538,'Master sheet'!$B$3:$K$634,4,FALSE)</f>
        <v>74500</v>
      </c>
      <c r="P538" s="121">
        <f t="shared" si="58"/>
        <v>-0.47784092462980676</v>
      </c>
      <c r="Q538" s="121">
        <f t="shared" si="62"/>
        <v>0.78959359732357393</v>
      </c>
      <c r="R538" s="186">
        <f t="shared" si="63"/>
        <v>62.43603290182751</v>
      </c>
      <c r="S538" s="149">
        <f>R538*VLOOKUP(B538,'Master sheet'!$B$3:$K$634,4,FALSE)</f>
        <v>4651484.4511861494</v>
      </c>
      <c r="T538" s="121"/>
      <c r="U538" s="121"/>
      <c r="V538" s="121"/>
      <c r="W538" s="121"/>
      <c r="X538" s="121"/>
      <c r="Y538" s="121"/>
      <c r="Z538" s="121"/>
      <c r="AA538" s="121"/>
      <c r="AB538" s="121"/>
      <c r="AC538" s="121"/>
      <c r="AD538" s="121"/>
      <c r="AE538" s="145">
        <f t="shared" si="59"/>
        <v>-0.58225421822638501</v>
      </c>
      <c r="AF538" s="121">
        <f t="shared" si="60"/>
        <v>0.62699886953415884</v>
      </c>
      <c r="AG538" s="186">
        <f t="shared" si="61"/>
        <v>51.850094565011048</v>
      </c>
    </row>
    <row r="539" spans="1:33">
      <c r="A539" s="119" t="str">
        <f>'Master sheet'!A272</f>
        <v>Bury St Edmunds</v>
      </c>
      <c r="B539" s="142" t="str">
        <f>VLOOKUP('Master sheet'!A272,Westminster_Parliamentary_Const!$A$2:$C$651,2,FALSE)</f>
        <v>E14000613</v>
      </c>
      <c r="C539" s="120">
        <f>VLOOKUP(B539,'Master sheet'!$B$3:$Z$634,9,FALSE)</f>
        <v>7.4584440461131607E-2</v>
      </c>
      <c r="D539" s="121">
        <f>VLOOKUP(B539,'Master sheet'!$B$3:$Z$634,10,FALSE)</f>
        <v>-0.8304509030112065</v>
      </c>
      <c r="E539" s="120">
        <f>VLOOKUP(B539,'Master sheet'!$B$3:$Z$634,16,FALSE)</f>
        <v>0.44537349840206586</v>
      </c>
      <c r="F539" s="121">
        <f>VLOOKUP(B539,'Master sheet'!$B$3:$Z$634,17,FALSE)</f>
        <v>2.5935321124795074E-2</v>
      </c>
      <c r="G539" s="120">
        <f>VLOOKUP(B539,'Master sheet'!$B$3:$Z$634,21,FALSE)</f>
        <v>0.17069486404833836</v>
      </c>
      <c r="H539" s="121">
        <f>VLOOKUP(B539,'Master sheet'!$B$3:$Z$634,22,FALSE)</f>
        <v>0.19086905881987981</v>
      </c>
      <c r="I539" s="120">
        <f>VLOOKUP(B539,'Master sheet'!$B$3:$Z$634,24,FALSE)</f>
        <v>3.1165485278080718E-2</v>
      </c>
      <c r="J539" s="121">
        <f>-VLOOKUP(B539,'Master sheet'!$B$3:$Z$634,25,FALSE)</f>
        <v>-0.72211617320105859</v>
      </c>
      <c r="K539" s="185" t="str">
        <f>VLOOKUP(B539,RUC_PCON_2011_EN_LU!$A$2:$N$534,14)</f>
        <v>Predominantly Rural</v>
      </c>
      <c r="L539" s="185" t="str">
        <f>VLOOKUP(B539,'City and Town classifications'!$A$3:$G$634,4,FALSE)</f>
        <v>Village or smaller</v>
      </c>
      <c r="M539" s="188" t="str">
        <f>VLOOKUP(A539,'BRES data'!$A$11:$AB$643,28,FALSE)</f>
        <v>High</v>
      </c>
      <c r="N539" s="188" t="str">
        <f>IF(ISNUMBER(MATCH(A539,'Red Wall MP List'!$A$3:$A$52,0)),"Yes","No")</f>
        <v>No</v>
      </c>
      <c r="O539" s="149">
        <f>VLOOKUP(B539,'Master sheet'!$B$3:$K$634,4,FALSE)</f>
        <v>68200</v>
      </c>
      <c r="P539" s="121">
        <f t="shared" si="58"/>
        <v>-0.48138829541330924</v>
      </c>
      <c r="Q539" s="121">
        <f t="shared" si="62"/>
        <v>0.78604622654007139</v>
      </c>
      <c r="R539" s="186">
        <f t="shared" si="63"/>
        <v>62.155529412811774</v>
      </c>
      <c r="S539" s="149">
        <f>R539*VLOOKUP(B539,'Master sheet'!$B$3:$K$634,4,FALSE)</f>
        <v>4239007.1059537632</v>
      </c>
      <c r="T539" s="121"/>
      <c r="U539" s="121"/>
      <c r="V539" s="121"/>
      <c r="W539" s="121"/>
      <c r="X539" s="121"/>
      <c r="Y539" s="121"/>
      <c r="Z539" s="121"/>
      <c r="AA539" s="121"/>
      <c r="AB539" s="121"/>
      <c r="AC539" s="121"/>
      <c r="AD539" s="121"/>
      <c r="AE539" s="145">
        <f t="shared" si="59"/>
        <v>-0.33394067406689754</v>
      </c>
      <c r="AF539" s="121">
        <f t="shared" si="60"/>
        <v>0.87531241369364632</v>
      </c>
      <c r="AG539" s="186">
        <f t="shared" si="61"/>
        <v>72.384550641476181</v>
      </c>
    </row>
    <row r="540" spans="1:33" ht="29">
      <c r="A540" s="119" t="str">
        <f>'Master sheet'!A412</f>
        <v>Chesham and Amersham</v>
      </c>
      <c r="B540" s="142" t="str">
        <f>VLOOKUP('Master sheet'!A412,Westminster_Parliamentary_Const!$A$2:$C$651,2,FALSE)</f>
        <v>E14000631</v>
      </c>
      <c r="C540" s="120">
        <f>VLOOKUP(B540,'Master sheet'!$B$3:$Z$634,9,FALSE)</f>
        <v>8.6388318625422317E-2</v>
      </c>
      <c r="D540" s="121">
        <f>VLOOKUP(B540,'Master sheet'!$B$3:$Z$634,10,FALSE)</f>
        <v>-0.3842922045613068</v>
      </c>
      <c r="E540" s="120">
        <f>VLOOKUP(B540,'Master sheet'!$B$3:$Z$634,16,FALSE)</f>
        <v>0.12201088516424131</v>
      </c>
      <c r="F540" s="121">
        <f>VLOOKUP(B540,'Master sheet'!$B$3:$Z$634,17,FALSE)</f>
        <v>-1.0488631224558187</v>
      </c>
      <c r="G540" s="120">
        <f>VLOOKUP(B540,'Master sheet'!$B$3:$Z$634,21,FALSE)</f>
        <v>0.17241379310344829</v>
      </c>
      <c r="H540" s="121">
        <f>VLOOKUP(B540,'Master sheet'!$B$3:$Z$634,22,FALSE)</f>
        <v>0.24005992713861898</v>
      </c>
      <c r="I540" s="120">
        <f>VLOOKUP(B540,'Master sheet'!$B$3:$Z$634,24,FALSE)</f>
        <v>3.0684931506849145E-2</v>
      </c>
      <c r="J540" s="121">
        <f>-VLOOKUP(B540,'Master sheet'!$B$3:$Z$634,25,FALSE)</f>
        <v>-0.67151226077464898</v>
      </c>
      <c r="K540" s="185" t="str">
        <f>VLOOKUP(B540,RUC_PCON_2011_EN_LU!$A$2:$N$534,14)</f>
        <v>Urban with Significant Rural</v>
      </c>
      <c r="L540" s="185" t="str">
        <f>VLOOKUP(B540,'City and Town classifications'!$A$3:$G$634,4,FALSE)</f>
        <v>Small Town</v>
      </c>
      <c r="M540" s="188" t="str">
        <f>VLOOKUP(A540,'BRES data'!$A$11:$AB$643,28,FALSE)</f>
        <v>High</v>
      </c>
      <c r="N540" s="188" t="str">
        <f>IF(ISNUMBER(MATCH(A540,'Red Wall MP List'!$A$3:$A$52,0)),"Yes","No")</f>
        <v>No</v>
      </c>
      <c r="O540" s="149">
        <f>VLOOKUP(B540,'Master sheet'!$B$3:$K$634,4,FALSE)</f>
        <v>55100</v>
      </c>
      <c r="P540" s="121">
        <f t="shared" si="58"/>
        <v>-0.48673535433151854</v>
      </c>
      <c r="Q540" s="121">
        <f t="shared" si="62"/>
        <v>0.7806991676218622</v>
      </c>
      <c r="R540" s="186">
        <f t="shared" si="63"/>
        <v>61.732718047981891</v>
      </c>
      <c r="S540" s="149">
        <f>R540*VLOOKUP(B540,'Master sheet'!$B$3:$K$634,4,FALSE)</f>
        <v>3401472.7644438022</v>
      </c>
      <c r="T540" s="121"/>
      <c r="U540" s="121"/>
      <c r="V540" s="121"/>
      <c r="W540" s="121"/>
      <c r="X540" s="121"/>
      <c r="Y540" s="121"/>
      <c r="Z540" s="121"/>
      <c r="AA540" s="121"/>
      <c r="AB540" s="121"/>
      <c r="AC540" s="121"/>
      <c r="AD540" s="121"/>
      <c r="AE540" s="145">
        <f t="shared" si="59"/>
        <v>-0.46615191516328891</v>
      </c>
      <c r="AF540" s="121">
        <f t="shared" si="60"/>
        <v>0.74310117259725494</v>
      </c>
      <c r="AG540" s="186">
        <f t="shared" si="61"/>
        <v>61.451252853397939</v>
      </c>
    </row>
    <row r="541" spans="1:33">
      <c r="A541" s="119" t="str">
        <f>'Master sheet'!A397</f>
        <v>Aldershot</v>
      </c>
      <c r="B541" s="142" t="str">
        <f>VLOOKUP('Master sheet'!A397,Westminster_Parliamentary_Const!$A$2:$C$651,2,FALSE)</f>
        <v>E14000530</v>
      </c>
      <c r="C541" s="120">
        <f>VLOOKUP(B541,'Master sheet'!$B$3:$Z$634,9,FALSE)</f>
        <v>6.6483579646570701E-2</v>
      </c>
      <c r="D541" s="121">
        <f>VLOOKUP(B541,'Master sheet'!$B$3:$Z$634,10,FALSE)</f>
        <v>-1.1366442969994839</v>
      </c>
      <c r="E541" s="120">
        <f>VLOOKUP(B541,'Master sheet'!$B$3:$Z$634,16,FALSE)</f>
        <v>0.65286005394443969</v>
      </c>
      <c r="F541" s="121">
        <f>VLOOKUP(B541,'Master sheet'!$B$3:$Z$634,17,FALSE)</f>
        <v>0.71558284941474881</v>
      </c>
      <c r="G541" s="120">
        <f>VLOOKUP(B541,'Master sheet'!$B$3:$Z$634,21,FALSE)</f>
        <v>0.17499999999999999</v>
      </c>
      <c r="H541" s="121">
        <f>VLOOKUP(B541,'Master sheet'!$B$3:$Z$634,22,FALSE)</f>
        <v>0.31406982447272058</v>
      </c>
      <c r="I541" s="120">
        <f>VLOOKUP(B541,'Master sheet'!$B$3:$Z$634,24,FALSE)</f>
        <v>3.2321041214750545E-2</v>
      </c>
      <c r="J541" s="121">
        <f>-VLOOKUP(B541,'Master sheet'!$B$3:$Z$634,25,FALSE)</f>
        <v>-0.84380006150599285</v>
      </c>
      <c r="K541" s="185" t="str">
        <f>VLOOKUP(B541,RUC_PCON_2011_EN_LU!$A$2:$N$534,14)</f>
        <v>Predominantly Urban</v>
      </c>
      <c r="L541" s="185" t="str">
        <f>VLOOKUP(B541,'City and Town classifications'!$A$3:$G$634,4,FALSE)</f>
        <v>Large Town</v>
      </c>
      <c r="M541" s="188" t="str">
        <f>VLOOKUP(A541,'BRES data'!$A$11:$AB$643,28,FALSE)</f>
        <v>Low</v>
      </c>
      <c r="N541" s="188" t="str">
        <f>IF(ISNUMBER(MATCH(A541,'Red Wall MP List'!$A$3:$A$52,0)),"Yes","No")</f>
        <v>No</v>
      </c>
      <c r="O541" s="149">
        <f>VLOOKUP(B541,'Master sheet'!$B$3:$K$634,4,FALSE)</f>
        <v>67100</v>
      </c>
      <c r="P541" s="121">
        <f t="shared" si="58"/>
        <v>-0.48853934052058068</v>
      </c>
      <c r="Q541" s="121">
        <f t="shared" si="62"/>
        <v>0.77889518143280001</v>
      </c>
      <c r="R541" s="186">
        <f t="shared" si="63"/>
        <v>61.590070309402812</v>
      </c>
      <c r="S541" s="149">
        <f>R541*VLOOKUP(B541,'Master sheet'!$B$3:$K$634,4,FALSE)</f>
        <v>4132693.7177609284</v>
      </c>
      <c r="T541" s="121"/>
      <c r="U541" s="121"/>
      <c r="V541" s="121"/>
      <c r="W541" s="121"/>
      <c r="X541" s="121"/>
      <c r="Y541" s="121"/>
      <c r="Z541" s="121"/>
      <c r="AA541" s="121"/>
      <c r="AB541" s="121"/>
      <c r="AC541" s="121"/>
      <c r="AD541" s="121"/>
      <c r="AE541" s="145">
        <f t="shared" si="59"/>
        <v>-0.23769792115450183</v>
      </c>
      <c r="AF541" s="121">
        <f t="shared" si="60"/>
        <v>0.97155516660604202</v>
      </c>
      <c r="AG541" s="186">
        <f t="shared" si="61"/>
        <v>80.343410030508693</v>
      </c>
    </row>
    <row r="542" spans="1:33">
      <c r="A542" s="119" t="str">
        <f>'Master sheet'!A217</f>
        <v>Bromsgrove</v>
      </c>
      <c r="B542" s="142" t="str">
        <f>VLOOKUP('Master sheet'!A217,Westminster_Parliamentary_Const!$A$2:$C$651,2,FALSE)</f>
        <v>E14000605</v>
      </c>
      <c r="C542" s="120">
        <f>VLOOKUP(B542,'Master sheet'!$B$3:$Z$634,9,FALSE)</f>
        <v>8.3119290809272994E-2</v>
      </c>
      <c r="D542" s="121">
        <f>VLOOKUP(B542,'Master sheet'!$B$3:$Z$634,10,FALSE)</f>
        <v>-0.50785373030307479</v>
      </c>
      <c r="E542" s="120">
        <f>VLOOKUP(B542,'Master sheet'!$B$3:$Z$634,16,FALSE)</f>
        <v>0.41202551268673815</v>
      </c>
      <c r="F542" s="121">
        <f>VLOOKUP(B542,'Master sheet'!$B$3:$Z$634,17,FALSE)</f>
        <v>-8.4907310880475331E-2</v>
      </c>
      <c r="G542" s="120">
        <f>VLOOKUP(B542,'Master sheet'!$B$3:$Z$634,21,FALSE)</f>
        <v>0.16440677966101694</v>
      </c>
      <c r="H542" s="121">
        <f>VLOOKUP(B542,'Master sheet'!$B$3:$Z$634,22,FALSE)</f>
        <v>1.0921939912132236E-2</v>
      </c>
      <c r="I542" s="120">
        <f>VLOOKUP(B542,'Master sheet'!$B$3:$Z$634,24,FALSE)</f>
        <v>3.3112535612535687E-2</v>
      </c>
      <c r="J542" s="121">
        <f>-VLOOKUP(B542,'Master sheet'!$B$3:$Z$634,25,FALSE)</f>
        <v>-0.92714705738715142</v>
      </c>
      <c r="K542" s="185" t="str">
        <f>VLOOKUP(B542,RUC_PCON_2011_EN_LU!$A$2:$N$534,14)</f>
        <v>Predominantly Urban</v>
      </c>
      <c r="L542" s="185" t="str">
        <f>VLOOKUP(B542,'City and Town classifications'!$A$3:$G$634,4,FALSE)</f>
        <v>Medium Town</v>
      </c>
      <c r="M542" s="188" t="str">
        <f>VLOOKUP(A542,'BRES data'!$A$11:$AB$643,28,FALSE)</f>
        <v>Low</v>
      </c>
      <c r="N542" s="188" t="str">
        <f>IF(ISNUMBER(MATCH(A542,'Red Wall MP List'!$A$3:$A$52,0)),"Yes","No")</f>
        <v>No</v>
      </c>
      <c r="O542" s="149">
        <f>VLOOKUP(B542,'Master sheet'!$B$3:$K$634,4,FALSE)</f>
        <v>57100</v>
      </c>
      <c r="P542" s="121">
        <f t="shared" si="58"/>
        <v>-0.49066449105813259</v>
      </c>
      <c r="Q542" s="121">
        <f t="shared" si="62"/>
        <v>0.7767700308952481</v>
      </c>
      <c r="R542" s="186">
        <f t="shared" si="63"/>
        <v>61.422026939581066</v>
      </c>
      <c r="S542" s="149">
        <f>R542*VLOOKUP(B542,'Master sheet'!$B$3:$K$634,4,FALSE)</f>
        <v>3507197.7382500791</v>
      </c>
      <c r="T542" s="121"/>
      <c r="U542" s="121"/>
      <c r="V542" s="121"/>
      <c r="W542" s="121"/>
      <c r="X542" s="121"/>
      <c r="Y542" s="121"/>
      <c r="Z542" s="121"/>
      <c r="AA542" s="121"/>
      <c r="AB542" s="121"/>
      <c r="AC542" s="121"/>
      <c r="AD542" s="121"/>
      <c r="AE542" s="145">
        <f t="shared" si="59"/>
        <v>-0.37724653966464233</v>
      </c>
      <c r="AF542" s="121">
        <f t="shared" si="60"/>
        <v>0.83200654809590158</v>
      </c>
      <c r="AG542" s="186">
        <f t="shared" si="61"/>
        <v>68.803342866522783</v>
      </c>
    </row>
    <row r="543" spans="1:33">
      <c r="A543" s="119" t="str">
        <f>'Master sheet'!A309</f>
        <v>South Norfolk</v>
      </c>
      <c r="B543" s="142" t="str">
        <f>VLOOKUP('Master sheet'!A309,Westminster_Parliamentary_Const!$A$2:$C$651,2,FALSE)</f>
        <v>E14000941</v>
      </c>
      <c r="C543" s="120">
        <f>VLOOKUP(B543,'Master sheet'!$B$3:$Z$634,9,FALSE)</f>
        <v>7.2642761396103595E-2</v>
      </c>
      <c r="D543" s="121">
        <f>VLOOKUP(B543,'Master sheet'!$B$3:$Z$634,10,FALSE)</f>
        <v>-0.90384178289007988</v>
      </c>
      <c r="E543" s="120">
        <f>VLOOKUP(B543,'Master sheet'!$B$3:$Z$634,16,FALSE)</f>
        <v>0.32642445567851824</v>
      </c>
      <c r="F543" s="121">
        <f>VLOOKUP(B543,'Master sheet'!$B$3:$Z$634,17,FALSE)</f>
        <v>-0.36942963682303492</v>
      </c>
      <c r="G543" s="120">
        <f>VLOOKUP(B543,'Master sheet'!$B$3:$Z$634,21,FALSE)</f>
        <v>0.19449541284403671</v>
      </c>
      <c r="H543" s="121">
        <f>VLOOKUP(B543,'Master sheet'!$B$3:$Z$634,22,FALSE)</f>
        <v>0.87197317899431781</v>
      </c>
      <c r="I543" s="120">
        <f>VLOOKUP(B543,'Master sheet'!$B$3:$Z$634,24,FALSE)</f>
        <v>3.2094493250482081E-2</v>
      </c>
      <c r="J543" s="121">
        <f>-VLOOKUP(B543,'Master sheet'!$B$3:$Z$634,25,FALSE)</f>
        <v>-0.81994380643001663</v>
      </c>
      <c r="K543" s="185" t="str">
        <f>VLOOKUP(B543,RUC_PCON_2011_EN_LU!$A$2:$N$534,14)</f>
        <v>Predominantly Rural</v>
      </c>
      <c r="L543" s="185" t="str">
        <f>VLOOKUP(B543,'City and Town classifications'!$A$3:$G$634,4,FALSE)</f>
        <v>Village or smaller</v>
      </c>
      <c r="M543" s="188" t="str">
        <f>VLOOKUP(A543,'BRES data'!$A$11:$AB$643,28,FALSE)</f>
        <v>Very high</v>
      </c>
      <c r="N543" s="188" t="str">
        <f>IF(ISNUMBER(MATCH(A543,'Red Wall MP List'!$A$3:$A$52,0)),"Yes","No")</f>
        <v>No</v>
      </c>
      <c r="O543" s="149">
        <f>VLOOKUP(B543,'Master sheet'!$B$3:$K$634,4,FALSE)</f>
        <v>61300</v>
      </c>
      <c r="P543" s="121">
        <f t="shared" si="58"/>
        <v>-0.49083793941148501</v>
      </c>
      <c r="Q543" s="121">
        <f t="shared" si="62"/>
        <v>0.77659658254189567</v>
      </c>
      <c r="R543" s="186">
        <f t="shared" si="63"/>
        <v>61.408311748458203</v>
      </c>
      <c r="S543" s="149">
        <f>R543*VLOOKUP(B543,'Master sheet'!$B$3:$K$634,4,FALSE)</f>
        <v>3764329.5101804878</v>
      </c>
      <c r="T543" s="121"/>
      <c r="U543" s="121"/>
      <c r="V543" s="121"/>
      <c r="W543" s="121"/>
      <c r="X543" s="121"/>
      <c r="Y543" s="121"/>
      <c r="Z543" s="121"/>
      <c r="AA543" s="121"/>
      <c r="AB543" s="121"/>
      <c r="AC543" s="121"/>
      <c r="AD543" s="121"/>
      <c r="AE543" s="145">
        <f t="shared" si="59"/>
        <v>-0.30531051178720336</v>
      </c>
      <c r="AF543" s="121">
        <f t="shared" si="60"/>
        <v>0.90394257597334049</v>
      </c>
      <c r="AG543" s="186">
        <f t="shared" si="61"/>
        <v>74.752141228548012</v>
      </c>
    </row>
    <row r="544" spans="1:33" ht="29">
      <c r="A544" s="119" t="str">
        <f>'Master sheet'!A423</f>
        <v>Esher and Walton</v>
      </c>
      <c r="B544" s="142" t="str">
        <f>VLOOKUP('Master sheet'!A423,Westminster_Parliamentary_Const!$A$2:$C$651,2,FALSE)</f>
        <v>E14000697</v>
      </c>
      <c r="C544" s="120">
        <f>VLOOKUP(B544,'Master sheet'!$B$3:$Z$634,9,FALSE)</f>
        <v>8.8142394126643778E-2</v>
      </c>
      <c r="D544" s="121">
        <f>VLOOKUP(B544,'Master sheet'!$B$3:$Z$634,10,FALSE)</f>
        <v>-0.31799229602994417</v>
      </c>
      <c r="E544" s="120">
        <f>VLOOKUP(B544,'Master sheet'!$B$3:$Z$634,16,FALSE)</f>
        <v>0.34888121426131435</v>
      </c>
      <c r="F544" s="121">
        <f>VLOOKUP(B544,'Master sheet'!$B$3:$Z$634,17,FALSE)</f>
        <v>-0.29478746056469574</v>
      </c>
      <c r="G544" s="120">
        <f>VLOOKUP(B544,'Master sheet'!$B$3:$Z$634,21,FALSE)</f>
        <v>0.16860465116279069</v>
      </c>
      <c r="H544" s="121">
        <f>VLOOKUP(B544,'Master sheet'!$B$3:$Z$634,22,FALSE)</f>
        <v>0.13105310160777017</v>
      </c>
      <c r="I544" s="120">
        <f>VLOOKUP(B544,'Master sheet'!$B$3:$Z$634,24,FALSE)</f>
        <v>3.4524676629410944E-2</v>
      </c>
      <c r="J544" s="121">
        <f>-VLOOKUP(B544,'Master sheet'!$B$3:$Z$634,25,FALSE)</f>
        <v>-1.0758502091042998</v>
      </c>
      <c r="K544" s="185" t="str">
        <f>VLOOKUP(B544,RUC_PCON_2011_EN_LU!$A$2:$N$534,14)</f>
        <v>Predominantly Urban</v>
      </c>
      <c r="L544" s="185" t="str">
        <f>VLOOKUP(B544,'City and Town classifications'!$A$3:$G$634,4,FALSE)</f>
        <v>Medium Town in Conurbation</v>
      </c>
      <c r="M544" s="188" t="str">
        <f>VLOOKUP(A544,'BRES data'!$A$11:$AB$643,28,FALSE)</f>
        <v>High</v>
      </c>
      <c r="N544" s="188" t="str">
        <f>IF(ISNUMBER(MATCH(A544,'Red Wall MP List'!$A$3:$A$52,0)),"Yes","No")</f>
        <v>No</v>
      </c>
      <c r="O544" s="149">
        <f>VLOOKUP(B544,'Master sheet'!$B$3:$K$634,4,FALSE)</f>
        <v>68200</v>
      </c>
      <c r="P544" s="121">
        <f t="shared" si="58"/>
        <v>-0.49190322820423554</v>
      </c>
      <c r="Q544" s="121">
        <f t="shared" si="62"/>
        <v>0.7755312937491452</v>
      </c>
      <c r="R544" s="186">
        <f t="shared" si="63"/>
        <v>61.324075495353355</v>
      </c>
      <c r="S544" s="149">
        <f>R544*VLOOKUP(B544,'Master sheet'!$B$3:$K$634,4,FALSE)</f>
        <v>4182301.9487830987</v>
      </c>
      <c r="T544" s="121"/>
      <c r="U544" s="121"/>
      <c r="V544" s="121"/>
      <c r="W544" s="121"/>
      <c r="X544" s="121"/>
      <c r="Y544" s="121"/>
      <c r="Z544" s="121"/>
      <c r="AA544" s="121"/>
      <c r="AB544" s="121"/>
      <c r="AC544" s="121"/>
      <c r="AD544" s="121"/>
      <c r="AE544" s="145">
        <f t="shared" si="59"/>
        <v>-0.38939421602279239</v>
      </c>
      <c r="AF544" s="121">
        <f t="shared" si="60"/>
        <v>0.81985887173775152</v>
      </c>
      <c r="AG544" s="186">
        <f t="shared" si="61"/>
        <v>67.798782573801361</v>
      </c>
    </row>
    <row r="545" spans="1:33">
      <c r="A545" s="119" t="str">
        <f>'Master sheet'!A298</f>
        <v>North West Cambridgeshire</v>
      </c>
      <c r="B545" s="142" t="str">
        <f>VLOOKUP('Master sheet'!A298,Westminster_Parliamentary_Const!$A$2:$C$651,2,FALSE)</f>
        <v>E14000855</v>
      </c>
      <c r="C545" s="120">
        <f>VLOOKUP(B545,'Master sheet'!$B$3:$Z$634,9,FALSE)</f>
        <v>7.1888701863112012E-2</v>
      </c>
      <c r="D545" s="121">
        <f>VLOOKUP(B545,'Master sheet'!$B$3:$Z$634,10,FALSE)</f>
        <v>-0.93234345116475237</v>
      </c>
      <c r="E545" s="120">
        <f>VLOOKUP(B545,'Master sheet'!$B$3:$Z$634,16,FALSE)</f>
        <v>0.46888353467279853</v>
      </c>
      <c r="F545" s="121">
        <f>VLOOKUP(B545,'Master sheet'!$B$3:$Z$634,17,FALSE)</f>
        <v>0.10407840062088669</v>
      </c>
      <c r="G545" s="120">
        <f>VLOOKUP(B545,'Master sheet'!$B$3:$Z$634,21,FALSE)</f>
        <v>0.13714902807775378</v>
      </c>
      <c r="H545" s="121">
        <f>VLOOKUP(B545,'Master sheet'!$B$3:$Z$634,22,FALSE)</f>
        <v>-0.76911750663236533</v>
      </c>
      <c r="I545" s="120">
        <f>VLOOKUP(B545,'Master sheet'!$B$3:$Z$634,24,FALSE)</f>
        <v>2.6348492025896064E-2</v>
      </c>
      <c r="J545" s="121">
        <f>-VLOOKUP(B545,'Master sheet'!$B$3:$Z$634,25,FALSE)</f>
        <v>-0.21487074244010884</v>
      </c>
      <c r="K545" s="185" t="str">
        <f>VLOOKUP(B545,RUC_PCON_2011_EN_LU!$A$2:$N$534,14)</f>
        <v>Predominantly Rural</v>
      </c>
      <c r="L545" s="185" t="str">
        <f>VLOOKUP(B545,'City and Town classifications'!$A$3:$G$634,4,FALSE)</f>
        <v>Large Town</v>
      </c>
      <c r="M545" s="188" t="str">
        <f>VLOOKUP(A545,'BRES data'!$A$11:$AB$643,28,FALSE)</f>
        <v>Mid</v>
      </c>
      <c r="N545" s="188" t="str">
        <f>IF(ISNUMBER(MATCH(A545,'Red Wall MP List'!$A$3:$A$52,0)),"Yes","No")</f>
        <v>No</v>
      </c>
      <c r="O545" s="149">
        <f>VLOOKUP(B545,'Master sheet'!$B$3:$K$634,4,FALSE)</f>
        <v>95600</v>
      </c>
      <c r="P545" s="121">
        <f t="shared" si="58"/>
        <v>-0.49324458220353345</v>
      </c>
      <c r="Q545" s="121">
        <f t="shared" si="62"/>
        <v>0.77418993974984729</v>
      </c>
      <c r="R545" s="186">
        <f t="shared" si="63"/>
        <v>61.218009763922609</v>
      </c>
      <c r="S545" s="149">
        <f>R545*VLOOKUP(B545,'Master sheet'!$B$3:$K$634,4,FALSE)</f>
        <v>5852441.7334310012</v>
      </c>
      <c r="T545" s="121"/>
      <c r="U545" s="121"/>
      <c r="V545" s="121"/>
      <c r="W545" s="121"/>
      <c r="X545" s="121"/>
      <c r="Y545" s="121"/>
      <c r="Z545" s="121"/>
      <c r="AA545" s="121"/>
      <c r="AB545" s="121"/>
      <c r="AC545" s="121"/>
      <c r="AD545" s="121"/>
      <c r="AE545" s="145">
        <f t="shared" si="59"/>
        <v>-0.45306332490408496</v>
      </c>
      <c r="AF545" s="121">
        <f t="shared" si="60"/>
        <v>0.75618976285645889</v>
      </c>
      <c r="AG545" s="186">
        <f t="shared" si="61"/>
        <v>62.533622656020746</v>
      </c>
    </row>
    <row r="546" spans="1:33" ht="29">
      <c r="A546" s="119" t="str">
        <f>'Master sheet'!A613</f>
        <v>Inverness, Nairn, Badenoch and Strathspey</v>
      </c>
      <c r="B546" s="142" t="str">
        <f>VLOOKUP('Master sheet'!A613,Westminster_Parliamentary_Const!$A$2:$C$651,2,FALSE)</f>
        <v>S14000039</v>
      </c>
      <c r="C546" s="120">
        <f>VLOOKUP(B546,'Master sheet'!$B$3:$Z$634,9,FALSE)</f>
        <v>7.0163023249318612E-2</v>
      </c>
      <c r="D546" s="121">
        <f>VLOOKUP(B546,'Master sheet'!$B$3:$Z$634,10,FALSE)</f>
        <v>-0.99757002446183074</v>
      </c>
      <c r="E546" s="120">
        <f>VLOOKUP(B546,'Master sheet'!$B$3:$Z$634,16,FALSE)</f>
        <v>0.44080893325292203</v>
      </c>
      <c r="F546" s="121">
        <f>VLOOKUP(B546,'Master sheet'!$B$3:$Z$634,17,FALSE)</f>
        <v>1.0763537755040214E-2</v>
      </c>
      <c r="G546" s="120">
        <f>VLOOKUP(B546,'Master sheet'!$B$3:$Z$634,21,FALSE)</f>
        <v>0.18233618233618235</v>
      </c>
      <c r="H546" s="121">
        <f>VLOOKUP(B546,'Master sheet'!$B$3:$Z$634,22,FALSE)</f>
        <v>0.5240105303957634</v>
      </c>
      <c r="I546" s="120">
        <f>VLOOKUP(B546,'Master sheet'!$B$3:$Z$634,24,FALSE)</f>
        <v>3.1476190476190435E-2</v>
      </c>
      <c r="J546" s="121">
        <f>-VLOOKUP(B546,'Master sheet'!$B$3:$Z$634,25,FALSE)</f>
        <v>-0.7548344652566582</v>
      </c>
      <c r="K546" s="185" t="str">
        <f>VLOOKUP(B546,RUC_PCON_2011_EN_LU!$A$2:$N$534,14)</f>
        <v>Urban with Significant Rural</v>
      </c>
      <c r="L546" s="185" t="str">
        <f>VLOOKUP(B546,'City and Town classifications'!$A$3:$G$634,4,FALSE)</f>
        <v>Village or smaller</v>
      </c>
      <c r="M546" s="188" t="str">
        <f>VLOOKUP(A546,'BRES data'!$A$11:$AB$643,28,FALSE)</f>
        <v>Very high</v>
      </c>
      <c r="N546" s="188" t="str">
        <f>IF(ISNUMBER(MATCH(A546,'Red Wall MP List'!$A$3:$A$52,0)),"Yes","No")</f>
        <v>No</v>
      </c>
      <c r="O546" s="149">
        <f>VLOOKUP(B546,'Master sheet'!$B$3:$K$634,4,FALSE)</f>
        <v>72600</v>
      </c>
      <c r="P546" s="121">
        <f t="shared" si="58"/>
        <v>-0.49500581854769576</v>
      </c>
      <c r="Q546" s="121">
        <f t="shared" si="62"/>
        <v>0.77242870340568492</v>
      </c>
      <c r="R546" s="186">
        <f t="shared" si="63"/>
        <v>61.078742410812403</v>
      </c>
      <c r="S546" s="149">
        <f>R546*VLOOKUP(B546,'Master sheet'!$B$3:$K$634,4,FALSE)</f>
        <v>4434316.6990249809</v>
      </c>
      <c r="T546" s="121"/>
      <c r="U546" s="121"/>
      <c r="V546" s="121"/>
      <c r="W546" s="121"/>
      <c r="X546" s="121"/>
      <c r="Y546" s="121"/>
      <c r="Z546" s="121"/>
      <c r="AA546" s="121"/>
      <c r="AB546" s="121"/>
      <c r="AC546" s="121"/>
      <c r="AD546" s="121"/>
      <c r="AE546" s="145">
        <f t="shared" si="59"/>
        <v>-0.30440760539192135</v>
      </c>
      <c r="AF546" s="121">
        <f t="shared" si="60"/>
        <v>0.9048454823686225</v>
      </c>
      <c r="AG546" s="186">
        <f t="shared" si="61"/>
        <v>74.82680768211516</v>
      </c>
    </row>
    <row r="547" spans="1:33">
      <c r="A547" s="119" t="str">
        <f>'Master sheet'!A87</f>
        <v>Southport</v>
      </c>
      <c r="B547" s="142" t="str">
        <f>VLOOKUP('Master sheet'!A87,Westminster_Parliamentary_Const!$A$2:$C$651,2,FALSE)</f>
        <v>E14000958</v>
      </c>
      <c r="C547" s="120">
        <f>VLOOKUP(B547,'Master sheet'!$B$3:$Z$634,9,FALSE)</f>
        <v>7.0175141990601125E-2</v>
      </c>
      <c r="D547" s="121">
        <f>VLOOKUP(B547,'Master sheet'!$B$3:$Z$634,10,FALSE)</f>
        <v>-0.99711196468162944</v>
      </c>
      <c r="E547" s="120">
        <f>VLOOKUP(B547,'Master sheet'!$B$3:$Z$634,16,FALSE)</f>
        <v>0.65558127442882952</v>
      </c>
      <c r="F547" s="121">
        <f>VLOOKUP(B547,'Master sheet'!$B$3:$Z$634,17,FALSE)</f>
        <v>0.72462769078331724</v>
      </c>
      <c r="G547" s="120">
        <f>VLOOKUP(B547,'Master sheet'!$B$3:$Z$634,21,FALSE)</f>
        <v>0.16236162361623616</v>
      </c>
      <c r="H547" s="121">
        <f>VLOOKUP(B547,'Master sheet'!$B$3:$Z$634,22,FALSE)</f>
        <v>-4.7604618465026255E-2</v>
      </c>
      <c r="I547" s="120">
        <f>VLOOKUP(B547,'Master sheet'!$B$3:$Z$634,24,FALSE)</f>
        <v>3.2590591226954846E-2</v>
      </c>
      <c r="J547" s="121">
        <f>-VLOOKUP(B547,'Master sheet'!$B$3:$Z$634,25,FALSE)</f>
        <v>-0.87218457543284533</v>
      </c>
      <c r="K547" s="185" t="str">
        <f>VLOOKUP(B547,RUC_PCON_2011_EN_LU!$A$2:$N$534,14)</f>
        <v>Predominantly Urban</v>
      </c>
      <c r="L547" s="185" t="str">
        <f>VLOOKUP(B547,'City and Town classifications'!$A$3:$G$634,4,FALSE)</f>
        <v>Large Town</v>
      </c>
      <c r="M547" s="188" t="str">
        <f>VLOOKUP(A547,'BRES data'!$A$11:$AB$643,28,FALSE)</f>
        <v>Very low</v>
      </c>
      <c r="N547" s="188" t="str">
        <f>IF(ISNUMBER(MATCH(A547,'Red Wall MP List'!$A$3:$A$52,0)),"Yes","No")</f>
        <v>No</v>
      </c>
      <c r="O547" s="149">
        <f>VLOOKUP(B547,'Master sheet'!$B$3:$K$634,4,FALSE)</f>
        <v>59500</v>
      </c>
      <c r="P547" s="121">
        <f t="shared" si="58"/>
        <v>-0.51026166798510975</v>
      </c>
      <c r="Q547" s="121">
        <f t="shared" si="62"/>
        <v>0.75717285396827094</v>
      </c>
      <c r="R547" s="186">
        <f t="shared" si="63"/>
        <v>59.872406998964621</v>
      </c>
      <c r="S547" s="149">
        <f>R547*VLOOKUP(B547,'Master sheet'!$B$3:$K$634,4,FALSE)</f>
        <v>3562408.216438395</v>
      </c>
      <c r="T547" s="121"/>
      <c r="U547" s="121"/>
      <c r="V547" s="121"/>
      <c r="W547" s="121"/>
      <c r="X547" s="121"/>
      <c r="Y547" s="121"/>
      <c r="Z547" s="121"/>
      <c r="AA547" s="121"/>
      <c r="AB547" s="121"/>
      <c r="AC547" s="121"/>
      <c r="AD547" s="121"/>
      <c r="AE547" s="145">
        <f t="shared" si="59"/>
        <v>-0.29806836694904593</v>
      </c>
      <c r="AF547" s="121">
        <f t="shared" si="60"/>
        <v>0.91118472081149793</v>
      </c>
      <c r="AG547" s="186">
        <f t="shared" si="61"/>
        <v>75.351035282361792</v>
      </c>
    </row>
    <row r="548" spans="1:33">
      <c r="A548" s="119" t="str">
        <f>'Master sheet'!A358</f>
        <v>Hackney South and Shoreditch</v>
      </c>
      <c r="B548" s="142" t="str">
        <f>VLOOKUP('Master sheet'!A358,Westminster_Parliamentary_Const!$A$2:$C$651,2,FALSE)</f>
        <v>E14000721</v>
      </c>
      <c r="C548" s="120">
        <f>VLOOKUP(B548,'Master sheet'!$B$3:$Z$634,9,FALSE)</f>
        <v>7.982316769659524E-2</v>
      </c>
      <c r="D548" s="121">
        <f>VLOOKUP(B548,'Master sheet'!$B$3:$Z$634,10,FALSE)</f>
        <v>-0.63243939421917694</v>
      </c>
      <c r="E548" s="120">
        <f>VLOOKUP(B548,'Master sheet'!$B$3:$Z$634,16,FALSE)</f>
        <v>1.2156292089650977</v>
      </c>
      <c r="F548" s="121">
        <f>VLOOKUP(B548,'Master sheet'!$B$3:$Z$634,17,FALSE)</f>
        <v>2.5861250430681615</v>
      </c>
      <c r="G548" s="120">
        <f>VLOOKUP(B548,'Master sheet'!$B$3:$Z$634,21,FALSE)</f>
        <v>0.14821763602251406</v>
      </c>
      <c r="H548" s="121">
        <f>VLOOKUP(B548,'Master sheet'!$B$3:$Z$634,22,FALSE)</f>
        <v>-0.45236537875141913</v>
      </c>
      <c r="I548" s="120">
        <f>VLOOKUP(B548,'Master sheet'!$B$3:$Z$634,24,FALSE)</f>
        <v>4.2991172640007624E-2</v>
      </c>
      <c r="J548" s="121">
        <f>-VLOOKUP(B548,'Master sheet'!$B$3:$Z$634,25,FALSE)</f>
        <v>-1.9674004337144855</v>
      </c>
      <c r="K548" s="185" t="str">
        <f>VLOOKUP(B548,RUC_PCON_2011_EN_LU!$A$2:$N$534,14)</f>
        <v>Predominantly Urban</v>
      </c>
      <c r="L548" s="185" t="str">
        <f>VLOOKUP(B548,'City and Town classifications'!$A$3:$G$634,4,FALSE)</f>
        <v>Core City (London)</v>
      </c>
      <c r="M548" s="188" t="str">
        <f>VLOOKUP(A548,'BRES data'!$A$11:$AB$643,28,FALSE)</f>
        <v>Very low</v>
      </c>
      <c r="N548" s="188" t="str">
        <f>IF(ISNUMBER(MATCH(A548,'Red Wall MP List'!$A$3:$A$52,0)),"Yes","No")</f>
        <v>No</v>
      </c>
      <c r="O548" s="149">
        <f>VLOOKUP(B548,'Master sheet'!$B$3:$K$634,4,FALSE)</f>
        <v>101500</v>
      </c>
      <c r="P548" s="121">
        <f t="shared" si="58"/>
        <v>-0.51098666525843039</v>
      </c>
      <c r="Q548" s="121">
        <f t="shared" si="62"/>
        <v>0.75644785669495029</v>
      </c>
      <c r="R548" s="186">
        <f t="shared" si="63"/>
        <v>59.815078831962985</v>
      </c>
      <c r="S548" s="149">
        <f>R548*VLOOKUP(B548,'Master sheet'!$B$3:$K$634,4,FALSE)</f>
        <v>6071230.5014442429</v>
      </c>
      <c r="T548" s="121"/>
      <c r="U548" s="121"/>
      <c r="V548" s="121"/>
      <c r="W548" s="121"/>
      <c r="X548" s="121"/>
      <c r="Y548" s="121"/>
      <c r="Z548" s="121"/>
      <c r="AA548" s="121"/>
      <c r="AB548" s="121"/>
      <c r="AC548" s="121"/>
      <c r="AD548" s="121"/>
      <c r="AE548" s="145">
        <f t="shared" si="59"/>
        <v>-0.11652004090423002</v>
      </c>
      <c r="AF548" s="121">
        <f t="shared" si="60"/>
        <v>1.0927330468563139</v>
      </c>
      <c r="AG548" s="186">
        <f t="shared" si="61"/>
        <v>90.364296598984197</v>
      </c>
    </row>
    <row r="549" spans="1:33" ht="29">
      <c r="A549" s="119" t="str">
        <f>'Master sheet'!A574</f>
        <v>Cardiff West</v>
      </c>
      <c r="B549" s="142" t="str">
        <f>VLOOKUP('Master sheet'!A574,Westminster_Parliamentary_Const!$A$2:$C$651,2,FALSE)</f>
        <v>W07000079</v>
      </c>
      <c r="C549" s="120">
        <f>VLOOKUP(B549,'Master sheet'!$B$3:$Z$634,9,FALSE)</f>
        <v>8.8163916805006737E-2</v>
      </c>
      <c r="D549" s="121">
        <f>VLOOKUP(B549,'Master sheet'!$B$3:$Z$634,10,FALSE)</f>
        <v>-0.31717878965247043</v>
      </c>
      <c r="E549" s="120">
        <f>VLOOKUP(B549,'Master sheet'!$B$3:$Z$634,16,FALSE)</f>
        <v>0.5040036118725183</v>
      </c>
      <c r="F549" s="121">
        <f>VLOOKUP(B549,'Master sheet'!$B$3:$Z$634,17,FALSE)</f>
        <v>0.22081114203069185</v>
      </c>
      <c r="G549" s="120">
        <f>VLOOKUP(B549,'Master sheet'!$B$3:$Z$634,21,FALSE)</f>
        <v>0.15167548500881833</v>
      </c>
      <c r="H549" s="121">
        <f>VLOOKUP(B549,'Master sheet'!$B$3:$Z$634,22,FALSE)</f>
        <v>-0.35341156000844504</v>
      </c>
      <c r="I549" s="120">
        <f>VLOOKUP(B549,'Master sheet'!$B$3:$Z$634,24,FALSE)</f>
        <v>3.5394875394875402E-2</v>
      </c>
      <c r="J549" s="121">
        <f>-VLOOKUP(B549,'Master sheet'!$B$3:$Z$634,25,FALSE)</f>
        <v>-1.1674850369993723</v>
      </c>
      <c r="K549" s="185" t="str">
        <f>VLOOKUP(B549,RUC_PCON_2011_EN_LU!$A$2:$N$534,14)</f>
        <v>Urban with Significant Rural</v>
      </c>
      <c r="L549" s="185" t="str">
        <f>VLOOKUP(B549,'City and Town classifications'!$A$3:$G$634,4,FALSE)</f>
        <v>Core City (outside London)</v>
      </c>
      <c r="M549" s="188" t="str">
        <f>VLOOKUP(A549,'BRES data'!$A$11:$AB$643,28,FALSE)</f>
        <v>Low</v>
      </c>
      <c r="N549" s="188" t="str">
        <f>IF(ISNUMBER(MATCH(A549,'Red Wall MP List'!$A$3:$A$52,0)),"Yes","No")</f>
        <v>No</v>
      </c>
      <c r="O549" s="149">
        <f>VLOOKUP(B549,'Master sheet'!$B$3:$K$634,4,FALSE)</f>
        <v>68000</v>
      </c>
      <c r="P549" s="121">
        <f t="shared" si="58"/>
        <v>-0.5169880118802398</v>
      </c>
      <c r="Q549" s="121">
        <f t="shared" si="62"/>
        <v>0.75044651007314089</v>
      </c>
      <c r="R549" s="186">
        <f t="shared" si="63"/>
        <v>59.340530562568894</v>
      </c>
      <c r="S549" s="149">
        <f>R549*VLOOKUP(B549,'Master sheet'!$B$3:$K$634,4,FALSE)</f>
        <v>4035156.0782546848</v>
      </c>
      <c r="T549" s="121"/>
      <c r="U549" s="121"/>
      <c r="V549" s="121"/>
      <c r="W549" s="121"/>
      <c r="X549" s="121"/>
      <c r="Y549" s="121"/>
      <c r="Z549" s="121"/>
      <c r="AA549" s="121"/>
      <c r="AB549" s="121"/>
      <c r="AC549" s="121"/>
      <c r="AD549" s="121"/>
      <c r="AE549" s="145">
        <f t="shared" si="59"/>
        <v>-0.40431606115739899</v>
      </c>
      <c r="AF549" s="121">
        <f t="shared" si="60"/>
        <v>0.80493702660314481</v>
      </c>
      <c r="AG549" s="186">
        <f t="shared" si="61"/>
        <v>66.564810522322787</v>
      </c>
    </row>
    <row r="550" spans="1:33" ht="29">
      <c r="A550" s="119" t="str">
        <f>'Master sheet'!A269</f>
        <v>Brentwood and Ongar</v>
      </c>
      <c r="B550" s="142" t="str">
        <f>VLOOKUP('Master sheet'!A269,Westminster_Parliamentary_Const!$A$2:$C$651,2,FALSE)</f>
        <v>E14000594</v>
      </c>
      <c r="C550" s="120">
        <f>VLOOKUP(B550,'Master sheet'!$B$3:$Z$634,9,FALSE)</f>
        <v>6.6819937082322478E-2</v>
      </c>
      <c r="D550" s="121">
        <f>VLOOKUP(B550,'Master sheet'!$B$3:$Z$634,10,FALSE)</f>
        <v>-1.1239307808431624</v>
      </c>
      <c r="E550" s="120">
        <f>VLOOKUP(B550,'Master sheet'!$B$3:$Z$634,16,FALSE)</f>
        <v>0.62626311142117619</v>
      </c>
      <c r="F550" s="121">
        <f>VLOOKUP(B550,'Master sheet'!$B$3:$Z$634,17,FALSE)</f>
        <v>0.62717945564645883</v>
      </c>
      <c r="G550" s="120">
        <f>VLOOKUP(B550,'Master sheet'!$B$3:$Z$634,21,FALSE)</f>
        <v>0.17834394904458598</v>
      </c>
      <c r="H550" s="121">
        <f>VLOOKUP(B550,'Master sheet'!$B$3:$Z$634,22,FALSE)</f>
        <v>0.40976415032509483</v>
      </c>
      <c r="I550" s="120">
        <f>VLOOKUP(B550,'Master sheet'!$B$3:$Z$634,24,FALSE)</f>
        <v>3.3556629834254004E-2</v>
      </c>
      <c r="J550" s="121">
        <f>-VLOOKUP(B550,'Master sheet'!$B$3:$Z$634,25,FALSE)</f>
        <v>-0.97391165783407785</v>
      </c>
      <c r="K550" s="185" t="str">
        <f>VLOOKUP(B550,RUC_PCON_2011_EN_LU!$A$2:$N$534,14)</f>
        <v>Urban with Significant Rural</v>
      </c>
      <c r="L550" s="185" t="str">
        <f>VLOOKUP(B550,'City and Town classifications'!$A$3:$G$634,4,FALSE)</f>
        <v>Medium Town</v>
      </c>
      <c r="M550" s="188" t="str">
        <f>VLOOKUP(A550,'BRES data'!$A$11:$AB$643,28,FALSE)</f>
        <v>High</v>
      </c>
      <c r="N550" s="188" t="str">
        <f>IF(ISNUMBER(MATCH(A550,'Red Wall MP List'!$A$3:$A$52,0)),"Yes","No")</f>
        <v>No</v>
      </c>
      <c r="O550" s="149">
        <f>VLOOKUP(B550,'Master sheet'!$B$3:$K$634,4,FALSE)</f>
        <v>57500</v>
      </c>
      <c r="P550" s="121">
        <f t="shared" si="58"/>
        <v>-0.52645687856382117</v>
      </c>
      <c r="Q550" s="121">
        <f t="shared" si="62"/>
        <v>0.74097764338955951</v>
      </c>
      <c r="R550" s="186">
        <f t="shared" si="63"/>
        <v>58.591792890679137</v>
      </c>
      <c r="S550" s="149">
        <f>R550*VLOOKUP(B550,'Master sheet'!$B$3:$K$634,4,FALSE)</f>
        <v>3369028.0912140505</v>
      </c>
      <c r="T550" s="121"/>
      <c r="U550" s="121"/>
      <c r="V550" s="121"/>
      <c r="W550" s="121"/>
      <c r="X550" s="121"/>
      <c r="Y550" s="121"/>
      <c r="Z550" s="121"/>
      <c r="AA550" s="121"/>
      <c r="AB550" s="121"/>
      <c r="AC550" s="121"/>
      <c r="AD550" s="121"/>
      <c r="AE550" s="145">
        <f t="shared" si="59"/>
        <v>-0.26522470817642163</v>
      </c>
      <c r="AF550" s="121">
        <f t="shared" si="60"/>
        <v>0.94402837958412222</v>
      </c>
      <c r="AG550" s="186">
        <f t="shared" si="61"/>
        <v>78.067063804848232</v>
      </c>
    </row>
    <row r="551" spans="1:33" ht="29">
      <c r="A551" s="119" t="str">
        <f>'Master sheet'!A488</f>
        <v>Bristol West</v>
      </c>
      <c r="B551" s="142" t="str">
        <f>VLOOKUP('Master sheet'!A488,Westminster_Parliamentary_Const!$A$2:$C$651,2,FALSE)</f>
        <v>E14000602</v>
      </c>
      <c r="C551" s="120">
        <f>VLOOKUP(B551,'Master sheet'!$B$3:$Z$634,9,FALSE)</f>
        <v>0.10118146401550029</v>
      </c>
      <c r="D551" s="121">
        <f>VLOOKUP(B551,'Master sheet'!$B$3:$Z$634,10,FALSE)</f>
        <v>0.17485373047418257</v>
      </c>
      <c r="E551" s="120">
        <f>VLOOKUP(B551,'Master sheet'!$B$3:$Z$634,16,FALSE)</f>
        <v>0.31095858070570398</v>
      </c>
      <c r="F551" s="121">
        <f>VLOOKUP(B551,'Master sheet'!$B$3:$Z$634,17,FALSE)</f>
        <v>-0.42083538896905553</v>
      </c>
      <c r="G551" s="120">
        <f>VLOOKUP(B551,'Master sheet'!$B$3:$Z$634,21,FALSE)</f>
        <v>0.15842696629213482</v>
      </c>
      <c r="H551" s="121">
        <f>VLOOKUP(B551,'Master sheet'!$B$3:$Z$634,22,FALSE)</f>
        <v>-0.16020333784431681</v>
      </c>
      <c r="I551" s="120">
        <f>VLOOKUP(B551,'Master sheet'!$B$3:$Z$634,24,FALSE)</f>
        <v>3.8324025630474434E-2</v>
      </c>
      <c r="J551" s="121">
        <f>-VLOOKUP(B551,'Master sheet'!$B$3:$Z$634,25,FALSE)</f>
        <v>-1.47593431131507</v>
      </c>
      <c r="K551" s="185" t="str">
        <f>VLOOKUP(B551,RUC_PCON_2011_EN_LU!$A$2:$N$534,14)</f>
        <v>Predominantly Urban</v>
      </c>
      <c r="L551" s="185" t="str">
        <f>VLOOKUP(B551,'City and Town classifications'!$A$3:$G$634,4,FALSE)</f>
        <v>Core City (outside London)</v>
      </c>
      <c r="M551" s="188" t="str">
        <f>VLOOKUP(A551,'BRES data'!$A$11:$AB$643,28,FALSE)</f>
        <v>Very low</v>
      </c>
      <c r="N551" s="188" t="str">
        <f>IF(ISNUMBER(MATCH(A551,'Red Wall MP List'!$A$3:$A$52,0)),"Yes","No")</f>
        <v>No</v>
      </c>
      <c r="O551" s="149">
        <f>VLOOKUP(B551,'Master sheet'!$B$3:$K$634,4,FALSE)</f>
        <v>91900</v>
      </c>
      <c r="P551" s="121">
        <f t="shared" si="58"/>
        <v>-0.53053331474919119</v>
      </c>
      <c r="Q551" s="121">
        <f t="shared" si="62"/>
        <v>0.7369012072041895</v>
      </c>
      <c r="R551" s="186">
        <f t="shared" si="63"/>
        <v>58.269454279202712</v>
      </c>
      <c r="S551" s="149">
        <f>R551*VLOOKUP(B551,'Master sheet'!$B$3:$K$634,4,FALSE)</f>
        <v>5354962.8482587291</v>
      </c>
      <c r="T551" s="121"/>
      <c r="U551" s="121"/>
      <c r="V551" s="121"/>
      <c r="W551" s="121"/>
      <c r="X551" s="121"/>
      <c r="Y551" s="121"/>
      <c r="Z551" s="121"/>
      <c r="AA551" s="121"/>
      <c r="AB551" s="121"/>
      <c r="AC551" s="121"/>
      <c r="AD551" s="121"/>
      <c r="AE551" s="145">
        <f t="shared" si="59"/>
        <v>-0.47052982691356493</v>
      </c>
      <c r="AF551" s="121">
        <f t="shared" si="60"/>
        <v>0.73872326084697892</v>
      </c>
      <c r="AG551" s="186">
        <f t="shared" si="61"/>
        <v>61.089218487342812</v>
      </c>
    </row>
    <row r="552" spans="1:33" ht="29">
      <c r="A552" s="119" t="str">
        <f>'Master sheet'!A319</f>
        <v>Watford</v>
      </c>
      <c r="B552" s="142" t="str">
        <f>VLOOKUP('Master sheet'!A319,Westminster_Parliamentary_Const!$A$2:$C$651,2,FALSE)</f>
        <v>E14001021</v>
      </c>
      <c r="C552" s="120">
        <f>VLOOKUP(B552,'Master sheet'!$B$3:$Z$634,9,FALSE)</f>
        <v>9.4218543122813692E-2</v>
      </c>
      <c r="D552" s="121">
        <f>VLOOKUP(B552,'Master sheet'!$B$3:$Z$634,10,FALSE)</f>
        <v>-8.832822376596787E-2</v>
      </c>
      <c r="E552" s="120">
        <f>VLOOKUP(B552,'Master sheet'!$B$3:$Z$634,16,FALSE)</f>
        <v>0.30532134197850824</v>
      </c>
      <c r="F552" s="121">
        <f>VLOOKUP(B552,'Master sheet'!$B$3:$Z$634,17,FALSE)</f>
        <v>-0.43957254398340528</v>
      </c>
      <c r="G552" s="120">
        <f>VLOOKUP(B552,'Master sheet'!$B$3:$Z$634,21,FALSE)</f>
        <v>0.19852034525277434</v>
      </c>
      <c r="H552" s="121">
        <f>VLOOKUP(B552,'Master sheet'!$B$3:$Z$634,22,FALSE)</f>
        <v>0.98715531494196884</v>
      </c>
      <c r="I552" s="120">
        <f>VLOOKUP(B552,'Master sheet'!$B$3:$Z$634,24,FALSE)</f>
        <v>4.1211592647256046E-2</v>
      </c>
      <c r="J552" s="121">
        <f>-VLOOKUP(B552,'Master sheet'!$B$3:$Z$634,25,FALSE)</f>
        <v>-1.780004734210973</v>
      </c>
      <c r="K552" s="185" t="str">
        <f>VLOOKUP(B552,RUC_PCON_2011_EN_LU!$A$2:$N$534,14)</f>
        <v>Predominantly Urban</v>
      </c>
      <c r="L552" s="185" t="str">
        <f>VLOOKUP(B552,'City and Town classifications'!$A$3:$G$634,4,FALSE)</f>
        <v>Large Town in Conurbation</v>
      </c>
      <c r="M552" s="188" t="str">
        <f>VLOOKUP(A552,'BRES data'!$A$11:$AB$643,28,FALSE)</f>
        <v>Very low</v>
      </c>
      <c r="N552" s="188" t="str">
        <f>IF(ISNUMBER(MATCH(A552,'Red Wall MP List'!$A$3:$A$52,0)),"Yes","No")</f>
        <v>No</v>
      </c>
      <c r="O552" s="149">
        <f>VLOOKUP(B552,'Master sheet'!$B$3:$K$634,4,FALSE)</f>
        <v>78600</v>
      </c>
      <c r="P552" s="121">
        <f t="shared" si="58"/>
        <v>-0.53151385749921964</v>
      </c>
      <c r="Q552" s="121">
        <f t="shared" si="62"/>
        <v>0.73592066445416104</v>
      </c>
      <c r="R552" s="186">
        <f t="shared" si="63"/>
        <v>58.191919203424561</v>
      </c>
      <c r="S552" s="149">
        <f>R552*VLOOKUP(B552,'Master sheet'!$B$3:$K$634,4,FALSE)</f>
        <v>4573884.8493891703</v>
      </c>
      <c r="T552" s="121"/>
      <c r="U552" s="121"/>
      <c r="V552" s="121"/>
      <c r="W552" s="121"/>
      <c r="X552" s="121"/>
      <c r="Y552" s="121"/>
      <c r="Z552" s="121"/>
      <c r="AA552" s="121"/>
      <c r="AB552" s="121"/>
      <c r="AC552" s="121"/>
      <c r="AD552" s="121"/>
      <c r="AE552" s="145">
        <f t="shared" si="59"/>
        <v>-0.33018754675459433</v>
      </c>
      <c r="AF552" s="121">
        <f t="shared" si="60"/>
        <v>0.87906554100594958</v>
      </c>
      <c r="AG552" s="186">
        <f t="shared" si="61"/>
        <v>72.694918036878391</v>
      </c>
    </row>
    <row r="553" spans="1:33">
      <c r="A553" s="119" t="str">
        <f>'Master sheet'!A507</f>
        <v>North Somerset</v>
      </c>
      <c r="B553" s="142" t="str">
        <f>VLOOKUP('Master sheet'!A507,Westminster_Parliamentary_Const!$A$2:$C$651,2,FALSE)</f>
        <v>E14000850</v>
      </c>
      <c r="C553" s="120">
        <f>VLOOKUP(B553,'Master sheet'!$B$3:$Z$634,9,FALSE)</f>
        <v>6.6313657750748337E-2</v>
      </c>
      <c r="D553" s="121">
        <f>VLOOKUP(B553,'Master sheet'!$B$3:$Z$634,10,FALSE)</f>
        <v>-1.1430669430843607</v>
      </c>
      <c r="E553" s="120">
        <f>VLOOKUP(B553,'Master sheet'!$B$3:$Z$634,16,FALSE)</f>
        <v>0.17556436573479126</v>
      </c>
      <c r="F553" s="121">
        <f>VLOOKUP(B553,'Master sheet'!$B$3:$Z$634,17,FALSE)</f>
        <v>-0.87086110487805224</v>
      </c>
      <c r="G553" s="120">
        <f>VLOOKUP(B553,'Master sheet'!$B$3:$Z$634,21,FALSE)</f>
        <v>0.1542056074766355</v>
      </c>
      <c r="H553" s="121">
        <f>VLOOKUP(B553,'Master sheet'!$B$3:$Z$634,22,FALSE)</f>
        <v>-0.2810066397619147</v>
      </c>
      <c r="I553" s="120">
        <f>VLOOKUP(B553,'Master sheet'!$B$3:$Z$634,24,FALSE)</f>
        <v>2.3210717529518643E-2</v>
      </c>
      <c r="J553" s="121">
        <f>-VLOOKUP(B553,'Master sheet'!$B$3:$Z$634,25,FALSE)</f>
        <v>0.11554736128545443</v>
      </c>
      <c r="K553" s="185" t="str">
        <f>VLOOKUP(B553,RUC_PCON_2011_EN_LU!$A$2:$N$534,14)</f>
        <v>Predominantly Rural</v>
      </c>
      <c r="L553" s="185" t="str">
        <f>VLOOKUP(B553,'City and Town classifications'!$A$3:$G$634,4,FALSE)</f>
        <v>Village or smaller</v>
      </c>
      <c r="M553" s="188" t="str">
        <f>VLOOKUP(A553,'BRES data'!$A$11:$AB$643,28,FALSE)</f>
        <v>Very high</v>
      </c>
      <c r="N553" s="188" t="str">
        <f>IF(ISNUMBER(MATCH(A553,'Red Wall MP List'!$A$3:$A$52,0)),"Yes","No")</f>
        <v>No</v>
      </c>
      <c r="O553" s="149">
        <f>VLOOKUP(B553,'Master sheet'!$B$3:$K$634,4,FALSE)</f>
        <v>60900</v>
      </c>
      <c r="P553" s="121">
        <f t="shared" si="58"/>
        <v>-0.53448448470629661</v>
      </c>
      <c r="Q553" s="121">
        <f t="shared" si="62"/>
        <v>0.73295003724708407</v>
      </c>
      <c r="R553" s="186">
        <f t="shared" si="63"/>
        <v>57.957020923260174</v>
      </c>
      <c r="S553" s="149">
        <f>R553*VLOOKUP(B553,'Master sheet'!$B$3:$K$634,4,FALSE)</f>
        <v>3529582.5742265447</v>
      </c>
      <c r="T553" s="121"/>
      <c r="U553" s="121"/>
      <c r="V553" s="121"/>
      <c r="W553" s="121"/>
      <c r="X553" s="121"/>
      <c r="Y553" s="121"/>
      <c r="Z553" s="121"/>
      <c r="AA553" s="121"/>
      <c r="AB553" s="121"/>
      <c r="AC553" s="121"/>
      <c r="AD553" s="121"/>
      <c r="AE553" s="145">
        <f t="shared" si="59"/>
        <v>-0.54484683160971836</v>
      </c>
      <c r="AF553" s="121">
        <f t="shared" si="60"/>
        <v>0.66440625615082549</v>
      </c>
      <c r="AG553" s="186">
        <f t="shared" si="61"/>
        <v>54.943523640800521</v>
      </c>
    </row>
    <row r="554" spans="1:33">
      <c r="A554" s="119" t="str">
        <f>'Master sheet'!A375</f>
        <v>Lewisham West and Penge</v>
      </c>
      <c r="B554" s="142" t="str">
        <f>VLOOKUP('Master sheet'!A375,Westminster_Parliamentary_Const!$A$2:$C$651,2,FALSE)</f>
        <v>E14000788</v>
      </c>
      <c r="C554" s="120">
        <f>VLOOKUP(B554,'Master sheet'!$B$3:$Z$634,9,FALSE)</f>
        <v>9.3011451488232255E-2</v>
      </c>
      <c r="D554" s="121">
        <f>VLOOKUP(B554,'Master sheet'!$B$3:$Z$634,10,FALSE)</f>
        <v>-0.13395343482785935</v>
      </c>
      <c r="E554" s="120">
        <f>VLOOKUP(B554,'Master sheet'!$B$3:$Z$634,16,FALSE)</f>
        <v>0.30786605741816331</v>
      </c>
      <c r="F554" s="121">
        <f>VLOOKUP(B554,'Master sheet'!$B$3:$Z$634,17,FALSE)</f>
        <v>-0.43111437324279073</v>
      </c>
      <c r="G554" s="120">
        <f>VLOOKUP(B554,'Master sheet'!$B$3:$Z$634,21,FALSE)</f>
        <v>0.15893271461716937</v>
      </c>
      <c r="H554" s="121">
        <f>VLOOKUP(B554,'Master sheet'!$B$3:$Z$634,22,FALSE)</f>
        <v>-0.14573025695407218</v>
      </c>
      <c r="I554" s="120">
        <f>VLOOKUP(B554,'Master sheet'!$B$3:$Z$634,24,FALSE)</f>
        <v>3.5610561056105716E-2</v>
      </c>
      <c r="J554" s="121">
        <f>-VLOOKUP(B554,'Master sheet'!$B$3:$Z$634,25,FALSE)</f>
        <v>-1.1901974553923422</v>
      </c>
      <c r="K554" s="185" t="str">
        <f>VLOOKUP(B554,RUC_PCON_2011_EN_LU!$A$2:$N$534,14)</f>
        <v>Predominantly Urban</v>
      </c>
      <c r="L554" s="185" t="str">
        <f>VLOOKUP(B554,'City and Town classifications'!$A$3:$G$634,4,FALSE)</f>
        <v>Core City (London)</v>
      </c>
      <c r="M554" s="188" t="str">
        <f>VLOOKUP(A554,'BRES data'!$A$11:$AB$643,28,FALSE)</f>
        <v>Very low</v>
      </c>
      <c r="N554" s="188" t="str">
        <f>IF(ISNUMBER(MATCH(A554,'Red Wall MP List'!$A$3:$A$52,0)),"Yes","No")</f>
        <v>No</v>
      </c>
      <c r="O554" s="149">
        <f>VLOOKUP(B554,'Master sheet'!$B$3:$K$634,4,FALSE)</f>
        <v>90700</v>
      </c>
      <c r="P554" s="121">
        <f t="shared" si="58"/>
        <v>-0.53752440177287764</v>
      </c>
      <c r="Q554" s="121">
        <f t="shared" si="62"/>
        <v>0.72991012018050305</v>
      </c>
      <c r="R554" s="186">
        <f t="shared" si="63"/>
        <v>57.716643642300404</v>
      </c>
      <c r="S554" s="149">
        <f>R554*VLOOKUP(B554,'Master sheet'!$B$3:$K$634,4,FALSE)</f>
        <v>5234899.5783566469</v>
      </c>
      <c r="T554" s="121"/>
      <c r="U554" s="121"/>
      <c r="V554" s="121"/>
      <c r="W554" s="121"/>
      <c r="X554" s="121"/>
      <c r="Y554" s="121"/>
      <c r="Z554" s="121"/>
      <c r="AA554" s="121"/>
      <c r="AB554" s="121"/>
      <c r="AC554" s="121"/>
      <c r="AD554" s="121"/>
      <c r="AE554" s="145">
        <f t="shared" si="59"/>
        <v>-0.47524888010426614</v>
      </c>
      <c r="AF554" s="121">
        <f t="shared" si="60"/>
        <v>0.73400420765627772</v>
      </c>
      <c r="AG554" s="186">
        <f t="shared" si="61"/>
        <v>60.698973199696646</v>
      </c>
    </row>
    <row r="555" spans="1:33" ht="29">
      <c r="A555" s="119" t="str">
        <f>'Master sheet'!A29</f>
        <v>Tynemouth</v>
      </c>
      <c r="B555" s="142" t="str">
        <f>VLOOKUP('Master sheet'!A29,Westminster_Parliamentary_Const!$A$2:$C$651,2,FALSE)</f>
        <v>E14001006</v>
      </c>
      <c r="C555" s="120">
        <f>VLOOKUP(B555,'Master sheet'!$B$3:$Z$634,9,FALSE)</f>
        <v>0.10912283737024221</v>
      </c>
      <c r="D555" s="121">
        <f>VLOOKUP(B555,'Master sheet'!$B$3:$Z$634,10,FALSE)</f>
        <v>0.47501887539875931</v>
      </c>
      <c r="E555" s="120">
        <f>VLOOKUP(B555,'Master sheet'!$B$3:$Z$634,16,FALSE)</f>
        <v>0.26440562296004877</v>
      </c>
      <c r="F555" s="121">
        <f>VLOOKUP(B555,'Master sheet'!$B$3:$Z$634,17,FALSE)</f>
        <v>-0.57556894343938902</v>
      </c>
      <c r="G555" s="120">
        <f>VLOOKUP(B555,'Master sheet'!$B$3:$Z$634,21,FALSE)</f>
        <v>0.1149584487534626</v>
      </c>
      <c r="H555" s="121">
        <f>VLOOKUP(B555,'Master sheet'!$B$3:$Z$634,22,FALSE)</f>
        <v>-1.4041488723613818</v>
      </c>
      <c r="I555" s="120">
        <f>VLOOKUP(B555,'Master sheet'!$B$3:$Z$634,24,FALSE)</f>
        <v>3.4758929623953883E-2</v>
      </c>
      <c r="J555" s="121">
        <f>-VLOOKUP(B555,'Master sheet'!$B$3:$Z$634,25,FALSE)</f>
        <v>-1.1005178295270781</v>
      </c>
      <c r="K555" s="185" t="str">
        <f>VLOOKUP(B555,RUC_PCON_2011_EN_LU!$A$2:$N$534,14)</f>
        <v>Predominantly Urban</v>
      </c>
      <c r="L555" s="185" t="str">
        <f>VLOOKUP(B555,'City and Town classifications'!$A$3:$G$634,4,FALSE)</f>
        <v>Large Town in Conurbation</v>
      </c>
      <c r="M555" s="188" t="str">
        <f>VLOOKUP(A555,'BRES data'!$A$11:$AB$643,28,FALSE)</f>
        <v>Mid</v>
      </c>
      <c r="N555" s="188" t="str">
        <f>IF(ISNUMBER(MATCH(A555,'Red Wall MP List'!$A$3:$A$52,0)),"Yes","No")</f>
        <v>No</v>
      </c>
      <c r="O555" s="149">
        <f>VLOOKUP(B555,'Master sheet'!$B$3:$K$634,4,FALSE)</f>
        <v>57800</v>
      </c>
      <c r="P555" s="121">
        <f t="shared" si="58"/>
        <v>-0.53845262067623478</v>
      </c>
      <c r="Q555" s="121">
        <f t="shared" si="62"/>
        <v>0.72898190127714591</v>
      </c>
      <c r="R555" s="186">
        <f t="shared" si="63"/>
        <v>57.643246003076186</v>
      </c>
      <c r="S555" s="149">
        <f>R555*VLOOKUP(B555,'Master sheet'!$B$3:$K$634,4,FALSE)</f>
        <v>3331779.6189778037</v>
      </c>
      <c r="T555" s="121"/>
      <c r="U555" s="121"/>
      <c r="V555" s="121"/>
      <c r="W555" s="121"/>
      <c r="X555" s="121"/>
      <c r="Y555" s="121"/>
      <c r="Z555" s="121"/>
      <c r="AA555" s="121"/>
      <c r="AB555" s="121"/>
      <c r="AC555" s="121"/>
      <c r="AD555" s="121"/>
      <c r="AE555" s="145">
        <f t="shared" si="59"/>
        <v>-0.65130419248227245</v>
      </c>
      <c r="AF555" s="121">
        <f t="shared" si="60"/>
        <v>0.55794889527827141</v>
      </c>
      <c r="AG555" s="186">
        <f t="shared" si="61"/>
        <v>46.13996035449906</v>
      </c>
    </row>
    <row r="556" spans="1:33">
      <c r="A556" s="119" t="str">
        <f>'Master sheet'!A264</f>
        <v>Worcester</v>
      </c>
      <c r="B556" s="142" t="str">
        <f>VLOOKUP('Master sheet'!A264,Westminster_Parliamentary_Const!$A$2:$C$651,2,FALSE)</f>
        <v>E14001052</v>
      </c>
      <c r="C556" s="120">
        <f>VLOOKUP(B556,'Master sheet'!$B$3:$Z$634,9,FALSE)</f>
        <v>7.5129447378795941E-2</v>
      </c>
      <c r="D556" s="121">
        <f>VLOOKUP(B556,'Master sheet'!$B$3:$Z$634,10,FALSE)</f>
        <v>-0.80985092954088378</v>
      </c>
      <c r="E556" s="120">
        <f>VLOOKUP(B556,'Master sheet'!$B$3:$Z$634,16,FALSE)</f>
        <v>0.36011367358781338</v>
      </c>
      <c r="F556" s="121">
        <f>VLOOKUP(B556,'Master sheet'!$B$3:$Z$634,17,FALSE)</f>
        <v>-0.2574528111418059</v>
      </c>
      <c r="G556" s="120">
        <f>VLOOKUP(B556,'Master sheet'!$B$3:$Z$634,21,FALSE)</f>
        <v>0.15396113602391628</v>
      </c>
      <c r="H556" s="121">
        <f>VLOOKUP(B556,'Master sheet'!$B$3:$Z$634,22,FALSE)</f>
        <v>-0.28800271851377046</v>
      </c>
      <c r="I556" s="120">
        <f>VLOOKUP(B556,'Master sheet'!$B$3:$Z$634,24,FALSE)</f>
        <v>2.9412850812407632E-2</v>
      </c>
      <c r="J556" s="121">
        <f>-VLOOKUP(B556,'Master sheet'!$B$3:$Z$634,25,FALSE)</f>
        <v>-0.53755792743153508</v>
      </c>
      <c r="K556" s="185" t="str">
        <f>VLOOKUP(B556,RUC_PCON_2011_EN_LU!$A$2:$N$534,14)</f>
        <v>Predominantly Urban</v>
      </c>
      <c r="L556" s="185" t="str">
        <f>VLOOKUP(B556,'City and Town classifications'!$A$3:$G$634,4,FALSE)</f>
        <v>Large Town</v>
      </c>
      <c r="M556" s="188" t="str">
        <f>VLOOKUP(A556,'BRES data'!$A$11:$AB$643,28,FALSE)</f>
        <v>Low</v>
      </c>
      <c r="N556" s="188" t="str">
        <f>IF(ISNUMBER(MATCH(A556,'Red Wall MP List'!$A$3:$A$52,0)),"Yes","No")</f>
        <v>No</v>
      </c>
      <c r="O556" s="149">
        <f>VLOOKUP(B556,'Master sheet'!$B$3:$K$634,4,FALSE)</f>
        <v>66800</v>
      </c>
      <c r="P556" s="121">
        <f t="shared" si="58"/>
        <v>-0.54004554060006893</v>
      </c>
      <c r="Q556" s="121">
        <f t="shared" si="62"/>
        <v>0.72738898135331176</v>
      </c>
      <c r="R556" s="186">
        <f t="shared" si="63"/>
        <v>57.517288040509619</v>
      </c>
      <c r="S556" s="149">
        <f>R556*VLOOKUP(B556,'Master sheet'!$B$3:$K$634,4,FALSE)</f>
        <v>3842154.8411060427</v>
      </c>
      <c r="T556" s="121"/>
      <c r="U556" s="121"/>
      <c r="V556" s="121"/>
      <c r="W556" s="121"/>
      <c r="X556" s="121"/>
      <c r="Y556" s="121"/>
      <c r="Z556" s="121"/>
      <c r="AA556" s="121"/>
      <c r="AB556" s="121"/>
      <c r="AC556" s="121"/>
      <c r="AD556" s="121"/>
      <c r="AE556" s="145">
        <f t="shared" si="59"/>
        <v>-0.47321609665699882</v>
      </c>
      <c r="AF556" s="121">
        <f t="shared" si="60"/>
        <v>0.73603699110354504</v>
      </c>
      <c r="AG556" s="186">
        <f t="shared" si="61"/>
        <v>60.867075598428741</v>
      </c>
    </row>
    <row r="557" spans="1:33" ht="29">
      <c r="A557" s="119" t="str">
        <f>'Master sheet'!A632</f>
        <v>Stirling</v>
      </c>
      <c r="B557" s="142" t="str">
        <f>VLOOKUP('Master sheet'!A632,Westminster_Parliamentary_Const!$A$2:$C$651,2,FALSE)</f>
        <v>S14000057</v>
      </c>
      <c r="C557" s="120">
        <f>VLOOKUP(B557,'Master sheet'!$B$3:$Z$634,9,FALSE)</f>
        <v>7.7851172889339904E-2</v>
      </c>
      <c r="D557" s="121">
        <f>VLOOKUP(B557,'Master sheet'!$B$3:$Z$634,10,FALSE)</f>
        <v>-0.70697613750890831</v>
      </c>
      <c r="E557" s="120">
        <f>VLOOKUP(B557,'Master sheet'!$B$3:$Z$634,16,FALSE)</f>
        <v>0.26801822757302957</v>
      </c>
      <c r="F557" s="121">
        <f>VLOOKUP(B557,'Master sheet'!$B$3:$Z$634,17,FALSE)</f>
        <v>-0.5635613035442717</v>
      </c>
      <c r="G557" s="120">
        <f>VLOOKUP(B557,'Master sheet'!$B$3:$Z$634,21,FALSE)</f>
        <v>0.14814814814814814</v>
      </c>
      <c r="H557" s="121">
        <f>VLOOKUP(B557,'Master sheet'!$B$3:$Z$634,22,FALSE)</f>
        <v>-0.45435392439122996</v>
      </c>
      <c r="I557" s="120">
        <f>VLOOKUP(B557,'Master sheet'!$B$3:$Z$634,24,FALSE)</f>
        <v>2.8218970736629601E-2</v>
      </c>
      <c r="J557" s="121">
        <f>-VLOOKUP(B557,'Master sheet'!$B$3:$Z$634,25,FALSE)</f>
        <v>-0.41183837965340836</v>
      </c>
      <c r="K557" s="185" t="str">
        <f>VLOOKUP(B557,RUC_PCON_2011_EN_LU!$A$2:$N$534,14)</f>
        <v>Urban with Significant Rural</v>
      </c>
      <c r="L557" s="185" t="str">
        <f>VLOOKUP(B557,'City and Town classifications'!$A$3:$G$634,4,FALSE)</f>
        <v>Village or smaller</v>
      </c>
      <c r="M557" s="188" t="str">
        <f>VLOOKUP(A557,'BRES data'!$A$11:$AB$643,28,FALSE)</f>
        <v>Very high</v>
      </c>
      <c r="N557" s="188" t="str">
        <f>IF(ISNUMBER(MATCH(A557,'Red Wall MP List'!$A$3:$A$52,0)),"Yes","No")</f>
        <v>No</v>
      </c>
      <c r="O557" s="149">
        <f>VLOOKUP(B557,'Master sheet'!$B$3:$K$634,4,FALSE)</f>
        <v>59500</v>
      </c>
      <c r="P557" s="121">
        <f t="shared" si="58"/>
        <v>-0.54259071037668927</v>
      </c>
      <c r="Q557" s="121">
        <f t="shared" si="62"/>
        <v>0.72484381157669142</v>
      </c>
      <c r="R557" s="186">
        <f t="shared" si="63"/>
        <v>57.31603222428663</v>
      </c>
      <c r="S557" s="149">
        <f>R557*VLOOKUP(B557,'Master sheet'!$B$3:$K$634,4,FALSE)</f>
        <v>3410303.9173450544</v>
      </c>
      <c r="T557" s="121"/>
      <c r="U557" s="121"/>
      <c r="V557" s="121"/>
      <c r="W557" s="121"/>
      <c r="X557" s="121"/>
      <c r="Y557" s="121"/>
      <c r="Z557" s="121"/>
      <c r="AA557" s="121"/>
      <c r="AB557" s="121"/>
      <c r="AC557" s="121"/>
      <c r="AD557" s="121"/>
      <c r="AE557" s="145">
        <f t="shared" si="59"/>
        <v>-0.53418243627445461</v>
      </c>
      <c r="AF557" s="121">
        <f t="shared" si="60"/>
        <v>0.67507065148608925</v>
      </c>
      <c r="AG557" s="186">
        <f t="shared" si="61"/>
        <v>55.825423008534493</v>
      </c>
    </row>
    <row r="558" spans="1:33">
      <c r="A558" s="119" t="str">
        <f>'Master sheet'!A451</f>
        <v>Oxford East</v>
      </c>
      <c r="B558" s="142" t="str">
        <f>VLOOKUP('Master sheet'!A451,Westminster_Parliamentary_Const!$A$2:$C$651,2,FALSE)</f>
        <v>E14000873</v>
      </c>
      <c r="C558" s="120">
        <f>VLOOKUP(B558,'Master sheet'!$B$3:$Z$634,9,FALSE)</f>
        <v>6.9589817670841506E-2</v>
      </c>
      <c r="D558" s="121">
        <f>VLOOKUP(B558,'Master sheet'!$B$3:$Z$634,10,FALSE)</f>
        <v>-1.0192358406688498</v>
      </c>
      <c r="E558" s="120">
        <f>VLOOKUP(B558,'Master sheet'!$B$3:$Z$634,16,FALSE)</f>
        <v>0.77992463406979273</v>
      </c>
      <c r="F558" s="121">
        <f>VLOOKUP(B558,'Master sheet'!$B$3:$Z$634,17,FALSE)</f>
        <v>1.137922375884715</v>
      </c>
      <c r="G558" s="120">
        <f>VLOOKUP(B558,'Master sheet'!$B$3:$Z$634,21,FALSE)</f>
        <v>0.14374225526641884</v>
      </c>
      <c r="H558" s="121">
        <f>VLOOKUP(B558,'Master sheet'!$B$3:$Z$634,22,FALSE)</f>
        <v>-0.58043806726340696</v>
      </c>
      <c r="I558" s="120">
        <f>VLOOKUP(B558,'Master sheet'!$B$3:$Z$634,24,FALSE)</f>
        <v>3.279068653284134E-2</v>
      </c>
      <c r="J558" s="121">
        <f>-VLOOKUP(B558,'Master sheet'!$B$3:$Z$634,25,FALSE)</f>
        <v>-0.89325527748990274</v>
      </c>
      <c r="K558" s="185" t="str">
        <f>VLOOKUP(B558,RUC_PCON_2011_EN_LU!$A$2:$N$534,14)</f>
        <v>Predominantly Urban</v>
      </c>
      <c r="L558" s="185" t="str">
        <f>VLOOKUP(B558,'City and Town classifications'!$A$3:$G$634,4,FALSE)</f>
        <v>Large Town</v>
      </c>
      <c r="M558" s="188" t="str">
        <f>VLOOKUP(A558,'BRES data'!$A$11:$AB$643,28,FALSE)</f>
        <v>Mid</v>
      </c>
      <c r="N558" s="188" t="str">
        <f>IF(ISNUMBER(MATCH(A558,'Red Wall MP List'!$A$3:$A$52,0)),"Yes","No")</f>
        <v>No</v>
      </c>
      <c r="O558" s="149">
        <f>VLOOKUP(B558,'Master sheet'!$B$3:$K$634,4,FALSE)</f>
        <v>77000</v>
      </c>
      <c r="P558" s="121">
        <f t="shared" si="58"/>
        <v>-0.5445829879493661</v>
      </c>
      <c r="Q558" s="121">
        <f t="shared" si="62"/>
        <v>0.72285153400401458</v>
      </c>
      <c r="R558" s="186">
        <f t="shared" si="63"/>
        <v>57.158495602284042</v>
      </c>
      <c r="S558" s="149">
        <f>R558*VLOOKUP(B558,'Master sheet'!$B$3:$K$634,4,FALSE)</f>
        <v>4401204.1613758709</v>
      </c>
      <c r="T558" s="121"/>
      <c r="U558" s="121"/>
      <c r="V558" s="121"/>
      <c r="W558" s="121"/>
      <c r="X558" s="121"/>
      <c r="Y558" s="121"/>
      <c r="Z558" s="121"/>
      <c r="AA558" s="121"/>
      <c r="AB558" s="121"/>
      <c r="AC558" s="121"/>
      <c r="AD558" s="121"/>
      <c r="AE558" s="145">
        <f t="shared" si="59"/>
        <v>-0.33875170238436114</v>
      </c>
      <c r="AF558" s="121">
        <f t="shared" si="60"/>
        <v>0.87050138537618271</v>
      </c>
      <c r="AG558" s="186">
        <f t="shared" si="61"/>
        <v>71.986699408664919</v>
      </c>
    </row>
    <row r="559" spans="1:33" ht="29">
      <c r="A559" s="119" t="str">
        <f>'Master sheet'!A633</f>
        <v>West Aberdeenshire and Kincardine</v>
      </c>
      <c r="B559" s="142" t="str">
        <f>VLOOKUP('Master sheet'!A633,Westminster_Parliamentary_Const!$A$2:$C$651,2,FALSE)</f>
        <v>S14000058</v>
      </c>
      <c r="C559" s="120">
        <f>VLOOKUP(B559,'Master sheet'!$B$3:$Z$634,9,FALSE)</f>
        <v>5.7739551841525932E-2</v>
      </c>
      <c r="D559" s="121">
        <f>VLOOKUP(B559,'Master sheet'!$B$3:$Z$634,10,FALSE)</f>
        <v>-1.4671478832285043</v>
      </c>
      <c r="E559" s="120">
        <f>VLOOKUP(B559,'Master sheet'!$B$3:$Z$634,16,FALSE)</f>
        <v>0.66087152968101648</v>
      </c>
      <c r="F559" s="121">
        <f>VLOOKUP(B559,'Master sheet'!$B$3:$Z$634,17,FALSE)</f>
        <v>0.74221153591080835</v>
      </c>
      <c r="G559" s="120">
        <f>VLOOKUP(B559,'Master sheet'!$B$3:$Z$634,21,FALSE)</f>
        <v>0.14833333333333334</v>
      </c>
      <c r="H559" s="121">
        <f>VLOOKUP(B559,'Master sheet'!$B$3:$Z$634,22,FALSE)</f>
        <v>-0.44905445026113322</v>
      </c>
      <c r="I559" s="120">
        <f>VLOOKUP(B559,'Master sheet'!$B$3:$Z$634,24,FALSE)</f>
        <v>2.7402376910016901E-2</v>
      </c>
      <c r="J559" s="121">
        <f>-VLOOKUP(B559,'Master sheet'!$B$3:$Z$634,25,FALSE)</f>
        <v>-0.32584833033186683</v>
      </c>
      <c r="K559" s="185" t="str">
        <f>VLOOKUP(B559,RUC_PCON_2011_EN_LU!$A$2:$N$534,14)</f>
        <v>Urban with Significant Rural</v>
      </c>
      <c r="L559" s="185" t="str">
        <f>VLOOKUP(B559,'City and Town classifications'!$A$3:$G$634,4,FALSE)</f>
        <v>Village or smaller</v>
      </c>
      <c r="M559" s="188" t="str">
        <f>VLOOKUP(A559,'BRES data'!$A$11:$AB$643,28,FALSE)</f>
        <v>Very high</v>
      </c>
      <c r="N559" s="188" t="str">
        <f>IF(ISNUMBER(MATCH(A559,'Red Wall MP List'!$A$3:$A$52,0)),"Yes","No")</f>
        <v>No</v>
      </c>
      <c r="O559" s="149">
        <f>VLOOKUP(B559,'Master sheet'!$B$3:$K$634,4,FALSE)</f>
        <v>66100</v>
      </c>
      <c r="P559" s="121">
        <f t="shared" si="58"/>
        <v>-0.5488058902451779</v>
      </c>
      <c r="Q559" s="121">
        <f t="shared" si="62"/>
        <v>0.71862863170820279</v>
      </c>
      <c r="R559" s="186">
        <f t="shared" si="63"/>
        <v>56.824575383609258</v>
      </c>
      <c r="S559" s="149">
        <f>R559*VLOOKUP(B559,'Master sheet'!$B$3:$K$634,4,FALSE)</f>
        <v>3756104.4328565719</v>
      </c>
      <c r="T559" s="121"/>
      <c r="U559" s="121"/>
      <c r="V559" s="121"/>
      <c r="W559" s="121"/>
      <c r="X559" s="121"/>
      <c r="Y559" s="121"/>
      <c r="Z559" s="121"/>
      <c r="AA559" s="121"/>
      <c r="AB559" s="121"/>
      <c r="AC559" s="121"/>
      <c r="AD559" s="121"/>
      <c r="AE559" s="145">
        <f t="shared" si="59"/>
        <v>-0.37495978197767399</v>
      </c>
      <c r="AF559" s="121">
        <f t="shared" si="60"/>
        <v>0.83429330578286987</v>
      </c>
      <c r="AG559" s="186">
        <f t="shared" si="61"/>
        <v>68.992447836368527</v>
      </c>
    </row>
    <row r="560" spans="1:33">
      <c r="A560" s="119" t="str">
        <f>'Master sheet'!A427</f>
        <v>Gillingham and Rainham</v>
      </c>
      <c r="B560" s="142" t="str">
        <f>VLOOKUP('Master sheet'!A427,Westminster_Parliamentary_Const!$A$2:$C$651,2,FALSE)</f>
        <v>E14000711</v>
      </c>
      <c r="C560" s="120">
        <f>VLOOKUP(B560,'Master sheet'!$B$3:$Z$634,9,FALSE)</f>
        <v>7.7511895592919433E-2</v>
      </c>
      <c r="D560" s="121">
        <f>VLOOKUP(B560,'Master sheet'!$B$3:$Z$634,10,FALSE)</f>
        <v>-0.71980001749798583</v>
      </c>
      <c r="E560" s="120">
        <f>VLOOKUP(B560,'Master sheet'!$B$3:$Z$634,16,FALSE)</f>
        <v>0.38763608545262385</v>
      </c>
      <c r="F560" s="121">
        <f>VLOOKUP(B560,'Master sheet'!$B$3:$Z$634,17,FALSE)</f>
        <v>-0.16597332580585941</v>
      </c>
      <c r="G560" s="120">
        <f>VLOOKUP(B560,'Master sheet'!$B$3:$Z$634,21,FALSE)</f>
        <v>0.15325077399380804</v>
      </c>
      <c r="H560" s="121">
        <f>VLOOKUP(B560,'Master sheet'!$B$3:$Z$634,22,FALSE)</f>
        <v>-0.30833126260220123</v>
      </c>
      <c r="I560" s="120">
        <f>VLOOKUP(B560,'Master sheet'!$B$3:$Z$634,24,FALSE)</f>
        <v>3.0861259511089534E-2</v>
      </c>
      <c r="J560" s="121">
        <f>-VLOOKUP(B560,'Master sheet'!$B$3:$Z$634,25,FALSE)</f>
        <v>-0.6900801868197125</v>
      </c>
      <c r="K560" s="185" t="str">
        <f>VLOOKUP(B560,RUC_PCON_2011_EN_LU!$A$2:$N$534,14)</f>
        <v>Predominantly Urban</v>
      </c>
      <c r="L560" s="185" t="str">
        <f>VLOOKUP(B560,'City and Town classifications'!$A$3:$G$634,4,FALSE)</f>
        <v>Large Town</v>
      </c>
      <c r="M560" s="188" t="str">
        <f>VLOOKUP(A560,'BRES data'!$A$11:$AB$643,28,FALSE)</f>
        <v>Mid</v>
      </c>
      <c r="N560" s="188" t="str">
        <f>IF(ISNUMBER(MATCH(A560,'Red Wall MP List'!$A$3:$A$52,0)),"Yes","No")</f>
        <v>No</v>
      </c>
      <c r="O560" s="149">
        <f>VLOOKUP(B560,'Master sheet'!$B$3:$K$634,4,FALSE)</f>
        <v>71500</v>
      </c>
      <c r="P560" s="121">
        <f t="shared" si="58"/>
        <v>-0.54901083284057617</v>
      </c>
      <c r="Q560" s="121">
        <f t="shared" si="62"/>
        <v>0.71842368911280452</v>
      </c>
      <c r="R560" s="186">
        <f t="shared" si="63"/>
        <v>56.80836982840637</v>
      </c>
      <c r="S560" s="149">
        <f>R560*VLOOKUP(B560,'Master sheet'!$B$3:$K$634,4,FALSE)</f>
        <v>4061798.4427310554</v>
      </c>
      <c r="T560" s="121"/>
      <c r="U560" s="121"/>
      <c r="V560" s="121"/>
      <c r="W560" s="121"/>
      <c r="X560" s="121"/>
      <c r="Y560" s="121"/>
      <c r="Z560" s="121"/>
      <c r="AA560" s="121"/>
      <c r="AB560" s="121"/>
      <c r="AC560" s="121"/>
      <c r="AD560" s="121"/>
      <c r="AE560" s="145">
        <f t="shared" si="59"/>
        <v>-0.47104619818143978</v>
      </c>
      <c r="AF560" s="121">
        <f t="shared" si="60"/>
        <v>0.73820688957910408</v>
      </c>
      <c r="AG560" s="186">
        <f t="shared" si="61"/>
        <v>61.046516816939715</v>
      </c>
    </row>
    <row r="561" spans="1:33" ht="29">
      <c r="A561" s="119" t="str">
        <f>'Master sheet'!A596</f>
        <v>East Renfrewshire</v>
      </c>
      <c r="B561" s="142" t="str">
        <f>VLOOKUP('Master sheet'!A596,Westminster_Parliamentary_Const!$A$2:$C$651,2,FALSE)</f>
        <v>S14000021</v>
      </c>
      <c r="C561" s="120">
        <f>VLOOKUP(B561,'Master sheet'!$B$3:$Z$634,9,FALSE)</f>
        <v>7.5194890864334785E-2</v>
      </c>
      <c r="D561" s="121">
        <f>VLOOKUP(B561,'Master sheet'!$B$3:$Z$634,10,FALSE)</f>
        <v>-0.80737732045040989</v>
      </c>
      <c r="E561" s="120">
        <f>VLOOKUP(B561,'Master sheet'!$B$3:$Z$634,16,FALSE)</f>
        <v>0.57795632802169516</v>
      </c>
      <c r="F561" s="121">
        <f>VLOOKUP(B561,'Master sheet'!$B$3:$Z$634,17,FALSE)</f>
        <v>0.46661650406627037</v>
      </c>
      <c r="G561" s="120">
        <f>VLOOKUP(B561,'Master sheet'!$B$3:$Z$634,21,FALSE)</f>
        <v>0.14680483592400692</v>
      </c>
      <c r="H561" s="121">
        <f>VLOOKUP(B561,'Master sheet'!$B$3:$Z$634,22,FALSE)</f>
        <v>-0.49279570564581332</v>
      </c>
      <c r="I561" s="120">
        <f>VLOOKUP(B561,'Master sheet'!$B$3:$Z$634,24,FALSE)</f>
        <v>3.2163661581137371E-2</v>
      </c>
      <c r="J561" s="121">
        <f>-VLOOKUP(B561,'Master sheet'!$B$3:$Z$634,25,FALSE)</f>
        <v>-0.82722746198887498</v>
      </c>
      <c r="K561" s="185" t="str">
        <f>VLOOKUP(B561,RUC_PCON_2011_EN_LU!$A$2:$N$534,14)</f>
        <v>Urban with Significant Rural</v>
      </c>
      <c r="L561" s="185" t="str">
        <f>VLOOKUP(B561,'City and Town classifications'!$A$3:$G$634,4,FALSE)</f>
        <v>Small Town in Conurbation</v>
      </c>
      <c r="M561" s="188" t="str">
        <f>VLOOKUP(A561,'BRES data'!$A$11:$AB$643,28,FALSE)</f>
        <v>Mid</v>
      </c>
      <c r="N561" s="188" t="str">
        <f>IF(ISNUMBER(MATCH(A561,'Red Wall MP List'!$A$3:$A$52,0)),"Yes","No")</f>
        <v>No</v>
      </c>
      <c r="O561" s="149">
        <f>VLOOKUP(B561,'Master sheet'!$B$3:$K$634,4,FALSE)</f>
        <v>57400</v>
      </c>
      <c r="P561" s="121">
        <f t="shared" si="58"/>
        <v>-0.54923146107635212</v>
      </c>
      <c r="Q561" s="121">
        <f t="shared" si="62"/>
        <v>0.71820306087702857</v>
      </c>
      <c r="R561" s="186">
        <f t="shared" si="63"/>
        <v>56.790923952661331</v>
      </c>
      <c r="S561" s="149">
        <f>R561*VLOOKUP(B561,'Master sheet'!$B$3:$K$634,4,FALSE)</f>
        <v>3259799.0348827601</v>
      </c>
      <c r="T561" s="121"/>
      <c r="U561" s="121"/>
      <c r="V561" s="121"/>
      <c r="W561" s="121"/>
      <c r="X561" s="121"/>
      <c r="Y561" s="121"/>
      <c r="Z561" s="121"/>
      <c r="AA561" s="121"/>
      <c r="AB561" s="121"/>
      <c r="AC561" s="121"/>
      <c r="AD561" s="121"/>
      <c r="AE561" s="145">
        <f t="shared" si="59"/>
        <v>-0.41519599600470691</v>
      </c>
      <c r="AF561" s="121">
        <f t="shared" si="60"/>
        <v>0.79405709175583694</v>
      </c>
      <c r="AG561" s="186">
        <f t="shared" si="61"/>
        <v>65.665086969211444</v>
      </c>
    </row>
    <row r="562" spans="1:33">
      <c r="A562" s="119" t="str">
        <f>'Master sheet'!A467</f>
        <v>Southampton, Test</v>
      </c>
      <c r="B562" s="142" t="str">
        <f>VLOOKUP('Master sheet'!A467,Westminster_Parliamentary_Const!$A$2:$C$651,2,FALSE)</f>
        <v>E14000956</v>
      </c>
      <c r="C562" s="120">
        <f>VLOOKUP(B562,'Master sheet'!$B$3:$Z$634,9,FALSE)</f>
        <v>0.1103685520450815</v>
      </c>
      <c r="D562" s="121">
        <f>VLOOKUP(B562,'Master sheet'!$B$3:$Z$634,10,FALSE)</f>
        <v>0.5221039461043866</v>
      </c>
      <c r="E562" s="120">
        <f>VLOOKUP(B562,'Master sheet'!$B$3:$Z$634,16,FALSE)</f>
        <v>7.291128865929393E-2</v>
      </c>
      <c r="F562" s="121">
        <f>VLOOKUP(B562,'Master sheet'!$B$3:$Z$634,17,FALSE)</f>
        <v>-1.2120612404310129</v>
      </c>
      <c r="G562" s="120">
        <f>VLOOKUP(B562,'Master sheet'!$B$3:$Z$634,21,FALSE)</f>
        <v>0.1415929203539823</v>
      </c>
      <c r="H562" s="121">
        <f>VLOOKUP(B562,'Master sheet'!$B$3:$Z$634,22,FALSE)</f>
        <v>-0.64194592899640546</v>
      </c>
      <c r="I562" s="120">
        <f>VLOOKUP(B562,'Master sheet'!$B$3:$Z$634,24,FALSE)</f>
        <v>3.6202087682672301E-2</v>
      </c>
      <c r="J562" s="121">
        <f>-VLOOKUP(B562,'Master sheet'!$B$3:$Z$634,25,FALSE)</f>
        <v>-1.2524871790416867</v>
      </c>
      <c r="K562" s="185" t="str">
        <f>VLOOKUP(B562,RUC_PCON_2011_EN_LU!$A$2:$N$534,14)</f>
        <v>Predominantly Urban</v>
      </c>
      <c r="L562" s="185" t="str">
        <f>VLOOKUP(B562,'City and Town classifications'!$A$3:$G$634,4,FALSE)</f>
        <v>Other City</v>
      </c>
      <c r="M562" s="188" t="str">
        <f>VLOOKUP(A562,'BRES data'!$A$11:$AB$643,28,FALSE)</f>
        <v>Very low</v>
      </c>
      <c r="N562" s="188" t="str">
        <f>IF(ISNUMBER(MATCH(A562,'Red Wall MP List'!$A$3:$A$52,0)),"Yes","No")</f>
        <v>No</v>
      </c>
      <c r="O562" s="149">
        <f>VLOOKUP(B562,'Master sheet'!$B$3:$K$634,4,FALSE)</f>
        <v>80100</v>
      </c>
      <c r="P562" s="121">
        <f t="shared" si="58"/>
        <v>-0.55246227255033642</v>
      </c>
      <c r="Q562" s="121">
        <f t="shared" si="62"/>
        <v>0.71497224940304427</v>
      </c>
      <c r="R562" s="186">
        <f t="shared" si="63"/>
        <v>56.535451957735042</v>
      </c>
      <c r="S562" s="149">
        <f>R562*VLOOKUP(B562,'Master sheet'!$B$3:$K$634,4,FALSE)</f>
        <v>4528489.701814577</v>
      </c>
      <c r="T562" s="121"/>
      <c r="U562" s="121"/>
      <c r="V562" s="121"/>
      <c r="W562" s="121"/>
      <c r="X562" s="121"/>
      <c r="Y562" s="121"/>
      <c r="Z562" s="121"/>
      <c r="AA562" s="121"/>
      <c r="AB562" s="121"/>
      <c r="AC562" s="121"/>
      <c r="AD562" s="121"/>
      <c r="AE562" s="145">
        <f t="shared" si="59"/>
        <v>-0.6460976005911796</v>
      </c>
      <c r="AF562" s="121">
        <f t="shared" si="60"/>
        <v>0.56315548716936425</v>
      </c>
      <c r="AG562" s="186">
        <f t="shared" si="61"/>
        <v>46.570522983926381</v>
      </c>
    </row>
    <row r="563" spans="1:33">
      <c r="A563" s="119" t="str">
        <f>'Master sheet'!A441</f>
        <v>Mid Sussex</v>
      </c>
      <c r="B563" s="142" t="str">
        <f>VLOOKUP('Master sheet'!A441,Westminster_Parliamentary_Const!$A$2:$C$651,2,FALSE)</f>
        <v>E14000817</v>
      </c>
      <c r="C563" s="120">
        <f>VLOOKUP(B563,'Master sheet'!$B$3:$Z$634,9,FALSE)</f>
        <v>5.5092354626128819E-2</v>
      </c>
      <c r="D563" s="121">
        <f>VLOOKUP(B563,'Master sheet'!$B$3:$Z$634,10,FALSE)</f>
        <v>-1.5672056818369962</v>
      </c>
      <c r="E563" s="120">
        <f>VLOOKUP(B563,'Master sheet'!$B$3:$Z$634,16,FALSE)</f>
        <v>0.4830906771093168</v>
      </c>
      <c r="F563" s="121">
        <f>VLOOKUP(B563,'Master sheet'!$B$3:$Z$634,17,FALSE)</f>
        <v>0.15130035502557659</v>
      </c>
      <c r="G563" s="120">
        <f>VLOOKUP(B563,'Master sheet'!$B$3:$Z$634,21,FALSE)</f>
        <v>0.17621776504297995</v>
      </c>
      <c r="H563" s="121">
        <f>VLOOKUP(B563,'Master sheet'!$B$3:$Z$634,22,FALSE)</f>
        <v>0.34891880191848279</v>
      </c>
      <c r="I563" s="120">
        <f>VLOOKUP(B563,'Master sheet'!$B$3:$Z$634,24,FALSE)</f>
        <v>2.7683127572016408E-2</v>
      </c>
      <c r="J563" s="121">
        <f>-VLOOKUP(B563,'Master sheet'!$B$3:$Z$634,25,FALSE)</f>
        <v>-0.35541230998198875</v>
      </c>
      <c r="K563" s="185" t="str">
        <f>VLOOKUP(B563,RUC_PCON_2011_EN_LU!$A$2:$N$534,14)</f>
        <v>Predominantly Urban</v>
      </c>
      <c r="L563" s="185" t="str">
        <f>VLOOKUP(B563,'City and Town classifications'!$A$3:$G$634,4,FALSE)</f>
        <v>Medium Town</v>
      </c>
      <c r="M563" s="188" t="str">
        <f>VLOOKUP(A563,'BRES data'!$A$11:$AB$643,28,FALSE)</f>
        <v>Low</v>
      </c>
      <c r="N563" s="188" t="str">
        <f>IF(ISNUMBER(MATCH(A563,'Red Wall MP List'!$A$3:$A$52,0)),"Yes","No")</f>
        <v>No</v>
      </c>
      <c r="O563" s="149">
        <f>VLOOKUP(B563,'Master sheet'!$B$3:$K$634,4,FALSE)</f>
        <v>70900</v>
      </c>
      <c r="P563" s="121">
        <f t="shared" si="58"/>
        <v>-0.55750280444898503</v>
      </c>
      <c r="Q563" s="121">
        <f t="shared" si="62"/>
        <v>0.70993171750439565</v>
      </c>
      <c r="R563" s="186">
        <f t="shared" si="63"/>
        <v>56.136878797398516</v>
      </c>
      <c r="S563" s="149">
        <f>R563*VLOOKUP(B563,'Master sheet'!$B$3:$K$634,4,FALSE)</f>
        <v>3980104.7067355546</v>
      </c>
      <c r="T563" s="121"/>
      <c r="U563" s="121"/>
      <c r="V563" s="121"/>
      <c r="W563" s="121"/>
      <c r="X563" s="121"/>
      <c r="Y563" s="121"/>
      <c r="Z563" s="121"/>
      <c r="AA563" s="121"/>
      <c r="AB563" s="121"/>
      <c r="AC563" s="121"/>
      <c r="AD563" s="121"/>
      <c r="AE563" s="145">
        <f t="shared" si="59"/>
        <v>-0.35559970871873142</v>
      </c>
      <c r="AF563" s="121">
        <f t="shared" si="60"/>
        <v>0.85365337904181238</v>
      </c>
      <c r="AG563" s="186">
        <f t="shared" si="61"/>
        <v>70.59344215715177</v>
      </c>
    </row>
    <row r="564" spans="1:33">
      <c r="A564" s="119" t="str">
        <f>'Master sheet'!A395</f>
        <v>Westminster North</v>
      </c>
      <c r="B564" s="142" t="str">
        <f>VLOOKUP('Master sheet'!A395,Westminster_Parliamentary_Const!$A$2:$C$651,2,FALSE)</f>
        <v>E14001036</v>
      </c>
      <c r="C564" s="120">
        <f>VLOOKUP(B564,'Master sheet'!$B$3:$Z$634,9,FALSE)</f>
        <v>7.0446413037693806E-2</v>
      </c>
      <c r="D564" s="121">
        <f>VLOOKUP(B564,'Master sheet'!$B$3:$Z$634,10,FALSE)</f>
        <v>-0.98685856019765628</v>
      </c>
      <c r="E564" s="120">
        <f>VLOOKUP(B564,'Master sheet'!$B$3:$Z$634,16,FALSE)</f>
        <v>1.1960151695573162</v>
      </c>
      <c r="F564" s="121">
        <f>VLOOKUP(B564,'Master sheet'!$B$3:$Z$634,17,FALSE)</f>
        <v>2.5209315477016836</v>
      </c>
      <c r="G564" s="120">
        <f>VLOOKUP(B564,'Master sheet'!$B$3:$Z$634,21,FALSE)</f>
        <v>0.14993646759847523</v>
      </c>
      <c r="H564" s="121">
        <f>VLOOKUP(B564,'Master sheet'!$B$3:$Z$634,22,FALSE)</f>
        <v>-0.40317730000910595</v>
      </c>
      <c r="I564" s="120">
        <f>VLOOKUP(B564,'Master sheet'!$B$3:$Z$634,24,FALSE)</f>
        <v>4.0947984688133321E-2</v>
      </c>
      <c r="J564" s="121">
        <f>-VLOOKUP(B564,'Master sheet'!$B$3:$Z$634,25,FALSE)</f>
        <v>-1.7522459382615334</v>
      </c>
      <c r="K564" s="185" t="str">
        <f>VLOOKUP(B564,RUC_PCON_2011_EN_LU!$A$2:$N$534,14)</f>
        <v>Predominantly Urban</v>
      </c>
      <c r="L564" s="185" t="str">
        <f>VLOOKUP(B564,'City and Town classifications'!$A$3:$G$634,4,FALSE)</f>
        <v>Core City (London)</v>
      </c>
      <c r="M564" s="188" t="str">
        <f>VLOOKUP(A564,'BRES data'!$A$11:$AB$643,28,FALSE)</f>
        <v>Low</v>
      </c>
      <c r="N564" s="188" t="str">
        <f>IF(ISNUMBER(MATCH(A564,'Red Wall MP List'!$A$3:$A$52,0)),"Yes","No")</f>
        <v>No</v>
      </c>
      <c r="O564" s="149">
        <f>VLOOKUP(B564,'Master sheet'!$B$3:$K$634,4,FALSE)</f>
        <v>103700</v>
      </c>
      <c r="P564" s="121">
        <f t="shared" si="58"/>
        <v>-0.56007579153763365</v>
      </c>
      <c r="Q564" s="121">
        <f t="shared" si="62"/>
        <v>0.70735873041574704</v>
      </c>
      <c r="R564" s="186">
        <f t="shared" si="63"/>
        <v>55.933423365303604</v>
      </c>
      <c r="S564" s="149">
        <f>R564*VLOOKUP(B564,'Master sheet'!$B$3:$K$634,4,FALSE)</f>
        <v>5800296.0029819841</v>
      </c>
      <c r="T564" s="121"/>
      <c r="U564" s="121"/>
      <c r="V564" s="121"/>
      <c r="W564" s="121"/>
      <c r="X564" s="121"/>
      <c r="Y564" s="121"/>
      <c r="Z564" s="121"/>
      <c r="AA564" s="121"/>
      <c r="AB564" s="121"/>
      <c r="AC564" s="121"/>
      <c r="AD564" s="121"/>
      <c r="AE564" s="145">
        <f t="shared" si="59"/>
        <v>-0.155337562691653</v>
      </c>
      <c r="AF564" s="121">
        <f t="shared" si="60"/>
        <v>1.053915525068891</v>
      </c>
      <c r="AG564" s="186">
        <f t="shared" si="61"/>
        <v>87.154255443802171</v>
      </c>
    </row>
    <row r="565" spans="1:33">
      <c r="A565" s="119" t="str">
        <f>'Master sheet'!A456</f>
        <v>Reading West</v>
      </c>
      <c r="B565" s="142" t="str">
        <f>VLOOKUP('Master sheet'!A456,Westminster_Parliamentary_Const!$A$2:$C$651,2,FALSE)</f>
        <v>E14000890</v>
      </c>
      <c r="C565" s="120">
        <f>VLOOKUP(B565,'Master sheet'!$B$3:$Z$634,9,FALSE)</f>
        <v>9.1293326927542245E-2</v>
      </c>
      <c r="D565" s="121">
        <f>VLOOKUP(B565,'Master sheet'!$B$3:$Z$634,10,FALSE)</f>
        <v>-0.19889448277015845</v>
      </c>
      <c r="E565" s="120">
        <f>VLOOKUP(B565,'Master sheet'!$B$3:$Z$634,16,FALSE)</f>
        <v>0.32590167031680128</v>
      </c>
      <c r="F565" s="121">
        <f>VLOOKUP(B565,'Master sheet'!$B$3:$Z$634,17,FALSE)</f>
        <v>-0.37116728016860889</v>
      </c>
      <c r="G565" s="120">
        <f>VLOOKUP(B565,'Master sheet'!$B$3:$Z$634,21,FALSE)</f>
        <v>0.17787742899850523</v>
      </c>
      <c r="H565" s="121">
        <f>VLOOKUP(B565,'Master sheet'!$B$3:$Z$634,22,FALSE)</f>
        <v>0.39641367138206324</v>
      </c>
      <c r="I565" s="120">
        <f>VLOOKUP(B565,'Master sheet'!$B$3:$Z$634,24,FALSE)</f>
        <v>3.8698023786103874E-2</v>
      </c>
      <c r="J565" s="121">
        <f>-VLOOKUP(B565,'Master sheet'!$B$3:$Z$634,25,FALSE)</f>
        <v>-1.515317562572484</v>
      </c>
      <c r="K565" s="185" t="str">
        <f>VLOOKUP(B565,RUC_PCON_2011_EN_LU!$A$2:$N$534,14)</f>
        <v>Predominantly Urban</v>
      </c>
      <c r="L565" s="185" t="str">
        <f>VLOOKUP(B565,'City and Town classifications'!$A$3:$G$634,4,FALSE)</f>
        <v>Other City</v>
      </c>
      <c r="M565" s="188" t="str">
        <f>VLOOKUP(A565,'BRES data'!$A$11:$AB$643,28,FALSE)</f>
        <v>Very low</v>
      </c>
      <c r="N565" s="188" t="str">
        <f>IF(ISNUMBER(MATCH(A565,'Red Wall MP List'!$A$3:$A$52,0)),"Yes","No")</f>
        <v>No</v>
      </c>
      <c r="O565" s="149">
        <f>VLOOKUP(B565,'Master sheet'!$B$3:$K$634,4,FALSE)</f>
        <v>65800</v>
      </c>
      <c r="P565" s="121">
        <f t="shared" si="58"/>
        <v>-0.56719628324530513</v>
      </c>
      <c r="Q565" s="121">
        <f t="shared" si="62"/>
        <v>0.70023823870807556</v>
      </c>
      <c r="R565" s="186">
        <f t="shared" si="63"/>
        <v>55.37038023014609</v>
      </c>
      <c r="S565" s="149">
        <f>R565*VLOOKUP(B565,'Master sheet'!$B$3:$K$634,4,FALSE)</f>
        <v>3643371.0191436126</v>
      </c>
      <c r="T565" s="121"/>
      <c r="U565" s="121"/>
      <c r="V565" s="121"/>
      <c r="W565" s="121"/>
      <c r="X565" s="121"/>
      <c r="Y565" s="121"/>
      <c r="Z565" s="121"/>
      <c r="AA565" s="121"/>
      <c r="AB565" s="121"/>
      <c r="AC565" s="121"/>
      <c r="AD565" s="121"/>
      <c r="AE565" s="145">
        <f t="shared" si="59"/>
        <v>-0.42224141353229699</v>
      </c>
      <c r="AF565" s="121">
        <f t="shared" si="60"/>
        <v>0.78701167422824692</v>
      </c>
      <c r="AG565" s="186">
        <f t="shared" si="61"/>
        <v>65.082461413080949</v>
      </c>
    </row>
    <row r="566" spans="1:33" ht="29">
      <c r="A566" s="119" t="str">
        <f>'Master sheet'!A7</f>
        <v>City of Durham</v>
      </c>
      <c r="B566" s="142" t="str">
        <f>VLOOKUP('Master sheet'!A7,Westminster_Parliamentary_Const!$A$2:$C$651,2,FALSE)</f>
        <v>E14000641</v>
      </c>
      <c r="C566" s="120">
        <f>VLOOKUP(B566,'Master sheet'!$B$3:$Z$634,9,FALSE)</f>
        <v>9.4938356164383564E-2</v>
      </c>
      <c r="D566" s="121">
        <f>VLOOKUP(B566,'Master sheet'!$B$3:$Z$634,10,FALSE)</f>
        <v>-6.112099193214323E-2</v>
      </c>
      <c r="E566" s="120">
        <f>VLOOKUP(B566,'Master sheet'!$B$3:$Z$634,16,FALSE)</f>
        <v>0.15678657810709634</v>
      </c>
      <c r="F566" s="121">
        <f>VLOOKUP(B566,'Master sheet'!$B$3:$Z$634,17,FALSE)</f>
        <v>-0.93327505160506696</v>
      </c>
      <c r="G566" s="120">
        <f>VLOOKUP(B566,'Master sheet'!$B$3:$Z$634,21,FALSE)</f>
        <v>0.10312499999999999</v>
      </c>
      <c r="H566" s="121">
        <f>VLOOKUP(B566,'Master sheet'!$B$3:$Z$634,22,FALSE)</f>
        <v>-1.7427885722708714</v>
      </c>
      <c r="I566" s="120">
        <f>VLOOKUP(B566,'Master sheet'!$B$3:$Z$634,24,FALSE)</f>
        <v>2.7237824760702578E-2</v>
      </c>
      <c r="J566" s="121">
        <f>-VLOOKUP(B566,'Master sheet'!$B$3:$Z$634,25,FALSE)</f>
        <v>-0.30852044102587112</v>
      </c>
      <c r="K566" s="185" t="str">
        <f>VLOOKUP(B566,RUC_PCON_2011_EN_LU!$A$2:$N$534,14)</f>
        <v>Urban with Significant Rural</v>
      </c>
      <c r="L566" s="185" t="str">
        <f>VLOOKUP(B566,'City and Town classifications'!$A$3:$G$634,4,FALSE)</f>
        <v>Medium Town</v>
      </c>
      <c r="M566" s="188" t="str">
        <f>VLOOKUP(A566,'BRES data'!$A$11:$AB$643,28,FALSE)</f>
        <v>Low</v>
      </c>
      <c r="N566" s="188" t="str">
        <f>IF(ISNUMBER(MATCH(A566,'Red Wall MP List'!$A$3:$A$52,0)),"Yes","No")</f>
        <v>No</v>
      </c>
      <c r="O566" s="149">
        <f>VLOOKUP(B566,'Master sheet'!$B$3:$K$634,4,FALSE)</f>
        <v>65700</v>
      </c>
      <c r="P566" s="121">
        <f t="shared" si="58"/>
        <v>-0.56922441496532783</v>
      </c>
      <c r="Q566" s="121">
        <f t="shared" si="62"/>
        <v>0.69821010698805286</v>
      </c>
      <c r="R566" s="186">
        <f t="shared" si="63"/>
        <v>55.210008490519783</v>
      </c>
      <c r="S566" s="149">
        <f>R566*VLOOKUP(B566,'Master sheet'!$B$3:$K$634,4,FALSE)</f>
        <v>3627297.55782715</v>
      </c>
      <c r="T566" s="121"/>
      <c r="U566" s="121"/>
      <c r="V566" s="121"/>
      <c r="W566" s="121"/>
      <c r="X566" s="121"/>
      <c r="Y566" s="121"/>
      <c r="Z566" s="121"/>
      <c r="AA566" s="121"/>
      <c r="AB566" s="121"/>
      <c r="AC566" s="121"/>
      <c r="AD566" s="121"/>
      <c r="AE566" s="145">
        <f t="shared" si="59"/>
        <v>-0.76142626420848813</v>
      </c>
      <c r="AF566" s="121">
        <f t="shared" si="60"/>
        <v>0.44782682355205572</v>
      </c>
      <c r="AG566" s="186">
        <f t="shared" si="61"/>
        <v>37.033341331499145</v>
      </c>
    </row>
    <row r="567" spans="1:33" ht="29">
      <c r="A567" s="119" t="str">
        <f>'Master sheet'!A577</f>
        <v>Aberdeen South</v>
      </c>
      <c r="B567" s="142" t="str">
        <f>VLOOKUP('Master sheet'!A577,Westminster_Parliamentary_Const!$A$2:$C$651,2,FALSE)</f>
        <v>S14000002</v>
      </c>
      <c r="C567" s="120">
        <f>VLOOKUP(B567,'Master sheet'!$B$3:$Z$634,9,FALSE)</f>
        <v>7.9144045593977322E-2</v>
      </c>
      <c r="D567" s="121">
        <f>VLOOKUP(B567,'Master sheet'!$B$3:$Z$634,10,FALSE)</f>
        <v>-0.65810860472570343</v>
      </c>
      <c r="E567" s="120">
        <f>VLOOKUP(B567,'Master sheet'!$B$3:$Z$634,16,FALSE)</f>
        <v>0.7872217681680197</v>
      </c>
      <c r="F567" s="121">
        <f>VLOOKUP(B567,'Master sheet'!$B$3:$Z$634,17,FALSE)</f>
        <v>1.1621767208531764</v>
      </c>
      <c r="G567" s="120">
        <f>VLOOKUP(B567,'Master sheet'!$B$3:$Z$634,21,FALSE)</f>
        <v>0.125</v>
      </c>
      <c r="H567" s="121">
        <f>VLOOKUP(B567,'Master sheet'!$B$3:$Z$634,22,FALSE)</f>
        <v>-1.1167881906532562</v>
      </c>
      <c r="I567" s="120">
        <f>VLOOKUP(B567,'Master sheet'!$B$3:$Z$634,24,FALSE)</f>
        <v>3.4517572944297026E-2</v>
      </c>
      <c r="J567" s="121">
        <f>-VLOOKUP(B567,'Master sheet'!$B$3:$Z$634,25,FALSE)</f>
        <v>-1.0751021674054735</v>
      </c>
      <c r="K567" s="185" t="str">
        <f>VLOOKUP(B567,RUC_PCON_2011_EN_LU!$A$2:$N$534,14)</f>
        <v>Urban with Significant Rural</v>
      </c>
      <c r="L567" s="185" t="str">
        <f>VLOOKUP(B567,'City and Town classifications'!$A$3:$G$634,4,FALSE)</f>
        <v>Other City</v>
      </c>
      <c r="M567" s="188" t="str">
        <f>VLOOKUP(A567,'BRES data'!$A$11:$AB$643,28,FALSE)</f>
        <v>High</v>
      </c>
      <c r="N567" s="188" t="str">
        <f>IF(ISNUMBER(MATCH(A567,'Red Wall MP List'!$A$3:$A$52,0)),"Yes","No")</f>
        <v>No</v>
      </c>
      <c r="O567" s="149">
        <f>VLOOKUP(B567,'Master sheet'!$B$3:$K$634,4,FALSE)</f>
        <v>67500</v>
      </c>
      <c r="P567" s="121">
        <f t="shared" si="58"/>
        <v>-0.57017216901040557</v>
      </c>
      <c r="Q567" s="121">
        <f t="shared" si="62"/>
        <v>0.69726235294297512</v>
      </c>
      <c r="R567" s="186">
        <f t="shared" si="63"/>
        <v>55.135066136703983</v>
      </c>
      <c r="S567" s="149">
        <f>R567*VLOOKUP(B567,'Master sheet'!$B$3:$K$634,4,FALSE)</f>
        <v>3721616.964227519</v>
      </c>
      <c r="T567" s="121"/>
      <c r="U567" s="121"/>
      <c r="V567" s="121"/>
      <c r="W567" s="121"/>
      <c r="X567" s="121"/>
      <c r="Y567" s="121"/>
      <c r="Z567" s="121"/>
      <c r="AA567" s="121"/>
      <c r="AB567" s="121"/>
      <c r="AC567" s="121"/>
      <c r="AD567" s="121"/>
      <c r="AE567" s="145">
        <f t="shared" si="59"/>
        <v>-0.42195556048281418</v>
      </c>
      <c r="AF567" s="121">
        <f t="shared" si="60"/>
        <v>0.78729752727772961</v>
      </c>
      <c r="AG567" s="186">
        <f t="shared" si="61"/>
        <v>65.106100223878798</v>
      </c>
    </row>
    <row r="568" spans="1:33">
      <c r="A568" s="119" t="str">
        <f>'Master sheet'!A339</f>
        <v>Cities of London and Westminster</v>
      </c>
      <c r="B568" s="142" t="str">
        <f>VLOOKUP('Master sheet'!A339,Westminster_Parliamentary_Const!$A$2:$C$651,2,FALSE)</f>
        <v>E14000639</v>
      </c>
      <c r="C568" s="120">
        <f>VLOOKUP(B568,'Master sheet'!$B$3:$Z$634,9,FALSE)</f>
        <v>8.6653826373147974E-2</v>
      </c>
      <c r="D568" s="121">
        <f>VLOOKUP(B568,'Master sheet'!$B$3:$Z$634,10,FALSE)</f>
        <v>-0.3742566391729748</v>
      </c>
      <c r="E568" s="120">
        <f>VLOOKUP(B568,'Master sheet'!$B$3:$Z$634,16,FALSE)</f>
        <v>0.85854134822654826</v>
      </c>
      <c r="F568" s="121">
        <f>VLOOKUP(B568,'Master sheet'!$B$3:$Z$634,17,FALSE)</f>
        <v>1.3992300180052266</v>
      </c>
      <c r="G568" s="120">
        <f>VLOOKUP(B568,'Master sheet'!$B$3:$Z$634,21,FALSE)</f>
        <v>0.10208126858275521</v>
      </c>
      <c r="H568" s="121">
        <f>VLOOKUP(B568,'Master sheet'!$B$3:$Z$634,22,FALSE)</f>
        <v>-1.7726572015509412</v>
      </c>
      <c r="I568" s="120">
        <f>VLOOKUP(B568,'Master sheet'!$B$3:$Z$634,24,FALSE)</f>
        <v>3.5313410206280205E-2</v>
      </c>
      <c r="J568" s="121">
        <f>-VLOOKUP(B568,'Master sheet'!$B$3:$Z$634,25,FALSE)</f>
        <v>-1.1589064813490708</v>
      </c>
      <c r="K568" s="185" t="str">
        <f>VLOOKUP(B568,RUC_PCON_2011_EN_LU!$A$2:$N$534,14)</f>
        <v>Predominantly Urban</v>
      </c>
      <c r="L568" s="185" t="str">
        <f>VLOOKUP(B568,'City and Town classifications'!$A$3:$G$634,4,FALSE)</f>
        <v>Core City (London)</v>
      </c>
      <c r="M568" s="188" t="str">
        <f>VLOOKUP(A568,'BRES data'!$A$11:$AB$643,28,FALSE)</f>
        <v>Low</v>
      </c>
      <c r="N568" s="188" t="str">
        <f>IF(ISNUMBER(MATCH(A568,'Red Wall MP List'!$A$3:$A$52,0)),"Yes","No")</f>
        <v>No</v>
      </c>
      <c r="O568" s="149">
        <f>VLOOKUP(B568,'Master sheet'!$B$3:$K$634,4,FALSE)</f>
        <v>77600</v>
      </c>
      <c r="P568" s="121">
        <f t="shared" si="58"/>
        <v>-0.57329223743163427</v>
      </c>
      <c r="Q568" s="121">
        <f t="shared" si="62"/>
        <v>0.69414228452174642</v>
      </c>
      <c r="R568" s="186">
        <f t="shared" si="63"/>
        <v>54.88835099708772</v>
      </c>
      <c r="S568" s="149">
        <f>R568*VLOOKUP(B568,'Master sheet'!$B$3:$K$634,4,FALSE)</f>
        <v>4259336.0373740075</v>
      </c>
      <c r="T568" s="121"/>
      <c r="U568" s="121"/>
      <c r="V568" s="121"/>
      <c r="W568" s="121"/>
      <c r="X568" s="121"/>
      <c r="Y568" s="121"/>
      <c r="Z568" s="121"/>
      <c r="AA568" s="121"/>
      <c r="AB568" s="121"/>
      <c r="AC568" s="121"/>
      <c r="AD568" s="121"/>
      <c r="AE568" s="145">
        <f t="shared" si="59"/>
        <v>-0.47664757601694002</v>
      </c>
      <c r="AF568" s="121">
        <f t="shared" si="60"/>
        <v>0.73260551174360389</v>
      </c>
      <c r="AG568" s="186">
        <f t="shared" si="61"/>
        <v>60.583307097469529</v>
      </c>
    </row>
    <row r="569" spans="1:33">
      <c r="A569" s="119" t="str">
        <f>'Master sheet'!A481</f>
        <v>Bath</v>
      </c>
      <c r="B569" s="142" t="str">
        <f>VLOOKUP('Master sheet'!A481,Westminster_Parliamentary_Const!$A$2:$C$651,2,FALSE)</f>
        <v>E14000547</v>
      </c>
      <c r="C569" s="120">
        <f>VLOOKUP(B569,'Master sheet'!$B$3:$Z$634,9,FALSE)</f>
        <v>9.1953257305809513E-2</v>
      </c>
      <c r="D569" s="121">
        <f>VLOOKUP(B569,'Master sheet'!$B$3:$Z$634,10,FALSE)</f>
        <v>-0.17395067408819492</v>
      </c>
      <c r="E569" s="120">
        <f>VLOOKUP(B569,'Master sheet'!$B$3:$Z$634,16,FALSE)</f>
        <v>0.22067246186979403</v>
      </c>
      <c r="F569" s="121">
        <f>VLOOKUP(B569,'Master sheet'!$B$3:$Z$634,17,FALSE)</f>
        <v>-0.72093000729897516</v>
      </c>
      <c r="G569" s="120">
        <f>VLOOKUP(B569,'Master sheet'!$B$3:$Z$634,21,FALSE)</f>
        <v>0.15220700152207001</v>
      </c>
      <c r="H569" s="121">
        <f>VLOOKUP(B569,'Master sheet'!$B$3:$Z$634,22,FALSE)</f>
        <v>-0.33820106674528561</v>
      </c>
      <c r="I569" s="120">
        <f>VLOOKUP(B569,'Master sheet'!$B$3:$Z$634,24,FALSE)</f>
        <v>3.4006899950714597E-2</v>
      </c>
      <c r="J569" s="121">
        <f>-VLOOKUP(B569,'Master sheet'!$B$3:$Z$634,25,FALSE)</f>
        <v>-1.0213266005640167</v>
      </c>
      <c r="K569" s="185" t="str">
        <f>VLOOKUP(B569,RUC_PCON_2011_EN_LU!$A$2:$N$534,14)</f>
        <v>Predominantly Urban</v>
      </c>
      <c r="L569" s="185" t="str">
        <f>VLOOKUP(B569,'City and Town classifications'!$A$3:$G$634,4,FALSE)</f>
        <v>Large Town</v>
      </c>
      <c r="M569" s="188" t="str">
        <f>VLOOKUP(A569,'BRES data'!$A$11:$AB$643,28,FALSE)</f>
        <v>Low</v>
      </c>
      <c r="N569" s="188" t="str">
        <f>IF(ISNUMBER(MATCH(A569,'Red Wall MP List'!$A$3:$A$52,0)),"Yes","No")</f>
        <v>No</v>
      </c>
      <c r="O569" s="149">
        <f>VLOOKUP(B569,'Master sheet'!$B$3:$K$634,4,FALSE)</f>
        <v>65100</v>
      </c>
      <c r="P569" s="121">
        <f t="shared" si="58"/>
        <v>-0.57494760389144728</v>
      </c>
      <c r="Q569" s="121">
        <f t="shared" si="62"/>
        <v>0.69248691806193341</v>
      </c>
      <c r="R569" s="186">
        <f t="shared" si="63"/>
        <v>54.757455160166302</v>
      </c>
      <c r="S569" s="149">
        <f>R569*VLOOKUP(B569,'Master sheet'!$B$3:$K$634,4,FALSE)</f>
        <v>3564710.3309268262</v>
      </c>
      <c r="T569" s="121"/>
      <c r="U569" s="121"/>
      <c r="V569" s="121"/>
      <c r="W569" s="121"/>
      <c r="X569" s="121"/>
      <c r="Y569" s="121"/>
      <c r="Z569" s="121"/>
      <c r="AA569" s="121"/>
      <c r="AB569" s="121"/>
      <c r="AC569" s="121"/>
      <c r="AD569" s="121"/>
      <c r="AE569" s="145">
        <f t="shared" si="59"/>
        <v>-0.56360208717411808</v>
      </c>
      <c r="AF569" s="121">
        <f t="shared" si="60"/>
        <v>0.64565100058642577</v>
      </c>
      <c r="AG569" s="186">
        <f t="shared" si="61"/>
        <v>53.392545127350267</v>
      </c>
    </row>
    <row r="570" spans="1:33" ht="29">
      <c r="A570" s="119" t="str">
        <f>'Master sheet'!A626</f>
        <v>Orkney and Shetland</v>
      </c>
      <c r="B570" s="142" t="str">
        <f>VLOOKUP('Master sheet'!A626,Westminster_Parliamentary_Const!$A$2:$C$651,2,FALSE)</f>
        <v>S14000051</v>
      </c>
      <c r="C570" s="120">
        <f>VLOOKUP(B570,'Master sheet'!$B$3:$Z$634,9,FALSE)</f>
        <v>8.4806134649324807E-2</v>
      </c>
      <c r="D570" s="121">
        <f>VLOOKUP(B570,'Master sheet'!$B$3:$Z$634,10,FALSE)</f>
        <v>-0.44409501967502663</v>
      </c>
      <c r="E570" s="120">
        <f>VLOOKUP(B570,'Master sheet'!$B$3:$Z$634,16,FALSE)</f>
        <v>4.3949017746926992E-2</v>
      </c>
      <c r="F570" s="121">
        <f>VLOOKUP(B570,'Master sheet'!$B$3:$Z$634,17,FALSE)</f>
        <v>-1.3083265550494281</v>
      </c>
      <c r="G570" s="120">
        <f>VLOOKUP(B570,'Master sheet'!$B$3:$Z$634,21,FALSE)</f>
        <v>0.12686567164179105</v>
      </c>
      <c r="H570" s="121">
        <f>VLOOKUP(B570,'Master sheet'!$B$3:$Z$634,22,FALSE)</f>
        <v>-1.0633979662082569</v>
      </c>
      <c r="I570" s="120">
        <f>VLOOKUP(B570,'Master sheet'!$B$3:$Z$634,24,FALSE)</f>
        <v>2.5499001996007964E-2</v>
      </c>
      <c r="J570" s="121">
        <f>-VLOOKUP(B570,'Master sheet'!$B$3:$Z$634,25,FALSE)</f>
        <v>-0.12541661336440477</v>
      </c>
      <c r="K570" s="185" t="str">
        <f>VLOOKUP(B570,RUC_PCON_2011_EN_LU!$A$2:$N$534,14)</f>
        <v>Urban with Significant Rural</v>
      </c>
      <c r="L570" s="185" t="str">
        <f>VLOOKUP(B570,'City and Town classifications'!$A$3:$G$634,4,FALSE)</f>
        <v>Village or smaller</v>
      </c>
      <c r="M570" s="188" t="str">
        <f>VLOOKUP(A570,'BRES data'!$A$11:$AB$643,28,FALSE)</f>
        <v>Very high</v>
      </c>
      <c r="N570" s="188" t="str">
        <f>IF(ISNUMBER(MATCH(A570,'Red Wall MP List'!$A$3:$A$52,0)),"Yes","No")</f>
        <v>No</v>
      </c>
      <c r="O570" s="149">
        <f>VLOOKUP(B570,'Master sheet'!$B$3:$K$634,4,FALSE)</f>
        <v>26700</v>
      </c>
      <c r="P570" s="121">
        <f t="shared" si="58"/>
        <v>-0.58512463122275793</v>
      </c>
      <c r="Q570" s="121">
        <f t="shared" si="62"/>
        <v>0.68230989073062276</v>
      </c>
      <c r="R570" s="186">
        <f t="shared" si="63"/>
        <v>53.952720654397353</v>
      </c>
      <c r="S570" s="149">
        <f>R570*VLOOKUP(B570,'Master sheet'!$B$3:$K$634,4,FALSE)</f>
        <v>1440537.6414724092</v>
      </c>
      <c r="T570" s="121"/>
      <c r="U570" s="121"/>
      <c r="V570" s="121"/>
      <c r="W570" s="121"/>
      <c r="X570" s="121"/>
      <c r="Y570" s="121"/>
      <c r="Z570" s="121"/>
      <c r="AA570" s="121"/>
      <c r="AB570" s="121"/>
      <c r="AC570" s="121"/>
      <c r="AD570" s="121"/>
      <c r="AE570" s="145">
        <f t="shared" si="59"/>
        <v>-0.73530903857427898</v>
      </c>
      <c r="AF570" s="121">
        <f t="shared" si="60"/>
        <v>0.47394404918626487</v>
      </c>
      <c r="AG570" s="186">
        <f t="shared" si="61"/>
        <v>39.19312292714315</v>
      </c>
    </row>
    <row r="571" spans="1:33">
      <c r="A571" s="119" t="str">
        <f>'Master sheet'!A477</f>
        <v>Woking</v>
      </c>
      <c r="B571" s="142" t="str">
        <f>VLOOKUP('Master sheet'!A477,Westminster_Parliamentary_Const!$A$2:$C$651,2,FALSE)</f>
        <v>E14001047</v>
      </c>
      <c r="C571" s="120">
        <f>VLOOKUP(B571,'Master sheet'!$B$3:$Z$634,9,FALSE)</f>
        <v>6.9373367454391294E-2</v>
      </c>
      <c r="D571" s="121">
        <f>VLOOKUP(B571,'Master sheet'!$B$3:$Z$634,10,FALSE)</f>
        <v>-1.0274171473128622</v>
      </c>
      <c r="E571" s="120">
        <f>VLOOKUP(B571,'Master sheet'!$B$3:$Z$634,16,FALSE)</f>
        <v>0.28783344660688148</v>
      </c>
      <c r="F571" s="121">
        <f>VLOOKUP(B571,'Master sheet'!$B$3:$Z$634,17,FALSE)</f>
        <v>-0.49769912373460595</v>
      </c>
      <c r="G571" s="120">
        <f>VLOOKUP(B571,'Master sheet'!$B$3:$Z$634,21,FALSE)</f>
        <v>0.17450682852807284</v>
      </c>
      <c r="H571" s="121">
        <f>VLOOKUP(B571,'Master sheet'!$B$3:$Z$634,22,FALSE)</f>
        <v>0.29995665740395178</v>
      </c>
      <c r="I571" s="120">
        <f>VLOOKUP(B571,'Master sheet'!$B$3:$Z$634,24,FALSE)</f>
        <v>3.0314960629921339E-2</v>
      </c>
      <c r="J571" s="121">
        <f>-VLOOKUP(B571,'Master sheet'!$B$3:$Z$634,25,FALSE)</f>
        <v>-0.63255309537595583</v>
      </c>
      <c r="K571" s="185" t="str">
        <f>VLOOKUP(B571,RUC_PCON_2011_EN_LU!$A$2:$N$534,14)</f>
        <v>Predominantly Urban</v>
      </c>
      <c r="L571" s="185" t="str">
        <f>VLOOKUP(B571,'City and Town classifications'!$A$3:$G$634,4,FALSE)</f>
        <v>Large Town</v>
      </c>
      <c r="M571" s="188" t="str">
        <f>VLOOKUP(A571,'BRES data'!$A$11:$AB$643,28,FALSE)</f>
        <v>High</v>
      </c>
      <c r="N571" s="188" t="str">
        <f>IF(ISNUMBER(MATCH(A571,'Red Wall MP List'!$A$3:$A$52,0)),"Yes","No")</f>
        <v>No</v>
      </c>
      <c r="O571" s="149">
        <f>VLOOKUP(B571,'Master sheet'!$B$3:$K$634,4,FALSE)</f>
        <v>63000</v>
      </c>
      <c r="P571" s="121">
        <f t="shared" si="58"/>
        <v>-0.58628049195138165</v>
      </c>
      <c r="Q571" s="121">
        <f t="shared" si="62"/>
        <v>0.68115403000199903</v>
      </c>
      <c r="R571" s="186">
        <f t="shared" si="63"/>
        <v>53.861322549439436</v>
      </c>
      <c r="S571" s="149">
        <f>R571*VLOOKUP(B571,'Master sheet'!$B$3:$K$634,4,FALSE)</f>
        <v>3393263.3206146844</v>
      </c>
      <c r="T571" s="121"/>
      <c r="U571" s="121"/>
      <c r="V571" s="121"/>
      <c r="W571" s="121"/>
      <c r="X571" s="121"/>
      <c r="Y571" s="121"/>
      <c r="Z571" s="121"/>
      <c r="AA571" s="121"/>
      <c r="AB571" s="121"/>
      <c r="AC571" s="121"/>
      <c r="AD571" s="121"/>
      <c r="AE571" s="145">
        <f t="shared" si="59"/>
        <v>-0.46442817725486807</v>
      </c>
      <c r="AF571" s="121">
        <f t="shared" si="60"/>
        <v>0.74482491050567579</v>
      </c>
      <c r="AG571" s="186">
        <f t="shared" si="61"/>
        <v>61.59379852277582</v>
      </c>
    </row>
    <row r="572" spans="1:33" ht="29">
      <c r="A572" s="119" t="str">
        <f>'Master sheet'!A69</f>
        <v>Liverpool, West Derby</v>
      </c>
      <c r="B572" s="142" t="str">
        <f>VLOOKUP('Master sheet'!A69,Westminster_Parliamentary_Const!$A$2:$C$651,2,FALSE)</f>
        <v>E14000796</v>
      </c>
      <c r="C572" s="120">
        <f>VLOOKUP(B572,'Master sheet'!$B$3:$Z$634,9,FALSE)</f>
        <v>0.12254804563285462</v>
      </c>
      <c r="D572" s="121">
        <f>VLOOKUP(B572,'Master sheet'!$B$3:$Z$634,10,FALSE)</f>
        <v>0.98246001986824028</v>
      </c>
      <c r="E572" s="120">
        <f>VLOOKUP(B572,'Master sheet'!$B$3:$Z$634,16,FALSE)</f>
        <v>0.33571814804688882</v>
      </c>
      <c r="F572" s="121">
        <f>VLOOKUP(B572,'Master sheet'!$B$3:$Z$634,17,FALSE)</f>
        <v>-0.33853909572855412</v>
      </c>
      <c r="G572" s="120">
        <f>VLOOKUP(B572,'Master sheet'!$B$3:$Z$634,21,FALSE)</f>
        <v>0.12184873949579832</v>
      </c>
      <c r="H572" s="121">
        <f>VLOOKUP(B572,'Master sheet'!$B$3:$Z$634,22,FALSE)</f>
        <v>-1.2069683176569943</v>
      </c>
      <c r="I572" s="120">
        <f>VLOOKUP(B572,'Master sheet'!$B$3:$Z$634,24,FALSE)</f>
        <v>4.317585301837279E-2</v>
      </c>
      <c r="J572" s="121">
        <f>-VLOOKUP(B572,'Master sheet'!$B$3:$Z$634,25,FALSE)</f>
        <v>-1.9868478925695394</v>
      </c>
      <c r="K572" s="185" t="str">
        <f>VLOOKUP(B572,RUC_PCON_2011_EN_LU!$A$2:$N$534,14)</f>
        <v>Predominantly Urban</v>
      </c>
      <c r="L572" s="185" t="str">
        <f>VLOOKUP(B572,'City and Town classifications'!$A$3:$G$634,4,FALSE)</f>
        <v>Core City (outside London)</v>
      </c>
      <c r="M572" s="188" t="str">
        <f>VLOOKUP(A572,'BRES data'!$A$11:$AB$643,28,FALSE)</f>
        <v>Very low</v>
      </c>
      <c r="N572" s="188" t="str">
        <f>IF(ISNUMBER(MATCH(A572,'Red Wall MP List'!$A$3:$A$52,0)),"Yes","No")</f>
        <v>No</v>
      </c>
      <c r="O572" s="149">
        <f>VLOOKUP(B572,'Master sheet'!$B$3:$K$634,4,FALSE)</f>
        <v>70300</v>
      </c>
      <c r="P572" s="121">
        <f t="shared" si="58"/>
        <v>-0.59238052646469119</v>
      </c>
      <c r="Q572" s="121">
        <f t="shared" si="62"/>
        <v>0.6750539954886895</v>
      </c>
      <c r="R572" s="186">
        <f t="shared" si="63"/>
        <v>53.378970670110306</v>
      </c>
      <c r="S572" s="149">
        <f>R572*VLOOKUP(B572,'Master sheet'!$B$3:$K$634,4,FALSE)</f>
        <v>3752541.6381087545</v>
      </c>
      <c r="T572" s="121"/>
      <c r="U572" s="121"/>
      <c r="V572" s="121"/>
      <c r="W572" s="121"/>
      <c r="X572" s="121"/>
      <c r="Y572" s="121"/>
      <c r="Z572" s="121"/>
      <c r="AA572" s="121"/>
      <c r="AB572" s="121"/>
      <c r="AC572" s="121"/>
      <c r="AD572" s="121"/>
      <c r="AE572" s="145">
        <f t="shared" si="59"/>
        <v>-0.63747382152171195</v>
      </c>
      <c r="AF572" s="121">
        <f t="shared" si="60"/>
        <v>0.57177926623883191</v>
      </c>
      <c r="AG572" s="186">
        <f t="shared" si="61"/>
        <v>47.283672212715061</v>
      </c>
    </row>
    <row r="573" spans="1:33" ht="29">
      <c r="A573" s="119" t="str">
        <f>'Master sheet'!A208</f>
        <v>Birmingham, Edgbaston</v>
      </c>
      <c r="B573" s="142" t="str">
        <f>VLOOKUP('Master sheet'!A208,Westminster_Parliamentary_Const!$A$2:$C$651,2,FALSE)</f>
        <v>E14000560</v>
      </c>
      <c r="C573" s="120">
        <f>VLOOKUP(B573,'Master sheet'!$B$3:$Z$634,9,FALSE)</f>
        <v>0.1152707782628446</v>
      </c>
      <c r="D573" s="121">
        <f>VLOOKUP(B573,'Master sheet'!$B$3:$Z$634,10,FALSE)</f>
        <v>0.70739651168175954</v>
      </c>
      <c r="E573" s="120">
        <f>VLOOKUP(B573,'Master sheet'!$B$3:$Z$634,16,FALSE)</f>
        <v>0.27245397005189897</v>
      </c>
      <c r="F573" s="121">
        <f>VLOOKUP(B573,'Master sheet'!$B$3:$Z$634,17,FALSE)</f>
        <v>-0.54881770327250223</v>
      </c>
      <c r="G573" s="120">
        <f>VLOOKUP(B573,'Master sheet'!$B$3:$Z$634,21,FALSE)</f>
        <v>9.5588235294117641E-2</v>
      </c>
      <c r="H573" s="121">
        <f>VLOOKUP(B573,'Master sheet'!$B$3:$Z$634,22,FALSE)</f>
        <v>-1.9584693760214782</v>
      </c>
      <c r="I573" s="120">
        <f>VLOOKUP(B573,'Master sheet'!$B$3:$Z$634,24,FALSE)</f>
        <v>3.6025263157894782E-2</v>
      </c>
      <c r="J573" s="121">
        <f>-VLOOKUP(B573,'Master sheet'!$B$3:$Z$634,25,FALSE)</f>
        <v>-1.233866967730576</v>
      </c>
      <c r="K573" s="185" t="str">
        <f>VLOOKUP(B573,RUC_PCON_2011_EN_LU!$A$2:$N$534,14)</f>
        <v>Predominantly Urban</v>
      </c>
      <c r="L573" s="185" t="str">
        <f>VLOOKUP(B573,'City and Town classifications'!$A$3:$G$634,4,FALSE)</f>
        <v>Core City (outside London)</v>
      </c>
      <c r="M573" s="188" t="str">
        <f>VLOOKUP(A573,'BRES data'!$A$11:$AB$643,28,FALSE)</f>
        <v>Very low</v>
      </c>
      <c r="N573" s="188" t="str">
        <f>IF(ISNUMBER(MATCH(A573,'Red Wall MP List'!$A$3:$A$52,0)),"Yes","No")</f>
        <v>No</v>
      </c>
      <c r="O573" s="149">
        <f>VLOOKUP(B573,'Master sheet'!$B$3:$K$634,4,FALSE)</f>
        <v>75300</v>
      </c>
      <c r="P573" s="121">
        <f t="shared" si="58"/>
        <v>-0.59337133189860225</v>
      </c>
      <c r="Q573" s="121">
        <f t="shared" si="62"/>
        <v>0.67406319005477844</v>
      </c>
      <c r="R573" s="186">
        <f t="shared" si="63"/>
        <v>53.300624086651837</v>
      </c>
      <c r="S573" s="149">
        <f>R573*VLOOKUP(B573,'Master sheet'!$B$3:$K$634,4,FALSE)</f>
        <v>4013536.9937248835</v>
      </c>
      <c r="T573" s="121"/>
      <c r="U573" s="121"/>
      <c r="V573" s="121"/>
      <c r="W573" s="121"/>
      <c r="X573" s="121"/>
      <c r="Y573" s="121"/>
      <c r="Z573" s="121"/>
      <c r="AA573" s="121"/>
      <c r="AB573" s="121"/>
      <c r="AC573" s="121"/>
      <c r="AD573" s="121"/>
      <c r="AE573" s="145">
        <f t="shared" si="59"/>
        <v>-0.7584393838356992</v>
      </c>
      <c r="AF573" s="121">
        <f t="shared" si="60"/>
        <v>0.45081370392484466</v>
      </c>
      <c r="AG573" s="186">
        <f t="shared" si="61"/>
        <v>37.280343419235841</v>
      </c>
    </row>
    <row r="574" spans="1:33">
      <c r="A574" s="119" t="str">
        <f>'Master sheet'!A385</f>
        <v>Ruislip, Northwood and Pinner</v>
      </c>
      <c r="B574" s="142" t="str">
        <f>VLOOKUP('Master sheet'!A385,Westminster_Parliamentary_Const!$A$2:$C$651,2,FALSE)</f>
        <v>E14000906</v>
      </c>
      <c r="C574" s="120">
        <f>VLOOKUP(B574,'Master sheet'!$B$3:$Z$634,9,FALSE)</f>
        <v>7.0305189702948551E-2</v>
      </c>
      <c r="D574" s="121">
        <f>VLOOKUP(B574,'Master sheet'!$B$3:$Z$634,10,FALSE)</f>
        <v>-0.99219646849726162</v>
      </c>
      <c r="E574" s="120">
        <f>VLOOKUP(B574,'Master sheet'!$B$3:$Z$634,16,FALSE)</f>
        <v>1.1345927705077303</v>
      </c>
      <c r="F574" s="121">
        <f>VLOOKUP(B574,'Master sheet'!$B$3:$Z$634,17,FALSE)</f>
        <v>2.3167746779929121</v>
      </c>
      <c r="G574" s="120">
        <f>VLOOKUP(B574,'Master sheet'!$B$3:$Z$634,21,FALSE)</f>
        <v>0.13486005089058525</v>
      </c>
      <c r="H574" s="121">
        <f>VLOOKUP(B574,'Master sheet'!$B$3:$Z$634,22,FALSE)</f>
        <v>-0.83462153372637737</v>
      </c>
      <c r="I574" s="120">
        <f>VLOOKUP(B574,'Master sheet'!$B$3:$Z$634,24,FALSE)</f>
        <v>3.8867261817649768E-2</v>
      </c>
      <c r="J574" s="121">
        <f>-VLOOKUP(B574,'Master sheet'!$B$3:$Z$634,25,FALSE)</f>
        <v>-1.5331388908821506</v>
      </c>
      <c r="K574" s="185" t="str">
        <f>VLOOKUP(B574,RUC_PCON_2011_EN_LU!$A$2:$N$534,14)</f>
        <v>Predominantly Urban</v>
      </c>
      <c r="L574" s="185" t="str">
        <f>VLOOKUP(B574,'City and Town classifications'!$A$3:$G$634,4,FALSE)</f>
        <v>Core City (London)</v>
      </c>
      <c r="M574" s="188" t="str">
        <f>VLOOKUP(A574,'BRES data'!$A$11:$AB$643,28,FALSE)</f>
        <v>Low</v>
      </c>
      <c r="N574" s="188" t="str">
        <f>IF(ISNUMBER(MATCH(A574,'Red Wall MP List'!$A$3:$A$52,0)),"Yes","No")</f>
        <v>No</v>
      </c>
      <c r="O574" s="149">
        <f>VLOOKUP(B574,'Master sheet'!$B$3:$K$634,4,FALSE)</f>
        <v>53500</v>
      </c>
      <c r="P574" s="121">
        <f t="shared" si="58"/>
        <v>-0.59475292908204824</v>
      </c>
      <c r="Q574" s="121">
        <f t="shared" si="62"/>
        <v>0.67268159287133245</v>
      </c>
      <c r="R574" s="186">
        <f t="shared" si="63"/>
        <v>53.191376180520002</v>
      </c>
      <c r="S574" s="149">
        <f>R574*VLOOKUP(B574,'Master sheet'!$B$3:$K$634,4,FALSE)</f>
        <v>2845738.6256578201</v>
      </c>
      <c r="T574" s="121"/>
      <c r="U574" s="121"/>
      <c r="V574" s="121"/>
      <c r="W574" s="121"/>
      <c r="X574" s="121"/>
      <c r="Y574" s="121"/>
      <c r="Z574" s="121"/>
      <c r="AA574" s="121"/>
      <c r="AB574" s="121"/>
      <c r="AC574" s="121"/>
      <c r="AD574" s="121"/>
      <c r="AE574" s="145">
        <f t="shared" si="59"/>
        <v>-0.26079555377821939</v>
      </c>
      <c r="AF574" s="121">
        <f t="shared" si="60"/>
        <v>0.94845753398232446</v>
      </c>
      <c r="AG574" s="186">
        <f t="shared" si="61"/>
        <v>78.433335716248067</v>
      </c>
    </row>
    <row r="575" spans="1:33">
      <c r="A575" s="119" t="str">
        <f>'Master sheet'!A379</f>
        <v>Old Bexley and Sidcup</v>
      </c>
      <c r="B575" s="142" t="str">
        <f>VLOOKUP('Master sheet'!A379,Westminster_Parliamentary_Const!$A$2:$C$651,2,FALSE)</f>
        <v>E14000869</v>
      </c>
      <c r="C575" s="120">
        <f>VLOOKUP(B575,'Master sheet'!$B$3:$Z$634,9,FALSE)</f>
        <v>7.2174050944689122E-2</v>
      </c>
      <c r="D575" s="121">
        <f>VLOOKUP(B575,'Master sheet'!$B$3:$Z$634,10,FALSE)</f>
        <v>-0.92155793024795229</v>
      </c>
      <c r="E575" s="120">
        <f>VLOOKUP(B575,'Master sheet'!$B$3:$Z$634,16,FALSE)</f>
        <v>0.82374510919780219</v>
      </c>
      <c r="F575" s="121">
        <f>VLOOKUP(B575,'Master sheet'!$B$3:$Z$634,17,FALSE)</f>
        <v>1.2835736557063193</v>
      </c>
      <c r="G575" s="120">
        <f>VLOOKUP(B575,'Master sheet'!$B$3:$Z$634,21,FALSE)</f>
        <v>0.15277777777777779</v>
      </c>
      <c r="H575" s="121">
        <f>VLOOKUP(B575,'Master sheet'!$B$3:$Z$634,22,FALSE)</f>
        <v>-0.32186707113882412</v>
      </c>
      <c r="I575" s="120">
        <f>VLOOKUP(B575,'Master sheet'!$B$3:$Z$634,24,FALSE)</f>
        <v>3.7164179104477668E-2</v>
      </c>
      <c r="J575" s="121">
        <f>-VLOOKUP(B575,'Master sheet'!$B$3:$Z$634,25,FALSE)</f>
        <v>-1.3537986096657066</v>
      </c>
      <c r="K575" s="185" t="str">
        <f>VLOOKUP(B575,RUC_PCON_2011_EN_LU!$A$2:$N$534,14)</f>
        <v>Predominantly Urban</v>
      </c>
      <c r="L575" s="185" t="str">
        <f>VLOOKUP(B575,'City and Town classifications'!$A$3:$G$634,4,FALSE)</f>
        <v>Core City (London)</v>
      </c>
      <c r="M575" s="188" t="str">
        <f>VLOOKUP(A575,'BRES data'!$A$11:$AB$643,28,FALSE)</f>
        <v>Low</v>
      </c>
      <c r="N575" s="188" t="str">
        <f>IF(ISNUMBER(MATCH(A575,'Red Wall MP List'!$A$3:$A$52,0)),"Yes","No")</f>
        <v>No</v>
      </c>
      <c r="O575" s="149">
        <f>VLOOKUP(B575,'Master sheet'!$B$3:$K$634,4,FALSE)</f>
        <v>62800</v>
      </c>
      <c r="P575" s="121">
        <f t="shared" si="58"/>
        <v>-0.59816774920997051</v>
      </c>
      <c r="Q575" s="121">
        <f t="shared" si="62"/>
        <v>0.66926677274341018</v>
      </c>
      <c r="R575" s="186">
        <f t="shared" si="63"/>
        <v>52.921353953157123</v>
      </c>
      <c r="S575" s="149">
        <f>R575*VLOOKUP(B575,'Master sheet'!$B$3:$K$634,4,FALSE)</f>
        <v>3323461.0282582673</v>
      </c>
      <c r="T575" s="121"/>
      <c r="U575" s="121"/>
      <c r="V575" s="121"/>
      <c r="W575" s="121"/>
      <c r="X575" s="121"/>
      <c r="Y575" s="121"/>
      <c r="Z575" s="121"/>
      <c r="AA575" s="121"/>
      <c r="AB575" s="121"/>
      <c r="AC575" s="121"/>
      <c r="AD575" s="121"/>
      <c r="AE575" s="145">
        <f t="shared" si="59"/>
        <v>-0.32841248883654095</v>
      </c>
      <c r="AF575" s="121">
        <f t="shared" si="60"/>
        <v>0.8808405989240029</v>
      </c>
      <c r="AG575" s="186">
        <f t="shared" si="61"/>
        <v>72.841707649079467</v>
      </c>
    </row>
    <row r="576" spans="1:33">
      <c r="A576" s="119" t="str">
        <f>'Master sheet'!A469</f>
        <v>Surrey Heath</v>
      </c>
      <c r="B576" s="142" t="str">
        <f>VLOOKUP('Master sheet'!A469,Westminster_Parliamentary_Const!$A$2:$C$651,2,FALSE)</f>
        <v>E14000983</v>
      </c>
      <c r="C576" s="120">
        <f>VLOOKUP(B576,'Master sheet'!$B$3:$Z$634,9,FALSE)</f>
        <v>5.8343467122165385E-2</v>
      </c>
      <c r="D576" s="121">
        <f>VLOOKUP(B576,'Master sheet'!$B$3:$Z$634,10,FALSE)</f>
        <v>-1.444321312856131</v>
      </c>
      <c r="E576" s="120">
        <f>VLOOKUP(B576,'Master sheet'!$B$3:$Z$634,16,FALSE)</f>
        <v>0.72250206518822668</v>
      </c>
      <c r="F576" s="121">
        <f>VLOOKUP(B576,'Master sheet'!$B$3:$Z$634,17,FALSE)</f>
        <v>0.94706021330404566</v>
      </c>
      <c r="G576" s="120">
        <f>VLOOKUP(B576,'Master sheet'!$B$3:$Z$634,21,FALSE)</f>
        <v>0.19230769230769232</v>
      </c>
      <c r="H576" s="121">
        <f>VLOOKUP(B576,'Master sheet'!$B$3:$Z$634,22,FALSE)</f>
        <v>0.80936682970863638</v>
      </c>
      <c r="I576" s="120">
        <f>VLOOKUP(B576,'Master sheet'!$B$3:$Z$634,24,FALSE)</f>
        <v>3.6182139550542836E-2</v>
      </c>
      <c r="J576" s="121">
        <f>-VLOOKUP(B576,'Master sheet'!$B$3:$Z$634,25,FALSE)</f>
        <v>-1.250386574298199</v>
      </c>
      <c r="K576" s="185" t="str">
        <f>VLOOKUP(B576,RUC_PCON_2011_EN_LU!$A$2:$N$534,14)</f>
        <v>Predominantly Urban</v>
      </c>
      <c r="L576" s="185" t="str">
        <f>VLOOKUP(B576,'City and Town classifications'!$A$3:$G$634,4,FALSE)</f>
        <v>Medium Town</v>
      </c>
      <c r="M576" s="188" t="str">
        <f>VLOOKUP(A576,'BRES data'!$A$11:$AB$643,28,FALSE)</f>
        <v>Mid</v>
      </c>
      <c r="N576" s="188" t="str">
        <f>IF(ISNUMBER(MATCH(A576,'Red Wall MP List'!$A$3:$A$52,0)),"Yes","No")</f>
        <v>No</v>
      </c>
      <c r="O576" s="149">
        <f>VLOOKUP(B576,'Master sheet'!$B$3:$K$634,4,FALSE)</f>
        <v>64500</v>
      </c>
      <c r="P576" s="121">
        <f t="shared" si="58"/>
        <v>-0.60549812188266294</v>
      </c>
      <c r="Q576" s="121">
        <f t="shared" si="62"/>
        <v>0.66193640007071775</v>
      </c>
      <c r="R576" s="186">
        <f t="shared" si="63"/>
        <v>52.341714767978523</v>
      </c>
      <c r="S576" s="149">
        <f>R576*VLOOKUP(B576,'Master sheet'!$B$3:$K$634,4,FALSE)</f>
        <v>3376040.602534615</v>
      </c>
      <c r="T576" s="121"/>
      <c r="U576" s="121"/>
      <c r="V576" s="121"/>
      <c r="W576" s="121"/>
      <c r="X576" s="121"/>
      <c r="Y576" s="121"/>
      <c r="Z576" s="121"/>
      <c r="AA576" s="121"/>
      <c r="AB576" s="121"/>
      <c r="AC576" s="121"/>
      <c r="AD576" s="121"/>
      <c r="AE576" s="145">
        <f t="shared" si="59"/>
        <v>-0.23457021103541198</v>
      </c>
      <c r="AF576" s="121">
        <f t="shared" si="60"/>
        <v>0.97468287672513187</v>
      </c>
      <c r="AG576" s="186">
        <f t="shared" si="61"/>
        <v>80.602058129136424</v>
      </c>
    </row>
    <row r="577" spans="1:33">
      <c r="A577" s="119" t="str">
        <f>'Master sheet'!A283</f>
        <v>Hemel Hempstead</v>
      </c>
      <c r="B577" s="142" t="str">
        <f>VLOOKUP('Master sheet'!A283,Westminster_Parliamentary_Const!$A$2:$C$651,2,FALSE)</f>
        <v>E14000739</v>
      </c>
      <c r="C577" s="120">
        <f>VLOOKUP(B577,'Master sheet'!$B$3:$Z$634,9,FALSE)</f>
        <v>8.1443643086463263E-2</v>
      </c>
      <c r="D577" s="121">
        <f>VLOOKUP(B577,'Master sheet'!$B$3:$Z$634,10,FALSE)</f>
        <v>-0.57118925415920829</v>
      </c>
      <c r="E577" s="120">
        <f>VLOOKUP(B577,'Master sheet'!$B$3:$Z$634,16,FALSE)</f>
        <v>0.51281439515605953</v>
      </c>
      <c r="F577" s="121">
        <f>VLOOKUP(B577,'Master sheet'!$B$3:$Z$634,17,FALSE)</f>
        <v>0.2500965812626893</v>
      </c>
      <c r="G577" s="120">
        <f>VLOOKUP(B577,'Master sheet'!$B$3:$Z$634,21,FALSE)</f>
        <v>0.18349928876244664</v>
      </c>
      <c r="H577" s="121">
        <f>VLOOKUP(B577,'Master sheet'!$B$3:$Z$634,22,FALSE)</f>
        <v>0.55729533344505944</v>
      </c>
      <c r="I577" s="120">
        <f>VLOOKUP(B577,'Master sheet'!$B$3:$Z$634,24,FALSE)</f>
        <v>3.9997478090914917E-2</v>
      </c>
      <c r="J577" s="121">
        <f>-VLOOKUP(B577,'Master sheet'!$B$3:$Z$634,25,FALSE)</f>
        <v>-1.6521544282457141</v>
      </c>
      <c r="K577" s="185" t="str">
        <f>VLOOKUP(B577,RUC_PCON_2011_EN_LU!$A$2:$N$534,14)</f>
        <v>Predominantly Urban</v>
      </c>
      <c r="L577" s="185" t="str">
        <f>VLOOKUP(B577,'City and Town classifications'!$A$3:$G$634,4,FALSE)</f>
        <v>Large Town</v>
      </c>
      <c r="M577" s="188" t="str">
        <f>VLOOKUP(A577,'BRES data'!$A$11:$AB$643,28,FALSE)</f>
        <v>Low</v>
      </c>
      <c r="N577" s="188" t="str">
        <f>IF(ISNUMBER(MATCH(A577,'Red Wall MP List'!$A$3:$A$52,0)),"Yes","No")</f>
        <v>No</v>
      </c>
      <c r="O577" s="149">
        <f>VLOOKUP(B577,'Master sheet'!$B$3:$K$634,4,FALSE)</f>
        <v>67200</v>
      </c>
      <c r="P577" s="121">
        <f t="shared" si="58"/>
        <v>-0.60654924168368274</v>
      </c>
      <c r="Q577" s="121">
        <f t="shared" si="62"/>
        <v>0.66088528026969795</v>
      </c>
      <c r="R577" s="186">
        <f t="shared" si="63"/>
        <v>52.258598908500062</v>
      </c>
      <c r="S577" s="149">
        <f>R577*VLOOKUP(B577,'Master sheet'!$B$3:$K$634,4,FALSE)</f>
        <v>3511777.8466512039</v>
      </c>
      <c r="T577" s="121"/>
      <c r="U577" s="121"/>
      <c r="V577" s="121"/>
      <c r="W577" s="121"/>
      <c r="X577" s="121"/>
      <c r="Y577" s="121"/>
      <c r="Z577" s="121"/>
      <c r="AA577" s="121"/>
      <c r="AB577" s="121"/>
      <c r="AC577" s="121"/>
      <c r="AD577" s="121"/>
      <c r="AE577" s="145">
        <f t="shared" si="59"/>
        <v>-0.35398794192429339</v>
      </c>
      <c r="AF577" s="121">
        <f t="shared" si="60"/>
        <v>0.85526514583625046</v>
      </c>
      <c r="AG577" s="186">
        <f t="shared" si="61"/>
        <v>70.726728299709649</v>
      </c>
    </row>
    <row r="578" spans="1:33">
      <c r="A578" s="119" t="str">
        <f>'Master sheet'!A64</f>
        <v>Lancaster and Fleetwood</v>
      </c>
      <c r="B578" s="142" t="str">
        <f>VLOOKUP('Master sheet'!A64,Westminster_Parliamentary_Const!$A$2:$C$651,2,FALSE)</f>
        <v>E14000776</v>
      </c>
      <c r="C578" s="120">
        <f>VLOOKUP(B578,'Master sheet'!$B$3:$Z$634,9,FALSE)</f>
        <v>9.2748481046157447E-2</v>
      </c>
      <c r="D578" s="121">
        <f>VLOOKUP(B578,'Master sheet'!$B$3:$Z$634,10,FALSE)</f>
        <v>-0.14389309605901551</v>
      </c>
      <c r="E578" s="120">
        <f>VLOOKUP(B578,'Master sheet'!$B$3:$Z$634,16,FALSE)</f>
        <v>8.3914031246357559E-2</v>
      </c>
      <c r="F578" s="121">
        <f>VLOOKUP(B578,'Master sheet'!$B$3:$Z$634,17,FALSE)</f>
        <v>-1.1754901276196608</v>
      </c>
      <c r="G578" s="120">
        <f>VLOOKUP(B578,'Master sheet'!$B$3:$Z$634,21,FALSE)</f>
        <v>0.12457912457912458</v>
      </c>
      <c r="H578" s="121">
        <f>VLOOKUP(B578,'Master sheet'!$B$3:$Z$634,22,FALSE)</f>
        <v>-1.1288324500398383</v>
      </c>
      <c r="I578" s="120">
        <f>VLOOKUP(B578,'Master sheet'!$B$3:$Z$634,24,FALSE)</f>
        <v>2.964177292046144E-2</v>
      </c>
      <c r="J578" s="121">
        <f>-VLOOKUP(B578,'Master sheet'!$B$3:$Z$634,25,FALSE)</f>
        <v>-0.56166418775436089</v>
      </c>
      <c r="K578" s="185" t="str">
        <f>VLOOKUP(B578,RUC_PCON_2011_EN_LU!$A$2:$N$534,14)</f>
        <v>Predominantly Rural</v>
      </c>
      <c r="L578" s="185" t="str">
        <f>VLOOKUP(B578,'City and Town classifications'!$A$3:$G$634,4,FALSE)</f>
        <v>Medium Town</v>
      </c>
      <c r="M578" s="188" t="str">
        <f>VLOOKUP(A578,'BRES data'!$A$11:$AB$643,28,FALSE)</f>
        <v>Very high</v>
      </c>
      <c r="N578" s="188" t="str">
        <f>IF(ISNUMBER(MATCH(A578,'Red Wall MP List'!$A$3:$A$52,0)),"Yes","No")</f>
        <v>No</v>
      </c>
      <c r="O578" s="149">
        <f>VLOOKUP(B578,'Master sheet'!$B$3:$K$634,4,FALSE)</f>
        <v>60700</v>
      </c>
      <c r="P578" s="121">
        <f t="shared" si="58"/>
        <v>-0.61923952421437523</v>
      </c>
      <c r="Q578" s="121">
        <f t="shared" si="62"/>
        <v>0.64819499773900546</v>
      </c>
      <c r="R578" s="186">
        <f t="shared" si="63"/>
        <v>51.255132188018152</v>
      </c>
      <c r="S578" s="149">
        <f>R578*VLOOKUP(B578,'Master sheet'!$B$3:$K$634,4,FALSE)</f>
        <v>3111186.5238127019</v>
      </c>
      <c r="T578" s="121"/>
      <c r="U578" s="121"/>
      <c r="V578" s="121"/>
      <c r="W578" s="121"/>
      <c r="X578" s="121"/>
      <c r="Y578" s="121"/>
      <c r="Z578" s="121"/>
      <c r="AA578" s="121"/>
      <c r="AB578" s="121"/>
      <c r="AC578" s="121"/>
      <c r="AD578" s="121"/>
      <c r="AE578" s="145">
        <f t="shared" si="59"/>
        <v>-0.75246996536821886</v>
      </c>
      <c r="AF578" s="121">
        <f t="shared" si="60"/>
        <v>0.45678312239232499</v>
      </c>
      <c r="AG578" s="186">
        <f t="shared" si="61"/>
        <v>37.77398850709212</v>
      </c>
    </row>
    <row r="579" spans="1:33">
      <c r="A579" s="119" t="str">
        <f>'Master sheet'!A366</f>
        <v>Hornchurch and Upminster</v>
      </c>
      <c r="B579" s="142" t="str">
        <f>VLOOKUP('Master sheet'!A366,Westminster_Parliamentary_Const!$A$2:$C$651,2,FALSE)</f>
        <v>E14000751</v>
      </c>
      <c r="C579" s="120">
        <f>VLOOKUP(B579,'Master sheet'!$B$3:$Z$634,9,FALSE)</f>
        <v>6.9771001133381264E-2</v>
      </c>
      <c r="D579" s="121">
        <f>VLOOKUP(B579,'Master sheet'!$B$3:$Z$634,10,FALSE)</f>
        <v>-1.0123875339765684</v>
      </c>
      <c r="E579" s="120">
        <f>VLOOKUP(B579,'Master sheet'!$B$3:$Z$634,16,FALSE)</f>
        <v>0.44194028525164031</v>
      </c>
      <c r="F579" s="121">
        <f>VLOOKUP(B579,'Master sheet'!$B$3:$Z$634,17,FALSE)</f>
        <v>1.4523945784863698E-2</v>
      </c>
      <c r="G579" s="120">
        <f>VLOOKUP(B579,'Master sheet'!$B$3:$Z$634,21,FALSE)</f>
        <v>0.17112299465240641</v>
      </c>
      <c r="H579" s="121">
        <f>VLOOKUP(B579,'Master sheet'!$B$3:$Z$634,22,FALSE)</f>
        <v>0.20312094094690955</v>
      </c>
      <c r="I579" s="120">
        <f>VLOOKUP(B579,'Master sheet'!$B$3:$Z$634,24,FALSE)</f>
        <v>3.3419485988093633E-2</v>
      </c>
      <c r="J579" s="121">
        <f>-VLOOKUP(B579,'Master sheet'!$B$3:$Z$634,25,FALSE)</f>
        <v>-0.95946995412393044</v>
      </c>
      <c r="K579" s="185" t="str">
        <f>VLOOKUP(B579,RUC_PCON_2011_EN_LU!$A$2:$N$534,14)</f>
        <v>Predominantly Urban</v>
      </c>
      <c r="L579" s="185" t="str">
        <f>VLOOKUP(B579,'City and Town classifications'!$A$3:$G$634,4,FALSE)</f>
        <v>Core City (London)</v>
      </c>
      <c r="M579" s="188" t="str">
        <f>VLOOKUP(A579,'BRES data'!$A$11:$AB$643,28,FALSE)</f>
        <v>Mid</v>
      </c>
      <c r="N579" s="188" t="str">
        <f>IF(ISNUMBER(MATCH(A579,'Red Wall MP List'!$A$3:$A$52,0)),"Yes","No")</f>
        <v>No</v>
      </c>
      <c r="O579" s="149">
        <f>VLOOKUP(B579,'Master sheet'!$B$3:$K$634,4,FALSE)</f>
        <v>74600</v>
      </c>
      <c r="P579" s="121">
        <f t="shared" ref="P579:P634" si="64">AVERAGE(D579,AVERAGE(F579,H579),J579)</f>
        <v>-0.62101168157820408</v>
      </c>
      <c r="Q579" s="121">
        <f t="shared" si="62"/>
        <v>0.64642284037517661</v>
      </c>
      <c r="R579" s="186">
        <f t="shared" si="63"/>
        <v>51.115001270226657</v>
      </c>
      <c r="S579" s="149">
        <f>R579*VLOOKUP(B579,'Master sheet'!$B$3:$K$634,4,FALSE)</f>
        <v>3813179.0947589087</v>
      </c>
      <c r="T579" s="121"/>
      <c r="U579" s="121"/>
      <c r="V579" s="121"/>
      <c r="W579" s="121"/>
      <c r="X579" s="121"/>
      <c r="Y579" s="121"/>
      <c r="Z579" s="121"/>
      <c r="AA579" s="121"/>
      <c r="AB579" s="121"/>
      <c r="AC579" s="121"/>
      <c r="AD579" s="121"/>
      <c r="AE579" s="145">
        <f t="shared" ref="AE579:AE634" si="65">AVERAGE(D579,F579,H579,J579)</f>
        <v>-0.4385531503421814</v>
      </c>
      <c r="AF579" s="121">
        <f t="shared" ref="AF579:AF634" si="66">AE579-MIN($AE$3:$AE$634)</f>
        <v>0.77069993741836251</v>
      </c>
      <c r="AG579" s="186">
        <f t="shared" ref="AG579:AG634" si="67">100*(AF579/AVERAGE($AF$3:$AF$634))</f>
        <v>63.733551331727135</v>
      </c>
    </row>
    <row r="580" spans="1:33">
      <c r="A580" s="119" t="str">
        <f>'Master sheet'!A457</f>
        <v>Reigate</v>
      </c>
      <c r="B580" s="142" t="str">
        <f>VLOOKUP('Master sheet'!A457,Westminster_Parliamentary_Const!$A$2:$C$651,2,FALSE)</f>
        <v>E14000893</v>
      </c>
      <c r="C580" s="120">
        <f>VLOOKUP(B580,'Master sheet'!$B$3:$Z$634,9,FALSE)</f>
        <v>5.9743888351227986E-2</v>
      </c>
      <c r="D580" s="121">
        <f>VLOOKUP(B580,'Master sheet'!$B$3:$Z$634,10,FALSE)</f>
        <v>-1.3913887000195833</v>
      </c>
      <c r="E580" s="120">
        <f>VLOOKUP(B580,'Master sheet'!$B$3:$Z$634,16,FALSE)</f>
        <v>0.45570000807840644</v>
      </c>
      <c r="F580" s="121">
        <f>VLOOKUP(B580,'Master sheet'!$B$3:$Z$634,17,FALSE)</f>
        <v>6.0258758879759178E-2</v>
      </c>
      <c r="G580" s="120">
        <f>VLOOKUP(B580,'Master sheet'!$B$3:$Z$634,21,FALSE)</f>
        <v>0.17202572347266881</v>
      </c>
      <c r="H580" s="121">
        <f>VLOOKUP(B580,'Master sheet'!$B$3:$Z$634,22,FALSE)</f>
        <v>0.22895447630606316</v>
      </c>
      <c r="I580" s="120">
        <f>VLOOKUP(B580,'Master sheet'!$B$3:$Z$634,24,FALSE)</f>
        <v>3.0205128205128107E-2</v>
      </c>
      <c r="J580" s="121">
        <f>-VLOOKUP(B580,'Master sheet'!$B$3:$Z$634,25,FALSE)</f>
        <v>-0.62098737528687409</v>
      </c>
      <c r="K580" s="185" t="str">
        <f>VLOOKUP(B580,RUC_PCON_2011_EN_LU!$A$2:$N$534,14)</f>
        <v>Predominantly Urban</v>
      </c>
      <c r="L580" s="185" t="str">
        <f>VLOOKUP(B580,'City and Town classifications'!$A$3:$G$634,4,FALSE)</f>
        <v>Medium Town</v>
      </c>
      <c r="M580" s="188" t="str">
        <f>VLOOKUP(A580,'BRES data'!$A$11:$AB$643,28,FALSE)</f>
        <v>High</v>
      </c>
      <c r="N580" s="188" t="str">
        <f>IF(ISNUMBER(MATCH(A580,'Red Wall MP List'!$A$3:$A$52,0)),"Yes","No")</f>
        <v>No</v>
      </c>
      <c r="O580" s="149">
        <f>VLOOKUP(B580,'Master sheet'!$B$3:$K$634,4,FALSE)</f>
        <v>70300</v>
      </c>
      <c r="P580" s="121">
        <f t="shared" si="64"/>
        <v>-0.62258981923784873</v>
      </c>
      <c r="Q580" s="121">
        <f t="shared" si="62"/>
        <v>0.64484470271553196</v>
      </c>
      <c r="R580" s="186">
        <f t="shared" si="63"/>
        <v>50.990212194966709</v>
      </c>
      <c r="S580" s="149">
        <f>R580*VLOOKUP(B580,'Master sheet'!$B$3:$K$634,4,FALSE)</f>
        <v>3584611.9173061596</v>
      </c>
      <c r="T580" s="121"/>
      <c r="U580" s="121"/>
      <c r="V580" s="121"/>
      <c r="W580" s="121"/>
      <c r="X580" s="121"/>
      <c r="Y580" s="121"/>
      <c r="Z580" s="121"/>
      <c r="AA580" s="121"/>
      <c r="AB580" s="121"/>
      <c r="AC580" s="121"/>
      <c r="AD580" s="121"/>
      <c r="AE580" s="145">
        <f t="shared" si="65"/>
        <v>-0.43079071003015879</v>
      </c>
      <c r="AF580" s="121">
        <f t="shared" si="66"/>
        <v>0.77846237773038507</v>
      </c>
      <c r="AG580" s="186">
        <f t="shared" si="67"/>
        <v>64.375471570806127</v>
      </c>
    </row>
    <row r="581" spans="1:33">
      <c r="A581" s="119" t="str">
        <f>'Master sheet'!A382</f>
        <v>Putney</v>
      </c>
      <c r="B581" s="142" t="str">
        <f>VLOOKUP('Master sheet'!A382,Westminster_Parliamentary_Const!$A$2:$C$651,2,FALSE)</f>
        <v>E14000887</v>
      </c>
      <c r="C581" s="120">
        <f>VLOOKUP(B581,'Master sheet'!$B$3:$Z$634,9,FALSE)</f>
        <v>0.10043791104343408</v>
      </c>
      <c r="D581" s="121">
        <f>VLOOKUP(B581,'Master sheet'!$B$3:$Z$634,10,FALSE)</f>
        <v>0.14674918537228462</v>
      </c>
      <c r="E581" s="120">
        <f>VLOOKUP(B581,'Master sheet'!$B$3:$Z$634,16,FALSE)</f>
        <v>0.10058875305581876</v>
      </c>
      <c r="F581" s="121">
        <f>VLOOKUP(B581,'Master sheet'!$B$3:$Z$634,17,FALSE)</f>
        <v>-1.1200663887139899</v>
      </c>
      <c r="G581" s="120">
        <f>VLOOKUP(B581,'Master sheet'!$B$3:$Z$634,21,FALSE)</f>
        <v>0.17122302158273381</v>
      </c>
      <c r="H581" s="121">
        <f>VLOOKUP(B581,'Master sheet'!$B$3:$Z$634,22,FALSE)</f>
        <v>0.20598342764665775</v>
      </c>
      <c r="I581" s="120">
        <f>VLOOKUP(B581,'Master sheet'!$B$3:$Z$634,24,FALSE)</f>
        <v>3.9271481942714903E-2</v>
      </c>
      <c r="J581" s="121">
        <f>-VLOOKUP(B581,'Master sheet'!$B$3:$Z$634,25,FALSE)</f>
        <v>-1.5757046161648087</v>
      </c>
      <c r="K581" s="185" t="str">
        <f>VLOOKUP(B581,RUC_PCON_2011_EN_LU!$A$2:$N$534,14)</f>
        <v>Predominantly Urban</v>
      </c>
      <c r="L581" s="185" t="str">
        <f>VLOOKUP(B581,'City and Town classifications'!$A$3:$G$634,4,FALSE)</f>
        <v>Core City (London)</v>
      </c>
      <c r="M581" s="188" t="str">
        <f>VLOOKUP(A581,'BRES data'!$A$11:$AB$643,28,FALSE)</f>
        <v>Low</v>
      </c>
      <c r="N581" s="188" t="str">
        <f>IF(ISNUMBER(MATCH(A581,'Red Wall MP List'!$A$3:$A$52,0)),"Yes","No")</f>
        <v>No</v>
      </c>
      <c r="O581" s="149">
        <f>VLOOKUP(B581,'Master sheet'!$B$3:$K$634,4,FALSE)</f>
        <v>67600</v>
      </c>
      <c r="P581" s="121">
        <f t="shared" si="64"/>
        <v>-0.62866563710873002</v>
      </c>
      <c r="Q581" s="121">
        <f t="shared" si="62"/>
        <v>0.63876888484465066</v>
      </c>
      <c r="R581" s="186">
        <f t="shared" si="63"/>
        <v>50.509775213489519</v>
      </c>
      <c r="S581" s="149">
        <f>R581*VLOOKUP(B581,'Master sheet'!$B$3:$K$634,4,FALSE)</f>
        <v>3414460.8044318915</v>
      </c>
      <c r="T581" s="121"/>
      <c r="U581" s="121"/>
      <c r="V581" s="121"/>
      <c r="W581" s="121"/>
      <c r="X581" s="121"/>
      <c r="Y581" s="121"/>
      <c r="Z581" s="121"/>
      <c r="AA581" s="121"/>
      <c r="AB581" s="121"/>
      <c r="AC581" s="121"/>
      <c r="AD581" s="121"/>
      <c r="AE581" s="145">
        <f t="shared" si="65"/>
        <v>-0.58575959796496402</v>
      </c>
      <c r="AF581" s="121">
        <f t="shared" si="66"/>
        <v>0.62349348979557984</v>
      </c>
      <c r="AG581" s="186">
        <f t="shared" si="67"/>
        <v>51.560214822378278</v>
      </c>
    </row>
    <row r="582" spans="1:33" ht="29">
      <c r="A582" s="119" t="str">
        <f>'Master sheet'!A137</f>
        <v>Leeds North West</v>
      </c>
      <c r="B582" s="142" t="str">
        <f>VLOOKUP('Master sheet'!A137,Westminster_Parliamentary_Const!$A$2:$C$651,2,FALSE)</f>
        <v>E14000780</v>
      </c>
      <c r="C582" s="120">
        <f>VLOOKUP(B582,'Master sheet'!$B$3:$Z$634,9,FALSE)</f>
        <v>0.10387454355764215</v>
      </c>
      <c r="D582" s="121">
        <f>VLOOKUP(B582,'Master sheet'!$B$3:$Z$634,10,FALSE)</f>
        <v>0.27664577259970924</v>
      </c>
      <c r="E582" s="120">
        <f>VLOOKUP(B582,'Master sheet'!$B$3:$Z$634,16,FALSE)</f>
        <v>-0.20874756134123601</v>
      </c>
      <c r="F582" s="121">
        <f>VLOOKUP(B582,'Master sheet'!$B$3:$Z$634,17,FALSE)</f>
        <v>-2.1482439690714075</v>
      </c>
      <c r="G582" s="120">
        <f>VLOOKUP(B582,'Master sheet'!$B$3:$Z$634,21,FALSE)</f>
        <v>0.12881355932203389</v>
      </c>
      <c r="H582" s="121">
        <f>VLOOKUP(B582,'Master sheet'!$B$3:$Z$634,22,FALSE)</f>
        <v>-1.0076549522114444</v>
      </c>
      <c r="I582" s="120">
        <f>VLOOKUP(B582,'Master sheet'!$B$3:$Z$634,24,FALSE)</f>
        <v>2.9898013955985014E-2</v>
      </c>
      <c r="J582" s="121">
        <f>-VLOOKUP(B582,'Master sheet'!$B$3:$Z$634,25,FALSE)</f>
        <v>-0.58864722211585574</v>
      </c>
      <c r="K582" s="185" t="str">
        <f>VLOOKUP(B582,RUC_PCON_2011_EN_LU!$A$2:$N$534,14)</f>
        <v>Predominantly Urban</v>
      </c>
      <c r="L582" s="185" t="str">
        <f>VLOOKUP(B582,'City and Town classifications'!$A$3:$G$634,4,FALSE)</f>
        <v>Core City (outside London)</v>
      </c>
      <c r="M582" s="188" t="str">
        <f>VLOOKUP(A582,'BRES data'!$A$11:$AB$643,28,FALSE)</f>
        <v>Mid</v>
      </c>
      <c r="N582" s="188" t="str">
        <f>IF(ISNUMBER(MATCH(A582,'Red Wall MP List'!$A$3:$A$52,0)),"Yes","No")</f>
        <v>No</v>
      </c>
      <c r="O582" s="149">
        <f>VLOOKUP(B582,'Master sheet'!$B$3:$K$634,4,FALSE)</f>
        <v>75600</v>
      </c>
      <c r="P582" s="121">
        <f t="shared" si="64"/>
        <v>-0.62998363671919089</v>
      </c>
      <c r="Q582" s="121">
        <f t="shared" si="62"/>
        <v>0.6374508852341898</v>
      </c>
      <c r="R582" s="186">
        <f t="shared" si="63"/>
        <v>50.405556198388247</v>
      </c>
      <c r="S582" s="149">
        <f>R582*VLOOKUP(B582,'Master sheet'!$B$3:$K$634,4,FALSE)</f>
        <v>3810660.0485981517</v>
      </c>
      <c r="T582" s="121"/>
      <c r="U582" s="121"/>
      <c r="V582" s="121"/>
      <c r="W582" s="121"/>
      <c r="X582" s="121"/>
      <c r="Y582" s="121"/>
      <c r="Z582" s="121"/>
      <c r="AA582" s="121"/>
      <c r="AB582" s="121"/>
      <c r="AC582" s="121"/>
      <c r="AD582" s="121"/>
      <c r="AE582" s="145">
        <f t="shared" si="65"/>
        <v>-0.86697509269974959</v>
      </c>
      <c r="AF582" s="121">
        <f t="shared" si="66"/>
        <v>0.34227799506079426</v>
      </c>
      <c r="AG582" s="186">
        <f t="shared" si="67"/>
        <v>28.304909743473956</v>
      </c>
    </row>
    <row r="583" spans="1:33">
      <c r="A583" s="119" t="str">
        <f>'Master sheet'!A513</f>
        <v>Salisbury</v>
      </c>
      <c r="B583" s="142" t="str">
        <f>VLOOKUP('Master sheet'!A513,Westminster_Parliamentary_Const!$A$2:$C$651,2,FALSE)</f>
        <v>E14000912</v>
      </c>
      <c r="C583" s="120">
        <f>VLOOKUP(B583,'Master sheet'!$B$3:$Z$634,9,FALSE)</f>
        <v>8.7939217472106562E-2</v>
      </c>
      <c r="D583" s="121">
        <f>VLOOKUP(B583,'Master sheet'!$B$3:$Z$634,10,FALSE)</f>
        <v>-0.32567189340311614</v>
      </c>
      <c r="E583" s="120">
        <f>VLOOKUP(B583,'Master sheet'!$B$3:$Z$634,16,FALSE)</f>
        <v>-4.2871866577171784E-2</v>
      </c>
      <c r="F583" s="121">
        <f>VLOOKUP(B583,'Master sheet'!$B$3:$Z$634,17,FALSE)</f>
        <v>-1.596903364865111</v>
      </c>
      <c r="G583" s="120">
        <f>VLOOKUP(B583,'Master sheet'!$B$3:$Z$634,21,FALSE)</f>
        <v>0.16961130742049471</v>
      </c>
      <c r="H583" s="121">
        <f>VLOOKUP(B583,'Master sheet'!$B$3:$Z$634,22,FALSE)</f>
        <v>0.15986074510402054</v>
      </c>
      <c r="I583" s="120">
        <f>VLOOKUP(B583,'Master sheet'!$B$3:$Z$634,24,FALSE)</f>
        <v>3.2404032570763963E-2</v>
      </c>
      <c r="J583" s="121">
        <f>-VLOOKUP(B583,'Master sheet'!$B$3:$Z$634,25,FALSE)</f>
        <v>-0.85253932766779805</v>
      </c>
      <c r="K583" s="185" t="str">
        <f>VLOOKUP(B583,RUC_PCON_2011_EN_LU!$A$2:$N$534,14)</f>
        <v>Predominantly Rural</v>
      </c>
      <c r="L583" s="185" t="str">
        <f>VLOOKUP(B583,'City and Town classifications'!$A$3:$G$634,4,FALSE)</f>
        <v>Medium Town</v>
      </c>
      <c r="M583" s="188" t="str">
        <f>VLOOKUP(A583,'BRES data'!$A$11:$AB$643,28,FALSE)</f>
        <v>Very high</v>
      </c>
      <c r="N583" s="188" t="str">
        <f>IF(ISNUMBER(MATCH(A583,'Red Wall MP List'!$A$3:$A$52,0)),"Yes","No")</f>
        <v>No</v>
      </c>
      <c r="O583" s="149">
        <f>VLOOKUP(B583,'Master sheet'!$B$3:$K$634,4,FALSE)</f>
        <v>58600</v>
      </c>
      <c r="P583" s="121">
        <f t="shared" si="64"/>
        <v>-0.63224417698381974</v>
      </c>
      <c r="Q583" s="121">
        <f t="shared" si="62"/>
        <v>0.63519034496956095</v>
      </c>
      <c r="R583" s="186">
        <f t="shared" si="63"/>
        <v>50.226807071221202</v>
      </c>
      <c r="S583" s="149">
        <f>R583*VLOOKUP(B583,'Master sheet'!$B$3:$K$634,4,FALSE)</f>
        <v>2943290.8943735627</v>
      </c>
      <c r="T583" s="121"/>
      <c r="U583" s="121"/>
      <c r="V583" s="121"/>
      <c r="W583" s="121"/>
      <c r="X583" s="121"/>
      <c r="Y583" s="121"/>
      <c r="Z583" s="121"/>
      <c r="AA583" s="121"/>
      <c r="AB583" s="121"/>
      <c r="AC583" s="121"/>
      <c r="AD583" s="121"/>
      <c r="AE583" s="145">
        <f t="shared" si="65"/>
        <v>-0.65381346020800113</v>
      </c>
      <c r="AF583" s="121">
        <f t="shared" si="66"/>
        <v>0.55543962755254273</v>
      </c>
      <c r="AG583" s="186">
        <f t="shared" si="67"/>
        <v>45.93245476686598</v>
      </c>
    </row>
    <row r="584" spans="1:33" ht="29">
      <c r="A584" s="119" t="str">
        <f>'Master sheet'!A542</f>
        <v>Swansea West</v>
      </c>
      <c r="B584" s="142" t="str">
        <f>VLOOKUP('Master sheet'!A542,Westminster_Parliamentary_Const!$A$2:$C$651,2,FALSE)</f>
        <v>W07000047</v>
      </c>
      <c r="C584" s="120">
        <f>VLOOKUP(B584,'Master sheet'!$B$3:$Z$634,9,FALSE)</f>
        <v>0.10572284281443489</v>
      </c>
      <c r="D584" s="121">
        <f>VLOOKUP(B584,'Master sheet'!$B$3:$Z$634,10,FALSE)</f>
        <v>0.34650711641222531</v>
      </c>
      <c r="E584" s="120">
        <f>VLOOKUP(B584,'Master sheet'!$B$3:$Z$634,16,FALSE)</f>
        <v>0.2145487931428198</v>
      </c>
      <c r="F584" s="121">
        <f>VLOOKUP(B584,'Master sheet'!$B$3:$Z$634,17,FALSE)</f>
        <v>-0.741283967055957</v>
      </c>
      <c r="G584" s="120">
        <f>VLOOKUP(B584,'Master sheet'!$B$3:$Z$634,21,FALSE)</f>
        <v>9.9656357388316158E-2</v>
      </c>
      <c r="H584" s="121">
        <f>VLOOKUP(B584,'Master sheet'!$B$3:$Z$634,22,FALSE)</f>
        <v>-1.8420512739215777</v>
      </c>
      <c r="I584" s="120">
        <f>VLOOKUP(B584,'Master sheet'!$B$3:$Z$634,24,FALSE)</f>
        <v>3.3394736842105255E-2</v>
      </c>
      <c r="J584" s="121">
        <f>-VLOOKUP(B584,'Master sheet'!$B$3:$Z$634,25,FALSE)</f>
        <v>-0.95686378663300709</v>
      </c>
      <c r="K584" s="185" t="str">
        <f>VLOOKUP(B584,RUC_PCON_2011_EN_LU!$A$2:$N$534,14)</f>
        <v>Urban with Significant Rural</v>
      </c>
      <c r="L584" s="185" t="str">
        <f>VLOOKUP(B584,'City and Town classifications'!$A$3:$G$634,4,FALSE)</f>
        <v>Other City</v>
      </c>
      <c r="M584" s="188" t="str">
        <f>VLOOKUP(A584,'BRES data'!$A$11:$AB$643,28,FALSE)</f>
        <v>Mid</v>
      </c>
      <c r="N584" s="188" t="str">
        <f>IF(ISNUMBER(MATCH(A584,'Red Wall MP List'!$A$3:$A$52,0)),"Yes","No")</f>
        <v>No</v>
      </c>
      <c r="O584" s="149">
        <f>VLOOKUP(B584,'Master sheet'!$B$3:$K$634,4,FALSE)</f>
        <v>57400</v>
      </c>
      <c r="P584" s="121">
        <f t="shared" si="64"/>
        <v>-0.63400809690318305</v>
      </c>
      <c r="Q584" s="121">
        <f t="shared" si="62"/>
        <v>0.63342642505019764</v>
      </c>
      <c r="R584" s="186">
        <f t="shared" si="63"/>
        <v>50.087327518075305</v>
      </c>
      <c r="S584" s="149">
        <f>R584*VLOOKUP(B584,'Master sheet'!$B$3:$K$634,4,FALSE)</f>
        <v>2875012.5995375225</v>
      </c>
      <c r="T584" s="121"/>
      <c r="U584" s="121"/>
      <c r="V584" s="121"/>
      <c r="W584" s="121"/>
      <c r="X584" s="121"/>
      <c r="Y584" s="121"/>
      <c r="Z584" s="121"/>
      <c r="AA584" s="121"/>
      <c r="AB584" s="121"/>
      <c r="AC584" s="121"/>
      <c r="AD584" s="121"/>
      <c r="AE584" s="145">
        <f t="shared" si="65"/>
        <v>-0.79842297779957905</v>
      </c>
      <c r="AF584" s="121">
        <f t="shared" si="66"/>
        <v>0.41083010996096481</v>
      </c>
      <c r="AG584" s="186">
        <f t="shared" si="67"/>
        <v>33.973873138649104</v>
      </c>
    </row>
    <row r="585" spans="1:33">
      <c r="A585" s="119" t="str">
        <f>'Master sheet'!A139</f>
        <v>Morley and Outwood</v>
      </c>
      <c r="B585" s="142" t="str">
        <f>VLOOKUP('Master sheet'!A139,Westminster_Parliamentary_Const!$A$2:$C$651,2,FALSE)</f>
        <v>E14000826</v>
      </c>
      <c r="C585" s="120">
        <f>VLOOKUP(B585,'Master sheet'!$B$3:$Z$634,9,FALSE)</f>
        <v>6.2061362509333619E-2</v>
      </c>
      <c r="D585" s="121">
        <f>VLOOKUP(B585,'Master sheet'!$B$3:$Z$634,10,FALSE)</f>
        <v>-1.3037936537406709</v>
      </c>
      <c r="E585" s="120">
        <f>VLOOKUP(B585,'Master sheet'!$B$3:$Z$634,16,FALSE)</f>
        <v>0.31786444596747254</v>
      </c>
      <c r="F585" s="121">
        <f>VLOOKUP(B585,'Master sheet'!$B$3:$Z$634,17,FALSE)</f>
        <v>-0.39788155036475376</v>
      </c>
      <c r="G585" s="120">
        <f>VLOOKUP(B585,'Master sheet'!$B$3:$Z$634,21,FALSE)</f>
        <v>0.12247474747474747</v>
      </c>
      <c r="H585" s="121">
        <f>VLOOKUP(B585,'Master sheet'!$B$3:$Z$634,22,FALSE)</f>
        <v>-1.18905374697275</v>
      </c>
      <c r="I585" s="120">
        <f>VLOOKUP(B585,'Master sheet'!$B$3:$Z$634,24,FALSE)</f>
        <v>2.2555016784781889E-2</v>
      </c>
      <c r="J585" s="121">
        <f>-VLOOKUP(B585,'Master sheet'!$B$3:$Z$634,25,FALSE)</f>
        <v>0.18459483328750162</v>
      </c>
      <c r="K585" s="185" t="str">
        <f>VLOOKUP(B585,RUC_PCON_2011_EN_LU!$A$2:$N$534,14)</f>
        <v>Predominantly Urban</v>
      </c>
      <c r="L585" s="185" t="str">
        <f>VLOOKUP(B585,'City and Town classifications'!$A$3:$G$634,4,FALSE)</f>
        <v>Large Town</v>
      </c>
      <c r="M585" s="188" t="str">
        <f>VLOOKUP(A585,'BRES data'!$A$11:$AB$643,28,FALSE)</f>
        <v>Mid</v>
      </c>
      <c r="N585" s="188" t="str">
        <f>IF(ISNUMBER(MATCH(A585,'Red Wall MP List'!$A$3:$A$52,0)),"Yes","No")</f>
        <v>No</v>
      </c>
      <c r="O585" s="149">
        <f>VLOOKUP(B585,'Master sheet'!$B$3:$K$634,4,FALSE)</f>
        <v>70600</v>
      </c>
      <c r="P585" s="121">
        <f t="shared" si="64"/>
        <v>-0.63755548970730713</v>
      </c>
      <c r="Q585" s="121">
        <f t="shared" ref="Q585:Q634" si="68">P585-MIN($P$4:$P$635)</f>
        <v>0.62987903224607356</v>
      </c>
      <c r="R585" s="186">
        <f t="shared" ref="R585:R634" si="69">100*(Q585/AVERAGE($Q$4:$Q$635))</f>
        <v>49.806822287809069</v>
      </c>
      <c r="S585" s="149">
        <f>R585*VLOOKUP(B585,'Master sheet'!$B$3:$K$634,4,FALSE)</f>
        <v>3516361.6535193203</v>
      </c>
      <c r="T585" s="121"/>
      <c r="U585" s="121"/>
      <c r="V585" s="121"/>
      <c r="W585" s="121"/>
      <c r="X585" s="121"/>
      <c r="Y585" s="121"/>
      <c r="Z585" s="121"/>
      <c r="AA585" s="121"/>
      <c r="AB585" s="121"/>
      <c r="AC585" s="121"/>
      <c r="AD585" s="121"/>
      <c r="AE585" s="145">
        <f t="shared" si="65"/>
        <v>-0.6765335294476682</v>
      </c>
      <c r="AF585" s="121">
        <f t="shared" si="66"/>
        <v>0.53271955831287565</v>
      </c>
      <c r="AG585" s="186">
        <f t="shared" si="67"/>
        <v>44.053603311399115</v>
      </c>
    </row>
    <row r="586" spans="1:33">
      <c r="A586" s="119" t="str">
        <f>'Master sheet'!A325</f>
        <v>Battersea</v>
      </c>
      <c r="B586" s="142" t="str">
        <f>VLOOKUP('Master sheet'!A325,Westminster_Parliamentary_Const!$A$2:$C$651,2,FALSE)</f>
        <v>E14000549</v>
      </c>
      <c r="C586" s="120">
        <f>VLOOKUP(B586,'Master sheet'!$B$3:$Z$634,9,FALSE)</f>
        <v>7.5398824874327489E-2</v>
      </c>
      <c r="D586" s="121">
        <f>VLOOKUP(B586,'Master sheet'!$B$3:$Z$634,10,FALSE)</f>
        <v>-0.79966909683088216</v>
      </c>
      <c r="E586" s="120">
        <f>VLOOKUP(B586,'Master sheet'!$B$3:$Z$634,16,FALSE)</f>
        <v>0.49382940852984214</v>
      </c>
      <c r="F586" s="121">
        <f>VLOOKUP(B586,'Master sheet'!$B$3:$Z$634,17,FALSE)</f>
        <v>0.18699394279455611</v>
      </c>
      <c r="G586" s="120">
        <f>VLOOKUP(B586,'Master sheet'!$B$3:$Z$634,21,FALSE)</f>
        <v>0.14945321992709598</v>
      </c>
      <c r="H586" s="121">
        <f>VLOOKUP(B586,'Master sheet'!$B$3:$Z$634,22,FALSE)</f>
        <v>-0.41700647608678526</v>
      </c>
      <c r="I586" s="120">
        <f>VLOOKUP(B586,'Master sheet'!$B$3:$Z$634,24,FALSE)</f>
        <v>3.3792045694943873E-2</v>
      </c>
      <c r="J586" s="121">
        <f>-VLOOKUP(B586,'Master sheet'!$B$3:$Z$634,25,FALSE)</f>
        <v>-0.99870173193464562</v>
      </c>
      <c r="K586" s="185" t="str">
        <f>VLOOKUP(B586,RUC_PCON_2011_EN_LU!$A$2:$N$534,14)</f>
        <v>Predominantly Urban</v>
      </c>
      <c r="L586" s="185" t="str">
        <f>VLOOKUP(B586,'City and Town classifications'!$A$3:$G$634,4,FALSE)</f>
        <v>Core City (London)</v>
      </c>
      <c r="M586" s="188" t="str">
        <f>VLOOKUP(A586,'BRES data'!$A$11:$AB$643,28,FALSE)</f>
        <v>Very low</v>
      </c>
      <c r="N586" s="188" t="str">
        <f>IF(ISNUMBER(MATCH(A586,'Red Wall MP List'!$A$3:$A$52,0)),"Yes","No")</f>
        <v>No</v>
      </c>
      <c r="O586" s="149">
        <f>VLOOKUP(B586,'Master sheet'!$B$3:$K$634,4,FALSE)</f>
        <v>79100</v>
      </c>
      <c r="P586" s="121">
        <f t="shared" si="64"/>
        <v>-0.63779236513721405</v>
      </c>
      <c r="Q586" s="121">
        <f t="shared" si="68"/>
        <v>0.62964215681616664</v>
      </c>
      <c r="R586" s="186">
        <f t="shared" si="69"/>
        <v>49.78809168742751</v>
      </c>
      <c r="S586" s="149">
        <f>R586*VLOOKUP(B586,'Master sheet'!$B$3:$K$634,4,FALSE)</f>
        <v>3938238.0524755162</v>
      </c>
      <c r="T586" s="121"/>
      <c r="U586" s="121"/>
      <c r="V586" s="121"/>
      <c r="W586" s="121"/>
      <c r="X586" s="121"/>
      <c r="Y586" s="121"/>
      <c r="Z586" s="121"/>
      <c r="AA586" s="121"/>
      <c r="AB586" s="121"/>
      <c r="AC586" s="121"/>
      <c r="AD586" s="121"/>
      <c r="AE586" s="145">
        <f t="shared" si="65"/>
        <v>-0.50709584051443923</v>
      </c>
      <c r="AF586" s="121">
        <f t="shared" si="66"/>
        <v>0.70215724724610462</v>
      </c>
      <c r="AG586" s="186">
        <f t="shared" si="67"/>
        <v>58.065367320785775</v>
      </c>
    </row>
    <row r="587" spans="1:33" ht="29">
      <c r="A587" s="119" t="str">
        <f>'Master sheet'!A593</f>
        <v>East Dunbartonshire</v>
      </c>
      <c r="B587" s="142" t="str">
        <f>VLOOKUP('Master sheet'!A593,Westminster_Parliamentary_Const!$A$2:$C$651,2,FALSE)</f>
        <v>S14000018</v>
      </c>
      <c r="C587" s="120">
        <f>VLOOKUP(B587,'Master sheet'!$B$3:$Z$634,9,FALSE)</f>
        <v>6.4459043760460646E-2</v>
      </c>
      <c r="D587" s="121">
        <f>VLOOKUP(B587,'Master sheet'!$B$3:$Z$634,10,FALSE)</f>
        <v>-1.2131669688993469</v>
      </c>
      <c r="E587" s="120">
        <f>VLOOKUP(B587,'Master sheet'!$B$3:$Z$634,16,FALSE)</f>
        <v>0.55340419212412706</v>
      </c>
      <c r="F587" s="121">
        <f>VLOOKUP(B587,'Master sheet'!$B$3:$Z$634,17,FALSE)</f>
        <v>0.3850096751720537</v>
      </c>
      <c r="G587" s="120">
        <f>VLOOKUP(B587,'Master sheet'!$B$3:$Z$634,21,FALSE)</f>
        <v>0.14675052410901468</v>
      </c>
      <c r="H587" s="121">
        <f>VLOOKUP(B587,'Master sheet'!$B$3:$Z$634,22,FALSE)</f>
        <v>-0.49434995556176708</v>
      </c>
      <c r="I587" s="120">
        <f>VLOOKUP(B587,'Master sheet'!$B$3:$Z$634,24,FALSE)</f>
        <v>3.0451828830982519E-2</v>
      </c>
      <c r="J587" s="121">
        <f>-VLOOKUP(B587,'Master sheet'!$B$3:$Z$634,25,FALSE)</f>
        <v>-0.64696577273921918</v>
      </c>
      <c r="K587" s="185" t="str">
        <f>VLOOKUP(B587,RUC_PCON_2011_EN_LU!$A$2:$N$534,14)</f>
        <v>Urban with Significant Rural</v>
      </c>
      <c r="L587" s="185" t="str">
        <f>VLOOKUP(B587,'City and Town classifications'!$A$3:$G$634,4,FALSE)</f>
        <v>Small Town in Conurbation</v>
      </c>
      <c r="M587" s="188" t="str">
        <f>VLOOKUP(A587,'BRES data'!$A$11:$AB$643,28,FALSE)</f>
        <v>High</v>
      </c>
      <c r="N587" s="188" t="str">
        <f>IF(ISNUMBER(MATCH(A587,'Red Wall MP List'!$A$3:$A$52,0)),"Yes","No")</f>
        <v>No</v>
      </c>
      <c r="O587" s="149">
        <f>VLOOKUP(B587,'Master sheet'!$B$3:$K$634,4,FALSE)</f>
        <v>50500</v>
      </c>
      <c r="P587" s="121">
        <f t="shared" si="64"/>
        <v>-0.6382676272778075</v>
      </c>
      <c r="Q587" s="121">
        <f t="shared" si="68"/>
        <v>0.62916689467557319</v>
      </c>
      <c r="R587" s="186">
        <f t="shared" si="69"/>
        <v>49.750510984205413</v>
      </c>
      <c r="S587" s="149">
        <f>R587*VLOOKUP(B587,'Master sheet'!$B$3:$K$634,4,FALSE)</f>
        <v>2512400.8047023732</v>
      </c>
      <c r="T587" s="121"/>
      <c r="U587" s="121"/>
      <c r="V587" s="121"/>
      <c r="W587" s="121"/>
      <c r="X587" s="121"/>
      <c r="Y587" s="121"/>
      <c r="Z587" s="121"/>
      <c r="AA587" s="121"/>
      <c r="AB587" s="121"/>
      <c r="AC587" s="121"/>
      <c r="AD587" s="121"/>
      <c r="AE587" s="145">
        <f t="shared" si="65"/>
        <v>-0.49236825550706986</v>
      </c>
      <c r="AF587" s="121">
        <f t="shared" si="66"/>
        <v>0.71688483225347399</v>
      </c>
      <c r="AG587" s="186">
        <f t="shared" si="67"/>
        <v>59.283274899971197</v>
      </c>
    </row>
    <row r="588" spans="1:33" ht="29">
      <c r="A588" s="119" t="str">
        <f>'Master sheet'!A605</f>
        <v>Glasgow North</v>
      </c>
      <c r="B588" s="142" t="str">
        <f>VLOOKUP('Master sheet'!A605,Westminster_Parliamentary_Const!$A$2:$C$651,2,FALSE)</f>
        <v>S14000031</v>
      </c>
      <c r="C588" s="120">
        <f>VLOOKUP(B588,'Master sheet'!$B$3:$Z$634,9,FALSE)</f>
        <v>0.10452367522360695</v>
      </c>
      <c r="D588" s="121">
        <f>VLOOKUP(B588,'Master sheet'!$B$3:$Z$634,10,FALSE)</f>
        <v>0.30118141547728638</v>
      </c>
      <c r="E588" s="120">
        <f>VLOOKUP(B588,'Master sheet'!$B$3:$Z$634,16,FALSE)</f>
        <v>5.9693306041953545E-3</v>
      </c>
      <c r="F588" s="121">
        <f>VLOOKUP(B588,'Master sheet'!$B$3:$Z$634,17,FALSE)</f>
        <v>-1.434564119188187</v>
      </c>
      <c r="G588" s="120">
        <f>VLOOKUP(B588,'Master sheet'!$B$3:$Z$634,21,FALSE)</f>
        <v>0.1328125</v>
      </c>
      <c r="H588" s="121">
        <f>VLOOKUP(B588,'Master sheet'!$B$3:$Z$634,22,FALSE)</f>
        <v>-0.8932166257898223</v>
      </c>
      <c r="I588" s="120">
        <f>VLOOKUP(B588,'Master sheet'!$B$3:$Z$634,24,FALSE)</f>
        <v>3.4794808839003766E-2</v>
      </c>
      <c r="J588" s="121">
        <f>-VLOOKUP(B588,'Master sheet'!$B$3:$Z$634,25,FALSE)</f>
        <v>-1.1042960303549678</v>
      </c>
      <c r="K588" s="185" t="str">
        <f>VLOOKUP(B588,RUC_PCON_2011_EN_LU!$A$2:$N$534,14)</f>
        <v>Urban with Significant Rural</v>
      </c>
      <c r="L588" s="185" t="str">
        <f>VLOOKUP(B588,'City and Town classifications'!$A$3:$G$634,4,FALSE)</f>
        <v>Core City (outside London)</v>
      </c>
      <c r="M588" s="188" t="str">
        <f>VLOOKUP(A588,'BRES data'!$A$11:$AB$643,28,FALSE)</f>
        <v>Low</v>
      </c>
      <c r="N588" s="188" t="str">
        <f>IF(ISNUMBER(MATCH(A588,'Red Wall MP List'!$A$3:$A$52,0)),"Yes","No")</f>
        <v>No</v>
      </c>
      <c r="O588" s="149">
        <f>VLOOKUP(B588,'Master sheet'!$B$3:$K$634,4,FALSE)</f>
        <v>57600</v>
      </c>
      <c r="P588" s="121">
        <f t="shared" si="64"/>
        <v>-0.65566832912222861</v>
      </c>
      <c r="Q588" s="121">
        <f t="shared" si="68"/>
        <v>0.61176619283115208</v>
      </c>
      <c r="R588" s="186">
        <f t="shared" si="69"/>
        <v>48.374574304176903</v>
      </c>
      <c r="S588" s="149">
        <f>R588*VLOOKUP(B588,'Master sheet'!$B$3:$K$634,4,FALSE)</f>
        <v>2786375.4799205898</v>
      </c>
      <c r="T588" s="121"/>
      <c r="U588" s="121"/>
      <c r="V588" s="121"/>
      <c r="W588" s="121"/>
      <c r="X588" s="121"/>
      <c r="Y588" s="121"/>
      <c r="Z588" s="121"/>
      <c r="AA588" s="121"/>
      <c r="AB588" s="121"/>
      <c r="AC588" s="121"/>
      <c r="AD588" s="121"/>
      <c r="AE588" s="145">
        <f t="shared" si="65"/>
        <v>-0.7827238399639227</v>
      </c>
      <c r="AF588" s="121">
        <f t="shared" si="66"/>
        <v>0.42652924779662116</v>
      </c>
      <c r="AG588" s="186">
        <f t="shared" si="67"/>
        <v>35.272123934496157</v>
      </c>
    </row>
    <row r="589" spans="1:33" ht="29">
      <c r="A589" s="119" t="str">
        <f>'Master sheet'!A105</f>
        <v>Wyre and Preston North</v>
      </c>
      <c r="B589" s="142" t="str">
        <f>VLOOKUP('Master sheet'!A105,Westminster_Parliamentary_Const!$A$2:$C$651,2,FALSE)</f>
        <v>E14001057</v>
      </c>
      <c r="C589" s="120">
        <f>VLOOKUP(B589,'Master sheet'!$B$3:$Z$634,9,FALSE)</f>
        <v>5.7637541941440697E-2</v>
      </c>
      <c r="D589" s="121">
        <f>VLOOKUP(B589,'Master sheet'!$B$3:$Z$634,10,FALSE)</f>
        <v>-1.4710036163712539</v>
      </c>
      <c r="E589" s="120">
        <f>VLOOKUP(B589,'Master sheet'!$B$3:$Z$634,16,FALSE)</f>
        <v>0.87456050919801021</v>
      </c>
      <c r="F589" s="121">
        <f>VLOOKUP(B589,'Master sheet'!$B$3:$Z$634,17,FALSE)</f>
        <v>1.4524747920599552</v>
      </c>
      <c r="G589" s="120">
        <f>VLOOKUP(B589,'Master sheet'!$B$3:$Z$634,21,FALSE)</f>
        <v>0.13694267515923567</v>
      </c>
      <c r="H589" s="121">
        <f>VLOOKUP(B589,'Master sheet'!$B$3:$Z$634,22,FALSE)</f>
        <v>-0.77502274118049097</v>
      </c>
      <c r="I589" s="120">
        <f>VLOOKUP(B589,'Master sheet'!$B$3:$Z$634,24,FALSE)</f>
        <v>3.2412042074718928E-2</v>
      </c>
      <c r="J589" s="121">
        <f>-VLOOKUP(B589,'Master sheet'!$B$3:$Z$634,25,FALSE)</f>
        <v>-0.85338275510709849</v>
      </c>
      <c r="K589" s="185" t="str">
        <f>VLOOKUP(B589,RUC_PCON_2011_EN_LU!$A$2:$N$534,14)</f>
        <v>Urban with Significant Rural</v>
      </c>
      <c r="L589" s="185" t="str">
        <f>VLOOKUP(B589,'City and Town classifications'!$A$3:$G$634,4,FALSE)</f>
        <v>Village or smaller</v>
      </c>
      <c r="M589" s="188" t="str">
        <f>VLOOKUP(A589,'BRES data'!$A$11:$AB$643,28,FALSE)</f>
        <v>High</v>
      </c>
      <c r="N589" s="188" t="str">
        <f>IF(ISNUMBER(MATCH(A589,'Red Wall MP List'!$A$3:$A$52,0)),"Yes","No")</f>
        <v>No</v>
      </c>
      <c r="O589" s="149">
        <f>VLOOKUP(B589,'Master sheet'!$B$3:$K$634,4,FALSE)</f>
        <v>54700</v>
      </c>
      <c r="P589" s="121">
        <f t="shared" si="64"/>
        <v>-0.66188678201287343</v>
      </c>
      <c r="Q589" s="121">
        <f t="shared" si="68"/>
        <v>0.60554773994050726</v>
      </c>
      <c r="R589" s="186">
        <f t="shared" si="69"/>
        <v>47.882858653752677</v>
      </c>
      <c r="S589" s="149">
        <f>R589*VLOOKUP(B589,'Master sheet'!$B$3:$K$634,4,FALSE)</f>
        <v>2619192.3683602717</v>
      </c>
      <c r="T589" s="121"/>
      <c r="U589" s="121"/>
      <c r="V589" s="121"/>
      <c r="W589" s="121"/>
      <c r="X589" s="121"/>
      <c r="Y589" s="121"/>
      <c r="Z589" s="121"/>
      <c r="AA589" s="121"/>
      <c r="AB589" s="121"/>
      <c r="AC589" s="121"/>
      <c r="AD589" s="121"/>
      <c r="AE589" s="145">
        <f t="shared" si="65"/>
        <v>-0.41173358014972206</v>
      </c>
      <c r="AF589" s="121">
        <f t="shared" si="66"/>
        <v>0.7975195076108218</v>
      </c>
      <c r="AG589" s="186">
        <f t="shared" si="67"/>
        <v>65.951413784501796</v>
      </c>
    </row>
    <row r="590" spans="1:33" ht="29">
      <c r="A590" s="119" t="str">
        <f>'Master sheet'!A48</f>
        <v>Cheadle</v>
      </c>
      <c r="B590" s="142" t="str">
        <f>VLOOKUP('Master sheet'!A48,Westminster_Parliamentary_Const!$A$2:$C$651,2,FALSE)</f>
        <v>E14000627</v>
      </c>
      <c r="C590" s="120">
        <f>VLOOKUP(B590,'Master sheet'!$B$3:$Z$634,9,FALSE)</f>
        <v>7.4614566001411475E-2</v>
      </c>
      <c r="D590" s="121">
        <f>VLOOKUP(B590,'Master sheet'!$B$3:$Z$634,10,FALSE)</f>
        <v>-0.82931222878445721</v>
      </c>
      <c r="E590" s="120">
        <f>VLOOKUP(B590,'Master sheet'!$B$3:$Z$634,16,FALSE)</f>
        <v>0.32479873992707675</v>
      </c>
      <c r="F590" s="121">
        <f>VLOOKUP(B590,'Master sheet'!$B$3:$Z$634,17,FALSE)</f>
        <v>-0.37483321994557944</v>
      </c>
      <c r="G590" s="120">
        <f>VLOOKUP(B590,'Master sheet'!$B$3:$Z$634,21,FALSE)</f>
        <v>0.17399617590822181</v>
      </c>
      <c r="H590" s="121">
        <f>VLOOKUP(B590,'Master sheet'!$B$3:$Z$634,22,FALSE)</f>
        <v>0.28534322952277325</v>
      </c>
      <c r="I590" s="120">
        <f>VLOOKUP(B590,'Master sheet'!$B$3:$Z$634,24,FALSE)</f>
        <v>3.4881289479416377E-2</v>
      </c>
      <c r="J590" s="121">
        <f>-VLOOKUP(B590,'Master sheet'!$B$3:$Z$634,25,FALSE)</f>
        <v>-1.1134027297838456</v>
      </c>
      <c r="K590" s="185" t="str">
        <f>VLOOKUP(B590,RUC_PCON_2011_EN_LU!$A$2:$N$534,14)</f>
        <v>Predominantly Urban</v>
      </c>
      <c r="L590" s="185" t="str">
        <f>VLOOKUP(B590,'City and Town classifications'!$A$3:$G$634,4,FALSE)</f>
        <v>Small Town in Conurbation</v>
      </c>
      <c r="M590" s="188" t="str">
        <f>VLOOKUP(A590,'BRES data'!$A$11:$AB$643,28,FALSE)</f>
        <v>Very low</v>
      </c>
      <c r="N590" s="188" t="str">
        <f>IF(ISNUMBER(MATCH(A590,'Red Wall MP List'!$A$3:$A$52,0)),"Yes","No")</f>
        <v>No</v>
      </c>
      <c r="O590" s="149">
        <f>VLOOKUP(B590,'Master sheet'!$B$3:$K$634,4,FALSE)</f>
        <v>59700</v>
      </c>
      <c r="P590" s="121">
        <f t="shared" si="64"/>
        <v>-0.66248665125990192</v>
      </c>
      <c r="Q590" s="121">
        <f t="shared" si="68"/>
        <v>0.60494787069347877</v>
      </c>
      <c r="R590" s="186">
        <f t="shared" si="69"/>
        <v>47.835424814153143</v>
      </c>
      <c r="S590" s="149">
        <f>R590*VLOOKUP(B590,'Master sheet'!$B$3:$K$634,4,FALSE)</f>
        <v>2855774.8614049428</v>
      </c>
      <c r="T590" s="121"/>
      <c r="U590" s="121"/>
      <c r="V590" s="121"/>
      <c r="W590" s="121"/>
      <c r="X590" s="121"/>
      <c r="Y590" s="121"/>
      <c r="Z590" s="121"/>
      <c r="AA590" s="121"/>
      <c r="AB590" s="121"/>
      <c r="AC590" s="121"/>
      <c r="AD590" s="121"/>
      <c r="AE590" s="145">
        <f t="shared" si="65"/>
        <v>-0.50805123724777723</v>
      </c>
      <c r="AF590" s="121">
        <f t="shared" si="66"/>
        <v>0.70120185051276662</v>
      </c>
      <c r="AG590" s="186">
        <f t="shared" si="67"/>
        <v>57.986360143296793</v>
      </c>
    </row>
    <row r="591" spans="1:33" ht="29">
      <c r="A591" s="119" t="str">
        <f>'Master sheet'!A576</f>
        <v>Aberdeen North</v>
      </c>
      <c r="B591" s="142" t="str">
        <f>VLOOKUP('Master sheet'!A576,Westminster_Parliamentary_Const!$A$2:$C$651,2,FALSE)</f>
        <v>S14000001</v>
      </c>
      <c r="C591" s="120">
        <f>VLOOKUP(B591,'Master sheet'!$B$3:$Z$634,9,FALSE)</f>
        <v>0.10517188758298436</v>
      </c>
      <c r="D591" s="121">
        <f>VLOOKUP(B591,'Master sheet'!$B$3:$Z$634,10,FALSE)</f>
        <v>0.32568231073846199</v>
      </c>
      <c r="E591" s="120">
        <f>VLOOKUP(B591,'Master sheet'!$B$3:$Z$634,16,FALSE)</f>
        <v>0.17651262809400564</v>
      </c>
      <c r="F591" s="121">
        <f>VLOOKUP(B591,'Master sheet'!$B$3:$Z$634,17,FALSE)</f>
        <v>-0.86770925347017136</v>
      </c>
      <c r="G591" s="120">
        <f>VLOOKUP(B591,'Master sheet'!$B$3:$Z$634,21,FALSE)</f>
        <v>0.13828238719068414</v>
      </c>
      <c r="H591" s="121">
        <f>VLOOKUP(B591,'Master sheet'!$B$3:$Z$634,22,FALSE)</f>
        <v>-0.73668398721731587</v>
      </c>
      <c r="I591" s="120">
        <f>VLOOKUP(B591,'Master sheet'!$B$3:$Z$634,24,FALSE)</f>
        <v>3.8706235411803958E-2</v>
      </c>
      <c r="J591" s="121">
        <f>-VLOOKUP(B591,'Master sheet'!$B$3:$Z$634,25,FALSE)</f>
        <v>-1.5161822741046409</v>
      </c>
      <c r="K591" s="185" t="str">
        <f>VLOOKUP(B591,RUC_PCON_2011_EN_LU!$A$2:$N$534,14)</f>
        <v>Urban with Significant Rural</v>
      </c>
      <c r="L591" s="185" t="str">
        <f>VLOOKUP(B591,'City and Town classifications'!$A$3:$G$634,4,FALSE)</f>
        <v>Other City</v>
      </c>
      <c r="M591" s="188" t="str">
        <f>VLOOKUP(A591,'BRES data'!$A$11:$AB$643,28,FALSE)</f>
        <v>Low</v>
      </c>
      <c r="N591" s="188" t="str">
        <f>IF(ISNUMBER(MATCH(A591,'Red Wall MP List'!$A$3:$A$52,0)),"Yes","No")</f>
        <v>No</v>
      </c>
      <c r="O591" s="149">
        <f>VLOOKUP(B591,'Master sheet'!$B$3:$K$634,4,FALSE)</f>
        <v>72100</v>
      </c>
      <c r="P591" s="121">
        <f t="shared" si="64"/>
        <v>-0.66423219456997418</v>
      </c>
      <c r="Q591" s="121">
        <f t="shared" si="68"/>
        <v>0.60320232738340651</v>
      </c>
      <c r="R591" s="186">
        <f t="shared" si="69"/>
        <v>47.697398366232783</v>
      </c>
      <c r="S591" s="149">
        <f>R591*VLOOKUP(B591,'Master sheet'!$B$3:$K$634,4,FALSE)</f>
        <v>3438982.4222053834</v>
      </c>
      <c r="T591" s="121"/>
      <c r="U591" s="121"/>
      <c r="V591" s="121"/>
      <c r="W591" s="121"/>
      <c r="X591" s="121"/>
      <c r="Y591" s="121"/>
      <c r="Z591" s="121"/>
      <c r="AA591" s="121"/>
      <c r="AB591" s="121"/>
      <c r="AC591" s="121"/>
      <c r="AD591" s="121"/>
      <c r="AE591" s="145">
        <f t="shared" si="65"/>
        <v>-0.69872330101341651</v>
      </c>
      <c r="AF591" s="121">
        <f t="shared" si="66"/>
        <v>0.51052978674712735</v>
      </c>
      <c r="AG591" s="186">
        <f t="shared" si="67"/>
        <v>42.218605179879575</v>
      </c>
    </row>
    <row r="592" spans="1:33" ht="29">
      <c r="A592" s="119" t="str">
        <f>'Master sheet'!A601</f>
        <v>Edinburgh West</v>
      </c>
      <c r="B592" s="142" t="str">
        <f>VLOOKUP('Master sheet'!A601,Westminster_Parliamentary_Const!$A$2:$C$651,2,FALSE)</f>
        <v>S14000026</v>
      </c>
      <c r="C592" s="120">
        <f>VLOOKUP(B592,'Master sheet'!$B$3:$Z$634,9,FALSE)</f>
        <v>8.3734497317377032E-2</v>
      </c>
      <c r="D592" s="121">
        <f>VLOOKUP(B592,'Master sheet'!$B$3:$Z$634,10,FALSE)</f>
        <v>-0.48460037821715052</v>
      </c>
      <c r="E592" s="120">
        <f>VLOOKUP(B592,'Master sheet'!$B$3:$Z$634,16,FALSE)</f>
        <v>6.8613318945097576E-2</v>
      </c>
      <c r="F592" s="121">
        <f>VLOOKUP(B592,'Master sheet'!$B$3:$Z$634,17,FALSE)</f>
        <v>-1.2263469091207861</v>
      </c>
      <c r="G592" s="120">
        <f>VLOOKUP(B592,'Master sheet'!$B$3:$Z$634,21,FALSE)</f>
        <v>0.13823529411764707</v>
      </c>
      <c r="H592" s="121">
        <f>VLOOKUP(B592,'Master sheet'!$B$3:$Z$634,22,FALSE)</f>
        <v>-0.73803165723755615</v>
      </c>
      <c r="I592" s="120">
        <f>VLOOKUP(B592,'Master sheet'!$B$3:$Z$634,24,FALSE)</f>
        <v>2.9347048300536693E-2</v>
      </c>
      <c r="J592" s="121">
        <f>-VLOOKUP(B592,'Master sheet'!$B$3:$Z$634,25,FALSE)</f>
        <v>-0.53062870379934735</v>
      </c>
      <c r="K592" s="185" t="str">
        <f>VLOOKUP(B592,RUC_PCON_2011_EN_LU!$A$2:$N$534,14)</f>
        <v>Urban with Significant Rural</v>
      </c>
      <c r="L592" s="185" t="str">
        <f>VLOOKUP(B592,'City and Town classifications'!$A$3:$G$634,4,FALSE)</f>
        <v>Core City (outside London)</v>
      </c>
      <c r="M592" s="188" t="str">
        <f>VLOOKUP(A592,'BRES data'!$A$11:$AB$643,28,FALSE)</f>
        <v>High</v>
      </c>
      <c r="N592" s="188" t="str">
        <f>IF(ISNUMBER(MATCH(A592,'Red Wall MP List'!$A$3:$A$52,0)),"Yes","No")</f>
        <v>No</v>
      </c>
      <c r="O592" s="149">
        <f>VLOOKUP(B592,'Master sheet'!$B$3:$K$634,4,FALSE)</f>
        <v>69200</v>
      </c>
      <c r="P592" s="121">
        <f t="shared" si="64"/>
        <v>-0.66580612173188969</v>
      </c>
      <c r="Q592" s="121">
        <f t="shared" si="68"/>
        <v>0.601628400221491</v>
      </c>
      <c r="R592" s="186">
        <f t="shared" si="69"/>
        <v>47.572942230317373</v>
      </c>
      <c r="S592" s="149">
        <f>R592*VLOOKUP(B592,'Master sheet'!$B$3:$K$634,4,FALSE)</f>
        <v>3292047.602337962</v>
      </c>
      <c r="T592" s="121"/>
      <c r="U592" s="121"/>
      <c r="V592" s="121"/>
      <c r="W592" s="121"/>
      <c r="X592" s="121"/>
      <c r="Y592" s="121"/>
      <c r="Z592" s="121"/>
      <c r="AA592" s="121"/>
      <c r="AB592" s="121"/>
      <c r="AC592" s="121"/>
      <c r="AD592" s="121"/>
      <c r="AE592" s="145">
        <f t="shared" si="65"/>
        <v>-0.74490191209371004</v>
      </c>
      <c r="AF592" s="121">
        <f t="shared" si="66"/>
        <v>0.46435117566683382</v>
      </c>
      <c r="AG592" s="186">
        <f t="shared" si="67"/>
        <v>38.399833778947027</v>
      </c>
    </row>
    <row r="593" spans="1:33">
      <c r="A593" s="119" t="str">
        <f>'Master sheet'!A438</f>
        <v>Maidenhead</v>
      </c>
      <c r="B593" s="142" t="str">
        <f>VLOOKUP('Master sheet'!A438,Westminster_Parliamentary_Const!$A$2:$C$651,2,FALSE)</f>
        <v>E14000803</v>
      </c>
      <c r="C593" s="120">
        <f>VLOOKUP(B593,'Master sheet'!$B$3:$Z$634,9,FALSE)</f>
        <v>6.0274021645780308E-2</v>
      </c>
      <c r="D593" s="121">
        <f>VLOOKUP(B593,'Master sheet'!$B$3:$Z$634,10,FALSE)</f>
        <v>-1.3713509143519917</v>
      </c>
      <c r="E593" s="120">
        <f>VLOOKUP(B593,'Master sheet'!$B$3:$Z$634,16,FALSE)</f>
        <v>0.90981692863105312</v>
      </c>
      <c r="F593" s="121">
        <f>VLOOKUP(B593,'Master sheet'!$B$3:$Z$634,17,FALSE)</f>
        <v>1.5696607102260427</v>
      </c>
      <c r="G593" s="120">
        <f>VLOOKUP(B593,'Master sheet'!$B$3:$Z$634,21,FALSE)</f>
        <v>0.16591251885369532</v>
      </c>
      <c r="H593" s="121">
        <f>VLOOKUP(B593,'Master sheet'!$B$3:$Z$634,22,FALSE)</f>
        <v>5.401191976279577E-2</v>
      </c>
      <c r="I593" s="120">
        <f>VLOOKUP(B593,'Master sheet'!$B$3:$Z$634,24,FALSE)</f>
        <v>3.8331681532870698E-2</v>
      </c>
      <c r="J593" s="121">
        <f>-VLOOKUP(B593,'Master sheet'!$B$3:$Z$634,25,FALSE)</f>
        <v>-1.4767405033326932</v>
      </c>
      <c r="K593" s="185" t="str">
        <f>VLOOKUP(B593,RUC_PCON_2011_EN_LU!$A$2:$N$534,14)</f>
        <v>Predominantly Urban</v>
      </c>
      <c r="L593" s="185" t="str">
        <f>VLOOKUP(B593,'City and Town classifications'!$A$3:$G$634,4,FALSE)</f>
        <v>Large Town</v>
      </c>
      <c r="M593" s="188" t="str">
        <f>VLOOKUP(A593,'BRES data'!$A$11:$AB$643,28,FALSE)</f>
        <v>Mid</v>
      </c>
      <c r="N593" s="188" t="str">
        <f>IF(ISNUMBER(MATCH(A593,'Red Wall MP List'!$A$3:$A$52,0)),"Yes","No")</f>
        <v>No</v>
      </c>
      <c r="O593" s="149">
        <f>VLOOKUP(B593,'Master sheet'!$B$3:$K$634,4,FALSE)</f>
        <v>62600</v>
      </c>
      <c r="P593" s="121">
        <f t="shared" si="64"/>
        <v>-0.67875170089675529</v>
      </c>
      <c r="Q593" s="121">
        <f t="shared" si="68"/>
        <v>0.58868282105662539</v>
      </c>
      <c r="R593" s="186">
        <f t="shared" si="69"/>
        <v>46.549288277941756</v>
      </c>
      <c r="S593" s="149">
        <f>R593*VLOOKUP(B593,'Master sheet'!$B$3:$K$634,4,FALSE)</f>
        <v>2913985.446199154</v>
      </c>
      <c r="T593" s="121"/>
      <c r="U593" s="121"/>
      <c r="V593" s="121"/>
      <c r="W593" s="121"/>
      <c r="X593" s="121"/>
      <c r="Y593" s="121"/>
      <c r="Z593" s="121"/>
      <c r="AA593" s="121"/>
      <c r="AB593" s="121"/>
      <c r="AC593" s="121"/>
      <c r="AD593" s="121"/>
      <c r="AE593" s="145">
        <f t="shared" si="65"/>
        <v>-0.30610469692396164</v>
      </c>
      <c r="AF593" s="121">
        <f t="shared" si="66"/>
        <v>0.90314839083658227</v>
      </c>
      <c r="AG593" s="186">
        <f t="shared" si="67"/>
        <v>74.68646555281093</v>
      </c>
    </row>
    <row r="594" spans="1:33">
      <c r="A594" s="119" t="str">
        <f>'Master sheet'!A328</f>
        <v>Bethnal Green and Bow</v>
      </c>
      <c r="B594" s="142" t="str">
        <f>VLOOKUP('Master sheet'!A328,Westminster_Parliamentary_Const!$A$2:$C$651,2,FALSE)</f>
        <v>E14000555</v>
      </c>
      <c r="C594" s="120">
        <f>VLOOKUP(B594,'Master sheet'!$B$3:$Z$634,9,FALSE)</f>
        <v>8.4549186683968103E-2</v>
      </c>
      <c r="D594" s="121">
        <f>VLOOKUP(B594,'Master sheet'!$B$3:$Z$634,10,FALSE)</f>
        <v>-0.45380704551918577</v>
      </c>
      <c r="E594" s="120">
        <f>VLOOKUP(B594,'Master sheet'!$B$3:$Z$634,16,FALSE)</f>
        <v>0.68194045321658181</v>
      </c>
      <c r="F594" s="121">
        <f>VLOOKUP(B594,'Master sheet'!$B$3:$Z$634,17,FALSE)</f>
        <v>0.81224080119043396</v>
      </c>
      <c r="G594" s="120">
        <f>VLOOKUP(B594,'Master sheet'!$B$3:$Z$634,21,FALSE)</f>
        <v>0.15384615384615385</v>
      </c>
      <c r="H594" s="121">
        <f>VLOOKUP(B594,'Master sheet'!$B$3:$Z$634,22,FALSE)</f>
        <v>-0.2912931819267307</v>
      </c>
      <c r="I594" s="120">
        <f>VLOOKUP(B594,'Master sheet'!$B$3:$Z$634,24,FALSE)</f>
        <v>4.1887435519528449E-2</v>
      </c>
      <c r="J594" s="121">
        <f>-VLOOKUP(B594,'Master sheet'!$B$3:$Z$634,25,FALSE)</f>
        <v>-1.8511732393188127</v>
      </c>
      <c r="K594" s="185" t="str">
        <f>VLOOKUP(B594,RUC_PCON_2011_EN_LU!$A$2:$N$534,14)</f>
        <v>Predominantly Urban</v>
      </c>
      <c r="L594" s="185" t="str">
        <f>VLOOKUP(B594,'City and Town classifications'!$A$3:$G$634,4,FALSE)</f>
        <v>Core City (London)</v>
      </c>
      <c r="M594" s="188" t="str">
        <f>VLOOKUP(A594,'BRES data'!$A$11:$AB$643,28,FALSE)</f>
        <v>Very low</v>
      </c>
      <c r="N594" s="188" t="str">
        <f>IF(ISNUMBER(MATCH(A594,'Red Wall MP List'!$A$3:$A$52,0)),"Yes","No")</f>
        <v>No</v>
      </c>
      <c r="O594" s="149">
        <f>VLOOKUP(B594,'Master sheet'!$B$3:$K$634,4,FALSE)</f>
        <v>100300</v>
      </c>
      <c r="P594" s="121">
        <f t="shared" si="64"/>
        <v>-0.68150215840204897</v>
      </c>
      <c r="Q594" s="121">
        <f t="shared" si="68"/>
        <v>0.58593236355133171</v>
      </c>
      <c r="R594" s="186">
        <f t="shared" si="69"/>
        <v>46.331799615574567</v>
      </c>
      <c r="S594" s="149">
        <f>R594*VLOOKUP(B594,'Master sheet'!$B$3:$K$634,4,FALSE)</f>
        <v>4647079.5014421288</v>
      </c>
      <c r="T594" s="121"/>
      <c r="U594" s="121"/>
      <c r="V594" s="121"/>
      <c r="W594" s="121"/>
      <c r="X594" s="121"/>
      <c r="Y594" s="121"/>
      <c r="Z594" s="121"/>
      <c r="AA594" s="121"/>
      <c r="AB594" s="121"/>
      <c r="AC594" s="121"/>
      <c r="AD594" s="121"/>
      <c r="AE594" s="145">
        <f t="shared" si="65"/>
        <v>-0.44600816639357382</v>
      </c>
      <c r="AF594" s="121">
        <f t="shared" si="66"/>
        <v>0.76324492136697009</v>
      </c>
      <c r="AG594" s="186">
        <f t="shared" si="67"/>
        <v>63.117053749306351</v>
      </c>
    </row>
    <row r="595" spans="1:33">
      <c r="A595" s="119" t="str">
        <f>'Master sheet'!A410</f>
        <v>Canterbury</v>
      </c>
      <c r="B595" s="142" t="str">
        <f>VLOOKUP('Master sheet'!A410,Westminster_Parliamentary_Const!$A$2:$C$651,2,FALSE)</f>
        <v>E14000619</v>
      </c>
      <c r="C595" s="120">
        <f>VLOOKUP(B595,'Master sheet'!$B$3:$Z$634,9,FALSE)</f>
        <v>9.6124510195813501E-2</v>
      </c>
      <c r="D595" s="121">
        <f>VLOOKUP(B595,'Master sheet'!$B$3:$Z$634,10,FALSE)</f>
        <v>-1.6287172787443318E-2</v>
      </c>
      <c r="E595" s="120">
        <f>VLOOKUP(B595,'Master sheet'!$B$3:$Z$634,16,FALSE)</f>
        <v>-0.13536979832800397</v>
      </c>
      <c r="F595" s="121">
        <f>VLOOKUP(B595,'Master sheet'!$B$3:$Z$634,17,FALSE)</f>
        <v>-1.9043496465634284</v>
      </c>
      <c r="G595" s="120">
        <f>VLOOKUP(B595,'Master sheet'!$B$3:$Z$634,21,FALSE)</f>
        <v>0.13827160493827159</v>
      </c>
      <c r="H595" s="121">
        <f>VLOOKUP(B595,'Master sheet'!$B$3:$Z$634,22,FALSE)</f>
        <v>-0.7369925446630281</v>
      </c>
      <c r="I595" s="120">
        <f>VLOOKUP(B595,'Master sheet'!$B$3:$Z$634,24,FALSE)</f>
        <v>3.1276670164393172E-2</v>
      </c>
      <c r="J595" s="121">
        <f>-VLOOKUP(B595,'Master sheet'!$B$3:$Z$634,25,FALSE)</f>
        <v>-0.73382431199201292</v>
      </c>
      <c r="K595" s="185" t="str">
        <f>VLOOKUP(B595,RUC_PCON_2011_EN_LU!$A$2:$N$534,14)</f>
        <v>Predominantly Urban</v>
      </c>
      <c r="L595" s="185" t="str">
        <f>VLOOKUP(B595,'City and Town classifications'!$A$3:$G$634,4,FALSE)</f>
        <v>Large Town</v>
      </c>
      <c r="M595" s="188" t="str">
        <f>VLOOKUP(A595,'BRES data'!$A$11:$AB$643,28,FALSE)</f>
        <v>Very high</v>
      </c>
      <c r="N595" s="188" t="str">
        <f>IF(ISNUMBER(MATCH(A595,'Red Wall MP List'!$A$3:$A$52,0)),"Yes","No")</f>
        <v>No</v>
      </c>
      <c r="O595" s="149">
        <f>VLOOKUP(B595,'Master sheet'!$B$3:$K$634,4,FALSE)</f>
        <v>82300</v>
      </c>
      <c r="P595" s="121">
        <f t="shared" si="64"/>
        <v>-0.69026086013089483</v>
      </c>
      <c r="Q595" s="121">
        <f t="shared" si="68"/>
        <v>0.57717366182248586</v>
      </c>
      <c r="R595" s="186">
        <f t="shared" si="69"/>
        <v>45.639217265397015</v>
      </c>
      <c r="S595" s="149">
        <f>R595*VLOOKUP(B595,'Master sheet'!$B$3:$K$634,4,FALSE)</f>
        <v>3756107.5809421744</v>
      </c>
      <c r="T595" s="121"/>
      <c r="U595" s="121"/>
      <c r="V595" s="121"/>
      <c r="W595" s="121"/>
      <c r="X595" s="121"/>
      <c r="Y595" s="121"/>
      <c r="Z595" s="121"/>
      <c r="AA595" s="121"/>
      <c r="AB595" s="121"/>
      <c r="AC595" s="121"/>
      <c r="AD595" s="121"/>
      <c r="AE595" s="145">
        <f t="shared" si="65"/>
        <v>-0.84786341900147821</v>
      </c>
      <c r="AF595" s="121">
        <f t="shared" si="66"/>
        <v>0.36138966875906564</v>
      </c>
      <c r="AG595" s="186">
        <f t="shared" si="67"/>
        <v>29.885362494987277</v>
      </c>
    </row>
    <row r="596" spans="1:33">
      <c r="A596" s="119" t="str">
        <f>'Master sheet'!A387</f>
        <v>Sutton and Cheam</v>
      </c>
      <c r="B596" s="142" t="str">
        <f>VLOOKUP('Master sheet'!A387,Westminster_Parliamentary_Const!$A$2:$C$651,2,FALSE)</f>
        <v>E14000984</v>
      </c>
      <c r="C596" s="120">
        <f>VLOOKUP(B596,'Master sheet'!$B$3:$Z$634,9,FALSE)</f>
        <v>8.1688137928394342E-2</v>
      </c>
      <c r="D596" s="121">
        <f>VLOOKUP(B596,'Master sheet'!$B$3:$Z$634,10,FALSE)</f>
        <v>-0.56194792695001317</v>
      </c>
      <c r="E596" s="120">
        <f>VLOOKUP(B596,'Master sheet'!$B$3:$Z$634,16,FALSE)</f>
        <v>0.43720840926343002</v>
      </c>
      <c r="F596" s="121">
        <f>VLOOKUP(B596,'Master sheet'!$B$3:$Z$634,17,FALSE)</f>
        <v>-1.203948347425543E-3</v>
      </c>
      <c r="G596" s="120">
        <f>VLOOKUP(B596,'Master sheet'!$B$3:$Z$634,21,FALSE)</f>
        <v>0.15447154471544716</v>
      </c>
      <c r="H596" s="121">
        <f>VLOOKUP(B596,'Master sheet'!$B$3:$Z$634,22,FALSE)</f>
        <v>-0.27339627116843207</v>
      </c>
      <c r="I596" s="120">
        <f>VLOOKUP(B596,'Master sheet'!$B$3:$Z$634,24,FALSE)</f>
        <v>3.7919596656494692E-2</v>
      </c>
      <c r="J596" s="121">
        <f>-VLOOKUP(B596,'Master sheet'!$B$3:$Z$634,25,FALSE)</f>
        <v>-1.4333465935462057</v>
      </c>
      <c r="K596" s="185" t="str">
        <f>VLOOKUP(B596,RUC_PCON_2011_EN_LU!$A$2:$N$534,14)</f>
        <v>Predominantly Urban</v>
      </c>
      <c r="L596" s="185" t="str">
        <f>VLOOKUP(B596,'City and Town classifications'!$A$3:$G$634,4,FALSE)</f>
        <v>Core City (London)</v>
      </c>
      <c r="M596" s="188" t="str">
        <f>VLOOKUP(A596,'BRES data'!$A$11:$AB$643,28,FALSE)</f>
        <v>Mid</v>
      </c>
      <c r="N596" s="188" t="str">
        <f>IF(ISNUMBER(MATCH(A596,'Red Wall MP List'!$A$3:$A$52,0)),"Yes","No")</f>
        <v>No</v>
      </c>
      <c r="O596" s="149">
        <f>VLOOKUP(B596,'Master sheet'!$B$3:$K$634,4,FALSE)</f>
        <v>65200</v>
      </c>
      <c r="P596" s="121">
        <f t="shared" si="64"/>
        <v>-0.71086487675138255</v>
      </c>
      <c r="Q596" s="121">
        <f t="shared" si="68"/>
        <v>0.55656964520199814</v>
      </c>
      <c r="R596" s="186">
        <f t="shared" si="69"/>
        <v>44.009982854192188</v>
      </c>
      <c r="S596" s="149">
        <f>R596*VLOOKUP(B596,'Master sheet'!$B$3:$K$634,4,FALSE)</f>
        <v>2869450.8820933308</v>
      </c>
      <c r="T596" s="121"/>
      <c r="U596" s="121"/>
      <c r="V596" s="121"/>
      <c r="W596" s="121"/>
      <c r="X596" s="121"/>
      <c r="Y596" s="121"/>
      <c r="Z596" s="121"/>
      <c r="AA596" s="121"/>
      <c r="AB596" s="121"/>
      <c r="AC596" s="121"/>
      <c r="AD596" s="121"/>
      <c r="AE596" s="145">
        <f t="shared" si="65"/>
        <v>-0.56747368500301909</v>
      </c>
      <c r="AF596" s="121">
        <f t="shared" si="66"/>
        <v>0.64177940275752476</v>
      </c>
      <c r="AG596" s="186">
        <f t="shared" si="67"/>
        <v>53.072380732643545</v>
      </c>
    </row>
    <row r="597" spans="1:33">
      <c r="A597" s="119" t="str">
        <f>'Master sheet'!A390</f>
        <v>Twickenham</v>
      </c>
      <c r="B597" s="142" t="str">
        <f>VLOOKUP('Master sheet'!A390,Westminster_Parliamentary_Const!$A$2:$C$651,2,FALSE)</f>
        <v>E14001005</v>
      </c>
      <c r="C597" s="120">
        <f>VLOOKUP(B597,'Master sheet'!$B$3:$Z$634,9,FALSE)</f>
        <v>0.10871884481141345</v>
      </c>
      <c r="D597" s="121">
        <f>VLOOKUP(B597,'Master sheet'!$B$3:$Z$634,10,FALSE)</f>
        <v>0.45974891143252944</v>
      </c>
      <c r="E597" s="120">
        <f>VLOOKUP(B597,'Master sheet'!$B$3:$Z$634,16,FALSE)</f>
        <v>-0.12917155045762987</v>
      </c>
      <c r="F597" s="121">
        <f>VLOOKUP(B597,'Master sheet'!$B$3:$Z$634,17,FALSE)</f>
        <v>-1.8837477993142988</v>
      </c>
      <c r="G597" s="120">
        <f>VLOOKUP(B597,'Master sheet'!$B$3:$Z$634,21,FALSE)</f>
        <v>0.1650485436893204</v>
      </c>
      <c r="H597" s="121">
        <f>VLOOKUP(B597,'Master sheet'!$B$3:$Z$634,22,FALSE)</f>
        <v>2.9287403986483034E-2</v>
      </c>
      <c r="I597" s="120">
        <f>VLOOKUP(B597,'Master sheet'!$B$3:$Z$634,24,FALSE)</f>
        <v>4.0481603968582025E-2</v>
      </c>
      <c r="J597" s="121">
        <f>-VLOOKUP(B597,'Master sheet'!$B$3:$Z$634,25,FALSE)</f>
        <v>-1.7031344953754328</v>
      </c>
      <c r="K597" s="185" t="str">
        <f>VLOOKUP(B597,RUC_PCON_2011_EN_LU!$A$2:$N$534,14)</f>
        <v>Predominantly Urban</v>
      </c>
      <c r="L597" s="185" t="str">
        <f>VLOOKUP(B597,'City and Town classifications'!$A$3:$G$634,4,FALSE)</f>
        <v>Core City (London)</v>
      </c>
      <c r="M597" s="188" t="str">
        <f>VLOOKUP(A597,'BRES data'!$A$11:$AB$643,28,FALSE)</f>
        <v>Very low</v>
      </c>
      <c r="N597" s="188" t="str">
        <f>IF(ISNUMBER(MATCH(A597,'Red Wall MP List'!$A$3:$A$52,0)),"Yes","No")</f>
        <v>No</v>
      </c>
      <c r="O597" s="149">
        <f>VLOOKUP(B597,'Master sheet'!$B$3:$K$634,4,FALSE)</f>
        <v>76600</v>
      </c>
      <c r="P597" s="121">
        <f t="shared" si="64"/>
        <v>-0.72353859386893715</v>
      </c>
      <c r="Q597" s="121">
        <f t="shared" si="68"/>
        <v>0.54389592808444354</v>
      </c>
      <c r="R597" s="186">
        <f t="shared" si="69"/>
        <v>43.00782602107919</v>
      </c>
      <c r="S597" s="149">
        <f>R597*VLOOKUP(B597,'Master sheet'!$B$3:$K$634,4,FALSE)</f>
        <v>3294399.4732146659</v>
      </c>
      <c r="T597" s="121"/>
      <c r="U597" s="121"/>
      <c r="V597" s="121"/>
      <c r="W597" s="121"/>
      <c r="X597" s="121"/>
      <c r="Y597" s="121"/>
      <c r="Z597" s="121"/>
      <c r="AA597" s="121"/>
      <c r="AB597" s="121"/>
      <c r="AC597" s="121"/>
      <c r="AD597" s="121"/>
      <c r="AE597" s="145">
        <f t="shared" si="65"/>
        <v>-0.77446149481767979</v>
      </c>
      <c r="AF597" s="121">
        <f t="shared" si="66"/>
        <v>0.43479159294286407</v>
      </c>
      <c r="AG597" s="186">
        <f t="shared" si="67"/>
        <v>35.955384141136953</v>
      </c>
    </row>
    <row r="598" spans="1:33">
      <c r="A598" s="119" t="str">
        <f>'Master sheet'!A327</f>
        <v>Bermondsey and Old Southwark</v>
      </c>
      <c r="B598" s="142" t="str">
        <f>VLOOKUP('Master sheet'!A327,Westminster_Parliamentary_Const!$A$2:$C$651,2,FALSE)</f>
        <v>E14000553</v>
      </c>
      <c r="C598" s="120">
        <f>VLOOKUP(B598,'Master sheet'!$B$3:$Z$634,9,FALSE)</f>
        <v>9.6188001739857518E-2</v>
      </c>
      <c r="D598" s="121">
        <f>VLOOKUP(B598,'Master sheet'!$B$3:$Z$634,10,FALSE)</f>
        <v>-1.3887342472441477E-2</v>
      </c>
      <c r="E598" s="120">
        <f>VLOOKUP(B598,'Master sheet'!$B$3:$Z$634,16,FALSE)</f>
        <v>0.46938713767413992</v>
      </c>
      <c r="F598" s="121">
        <f>VLOOKUP(B598,'Master sheet'!$B$3:$Z$634,17,FALSE)</f>
        <v>0.10575228529359053</v>
      </c>
      <c r="G598" s="120">
        <f>VLOOKUP(B598,'Master sheet'!$B$3:$Z$634,21,FALSE)</f>
        <v>0.17157360406091371</v>
      </c>
      <c r="H598" s="121">
        <f>VLOOKUP(B598,'Master sheet'!$B$3:$Z$634,22,FALSE)</f>
        <v>0.21601610262398654</v>
      </c>
      <c r="I598" s="120">
        <f>VLOOKUP(B598,'Master sheet'!$B$3:$Z$634,24,FALSE)</f>
        <v>4.6319634485876726E-2</v>
      </c>
      <c r="J598" s="121">
        <f>-VLOOKUP(B598,'Master sheet'!$B$3:$Z$634,25,FALSE)</f>
        <v>-2.3178985503588345</v>
      </c>
      <c r="K598" s="185" t="str">
        <f>VLOOKUP(B598,RUC_PCON_2011_EN_LU!$A$2:$N$534,14)</f>
        <v>Predominantly Urban</v>
      </c>
      <c r="L598" s="185" t="str">
        <f>VLOOKUP(B598,'City and Town classifications'!$A$3:$G$634,4,FALSE)</f>
        <v>Core City (London)</v>
      </c>
      <c r="M598" s="188" t="str">
        <f>VLOOKUP(A598,'BRES data'!$A$11:$AB$643,28,FALSE)</f>
        <v>Low</v>
      </c>
      <c r="N598" s="188" t="str">
        <f>IF(ISNUMBER(MATCH(A598,'Red Wall MP List'!$A$3:$A$52,0)),"Yes","No")</f>
        <v>No</v>
      </c>
      <c r="O598" s="149">
        <f>VLOOKUP(B598,'Master sheet'!$B$3:$K$634,4,FALSE)</f>
        <v>94600</v>
      </c>
      <c r="P598" s="121">
        <f t="shared" si="64"/>
        <v>-0.72363389962416258</v>
      </c>
      <c r="Q598" s="121">
        <f t="shared" si="68"/>
        <v>0.54380062232921811</v>
      </c>
      <c r="R598" s="186">
        <f t="shared" si="69"/>
        <v>43.000289848940561</v>
      </c>
      <c r="S598" s="149">
        <f>R598*VLOOKUP(B598,'Master sheet'!$B$3:$K$634,4,FALSE)</f>
        <v>4067827.419709777</v>
      </c>
      <c r="T598" s="121"/>
      <c r="U598" s="121"/>
      <c r="V598" s="121"/>
      <c r="W598" s="121"/>
      <c r="X598" s="121"/>
      <c r="Y598" s="121"/>
      <c r="Z598" s="121"/>
      <c r="AA598" s="121"/>
      <c r="AB598" s="121"/>
      <c r="AC598" s="121"/>
      <c r="AD598" s="121"/>
      <c r="AE598" s="145">
        <f t="shared" si="65"/>
        <v>-0.5025043762284247</v>
      </c>
      <c r="AF598" s="121">
        <f t="shared" si="66"/>
        <v>0.70674871153211916</v>
      </c>
      <c r="AG598" s="186">
        <f t="shared" si="67"/>
        <v>58.445061557872037</v>
      </c>
    </row>
    <row r="599" spans="1:33">
      <c r="A599" s="119" t="str">
        <f>'Master sheet'!A455</f>
        <v>Reading East</v>
      </c>
      <c r="B599" s="142" t="str">
        <f>VLOOKUP('Master sheet'!A455,Westminster_Parliamentary_Const!$A$2:$C$651,2,FALSE)</f>
        <v>E14000889</v>
      </c>
      <c r="C599" s="120">
        <f>VLOOKUP(B599,'Master sheet'!$B$3:$Z$634,9,FALSE)</f>
        <v>6.88172876909139E-2</v>
      </c>
      <c r="D599" s="121">
        <f>VLOOKUP(B599,'Master sheet'!$B$3:$Z$634,10,FALSE)</f>
        <v>-1.0484356481864106</v>
      </c>
      <c r="E599" s="120">
        <f>VLOOKUP(B599,'Master sheet'!$B$3:$Z$634,16,FALSE)</f>
        <v>0.5492258424882045</v>
      </c>
      <c r="F599" s="121">
        <f>VLOOKUP(B599,'Master sheet'!$B$3:$Z$634,17,FALSE)</f>
        <v>0.37112160184020482</v>
      </c>
      <c r="G599" s="120">
        <f>VLOOKUP(B599,'Master sheet'!$B$3:$Z$634,21,FALSE)</f>
        <v>0.16186556927297668</v>
      </c>
      <c r="H599" s="121">
        <f>VLOOKUP(B599,'Master sheet'!$B$3:$Z$634,22,FALSE)</f>
        <v>-6.1800285124843625E-2</v>
      </c>
      <c r="I599" s="120">
        <f>VLOOKUP(B599,'Master sheet'!$B$3:$Z$634,24,FALSE)</f>
        <v>3.6572528883183741E-2</v>
      </c>
      <c r="J599" s="121">
        <f>-VLOOKUP(B599,'Master sheet'!$B$3:$Z$634,25,FALSE)</f>
        <v>-1.2914958710799844</v>
      </c>
      <c r="K599" s="185" t="str">
        <f>VLOOKUP(B599,RUC_PCON_2011_EN_LU!$A$2:$N$534,14)</f>
        <v>Predominantly Urban</v>
      </c>
      <c r="L599" s="185" t="str">
        <f>VLOOKUP(B599,'City and Town classifications'!$A$3:$G$634,4,FALSE)</f>
        <v>Other City</v>
      </c>
      <c r="M599" s="188" t="str">
        <f>VLOOKUP(A599,'BRES data'!$A$11:$AB$643,28,FALSE)</f>
        <v>Mid</v>
      </c>
      <c r="N599" s="188" t="str">
        <f>IF(ISNUMBER(MATCH(A599,'Red Wall MP List'!$A$3:$A$52,0)),"Yes","No")</f>
        <v>No</v>
      </c>
      <c r="O599" s="149">
        <f>VLOOKUP(B599,'Master sheet'!$B$3:$K$634,4,FALSE)</f>
        <v>75700</v>
      </c>
      <c r="P599" s="121">
        <f t="shared" si="64"/>
        <v>-0.72842362030290475</v>
      </c>
      <c r="Q599" s="121">
        <f t="shared" si="68"/>
        <v>0.53901090165047594</v>
      </c>
      <c r="R599" s="186">
        <f t="shared" si="69"/>
        <v>42.621549242504315</v>
      </c>
      <c r="S599" s="149">
        <f>R599*VLOOKUP(B599,'Master sheet'!$B$3:$K$634,4,FALSE)</f>
        <v>3226451.2776575768</v>
      </c>
      <c r="T599" s="121"/>
      <c r="U599" s="121"/>
      <c r="V599" s="121"/>
      <c r="W599" s="121"/>
      <c r="X599" s="121"/>
      <c r="Y599" s="121"/>
      <c r="Z599" s="121"/>
      <c r="AA599" s="121"/>
      <c r="AB599" s="121"/>
      <c r="AC599" s="121"/>
      <c r="AD599" s="121"/>
      <c r="AE599" s="145">
        <f t="shared" si="65"/>
        <v>-0.50765255063775849</v>
      </c>
      <c r="AF599" s="121">
        <f t="shared" si="66"/>
        <v>0.70160053712278536</v>
      </c>
      <c r="AG599" s="186">
        <f t="shared" si="67"/>
        <v>58.019329801514253</v>
      </c>
    </row>
    <row r="600" spans="1:33" ht="29">
      <c r="A600" s="119" t="str">
        <f>'Master sheet'!A230</f>
        <v>Meriden</v>
      </c>
      <c r="B600" s="142" t="str">
        <f>VLOOKUP('Master sheet'!A230,Westminster_Parliamentary_Const!$A$2:$C$651,2,FALSE)</f>
        <v>E14000812</v>
      </c>
      <c r="C600" s="120">
        <f>VLOOKUP(B600,'Master sheet'!$B$3:$Z$634,9,FALSE)</f>
        <v>7.986217390282524E-2</v>
      </c>
      <c r="D600" s="121">
        <f>VLOOKUP(B600,'Master sheet'!$B$3:$Z$634,10,FALSE)</f>
        <v>-0.63096505180723195</v>
      </c>
      <c r="E600" s="120">
        <f>VLOOKUP(B600,'Master sheet'!$B$3:$Z$634,16,FALSE)</f>
        <v>0.62937882489279229</v>
      </c>
      <c r="F600" s="121">
        <f>VLOOKUP(B600,'Master sheet'!$B$3:$Z$634,17,FALSE)</f>
        <v>0.63753551986923651</v>
      </c>
      <c r="G600" s="120">
        <f>VLOOKUP(B600,'Master sheet'!$B$3:$Z$634,21,FALSE)</f>
        <v>0.15689149560117302</v>
      </c>
      <c r="H600" s="121">
        <f>VLOOKUP(B600,'Master sheet'!$B$3:$Z$634,22,FALSE)</f>
        <v>-0.20414414874739104</v>
      </c>
      <c r="I600" s="120">
        <f>VLOOKUP(B600,'Master sheet'!$B$3:$Z$634,24,FALSE)</f>
        <v>4.1553994732221211E-2</v>
      </c>
      <c r="J600" s="121">
        <f>-VLOOKUP(B600,'Master sheet'!$B$3:$Z$634,25,FALSE)</f>
        <v>-1.8160608140078116</v>
      </c>
      <c r="K600" s="185" t="str">
        <f>VLOOKUP(B600,RUC_PCON_2011_EN_LU!$A$2:$N$534,14)</f>
        <v>Predominantly Urban</v>
      </c>
      <c r="L600" s="185" t="str">
        <f>VLOOKUP(B600,'City and Town classifications'!$A$3:$G$634,4,FALSE)</f>
        <v>Core City (outside London)</v>
      </c>
      <c r="M600" s="188" t="str">
        <f>VLOOKUP(A600,'BRES data'!$A$11:$AB$643,28,FALSE)</f>
        <v>Mid</v>
      </c>
      <c r="N600" s="188" t="str">
        <f>IF(ISNUMBER(MATCH(A600,'Red Wall MP List'!$A$3:$A$52,0)),"Yes","No")</f>
        <v>No</v>
      </c>
      <c r="O600" s="149">
        <f>VLOOKUP(B600,'Master sheet'!$B$3:$K$634,4,FALSE)</f>
        <v>69800</v>
      </c>
      <c r="P600" s="121">
        <f t="shared" si="64"/>
        <v>-0.74344339341804033</v>
      </c>
      <c r="Q600" s="121">
        <f t="shared" si="68"/>
        <v>0.52399112853534036</v>
      </c>
      <c r="R600" s="186">
        <f t="shared" si="69"/>
        <v>41.433881242696188</v>
      </c>
      <c r="S600" s="149">
        <f>R600*VLOOKUP(B600,'Master sheet'!$B$3:$K$634,4,FALSE)</f>
        <v>2892084.9107401939</v>
      </c>
      <c r="T600" s="121"/>
      <c r="U600" s="121"/>
      <c r="V600" s="121"/>
      <c r="W600" s="121"/>
      <c r="X600" s="121"/>
      <c r="Y600" s="121"/>
      <c r="Z600" s="121"/>
      <c r="AA600" s="121"/>
      <c r="AB600" s="121"/>
      <c r="AC600" s="121"/>
      <c r="AD600" s="121"/>
      <c r="AE600" s="145">
        <f t="shared" si="65"/>
        <v>-0.50340862367329953</v>
      </c>
      <c r="AF600" s="121">
        <f t="shared" si="66"/>
        <v>0.70584446408724433</v>
      </c>
      <c r="AG600" s="186">
        <f t="shared" si="67"/>
        <v>58.370284205303982</v>
      </c>
    </row>
    <row r="601" spans="1:33">
      <c r="A601" s="119" t="str">
        <f>'Master sheet'!A338</f>
        <v>Chipping Barnet</v>
      </c>
      <c r="B601" s="142" t="str">
        <f>VLOOKUP('Master sheet'!A338,Westminster_Parliamentary_Const!$A$2:$C$651,2,FALSE)</f>
        <v>E14000636</v>
      </c>
      <c r="C601" s="120">
        <f>VLOOKUP(B601,'Master sheet'!$B$3:$Z$634,9,FALSE)</f>
        <v>7.1386565366778246E-2</v>
      </c>
      <c r="D601" s="121">
        <f>VLOOKUP(B601,'Master sheet'!$B$3:$Z$634,10,FALSE)</f>
        <v>-0.9513230240246463</v>
      </c>
      <c r="E601" s="120">
        <f>VLOOKUP(B601,'Master sheet'!$B$3:$Z$634,16,FALSE)</f>
        <v>0.55920302338990235</v>
      </c>
      <c r="F601" s="121">
        <f>VLOOKUP(B601,'Master sheet'!$B$3:$Z$634,17,FALSE)</f>
        <v>0.40428393435939514</v>
      </c>
      <c r="G601" s="120">
        <f>VLOOKUP(B601,'Master sheet'!$B$3:$Z$634,21,FALSE)</f>
        <v>0.16722783389450055</v>
      </c>
      <c r="H601" s="121">
        <f>VLOOKUP(B601,'Master sheet'!$B$3:$Z$634,22,FALSE)</f>
        <v>9.1652501133834122E-2</v>
      </c>
      <c r="I601" s="120">
        <f>VLOOKUP(B601,'Master sheet'!$B$3:$Z$634,24,FALSE)</f>
        <v>3.9347419864884214E-2</v>
      </c>
      <c r="J601" s="121">
        <f>-VLOOKUP(B601,'Master sheet'!$B$3:$Z$634,25,FALSE)</f>
        <v>-1.583701132253843</v>
      </c>
      <c r="K601" s="185" t="str">
        <f>VLOOKUP(B601,RUC_PCON_2011_EN_LU!$A$2:$N$534,14)</f>
        <v>Predominantly Urban</v>
      </c>
      <c r="L601" s="185" t="str">
        <f>VLOOKUP(B601,'City and Town classifications'!$A$3:$G$634,4,FALSE)</f>
        <v>Core City (London)</v>
      </c>
      <c r="M601" s="188" t="str">
        <f>VLOOKUP(A601,'BRES data'!$A$11:$AB$643,28,FALSE)</f>
        <v>Low</v>
      </c>
      <c r="N601" s="188" t="str">
        <f>IF(ISNUMBER(MATCH(A601,'Red Wall MP List'!$A$3:$A$52,0)),"Yes","No")</f>
        <v>No</v>
      </c>
      <c r="O601" s="149">
        <f>VLOOKUP(B601,'Master sheet'!$B$3:$K$634,4,FALSE)</f>
        <v>80600</v>
      </c>
      <c r="P601" s="121">
        <f t="shared" si="64"/>
        <v>-0.76235197951062494</v>
      </c>
      <c r="Q601" s="121">
        <f t="shared" si="68"/>
        <v>0.50508254244275574</v>
      </c>
      <c r="R601" s="186">
        <f t="shared" si="69"/>
        <v>39.938710679756767</v>
      </c>
      <c r="S601" s="149">
        <f>R601*VLOOKUP(B601,'Master sheet'!$B$3:$K$634,4,FALSE)</f>
        <v>3219060.0807883954</v>
      </c>
      <c r="T601" s="121"/>
      <c r="U601" s="121"/>
      <c r="V601" s="121"/>
      <c r="W601" s="121"/>
      <c r="X601" s="121"/>
      <c r="Y601" s="121"/>
      <c r="Z601" s="121"/>
      <c r="AA601" s="121"/>
      <c r="AB601" s="121"/>
      <c r="AC601" s="121"/>
      <c r="AD601" s="121"/>
      <c r="AE601" s="145">
        <f t="shared" si="65"/>
        <v>-0.50977193019631506</v>
      </c>
      <c r="AF601" s="121">
        <f t="shared" si="66"/>
        <v>0.69948115756422879</v>
      </c>
      <c r="AG601" s="186">
        <f t="shared" si="67"/>
        <v>57.844066278930939</v>
      </c>
    </row>
    <row r="602" spans="1:33" ht="29">
      <c r="A602" s="119" t="str">
        <f>'Master sheet'!A599</f>
        <v>Edinburgh South</v>
      </c>
      <c r="B602" s="142" t="str">
        <f>VLOOKUP('Master sheet'!A599,Westminster_Parliamentary_Const!$A$2:$C$651,2,FALSE)</f>
        <v>S14000024</v>
      </c>
      <c r="C602" s="120">
        <f>VLOOKUP(B602,'Master sheet'!$B$3:$Z$634,9,FALSE)</f>
        <v>0.10471050545485343</v>
      </c>
      <c r="D602" s="121">
        <f>VLOOKUP(B602,'Master sheet'!$B$3:$Z$634,10,FALSE)</f>
        <v>0.30824315668164687</v>
      </c>
      <c r="E602" s="120">
        <f>VLOOKUP(B602,'Master sheet'!$B$3:$Z$634,16,FALSE)</f>
        <v>0.41264811888079195</v>
      </c>
      <c r="F602" s="121">
        <f>VLOOKUP(B602,'Master sheet'!$B$3:$Z$634,17,FALSE)</f>
        <v>-8.2837881265121149E-2</v>
      </c>
      <c r="G602" s="120">
        <f>VLOOKUP(B602,'Master sheet'!$B$3:$Z$634,21,FALSE)</f>
        <v>0.10866574965612105</v>
      </c>
      <c r="H602" s="121">
        <f>VLOOKUP(B602,'Master sheet'!$B$3:$Z$634,22,FALSE)</f>
        <v>-1.5842280511655249</v>
      </c>
      <c r="I602" s="120">
        <f>VLOOKUP(B602,'Master sheet'!$B$3:$Z$634,24,FALSE)</f>
        <v>4.1074334319526784E-2</v>
      </c>
      <c r="J602" s="121">
        <f>-VLOOKUP(B602,'Master sheet'!$B$3:$Z$634,25,FALSE)</f>
        <v>-1.7655509752103806</v>
      </c>
      <c r="K602" s="185" t="str">
        <f>VLOOKUP(B602,RUC_PCON_2011_EN_LU!$A$2:$N$534,14)</f>
        <v>Urban with Significant Rural</v>
      </c>
      <c r="L602" s="185" t="str">
        <f>VLOOKUP(B602,'City and Town classifications'!$A$3:$G$634,4,FALSE)</f>
        <v>Core City (outside London)</v>
      </c>
      <c r="M602" s="188" t="str">
        <f>VLOOKUP(A602,'BRES data'!$A$11:$AB$643,28,FALSE)</f>
        <v>Low</v>
      </c>
      <c r="N602" s="188" t="str">
        <f>IF(ISNUMBER(MATCH(A602,'Red Wall MP List'!$A$3:$A$52,0)),"Yes","No")</f>
        <v>No</v>
      </c>
      <c r="O602" s="149">
        <f>VLOOKUP(B602,'Master sheet'!$B$3:$K$634,4,FALSE)</f>
        <v>59100</v>
      </c>
      <c r="P602" s="121">
        <f t="shared" si="64"/>
        <v>-0.7636135949146855</v>
      </c>
      <c r="Q602" s="121">
        <f t="shared" si="68"/>
        <v>0.50382092703869519</v>
      </c>
      <c r="R602" s="186">
        <f t="shared" si="69"/>
        <v>39.83895016859713</v>
      </c>
      <c r="S602" s="149">
        <f>R602*VLOOKUP(B602,'Master sheet'!$B$3:$K$634,4,FALSE)</f>
        <v>2354481.9549640901</v>
      </c>
      <c r="T602" s="121"/>
      <c r="U602" s="121"/>
      <c r="V602" s="121"/>
      <c r="W602" s="121"/>
      <c r="X602" s="121"/>
      <c r="Y602" s="121"/>
      <c r="Z602" s="121"/>
      <c r="AA602" s="121"/>
      <c r="AB602" s="121"/>
      <c r="AC602" s="121"/>
      <c r="AD602" s="121"/>
      <c r="AE602" s="145">
        <f t="shared" si="65"/>
        <v>-0.78109343773984496</v>
      </c>
      <c r="AF602" s="121">
        <f t="shared" si="66"/>
        <v>0.42815965002069889</v>
      </c>
      <c r="AG602" s="186">
        <f t="shared" si="67"/>
        <v>35.406951146481788</v>
      </c>
    </row>
    <row r="603" spans="1:33">
      <c r="A603" s="119" t="str">
        <f>'Master sheet'!A314</f>
        <v>Southend West</v>
      </c>
      <c r="B603" s="142" t="str">
        <f>VLOOKUP('Master sheet'!A314,Westminster_Parliamentary_Const!$A$2:$C$651,2,FALSE)</f>
        <v>E14000957</v>
      </c>
      <c r="C603" s="120">
        <f>VLOOKUP(B603,'Master sheet'!$B$3:$Z$634,9,FALSE)</f>
        <v>6.3670493859398866E-2</v>
      </c>
      <c r="D603" s="121">
        <f>VLOOKUP(B603,'Master sheet'!$B$3:$Z$634,10,FALSE)</f>
        <v>-1.2429722915758252</v>
      </c>
      <c r="E603" s="120">
        <f>VLOOKUP(B603,'Master sheet'!$B$3:$Z$634,16,FALSE)</f>
        <v>0.75476163998461909</v>
      </c>
      <c r="F603" s="121">
        <f>VLOOKUP(B603,'Master sheet'!$B$3:$Z$634,17,FALSE)</f>
        <v>1.0542851656093211</v>
      </c>
      <c r="G603" s="120">
        <f>VLOOKUP(B603,'Master sheet'!$B$3:$Z$634,21,FALSE)</f>
        <v>0.16440677966101694</v>
      </c>
      <c r="H603" s="121">
        <f>VLOOKUP(B603,'Master sheet'!$B$3:$Z$634,22,FALSE)</f>
        <v>1.0921939912132236E-2</v>
      </c>
      <c r="I603" s="120">
        <f>VLOOKUP(B603,'Master sheet'!$B$3:$Z$634,24,FALSE)</f>
        <v>3.952867109069258E-2</v>
      </c>
      <c r="J603" s="121">
        <f>-VLOOKUP(B603,'Master sheet'!$B$3:$Z$634,25,FALSE)</f>
        <v>-1.6027874899250765</v>
      </c>
      <c r="K603" s="185" t="str">
        <f>VLOOKUP(B603,RUC_PCON_2011_EN_LU!$A$2:$N$534,14)</f>
        <v>Predominantly Urban</v>
      </c>
      <c r="L603" s="185" t="str">
        <f>VLOOKUP(B603,'City and Town classifications'!$A$3:$G$634,4,FALSE)</f>
        <v>Other City</v>
      </c>
      <c r="M603" s="188" t="str">
        <f>VLOOKUP(A603,'BRES data'!$A$11:$AB$643,28,FALSE)</f>
        <v>High</v>
      </c>
      <c r="N603" s="188" t="str">
        <f>IF(ISNUMBER(MATCH(A603,'Red Wall MP List'!$A$3:$A$52,0)),"Yes","No")</f>
        <v>No</v>
      </c>
      <c r="O603" s="149">
        <f>VLOOKUP(B603,'Master sheet'!$B$3:$K$634,4,FALSE)</f>
        <v>61300</v>
      </c>
      <c r="P603" s="121">
        <f t="shared" si="64"/>
        <v>-0.771052076246725</v>
      </c>
      <c r="Q603" s="121">
        <f t="shared" si="68"/>
        <v>0.49638244570665568</v>
      </c>
      <c r="R603" s="186">
        <f t="shared" si="69"/>
        <v>39.250762439161271</v>
      </c>
      <c r="S603" s="149">
        <f>R603*VLOOKUP(B603,'Master sheet'!$B$3:$K$634,4,FALSE)</f>
        <v>2406071.7375205858</v>
      </c>
      <c r="T603" s="121"/>
      <c r="U603" s="121"/>
      <c r="V603" s="121"/>
      <c r="W603" s="121"/>
      <c r="X603" s="121"/>
      <c r="Y603" s="121"/>
      <c r="Z603" s="121"/>
      <c r="AA603" s="121"/>
      <c r="AB603" s="121"/>
      <c r="AC603" s="121"/>
      <c r="AD603" s="121"/>
      <c r="AE603" s="145">
        <f t="shared" si="65"/>
        <v>-0.44513816899486208</v>
      </c>
      <c r="AF603" s="121">
        <f t="shared" si="66"/>
        <v>0.76411491876568172</v>
      </c>
      <c r="AG603" s="186">
        <f t="shared" si="67"/>
        <v>63.188998771197738</v>
      </c>
    </row>
    <row r="604" spans="1:33">
      <c r="A604" s="119" t="str">
        <f>'Master sheet'!A396</f>
        <v>Wimbledon</v>
      </c>
      <c r="B604" s="142" t="str">
        <f>VLOOKUP('Master sheet'!A396,Westminster_Parliamentary_Const!$A$2:$C$651,2,FALSE)</f>
        <v>E14001040</v>
      </c>
      <c r="C604" s="120">
        <f>VLOOKUP(B604,'Master sheet'!$B$3:$Z$634,9,FALSE)</f>
        <v>7.971082407395641E-2</v>
      </c>
      <c r="D604" s="121">
        <f>VLOOKUP(B604,'Master sheet'!$B$3:$Z$634,10,FALSE)</f>
        <v>-0.63668571765271764</v>
      </c>
      <c r="E604" s="120">
        <f>VLOOKUP(B604,'Master sheet'!$B$3:$Z$634,16,FALSE)</f>
        <v>0.35457180949634576</v>
      </c>
      <c r="F604" s="121">
        <f>VLOOKUP(B604,'Master sheet'!$B$3:$Z$634,17,FALSE)</f>
        <v>-0.27587295823427121</v>
      </c>
      <c r="G604" s="120">
        <f>VLOOKUP(B604,'Master sheet'!$B$3:$Z$634,21,FALSE)</f>
        <v>0.15484804630969609</v>
      </c>
      <c r="H604" s="121">
        <f>VLOOKUP(B604,'Master sheet'!$B$3:$Z$634,22,FALSE)</f>
        <v>-0.26262186469165627</v>
      </c>
      <c r="I604" s="120">
        <f>VLOOKUP(B604,'Master sheet'!$B$3:$Z$634,24,FALSE)</f>
        <v>3.7683087027914564E-2</v>
      </c>
      <c r="J604" s="121">
        <f>-VLOOKUP(B604,'Master sheet'!$B$3:$Z$634,25,FALSE)</f>
        <v>-1.4084413420443835</v>
      </c>
      <c r="K604" s="185" t="str">
        <f>VLOOKUP(B604,RUC_PCON_2011_EN_LU!$A$2:$N$534,14)</f>
        <v>Predominantly Urban</v>
      </c>
      <c r="L604" s="185" t="str">
        <f>VLOOKUP(B604,'City and Town classifications'!$A$3:$G$634,4,FALSE)</f>
        <v>Core City (London)</v>
      </c>
      <c r="M604" s="188" t="str">
        <f>VLOOKUP(A604,'BRES data'!$A$11:$AB$643,28,FALSE)</f>
        <v>Low</v>
      </c>
      <c r="N604" s="188" t="str">
        <f>IF(ISNUMBER(MATCH(A604,'Red Wall MP List'!$A$3:$A$52,0)),"Yes","No")</f>
        <v>No</v>
      </c>
      <c r="O604" s="149">
        <f>VLOOKUP(B604,'Master sheet'!$B$3:$K$634,4,FALSE)</f>
        <v>69500</v>
      </c>
      <c r="P604" s="121">
        <f t="shared" si="64"/>
        <v>-0.77145815705335485</v>
      </c>
      <c r="Q604" s="121">
        <f t="shared" si="68"/>
        <v>0.49597636490002583</v>
      </c>
      <c r="R604" s="186">
        <f t="shared" si="69"/>
        <v>39.218652155225989</v>
      </c>
      <c r="S604" s="149">
        <f>R604*VLOOKUP(B604,'Master sheet'!$B$3:$K$634,4,FALSE)</f>
        <v>2725696.3247882063</v>
      </c>
      <c r="T604" s="121"/>
      <c r="U604" s="121"/>
      <c r="V604" s="121"/>
      <c r="W604" s="121"/>
      <c r="X604" s="121"/>
      <c r="Y604" s="121"/>
      <c r="Z604" s="121"/>
      <c r="AA604" s="121"/>
      <c r="AB604" s="121"/>
      <c r="AC604" s="121"/>
      <c r="AD604" s="121"/>
      <c r="AE604" s="145">
        <f t="shared" si="65"/>
        <v>-0.64590547065575721</v>
      </c>
      <c r="AF604" s="121">
        <f t="shared" si="66"/>
        <v>0.56334761710478665</v>
      </c>
      <c r="AG604" s="186">
        <f t="shared" si="67"/>
        <v>46.586411298570106</v>
      </c>
    </row>
    <row r="605" spans="1:33" ht="29">
      <c r="A605" s="119" t="str">
        <f>'Master sheet'!A474</f>
        <v>Winchester</v>
      </c>
      <c r="B605" s="142" t="str">
        <f>VLOOKUP('Master sheet'!A474,Westminster_Parliamentary_Const!$A$2:$C$651,2,FALSE)</f>
        <v>E14001041</v>
      </c>
      <c r="C605" s="120">
        <f>VLOOKUP(B605,'Master sheet'!$B$3:$Z$634,9,FALSE)</f>
        <v>7.1178339443186814E-2</v>
      </c>
      <c r="D605" s="121">
        <f>VLOOKUP(B605,'Master sheet'!$B$3:$Z$634,10,FALSE)</f>
        <v>-0.9591934718351065</v>
      </c>
      <c r="E605" s="120">
        <f>VLOOKUP(B605,'Master sheet'!$B$3:$Z$634,16,FALSE)</f>
        <v>0.37917109798474635</v>
      </c>
      <c r="F605" s="121">
        <f>VLOOKUP(B605,'Master sheet'!$B$3:$Z$634,17,FALSE)</f>
        <v>-0.19410940271439392</v>
      </c>
      <c r="G605" s="120">
        <f>VLOOKUP(B605,'Master sheet'!$B$3:$Z$634,21,FALSE)</f>
        <v>0.13210445468509985</v>
      </c>
      <c r="H605" s="121">
        <f>VLOOKUP(B605,'Master sheet'!$B$3:$Z$634,22,FALSE)</f>
        <v>-0.91347887206776779</v>
      </c>
      <c r="I605" s="120">
        <f>VLOOKUP(B605,'Master sheet'!$B$3:$Z$634,24,FALSE)</f>
        <v>3.2490118577075178E-2</v>
      </c>
      <c r="J605" s="121">
        <f>-VLOOKUP(B605,'Master sheet'!$B$3:$Z$634,25,FALSE)</f>
        <v>-0.86160447081160829</v>
      </c>
      <c r="K605" s="185" t="str">
        <f>VLOOKUP(B605,RUC_PCON_2011_EN_LU!$A$2:$N$534,14)</f>
        <v>Urban with Significant Rural</v>
      </c>
      <c r="L605" s="185" t="str">
        <f>VLOOKUP(B605,'City and Town classifications'!$A$3:$G$634,4,FALSE)</f>
        <v>Medium Town</v>
      </c>
      <c r="M605" s="188" t="str">
        <f>VLOOKUP(A605,'BRES data'!$A$11:$AB$643,28,FALSE)</f>
        <v>High</v>
      </c>
      <c r="N605" s="188" t="str">
        <f>IF(ISNUMBER(MATCH(A605,'Red Wall MP List'!$A$3:$A$52,0)),"Yes","No")</f>
        <v>No</v>
      </c>
      <c r="O605" s="149">
        <f>VLOOKUP(B605,'Master sheet'!$B$3:$K$634,4,FALSE)</f>
        <v>54400</v>
      </c>
      <c r="P605" s="121">
        <f t="shared" si="64"/>
        <v>-0.79153069334593196</v>
      </c>
      <c r="Q605" s="121">
        <f t="shared" si="68"/>
        <v>0.47590382860744873</v>
      </c>
      <c r="R605" s="186">
        <f t="shared" si="69"/>
        <v>37.631443823453139</v>
      </c>
      <c r="S605" s="149">
        <f>R605*VLOOKUP(B605,'Master sheet'!$B$3:$K$634,4,FALSE)</f>
        <v>2047150.5439958507</v>
      </c>
      <c r="T605" s="121"/>
      <c r="U605" s="121"/>
      <c r="V605" s="121"/>
      <c r="W605" s="121"/>
      <c r="X605" s="121"/>
      <c r="Y605" s="121"/>
      <c r="Z605" s="121"/>
      <c r="AA605" s="121"/>
      <c r="AB605" s="121"/>
      <c r="AC605" s="121"/>
      <c r="AD605" s="121"/>
      <c r="AE605" s="145">
        <f t="shared" si="65"/>
        <v>-0.7320965543572191</v>
      </c>
      <c r="AF605" s="121">
        <f t="shared" si="66"/>
        <v>0.47715653340332476</v>
      </c>
      <c r="AG605" s="186">
        <f t="shared" si="67"/>
        <v>39.458781477001331</v>
      </c>
    </row>
    <row r="606" spans="1:33" ht="29">
      <c r="A606" s="119" t="str">
        <f>'Master sheet'!A198</f>
        <v>Rushcliffe</v>
      </c>
      <c r="B606" s="142" t="str">
        <f>VLOOKUP('Master sheet'!A198,Westminster_Parliamentary_Const!$A$2:$C$651,2,FALSE)</f>
        <v>E14000908</v>
      </c>
      <c r="C606" s="120">
        <f>VLOOKUP(B606,'Master sheet'!$B$3:$Z$634,9,FALSE)</f>
        <v>7.4187843014247884E-2</v>
      </c>
      <c r="D606" s="121">
        <f>VLOOKUP(B606,'Master sheet'!$B$3:$Z$634,10,FALSE)</f>
        <v>-0.84544134922281633</v>
      </c>
      <c r="E606" s="120">
        <f>VLOOKUP(B606,'Master sheet'!$B$3:$Z$634,16,FALSE)</f>
        <v>0.30942135903116608</v>
      </c>
      <c r="F606" s="121">
        <f>VLOOKUP(B606,'Master sheet'!$B$3:$Z$634,17,FALSE)</f>
        <v>-0.42594483389433074</v>
      </c>
      <c r="G606" s="120">
        <f>VLOOKUP(B606,'Master sheet'!$B$3:$Z$634,21,FALSE)</f>
        <v>0.13174603174603175</v>
      </c>
      <c r="H606" s="121">
        <f>VLOOKUP(B606,'Master sheet'!$B$3:$Z$634,22,FALSE)</f>
        <v>-0.92373591877117978</v>
      </c>
      <c r="I606" s="120">
        <f>VLOOKUP(B606,'Master sheet'!$B$3:$Z$634,24,FALSE)</f>
        <v>3.2478632478632585E-2</v>
      </c>
      <c r="J606" s="121">
        <f>-VLOOKUP(B606,'Master sheet'!$B$3:$Z$634,25,FALSE)</f>
        <v>-0.86039494639518255</v>
      </c>
      <c r="K606" s="185" t="str">
        <f>VLOOKUP(B606,RUC_PCON_2011_EN_LU!$A$2:$N$534,14)</f>
        <v>Urban with Significant Rural</v>
      </c>
      <c r="L606" s="185" t="str">
        <f>VLOOKUP(B606,'City and Town classifications'!$A$3:$G$634,4,FALSE)</f>
        <v>Village or smaller</v>
      </c>
      <c r="M606" s="188" t="str">
        <f>VLOOKUP(A606,'BRES data'!$A$11:$AB$643,28,FALSE)</f>
        <v>High</v>
      </c>
      <c r="N606" s="188" t="str">
        <f>IF(ISNUMBER(MATCH(A606,'Red Wall MP List'!$A$3:$A$52,0)),"Yes","No")</f>
        <v>No</v>
      </c>
      <c r="O606" s="149">
        <f>VLOOKUP(B606,'Master sheet'!$B$3:$K$634,4,FALSE)</f>
        <v>60200</v>
      </c>
      <c r="P606" s="121">
        <f t="shared" si="64"/>
        <v>-0.79355889065025131</v>
      </c>
      <c r="Q606" s="121">
        <f t="shared" si="68"/>
        <v>0.47387563130312937</v>
      </c>
      <c r="R606" s="186">
        <f t="shared" si="69"/>
        <v>37.471066897838341</v>
      </c>
      <c r="S606" s="149">
        <f>R606*VLOOKUP(B606,'Master sheet'!$B$3:$K$634,4,FALSE)</f>
        <v>2255758.2272498682</v>
      </c>
      <c r="T606" s="121"/>
      <c r="U606" s="121"/>
      <c r="V606" s="121"/>
      <c r="W606" s="121"/>
      <c r="X606" s="121"/>
      <c r="Y606" s="121"/>
      <c r="Z606" s="121"/>
      <c r="AA606" s="121"/>
      <c r="AB606" s="121"/>
      <c r="AC606" s="121"/>
      <c r="AD606" s="121"/>
      <c r="AE606" s="145">
        <f t="shared" si="65"/>
        <v>-0.76387926207087731</v>
      </c>
      <c r="AF606" s="121">
        <f t="shared" si="66"/>
        <v>0.44537382568966655</v>
      </c>
      <c r="AG606" s="186">
        <f t="shared" si="67"/>
        <v>36.830489018181353</v>
      </c>
    </row>
    <row r="607" spans="1:33">
      <c r="A607" s="119" t="str">
        <f>'Master sheet'!A189</f>
        <v>Mid Derbyshire</v>
      </c>
      <c r="B607" s="142" t="str">
        <f>VLOOKUP('Master sheet'!A189,Westminster_Parliamentary_Const!$A$2:$C$651,2,FALSE)</f>
        <v>E14000814</v>
      </c>
      <c r="C607" s="120">
        <f>VLOOKUP(B607,'Master sheet'!$B$3:$Z$634,9,FALSE)</f>
        <v>6.5084825882663663E-2</v>
      </c>
      <c r="D607" s="121">
        <f>VLOOKUP(B607,'Master sheet'!$B$3:$Z$634,10,FALSE)</f>
        <v>-1.1895138835938792</v>
      </c>
      <c r="E607" s="120">
        <f>VLOOKUP(B607,'Master sheet'!$B$3:$Z$634,16,FALSE)</f>
        <v>0.33582237891886096</v>
      </c>
      <c r="F607" s="121">
        <f>VLOOKUP(B607,'Master sheet'!$B$3:$Z$634,17,FALSE)</f>
        <v>-0.33819265129007375</v>
      </c>
      <c r="G607" s="120">
        <f>VLOOKUP(B607,'Master sheet'!$B$3:$Z$634,21,FALSE)</f>
        <v>0.10224089635854341</v>
      </c>
      <c r="H607" s="121">
        <f>VLOOKUP(B607,'Master sheet'!$B$3:$Z$634,22,FALSE)</f>
        <v>-1.7680891079024754</v>
      </c>
      <c r="I607" s="120">
        <f>VLOOKUP(B607,'Master sheet'!$B$3:$Z$634,24,FALSE)</f>
        <v>2.5853254437869788E-2</v>
      </c>
      <c r="J607" s="121">
        <f>-VLOOKUP(B607,'Master sheet'!$B$3:$Z$634,25,FALSE)</f>
        <v>-0.16272057520591723</v>
      </c>
      <c r="K607" s="185" t="str">
        <f>VLOOKUP(B607,RUC_PCON_2011_EN_LU!$A$2:$N$534,14)</f>
        <v>Predominantly Urban</v>
      </c>
      <c r="L607" s="185" t="str">
        <f>VLOOKUP(B607,'City and Town classifications'!$A$3:$G$634,4,FALSE)</f>
        <v>Other City</v>
      </c>
      <c r="M607" s="188" t="str">
        <f>VLOOKUP(A607,'BRES data'!$A$11:$AB$643,28,FALSE)</f>
        <v>High</v>
      </c>
      <c r="N607" s="188" t="str">
        <f>IF(ISNUMBER(MATCH(A607,'Red Wall MP List'!$A$3:$A$52,0)),"Yes","No")</f>
        <v>No</v>
      </c>
      <c r="O607" s="149">
        <f>VLOOKUP(B607,'Master sheet'!$B$3:$K$634,4,FALSE)</f>
        <v>61300</v>
      </c>
      <c r="P607" s="121">
        <f t="shared" si="64"/>
        <v>-0.80179177946535696</v>
      </c>
      <c r="Q607" s="121">
        <f t="shared" si="68"/>
        <v>0.46564274248802373</v>
      </c>
      <c r="R607" s="186">
        <f t="shared" si="69"/>
        <v>36.820062484074874</v>
      </c>
      <c r="S607" s="149">
        <f>R607*VLOOKUP(B607,'Master sheet'!$B$3:$K$634,4,FALSE)</f>
        <v>2257069.8302737898</v>
      </c>
      <c r="T607" s="121"/>
      <c r="U607" s="121"/>
      <c r="V607" s="121"/>
      <c r="W607" s="121"/>
      <c r="X607" s="121"/>
      <c r="Y607" s="121"/>
      <c r="Z607" s="121"/>
      <c r="AA607" s="121"/>
      <c r="AB607" s="121"/>
      <c r="AC607" s="121"/>
      <c r="AD607" s="121"/>
      <c r="AE607" s="145">
        <f t="shared" si="65"/>
        <v>-0.86462905449808647</v>
      </c>
      <c r="AF607" s="121">
        <f t="shared" si="66"/>
        <v>0.34462403326245739</v>
      </c>
      <c r="AG607" s="186">
        <f t="shared" si="67"/>
        <v>28.498916955480151</v>
      </c>
    </row>
    <row r="608" spans="1:33" ht="29">
      <c r="A608" s="119" t="str">
        <f>'Master sheet'!A123</f>
        <v>Elmet and Rothwell</v>
      </c>
      <c r="B608" s="142" t="str">
        <f>VLOOKUP('Master sheet'!A123,Westminster_Parliamentary_Const!$A$2:$C$651,2,FALSE)</f>
        <v>E14000689</v>
      </c>
      <c r="C608" s="120">
        <f>VLOOKUP(B608,'Master sheet'!$B$3:$Z$634,9,FALSE)</f>
        <v>6.9102951039570759E-2</v>
      </c>
      <c r="D608" s="121">
        <f>VLOOKUP(B608,'Master sheet'!$B$3:$Z$634,10,FALSE)</f>
        <v>-1.0376382487167048</v>
      </c>
      <c r="E608" s="120">
        <f>VLOOKUP(B608,'Master sheet'!$B$3:$Z$634,16,FALSE)</f>
        <v>0.39016727045664512</v>
      </c>
      <c r="F608" s="121">
        <f>VLOOKUP(B608,'Master sheet'!$B$3:$Z$634,17,FALSE)</f>
        <v>-0.15756012776946246</v>
      </c>
      <c r="G608" s="120">
        <f>VLOOKUP(B608,'Master sheet'!$B$3:$Z$634,21,FALSE)</f>
        <v>0.12831241283124128</v>
      </c>
      <c r="H608" s="121">
        <f>VLOOKUP(B608,'Master sheet'!$B$3:$Z$634,22,FALSE)</f>
        <v>-1.0219963416735016</v>
      </c>
      <c r="I608" s="120">
        <f>VLOOKUP(B608,'Master sheet'!$B$3:$Z$634,24,FALSE)</f>
        <v>3.1711866486685558E-2</v>
      </c>
      <c r="J608" s="121">
        <f>-VLOOKUP(B608,'Master sheet'!$B$3:$Z$634,25,FALSE)</f>
        <v>-0.77965193399805677</v>
      </c>
      <c r="K608" s="185" t="str">
        <f>VLOOKUP(B608,RUC_PCON_2011_EN_LU!$A$2:$N$534,14)</f>
        <v>Urban with Significant Rural</v>
      </c>
      <c r="L608" s="185" t="str">
        <f>VLOOKUP(B608,'City and Town classifications'!$A$3:$G$634,4,FALSE)</f>
        <v>Small Town in Conurbation</v>
      </c>
      <c r="M608" s="188" t="str">
        <f>VLOOKUP(A608,'BRES data'!$A$11:$AB$643,28,FALSE)</f>
        <v>Mid</v>
      </c>
      <c r="N608" s="188" t="str">
        <f>IF(ISNUMBER(MATCH(A608,'Red Wall MP List'!$A$3:$A$52,0)),"Yes","No")</f>
        <v>No</v>
      </c>
      <c r="O608" s="149">
        <f>VLOOKUP(B608,'Master sheet'!$B$3:$K$634,4,FALSE)</f>
        <v>63900</v>
      </c>
      <c r="P608" s="121">
        <f t="shared" si="64"/>
        <v>-0.80235613914541448</v>
      </c>
      <c r="Q608" s="121">
        <f t="shared" si="68"/>
        <v>0.46507838280796621</v>
      </c>
      <c r="R608" s="186">
        <f t="shared" si="69"/>
        <v>36.775436514877583</v>
      </c>
      <c r="S608" s="149">
        <f>R608*VLOOKUP(B608,'Master sheet'!$B$3:$K$634,4,FALSE)</f>
        <v>2349950.3933006776</v>
      </c>
      <c r="T608" s="121"/>
      <c r="U608" s="121"/>
      <c r="V608" s="121"/>
      <c r="W608" s="121"/>
      <c r="X608" s="121"/>
      <c r="Y608" s="121"/>
      <c r="Z608" s="121"/>
      <c r="AA608" s="121"/>
      <c r="AB608" s="121"/>
      <c r="AC608" s="121"/>
      <c r="AD608" s="121"/>
      <c r="AE608" s="145">
        <f t="shared" si="65"/>
        <v>-0.74921166303943143</v>
      </c>
      <c r="AF608" s="121">
        <f t="shared" si="66"/>
        <v>0.46004142472111242</v>
      </c>
      <c r="AG608" s="186">
        <f t="shared" si="67"/>
        <v>38.043436016614017</v>
      </c>
    </row>
    <row r="609" spans="1:33">
      <c r="A609" s="119" t="str">
        <f>'Master sheet'!A472</f>
        <v>Wantage</v>
      </c>
      <c r="B609" s="142" t="str">
        <f>VLOOKUP('Master sheet'!A472,Westminster_Parliamentary_Const!$A$2:$C$651,2,FALSE)</f>
        <v>E14001015</v>
      </c>
      <c r="C609" s="120">
        <f>VLOOKUP(B609,'Master sheet'!$B$3:$Z$634,9,FALSE)</f>
        <v>9.5853418934442769E-2</v>
      </c>
      <c r="D609" s="121">
        <f>VLOOKUP(B609,'Master sheet'!$B$3:$Z$634,10,FALSE)</f>
        <v>-2.6533781796015295E-2</v>
      </c>
      <c r="E609" s="120">
        <f>VLOOKUP(B609,'Master sheet'!$B$3:$Z$634,16,FALSE)</f>
        <v>-0.22125467875296106</v>
      </c>
      <c r="F609" s="121">
        <f>VLOOKUP(B609,'Master sheet'!$B$3:$Z$634,17,FALSE)</f>
        <v>-2.1898153498603037</v>
      </c>
      <c r="G609" s="120">
        <f>VLOOKUP(B609,'Master sheet'!$B$3:$Z$634,21,FALSE)</f>
        <v>0.14913448735019974</v>
      </c>
      <c r="H609" s="121">
        <f>VLOOKUP(B609,'Master sheet'!$B$3:$Z$634,22,FALSE)</f>
        <v>-0.42612769733346012</v>
      </c>
      <c r="I609" s="120">
        <f>VLOOKUP(B609,'Master sheet'!$B$3:$Z$634,24,FALSE)</f>
        <v>3.4595744680851137E-2</v>
      </c>
      <c r="J609" s="121">
        <f>-VLOOKUP(B609,'Master sheet'!$B$3:$Z$634,25,FALSE)</f>
        <v>-1.0833339115881622</v>
      </c>
      <c r="K609" s="185" t="str">
        <f>VLOOKUP(B609,RUC_PCON_2011_EN_LU!$A$2:$N$534,14)</f>
        <v>Predominantly Rural</v>
      </c>
      <c r="L609" s="185" t="str">
        <f>VLOOKUP(B609,'City and Town classifications'!$A$3:$G$634,4,FALSE)</f>
        <v>Village or smaller</v>
      </c>
      <c r="M609" s="188" t="str">
        <f>VLOOKUP(A609,'BRES data'!$A$11:$AB$643,28,FALSE)</f>
        <v>High</v>
      </c>
      <c r="N609" s="188" t="str">
        <f>IF(ISNUMBER(MATCH(A609,'Red Wall MP List'!$A$3:$A$52,0)),"Yes","No")</f>
        <v>No</v>
      </c>
      <c r="O609" s="149">
        <f>VLOOKUP(B609,'Master sheet'!$B$3:$K$634,4,FALSE)</f>
        <v>74000</v>
      </c>
      <c r="P609" s="121">
        <f t="shared" si="64"/>
        <v>-0.80594640566035325</v>
      </c>
      <c r="Q609" s="121">
        <f t="shared" si="68"/>
        <v>0.46148811629302744</v>
      </c>
      <c r="R609" s="186">
        <f t="shared" si="69"/>
        <v>36.491541104614797</v>
      </c>
      <c r="S609" s="149">
        <f>R609*VLOOKUP(B609,'Master sheet'!$B$3:$K$634,4,FALSE)</f>
        <v>2700374.041741495</v>
      </c>
      <c r="T609" s="121"/>
      <c r="U609" s="121"/>
      <c r="V609" s="121"/>
      <c r="W609" s="121"/>
      <c r="X609" s="121"/>
      <c r="Y609" s="121"/>
      <c r="Z609" s="121"/>
      <c r="AA609" s="121"/>
      <c r="AB609" s="121"/>
      <c r="AC609" s="121"/>
      <c r="AD609" s="121"/>
      <c r="AE609" s="145">
        <f t="shared" si="65"/>
        <v>-0.93145268514448532</v>
      </c>
      <c r="AF609" s="121">
        <f t="shared" si="66"/>
        <v>0.27780040261605854</v>
      </c>
      <c r="AG609" s="186">
        <f t="shared" si="67"/>
        <v>22.972891731914121</v>
      </c>
    </row>
    <row r="610" spans="1:33" ht="29">
      <c r="A610" s="119" t="str">
        <f>'Master sheet'!A102</f>
        <v>Wirral West</v>
      </c>
      <c r="B610" s="142" t="str">
        <f>VLOOKUP('Master sheet'!A102,Westminster_Parliamentary_Const!$A$2:$C$651,2,FALSE)</f>
        <v>E14001044</v>
      </c>
      <c r="C610" s="120">
        <f>VLOOKUP(B610,'Master sheet'!$B$3:$Z$634,9,FALSE)</f>
        <v>6.1333056933227915E-2</v>
      </c>
      <c r="D610" s="121">
        <f>VLOOKUP(B610,'Master sheet'!$B$3:$Z$634,10,FALSE)</f>
        <v>-1.3313218833095035</v>
      </c>
      <c r="E610" s="120">
        <f>VLOOKUP(B610,'Master sheet'!$B$3:$Z$634,16,FALSE)</f>
        <v>1.0038469958474929</v>
      </c>
      <c r="F610" s="121">
        <f>VLOOKUP(B610,'Master sheet'!$B$3:$Z$634,17,FALSE)</f>
        <v>1.8821995312173259</v>
      </c>
      <c r="G610" s="120">
        <f>VLOOKUP(B610,'Master sheet'!$B$3:$Z$634,21,FALSE)</f>
        <v>0.14786967418546365</v>
      </c>
      <c r="H610" s="121">
        <f>VLOOKUP(B610,'Master sheet'!$B$3:$Z$634,22,FALSE)</f>
        <v>-0.46232305842144983</v>
      </c>
      <c r="I610" s="120">
        <f>VLOOKUP(B610,'Master sheet'!$B$3:$Z$634,24,FALSE)</f>
        <v>4.1556299922700379E-2</v>
      </c>
      <c r="J610" s="121">
        <f>-VLOOKUP(B610,'Master sheet'!$B$3:$Z$634,25,FALSE)</f>
        <v>-1.816303558241896</v>
      </c>
      <c r="K610" s="185" t="str">
        <f>VLOOKUP(B610,RUC_PCON_2011_EN_LU!$A$2:$N$534,14)</f>
        <v>Predominantly Urban</v>
      </c>
      <c r="L610" s="185" t="str">
        <f>VLOOKUP(B610,'City and Town classifications'!$A$3:$G$634,4,FALSE)</f>
        <v>Large Town in Conurbation</v>
      </c>
      <c r="M610" s="188" t="str">
        <f>VLOOKUP(A610,'BRES data'!$A$11:$AB$643,28,FALSE)</f>
        <v>Mid</v>
      </c>
      <c r="N610" s="188" t="str">
        <f>IF(ISNUMBER(MATCH(A610,'Red Wall MP List'!$A$3:$A$52,0)),"Yes","No")</f>
        <v>No</v>
      </c>
      <c r="O610" s="149">
        <f>VLOOKUP(B610,'Master sheet'!$B$3:$K$634,4,FALSE)</f>
        <v>39400</v>
      </c>
      <c r="P610" s="121">
        <f t="shared" si="64"/>
        <v>-0.81256240171782057</v>
      </c>
      <c r="Q610" s="121">
        <f t="shared" si="68"/>
        <v>0.45487212023556012</v>
      </c>
      <c r="R610" s="186">
        <f t="shared" si="69"/>
        <v>35.968390272436615</v>
      </c>
      <c r="S610" s="149">
        <f>R610*VLOOKUP(B610,'Master sheet'!$B$3:$K$634,4,FALSE)</f>
        <v>1417154.5767340027</v>
      </c>
      <c r="T610" s="121"/>
      <c r="U610" s="121"/>
      <c r="V610" s="121"/>
      <c r="W610" s="121"/>
      <c r="X610" s="121"/>
      <c r="Y610" s="121"/>
      <c r="Z610" s="121"/>
      <c r="AA610" s="121"/>
      <c r="AB610" s="121"/>
      <c r="AC610" s="121"/>
      <c r="AD610" s="121"/>
      <c r="AE610" s="145">
        <f t="shared" si="65"/>
        <v>-0.43193724218888085</v>
      </c>
      <c r="AF610" s="121">
        <f t="shared" si="66"/>
        <v>0.777315845571663</v>
      </c>
      <c r="AG610" s="186">
        <f t="shared" si="67"/>
        <v>64.280658320352032</v>
      </c>
    </row>
    <row r="611" spans="1:33" ht="29">
      <c r="A611" s="119" t="str">
        <f>'Master sheet'!A160</f>
        <v>York Outer</v>
      </c>
      <c r="B611" s="142" t="str">
        <f>VLOOKUP('Master sheet'!A160,Westminster_Parliamentary_Const!$A$2:$C$651,2,FALSE)</f>
        <v>E14001062</v>
      </c>
      <c r="C611" s="120">
        <f>VLOOKUP(B611,'Master sheet'!$B$3:$Z$634,9,FALSE)</f>
        <v>4.1123836039492774E-2</v>
      </c>
      <c r="D611" s="121">
        <f>VLOOKUP(B611,'Master sheet'!$B$3:$Z$634,10,FALSE)</f>
        <v>-2.0951826725467493</v>
      </c>
      <c r="E611" s="120">
        <f>VLOOKUP(B611,'Master sheet'!$B$3:$Z$634,16,FALSE)</f>
        <v>0.70375791799269438</v>
      </c>
      <c r="F611" s="121">
        <f>VLOOKUP(B611,'Master sheet'!$B$3:$Z$634,17,FALSE)</f>
        <v>0.884758081247774</v>
      </c>
      <c r="G611" s="120">
        <f>VLOOKUP(B611,'Master sheet'!$B$3:$Z$634,21,FALSE)</f>
        <v>0.13582089552238805</v>
      </c>
      <c r="H611" s="121">
        <f>VLOOKUP(B611,'Master sheet'!$B$3:$Z$634,22,FALSE)</f>
        <v>-0.80712488887226153</v>
      </c>
      <c r="I611" s="120">
        <f>VLOOKUP(B611,'Master sheet'!$B$3:$Z$634,24,FALSE)</f>
        <v>2.7980629539951618E-2</v>
      </c>
      <c r="J611" s="121">
        <f>-VLOOKUP(B611,'Master sheet'!$B$3:$Z$634,25,FALSE)</f>
        <v>-0.38674025793148714</v>
      </c>
      <c r="K611" s="185" t="str">
        <f>VLOOKUP(B611,RUC_PCON_2011_EN_LU!$A$2:$N$534,14)</f>
        <v>Urban with Significant Rural</v>
      </c>
      <c r="L611" s="185" t="str">
        <f>VLOOKUP(B611,'City and Town classifications'!$A$3:$G$634,4,FALSE)</f>
        <v>Large Town</v>
      </c>
      <c r="M611" s="188" t="str">
        <f>VLOOKUP(A611,'BRES data'!$A$11:$AB$643,28,FALSE)</f>
        <v>Mid</v>
      </c>
      <c r="N611" s="188" t="str">
        <f>IF(ISNUMBER(MATCH(A611,'Red Wall MP List'!$A$3:$A$52,0)),"Yes","No")</f>
        <v>No</v>
      </c>
      <c r="O611" s="149">
        <f>VLOOKUP(B611,'Master sheet'!$B$3:$K$634,4,FALSE)</f>
        <v>60200</v>
      </c>
      <c r="P611" s="121">
        <f t="shared" si="64"/>
        <v>-0.81436877809682662</v>
      </c>
      <c r="Q611" s="121">
        <f t="shared" si="68"/>
        <v>0.45306574385655407</v>
      </c>
      <c r="R611" s="186">
        <f t="shared" si="69"/>
        <v>35.825553532859452</v>
      </c>
      <c r="S611" s="149">
        <f>R611*VLOOKUP(B611,'Master sheet'!$B$3:$K$634,4,FALSE)</f>
        <v>2156698.322678139</v>
      </c>
      <c r="T611" s="121"/>
      <c r="U611" s="121"/>
      <c r="V611" s="121"/>
      <c r="W611" s="121"/>
      <c r="X611" s="121"/>
      <c r="Y611" s="121"/>
      <c r="Z611" s="121"/>
      <c r="AA611" s="121"/>
      <c r="AB611" s="121"/>
      <c r="AC611" s="121"/>
      <c r="AD611" s="121"/>
      <c r="AE611" s="145">
        <f t="shared" si="65"/>
        <v>-0.60107243452568104</v>
      </c>
      <c r="AF611" s="121">
        <f t="shared" si="66"/>
        <v>0.60818065323486281</v>
      </c>
      <c r="AG611" s="186">
        <f t="shared" si="67"/>
        <v>50.293909471107668</v>
      </c>
    </row>
    <row r="612" spans="1:33" ht="29">
      <c r="A612" s="119" t="str">
        <f>'Master sheet'!A250</f>
        <v>Sutton Coldfield</v>
      </c>
      <c r="B612" s="142" t="str">
        <f>VLOOKUP('Master sheet'!A250,Westminster_Parliamentary_Const!$A$2:$C$651,2,FALSE)</f>
        <v>E14000985</v>
      </c>
      <c r="C612" s="120">
        <f>VLOOKUP(B612,'Master sheet'!$B$3:$Z$634,9,FALSE)</f>
        <v>6.634636837551218E-2</v>
      </c>
      <c r="D612" s="121">
        <f>VLOOKUP(B612,'Master sheet'!$B$3:$Z$634,10,FALSE)</f>
        <v>-1.1418305587734594</v>
      </c>
      <c r="E612" s="120">
        <f>VLOOKUP(B612,'Master sheet'!$B$3:$Z$634,16,FALSE)</f>
        <v>0.37899732184101542</v>
      </c>
      <c r="F612" s="121">
        <f>VLOOKUP(B612,'Master sheet'!$B$3:$Z$634,17,FALSE)</f>
        <v>-0.19468700297233121</v>
      </c>
      <c r="G612" s="120">
        <f>VLOOKUP(B612,'Master sheet'!$B$3:$Z$634,21,FALSE)</f>
        <v>0.13207547169811321</v>
      </c>
      <c r="H612" s="121">
        <f>VLOOKUP(B612,'Master sheet'!$B$3:$Z$634,22,FALSE)</f>
        <v>-0.91430828285241039</v>
      </c>
      <c r="I612" s="120">
        <f>VLOOKUP(B612,'Master sheet'!$B$3:$Z$634,24,FALSE)</f>
        <v>3.2359141184124862E-2</v>
      </c>
      <c r="J612" s="121">
        <f>-VLOOKUP(B612,'Master sheet'!$B$3:$Z$634,25,FALSE)</f>
        <v>-0.84781211515968846</v>
      </c>
      <c r="K612" s="185" t="str">
        <f>VLOOKUP(B612,RUC_PCON_2011_EN_LU!$A$2:$N$534,14)</f>
        <v>Predominantly Urban</v>
      </c>
      <c r="L612" s="185" t="str">
        <f>VLOOKUP(B612,'City and Town classifications'!$A$3:$G$634,4,FALSE)</f>
        <v>Large Town in Conurbation</v>
      </c>
      <c r="M612" s="188" t="str">
        <f>VLOOKUP(A612,'BRES data'!$A$11:$AB$643,28,FALSE)</f>
        <v>Mid</v>
      </c>
      <c r="N612" s="188" t="str">
        <f>IF(ISNUMBER(MATCH(A612,'Red Wall MP List'!$A$3:$A$52,0)),"Yes","No")</f>
        <v>No</v>
      </c>
      <c r="O612" s="149">
        <f>VLOOKUP(B612,'Master sheet'!$B$3:$K$634,4,FALSE)</f>
        <v>62000</v>
      </c>
      <c r="P612" s="121">
        <f t="shared" si="64"/>
        <v>-0.84804677228183944</v>
      </c>
      <c r="Q612" s="121">
        <f t="shared" si="68"/>
        <v>0.41938774967154124</v>
      </c>
      <c r="R612" s="186">
        <f t="shared" si="69"/>
        <v>33.162512241579414</v>
      </c>
      <c r="S612" s="149">
        <f>R612*VLOOKUP(B612,'Master sheet'!$B$3:$K$634,4,FALSE)</f>
        <v>2056075.7589779235</v>
      </c>
      <c r="T612" s="121"/>
      <c r="U612" s="121"/>
      <c r="V612" s="121"/>
      <c r="W612" s="121"/>
      <c r="X612" s="121"/>
      <c r="Y612" s="121"/>
      <c r="Z612" s="121"/>
      <c r="AA612" s="121"/>
      <c r="AB612" s="121"/>
      <c r="AC612" s="121"/>
      <c r="AD612" s="121"/>
      <c r="AE612" s="145">
        <f t="shared" si="65"/>
        <v>-0.77465948993947231</v>
      </c>
      <c r="AF612" s="121">
        <f t="shared" si="66"/>
        <v>0.43459359782107154</v>
      </c>
      <c r="AG612" s="186">
        <f t="shared" si="67"/>
        <v>35.939010800948985</v>
      </c>
    </row>
    <row r="613" spans="1:33" ht="29">
      <c r="A613" s="119" t="str">
        <f>'Master sheet'!A74</f>
        <v>Manchester, Withington</v>
      </c>
      <c r="B613" s="142" t="str">
        <f>VLOOKUP('Master sheet'!A74,Westminster_Parliamentary_Const!$A$2:$C$651,2,FALSE)</f>
        <v>E14000809</v>
      </c>
      <c r="C613" s="120">
        <f>VLOOKUP(B613,'Master sheet'!$B$3:$Z$634,9,FALSE)</f>
        <v>0.1049759775790738</v>
      </c>
      <c r="D613" s="121">
        <f>VLOOKUP(B613,'Master sheet'!$B$3:$Z$634,10,FALSE)</f>
        <v>0.31827737558566832</v>
      </c>
      <c r="E613" s="120">
        <f>VLOOKUP(B613,'Master sheet'!$B$3:$Z$634,16,FALSE)</f>
        <v>0.23250778793810994</v>
      </c>
      <c r="F613" s="121">
        <f>VLOOKUP(B613,'Master sheet'!$B$3:$Z$634,17,FALSE)</f>
        <v>-0.68159153860550448</v>
      </c>
      <c r="G613" s="120">
        <f>VLOOKUP(B613,'Master sheet'!$B$3:$Z$634,21,FALSE)</f>
        <v>0.10714285714285714</v>
      </c>
      <c r="H613" s="121">
        <f>VLOOKUP(B613,'Master sheet'!$B$3:$Z$634,22,FALSE)</f>
        <v>-1.6278089103411053</v>
      </c>
      <c r="I613" s="120">
        <f>VLOOKUP(B613,'Master sheet'!$B$3:$Z$634,24,FALSE)</f>
        <v>4.0792079207920828E-2</v>
      </c>
      <c r="J613" s="121">
        <f>-VLOOKUP(B613,'Master sheet'!$B$3:$Z$634,25,FALSE)</f>
        <v>-1.735828572006658</v>
      </c>
      <c r="K613" s="185" t="str">
        <f>VLOOKUP(B613,RUC_PCON_2011_EN_LU!$A$2:$N$534,14)</f>
        <v>Predominantly Urban</v>
      </c>
      <c r="L613" s="185" t="str">
        <f>VLOOKUP(B613,'City and Town classifications'!$A$3:$G$634,4,FALSE)</f>
        <v>Core City (outside London)</v>
      </c>
      <c r="M613" s="188" t="str">
        <f>VLOOKUP(A613,'BRES data'!$A$11:$AB$643,28,FALSE)</f>
        <v>Very low</v>
      </c>
      <c r="N613" s="188" t="str">
        <f>IF(ISNUMBER(MATCH(A613,'Red Wall MP List'!$A$3:$A$52,0)),"Yes","No")</f>
        <v>No</v>
      </c>
      <c r="O613" s="149">
        <f>VLOOKUP(B613,'Master sheet'!$B$3:$K$634,4,FALSE)</f>
        <v>88500</v>
      </c>
      <c r="P613" s="121">
        <f t="shared" si="64"/>
        <v>-0.85741714029809823</v>
      </c>
      <c r="Q613" s="121">
        <f t="shared" si="68"/>
        <v>0.41001738165528245</v>
      </c>
      <c r="R613" s="186">
        <f t="shared" si="69"/>
        <v>32.421563216981873</v>
      </c>
      <c r="S613" s="149">
        <f>R613*VLOOKUP(B613,'Master sheet'!$B$3:$K$634,4,FALSE)</f>
        <v>2869308.3447028957</v>
      </c>
      <c r="T613" s="121"/>
      <c r="U613" s="121"/>
      <c r="V613" s="121"/>
      <c r="W613" s="121"/>
      <c r="X613" s="121"/>
      <c r="Y613" s="121"/>
      <c r="Z613" s="121"/>
      <c r="AA613" s="121"/>
      <c r="AB613" s="121"/>
      <c r="AC613" s="121"/>
      <c r="AD613" s="121"/>
      <c r="AE613" s="145">
        <f t="shared" si="65"/>
        <v>-0.93173791134189987</v>
      </c>
      <c r="AF613" s="121">
        <f t="shared" si="66"/>
        <v>0.27751517641864398</v>
      </c>
      <c r="AG613" s="186">
        <f t="shared" si="67"/>
        <v>22.949304759071008</v>
      </c>
    </row>
    <row r="614" spans="1:33">
      <c r="A614" s="119" t="str">
        <f>'Master sheet'!A344</f>
        <v>Dulwich and West Norwood</v>
      </c>
      <c r="B614" s="142" t="str">
        <f>VLOOKUP('Master sheet'!A344,Westminster_Parliamentary_Const!$A$2:$C$651,2,FALSE)</f>
        <v>E14000673</v>
      </c>
      <c r="C614" s="120">
        <f>VLOOKUP(B614,'Master sheet'!$B$3:$Z$634,9,FALSE)</f>
        <v>9.3244714450444466E-2</v>
      </c>
      <c r="D614" s="121">
        <f>VLOOKUP(B614,'Master sheet'!$B$3:$Z$634,10,FALSE)</f>
        <v>-0.12513664612768371</v>
      </c>
      <c r="E614" s="120">
        <f>VLOOKUP(B614,'Master sheet'!$B$3:$Z$634,16,FALSE)</f>
        <v>0.1721186881741561</v>
      </c>
      <c r="F614" s="121">
        <f>VLOOKUP(B614,'Master sheet'!$B$3:$Z$634,17,FALSE)</f>
        <v>-0.88231390964780954</v>
      </c>
      <c r="G614" s="120">
        <f>VLOOKUP(B614,'Master sheet'!$B$3:$Z$634,21,FALSE)</f>
        <v>0.13958333333333334</v>
      </c>
      <c r="H614" s="121">
        <f>VLOOKUP(B614,'Master sheet'!$B$3:$Z$634,22,FALSE)</f>
        <v>-0.6994546029081794</v>
      </c>
      <c r="I614" s="120">
        <f>VLOOKUP(B614,'Master sheet'!$B$3:$Z$634,24,FALSE)</f>
        <v>4.0085744908896048E-2</v>
      </c>
      <c r="J614" s="121">
        <f>-VLOOKUP(B614,'Master sheet'!$B$3:$Z$634,25,FALSE)</f>
        <v>-1.6614492181207947</v>
      </c>
      <c r="K614" s="185" t="str">
        <f>VLOOKUP(B614,RUC_PCON_2011_EN_LU!$A$2:$N$534,14)</f>
        <v>Predominantly Urban</v>
      </c>
      <c r="L614" s="185" t="str">
        <f>VLOOKUP(B614,'City and Town classifications'!$A$3:$G$634,4,FALSE)</f>
        <v>Core City (London)</v>
      </c>
      <c r="M614" s="188" t="str">
        <f>VLOOKUP(A614,'BRES data'!$A$11:$AB$643,28,FALSE)</f>
        <v>Mid</v>
      </c>
      <c r="N614" s="188" t="str">
        <f>IF(ISNUMBER(MATCH(A614,'Red Wall MP List'!$A$3:$A$52,0)),"Yes","No")</f>
        <v>No</v>
      </c>
      <c r="O614" s="149">
        <f>VLOOKUP(B614,'Master sheet'!$B$3:$K$634,4,FALSE)</f>
        <v>111500</v>
      </c>
      <c r="P614" s="121">
        <f t="shared" si="64"/>
        <v>-0.85915670684215772</v>
      </c>
      <c r="Q614" s="121">
        <f t="shared" si="68"/>
        <v>0.40827781511122296</v>
      </c>
      <c r="R614" s="186">
        <f t="shared" si="69"/>
        <v>32.284009373652886</v>
      </c>
      <c r="S614" s="149">
        <f>R614*VLOOKUP(B614,'Master sheet'!$B$3:$K$634,4,FALSE)</f>
        <v>3599667.0451622969</v>
      </c>
      <c r="T614" s="121"/>
      <c r="U614" s="121"/>
      <c r="V614" s="121"/>
      <c r="W614" s="121"/>
      <c r="X614" s="121"/>
      <c r="Y614" s="121"/>
      <c r="Z614" s="121"/>
      <c r="AA614" s="121"/>
      <c r="AB614" s="121"/>
      <c r="AC614" s="121"/>
      <c r="AD614" s="121"/>
      <c r="AE614" s="145">
        <f t="shared" si="65"/>
        <v>-0.84208859420111681</v>
      </c>
      <c r="AF614" s="121">
        <f t="shared" si="66"/>
        <v>0.36716449355942704</v>
      </c>
      <c r="AG614" s="186">
        <f t="shared" si="67"/>
        <v>30.362915528244855</v>
      </c>
    </row>
    <row r="615" spans="1:33">
      <c r="A615" s="119" t="str">
        <f>'Master sheet'!A406</f>
        <v>Bracknell</v>
      </c>
      <c r="B615" s="142" t="str">
        <f>VLOOKUP('Master sheet'!A406,Westminster_Parliamentary_Const!$A$2:$C$651,2,FALSE)</f>
        <v>E14000586</v>
      </c>
      <c r="C615" s="120">
        <f>VLOOKUP(B615,'Master sheet'!$B$3:$Z$634,9,FALSE)</f>
        <v>6.2143930224954055E-2</v>
      </c>
      <c r="D615" s="121">
        <f>VLOOKUP(B615,'Master sheet'!$B$3:$Z$634,10,FALSE)</f>
        <v>-1.3006727892228858</v>
      </c>
      <c r="E615" s="120">
        <f>VLOOKUP(B615,'Master sheet'!$B$3:$Z$634,16,FALSE)</f>
        <v>0.62602422615683395</v>
      </c>
      <c r="F615" s="121">
        <f>VLOOKUP(B615,'Master sheet'!$B$3:$Z$634,17,FALSE)</f>
        <v>0.62638544452767642</v>
      </c>
      <c r="G615" s="120">
        <f>VLOOKUP(B615,'Master sheet'!$B$3:$Z$634,21,FALSE)</f>
        <v>0.16870748299319727</v>
      </c>
      <c r="H615" s="121">
        <f>VLOOKUP(B615,'Master sheet'!$B$3:$Z$634,22,FALSE)</f>
        <v>0.13399585658271662</v>
      </c>
      <c r="I615" s="120">
        <f>VLOOKUP(B615,'Master sheet'!$B$3:$Z$634,24,FALSE)</f>
        <v>4.0100236406619416E-2</v>
      </c>
      <c r="J615" s="121">
        <f>-VLOOKUP(B615,'Master sheet'!$B$3:$Z$634,25,FALSE)</f>
        <v>-1.662975221089914</v>
      </c>
      <c r="K615" s="185" t="str">
        <f>VLOOKUP(B615,RUC_PCON_2011_EN_LU!$A$2:$N$534,14)</f>
        <v>Predominantly Urban</v>
      </c>
      <c r="L615" s="185" t="str">
        <f>VLOOKUP(B615,'City and Town classifications'!$A$3:$G$634,4,FALSE)</f>
        <v>Large Town</v>
      </c>
      <c r="M615" s="188" t="str">
        <f>VLOOKUP(A615,'BRES data'!$A$11:$AB$643,28,FALSE)</f>
        <v>Low</v>
      </c>
      <c r="N615" s="188" t="str">
        <f>IF(ISNUMBER(MATCH(A615,'Red Wall MP List'!$A$3:$A$52,0)),"Yes","No")</f>
        <v>No</v>
      </c>
      <c r="O615" s="149">
        <f>VLOOKUP(B615,'Master sheet'!$B$3:$K$634,4,FALSE)</f>
        <v>69300</v>
      </c>
      <c r="P615" s="121">
        <f t="shared" si="64"/>
        <v>-0.86115245325253442</v>
      </c>
      <c r="Q615" s="121">
        <f t="shared" si="68"/>
        <v>0.40628206870084627</v>
      </c>
      <c r="R615" s="186">
        <f t="shared" si="69"/>
        <v>32.126198458057381</v>
      </c>
      <c r="S615" s="149">
        <f>R615*VLOOKUP(B615,'Master sheet'!$B$3:$K$634,4,FALSE)</f>
        <v>2226345.5531433765</v>
      </c>
      <c r="T615" s="121"/>
      <c r="U615" s="121"/>
      <c r="V615" s="121"/>
      <c r="W615" s="121"/>
      <c r="X615" s="121"/>
      <c r="Y615" s="121"/>
      <c r="Z615" s="121"/>
      <c r="AA615" s="121"/>
      <c r="AB615" s="121"/>
      <c r="AC615" s="121"/>
      <c r="AD615" s="121"/>
      <c r="AE615" s="145">
        <f t="shared" si="65"/>
        <v>-0.55081667730060169</v>
      </c>
      <c r="AF615" s="121">
        <f t="shared" si="66"/>
        <v>0.65843641045994217</v>
      </c>
      <c r="AG615" s="186">
        <f t="shared" si="67"/>
        <v>54.449843223416671</v>
      </c>
    </row>
    <row r="616" spans="1:33">
      <c r="A616" s="119" t="str">
        <f>'Master sheet'!A360</f>
        <v>Hampstead and Kilburn</v>
      </c>
      <c r="B616" s="142" t="str">
        <f>VLOOKUP('Master sheet'!A360,Westminster_Parliamentary_Const!$A$2:$C$651,2,FALSE)</f>
        <v>E14000727</v>
      </c>
      <c r="C616" s="120">
        <f>VLOOKUP(B616,'Master sheet'!$B$3:$Z$634,9,FALSE)</f>
        <v>8.3688603875431686E-2</v>
      </c>
      <c r="D616" s="121">
        <f>VLOOKUP(B616,'Master sheet'!$B$3:$Z$634,10,FALSE)</f>
        <v>-0.48633504186249932</v>
      </c>
      <c r="E616" s="120">
        <f>VLOOKUP(B616,'Master sheet'!$B$3:$Z$634,16,FALSE)</f>
        <v>0.59961031271646081</v>
      </c>
      <c r="F616" s="121">
        <f>VLOOKUP(B616,'Master sheet'!$B$3:$Z$634,17,FALSE)</f>
        <v>0.53859040610217268</v>
      </c>
      <c r="G616" s="120">
        <f>VLOOKUP(B616,'Master sheet'!$B$3:$Z$634,21,FALSE)</f>
        <v>0.13047363717605004</v>
      </c>
      <c r="H616" s="121">
        <f>VLOOKUP(B616,'Master sheet'!$B$3:$Z$634,22,FALSE)</f>
        <v>-0.96014823814840178</v>
      </c>
      <c r="I616" s="120">
        <f>VLOOKUP(B616,'Master sheet'!$B$3:$Z$634,24,FALSE)</f>
        <v>4.2227837865157269E-2</v>
      </c>
      <c r="J616" s="121">
        <f>-VLOOKUP(B616,'Master sheet'!$B$3:$Z$634,25,FALSE)</f>
        <v>-1.8870187399041038</v>
      </c>
      <c r="K616" s="185" t="str">
        <f>VLOOKUP(B616,RUC_PCON_2011_EN_LU!$A$2:$N$534,14)</f>
        <v>Predominantly Urban</v>
      </c>
      <c r="L616" s="185" t="str">
        <f>VLOOKUP(B616,'City and Town classifications'!$A$3:$G$634,4,FALSE)</f>
        <v>Core City (London)</v>
      </c>
      <c r="M616" s="188" t="str">
        <f>VLOOKUP(A616,'BRES data'!$A$11:$AB$643,28,FALSE)</f>
        <v>Very low</v>
      </c>
      <c r="N616" s="188" t="str">
        <f>IF(ISNUMBER(MATCH(A616,'Red Wall MP List'!$A$3:$A$52,0)),"Yes","No")</f>
        <v>No</v>
      </c>
      <c r="O616" s="149">
        <f>VLOOKUP(B616,'Master sheet'!$B$3:$K$634,4,FALSE)</f>
        <v>118500</v>
      </c>
      <c r="P616" s="121">
        <f t="shared" si="64"/>
        <v>-0.861377565929906</v>
      </c>
      <c r="Q616" s="121">
        <f t="shared" si="68"/>
        <v>0.40605695602347469</v>
      </c>
      <c r="R616" s="186">
        <f t="shared" si="69"/>
        <v>32.108397981231541</v>
      </c>
      <c r="S616" s="149">
        <f>R616*VLOOKUP(B616,'Master sheet'!$B$3:$K$634,4,FALSE)</f>
        <v>3804845.1607759376</v>
      </c>
      <c r="T616" s="121"/>
      <c r="U616" s="121"/>
      <c r="V616" s="121"/>
      <c r="W616" s="121"/>
      <c r="X616" s="121"/>
      <c r="Y616" s="121"/>
      <c r="Z616" s="121"/>
      <c r="AA616" s="121"/>
      <c r="AB616" s="121"/>
      <c r="AC616" s="121"/>
      <c r="AD616" s="121"/>
      <c r="AE616" s="145">
        <f t="shared" si="65"/>
        <v>-0.69872790345320812</v>
      </c>
      <c r="AF616" s="121">
        <f t="shared" si="66"/>
        <v>0.51052518430733573</v>
      </c>
      <c r="AG616" s="186">
        <f t="shared" si="67"/>
        <v>42.218224578015651</v>
      </c>
    </row>
    <row r="617" spans="1:33">
      <c r="A617" s="119" t="str">
        <f>'Master sheet'!A465</f>
        <v>South West Surrey</v>
      </c>
      <c r="B617" s="142" t="str">
        <f>VLOOKUP('Master sheet'!A465,Westminster_Parliamentary_Const!$A$2:$C$651,2,FALSE)</f>
        <v>E14000953</v>
      </c>
      <c r="C617" s="120">
        <f>VLOOKUP(B617,'Master sheet'!$B$3:$Z$634,9,FALSE)</f>
        <v>4.7543528105641206E-2</v>
      </c>
      <c r="D617" s="121">
        <f>VLOOKUP(B617,'Master sheet'!$B$3:$Z$634,10,FALSE)</f>
        <v>-1.8525334841345236</v>
      </c>
      <c r="E617" s="120">
        <f>VLOOKUP(B617,'Master sheet'!$B$3:$Z$634,16,FALSE)</f>
        <v>0.58374095403602888</v>
      </c>
      <c r="F617" s="121">
        <f>VLOOKUP(B617,'Master sheet'!$B$3:$Z$634,17,FALSE)</f>
        <v>0.48584354758452997</v>
      </c>
      <c r="G617" s="120">
        <f>VLOOKUP(B617,'Master sheet'!$B$3:$Z$634,21,FALSE)</f>
        <v>0.17803660565723795</v>
      </c>
      <c r="H617" s="121">
        <f>VLOOKUP(B617,'Master sheet'!$B$3:$Z$634,22,FALSE)</f>
        <v>0.40096885534143689</v>
      </c>
      <c r="I617" s="120">
        <f>VLOOKUP(B617,'Master sheet'!$B$3:$Z$634,24,FALSE)</f>
        <v>3.5550833953043703E-2</v>
      </c>
      <c r="J617" s="121">
        <f>-VLOOKUP(B617,'Master sheet'!$B$3:$Z$634,25,FALSE)</f>
        <v>-1.1839079925397518</v>
      </c>
      <c r="K617" s="185" t="str">
        <f>VLOOKUP(B617,RUC_PCON_2011_EN_LU!$A$2:$N$534,14)</f>
        <v>Predominantly Rural</v>
      </c>
      <c r="L617" s="185" t="str">
        <f>VLOOKUP(B617,'City and Town classifications'!$A$3:$G$634,4,FALSE)</f>
        <v>Medium Town</v>
      </c>
      <c r="M617" s="188" t="str">
        <f>VLOOKUP(A617,'BRES data'!$A$11:$AB$643,28,FALSE)</f>
        <v>High</v>
      </c>
      <c r="N617" s="188" t="str">
        <f>IF(ISNUMBER(MATCH(A617,'Red Wall MP List'!$A$3:$A$52,0)),"Yes","No")</f>
        <v>No</v>
      </c>
      <c r="O617" s="149">
        <f>VLOOKUP(B617,'Master sheet'!$B$3:$K$634,4,FALSE)</f>
        <v>66100</v>
      </c>
      <c r="P617" s="121">
        <f t="shared" si="64"/>
        <v>-0.86434509173709728</v>
      </c>
      <c r="Q617" s="121">
        <f t="shared" si="68"/>
        <v>0.40308943021628341</v>
      </c>
      <c r="R617" s="186">
        <f t="shared" si="69"/>
        <v>31.873744940017872</v>
      </c>
      <c r="S617" s="149">
        <f>R617*VLOOKUP(B617,'Master sheet'!$B$3:$K$634,4,FALSE)</f>
        <v>2106854.5405351813</v>
      </c>
      <c r="T617" s="121"/>
      <c r="U617" s="121"/>
      <c r="V617" s="121"/>
      <c r="W617" s="121"/>
      <c r="X617" s="121"/>
      <c r="Y617" s="121"/>
      <c r="Z617" s="121"/>
      <c r="AA617" s="121"/>
      <c r="AB617" s="121"/>
      <c r="AC617" s="121"/>
      <c r="AD617" s="121"/>
      <c r="AE617" s="145">
        <f t="shared" si="65"/>
        <v>-0.53740726843707709</v>
      </c>
      <c r="AF617" s="121">
        <f t="shared" si="66"/>
        <v>0.67184581932346676</v>
      </c>
      <c r="AG617" s="186">
        <f t="shared" si="67"/>
        <v>55.558743336986602</v>
      </c>
    </row>
    <row r="618" spans="1:33" ht="29">
      <c r="A618" s="119" t="str">
        <f>'Master sheet'!A448</f>
        <v>North East Hampshire</v>
      </c>
      <c r="B618" s="142" t="str">
        <f>VLOOKUP('Master sheet'!A448,Westminster_Parliamentary_Const!$A$2:$C$651,2,FALSE)</f>
        <v>E14000844</v>
      </c>
      <c r="C618" s="120">
        <f>VLOOKUP(B618,'Master sheet'!$B$3:$Z$634,9,FALSE)</f>
        <v>5.1893440592160583E-2</v>
      </c>
      <c r="D618" s="121">
        <f>VLOOKUP(B618,'Master sheet'!$B$3:$Z$634,10,FALSE)</f>
        <v>-1.6881170723125474</v>
      </c>
      <c r="E618" s="120">
        <f>VLOOKUP(B618,'Master sheet'!$B$3:$Z$634,16,FALSE)</f>
        <v>0.61381159530820728</v>
      </c>
      <c r="F618" s="121">
        <f>VLOOKUP(B618,'Master sheet'!$B$3:$Z$634,17,FALSE)</f>
        <v>0.58579288344989144</v>
      </c>
      <c r="G618" s="120">
        <f>VLOOKUP(B618,'Master sheet'!$B$3:$Z$634,21,FALSE)</f>
        <v>0.15174506828528073</v>
      </c>
      <c r="H618" s="121">
        <f>VLOOKUP(B618,'Master sheet'!$B$3:$Z$634,22,FALSE)</f>
        <v>-0.3514202842315462</v>
      </c>
      <c r="I618" s="120">
        <f>VLOOKUP(B618,'Master sheet'!$B$3:$Z$634,24,FALSE)</f>
        <v>3.4146904243045784E-2</v>
      </c>
      <c r="J618" s="121">
        <f>-VLOOKUP(B618,'Master sheet'!$B$3:$Z$634,25,FALSE)</f>
        <v>-1.0360695187816633</v>
      </c>
      <c r="K618" s="185" t="str">
        <f>VLOOKUP(B618,RUC_PCON_2011_EN_LU!$A$2:$N$534,14)</f>
        <v>Urban with Significant Rural</v>
      </c>
      <c r="L618" s="185" t="str">
        <f>VLOOKUP(B618,'City and Town classifications'!$A$3:$G$634,4,FALSE)</f>
        <v>Medium Town</v>
      </c>
      <c r="M618" s="188" t="str">
        <f>VLOOKUP(A618,'BRES data'!$A$11:$AB$643,28,FALSE)</f>
        <v>High</v>
      </c>
      <c r="N618" s="188" t="str">
        <f>IF(ISNUMBER(MATCH(A618,'Red Wall MP List'!$A$3:$A$52,0)),"Yes","No")</f>
        <v>No</v>
      </c>
      <c r="O618" s="149">
        <f>VLOOKUP(B618,'Master sheet'!$B$3:$K$634,4,FALSE)</f>
        <v>59900</v>
      </c>
      <c r="P618" s="121">
        <f t="shared" si="64"/>
        <v>-0.86900009716167936</v>
      </c>
      <c r="Q618" s="121">
        <f t="shared" si="68"/>
        <v>0.39843442479170132</v>
      </c>
      <c r="R618" s="186">
        <f t="shared" si="69"/>
        <v>31.505656757904248</v>
      </c>
      <c r="S618" s="149">
        <f>R618*VLOOKUP(B618,'Master sheet'!$B$3:$K$634,4,FALSE)</f>
        <v>1887188.8397984644</v>
      </c>
      <c r="T618" s="121"/>
      <c r="U618" s="121"/>
      <c r="V618" s="121"/>
      <c r="W618" s="121"/>
      <c r="X618" s="121"/>
      <c r="Y618" s="121"/>
      <c r="Z618" s="121"/>
      <c r="AA618" s="121"/>
      <c r="AB618" s="121"/>
      <c r="AC618" s="121"/>
      <c r="AD618" s="121"/>
      <c r="AE618" s="145">
        <f t="shared" si="65"/>
        <v>-0.62245349796896643</v>
      </c>
      <c r="AF618" s="121">
        <f t="shared" si="66"/>
        <v>0.58679958979157743</v>
      </c>
      <c r="AG618" s="186">
        <f t="shared" si="67"/>
        <v>48.52578800342701</v>
      </c>
    </row>
    <row r="619" spans="1:33" ht="29">
      <c r="A619" s="119" t="str">
        <f>'Master sheet'!A546</f>
        <v>Cardiff North</v>
      </c>
      <c r="B619" s="142" t="str">
        <f>VLOOKUP('Master sheet'!A546,Westminster_Parliamentary_Const!$A$2:$C$651,2,FALSE)</f>
        <v>W07000051</v>
      </c>
      <c r="C619" s="120">
        <f>VLOOKUP(B619,'Master sheet'!$B$3:$Z$634,9,FALSE)</f>
        <v>0.10324251721068625</v>
      </c>
      <c r="D619" s="121">
        <f>VLOOKUP(B619,'Master sheet'!$B$3:$Z$634,10,FALSE)</f>
        <v>0.25275667035558808</v>
      </c>
      <c r="E619" s="120">
        <f>VLOOKUP(B619,'Master sheet'!$B$3:$Z$634,16,FALSE)</f>
        <v>-0.32171819037908539</v>
      </c>
      <c r="F619" s="121">
        <f>VLOOKUP(B619,'Master sheet'!$B$3:$Z$634,17,FALSE)</f>
        <v>-2.5237377685691924</v>
      </c>
      <c r="G619" s="120">
        <f>VLOOKUP(B619,'Master sheet'!$B$3:$Z$634,21,FALSE)</f>
        <v>0.10059171597633136</v>
      </c>
      <c r="H619" s="121">
        <f>VLOOKUP(B619,'Master sheet'!$B$3:$Z$634,22,FALSE)</f>
        <v>-1.8152839672680083</v>
      </c>
      <c r="I619" s="120">
        <f>VLOOKUP(B619,'Master sheet'!$B$3:$Z$634,24,FALSE)</f>
        <v>3.0916171745691612E-2</v>
      </c>
      <c r="J619" s="121">
        <f>-VLOOKUP(B619,'Master sheet'!$B$3:$Z$634,25,FALSE)</f>
        <v>-0.69586262798924181</v>
      </c>
      <c r="K619" s="185" t="str">
        <f>VLOOKUP(B619,RUC_PCON_2011_EN_LU!$A$2:$N$534,14)</f>
        <v>Urban with Significant Rural</v>
      </c>
      <c r="L619" s="185" t="str">
        <f>VLOOKUP(B619,'City and Town classifications'!$A$3:$G$634,4,FALSE)</f>
        <v>Core City (outside London)</v>
      </c>
      <c r="M619" s="188" t="str">
        <f>VLOOKUP(A619,'BRES data'!$A$11:$AB$643,28,FALSE)</f>
        <v>Very low</v>
      </c>
      <c r="N619" s="188" t="str">
        <f>IF(ISNUMBER(MATCH(A619,'Red Wall MP List'!$A$3:$A$52,0)),"Yes","No")</f>
        <v>No</v>
      </c>
      <c r="O619" s="149">
        <f>VLOOKUP(B619,'Master sheet'!$B$3:$K$634,4,FALSE)</f>
        <v>69600</v>
      </c>
      <c r="P619" s="121">
        <f t="shared" si="64"/>
        <v>-0.87087227518408472</v>
      </c>
      <c r="Q619" s="121">
        <f t="shared" si="68"/>
        <v>0.39656224676929597</v>
      </c>
      <c r="R619" s="186">
        <f t="shared" si="69"/>
        <v>31.357616843445474</v>
      </c>
      <c r="S619" s="149">
        <f>R619*VLOOKUP(B619,'Master sheet'!$B$3:$K$634,4,FALSE)</f>
        <v>2182490.1323038051</v>
      </c>
      <c r="T619" s="121"/>
      <c r="U619" s="121"/>
      <c r="V619" s="121"/>
      <c r="W619" s="121"/>
      <c r="X619" s="121"/>
      <c r="Y619" s="121"/>
      <c r="Z619" s="121"/>
      <c r="AA619" s="121"/>
      <c r="AB619" s="121"/>
      <c r="AC619" s="121"/>
      <c r="AD619" s="121"/>
      <c r="AE619" s="145">
        <f t="shared" si="65"/>
        <v>-1.1955319233677135</v>
      </c>
      <c r="AF619" s="121">
        <f t="shared" si="66"/>
        <v>1.3721164392830332E-2</v>
      </c>
      <c r="AG619" s="186">
        <f t="shared" si="67"/>
        <v>1.134680947413663</v>
      </c>
    </row>
    <row r="620" spans="1:33">
      <c r="A620" s="119" t="str">
        <f>'Master sheet'!A371</f>
        <v>Islington South and Finsbury</v>
      </c>
      <c r="B620" s="142" t="str">
        <f>VLOOKUP('Master sheet'!A371,Westminster_Parliamentary_Const!$A$2:$C$651,2,FALSE)</f>
        <v>E14000764</v>
      </c>
      <c r="C620" s="120">
        <f>VLOOKUP(B620,'Master sheet'!$B$3:$Z$634,9,FALSE)</f>
        <v>8.2838031046242669E-2</v>
      </c>
      <c r="D620" s="121">
        <f>VLOOKUP(B620,'Master sheet'!$B$3:$Z$634,10,FALSE)</f>
        <v>-0.51848468464311204</v>
      </c>
      <c r="E620" s="120">
        <f>VLOOKUP(B620,'Master sheet'!$B$3:$Z$634,16,FALSE)</f>
        <v>1.0118596787168823</v>
      </c>
      <c r="F620" s="121">
        <f>VLOOKUP(B620,'Master sheet'!$B$3:$Z$634,17,FALSE)</f>
        <v>1.9088322300030411</v>
      </c>
      <c r="G620" s="120">
        <f>VLOOKUP(B620,'Master sheet'!$B$3:$Z$634,21,FALSE)</f>
        <v>0.11452810180275716</v>
      </c>
      <c r="H620" s="121">
        <f>VLOOKUP(B620,'Master sheet'!$B$3:$Z$634,22,FALSE)</f>
        <v>-1.4164641800354199</v>
      </c>
      <c r="I620" s="120">
        <f>VLOOKUP(B620,'Master sheet'!$B$3:$Z$634,24,FALSE)</f>
        <v>4.6687298299696645E-2</v>
      </c>
      <c r="J620" s="121">
        <f>-VLOOKUP(B620,'Master sheet'!$B$3:$Z$634,25,FALSE)</f>
        <v>-2.3566147743294028</v>
      </c>
      <c r="K620" s="185" t="str">
        <f>VLOOKUP(B620,RUC_PCON_2011_EN_LU!$A$2:$N$534,14)</f>
        <v>Predominantly Urban</v>
      </c>
      <c r="L620" s="185" t="str">
        <f>VLOOKUP(B620,'City and Town classifications'!$A$3:$G$634,4,FALSE)</f>
        <v>Core City (London)</v>
      </c>
      <c r="M620" s="188" t="str">
        <f>VLOOKUP(A620,'BRES data'!$A$11:$AB$643,28,FALSE)</f>
        <v>Very low</v>
      </c>
      <c r="N620" s="188" t="str">
        <f>IF(ISNUMBER(MATCH(A620,'Red Wall MP List'!$A$3:$A$52,0)),"Yes","No")</f>
        <v>No</v>
      </c>
      <c r="O620" s="149">
        <f>VLOOKUP(B620,'Master sheet'!$B$3:$K$634,4,FALSE)</f>
        <v>92700</v>
      </c>
      <c r="P620" s="121">
        <f t="shared" si="64"/>
        <v>-0.87630514466290144</v>
      </c>
      <c r="Q620" s="121">
        <f t="shared" si="68"/>
        <v>0.39112937729047925</v>
      </c>
      <c r="R620" s="186">
        <f t="shared" si="69"/>
        <v>30.928020125994216</v>
      </c>
      <c r="S620" s="149">
        <f>R620*VLOOKUP(B620,'Master sheet'!$B$3:$K$634,4,FALSE)</f>
        <v>2867027.4656796637</v>
      </c>
      <c r="T620" s="121"/>
      <c r="U620" s="121"/>
      <c r="V620" s="121"/>
      <c r="W620" s="121"/>
      <c r="X620" s="121"/>
      <c r="Y620" s="121"/>
      <c r="Z620" s="121"/>
      <c r="AA620" s="121"/>
      <c r="AB620" s="121"/>
      <c r="AC620" s="121"/>
      <c r="AD620" s="121"/>
      <c r="AE620" s="145">
        <f t="shared" si="65"/>
        <v>-0.59568285225122342</v>
      </c>
      <c r="AF620" s="121">
        <f t="shared" si="66"/>
        <v>0.61357023550932044</v>
      </c>
      <c r="AG620" s="186">
        <f t="shared" si="67"/>
        <v>50.739604613754665</v>
      </c>
    </row>
    <row r="621" spans="1:33">
      <c r="A621" s="119" t="str">
        <f>'Master sheet'!A96</f>
        <v>Warrington South</v>
      </c>
      <c r="B621" s="142" t="str">
        <f>VLOOKUP('Master sheet'!A96,Westminster_Parliamentary_Const!$A$2:$C$651,2,FALSE)</f>
        <v>E14001018</v>
      </c>
      <c r="C621" s="120">
        <f>VLOOKUP(B621,'Master sheet'!$B$3:$Z$634,9,FALSE)</f>
        <v>6.4057494931777592E-2</v>
      </c>
      <c r="D621" s="121">
        <f>VLOOKUP(B621,'Master sheet'!$B$3:$Z$634,10,FALSE)</f>
        <v>-1.2283445656413476</v>
      </c>
      <c r="E621" s="120">
        <f>VLOOKUP(B621,'Master sheet'!$B$3:$Z$634,16,FALSE)</f>
        <v>0.67301932300799927</v>
      </c>
      <c r="F621" s="121">
        <f>VLOOKUP(B621,'Master sheet'!$B$3:$Z$634,17,FALSE)</f>
        <v>0.78258858887325899</v>
      </c>
      <c r="G621" s="120">
        <f>VLOOKUP(B621,'Master sheet'!$B$3:$Z$634,21,FALSE)</f>
        <v>0.14385474860335196</v>
      </c>
      <c r="H621" s="121">
        <f>VLOOKUP(B621,'Master sheet'!$B$3:$Z$634,22,FALSE)</f>
        <v>-0.5772188274074268</v>
      </c>
      <c r="I621" s="120">
        <f>VLOOKUP(B621,'Master sheet'!$B$3:$Z$634,24,FALSE)</f>
        <v>3.8593030900723191E-2</v>
      </c>
      <c r="J621" s="121">
        <f>-VLOOKUP(B621,'Master sheet'!$B$3:$Z$634,25,FALSE)</f>
        <v>-1.5042614620999317</v>
      </c>
      <c r="K621" s="185" t="str">
        <f>VLOOKUP(B621,RUC_PCON_2011_EN_LU!$A$2:$N$534,14)</f>
        <v>Predominantly Urban</v>
      </c>
      <c r="L621" s="185" t="str">
        <f>VLOOKUP(B621,'City and Town classifications'!$A$3:$G$634,4,FALSE)</f>
        <v>Large Town</v>
      </c>
      <c r="M621" s="188" t="str">
        <f>VLOOKUP(A621,'BRES data'!$A$11:$AB$643,28,FALSE)</f>
        <v>Very low</v>
      </c>
      <c r="N621" s="188" t="str">
        <f>IF(ISNUMBER(MATCH(A621,'Red Wall MP List'!$A$3:$A$52,0)),"Yes","No")</f>
        <v>Yes</v>
      </c>
      <c r="O621" s="149">
        <f>VLOOKUP(B621,'Master sheet'!$B$3:$K$634,4,FALSE)</f>
        <v>70000</v>
      </c>
      <c r="P621" s="121">
        <f t="shared" si="64"/>
        <v>-0.87664038233612107</v>
      </c>
      <c r="Q621" s="121">
        <f t="shared" si="68"/>
        <v>0.39079413961725962</v>
      </c>
      <c r="R621" s="186">
        <f t="shared" si="69"/>
        <v>30.901511665862298</v>
      </c>
      <c r="S621" s="149">
        <f>R621*VLOOKUP(B621,'Master sheet'!$B$3:$K$634,4,FALSE)</f>
        <v>2163105.816610361</v>
      </c>
      <c r="T621" s="121"/>
      <c r="U621" s="121"/>
      <c r="V621" s="121"/>
      <c r="W621" s="121"/>
      <c r="X621" s="121"/>
      <c r="Y621" s="121"/>
      <c r="Z621" s="121"/>
      <c r="AA621" s="121"/>
      <c r="AB621" s="121"/>
      <c r="AC621" s="121"/>
      <c r="AD621" s="121"/>
      <c r="AE621" s="145">
        <f t="shared" si="65"/>
        <v>-0.63180906656886182</v>
      </c>
      <c r="AF621" s="121">
        <f t="shared" si="66"/>
        <v>0.57744402119168203</v>
      </c>
      <c r="AG621" s="186">
        <f t="shared" si="67"/>
        <v>47.752122945666329</v>
      </c>
    </row>
    <row r="622" spans="1:33">
      <c r="A622" s="119" t="str">
        <f>'Master sheet'!A273</f>
        <v>Cambridge</v>
      </c>
      <c r="B622" s="142" t="str">
        <f>VLOOKUP('Master sheet'!A273,Westminster_Parliamentary_Const!$A$2:$C$651,2,FALSE)</f>
        <v>E14000617</v>
      </c>
      <c r="C622" s="120">
        <f>VLOOKUP(B622,'Master sheet'!$B$3:$Z$634,9,FALSE)</f>
        <v>7.8348481994859748E-2</v>
      </c>
      <c r="D622" s="121">
        <f>VLOOKUP(B622,'Master sheet'!$B$3:$Z$634,10,FALSE)</f>
        <v>-0.68817902861318536</v>
      </c>
      <c r="E622" s="120">
        <f>VLOOKUP(B622,'Master sheet'!$B$3:$Z$634,16,FALSE)</f>
        <v>0.34612785404557955</v>
      </c>
      <c r="F622" s="121">
        <f>VLOOKUP(B622,'Master sheet'!$B$3:$Z$634,17,FALSE)</f>
        <v>-0.3039391285477599</v>
      </c>
      <c r="G622" s="120">
        <f>VLOOKUP(B622,'Master sheet'!$B$3:$Z$634,21,FALSE)</f>
        <v>0.14451612903225808</v>
      </c>
      <c r="H622" s="121">
        <f>VLOOKUP(B622,'Master sheet'!$B$3:$Z$634,22,FALSE)</f>
        <v>-0.55829199765247117</v>
      </c>
      <c r="I622" s="120">
        <f>VLOOKUP(B622,'Master sheet'!$B$3:$Z$634,24,FALSE)</f>
        <v>3.9321241793702111E-2</v>
      </c>
      <c r="J622" s="121">
        <f>-VLOOKUP(B622,'Master sheet'!$B$3:$Z$634,25,FALSE)</f>
        <v>-1.5809444941814863</v>
      </c>
      <c r="K622" s="185" t="str">
        <f>VLOOKUP(B622,RUC_PCON_2011_EN_LU!$A$2:$N$534,14)</f>
        <v>Predominantly Urban</v>
      </c>
      <c r="L622" s="185" t="str">
        <f>VLOOKUP(B622,'City and Town classifications'!$A$3:$G$634,4,FALSE)</f>
        <v>Large Town</v>
      </c>
      <c r="M622" s="188" t="str">
        <f>VLOOKUP(A622,'BRES data'!$A$11:$AB$643,28,FALSE)</f>
        <v>Very low</v>
      </c>
      <c r="N622" s="188" t="str">
        <f>IF(ISNUMBER(MATCH(A622,'Red Wall MP List'!$A$3:$A$52,0)),"Yes","No")</f>
        <v>No</v>
      </c>
      <c r="O622" s="149">
        <f>VLOOKUP(B622,'Master sheet'!$B$3:$K$634,4,FALSE)</f>
        <v>77300</v>
      </c>
      <c r="P622" s="121">
        <f t="shared" si="64"/>
        <v>-0.90007969529826237</v>
      </c>
      <c r="Q622" s="121">
        <f t="shared" si="68"/>
        <v>0.36735482665511832</v>
      </c>
      <c r="R622" s="186">
        <f t="shared" si="69"/>
        <v>29.048080077433692</v>
      </c>
      <c r="S622" s="149">
        <f>R622*VLOOKUP(B622,'Master sheet'!$B$3:$K$634,4,FALSE)</f>
        <v>2245416.5899856244</v>
      </c>
      <c r="T622" s="121"/>
      <c r="U622" s="121"/>
      <c r="V622" s="121"/>
      <c r="W622" s="121"/>
      <c r="X622" s="121"/>
      <c r="Y622" s="121"/>
      <c r="Z622" s="121"/>
      <c r="AA622" s="121"/>
      <c r="AB622" s="121"/>
      <c r="AC622" s="121"/>
      <c r="AD622" s="121"/>
      <c r="AE622" s="145">
        <f t="shared" si="65"/>
        <v>-0.78283866224872567</v>
      </c>
      <c r="AF622" s="121">
        <f t="shared" si="66"/>
        <v>0.42641442551181818</v>
      </c>
      <c r="AG622" s="186">
        <f t="shared" si="67"/>
        <v>35.262628628181446</v>
      </c>
    </row>
    <row r="623" spans="1:33" ht="29">
      <c r="A623" s="119" t="str">
        <f>'Master sheet'!A136</f>
        <v>Leeds North East</v>
      </c>
      <c r="B623" s="142" t="str">
        <f>VLOOKUP('Master sheet'!A136,Westminster_Parliamentary_Const!$A$2:$C$651,2,FALSE)</f>
        <v>E14000779</v>
      </c>
      <c r="C623" s="120">
        <f>VLOOKUP(B623,'Master sheet'!$B$3:$Z$634,9,FALSE)</f>
        <v>7.3184727501972441E-2</v>
      </c>
      <c r="D623" s="121">
        <f>VLOOKUP(B623,'Master sheet'!$B$3:$Z$634,10,FALSE)</f>
        <v>-0.88335674491926186</v>
      </c>
      <c r="E623" s="120">
        <f>VLOOKUP(B623,'Master sheet'!$B$3:$Z$634,16,FALSE)</f>
        <v>0.62295458794644354</v>
      </c>
      <c r="F623" s="121">
        <f>VLOOKUP(B623,'Master sheet'!$B$3:$Z$634,17,FALSE)</f>
        <v>0.61618252608312296</v>
      </c>
      <c r="G623" s="120">
        <f>VLOOKUP(B623,'Master sheet'!$B$3:$Z$634,21,FALSE)</f>
        <v>0.13270142180094788</v>
      </c>
      <c r="H623" s="121">
        <f>VLOOKUP(B623,'Master sheet'!$B$3:$Z$634,22,FALSE)</f>
        <v>-0.89639536841821199</v>
      </c>
      <c r="I623" s="120">
        <f>VLOOKUP(B623,'Master sheet'!$B$3:$Z$634,24,FALSE)</f>
        <v>4.1050674105067353E-2</v>
      </c>
      <c r="J623" s="121">
        <f>-VLOOKUP(B623,'Master sheet'!$B$3:$Z$634,25,FALSE)</f>
        <v>-1.7630594758357598</v>
      </c>
      <c r="K623" s="185" t="str">
        <f>VLOOKUP(B623,RUC_PCON_2011_EN_LU!$A$2:$N$534,14)</f>
        <v>Predominantly Urban</v>
      </c>
      <c r="L623" s="185" t="str">
        <f>VLOOKUP(B623,'City and Town classifications'!$A$3:$G$634,4,FALSE)</f>
        <v>Core City (outside London)</v>
      </c>
      <c r="M623" s="188" t="str">
        <f>VLOOKUP(A623,'BRES data'!$A$11:$AB$643,28,FALSE)</f>
        <v>Very low</v>
      </c>
      <c r="N623" s="188" t="str">
        <f>IF(ISNUMBER(MATCH(A623,'Red Wall MP List'!$A$3:$A$52,0)),"Yes","No")</f>
        <v>No</v>
      </c>
      <c r="O623" s="149">
        <f>VLOOKUP(B623,'Master sheet'!$B$3:$K$634,4,FALSE)</f>
        <v>53300</v>
      </c>
      <c r="P623" s="121">
        <f t="shared" si="64"/>
        <v>-0.92884088064085546</v>
      </c>
      <c r="Q623" s="121">
        <f t="shared" si="68"/>
        <v>0.33859364131252523</v>
      </c>
      <c r="R623" s="186">
        <f t="shared" si="69"/>
        <v>26.773828715172694</v>
      </c>
      <c r="S623" s="149">
        <f>R623*VLOOKUP(B623,'Master sheet'!$B$3:$K$634,4,FALSE)</f>
        <v>1427045.0705187046</v>
      </c>
      <c r="T623" s="121"/>
      <c r="U623" s="121"/>
      <c r="V623" s="121"/>
      <c r="W623" s="121"/>
      <c r="X623" s="121"/>
      <c r="Y623" s="121"/>
      <c r="Z623" s="121"/>
      <c r="AA623" s="121"/>
      <c r="AB623" s="121"/>
      <c r="AC623" s="121"/>
      <c r="AD623" s="121"/>
      <c r="AE623" s="145">
        <f t="shared" si="65"/>
        <v>-0.73165726577252765</v>
      </c>
      <c r="AF623" s="121">
        <f t="shared" si="66"/>
        <v>0.4775958219880162</v>
      </c>
      <c r="AG623" s="186">
        <f t="shared" si="67"/>
        <v>39.495108742909331</v>
      </c>
    </row>
    <row r="624" spans="1:33">
      <c r="A624" s="119" t="str">
        <f>'Master sheet'!A321</f>
        <v>Welwyn Hatfield</v>
      </c>
      <c r="B624" s="142" t="str">
        <f>VLOOKUP('Master sheet'!A321,Westminster_Parliamentary_Const!$A$2:$C$651,2,FALSE)</f>
        <v>E14001027</v>
      </c>
      <c r="C624" s="120">
        <f>VLOOKUP(B624,'Master sheet'!$B$3:$Z$634,9,FALSE)</f>
        <v>5.7034348911940667E-2</v>
      </c>
      <c r="D624" s="121">
        <f>VLOOKUP(B624,'Master sheet'!$B$3:$Z$634,10,FALSE)</f>
        <v>-1.4938028873574565</v>
      </c>
      <c r="E624" s="120">
        <f>VLOOKUP(B624,'Master sheet'!$B$3:$Z$634,16,FALSE)</f>
        <v>0.51723918692023529</v>
      </c>
      <c r="F624" s="121">
        <f>VLOOKUP(B624,'Master sheet'!$B$3:$Z$634,17,FALSE)</f>
        <v>0.26480378335289106</v>
      </c>
      <c r="G624" s="120">
        <f>VLOOKUP(B624,'Master sheet'!$B$3:$Z$634,21,FALSE)</f>
        <v>0.14564369310793238</v>
      </c>
      <c r="H624" s="121">
        <f>VLOOKUP(B624,'Master sheet'!$B$3:$Z$634,22,FALSE)</f>
        <v>-0.5260243157475375</v>
      </c>
      <c r="I624" s="120">
        <f>VLOOKUP(B624,'Master sheet'!$B$3:$Z$634,24,FALSE)</f>
        <v>3.5543980238427642E-2</v>
      </c>
      <c r="J624" s="121">
        <f>-VLOOKUP(B624,'Master sheet'!$B$3:$Z$634,25,FALSE)</f>
        <v>-1.1831862735667886</v>
      </c>
      <c r="K624" s="185" t="str">
        <f>VLOOKUP(B624,RUC_PCON_2011_EN_LU!$A$2:$N$534,14)</f>
        <v>Predominantly Urban</v>
      </c>
      <c r="L624" s="185" t="str">
        <f>VLOOKUP(B624,'City and Town classifications'!$A$3:$G$634,4,FALSE)</f>
        <v>Medium Town</v>
      </c>
      <c r="M624" s="188" t="str">
        <f>VLOOKUP(A624,'BRES data'!$A$11:$AB$643,28,FALSE)</f>
        <v>Very low</v>
      </c>
      <c r="N624" s="188" t="str">
        <f>IF(ISNUMBER(MATCH(A624,'Red Wall MP List'!$A$3:$A$52,0)),"Yes","No")</f>
        <v>No</v>
      </c>
      <c r="O624" s="149">
        <f>VLOOKUP(B624,'Master sheet'!$B$3:$K$634,4,FALSE)</f>
        <v>78800</v>
      </c>
      <c r="P624" s="121">
        <f t="shared" si="64"/>
        <v>-0.93586647570718939</v>
      </c>
      <c r="Q624" s="121">
        <f t="shared" si="68"/>
        <v>0.33156804624619129</v>
      </c>
      <c r="R624" s="186">
        <f t="shared" si="69"/>
        <v>26.218289402033118</v>
      </c>
      <c r="S624" s="149">
        <f>R624*VLOOKUP(B624,'Master sheet'!$B$3:$K$634,4,FALSE)</f>
        <v>2066001.2048802096</v>
      </c>
      <c r="T624" s="121"/>
      <c r="U624" s="121"/>
      <c r="V624" s="121"/>
      <c r="W624" s="121"/>
      <c r="X624" s="121"/>
      <c r="Y624" s="121"/>
      <c r="Z624" s="121"/>
      <c r="AA624" s="121"/>
      <c r="AB624" s="121"/>
      <c r="AC624" s="121"/>
      <c r="AD624" s="121"/>
      <c r="AE624" s="145">
        <f t="shared" si="65"/>
        <v>-0.73455242332972293</v>
      </c>
      <c r="AF624" s="121">
        <f t="shared" si="66"/>
        <v>0.47470066443082093</v>
      </c>
      <c r="AG624" s="186">
        <f t="shared" si="67"/>
        <v>39.255691735295407</v>
      </c>
    </row>
    <row r="625" spans="1:33">
      <c r="A625" s="119" t="str">
        <f>'Master sheet'!A496</f>
        <v>Exeter</v>
      </c>
      <c r="B625" s="142" t="str">
        <f>VLOOKUP('Master sheet'!A496,Westminster_Parliamentary_Const!$A$2:$C$651,2,FALSE)</f>
        <v>E14000698</v>
      </c>
      <c r="C625" s="120">
        <f>VLOOKUP(B625,'Master sheet'!$B$3:$Z$634,9,FALSE)</f>
        <v>7.4078279413304596E-2</v>
      </c>
      <c r="D625" s="121">
        <f>VLOOKUP(B625,'Master sheet'!$B$3:$Z$634,10,FALSE)</f>
        <v>-0.84958259440630379</v>
      </c>
      <c r="E625" s="120">
        <f>VLOOKUP(B625,'Master sheet'!$B$3:$Z$634,16,FALSE)</f>
        <v>0.16962084319724502</v>
      </c>
      <c r="F625" s="121">
        <f>VLOOKUP(B625,'Master sheet'!$B$3:$Z$634,17,FALSE)</f>
        <v>-0.89061629150515542</v>
      </c>
      <c r="G625" s="120">
        <f>VLOOKUP(B625,'Master sheet'!$B$3:$Z$634,21,FALSE)</f>
        <v>0.13695090439276486</v>
      </c>
      <c r="H625" s="121">
        <f>VLOOKUP(B625,'Master sheet'!$B$3:$Z$634,22,FALSE)</f>
        <v>-0.7747872438854192</v>
      </c>
      <c r="I625" s="120">
        <f>VLOOKUP(B625,'Master sheet'!$B$3:$Z$634,24,FALSE)</f>
        <v>3.518332999398921E-2</v>
      </c>
      <c r="J625" s="121">
        <f>-VLOOKUP(B625,'Master sheet'!$B$3:$Z$634,25,FALSE)</f>
        <v>-1.1452086018083227</v>
      </c>
      <c r="K625" s="185" t="str">
        <f>VLOOKUP(B625,RUC_PCON_2011_EN_LU!$A$2:$N$534,14)</f>
        <v>Predominantly Urban</v>
      </c>
      <c r="L625" s="185" t="str">
        <f>VLOOKUP(B625,'City and Town classifications'!$A$3:$G$634,4,FALSE)</f>
        <v>Large Town</v>
      </c>
      <c r="M625" s="188" t="str">
        <f>VLOOKUP(A625,'BRES data'!$A$11:$AB$643,28,FALSE)</f>
        <v>Low</v>
      </c>
      <c r="N625" s="188" t="str">
        <f>IF(ISNUMBER(MATCH(A625,'Red Wall MP List'!$A$3:$A$52,0)),"Yes","No")</f>
        <v>No</v>
      </c>
      <c r="O625" s="149">
        <f>VLOOKUP(B625,'Master sheet'!$B$3:$K$634,4,FALSE)</f>
        <v>77300</v>
      </c>
      <c r="P625" s="121">
        <f t="shared" si="64"/>
        <v>-0.94249765463663804</v>
      </c>
      <c r="Q625" s="121">
        <f t="shared" si="68"/>
        <v>0.32493686731674265</v>
      </c>
      <c r="R625" s="186">
        <f t="shared" si="69"/>
        <v>25.693938005035537</v>
      </c>
      <c r="S625" s="149">
        <f>R625*VLOOKUP(B625,'Master sheet'!$B$3:$K$634,4,FALSE)</f>
        <v>1986141.4077892471</v>
      </c>
      <c r="T625" s="121"/>
      <c r="U625" s="121"/>
      <c r="V625" s="121"/>
      <c r="W625" s="121"/>
      <c r="X625" s="121"/>
      <c r="Y625" s="121"/>
      <c r="Z625" s="121"/>
      <c r="AA625" s="121"/>
      <c r="AB625" s="121"/>
      <c r="AC625" s="121"/>
      <c r="AD625" s="121"/>
      <c r="AE625" s="145">
        <f t="shared" si="65"/>
        <v>-0.91504868290130026</v>
      </c>
      <c r="AF625" s="121">
        <f t="shared" si="66"/>
        <v>0.2942044048592436</v>
      </c>
      <c r="AG625" s="186">
        <f t="shared" si="67"/>
        <v>24.329431765528106</v>
      </c>
    </row>
    <row r="626" spans="1:33">
      <c r="A626" s="119" t="str">
        <f>'Master sheet'!A307</f>
        <v>South Cambridgeshire</v>
      </c>
      <c r="B626" s="142" t="str">
        <f>VLOOKUP('Master sheet'!A307,Westminster_Parliamentary_Const!$A$2:$C$651,2,FALSE)</f>
        <v>E14000934</v>
      </c>
      <c r="C626" s="120">
        <f>VLOOKUP(B626,'Master sheet'!$B$3:$Z$634,9,FALSE)</f>
        <v>6.2019518014747831E-2</v>
      </c>
      <c r="D626" s="121">
        <f>VLOOKUP(B626,'Master sheet'!$B$3:$Z$634,10,FALSE)</f>
        <v>-1.3053752767447246</v>
      </c>
      <c r="E626" s="120">
        <f>VLOOKUP(B626,'Master sheet'!$B$3:$Z$634,16,FALSE)</f>
        <v>0.5840749571965842</v>
      </c>
      <c r="F626" s="121">
        <f>VLOOKUP(B626,'Master sheet'!$B$3:$Z$634,17,FALSE)</f>
        <v>0.48695371326979997</v>
      </c>
      <c r="G626" s="120">
        <f>VLOOKUP(B626,'Master sheet'!$B$3:$Z$634,21,FALSE)</f>
        <v>0.15186246418338109</v>
      </c>
      <c r="H626" s="121">
        <f>VLOOKUP(B626,'Master sheet'!$B$3:$Z$634,22,FALSE)</f>
        <v>-0.34806074699674983</v>
      </c>
      <c r="I626" s="120">
        <f>VLOOKUP(B626,'Master sheet'!$B$3:$Z$634,24,FALSE)</f>
        <v>3.9462932900433012E-2</v>
      </c>
      <c r="J626" s="121">
        <f>-VLOOKUP(B626,'Master sheet'!$B$3:$Z$634,25,FALSE)</f>
        <v>-1.5958650395727665</v>
      </c>
      <c r="K626" s="185" t="str">
        <f>VLOOKUP(B626,RUC_PCON_2011_EN_LU!$A$2:$N$534,14)</f>
        <v>Predominantly Rural</v>
      </c>
      <c r="L626" s="185" t="str">
        <f>VLOOKUP(B626,'City and Town classifications'!$A$3:$G$634,4,FALSE)</f>
        <v>Village or smaller</v>
      </c>
      <c r="M626" s="188" t="str">
        <f>VLOOKUP(A626,'BRES data'!$A$11:$AB$643,28,FALSE)</f>
        <v>Mid</v>
      </c>
      <c r="N626" s="188" t="str">
        <f>IF(ISNUMBER(MATCH(A626,'Red Wall MP List'!$A$3:$A$52,0)),"Yes","No")</f>
        <v>No</v>
      </c>
      <c r="O626" s="149">
        <f>VLOOKUP(B626,'Master sheet'!$B$3:$K$634,4,FALSE)</f>
        <v>66400</v>
      </c>
      <c r="P626" s="121">
        <f t="shared" si="64"/>
        <v>-0.9439312777269887</v>
      </c>
      <c r="Q626" s="121">
        <f t="shared" si="68"/>
        <v>0.32350324422639198</v>
      </c>
      <c r="R626" s="186">
        <f t="shared" si="69"/>
        <v>25.58057622152899</v>
      </c>
      <c r="S626" s="149">
        <f>R626*VLOOKUP(B626,'Master sheet'!$B$3:$K$634,4,FALSE)</f>
        <v>1698550.2611095249</v>
      </c>
      <c r="T626" s="121"/>
      <c r="U626" s="121"/>
      <c r="V626" s="121"/>
      <c r="W626" s="121"/>
      <c r="X626" s="121"/>
      <c r="Y626" s="121"/>
      <c r="Z626" s="121"/>
      <c r="AA626" s="121"/>
      <c r="AB626" s="121"/>
      <c r="AC626" s="121"/>
      <c r="AD626" s="121"/>
      <c r="AE626" s="145">
        <f t="shared" si="65"/>
        <v>-0.69058683751111016</v>
      </c>
      <c r="AF626" s="121">
        <f t="shared" si="66"/>
        <v>0.51866625024943369</v>
      </c>
      <c r="AG626" s="186">
        <f t="shared" si="67"/>
        <v>42.891455519040136</v>
      </c>
    </row>
    <row r="627" spans="1:33" ht="29">
      <c r="A627" s="119" t="str">
        <f>'Master sheet'!A422</f>
        <v>Epsom and Ewell</v>
      </c>
      <c r="B627" s="142" t="str">
        <f>VLOOKUP('Master sheet'!A422,Westminster_Parliamentary_Const!$A$2:$C$651,2,FALSE)</f>
        <v>E14000694</v>
      </c>
      <c r="C627" s="120">
        <f>VLOOKUP(B627,'Master sheet'!$B$3:$Z$634,9,FALSE)</f>
        <v>7.4075267600556369E-2</v>
      </c>
      <c r="D627" s="121">
        <f>VLOOKUP(B627,'Master sheet'!$B$3:$Z$634,10,FALSE)</f>
        <v>-0.84969643381035564</v>
      </c>
      <c r="E627" s="120">
        <f>VLOOKUP(B627,'Master sheet'!$B$3:$Z$634,16,FALSE)</f>
        <v>1.1712643731245963E-2</v>
      </c>
      <c r="F627" s="121">
        <f>VLOOKUP(B627,'Master sheet'!$B$3:$Z$634,17,FALSE)</f>
        <v>-1.4154743921843727</v>
      </c>
      <c r="G627" s="120">
        <f>VLOOKUP(B627,'Master sheet'!$B$3:$Z$634,21,FALSE)</f>
        <v>0.18225039619651348</v>
      </c>
      <c r="H627" s="121">
        <f>VLOOKUP(B627,'Master sheet'!$B$3:$Z$634,22,FALSE)</f>
        <v>0.52155557468512515</v>
      </c>
      <c r="I627" s="120">
        <f>VLOOKUP(B627,'Master sheet'!$B$3:$Z$634,24,FALSE)</f>
        <v>3.912597718826083E-2</v>
      </c>
      <c r="J627" s="121">
        <f>-VLOOKUP(B627,'Master sheet'!$B$3:$Z$634,25,FALSE)</f>
        <v>-1.5603824809682627</v>
      </c>
      <c r="K627" s="185" t="str">
        <f>VLOOKUP(B627,RUC_PCON_2011_EN_LU!$A$2:$N$534,14)</f>
        <v>Predominantly Urban</v>
      </c>
      <c r="L627" s="185" t="str">
        <f>VLOOKUP(B627,'City and Town classifications'!$A$3:$G$634,4,FALSE)</f>
        <v>Medium Town in Conurbation</v>
      </c>
      <c r="M627" s="188" t="str">
        <f>VLOOKUP(A627,'BRES data'!$A$11:$AB$643,28,FALSE)</f>
        <v>Low</v>
      </c>
      <c r="N627" s="188" t="str">
        <f>IF(ISNUMBER(MATCH(A627,'Red Wall MP List'!$A$3:$A$52,0)),"Yes","No")</f>
        <v>No</v>
      </c>
      <c r="O627" s="149">
        <f>VLOOKUP(B627,'Master sheet'!$B$3:$K$634,4,FALSE)</f>
        <v>61900</v>
      </c>
      <c r="P627" s="121">
        <f t="shared" si="64"/>
        <v>-0.95234610784274742</v>
      </c>
      <c r="Q627" s="121">
        <f t="shared" si="68"/>
        <v>0.31508841411063326</v>
      </c>
      <c r="R627" s="186">
        <f t="shared" si="69"/>
        <v>24.91518504846012</v>
      </c>
      <c r="S627" s="149">
        <f>R627*VLOOKUP(B627,'Master sheet'!$B$3:$K$634,4,FALSE)</f>
        <v>1542249.9544996815</v>
      </c>
      <c r="T627" s="121"/>
      <c r="U627" s="121"/>
      <c r="V627" s="121"/>
      <c r="W627" s="121"/>
      <c r="X627" s="121"/>
      <c r="Y627" s="121"/>
      <c r="Z627" s="121"/>
      <c r="AA627" s="121"/>
      <c r="AB627" s="121"/>
      <c r="AC627" s="121"/>
      <c r="AD627" s="121"/>
      <c r="AE627" s="145">
        <f t="shared" si="65"/>
        <v>-0.82599943306946644</v>
      </c>
      <c r="AF627" s="121">
        <f t="shared" si="66"/>
        <v>0.38325365469107742</v>
      </c>
      <c r="AG627" s="186">
        <f t="shared" si="67"/>
        <v>31.693419563710783</v>
      </c>
    </row>
    <row r="628" spans="1:33" ht="29">
      <c r="A628" s="119" t="str">
        <f>'Master sheet'!A85</f>
        <v>Sefton Central</v>
      </c>
      <c r="B628" s="142" t="str">
        <f>VLOOKUP('Master sheet'!A85,Westminster_Parliamentary_Const!$A$2:$C$651,2,FALSE)</f>
        <v>E14000916</v>
      </c>
      <c r="C628" s="120">
        <f>VLOOKUP(B628,'Master sheet'!$B$3:$Z$634,9,FALSE)</f>
        <v>7.0141596314266072E-2</v>
      </c>
      <c r="D628" s="121">
        <f>VLOOKUP(B628,'Master sheet'!$B$3:$Z$634,10,FALSE)</f>
        <v>-0.99837991196844122</v>
      </c>
      <c r="E628" s="120">
        <f>VLOOKUP(B628,'Master sheet'!$B$3:$Z$634,16,FALSE)</f>
        <v>0.14309020890247157</v>
      </c>
      <c r="F628" s="121">
        <f>VLOOKUP(B628,'Master sheet'!$B$3:$Z$634,17,FALSE)</f>
        <v>-0.97879928879636324</v>
      </c>
      <c r="G628" s="120">
        <f>VLOOKUP(B628,'Master sheet'!$B$3:$Z$634,21,FALSE)</f>
        <v>0.13211382113821138</v>
      </c>
      <c r="H628" s="121">
        <f>VLOOKUP(B628,'Master sheet'!$B$3:$Z$634,22,FALSE)</f>
        <v>-0.91321083077760912</v>
      </c>
      <c r="I628" s="120">
        <f>VLOOKUP(B628,'Master sheet'!$B$3:$Z$634,24,FALSE)</f>
        <v>3.3009192065795778E-2</v>
      </c>
      <c r="J628" s="121">
        <f>-VLOOKUP(B628,'Master sheet'!$B$3:$Z$634,25,FALSE)</f>
        <v>-0.9162646377660163</v>
      </c>
      <c r="K628" s="185" t="str">
        <f>VLOOKUP(B628,RUC_PCON_2011_EN_LU!$A$2:$N$534,14)</f>
        <v>Predominantly Urban</v>
      </c>
      <c r="L628" s="185" t="str">
        <f>VLOOKUP(B628,'City and Town classifications'!$A$3:$G$634,4,FALSE)</f>
        <v>Medium Town in Conurbation</v>
      </c>
      <c r="M628" s="188" t="str">
        <f>VLOOKUP(A628,'BRES data'!$A$11:$AB$643,28,FALSE)</f>
        <v>High</v>
      </c>
      <c r="N628" s="188" t="str">
        <f>IF(ISNUMBER(MATCH(A628,'Red Wall MP List'!$A$3:$A$52,0)),"Yes","No")</f>
        <v>No</v>
      </c>
      <c r="O628" s="149">
        <f>VLOOKUP(B628,'Master sheet'!$B$3:$K$634,4,FALSE)</f>
        <v>49600</v>
      </c>
      <c r="P628" s="121">
        <f t="shared" si="64"/>
        <v>-0.95354986984048129</v>
      </c>
      <c r="Q628" s="121">
        <f t="shared" si="68"/>
        <v>0.3138846521128994</v>
      </c>
      <c r="R628" s="186">
        <f t="shared" si="69"/>
        <v>24.81999921621523</v>
      </c>
      <c r="S628" s="149">
        <f>R628*VLOOKUP(B628,'Master sheet'!$B$3:$K$634,4,FALSE)</f>
        <v>1231071.9611242753</v>
      </c>
      <c r="T628" s="121"/>
      <c r="U628" s="121"/>
      <c r="V628" s="121"/>
      <c r="W628" s="121"/>
      <c r="X628" s="121"/>
      <c r="Y628" s="121"/>
      <c r="Z628" s="121"/>
      <c r="AA628" s="121"/>
      <c r="AB628" s="121"/>
      <c r="AC628" s="121"/>
      <c r="AD628" s="121"/>
      <c r="AE628" s="145">
        <f t="shared" si="65"/>
        <v>-0.9516636673271075</v>
      </c>
      <c r="AF628" s="121">
        <f t="shared" si="66"/>
        <v>0.25758942043343636</v>
      </c>
      <c r="AG628" s="186">
        <f t="shared" si="67"/>
        <v>21.301530923561625</v>
      </c>
    </row>
    <row r="629" spans="1:33">
      <c r="A629" s="119" t="str">
        <f>'Master sheet'!A388</f>
        <v>Tooting</v>
      </c>
      <c r="B629" s="142" t="str">
        <f>VLOOKUP('Master sheet'!A388,Westminster_Parliamentary_Const!$A$2:$C$651,2,FALSE)</f>
        <v>E14000998</v>
      </c>
      <c r="C629" s="120">
        <f>VLOOKUP(B629,'Master sheet'!$B$3:$Z$634,9,FALSE)</f>
        <v>6.764988459024926E-2</v>
      </c>
      <c r="D629" s="121">
        <f>VLOOKUP(B629,'Master sheet'!$B$3:$Z$634,10,FALSE)</f>
        <v>-1.0925607264623443</v>
      </c>
      <c r="E629" s="120">
        <f>VLOOKUP(B629,'Master sheet'!$B$3:$Z$634,16,FALSE)</f>
        <v>0.79097259783859142</v>
      </c>
      <c r="F629" s="121">
        <f>VLOOKUP(B629,'Master sheet'!$B$3:$Z$634,17,FALSE)</f>
        <v>1.1746437956695885</v>
      </c>
      <c r="G629" s="120">
        <f>VLOOKUP(B629,'Master sheet'!$B$3:$Z$634,21,FALSE)</f>
        <v>0.14319809069212411</v>
      </c>
      <c r="H629" s="121">
        <f>VLOOKUP(B629,'Master sheet'!$B$3:$Z$634,22,FALSE)</f>
        <v>-0.59601051211695177</v>
      </c>
      <c r="I629" s="120">
        <f>VLOOKUP(B629,'Master sheet'!$B$3:$Z$634,24,FALSE)</f>
        <v>4.4061641380958028E-2</v>
      </c>
      <c r="J629" s="121">
        <f>-VLOOKUP(B629,'Master sheet'!$B$3:$Z$634,25,FALSE)</f>
        <v>-2.0801243569571133</v>
      </c>
      <c r="K629" s="185" t="str">
        <f>VLOOKUP(B629,RUC_PCON_2011_EN_LU!$A$2:$N$534,14)</f>
        <v>Predominantly Urban</v>
      </c>
      <c r="L629" s="185" t="str">
        <f>VLOOKUP(B629,'City and Town classifications'!$A$3:$G$634,4,FALSE)</f>
        <v>Core City (London)</v>
      </c>
      <c r="M629" s="188" t="str">
        <f>VLOOKUP(A629,'BRES data'!$A$11:$AB$643,28,FALSE)</f>
        <v>Very low</v>
      </c>
      <c r="N629" s="188" t="str">
        <f>IF(ISNUMBER(MATCH(A629,'Red Wall MP List'!$A$3:$A$52,0)),"Yes","No")</f>
        <v>No</v>
      </c>
      <c r="O629" s="149">
        <f>VLOOKUP(B629,'Master sheet'!$B$3:$K$634,4,FALSE)</f>
        <v>88400</v>
      </c>
      <c r="P629" s="121">
        <f t="shared" si="64"/>
        <v>-0.96112281388104626</v>
      </c>
      <c r="Q629" s="121">
        <f t="shared" si="68"/>
        <v>0.30631170807233443</v>
      </c>
      <c r="R629" s="186">
        <f t="shared" si="69"/>
        <v>24.221179032157114</v>
      </c>
      <c r="S629" s="149">
        <f>R629*VLOOKUP(B629,'Master sheet'!$B$3:$K$634,4,FALSE)</f>
        <v>2141152.2264426891</v>
      </c>
      <c r="T629" s="121"/>
      <c r="U629" s="121"/>
      <c r="V629" s="121"/>
      <c r="W629" s="121"/>
      <c r="X629" s="121"/>
      <c r="Y629" s="121"/>
      <c r="Z629" s="121"/>
      <c r="AA629" s="121"/>
      <c r="AB629" s="121"/>
      <c r="AC629" s="121"/>
      <c r="AD629" s="121"/>
      <c r="AE629" s="145">
        <f t="shared" si="65"/>
        <v>-0.64851294996670517</v>
      </c>
      <c r="AF629" s="121">
        <f t="shared" si="66"/>
        <v>0.56074013779383869</v>
      </c>
      <c r="AG629" s="186">
        <f t="shared" si="67"/>
        <v>46.370784037631971</v>
      </c>
    </row>
    <row r="630" spans="1:33">
      <c r="A630" s="119" t="str">
        <f>'Master sheet'!A383</f>
        <v>Richmond Park</v>
      </c>
      <c r="B630" s="142" t="str">
        <f>VLOOKUP('Master sheet'!A383,Westminster_Parliamentary_Const!$A$2:$C$651,2,FALSE)</f>
        <v>E14000896</v>
      </c>
      <c r="C630" s="120">
        <f>VLOOKUP(B630,'Master sheet'!$B$3:$Z$634,9,FALSE)</f>
        <v>7.19684084402787E-2</v>
      </c>
      <c r="D630" s="121">
        <f>VLOOKUP(B630,'Master sheet'!$B$3:$Z$634,10,FALSE)</f>
        <v>-0.92933073091877694</v>
      </c>
      <c r="E630" s="120">
        <f>VLOOKUP(B630,'Master sheet'!$B$3:$Z$634,16,FALSE)</f>
        <v>0.75067583263624948</v>
      </c>
      <c r="F630" s="121">
        <f>VLOOKUP(B630,'Master sheet'!$B$3:$Z$634,17,FALSE)</f>
        <v>1.0407046859897797</v>
      </c>
      <c r="G630" s="120">
        <f>VLOOKUP(B630,'Master sheet'!$B$3:$Z$634,21,FALSE)</f>
        <v>0.12334801762114538</v>
      </c>
      <c r="H630" s="121">
        <f>VLOOKUP(B630,'Master sheet'!$B$3:$Z$634,22,FALSE)</f>
        <v>-1.1640632352058766</v>
      </c>
      <c r="I630" s="120">
        <f>VLOOKUP(B630,'Master sheet'!$B$3:$Z$634,24,FALSE)</f>
        <v>4.2753679695876956E-2</v>
      </c>
      <c r="J630" s="121">
        <f>-VLOOKUP(B630,'Master sheet'!$B$3:$Z$634,25,FALSE)</f>
        <v>-1.9423916358106039</v>
      </c>
      <c r="K630" s="185" t="str">
        <f>VLOOKUP(B630,RUC_PCON_2011_EN_LU!$A$2:$N$534,14)</f>
        <v>Predominantly Urban</v>
      </c>
      <c r="L630" s="185" t="str">
        <f>VLOOKUP(B630,'City and Town classifications'!$A$3:$G$634,4,FALSE)</f>
        <v>Core City (London)</v>
      </c>
      <c r="M630" s="188" t="str">
        <f>VLOOKUP(A630,'BRES data'!$A$11:$AB$643,28,FALSE)</f>
        <v>Very low</v>
      </c>
      <c r="N630" s="188" t="str">
        <f>IF(ISNUMBER(MATCH(A630,'Red Wall MP List'!$A$3:$A$52,0)),"Yes","No")</f>
        <v>No</v>
      </c>
      <c r="O630" s="149">
        <f>VLOOKUP(B630,'Master sheet'!$B$3:$K$634,4,FALSE)</f>
        <v>89900</v>
      </c>
      <c r="P630" s="121">
        <f t="shared" si="64"/>
        <v>-0.97780054711247644</v>
      </c>
      <c r="Q630" s="121">
        <f t="shared" si="68"/>
        <v>0.28963397484090425</v>
      </c>
      <c r="R630" s="186">
        <f t="shared" si="69"/>
        <v>22.902410105591517</v>
      </c>
      <c r="S630" s="149">
        <f>R630*VLOOKUP(B630,'Master sheet'!$B$3:$K$634,4,FALSE)</f>
        <v>2058926.6684926774</v>
      </c>
      <c r="T630" s="121"/>
      <c r="U630" s="121"/>
      <c r="V630" s="121"/>
      <c r="W630" s="121"/>
      <c r="X630" s="121"/>
      <c r="Y630" s="121"/>
      <c r="Z630" s="121"/>
      <c r="AA630" s="121"/>
      <c r="AB630" s="121"/>
      <c r="AC630" s="121"/>
      <c r="AD630" s="121"/>
      <c r="AE630" s="145">
        <f t="shared" si="65"/>
        <v>-0.74877022898636947</v>
      </c>
      <c r="AF630" s="121">
        <f t="shared" si="66"/>
        <v>0.46048285877417439</v>
      </c>
      <c r="AG630" s="186">
        <f t="shared" si="67"/>
        <v>38.079940703476503</v>
      </c>
    </row>
    <row r="631" spans="1:33" ht="29">
      <c r="A631" s="119" t="str">
        <f>'Master sheet'!A32</f>
        <v>Altrincham and Sale West</v>
      </c>
      <c r="B631" s="142" t="str">
        <f>VLOOKUP('Master sheet'!A32,Westminster_Parliamentary_Const!$A$2:$C$651,2,FALSE)</f>
        <v>E14000532</v>
      </c>
      <c r="C631" s="120">
        <f>VLOOKUP(B631,'Master sheet'!$B$3:$Z$634,9,FALSE)</f>
        <v>7.9211710746543873E-2</v>
      </c>
      <c r="D631" s="121">
        <f>VLOOKUP(B631,'Master sheet'!$B$3:$Z$634,10,FALSE)</f>
        <v>-0.65555102187205827</v>
      </c>
      <c r="E631" s="120">
        <f>VLOOKUP(B631,'Master sheet'!$B$3:$Z$634,16,FALSE)</f>
        <v>0.24085035657936674</v>
      </c>
      <c r="F631" s="121">
        <f>VLOOKUP(B631,'Master sheet'!$B$3:$Z$634,17,FALSE)</f>
        <v>-0.65386235958476047</v>
      </c>
      <c r="G631" s="120">
        <f>VLOOKUP(B631,'Master sheet'!$B$3:$Z$634,21,FALSE)</f>
        <v>0.1546218487394958</v>
      </c>
      <c r="H631" s="121">
        <f>VLOOKUP(B631,'Master sheet'!$B$3:$Z$634,22,FALSE)</f>
        <v>-0.26909499681811833</v>
      </c>
      <c r="I631" s="120">
        <f>VLOOKUP(B631,'Master sheet'!$B$3:$Z$634,24,FALSE)</f>
        <v>4.1900461183704829E-2</v>
      </c>
      <c r="J631" s="121">
        <f>-VLOOKUP(B631,'Master sheet'!$B$3:$Z$634,25,FALSE)</f>
        <v>-1.8525448851339898</v>
      </c>
      <c r="K631" s="185" t="str">
        <f>VLOOKUP(B631,RUC_PCON_2011_EN_LU!$A$2:$N$534,14)</f>
        <v>Predominantly Urban</v>
      </c>
      <c r="L631" s="185" t="str">
        <f>VLOOKUP(B631,'City and Town classifications'!$A$3:$G$634,4,FALSE)</f>
        <v>Medium Town in Conurbation</v>
      </c>
      <c r="M631" s="188" t="str">
        <f>VLOOKUP(A631,'BRES data'!$A$11:$AB$643,28,FALSE)</f>
        <v>Mid</v>
      </c>
      <c r="N631" s="188" t="str">
        <f>IF(ISNUMBER(MATCH(A631,'Red Wall MP List'!$A$3:$A$52,0)),"Yes","No")</f>
        <v>No</v>
      </c>
      <c r="O631" s="149">
        <f>VLOOKUP(B631,'Master sheet'!$B$3:$K$634,4,FALSE)</f>
        <v>65400</v>
      </c>
      <c r="P631" s="121">
        <f t="shared" si="64"/>
        <v>-0.98985819506916251</v>
      </c>
      <c r="Q631" s="121">
        <f t="shared" si="68"/>
        <v>0.27757632688421818</v>
      </c>
      <c r="R631" s="186">
        <f t="shared" si="69"/>
        <v>21.94896809809029</v>
      </c>
      <c r="S631" s="149">
        <f>R631*VLOOKUP(B631,'Master sheet'!$B$3:$K$634,4,FALSE)</f>
        <v>1435462.5136151051</v>
      </c>
      <c r="T631" s="121"/>
      <c r="U631" s="121"/>
      <c r="V631" s="121"/>
      <c r="W631" s="121"/>
      <c r="X631" s="121"/>
      <c r="Y631" s="121"/>
      <c r="Z631" s="121"/>
      <c r="AA631" s="121"/>
      <c r="AB631" s="121"/>
      <c r="AC631" s="121"/>
      <c r="AD631" s="121"/>
      <c r="AE631" s="145">
        <f t="shared" si="65"/>
        <v>-0.85776331585223176</v>
      </c>
      <c r="AF631" s="121">
        <f t="shared" si="66"/>
        <v>0.3514897719083121</v>
      </c>
      <c r="AG631" s="186">
        <f t="shared" si="67"/>
        <v>29.066683845252548</v>
      </c>
    </row>
    <row r="632" spans="1:33">
      <c r="A632" s="119" t="str">
        <f>'Master sheet'!A286</f>
        <v>Hitchin and Harpenden</v>
      </c>
      <c r="B632" s="142" t="str">
        <f>VLOOKUP('Master sheet'!A286,Westminster_Parliamentary_Const!$A$2:$C$651,2,FALSE)</f>
        <v>E14000749</v>
      </c>
      <c r="C632" s="120">
        <f>VLOOKUP(B632,'Master sheet'!$B$3:$Z$634,9,FALSE)</f>
        <v>8.2441877308381692E-2</v>
      </c>
      <c r="D632" s="121">
        <f>VLOOKUP(B632,'Master sheet'!$B$3:$Z$634,10,FALSE)</f>
        <v>-0.53345835970228161</v>
      </c>
      <c r="E632" s="120">
        <f>VLOOKUP(B632,'Master sheet'!$B$3:$Z$634,16,FALSE)</f>
        <v>-3.1231384924375251E-2</v>
      </c>
      <c r="F632" s="121">
        <f>VLOOKUP(B632,'Master sheet'!$B$3:$Z$634,17,FALSE)</f>
        <v>-1.5582125235285684</v>
      </c>
      <c r="G632" s="120">
        <f>VLOOKUP(B632,'Master sheet'!$B$3:$Z$634,21,FALSE)</f>
        <v>0.16</v>
      </c>
      <c r="H632" s="121">
        <f>VLOOKUP(B632,'Master sheet'!$B$3:$Z$634,22,FALSE)</f>
        <v>-0.11518758006507213</v>
      </c>
      <c r="I632" s="120">
        <f>VLOOKUP(B632,'Master sheet'!$B$3:$Z$634,24,FALSE)</f>
        <v>3.9768041237113305E-2</v>
      </c>
      <c r="J632" s="121">
        <f>-VLOOKUP(B632,'Master sheet'!$B$3:$Z$634,25,FALSE)</f>
        <v>-1.6279939634814644</v>
      </c>
      <c r="K632" s="185" t="str">
        <f>VLOOKUP(B632,RUC_PCON_2011_EN_LU!$A$2:$N$534,14)</f>
        <v>Predominantly Urban</v>
      </c>
      <c r="L632" s="185" t="str">
        <f>VLOOKUP(B632,'City and Town classifications'!$A$3:$G$634,4,FALSE)</f>
        <v>Medium Town</v>
      </c>
      <c r="M632" s="188" t="str">
        <f>VLOOKUP(A632,'BRES data'!$A$11:$AB$643,28,FALSE)</f>
        <v>Mid</v>
      </c>
      <c r="N632" s="188" t="str">
        <f>IF(ISNUMBER(MATCH(A632,'Red Wall MP List'!$A$3:$A$52,0)),"Yes","No")</f>
        <v>No</v>
      </c>
      <c r="O632" s="149">
        <f>VLOOKUP(B632,'Master sheet'!$B$3:$K$634,4,FALSE)</f>
        <v>62700</v>
      </c>
      <c r="P632" s="121">
        <f t="shared" si="64"/>
        <v>-0.99938412499352214</v>
      </c>
      <c r="Q632" s="121">
        <f t="shared" si="68"/>
        <v>0.26805039695985855</v>
      </c>
      <c r="R632" s="186">
        <f t="shared" si="69"/>
        <v>21.195718228544948</v>
      </c>
      <c r="S632" s="149">
        <f>R632*VLOOKUP(B632,'Master sheet'!$B$3:$K$634,4,FALSE)</f>
        <v>1328971.5329297683</v>
      </c>
      <c r="T632" s="121"/>
      <c r="U632" s="121"/>
      <c r="V632" s="121"/>
      <c r="W632" s="121"/>
      <c r="X632" s="121"/>
      <c r="Y632" s="121"/>
      <c r="Z632" s="121"/>
      <c r="AA632" s="121"/>
      <c r="AB632" s="121"/>
      <c r="AC632" s="121"/>
      <c r="AD632" s="121"/>
      <c r="AE632" s="145">
        <f t="shared" si="65"/>
        <v>-0.95871310669434662</v>
      </c>
      <c r="AF632" s="121">
        <f t="shared" si="66"/>
        <v>0.25053998106619724</v>
      </c>
      <c r="AG632" s="186">
        <f t="shared" si="67"/>
        <v>20.718572778687733</v>
      </c>
    </row>
    <row r="633" spans="1:33">
      <c r="A633" s="119" t="str">
        <f>'Master sheet'!A478</f>
        <v>Wokingham</v>
      </c>
      <c r="B633" s="142" t="str">
        <f>VLOOKUP('Master sheet'!A478,Westminster_Parliamentary_Const!$A$2:$C$651,2,FALSE)</f>
        <v>E14001048</v>
      </c>
      <c r="C633" s="120">
        <f>VLOOKUP(B633,'Master sheet'!$B$3:$Z$634,9,FALSE)</f>
        <v>5.5170620469799501E-2</v>
      </c>
      <c r="D633" s="121">
        <f>VLOOKUP(B633,'Master sheet'!$B$3:$Z$634,10,FALSE)</f>
        <v>-1.5642474179122776</v>
      </c>
      <c r="E633" s="120">
        <f>VLOOKUP(B633,'Master sheet'!$B$3:$Z$634,16,FALSE)</f>
        <v>0.19984853271612724</v>
      </c>
      <c r="F633" s="121">
        <f>VLOOKUP(B633,'Master sheet'!$B$3:$Z$634,17,FALSE)</f>
        <v>-0.79014495586550293</v>
      </c>
      <c r="G633" s="120">
        <f>VLOOKUP(B633,'Master sheet'!$B$3:$Z$634,21,FALSE)</f>
        <v>0.16158536585365854</v>
      </c>
      <c r="H633" s="121">
        <f>VLOOKUP(B633,'Master sheet'!$B$3:$Z$634,22,FALSE)</f>
        <v>-6.9818911292785002E-2</v>
      </c>
      <c r="I633" s="120">
        <f>VLOOKUP(B633,'Master sheet'!$B$3:$Z$634,24,FALSE)</f>
        <v>3.6468307484828211E-2</v>
      </c>
      <c r="J633" s="121">
        <f>-VLOOKUP(B633,'Master sheet'!$B$3:$Z$634,25,FALSE)</f>
        <v>-1.2805210107603475</v>
      </c>
      <c r="K633" s="185" t="str">
        <f>VLOOKUP(B633,RUC_PCON_2011_EN_LU!$A$2:$N$534,14)</f>
        <v>Predominantly Urban</v>
      </c>
      <c r="L633" s="185" t="str">
        <f>VLOOKUP(B633,'City and Town classifications'!$A$3:$G$634,4,FALSE)</f>
        <v>Medium Town</v>
      </c>
      <c r="M633" s="188" t="str">
        <f>VLOOKUP(A633,'BRES data'!$A$11:$AB$643,28,FALSE)</f>
        <v>Low</v>
      </c>
      <c r="N633" s="188" t="str">
        <f>IF(ISNUMBER(MATCH(A633,'Red Wall MP List'!$A$3:$A$52,0)),"Yes","No")</f>
        <v>No</v>
      </c>
      <c r="O633" s="149">
        <f>VLOOKUP(B633,'Master sheet'!$B$3:$K$634,4,FALSE)</f>
        <v>68300</v>
      </c>
      <c r="P633" s="121">
        <f t="shared" si="64"/>
        <v>-1.0915834540839231</v>
      </c>
      <c r="Q633" s="121">
        <f t="shared" si="68"/>
        <v>0.17585106786945759</v>
      </c>
      <c r="R633" s="186">
        <f t="shared" si="69"/>
        <v>13.905182484426353</v>
      </c>
      <c r="S633" s="149">
        <f>R633*VLOOKUP(B633,'Master sheet'!$B$3:$K$634,4,FALSE)</f>
        <v>949723.96368631988</v>
      </c>
      <c r="T633" s="121"/>
      <c r="U633" s="121"/>
      <c r="V633" s="121"/>
      <c r="W633" s="121"/>
      <c r="X633" s="121"/>
      <c r="Y633" s="121"/>
      <c r="Z633" s="121"/>
      <c r="AA633" s="121"/>
      <c r="AB633" s="121"/>
      <c r="AC633" s="121"/>
      <c r="AD633" s="121"/>
      <c r="AE633" s="145">
        <f t="shared" si="65"/>
        <v>-0.92618307395772825</v>
      </c>
      <c r="AF633" s="121">
        <f t="shared" si="66"/>
        <v>0.2830700138028156</v>
      </c>
      <c r="AG633" s="186">
        <f t="shared" si="67"/>
        <v>23.408665784516792</v>
      </c>
    </row>
    <row r="634" spans="1:33" ht="29">
      <c r="A634" s="119" t="str">
        <f>'Master sheet'!A152</f>
        <v>Sheffield, Hallam</v>
      </c>
      <c r="B634" s="142" t="str">
        <f>VLOOKUP('Master sheet'!A152,Westminster_Parliamentary_Const!$A$2:$C$651,2,FALSE)</f>
        <v>E14000922</v>
      </c>
      <c r="C634" s="120">
        <f>VLOOKUP(B634,'Master sheet'!$B$3:$Z$634,9,FALSE)</f>
        <v>5.1987574414035842E-2</v>
      </c>
      <c r="D634" s="121">
        <f>VLOOKUP(B634,'Master sheet'!$B$3:$Z$634,10,FALSE)</f>
        <v>-1.6845590363125627</v>
      </c>
      <c r="E634" s="120">
        <f>VLOOKUP(B634,'Master sheet'!$B$3:$Z$634,16,FALSE)</f>
        <v>0.43913070475793226</v>
      </c>
      <c r="F634" s="121">
        <f>VLOOKUP(B634,'Master sheet'!$B$3:$Z$634,17,FALSE)</f>
        <v>5.1854118352665799E-3</v>
      </c>
      <c r="G634" s="120">
        <f>VLOOKUP(B634,'Master sheet'!$B$3:$Z$634,21,FALSE)</f>
        <v>9.1530054644808748E-2</v>
      </c>
      <c r="H634" s="121">
        <f>VLOOKUP(B634,'Master sheet'!$B$3:$Z$634,22,FALSE)</f>
        <v>-2.0746029821993335</v>
      </c>
      <c r="I634" s="120">
        <f>VLOOKUP(B634,'Master sheet'!$B$3:$Z$634,24,FALSE)</f>
        <v>3.4592913172842854E-2</v>
      </c>
      <c r="J634" s="121">
        <f>-VLOOKUP(B634,'Master sheet'!$B$3:$Z$634,25,FALSE)</f>
        <v>-1.0830357443655461</v>
      </c>
      <c r="K634" s="185" t="str">
        <f>VLOOKUP(B634,RUC_PCON_2011_EN_LU!$A$2:$N$534,14)</f>
        <v>Predominantly Urban</v>
      </c>
      <c r="L634" s="185" t="str">
        <f>VLOOKUP(B634,'City and Town classifications'!$A$3:$G$634,4,FALSE)</f>
        <v>Core City (outside London)</v>
      </c>
      <c r="M634" s="188" t="str">
        <f>VLOOKUP(A634,'BRES data'!$A$11:$AB$643,28,FALSE)</f>
        <v>Low</v>
      </c>
      <c r="N634" s="188" t="str">
        <f>IF(ISNUMBER(MATCH(A634,'Red Wall MP List'!$A$3:$A$52,0)),"Yes","No")</f>
        <v>No</v>
      </c>
      <c r="O634" s="149">
        <f>VLOOKUP(B634,'Master sheet'!$B$3:$K$634,4,FALSE)</f>
        <v>67800</v>
      </c>
      <c r="P634" s="121">
        <f t="shared" si="64"/>
        <v>-1.2674345219533807</v>
      </c>
      <c r="Q634" s="121">
        <f t="shared" si="68"/>
        <v>0</v>
      </c>
      <c r="R634" s="186">
        <f t="shared" si="69"/>
        <v>0</v>
      </c>
      <c r="S634" s="149">
        <f>R634*VLOOKUP(B634,'Master sheet'!$B$3:$K$634,4,FALSE)</f>
        <v>0</v>
      </c>
      <c r="T634" s="121"/>
      <c r="U634" s="121"/>
      <c r="V634" s="121"/>
      <c r="W634" s="121"/>
      <c r="X634" s="121"/>
      <c r="Y634" s="121"/>
      <c r="Z634" s="121"/>
      <c r="AA634" s="121"/>
      <c r="AB634" s="121"/>
      <c r="AC634" s="121"/>
      <c r="AD634" s="121"/>
      <c r="AE634" s="145">
        <f t="shared" si="65"/>
        <v>-1.2092530877605439</v>
      </c>
      <c r="AF634" s="121">
        <f t="shared" si="66"/>
        <v>0</v>
      </c>
      <c r="AG634" s="186">
        <f t="shared" si="67"/>
        <v>0</v>
      </c>
    </row>
  </sheetData>
  <sortState xmlns:xlrd2="http://schemas.microsoft.com/office/spreadsheetml/2017/richdata2" ref="A3:AG634">
    <sortCondition descending="1" ref="P3:P634"/>
  </sortState>
  <mergeCells count="6">
    <mergeCell ref="C1:D1"/>
    <mergeCell ref="E1:F1"/>
    <mergeCell ref="G1:H1"/>
    <mergeCell ref="I1:J1"/>
    <mergeCell ref="AF1:AG1"/>
    <mergeCell ref="Q1:R1"/>
  </mergeCells>
  <conditionalFormatting sqref="D3:D634">
    <cfRule type="colorScale" priority="27">
      <colorScale>
        <cfvo type="min"/>
        <cfvo type="percentile" val="50"/>
        <cfvo type="max"/>
        <color rgb="FF63BE7B"/>
        <color rgb="FFFCFCFF"/>
        <color rgb="FFF8696B"/>
      </colorScale>
    </cfRule>
  </conditionalFormatting>
  <conditionalFormatting sqref="F3:F634">
    <cfRule type="colorScale" priority="26">
      <colorScale>
        <cfvo type="min"/>
        <cfvo type="percentile" val="50"/>
        <cfvo type="max"/>
        <color rgb="FF63BE7B"/>
        <color rgb="FFFCFCFF"/>
        <color rgb="FFF8696B"/>
      </colorScale>
    </cfRule>
  </conditionalFormatting>
  <conditionalFormatting sqref="H3:H634">
    <cfRule type="colorScale" priority="25">
      <colorScale>
        <cfvo type="min"/>
        <cfvo type="percentile" val="50"/>
        <cfvo type="max"/>
        <color rgb="FF63BE7B"/>
        <color rgb="FFFCFCFF"/>
        <color rgb="FFF8696B"/>
      </colorScale>
    </cfRule>
  </conditionalFormatting>
  <conditionalFormatting sqref="AD3:AD10 T11:AD11 T15:AD634 T12:U14 T7:U10 AC13:AD14 AD12 J3:N634 P3:P634">
    <cfRule type="colorScale" priority="24">
      <colorScale>
        <cfvo type="min"/>
        <cfvo type="percentile" val="50"/>
        <cfvo type="max"/>
        <color rgb="FF63BE7B"/>
        <color rgb="FFFCFCFF"/>
        <color rgb="FFF8696B"/>
      </colorScale>
    </cfRule>
  </conditionalFormatting>
  <conditionalFormatting sqref="AE3:AE634">
    <cfRule type="colorScale" priority="23">
      <colorScale>
        <cfvo type="min"/>
        <cfvo type="percentile" val="50"/>
        <cfvo type="max"/>
        <color rgb="FF63BE7B"/>
        <color rgb="FFFCFCFF"/>
        <color rgb="FFF8696B"/>
      </colorScale>
    </cfRule>
  </conditionalFormatting>
  <conditionalFormatting sqref="C3:C634">
    <cfRule type="colorScale" priority="22">
      <colorScale>
        <cfvo type="min"/>
        <cfvo type="percentile" val="50"/>
        <cfvo type="max"/>
        <color rgb="FF63BE7B"/>
        <color rgb="FFFCFCFF"/>
        <color rgb="FFF8696B"/>
      </colorScale>
    </cfRule>
  </conditionalFormatting>
  <conditionalFormatting sqref="E3:E634">
    <cfRule type="colorScale" priority="21">
      <colorScale>
        <cfvo type="min"/>
        <cfvo type="percentile" val="50"/>
        <cfvo type="max"/>
        <color rgb="FF63BE7B"/>
        <color rgb="FFFCFCFF"/>
        <color rgb="FFF8696B"/>
      </colorScale>
    </cfRule>
  </conditionalFormatting>
  <conditionalFormatting sqref="G3:G634">
    <cfRule type="colorScale" priority="20">
      <colorScale>
        <cfvo type="min"/>
        <cfvo type="percentile" val="50"/>
        <cfvo type="max"/>
        <color rgb="FF63BE7B"/>
        <color rgb="FFFCFCFF"/>
        <color rgb="FFF8696B"/>
      </colorScale>
    </cfRule>
  </conditionalFormatting>
  <conditionalFormatting sqref="I3:I634">
    <cfRule type="colorScale" priority="19">
      <colorScale>
        <cfvo type="min"/>
        <cfvo type="percentile" val="50"/>
        <cfvo type="max"/>
        <color rgb="FFF8696B"/>
        <color rgb="FFFCFCFF"/>
        <color rgb="FF63BE7B"/>
      </colorScale>
    </cfRule>
  </conditionalFormatting>
  <conditionalFormatting sqref="Y3:Y10">
    <cfRule type="colorScale" priority="18">
      <colorScale>
        <cfvo type="min"/>
        <cfvo type="percentile" val="50"/>
        <cfvo type="max"/>
        <color rgb="FF63BE7B"/>
        <color rgb="FFFCFCFF"/>
        <color rgb="FFF8696B"/>
      </colorScale>
    </cfRule>
  </conditionalFormatting>
  <conditionalFormatting sqref="Z3:Z10">
    <cfRule type="colorScale" priority="17">
      <colorScale>
        <cfvo type="min"/>
        <cfvo type="percentile" val="50"/>
        <cfvo type="max"/>
        <color rgb="FF63BE7B"/>
        <color rgb="FFFCFCFF"/>
        <color rgb="FFF8696B"/>
      </colorScale>
    </cfRule>
  </conditionalFormatting>
  <conditionalFormatting sqref="AA3:AA10">
    <cfRule type="colorScale" priority="16">
      <colorScale>
        <cfvo type="min"/>
        <cfvo type="percentile" val="50"/>
        <cfvo type="max"/>
        <color rgb="FF63BE7B"/>
        <color rgb="FFFCFCFF"/>
        <color rgb="FFF8696B"/>
      </colorScale>
    </cfRule>
  </conditionalFormatting>
  <conditionalFormatting sqref="AB3:AB10">
    <cfRule type="colorScale" priority="14">
      <colorScale>
        <cfvo type="min"/>
        <cfvo type="percentile" val="50"/>
        <cfvo type="max"/>
        <color rgb="FFF8696B"/>
        <color rgb="FFFCFCFF"/>
        <color rgb="FF63BE7B"/>
      </colorScale>
    </cfRule>
  </conditionalFormatting>
  <conditionalFormatting sqref="X3:X10">
    <cfRule type="colorScale" priority="13">
      <colorScale>
        <cfvo type="min"/>
        <cfvo type="percentile" val="50"/>
        <cfvo type="max"/>
        <color rgb="FF63BE7B"/>
        <color rgb="FFFCFCFF"/>
        <color rgb="FFF8696B"/>
      </colorScale>
    </cfRule>
  </conditionalFormatting>
  <conditionalFormatting sqref="X12:X14">
    <cfRule type="colorScale" priority="11">
      <colorScale>
        <cfvo type="min"/>
        <cfvo type="percentile" val="50"/>
        <cfvo type="max"/>
        <color rgb="FF63BE7B"/>
        <color rgb="FFFCFCFF"/>
        <color rgb="FFF8696B"/>
      </colorScale>
    </cfRule>
  </conditionalFormatting>
  <conditionalFormatting sqref="Y12:Y14">
    <cfRule type="colorScale" priority="10">
      <colorScale>
        <cfvo type="min"/>
        <cfvo type="percentile" val="50"/>
        <cfvo type="max"/>
        <color rgb="FF63BE7B"/>
        <color rgb="FFFCFCFF"/>
        <color rgb="FFF8696B"/>
      </colorScale>
    </cfRule>
  </conditionalFormatting>
  <conditionalFormatting sqref="Z12:Z14">
    <cfRule type="colorScale" priority="9">
      <colorScale>
        <cfvo type="min"/>
        <cfvo type="percentile" val="50"/>
        <cfvo type="max"/>
        <color rgb="FF63BE7B"/>
        <color rgb="FFFCFCFF"/>
        <color rgb="FFF8696B"/>
      </colorScale>
    </cfRule>
  </conditionalFormatting>
  <conditionalFormatting sqref="AA12:AA14">
    <cfRule type="colorScale" priority="8">
      <colorScale>
        <cfvo type="min"/>
        <cfvo type="percentile" val="50"/>
        <cfvo type="max"/>
        <color rgb="FF63BE7B"/>
        <color rgb="FFFCFCFF"/>
        <color rgb="FFF8696B"/>
      </colorScale>
    </cfRule>
  </conditionalFormatting>
  <conditionalFormatting sqref="AB12:AB14">
    <cfRule type="colorScale" priority="7">
      <colorScale>
        <cfvo type="min"/>
        <cfvo type="percentile" val="50"/>
        <cfvo type="max"/>
        <color rgb="FFF8696B"/>
        <color rgb="FFFCFCFF"/>
        <color rgb="FF63BE7B"/>
      </colorScale>
    </cfRule>
  </conditionalFormatting>
  <conditionalFormatting sqref="X3:X14">
    <cfRule type="colorScale" priority="6">
      <colorScale>
        <cfvo type="min"/>
        <cfvo type="percentile" val="50"/>
        <cfvo type="max"/>
        <color rgb="FF63BE7B"/>
        <color rgb="FFFCFCFF"/>
        <color rgb="FFF8696B"/>
      </colorScale>
    </cfRule>
  </conditionalFormatting>
  <conditionalFormatting sqref="Y3:Y14">
    <cfRule type="colorScale" priority="5">
      <colorScale>
        <cfvo type="min"/>
        <cfvo type="percentile" val="50"/>
        <cfvo type="max"/>
        <color rgb="FF63BE7B"/>
        <color rgb="FFFCFCFF"/>
        <color rgb="FFF8696B"/>
      </colorScale>
    </cfRule>
  </conditionalFormatting>
  <conditionalFormatting sqref="Z3:Z14">
    <cfRule type="colorScale" priority="4">
      <colorScale>
        <cfvo type="min"/>
        <cfvo type="percentile" val="50"/>
        <cfvo type="max"/>
        <color rgb="FF63BE7B"/>
        <color rgb="FFFCFCFF"/>
        <color rgb="FFF8696B"/>
      </colorScale>
    </cfRule>
  </conditionalFormatting>
  <conditionalFormatting sqref="AA3:AA14">
    <cfRule type="colorScale" priority="3">
      <colorScale>
        <cfvo type="min"/>
        <cfvo type="percentile" val="50"/>
        <cfvo type="max"/>
        <color rgb="FF63BE7B"/>
        <color rgb="FFFCFCFF"/>
        <color rgb="FFF8696B"/>
      </colorScale>
    </cfRule>
  </conditionalFormatting>
  <conditionalFormatting sqref="AB3:AB14">
    <cfRule type="colorScale" priority="2">
      <colorScale>
        <cfvo type="min"/>
        <cfvo type="percentile" val="50"/>
        <cfvo type="max"/>
        <color rgb="FFF8696B"/>
        <color rgb="FFFCFCFF"/>
        <color rgb="FF63BE7B"/>
      </colorScale>
    </cfRule>
  </conditionalFormatting>
  <conditionalFormatting sqref="R2:R634">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D928F-9799-4035-8928-8AEF1AD34F49}">
  <sheetPr codeName="Sheet3"/>
  <dimension ref="A1:B52"/>
  <sheetViews>
    <sheetView topLeftCell="A43" zoomScale="125" workbookViewId="0">
      <selection activeCell="A53" sqref="A53"/>
    </sheetView>
  </sheetViews>
  <sheetFormatPr defaultColWidth="11.6328125" defaultRowHeight="15.5"/>
  <cols>
    <col min="1" max="1" width="41.26953125" style="200" customWidth="1"/>
    <col min="2" max="2" width="36.7265625" style="200" customWidth="1"/>
    <col min="3" max="16384" width="11.6328125" style="200"/>
  </cols>
  <sheetData>
    <row r="1" spans="1:2">
      <c r="A1" s="215" t="s">
        <v>1294</v>
      </c>
      <c r="B1" s="217" t="s">
        <v>1818</v>
      </c>
    </row>
    <row r="2" spans="1:2" ht="16" thickBot="1">
      <c r="A2" s="216"/>
      <c r="B2" s="218"/>
    </row>
    <row r="3" spans="1:2">
      <c r="A3" s="201" t="s">
        <v>174</v>
      </c>
      <c r="B3" s="202" t="s">
        <v>1819</v>
      </c>
    </row>
    <row r="4" spans="1:2">
      <c r="A4" s="203" t="s">
        <v>45</v>
      </c>
      <c r="B4" s="204" t="s">
        <v>1820</v>
      </c>
    </row>
    <row r="5" spans="1:2">
      <c r="A5" s="203" t="s">
        <v>175</v>
      </c>
      <c r="B5" s="204" t="s">
        <v>175</v>
      </c>
    </row>
    <row r="6" spans="1:2">
      <c r="A6" s="203" t="s">
        <v>225</v>
      </c>
      <c r="B6" s="204" t="s">
        <v>1531</v>
      </c>
    </row>
    <row r="7" spans="1:2">
      <c r="A7" s="203" t="s">
        <v>15</v>
      </c>
      <c r="B7" s="204" t="s">
        <v>1458</v>
      </c>
    </row>
    <row r="8" spans="1:2">
      <c r="A8" s="203" t="s">
        <v>50</v>
      </c>
      <c r="B8" s="204" t="s">
        <v>1466</v>
      </c>
    </row>
    <row r="9" spans="1:2">
      <c r="A9" s="203" t="s">
        <v>17</v>
      </c>
      <c r="B9" s="204" t="s">
        <v>1459</v>
      </c>
    </row>
    <row r="10" spans="1:2">
      <c r="A10" s="203" t="s">
        <v>176</v>
      </c>
      <c r="B10" s="204" t="s">
        <v>1821</v>
      </c>
    </row>
    <row r="11" spans="1:2">
      <c r="A11" s="203" t="s">
        <v>51</v>
      </c>
      <c r="B11" s="204" t="s">
        <v>1474</v>
      </c>
    </row>
    <row r="12" spans="1:2">
      <c r="A12" s="203" t="s">
        <v>580</v>
      </c>
      <c r="B12" s="204" t="s">
        <v>580</v>
      </c>
    </row>
    <row r="13" spans="1:2">
      <c r="A13" s="203" t="s">
        <v>55</v>
      </c>
      <c r="B13" s="204" t="s">
        <v>55</v>
      </c>
    </row>
    <row r="14" spans="1:2">
      <c r="A14" s="203" t="s">
        <v>57</v>
      </c>
      <c r="B14" s="204" t="s">
        <v>1475</v>
      </c>
    </row>
    <row r="15" spans="1:2">
      <c r="A15" s="203" t="s">
        <v>58</v>
      </c>
      <c r="B15" s="204" t="s">
        <v>1475</v>
      </c>
    </row>
    <row r="16" spans="1:2">
      <c r="A16" s="203" t="s">
        <v>569</v>
      </c>
      <c r="B16" s="204" t="s">
        <v>1822</v>
      </c>
    </row>
    <row r="17" spans="1:2">
      <c r="A17" s="203" t="s">
        <v>129</v>
      </c>
      <c r="B17" s="204" t="s">
        <v>1505</v>
      </c>
    </row>
    <row r="18" spans="1:2">
      <c r="A18" s="203" t="s">
        <v>65</v>
      </c>
      <c r="B18" s="204" t="s">
        <v>1467</v>
      </c>
    </row>
    <row r="19" spans="1:2">
      <c r="A19" s="203" t="s">
        <v>19</v>
      </c>
      <c r="B19" s="204" t="s">
        <v>19</v>
      </c>
    </row>
    <row r="20" spans="1:2">
      <c r="A20" s="203" t="s">
        <v>549</v>
      </c>
      <c r="B20" s="204" t="s">
        <v>1651</v>
      </c>
    </row>
    <row r="21" spans="1:2">
      <c r="A21" s="203" t="s">
        <v>184</v>
      </c>
      <c r="B21" s="204" t="s">
        <v>1507</v>
      </c>
    </row>
    <row r="22" spans="1:2">
      <c r="A22" s="203" t="s">
        <v>130</v>
      </c>
      <c r="B22" s="204" t="s">
        <v>1505</v>
      </c>
    </row>
    <row r="23" spans="1:2">
      <c r="A23" s="203" t="s">
        <v>131</v>
      </c>
      <c r="B23" s="204" t="s">
        <v>1501</v>
      </c>
    </row>
    <row r="24" spans="1:2">
      <c r="A24" s="203" t="s">
        <v>235</v>
      </c>
      <c r="B24" s="204" t="s">
        <v>1533</v>
      </c>
    </row>
    <row r="25" spans="1:2">
      <c r="A25" s="203" t="s">
        <v>189</v>
      </c>
      <c r="B25" s="204" t="s">
        <v>189</v>
      </c>
    </row>
    <row r="26" spans="1:2">
      <c r="A26" s="203" t="s">
        <v>136</v>
      </c>
      <c r="B26" s="204" t="s">
        <v>1490</v>
      </c>
    </row>
    <row r="27" spans="1:2">
      <c r="A27" s="203" t="s">
        <v>73</v>
      </c>
      <c r="B27" s="204" t="s">
        <v>94</v>
      </c>
    </row>
    <row r="28" spans="1:2">
      <c r="A28" s="203" t="s">
        <v>192</v>
      </c>
      <c r="B28" s="204" t="s">
        <v>192</v>
      </c>
    </row>
    <row r="29" spans="1:2">
      <c r="A29" s="203" t="s">
        <v>74</v>
      </c>
      <c r="B29" s="204" t="s">
        <v>1823</v>
      </c>
    </row>
    <row r="30" spans="1:2">
      <c r="A30" s="203" t="s">
        <v>142</v>
      </c>
      <c r="B30" s="204" t="s">
        <v>1503</v>
      </c>
    </row>
    <row r="31" spans="1:2">
      <c r="A31" s="203" t="s">
        <v>77</v>
      </c>
      <c r="B31" s="204" t="s">
        <v>112</v>
      </c>
    </row>
    <row r="32" spans="1:2">
      <c r="A32" s="203" t="s">
        <v>244</v>
      </c>
      <c r="B32" s="204" t="s">
        <v>244</v>
      </c>
    </row>
    <row r="33" spans="1:2">
      <c r="A33" s="203" t="s">
        <v>33</v>
      </c>
      <c r="B33" s="204" t="s">
        <v>1458</v>
      </c>
    </row>
    <row r="34" spans="1:2">
      <c r="A34" s="203" t="s">
        <v>153</v>
      </c>
      <c r="B34" s="204" t="s">
        <v>1824</v>
      </c>
    </row>
    <row r="35" spans="1:2">
      <c r="A35" s="203" t="s">
        <v>34</v>
      </c>
      <c r="B35" s="204" t="s">
        <v>1460</v>
      </c>
    </row>
    <row r="36" spans="1:2">
      <c r="A36" s="203" t="s">
        <v>156</v>
      </c>
      <c r="B36" s="204" t="s">
        <v>157</v>
      </c>
    </row>
    <row r="37" spans="1:2">
      <c r="A37" s="203" t="s">
        <v>159</v>
      </c>
      <c r="B37" s="204" t="s">
        <v>1491</v>
      </c>
    </row>
    <row r="38" spans="1:2">
      <c r="A38" s="203" t="s">
        <v>35</v>
      </c>
      <c r="B38" s="204" t="s">
        <v>1825</v>
      </c>
    </row>
    <row r="39" spans="1:2">
      <c r="A39" s="203" t="s">
        <v>38</v>
      </c>
      <c r="B39" s="204" t="s">
        <v>1461</v>
      </c>
    </row>
    <row r="40" spans="1:2">
      <c r="A40" s="203" t="s">
        <v>256</v>
      </c>
      <c r="B40" s="204" t="s">
        <v>1526</v>
      </c>
    </row>
    <row r="41" spans="1:2">
      <c r="A41" s="203" t="s">
        <v>257</v>
      </c>
      <c r="B41" s="204" t="s">
        <v>1826</v>
      </c>
    </row>
    <row r="42" spans="1:2">
      <c r="A42" s="203" t="s">
        <v>534</v>
      </c>
      <c r="B42" s="204" t="s">
        <v>534</v>
      </c>
    </row>
    <row r="43" spans="1:2">
      <c r="A43" s="203" t="s">
        <v>567</v>
      </c>
      <c r="B43" s="204" t="s">
        <v>1650</v>
      </c>
    </row>
    <row r="44" spans="1:2">
      <c r="A44" s="203" t="s">
        <v>169</v>
      </c>
      <c r="B44" s="204" t="s">
        <v>169</v>
      </c>
    </row>
    <row r="45" spans="1:2">
      <c r="A45" s="203" t="s">
        <v>108</v>
      </c>
      <c r="B45" s="204" t="s">
        <v>1469</v>
      </c>
    </row>
    <row r="46" spans="1:2">
      <c r="A46" s="203" t="s">
        <v>270</v>
      </c>
      <c r="B46" s="204" t="s">
        <v>1534</v>
      </c>
    </row>
    <row r="47" spans="1:2">
      <c r="A47" s="203" t="s">
        <v>271</v>
      </c>
      <c r="B47" s="204" t="s">
        <v>1534</v>
      </c>
    </row>
    <row r="48" spans="1:2">
      <c r="A48" s="203" t="s">
        <v>273</v>
      </c>
      <c r="B48" s="204" t="s">
        <v>1536</v>
      </c>
    </row>
    <row r="49" spans="1:2">
      <c r="A49" s="203" t="s">
        <v>275</v>
      </c>
      <c r="B49" s="204" t="s">
        <v>1536</v>
      </c>
    </row>
    <row r="50" spans="1:2">
      <c r="A50" s="203" t="s">
        <v>115</v>
      </c>
      <c r="B50" s="204" t="s">
        <v>1470</v>
      </c>
    </row>
    <row r="51" spans="1:2">
      <c r="A51" s="203" t="s">
        <v>551</v>
      </c>
      <c r="B51" s="204" t="s">
        <v>1827</v>
      </c>
    </row>
    <row r="52" spans="1:2" ht="16" thickBot="1">
      <c r="A52" s="205" t="s">
        <v>548</v>
      </c>
      <c r="B52" s="206" t="s">
        <v>1647</v>
      </c>
    </row>
  </sheetData>
  <mergeCells count="2">
    <mergeCell ref="A1:A2"/>
    <mergeCell ref="B1:B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A2483-DBA1-4569-9314-13B280B9D6DF}">
  <sheetPr codeName="Sheet4"/>
  <dimension ref="A1:M634"/>
  <sheetViews>
    <sheetView topLeftCell="J1" workbookViewId="0">
      <selection activeCell="G581" sqref="G581"/>
    </sheetView>
  </sheetViews>
  <sheetFormatPr defaultRowHeight="14.5"/>
  <cols>
    <col min="1" max="1" width="32.1796875" style="119" customWidth="1"/>
    <col min="2" max="2" width="10.6328125" style="143" bestFit="1" customWidth="1"/>
    <col min="3" max="3" width="30.453125" bestFit="1" customWidth="1"/>
    <col min="4" max="4" width="26.6328125" customWidth="1"/>
    <col min="5" max="5" width="29.453125" customWidth="1"/>
    <col min="6" max="6" width="25.6328125" customWidth="1"/>
    <col min="7" max="8" width="25.81640625" customWidth="1"/>
    <col min="9" max="9" width="34.08984375" customWidth="1"/>
    <col min="10" max="10" width="18.90625" customWidth="1"/>
    <col min="11" max="11" width="15" customWidth="1"/>
    <col min="12" max="12" width="30.6328125" style="144" customWidth="1"/>
    <col min="13" max="13" width="17.81640625" customWidth="1"/>
  </cols>
  <sheetData>
    <row r="1" spans="1:13">
      <c r="A1" s="118"/>
      <c r="B1" s="141"/>
      <c r="C1" s="219" t="s">
        <v>1684</v>
      </c>
      <c r="D1" s="219"/>
      <c r="E1" s="219" t="s">
        <v>1685</v>
      </c>
      <c r="F1" s="219"/>
      <c r="G1" s="219" t="s">
        <v>1686</v>
      </c>
      <c r="H1" s="219"/>
      <c r="I1" s="219" t="s">
        <v>1687</v>
      </c>
      <c r="J1" s="219"/>
      <c r="K1" s="117"/>
      <c r="L1" s="144" t="s">
        <v>1750</v>
      </c>
      <c r="M1" s="144" t="s">
        <v>1750</v>
      </c>
    </row>
    <row r="2" spans="1:13" ht="72.5">
      <c r="A2" s="140" t="s">
        <v>1294</v>
      </c>
      <c r="B2" s="140" t="s">
        <v>657</v>
      </c>
      <c r="C2" s="119" t="s">
        <v>1688</v>
      </c>
      <c r="D2" s="119" t="s">
        <v>1689</v>
      </c>
      <c r="E2" s="119" t="s">
        <v>1690</v>
      </c>
      <c r="F2" s="119" t="s">
        <v>1689</v>
      </c>
      <c r="G2" s="119" t="s">
        <v>1443</v>
      </c>
      <c r="H2" s="119" t="s">
        <v>1689</v>
      </c>
      <c r="I2" s="119" t="s">
        <v>1748</v>
      </c>
      <c r="J2" s="119" t="s">
        <v>1749</v>
      </c>
      <c r="K2" s="119"/>
      <c r="L2" s="144" t="s">
        <v>1815</v>
      </c>
      <c r="M2" s="190" t="s">
        <v>1816</v>
      </c>
    </row>
    <row r="3" spans="1:13">
      <c r="A3" s="119" t="str">
        <f>'Master sheet'!A3</f>
        <v>Berwick-upon-Tweed</v>
      </c>
      <c r="B3" s="142" t="str">
        <f>VLOOKUP('Master sheet'!A3,Westminster_Parliamentary_Const!$A$2:$C$651,2,FALSE)</f>
        <v>E14000554</v>
      </c>
      <c r="C3" s="120">
        <f>VLOOKUP(B3,'Master sheet'!$B$3:$Z$634,9,FALSE)</f>
        <v>0.12312025316455695</v>
      </c>
      <c r="D3" s="121">
        <f>VLOOKUP(B3,'Master sheet'!$B$3:$Z$634,10,FALSE)</f>
        <v>1.0040881122658611</v>
      </c>
      <c r="E3" s="120">
        <f>VLOOKUP(B3,'Master sheet'!$B$3:$Z$634,16,FALSE)</f>
        <v>-9.706501745231208E-2</v>
      </c>
      <c r="F3" s="121">
        <f>VLOOKUP(B3,'Master sheet'!$B$3:$Z$634,17,FALSE)</f>
        <v>-1.7770315300543602</v>
      </c>
      <c r="G3" s="120">
        <f>VLOOKUP(B3,'Master sheet'!$B$3:$Z$634,21,FALSE)</f>
        <v>0.17543859649122806</v>
      </c>
      <c r="H3" s="121">
        <f>VLOOKUP(B3,'Master sheet'!$B$3:$Z$634,22,FALSE)</f>
        <v>0.3266212105703169</v>
      </c>
      <c r="I3" s="120">
        <f>VLOOKUP(B3,'Master sheet'!$B$3:$Z$634,24,FALSE)</f>
        <v>2.3515429524603837E-2</v>
      </c>
      <c r="J3" s="121">
        <f>-VLOOKUP(B3,'Master sheet'!$B$3:$Z$634,25,FALSE)</f>
        <v>8.3460173466597037E-2</v>
      </c>
      <c r="K3" s="121"/>
      <c r="L3" s="145">
        <f>AVERAGE(D3,F3,H3,J3)</f>
        <v>-9.0715508437896275E-2</v>
      </c>
      <c r="M3" s="121">
        <f>AVERAGE(AVERAGE(F3,H3),D3,J3)</f>
        <v>0.12078104199681217</v>
      </c>
    </row>
    <row r="4" spans="1:13">
      <c r="A4" s="119" t="str">
        <f>'Master sheet'!A4</f>
        <v>Bishop Auckland</v>
      </c>
      <c r="B4" s="142" t="str">
        <f>VLOOKUP('Master sheet'!A4,Westminster_Parliamentary_Const!$A$2:$C$651,2,FALSE)</f>
        <v>E14000569</v>
      </c>
      <c r="C4" s="120">
        <f>VLOOKUP(B4,'Master sheet'!$B$3:$Z$634,9,FALSE)</f>
        <v>0.14377531083481351</v>
      </c>
      <c r="D4" s="121">
        <f>VLOOKUP(B4,'Master sheet'!$B$3:$Z$634,10,FALSE)</f>
        <v>1.7848004780074842</v>
      </c>
      <c r="E4" s="120">
        <f>VLOOKUP(B4,'Master sheet'!$B$3:$Z$634,16,FALSE)</f>
        <v>0.34941717341806233</v>
      </c>
      <c r="F4" s="121">
        <f>VLOOKUP(B4,'Master sheet'!$B$3:$Z$634,17,FALSE)</f>
        <v>-0.29300602992332525</v>
      </c>
      <c r="G4" s="120">
        <f>VLOOKUP(B4,'Master sheet'!$B$3:$Z$634,21,FALSE)</f>
        <v>0.15187376725838264</v>
      </c>
      <c r="H4" s="121">
        <f>VLOOKUP(B4,'Master sheet'!$B$3:$Z$634,22,FALSE)</f>
        <v>-0.34773728508751905</v>
      </c>
      <c r="I4" s="120">
        <f>VLOOKUP(B4,'Master sheet'!$B$3:$Z$634,24,FALSE)</f>
        <v>1.2408452976286455E-2</v>
      </c>
      <c r="J4" s="121">
        <f>-VLOOKUP(B4,'Master sheet'!$B$3:$Z$634,25,FALSE)</f>
        <v>1.2530617918927476</v>
      </c>
      <c r="K4" s="121"/>
      <c r="L4" s="145">
        <f t="shared" ref="L4:L67" si="0">AVERAGE(D4,F4,H4,J4)</f>
        <v>0.59927973872234686</v>
      </c>
      <c r="M4" s="121">
        <f t="shared" ref="M4:M67" si="1">AVERAGE(AVERAGE(F4,H4),D4,J4)</f>
        <v>0.9058302041316032</v>
      </c>
    </row>
    <row r="5" spans="1:13">
      <c r="A5" s="119" t="str">
        <f>'Master sheet'!A5</f>
        <v>Blaydon</v>
      </c>
      <c r="B5" s="142" t="str">
        <f>VLOOKUP('Master sheet'!A5,Westminster_Parliamentary_Const!$A$2:$C$651,2,FALSE)</f>
        <v>E14000574</v>
      </c>
      <c r="C5" s="120">
        <f>VLOOKUP(B5,'Master sheet'!$B$3:$Z$634,9,FALSE)</f>
        <v>0.11415737051792828</v>
      </c>
      <c r="D5" s="121">
        <f>VLOOKUP(B5,'Master sheet'!$B$3:$Z$634,10,FALSE)</f>
        <v>0.6653123302456363</v>
      </c>
      <c r="E5" s="120">
        <f>VLOOKUP(B5,'Master sheet'!$B$3:$Z$634,16,FALSE)</f>
        <v>0.29721104321150826</v>
      </c>
      <c r="F5" s="121">
        <f>VLOOKUP(B5,'Master sheet'!$B$3:$Z$634,17,FALSE)</f>
        <v>-0.46652970023737911</v>
      </c>
      <c r="G5" s="120">
        <f>VLOOKUP(B5,'Master sheet'!$B$3:$Z$634,21,FALSE)</f>
        <v>0.14285714285714285</v>
      </c>
      <c r="H5" s="121">
        <f>VLOOKUP(B5,'Master sheet'!$B$3:$Z$634,22,FALSE)</f>
        <v>-0.6057674709654074</v>
      </c>
      <c r="I5" s="120">
        <f>VLOOKUP(B5,'Master sheet'!$B$3:$Z$634,24,FALSE)</f>
        <v>1.6392414981977854E-2</v>
      </c>
      <c r="J5" s="121">
        <f>-VLOOKUP(B5,'Master sheet'!$B$3:$Z$634,25,FALSE)</f>
        <v>0.83353732550582138</v>
      </c>
      <c r="K5" s="121"/>
      <c r="L5" s="145">
        <f t="shared" si="0"/>
        <v>0.10663812113716779</v>
      </c>
      <c r="M5" s="121">
        <f t="shared" si="1"/>
        <v>0.32090035671668815</v>
      </c>
    </row>
    <row r="6" spans="1:13">
      <c r="A6" s="119" t="str">
        <f>'Master sheet'!A6</f>
        <v>Blyth Valley</v>
      </c>
      <c r="B6" s="142" t="str">
        <f>VLOOKUP('Master sheet'!A6,Westminster_Parliamentary_Const!$A$2:$C$651,2,FALSE)</f>
        <v>E14000575</v>
      </c>
      <c r="C6" s="120">
        <f>VLOOKUP(B6,'Master sheet'!$B$3:$Z$634,9,FALSE)</f>
        <v>0.11173108384458078</v>
      </c>
      <c r="D6" s="121">
        <f>VLOOKUP(B6,'Master sheet'!$B$3:$Z$634,10,FALSE)</f>
        <v>0.57360442804770595</v>
      </c>
      <c r="E6" s="120">
        <f>VLOOKUP(B6,'Master sheet'!$B$3:$Z$634,16,FALSE)</f>
        <v>0.58631964042548324</v>
      </c>
      <c r="F6" s="121">
        <f>VLOOKUP(B6,'Master sheet'!$B$3:$Z$634,17,FALSE)</f>
        <v>0.49441463157632604</v>
      </c>
      <c r="G6" s="120">
        <f>VLOOKUP(B6,'Master sheet'!$B$3:$Z$634,21,FALSE)</f>
        <v>0.13814432989690723</v>
      </c>
      <c r="H6" s="121">
        <f>VLOOKUP(B6,'Master sheet'!$B$3:$Z$634,22,FALSE)</f>
        <v>-0.74063479492426199</v>
      </c>
      <c r="I6" s="120">
        <f>VLOOKUP(B6,'Master sheet'!$B$3:$Z$634,24,FALSE)</f>
        <v>1.0611263736263643E-2</v>
      </c>
      <c r="J6" s="121">
        <f>-VLOOKUP(B6,'Master sheet'!$B$3:$Z$634,25,FALSE)</f>
        <v>1.4423118037753404</v>
      </c>
      <c r="K6" s="121"/>
      <c r="L6" s="145">
        <f t="shared" si="0"/>
        <v>0.4424240171187776</v>
      </c>
      <c r="M6" s="121">
        <f t="shared" si="1"/>
        <v>0.63093538338302613</v>
      </c>
    </row>
    <row r="7" spans="1:13">
      <c r="A7" s="119" t="str">
        <f>'Master sheet'!A7</f>
        <v>City of Durham</v>
      </c>
      <c r="B7" s="142" t="str">
        <f>VLOOKUP('Master sheet'!A7,Westminster_Parliamentary_Const!$A$2:$C$651,2,FALSE)</f>
        <v>E14000641</v>
      </c>
      <c r="C7" s="120">
        <f>VLOOKUP(B7,'Master sheet'!$B$3:$Z$634,9,FALSE)</f>
        <v>9.4938356164383564E-2</v>
      </c>
      <c r="D7" s="121">
        <f>VLOOKUP(B7,'Master sheet'!$B$3:$Z$634,10,FALSE)</f>
        <v>-6.112099193214323E-2</v>
      </c>
      <c r="E7" s="120">
        <f>VLOOKUP(B7,'Master sheet'!$B$3:$Z$634,16,FALSE)</f>
        <v>0.15678657810709634</v>
      </c>
      <c r="F7" s="121">
        <f>VLOOKUP(B7,'Master sheet'!$B$3:$Z$634,17,FALSE)</f>
        <v>-0.93327505160506696</v>
      </c>
      <c r="G7" s="120">
        <f>VLOOKUP(B7,'Master sheet'!$B$3:$Z$634,21,FALSE)</f>
        <v>0.10312499999999999</v>
      </c>
      <c r="H7" s="121">
        <f>VLOOKUP(B7,'Master sheet'!$B$3:$Z$634,22,FALSE)</f>
        <v>-1.7427885722708714</v>
      </c>
      <c r="I7" s="120">
        <f>VLOOKUP(B7,'Master sheet'!$B$3:$Z$634,24,FALSE)</f>
        <v>2.7237824760702578E-2</v>
      </c>
      <c r="J7" s="121">
        <f>-VLOOKUP(B7,'Master sheet'!$B$3:$Z$634,25,FALSE)</f>
        <v>-0.30852044102587112</v>
      </c>
      <c r="K7" s="121"/>
      <c r="L7" s="145">
        <f t="shared" si="0"/>
        <v>-0.76142626420848813</v>
      </c>
      <c r="M7" s="121">
        <f t="shared" si="1"/>
        <v>-0.56922441496532783</v>
      </c>
    </row>
    <row r="8" spans="1:13">
      <c r="A8" s="119" t="str">
        <f>'Master sheet'!A8</f>
        <v>Darlington</v>
      </c>
      <c r="B8" s="142" t="str">
        <f>VLOOKUP('Master sheet'!A8,Westminster_Parliamentary_Const!$A$2:$C$651,2,FALSE)</f>
        <v>E14000658</v>
      </c>
      <c r="C8" s="120">
        <f>VLOOKUP(B8,'Master sheet'!$B$3:$Z$634,9,FALSE)</f>
        <v>0.13293840579710145</v>
      </c>
      <c r="D8" s="121">
        <f>VLOOKUP(B8,'Master sheet'!$B$3:$Z$634,10,FALSE)</f>
        <v>1.3751910784901598</v>
      </c>
      <c r="E8" s="120">
        <f>VLOOKUP(B8,'Master sheet'!$B$3:$Z$634,16,FALSE)</f>
        <v>0.31386684863485004</v>
      </c>
      <c r="F8" s="121">
        <f>VLOOKUP(B8,'Master sheet'!$B$3:$Z$634,17,FALSE)</f>
        <v>-0.41116883595458364</v>
      </c>
      <c r="G8" s="120">
        <f>VLOOKUP(B8,'Master sheet'!$B$3:$Z$634,21,FALSE)</f>
        <v>0.1366906474820144</v>
      </c>
      <c r="H8" s="121">
        <f>VLOOKUP(B8,'Master sheet'!$B$3:$Z$634,22,FALSE)</f>
        <v>-0.78223505762020362</v>
      </c>
      <c r="I8" s="120">
        <f>VLOOKUP(B8,'Master sheet'!$B$3:$Z$634,24,FALSE)</f>
        <v>3.0075519925641947E-2</v>
      </c>
      <c r="J8" s="121">
        <f>-VLOOKUP(B8,'Master sheet'!$B$3:$Z$634,25,FALSE)</f>
        <v>-0.60733919184208185</v>
      </c>
      <c r="K8" s="121"/>
      <c r="L8" s="145">
        <f t="shared" si="0"/>
        <v>-0.10638800173167734</v>
      </c>
      <c r="M8" s="121">
        <f t="shared" si="1"/>
        <v>5.7049979953561425E-2</v>
      </c>
    </row>
    <row r="9" spans="1:13">
      <c r="A9" s="190" t="str">
        <f>'Master sheet'!A9</f>
        <v>Easington</v>
      </c>
      <c r="B9" s="142" t="str">
        <f>VLOOKUP('Master sheet'!A9,Westminster_Parliamentary_Const!$A$2:$C$651,2,FALSE)</f>
        <v>E14000677</v>
      </c>
      <c r="C9" s="120">
        <f>VLOOKUP(B9,'Master sheet'!$B$3:$Z$634,9,FALSE)</f>
        <v>0.19941254752851711</v>
      </c>
      <c r="D9" s="121">
        <f>VLOOKUP(B9,'Master sheet'!$B$3:$Z$634,10,FALSE)</f>
        <v>3.8877565372886504</v>
      </c>
      <c r="E9" s="120">
        <f>VLOOKUP(B9,'Master sheet'!$B$3:$Z$634,16,FALSE)</f>
        <v>-0.11457622910522459</v>
      </c>
      <c r="F9" s="121">
        <f>VLOOKUP(B9,'Master sheet'!$B$3:$Z$634,17,FALSE)</f>
        <v>-1.8352356088787687</v>
      </c>
      <c r="G9" s="120">
        <f>VLOOKUP(B9,'Master sheet'!$B$3:$Z$634,21,FALSE)</f>
        <v>0.10320284697508897</v>
      </c>
      <c r="H9" s="121">
        <f>VLOOKUP(B9,'Master sheet'!$B$3:$Z$634,22,FALSE)</f>
        <v>-1.740560812905684</v>
      </c>
      <c r="I9" s="120">
        <f>VLOOKUP(B9,'Master sheet'!$B$3:$Z$634,24,FALSE)</f>
        <v>1.0563629918468598E-2</v>
      </c>
      <c r="J9" s="121">
        <f>-VLOOKUP(B9,'Master sheet'!$B$3:$Z$634,25,FALSE)</f>
        <v>1.4473278034168757</v>
      </c>
      <c r="K9" s="121"/>
      <c r="L9" s="145">
        <f t="shared" si="0"/>
        <v>0.43982197973026838</v>
      </c>
      <c r="M9" s="121">
        <f t="shared" si="1"/>
        <v>1.1823953766044333</v>
      </c>
    </row>
    <row r="10" spans="1:13">
      <c r="A10" s="119" t="str">
        <f>'Master sheet'!A10</f>
        <v>Gateshead</v>
      </c>
      <c r="B10" s="142" t="str">
        <f>VLOOKUP('Master sheet'!A10,Westminster_Parliamentary_Const!$A$2:$C$651,2,FALSE)</f>
        <v>E14000709</v>
      </c>
      <c r="C10" s="120">
        <f>VLOOKUP(B10,'Master sheet'!$B$3:$Z$634,9,FALSE)</f>
        <v>0.11462759643916913</v>
      </c>
      <c r="D10" s="121">
        <f>VLOOKUP(B10,'Master sheet'!$B$3:$Z$634,10,FALSE)</f>
        <v>0.68308575878142896</v>
      </c>
      <c r="E10" s="120">
        <f>VLOOKUP(B10,'Master sheet'!$B$3:$Z$634,16,FALSE)</f>
        <v>0.34015326549577674</v>
      </c>
      <c r="F10" s="121">
        <f>VLOOKUP(B10,'Master sheet'!$B$3:$Z$634,17,FALSE)</f>
        <v>-0.32379757294262812</v>
      </c>
      <c r="G10" s="120">
        <f>VLOOKUP(B10,'Master sheet'!$B$3:$Z$634,21,FALSE)</f>
        <v>0.13078149920255183</v>
      </c>
      <c r="H10" s="121">
        <f>VLOOKUP(B10,'Master sheet'!$B$3:$Z$634,22,FALSE)</f>
        <v>-0.95133810118494155</v>
      </c>
      <c r="I10" s="120">
        <f>VLOOKUP(B10,'Master sheet'!$B$3:$Z$634,24,FALSE)</f>
        <v>2.7226027397260211E-2</v>
      </c>
      <c r="J10" s="121">
        <f>-VLOOKUP(B10,'Master sheet'!$B$3:$Z$634,25,FALSE)</f>
        <v>-0.3072781393684102</v>
      </c>
      <c r="K10" s="121"/>
      <c r="L10" s="145">
        <f t="shared" si="0"/>
        <v>-0.22483201367863773</v>
      </c>
      <c r="M10" s="121">
        <f t="shared" si="1"/>
        <v>-8.7253405883588694E-2</v>
      </c>
    </row>
    <row r="11" spans="1:13">
      <c r="A11" s="119" t="str">
        <f>'Master sheet'!A11</f>
        <v>Hartlepool</v>
      </c>
      <c r="B11" s="142" t="str">
        <f>VLOOKUP('Master sheet'!A11,Westminster_Parliamentary_Const!$A$2:$C$651,2,FALSE)</f>
        <v>E14000733</v>
      </c>
      <c r="C11" s="120">
        <f>VLOOKUP(B11,'Master sheet'!$B$3:$Z$634,9,FALSE)</f>
        <v>0.1285</v>
      </c>
      <c r="D11" s="121">
        <f>VLOOKUP(B11,'Master sheet'!$B$3:$Z$634,10,FALSE)</f>
        <v>1.2074298286648348</v>
      </c>
      <c r="E11" s="120">
        <f>VLOOKUP(B11,'Master sheet'!$B$3:$Z$634,16,FALSE)</f>
        <v>0.5834090122378216</v>
      </c>
      <c r="F11" s="121">
        <f>VLOOKUP(B11,'Master sheet'!$B$3:$Z$634,17,FALSE)</f>
        <v>0.48474023349234041</v>
      </c>
      <c r="G11" s="120">
        <f>VLOOKUP(B11,'Master sheet'!$B$3:$Z$634,21,FALSE)</f>
        <v>0.12277580071174377</v>
      </c>
      <c r="H11" s="121">
        <f>VLOOKUP(B11,'Master sheet'!$B$3:$Z$634,22,FALSE)</f>
        <v>-1.1804384582300347</v>
      </c>
      <c r="I11" s="120">
        <f>VLOOKUP(B11,'Master sheet'!$B$3:$Z$634,24,FALSE)</f>
        <v>1.7983978638184128E-2</v>
      </c>
      <c r="J11" s="121">
        <f>-VLOOKUP(B11,'Master sheet'!$B$3:$Z$634,25,FALSE)</f>
        <v>0.66594037236296977</v>
      </c>
      <c r="K11" s="121"/>
      <c r="L11" s="145">
        <f t="shared" si="0"/>
        <v>0.29441799407252761</v>
      </c>
      <c r="M11" s="121">
        <f t="shared" si="1"/>
        <v>0.50850702955298577</v>
      </c>
    </row>
    <row r="12" spans="1:13">
      <c r="A12" s="119" t="str">
        <f>'Master sheet'!A12</f>
        <v>Hexham</v>
      </c>
      <c r="B12" s="142" t="str">
        <f>VLOOKUP('Master sheet'!A12,Westminster_Parliamentary_Const!$A$2:$C$651,2,FALSE)</f>
        <v>E14000746</v>
      </c>
      <c r="C12" s="120">
        <f>VLOOKUP(B12,'Master sheet'!$B$3:$Z$634,9,FALSE)</f>
        <v>9.6257009345794398E-2</v>
      </c>
      <c r="D12" s="121">
        <f>VLOOKUP(B12,'Master sheet'!$B$3:$Z$634,10,FALSE)</f>
        <v>-1.1279018054024204E-2</v>
      </c>
      <c r="E12" s="120">
        <f>VLOOKUP(B12,'Master sheet'!$B$3:$Z$634,16,FALSE)</f>
        <v>0.24846235207765494</v>
      </c>
      <c r="F12" s="121">
        <f>VLOOKUP(B12,'Master sheet'!$B$3:$Z$634,17,FALSE)</f>
        <v>-0.62856147265728624</v>
      </c>
      <c r="G12" s="120">
        <f>VLOOKUP(B12,'Master sheet'!$B$3:$Z$634,21,FALSE)</f>
        <v>0.18055555555555555</v>
      </c>
      <c r="H12" s="121">
        <f>VLOOKUP(B12,'Master sheet'!$B$3:$Z$634,22,FALSE)</f>
        <v>0.47305404837560716</v>
      </c>
      <c r="I12" s="120">
        <f>VLOOKUP(B12,'Master sheet'!$B$3:$Z$634,24,FALSE)</f>
        <v>2.2956841138659367E-2</v>
      </c>
      <c r="J12" s="121">
        <f>-VLOOKUP(B12,'Master sheet'!$B$3:$Z$634,25,FALSE)</f>
        <v>0.14228139068917922</v>
      </c>
      <c r="K12" s="121"/>
      <c r="L12" s="145">
        <f t="shared" si="0"/>
        <v>-6.1262629116310141E-3</v>
      </c>
      <c r="M12" s="121">
        <f t="shared" si="1"/>
        <v>1.7749553498105159E-2</v>
      </c>
    </row>
    <row r="13" spans="1:13">
      <c r="A13" s="119" t="str">
        <f>'Master sheet'!A13</f>
        <v>Houghton and Sunderland South</v>
      </c>
      <c r="B13" s="142" t="str">
        <f>VLOOKUP('Master sheet'!A13,Westminster_Parliamentary_Const!$A$2:$C$651,2,FALSE)</f>
        <v>E14000754</v>
      </c>
      <c r="C13" s="120">
        <f>VLOOKUP(B13,'Master sheet'!$B$3:$Z$634,9,FALSE)</f>
        <v>0.12162169312169312</v>
      </c>
      <c r="D13" s="121">
        <f>VLOOKUP(B13,'Master sheet'!$B$3:$Z$634,10,FALSE)</f>
        <v>0.94744608419954301</v>
      </c>
      <c r="E13" s="120">
        <f>VLOOKUP(B13,'Master sheet'!$B$3:$Z$634,16,FALSE)</f>
        <v>0.30502757706923989</v>
      </c>
      <c r="F13" s="121">
        <f>VLOOKUP(B13,'Master sheet'!$B$3:$Z$634,17,FALSE)</f>
        <v>-0.44054896504859509</v>
      </c>
      <c r="G13" s="120">
        <f>VLOOKUP(B13,'Master sheet'!$B$3:$Z$634,21,FALSE)</f>
        <v>0.14107883817427386</v>
      </c>
      <c r="H13" s="121">
        <f>VLOOKUP(B13,'Master sheet'!$B$3:$Z$634,22,FALSE)</f>
        <v>-0.65665750114179056</v>
      </c>
      <c r="I13" s="120">
        <f>VLOOKUP(B13,'Master sheet'!$B$3:$Z$634,24,FALSE)</f>
        <v>1.489873671546027E-2</v>
      </c>
      <c r="J13" s="121">
        <f>-VLOOKUP(B13,'Master sheet'!$B$3:$Z$634,25,FALSE)</f>
        <v>0.99082662114150821</v>
      </c>
      <c r="K13" s="121"/>
      <c r="L13" s="145">
        <f t="shared" si="0"/>
        <v>0.2102665597876664</v>
      </c>
      <c r="M13" s="121">
        <f t="shared" si="1"/>
        <v>0.46322315741528614</v>
      </c>
    </row>
    <row r="14" spans="1:13">
      <c r="A14" s="119" t="str">
        <f>'Master sheet'!A14</f>
        <v>Jarrow</v>
      </c>
      <c r="B14" s="142" t="str">
        <f>VLOOKUP('Master sheet'!A14,Westminster_Parliamentary_Const!$A$2:$C$651,2,FALSE)</f>
        <v>E14000765</v>
      </c>
      <c r="C14" s="120">
        <f>VLOOKUP(B14,'Master sheet'!$B$3:$Z$634,9,FALSE)</f>
        <v>0.13862216404886563</v>
      </c>
      <c r="D14" s="121">
        <f>VLOOKUP(B14,'Master sheet'!$B$3:$Z$634,10,FALSE)</f>
        <v>1.5900237079544746</v>
      </c>
      <c r="E14" s="120">
        <f>VLOOKUP(B14,'Master sheet'!$B$3:$Z$634,16,FALSE)</f>
        <v>7.5960185033621647E-2</v>
      </c>
      <c r="F14" s="121">
        <f>VLOOKUP(B14,'Master sheet'!$B$3:$Z$634,17,FALSE)</f>
        <v>-1.2019272640725402</v>
      </c>
      <c r="G14" s="120">
        <f>VLOOKUP(B14,'Master sheet'!$B$3:$Z$634,21,FALSE)</f>
        <v>0.12670565302144249</v>
      </c>
      <c r="H14" s="121">
        <f>VLOOKUP(B14,'Master sheet'!$B$3:$Z$634,22,FALSE)</f>
        <v>-1.0679772447181597</v>
      </c>
      <c r="I14" s="120">
        <f>VLOOKUP(B14,'Master sheet'!$B$3:$Z$634,24,FALSE)</f>
        <v>1.7533006412674412E-2</v>
      </c>
      <c r="J14" s="121">
        <f>-VLOOKUP(B14,'Master sheet'!$B$3:$Z$634,25,FALSE)</f>
        <v>0.71342924951390896</v>
      </c>
      <c r="K14" s="121"/>
      <c r="L14" s="145">
        <f t="shared" si="0"/>
        <v>8.3871121694208961E-3</v>
      </c>
      <c r="M14" s="121">
        <f t="shared" si="1"/>
        <v>0.38950023435767789</v>
      </c>
    </row>
    <row r="15" spans="1:13">
      <c r="A15" s="119" t="str">
        <f>'Master sheet'!A15</f>
        <v>Middlesbrough</v>
      </c>
      <c r="B15" s="142" t="str">
        <f>VLOOKUP('Master sheet'!A15,Westminster_Parliamentary_Const!$A$2:$C$651,2,FALSE)</f>
        <v>E14000819</v>
      </c>
      <c r="C15" s="120">
        <f>VLOOKUP(B15,'Master sheet'!$B$3:$Z$634,9,FALSE)</f>
        <v>0.12988436482084689</v>
      </c>
      <c r="D15" s="121">
        <f>VLOOKUP(B15,'Master sheet'!$B$3:$Z$634,10,FALSE)</f>
        <v>1.259755547217013</v>
      </c>
      <c r="E15" s="120">
        <f>VLOOKUP(B15,'Master sheet'!$B$3:$Z$634,16,FALSE)</f>
        <v>0.56402801882572728</v>
      </c>
      <c r="F15" s="121">
        <f>VLOOKUP(B15,'Master sheet'!$B$3:$Z$634,17,FALSE)</f>
        <v>0.42032134057893888</v>
      </c>
      <c r="G15" s="120">
        <f>VLOOKUP(B15,'Master sheet'!$B$3:$Z$634,21,FALSE)</f>
        <v>0.12437810945273632</v>
      </c>
      <c r="H15" s="121">
        <f>VLOOKUP(B15,'Master sheet'!$B$3:$Z$634,22,FALSE)</f>
        <v>-1.1345849321349224</v>
      </c>
      <c r="I15" s="120">
        <f>VLOOKUP(B15,'Master sheet'!$B$3:$Z$634,24,FALSE)</f>
        <v>3.3521444695259639E-2</v>
      </c>
      <c r="J15" s="121">
        <f>-VLOOKUP(B15,'Master sheet'!$B$3:$Z$634,25,FALSE)</f>
        <v>-0.97020654552621111</v>
      </c>
      <c r="K15" s="121"/>
      <c r="L15" s="145">
        <f t="shared" si="0"/>
        <v>-0.10617864746629538</v>
      </c>
      <c r="M15" s="121">
        <f t="shared" si="1"/>
        <v>-2.2527598029063307E-2</v>
      </c>
    </row>
    <row r="16" spans="1:13" ht="29">
      <c r="A16" s="119" t="str">
        <f>'Master sheet'!A16</f>
        <v>Middlesbrough South and East Cleveland</v>
      </c>
      <c r="B16" s="142" t="str">
        <f>VLOOKUP('Master sheet'!A16,Westminster_Parliamentary_Const!$A$2:$C$651,2,FALSE)</f>
        <v>E14000820</v>
      </c>
      <c r="C16" s="120">
        <f>VLOOKUP(B16,'Master sheet'!$B$3:$Z$634,9,FALSE)</f>
        <v>0.10192105263157895</v>
      </c>
      <c r="D16" s="121">
        <f>VLOOKUP(B16,'Master sheet'!$B$3:$Z$634,10,FALSE)</f>
        <v>0.20280843228873197</v>
      </c>
      <c r="E16" s="120">
        <f>VLOOKUP(B16,'Master sheet'!$B$3:$Z$634,16,FALSE)</f>
        <v>0.47304421927751428</v>
      </c>
      <c r="F16" s="121">
        <f>VLOOKUP(B16,'Master sheet'!$B$3:$Z$634,17,FALSE)</f>
        <v>0.11790775860572382</v>
      </c>
      <c r="G16" s="120">
        <f>VLOOKUP(B16,'Master sheet'!$B$3:$Z$634,21,FALSE)</f>
        <v>0.12824956672443674</v>
      </c>
      <c r="H16" s="121">
        <f>VLOOKUP(B16,'Master sheet'!$B$3:$Z$634,22,FALSE)</f>
        <v>-1.0237948187863166</v>
      </c>
      <c r="I16" s="120">
        <f>VLOOKUP(B16,'Master sheet'!$B$3:$Z$634,24,FALSE)</f>
        <v>2.9479702687249754E-2</v>
      </c>
      <c r="J16" s="121">
        <f>-VLOOKUP(B16,'Master sheet'!$B$3:$Z$634,25,FALSE)</f>
        <v>-0.54459765247912362</v>
      </c>
      <c r="K16" s="121"/>
      <c r="L16" s="145">
        <f t="shared" si="0"/>
        <v>-0.31191907009274611</v>
      </c>
      <c r="M16" s="121">
        <f t="shared" si="1"/>
        <v>-0.26491091676022932</v>
      </c>
    </row>
    <row r="17" spans="1:13">
      <c r="A17" s="119" t="str">
        <f>'Master sheet'!A17</f>
        <v>Newcastle upon Tyne Central</v>
      </c>
      <c r="B17" s="142" t="str">
        <f>VLOOKUP('Master sheet'!A17,Westminster_Parliamentary_Const!$A$2:$C$651,2,FALSE)</f>
        <v>E14000831</v>
      </c>
      <c r="C17" s="120">
        <f>VLOOKUP(B17,'Master sheet'!$B$3:$Z$634,9,FALSE)</f>
        <v>0.14606238003838773</v>
      </c>
      <c r="D17" s="121">
        <f>VLOOKUP(B17,'Master sheet'!$B$3:$Z$634,10,FALSE)</f>
        <v>1.8712462888612795</v>
      </c>
      <c r="E17" s="120">
        <f>VLOOKUP(B17,'Master sheet'!$B$3:$Z$634,16,FALSE)</f>
        <v>0.92419605109874692</v>
      </c>
      <c r="F17" s="121">
        <f>VLOOKUP(B17,'Master sheet'!$B$3:$Z$634,17,FALSE)</f>
        <v>1.6174542949375994</v>
      </c>
      <c r="G17" s="120">
        <f>VLOOKUP(B17,'Master sheet'!$B$3:$Z$634,21,FALSE)</f>
        <v>0.1485623003194888</v>
      </c>
      <c r="H17" s="121">
        <f>VLOOKUP(B17,'Master sheet'!$B$3:$Z$634,22,FALSE)</f>
        <v>-0.44250206531433761</v>
      </c>
      <c r="I17" s="120">
        <f>VLOOKUP(B17,'Master sheet'!$B$3:$Z$634,24,FALSE)</f>
        <v>3.7689001264222588E-2</v>
      </c>
      <c r="J17" s="121">
        <f>-VLOOKUP(B17,'Master sheet'!$B$3:$Z$634,25,FALSE)</f>
        <v>-1.4090641308229073</v>
      </c>
      <c r="K17" s="121"/>
      <c r="L17" s="145">
        <f t="shared" si="0"/>
        <v>0.40928359691540855</v>
      </c>
      <c r="M17" s="121">
        <f t="shared" si="1"/>
        <v>0.34988609095000106</v>
      </c>
    </row>
    <row r="18" spans="1:13">
      <c r="A18" s="119" t="str">
        <f>'Master sheet'!A18</f>
        <v>Newcastle upon Tyne East</v>
      </c>
      <c r="B18" s="142" t="str">
        <f>VLOOKUP('Master sheet'!A18,Westminster_Parliamentary_Const!$A$2:$C$651,2,FALSE)</f>
        <v>E14000832</v>
      </c>
      <c r="C18" s="120">
        <f>VLOOKUP(B18,'Master sheet'!$B$3:$Z$634,9,FALSE)</f>
        <v>0.14542111959287532</v>
      </c>
      <c r="D18" s="121">
        <f>VLOOKUP(B18,'Master sheet'!$B$3:$Z$634,10,FALSE)</f>
        <v>1.8470081595147105</v>
      </c>
      <c r="E18" s="120">
        <f>VLOOKUP(B18,'Master sheet'!$B$3:$Z$634,16,FALSE)</f>
        <v>-0.17514879255881097</v>
      </c>
      <c r="F18" s="121">
        <f>VLOOKUP(B18,'Master sheet'!$B$3:$Z$634,17,FALSE)</f>
        <v>-2.0365677798175312</v>
      </c>
      <c r="G18" s="120">
        <f>VLOOKUP(B18,'Master sheet'!$B$3:$Z$634,21,FALSE)</f>
        <v>0.12866449511400652</v>
      </c>
      <c r="H18" s="121">
        <f>VLOOKUP(B18,'Master sheet'!$B$3:$Z$634,22,FALSE)</f>
        <v>-1.0119207465479321</v>
      </c>
      <c r="I18" s="120">
        <f>VLOOKUP(B18,'Master sheet'!$B$3:$Z$634,24,FALSE)</f>
        <v>2.9439538043478208E-2</v>
      </c>
      <c r="J18" s="121">
        <f>-VLOOKUP(B18,'Master sheet'!$B$3:$Z$634,25,FALSE)</f>
        <v>-0.54036818173572621</v>
      </c>
      <c r="K18" s="121"/>
      <c r="L18" s="145">
        <f t="shared" si="0"/>
        <v>-0.43546213714661974</v>
      </c>
      <c r="M18" s="121">
        <f t="shared" si="1"/>
        <v>-7.253476180124907E-2</v>
      </c>
    </row>
    <row r="19" spans="1:13">
      <c r="A19" s="119" t="str">
        <f>'Master sheet'!A19</f>
        <v>Newcastle upon Tyne North</v>
      </c>
      <c r="B19" s="142" t="str">
        <f>VLOOKUP('Master sheet'!A19,Westminster_Parliamentary_Const!$A$2:$C$651,2,FALSE)</f>
        <v>E14000833</v>
      </c>
      <c r="C19" s="120">
        <f>VLOOKUP(B19,'Master sheet'!$B$3:$Z$634,9,FALSE)</f>
        <v>0.1087158273381295</v>
      </c>
      <c r="D19" s="121">
        <f>VLOOKUP(B19,'Master sheet'!$B$3:$Z$634,10,FALSE)</f>
        <v>0.45963485807360488</v>
      </c>
      <c r="E19" s="120">
        <f>VLOOKUP(B19,'Master sheet'!$B$3:$Z$634,16,FALSE)</f>
        <v>0.20018753664119793</v>
      </c>
      <c r="F19" s="121">
        <f>VLOOKUP(B19,'Master sheet'!$B$3:$Z$634,17,FALSE)</f>
        <v>-0.78901816854959961</v>
      </c>
      <c r="G19" s="120">
        <f>VLOOKUP(B19,'Master sheet'!$B$3:$Z$634,21,FALSE)</f>
        <v>0.10935441370223979</v>
      </c>
      <c r="H19" s="121">
        <f>VLOOKUP(B19,'Master sheet'!$B$3:$Z$634,22,FALSE)</f>
        <v>-1.5645204417631633</v>
      </c>
      <c r="I19" s="120">
        <f>VLOOKUP(B19,'Master sheet'!$B$3:$Z$634,24,FALSE)</f>
        <v>2.8653393948894879E-2</v>
      </c>
      <c r="J19" s="121">
        <f>-VLOOKUP(B19,'Master sheet'!$B$3:$Z$634,25,FALSE)</f>
        <v>-0.45758459059902612</v>
      </c>
      <c r="K19" s="121"/>
      <c r="L19" s="145">
        <f t="shared" si="0"/>
        <v>-0.58787208570954608</v>
      </c>
      <c r="M19" s="121">
        <f t="shared" si="1"/>
        <v>-0.3915730125606009</v>
      </c>
    </row>
    <row r="20" spans="1:13">
      <c r="A20" s="119" t="str">
        <f>'Master sheet'!A20</f>
        <v>North Durham</v>
      </c>
      <c r="B20" s="142" t="str">
        <f>VLOOKUP('Master sheet'!A20,Westminster_Parliamentary_Const!$A$2:$C$651,2,FALSE)</f>
        <v>E14000840</v>
      </c>
      <c r="C20" s="120">
        <f>VLOOKUP(B20,'Master sheet'!$B$3:$Z$634,9,FALSE)</f>
        <v>0.10781034482758621</v>
      </c>
      <c r="D20" s="121">
        <f>VLOOKUP(B20,'Master sheet'!$B$3:$Z$634,10,FALSE)</f>
        <v>0.42540975910610668</v>
      </c>
      <c r="E20" s="120">
        <f>VLOOKUP(B20,'Master sheet'!$B$3:$Z$634,16,FALSE)</f>
        <v>0.40960092095795109</v>
      </c>
      <c r="F20" s="121">
        <f>VLOOKUP(B20,'Master sheet'!$B$3:$Z$634,17,FALSE)</f>
        <v>-9.2966212280131438E-2</v>
      </c>
      <c r="G20" s="120">
        <f>VLOOKUP(B20,'Master sheet'!$B$3:$Z$634,21,FALSE)</f>
        <v>0.13333333333333333</v>
      </c>
      <c r="H20" s="121">
        <f>VLOOKUP(B20,'Master sheet'!$B$3:$Z$634,22,FALSE)</f>
        <v>-0.87831185479892671</v>
      </c>
      <c r="I20" s="120">
        <f>VLOOKUP(B20,'Master sheet'!$B$3:$Z$634,24,FALSE)</f>
        <v>2.2130620985010729E-2</v>
      </c>
      <c r="J20" s="121">
        <f>-VLOOKUP(B20,'Master sheet'!$B$3:$Z$634,25,FALSE)</f>
        <v>0.22928512430470971</v>
      </c>
      <c r="K20" s="121"/>
      <c r="L20" s="145">
        <f t="shared" si="0"/>
        <v>-7.9145795917060446E-2</v>
      </c>
      <c r="M20" s="121">
        <f t="shared" si="1"/>
        <v>5.6351949957095769E-2</v>
      </c>
    </row>
    <row r="21" spans="1:13">
      <c r="A21" s="119" t="str">
        <f>'Master sheet'!A21</f>
        <v>North Tyneside</v>
      </c>
      <c r="B21" s="142" t="str">
        <f>VLOOKUP('Master sheet'!A21,Westminster_Parliamentary_Const!$A$2:$C$651,2,FALSE)</f>
        <v>E14000853</v>
      </c>
      <c r="C21" s="120">
        <f>VLOOKUP(B21,'Master sheet'!$B$3:$Z$634,9,FALSE)</f>
        <v>9.8774170274170278E-2</v>
      </c>
      <c r="D21" s="121">
        <f>VLOOKUP(B21,'Master sheet'!$B$3:$Z$634,10,FALSE)</f>
        <v>8.3863716220428375E-2</v>
      </c>
      <c r="E21" s="120">
        <f>VLOOKUP(B21,'Master sheet'!$B$3:$Z$634,16,FALSE)</f>
        <v>0.35913090446554863</v>
      </c>
      <c r="F21" s="121">
        <f>VLOOKUP(B21,'Master sheet'!$B$3:$Z$634,17,FALSE)</f>
        <v>-0.26071935674654584</v>
      </c>
      <c r="G21" s="120">
        <f>VLOOKUP(B21,'Master sheet'!$B$3:$Z$634,21,FALSE)</f>
        <v>0.16666666666666666</v>
      </c>
      <c r="H21" s="121">
        <f>VLOOKUP(B21,'Master sheet'!$B$3:$Z$634,22,FALSE)</f>
        <v>7.559348861839113E-2</v>
      </c>
      <c r="I21" s="120">
        <f>VLOOKUP(B21,'Master sheet'!$B$3:$Z$634,24,FALSE)</f>
        <v>2.4758064516129163E-2</v>
      </c>
      <c r="J21" s="121">
        <f>-VLOOKUP(B21,'Master sheet'!$B$3:$Z$634,25,FALSE)</f>
        <v>-4.7393429300860358E-2</v>
      </c>
      <c r="K21" s="121"/>
      <c r="L21" s="145">
        <f t="shared" si="0"/>
        <v>-3.7163895302146671E-2</v>
      </c>
      <c r="M21" s="121">
        <f t="shared" si="1"/>
        <v>-1.8697549048169778E-2</v>
      </c>
    </row>
    <row r="22" spans="1:13">
      <c r="A22" s="119" t="str">
        <f>'Master sheet'!A22</f>
        <v>North West Durham</v>
      </c>
      <c r="B22" s="142" t="str">
        <f>VLOOKUP('Master sheet'!A22,Westminster_Parliamentary_Const!$A$2:$C$651,2,FALSE)</f>
        <v>E14000856</v>
      </c>
      <c r="C22" s="120">
        <f>VLOOKUP(B22,'Master sheet'!$B$3:$Z$634,9,FALSE)</f>
        <v>0.10857448789571694</v>
      </c>
      <c r="D22" s="121">
        <f>VLOOKUP(B22,'Master sheet'!$B$3:$Z$634,10,FALSE)</f>
        <v>0.45429256117857336</v>
      </c>
      <c r="E22" s="120">
        <f>VLOOKUP(B22,'Master sheet'!$B$3:$Z$634,16,FALSE)</f>
        <v>0.30070628678952976</v>
      </c>
      <c r="F22" s="121">
        <f>VLOOKUP(B22,'Master sheet'!$B$3:$Z$634,17,FALSE)</f>
        <v>-0.45491214705157001</v>
      </c>
      <c r="G22" s="120">
        <f>VLOOKUP(B22,'Master sheet'!$B$3:$Z$634,21,FALSE)</f>
        <v>0.15412844036697249</v>
      </c>
      <c r="H22" s="121">
        <f>VLOOKUP(B22,'Master sheet'!$B$3:$Z$634,22,FALSE)</f>
        <v>-0.28321494330922342</v>
      </c>
      <c r="I22" s="120">
        <f>VLOOKUP(B22,'Master sheet'!$B$3:$Z$634,24,FALSE)</f>
        <v>1.2722283205268914E-2</v>
      </c>
      <c r="J22" s="121">
        <f>-VLOOKUP(B22,'Master sheet'!$B$3:$Z$634,25,FALSE)</f>
        <v>1.2200144236794295</v>
      </c>
      <c r="K22" s="121"/>
      <c r="L22" s="145">
        <f t="shared" si="0"/>
        <v>0.23404497362430235</v>
      </c>
      <c r="M22" s="121">
        <f t="shared" si="1"/>
        <v>0.43508114655920199</v>
      </c>
    </row>
    <row r="23" spans="1:13">
      <c r="A23" s="119" t="str">
        <f>'Master sheet'!A23</f>
        <v>Redcar</v>
      </c>
      <c r="B23" s="142" t="str">
        <f>VLOOKUP('Master sheet'!A23,Westminster_Parliamentary_Const!$A$2:$C$651,2,FALSE)</f>
        <v>E14000891</v>
      </c>
      <c r="C23" s="120">
        <f>VLOOKUP(B23,'Master sheet'!$B$3:$Z$634,9,FALSE)</f>
        <v>0.11509999999999999</v>
      </c>
      <c r="D23" s="121">
        <f>VLOOKUP(B23,'Master sheet'!$B$3:$Z$634,10,FALSE)</f>
        <v>0.70094149694729824</v>
      </c>
      <c r="E23" s="120">
        <f>VLOOKUP(B23,'Master sheet'!$B$3:$Z$634,16,FALSE)</f>
        <v>0.59224360709839519</v>
      </c>
      <c r="F23" s="121">
        <f>VLOOKUP(B23,'Master sheet'!$B$3:$Z$634,17,FALSE)</f>
        <v>0.51410481807041641</v>
      </c>
      <c r="G23" s="120">
        <f>VLOOKUP(B23,'Master sheet'!$B$3:$Z$634,21,FALSE)</f>
        <v>0.12524461839530332</v>
      </c>
      <c r="H23" s="121">
        <f>VLOOKUP(B23,'Master sheet'!$B$3:$Z$634,22,FALSE)</f>
        <v>-1.1097879068219161</v>
      </c>
      <c r="I23" s="120">
        <f>VLOOKUP(B23,'Master sheet'!$B$3:$Z$634,24,FALSE)</f>
        <v>1.6642041638683658E-2</v>
      </c>
      <c r="J23" s="121">
        <f>-VLOOKUP(B23,'Master sheet'!$B$3:$Z$634,25,FALSE)</f>
        <v>0.80725080726070564</v>
      </c>
      <c r="K23" s="121"/>
      <c r="L23" s="145">
        <f t="shared" si="0"/>
        <v>0.22812730386412605</v>
      </c>
      <c r="M23" s="121">
        <f t="shared" si="1"/>
        <v>0.40345025327741801</v>
      </c>
    </row>
    <row r="24" spans="1:13">
      <c r="A24" s="119" t="str">
        <f>'Master sheet'!A24</f>
        <v>Sedgefield</v>
      </c>
      <c r="B24" s="142" t="str">
        <f>VLOOKUP('Master sheet'!A24,Westminster_Parliamentary_Const!$A$2:$C$651,2,FALSE)</f>
        <v>E14000915</v>
      </c>
      <c r="C24" s="120">
        <f>VLOOKUP(B24,'Master sheet'!$B$3:$Z$634,9,FALSE)</f>
        <v>0.11685051546391753</v>
      </c>
      <c r="D24" s="121">
        <f>VLOOKUP(B24,'Master sheet'!$B$3:$Z$634,10,FALSE)</f>
        <v>0.76710684448202526</v>
      </c>
      <c r="E24" s="120">
        <f>VLOOKUP(B24,'Master sheet'!$B$3:$Z$634,16,FALSE)</f>
        <v>0.35438938600042552</v>
      </c>
      <c r="F24" s="121">
        <f>VLOOKUP(B24,'Master sheet'!$B$3:$Z$634,17,FALSE)</f>
        <v>-0.27647930071624327</v>
      </c>
      <c r="G24" s="120">
        <f>VLOOKUP(B24,'Master sheet'!$B$3:$Z$634,21,FALSE)</f>
        <v>0.14343434343434344</v>
      </c>
      <c r="H24" s="121">
        <f>VLOOKUP(B24,'Master sheet'!$B$3:$Z$634,22,FALSE)</f>
        <v>-0.58924962952095128</v>
      </c>
      <c r="I24" s="120">
        <f>VLOOKUP(B24,'Master sheet'!$B$3:$Z$634,24,FALSE)</f>
        <v>1.83405414063742E-3</v>
      </c>
      <c r="J24" s="121">
        <f>-VLOOKUP(B24,'Master sheet'!$B$3:$Z$634,25,FALSE)</f>
        <v>2.3665812036117129</v>
      </c>
      <c r="K24" s="121"/>
      <c r="L24" s="145">
        <f t="shared" si="0"/>
        <v>0.56698977946413587</v>
      </c>
      <c r="M24" s="121">
        <f t="shared" si="1"/>
        <v>0.90027452765838023</v>
      </c>
    </row>
    <row r="25" spans="1:13">
      <c r="A25" s="119" t="str">
        <f>'Master sheet'!A25</f>
        <v>South Shields</v>
      </c>
      <c r="B25" s="142" t="str">
        <f>VLOOKUP('Master sheet'!A25,Westminster_Parliamentary_Const!$A$2:$C$651,2,FALSE)</f>
        <v>E14000944</v>
      </c>
      <c r="C25" s="120">
        <f>VLOOKUP(B25,'Master sheet'!$B$3:$Z$634,9,FALSE)</f>
        <v>0.17745591647331788</v>
      </c>
      <c r="D25" s="121">
        <f>VLOOKUP(B25,'Master sheet'!$B$3:$Z$634,10,FALSE)</f>
        <v>3.0578477736106424</v>
      </c>
      <c r="E25" s="120">
        <f>VLOOKUP(B25,'Master sheet'!$B$3:$Z$634,16,FALSE)</f>
        <v>0.41099191881267638</v>
      </c>
      <c r="F25" s="121">
        <f>VLOOKUP(B25,'Master sheet'!$B$3:$Z$634,17,FALSE)</f>
        <v>-8.8342788705238581E-2</v>
      </c>
      <c r="G25" s="120">
        <f>VLOOKUP(B25,'Master sheet'!$B$3:$Z$634,21,FALSE)</f>
        <v>0.125</v>
      </c>
      <c r="H25" s="121">
        <f>VLOOKUP(B25,'Master sheet'!$B$3:$Z$634,22,FALSE)</f>
        <v>-1.1167881906532562</v>
      </c>
      <c r="I25" s="120">
        <f>VLOOKUP(B25,'Master sheet'!$B$3:$Z$634,24,FALSE)</f>
        <v>2.9988260154965918E-2</v>
      </c>
      <c r="J25" s="121">
        <f>-VLOOKUP(B25,'Master sheet'!$B$3:$Z$634,25,FALSE)</f>
        <v>-0.59815044740184631</v>
      </c>
      <c r="K25" s="121"/>
      <c r="L25" s="145">
        <f t="shared" si="0"/>
        <v>0.31364158671257536</v>
      </c>
      <c r="M25" s="121">
        <f t="shared" si="1"/>
        <v>0.61904394550984965</v>
      </c>
    </row>
    <row r="26" spans="1:13">
      <c r="A26" s="119" t="str">
        <f>'Master sheet'!A26</f>
        <v>Stockton North</v>
      </c>
      <c r="B26" s="142" t="str">
        <f>VLOOKUP('Master sheet'!A26,Westminster_Parliamentary_Const!$A$2:$C$651,2,FALSE)</f>
        <v>E14000970</v>
      </c>
      <c r="C26" s="120">
        <f>VLOOKUP(B26,'Master sheet'!$B$3:$Z$634,9,FALSE)</f>
        <v>0.11746103896103896</v>
      </c>
      <c r="D26" s="121">
        <f>VLOOKUP(B26,'Master sheet'!$B$3:$Z$634,10,FALSE)</f>
        <v>0.79018318982018854</v>
      </c>
      <c r="E26" s="120">
        <f>VLOOKUP(B26,'Master sheet'!$B$3:$Z$634,16,FALSE)</f>
        <v>0.60626969788602547</v>
      </c>
      <c r="F26" s="121">
        <f>VLOOKUP(B26,'Master sheet'!$B$3:$Z$634,17,FALSE)</f>
        <v>0.56072498976286256</v>
      </c>
      <c r="G26" s="120">
        <f>VLOOKUP(B26,'Master sheet'!$B$3:$Z$634,21,FALSE)</f>
        <v>0.13492063492063491</v>
      </c>
      <c r="H26" s="121">
        <f>VLOOKUP(B26,'Master sheet'!$B$3:$Z$634,22,FALSE)</f>
        <v>-0.83288779082667364</v>
      </c>
      <c r="I26" s="120">
        <f>VLOOKUP(B26,'Master sheet'!$B$3:$Z$634,24,FALSE)</f>
        <v>1.7119524870081726E-2</v>
      </c>
      <c r="J26" s="121">
        <f>-VLOOKUP(B26,'Master sheet'!$B$3:$Z$634,25,FALSE)</f>
        <v>0.75697023290411969</v>
      </c>
      <c r="K26" s="121"/>
      <c r="L26" s="145">
        <f t="shared" si="0"/>
        <v>0.31874765541512429</v>
      </c>
      <c r="M26" s="121">
        <f t="shared" si="1"/>
        <v>0.47035734073080088</v>
      </c>
    </row>
    <row r="27" spans="1:13">
      <c r="A27" s="119" t="str">
        <f>'Master sheet'!A27</f>
        <v>Stockton South</v>
      </c>
      <c r="B27" s="142" t="str">
        <f>VLOOKUP('Master sheet'!A27,Westminster_Parliamentary_Const!$A$2:$C$651,2,FALSE)</f>
        <v>E14000971</v>
      </c>
      <c r="C27" s="120">
        <f>VLOOKUP(B27,'Master sheet'!$B$3:$Z$634,9,FALSE)</f>
        <v>0.1056513353115727</v>
      </c>
      <c r="D27" s="121">
        <f>VLOOKUP(B27,'Master sheet'!$B$3:$Z$634,10,FALSE)</f>
        <v>0.34380430179804922</v>
      </c>
      <c r="E27" s="120">
        <f>VLOOKUP(B27,'Master sheet'!$B$3:$Z$634,16,FALSE)</f>
        <v>0.46100838022373103</v>
      </c>
      <c r="F27" s="121">
        <f>VLOOKUP(B27,'Master sheet'!$B$3:$Z$634,17,FALSE)</f>
        <v>7.7902821261038133E-2</v>
      </c>
      <c r="G27" s="120">
        <f>VLOOKUP(B27,'Master sheet'!$B$3:$Z$634,21,FALSE)</f>
        <v>0.11918604651162791</v>
      </c>
      <c r="H27" s="121">
        <f>VLOOKUP(B27,'Master sheet'!$B$3:$Z$634,22,FALSE)</f>
        <v>-1.2831670296213928</v>
      </c>
      <c r="I27" s="120">
        <f>VLOOKUP(B27,'Master sheet'!$B$3:$Z$634,24,FALSE)</f>
        <v>2.2912633407793592E-2</v>
      </c>
      <c r="J27" s="121">
        <f>-VLOOKUP(B27,'Master sheet'!$B$3:$Z$634,25,FALSE)</f>
        <v>0.14693661196768198</v>
      </c>
      <c r="K27" s="121"/>
      <c r="L27" s="145">
        <f t="shared" si="0"/>
        <v>-0.17863082364865585</v>
      </c>
      <c r="M27" s="121">
        <f t="shared" si="1"/>
        <v>-3.7297063471482039E-2</v>
      </c>
    </row>
    <row r="28" spans="1:13">
      <c r="A28" s="119" t="str">
        <f>'Master sheet'!A28</f>
        <v>Sunderland Central</v>
      </c>
      <c r="B28" s="142" t="str">
        <f>VLOOKUP('Master sheet'!A28,Westminster_Parliamentary_Const!$A$2:$C$651,2,FALSE)</f>
        <v>E14000982</v>
      </c>
      <c r="C28" s="120">
        <f>VLOOKUP(B28,'Master sheet'!$B$3:$Z$634,9,FALSE)</f>
        <v>0.13936206896551726</v>
      </c>
      <c r="D28" s="121">
        <f>VLOOKUP(B28,'Master sheet'!$B$3:$Z$634,10,FALSE)</f>
        <v>1.6179903651831675</v>
      </c>
      <c r="E28" s="120">
        <f>VLOOKUP(B28,'Master sheet'!$B$3:$Z$634,16,FALSE)</f>
        <v>0.18099434512605586</v>
      </c>
      <c r="F28" s="121">
        <f>VLOOKUP(B28,'Master sheet'!$B$3:$Z$634,17,FALSE)</f>
        <v>-0.85281284215538056</v>
      </c>
      <c r="G28" s="120">
        <f>VLOOKUP(B28,'Master sheet'!$B$3:$Z$634,21,FALSE)</f>
        <v>0.12202852614896989</v>
      </c>
      <c r="H28" s="121">
        <f>VLOOKUP(B28,'Master sheet'!$B$3:$Z$634,22,FALSE)</f>
        <v>-1.2018233341829299</v>
      </c>
      <c r="I28" s="120">
        <f>VLOOKUP(B28,'Master sheet'!$B$3:$Z$634,24,FALSE)</f>
        <v>3.2041343669250599E-2</v>
      </c>
      <c r="J28" s="121">
        <f>-VLOOKUP(B28,'Master sheet'!$B$3:$Z$634,25,FALSE)</f>
        <v>-0.81434697853030968</v>
      </c>
      <c r="K28" s="121"/>
      <c r="L28" s="145">
        <f t="shared" si="0"/>
        <v>-0.31274819742136317</v>
      </c>
      <c r="M28" s="121">
        <f t="shared" si="1"/>
        <v>-7.4558233838765808E-2</v>
      </c>
    </row>
    <row r="29" spans="1:13">
      <c r="A29" s="119" t="str">
        <f>'Master sheet'!A29</f>
        <v>Tynemouth</v>
      </c>
      <c r="B29" s="142" t="str">
        <f>VLOOKUP('Master sheet'!A29,Westminster_Parliamentary_Const!$A$2:$C$651,2,FALSE)</f>
        <v>E14001006</v>
      </c>
      <c r="C29" s="120">
        <f>VLOOKUP(B29,'Master sheet'!$B$3:$Z$634,9,FALSE)</f>
        <v>0.10912283737024221</v>
      </c>
      <c r="D29" s="121">
        <f>VLOOKUP(B29,'Master sheet'!$B$3:$Z$634,10,FALSE)</f>
        <v>0.47501887539875931</v>
      </c>
      <c r="E29" s="120">
        <f>VLOOKUP(B29,'Master sheet'!$B$3:$Z$634,16,FALSE)</f>
        <v>0.26440562296004877</v>
      </c>
      <c r="F29" s="121">
        <f>VLOOKUP(B29,'Master sheet'!$B$3:$Z$634,17,FALSE)</f>
        <v>-0.57556894343938902</v>
      </c>
      <c r="G29" s="120">
        <f>VLOOKUP(B29,'Master sheet'!$B$3:$Z$634,21,FALSE)</f>
        <v>0.1149584487534626</v>
      </c>
      <c r="H29" s="121">
        <f>VLOOKUP(B29,'Master sheet'!$B$3:$Z$634,22,FALSE)</f>
        <v>-1.4041488723613818</v>
      </c>
      <c r="I29" s="120">
        <f>VLOOKUP(B29,'Master sheet'!$B$3:$Z$634,24,FALSE)</f>
        <v>3.4758929623953883E-2</v>
      </c>
      <c r="J29" s="121">
        <f>-VLOOKUP(B29,'Master sheet'!$B$3:$Z$634,25,FALSE)</f>
        <v>-1.1005178295270781</v>
      </c>
      <c r="K29" s="121"/>
      <c r="L29" s="145">
        <f t="shared" si="0"/>
        <v>-0.65130419248227245</v>
      </c>
      <c r="M29" s="121">
        <f t="shared" si="1"/>
        <v>-0.53845262067623478</v>
      </c>
    </row>
    <row r="30" spans="1:13">
      <c r="A30" s="119" t="str">
        <f>'Master sheet'!A30</f>
        <v>Wansbeck</v>
      </c>
      <c r="B30" s="142" t="str">
        <f>VLOOKUP('Master sheet'!A30,Westminster_Parliamentary_Const!$A$2:$C$651,2,FALSE)</f>
        <v>E14001014</v>
      </c>
      <c r="C30" s="120">
        <f>VLOOKUP(B30,'Master sheet'!$B$3:$Z$634,9,FALSE)</f>
        <v>0.140972647702407</v>
      </c>
      <c r="D30" s="121">
        <f>VLOOKUP(B30,'Master sheet'!$B$3:$Z$634,10,FALSE)</f>
        <v>1.6788664351493634</v>
      </c>
      <c r="E30" s="120">
        <f>VLOOKUP(B30,'Master sheet'!$B$3:$Z$634,16,FALSE)</f>
        <v>0.46621305442028138</v>
      </c>
      <c r="F30" s="121">
        <f>VLOOKUP(B30,'Master sheet'!$B$3:$Z$634,17,FALSE)</f>
        <v>9.5202210543503751E-2</v>
      </c>
      <c r="G30" s="120">
        <f>VLOOKUP(B30,'Master sheet'!$B$3:$Z$634,21,FALSE)</f>
        <v>0.1352549889135255</v>
      </c>
      <c r="H30" s="121">
        <f>VLOOKUP(B30,'Master sheet'!$B$3:$Z$634,22,FALSE)</f>
        <v>-0.82331952901433625</v>
      </c>
      <c r="I30" s="120">
        <f>VLOOKUP(B30,'Master sheet'!$B$3:$Z$634,24,FALSE)</f>
        <v>2.3315518228669507E-2</v>
      </c>
      <c r="J30" s="121">
        <f>-VLOOKUP(B30,'Master sheet'!$B$3:$Z$634,25,FALSE)</f>
        <v>0.10451149866291093</v>
      </c>
      <c r="K30" s="121"/>
      <c r="L30" s="145">
        <f t="shared" si="0"/>
        <v>0.26381515383536047</v>
      </c>
      <c r="M30" s="121">
        <f t="shared" si="1"/>
        <v>0.47310642485895271</v>
      </c>
    </row>
    <row r="31" spans="1:13">
      <c r="A31" s="119" t="str">
        <f>'Master sheet'!A31</f>
        <v>Washington and Sunderland West</v>
      </c>
      <c r="B31" s="142" t="str">
        <f>VLOOKUP('Master sheet'!A31,Westminster_Parliamentary_Const!$A$2:$C$651,2,FALSE)</f>
        <v>E14001020</v>
      </c>
      <c r="C31" s="120">
        <f>VLOOKUP(B31,'Master sheet'!$B$3:$Z$634,9,FALSE)</f>
        <v>0.17633333333333334</v>
      </c>
      <c r="D31" s="121">
        <f>VLOOKUP(B31,'Master sheet'!$B$3:$Z$634,10,FALSE)</f>
        <v>3.0154167839251946</v>
      </c>
      <c r="E31" s="120">
        <f>VLOOKUP(B31,'Master sheet'!$B$3:$Z$634,16,FALSE)</f>
        <v>-0.12448017669435205</v>
      </c>
      <c r="F31" s="121">
        <f>VLOOKUP(B31,'Master sheet'!$B$3:$Z$634,17,FALSE)</f>
        <v>-1.8681545272024194</v>
      </c>
      <c r="G31" s="120">
        <f>VLOOKUP(B31,'Master sheet'!$B$3:$Z$634,21,FALSE)</f>
        <v>0.11057692307692307</v>
      </c>
      <c r="H31" s="121">
        <f>VLOOKUP(B31,'Master sheet'!$B$3:$Z$634,22,FALSE)</f>
        <v>-1.5295356950165189</v>
      </c>
      <c r="I31" s="120">
        <f>VLOOKUP(B31,'Master sheet'!$B$3:$Z$634,24,FALSE)</f>
        <v>-1.3352011655272777E-2</v>
      </c>
      <c r="J31" s="121">
        <f>-VLOOKUP(B31,'Master sheet'!$B$3:$Z$634,25,FALSE)</f>
        <v>3.9657245037849114</v>
      </c>
      <c r="K31" s="121"/>
      <c r="L31" s="145">
        <f t="shared" si="0"/>
        <v>0.89586276637279194</v>
      </c>
      <c r="M31" s="121">
        <f t="shared" si="1"/>
        <v>1.7607653922002122</v>
      </c>
    </row>
    <row r="32" spans="1:13">
      <c r="A32" s="119" t="str">
        <f>'Master sheet'!A32</f>
        <v>Altrincham and Sale West</v>
      </c>
      <c r="B32" s="142" t="str">
        <f>VLOOKUP('Master sheet'!A32,Westminster_Parliamentary_Const!$A$2:$C$651,2,FALSE)</f>
        <v>E14000532</v>
      </c>
      <c r="C32" s="120">
        <f>VLOOKUP(B32,'Master sheet'!$B$3:$Z$634,9,FALSE)</f>
        <v>7.9211710746543873E-2</v>
      </c>
      <c r="D32" s="121">
        <f>VLOOKUP(B32,'Master sheet'!$B$3:$Z$634,10,FALSE)</f>
        <v>-0.65555102187205827</v>
      </c>
      <c r="E32" s="120">
        <f>VLOOKUP(B32,'Master sheet'!$B$3:$Z$634,16,FALSE)</f>
        <v>0.24085035657936674</v>
      </c>
      <c r="F32" s="121">
        <f>VLOOKUP(B32,'Master sheet'!$B$3:$Z$634,17,FALSE)</f>
        <v>-0.65386235958476047</v>
      </c>
      <c r="G32" s="120">
        <f>VLOOKUP(B32,'Master sheet'!$B$3:$Z$634,21,FALSE)</f>
        <v>0.1546218487394958</v>
      </c>
      <c r="H32" s="121">
        <f>VLOOKUP(B32,'Master sheet'!$B$3:$Z$634,22,FALSE)</f>
        <v>-0.26909499681811833</v>
      </c>
      <c r="I32" s="120">
        <f>VLOOKUP(B32,'Master sheet'!$B$3:$Z$634,24,FALSE)</f>
        <v>4.1900461183704829E-2</v>
      </c>
      <c r="J32" s="121">
        <f>-VLOOKUP(B32,'Master sheet'!$B$3:$Z$634,25,FALSE)</f>
        <v>-1.8525448851339898</v>
      </c>
      <c r="K32" s="121"/>
      <c r="L32" s="145">
        <f t="shared" si="0"/>
        <v>-0.85776331585223176</v>
      </c>
      <c r="M32" s="121">
        <f t="shared" si="1"/>
        <v>-0.98985819506916251</v>
      </c>
    </row>
    <row r="33" spans="1:13">
      <c r="A33" s="119" t="str">
        <f>'Master sheet'!A33</f>
        <v>Ashton-under-Lyne</v>
      </c>
      <c r="B33" s="142" t="str">
        <f>VLOOKUP('Master sheet'!A33,Westminster_Parliamentary_Const!$A$2:$C$651,2,FALSE)</f>
        <v>E14000537</v>
      </c>
      <c r="C33" s="120">
        <f>VLOOKUP(B33,'Master sheet'!$B$3:$Z$634,9,FALSE)</f>
        <v>0.11359365326722545</v>
      </c>
      <c r="D33" s="121">
        <f>VLOOKUP(B33,'Master sheet'!$B$3:$Z$634,10,FALSE)</f>
        <v>0.64400515040467587</v>
      </c>
      <c r="E33" s="120">
        <f>VLOOKUP(B33,'Master sheet'!$B$3:$Z$634,16,FALSE)</f>
        <v>0.41929429801905571</v>
      </c>
      <c r="F33" s="121">
        <f>VLOOKUP(B33,'Master sheet'!$B$3:$Z$634,17,FALSE)</f>
        <v>-6.0747192047718855E-2</v>
      </c>
      <c r="G33" s="120">
        <f>VLOOKUP(B33,'Master sheet'!$B$3:$Z$634,21,FALSE)</f>
        <v>0.18007662835249041</v>
      </c>
      <c r="H33" s="121">
        <f>VLOOKUP(B33,'Master sheet'!$B$3:$Z$634,22,FALSE)</f>
        <v>0.45934851183225478</v>
      </c>
      <c r="I33" s="120">
        <f>VLOOKUP(B33,'Master sheet'!$B$3:$Z$634,24,FALSE)</f>
        <v>2.5599464166108588E-2</v>
      </c>
      <c r="J33" s="121">
        <f>-VLOOKUP(B33,'Master sheet'!$B$3:$Z$634,25,FALSE)</f>
        <v>-0.13599561443000918</v>
      </c>
      <c r="K33" s="121"/>
      <c r="L33" s="145">
        <f t="shared" si="0"/>
        <v>0.22665271393980063</v>
      </c>
      <c r="M33" s="121">
        <f t="shared" si="1"/>
        <v>0.23577006528897823</v>
      </c>
    </row>
    <row r="34" spans="1:13">
      <c r="A34" s="119" t="str">
        <f>'Master sheet'!A34</f>
        <v>Barrow and Furness</v>
      </c>
      <c r="B34" s="142" t="str">
        <f>VLOOKUP('Master sheet'!A34,Westminster_Parliamentary_Const!$A$2:$C$651,2,FALSE)</f>
        <v>E14000543</v>
      </c>
      <c r="C34" s="120">
        <f>VLOOKUP(B34,'Master sheet'!$B$3:$Z$634,9,FALSE)</f>
        <v>8.0767919642202299E-2</v>
      </c>
      <c r="D34" s="121">
        <f>VLOOKUP(B34,'Master sheet'!$B$3:$Z$634,10,FALSE)</f>
        <v>-0.59673000341190707</v>
      </c>
      <c r="E34" s="120">
        <f>VLOOKUP(B34,'Master sheet'!$B$3:$Z$634,16,FALSE)</f>
        <v>0.30077949334634851</v>
      </c>
      <c r="F34" s="121">
        <f>VLOOKUP(B34,'Master sheet'!$B$3:$Z$634,17,FALSE)</f>
        <v>-0.45466882178727663</v>
      </c>
      <c r="G34" s="120">
        <f>VLOOKUP(B34,'Master sheet'!$B$3:$Z$634,21,FALSE)</f>
        <v>0.13765182186234817</v>
      </c>
      <c r="H34" s="121">
        <f>VLOOKUP(B34,'Master sheet'!$B$3:$Z$634,22,FALSE)</f>
        <v>-0.75472897629951718</v>
      </c>
      <c r="I34" s="120">
        <f>VLOOKUP(B34,'Master sheet'!$B$3:$Z$634,24,FALSE)</f>
        <v>3.4937888198758316E-3</v>
      </c>
      <c r="J34" s="121">
        <f>-VLOOKUP(B34,'Master sheet'!$B$3:$Z$634,25,FALSE)</f>
        <v>2.1918056147239038</v>
      </c>
      <c r="K34" s="121"/>
      <c r="L34" s="145">
        <f t="shared" si="0"/>
        <v>9.6419453306300751E-2</v>
      </c>
      <c r="M34" s="121">
        <f t="shared" si="1"/>
        <v>0.33012557075619992</v>
      </c>
    </row>
    <row r="35" spans="1:13">
      <c r="A35" s="119" t="str">
        <f>'Master sheet'!A35</f>
        <v>Birkenhead</v>
      </c>
      <c r="B35" s="142" t="str">
        <f>VLOOKUP('Master sheet'!A35,Westminster_Parliamentary_Const!$A$2:$C$651,2,FALSE)</f>
        <v>E14000559</v>
      </c>
      <c r="C35" s="120">
        <f>VLOOKUP(B35,'Master sheet'!$B$3:$Z$634,9,FALSE)</f>
        <v>0.12812829693679012</v>
      </c>
      <c r="D35" s="121">
        <f>VLOOKUP(B35,'Master sheet'!$B$3:$Z$634,10,FALSE)</f>
        <v>1.1933803313230833</v>
      </c>
      <c r="E35" s="120">
        <f>VLOOKUP(B35,'Master sheet'!$B$3:$Z$634,16,FALSE)</f>
        <v>0.75066063407507111</v>
      </c>
      <c r="F35" s="121">
        <f>VLOOKUP(B35,'Master sheet'!$B$3:$Z$634,17,FALSE)</f>
        <v>1.0406541687400099</v>
      </c>
      <c r="G35" s="120">
        <f>VLOOKUP(B35,'Master sheet'!$B$3:$Z$634,21,FALSE)</f>
        <v>0.1623931623931624</v>
      </c>
      <c r="H35" s="121">
        <f>VLOOKUP(B35,'Master sheet'!$B$3:$Z$634,22,FALSE)</f>
        <v>-4.6702068229982546E-2</v>
      </c>
      <c r="I35" s="120">
        <f>VLOOKUP(B35,'Master sheet'!$B$3:$Z$634,24,FALSE)</f>
        <v>2.4634078983706065E-2</v>
      </c>
      <c r="J35" s="121">
        <f>-VLOOKUP(B35,'Master sheet'!$B$3:$Z$634,25,FALSE)</f>
        <v>-3.4337339846394671E-2</v>
      </c>
      <c r="K35" s="121"/>
      <c r="L35" s="145">
        <f t="shared" si="0"/>
        <v>0.53824877299667906</v>
      </c>
      <c r="M35" s="121">
        <f t="shared" si="1"/>
        <v>0.55200634724390085</v>
      </c>
    </row>
    <row r="36" spans="1:13">
      <c r="A36" s="119" t="str">
        <f>'Master sheet'!A36</f>
        <v>Blackburn</v>
      </c>
      <c r="B36" s="142" t="str">
        <f>VLOOKUP('Master sheet'!A36,Westminster_Parliamentary_Const!$A$2:$C$651,2,FALSE)</f>
        <v>E14000570</v>
      </c>
      <c r="C36" s="120">
        <f>VLOOKUP(B36,'Master sheet'!$B$3:$Z$634,9,FALSE)</f>
        <v>0.1133966443319957</v>
      </c>
      <c r="D36" s="121">
        <f>VLOOKUP(B36,'Master sheet'!$B$3:$Z$634,10,FALSE)</f>
        <v>0.63655867824512624</v>
      </c>
      <c r="E36" s="120">
        <f>VLOOKUP(B36,'Master sheet'!$B$3:$Z$634,16,FALSE)</f>
        <v>0.58442967921531908</v>
      </c>
      <c r="F36" s="121">
        <f>VLOOKUP(B36,'Master sheet'!$B$3:$Z$634,17,FALSE)</f>
        <v>0.48813274466685147</v>
      </c>
      <c r="G36" s="120">
        <f>VLOOKUP(B36,'Master sheet'!$B$3:$Z$634,21,FALSE)</f>
        <v>0.15248796147672553</v>
      </c>
      <c r="H36" s="121">
        <f>VLOOKUP(B36,'Master sheet'!$B$3:$Z$634,22,FALSE)</f>
        <v>-0.33016079068432003</v>
      </c>
      <c r="I36" s="120">
        <f>VLOOKUP(B36,'Master sheet'!$B$3:$Z$634,24,FALSE)</f>
        <v>2.0760157273918667E-2</v>
      </c>
      <c r="J36" s="121">
        <f>-VLOOKUP(B36,'Master sheet'!$B$3:$Z$634,25,FALSE)</f>
        <v>0.37359951693124416</v>
      </c>
      <c r="K36" s="121"/>
      <c r="L36" s="145">
        <f t="shared" si="0"/>
        <v>0.29203253728972545</v>
      </c>
      <c r="M36" s="121">
        <f t="shared" si="1"/>
        <v>0.36304805738921209</v>
      </c>
    </row>
    <row r="37" spans="1:13">
      <c r="A37" s="119" t="str">
        <f>'Master sheet'!A37</f>
        <v>Blackley and Broughton</v>
      </c>
      <c r="B37" s="142" t="str">
        <f>VLOOKUP('Master sheet'!A37,Westminster_Parliamentary_Const!$A$2:$C$651,2,FALSE)</f>
        <v>E14000571</v>
      </c>
      <c r="C37" s="120">
        <f>VLOOKUP(B37,'Master sheet'!$B$3:$Z$634,9,FALSE)</f>
        <v>0.13456989162599248</v>
      </c>
      <c r="D37" s="121">
        <f>VLOOKUP(B37,'Master sheet'!$B$3:$Z$634,10,FALSE)</f>
        <v>1.4368573871241761</v>
      </c>
      <c r="E37" s="120">
        <f>VLOOKUP(B37,'Master sheet'!$B$3:$Z$634,16,FALSE)</f>
        <v>0.46944246191961492</v>
      </c>
      <c r="F37" s="121">
        <f>VLOOKUP(B37,'Master sheet'!$B$3:$Z$634,17,FALSE)</f>
        <v>0.10593617301126265</v>
      </c>
      <c r="G37" s="120">
        <f>VLOOKUP(B37,'Master sheet'!$B$3:$Z$634,21,FALSE)</f>
        <v>0.18870523415977961</v>
      </c>
      <c r="H37" s="121">
        <f>VLOOKUP(B37,'Master sheet'!$B$3:$Z$634,22,FALSE)</f>
        <v>0.70627470740670062</v>
      </c>
      <c r="I37" s="120">
        <f>VLOOKUP(B37,'Master sheet'!$B$3:$Z$634,24,FALSE)</f>
        <v>3.4591409691629993E-2</v>
      </c>
      <c r="J37" s="121">
        <f>-VLOOKUP(B37,'Master sheet'!$B$3:$Z$634,25,FALSE)</f>
        <v>-1.082877422787015</v>
      </c>
      <c r="K37" s="121"/>
      <c r="L37" s="145">
        <f t="shared" si="0"/>
        <v>0.29154771118878109</v>
      </c>
      <c r="M37" s="121">
        <f t="shared" si="1"/>
        <v>0.2533618015153809</v>
      </c>
    </row>
    <row r="38" spans="1:13">
      <c r="A38" s="119" t="str">
        <f>'Master sheet'!A38</f>
        <v>Blackpool North and Cleveleys</v>
      </c>
      <c r="B38" s="142" t="str">
        <f>VLOOKUP('Master sheet'!A38,Westminster_Parliamentary_Const!$A$2:$C$651,2,FALSE)</f>
        <v>E14000572</v>
      </c>
      <c r="C38" s="120">
        <f>VLOOKUP(B38,'Master sheet'!$B$3:$Z$634,9,FALSE)</f>
        <v>0.12476882127022257</v>
      </c>
      <c r="D38" s="121">
        <f>VLOOKUP(B38,'Master sheet'!$B$3:$Z$634,10,FALSE)</f>
        <v>1.0664000905913327</v>
      </c>
      <c r="E38" s="120">
        <f>VLOOKUP(B38,'Master sheet'!$B$3:$Z$634,16,FALSE)</f>
        <v>0.4498265288837654</v>
      </c>
      <c r="F38" s="121">
        <f>VLOOKUP(B38,'Master sheet'!$B$3:$Z$634,17,FALSE)</f>
        <v>4.073638356990724E-2</v>
      </c>
      <c r="G38" s="120">
        <f>VLOOKUP(B38,'Master sheet'!$B$3:$Z$634,21,FALSE)</f>
        <v>0.17805383022774326</v>
      </c>
      <c r="H38" s="121">
        <f>VLOOKUP(B38,'Master sheet'!$B$3:$Z$634,22,FALSE)</f>
        <v>0.40146177363672969</v>
      </c>
      <c r="I38" s="120">
        <f>VLOOKUP(B38,'Master sheet'!$B$3:$Z$634,24,FALSE)</f>
        <v>2.8281733746130078E-2</v>
      </c>
      <c r="J38" s="121">
        <f>-VLOOKUP(B38,'Master sheet'!$B$3:$Z$634,25,FALSE)</f>
        <v>-0.41844753356399034</v>
      </c>
      <c r="K38" s="121"/>
      <c r="L38" s="145">
        <f t="shared" si="0"/>
        <v>0.27253767855849481</v>
      </c>
      <c r="M38" s="121">
        <f t="shared" si="1"/>
        <v>0.2896838785435536</v>
      </c>
    </row>
    <row r="39" spans="1:13">
      <c r="A39" s="119" t="str">
        <f>'Master sheet'!A39</f>
        <v>Blackpool South</v>
      </c>
      <c r="B39" s="142" t="str">
        <f>VLOOKUP('Master sheet'!A39,Westminster_Parliamentary_Const!$A$2:$C$651,2,FALSE)</f>
        <v>E14000573</v>
      </c>
      <c r="C39" s="120">
        <f>VLOOKUP(B39,'Master sheet'!$B$3:$Z$634,9,FALSE)</f>
        <v>0.16688258869243222</v>
      </c>
      <c r="D39" s="121">
        <f>VLOOKUP(B39,'Master sheet'!$B$3:$Z$634,10,FALSE)</f>
        <v>2.6582009714879966</v>
      </c>
      <c r="E39" s="120">
        <f>VLOOKUP(B39,'Master sheet'!$B$3:$Z$634,16,FALSE)</f>
        <v>0.31300587369563965</v>
      </c>
      <c r="F39" s="121">
        <f>VLOOKUP(B39,'Master sheet'!$B$3:$Z$634,17,FALSE)</f>
        <v>-0.41403055987300291</v>
      </c>
      <c r="G39" s="120">
        <f>VLOOKUP(B39,'Master sheet'!$B$3:$Z$634,21,FALSE)</f>
        <v>0.22769953051643194</v>
      </c>
      <c r="H39" s="121">
        <f>VLOOKUP(B39,'Master sheet'!$B$3:$Z$634,22,FALSE)</f>
        <v>1.822180737128974</v>
      </c>
      <c r="I39" s="120">
        <f>VLOOKUP(B39,'Master sheet'!$B$3:$Z$634,24,FALSE)</f>
        <v>2.5152389313934487E-2</v>
      </c>
      <c r="J39" s="121">
        <f>-VLOOKUP(B39,'Master sheet'!$B$3:$Z$634,25,FALSE)</f>
        <v>-8.8917143670144694E-2</v>
      </c>
      <c r="K39" s="121"/>
      <c r="L39" s="145">
        <f t="shared" si="0"/>
        <v>0.99435850126845571</v>
      </c>
      <c r="M39" s="121">
        <f t="shared" si="1"/>
        <v>1.0911196388152791</v>
      </c>
    </row>
    <row r="40" spans="1:13">
      <c r="A40" s="119" t="str">
        <f>'Master sheet'!A40</f>
        <v>Bolton North East</v>
      </c>
      <c r="B40" s="142" t="str">
        <f>VLOOKUP('Master sheet'!A40,Westminster_Parliamentary_Const!$A$2:$C$651,2,FALSE)</f>
        <v>E14000578</v>
      </c>
      <c r="C40" s="120">
        <f>VLOOKUP(B40,'Master sheet'!$B$3:$Z$634,9,FALSE)</f>
        <v>0.10258702547190884</v>
      </c>
      <c r="D40" s="121">
        <f>VLOOKUP(B40,'Master sheet'!$B$3:$Z$634,10,FALSE)</f>
        <v>0.22798063175648381</v>
      </c>
      <c r="E40" s="120">
        <f>VLOOKUP(B40,'Master sheet'!$B$3:$Z$634,16,FALSE)</f>
        <v>0.96126018435893612</v>
      </c>
      <c r="F40" s="121">
        <f>VLOOKUP(B40,'Master sheet'!$B$3:$Z$634,17,FALSE)</f>
        <v>1.7406487246888742</v>
      </c>
      <c r="G40" s="120">
        <f>VLOOKUP(B40,'Master sheet'!$B$3:$Z$634,21,FALSE)</f>
        <v>0.15296052631578946</v>
      </c>
      <c r="H40" s="121">
        <f>VLOOKUP(B40,'Master sheet'!$B$3:$Z$634,22,FALSE)</f>
        <v>-0.31663732693149299</v>
      </c>
      <c r="I40" s="120">
        <f>VLOOKUP(B40,'Master sheet'!$B$3:$Z$634,24,FALSE)</f>
        <v>2.385644104803486E-2</v>
      </c>
      <c r="J40" s="121">
        <f>-VLOOKUP(B40,'Master sheet'!$B$3:$Z$634,25,FALSE)</f>
        <v>4.7550524430080995E-2</v>
      </c>
      <c r="K40" s="121"/>
      <c r="L40" s="145">
        <f t="shared" si="0"/>
        <v>0.42488563848598648</v>
      </c>
      <c r="M40" s="121">
        <f t="shared" si="1"/>
        <v>0.32917895168841843</v>
      </c>
    </row>
    <row r="41" spans="1:13">
      <c r="A41" s="119" t="str">
        <f>'Master sheet'!A41</f>
        <v>Bolton South East</v>
      </c>
      <c r="B41" s="142" t="str">
        <f>VLOOKUP('Master sheet'!A41,Westminster_Parliamentary_Const!$A$2:$C$651,2,FALSE)</f>
        <v>E14000579</v>
      </c>
      <c r="C41" s="120">
        <f>VLOOKUP(B41,'Master sheet'!$B$3:$Z$634,9,FALSE)</f>
        <v>0.10577265707025262</v>
      </c>
      <c r="D41" s="121">
        <f>VLOOKUP(B41,'Master sheet'!$B$3:$Z$634,10,FALSE)</f>
        <v>0.34838997755587231</v>
      </c>
      <c r="E41" s="120">
        <f>VLOOKUP(B41,'Master sheet'!$B$3:$Z$634,16,FALSE)</f>
        <v>0.50607727247822576</v>
      </c>
      <c r="F41" s="121">
        <f>VLOOKUP(B41,'Master sheet'!$B$3:$Z$634,17,FALSE)</f>
        <v>0.22770361228015021</v>
      </c>
      <c r="G41" s="120">
        <f>VLOOKUP(B41,'Master sheet'!$B$3:$Z$634,21,FALSE)</f>
        <v>0.17406143344709898</v>
      </c>
      <c r="H41" s="121">
        <f>VLOOKUP(B41,'Master sheet'!$B$3:$Z$634,22,FALSE)</f>
        <v>0.28721071497376938</v>
      </c>
      <c r="I41" s="120">
        <f>VLOOKUP(B41,'Master sheet'!$B$3:$Z$634,24,FALSE)</f>
        <v>2.1680956678700403E-2</v>
      </c>
      <c r="J41" s="121">
        <f>-VLOOKUP(B41,'Master sheet'!$B$3:$Z$634,25,FALSE)</f>
        <v>0.27663627320838724</v>
      </c>
      <c r="K41" s="121"/>
      <c r="L41" s="145">
        <f t="shared" si="0"/>
        <v>0.28498514450454482</v>
      </c>
      <c r="M41" s="121">
        <f t="shared" si="1"/>
        <v>0.29416113813040645</v>
      </c>
    </row>
    <row r="42" spans="1:13">
      <c r="A42" s="119" t="str">
        <f>'Master sheet'!A42</f>
        <v>Bolton West</v>
      </c>
      <c r="B42" s="142" t="str">
        <f>VLOOKUP('Master sheet'!A42,Westminster_Parliamentary_Const!$A$2:$C$651,2,FALSE)</f>
        <v>E14000580</v>
      </c>
      <c r="C42" s="120">
        <f>VLOOKUP(B42,'Master sheet'!$B$3:$Z$634,9,FALSE)</f>
        <v>9.4023450544792025E-2</v>
      </c>
      <c r="D42" s="121">
        <f>VLOOKUP(B42,'Master sheet'!$B$3:$Z$634,10,FALSE)</f>
        <v>-9.5702262151987794E-2</v>
      </c>
      <c r="E42" s="120">
        <f>VLOOKUP(B42,'Master sheet'!$B$3:$Z$634,16,FALSE)</f>
        <v>0.21926916994101853</v>
      </c>
      <c r="F42" s="121">
        <f>VLOOKUP(B42,'Master sheet'!$B$3:$Z$634,17,FALSE)</f>
        <v>-0.72559429413731735</v>
      </c>
      <c r="G42" s="120">
        <f>VLOOKUP(B42,'Master sheet'!$B$3:$Z$634,21,FALSE)</f>
        <v>0.13918305597579425</v>
      </c>
      <c r="H42" s="121">
        <f>VLOOKUP(B42,'Master sheet'!$B$3:$Z$634,22,FALSE)</f>
        <v>-0.71090940421434434</v>
      </c>
      <c r="I42" s="120">
        <f>VLOOKUP(B42,'Master sheet'!$B$3:$Z$634,24,FALSE)</f>
        <v>1.3634677219886315E-2</v>
      </c>
      <c r="J42" s="121">
        <f>-VLOOKUP(B42,'Master sheet'!$B$3:$Z$634,25,FALSE)</f>
        <v>1.1239362955320797</v>
      </c>
      <c r="K42" s="121"/>
      <c r="L42" s="145">
        <f t="shared" si="0"/>
        <v>-0.10206741624289239</v>
      </c>
      <c r="M42" s="121">
        <f t="shared" si="1"/>
        <v>0.10332739473475372</v>
      </c>
    </row>
    <row r="43" spans="1:13">
      <c r="A43" s="119" t="str">
        <f>'Master sheet'!A43</f>
        <v>Bootle</v>
      </c>
      <c r="B43" s="142" t="str">
        <f>VLOOKUP('Master sheet'!A43,Westminster_Parliamentary_Const!$A$2:$C$651,2,FALSE)</f>
        <v>E14000581</v>
      </c>
      <c r="C43" s="120">
        <f>VLOOKUP(B43,'Master sheet'!$B$3:$Z$634,9,FALSE)</f>
        <v>0.12931267486634684</v>
      </c>
      <c r="D43" s="121">
        <f>VLOOKUP(B43,'Master sheet'!$B$3:$Z$634,10,FALSE)</f>
        <v>1.2381470180144456</v>
      </c>
      <c r="E43" s="120">
        <f>VLOOKUP(B43,'Master sheet'!$B$3:$Z$634,16,FALSE)</f>
        <v>0.65333271785623115</v>
      </c>
      <c r="F43" s="121">
        <f>VLOOKUP(B43,'Master sheet'!$B$3:$Z$634,17,FALSE)</f>
        <v>0.71715389818765241</v>
      </c>
      <c r="G43" s="120">
        <f>VLOOKUP(B43,'Master sheet'!$B$3:$Z$634,21,FALSE)</f>
        <v>0.15949820788530467</v>
      </c>
      <c r="H43" s="121">
        <f>VLOOKUP(B43,'Master sheet'!$B$3:$Z$634,22,FALSE)</f>
        <v>-0.12954744544984886</v>
      </c>
      <c r="I43" s="120">
        <f>VLOOKUP(B43,'Master sheet'!$B$3:$Z$634,24,FALSE)</f>
        <v>1.9002059967955898E-2</v>
      </c>
      <c r="J43" s="121">
        <f>-VLOOKUP(B43,'Master sheet'!$B$3:$Z$634,25,FALSE)</f>
        <v>0.55873301797534414</v>
      </c>
      <c r="K43" s="121"/>
      <c r="L43" s="145">
        <f t="shared" si="0"/>
        <v>0.59612162218189835</v>
      </c>
      <c r="M43" s="121">
        <f t="shared" si="1"/>
        <v>0.69689442078623054</v>
      </c>
    </row>
    <row r="44" spans="1:13">
      <c r="A44" s="119" t="str">
        <f>'Master sheet'!A44</f>
        <v>Burnley</v>
      </c>
      <c r="B44" s="142" t="str">
        <f>VLOOKUP('Master sheet'!A44,Westminster_Parliamentary_Const!$A$2:$C$651,2,FALSE)</f>
        <v>E14000609</v>
      </c>
      <c r="C44" s="120">
        <f>VLOOKUP(B44,'Master sheet'!$B$3:$Z$634,9,FALSE)</f>
        <v>0.10181768936872061</v>
      </c>
      <c r="D44" s="121">
        <f>VLOOKUP(B44,'Master sheet'!$B$3:$Z$634,10,FALSE)</f>
        <v>0.19890154523156758</v>
      </c>
      <c r="E44" s="120">
        <f>VLOOKUP(B44,'Master sheet'!$B$3:$Z$634,16,FALSE)</f>
        <v>0.40845562219618081</v>
      </c>
      <c r="F44" s="121">
        <f>VLOOKUP(B44,'Master sheet'!$B$3:$Z$634,17,FALSE)</f>
        <v>-9.6772976810699338E-2</v>
      </c>
      <c r="G44" s="120">
        <f>VLOOKUP(B44,'Master sheet'!$B$3:$Z$634,21,FALSE)</f>
        <v>0.14606741573033707</v>
      </c>
      <c r="H44" s="121">
        <f>VLOOKUP(B44,'Master sheet'!$B$3:$Z$634,22,FALSE)</f>
        <v>-0.51389857753837831</v>
      </c>
      <c r="I44" s="120">
        <f>VLOOKUP(B44,'Master sheet'!$B$3:$Z$634,24,FALSE)</f>
        <v>1.4402705640777835E-2</v>
      </c>
      <c r="J44" s="121">
        <f>-VLOOKUP(B44,'Master sheet'!$B$3:$Z$634,25,FALSE)</f>
        <v>1.0430603451630223</v>
      </c>
      <c r="K44" s="121"/>
      <c r="L44" s="145">
        <f t="shared" si="0"/>
        <v>0.15782258401137805</v>
      </c>
      <c r="M44" s="121">
        <f t="shared" si="1"/>
        <v>0.31220870440668369</v>
      </c>
    </row>
    <row r="45" spans="1:13">
      <c r="A45" s="119" t="str">
        <f>'Master sheet'!A45</f>
        <v>Bury North</v>
      </c>
      <c r="B45" s="142" t="str">
        <f>VLOOKUP('Master sheet'!A45,Westminster_Parliamentary_Const!$A$2:$C$651,2,FALSE)</f>
        <v>E14000611</v>
      </c>
      <c r="C45" s="120">
        <f>VLOOKUP(B45,'Master sheet'!$B$3:$Z$634,9,FALSE)</f>
        <v>9.6998261482300244E-2</v>
      </c>
      <c r="D45" s="121">
        <f>VLOOKUP(B45,'Master sheet'!$B$3:$Z$634,10,FALSE)</f>
        <v>1.6738560901267248E-2</v>
      </c>
      <c r="E45" s="120">
        <f>VLOOKUP(B45,'Master sheet'!$B$3:$Z$634,16,FALSE)</f>
        <v>0.55105934673564405</v>
      </c>
      <c r="F45" s="121">
        <f>VLOOKUP(B45,'Master sheet'!$B$3:$Z$634,17,FALSE)</f>
        <v>0.37721583608613207</v>
      </c>
      <c r="G45" s="120">
        <f>VLOOKUP(B45,'Master sheet'!$B$3:$Z$634,21,FALSE)</f>
        <v>0.15658362989323843</v>
      </c>
      <c r="H45" s="121">
        <f>VLOOKUP(B45,'Master sheet'!$B$3:$Z$634,22,FALSE)</f>
        <v>-0.21295439106300387</v>
      </c>
      <c r="I45" s="120">
        <f>VLOOKUP(B45,'Master sheet'!$B$3:$Z$634,24,FALSE)</f>
        <v>2.3745240567670578E-2</v>
      </c>
      <c r="J45" s="121">
        <f>-VLOOKUP(B45,'Master sheet'!$B$3:$Z$634,25,FALSE)</f>
        <v>5.9260305326623228E-2</v>
      </c>
      <c r="K45" s="121"/>
      <c r="L45" s="145">
        <f t="shared" si="0"/>
        <v>6.0065077812754664E-2</v>
      </c>
      <c r="M45" s="121">
        <f t="shared" si="1"/>
        <v>5.270986291315153E-2</v>
      </c>
    </row>
    <row r="46" spans="1:13">
      <c r="A46" s="119" t="str">
        <f>'Master sheet'!A46</f>
        <v>Bury South</v>
      </c>
      <c r="B46" s="142" t="str">
        <f>VLOOKUP('Master sheet'!A46,Westminster_Parliamentary_Const!$A$2:$C$651,2,FALSE)</f>
        <v>E14000612</v>
      </c>
      <c r="C46" s="120">
        <f>VLOOKUP(B46,'Master sheet'!$B$3:$Z$634,9,FALSE)</f>
        <v>8.6717990303306236E-2</v>
      </c>
      <c r="D46" s="121">
        <f>VLOOKUP(B46,'Master sheet'!$B$3:$Z$634,10,FALSE)</f>
        <v>-0.37183139425190775</v>
      </c>
      <c r="E46" s="120">
        <f>VLOOKUP(B46,'Master sheet'!$B$3:$Z$634,16,FALSE)</f>
        <v>0.43950684324954986</v>
      </c>
      <c r="F46" s="121">
        <f>VLOOKUP(B46,'Master sheet'!$B$3:$Z$634,17,FALSE)</f>
        <v>6.4356276883405722E-3</v>
      </c>
      <c r="G46" s="120">
        <f>VLOOKUP(B46,'Master sheet'!$B$3:$Z$634,21,FALSE)</f>
        <v>0.17288135593220338</v>
      </c>
      <c r="H46" s="121">
        <f>VLOOKUP(B46,'Master sheet'!$B$3:$Z$634,22,FALSE)</f>
        <v>0.25344024756060307</v>
      </c>
      <c r="I46" s="120">
        <f>VLOOKUP(B46,'Master sheet'!$B$3:$Z$634,24,FALSE)</f>
        <v>2.4619289340101602E-2</v>
      </c>
      <c r="J46" s="121">
        <f>-VLOOKUP(B46,'Master sheet'!$B$3:$Z$634,25,FALSE)</f>
        <v>-3.2779941123125933E-2</v>
      </c>
      <c r="K46" s="121"/>
      <c r="L46" s="145">
        <f t="shared" si="0"/>
        <v>-3.6183865031522516E-2</v>
      </c>
      <c r="M46" s="121">
        <f t="shared" si="1"/>
        <v>-9.1557799250187297E-2</v>
      </c>
    </row>
    <row r="47" spans="1:13">
      <c r="A47" s="119" t="str">
        <f>'Master sheet'!A47</f>
        <v>Carlisle</v>
      </c>
      <c r="B47" s="142" t="str">
        <f>VLOOKUP('Master sheet'!A47,Westminster_Parliamentary_Const!$A$2:$C$651,2,FALSE)</f>
        <v>E14000620</v>
      </c>
      <c r="C47" s="120">
        <f>VLOOKUP(B47,'Master sheet'!$B$3:$Z$634,9,FALSE)</f>
        <v>8.8741846355481671E-2</v>
      </c>
      <c r="D47" s="121">
        <f>VLOOKUP(B47,'Master sheet'!$B$3:$Z$634,10,FALSE)</f>
        <v>-0.29533441846811853</v>
      </c>
      <c r="E47" s="120">
        <f>VLOOKUP(B47,'Master sheet'!$B$3:$Z$634,16,FALSE)</f>
        <v>0.32190330189330341</v>
      </c>
      <c r="F47" s="121">
        <f>VLOOKUP(B47,'Master sheet'!$B$3:$Z$634,17,FALSE)</f>
        <v>-0.38445712872409649</v>
      </c>
      <c r="G47" s="120">
        <f>VLOOKUP(B47,'Master sheet'!$B$3:$Z$634,21,FALSE)</f>
        <v>0.16722972972972974</v>
      </c>
      <c r="H47" s="121">
        <f>VLOOKUP(B47,'Master sheet'!$B$3:$Z$634,22,FALSE)</f>
        <v>9.1706754554495104E-2</v>
      </c>
      <c r="I47" s="120">
        <f>VLOOKUP(B47,'Master sheet'!$B$3:$Z$634,24,FALSE)</f>
        <v>2.222640673460341E-2</v>
      </c>
      <c r="J47" s="121">
        <f>-VLOOKUP(B47,'Master sheet'!$B$3:$Z$634,25,FALSE)</f>
        <v>0.21919856589176942</v>
      </c>
      <c r="K47" s="121"/>
      <c r="L47" s="145">
        <f t="shared" si="0"/>
        <v>-9.2221556686487627E-2</v>
      </c>
      <c r="M47" s="121">
        <f t="shared" si="1"/>
        <v>-7.4170346553716598E-2</v>
      </c>
    </row>
    <row r="48" spans="1:13">
      <c r="A48" s="119" t="str">
        <f>'Master sheet'!A48</f>
        <v>Cheadle</v>
      </c>
      <c r="B48" s="142" t="str">
        <f>VLOOKUP('Master sheet'!A48,Westminster_Parliamentary_Const!$A$2:$C$651,2,FALSE)</f>
        <v>E14000627</v>
      </c>
      <c r="C48" s="120">
        <f>VLOOKUP(B48,'Master sheet'!$B$3:$Z$634,9,FALSE)</f>
        <v>7.4614566001411475E-2</v>
      </c>
      <c r="D48" s="121">
        <f>VLOOKUP(B48,'Master sheet'!$B$3:$Z$634,10,FALSE)</f>
        <v>-0.82931222878445721</v>
      </c>
      <c r="E48" s="120">
        <f>VLOOKUP(B48,'Master sheet'!$B$3:$Z$634,16,FALSE)</f>
        <v>0.32479873992707675</v>
      </c>
      <c r="F48" s="121">
        <f>VLOOKUP(B48,'Master sheet'!$B$3:$Z$634,17,FALSE)</f>
        <v>-0.37483321994557944</v>
      </c>
      <c r="G48" s="120">
        <f>VLOOKUP(B48,'Master sheet'!$B$3:$Z$634,21,FALSE)</f>
        <v>0.17399617590822181</v>
      </c>
      <c r="H48" s="121">
        <f>VLOOKUP(B48,'Master sheet'!$B$3:$Z$634,22,FALSE)</f>
        <v>0.28534322952277325</v>
      </c>
      <c r="I48" s="120">
        <f>VLOOKUP(B48,'Master sheet'!$B$3:$Z$634,24,FALSE)</f>
        <v>3.4881289479416377E-2</v>
      </c>
      <c r="J48" s="121">
        <f>-VLOOKUP(B48,'Master sheet'!$B$3:$Z$634,25,FALSE)</f>
        <v>-1.1134027297838456</v>
      </c>
      <c r="K48" s="121"/>
      <c r="L48" s="145">
        <f t="shared" si="0"/>
        <v>-0.50805123724777723</v>
      </c>
      <c r="M48" s="121">
        <f t="shared" si="1"/>
        <v>-0.66248665125990192</v>
      </c>
    </row>
    <row r="49" spans="1:13">
      <c r="A49" s="119" t="str">
        <f>'Master sheet'!A49</f>
        <v>Chorley</v>
      </c>
      <c r="B49" s="142" t="str">
        <f>VLOOKUP('Master sheet'!A49,Westminster_Parliamentary_Const!$A$2:$C$651,2,FALSE)</f>
        <v>E14000637</v>
      </c>
      <c r="C49" s="120">
        <f>VLOOKUP(B49,'Master sheet'!$B$3:$Z$634,9,FALSE)</f>
        <v>8.0717624194090953E-2</v>
      </c>
      <c r="D49" s="121">
        <f>VLOOKUP(B49,'Master sheet'!$B$3:$Z$634,10,FALSE)</f>
        <v>-0.59863105248704895</v>
      </c>
      <c r="E49" s="120">
        <f>VLOOKUP(B49,'Master sheet'!$B$3:$Z$634,16,FALSE)</f>
        <v>1.031348242823914</v>
      </c>
      <c r="F49" s="121">
        <f>VLOOKUP(B49,'Master sheet'!$B$3:$Z$634,17,FALSE)</f>
        <v>1.9736086683182934</v>
      </c>
      <c r="G49" s="120">
        <f>VLOOKUP(B49,'Master sheet'!$B$3:$Z$634,21,FALSE)</f>
        <v>0.1630971993410214</v>
      </c>
      <c r="H49" s="121">
        <f>VLOOKUP(B49,'Master sheet'!$B$3:$Z$634,22,FALSE)</f>
        <v>-2.6554530034204816E-2</v>
      </c>
      <c r="I49" s="120">
        <f>VLOOKUP(B49,'Master sheet'!$B$3:$Z$634,24,FALSE)</f>
        <v>3.0059196035242319E-2</v>
      </c>
      <c r="J49" s="121">
        <f>-VLOOKUP(B49,'Master sheet'!$B$3:$Z$634,25,FALSE)</f>
        <v>-0.60562023182201163</v>
      </c>
      <c r="K49" s="121"/>
      <c r="L49" s="145">
        <f t="shared" si="0"/>
        <v>0.18570071349375705</v>
      </c>
      <c r="M49" s="121">
        <f t="shared" si="1"/>
        <v>-7.6908071722338753E-2</v>
      </c>
    </row>
    <row r="50" spans="1:13">
      <c r="A50" s="119" t="str">
        <f>'Master sheet'!A50</f>
        <v>City of Chester</v>
      </c>
      <c r="B50" s="142" t="str">
        <f>VLOOKUP('Master sheet'!A50,Westminster_Parliamentary_Const!$A$2:$C$651,2,FALSE)</f>
        <v>E14000640</v>
      </c>
      <c r="C50" s="120">
        <f>VLOOKUP(B50,'Master sheet'!$B$3:$Z$634,9,FALSE)</f>
        <v>7.7180816055098717E-2</v>
      </c>
      <c r="D50" s="121">
        <f>VLOOKUP(B50,'Master sheet'!$B$3:$Z$634,10,FALSE)</f>
        <v>-0.73231404158579394</v>
      </c>
      <c r="E50" s="120">
        <f>VLOOKUP(B50,'Master sheet'!$B$3:$Z$634,16,FALSE)</f>
        <v>0.68978964571907464</v>
      </c>
      <c r="F50" s="121">
        <f>VLOOKUP(B50,'Master sheet'!$B$3:$Z$634,17,FALSE)</f>
        <v>0.83833008776741758</v>
      </c>
      <c r="G50" s="120">
        <f>VLOOKUP(B50,'Master sheet'!$B$3:$Z$634,21,FALSE)</f>
        <v>0.17637271214642264</v>
      </c>
      <c r="H50" s="121">
        <f>VLOOKUP(B50,'Master sheet'!$B$3:$Z$634,22,FALSE)</f>
        <v>0.35335294801611322</v>
      </c>
      <c r="I50" s="120">
        <f>VLOOKUP(B50,'Master sheet'!$B$3:$Z$634,24,FALSE)</f>
        <v>3.2734723746798533E-2</v>
      </c>
      <c r="J50" s="121">
        <f>-VLOOKUP(B50,'Master sheet'!$B$3:$Z$634,25,FALSE)</f>
        <v>-0.88736220975517166</v>
      </c>
      <c r="K50" s="121"/>
      <c r="L50" s="145">
        <f t="shared" si="0"/>
        <v>-0.1069983038893587</v>
      </c>
      <c r="M50" s="121">
        <f t="shared" si="1"/>
        <v>-0.34127824448306671</v>
      </c>
    </row>
    <row r="51" spans="1:13">
      <c r="A51" s="119" t="str">
        <f>'Master sheet'!A51</f>
        <v>Congleton</v>
      </c>
      <c r="B51" s="142" t="str">
        <f>VLOOKUP('Master sheet'!A51,Westminster_Parliamentary_Const!$A$2:$C$651,2,FALSE)</f>
        <v>E14000646</v>
      </c>
      <c r="C51" s="120">
        <f>VLOOKUP(B51,'Master sheet'!$B$3:$Z$634,9,FALSE)</f>
        <v>8.2663353102383971E-2</v>
      </c>
      <c r="D51" s="121">
        <f>VLOOKUP(B51,'Master sheet'!$B$3:$Z$634,10,FALSE)</f>
        <v>-0.52508709810377185</v>
      </c>
      <c r="E51" s="120">
        <f>VLOOKUP(B51,'Master sheet'!$B$3:$Z$634,16,FALSE)</f>
        <v>0.70405099796158721</v>
      </c>
      <c r="F51" s="121">
        <f>VLOOKUP(B51,'Master sheet'!$B$3:$Z$634,17,FALSE)</f>
        <v>0.88573222569587995</v>
      </c>
      <c r="G51" s="120">
        <f>VLOOKUP(B51,'Master sheet'!$B$3:$Z$634,21,FALSE)</f>
        <v>0.17690875232774675</v>
      </c>
      <c r="H51" s="121">
        <f>VLOOKUP(B51,'Master sheet'!$B$3:$Z$634,22,FALSE)</f>
        <v>0.36869289581365694</v>
      </c>
      <c r="I51" s="120">
        <f>VLOOKUP(B51,'Master sheet'!$B$3:$Z$634,24,FALSE)</f>
        <v>2.0897832817337481E-2</v>
      </c>
      <c r="J51" s="121">
        <f>-VLOOKUP(B51,'Master sheet'!$B$3:$Z$634,25,FALSE)</f>
        <v>0.35910182372915139</v>
      </c>
      <c r="K51" s="121"/>
      <c r="L51" s="145">
        <f t="shared" si="0"/>
        <v>0.27210996178372909</v>
      </c>
      <c r="M51" s="121">
        <f t="shared" si="1"/>
        <v>0.15374242879338268</v>
      </c>
    </row>
    <row r="52" spans="1:13">
      <c r="A52" s="119" t="str">
        <f>'Master sheet'!A52</f>
        <v>Copeland</v>
      </c>
      <c r="B52" s="142" t="str">
        <f>VLOOKUP('Master sheet'!A52,Westminster_Parliamentary_Const!$A$2:$C$651,2,FALSE)</f>
        <v>E14000647</v>
      </c>
      <c r="C52" s="120">
        <f>VLOOKUP(B52,'Master sheet'!$B$3:$Z$634,9,FALSE)</f>
        <v>7.7518097109868553E-2</v>
      </c>
      <c r="D52" s="121">
        <f>VLOOKUP(B52,'Master sheet'!$B$3:$Z$634,10,FALSE)</f>
        <v>-0.7195656148133831</v>
      </c>
      <c r="E52" s="120">
        <f>VLOOKUP(B52,'Master sheet'!$B$3:$Z$634,16,FALSE)</f>
        <v>0.810898575532921</v>
      </c>
      <c r="F52" s="121">
        <f>VLOOKUP(B52,'Master sheet'!$B$3:$Z$634,17,FALSE)</f>
        <v>1.2408741170980471</v>
      </c>
      <c r="G52" s="120">
        <f>VLOOKUP(B52,'Master sheet'!$B$3:$Z$634,21,FALSE)</f>
        <v>0.15217391304347827</v>
      </c>
      <c r="H52" s="121">
        <f>VLOOKUP(B52,'Master sheet'!$B$3:$Z$634,22,FALSE)</f>
        <v>-0.33914796504131184</v>
      </c>
      <c r="I52" s="120">
        <f>VLOOKUP(B52,'Master sheet'!$B$3:$Z$634,24,FALSE)</f>
        <v>-1.2124379409459429E-3</v>
      </c>
      <c r="J52" s="121">
        <f>-VLOOKUP(B52,'Master sheet'!$B$3:$Z$634,25,FALSE)</f>
        <v>2.6873869650754072</v>
      </c>
      <c r="K52" s="121"/>
      <c r="L52" s="145">
        <f t="shared" si="0"/>
        <v>0.71738687557968983</v>
      </c>
      <c r="M52" s="121">
        <f t="shared" si="1"/>
        <v>0.80622814209679727</v>
      </c>
    </row>
    <row r="53" spans="1:13">
      <c r="A53" s="119" t="str">
        <f>'Master sheet'!A53</f>
        <v>Crewe and Nantwich</v>
      </c>
      <c r="B53" s="142" t="str">
        <f>VLOOKUP('Master sheet'!A53,Westminster_Parliamentary_Const!$A$2:$C$651,2,FALSE)</f>
        <v>E14000653</v>
      </c>
      <c r="C53" s="120">
        <f>VLOOKUP(B53,'Master sheet'!$B$3:$Z$634,9,FALSE)</f>
        <v>8.4232098106380771E-2</v>
      </c>
      <c r="D53" s="121">
        <f>VLOOKUP(B53,'Master sheet'!$B$3:$Z$634,10,FALSE)</f>
        <v>-0.46579224437507344</v>
      </c>
      <c r="E53" s="120">
        <f>VLOOKUP(B53,'Master sheet'!$B$3:$Z$634,16,FALSE)</f>
        <v>0.49872496047209358</v>
      </c>
      <c r="F53" s="121">
        <f>VLOOKUP(B53,'Master sheet'!$B$3:$Z$634,17,FALSE)</f>
        <v>0.20326586599345123</v>
      </c>
      <c r="G53" s="120">
        <f>VLOOKUP(B53,'Master sheet'!$B$3:$Z$634,21,FALSE)</f>
        <v>0.1419939577039275</v>
      </c>
      <c r="H53" s="121">
        <f>VLOOKUP(B53,'Master sheet'!$B$3:$Z$634,22,FALSE)</f>
        <v>-0.63046937886572585</v>
      </c>
      <c r="I53" s="120">
        <f>VLOOKUP(B53,'Master sheet'!$B$3:$Z$634,24,FALSE)</f>
        <v>1.5477159656264172E-2</v>
      </c>
      <c r="J53" s="121">
        <f>-VLOOKUP(B53,'Master sheet'!$B$3:$Z$634,25,FALSE)</f>
        <v>0.92991675924020212</v>
      </c>
      <c r="K53" s="121"/>
      <c r="L53" s="145">
        <f t="shared" si="0"/>
        <v>9.2302504982135214E-3</v>
      </c>
      <c r="M53" s="121">
        <f t="shared" si="1"/>
        <v>8.3507586142997137E-2</v>
      </c>
    </row>
    <row r="54" spans="1:13">
      <c r="A54" s="119" t="str">
        <f>'Master sheet'!A54</f>
        <v>Denton and Reddish</v>
      </c>
      <c r="B54" s="142" t="str">
        <f>VLOOKUP('Master sheet'!A54,Westminster_Parliamentary_Const!$A$2:$C$651,2,FALSE)</f>
        <v>E14000661</v>
      </c>
      <c r="C54" s="120">
        <f>VLOOKUP(B54,'Master sheet'!$B$3:$Z$634,9,FALSE)</f>
        <v>8.0691194565477242E-2</v>
      </c>
      <c r="D54" s="121">
        <f>VLOOKUP(B54,'Master sheet'!$B$3:$Z$634,10,FALSE)</f>
        <v>-0.5996300299873828</v>
      </c>
      <c r="E54" s="120">
        <f>VLOOKUP(B54,'Master sheet'!$B$3:$Z$634,16,FALSE)</f>
        <v>0.66574626350423505</v>
      </c>
      <c r="F54" s="121">
        <f>VLOOKUP(B54,'Master sheet'!$B$3:$Z$634,17,FALSE)</f>
        <v>0.7584142634729204</v>
      </c>
      <c r="G54" s="120">
        <f>VLOOKUP(B54,'Master sheet'!$B$3:$Z$634,21,FALSE)</f>
        <v>0.17849898580121704</v>
      </c>
      <c r="H54" s="121">
        <f>VLOOKUP(B54,'Master sheet'!$B$3:$Z$634,22,FALSE)</f>
        <v>0.4142008620423886</v>
      </c>
      <c r="I54" s="120">
        <f>VLOOKUP(B54,'Master sheet'!$B$3:$Z$634,24,FALSE)</f>
        <v>1.1267217630853921E-2</v>
      </c>
      <c r="J54" s="121">
        <f>-VLOOKUP(B54,'Master sheet'!$B$3:$Z$634,25,FALSE)</f>
        <v>1.3732376742506904</v>
      </c>
      <c r="K54" s="121"/>
      <c r="L54" s="145">
        <f t="shared" si="0"/>
        <v>0.48655569244465413</v>
      </c>
      <c r="M54" s="121">
        <f t="shared" si="1"/>
        <v>0.45330506900698736</v>
      </c>
    </row>
    <row r="55" spans="1:13">
      <c r="A55" s="119" t="str">
        <f>'Master sheet'!A55</f>
        <v>Eddisbury</v>
      </c>
      <c r="B55" s="142" t="str">
        <f>VLOOKUP('Master sheet'!A55,Westminster_Parliamentary_Const!$A$2:$C$651,2,FALSE)</f>
        <v>E14000686</v>
      </c>
      <c r="C55" s="120">
        <f>VLOOKUP(B55,'Master sheet'!$B$3:$Z$634,9,FALSE)</f>
        <v>8.3525883417115226E-2</v>
      </c>
      <c r="D55" s="121">
        <f>VLOOKUP(B55,'Master sheet'!$B$3:$Z$634,10,FALSE)</f>
        <v>-0.49248549062884384</v>
      </c>
      <c r="E55" s="120">
        <f>VLOOKUP(B55,'Master sheet'!$B$3:$Z$634,16,FALSE)</f>
        <v>0.12273554731067686</v>
      </c>
      <c r="F55" s="121">
        <f>VLOOKUP(B55,'Master sheet'!$B$3:$Z$634,17,FALSE)</f>
        <v>-1.0464544774386599</v>
      </c>
      <c r="G55" s="120">
        <f>VLOOKUP(B55,'Master sheet'!$B$3:$Z$634,21,FALSE)</f>
        <v>0.16029143897996356</v>
      </c>
      <c r="H55" s="121">
        <f>VLOOKUP(B55,'Master sheet'!$B$3:$Z$634,22,FALSE)</f>
        <v>-0.10684742405705215</v>
      </c>
      <c r="I55" s="120">
        <f>VLOOKUP(B55,'Master sheet'!$B$3:$Z$634,24,FALSE)</f>
        <v>2.2771672771672691E-2</v>
      </c>
      <c r="J55" s="121">
        <f>-VLOOKUP(B55,'Master sheet'!$B$3:$Z$634,25,FALSE)</f>
        <v>0.16178023637115319</v>
      </c>
      <c r="K55" s="121"/>
      <c r="L55" s="145">
        <f t="shared" si="0"/>
        <v>-0.37100178893835067</v>
      </c>
      <c r="M55" s="121">
        <f t="shared" si="1"/>
        <v>-0.30245206833518229</v>
      </c>
    </row>
    <row r="56" spans="1:13">
      <c r="A56" s="119" t="str">
        <f>'Master sheet'!A56</f>
        <v>Ellesmere Port and Neston</v>
      </c>
      <c r="B56" s="142" t="str">
        <f>VLOOKUP('Master sheet'!A56,Westminster_Parliamentary_Const!$A$2:$C$651,2,FALSE)</f>
        <v>E14000688</v>
      </c>
      <c r="C56" s="120">
        <f>VLOOKUP(B56,'Master sheet'!$B$3:$Z$634,9,FALSE)</f>
        <v>7.7409398841821034E-2</v>
      </c>
      <c r="D56" s="121">
        <f>VLOOKUP(B56,'Master sheet'!$B$3:$Z$634,10,FALSE)</f>
        <v>-0.72367415245845568</v>
      </c>
      <c r="E56" s="120">
        <f>VLOOKUP(B56,'Master sheet'!$B$3:$Z$634,16,FALSE)</f>
        <v>1.0392003566268988</v>
      </c>
      <c r="F56" s="121">
        <f>VLOOKUP(B56,'Master sheet'!$B$3:$Z$634,17,FALSE)</f>
        <v>1.9997076647661571</v>
      </c>
      <c r="G56" s="120">
        <f>VLOOKUP(B56,'Master sheet'!$B$3:$Z$634,21,FALSE)</f>
        <v>0.17973231357552583</v>
      </c>
      <c r="H56" s="121">
        <f>VLOOKUP(B56,'Master sheet'!$B$3:$Z$634,22,FALSE)</f>
        <v>0.44949520066533288</v>
      </c>
      <c r="I56" s="120">
        <f>VLOOKUP(B56,'Master sheet'!$B$3:$Z$634,24,FALSE)</f>
        <v>1.2048773951494063E-2</v>
      </c>
      <c r="J56" s="121">
        <f>-VLOOKUP(B56,'Master sheet'!$B$3:$Z$634,25,FALSE)</f>
        <v>1.2909371909881793</v>
      </c>
      <c r="K56" s="121"/>
      <c r="L56" s="145">
        <f t="shared" si="0"/>
        <v>0.7541164759903034</v>
      </c>
      <c r="M56" s="121">
        <f t="shared" si="1"/>
        <v>0.59728815708182292</v>
      </c>
    </row>
    <row r="57" spans="1:13">
      <c r="A57" s="119" t="str">
        <f>'Master sheet'!A57</f>
        <v>Fylde</v>
      </c>
      <c r="B57" s="142" t="str">
        <f>VLOOKUP('Master sheet'!A57,Westminster_Parliamentary_Const!$A$2:$C$651,2,FALSE)</f>
        <v>E14000706</v>
      </c>
      <c r="C57" s="120">
        <f>VLOOKUP(B57,'Master sheet'!$B$3:$Z$634,9,FALSE)</f>
        <v>7.4113050487333146E-2</v>
      </c>
      <c r="D57" s="121">
        <f>VLOOKUP(B57,'Master sheet'!$B$3:$Z$634,10,FALSE)</f>
        <v>-0.84826832998266588</v>
      </c>
      <c r="E57" s="120">
        <f>VLOOKUP(B57,'Master sheet'!$B$3:$Z$634,16,FALSE)</f>
        <v>0.66603605321445303</v>
      </c>
      <c r="F57" s="121">
        <f>VLOOKUP(B57,'Master sheet'!$B$3:$Z$634,17,FALSE)</f>
        <v>0.75937747170033199</v>
      </c>
      <c r="G57" s="120">
        <f>VLOOKUP(B57,'Master sheet'!$B$3:$Z$634,21,FALSE)</f>
        <v>0.15329768270944741</v>
      </c>
      <c r="H57" s="121">
        <f>VLOOKUP(B57,'Master sheet'!$B$3:$Z$634,22,FALSE)</f>
        <v>-0.30698886836716416</v>
      </c>
      <c r="I57" s="120">
        <f>VLOOKUP(B57,'Master sheet'!$B$3:$Z$634,24,FALSE)</f>
        <v>9.1325362503180685E-3</v>
      </c>
      <c r="J57" s="121">
        <f>-VLOOKUP(B57,'Master sheet'!$B$3:$Z$634,25,FALSE)</f>
        <v>1.5980267324284658</v>
      </c>
      <c r="K57" s="121"/>
      <c r="L57" s="145">
        <f t="shared" si="0"/>
        <v>0.30053675144474196</v>
      </c>
      <c r="M57" s="121">
        <f t="shared" si="1"/>
        <v>0.32531756803746131</v>
      </c>
    </row>
    <row r="58" spans="1:13">
      <c r="A58" s="119" t="str">
        <f>'Master sheet'!A58</f>
        <v>Garston and Halewood</v>
      </c>
      <c r="B58" s="142" t="str">
        <f>VLOOKUP('Master sheet'!A58,Westminster_Parliamentary_Const!$A$2:$C$651,2,FALSE)</f>
        <v>E14000708</v>
      </c>
      <c r="C58" s="120">
        <f>VLOOKUP(B58,'Master sheet'!$B$3:$Z$634,9,FALSE)</f>
        <v>0.11034320921749188</v>
      </c>
      <c r="D58" s="121">
        <f>VLOOKUP(B58,'Master sheet'!$B$3:$Z$634,10,FALSE)</f>
        <v>0.52114604711432155</v>
      </c>
      <c r="E58" s="120">
        <f>VLOOKUP(B58,'Master sheet'!$B$3:$Z$634,16,FALSE)</f>
        <v>4.3073099874467384E-2</v>
      </c>
      <c r="F58" s="121">
        <f>VLOOKUP(B58,'Master sheet'!$B$3:$Z$634,17,FALSE)</f>
        <v>-1.3112379465569293</v>
      </c>
      <c r="G58" s="120">
        <f>VLOOKUP(B58,'Master sheet'!$B$3:$Z$634,21,FALSE)</f>
        <v>0.1388888888888889</v>
      </c>
      <c r="H58" s="121">
        <f>VLOOKUP(B58,'Master sheet'!$B$3:$Z$634,22,FALSE)</f>
        <v>-0.71932763089604013</v>
      </c>
      <c r="I58" s="120">
        <f>VLOOKUP(B58,'Master sheet'!$B$3:$Z$634,24,FALSE)</f>
        <v>7.8349475383374667E-3</v>
      </c>
      <c r="J58" s="121">
        <f>-VLOOKUP(B58,'Master sheet'!$B$3:$Z$634,25,FALSE)</f>
        <v>1.7346671449639481</v>
      </c>
      <c r="K58" s="121"/>
      <c r="L58" s="145">
        <f t="shared" si="0"/>
        <v>5.6311903656325046E-2</v>
      </c>
      <c r="M58" s="121">
        <f t="shared" si="1"/>
        <v>0.41351013445059498</v>
      </c>
    </row>
    <row r="59" spans="1:13">
      <c r="A59" s="119" t="str">
        <f>'Master sheet'!A59</f>
        <v>Halton</v>
      </c>
      <c r="B59" s="142" t="str">
        <f>VLOOKUP('Master sheet'!A59,Westminster_Parliamentary_Const!$A$2:$C$651,2,FALSE)</f>
        <v>E14000725</v>
      </c>
      <c r="C59" s="120">
        <f>VLOOKUP(B59,'Master sheet'!$B$3:$Z$634,9,FALSE)</f>
        <v>0.10218531448064978</v>
      </c>
      <c r="D59" s="121">
        <f>VLOOKUP(B59,'Master sheet'!$B$3:$Z$634,10,FALSE)</f>
        <v>0.21279690565234954</v>
      </c>
      <c r="E59" s="120">
        <f>VLOOKUP(B59,'Master sheet'!$B$3:$Z$634,16,FALSE)</f>
        <v>0.49678973224043937</v>
      </c>
      <c r="F59" s="121">
        <f>VLOOKUP(B59,'Master sheet'!$B$3:$Z$634,17,FALSE)</f>
        <v>0.196833519747457</v>
      </c>
      <c r="G59" s="120">
        <f>VLOOKUP(B59,'Master sheet'!$B$3:$Z$634,21,FALSE)</f>
        <v>0.12709030100334448</v>
      </c>
      <c r="H59" s="121">
        <f>VLOOKUP(B59,'Master sheet'!$B$3:$Z$634,22,FALSE)</f>
        <v>-1.0569697117600299</v>
      </c>
      <c r="I59" s="120">
        <f>VLOOKUP(B59,'Master sheet'!$B$3:$Z$634,24,FALSE)</f>
        <v>1.8542448242323095E-2</v>
      </c>
      <c r="J59" s="121">
        <f>-VLOOKUP(B59,'Master sheet'!$B$3:$Z$634,25,FALSE)</f>
        <v>0.60713166326006818</v>
      </c>
      <c r="K59" s="121"/>
      <c r="L59" s="145">
        <f t="shared" si="0"/>
        <v>-1.0051905775038783E-2</v>
      </c>
      <c r="M59" s="121">
        <f t="shared" si="1"/>
        <v>0.12995349096871042</v>
      </c>
    </row>
    <row r="60" spans="1:13">
      <c r="A60" s="119" t="str">
        <f>'Master sheet'!A60</f>
        <v>Hazel Grove</v>
      </c>
      <c r="B60" s="142" t="str">
        <f>VLOOKUP('Master sheet'!A60,Westminster_Parliamentary_Const!$A$2:$C$651,2,FALSE)</f>
        <v>E14000738</v>
      </c>
      <c r="C60" s="120">
        <f>VLOOKUP(B60,'Master sheet'!$B$3:$Z$634,9,FALSE)</f>
        <v>7.5995383130535346E-2</v>
      </c>
      <c r="D60" s="121">
        <f>VLOOKUP(B60,'Master sheet'!$B$3:$Z$634,10,FALSE)</f>
        <v>-0.77712060459513288</v>
      </c>
      <c r="E60" s="120">
        <f>VLOOKUP(B60,'Master sheet'!$B$3:$Z$634,16,FALSE)</f>
        <v>0.47066968007404925</v>
      </c>
      <c r="F60" s="121">
        <f>VLOOKUP(B60,'Master sheet'!$B$3:$Z$634,17,FALSE)</f>
        <v>0.11001522268590699</v>
      </c>
      <c r="G60" s="120">
        <f>VLOOKUP(B60,'Master sheet'!$B$3:$Z$634,21,FALSE)</f>
        <v>0.14285714285714285</v>
      </c>
      <c r="H60" s="121">
        <f>VLOOKUP(B60,'Master sheet'!$B$3:$Z$634,22,FALSE)</f>
        <v>-0.6057674709654074</v>
      </c>
      <c r="I60" s="120">
        <f>VLOOKUP(B60,'Master sheet'!$B$3:$Z$634,24,FALSE)</f>
        <v>2.0232363407996612E-2</v>
      </c>
      <c r="J60" s="121">
        <f>-VLOOKUP(B60,'Master sheet'!$B$3:$Z$634,25,FALSE)</f>
        <v>0.42917796864512187</v>
      </c>
      <c r="K60" s="121"/>
      <c r="L60" s="145">
        <f t="shared" si="0"/>
        <v>-0.21092372105737783</v>
      </c>
      <c r="M60" s="121">
        <f t="shared" si="1"/>
        <v>-0.19860625336325377</v>
      </c>
    </row>
    <row r="61" spans="1:13">
      <c r="A61" s="119" t="str">
        <f>'Master sheet'!A61</f>
        <v>Heywood and Middleton</v>
      </c>
      <c r="B61" s="142" t="str">
        <f>VLOOKUP('Master sheet'!A61,Westminster_Parliamentary_Const!$A$2:$C$651,2,FALSE)</f>
        <v>E14000747</v>
      </c>
      <c r="C61" s="120">
        <f>VLOOKUP(B61,'Master sheet'!$B$3:$Z$634,9,FALSE)</f>
        <v>0.115374265118113</v>
      </c>
      <c r="D61" s="121">
        <f>VLOOKUP(B61,'Master sheet'!$B$3:$Z$634,10,FALSE)</f>
        <v>0.71130807023993747</v>
      </c>
      <c r="E61" s="120">
        <f>VLOOKUP(B61,'Master sheet'!$B$3:$Z$634,16,FALSE)</f>
        <v>0.50192960626983019</v>
      </c>
      <c r="F61" s="121">
        <f>VLOOKUP(B61,'Master sheet'!$B$3:$Z$634,17,FALSE)</f>
        <v>0.21391752507409215</v>
      </c>
      <c r="G61" s="120">
        <f>VLOOKUP(B61,'Master sheet'!$B$3:$Z$634,21,FALSE)</f>
        <v>0.16828478964401294</v>
      </c>
      <c r="H61" s="121">
        <f>VLOOKUP(B61,'Master sheet'!$B$3:$Z$634,22,FALSE)</f>
        <v>0.12189957325030001</v>
      </c>
      <c r="I61" s="120">
        <f>VLOOKUP(B61,'Master sheet'!$B$3:$Z$634,24,FALSE)</f>
        <v>1.68357867657567E-2</v>
      </c>
      <c r="J61" s="121">
        <f>-VLOOKUP(B61,'Master sheet'!$B$3:$Z$634,25,FALSE)</f>
        <v>0.78684880017974734</v>
      </c>
      <c r="K61" s="121"/>
      <c r="L61" s="145">
        <f t="shared" si="0"/>
        <v>0.45849349218601926</v>
      </c>
      <c r="M61" s="121">
        <f t="shared" si="1"/>
        <v>0.55535513986062701</v>
      </c>
    </row>
    <row r="62" spans="1:13">
      <c r="A62" s="119" t="str">
        <f>'Master sheet'!A62</f>
        <v>Hyndburn</v>
      </c>
      <c r="B62" s="142" t="str">
        <f>VLOOKUP('Master sheet'!A62,Westminster_Parliamentary_Const!$A$2:$C$651,2,FALSE)</f>
        <v>E14000758</v>
      </c>
      <c r="C62" s="120">
        <f>VLOOKUP(B62,'Master sheet'!$B$3:$Z$634,9,FALSE)</f>
        <v>9.3547092712637517E-2</v>
      </c>
      <c r="D62" s="121">
        <f>VLOOKUP(B62,'Master sheet'!$B$3:$Z$634,10,FALSE)</f>
        <v>-0.11370746242874295</v>
      </c>
      <c r="E62" s="120">
        <f>VLOOKUP(B62,'Master sheet'!$B$3:$Z$634,16,FALSE)</f>
        <v>0.4759969225624805</v>
      </c>
      <c r="F62" s="121">
        <f>VLOOKUP(B62,'Master sheet'!$B$3:$Z$634,17,FALSE)</f>
        <v>0.1277220066514711</v>
      </c>
      <c r="G62" s="120">
        <f>VLOOKUP(B62,'Master sheet'!$B$3:$Z$634,21,FALSE)</f>
        <v>0.15779816513761469</v>
      </c>
      <c r="H62" s="121">
        <f>VLOOKUP(B62,'Master sheet'!$B$3:$Z$634,22,FALSE)</f>
        <v>-0.17819784128162874</v>
      </c>
      <c r="I62" s="120">
        <f>VLOOKUP(B62,'Master sheet'!$B$3:$Z$634,24,FALSE)</f>
        <v>8.7063595538172667E-3</v>
      </c>
      <c r="J62" s="121">
        <f>-VLOOKUP(B62,'Master sheet'!$B$3:$Z$634,25,FALSE)</f>
        <v>1.6429045578019568</v>
      </c>
      <c r="K62" s="121"/>
      <c r="L62" s="145">
        <f t="shared" si="0"/>
        <v>0.36968031518576405</v>
      </c>
      <c r="M62" s="121">
        <f t="shared" si="1"/>
        <v>0.50131972601937835</v>
      </c>
    </row>
    <row r="63" spans="1:13">
      <c r="A63" s="119" t="str">
        <f>'Master sheet'!A63</f>
        <v>Knowsley</v>
      </c>
      <c r="B63" s="142" t="str">
        <f>VLOOKUP('Master sheet'!A63,Westminster_Parliamentary_Const!$A$2:$C$651,2,FALSE)</f>
        <v>E14000775</v>
      </c>
      <c r="C63" s="120">
        <f>VLOOKUP(B63,'Master sheet'!$B$3:$Z$634,9,FALSE)</f>
        <v>0.11214257227481672</v>
      </c>
      <c r="D63" s="121">
        <f>VLOOKUP(B63,'Master sheet'!$B$3:$Z$634,10,FALSE)</f>
        <v>0.58915771823809937</v>
      </c>
      <c r="E63" s="120">
        <f>VLOOKUP(B63,'Master sheet'!$B$3:$Z$634,16,FALSE)</f>
        <v>0.477741378918</v>
      </c>
      <c r="F63" s="121">
        <f>VLOOKUP(B63,'Master sheet'!$B$3:$Z$634,17,FALSE)</f>
        <v>0.13352026191986144</v>
      </c>
      <c r="G63" s="120">
        <f>VLOOKUP(B63,'Master sheet'!$B$3:$Z$634,21,FALSE)</f>
        <v>0.1678082191780822</v>
      </c>
      <c r="H63" s="121">
        <f>VLOOKUP(B63,'Master sheet'!$B$3:$Z$634,22,FALSE)</f>
        <v>0.10826147983131337</v>
      </c>
      <c r="I63" s="120">
        <f>VLOOKUP(B63,'Master sheet'!$B$3:$Z$634,24,FALSE)</f>
        <v>2.2385376691577585E-2</v>
      </c>
      <c r="J63" s="121">
        <f>-VLOOKUP(B63,'Master sheet'!$B$3:$Z$634,25,FALSE)</f>
        <v>0.20245850002872426</v>
      </c>
      <c r="K63" s="121"/>
      <c r="L63" s="145">
        <f t="shared" si="0"/>
        <v>0.25834949000449964</v>
      </c>
      <c r="M63" s="121">
        <f t="shared" si="1"/>
        <v>0.30416902971413701</v>
      </c>
    </row>
    <row r="64" spans="1:13">
      <c r="A64" s="119" t="str">
        <f>'Master sheet'!A64</f>
        <v>Lancaster and Fleetwood</v>
      </c>
      <c r="B64" s="142" t="str">
        <f>VLOOKUP('Master sheet'!A64,Westminster_Parliamentary_Const!$A$2:$C$651,2,FALSE)</f>
        <v>E14000776</v>
      </c>
      <c r="C64" s="120">
        <f>VLOOKUP(B64,'Master sheet'!$B$3:$Z$634,9,FALSE)</f>
        <v>9.2748481046157447E-2</v>
      </c>
      <c r="D64" s="121">
        <f>VLOOKUP(B64,'Master sheet'!$B$3:$Z$634,10,FALSE)</f>
        <v>-0.14389309605901551</v>
      </c>
      <c r="E64" s="120">
        <f>VLOOKUP(B64,'Master sheet'!$B$3:$Z$634,16,FALSE)</f>
        <v>8.3914031246357559E-2</v>
      </c>
      <c r="F64" s="121">
        <f>VLOOKUP(B64,'Master sheet'!$B$3:$Z$634,17,FALSE)</f>
        <v>-1.1754901276196608</v>
      </c>
      <c r="G64" s="120">
        <f>VLOOKUP(B64,'Master sheet'!$B$3:$Z$634,21,FALSE)</f>
        <v>0.12457912457912458</v>
      </c>
      <c r="H64" s="121">
        <f>VLOOKUP(B64,'Master sheet'!$B$3:$Z$634,22,FALSE)</f>
        <v>-1.1288324500398383</v>
      </c>
      <c r="I64" s="120">
        <f>VLOOKUP(B64,'Master sheet'!$B$3:$Z$634,24,FALSE)</f>
        <v>2.964177292046144E-2</v>
      </c>
      <c r="J64" s="121">
        <f>-VLOOKUP(B64,'Master sheet'!$B$3:$Z$634,25,FALSE)</f>
        <v>-0.56166418775436089</v>
      </c>
      <c r="K64" s="121"/>
      <c r="L64" s="145">
        <f t="shared" si="0"/>
        <v>-0.75246996536821886</v>
      </c>
      <c r="M64" s="121">
        <f t="shared" si="1"/>
        <v>-0.61923952421437523</v>
      </c>
    </row>
    <row r="65" spans="1:13">
      <c r="A65" s="119" t="str">
        <f>'Master sheet'!A65</f>
        <v>Leigh</v>
      </c>
      <c r="B65" s="142" t="str">
        <f>VLOOKUP('Master sheet'!A65,Westminster_Parliamentary_Const!$A$2:$C$651,2,FALSE)</f>
        <v>E14000785</v>
      </c>
      <c r="C65" s="120">
        <f>VLOOKUP(B65,'Master sheet'!$B$3:$Z$634,9,FALSE)</f>
        <v>9.0413139287421951E-2</v>
      </c>
      <c r="D65" s="121">
        <f>VLOOKUP(B65,'Master sheet'!$B$3:$Z$634,10,FALSE)</f>
        <v>-0.23216349541515272</v>
      </c>
      <c r="E65" s="120">
        <f>VLOOKUP(B65,'Master sheet'!$B$3:$Z$634,16,FALSE)</f>
        <v>0.33200968182445861</v>
      </c>
      <c r="F65" s="121">
        <f>VLOOKUP(B65,'Master sheet'!$B$3:$Z$634,17,FALSE)</f>
        <v>-0.35086536215752984</v>
      </c>
      <c r="G65" s="120">
        <f>VLOOKUP(B65,'Master sheet'!$B$3:$Z$634,21,FALSE)</f>
        <v>0.15326251896813353</v>
      </c>
      <c r="H65" s="121">
        <f>VLOOKUP(B65,'Master sheet'!$B$3:$Z$634,22,FALSE)</f>
        <v>-0.30799515478917971</v>
      </c>
      <c r="I65" s="120">
        <f>VLOOKUP(B65,'Master sheet'!$B$3:$Z$634,24,FALSE)</f>
        <v>2.1119760479041849E-2</v>
      </c>
      <c r="J65" s="121">
        <f>-VLOOKUP(B65,'Master sheet'!$B$3:$Z$634,25,FALSE)</f>
        <v>0.33573210189947106</v>
      </c>
      <c r="K65" s="121"/>
      <c r="L65" s="145">
        <f t="shared" si="0"/>
        <v>-0.13882297761559781</v>
      </c>
      <c r="M65" s="121">
        <f t="shared" si="1"/>
        <v>-7.5287217329678816E-2</v>
      </c>
    </row>
    <row r="66" spans="1:13">
      <c r="A66" s="119" t="str">
        <f>'Master sheet'!A66</f>
        <v>Liverpool, Riverside</v>
      </c>
      <c r="B66" s="142" t="str">
        <f>VLOOKUP('Master sheet'!A66,Westminster_Parliamentary_Const!$A$2:$C$651,2,FALSE)</f>
        <v>E14000793</v>
      </c>
      <c r="C66" s="120">
        <f>VLOOKUP(B66,'Master sheet'!$B$3:$Z$634,9,FALSE)</f>
        <v>0.11396623404819166</v>
      </c>
      <c r="D66" s="121">
        <f>VLOOKUP(B66,'Master sheet'!$B$3:$Z$634,10,FALSE)</f>
        <v>0.65808782340330207</v>
      </c>
      <c r="E66" s="120">
        <f>VLOOKUP(B66,'Master sheet'!$B$3:$Z$634,16,FALSE)</f>
        <v>0.35405103466315074</v>
      </c>
      <c r="F66" s="121">
        <f>VLOOKUP(B66,'Master sheet'!$B$3:$Z$634,17,FALSE)</f>
        <v>-0.2776039189491461</v>
      </c>
      <c r="G66" s="120">
        <f>VLOOKUP(B66,'Master sheet'!$B$3:$Z$634,21,FALSE)</f>
        <v>0.15965166908563136</v>
      </c>
      <c r="H66" s="121">
        <f>VLOOKUP(B66,'Master sheet'!$B$3:$Z$634,22,FALSE)</f>
        <v>-0.12515582167988282</v>
      </c>
      <c r="I66" s="120">
        <f>VLOOKUP(B66,'Master sheet'!$B$3:$Z$634,24,FALSE)</f>
        <v>3.4205168363351524E-2</v>
      </c>
      <c r="J66" s="121">
        <f>-VLOOKUP(B66,'Master sheet'!$B$3:$Z$634,25,FALSE)</f>
        <v>-1.0422049246780676</v>
      </c>
      <c r="K66" s="121"/>
      <c r="L66" s="145">
        <f t="shared" si="0"/>
        <v>-0.19671921047594859</v>
      </c>
      <c r="M66" s="121">
        <f t="shared" si="1"/>
        <v>-0.19516565719642665</v>
      </c>
    </row>
    <row r="67" spans="1:13">
      <c r="A67" s="119" t="str">
        <f>'Master sheet'!A67</f>
        <v>Liverpool, Walton</v>
      </c>
      <c r="B67" s="142" t="str">
        <f>VLOOKUP('Master sheet'!A67,Westminster_Parliamentary_Const!$A$2:$C$651,2,FALSE)</f>
        <v>E14000794</v>
      </c>
      <c r="C67" s="120">
        <f>VLOOKUP(B67,'Master sheet'!$B$3:$Z$634,9,FALSE)</f>
        <v>0.16426751200633652</v>
      </c>
      <c r="D67" s="121">
        <f>VLOOKUP(B67,'Master sheet'!$B$3:$Z$634,10,FALSE)</f>
        <v>2.5593572529765014</v>
      </c>
      <c r="E67" s="120">
        <f>VLOOKUP(B67,'Master sheet'!$B$3:$Z$634,16,FALSE)</f>
        <v>0.57021155776199683</v>
      </c>
      <c r="F67" s="121">
        <f>VLOOKUP(B67,'Master sheet'!$B$3:$Z$634,17,FALSE)</f>
        <v>0.44087429800953287</v>
      </c>
      <c r="G67" s="120">
        <f>VLOOKUP(B67,'Master sheet'!$B$3:$Z$634,21,FALSE)</f>
        <v>0.12371134020618557</v>
      </c>
      <c r="H67" s="121">
        <f>VLOOKUP(B67,'Master sheet'!$B$3:$Z$634,22,FALSE)</f>
        <v>-1.1536659745482554</v>
      </c>
      <c r="I67" s="120">
        <f>VLOOKUP(B67,'Master sheet'!$B$3:$Z$634,24,FALSE)</f>
        <v>3.322945019052792E-2</v>
      </c>
      <c r="J67" s="121">
        <f>-VLOOKUP(B67,'Master sheet'!$B$3:$Z$634,25,FALSE)</f>
        <v>-0.9394585517927142</v>
      </c>
      <c r="K67" s="121"/>
      <c r="L67" s="145">
        <f t="shared" si="0"/>
        <v>0.22677675616126622</v>
      </c>
      <c r="M67" s="121">
        <f t="shared" si="1"/>
        <v>0.4211676209714752</v>
      </c>
    </row>
    <row r="68" spans="1:13">
      <c r="A68" s="119" t="str">
        <f>'Master sheet'!A68</f>
        <v>Liverpool, Wavertree</v>
      </c>
      <c r="B68" s="142" t="str">
        <f>VLOOKUP('Master sheet'!A68,Westminster_Parliamentary_Const!$A$2:$C$651,2,FALSE)</f>
        <v>E14000795</v>
      </c>
      <c r="C68" s="120">
        <f>VLOOKUP(B68,'Master sheet'!$B$3:$Z$634,9,FALSE)</f>
        <v>0.10926938371413616</v>
      </c>
      <c r="D68" s="121">
        <f>VLOOKUP(B68,'Master sheet'!$B$3:$Z$634,10,FALSE)</f>
        <v>0.48055798086429308</v>
      </c>
      <c r="E68" s="120">
        <f>VLOOKUP(B68,'Master sheet'!$B$3:$Z$634,16,FALSE)</f>
        <v>0.74681132056560695</v>
      </c>
      <c r="F68" s="121">
        <f>VLOOKUP(B68,'Master sheet'!$B$3:$Z$634,17,FALSE)</f>
        <v>1.0278597515765666</v>
      </c>
      <c r="G68" s="120">
        <f>VLOOKUP(B68,'Master sheet'!$B$3:$Z$634,21,FALSE)</f>
        <v>0.11288180610889774</v>
      </c>
      <c r="H68" s="121">
        <f>VLOOKUP(B68,'Master sheet'!$B$3:$Z$634,22,FALSE)</f>
        <v>-1.4635764878119426</v>
      </c>
      <c r="I68" s="120">
        <f>VLOOKUP(B68,'Master sheet'!$B$3:$Z$634,24,FALSE)</f>
        <v>2.6841155234657021E-2</v>
      </c>
      <c r="J68" s="121">
        <f>-VLOOKUP(B68,'Master sheet'!$B$3:$Z$634,25,FALSE)</f>
        <v>-0.26674981896459549</v>
      </c>
      <c r="K68" s="121"/>
      <c r="L68" s="145">
        <f t="shared" ref="L68:L131" si="2">AVERAGE(D68,F68,H68,J68)</f>
        <v>-5.5477143583919614E-2</v>
      </c>
      <c r="M68" s="121">
        <f t="shared" ref="M68:M131" si="3">AVERAGE(AVERAGE(F68,H68),D68,J68)</f>
        <v>-1.3500687393301347E-3</v>
      </c>
    </row>
    <row r="69" spans="1:13">
      <c r="A69" s="119" t="str">
        <f>'Master sheet'!A69</f>
        <v>Liverpool, West Derby</v>
      </c>
      <c r="B69" s="142" t="str">
        <f>VLOOKUP('Master sheet'!A69,Westminster_Parliamentary_Const!$A$2:$C$651,2,FALSE)</f>
        <v>E14000796</v>
      </c>
      <c r="C69" s="120">
        <f>VLOOKUP(B69,'Master sheet'!$B$3:$Z$634,9,FALSE)</f>
        <v>0.12254804563285462</v>
      </c>
      <c r="D69" s="121">
        <f>VLOOKUP(B69,'Master sheet'!$B$3:$Z$634,10,FALSE)</f>
        <v>0.98246001986824028</v>
      </c>
      <c r="E69" s="120">
        <f>VLOOKUP(B69,'Master sheet'!$B$3:$Z$634,16,FALSE)</f>
        <v>0.33571814804688882</v>
      </c>
      <c r="F69" s="121">
        <f>VLOOKUP(B69,'Master sheet'!$B$3:$Z$634,17,FALSE)</f>
        <v>-0.33853909572855412</v>
      </c>
      <c r="G69" s="120">
        <f>VLOOKUP(B69,'Master sheet'!$B$3:$Z$634,21,FALSE)</f>
        <v>0.12184873949579832</v>
      </c>
      <c r="H69" s="121">
        <f>VLOOKUP(B69,'Master sheet'!$B$3:$Z$634,22,FALSE)</f>
        <v>-1.2069683176569943</v>
      </c>
      <c r="I69" s="120">
        <f>VLOOKUP(B69,'Master sheet'!$B$3:$Z$634,24,FALSE)</f>
        <v>4.317585301837279E-2</v>
      </c>
      <c r="J69" s="121">
        <f>-VLOOKUP(B69,'Master sheet'!$B$3:$Z$634,25,FALSE)</f>
        <v>-1.9868478925695394</v>
      </c>
      <c r="K69" s="121"/>
      <c r="L69" s="145">
        <f t="shared" si="2"/>
        <v>-0.63747382152171195</v>
      </c>
      <c r="M69" s="121">
        <f t="shared" si="3"/>
        <v>-0.59238052646469119</v>
      </c>
    </row>
    <row r="70" spans="1:13">
      <c r="A70" s="119" t="str">
        <f>'Master sheet'!A70</f>
        <v>Macclesfield</v>
      </c>
      <c r="B70" s="142" t="str">
        <f>VLOOKUP('Master sheet'!A70,Westminster_Parliamentary_Const!$A$2:$C$651,2,FALSE)</f>
        <v>E14000802</v>
      </c>
      <c r="C70" s="120">
        <f>VLOOKUP(B70,'Master sheet'!$B$3:$Z$634,9,FALSE)</f>
        <v>7.4612503141958206E-2</v>
      </c>
      <c r="D70" s="121">
        <f>VLOOKUP(B70,'Master sheet'!$B$3:$Z$634,10,FALSE)</f>
        <v>-0.82939019999662544</v>
      </c>
      <c r="E70" s="120">
        <f>VLOOKUP(B70,'Master sheet'!$B$3:$Z$634,16,FALSE)</f>
        <v>0.39162804513454769</v>
      </c>
      <c r="F70" s="121">
        <f>VLOOKUP(B70,'Master sheet'!$B$3:$Z$634,17,FALSE)</f>
        <v>-0.15270477874036201</v>
      </c>
      <c r="G70" s="120">
        <f>VLOOKUP(B70,'Master sheet'!$B$3:$Z$634,21,FALSE)</f>
        <v>0.16267123287671234</v>
      </c>
      <c r="H70" s="121">
        <f>VLOOKUP(B70,'Master sheet'!$B$3:$Z$634,22,FALSE)</f>
        <v>-3.8744480626834749E-2</v>
      </c>
      <c r="I70" s="120">
        <f>VLOOKUP(B70,'Master sheet'!$B$3:$Z$634,24,FALSE)</f>
        <v>2.0731840524303768E-2</v>
      </c>
      <c r="J70" s="121">
        <f>-VLOOKUP(B70,'Master sheet'!$B$3:$Z$634,25,FALSE)</f>
        <v>0.37658136496469213</v>
      </c>
      <c r="K70" s="121"/>
      <c r="L70" s="145">
        <f t="shared" si="2"/>
        <v>-0.16106452359978252</v>
      </c>
      <c r="M70" s="121">
        <f t="shared" si="3"/>
        <v>-0.1828444882385106</v>
      </c>
    </row>
    <row r="71" spans="1:13">
      <c r="A71" s="119" t="str">
        <f>'Master sheet'!A71</f>
        <v>Makerfield</v>
      </c>
      <c r="B71" s="142" t="str">
        <f>VLOOKUP('Master sheet'!A71,Westminster_Parliamentary_Const!$A$2:$C$651,2,FALSE)</f>
        <v>E14000805</v>
      </c>
      <c r="C71" s="120">
        <f>VLOOKUP(B71,'Master sheet'!$B$3:$Z$634,9,FALSE)</f>
        <v>6.7248746676775259E-2</v>
      </c>
      <c r="D71" s="121">
        <f>VLOOKUP(B71,'Master sheet'!$B$3:$Z$634,10,FALSE)</f>
        <v>-1.1077227915805608</v>
      </c>
      <c r="E71" s="120">
        <f>VLOOKUP(B71,'Master sheet'!$B$3:$Z$634,16,FALSE)</f>
        <v>0.65990828476555785</v>
      </c>
      <c r="F71" s="121">
        <f>VLOOKUP(B71,'Master sheet'!$B$3:$Z$634,17,FALSE)</f>
        <v>0.73900988521422506</v>
      </c>
      <c r="G71" s="120">
        <f>VLOOKUP(B71,'Master sheet'!$B$3:$Z$634,21,FALSE)</f>
        <v>0.14700854700854701</v>
      </c>
      <c r="H71" s="121">
        <f>VLOOKUP(B71,'Master sheet'!$B$3:$Z$634,22,FALSE)</f>
        <v>-0.48696607288412935</v>
      </c>
      <c r="I71" s="120">
        <f>VLOOKUP(B71,'Master sheet'!$B$3:$Z$634,24,FALSE)</f>
        <v>2.077262693156734E-2</v>
      </c>
      <c r="J71" s="121">
        <f>-VLOOKUP(B71,'Master sheet'!$B$3:$Z$634,25,FALSE)</f>
        <v>0.37228642045501931</v>
      </c>
      <c r="K71" s="121"/>
      <c r="L71" s="145">
        <f t="shared" si="2"/>
        <v>-0.12084813969886145</v>
      </c>
      <c r="M71" s="121">
        <f t="shared" si="3"/>
        <v>-0.20313815498683119</v>
      </c>
    </row>
    <row r="72" spans="1:13">
      <c r="A72" s="119" t="str">
        <f>'Master sheet'!A72</f>
        <v>Manchester Central</v>
      </c>
      <c r="B72" s="142" t="str">
        <f>VLOOKUP('Master sheet'!A72,Westminster_Parliamentary_Const!$A$2:$C$651,2,FALSE)</f>
        <v>E14000807</v>
      </c>
      <c r="C72" s="120">
        <f>VLOOKUP(B72,'Master sheet'!$B$3:$Z$634,9,FALSE)</f>
        <v>0.10929669758958491</v>
      </c>
      <c r="D72" s="121">
        <f>VLOOKUP(B72,'Master sheet'!$B$3:$Z$634,10,FALSE)</f>
        <v>0.48159038080524635</v>
      </c>
      <c r="E72" s="120">
        <f>VLOOKUP(B72,'Master sheet'!$B$3:$Z$634,16,FALSE)</f>
        <v>0.63561045801768601</v>
      </c>
      <c r="F72" s="121">
        <f>VLOOKUP(B72,'Master sheet'!$B$3:$Z$634,17,FALSE)</f>
        <v>0.65824833362509005</v>
      </c>
      <c r="G72" s="120">
        <f>VLOOKUP(B72,'Master sheet'!$B$3:$Z$634,21,FALSE)</f>
        <v>0.13977485928705441</v>
      </c>
      <c r="H72" s="121">
        <f>VLOOKUP(B72,'Master sheet'!$B$3:$Z$634,22,FALSE)</f>
        <v>-0.69397367398845056</v>
      </c>
      <c r="I72" s="120">
        <f>VLOOKUP(B72,'Master sheet'!$B$3:$Z$634,24,FALSE)</f>
        <v>3.728868686077047E-2</v>
      </c>
      <c r="J72" s="121">
        <f>-VLOOKUP(B72,'Master sheet'!$B$3:$Z$634,25,FALSE)</f>
        <v>-1.3669096910327354</v>
      </c>
      <c r="K72" s="121"/>
      <c r="L72" s="145">
        <f t="shared" si="2"/>
        <v>-0.2302611626477124</v>
      </c>
      <c r="M72" s="121">
        <f t="shared" si="3"/>
        <v>-0.30106066013638977</v>
      </c>
    </row>
    <row r="73" spans="1:13">
      <c r="A73" s="119" t="str">
        <f>'Master sheet'!A73</f>
        <v>Manchester, Gorton</v>
      </c>
      <c r="B73" s="142" t="str">
        <f>VLOOKUP('Master sheet'!A73,Westminster_Parliamentary_Const!$A$2:$C$651,2,FALSE)</f>
        <v>E14000808</v>
      </c>
      <c r="C73" s="120">
        <f>VLOOKUP(B73,'Master sheet'!$B$3:$Z$634,9,FALSE)</f>
        <v>9.4321703841147783E-2</v>
      </c>
      <c r="D73" s="121">
        <f>VLOOKUP(B73,'Master sheet'!$B$3:$Z$634,10,FALSE)</f>
        <v>-8.442899241314572E-2</v>
      </c>
      <c r="E73" s="120">
        <f>VLOOKUP(B73,'Master sheet'!$B$3:$Z$634,16,FALSE)</f>
        <v>0.51429842738881093</v>
      </c>
      <c r="F73" s="121">
        <f>VLOOKUP(B73,'Master sheet'!$B$3:$Z$634,17,FALSE)</f>
        <v>0.25502923416901513</v>
      </c>
      <c r="G73" s="120">
        <f>VLOOKUP(B73,'Master sheet'!$B$3:$Z$634,21,FALSE)</f>
        <v>0.17862165963431786</v>
      </c>
      <c r="H73" s="121">
        <f>VLOOKUP(B73,'Master sheet'!$B$3:$Z$634,22,FALSE)</f>
        <v>0.41771143878915951</v>
      </c>
      <c r="I73" s="120">
        <f>VLOOKUP(B73,'Master sheet'!$B$3:$Z$634,24,FALSE)</f>
        <v>3.3065049614112496E-2</v>
      </c>
      <c r="J73" s="121">
        <f>-VLOOKUP(B73,'Master sheet'!$B$3:$Z$634,25,FALSE)</f>
        <v>-0.92214662361773292</v>
      </c>
      <c r="K73" s="121"/>
      <c r="L73" s="145">
        <f t="shared" si="2"/>
        <v>-8.3458735768176001E-2</v>
      </c>
      <c r="M73" s="121">
        <f t="shared" si="3"/>
        <v>-0.2234017598505971</v>
      </c>
    </row>
    <row r="74" spans="1:13">
      <c r="A74" s="119" t="str">
        <f>'Master sheet'!A74</f>
        <v>Manchester, Withington</v>
      </c>
      <c r="B74" s="142" t="str">
        <f>VLOOKUP('Master sheet'!A74,Westminster_Parliamentary_Const!$A$2:$C$651,2,FALSE)</f>
        <v>E14000809</v>
      </c>
      <c r="C74" s="120">
        <f>VLOOKUP(B74,'Master sheet'!$B$3:$Z$634,9,FALSE)</f>
        <v>0.1049759775790738</v>
      </c>
      <c r="D74" s="121">
        <f>VLOOKUP(B74,'Master sheet'!$B$3:$Z$634,10,FALSE)</f>
        <v>0.31827737558566832</v>
      </c>
      <c r="E74" s="120">
        <f>VLOOKUP(B74,'Master sheet'!$B$3:$Z$634,16,FALSE)</f>
        <v>0.23250778793810994</v>
      </c>
      <c r="F74" s="121">
        <f>VLOOKUP(B74,'Master sheet'!$B$3:$Z$634,17,FALSE)</f>
        <v>-0.68159153860550448</v>
      </c>
      <c r="G74" s="120">
        <f>VLOOKUP(B74,'Master sheet'!$B$3:$Z$634,21,FALSE)</f>
        <v>0.10714285714285714</v>
      </c>
      <c r="H74" s="121">
        <f>VLOOKUP(B74,'Master sheet'!$B$3:$Z$634,22,FALSE)</f>
        <v>-1.6278089103411053</v>
      </c>
      <c r="I74" s="120">
        <f>VLOOKUP(B74,'Master sheet'!$B$3:$Z$634,24,FALSE)</f>
        <v>4.0792079207920828E-2</v>
      </c>
      <c r="J74" s="121">
        <f>-VLOOKUP(B74,'Master sheet'!$B$3:$Z$634,25,FALSE)</f>
        <v>-1.735828572006658</v>
      </c>
      <c r="K74" s="121"/>
      <c r="L74" s="145">
        <f t="shared" si="2"/>
        <v>-0.93173791134189987</v>
      </c>
      <c r="M74" s="121">
        <f t="shared" si="3"/>
        <v>-0.85741714029809823</v>
      </c>
    </row>
    <row r="75" spans="1:13">
      <c r="A75" s="119" t="str">
        <f>'Master sheet'!A75</f>
        <v>Morecambe and Lunesdale</v>
      </c>
      <c r="B75" s="142" t="str">
        <f>VLOOKUP('Master sheet'!A75,Westminster_Parliamentary_Const!$A$2:$C$651,2,FALSE)</f>
        <v>E14000825</v>
      </c>
      <c r="C75" s="120">
        <f>VLOOKUP(B75,'Master sheet'!$B$3:$Z$634,9,FALSE)</f>
        <v>0.11386351869524816</v>
      </c>
      <c r="D75" s="121">
        <f>VLOOKUP(B75,'Master sheet'!$B$3:$Z$634,10,FALSE)</f>
        <v>0.65420542580971031</v>
      </c>
      <c r="E75" s="120">
        <f>VLOOKUP(B75,'Master sheet'!$B$3:$Z$634,16,FALSE)</f>
        <v>0.10499937395480642</v>
      </c>
      <c r="F75" s="121">
        <f>VLOOKUP(B75,'Master sheet'!$B$3:$Z$634,17,FALSE)</f>
        <v>-1.105406287999225</v>
      </c>
      <c r="G75" s="120">
        <f>VLOOKUP(B75,'Master sheet'!$B$3:$Z$634,21,FALSE)</f>
        <v>0.17444219066937119</v>
      </c>
      <c r="H75" s="121">
        <f>VLOOKUP(B75,'Master sheet'!$B$3:$Z$634,22,FALSE)</f>
        <v>0.29810690543987522</v>
      </c>
      <c r="I75" s="120">
        <f>VLOOKUP(B75,'Master sheet'!$B$3:$Z$634,24,FALSE)</f>
        <v>2.3479080286468168E-2</v>
      </c>
      <c r="J75" s="121">
        <f>-VLOOKUP(B75,'Master sheet'!$B$3:$Z$634,25,FALSE)</f>
        <v>8.728786929066687E-2</v>
      </c>
      <c r="K75" s="121"/>
      <c r="L75" s="145">
        <f t="shared" si="2"/>
        <v>-1.6451521864743156E-2</v>
      </c>
      <c r="M75" s="121">
        <f t="shared" si="3"/>
        <v>0.11261453460690078</v>
      </c>
    </row>
    <row r="76" spans="1:13">
      <c r="A76" s="119" t="str">
        <f>'Master sheet'!A76</f>
        <v>Oldham East and Saddleworth</v>
      </c>
      <c r="B76" s="142" t="str">
        <f>VLOOKUP('Master sheet'!A76,Westminster_Parliamentary_Const!$A$2:$C$651,2,FALSE)</f>
        <v>E14000870</v>
      </c>
      <c r="C76" s="120">
        <f>VLOOKUP(B76,'Master sheet'!$B$3:$Z$634,9,FALSE)</f>
        <v>0.14323754306128975</v>
      </c>
      <c r="D76" s="121">
        <f>VLOOKUP(B76,'Master sheet'!$B$3:$Z$634,10,FALSE)</f>
        <v>1.7644741270773716</v>
      </c>
      <c r="E76" s="120">
        <f>VLOOKUP(B76,'Master sheet'!$B$3:$Z$634,16,FALSE)</f>
        <v>0.19099131973063183</v>
      </c>
      <c r="F76" s="121">
        <f>VLOOKUP(B76,'Master sheet'!$B$3:$Z$634,17,FALSE)</f>
        <v>-0.81958471897216412</v>
      </c>
      <c r="G76" s="120">
        <f>VLOOKUP(B76,'Master sheet'!$B$3:$Z$634,21,FALSE)</f>
        <v>0.16320000000000001</v>
      </c>
      <c r="H76" s="121">
        <f>VLOOKUP(B76,'Master sheet'!$B$3:$Z$634,22,FALSE)</f>
        <v>-2.3612667097009349E-2</v>
      </c>
      <c r="I76" s="120">
        <f>VLOOKUP(B76,'Master sheet'!$B$3:$Z$634,24,FALSE)</f>
        <v>1.7003005581794683E-2</v>
      </c>
      <c r="J76" s="121">
        <f>-VLOOKUP(B76,'Master sheet'!$B$3:$Z$634,25,FALSE)</f>
        <v>0.76924010198735226</v>
      </c>
      <c r="K76" s="121"/>
      <c r="L76" s="145">
        <f t="shared" si="2"/>
        <v>0.4226292107488876</v>
      </c>
      <c r="M76" s="121">
        <f t="shared" si="3"/>
        <v>0.70403851201004564</v>
      </c>
    </row>
    <row r="77" spans="1:13">
      <c r="A77" s="119" t="str">
        <f>'Master sheet'!A77</f>
        <v>Oldham West and Royton</v>
      </c>
      <c r="B77" s="142" t="str">
        <f>VLOOKUP('Master sheet'!A77,Westminster_Parliamentary_Const!$A$2:$C$651,2,FALSE)</f>
        <v>E14000871</v>
      </c>
      <c r="C77" s="120">
        <f>VLOOKUP(B77,'Master sheet'!$B$3:$Z$634,9,FALSE)</f>
        <v>0.13147080565666103</v>
      </c>
      <c r="D77" s="121">
        <f>VLOOKUP(B77,'Master sheet'!$B$3:$Z$634,10,FALSE)</f>
        <v>1.3197192615677649</v>
      </c>
      <c r="E77" s="120">
        <f>VLOOKUP(B77,'Master sheet'!$B$3:$Z$634,16,FALSE)</f>
        <v>0.41081523420727728</v>
      </c>
      <c r="F77" s="121">
        <f>VLOOKUP(B77,'Master sheet'!$B$3:$Z$634,17,FALSE)</f>
        <v>-8.8930056160143586E-2</v>
      </c>
      <c r="G77" s="120">
        <f>VLOOKUP(B77,'Master sheet'!$B$3:$Z$634,21,FALSE)</f>
        <v>0.14782608695652175</v>
      </c>
      <c r="H77" s="121">
        <f>VLOOKUP(B77,'Master sheet'!$B$3:$Z$634,22,FALSE)</f>
        <v>-0.46357040113922293</v>
      </c>
      <c r="I77" s="120">
        <f>VLOOKUP(B77,'Master sheet'!$B$3:$Z$634,24,FALSE)</f>
        <v>2.1552543984783679E-2</v>
      </c>
      <c r="J77" s="121">
        <f>-VLOOKUP(B77,'Master sheet'!$B$3:$Z$634,25,FALSE)</f>
        <v>0.29015855751123965</v>
      </c>
      <c r="K77" s="121"/>
      <c r="L77" s="145">
        <f t="shared" si="2"/>
        <v>0.26434434044490951</v>
      </c>
      <c r="M77" s="121">
        <f t="shared" si="3"/>
        <v>0.44454253014310713</v>
      </c>
    </row>
    <row r="78" spans="1:13">
      <c r="A78" s="119" t="str">
        <f>'Master sheet'!A78</f>
        <v>Pendle</v>
      </c>
      <c r="B78" s="142" t="str">
        <f>VLOOKUP('Master sheet'!A78,Westminster_Parliamentary_Const!$A$2:$C$651,2,FALSE)</f>
        <v>E14000875</v>
      </c>
      <c r="C78" s="120">
        <f>VLOOKUP(B78,'Master sheet'!$B$3:$Z$634,9,FALSE)</f>
        <v>0.10144190567931682</v>
      </c>
      <c r="D78" s="121">
        <f>VLOOKUP(B78,'Master sheet'!$B$3:$Z$634,10,FALSE)</f>
        <v>0.18469780986344925</v>
      </c>
      <c r="E78" s="120">
        <f>VLOOKUP(B78,'Master sheet'!$B$3:$Z$634,16,FALSE)</f>
        <v>0.26849688190281201</v>
      </c>
      <c r="F78" s="121">
        <f>VLOOKUP(B78,'Master sheet'!$B$3:$Z$634,17,FALSE)</f>
        <v>-0.5619703437127932</v>
      </c>
      <c r="G78" s="120">
        <f>VLOOKUP(B78,'Master sheet'!$B$3:$Z$634,21,FALSE)</f>
        <v>0.17679558011049723</v>
      </c>
      <c r="H78" s="121">
        <f>VLOOKUP(B78,'Master sheet'!$B$3:$Z$634,22,FALSE)</f>
        <v>0.36545422833083591</v>
      </c>
      <c r="I78" s="120">
        <f>VLOOKUP(B78,'Master sheet'!$B$3:$Z$634,24,FALSE)</f>
        <v>2.0482476103778069E-3</v>
      </c>
      <c r="J78" s="121">
        <f>-VLOOKUP(B78,'Master sheet'!$B$3:$Z$634,25,FALSE)</f>
        <v>2.3440259179518526</v>
      </c>
      <c r="K78" s="121"/>
      <c r="L78" s="145">
        <f t="shared" si="2"/>
        <v>0.5830519031083361</v>
      </c>
      <c r="M78" s="121">
        <f t="shared" si="3"/>
        <v>0.8101552233747743</v>
      </c>
    </row>
    <row r="79" spans="1:13">
      <c r="A79" s="119" t="str">
        <f>'Master sheet'!A79</f>
        <v>Penrith and The Border</v>
      </c>
      <c r="B79" s="142" t="str">
        <f>VLOOKUP('Master sheet'!A79,Westminster_Parliamentary_Const!$A$2:$C$651,2,FALSE)</f>
        <v>E14000877</v>
      </c>
      <c r="C79" s="120">
        <f>VLOOKUP(B79,'Master sheet'!$B$3:$Z$634,9,FALSE)</f>
        <v>7.6577623182579158E-2</v>
      </c>
      <c r="D79" s="121">
        <f>VLOOKUP(B79,'Master sheet'!$B$3:$Z$634,10,FALSE)</f>
        <v>-0.75511330663850584</v>
      </c>
      <c r="E79" s="120">
        <f>VLOOKUP(B79,'Master sheet'!$B$3:$Z$634,16,FALSE)</f>
        <v>0.27683921107222786</v>
      </c>
      <c r="F79" s="121">
        <f>VLOOKUP(B79,'Master sheet'!$B$3:$Z$634,17,FALSE)</f>
        <v>-0.5342419606528418</v>
      </c>
      <c r="G79" s="120">
        <f>VLOOKUP(B79,'Master sheet'!$B$3:$Z$634,21,FALSE)</f>
        <v>0.26450116009280744</v>
      </c>
      <c r="H79" s="121">
        <f>VLOOKUP(B79,'Master sheet'!$B$3:$Z$634,22,FALSE)</f>
        <v>2.8753388701100562</v>
      </c>
      <c r="I79" s="120">
        <f>VLOOKUP(B79,'Master sheet'!$B$3:$Z$634,24,FALSE)</f>
        <v>1.7915425848719524E-2</v>
      </c>
      <c r="J79" s="121">
        <f>-VLOOKUP(B79,'Master sheet'!$B$3:$Z$634,25,FALSE)</f>
        <v>0.67315920938460505</v>
      </c>
      <c r="K79" s="121"/>
      <c r="L79" s="145">
        <f t="shared" si="2"/>
        <v>0.56478570305082831</v>
      </c>
      <c r="M79" s="121">
        <f t="shared" si="3"/>
        <v>0.36286478582490211</v>
      </c>
    </row>
    <row r="80" spans="1:13">
      <c r="A80" s="119" t="str">
        <f>'Master sheet'!A80</f>
        <v>Preston</v>
      </c>
      <c r="B80" s="142" t="str">
        <f>VLOOKUP('Master sheet'!A80,Westminster_Parliamentary_Const!$A$2:$C$651,2,FALSE)</f>
        <v>E14000885</v>
      </c>
      <c r="C80" s="120">
        <f>VLOOKUP(B80,'Master sheet'!$B$3:$Z$634,9,FALSE)</f>
        <v>0.12723366858144947</v>
      </c>
      <c r="D80" s="121">
        <f>VLOOKUP(B80,'Master sheet'!$B$3:$Z$634,10,FALSE)</f>
        <v>1.1595654937705691</v>
      </c>
      <c r="E80" s="120">
        <f>VLOOKUP(B80,'Master sheet'!$B$3:$Z$634,16,FALSE)</f>
        <v>0.61273829165145588</v>
      </c>
      <c r="F80" s="121">
        <f>VLOOKUP(B80,'Master sheet'!$B$3:$Z$634,17,FALSE)</f>
        <v>0.58222541753843393</v>
      </c>
      <c r="G80" s="120">
        <f>VLOOKUP(B80,'Master sheet'!$B$3:$Z$634,21,FALSE)</f>
        <v>0.16877637130801687</v>
      </c>
      <c r="H80" s="121">
        <f>VLOOKUP(B80,'Master sheet'!$B$3:$Z$634,22,FALSE)</f>
        <v>0.13596724453087966</v>
      </c>
      <c r="I80" s="120">
        <f>VLOOKUP(B80,'Master sheet'!$B$3:$Z$634,24,FALSE)</f>
        <v>2.8223234624145777E-2</v>
      </c>
      <c r="J80" s="121">
        <f>-VLOOKUP(B80,'Master sheet'!$B$3:$Z$634,25,FALSE)</f>
        <v>-0.41228738120824299</v>
      </c>
      <c r="K80" s="121"/>
      <c r="L80" s="145">
        <f t="shared" si="2"/>
        <v>0.36636769365790989</v>
      </c>
      <c r="M80" s="121">
        <f t="shared" si="3"/>
        <v>0.36879148119899424</v>
      </c>
    </row>
    <row r="81" spans="1:13">
      <c r="A81" s="119" t="str">
        <f>'Master sheet'!A81</f>
        <v>Ribble Valley</v>
      </c>
      <c r="B81" s="142" t="str">
        <f>VLOOKUP('Master sheet'!A81,Westminster_Parliamentary_Const!$A$2:$C$651,2,FALSE)</f>
        <v>E14000894</v>
      </c>
      <c r="C81" s="120">
        <f>VLOOKUP(B81,'Master sheet'!$B$3:$Z$634,9,FALSE)</f>
        <v>5.6057494931777592E-2</v>
      </c>
      <c r="D81" s="121">
        <f>VLOOKUP(B81,'Master sheet'!$B$3:$Z$634,10,FALSE)</f>
        <v>-1.5307256592040559</v>
      </c>
      <c r="E81" s="120">
        <f>VLOOKUP(B81,'Master sheet'!$B$3:$Z$634,16,FALSE)</f>
        <v>0.47936178176914301</v>
      </c>
      <c r="F81" s="121">
        <f>VLOOKUP(B81,'Master sheet'!$B$3:$Z$634,17,FALSE)</f>
        <v>0.13890618592926815</v>
      </c>
      <c r="G81" s="120">
        <f>VLOOKUP(B81,'Master sheet'!$B$3:$Z$634,21,FALSE)</f>
        <v>0.17195325542570952</v>
      </c>
      <c r="H81" s="121">
        <f>VLOOKUP(B81,'Master sheet'!$B$3:$Z$634,22,FALSE)</f>
        <v>0.22688064658941864</v>
      </c>
      <c r="I81" s="120">
        <f>VLOOKUP(B81,'Master sheet'!$B$3:$Z$634,24,FALSE)</f>
        <v>6.0063559322032223E-3</v>
      </c>
      <c r="J81" s="121">
        <f>-VLOOKUP(B81,'Master sheet'!$B$3:$Z$634,25,FALSE)</f>
        <v>1.9272239305726371</v>
      </c>
      <c r="K81" s="121"/>
      <c r="L81" s="145">
        <f t="shared" si="2"/>
        <v>0.190571275971817</v>
      </c>
      <c r="M81" s="121">
        <f t="shared" si="3"/>
        <v>0.19313056254264152</v>
      </c>
    </row>
    <row r="82" spans="1:13">
      <c r="A82" s="119" t="str">
        <f>'Master sheet'!A82</f>
        <v>Rochdale</v>
      </c>
      <c r="B82" s="142" t="str">
        <f>VLOOKUP('Master sheet'!A82,Westminster_Parliamentary_Const!$A$2:$C$651,2,FALSE)</f>
        <v>E14000897</v>
      </c>
      <c r="C82" s="120">
        <f>VLOOKUP(B82,'Master sheet'!$B$3:$Z$634,9,FALSE)</f>
        <v>0.13793041851981744</v>
      </c>
      <c r="D82" s="121">
        <f>VLOOKUP(B82,'Master sheet'!$B$3:$Z$634,10,FALSE)</f>
        <v>1.5638773617618864</v>
      </c>
      <c r="E82" s="120">
        <f>VLOOKUP(B82,'Master sheet'!$B$3:$Z$634,16,FALSE)</f>
        <v>0.16645324749881085</v>
      </c>
      <c r="F82" s="121">
        <f>VLOOKUP(B82,'Master sheet'!$B$3:$Z$634,17,FALSE)</f>
        <v>-0.9011448028023652</v>
      </c>
      <c r="G82" s="120">
        <f>VLOOKUP(B82,'Master sheet'!$B$3:$Z$634,21,FALSE)</f>
        <v>0.1371191135734072</v>
      </c>
      <c r="H82" s="121">
        <f>VLOOKUP(B82,'Master sheet'!$B$3:$Z$634,22,FALSE)</f>
        <v>-0.76997357479862194</v>
      </c>
      <c r="I82" s="120">
        <f>VLOOKUP(B82,'Master sheet'!$B$3:$Z$634,24,FALSE)</f>
        <v>1.7899082568807456E-2</v>
      </c>
      <c r="J82" s="121">
        <f>-VLOOKUP(B82,'Master sheet'!$B$3:$Z$634,25,FALSE)</f>
        <v>0.67488021118490527</v>
      </c>
      <c r="K82" s="121"/>
      <c r="L82" s="145">
        <f t="shared" si="2"/>
        <v>0.14190979883645113</v>
      </c>
      <c r="M82" s="121">
        <f t="shared" si="3"/>
        <v>0.46773279471543266</v>
      </c>
    </row>
    <row r="83" spans="1:13">
      <c r="A83" s="119" t="str">
        <f>'Master sheet'!A83</f>
        <v>Rossendale and Darwen</v>
      </c>
      <c r="B83" s="142" t="str">
        <f>VLOOKUP('Master sheet'!A83,Westminster_Parliamentary_Const!$A$2:$C$651,2,FALSE)</f>
        <v>E14000902</v>
      </c>
      <c r="C83" s="120">
        <f>VLOOKUP(B83,'Master sheet'!$B$3:$Z$634,9,FALSE)</f>
        <v>0.10370234234442686</v>
      </c>
      <c r="D83" s="121">
        <f>VLOOKUP(B83,'Master sheet'!$B$3:$Z$634,10,FALSE)</f>
        <v>0.27013697370410117</v>
      </c>
      <c r="E83" s="120">
        <f>VLOOKUP(B83,'Master sheet'!$B$3:$Z$634,16,FALSE)</f>
        <v>4.2128475043278546E-2</v>
      </c>
      <c r="F83" s="121">
        <f>VLOOKUP(B83,'Master sheet'!$B$3:$Z$634,17,FALSE)</f>
        <v>-1.3143777074840304</v>
      </c>
      <c r="G83" s="120">
        <f>VLOOKUP(B83,'Master sheet'!$B$3:$Z$634,21,FALSE)</f>
        <v>0.14728682170542637</v>
      </c>
      <c r="H83" s="121">
        <f>VLOOKUP(B83,'Master sheet'!$B$3:$Z$634,22,FALSE)</f>
        <v>-0.47900264127539782</v>
      </c>
      <c r="I83" s="120">
        <f>VLOOKUP(B83,'Master sheet'!$B$3:$Z$634,24,FALSE)</f>
        <v>1.025355359200919E-2</v>
      </c>
      <c r="J83" s="121">
        <f>-VLOOKUP(B83,'Master sheet'!$B$3:$Z$634,25,FALSE)</f>
        <v>1.4799798731934612</v>
      </c>
      <c r="K83" s="121"/>
      <c r="L83" s="145">
        <f t="shared" si="2"/>
        <v>-1.0815875465466418E-2</v>
      </c>
      <c r="M83" s="121">
        <f t="shared" si="3"/>
        <v>0.28447555750594944</v>
      </c>
    </row>
    <row r="84" spans="1:13">
      <c r="A84" s="119" t="str">
        <f>'Master sheet'!A84</f>
        <v>Salford and Eccles</v>
      </c>
      <c r="B84" s="142" t="str">
        <f>VLOOKUP('Master sheet'!A84,Westminster_Parliamentary_Const!$A$2:$C$651,2,FALSE)</f>
        <v>E14000911</v>
      </c>
      <c r="C84" s="120">
        <f>VLOOKUP(B84,'Master sheet'!$B$3:$Z$634,9,FALSE)</f>
        <v>0.11466945035224366</v>
      </c>
      <c r="D84" s="121">
        <f>VLOOKUP(B84,'Master sheet'!$B$3:$Z$634,10,FALSE)</f>
        <v>0.68466773778209822</v>
      </c>
      <c r="E84" s="120">
        <f>VLOOKUP(B84,'Master sheet'!$B$3:$Z$634,16,FALSE)</f>
        <v>0.83076016747847881</v>
      </c>
      <c r="F84" s="121">
        <f>VLOOKUP(B84,'Master sheet'!$B$3:$Z$634,17,FALSE)</f>
        <v>1.3068904320219326</v>
      </c>
      <c r="G84" s="120">
        <f>VLOOKUP(B84,'Master sheet'!$B$3:$Z$634,21,FALSE)</f>
        <v>0.18019257221458046</v>
      </c>
      <c r="H84" s="121">
        <f>VLOOKUP(B84,'Master sheet'!$B$3:$Z$634,22,FALSE)</f>
        <v>0.46266649591977882</v>
      </c>
      <c r="I84" s="120">
        <f>VLOOKUP(B84,'Master sheet'!$B$3:$Z$634,24,FALSE)</f>
        <v>3.3089468779123887E-2</v>
      </c>
      <c r="J84" s="121">
        <f>-VLOOKUP(B84,'Master sheet'!$B$3:$Z$634,25,FALSE)</f>
        <v>-0.92471804301289362</v>
      </c>
      <c r="K84" s="121"/>
      <c r="L84" s="145">
        <f t="shared" si="2"/>
        <v>0.38237665567772894</v>
      </c>
      <c r="M84" s="121">
        <f t="shared" si="3"/>
        <v>0.21490938624668679</v>
      </c>
    </row>
    <row r="85" spans="1:13">
      <c r="A85" s="119" t="str">
        <f>'Master sheet'!A85</f>
        <v>Sefton Central</v>
      </c>
      <c r="B85" s="142" t="str">
        <f>VLOOKUP('Master sheet'!A85,Westminster_Parliamentary_Const!$A$2:$C$651,2,FALSE)</f>
        <v>E14000916</v>
      </c>
      <c r="C85" s="120">
        <f>VLOOKUP(B85,'Master sheet'!$B$3:$Z$634,9,FALSE)</f>
        <v>7.0141596314266072E-2</v>
      </c>
      <c r="D85" s="121">
        <f>VLOOKUP(B85,'Master sheet'!$B$3:$Z$634,10,FALSE)</f>
        <v>-0.99837991196844122</v>
      </c>
      <c r="E85" s="120">
        <f>VLOOKUP(B85,'Master sheet'!$B$3:$Z$634,16,FALSE)</f>
        <v>0.14309020890247157</v>
      </c>
      <c r="F85" s="121">
        <f>VLOOKUP(B85,'Master sheet'!$B$3:$Z$634,17,FALSE)</f>
        <v>-0.97879928879636324</v>
      </c>
      <c r="G85" s="120">
        <f>VLOOKUP(B85,'Master sheet'!$B$3:$Z$634,21,FALSE)</f>
        <v>0.13211382113821138</v>
      </c>
      <c r="H85" s="121">
        <f>VLOOKUP(B85,'Master sheet'!$B$3:$Z$634,22,FALSE)</f>
        <v>-0.91321083077760912</v>
      </c>
      <c r="I85" s="120">
        <f>VLOOKUP(B85,'Master sheet'!$B$3:$Z$634,24,FALSE)</f>
        <v>3.3009192065795778E-2</v>
      </c>
      <c r="J85" s="121">
        <f>-VLOOKUP(B85,'Master sheet'!$B$3:$Z$634,25,FALSE)</f>
        <v>-0.9162646377660163</v>
      </c>
      <c r="K85" s="121"/>
      <c r="L85" s="145">
        <f t="shared" si="2"/>
        <v>-0.9516636673271075</v>
      </c>
      <c r="M85" s="121">
        <f t="shared" si="3"/>
        <v>-0.95354986984048129</v>
      </c>
    </row>
    <row r="86" spans="1:13">
      <c r="A86" s="119" t="str">
        <f>'Master sheet'!A86</f>
        <v>South Ribble</v>
      </c>
      <c r="B86" s="142" t="str">
        <f>VLOOKUP('Master sheet'!A86,Westminster_Parliamentary_Const!$A$2:$C$651,2,FALSE)</f>
        <v>E14000943</v>
      </c>
      <c r="C86" s="120">
        <f>VLOOKUP(B86,'Master sheet'!$B$3:$Z$634,9,FALSE)</f>
        <v>6.0449216284629688E-2</v>
      </c>
      <c r="D86" s="121">
        <f>VLOOKUP(B86,'Master sheet'!$B$3:$Z$634,10,FALSE)</f>
        <v>-1.3647289710417918</v>
      </c>
      <c r="E86" s="120">
        <f>VLOOKUP(B86,'Master sheet'!$B$3:$Z$634,16,FALSE)</f>
        <v>0.42838292656916227</v>
      </c>
      <c r="F86" s="121">
        <f>VLOOKUP(B86,'Master sheet'!$B$3:$Z$634,17,FALSE)</f>
        <v>-3.0538245743983887E-2</v>
      </c>
      <c r="G86" s="120">
        <f>VLOOKUP(B86,'Master sheet'!$B$3:$Z$634,21,FALSE)</f>
        <v>0.15136054421768708</v>
      </c>
      <c r="H86" s="121">
        <f>VLOOKUP(B86,'Master sheet'!$B$3:$Z$634,22,FALSE)</f>
        <v>-0.36242427111405051</v>
      </c>
      <c r="I86" s="120">
        <f>VLOOKUP(B86,'Master sheet'!$B$3:$Z$634,24,FALSE)</f>
        <v>1.9729770304758976E-2</v>
      </c>
      <c r="J86" s="121">
        <f>-VLOOKUP(B86,'Master sheet'!$B$3:$Z$634,25,FALSE)</f>
        <v>0.48210269612603235</v>
      </c>
      <c r="K86" s="121"/>
      <c r="L86" s="145">
        <f t="shared" si="2"/>
        <v>-0.31889719794344845</v>
      </c>
      <c r="M86" s="121">
        <f t="shared" si="3"/>
        <v>-0.35970251111492552</v>
      </c>
    </row>
    <row r="87" spans="1:13">
      <c r="A87" s="119" t="str">
        <f>'Master sheet'!A87</f>
        <v>Southport</v>
      </c>
      <c r="B87" s="142" t="str">
        <f>VLOOKUP('Master sheet'!A87,Westminster_Parliamentary_Const!$A$2:$C$651,2,FALSE)</f>
        <v>E14000958</v>
      </c>
      <c r="C87" s="120">
        <f>VLOOKUP(B87,'Master sheet'!$B$3:$Z$634,9,FALSE)</f>
        <v>7.0175141990601125E-2</v>
      </c>
      <c r="D87" s="121">
        <f>VLOOKUP(B87,'Master sheet'!$B$3:$Z$634,10,FALSE)</f>
        <v>-0.99711196468162944</v>
      </c>
      <c r="E87" s="120">
        <f>VLOOKUP(B87,'Master sheet'!$B$3:$Z$634,16,FALSE)</f>
        <v>0.65558127442882952</v>
      </c>
      <c r="F87" s="121">
        <f>VLOOKUP(B87,'Master sheet'!$B$3:$Z$634,17,FALSE)</f>
        <v>0.72462769078331724</v>
      </c>
      <c r="G87" s="120">
        <f>VLOOKUP(B87,'Master sheet'!$B$3:$Z$634,21,FALSE)</f>
        <v>0.16236162361623616</v>
      </c>
      <c r="H87" s="121">
        <f>VLOOKUP(B87,'Master sheet'!$B$3:$Z$634,22,FALSE)</f>
        <v>-4.7604618465026255E-2</v>
      </c>
      <c r="I87" s="120">
        <f>VLOOKUP(B87,'Master sheet'!$B$3:$Z$634,24,FALSE)</f>
        <v>3.2590591226954846E-2</v>
      </c>
      <c r="J87" s="121">
        <f>-VLOOKUP(B87,'Master sheet'!$B$3:$Z$634,25,FALSE)</f>
        <v>-0.87218457543284533</v>
      </c>
      <c r="K87" s="121"/>
      <c r="L87" s="145">
        <f t="shared" si="2"/>
        <v>-0.29806836694904593</v>
      </c>
      <c r="M87" s="121">
        <f t="shared" si="3"/>
        <v>-0.51026166798510975</v>
      </c>
    </row>
    <row r="88" spans="1:13">
      <c r="A88" s="119" t="str">
        <f>'Master sheet'!A88</f>
        <v>St Helens North</v>
      </c>
      <c r="B88" s="142" t="str">
        <f>VLOOKUP('Master sheet'!A88,Westminster_Parliamentary_Const!$A$2:$C$651,2,FALSE)</f>
        <v>E14000962</v>
      </c>
      <c r="C88" s="120">
        <f>VLOOKUP(B88,'Master sheet'!$B$3:$Z$634,9,FALSE)</f>
        <v>0.11273451356531797</v>
      </c>
      <c r="D88" s="121">
        <f>VLOOKUP(B88,'Master sheet'!$B$3:$Z$634,10,FALSE)</f>
        <v>0.61153170008143531</v>
      </c>
      <c r="E88" s="120">
        <f>VLOOKUP(B88,'Master sheet'!$B$3:$Z$634,16,FALSE)</f>
        <v>0.38508147429598094</v>
      </c>
      <c r="F88" s="121">
        <f>VLOOKUP(B88,'Master sheet'!$B$3:$Z$634,17,FALSE)</f>
        <v>-0.17446438810777767</v>
      </c>
      <c r="G88" s="120">
        <f>VLOOKUP(B88,'Master sheet'!$B$3:$Z$634,21,FALSE)</f>
        <v>0.13986013986013987</v>
      </c>
      <c r="H88" s="121">
        <f>VLOOKUP(B88,'Master sheet'!$B$3:$Z$634,22,FALSE)</f>
        <v>-0.69153318615777315</v>
      </c>
      <c r="I88" s="120">
        <f>VLOOKUP(B88,'Master sheet'!$B$3:$Z$634,24,FALSE)</f>
        <v>2.620297462817156E-2</v>
      </c>
      <c r="J88" s="121">
        <f>-VLOOKUP(B88,'Master sheet'!$B$3:$Z$634,25,FALSE)</f>
        <v>-0.19954727586508261</v>
      </c>
      <c r="K88" s="121"/>
      <c r="L88" s="145">
        <f t="shared" si="2"/>
        <v>-0.11350328751229952</v>
      </c>
      <c r="M88" s="121">
        <f t="shared" si="3"/>
        <v>-7.0047876388075652E-3</v>
      </c>
    </row>
    <row r="89" spans="1:13">
      <c r="A89" s="119" t="str">
        <f>'Master sheet'!A89</f>
        <v>St Helens South and Whiston</v>
      </c>
      <c r="B89" s="142" t="str">
        <f>VLOOKUP('Master sheet'!A89,Westminster_Parliamentary_Const!$A$2:$C$651,2,FALSE)</f>
        <v>E14000963</v>
      </c>
      <c r="C89" s="120">
        <f>VLOOKUP(B89,'Master sheet'!$B$3:$Z$634,9,FALSE)</f>
        <v>7.9967269367867827E-2</v>
      </c>
      <c r="D89" s="121">
        <f>VLOOKUP(B89,'Master sheet'!$B$3:$Z$634,10,FALSE)</f>
        <v>-0.62699269160122462</v>
      </c>
      <c r="E89" s="120">
        <f>VLOOKUP(B89,'Master sheet'!$B$3:$Z$634,16,FALSE)</f>
        <v>0.71903591980253356</v>
      </c>
      <c r="F89" s="121">
        <f>VLOOKUP(B89,'Master sheet'!$B$3:$Z$634,17,FALSE)</f>
        <v>0.93553937721089109</v>
      </c>
      <c r="G89" s="120">
        <f>VLOOKUP(B89,'Master sheet'!$B$3:$Z$634,21,FALSE)</f>
        <v>0.11404728789986092</v>
      </c>
      <c r="H89" s="121">
        <f>VLOOKUP(B89,'Master sheet'!$B$3:$Z$634,22,FALSE)</f>
        <v>-1.4302237085702818</v>
      </c>
      <c r="I89" s="120">
        <f>VLOOKUP(B89,'Master sheet'!$B$3:$Z$634,24,FALSE)</f>
        <v>2.6717862402693138E-2</v>
      </c>
      <c r="J89" s="121">
        <f>-VLOOKUP(B89,'Master sheet'!$B$3:$Z$634,25,FALSE)</f>
        <v>-0.25376667317528101</v>
      </c>
      <c r="K89" s="121"/>
      <c r="L89" s="145">
        <f t="shared" si="2"/>
        <v>-0.34386092403397406</v>
      </c>
      <c r="M89" s="121">
        <f t="shared" si="3"/>
        <v>-0.37603384348540031</v>
      </c>
    </row>
    <row r="90" spans="1:13">
      <c r="A90" s="119" t="str">
        <f>'Master sheet'!A90</f>
        <v>Stalybridge and Hyde</v>
      </c>
      <c r="B90" s="142" t="str">
        <f>VLOOKUP('Master sheet'!A90,Westminster_Parliamentary_Const!$A$2:$C$651,2,FALSE)</f>
        <v>E14000967</v>
      </c>
      <c r="C90" s="120">
        <f>VLOOKUP(B90,'Master sheet'!$B$3:$Z$634,9,FALSE)</f>
        <v>0.12763858288297231</v>
      </c>
      <c r="D90" s="121">
        <f>VLOOKUP(B90,'Master sheet'!$B$3:$Z$634,10,FALSE)</f>
        <v>1.174870297432276</v>
      </c>
      <c r="E90" s="120">
        <f>VLOOKUP(B90,'Master sheet'!$B$3:$Z$634,16,FALSE)</f>
        <v>0.30740833049019906</v>
      </c>
      <c r="F90" s="121">
        <f>VLOOKUP(B90,'Master sheet'!$B$3:$Z$634,17,FALSE)</f>
        <v>-0.4326357742014077</v>
      </c>
      <c r="G90" s="120">
        <f>VLOOKUP(B90,'Master sheet'!$B$3:$Z$634,21,FALSE)</f>
        <v>0.13893129770992366</v>
      </c>
      <c r="H90" s="121">
        <f>VLOOKUP(B90,'Master sheet'!$B$3:$Z$634,22,FALSE)</f>
        <v>-0.71811401086624749</v>
      </c>
      <c r="I90" s="120">
        <f>VLOOKUP(B90,'Master sheet'!$B$3:$Z$634,24,FALSE)</f>
        <v>1.4931874022783065E-2</v>
      </c>
      <c r="J90" s="121">
        <f>-VLOOKUP(B90,'Master sheet'!$B$3:$Z$634,25,FALSE)</f>
        <v>0.98733715232824271</v>
      </c>
      <c r="K90" s="121"/>
      <c r="L90" s="145">
        <f t="shared" si="2"/>
        <v>0.25286441617321587</v>
      </c>
      <c r="M90" s="121">
        <f t="shared" si="3"/>
        <v>0.52894418574223045</v>
      </c>
    </row>
    <row r="91" spans="1:13">
      <c r="A91" s="119" t="str">
        <f>'Master sheet'!A91</f>
        <v>Stockport</v>
      </c>
      <c r="B91" s="142" t="str">
        <f>VLOOKUP('Master sheet'!A91,Westminster_Parliamentary_Const!$A$2:$C$651,2,FALSE)</f>
        <v>E14000969</v>
      </c>
      <c r="C91" s="120">
        <f>VLOOKUP(B91,'Master sheet'!$B$3:$Z$634,9,FALSE)</f>
        <v>0.11758077827826537</v>
      </c>
      <c r="D91" s="121">
        <f>VLOOKUP(B91,'Master sheet'!$B$3:$Z$634,10,FALSE)</f>
        <v>0.79470905303086015</v>
      </c>
      <c r="E91" s="120">
        <f>VLOOKUP(B91,'Master sheet'!$B$3:$Z$634,16,FALSE)</f>
        <v>0.37039064011430051</v>
      </c>
      <c r="F91" s="121">
        <f>VLOOKUP(B91,'Master sheet'!$B$3:$Z$634,17,FALSE)</f>
        <v>-0.22329404579537843</v>
      </c>
      <c r="G91" s="120">
        <f>VLOOKUP(B91,'Master sheet'!$B$3:$Z$634,21,FALSE)</f>
        <v>0.15213675213675212</v>
      </c>
      <c r="H91" s="121">
        <f>VLOOKUP(B91,'Master sheet'!$B$3:$Z$634,22,FALSE)</f>
        <v>-0.34021140466608096</v>
      </c>
      <c r="I91" s="120">
        <f>VLOOKUP(B91,'Master sheet'!$B$3:$Z$634,24,FALSE)</f>
        <v>2.3059360730593559E-2</v>
      </c>
      <c r="J91" s="121">
        <f>-VLOOKUP(B91,'Master sheet'!$B$3:$Z$634,25,FALSE)</f>
        <v>0.1314857362529786</v>
      </c>
      <c r="K91" s="121"/>
      <c r="L91" s="145">
        <f t="shared" si="2"/>
        <v>9.0672334705594854E-2</v>
      </c>
      <c r="M91" s="121">
        <f t="shared" si="3"/>
        <v>0.21481402135103633</v>
      </c>
    </row>
    <row r="92" spans="1:13">
      <c r="A92" s="119" t="str">
        <f>'Master sheet'!A92</f>
        <v>Stretford and Urmston</v>
      </c>
      <c r="B92" s="142" t="str">
        <f>VLOOKUP('Master sheet'!A92,Westminster_Parliamentary_Const!$A$2:$C$651,2,FALSE)</f>
        <v>E14000979</v>
      </c>
      <c r="C92" s="120">
        <f>VLOOKUP(B92,'Master sheet'!$B$3:$Z$634,9,FALSE)</f>
        <v>8.9262128136410809E-2</v>
      </c>
      <c r="D92" s="121">
        <f>VLOOKUP(B92,'Master sheet'!$B$3:$Z$634,10,FALSE)</f>
        <v>-0.27566899673335526</v>
      </c>
      <c r="E92" s="120">
        <f>VLOOKUP(B92,'Master sheet'!$B$3:$Z$634,16,FALSE)</f>
        <v>0.76515486172203506</v>
      </c>
      <c r="F92" s="121">
        <f>VLOOKUP(B92,'Master sheet'!$B$3:$Z$634,17,FALSE)</f>
        <v>1.0888303421073449</v>
      </c>
      <c r="G92" s="120">
        <f>VLOOKUP(B92,'Master sheet'!$B$3:$Z$634,21,FALSE)</f>
        <v>0.15315315315315314</v>
      </c>
      <c r="H92" s="121">
        <f>VLOOKUP(B92,'Master sheet'!$B$3:$Z$634,22,FALSE)</f>
        <v>-0.31112489384808917</v>
      </c>
      <c r="I92" s="120">
        <f>VLOOKUP(B92,'Master sheet'!$B$3:$Z$634,24,FALSE)</f>
        <v>2.5274240670304815E-2</v>
      </c>
      <c r="J92" s="121">
        <f>-VLOOKUP(B92,'Master sheet'!$B$3:$Z$634,25,FALSE)</f>
        <v>-0.10174849727912913</v>
      </c>
      <c r="K92" s="121"/>
      <c r="L92" s="145">
        <f t="shared" si="2"/>
        <v>0.10007198856169283</v>
      </c>
      <c r="M92" s="121">
        <f t="shared" si="3"/>
        <v>3.8117433723811509E-3</v>
      </c>
    </row>
    <row r="93" spans="1:13">
      <c r="A93" s="119" t="str">
        <f>'Master sheet'!A93</f>
        <v>Tatton</v>
      </c>
      <c r="B93" s="142" t="str">
        <f>VLOOKUP('Master sheet'!A93,Westminster_Parliamentary_Const!$A$2:$C$651,2,FALSE)</f>
        <v>E14000987</v>
      </c>
      <c r="C93" s="120">
        <f>VLOOKUP(B93,'Master sheet'!$B$3:$Z$634,9,FALSE)</f>
        <v>6.6232098106380768E-2</v>
      </c>
      <c r="D93" s="121">
        <f>VLOOKUP(B93,'Master sheet'!$B$3:$Z$634,10,FALSE)</f>
        <v>-1.1461497048911671</v>
      </c>
      <c r="E93" s="120">
        <f>VLOOKUP(B93,'Master sheet'!$B$3:$Z$634,16,FALSE)</f>
        <v>0.55197685499216431</v>
      </c>
      <c r="F93" s="121">
        <f>VLOOKUP(B93,'Master sheet'!$B$3:$Z$634,17,FALSE)</f>
        <v>0.38026546645683623</v>
      </c>
      <c r="G93" s="120">
        <f>VLOOKUP(B93,'Master sheet'!$B$3:$Z$634,21,FALSE)</f>
        <v>0.182</v>
      </c>
      <c r="H93" s="121">
        <f>VLOOKUP(B93,'Master sheet'!$B$3:$Z$634,22,FALSE)</f>
        <v>0.51438994659035753</v>
      </c>
      <c r="I93" s="120">
        <f>VLOOKUP(B93,'Master sheet'!$B$3:$Z$634,24,FALSE)</f>
        <v>2.6814979606970768E-2</v>
      </c>
      <c r="J93" s="121">
        <f>-VLOOKUP(B93,'Master sheet'!$B$3:$Z$634,25,FALSE)</f>
        <v>-0.26399343820048915</v>
      </c>
      <c r="K93" s="121"/>
      <c r="L93" s="145">
        <f t="shared" si="2"/>
        <v>-0.12887193251111562</v>
      </c>
      <c r="M93" s="121">
        <f t="shared" si="3"/>
        <v>-0.32093847885601978</v>
      </c>
    </row>
    <row r="94" spans="1:13">
      <c r="A94" s="119" t="str">
        <f>'Master sheet'!A94</f>
        <v>Wallasey</v>
      </c>
      <c r="B94" s="142" t="str">
        <f>VLOOKUP('Master sheet'!A94,Westminster_Parliamentary_Const!$A$2:$C$651,2,FALSE)</f>
        <v>E14001010</v>
      </c>
      <c r="C94" s="120">
        <f>VLOOKUP(B94,'Master sheet'!$B$3:$Z$634,9,FALSE)</f>
        <v>0.1013889608514788</v>
      </c>
      <c r="D94" s="121">
        <f>VLOOKUP(B94,'Master sheet'!$B$3:$Z$634,10,FALSE)</f>
        <v>0.18269662049593055</v>
      </c>
      <c r="E94" s="120">
        <f>VLOOKUP(B94,'Master sheet'!$B$3:$Z$634,16,FALSE)</f>
        <v>0.25663510639803244</v>
      </c>
      <c r="F94" s="121">
        <f>VLOOKUP(B94,'Master sheet'!$B$3:$Z$634,17,FALSE)</f>
        <v>-0.60139672551675005</v>
      </c>
      <c r="G94" s="120">
        <f>VLOOKUP(B94,'Master sheet'!$B$3:$Z$634,21,FALSE)</f>
        <v>0.12626262626262627</v>
      </c>
      <c r="H94" s="121">
        <f>VLOOKUP(B94,'Master sheet'!$B$3:$Z$634,22,FALSE)</f>
        <v>-1.080655412493509</v>
      </c>
      <c r="I94" s="120">
        <f>VLOOKUP(B94,'Master sheet'!$B$3:$Z$634,24,FALSE)</f>
        <v>2.3564838544336331E-2</v>
      </c>
      <c r="J94" s="121">
        <f>-VLOOKUP(B94,'Master sheet'!$B$3:$Z$634,25,FALSE)</f>
        <v>7.8257239149361196E-2</v>
      </c>
      <c r="K94" s="121"/>
      <c r="L94" s="145">
        <f t="shared" si="2"/>
        <v>-0.35527456959124182</v>
      </c>
      <c r="M94" s="121">
        <f t="shared" si="3"/>
        <v>-0.19335740311994595</v>
      </c>
    </row>
    <row r="95" spans="1:13">
      <c r="A95" s="119" t="str">
        <f>'Master sheet'!A95</f>
        <v>Warrington North</v>
      </c>
      <c r="B95" s="142" t="str">
        <f>VLOOKUP('Master sheet'!A95,Westminster_Parliamentary_Const!$A$2:$C$651,2,FALSE)</f>
        <v>E14001017</v>
      </c>
      <c r="C95" s="120">
        <f>VLOOKUP(B95,'Master sheet'!$B$3:$Z$634,9,FALSE)</f>
        <v>9.253751407511332E-2</v>
      </c>
      <c r="D95" s="121">
        <f>VLOOKUP(B95,'Master sheet'!$B$3:$Z$634,10,FALSE)</f>
        <v>-0.15186714898525744</v>
      </c>
      <c r="E95" s="120">
        <f>VLOOKUP(B95,'Master sheet'!$B$3:$Z$634,16,FALSE)</f>
        <v>0.28357669726126167</v>
      </c>
      <c r="F95" s="121">
        <f>VLOOKUP(B95,'Master sheet'!$B$3:$Z$634,17,FALSE)</f>
        <v>-0.51184778342526738</v>
      </c>
      <c r="G95" s="120">
        <f>VLOOKUP(B95,'Master sheet'!$B$3:$Z$634,21,FALSE)</f>
        <v>0.14982578397212543</v>
      </c>
      <c r="H95" s="121">
        <f>VLOOKUP(B95,'Master sheet'!$B$3:$Z$634,22,FALSE)</f>
        <v>-0.40634475108722251</v>
      </c>
      <c r="I95" s="120">
        <f>VLOOKUP(B95,'Master sheet'!$B$3:$Z$634,24,FALSE)</f>
        <v>2.6862606787365628E-2</v>
      </c>
      <c r="J95" s="121">
        <f>-VLOOKUP(B95,'Master sheet'!$B$3:$Z$634,25,FALSE)</f>
        <v>-0.26900873890168148</v>
      </c>
      <c r="K95" s="121"/>
      <c r="L95" s="145">
        <f t="shared" si="2"/>
        <v>-0.33476710559985723</v>
      </c>
      <c r="M95" s="121">
        <f t="shared" si="3"/>
        <v>-0.29332405171439463</v>
      </c>
    </row>
    <row r="96" spans="1:13">
      <c r="A96" s="119" t="str">
        <f>'Master sheet'!A96</f>
        <v>Warrington South</v>
      </c>
      <c r="B96" s="142" t="str">
        <f>VLOOKUP('Master sheet'!A96,Westminster_Parliamentary_Const!$A$2:$C$651,2,FALSE)</f>
        <v>E14001018</v>
      </c>
      <c r="C96" s="120">
        <f>VLOOKUP(B96,'Master sheet'!$B$3:$Z$634,9,FALSE)</f>
        <v>6.4057494931777592E-2</v>
      </c>
      <c r="D96" s="121">
        <f>VLOOKUP(B96,'Master sheet'!$B$3:$Z$634,10,FALSE)</f>
        <v>-1.2283445656413476</v>
      </c>
      <c r="E96" s="120">
        <f>VLOOKUP(B96,'Master sheet'!$B$3:$Z$634,16,FALSE)</f>
        <v>0.67301932300799927</v>
      </c>
      <c r="F96" s="121">
        <f>VLOOKUP(B96,'Master sheet'!$B$3:$Z$634,17,FALSE)</f>
        <v>0.78258858887325899</v>
      </c>
      <c r="G96" s="120">
        <f>VLOOKUP(B96,'Master sheet'!$B$3:$Z$634,21,FALSE)</f>
        <v>0.14385474860335196</v>
      </c>
      <c r="H96" s="121">
        <f>VLOOKUP(B96,'Master sheet'!$B$3:$Z$634,22,FALSE)</f>
        <v>-0.5772188274074268</v>
      </c>
      <c r="I96" s="120">
        <f>VLOOKUP(B96,'Master sheet'!$B$3:$Z$634,24,FALSE)</f>
        <v>3.8593030900723191E-2</v>
      </c>
      <c r="J96" s="121">
        <f>-VLOOKUP(B96,'Master sheet'!$B$3:$Z$634,25,FALSE)</f>
        <v>-1.5042614620999317</v>
      </c>
      <c r="K96" s="121"/>
      <c r="L96" s="145">
        <f t="shared" si="2"/>
        <v>-0.63180906656886182</v>
      </c>
      <c r="M96" s="121">
        <f t="shared" si="3"/>
        <v>-0.87664038233612107</v>
      </c>
    </row>
    <row r="97" spans="1:13">
      <c r="A97" s="119" t="str">
        <f>'Master sheet'!A97</f>
        <v>Weaver Vale</v>
      </c>
      <c r="B97" s="142" t="str">
        <f>VLOOKUP('Master sheet'!A97,Westminster_Parliamentary_Const!$A$2:$C$651,2,FALSE)</f>
        <v>E14001024</v>
      </c>
      <c r="C97" s="120">
        <f>VLOOKUP(B97,'Master sheet'!$B$3:$Z$634,9,FALSE)</f>
        <v>7.4332570919619548E-2</v>
      </c>
      <c r="D97" s="121">
        <f>VLOOKUP(B97,'Master sheet'!$B$3:$Z$634,10,FALSE)</f>
        <v>-0.8399709764359008</v>
      </c>
      <c r="E97" s="120">
        <f>VLOOKUP(B97,'Master sheet'!$B$3:$Z$634,16,FALSE)</f>
        <v>0.55480527731997387</v>
      </c>
      <c r="F97" s="121">
        <f>VLOOKUP(B97,'Master sheet'!$B$3:$Z$634,17,FALSE)</f>
        <v>0.38966662723197676</v>
      </c>
      <c r="G97" s="120">
        <f>VLOOKUP(B97,'Master sheet'!$B$3:$Z$634,21,FALSE)</f>
        <v>0.15576923076923077</v>
      </c>
      <c r="H97" s="121">
        <f>VLOOKUP(B97,'Master sheet'!$B$3:$Z$634,22,FALSE)</f>
        <v>-0.23626018134496254</v>
      </c>
      <c r="I97" s="120">
        <f>VLOOKUP(B97,'Master sheet'!$B$3:$Z$634,24,FALSE)</f>
        <v>2.7659574468085202E-2</v>
      </c>
      <c r="J97" s="121">
        <f>-VLOOKUP(B97,'Master sheet'!$B$3:$Z$634,25,FALSE)</f>
        <v>-0.35293208970268408</v>
      </c>
      <c r="K97" s="121"/>
      <c r="L97" s="145">
        <f t="shared" si="2"/>
        <v>-0.25987415506289269</v>
      </c>
      <c r="M97" s="121">
        <f t="shared" si="3"/>
        <v>-0.37206661439835925</v>
      </c>
    </row>
    <row r="98" spans="1:13">
      <c r="A98" s="119" t="str">
        <f>'Master sheet'!A98</f>
        <v>West Lancashire</v>
      </c>
      <c r="B98" s="142" t="str">
        <f>VLOOKUP('Master sheet'!A98,Westminster_Parliamentary_Const!$A$2:$C$651,2,FALSE)</f>
        <v>E14001033</v>
      </c>
      <c r="C98" s="120">
        <f>VLOOKUP(B98,'Master sheet'!$B$3:$Z$634,9,FALSE)</f>
        <v>9.5597446505627473E-2</v>
      </c>
      <c r="D98" s="121">
        <f>VLOOKUP(B98,'Master sheet'!$B$3:$Z$634,10,FALSE)</f>
        <v>-3.6208934664399249E-2</v>
      </c>
      <c r="E98" s="120">
        <f>VLOOKUP(B98,'Master sheet'!$B$3:$Z$634,16,FALSE)</f>
        <v>0.34276725470845704</v>
      </c>
      <c r="F98" s="121">
        <f>VLOOKUP(B98,'Master sheet'!$B$3:$Z$634,17,FALSE)</f>
        <v>-0.31510914879490831</v>
      </c>
      <c r="G98" s="120">
        <f>VLOOKUP(B98,'Master sheet'!$B$3:$Z$634,21,FALSE)</f>
        <v>0.1407035175879397</v>
      </c>
      <c r="H98" s="121">
        <f>VLOOKUP(B98,'Master sheet'!$B$3:$Z$634,22,FALSE)</f>
        <v>-0.66739811052575082</v>
      </c>
      <c r="I98" s="120">
        <f>VLOOKUP(B98,'Master sheet'!$B$3:$Z$634,24,FALSE)</f>
        <v>1.3185134518924002E-2</v>
      </c>
      <c r="J98" s="121">
        <f>-VLOOKUP(B98,'Master sheet'!$B$3:$Z$634,25,FALSE)</f>
        <v>1.1712746389876476</v>
      </c>
      <c r="K98" s="121"/>
      <c r="L98" s="145">
        <f t="shared" si="2"/>
        <v>3.8139611250647298E-2</v>
      </c>
      <c r="M98" s="121">
        <f t="shared" si="3"/>
        <v>0.21460402488763961</v>
      </c>
    </row>
    <row r="99" spans="1:13">
      <c r="A99" s="119" t="str">
        <f>'Master sheet'!A99</f>
        <v>Westmorland and Lonsdale</v>
      </c>
      <c r="B99" s="142" t="str">
        <f>VLOOKUP('Master sheet'!A99,Westminster_Parliamentary_Const!$A$2:$C$651,2,FALSE)</f>
        <v>E14001037</v>
      </c>
      <c r="C99" s="120">
        <f>VLOOKUP(B99,'Master sheet'!$B$3:$Z$634,9,FALSE)</f>
        <v>5.1222330096612756E-2</v>
      </c>
      <c r="D99" s="121">
        <f>VLOOKUP(B99,'Master sheet'!$B$3:$Z$634,10,FALSE)</f>
        <v>-1.7134834630056928</v>
      </c>
      <c r="E99" s="120">
        <f>VLOOKUP(B99,'Master sheet'!$B$3:$Z$634,16,FALSE)</f>
        <v>0.53300655171163747</v>
      </c>
      <c r="F99" s="121">
        <f>VLOOKUP(B99,'Master sheet'!$B$3:$Z$634,17,FALSE)</f>
        <v>0.31721163275600972</v>
      </c>
      <c r="G99" s="120">
        <f>VLOOKUP(B99,'Master sheet'!$B$3:$Z$634,21,FALSE)</f>
        <v>0.2857142857142857</v>
      </c>
      <c r="H99" s="121">
        <f>VLOOKUP(B99,'Master sheet'!$B$3:$Z$634,22,FALSE)</f>
        <v>3.4823982865373839</v>
      </c>
      <c r="I99" s="120">
        <f>VLOOKUP(B99,'Master sheet'!$B$3:$Z$634,24,FALSE)</f>
        <v>2.1294692427270778E-2</v>
      </c>
      <c r="J99" s="121">
        <f>-VLOOKUP(B99,'Master sheet'!$B$3:$Z$634,25,FALSE)</f>
        <v>0.31731118520148893</v>
      </c>
      <c r="K99" s="121"/>
      <c r="L99" s="145">
        <f t="shared" si="2"/>
        <v>0.60085941037229751</v>
      </c>
      <c r="M99" s="121">
        <f t="shared" si="3"/>
        <v>0.16787756061416434</v>
      </c>
    </row>
    <row r="100" spans="1:13">
      <c r="A100" s="119" t="str">
        <f>'Master sheet'!A100</f>
        <v>Wigan</v>
      </c>
      <c r="B100" s="142" t="str">
        <f>VLOOKUP('Master sheet'!A100,Westminster_Parliamentary_Const!$A$2:$C$651,2,FALSE)</f>
        <v>E14001039</v>
      </c>
      <c r="C100" s="120">
        <f>VLOOKUP(B100,'Master sheet'!$B$3:$Z$634,9,FALSE)</f>
        <v>9.8373512247794906E-2</v>
      </c>
      <c r="D100" s="121">
        <f>VLOOKUP(B100,'Master sheet'!$B$3:$Z$634,10,FALSE)</f>
        <v>6.8719789700420697E-2</v>
      </c>
      <c r="E100" s="120">
        <f>VLOOKUP(B100,'Master sheet'!$B$3:$Z$634,16,FALSE)</f>
        <v>0.43895741160350121</v>
      </c>
      <c r="F100" s="121">
        <f>VLOOKUP(B100,'Master sheet'!$B$3:$Z$634,17,FALSE)</f>
        <v>4.6094169458120171E-3</v>
      </c>
      <c r="G100" s="120">
        <f>VLOOKUP(B100,'Master sheet'!$B$3:$Z$634,21,FALSE)</f>
        <v>0.13062409288824384</v>
      </c>
      <c r="H100" s="121">
        <f>VLOOKUP(B100,'Master sheet'!$B$3:$Z$634,22,FALSE)</f>
        <v>-0.95584262291412214</v>
      </c>
      <c r="I100" s="120">
        <f>VLOOKUP(B100,'Master sheet'!$B$3:$Z$634,24,FALSE)</f>
        <v>2.0141637158925141E-2</v>
      </c>
      <c r="J100" s="121">
        <f>-VLOOKUP(B100,'Master sheet'!$B$3:$Z$634,25,FALSE)</f>
        <v>0.43873174480428756</v>
      </c>
      <c r="K100" s="121"/>
      <c r="L100" s="145">
        <f t="shared" si="2"/>
        <v>-0.11094541786590045</v>
      </c>
      <c r="M100" s="121">
        <f t="shared" si="3"/>
        <v>1.061164384018439E-2</v>
      </c>
    </row>
    <row r="101" spans="1:13">
      <c r="A101" s="119" t="str">
        <f>'Master sheet'!A101</f>
        <v>Wirral South</v>
      </c>
      <c r="B101" s="142" t="str">
        <f>VLOOKUP('Master sheet'!A101,Westminster_Parliamentary_Const!$A$2:$C$651,2,FALSE)</f>
        <v>E14001043</v>
      </c>
      <c r="C101" s="120">
        <f>VLOOKUP(B101,'Master sheet'!$B$3:$Z$634,9,FALSE)</f>
        <v>6.0276095123532152E-2</v>
      </c>
      <c r="D101" s="121">
        <f>VLOOKUP(B101,'Master sheet'!$B$3:$Z$634,10,FALSE)</f>
        <v>-1.3712725417932317</v>
      </c>
      <c r="E101" s="120">
        <f>VLOOKUP(B101,'Master sheet'!$B$3:$Z$634,16,FALSE)</f>
        <v>0.96126524319732121</v>
      </c>
      <c r="F101" s="121">
        <f>VLOOKUP(B101,'Master sheet'!$B$3:$Z$634,17,FALSE)</f>
        <v>1.7406655393464754</v>
      </c>
      <c r="G101" s="120">
        <f>VLOOKUP(B101,'Master sheet'!$B$3:$Z$634,21,FALSE)</f>
        <v>0.13333333333333333</v>
      </c>
      <c r="H101" s="121">
        <f>VLOOKUP(B101,'Master sheet'!$B$3:$Z$634,22,FALSE)</f>
        <v>-0.87831185479892671</v>
      </c>
      <c r="I101" s="120">
        <f>VLOOKUP(B101,'Master sheet'!$B$3:$Z$634,24,FALSE)</f>
        <v>2.4117647058823577E-2</v>
      </c>
      <c r="J101" s="121">
        <f>-VLOOKUP(B101,'Master sheet'!$B$3:$Z$634,25,FALSE)</f>
        <v>2.0044661639058544E-2</v>
      </c>
      <c r="K101" s="121"/>
      <c r="L101" s="145">
        <f t="shared" si="2"/>
        <v>-0.12221854890165611</v>
      </c>
      <c r="M101" s="121">
        <f t="shared" si="3"/>
        <v>-0.30668367929346629</v>
      </c>
    </row>
    <row r="102" spans="1:13">
      <c r="A102" s="119" t="str">
        <f>'Master sheet'!A102</f>
        <v>Wirral West</v>
      </c>
      <c r="B102" s="142" t="str">
        <f>VLOOKUP('Master sheet'!A102,Westminster_Parliamentary_Const!$A$2:$C$651,2,FALSE)</f>
        <v>E14001044</v>
      </c>
      <c r="C102" s="120">
        <f>VLOOKUP(B102,'Master sheet'!$B$3:$Z$634,9,FALSE)</f>
        <v>6.1333056933227915E-2</v>
      </c>
      <c r="D102" s="121">
        <f>VLOOKUP(B102,'Master sheet'!$B$3:$Z$634,10,FALSE)</f>
        <v>-1.3313218833095035</v>
      </c>
      <c r="E102" s="120">
        <f>VLOOKUP(B102,'Master sheet'!$B$3:$Z$634,16,FALSE)</f>
        <v>1.0038469958474929</v>
      </c>
      <c r="F102" s="121">
        <f>VLOOKUP(B102,'Master sheet'!$B$3:$Z$634,17,FALSE)</f>
        <v>1.8821995312173259</v>
      </c>
      <c r="G102" s="120">
        <f>VLOOKUP(B102,'Master sheet'!$B$3:$Z$634,21,FALSE)</f>
        <v>0.14786967418546365</v>
      </c>
      <c r="H102" s="121">
        <f>VLOOKUP(B102,'Master sheet'!$B$3:$Z$634,22,FALSE)</f>
        <v>-0.46232305842144983</v>
      </c>
      <c r="I102" s="120">
        <f>VLOOKUP(B102,'Master sheet'!$B$3:$Z$634,24,FALSE)</f>
        <v>4.1556299922700379E-2</v>
      </c>
      <c r="J102" s="121">
        <f>-VLOOKUP(B102,'Master sheet'!$B$3:$Z$634,25,FALSE)</f>
        <v>-1.816303558241896</v>
      </c>
      <c r="K102" s="121"/>
      <c r="L102" s="145">
        <f t="shared" si="2"/>
        <v>-0.43193724218888085</v>
      </c>
      <c r="M102" s="121">
        <f t="shared" si="3"/>
        <v>-0.81256240171782057</v>
      </c>
    </row>
    <row r="103" spans="1:13">
      <c r="A103" s="119" t="str">
        <f>'Master sheet'!A103</f>
        <v>Workington</v>
      </c>
      <c r="B103" s="142" t="str">
        <f>VLOOKUP('Master sheet'!A103,Westminster_Parliamentary_Const!$A$2:$C$651,2,FALSE)</f>
        <v>E14001053</v>
      </c>
      <c r="C103" s="120">
        <f>VLOOKUP(B103,'Master sheet'!$B$3:$Z$634,9,FALSE)</f>
        <v>9.3662964818306535E-2</v>
      </c>
      <c r="D103" s="121">
        <f>VLOOKUP(B103,'Master sheet'!$B$3:$Z$634,10,FALSE)</f>
        <v>-0.10932777067554153</v>
      </c>
      <c r="E103" s="120">
        <f>VLOOKUP(B103,'Master sheet'!$B$3:$Z$634,16,FALSE)</f>
        <v>0.22878308039817305</v>
      </c>
      <c r="F103" s="121">
        <f>VLOOKUP(B103,'Master sheet'!$B$3:$Z$634,17,FALSE)</f>
        <v>-0.69397178821640437</v>
      </c>
      <c r="G103" s="120">
        <f>VLOOKUP(B103,'Master sheet'!$B$3:$Z$634,21,FALSE)</f>
        <v>0.18949771689497716</v>
      </c>
      <c r="H103" s="121">
        <f>VLOOKUP(B103,'Master sheet'!$B$3:$Z$634,22,FALSE)</f>
        <v>0.72895331287682807</v>
      </c>
      <c r="I103" s="120">
        <f>VLOOKUP(B103,'Master sheet'!$B$3:$Z$634,24,FALSE)</f>
        <v>1.5783549783549677E-2</v>
      </c>
      <c r="J103" s="121">
        <f>-VLOOKUP(B103,'Master sheet'!$B$3:$Z$634,25,FALSE)</f>
        <v>0.89765285851222143</v>
      </c>
      <c r="K103" s="121"/>
      <c r="L103" s="145">
        <f t="shared" si="2"/>
        <v>0.20582665312427589</v>
      </c>
      <c r="M103" s="121">
        <f t="shared" si="3"/>
        <v>0.26860528338896389</v>
      </c>
    </row>
    <row r="104" spans="1:13">
      <c r="A104" s="119" t="str">
        <f>'Master sheet'!A104</f>
        <v>Worsley and Eccles South</v>
      </c>
      <c r="B104" s="142" t="str">
        <f>VLOOKUP('Master sheet'!A104,Westminster_Parliamentary_Const!$A$2:$C$651,2,FALSE)</f>
        <v>E14001054</v>
      </c>
      <c r="C104" s="120">
        <f>VLOOKUP(B104,'Master sheet'!$B$3:$Z$634,9,FALSE)</f>
        <v>9.9331813206095868E-2</v>
      </c>
      <c r="D104" s="121">
        <f>VLOOKUP(B104,'Master sheet'!$B$3:$Z$634,10,FALSE)</f>
        <v>0.1049413011670752</v>
      </c>
      <c r="E104" s="120">
        <f>VLOOKUP(B104,'Master sheet'!$B$3:$Z$634,16,FALSE)</f>
        <v>0.45321592953771656</v>
      </c>
      <c r="F104" s="121">
        <f>VLOOKUP(B104,'Master sheet'!$B$3:$Z$634,17,FALSE)</f>
        <v>5.2002134149608754E-2</v>
      </c>
      <c r="G104" s="120">
        <f>VLOOKUP(B104,'Master sheet'!$B$3:$Z$634,21,FALSE)</f>
        <v>0.13306982872200263</v>
      </c>
      <c r="H104" s="121">
        <f>VLOOKUP(B104,'Master sheet'!$B$3:$Z$634,22,FALSE)</f>
        <v>-0.88585260850183067</v>
      </c>
      <c r="I104" s="120">
        <f>VLOOKUP(B104,'Master sheet'!$B$3:$Z$634,24,FALSE)</f>
        <v>2.1466192170818577E-2</v>
      </c>
      <c r="J104" s="121">
        <f>-VLOOKUP(B104,'Master sheet'!$B$3:$Z$634,25,FALSE)</f>
        <v>0.29925169108618338</v>
      </c>
      <c r="K104" s="121"/>
      <c r="L104" s="145">
        <f t="shared" si="2"/>
        <v>-0.10741437052474083</v>
      </c>
      <c r="M104" s="121">
        <f t="shared" si="3"/>
        <v>-4.2440816409507849E-3</v>
      </c>
    </row>
    <row r="105" spans="1:13">
      <c r="A105" s="119" t="str">
        <f>'Master sheet'!A105</f>
        <v>Wyre and Preston North</v>
      </c>
      <c r="B105" s="142" t="str">
        <f>VLOOKUP('Master sheet'!A105,Westminster_Parliamentary_Const!$A$2:$C$651,2,FALSE)</f>
        <v>E14001057</v>
      </c>
      <c r="C105" s="120">
        <f>VLOOKUP(B105,'Master sheet'!$B$3:$Z$634,9,FALSE)</f>
        <v>5.7637541941440697E-2</v>
      </c>
      <c r="D105" s="121">
        <f>VLOOKUP(B105,'Master sheet'!$B$3:$Z$634,10,FALSE)</f>
        <v>-1.4710036163712539</v>
      </c>
      <c r="E105" s="120">
        <f>VLOOKUP(B105,'Master sheet'!$B$3:$Z$634,16,FALSE)</f>
        <v>0.87456050919801021</v>
      </c>
      <c r="F105" s="121">
        <f>VLOOKUP(B105,'Master sheet'!$B$3:$Z$634,17,FALSE)</f>
        <v>1.4524747920599552</v>
      </c>
      <c r="G105" s="120">
        <f>VLOOKUP(B105,'Master sheet'!$B$3:$Z$634,21,FALSE)</f>
        <v>0.13694267515923567</v>
      </c>
      <c r="H105" s="121">
        <f>VLOOKUP(B105,'Master sheet'!$B$3:$Z$634,22,FALSE)</f>
        <v>-0.77502274118049097</v>
      </c>
      <c r="I105" s="120">
        <f>VLOOKUP(B105,'Master sheet'!$B$3:$Z$634,24,FALSE)</f>
        <v>3.2412042074718928E-2</v>
      </c>
      <c r="J105" s="121">
        <f>-VLOOKUP(B105,'Master sheet'!$B$3:$Z$634,25,FALSE)</f>
        <v>-0.85338275510709849</v>
      </c>
      <c r="K105" s="121"/>
      <c r="L105" s="145">
        <f t="shared" si="2"/>
        <v>-0.41173358014972206</v>
      </c>
      <c r="M105" s="121">
        <f t="shared" si="3"/>
        <v>-0.66188678201287343</v>
      </c>
    </row>
    <row r="106" spans="1:13">
      <c r="A106" s="119" t="str">
        <f>'Master sheet'!A106</f>
        <v>Wythenshawe and Sale East</v>
      </c>
      <c r="B106" s="142" t="str">
        <f>VLOOKUP('Master sheet'!A106,Westminster_Parliamentary_Const!$A$2:$C$651,2,FALSE)</f>
        <v>E14001059</v>
      </c>
      <c r="C106" s="120">
        <f>VLOOKUP(B106,'Master sheet'!$B$3:$Z$634,9,FALSE)</f>
        <v>7.1171234695198884E-2</v>
      </c>
      <c r="D106" s="121">
        <f>VLOOKUP(B106,'Master sheet'!$B$3:$Z$634,10,FALSE)</f>
        <v>-0.95946201451836621</v>
      </c>
      <c r="E106" s="120">
        <f>VLOOKUP(B106,'Master sheet'!$B$3:$Z$634,16,FALSE)</f>
        <v>1.2565515270123029</v>
      </c>
      <c r="F106" s="121">
        <f>VLOOKUP(B106,'Master sheet'!$B$3:$Z$634,17,FALSE)</f>
        <v>2.7221433764940435</v>
      </c>
      <c r="G106" s="120">
        <f>VLOOKUP(B106,'Master sheet'!$B$3:$Z$634,21,FALSE)</f>
        <v>0.13136094674556212</v>
      </c>
      <c r="H106" s="121">
        <f>VLOOKUP(B106,'Master sheet'!$B$3:$Z$634,22,FALSE)</f>
        <v>-0.934755957959715</v>
      </c>
      <c r="I106" s="120">
        <f>VLOOKUP(B106,'Master sheet'!$B$3:$Z$634,24,FALSE)</f>
        <v>3.0871125611745542E-2</v>
      </c>
      <c r="J106" s="121">
        <f>-VLOOKUP(B106,'Master sheet'!$B$3:$Z$634,25,FALSE)</f>
        <v>-0.69111912007437681</v>
      </c>
      <c r="K106" s="121"/>
      <c r="L106" s="145">
        <f t="shared" si="2"/>
        <v>3.4201570985396335E-2</v>
      </c>
      <c r="M106" s="121">
        <f t="shared" si="3"/>
        <v>-0.25229580844185961</v>
      </c>
    </row>
    <row r="107" spans="1:13">
      <c r="A107" s="119" t="str">
        <f>'Master sheet'!A107</f>
        <v>Barnsley Central</v>
      </c>
      <c r="B107" s="142" t="str">
        <f>VLOOKUP('Master sheet'!A107,Westminster_Parliamentary_Const!$A$2:$C$651,2,FALSE)</f>
        <v>E14000541</v>
      </c>
      <c r="C107" s="120">
        <f>VLOOKUP(B107,'Master sheet'!$B$3:$Z$634,9,FALSE)</f>
        <v>0.13194046784998154</v>
      </c>
      <c r="D107" s="121">
        <f>VLOOKUP(B107,'Master sheet'!$B$3:$Z$634,10,FALSE)</f>
        <v>1.3374713825204292</v>
      </c>
      <c r="E107" s="120">
        <f>VLOOKUP(B107,'Master sheet'!$B$3:$Z$634,16,FALSE)</f>
        <v>0.28107613513668456</v>
      </c>
      <c r="F107" s="121">
        <f>VLOOKUP(B107,'Master sheet'!$B$3:$Z$634,17,FALSE)</f>
        <v>-0.52015919658667531</v>
      </c>
      <c r="G107" s="120">
        <f>VLOOKUP(B107,'Master sheet'!$B$3:$Z$634,21,FALSE)</f>
        <v>0.13644214162348878</v>
      </c>
      <c r="H107" s="121">
        <f>VLOOKUP(B107,'Master sheet'!$B$3:$Z$634,22,FALSE)</f>
        <v>-0.78934658960974668</v>
      </c>
      <c r="I107" s="120">
        <f>VLOOKUP(B107,'Master sheet'!$B$3:$Z$634,24,FALSE)</f>
        <v>2.8441009539910578E-2</v>
      </c>
      <c r="J107" s="121">
        <f>-VLOOKUP(B107,'Master sheet'!$B$3:$Z$634,25,FALSE)</f>
        <v>-0.43521980506122365</v>
      </c>
      <c r="K107" s="121"/>
      <c r="L107" s="145">
        <f t="shared" si="2"/>
        <v>-0.10181355218430412</v>
      </c>
      <c r="M107" s="121">
        <f t="shared" si="3"/>
        <v>8.2499561453664869E-2</v>
      </c>
    </row>
    <row r="108" spans="1:13">
      <c r="A108" s="119" t="str">
        <f>'Master sheet'!A108</f>
        <v>Barnsley East</v>
      </c>
      <c r="B108" s="142" t="str">
        <f>VLOOKUP('Master sheet'!A108,Westminster_Parliamentary_Const!$A$2:$C$651,2,FALSE)</f>
        <v>E14000542</v>
      </c>
      <c r="C108" s="120">
        <f>VLOOKUP(B108,'Master sheet'!$B$3:$Z$634,9,FALSE)</f>
        <v>0.12096512811810622</v>
      </c>
      <c r="D108" s="121">
        <f>VLOOKUP(B108,'Master sheet'!$B$3:$Z$634,10,FALSE)</f>
        <v>0.922629478727092</v>
      </c>
      <c r="E108" s="120">
        <f>VLOOKUP(B108,'Master sheet'!$B$3:$Z$634,16,FALSE)</f>
        <v>0.14069012740699338</v>
      </c>
      <c r="F108" s="121">
        <f>VLOOKUP(B108,'Master sheet'!$B$3:$Z$634,17,FALSE)</f>
        <v>-0.98677672264369976</v>
      </c>
      <c r="G108" s="120">
        <f>VLOOKUP(B108,'Master sheet'!$B$3:$Z$634,21,FALSE)</f>
        <v>0.1407942238267148</v>
      </c>
      <c r="H108" s="121">
        <f>VLOOKUP(B108,'Master sheet'!$B$3:$Z$634,22,FALSE)</f>
        <v>-0.664802355550285</v>
      </c>
      <c r="I108" s="120">
        <f>VLOOKUP(B108,'Master sheet'!$B$3:$Z$634,24,FALSE)</f>
        <v>4.7625508819537643E-3</v>
      </c>
      <c r="J108" s="121">
        <f>-VLOOKUP(B108,'Master sheet'!$B$3:$Z$634,25,FALSE)</f>
        <v>2.0582007444202155</v>
      </c>
      <c r="K108" s="121"/>
      <c r="L108" s="145">
        <f t="shared" si="2"/>
        <v>0.33231278623833072</v>
      </c>
      <c r="M108" s="121">
        <f t="shared" si="3"/>
        <v>0.71834689468343838</v>
      </c>
    </row>
    <row r="109" spans="1:13">
      <c r="A109" s="119" t="str">
        <f>'Master sheet'!A109</f>
        <v>Batley and Spen</v>
      </c>
      <c r="B109" s="142" t="str">
        <f>VLOOKUP('Master sheet'!A109,Westminster_Parliamentary_Const!$A$2:$C$651,2,FALSE)</f>
        <v>E14000548</v>
      </c>
      <c r="C109" s="120">
        <f>VLOOKUP(B109,'Master sheet'!$B$3:$Z$634,9,FALSE)</f>
        <v>9.1694788614729308E-2</v>
      </c>
      <c r="D109" s="121">
        <f>VLOOKUP(B109,'Master sheet'!$B$3:$Z$634,10,FALSE)</f>
        <v>-0.18372017977076419</v>
      </c>
      <c r="E109" s="120">
        <f>VLOOKUP(B109,'Master sheet'!$B$3:$Z$634,16,FALSE)</f>
        <v>0.60653040929313606</v>
      </c>
      <c r="F109" s="121">
        <f>VLOOKUP(B109,'Master sheet'!$B$3:$Z$634,17,FALSE)</f>
        <v>0.5615915470057683</v>
      </c>
      <c r="G109" s="120">
        <f>VLOOKUP(B109,'Master sheet'!$B$3:$Z$634,21,FALSE)</f>
        <v>0.19099099099099098</v>
      </c>
      <c r="H109" s="121">
        <f>VLOOKUP(B109,'Master sheet'!$B$3:$Z$634,22,FALSE)</f>
        <v>0.77168657705805566</v>
      </c>
      <c r="I109" s="120">
        <f>VLOOKUP(B109,'Master sheet'!$B$3:$Z$634,24,FALSE)</f>
        <v>1.2752033958259634E-2</v>
      </c>
      <c r="J109" s="121">
        <f>-VLOOKUP(B109,'Master sheet'!$B$3:$Z$634,25,FALSE)</f>
        <v>1.2168815703150624</v>
      </c>
      <c r="K109" s="121"/>
      <c r="L109" s="145">
        <f t="shared" si="2"/>
        <v>0.59160987865203052</v>
      </c>
      <c r="M109" s="121">
        <f t="shared" si="3"/>
        <v>0.56660015085873672</v>
      </c>
    </row>
    <row r="110" spans="1:13">
      <c r="A110" s="119" t="str">
        <f>'Master sheet'!A110</f>
        <v>Beverley and Holderness</v>
      </c>
      <c r="B110" s="142" t="str">
        <f>VLOOKUP('Master sheet'!A110,Westminster_Parliamentary_Const!$A$2:$C$651,2,FALSE)</f>
        <v>E14000556</v>
      </c>
      <c r="C110" s="120">
        <f>VLOOKUP(B110,'Master sheet'!$B$3:$Z$634,9,FALSE)</f>
        <v>8.4069763408034417E-2</v>
      </c>
      <c r="D110" s="121">
        <f>VLOOKUP(B110,'Master sheet'!$B$3:$Z$634,10,FALSE)</f>
        <v>-0.47192811232621623</v>
      </c>
      <c r="E110" s="120">
        <f>VLOOKUP(B110,'Master sheet'!$B$3:$Z$634,16,FALSE)</f>
        <v>0.1876060579357347</v>
      </c>
      <c r="F110" s="121">
        <f>VLOOKUP(B110,'Master sheet'!$B$3:$Z$634,17,FALSE)</f>
        <v>-0.83083671273803694</v>
      </c>
      <c r="G110" s="120">
        <f>VLOOKUP(B110,'Master sheet'!$B$3:$Z$634,21,FALSE)</f>
        <v>0.15978456014362658</v>
      </c>
      <c r="H110" s="121">
        <f>VLOOKUP(B110,'Master sheet'!$B$3:$Z$634,22,FALSE)</f>
        <v>-0.1213528569704623</v>
      </c>
      <c r="I110" s="120">
        <f>VLOOKUP(B110,'Master sheet'!$B$3:$Z$634,24,FALSE)</f>
        <v>1.4409282700421855E-2</v>
      </c>
      <c r="J110" s="121">
        <f>-VLOOKUP(B110,'Master sheet'!$B$3:$Z$634,25,FALSE)</f>
        <v>1.0423677588799176</v>
      </c>
      <c r="K110" s="121"/>
      <c r="L110" s="145">
        <f t="shared" si="2"/>
        <v>-9.5437480788699458E-2</v>
      </c>
      <c r="M110" s="121">
        <f t="shared" si="3"/>
        <v>3.1448287233150594E-2</v>
      </c>
    </row>
    <row r="111" spans="1:13">
      <c r="A111" s="119" t="str">
        <f>'Master sheet'!A111</f>
        <v>Bradford East</v>
      </c>
      <c r="B111" s="142" t="str">
        <f>VLOOKUP('Master sheet'!A111,Westminster_Parliamentary_Const!$A$2:$C$651,2,FALSE)</f>
        <v>E14000587</v>
      </c>
      <c r="C111" s="120">
        <f>VLOOKUP(B111,'Master sheet'!$B$3:$Z$634,9,FALSE)</f>
        <v>0.10376014344324203</v>
      </c>
      <c r="D111" s="121">
        <f>VLOOKUP(B111,'Master sheet'!$B$3:$Z$634,10,FALSE)</f>
        <v>0.27232171863770799</v>
      </c>
      <c r="E111" s="120">
        <f>VLOOKUP(B111,'Master sheet'!$B$3:$Z$634,16,FALSE)</f>
        <v>1.4234495492896186</v>
      </c>
      <c r="F111" s="121">
        <f>VLOOKUP(B111,'Master sheet'!$B$3:$Z$634,17,FALSE)</f>
        <v>3.2768820111933219</v>
      </c>
      <c r="G111" s="120">
        <f>VLOOKUP(B111,'Master sheet'!$B$3:$Z$634,21,FALSE)</f>
        <v>0.12367491166077739</v>
      </c>
      <c r="H111" s="121">
        <f>VLOOKUP(B111,'Master sheet'!$B$3:$Z$634,22,FALSE)</f>
        <v>-1.1547084560717891</v>
      </c>
      <c r="I111" s="120">
        <f>VLOOKUP(B111,'Master sheet'!$B$3:$Z$634,24,FALSE)</f>
        <v>1.9288451012589025E-2</v>
      </c>
      <c r="J111" s="121">
        <f>-VLOOKUP(B111,'Master sheet'!$B$3:$Z$634,25,FALSE)</f>
        <v>0.52857508725058666</v>
      </c>
      <c r="K111" s="121"/>
      <c r="L111" s="145">
        <f t="shared" si="2"/>
        <v>0.73076759025245686</v>
      </c>
      <c r="M111" s="121">
        <f t="shared" si="3"/>
        <v>0.62066119448302037</v>
      </c>
    </row>
    <row r="112" spans="1:13">
      <c r="A112" s="119" t="str">
        <f>'Master sheet'!A112</f>
        <v>Bradford South</v>
      </c>
      <c r="B112" s="142" t="str">
        <f>VLOOKUP('Master sheet'!A112,Westminster_Parliamentary_Const!$A$2:$C$651,2,FALSE)</f>
        <v>E14000588</v>
      </c>
      <c r="C112" s="120">
        <f>VLOOKUP(B112,'Master sheet'!$B$3:$Z$634,9,FALSE)</f>
        <v>9.4752707863950167E-2</v>
      </c>
      <c r="D112" s="121">
        <f>VLOOKUP(B112,'Master sheet'!$B$3:$Z$634,10,FALSE)</f>
        <v>-6.8138058945031818E-2</v>
      </c>
      <c r="E112" s="120">
        <f>VLOOKUP(B112,'Master sheet'!$B$3:$Z$634,16,FALSE)</f>
        <v>0.4156749727384183</v>
      </c>
      <c r="F112" s="121">
        <f>VLOOKUP(B112,'Master sheet'!$B$3:$Z$634,17,FALSE)</f>
        <v>-7.2777170218324597E-2</v>
      </c>
      <c r="G112" s="120">
        <f>VLOOKUP(B112,'Master sheet'!$B$3:$Z$634,21,FALSE)</f>
        <v>0.14009661835748793</v>
      </c>
      <c r="H112" s="121">
        <f>VLOOKUP(B112,'Master sheet'!$B$3:$Z$634,22,FALSE)</f>
        <v>-0.6847658430910647</v>
      </c>
      <c r="I112" s="120">
        <f>VLOOKUP(B112,'Master sheet'!$B$3:$Z$634,24,FALSE)</f>
        <v>-3.8345353109267011E-3</v>
      </c>
      <c r="J112" s="121">
        <f>-VLOOKUP(B112,'Master sheet'!$B$3:$Z$634,25,FALSE)</f>
        <v>2.9635025501096659</v>
      </c>
      <c r="K112" s="121"/>
      <c r="L112" s="145">
        <f t="shared" si="2"/>
        <v>0.53445536946381123</v>
      </c>
      <c r="M112" s="121">
        <f t="shared" si="3"/>
        <v>0.8388643281699798</v>
      </c>
    </row>
    <row r="113" spans="1:13">
      <c r="A113" s="119" t="str">
        <f>'Master sheet'!A113</f>
        <v>Bradford West</v>
      </c>
      <c r="B113" s="142" t="str">
        <f>VLOOKUP('Master sheet'!A113,Westminster_Parliamentary_Const!$A$2:$C$651,2,FALSE)</f>
        <v>E14000589</v>
      </c>
      <c r="C113" s="120">
        <f>VLOOKUP(B113,'Master sheet'!$B$3:$Z$634,9,FALSE)</f>
        <v>0.10919794275859238</v>
      </c>
      <c r="D113" s="121">
        <f>VLOOKUP(B113,'Master sheet'!$B$3:$Z$634,10,FALSE)</f>
        <v>0.47785768158148112</v>
      </c>
      <c r="E113" s="120">
        <f>VLOOKUP(B113,'Master sheet'!$B$3:$Z$634,16,FALSE)</f>
        <v>0.84143090612789107</v>
      </c>
      <c r="F113" s="121">
        <f>VLOOKUP(B113,'Master sheet'!$B$3:$Z$634,17,FALSE)</f>
        <v>1.3423580242008983</v>
      </c>
      <c r="G113" s="120">
        <f>VLOOKUP(B113,'Master sheet'!$B$3:$Z$634,21,FALSE)</f>
        <v>0.19553072625698323</v>
      </c>
      <c r="H113" s="121">
        <f>VLOOKUP(B113,'Master sheet'!$B$3:$Z$634,22,FALSE)</f>
        <v>0.90160090889595701</v>
      </c>
      <c r="I113" s="120">
        <f>VLOOKUP(B113,'Master sheet'!$B$3:$Z$634,24,FALSE)</f>
        <v>2.489286009762548E-2</v>
      </c>
      <c r="J113" s="121">
        <f>-VLOOKUP(B113,'Master sheet'!$B$3:$Z$634,25,FALSE)</f>
        <v>-6.1587852921811424E-2</v>
      </c>
      <c r="K113" s="121"/>
      <c r="L113" s="145">
        <f t="shared" si="2"/>
        <v>0.66505719043913125</v>
      </c>
      <c r="M113" s="121">
        <f t="shared" si="3"/>
        <v>0.51274976506936576</v>
      </c>
    </row>
    <row r="114" spans="1:13">
      <c r="A114" s="119" t="str">
        <f>'Master sheet'!A114</f>
        <v>Brigg and Goole</v>
      </c>
      <c r="B114" s="142" t="str">
        <f>VLOOKUP('Master sheet'!A114,Westminster_Parliamentary_Const!$A$2:$C$651,2,FALSE)</f>
        <v>E14000596</v>
      </c>
      <c r="C114" s="120">
        <f>VLOOKUP(B114,'Master sheet'!$B$3:$Z$634,9,FALSE)</f>
        <v>7.6265770667562544E-2</v>
      </c>
      <c r="D114" s="121">
        <f>VLOOKUP(B114,'Master sheet'!$B$3:$Z$634,10,FALSE)</f>
        <v>-0.76690059470363148</v>
      </c>
      <c r="E114" s="120">
        <f>VLOOKUP(B114,'Master sheet'!$B$3:$Z$634,16,FALSE)</f>
        <v>0.22684001957029087</v>
      </c>
      <c r="F114" s="121">
        <f>VLOOKUP(B114,'Master sheet'!$B$3:$Z$634,17,FALSE)</f>
        <v>-0.70043016858598117</v>
      </c>
      <c r="G114" s="120">
        <f>VLOOKUP(B114,'Master sheet'!$B$3:$Z$634,21,FALSE)</f>
        <v>0.14675052410901468</v>
      </c>
      <c r="H114" s="121">
        <f>VLOOKUP(B114,'Master sheet'!$B$3:$Z$634,22,FALSE)</f>
        <v>-0.49434995556176708</v>
      </c>
      <c r="I114" s="120">
        <f>VLOOKUP(B114,'Master sheet'!$B$3:$Z$634,24,FALSE)</f>
        <v>1.747498075442655E-2</v>
      </c>
      <c r="J114" s="121">
        <f>-VLOOKUP(B114,'Master sheet'!$B$3:$Z$634,25,FALSE)</f>
        <v>0.71953954456150437</v>
      </c>
      <c r="K114" s="121"/>
      <c r="L114" s="145">
        <f t="shared" si="2"/>
        <v>-0.31053529357246878</v>
      </c>
      <c r="M114" s="121">
        <f t="shared" si="3"/>
        <v>-0.21491703740533377</v>
      </c>
    </row>
    <row r="115" spans="1:13">
      <c r="A115" s="119" t="str">
        <f>'Master sheet'!A115</f>
        <v>Calder Valley</v>
      </c>
      <c r="B115" s="142" t="str">
        <f>VLOOKUP('Master sheet'!A115,Westminster_Parliamentary_Const!$A$2:$C$651,2,FALSE)</f>
        <v>E14000614</v>
      </c>
      <c r="C115" s="120">
        <f>VLOOKUP(B115,'Master sheet'!$B$3:$Z$634,9,FALSE)</f>
        <v>7.2512129408342757E-2</v>
      </c>
      <c r="D115" s="121">
        <f>VLOOKUP(B115,'Master sheet'!$B$3:$Z$634,10,FALSE)</f>
        <v>-0.90877936330425391</v>
      </c>
      <c r="E115" s="120">
        <f>VLOOKUP(B115,'Master sheet'!$B$3:$Z$634,16,FALSE)</f>
        <v>0.63828225536707739</v>
      </c>
      <c r="F115" s="121">
        <f>VLOOKUP(B115,'Master sheet'!$B$3:$Z$634,17,FALSE)</f>
        <v>0.66712890149264581</v>
      </c>
      <c r="G115" s="120">
        <f>VLOOKUP(B115,'Master sheet'!$B$3:$Z$634,21,FALSE)</f>
        <v>0.15338345864661654</v>
      </c>
      <c r="H115" s="121">
        <f>VLOOKUP(B115,'Master sheet'!$B$3:$Z$634,22,FALSE)</f>
        <v>-0.30453420462309633</v>
      </c>
      <c r="I115" s="120">
        <f>VLOOKUP(B115,'Master sheet'!$B$3:$Z$634,24,FALSE)</f>
        <v>1.4385656711790817E-2</v>
      </c>
      <c r="J115" s="121">
        <f>-VLOOKUP(B115,'Master sheet'!$B$3:$Z$634,25,FALSE)</f>
        <v>1.0448556541608314</v>
      </c>
      <c r="K115" s="121"/>
      <c r="L115" s="145">
        <f t="shared" si="2"/>
        <v>0.12466774693153174</v>
      </c>
      <c r="M115" s="121">
        <f t="shared" si="3"/>
        <v>0.10579121309711741</v>
      </c>
    </row>
    <row r="116" spans="1:13">
      <c r="A116" s="119" t="str">
        <f>'Master sheet'!A116</f>
        <v>Cleethorpes</v>
      </c>
      <c r="B116" s="142" t="str">
        <f>VLOOKUP('Master sheet'!A116,Westminster_Parliamentary_Const!$A$2:$C$651,2,FALSE)</f>
        <v>E14000643</v>
      </c>
      <c r="C116" s="120">
        <f>VLOOKUP(B116,'Master sheet'!$B$3:$Z$634,9,FALSE)</f>
        <v>0.10151527562460373</v>
      </c>
      <c r="D116" s="121">
        <f>VLOOKUP(B116,'Master sheet'!$B$3:$Z$634,10,FALSE)</f>
        <v>0.18747102039976066</v>
      </c>
      <c r="E116" s="120">
        <f>VLOOKUP(B116,'Master sheet'!$B$3:$Z$634,16,FALSE)</f>
        <v>7.8658186926207838E-2</v>
      </c>
      <c r="F116" s="121">
        <f>VLOOKUP(B116,'Master sheet'!$B$3:$Z$634,17,FALSE)</f>
        <v>-1.1929595970751301</v>
      </c>
      <c r="G116" s="120">
        <f>VLOOKUP(B116,'Master sheet'!$B$3:$Z$634,21,FALSE)</f>
        <v>0.13043478260869565</v>
      </c>
      <c r="H116" s="121">
        <f>VLOOKUP(B116,'Master sheet'!$B$3:$Z$634,22,FALSE)</f>
        <v>-0.96126014553086747</v>
      </c>
      <c r="I116" s="120">
        <f>VLOOKUP(B116,'Master sheet'!$B$3:$Z$634,24,FALSE)</f>
        <v>5.4903982471967705E-3</v>
      </c>
      <c r="J116" s="121">
        <f>-VLOOKUP(B116,'Master sheet'!$B$3:$Z$634,25,FALSE)</f>
        <v>1.9815559930198543</v>
      </c>
      <c r="K116" s="121"/>
      <c r="L116" s="145">
        <f t="shared" si="2"/>
        <v>3.7018177034043309E-3</v>
      </c>
      <c r="M116" s="121">
        <f t="shared" si="3"/>
        <v>0.36397238070553878</v>
      </c>
    </row>
    <row r="117" spans="1:13">
      <c r="A117" s="119" t="str">
        <f>'Master sheet'!A117</f>
        <v>Colne Valley</v>
      </c>
      <c r="B117" s="142" t="str">
        <f>VLOOKUP('Master sheet'!A117,Westminster_Parliamentary_Const!$A$2:$C$651,2,FALSE)</f>
        <v>E14000645</v>
      </c>
      <c r="C117" s="120">
        <f>VLOOKUP(B117,'Master sheet'!$B$3:$Z$634,9,FALSE)</f>
        <v>9.0796495801071825E-2</v>
      </c>
      <c r="D117" s="121">
        <f>VLOOKUP(B117,'Master sheet'!$B$3:$Z$634,10,FALSE)</f>
        <v>-0.21767352518742319</v>
      </c>
      <c r="E117" s="120">
        <f>VLOOKUP(B117,'Master sheet'!$B$3:$Z$634,16,FALSE)</f>
        <v>0.182163547219476</v>
      </c>
      <c r="F117" s="121">
        <f>VLOOKUP(B117,'Master sheet'!$B$3:$Z$634,17,FALSE)</f>
        <v>-0.84892662730309332</v>
      </c>
      <c r="G117" s="120">
        <f>VLOOKUP(B117,'Master sheet'!$B$3:$Z$634,21,FALSE)</f>
        <v>0.1306532663316583</v>
      </c>
      <c r="H117" s="121">
        <f>VLOOKUP(B117,'Master sheet'!$B$3:$Z$634,22,FALSE)</f>
        <v>-0.95500776180735392</v>
      </c>
      <c r="I117" s="120">
        <f>VLOOKUP(B117,'Master sheet'!$B$3:$Z$634,24,FALSE)</f>
        <v>1.9409801510626989E-2</v>
      </c>
      <c r="J117" s="121">
        <f>-VLOOKUP(B117,'Master sheet'!$B$3:$Z$634,25,FALSE)</f>
        <v>0.5157964756919331</v>
      </c>
      <c r="K117" s="121"/>
      <c r="L117" s="145">
        <f t="shared" si="2"/>
        <v>-0.37645285965148428</v>
      </c>
      <c r="M117" s="121">
        <f t="shared" si="3"/>
        <v>-0.20128141468357122</v>
      </c>
    </row>
    <row r="118" spans="1:13">
      <c r="A118" s="119" t="str">
        <f>'Master sheet'!A118</f>
        <v>Dewsbury</v>
      </c>
      <c r="B118" s="142" t="str">
        <f>VLOOKUP('Master sheet'!A118,Westminster_Parliamentary_Const!$A$2:$C$651,2,FALSE)</f>
        <v>E14000666</v>
      </c>
      <c r="C118" s="120">
        <f>VLOOKUP(B118,'Master sheet'!$B$3:$Z$634,9,FALSE)</f>
        <v>9.5877260560359154E-2</v>
      </c>
      <c r="D118" s="121">
        <f>VLOOKUP(B118,'Master sheet'!$B$3:$Z$634,10,FALSE)</f>
        <v>-2.5632624681401612E-2</v>
      </c>
      <c r="E118" s="120">
        <f>VLOOKUP(B118,'Master sheet'!$B$3:$Z$634,16,FALSE)</f>
        <v>0.22096175286236569</v>
      </c>
      <c r="F118" s="121">
        <f>VLOOKUP(B118,'Master sheet'!$B$3:$Z$634,17,FALSE)</f>
        <v>-0.71996845671820575</v>
      </c>
      <c r="G118" s="120">
        <f>VLOOKUP(B118,'Master sheet'!$B$3:$Z$634,21,FALSE)</f>
        <v>0.15465465465465467</v>
      </c>
      <c r="H118" s="121">
        <f>VLOOKUP(B118,'Master sheet'!$B$3:$Z$634,22,FALSE)</f>
        <v>-0.26815618468514629</v>
      </c>
      <c r="I118" s="120">
        <f>VLOOKUP(B118,'Master sheet'!$B$3:$Z$634,24,FALSE)</f>
        <v>6.9376080883332136E-3</v>
      </c>
      <c r="J118" s="121">
        <f>-VLOOKUP(B118,'Master sheet'!$B$3:$Z$634,25,FALSE)</f>
        <v>1.829159977323588</v>
      </c>
      <c r="K118" s="121"/>
      <c r="L118" s="145">
        <f t="shared" si="2"/>
        <v>0.20385067780970861</v>
      </c>
      <c r="M118" s="121">
        <f t="shared" si="3"/>
        <v>0.43648834398017017</v>
      </c>
    </row>
    <row r="119" spans="1:13">
      <c r="A119" s="119" t="str">
        <f>'Master sheet'!A119</f>
        <v>Don Valley</v>
      </c>
      <c r="B119" s="142" t="str">
        <f>VLOOKUP('Master sheet'!A119,Westminster_Parliamentary_Const!$A$2:$C$651,2,FALSE)</f>
        <v>E14000667</v>
      </c>
      <c r="C119" s="120">
        <f>VLOOKUP(B119,'Master sheet'!$B$3:$Z$634,9,FALSE)</f>
        <v>0.10080977789190718</v>
      </c>
      <c r="D119" s="121">
        <f>VLOOKUP(B119,'Master sheet'!$B$3:$Z$634,10,FALSE)</f>
        <v>0.1608048734099112</v>
      </c>
      <c r="E119" s="120">
        <f>VLOOKUP(B119,'Master sheet'!$B$3:$Z$634,16,FALSE)</f>
        <v>0.14390691886261464</v>
      </c>
      <c r="F119" s="121">
        <f>VLOOKUP(B119,'Master sheet'!$B$3:$Z$634,17,FALSE)</f>
        <v>-0.97608469360791783</v>
      </c>
      <c r="G119" s="120">
        <f>VLOOKUP(B119,'Master sheet'!$B$3:$Z$634,21,FALSE)</f>
        <v>0.13875598086124402</v>
      </c>
      <c r="H119" s="121">
        <f>VLOOKUP(B119,'Master sheet'!$B$3:$Z$634,22,FALSE)</f>
        <v>-0.72313108122864522</v>
      </c>
      <c r="I119" s="120">
        <f>VLOOKUP(B119,'Master sheet'!$B$3:$Z$634,24,FALSE)</f>
        <v>1.5646716390758542E-2</v>
      </c>
      <c r="J119" s="121">
        <f>-VLOOKUP(B119,'Master sheet'!$B$3:$Z$634,25,FALSE)</f>
        <v>0.91206187044873255</v>
      </c>
      <c r="K119" s="121"/>
      <c r="L119" s="145">
        <f t="shared" si="2"/>
        <v>-0.15658725774447982</v>
      </c>
      <c r="M119" s="121">
        <f t="shared" si="3"/>
        <v>7.4419618813454089E-2</v>
      </c>
    </row>
    <row r="120" spans="1:13">
      <c r="A120" s="119" t="str">
        <f>'Master sheet'!A120</f>
        <v>Doncaster Central</v>
      </c>
      <c r="B120" s="142" t="str">
        <f>VLOOKUP('Master sheet'!A120,Westminster_Parliamentary_Const!$A$2:$C$651,2,FALSE)</f>
        <v>E14000668</v>
      </c>
      <c r="C120" s="120">
        <f>VLOOKUP(B120,'Master sheet'!$B$3:$Z$634,9,FALSE)</f>
        <v>0.14486187866262432</v>
      </c>
      <c r="D120" s="121">
        <f>VLOOKUP(B120,'Master sheet'!$B$3:$Z$634,10,FALSE)</f>
        <v>1.82587017400792</v>
      </c>
      <c r="E120" s="120">
        <f>VLOOKUP(B120,'Master sheet'!$B$3:$Z$634,16,FALSE)</f>
        <v>8.9504499936292961E-2</v>
      </c>
      <c r="F120" s="121">
        <f>VLOOKUP(B120,'Master sheet'!$B$3:$Z$634,17,FALSE)</f>
        <v>-1.156908427692559</v>
      </c>
      <c r="G120" s="120">
        <f>VLOOKUP(B120,'Master sheet'!$B$3:$Z$634,21,FALSE)</f>
        <v>0.13755795981452859</v>
      </c>
      <c r="H120" s="121">
        <f>VLOOKUP(B120,'Master sheet'!$B$3:$Z$634,22,FALSE)</f>
        <v>-0.75741504156829287</v>
      </c>
      <c r="I120" s="120">
        <f>VLOOKUP(B120,'Master sheet'!$B$3:$Z$634,24,FALSE)</f>
        <v>2.4286107101120447E-2</v>
      </c>
      <c r="J120" s="121">
        <f>-VLOOKUP(B120,'Master sheet'!$B$3:$Z$634,25,FALSE)</f>
        <v>2.3052581881342592E-3</v>
      </c>
      <c r="K120" s="121"/>
      <c r="L120" s="145">
        <f t="shared" si="2"/>
        <v>-2.1537009266199406E-2</v>
      </c>
      <c r="M120" s="121">
        <f t="shared" si="3"/>
        <v>0.29033789918854275</v>
      </c>
    </row>
    <row r="121" spans="1:13">
      <c r="A121" s="119" t="str">
        <f>'Master sheet'!A121</f>
        <v>Doncaster North</v>
      </c>
      <c r="B121" s="142" t="str">
        <f>VLOOKUP('Master sheet'!A121,Westminster_Parliamentary_Const!$A$2:$C$651,2,FALSE)</f>
        <v>E14000669</v>
      </c>
      <c r="C121" s="120">
        <f>VLOOKUP(B121,'Master sheet'!$B$3:$Z$634,9,FALSE)</f>
        <v>0.12200976221279149</v>
      </c>
      <c r="D121" s="121">
        <f>VLOOKUP(B121,'Master sheet'!$B$3:$Z$634,10,FALSE)</f>
        <v>0.96211417871756943</v>
      </c>
      <c r="E121" s="120">
        <f>VLOOKUP(B121,'Master sheet'!$B$3:$Z$634,16,FALSE)</f>
        <v>0.29650803829711514</v>
      </c>
      <c r="F121" s="121">
        <f>VLOOKUP(B121,'Master sheet'!$B$3:$Z$634,17,FALSE)</f>
        <v>-0.46886636055890968</v>
      </c>
      <c r="G121" s="120">
        <f>VLOOKUP(B121,'Master sheet'!$B$3:$Z$634,21,FALSE)</f>
        <v>0.1396551724137931</v>
      </c>
      <c r="H121" s="121">
        <f>VLOOKUP(B121,'Master sheet'!$B$3:$Z$634,22,FALSE)</f>
        <v>-0.69739877242667669</v>
      </c>
      <c r="I121" s="120">
        <f>VLOOKUP(B121,'Master sheet'!$B$3:$Z$634,24,FALSE)</f>
        <v>2.7317483694508704E-2</v>
      </c>
      <c r="J121" s="121">
        <f>-VLOOKUP(B121,'Master sheet'!$B$3:$Z$634,25,FALSE)</f>
        <v>-0.31690879203178562</v>
      </c>
      <c r="K121" s="121"/>
      <c r="L121" s="145">
        <f t="shared" si="2"/>
        <v>-0.13026493657495064</v>
      </c>
      <c r="M121" s="121">
        <f t="shared" si="3"/>
        <v>2.0690940064330199E-2</v>
      </c>
    </row>
    <row r="122" spans="1:13">
      <c r="A122" s="119" t="str">
        <f>'Master sheet'!A122</f>
        <v>East Yorkshire</v>
      </c>
      <c r="B122" s="142" t="str">
        <f>VLOOKUP('Master sheet'!A122,Westminster_Parliamentary_Const!$A$2:$C$651,2,FALSE)</f>
        <v>E14000683</v>
      </c>
      <c r="C122" s="120">
        <f>VLOOKUP(B122,'Master sheet'!$B$3:$Z$634,9,FALSE)</f>
        <v>0.11673274624635332</v>
      </c>
      <c r="D122" s="121">
        <f>VLOOKUP(B122,'Master sheet'!$B$3:$Z$634,10,FALSE)</f>
        <v>0.76265544638263905</v>
      </c>
      <c r="E122" s="120">
        <f>VLOOKUP(B122,'Master sheet'!$B$3:$Z$634,16,FALSE)</f>
        <v>-0.2024285325513269</v>
      </c>
      <c r="F122" s="121">
        <f>VLOOKUP(B122,'Master sheet'!$B$3:$Z$634,17,FALSE)</f>
        <v>-2.1272406680393852</v>
      </c>
      <c r="G122" s="120">
        <f>VLOOKUP(B122,'Master sheet'!$B$3:$Z$634,21,FALSE)</f>
        <v>0.16464471403812825</v>
      </c>
      <c r="H122" s="121">
        <f>VLOOKUP(B122,'Master sheet'!$B$3:$Z$634,22,FALSE)</f>
        <v>1.773094612340672E-2</v>
      </c>
      <c r="I122" s="120">
        <f>VLOOKUP(B122,'Master sheet'!$B$3:$Z$634,24,FALSE)</f>
        <v>1.2057134442644779E-2</v>
      </c>
      <c r="J122" s="121">
        <f>-VLOOKUP(B122,'Master sheet'!$B$3:$Z$634,25,FALSE)</f>
        <v>1.2900568034283266</v>
      </c>
      <c r="K122" s="121"/>
      <c r="L122" s="145">
        <f t="shared" si="2"/>
        <v>-1.4199368026253212E-2</v>
      </c>
      <c r="M122" s="121">
        <f t="shared" si="3"/>
        <v>0.3326524629509921</v>
      </c>
    </row>
    <row r="123" spans="1:13">
      <c r="A123" s="119" t="str">
        <f>'Master sheet'!A123</f>
        <v>Elmet and Rothwell</v>
      </c>
      <c r="B123" s="142" t="str">
        <f>VLOOKUP('Master sheet'!A123,Westminster_Parliamentary_Const!$A$2:$C$651,2,FALSE)</f>
        <v>E14000689</v>
      </c>
      <c r="C123" s="120">
        <f>VLOOKUP(B123,'Master sheet'!$B$3:$Z$634,9,FALSE)</f>
        <v>6.9102951039570759E-2</v>
      </c>
      <c r="D123" s="121">
        <f>VLOOKUP(B123,'Master sheet'!$B$3:$Z$634,10,FALSE)</f>
        <v>-1.0376382487167048</v>
      </c>
      <c r="E123" s="120">
        <f>VLOOKUP(B123,'Master sheet'!$B$3:$Z$634,16,FALSE)</f>
        <v>0.39016727045664512</v>
      </c>
      <c r="F123" s="121">
        <f>VLOOKUP(B123,'Master sheet'!$B$3:$Z$634,17,FALSE)</f>
        <v>-0.15756012776946246</v>
      </c>
      <c r="G123" s="120">
        <f>VLOOKUP(B123,'Master sheet'!$B$3:$Z$634,21,FALSE)</f>
        <v>0.12831241283124128</v>
      </c>
      <c r="H123" s="121">
        <f>VLOOKUP(B123,'Master sheet'!$B$3:$Z$634,22,FALSE)</f>
        <v>-1.0219963416735016</v>
      </c>
      <c r="I123" s="120">
        <f>VLOOKUP(B123,'Master sheet'!$B$3:$Z$634,24,FALSE)</f>
        <v>3.1711866486685558E-2</v>
      </c>
      <c r="J123" s="121">
        <f>-VLOOKUP(B123,'Master sheet'!$B$3:$Z$634,25,FALSE)</f>
        <v>-0.77965193399805677</v>
      </c>
      <c r="K123" s="121"/>
      <c r="L123" s="145">
        <f t="shared" si="2"/>
        <v>-0.74921166303943143</v>
      </c>
      <c r="M123" s="121">
        <f t="shared" si="3"/>
        <v>-0.80235613914541448</v>
      </c>
    </row>
    <row r="124" spans="1:13">
      <c r="A124" s="119" t="str">
        <f>'Master sheet'!A124</f>
        <v>Great Grimsby</v>
      </c>
      <c r="B124" s="142" t="str">
        <f>VLOOKUP('Master sheet'!A124,Westminster_Parliamentary_Const!$A$2:$C$651,2,FALSE)</f>
        <v>E14000716</v>
      </c>
      <c r="C124" s="120">
        <f>VLOOKUP(B124,'Master sheet'!$B$3:$Z$634,9,FALSE)</f>
        <v>0.13914791216434408</v>
      </c>
      <c r="D124" s="121">
        <f>VLOOKUP(B124,'Master sheet'!$B$3:$Z$634,10,FALSE)</f>
        <v>1.609895744216588</v>
      </c>
      <c r="E124" s="120">
        <f>VLOOKUP(B124,'Master sheet'!$B$3:$Z$634,16,FALSE)</f>
        <v>0.11421274377199273</v>
      </c>
      <c r="F124" s="121">
        <f>VLOOKUP(B124,'Master sheet'!$B$3:$Z$634,17,FALSE)</f>
        <v>-1.0747827244385191</v>
      </c>
      <c r="G124" s="120">
        <f>VLOOKUP(B124,'Master sheet'!$B$3:$Z$634,21,FALSE)</f>
        <v>0.1140819964349376</v>
      </c>
      <c r="H124" s="121">
        <f>VLOOKUP(B124,'Master sheet'!$B$3:$Z$634,22,FALSE)</f>
        <v>-1.4292304488581267</v>
      </c>
      <c r="I124" s="120">
        <f>VLOOKUP(B124,'Master sheet'!$B$3:$Z$634,24,FALSE)</f>
        <v>1.4886057338887593E-2</v>
      </c>
      <c r="J124" s="121">
        <f>-VLOOKUP(B124,'Master sheet'!$B$3:$Z$634,25,FALSE)</f>
        <v>0.99216180171882606</v>
      </c>
      <c r="K124" s="121"/>
      <c r="L124" s="145">
        <f t="shared" si="2"/>
        <v>2.4511093159692077E-2</v>
      </c>
      <c r="M124" s="121">
        <f t="shared" si="3"/>
        <v>0.45001698642903037</v>
      </c>
    </row>
    <row r="125" spans="1:13">
      <c r="A125" s="119" t="str">
        <f>'Master sheet'!A125</f>
        <v>Halifax</v>
      </c>
      <c r="B125" s="142" t="str">
        <f>VLOOKUP('Master sheet'!A125,Westminster_Parliamentary_Const!$A$2:$C$651,2,FALSE)</f>
        <v>E14000723</v>
      </c>
      <c r="C125" s="120">
        <f>VLOOKUP(B125,'Master sheet'!$B$3:$Z$634,9,FALSE)</f>
        <v>0.10920854850465019</v>
      </c>
      <c r="D125" s="121">
        <f>VLOOKUP(B125,'Master sheet'!$B$3:$Z$634,10,FALSE)</f>
        <v>0.47825855371785719</v>
      </c>
      <c r="E125" s="120">
        <f>VLOOKUP(B125,'Master sheet'!$B$3:$Z$634,16,FALSE)</f>
        <v>0.28760498043226285</v>
      </c>
      <c r="F125" s="121">
        <f>VLOOKUP(B125,'Master sheet'!$B$3:$Z$634,17,FALSE)</f>
        <v>-0.4984585036964147</v>
      </c>
      <c r="G125" s="120">
        <f>VLOOKUP(B125,'Master sheet'!$B$3:$Z$634,21,FALSE)</f>
        <v>0.14796747967479676</v>
      </c>
      <c r="H125" s="121">
        <f>VLOOKUP(B125,'Master sheet'!$B$3:$Z$634,22,FALSE)</f>
        <v>-0.45952414305473793</v>
      </c>
      <c r="I125" s="120">
        <f>VLOOKUP(B125,'Master sheet'!$B$3:$Z$634,24,FALSE)</f>
        <v>1.8000427487442572E-2</v>
      </c>
      <c r="J125" s="121">
        <f>-VLOOKUP(B125,'Master sheet'!$B$3:$Z$634,25,FALSE)</f>
        <v>0.66420825375893455</v>
      </c>
      <c r="K125" s="121"/>
      <c r="L125" s="145">
        <f t="shared" si="2"/>
        <v>4.6121040181409778E-2</v>
      </c>
      <c r="M125" s="121">
        <f t="shared" si="3"/>
        <v>0.22115849470040513</v>
      </c>
    </row>
    <row r="126" spans="1:13">
      <c r="A126" s="119" t="str">
        <f>'Master sheet'!A126</f>
        <v>Haltemprice and Howden</v>
      </c>
      <c r="B126" s="142" t="str">
        <f>VLOOKUP('Master sheet'!A126,Westminster_Parliamentary_Const!$A$2:$C$651,2,FALSE)</f>
        <v>E14000724</v>
      </c>
      <c r="C126" s="120">
        <f>VLOOKUP(B126,'Master sheet'!$B$3:$Z$634,9,FALSE)</f>
        <v>7.6619943541848104E-2</v>
      </c>
      <c r="D126" s="121">
        <f>VLOOKUP(B126,'Master sheet'!$B$3:$Z$634,10,FALSE)</f>
        <v>-0.75351369707404203</v>
      </c>
      <c r="E126" s="120">
        <f>VLOOKUP(B126,'Master sheet'!$B$3:$Z$634,16,FALSE)</f>
        <v>0.30532536397041837</v>
      </c>
      <c r="F126" s="121">
        <f>VLOOKUP(B126,'Master sheet'!$B$3:$Z$634,17,FALSE)</f>
        <v>-0.43955917561468194</v>
      </c>
      <c r="G126" s="120">
        <f>VLOOKUP(B126,'Master sheet'!$B$3:$Z$634,21,FALSE)</f>
        <v>0.13774597495527727</v>
      </c>
      <c r="H126" s="121">
        <f>VLOOKUP(B126,'Master sheet'!$B$3:$Z$634,22,FALSE)</f>
        <v>-0.75203458214618724</v>
      </c>
      <c r="I126" s="120">
        <f>VLOOKUP(B126,'Master sheet'!$B$3:$Z$634,24,FALSE)</f>
        <v>1.7500000000000071E-2</v>
      </c>
      <c r="J126" s="121">
        <f>-VLOOKUP(B126,'Master sheet'!$B$3:$Z$634,25,FALSE)</f>
        <v>0.71690493468479366</v>
      </c>
      <c r="K126" s="121"/>
      <c r="L126" s="145">
        <f t="shared" si="2"/>
        <v>-0.30705063003752942</v>
      </c>
      <c r="M126" s="121">
        <f t="shared" si="3"/>
        <v>-0.21080188042322764</v>
      </c>
    </row>
    <row r="127" spans="1:13">
      <c r="A127" s="119" t="str">
        <f>'Master sheet'!A127</f>
        <v>Harrogate and Knaresborough</v>
      </c>
      <c r="B127" s="142" t="str">
        <f>VLOOKUP('Master sheet'!A127,Westminster_Parliamentary_Const!$A$2:$C$651,2,FALSE)</f>
        <v>E14000730</v>
      </c>
      <c r="C127" s="120">
        <f>VLOOKUP(B127,'Master sheet'!$B$3:$Z$634,9,FALSE)</f>
        <v>7.1528896095715624E-2</v>
      </c>
      <c r="D127" s="121">
        <f>VLOOKUP(B127,'Master sheet'!$B$3:$Z$634,10,FALSE)</f>
        <v>-0.94594325884168851</v>
      </c>
      <c r="E127" s="120">
        <f>VLOOKUP(B127,'Master sheet'!$B$3:$Z$634,16,FALSE)</f>
        <v>0.50662514080231302</v>
      </c>
      <c r="F127" s="121">
        <f>VLOOKUP(B127,'Master sheet'!$B$3:$Z$634,17,FALSE)</f>
        <v>0.22952462682515273</v>
      </c>
      <c r="G127" s="120">
        <f>VLOOKUP(B127,'Master sheet'!$B$3:$Z$634,21,FALSE)</f>
        <v>0.19491525423728814</v>
      </c>
      <c r="H127" s="121">
        <f>VLOOKUP(B127,'Master sheet'!$B$3:$Z$634,22,FALSE)</f>
        <v>0.88398784744662728</v>
      </c>
      <c r="I127" s="120">
        <f>VLOOKUP(B127,'Master sheet'!$B$3:$Z$634,24,FALSE)</f>
        <v>3.3200434940195755E-2</v>
      </c>
      <c r="J127" s="121">
        <f>-VLOOKUP(B127,'Master sheet'!$B$3:$Z$634,25,FALSE)</f>
        <v>-0.93640314930762647</v>
      </c>
      <c r="K127" s="121"/>
      <c r="L127" s="145">
        <f t="shared" si="2"/>
        <v>-0.19220848346938374</v>
      </c>
      <c r="M127" s="121">
        <f t="shared" si="3"/>
        <v>-0.44186339033780825</v>
      </c>
    </row>
    <row r="128" spans="1:13">
      <c r="A128" s="119" t="str">
        <f>'Master sheet'!A128</f>
        <v>Hemsworth</v>
      </c>
      <c r="B128" s="142" t="str">
        <f>VLOOKUP('Master sheet'!A128,Westminster_Parliamentary_Const!$A$2:$C$651,2,FALSE)</f>
        <v>E14000740</v>
      </c>
      <c r="C128" s="120">
        <f>VLOOKUP(B128,'Master sheet'!$B$3:$Z$634,9,FALSE)</f>
        <v>0.11858626850068382</v>
      </c>
      <c r="D128" s="121">
        <f>VLOOKUP(B128,'Master sheet'!$B$3:$Z$634,10,FALSE)</f>
        <v>0.83271420715854805</v>
      </c>
      <c r="E128" s="120">
        <f>VLOOKUP(B128,'Master sheet'!$B$3:$Z$634,16,FALSE)</f>
        <v>0.47449723557728596</v>
      </c>
      <c r="F128" s="121">
        <f>VLOOKUP(B128,'Master sheet'!$B$3:$Z$634,17,FALSE)</f>
        <v>0.12273732019868162</v>
      </c>
      <c r="G128" s="120">
        <f>VLOOKUP(B128,'Master sheet'!$B$3:$Z$634,21,FALSE)</f>
        <v>0.121875</v>
      </c>
      <c r="H128" s="121">
        <f>VLOOKUP(B128,'Master sheet'!$B$3:$Z$634,22,FALSE)</f>
        <v>-1.2062168165986298</v>
      </c>
      <c r="I128" s="120">
        <f>VLOOKUP(B128,'Master sheet'!$B$3:$Z$634,24,FALSE)</f>
        <v>1.8214680929546256E-2</v>
      </c>
      <c r="J128" s="121">
        <f>-VLOOKUP(B128,'Master sheet'!$B$3:$Z$634,25,FALSE)</f>
        <v>0.64164665280950195</v>
      </c>
      <c r="K128" s="121"/>
      <c r="L128" s="145">
        <f t="shared" si="2"/>
        <v>9.772034089202547E-2</v>
      </c>
      <c r="M128" s="121">
        <f t="shared" si="3"/>
        <v>0.31087370392269198</v>
      </c>
    </row>
    <row r="129" spans="1:13">
      <c r="A129" s="119" t="str">
        <f>'Master sheet'!A129</f>
        <v>Huddersfield</v>
      </c>
      <c r="B129" s="142" t="str">
        <f>VLOOKUP('Master sheet'!A129,Westminster_Parliamentary_Const!$A$2:$C$651,2,FALSE)</f>
        <v>E14000756</v>
      </c>
      <c r="C129" s="120">
        <f>VLOOKUP(B129,'Master sheet'!$B$3:$Z$634,9,FALSE)</f>
        <v>9.6504869151517667E-2</v>
      </c>
      <c r="D129" s="121">
        <f>VLOOKUP(B129,'Master sheet'!$B$3:$Z$634,10,FALSE)</f>
        <v>-1.9105031659188952E-3</v>
      </c>
      <c r="E129" s="120">
        <f>VLOOKUP(B129,'Master sheet'!$B$3:$Z$634,16,FALSE)</f>
        <v>0.28303683644191452</v>
      </c>
      <c r="F129" s="121">
        <f>VLOOKUP(B129,'Master sheet'!$B$3:$Z$634,17,FALSE)</f>
        <v>-0.51364218248264304</v>
      </c>
      <c r="G129" s="120">
        <f>VLOOKUP(B129,'Master sheet'!$B$3:$Z$634,21,FALSE)</f>
        <v>0.11931818181818182</v>
      </c>
      <c r="H129" s="121">
        <f>VLOOKUP(B129,'Master sheet'!$B$3:$Z$634,22,FALSE)</f>
        <v>-1.279385692372117</v>
      </c>
      <c r="I129" s="120">
        <f>VLOOKUP(B129,'Master sheet'!$B$3:$Z$634,24,FALSE)</f>
        <v>2.1874756145142449E-2</v>
      </c>
      <c r="J129" s="121">
        <f>-VLOOKUP(B129,'Master sheet'!$B$3:$Z$634,25,FALSE)</f>
        <v>0.25622854401091449</v>
      </c>
      <c r="K129" s="121"/>
      <c r="L129" s="145">
        <f t="shared" si="2"/>
        <v>-0.38467745850244112</v>
      </c>
      <c r="M129" s="121">
        <f t="shared" si="3"/>
        <v>-0.21406529886079481</v>
      </c>
    </row>
    <row r="130" spans="1:13">
      <c r="A130" s="119" t="str">
        <f>'Master sheet'!A130</f>
        <v>Keighley</v>
      </c>
      <c r="B130" s="142" t="str">
        <f>VLOOKUP('Master sheet'!A130,Westminster_Parliamentary_Const!$A$2:$C$651,2,FALSE)</f>
        <v>E14000766</v>
      </c>
      <c r="C130" s="120">
        <f>VLOOKUP(B130,'Master sheet'!$B$3:$Z$634,9,FALSE)</f>
        <v>7.7159571352163614E-2</v>
      </c>
      <c r="D130" s="121">
        <f>VLOOKUP(B130,'Master sheet'!$B$3:$Z$634,10,FALSE)</f>
        <v>-0.73311704114903531</v>
      </c>
      <c r="E130" s="120">
        <f>VLOOKUP(B130,'Master sheet'!$B$3:$Z$634,16,FALSE)</f>
        <v>0.37962643192845474</v>
      </c>
      <c r="F130" s="121">
        <f>VLOOKUP(B130,'Master sheet'!$B$3:$Z$634,17,FALSE)</f>
        <v>-0.19259595559969217</v>
      </c>
      <c r="G130" s="120">
        <f>VLOOKUP(B130,'Master sheet'!$B$3:$Z$634,21,FALSE)</f>
        <v>0.1378299120234604</v>
      </c>
      <c r="H130" s="121">
        <f>VLOOKUP(B130,'Master sheet'!$B$3:$Z$634,22,FALSE)</f>
        <v>-0.74963254161066706</v>
      </c>
      <c r="I130" s="120">
        <f>VLOOKUP(B130,'Master sheet'!$B$3:$Z$634,24,FALSE)</f>
        <v>2.0681818181818024E-2</v>
      </c>
      <c r="J130" s="121">
        <f>-VLOOKUP(B130,'Master sheet'!$B$3:$Z$634,25,FALSE)</f>
        <v>0.38184888421030155</v>
      </c>
      <c r="K130" s="121"/>
      <c r="L130" s="145">
        <f t="shared" si="2"/>
        <v>-0.32337416353727322</v>
      </c>
      <c r="M130" s="121">
        <f t="shared" si="3"/>
        <v>-0.27412746851463776</v>
      </c>
    </row>
    <row r="131" spans="1:13">
      <c r="A131" s="119" t="str">
        <f>'Master sheet'!A131</f>
        <v>Kingston upon Hull East</v>
      </c>
      <c r="B131" s="142" t="str">
        <f>VLOOKUP('Master sheet'!A131,Westminster_Parliamentary_Const!$A$2:$C$651,2,FALSE)</f>
        <v>E14000771</v>
      </c>
      <c r="C131" s="120">
        <f>VLOOKUP(B131,'Master sheet'!$B$3:$Z$634,9,FALSE)</f>
        <v>0.13930396371402476</v>
      </c>
      <c r="D131" s="121">
        <f>VLOOKUP(B131,'Master sheet'!$B$3:$Z$634,10,FALSE)</f>
        <v>1.6157941239971629</v>
      </c>
      <c r="E131" s="120">
        <f>VLOOKUP(B131,'Master sheet'!$B$3:$Z$634,16,FALSE)</f>
        <v>0.32763865584181479</v>
      </c>
      <c r="F131" s="121">
        <f>VLOOKUP(B131,'Master sheet'!$B$3:$Z$634,17,FALSE)</f>
        <v>-0.36539385658041718</v>
      </c>
      <c r="G131" s="120">
        <f>VLOOKUP(B131,'Master sheet'!$B$3:$Z$634,21,FALSE)</f>
        <v>0.10635155096011817</v>
      </c>
      <c r="H131" s="121">
        <f>VLOOKUP(B131,'Master sheet'!$B$3:$Z$634,22,FALSE)</f>
        <v>-1.6504538462209213</v>
      </c>
      <c r="I131" s="120">
        <f>VLOOKUP(B131,'Master sheet'!$B$3:$Z$634,24,FALSE)</f>
        <v>-8.1784154709918511E-3</v>
      </c>
      <c r="J131" s="121">
        <f>-VLOOKUP(B131,'Master sheet'!$B$3:$Z$634,25,FALSE)</f>
        <v>3.4209275967332786</v>
      </c>
      <c r="K131" s="121"/>
      <c r="L131" s="145">
        <f t="shared" si="2"/>
        <v>0.75521850448227579</v>
      </c>
      <c r="M131" s="121">
        <f t="shared" si="3"/>
        <v>1.3429326231099241</v>
      </c>
    </row>
    <row r="132" spans="1:13">
      <c r="A132" s="119" t="str">
        <f>'Master sheet'!A132</f>
        <v>Kingston upon Hull North</v>
      </c>
      <c r="B132" s="142" t="str">
        <f>VLOOKUP('Master sheet'!A132,Westminster_Parliamentary_Const!$A$2:$C$651,2,FALSE)</f>
        <v>E14000772</v>
      </c>
      <c r="C132" s="120">
        <f>VLOOKUP(B132,'Master sheet'!$B$3:$Z$634,9,FALSE)</f>
        <v>0.11876150844460705</v>
      </c>
      <c r="D132" s="121">
        <f>VLOOKUP(B132,'Master sheet'!$B$3:$Z$634,10,FALSE)</f>
        <v>0.83933786289346968</v>
      </c>
      <c r="E132" s="120">
        <f>VLOOKUP(B132,'Master sheet'!$B$3:$Z$634,16,FALSE)</f>
        <v>0.28404476646242982</v>
      </c>
      <c r="F132" s="121">
        <f>VLOOKUP(B132,'Master sheet'!$B$3:$Z$634,17,FALSE)</f>
        <v>-0.51029200663380037</v>
      </c>
      <c r="G132" s="120">
        <f>VLOOKUP(B132,'Master sheet'!$B$3:$Z$634,21,FALSE)</f>
        <v>0.13080895008605853</v>
      </c>
      <c r="H132" s="121">
        <f>VLOOKUP(B132,'Master sheet'!$B$3:$Z$634,22,FALSE)</f>
        <v>-0.95055253485118463</v>
      </c>
      <c r="I132" s="120">
        <f>VLOOKUP(B132,'Master sheet'!$B$3:$Z$634,24,FALSE)</f>
        <v>2.4754464285714262E-2</v>
      </c>
      <c r="J132" s="121">
        <f>-VLOOKUP(B132,'Master sheet'!$B$3:$Z$634,25,FALSE)</f>
        <v>-4.7014313048866996E-2</v>
      </c>
      <c r="K132" s="121"/>
      <c r="L132" s="145">
        <f t="shared" ref="L132:L195" si="4">AVERAGE(D132,F132,H132,J132)</f>
        <v>-0.16713024791009556</v>
      </c>
      <c r="M132" s="121">
        <f t="shared" ref="M132:M195" si="5">AVERAGE(AVERAGE(F132,H132),D132,J132)</f>
        <v>2.0633759700703375E-2</v>
      </c>
    </row>
    <row r="133" spans="1:13">
      <c r="A133" s="119" t="str">
        <f>'Master sheet'!A133</f>
        <v>Kingston upon Hull West and Hessle</v>
      </c>
      <c r="B133" s="142" t="str">
        <f>VLOOKUP('Master sheet'!A133,Westminster_Parliamentary_Const!$A$2:$C$651,2,FALSE)</f>
        <v>E14000773</v>
      </c>
      <c r="C133" s="120">
        <f>VLOOKUP(B133,'Master sheet'!$B$3:$Z$634,9,FALSE)</f>
        <v>0.13482211450521309</v>
      </c>
      <c r="D133" s="121">
        <f>VLOOKUP(B133,'Master sheet'!$B$3:$Z$634,10,FALSE)</f>
        <v>1.4463908158792089</v>
      </c>
      <c r="E133" s="120">
        <f>VLOOKUP(B133,'Master sheet'!$B$3:$Z$634,16,FALSE)</f>
        <v>0.50284994312770914</v>
      </c>
      <c r="F133" s="121">
        <f>VLOOKUP(B133,'Master sheet'!$B$3:$Z$634,17,FALSE)</f>
        <v>0.21697655720063755</v>
      </c>
      <c r="G133" s="120">
        <f>VLOOKUP(B133,'Master sheet'!$B$3:$Z$634,21,FALSE)</f>
        <v>0.15</v>
      </c>
      <c r="H133" s="121">
        <f>VLOOKUP(B133,'Master sheet'!$B$3:$Z$634,22,FALSE)</f>
        <v>-0.4013591830902678</v>
      </c>
      <c r="I133" s="120">
        <f>VLOOKUP(B133,'Master sheet'!$B$3:$Z$634,24,FALSE)</f>
        <v>3.1080068143100492E-2</v>
      </c>
      <c r="J133" s="121">
        <f>-VLOOKUP(B133,'Master sheet'!$B$3:$Z$634,25,FALSE)</f>
        <v>-0.71312146443584279</v>
      </c>
      <c r="K133" s="121"/>
      <c r="L133" s="145">
        <f t="shared" si="4"/>
        <v>0.13722168138843394</v>
      </c>
      <c r="M133" s="121">
        <f t="shared" si="5"/>
        <v>0.21369267949951701</v>
      </c>
    </row>
    <row r="134" spans="1:13">
      <c r="A134" s="119" t="str">
        <f>'Master sheet'!A134</f>
        <v>Leeds Central</v>
      </c>
      <c r="B134" s="142" t="str">
        <f>VLOOKUP('Master sheet'!A134,Westminster_Parliamentary_Const!$A$2:$C$651,2,FALSE)</f>
        <v>E14000777</v>
      </c>
      <c r="C134" s="120">
        <f>VLOOKUP(B134,'Master sheet'!$B$3:$Z$634,9,FALSE)</f>
        <v>0.13360119821833374</v>
      </c>
      <c r="D134" s="121">
        <f>VLOOKUP(B134,'Master sheet'!$B$3:$Z$634,10,FALSE)</f>
        <v>1.4002430656323217</v>
      </c>
      <c r="E134" s="120">
        <f>VLOOKUP(B134,'Master sheet'!$B$3:$Z$634,16,FALSE)</f>
        <v>0.29641737143970787</v>
      </c>
      <c r="F134" s="121">
        <f>VLOOKUP(B134,'Master sheet'!$B$3:$Z$634,17,FALSE)</f>
        <v>-0.46916772068292006</v>
      </c>
      <c r="G134" s="120">
        <f>VLOOKUP(B134,'Master sheet'!$B$3:$Z$634,21,FALSE)</f>
        <v>0.17876344086021506</v>
      </c>
      <c r="H134" s="121">
        <f>VLOOKUP(B134,'Master sheet'!$B$3:$Z$634,22,FALSE)</f>
        <v>0.42176881485854734</v>
      </c>
      <c r="I134" s="120">
        <f>VLOOKUP(B134,'Master sheet'!$B$3:$Z$634,24,FALSE)</f>
        <v>3.4349193691298963E-2</v>
      </c>
      <c r="J134" s="121">
        <f>-VLOOKUP(B134,'Master sheet'!$B$3:$Z$634,25,FALSE)</f>
        <v>-1.057371271336754</v>
      </c>
      <c r="K134" s="121"/>
      <c r="L134" s="145">
        <f t="shared" si="4"/>
        <v>7.3868222117798699E-2</v>
      </c>
      <c r="M134" s="121">
        <f t="shared" si="5"/>
        <v>0.10639078046112711</v>
      </c>
    </row>
    <row r="135" spans="1:13">
      <c r="A135" s="119" t="str">
        <f>'Master sheet'!A135</f>
        <v>Leeds East</v>
      </c>
      <c r="B135" s="142" t="str">
        <f>VLOOKUP('Master sheet'!A135,Westminster_Parliamentary_Const!$A$2:$C$651,2,FALSE)</f>
        <v>E14000778</v>
      </c>
      <c r="C135" s="120">
        <f>VLOOKUP(B135,'Master sheet'!$B$3:$Z$634,9,FALSE)</f>
        <v>0.13310086745255395</v>
      </c>
      <c r="D135" s="121">
        <f>VLOOKUP(B135,'Master sheet'!$B$3:$Z$634,10,FALSE)</f>
        <v>1.3813317451198766</v>
      </c>
      <c r="E135" s="120">
        <f>VLOOKUP(B135,'Master sheet'!$B$3:$Z$634,16,FALSE)</f>
        <v>8.065080174133453E-2</v>
      </c>
      <c r="F135" s="121">
        <f>VLOOKUP(B135,'Master sheet'!$B$3:$Z$634,17,FALSE)</f>
        <v>-1.1863365082755022</v>
      </c>
      <c r="G135" s="120">
        <f>VLOOKUP(B135,'Master sheet'!$B$3:$Z$634,21,FALSE)</f>
        <v>0.15323854660347552</v>
      </c>
      <c r="H135" s="121">
        <f>VLOOKUP(B135,'Master sheet'!$B$3:$Z$634,22,FALSE)</f>
        <v>-0.3086811757914284</v>
      </c>
      <c r="I135" s="120">
        <f>VLOOKUP(B135,'Master sheet'!$B$3:$Z$634,24,FALSE)</f>
        <v>2.2769511876794546E-2</v>
      </c>
      <c r="J135" s="121">
        <f>-VLOOKUP(B135,'Master sheet'!$B$3:$Z$634,25,FALSE)</f>
        <v>0.16200778579792405</v>
      </c>
      <c r="K135" s="121"/>
      <c r="L135" s="145">
        <f t="shared" si="4"/>
        <v>1.2080461712717504E-2</v>
      </c>
      <c r="M135" s="121">
        <f t="shared" si="5"/>
        <v>0.26527689629477846</v>
      </c>
    </row>
    <row r="136" spans="1:13">
      <c r="A136" s="119" t="str">
        <f>'Master sheet'!A136</f>
        <v>Leeds North East</v>
      </c>
      <c r="B136" s="142" t="str">
        <f>VLOOKUP('Master sheet'!A136,Westminster_Parliamentary_Const!$A$2:$C$651,2,FALSE)</f>
        <v>E14000779</v>
      </c>
      <c r="C136" s="120">
        <f>VLOOKUP(B136,'Master sheet'!$B$3:$Z$634,9,FALSE)</f>
        <v>7.3184727501972441E-2</v>
      </c>
      <c r="D136" s="121">
        <f>VLOOKUP(B136,'Master sheet'!$B$3:$Z$634,10,FALSE)</f>
        <v>-0.88335674491926186</v>
      </c>
      <c r="E136" s="120">
        <f>VLOOKUP(B136,'Master sheet'!$B$3:$Z$634,16,FALSE)</f>
        <v>0.62295458794644354</v>
      </c>
      <c r="F136" s="121">
        <f>VLOOKUP(B136,'Master sheet'!$B$3:$Z$634,17,FALSE)</f>
        <v>0.61618252608312296</v>
      </c>
      <c r="G136" s="120">
        <f>VLOOKUP(B136,'Master sheet'!$B$3:$Z$634,21,FALSE)</f>
        <v>0.13270142180094788</v>
      </c>
      <c r="H136" s="121">
        <f>VLOOKUP(B136,'Master sheet'!$B$3:$Z$634,22,FALSE)</f>
        <v>-0.89639536841821199</v>
      </c>
      <c r="I136" s="120">
        <f>VLOOKUP(B136,'Master sheet'!$B$3:$Z$634,24,FALSE)</f>
        <v>4.1050674105067353E-2</v>
      </c>
      <c r="J136" s="121">
        <f>-VLOOKUP(B136,'Master sheet'!$B$3:$Z$634,25,FALSE)</f>
        <v>-1.7630594758357598</v>
      </c>
      <c r="K136" s="121"/>
      <c r="L136" s="145">
        <f t="shared" si="4"/>
        <v>-0.73165726577252765</v>
      </c>
      <c r="M136" s="121">
        <f t="shared" si="5"/>
        <v>-0.92884088064085546</v>
      </c>
    </row>
    <row r="137" spans="1:13">
      <c r="A137" s="119" t="str">
        <f>'Master sheet'!A137</f>
        <v>Leeds North West</v>
      </c>
      <c r="B137" s="142" t="str">
        <f>VLOOKUP('Master sheet'!A137,Westminster_Parliamentary_Const!$A$2:$C$651,2,FALSE)</f>
        <v>E14000780</v>
      </c>
      <c r="C137" s="120">
        <f>VLOOKUP(B137,'Master sheet'!$B$3:$Z$634,9,FALSE)</f>
        <v>0.10387454355764215</v>
      </c>
      <c r="D137" s="121">
        <f>VLOOKUP(B137,'Master sheet'!$B$3:$Z$634,10,FALSE)</f>
        <v>0.27664577259970924</v>
      </c>
      <c r="E137" s="120">
        <f>VLOOKUP(B137,'Master sheet'!$B$3:$Z$634,16,FALSE)</f>
        <v>-0.20874756134123601</v>
      </c>
      <c r="F137" s="121">
        <f>VLOOKUP(B137,'Master sheet'!$B$3:$Z$634,17,FALSE)</f>
        <v>-2.1482439690714075</v>
      </c>
      <c r="G137" s="120">
        <f>VLOOKUP(B137,'Master sheet'!$B$3:$Z$634,21,FALSE)</f>
        <v>0.12881355932203389</v>
      </c>
      <c r="H137" s="121">
        <f>VLOOKUP(B137,'Master sheet'!$B$3:$Z$634,22,FALSE)</f>
        <v>-1.0076549522114444</v>
      </c>
      <c r="I137" s="120">
        <f>VLOOKUP(B137,'Master sheet'!$B$3:$Z$634,24,FALSE)</f>
        <v>2.9898013955985014E-2</v>
      </c>
      <c r="J137" s="121">
        <f>-VLOOKUP(B137,'Master sheet'!$B$3:$Z$634,25,FALSE)</f>
        <v>-0.58864722211585574</v>
      </c>
      <c r="K137" s="121"/>
      <c r="L137" s="145">
        <f t="shared" si="4"/>
        <v>-0.86697509269974959</v>
      </c>
      <c r="M137" s="121">
        <f t="shared" si="5"/>
        <v>-0.62998363671919089</v>
      </c>
    </row>
    <row r="138" spans="1:13">
      <c r="A138" s="119" t="str">
        <f>'Master sheet'!A138</f>
        <v>Leeds West</v>
      </c>
      <c r="B138" s="142" t="str">
        <f>VLOOKUP('Master sheet'!A138,Westminster_Parliamentary_Const!$A$2:$C$651,2,FALSE)</f>
        <v>E14000781</v>
      </c>
      <c r="C138" s="120">
        <f>VLOOKUP(B138,'Master sheet'!$B$3:$Z$634,9,FALSE)</f>
        <v>9.6343010670659021E-2</v>
      </c>
      <c r="D138" s="121">
        <f>VLOOKUP(B138,'Master sheet'!$B$3:$Z$634,10,FALSE)</f>
        <v>-8.028371221473379E-3</v>
      </c>
      <c r="E138" s="120">
        <f>VLOOKUP(B138,'Master sheet'!$B$3:$Z$634,16,FALSE)</f>
        <v>0.85545482309161769</v>
      </c>
      <c r="F138" s="121">
        <f>VLOOKUP(B138,'Master sheet'!$B$3:$Z$634,17,FALSE)</f>
        <v>1.3889709704985318</v>
      </c>
      <c r="G138" s="120">
        <f>VLOOKUP(B138,'Master sheet'!$B$3:$Z$634,21,FALSE)</f>
        <v>0.16025641025641027</v>
      </c>
      <c r="H138" s="121">
        <f>VLOOKUP(B138,'Master sheet'!$B$3:$Z$634,22,FALSE)</f>
        <v>-0.10784984665416938</v>
      </c>
      <c r="I138" s="120">
        <f>VLOOKUP(B138,'Master sheet'!$B$3:$Z$634,24,FALSE)</f>
        <v>3.1034482758620641E-2</v>
      </c>
      <c r="J138" s="121">
        <f>-VLOOKUP(B138,'Master sheet'!$B$3:$Z$634,25,FALSE)</f>
        <v>-0.70832117164398578</v>
      </c>
      <c r="K138" s="121"/>
      <c r="L138" s="145">
        <f t="shared" si="4"/>
        <v>0.14119289524472581</v>
      </c>
      <c r="M138" s="121">
        <f t="shared" si="5"/>
        <v>-2.5262993647759302E-2</v>
      </c>
    </row>
    <row r="139" spans="1:13">
      <c r="A139" s="119" t="str">
        <f>'Master sheet'!A139</f>
        <v>Morley and Outwood</v>
      </c>
      <c r="B139" s="142" t="str">
        <f>VLOOKUP('Master sheet'!A139,Westminster_Parliamentary_Const!$A$2:$C$651,2,FALSE)</f>
        <v>E14000826</v>
      </c>
      <c r="C139" s="120">
        <f>VLOOKUP(B139,'Master sheet'!$B$3:$Z$634,9,FALSE)</f>
        <v>6.2061362509333619E-2</v>
      </c>
      <c r="D139" s="121">
        <f>VLOOKUP(B139,'Master sheet'!$B$3:$Z$634,10,FALSE)</f>
        <v>-1.3037936537406709</v>
      </c>
      <c r="E139" s="120">
        <f>VLOOKUP(B139,'Master sheet'!$B$3:$Z$634,16,FALSE)</f>
        <v>0.31786444596747254</v>
      </c>
      <c r="F139" s="121">
        <f>VLOOKUP(B139,'Master sheet'!$B$3:$Z$634,17,FALSE)</f>
        <v>-0.39788155036475376</v>
      </c>
      <c r="G139" s="120">
        <f>VLOOKUP(B139,'Master sheet'!$B$3:$Z$634,21,FALSE)</f>
        <v>0.12247474747474747</v>
      </c>
      <c r="H139" s="121">
        <f>VLOOKUP(B139,'Master sheet'!$B$3:$Z$634,22,FALSE)</f>
        <v>-1.18905374697275</v>
      </c>
      <c r="I139" s="120">
        <f>VLOOKUP(B139,'Master sheet'!$B$3:$Z$634,24,FALSE)</f>
        <v>2.2555016784781889E-2</v>
      </c>
      <c r="J139" s="121">
        <f>-VLOOKUP(B139,'Master sheet'!$B$3:$Z$634,25,FALSE)</f>
        <v>0.18459483328750162</v>
      </c>
      <c r="K139" s="121"/>
      <c r="L139" s="145">
        <f t="shared" si="4"/>
        <v>-0.6765335294476682</v>
      </c>
      <c r="M139" s="121">
        <f t="shared" si="5"/>
        <v>-0.63755548970730713</v>
      </c>
    </row>
    <row r="140" spans="1:13" ht="29">
      <c r="A140" s="119" t="str">
        <f>'Master sheet'!A140</f>
        <v>Normanton, Pontefract and Castleford</v>
      </c>
      <c r="B140" s="142" t="str">
        <f>VLOOKUP('Master sheet'!A140,Westminster_Parliamentary_Const!$A$2:$C$651,2,FALSE)</f>
        <v>E14000836</v>
      </c>
      <c r="C140" s="120">
        <f>VLOOKUP(B140,'Master sheet'!$B$3:$Z$634,9,FALSE)</f>
        <v>0.12849986113450157</v>
      </c>
      <c r="D140" s="121">
        <f>VLOOKUP(B140,'Master sheet'!$B$3:$Z$634,10,FALSE)</f>
        <v>1.2074245798771754</v>
      </c>
      <c r="E140" s="120">
        <f>VLOOKUP(B140,'Master sheet'!$B$3:$Z$634,16,FALSE)</f>
        <v>-9.4808798010351081E-2</v>
      </c>
      <c r="F140" s="121">
        <f>VLOOKUP(B140,'Master sheet'!$B$3:$Z$634,17,FALSE)</f>
        <v>-1.7695322674763063</v>
      </c>
      <c r="G140" s="120">
        <f>VLOOKUP(B140,'Master sheet'!$B$3:$Z$634,21,FALSE)</f>
        <v>0.16316639741518579</v>
      </c>
      <c r="H140" s="121">
        <f>VLOOKUP(B140,'Master sheet'!$B$3:$Z$634,22,FALSE)</f>
        <v>-2.4574277653216851E-2</v>
      </c>
      <c r="I140" s="120">
        <f>VLOOKUP(B140,'Master sheet'!$B$3:$Z$634,24,FALSE)</f>
        <v>7.9970919665575124E-3</v>
      </c>
      <c r="J140" s="121">
        <f>-VLOOKUP(B140,'Master sheet'!$B$3:$Z$634,25,FALSE)</f>
        <v>1.7175927967072502</v>
      </c>
      <c r="K140" s="121"/>
      <c r="L140" s="145">
        <f t="shared" si="4"/>
        <v>0.28272770786372559</v>
      </c>
      <c r="M140" s="121">
        <f t="shared" si="5"/>
        <v>0.67598803467322133</v>
      </c>
    </row>
    <row r="141" spans="1:13">
      <c r="A141" s="119" t="str">
        <f>'Master sheet'!A141</f>
        <v>Penistone and Stocksbridge</v>
      </c>
      <c r="B141" s="142" t="str">
        <f>VLOOKUP('Master sheet'!A141,Westminster_Parliamentary_Const!$A$2:$C$651,2,FALSE)</f>
        <v>E14000876</v>
      </c>
      <c r="C141" s="120">
        <f>VLOOKUP(B141,'Master sheet'!$B$3:$Z$634,9,FALSE)</f>
        <v>0.10454183567860839</v>
      </c>
      <c r="D141" s="121">
        <f>VLOOKUP(B141,'Master sheet'!$B$3:$Z$634,10,FALSE)</f>
        <v>0.30186783775765291</v>
      </c>
      <c r="E141" s="120">
        <f>VLOOKUP(B141,'Master sheet'!$B$3:$Z$634,16,FALSE)</f>
        <v>0.25609002941182929</v>
      </c>
      <c r="F141" s="121">
        <f>VLOOKUP(B141,'Master sheet'!$B$3:$Z$634,17,FALSE)</f>
        <v>-0.60320846216291546</v>
      </c>
      <c r="G141" s="120">
        <f>VLOOKUP(B141,'Master sheet'!$B$3:$Z$634,21,FALSE)</f>
        <v>0.12912912912912913</v>
      </c>
      <c r="H141" s="121">
        <f>VLOOKUP(B141,'Master sheet'!$B$3:$Z$634,22,FALSE)</f>
        <v>-0.99862424045516485</v>
      </c>
      <c r="I141" s="120">
        <f>VLOOKUP(B141,'Master sheet'!$B$3:$Z$634,24,FALSE)</f>
        <v>1.4249697806941741E-2</v>
      </c>
      <c r="J141" s="121">
        <f>-VLOOKUP(B141,'Master sheet'!$B$3:$Z$634,25,FALSE)</f>
        <v>1.0591725796048683</v>
      </c>
      <c r="K141" s="121"/>
      <c r="L141" s="145">
        <f t="shared" si="4"/>
        <v>-6.0198071313889767E-2</v>
      </c>
      <c r="M141" s="121">
        <f t="shared" si="5"/>
        <v>0.18670802201782702</v>
      </c>
    </row>
    <row r="142" spans="1:13">
      <c r="A142" s="119" t="str">
        <f>'Master sheet'!A142</f>
        <v>Pudsey</v>
      </c>
      <c r="B142" s="142" t="str">
        <f>VLOOKUP('Master sheet'!A142,Westminster_Parliamentary_Const!$A$2:$C$651,2,FALSE)</f>
        <v>E14000886</v>
      </c>
      <c r="C142" s="120">
        <f>VLOOKUP(B142,'Master sheet'!$B$3:$Z$634,9,FALSE)</f>
        <v>7.4449536263782409E-2</v>
      </c>
      <c r="D142" s="121">
        <f>VLOOKUP(B142,'Master sheet'!$B$3:$Z$634,10,FALSE)</f>
        <v>-0.83554996285128769</v>
      </c>
      <c r="E142" s="120">
        <f>VLOOKUP(B142,'Master sheet'!$B$3:$Z$634,16,FALSE)</f>
        <v>0.10675570450427298</v>
      </c>
      <c r="F142" s="121">
        <f>VLOOKUP(B142,'Master sheet'!$B$3:$Z$634,17,FALSE)</f>
        <v>-1.0995685650723901</v>
      </c>
      <c r="G142" s="120">
        <f>VLOOKUP(B142,'Master sheet'!$B$3:$Z$634,21,FALSE)</f>
        <v>0.13841368584758942</v>
      </c>
      <c r="H142" s="121">
        <f>VLOOKUP(B142,'Master sheet'!$B$3:$Z$634,22,FALSE)</f>
        <v>-0.73292659250515191</v>
      </c>
      <c r="I142" s="120">
        <f>VLOOKUP(B142,'Master sheet'!$B$3:$Z$634,24,FALSE)</f>
        <v>2.1179602129448138E-2</v>
      </c>
      <c r="J142" s="121">
        <f>-VLOOKUP(B142,'Master sheet'!$B$3:$Z$634,25,FALSE)</f>
        <v>0.32943057683006849</v>
      </c>
      <c r="K142" s="121"/>
      <c r="L142" s="145">
        <f t="shared" si="4"/>
        <v>-0.58465363589969033</v>
      </c>
      <c r="M142" s="121">
        <f t="shared" si="5"/>
        <v>-0.47412232160333007</v>
      </c>
    </row>
    <row r="143" spans="1:13">
      <c r="A143" s="119" t="str">
        <f>'Master sheet'!A143</f>
        <v>Richmond (Yorks)</v>
      </c>
      <c r="B143" s="142" t="str">
        <f>VLOOKUP('Master sheet'!A143,Westminster_Parliamentary_Const!$A$2:$C$651,2,FALSE)</f>
        <v>E14000895</v>
      </c>
      <c r="C143" s="120">
        <f>VLOOKUP(B143,'Master sheet'!$B$3:$Z$634,9,FALSE)</f>
        <v>8.4347011718552523E-2</v>
      </c>
      <c r="D143" s="121">
        <f>VLOOKUP(B143,'Master sheet'!$B$3:$Z$634,10,FALSE)</f>
        <v>-0.46144878141085649</v>
      </c>
      <c r="E143" s="120">
        <f>VLOOKUP(B143,'Master sheet'!$B$3:$Z$634,16,FALSE)</f>
        <v>0.37376462196454124</v>
      </c>
      <c r="F143" s="121">
        <f>VLOOKUP(B143,'Master sheet'!$B$3:$Z$634,17,FALSE)</f>
        <v>-0.2120795445115182</v>
      </c>
      <c r="G143" s="120">
        <f>VLOOKUP(B143,'Master sheet'!$B$3:$Z$634,21,FALSE)</f>
        <v>0.18617021276595744</v>
      </c>
      <c r="H143" s="121">
        <f>VLOOKUP(B143,'Master sheet'!$B$3:$Z$634,22,FALSE)</f>
        <v>0.6337295938093751</v>
      </c>
      <c r="I143" s="120">
        <f>VLOOKUP(B143,'Master sheet'!$B$3:$Z$634,24,FALSE)</f>
        <v>2.0470524607896223E-2</v>
      </c>
      <c r="J143" s="121">
        <f>-VLOOKUP(B143,'Master sheet'!$B$3:$Z$634,25,FALSE)</f>
        <v>0.40409880118337926</v>
      </c>
      <c r="K143" s="121"/>
      <c r="L143" s="145">
        <f t="shared" si="4"/>
        <v>9.1075017267594927E-2</v>
      </c>
      <c r="M143" s="121">
        <f t="shared" si="5"/>
        <v>5.1158348140483735E-2</v>
      </c>
    </row>
    <row r="144" spans="1:13">
      <c r="A144" s="119" t="str">
        <f>'Master sheet'!A144</f>
        <v>Rother Valley</v>
      </c>
      <c r="B144" s="142" t="str">
        <f>VLOOKUP('Master sheet'!A144,Westminster_Parliamentary_Const!$A$2:$C$651,2,FALSE)</f>
        <v>E14000903</v>
      </c>
      <c r="C144" s="120">
        <f>VLOOKUP(B144,'Master sheet'!$B$3:$Z$634,9,FALSE)</f>
        <v>0.11724913702397874</v>
      </c>
      <c r="D144" s="121">
        <f>VLOOKUP(B144,'Master sheet'!$B$3:$Z$634,10,FALSE)</f>
        <v>0.78217379738814785</v>
      </c>
      <c r="E144" s="120">
        <f>VLOOKUP(B144,'Master sheet'!$B$3:$Z$634,16,FALSE)</f>
        <v>0.38094999089640419</v>
      </c>
      <c r="F144" s="121">
        <f>VLOOKUP(B144,'Master sheet'!$B$3:$Z$634,17,FALSE)</f>
        <v>-0.18819668660413588</v>
      </c>
      <c r="G144" s="120">
        <f>VLOOKUP(B144,'Master sheet'!$B$3:$Z$634,21,FALSE)</f>
        <v>0.14241486068111456</v>
      </c>
      <c r="H144" s="121">
        <f>VLOOKUP(B144,'Master sheet'!$B$3:$Z$634,22,FALSE)</f>
        <v>-0.61842433089575621</v>
      </c>
      <c r="I144" s="120">
        <f>VLOOKUP(B144,'Master sheet'!$B$3:$Z$634,24,FALSE)</f>
        <v>1.2583431488025099E-2</v>
      </c>
      <c r="J144" s="121">
        <f>-VLOOKUP(B144,'Master sheet'!$B$3:$Z$634,25,FALSE)</f>
        <v>1.2346359719021291</v>
      </c>
      <c r="K144" s="121"/>
      <c r="L144" s="145">
        <f t="shared" si="4"/>
        <v>0.30254718794759622</v>
      </c>
      <c r="M144" s="121">
        <f t="shared" si="5"/>
        <v>0.537833086846777</v>
      </c>
    </row>
    <row r="145" spans="1:13">
      <c r="A145" s="119" t="str">
        <f>'Master sheet'!A145</f>
        <v>Rotherham</v>
      </c>
      <c r="B145" s="142" t="str">
        <f>VLOOKUP('Master sheet'!A145,Westminster_Parliamentary_Const!$A$2:$C$651,2,FALSE)</f>
        <v>E14000904</v>
      </c>
      <c r="C145" s="120">
        <f>VLOOKUP(B145,'Master sheet'!$B$3:$Z$634,9,FALSE)</f>
        <v>0.13848971837900254</v>
      </c>
      <c r="D145" s="121">
        <f>VLOOKUP(B145,'Master sheet'!$B$3:$Z$634,10,FALSE)</f>
        <v>1.5850175746431188</v>
      </c>
      <c r="E145" s="120">
        <f>VLOOKUP(B145,'Master sheet'!$B$3:$Z$634,16,FALSE)</f>
        <v>0.2734244189754732</v>
      </c>
      <c r="F145" s="121">
        <f>VLOOKUP(B145,'Master sheet'!$B$3:$Z$634,17,FALSE)</f>
        <v>-0.54559210776475897</v>
      </c>
      <c r="G145" s="120">
        <f>VLOOKUP(B145,'Master sheet'!$B$3:$Z$634,21,FALSE)</f>
        <v>0.15648854961832062</v>
      </c>
      <c r="H145" s="121">
        <f>VLOOKUP(B145,'Master sheet'!$B$3:$Z$634,22,FALSE)</f>
        <v>-0.21567531853193442</v>
      </c>
      <c r="I145" s="120">
        <f>VLOOKUP(B145,'Master sheet'!$B$3:$Z$634,24,FALSE)</f>
        <v>1.4780600461893778E-2</v>
      </c>
      <c r="J145" s="121">
        <f>-VLOOKUP(B145,'Master sheet'!$B$3:$Z$634,25,FALSE)</f>
        <v>1.0032667620534024</v>
      </c>
      <c r="K145" s="121"/>
      <c r="L145" s="145">
        <f t="shared" si="4"/>
        <v>0.45675422759995693</v>
      </c>
      <c r="M145" s="121">
        <f t="shared" si="5"/>
        <v>0.7358835411827247</v>
      </c>
    </row>
    <row r="146" spans="1:13">
      <c r="A146" s="119" t="str">
        <f>'Master sheet'!A146</f>
        <v>Scarborough and Whitby</v>
      </c>
      <c r="B146" s="142" t="str">
        <f>VLOOKUP('Master sheet'!A146,Westminster_Parliamentary_Const!$A$2:$C$651,2,FALSE)</f>
        <v>E14000913</v>
      </c>
      <c r="C146" s="120">
        <f>VLOOKUP(B146,'Master sheet'!$B$3:$Z$634,9,FALSE)</f>
        <v>6.975582662642521E-2</v>
      </c>
      <c r="D146" s="121">
        <f>VLOOKUP(B146,'Master sheet'!$B$3:$Z$634,10,FALSE)</f>
        <v>-1.0129610944775242</v>
      </c>
      <c r="E146" s="120">
        <f>VLOOKUP(B146,'Master sheet'!$B$3:$Z$634,16,FALSE)</f>
        <v>1.1277250763754854</v>
      </c>
      <c r="F146" s="121">
        <f>VLOOKUP(B146,'Master sheet'!$B$3:$Z$634,17,FALSE)</f>
        <v>2.2939477132723627</v>
      </c>
      <c r="G146" s="120">
        <f>VLOOKUP(B146,'Master sheet'!$B$3:$Z$634,21,FALSE)</f>
        <v>0.21978021978021978</v>
      </c>
      <c r="H146" s="121">
        <f>VLOOKUP(B146,'Master sheet'!$B$3:$Z$634,22,FALSE)</f>
        <v>1.5955525523053267</v>
      </c>
      <c r="I146" s="120">
        <f>VLOOKUP(B146,'Master sheet'!$B$3:$Z$634,24,FALSE)</f>
        <v>2.2719394605150711E-2</v>
      </c>
      <c r="J146" s="121">
        <f>-VLOOKUP(B146,'Master sheet'!$B$3:$Z$634,25,FALSE)</f>
        <v>0.16728530140000858</v>
      </c>
      <c r="K146" s="121"/>
      <c r="L146" s="145">
        <f t="shared" si="4"/>
        <v>0.76095611812504349</v>
      </c>
      <c r="M146" s="121">
        <f t="shared" si="5"/>
        <v>0.36635811323710971</v>
      </c>
    </row>
    <row r="147" spans="1:13">
      <c r="A147" s="119" t="str">
        <f>'Master sheet'!A147</f>
        <v>Scunthorpe</v>
      </c>
      <c r="B147" s="142" t="str">
        <f>VLOOKUP('Master sheet'!A147,Westminster_Parliamentary_Const!$A$2:$C$651,2,FALSE)</f>
        <v>E14000914</v>
      </c>
      <c r="C147" s="120">
        <f>VLOOKUP(B147,'Master sheet'!$B$3:$Z$634,9,FALSE)</f>
        <v>0.11735213165787176</v>
      </c>
      <c r="D147" s="121">
        <f>VLOOKUP(B147,'Master sheet'!$B$3:$Z$634,10,FALSE)</f>
        <v>0.78606675114160551</v>
      </c>
      <c r="E147" s="120">
        <f>VLOOKUP(B147,'Master sheet'!$B$3:$Z$634,16,FALSE)</f>
        <v>0.16992274178294953</v>
      </c>
      <c r="F147" s="121">
        <f>VLOOKUP(B147,'Master sheet'!$B$3:$Z$634,17,FALSE)</f>
        <v>-0.88961283558059645</v>
      </c>
      <c r="G147" s="120">
        <f>VLOOKUP(B147,'Master sheet'!$B$3:$Z$634,21,FALSE)</f>
        <v>0.12922465208747516</v>
      </c>
      <c r="H147" s="121">
        <f>VLOOKUP(B147,'Master sheet'!$B$3:$Z$634,22,FALSE)</f>
        <v>-0.99589064464360566</v>
      </c>
      <c r="I147" s="120">
        <f>VLOOKUP(B147,'Master sheet'!$B$3:$Z$634,24,FALSE)</f>
        <v>5.3238042880703329E-3</v>
      </c>
      <c r="J147" s="121">
        <f>-VLOOKUP(B147,'Master sheet'!$B$3:$Z$634,25,FALSE)</f>
        <v>1.9990988916985968</v>
      </c>
      <c r="K147" s="121"/>
      <c r="L147" s="145">
        <f t="shared" si="4"/>
        <v>0.22491554065400005</v>
      </c>
      <c r="M147" s="121">
        <f t="shared" si="5"/>
        <v>0.61413796757603378</v>
      </c>
    </row>
    <row r="148" spans="1:13">
      <c r="A148" s="119" t="str">
        <f>'Master sheet'!A148</f>
        <v>Selby and Ainsty</v>
      </c>
      <c r="B148" s="142" t="str">
        <f>VLOOKUP('Master sheet'!A148,Westminster_Parliamentary_Const!$A$2:$C$651,2,FALSE)</f>
        <v>E14000917</v>
      </c>
      <c r="C148" s="120">
        <f>VLOOKUP(B148,'Master sheet'!$B$3:$Z$634,9,FALSE)</f>
        <v>8.0439261585774816E-2</v>
      </c>
      <c r="D148" s="121">
        <f>VLOOKUP(B148,'Master sheet'!$B$3:$Z$634,10,FALSE)</f>
        <v>-0.60915250122574915</v>
      </c>
      <c r="E148" s="120">
        <f>VLOOKUP(B148,'Master sheet'!$B$3:$Z$634,16,FALSE)</f>
        <v>0.62563704397026365</v>
      </c>
      <c r="F148" s="121">
        <f>VLOOKUP(B148,'Master sheet'!$B$3:$Z$634,17,FALSE)</f>
        <v>0.62509852144358491</v>
      </c>
      <c r="G148" s="120">
        <f>VLOOKUP(B148,'Master sheet'!$B$3:$Z$634,21,FALSE)</f>
        <v>0.17247097844112769</v>
      </c>
      <c r="H148" s="121">
        <f>VLOOKUP(B148,'Master sheet'!$B$3:$Z$634,22,FALSE)</f>
        <v>0.24169640911394405</v>
      </c>
      <c r="I148" s="120">
        <f>VLOOKUP(B148,'Master sheet'!$B$3:$Z$634,24,FALSE)</f>
        <v>1.2375073486184496E-2</v>
      </c>
      <c r="J148" s="121">
        <f>-VLOOKUP(B148,'Master sheet'!$B$3:$Z$634,25,FALSE)</f>
        <v>1.256576763359164</v>
      </c>
      <c r="K148" s="121"/>
      <c r="L148" s="145">
        <f t="shared" si="4"/>
        <v>0.37855479817273596</v>
      </c>
      <c r="M148" s="121">
        <f t="shared" si="5"/>
        <v>0.36027390913739316</v>
      </c>
    </row>
    <row r="149" spans="1:13">
      <c r="A149" s="119" t="str">
        <f>'Master sheet'!A149</f>
        <v>Sheffield Central</v>
      </c>
      <c r="B149" s="142" t="str">
        <f>VLOOKUP('Master sheet'!A149,Westminster_Parliamentary_Const!$A$2:$C$651,2,FALSE)</f>
        <v>E14000919</v>
      </c>
      <c r="C149" s="120">
        <f>VLOOKUP(B149,'Master sheet'!$B$3:$Z$634,9,FALSE)</f>
        <v>0.12238322749383539</v>
      </c>
      <c r="D149" s="121">
        <f>VLOOKUP(B149,'Master sheet'!$B$3:$Z$634,10,FALSE)</f>
        <v>0.97623028372878928</v>
      </c>
      <c r="E149" s="120">
        <f>VLOOKUP(B149,'Master sheet'!$B$3:$Z$634,16,FALSE)</f>
        <v>4.7320589300690302E-2</v>
      </c>
      <c r="F149" s="121">
        <f>VLOOKUP(B149,'Master sheet'!$B$3:$Z$634,17,FALSE)</f>
        <v>-1.2971200651521553</v>
      </c>
      <c r="G149" s="120">
        <f>VLOOKUP(B149,'Master sheet'!$B$3:$Z$634,21,FALSE)</f>
        <v>0.11449451887941535</v>
      </c>
      <c r="H149" s="121">
        <f>VLOOKUP(B149,'Master sheet'!$B$3:$Z$634,22,FALSE)</f>
        <v>-1.4174252279361197</v>
      </c>
      <c r="I149" s="120">
        <f>VLOOKUP(B149,'Master sheet'!$B$3:$Z$634,24,FALSE)</f>
        <v>3.2865072587532129E-2</v>
      </c>
      <c r="J149" s="121">
        <f>-VLOOKUP(B149,'Master sheet'!$B$3:$Z$634,25,FALSE)</f>
        <v>-0.90108837676549847</v>
      </c>
      <c r="K149" s="121"/>
      <c r="L149" s="145">
        <f t="shared" si="4"/>
        <v>-0.65985084653124604</v>
      </c>
      <c r="M149" s="121">
        <f t="shared" si="5"/>
        <v>-0.42737691319361554</v>
      </c>
    </row>
    <row r="150" spans="1:13">
      <c r="A150" s="119" t="str">
        <f>'Master sheet'!A150</f>
        <v>Sheffield South East</v>
      </c>
      <c r="B150" s="142" t="str">
        <f>VLOOKUP('Master sheet'!A150,Westminster_Parliamentary_Const!$A$2:$C$651,2,FALSE)</f>
        <v>E14000920</v>
      </c>
      <c r="C150" s="120">
        <f>VLOOKUP(B150,'Master sheet'!$B$3:$Z$634,9,FALSE)</f>
        <v>0.10975034417028486</v>
      </c>
      <c r="D150" s="121">
        <f>VLOOKUP(B150,'Master sheet'!$B$3:$Z$634,10,FALSE)</f>
        <v>0.49873714945062558</v>
      </c>
      <c r="E150" s="120">
        <f>VLOOKUP(B150,'Master sheet'!$B$3:$Z$634,16,FALSE)</f>
        <v>0.33686242606502997</v>
      </c>
      <c r="F150" s="121">
        <f>VLOOKUP(B150,'Master sheet'!$B$3:$Z$634,17,FALSE)</f>
        <v>-0.33473572396393675</v>
      </c>
      <c r="G150" s="120">
        <f>VLOOKUP(B150,'Master sheet'!$B$3:$Z$634,21,FALSE)</f>
        <v>0.1472</v>
      </c>
      <c r="H150" s="121">
        <f>VLOOKUP(B150,'Master sheet'!$B$3:$Z$634,22,FALSE)</f>
        <v>-0.4814872319373224</v>
      </c>
      <c r="I150" s="120">
        <f>VLOOKUP(B150,'Master sheet'!$B$3:$Z$634,24,FALSE)</f>
        <v>1.3858674982885733E-2</v>
      </c>
      <c r="J150" s="121">
        <f>-VLOOKUP(B150,'Master sheet'!$B$3:$Z$634,25,FALSE)</f>
        <v>1.1003485851422847</v>
      </c>
      <c r="K150" s="121"/>
      <c r="L150" s="145">
        <f t="shared" si="4"/>
        <v>0.19571569467291278</v>
      </c>
      <c r="M150" s="121">
        <f t="shared" si="5"/>
        <v>0.39699141888076023</v>
      </c>
    </row>
    <row r="151" spans="1:13" ht="29">
      <c r="A151" s="119" t="str">
        <f>'Master sheet'!A151</f>
        <v>Sheffield, Brightside and Hillsborough</v>
      </c>
      <c r="B151" s="142" t="str">
        <f>VLOOKUP('Master sheet'!A151,Westminster_Parliamentary_Const!$A$2:$C$651,2,FALSE)</f>
        <v>E14000921</v>
      </c>
      <c r="C151" s="120">
        <f>VLOOKUP(B151,'Master sheet'!$B$3:$Z$634,9,FALSE)</f>
        <v>0.1302020330940869</v>
      </c>
      <c r="D151" s="121">
        <f>VLOOKUP(B151,'Master sheet'!$B$3:$Z$634,10,FALSE)</f>
        <v>1.2717626571985743</v>
      </c>
      <c r="E151" s="120">
        <f>VLOOKUP(B151,'Master sheet'!$B$3:$Z$634,16,FALSE)</f>
        <v>0.92512292325962375</v>
      </c>
      <c r="F151" s="121">
        <f>VLOOKUP(B151,'Master sheet'!$B$3:$Z$634,17,FALSE)</f>
        <v>1.6205350492212616</v>
      </c>
      <c r="G151" s="120">
        <f>VLOOKUP(B151,'Master sheet'!$B$3:$Z$634,21,FALSE)</f>
        <v>0.15185783521809371</v>
      </c>
      <c r="H151" s="121">
        <f>VLOOKUP(B151,'Master sheet'!$B$3:$Z$634,22,FALSE)</f>
        <v>-0.3481932148384137</v>
      </c>
      <c r="I151" s="120">
        <f>VLOOKUP(B151,'Master sheet'!$B$3:$Z$634,24,FALSE)</f>
        <v>2.976392422957308E-2</v>
      </c>
      <c r="J151" s="121">
        <f>-VLOOKUP(B151,'Master sheet'!$B$3:$Z$634,25,FALSE)</f>
        <v>-0.57452712738589284</v>
      </c>
      <c r="K151" s="121"/>
      <c r="L151" s="145">
        <f t="shared" si="4"/>
        <v>0.49239434104888224</v>
      </c>
      <c r="M151" s="121">
        <f t="shared" si="5"/>
        <v>0.44446881566803514</v>
      </c>
    </row>
    <row r="152" spans="1:13">
      <c r="A152" s="119" t="str">
        <f>'Master sheet'!A152</f>
        <v>Sheffield, Hallam</v>
      </c>
      <c r="B152" s="142" t="str">
        <f>VLOOKUP('Master sheet'!A152,Westminster_Parliamentary_Const!$A$2:$C$651,2,FALSE)</f>
        <v>E14000922</v>
      </c>
      <c r="C152" s="120">
        <f>VLOOKUP(B152,'Master sheet'!$B$3:$Z$634,9,FALSE)</f>
        <v>5.1987574414035842E-2</v>
      </c>
      <c r="D152" s="121">
        <f>VLOOKUP(B152,'Master sheet'!$B$3:$Z$634,10,FALSE)</f>
        <v>-1.6845590363125627</v>
      </c>
      <c r="E152" s="120">
        <f>VLOOKUP(B152,'Master sheet'!$B$3:$Z$634,16,FALSE)</f>
        <v>0.43913070475793226</v>
      </c>
      <c r="F152" s="121">
        <f>VLOOKUP(B152,'Master sheet'!$B$3:$Z$634,17,FALSE)</f>
        <v>5.1854118352665799E-3</v>
      </c>
      <c r="G152" s="120">
        <f>VLOOKUP(B152,'Master sheet'!$B$3:$Z$634,21,FALSE)</f>
        <v>9.1530054644808748E-2</v>
      </c>
      <c r="H152" s="121">
        <f>VLOOKUP(B152,'Master sheet'!$B$3:$Z$634,22,FALSE)</f>
        <v>-2.0746029821993335</v>
      </c>
      <c r="I152" s="120">
        <f>VLOOKUP(B152,'Master sheet'!$B$3:$Z$634,24,FALSE)</f>
        <v>3.4592913172842854E-2</v>
      </c>
      <c r="J152" s="121">
        <f>-VLOOKUP(B152,'Master sheet'!$B$3:$Z$634,25,FALSE)</f>
        <v>-1.0830357443655461</v>
      </c>
      <c r="K152" s="121"/>
      <c r="L152" s="145">
        <f t="shared" si="4"/>
        <v>-1.2092530877605439</v>
      </c>
      <c r="M152" s="121">
        <f t="shared" si="5"/>
        <v>-1.2674345219533807</v>
      </c>
    </row>
    <row r="153" spans="1:13">
      <c r="A153" s="119" t="str">
        <f>'Master sheet'!A153</f>
        <v>Sheffield, Heeley</v>
      </c>
      <c r="B153" s="142" t="str">
        <f>VLOOKUP('Master sheet'!A153,Westminster_Parliamentary_Const!$A$2:$C$651,2,FALSE)</f>
        <v>E14000923</v>
      </c>
      <c r="C153" s="120">
        <f>VLOOKUP(B153,'Master sheet'!$B$3:$Z$634,9,FALSE)</f>
        <v>0.10765393906214285</v>
      </c>
      <c r="D153" s="121">
        <f>VLOOKUP(B153,'Master sheet'!$B$3:$Z$634,10,FALSE)</f>
        <v>0.41949799080682221</v>
      </c>
      <c r="E153" s="120">
        <f>VLOOKUP(B153,'Master sheet'!$B$3:$Z$634,16,FALSE)</f>
        <v>0.45111270890869004</v>
      </c>
      <c r="F153" s="121">
        <f>VLOOKUP(B153,'Master sheet'!$B$3:$Z$634,17,FALSE)</f>
        <v>4.5011411765380087E-2</v>
      </c>
      <c r="G153" s="120">
        <f>VLOOKUP(B153,'Master sheet'!$B$3:$Z$634,21,FALSE)</f>
        <v>0.13414634146341464</v>
      </c>
      <c r="H153" s="121">
        <f>VLOOKUP(B153,'Master sheet'!$B$3:$Z$634,22,FALSE)</f>
        <v>-0.85504587081313821</v>
      </c>
      <c r="I153" s="120">
        <f>VLOOKUP(B153,'Master sheet'!$B$3:$Z$634,24,FALSE)</f>
        <v>3.5320184426229639E-2</v>
      </c>
      <c r="J153" s="121">
        <f>-VLOOKUP(B153,'Master sheet'!$B$3:$Z$634,25,FALSE)</f>
        <v>-1.1596198292689091</v>
      </c>
      <c r="K153" s="121"/>
      <c r="L153" s="145">
        <f t="shared" si="4"/>
        <v>-0.38753907437746127</v>
      </c>
      <c r="M153" s="121">
        <f t="shared" si="5"/>
        <v>-0.38171302266198864</v>
      </c>
    </row>
    <row r="154" spans="1:13">
      <c r="A154" s="119" t="str">
        <f>'Master sheet'!A154</f>
        <v>Shipley</v>
      </c>
      <c r="B154" s="142" t="str">
        <f>VLOOKUP('Master sheet'!A154,Westminster_Parliamentary_Const!$A$2:$C$651,2,FALSE)</f>
        <v>E14000925</v>
      </c>
      <c r="C154" s="120">
        <f>VLOOKUP(B154,'Master sheet'!$B$3:$Z$634,9,FALSE)</f>
        <v>6.7429088770478818E-2</v>
      </c>
      <c r="D154" s="121">
        <f>VLOOKUP(B154,'Master sheet'!$B$3:$Z$634,10,FALSE)</f>
        <v>-1.1009062866418768</v>
      </c>
      <c r="E154" s="120">
        <f>VLOOKUP(B154,'Master sheet'!$B$3:$Z$634,16,FALSE)</f>
        <v>0.48408312534732068</v>
      </c>
      <c r="F154" s="121">
        <f>VLOOKUP(B154,'Master sheet'!$B$3:$Z$634,17,FALSE)</f>
        <v>0.15459907224851163</v>
      </c>
      <c r="G154" s="120">
        <f>VLOOKUP(B154,'Master sheet'!$B$3:$Z$634,21,FALSE)</f>
        <v>0.14332247557003258</v>
      </c>
      <c r="H154" s="121">
        <f>VLOOKUP(B154,'Master sheet'!$B$3:$Z$634,22,FALSE)</f>
        <v>-0.59245097012663572</v>
      </c>
      <c r="I154" s="120">
        <f>VLOOKUP(B154,'Master sheet'!$B$3:$Z$634,24,FALSE)</f>
        <v>2.281229668184781E-2</v>
      </c>
      <c r="J154" s="121">
        <f>-VLOOKUP(B154,'Master sheet'!$B$3:$Z$634,25,FALSE)</f>
        <v>0.15750240334603383</v>
      </c>
      <c r="K154" s="121"/>
      <c r="L154" s="145">
        <f t="shared" si="4"/>
        <v>-0.3453139452934918</v>
      </c>
      <c r="M154" s="121">
        <f t="shared" si="5"/>
        <v>-0.38744327741163503</v>
      </c>
    </row>
    <row r="155" spans="1:13">
      <c r="A155" s="119" t="str">
        <f>'Master sheet'!A155</f>
        <v>Skipton and Ripon</v>
      </c>
      <c r="B155" s="142" t="str">
        <f>VLOOKUP('Master sheet'!A155,Westminster_Parliamentary_Const!$A$2:$C$651,2,FALSE)</f>
        <v>E14000928</v>
      </c>
      <c r="C155" s="120">
        <f>VLOOKUP(B155,'Master sheet'!$B$3:$Z$634,9,FALSE)</f>
        <v>5.4071448233374189E-2</v>
      </c>
      <c r="D155" s="121">
        <f>VLOOKUP(B155,'Master sheet'!$B$3:$Z$634,10,FALSE)</f>
        <v>-1.6057935307702844</v>
      </c>
      <c r="E155" s="120">
        <f>VLOOKUP(B155,'Master sheet'!$B$3:$Z$634,16,FALSE)</f>
        <v>1.2681951486478895</v>
      </c>
      <c r="F155" s="121">
        <f>VLOOKUP(B155,'Master sheet'!$B$3:$Z$634,17,FALSE)</f>
        <v>2.7608446545616041</v>
      </c>
      <c r="G155" s="120">
        <f>VLOOKUP(B155,'Master sheet'!$B$3:$Z$634,21,FALSE)</f>
        <v>0.20203735144312393</v>
      </c>
      <c r="H155" s="121">
        <f>VLOOKUP(B155,'Master sheet'!$B$3:$Z$634,22,FALSE)</f>
        <v>1.0878020448761565</v>
      </c>
      <c r="I155" s="120">
        <f>VLOOKUP(B155,'Master sheet'!$B$3:$Z$634,24,FALSE)</f>
        <v>2.3004713669642074E-2</v>
      </c>
      <c r="J155" s="121">
        <f>-VLOOKUP(B155,'Master sheet'!$B$3:$Z$634,25,FALSE)</f>
        <v>0.13724025375403265</v>
      </c>
      <c r="K155" s="121"/>
      <c r="L155" s="145">
        <f t="shared" si="4"/>
        <v>0.59502335560537722</v>
      </c>
      <c r="M155" s="121">
        <f t="shared" si="5"/>
        <v>0.15192335756754285</v>
      </c>
    </row>
    <row r="156" spans="1:13">
      <c r="A156" s="119" t="str">
        <f>'Master sheet'!A156</f>
        <v>Thirsk and Malton</v>
      </c>
      <c r="B156" s="142" t="str">
        <f>VLOOKUP('Master sheet'!A156,Westminster_Parliamentary_Const!$A$2:$C$651,2,FALSE)</f>
        <v>E14000993</v>
      </c>
      <c r="C156" s="120">
        <f>VLOOKUP(B156,'Master sheet'!$B$3:$Z$634,9,FALSE)</f>
        <v>7.4212259244195042E-2</v>
      </c>
      <c r="D156" s="121">
        <f>VLOOKUP(B156,'Master sheet'!$B$3:$Z$634,10,FALSE)</f>
        <v>-0.84451847343380382</v>
      </c>
      <c r="E156" s="120">
        <f>VLOOKUP(B156,'Master sheet'!$B$3:$Z$634,16,FALSE)</f>
        <v>0.42618680991486346</v>
      </c>
      <c r="F156" s="121">
        <f>VLOOKUP(B156,'Master sheet'!$B$3:$Z$634,17,FALSE)</f>
        <v>-3.7837737600285234E-2</v>
      </c>
      <c r="G156" s="120">
        <f>VLOOKUP(B156,'Master sheet'!$B$3:$Z$634,21,FALSE)</f>
        <v>0.18627450980392157</v>
      </c>
      <c r="H156" s="121">
        <f>VLOOKUP(B156,'Master sheet'!$B$3:$Z$634,22,FALSE)</f>
        <v>0.63671427886387277</v>
      </c>
      <c r="I156" s="120">
        <f>VLOOKUP(B156,'Master sheet'!$B$3:$Z$634,24,FALSE)</f>
        <v>1.2534793520419862E-2</v>
      </c>
      <c r="J156" s="121">
        <f>-VLOOKUP(B156,'Master sheet'!$B$3:$Z$634,25,FALSE)</f>
        <v>1.2397577118626462</v>
      </c>
      <c r="K156" s="121"/>
      <c r="L156" s="145">
        <f t="shared" si="4"/>
        <v>0.24852894492310748</v>
      </c>
      <c r="M156" s="121">
        <f t="shared" si="5"/>
        <v>0.2315591696868787</v>
      </c>
    </row>
    <row r="157" spans="1:13">
      <c r="A157" s="119" t="str">
        <f>'Master sheet'!A157</f>
        <v>Wakefield</v>
      </c>
      <c r="B157" s="142" t="str">
        <f>VLOOKUP('Master sheet'!A157,Westminster_Parliamentary_Const!$A$2:$C$651,2,FALSE)</f>
        <v>E14001009</v>
      </c>
      <c r="C157" s="120">
        <f>VLOOKUP(B157,'Master sheet'!$B$3:$Z$634,9,FALSE)</f>
        <v>0.11085517235645277</v>
      </c>
      <c r="D157" s="121">
        <f>VLOOKUP(B157,'Master sheet'!$B$3:$Z$634,10,FALSE)</f>
        <v>0.54049704384217034</v>
      </c>
      <c r="E157" s="120">
        <f>VLOOKUP(B157,'Master sheet'!$B$3:$Z$634,16,FALSE)</f>
        <v>0.29985587585421136</v>
      </c>
      <c r="F157" s="121">
        <f>VLOOKUP(B157,'Master sheet'!$B$3:$Z$634,17,FALSE)</f>
        <v>-0.4577387581447081</v>
      </c>
      <c r="G157" s="120">
        <f>VLOOKUP(B157,'Master sheet'!$B$3:$Z$634,21,FALSE)</f>
        <v>0.16074450084602368</v>
      </c>
      <c r="H157" s="121">
        <f>VLOOKUP(B157,'Master sheet'!$B$3:$Z$634,22,FALSE)</f>
        <v>-9.3882080009051141E-2</v>
      </c>
      <c r="I157" s="120">
        <f>VLOOKUP(B157,'Master sheet'!$B$3:$Z$634,24,FALSE)</f>
        <v>2.6843657817109179E-2</v>
      </c>
      <c r="J157" s="121">
        <f>-VLOOKUP(B157,'Master sheet'!$B$3:$Z$634,25,FALSE)</f>
        <v>-0.26701334923078046</v>
      </c>
      <c r="K157" s="121"/>
      <c r="L157" s="145">
        <f t="shared" si="4"/>
        <v>-6.9534285885592337E-2</v>
      </c>
      <c r="M157" s="121">
        <f t="shared" si="5"/>
        <v>-7.7557482182991999E-4</v>
      </c>
    </row>
    <row r="158" spans="1:13">
      <c r="A158" s="119" t="str">
        <f>'Master sheet'!A158</f>
        <v>Wentworth and Dearne</v>
      </c>
      <c r="B158" s="142" t="str">
        <f>VLOOKUP('Master sheet'!A158,Westminster_Parliamentary_Const!$A$2:$C$651,2,FALSE)</f>
        <v>E14001028</v>
      </c>
      <c r="C158" s="120">
        <f>VLOOKUP(B158,'Master sheet'!$B$3:$Z$634,9,FALSE)</f>
        <v>0.10504096972406833</v>
      </c>
      <c r="D158" s="121">
        <f>VLOOKUP(B158,'Master sheet'!$B$3:$Z$634,10,FALSE)</f>
        <v>0.3207339250702223</v>
      </c>
      <c r="E158" s="120">
        <f>VLOOKUP(B158,'Master sheet'!$B$3:$Z$634,16,FALSE)</f>
        <v>0.45209151871015801</v>
      </c>
      <c r="F158" s="121">
        <f>VLOOKUP(B158,'Master sheet'!$B$3:$Z$634,17,FALSE)</f>
        <v>4.8264797308765379E-2</v>
      </c>
      <c r="G158" s="120">
        <f>VLOOKUP(B158,'Master sheet'!$B$3:$Z$634,21,FALSE)</f>
        <v>0.15779816513761469</v>
      </c>
      <c r="H158" s="121">
        <f>VLOOKUP(B158,'Master sheet'!$B$3:$Z$634,22,FALSE)</f>
        <v>-0.17819784128162874</v>
      </c>
      <c r="I158" s="120">
        <f>VLOOKUP(B158,'Master sheet'!$B$3:$Z$634,24,FALSE)</f>
        <v>2.0989576094510021E-2</v>
      </c>
      <c r="J158" s="121">
        <f>-VLOOKUP(B158,'Master sheet'!$B$3:$Z$634,25,FALSE)</f>
        <v>0.34944095112408796</v>
      </c>
      <c r="K158" s="121"/>
      <c r="L158" s="145">
        <f t="shared" si="4"/>
        <v>0.13506045805536171</v>
      </c>
      <c r="M158" s="121">
        <f t="shared" si="5"/>
        <v>0.20173611806929284</v>
      </c>
    </row>
    <row r="159" spans="1:13">
      <c r="A159" s="119" t="str">
        <f>'Master sheet'!A159</f>
        <v>York Central</v>
      </c>
      <c r="B159" s="142" t="str">
        <f>VLOOKUP('Master sheet'!A159,Westminster_Parliamentary_Const!$A$2:$C$651,2,FALSE)</f>
        <v>E14001061</v>
      </c>
      <c r="C159" s="120">
        <f>VLOOKUP(B159,'Master sheet'!$B$3:$Z$634,9,FALSE)</f>
        <v>7.1680403275266577E-2</v>
      </c>
      <c r="D159" s="121">
        <f>VLOOKUP(B159,'Master sheet'!$B$3:$Z$634,10,FALSE)</f>
        <v>-0.94021664551228623</v>
      </c>
      <c r="E159" s="120">
        <f>VLOOKUP(B159,'Master sheet'!$B$3:$Z$634,16,FALSE)</f>
        <v>0.73793360433230881</v>
      </c>
      <c r="F159" s="121">
        <f>VLOOKUP(B159,'Master sheet'!$B$3:$Z$634,17,FALSE)</f>
        <v>0.99835183940775474</v>
      </c>
      <c r="G159" s="120">
        <f>VLOOKUP(B159,'Master sheet'!$B$3:$Z$634,21,FALSE)</f>
        <v>0.18155197657393851</v>
      </c>
      <c r="H159" s="121">
        <f>VLOOKUP(B159,'Master sheet'!$B$3:$Z$634,22,FALSE)</f>
        <v>0.5015687883874721</v>
      </c>
      <c r="I159" s="120">
        <f>VLOOKUP(B159,'Master sheet'!$B$3:$Z$634,24,FALSE)</f>
        <v>3.157859918961381E-2</v>
      </c>
      <c r="J159" s="121">
        <f>-VLOOKUP(B159,'Master sheet'!$B$3:$Z$634,25,FALSE)</f>
        <v>-0.76561844381642774</v>
      </c>
      <c r="K159" s="121"/>
      <c r="L159" s="145">
        <f t="shared" si="4"/>
        <v>-5.1478615383371784E-2</v>
      </c>
      <c r="M159" s="121">
        <f t="shared" si="5"/>
        <v>-0.31862492514370017</v>
      </c>
    </row>
    <row r="160" spans="1:13">
      <c r="A160" s="119" t="str">
        <f>'Master sheet'!A160</f>
        <v>York Outer</v>
      </c>
      <c r="B160" s="142" t="str">
        <f>VLOOKUP('Master sheet'!A160,Westminster_Parliamentary_Const!$A$2:$C$651,2,FALSE)</f>
        <v>E14001062</v>
      </c>
      <c r="C160" s="120">
        <f>VLOOKUP(B160,'Master sheet'!$B$3:$Z$634,9,FALSE)</f>
        <v>4.1123836039492774E-2</v>
      </c>
      <c r="D160" s="121">
        <f>VLOOKUP(B160,'Master sheet'!$B$3:$Z$634,10,FALSE)</f>
        <v>-2.0951826725467493</v>
      </c>
      <c r="E160" s="120">
        <f>VLOOKUP(B160,'Master sheet'!$B$3:$Z$634,16,FALSE)</f>
        <v>0.70375791799269438</v>
      </c>
      <c r="F160" s="121">
        <f>VLOOKUP(B160,'Master sheet'!$B$3:$Z$634,17,FALSE)</f>
        <v>0.884758081247774</v>
      </c>
      <c r="G160" s="120">
        <f>VLOOKUP(B160,'Master sheet'!$B$3:$Z$634,21,FALSE)</f>
        <v>0.13582089552238805</v>
      </c>
      <c r="H160" s="121">
        <f>VLOOKUP(B160,'Master sheet'!$B$3:$Z$634,22,FALSE)</f>
        <v>-0.80712488887226153</v>
      </c>
      <c r="I160" s="120">
        <f>VLOOKUP(B160,'Master sheet'!$B$3:$Z$634,24,FALSE)</f>
        <v>2.7980629539951618E-2</v>
      </c>
      <c r="J160" s="121">
        <f>-VLOOKUP(B160,'Master sheet'!$B$3:$Z$634,25,FALSE)</f>
        <v>-0.38674025793148714</v>
      </c>
      <c r="K160" s="121"/>
      <c r="L160" s="145">
        <f t="shared" si="4"/>
        <v>-0.60107243452568104</v>
      </c>
      <c r="M160" s="121">
        <f t="shared" si="5"/>
        <v>-0.81436877809682662</v>
      </c>
    </row>
    <row r="161" spans="1:13">
      <c r="A161" s="119" t="str">
        <f>'Master sheet'!A161</f>
        <v>Amber Valley</v>
      </c>
      <c r="B161" s="142" t="str">
        <f>VLOOKUP('Master sheet'!A161,Westminster_Parliamentary_Const!$A$2:$C$651,2,FALSE)</f>
        <v>E14000533</v>
      </c>
      <c r="C161" s="120">
        <f>VLOOKUP(B161,'Master sheet'!$B$3:$Z$634,9,FALSE)</f>
        <v>7.2467387390137777E-2</v>
      </c>
      <c r="D161" s="121">
        <f>VLOOKUP(B161,'Master sheet'!$B$3:$Z$634,10,FALSE)</f>
        <v>-0.91047050585338196</v>
      </c>
      <c r="E161" s="120">
        <f>VLOOKUP(B161,'Master sheet'!$B$3:$Z$634,16,FALSE)</f>
        <v>0.86185816420769956</v>
      </c>
      <c r="F161" s="121">
        <f>VLOOKUP(B161,'Master sheet'!$B$3:$Z$634,17,FALSE)</f>
        <v>1.4102545103498714</v>
      </c>
      <c r="G161" s="120">
        <f>VLOOKUP(B161,'Master sheet'!$B$3:$Z$634,21,FALSE)</f>
        <v>0.16938775510204082</v>
      </c>
      <c r="H161" s="121">
        <f>VLOOKUP(B161,'Master sheet'!$B$3:$Z$634,22,FALSE)</f>
        <v>0.15346331257082566</v>
      </c>
      <c r="I161" s="120">
        <f>VLOOKUP(B161,'Master sheet'!$B$3:$Z$634,24,FALSE)</f>
        <v>1.5275268039995904E-3</v>
      </c>
      <c r="J161" s="121">
        <f>-VLOOKUP(B161,'Master sheet'!$B$3:$Z$634,25,FALSE)</f>
        <v>2.3988595529414209</v>
      </c>
      <c r="K161" s="121"/>
      <c r="L161" s="145">
        <f t="shared" si="4"/>
        <v>0.76302671750218398</v>
      </c>
      <c r="M161" s="121">
        <f t="shared" si="5"/>
        <v>0.75674931951612923</v>
      </c>
    </row>
    <row r="162" spans="1:13">
      <c r="A162" s="119" t="str">
        <f>'Master sheet'!A162</f>
        <v>Ashfield</v>
      </c>
      <c r="B162" s="142" t="str">
        <f>VLOOKUP('Master sheet'!A162,Westminster_Parliamentary_Const!$A$2:$C$651,2,FALSE)</f>
        <v>E14000535</v>
      </c>
      <c r="C162" s="120">
        <f>VLOOKUP(B162,'Master sheet'!$B$3:$Z$634,9,FALSE)</f>
        <v>0.11089227968912209</v>
      </c>
      <c r="D162" s="121">
        <f>VLOOKUP(B162,'Master sheet'!$B$3:$Z$634,10,FALSE)</f>
        <v>0.54189961332113823</v>
      </c>
      <c r="E162" s="120">
        <f>VLOOKUP(B162,'Master sheet'!$B$3:$Z$634,16,FALSE)</f>
        <v>0.48890452040789817</v>
      </c>
      <c r="F162" s="121">
        <f>VLOOKUP(B162,'Master sheet'!$B$3:$Z$634,17,FALSE)</f>
        <v>0.17062451147634439</v>
      </c>
      <c r="G162" s="120">
        <f>VLOOKUP(B162,'Master sheet'!$B$3:$Z$634,21,FALSE)</f>
        <v>0.1419656786271451</v>
      </c>
      <c r="H162" s="121">
        <f>VLOOKUP(B162,'Master sheet'!$B$3:$Z$634,22,FALSE)</f>
        <v>-0.63127864573921522</v>
      </c>
      <c r="I162" s="120">
        <f>VLOOKUP(B162,'Master sheet'!$B$3:$Z$634,24,FALSE)</f>
        <v>1.0766208251473453E-2</v>
      </c>
      <c r="J162" s="121">
        <f>-VLOOKUP(B162,'Master sheet'!$B$3:$Z$634,25,FALSE)</f>
        <v>1.4259956303354044</v>
      </c>
      <c r="K162" s="121"/>
      <c r="L162" s="145">
        <f t="shared" si="4"/>
        <v>0.37681027734841799</v>
      </c>
      <c r="M162" s="121">
        <f t="shared" si="5"/>
        <v>0.57918939217503573</v>
      </c>
    </row>
    <row r="163" spans="1:13">
      <c r="A163" s="119" t="str">
        <f>'Master sheet'!A163</f>
        <v>Bassetlaw</v>
      </c>
      <c r="B163" s="142" t="str">
        <f>VLOOKUP('Master sheet'!A163,Westminster_Parliamentary_Const!$A$2:$C$651,2,FALSE)</f>
        <v>E14000546</v>
      </c>
      <c r="C163" s="120">
        <f>VLOOKUP(B163,'Master sheet'!$B$3:$Z$634,9,FALSE)</f>
        <v>8.1347145616223554E-2</v>
      </c>
      <c r="D163" s="121">
        <f>VLOOKUP(B163,'Master sheet'!$B$3:$Z$634,10,FALSE)</f>
        <v>-0.57483663048134814</v>
      </c>
      <c r="E163" s="120">
        <f>VLOOKUP(B163,'Master sheet'!$B$3:$Z$634,16,FALSE)</f>
        <v>0.35637299074022916</v>
      </c>
      <c r="F163" s="121">
        <f>VLOOKUP(B163,'Master sheet'!$B$3:$Z$634,17,FALSE)</f>
        <v>-0.2698861597662966</v>
      </c>
      <c r="G163" s="120">
        <f>VLOOKUP(B163,'Master sheet'!$B$3:$Z$634,21,FALSE)</f>
        <v>0.155</v>
      </c>
      <c r="H163" s="121">
        <f>VLOOKUP(B163,'Master sheet'!$B$3:$Z$634,22,FALSE)</f>
        <v>-0.25827338157766994</v>
      </c>
      <c r="I163" s="120">
        <f>VLOOKUP(B163,'Master sheet'!$B$3:$Z$634,24,FALSE)</f>
        <v>1.0936549081483005E-2</v>
      </c>
      <c r="J163" s="121">
        <f>-VLOOKUP(B163,'Master sheet'!$B$3:$Z$634,25,FALSE)</f>
        <v>1.4080581736750311</v>
      </c>
      <c r="K163" s="121"/>
      <c r="L163" s="145">
        <f t="shared" si="4"/>
        <v>7.6265500462429081E-2</v>
      </c>
      <c r="M163" s="121">
        <f t="shared" si="5"/>
        <v>0.18971392417389987</v>
      </c>
    </row>
    <row r="164" spans="1:13">
      <c r="A164" s="119" t="str">
        <f>'Master sheet'!A164</f>
        <v>Bolsover</v>
      </c>
      <c r="B164" s="142" t="str">
        <f>VLOOKUP('Master sheet'!A164,Westminster_Parliamentary_Const!$A$2:$C$651,2,FALSE)</f>
        <v>E14000577</v>
      </c>
      <c r="C164" s="120">
        <f>VLOOKUP(B164,'Master sheet'!$B$3:$Z$634,9,FALSE)</f>
        <v>7.6113645893539125E-2</v>
      </c>
      <c r="D164" s="121">
        <f>VLOOKUP(B164,'Master sheet'!$B$3:$Z$634,10,FALSE)</f>
        <v>-0.77265055164452912</v>
      </c>
      <c r="E164" s="120">
        <f>VLOOKUP(B164,'Master sheet'!$B$3:$Z$634,16,FALSE)</f>
        <v>0.38597542306814253</v>
      </c>
      <c r="F164" s="121">
        <f>VLOOKUP(B164,'Master sheet'!$B$3:$Z$634,17,FALSE)</f>
        <v>-0.17149306517300963</v>
      </c>
      <c r="G164" s="120">
        <f>VLOOKUP(B164,'Master sheet'!$B$3:$Z$634,21,FALSE)</f>
        <v>0.14912280701754385</v>
      </c>
      <c r="H164" s="121">
        <f>VLOOKUP(B164,'Master sheet'!$B$3:$Z$634,22,FALSE)</f>
        <v>-0.42646195528546044</v>
      </c>
      <c r="I164" s="120">
        <f>VLOOKUP(B164,'Master sheet'!$B$3:$Z$634,24,FALSE)</f>
        <v>1.597791798107262E-2</v>
      </c>
      <c r="J164" s="121">
        <f>-VLOOKUP(B164,'Master sheet'!$B$3:$Z$634,25,FALSE)</f>
        <v>0.87718524003797105</v>
      </c>
      <c r="K164" s="121"/>
      <c r="L164" s="145">
        <f t="shared" si="4"/>
        <v>-0.12335508301625706</v>
      </c>
      <c r="M164" s="121">
        <f t="shared" si="5"/>
        <v>-6.4814273945264358E-2</v>
      </c>
    </row>
    <row r="165" spans="1:13">
      <c r="A165" s="119" t="str">
        <f>'Master sheet'!A165</f>
        <v>Boston and Skegness</v>
      </c>
      <c r="B165" s="142" t="str">
        <f>VLOOKUP('Master sheet'!A165,Westminster_Parliamentary_Const!$A$2:$C$651,2,FALSE)</f>
        <v>E14000582</v>
      </c>
      <c r="C165" s="120">
        <f>VLOOKUP(B165,'Master sheet'!$B$3:$Z$634,9,FALSE)</f>
        <v>0.12569146140004733</v>
      </c>
      <c r="D165" s="121">
        <f>VLOOKUP(B165,'Master sheet'!$B$3:$Z$634,10,FALSE)</f>
        <v>1.1012737070189891</v>
      </c>
      <c r="E165" s="120">
        <f>VLOOKUP(B165,'Master sheet'!$B$3:$Z$634,16,FALSE)</f>
        <v>0.16453125225811269</v>
      </c>
      <c r="F165" s="121">
        <f>VLOOKUP(B165,'Master sheet'!$B$3:$Z$634,17,FALSE)</f>
        <v>-0.90753316499608727</v>
      </c>
      <c r="G165" s="120">
        <f>VLOOKUP(B165,'Master sheet'!$B$3:$Z$634,21,FALSE)</f>
        <v>0.15074626865671642</v>
      </c>
      <c r="H165" s="121">
        <f>VLOOKUP(B165,'Master sheet'!$B$3:$Z$634,22,FALSE)</f>
        <v>-0.38000309331226789</v>
      </c>
      <c r="I165" s="120">
        <f>VLOOKUP(B165,'Master sheet'!$B$3:$Z$634,24,FALSE)</f>
        <v>2.1205711263881488E-2</v>
      </c>
      <c r="J165" s="121">
        <f>-VLOOKUP(B165,'Master sheet'!$B$3:$Z$634,25,FALSE)</f>
        <v>0.32668119802692536</v>
      </c>
      <c r="K165" s="121"/>
      <c r="L165" s="145">
        <f t="shared" si="4"/>
        <v>3.5104661684389818E-2</v>
      </c>
      <c r="M165" s="121">
        <f t="shared" si="5"/>
        <v>0.26139559196391232</v>
      </c>
    </row>
    <row r="166" spans="1:13">
      <c r="A166" s="119" t="str">
        <f>'Master sheet'!A166</f>
        <v>Bosworth</v>
      </c>
      <c r="B166" s="142" t="str">
        <f>VLOOKUP('Master sheet'!A166,Westminster_Parliamentary_Const!$A$2:$C$651,2,FALSE)</f>
        <v>E14000583</v>
      </c>
      <c r="C166" s="120">
        <f>VLOOKUP(B166,'Master sheet'!$B$3:$Z$634,9,FALSE)</f>
        <v>7.452754794725161E-2</v>
      </c>
      <c r="D166" s="121">
        <f>VLOOKUP(B166,'Master sheet'!$B$3:$Z$634,10,FALSE)</f>
        <v>-0.83260130558152712</v>
      </c>
      <c r="E166" s="120">
        <f>VLOOKUP(B166,'Master sheet'!$B$3:$Z$634,16,FALSE)</f>
        <v>0.29455734285870028</v>
      </c>
      <c r="F166" s="121">
        <f>VLOOKUP(B166,'Master sheet'!$B$3:$Z$634,17,FALSE)</f>
        <v>-0.47535011698367019</v>
      </c>
      <c r="G166" s="120">
        <f>VLOOKUP(B166,'Master sheet'!$B$3:$Z$634,21,FALSE)</f>
        <v>0.16585365853658537</v>
      </c>
      <c r="H166" s="121">
        <f>VLOOKUP(B166,'Master sheet'!$B$3:$Z$634,22,FALSE)</f>
        <v>5.232750463260339E-2</v>
      </c>
      <c r="I166" s="120">
        <f>VLOOKUP(B166,'Master sheet'!$B$3:$Z$634,24,FALSE)</f>
        <v>1.2115839243498794E-2</v>
      </c>
      <c r="J166" s="121">
        <f>-VLOOKUP(B166,'Master sheet'!$B$3:$Z$634,25,FALSE)</f>
        <v>1.2838749924026571</v>
      </c>
      <c r="K166" s="121"/>
      <c r="L166" s="145">
        <f t="shared" si="4"/>
        <v>7.0627686175158133E-3</v>
      </c>
      <c r="M166" s="121">
        <f t="shared" si="5"/>
        <v>7.992079354853221E-2</v>
      </c>
    </row>
    <row r="167" spans="1:13">
      <c r="A167" s="119" t="str">
        <f>'Master sheet'!A167</f>
        <v>Broxtowe</v>
      </c>
      <c r="B167" s="142" t="str">
        <f>VLOOKUP('Master sheet'!A167,Westminster_Parliamentary_Const!$A$2:$C$651,2,FALSE)</f>
        <v>E14000607</v>
      </c>
      <c r="C167" s="120">
        <f>VLOOKUP(B167,'Master sheet'!$B$3:$Z$634,9,FALSE)</f>
        <v>6.7200184355077588E-2</v>
      </c>
      <c r="D167" s="121">
        <f>VLOOKUP(B167,'Master sheet'!$B$3:$Z$634,10,FALSE)</f>
        <v>-1.1095583325731715</v>
      </c>
      <c r="E167" s="120">
        <f>VLOOKUP(B167,'Master sheet'!$B$3:$Z$634,16,FALSE)</f>
        <v>0.96677910170009329</v>
      </c>
      <c r="F167" s="121">
        <f>VLOOKUP(B167,'Master sheet'!$B$3:$Z$634,17,FALSE)</f>
        <v>1.7589926009618035</v>
      </c>
      <c r="G167" s="120">
        <f>VLOOKUP(B167,'Master sheet'!$B$3:$Z$634,21,FALSE)</f>
        <v>0.12929623567921442</v>
      </c>
      <c r="H167" s="121">
        <f>VLOOKUP(B167,'Master sheet'!$B$3:$Z$634,22,FALSE)</f>
        <v>-0.99384212552377327</v>
      </c>
      <c r="I167" s="120">
        <f>VLOOKUP(B167,'Master sheet'!$B$3:$Z$634,24,FALSE)</f>
        <v>2.0062025120173743E-2</v>
      </c>
      <c r="J167" s="121">
        <f>-VLOOKUP(B167,'Master sheet'!$B$3:$Z$634,25,FALSE)</f>
        <v>0.44711515760477161</v>
      </c>
      <c r="K167" s="121"/>
      <c r="L167" s="145">
        <f t="shared" si="4"/>
        <v>2.5676825117407598E-2</v>
      </c>
      <c r="M167" s="121">
        <f t="shared" si="5"/>
        <v>-9.3289312416461587E-2</v>
      </c>
    </row>
    <row r="168" spans="1:13">
      <c r="A168" s="119" t="str">
        <f>'Master sheet'!A168</f>
        <v>Charnwood</v>
      </c>
      <c r="B168" s="142" t="str">
        <f>VLOOKUP('Master sheet'!A168,Westminster_Parliamentary_Const!$A$2:$C$651,2,FALSE)</f>
        <v>E14000625</v>
      </c>
      <c r="C168" s="120">
        <f>VLOOKUP(B168,'Master sheet'!$B$3:$Z$634,9,FALSE)</f>
        <v>9.2128437230042048E-2</v>
      </c>
      <c r="D168" s="121">
        <f>VLOOKUP(B168,'Master sheet'!$B$3:$Z$634,10,FALSE)</f>
        <v>-0.16732928695573662</v>
      </c>
      <c r="E168" s="120">
        <f>VLOOKUP(B168,'Master sheet'!$B$3:$Z$634,16,FALSE)</f>
        <v>0.13028231021664727</v>
      </c>
      <c r="F168" s="121">
        <f>VLOOKUP(B168,'Master sheet'!$B$3:$Z$634,17,FALSE)</f>
        <v>-1.0213704117694995</v>
      </c>
      <c r="G168" s="120">
        <f>VLOOKUP(B168,'Master sheet'!$B$3:$Z$634,21,FALSE)</f>
        <v>0.16745655608214849</v>
      </c>
      <c r="H168" s="121">
        <f>VLOOKUP(B168,'Master sheet'!$B$3:$Z$634,22,FALSE)</f>
        <v>9.8197880642498153E-2</v>
      </c>
      <c r="I168" s="120">
        <f>VLOOKUP(B168,'Master sheet'!$B$3:$Z$634,24,FALSE)</f>
        <v>1.4337704434949305E-2</v>
      </c>
      <c r="J168" s="121">
        <f>-VLOOKUP(B168,'Master sheet'!$B$3:$Z$634,25,FALSE)</f>
        <v>1.0499051886004758</v>
      </c>
      <c r="K168" s="121"/>
      <c r="L168" s="145">
        <f t="shared" si="4"/>
        <v>-1.0149157370565542E-2</v>
      </c>
      <c r="M168" s="121">
        <f t="shared" si="5"/>
        <v>0.14032987869374614</v>
      </c>
    </row>
    <row r="169" spans="1:13">
      <c r="A169" s="119" t="str">
        <f>'Master sheet'!A169</f>
        <v>Chesterfield</v>
      </c>
      <c r="B169" s="142" t="str">
        <f>VLOOKUP('Master sheet'!A169,Westminster_Parliamentary_Const!$A$2:$C$651,2,FALSE)</f>
        <v>E14000632</v>
      </c>
      <c r="C169" s="120">
        <f>VLOOKUP(B169,'Master sheet'!$B$3:$Z$634,9,FALSE)</f>
        <v>0.10716126494115819</v>
      </c>
      <c r="D169" s="121">
        <f>VLOOKUP(B169,'Master sheet'!$B$3:$Z$634,10,FALSE)</f>
        <v>0.40087607337264858</v>
      </c>
      <c r="E169" s="120">
        <f>VLOOKUP(B169,'Master sheet'!$B$3:$Z$634,16,FALSE)</f>
        <v>5.088529556537006E-2</v>
      </c>
      <c r="F169" s="121">
        <f>VLOOKUP(B169,'Master sheet'!$B$3:$Z$634,17,FALSE)</f>
        <v>-1.2852716306447247</v>
      </c>
      <c r="G169" s="120">
        <f>VLOOKUP(B169,'Master sheet'!$B$3:$Z$634,21,FALSE)</f>
        <v>0.1493624772313297</v>
      </c>
      <c r="H169" s="121">
        <f>VLOOKUP(B169,'Master sheet'!$B$3:$Z$634,22,FALSE)</f>
        <v>-0.41960327435781175</v>
      </c>
      <c r="I169" s="120">
        <f>VLOOKUP(B169,'Master sheet'!$B$3:$Z$634,24,FALSE)</f>
        <v>2.6645923425798967E-2</v>
      </c>
      <c r="J169" s="121">
        <f>-VLOOKUP(B169,'Master sheet'!$B$3:$Z$634,25,FALSE)</f>
        <v>-0.24619125934080327</v>
      </c>
      <c r="K169" s="121"/>
      <c r="L169" s="145">
        <f t="shared" si="4"/>
        <v>-0.38754752274267279</v>
      </c>
      <c r="M169" s="121">
        <f t="shared" si="5"/>
        <v>-0.23258421282314098</v>
      </c>
    </row>
    <row r="170" spans="1:13">
      <c r="A170" s="119" t="str">
        <f>'Master sheet'!A170</f>
        <v>Corby</v>
      </c>
      <c r="B170" s="142" t="str">
        <f>VLOOKUP('Master sheet'!A170,Westminster_Parliamentary_Const!$A$2:$C$651,2,FALSE)</f>
        <v>E14000648</v>
      </c>
      <c r="C170" s="120">
        <f>VLOOKUP(B170,'Master sheet'!$B$3:$Z$634,9,FALSE)</f>
        <v>0.10574500878352271</v>
      </c>
      <c r="D170" s="121">
        <f>VLOOKUP(B170,'Master sheet'!$B$3:$Z$634,10,FALSE)</f>
        <v>0.34734493765880664</v>
      </c>
      <c r="E170" s="120">
        <f>VLOOKUP(B170,'Master sheet'!$B$3:$Z$634,16,FALSE)</f>
        <v>0.19518815129067754</v>
      </c>
      <c r="F170" s="121">
        <f>VLOOKUP(B170,'Master sheet'!$B$3:$Z$634,17,FALSE)</f>
        <v>-0.80563521509000191</v>
      </c>
      <c r="G170" s="120">
        <f>VLOOKUP(B170,'Master sheet'!$B$3:$Z$634,21,FALSE)</f>
        <v>0.15140415140415139</v>
      </c>
      <c r="H170" s="121">
        <f>VLOOKUP(B170,'Master sheet'!$B$3:$Z$634,22,FALSE)</f>
        <v>-0.36117635726865932</v>
      </c>
      <c r="I170" s="120">
        <f>VLOOKUP(B170,'Master sheet'!$B$3:$Z$634,24,FALSE)</f>
        <v>9.3165467625899723E-3</v>
      </c>
      <c r="J170" s="121">
        <f>-VLOOKUP(B170,'Master sheet'!$B$3:$Z$634,25,FALSE)</f>
        <v>1.5786498127037862</v>
      </c>
      <c r="K170" s="121"/>
      <c r="L170" s="145">
        <f t="shared" si="4"/>
        <v>0.18979579450098291</v>
      </c>
      <c r="M170" s="121">
        <f t="shared" si="5"/>
        <v>0.44752965472775408</v>
      </c>
    </row>
    <row r="171" spans="1:13">
      <c r="A171" s="119" t="str">
        <f>'Master sheet'!A171</f>
        <v>Daventry</v>
      </c>
      <c r="B171" s="142" t="str">
        <f>VLOOKUP('Master sheet'!A171,Westminster_Parliamentary_Const!$A$2:$C$651,2,FALSE)</f>
        <v>E14000660</v>
      </c>
      <c r="C171" s="120">
        <f>VLOOKUP(B171,'Master sheet'!$B$3:$Z$634,9,FALSE)</f>
        <v>6.8537888317781556E-2</v>
      </c>
      <c r="D171" s="121">
        <f>VLOOKUP(B171,'Master sheet'!$B$3:$Z$634,10,FALSE)</f>
        <v>-1.0589962841849723</v>
      </c>
      <c r="E171" s="120">
        <f>VLOOKUP(B171,'Master sheet'!$B$3:$Z$634,16,FALSE)</f>
        <v>0.43518030061914592</v>
      </c>
      <c r="F171" s="121">
        <f>VLOOKUP(B171,'Master sheet'!$B$3:$Z$634,17,FALSE)</f>
        <v>-7.9450121719121039E-3</v>
      </c>
      <c r="G171" s="120">
        <f>VLOOKUP(B171,'Master sheet'!$B$3:$Z$634,21,FALSE)</f>
        <v>0.17687074829931973</v>
      </c>
      <c r="H171" s="121">
        <f>VLOOKUP(B171,'Master sheet'!$B$3:$Z$634,22,FALSE)</f>
        <v>0.36760532844001942</v>
      </c>
      <c r="I171" s="120">
        <f>VLOOKUP(B171,'Master sheet'!$B$3:$Z$634,24,FALSE)</f>
        <v>1.9078531965272427E-2</v>
      </c>
      <c r="J171" s="121">
        <f>-VLOOKUP(B171,'Master sheet'!$B$3:$Z$634,25,FALSE)</f>
        <v>0.55068026199475795</v>
      </c>
      <c r="K171" s="121"/>
      <c r="L171" s="145">
        <f t="shared" si="4"/>
        <v>-3.7163926480526743E-2</v>
      </c>
      <c r="M171" s="121">
        <f t="shared" si="5"/>
        <v>-0.10949528801872022</v>
      </c>
    </row>
    <row r="172" spans="1:13">
      <c r="A172" s="119" t="str">
        <f>'Master sheet'!A172</f>
        <v>Derby North</v>
      </c>
      <c r="B172" s="142" t="str">
        <f>VLOOKUP('Master sheet'!A172,Westminster_Parliamentary_Const!$A$2:$C$651,2,FALSE)</f>
        <v>E14000662</v>
      </c>
      <c r="C172" s="120">
        <f>VLOOKUP(B172,'Master sheet'!$B$3:$Z$634,9,FALSE)</f>
        <v>0.13589953397139803</v>
      </c>
      <c r="D172" s="121">
        <f>VLOOKUP(B172,'Master sheet'!$B$3:$Z$634,10,FALSE)</f>
        <v>1.487114725430553</v>
      </c>
      <c r="E172" s="120">
        <f>VLOOKUP(B172,'Master sheet'!$B$3:$Z$634,16,FALSE)</f>
        <v>-1.6668551389338641E-2</v>
      </c>
      <c r="F172" s="121">
        <f>VLOOKUP(B172,'Master sheet'!$B$3:$Z$634,17,FALSE)</f>
        <v>-1.5098083166820917</v>
      </c>
      <c r="G172" s="120">
        <f>VLOOKUP(B172,'Master sheet'!$B$3:$Z$634,21,FALSE)</f>
        <v>0.12324929971988796</v>
      </c>
      <c r="H172" s="121">
        <f>VLOOKUP(B172,'Master sheet'!$B$3:$Z$634,22,FALSE)</f>
        <v>-1.1668882612108882</v>
      </c>
      <c r="I172" s="120">
        <f>VLOOKUP(B172,'Master sheet'!$B$3:$Z$634,24,FALSE)</f>
        <v>3.7814569536423814E-2</v>
      </c>
      <c r="J172" s="121">
        <f>-VLOOKUP(B172,'Master sheet'!$B$3:$Z$634,25,FALSE)</f>
        <v>-1.4222868880467694</v>
      </c>
      <c r="K172" s="121"/>
      <c r="L172" s="145">
        <f t="shared" si="4"/>
        <v>-0.65296718512729912</v>
      </c>
      <c r="M172" s="121">
        <f t="shared" si="5"/>
        <v>-0.42450681718756877</v>
      </c>
    </row>
    <row r="173" spans="1:13">
      <c r="A173" s="119" t="str">
        <f>'Master sheet'!A173</f>
        <v>Derby South</v>
      </c>
      <c r="B173" s="142" t="str">
        <f>VLOOKUP('Master sheet'!A173,Westminster_Parliamentary_Const!$A$2:$C$651,2,FALSE)</f>
        <v>E14000663</v>
      </c>
      <c r="C173" s="120">
        <f>VLOOKUP(B173,'Master sheet'!$B$3:$Z$634,9,FALSE)</f>
        <v>0.1396720188465238</v>
      </c>
      <c r="D173" s="121">
        <f>VLOOKUP(B173,'Master sheet'!$B$3:$Z$634,10,FALSE)</f>
        <v>1.6297057381792164</v>
      </c>
      <c r="E173" s="120">
        <f>VLOOKUP(B173,'Master sheet'!$B$3:$Z$634,16,FALSE)</f>
        <v>0.41109907398281903</v>
      </c>
      <c r="F173" s="121">
        <f>VLOOKUP(B173,'Master sheet'!$B$3:$Z$634,17,FALSE)</f>
        <v>-8.7986624432140531E-2</v>
      </c>
      <c r="G173" s="120">
        <f>VLOOKUP(B173,'Master sheet'!$B$3:$Z$634,21,FALSE)</f>
        <v>0.16579406631762653</v>
      </c>
      <c r="H173" s="121">
        <f>VLOOKUP(B173,'Master sheet'!$B$3:$Z$634,22,FALSE)</f>
        <v>5.0622144549875188E-2</v>
      </c>
      <c r="I173" s="120">
        <f>VLOOKUP(B173,'Master sheet'!$B$3:$Z$634,24,FALSE)</f>
        <v>-1.6156156156156287E-3</v>
      </c>
      <c r="J173" s="121">
        <f>-VLOOKUP(B173,'Master sheet'!$B$3:$Z$634,25,FALSE)</f>
        <v>2.729842916859909</v>
      </c>
      <c r="K173" s="121"/>
      <c r="L173" s="145">
        <f t="shared" si="4"/>
        <v>1.0805460437892149</v>
      </c>
      <c r="M173" s="121">
        <f t="shared" si="5"/>
        <v>1.4469554716993309</v>
      </c>
    </row>
    <row r="174" spans="1:13">
      <c r="A174" s="119" t="str">
        <f>'Master sheet'!A174</f>
        <v>Derbyshire Dales</v>
      </c>
      <c r="B174" s="142" t="str">
        <f>VLOOKUP('Master sheet'!A174,Westminster_Parliamentary_Const!$A$2:$C$651,2,FALSE)</f>
        <v>E14000664</v>
      </c>
      <c r="C174" s="120">
        <f>VLOOKUP(B174,'Master sheet'!$B$3:$Z$634,9,FALSE)</f>
        <v>7.3314199143884914E-2</v>
      </c>
      <c r="D174" s="121">
        <f>VLOOKUP(B174,'Master sheet'!$B$3:$Z$634,10,FALSE)</f>
        <v>-0.87846302283590527</v>
      </c>
      <c r="E174" s="120">
        <f>VLOOKUP(B174,'Master sheet'!$B$3:$Z$634,16,FALSE)</f>
        <v>0.82394354401540737</v>
      </c>
      <c r="F174" s="121">
        <f>VLOOKUP(B174,'Master sheet'!$B$3:$Z$634,17,FALSE)</f>
        <v>1.2842332169059851</v>
      </c>
      <c r="G174" s="120">
        <f>VLOOKUP(B174,'Master sheet'!$B$3:$Z$634,21,FALSE)</f>
        <v>0.20554272517321015</v>
      </c>
      <c r="H174" s="121">
        <f>VLOOKUP(B174,'Master sheet'!$B$3:$Z$634,22,FALSE)</f>
        <v>1.1881158868302748</v>
      </c>
      <c r="I174" s="120">
        <f>VLOOKUP(B174,'Master sheet'!$B$3:$Z$634,24,FALSE)</f>
        <v>1.5559048660470198E-2</v>
      </c>
      <c r="J174" s="121">
        <f>-VLOOKUP(B174,'Master sheet'!$B$3:$Z$634,25,FALSE)</f>
        <v>0.92129357439471116</v>
      </c>
      <c r="K174" s="121"/>
      <c r="L174" s="145">
        <f t="shared" si="4"/>
        <v>0.62879491382376651</v>
      </c>
      <c r="M174" s="121">
        <f t="shared" si="5"/>
        <v>0.4263350344756453</v>
      </c>
    </row>
    <row r="175" spans="1:13">
      <c r="A175" s="119" t="str">
        <f>'Master sheet'!A175</f>
        <v>Erewash</v>
      </c>
      <c r="B175" s="142" t="str">
        <f>VLOOKUP('Master sheet'!A175,Westminster_Parliamentary_Const!$A$2:$C$651,2,FALSE)</f>
        <v>E14000695</v>
      </c>
      <c r="C175" s="120">
        <f>VLOOKUP(B175,'Master sheet'!$B$3:$Z$634,9,FALSE)</f>
        <v>0.10048738326727651</v>
      </c>
      <c r="D175" s="121">
        <f>VLOOKUP(B175,'Master sheet'!$B$3:$Z$634,10,FALSE)</f>
        <v>0.14861911851559109</v>
      </c>
      <c r="E175" s="120">
        <f>VLOOKUP(B175,'Master sheet'!$B$3:$Z$634,16,FALSE)</f>
        <v>6.5013953435032856E-2</v>
      </c>
      <c r="F175" s="121">
        <f>VLOOKUP(B175,'Master sheet'!$B$3:$Z$634,17,FALSE)</f>
        <v>-1.2383105446485894</v>
      </c>
      <c r="G175" s="120">
        <f>VLOOKUP(B175,'Master sheet'!$B$3:$Z$634,21,FALSE)</f>
        <v>0.17037037037037037</v>
      </c>
      <c r="H175" s="121">
        <f>VLOOKUP(B175,'Master sheet'!$B$3:$Z$634,22,FALSE)</f>
        <v>0.1815829712203155</v>
      </c>
      <c r="I175" s="120">
        <f>VLOOKUP(B175,'Master sheet'!$B$3:$Z$634,24,FALSE)</f>
        <v>9.4641614474599844E-3</v>
      </c>
      <c r="J175" s="121">
        <f>-VLOOKUP(B175,'Master sheet'!$B$3:$Z$634,25,FALSE)</f>
        <v>1.5631054948080589</v>
      </c>
      <c r="K175" s="121"/>
      <c r="L175" s="145">
        <f t="shared" si="4"/>
        <v>0.16374925997384407</v>
      </c>
      <c r="M175" s="121">
        <f t="shared" si="5"/>
        <v>0.39445360886983766</v>
      </c>
    </row>
    <row r="176" spans="1:13">
      <c r="A176" s="119" t="str">
        <f>'Master sheet'!A176</f>
        <v>Gainsborough</v>
      </c>
      <c r="B176" s="142" t="str">
        <f>VLOOKUP('Master sheet'!A176,Westminster_Parliamentary_Const!$A$2:$C$651,2,FALSE)</f>
        <v>E14000707</v>
      </c>
      <c r="C176" s="120">
        <f>VLOOKUP(B176,'Master sheet'!$B$3:$Z$634,9,FALSE)</f>
        <v>0.12247309862985754</v>
      </c>
      <c r="D176" s="121">
        <f>VLOOKUP(B176,'Master sheet'!$B$3:$Z$634,10,FALSE)</f>
        <v>0.97962720027755212</v>
      </c>
      <c r="E176" s="120">
        <f>VLOOKUP(B176,'Master sheet'!$B$3:$Z$634,16,FALSE)</f>
        <v>7.4254774028312487E-2</v>
      </c>
      <c r="F176" s="121">
        <f>VLOOKUP(B176,'Master sheet'!$B$3:$Z$634,17,FALSE)</f>
        <v>-1.2075957397068076</v>
      </c>
      <c r="G176" s="120">
        <f>VLOOKUP(B176,'Master sheet'!$B$3:$Z$634,21,FALSE)</f>
        <v>0.14365671641791045</v>
      </c>
      <c r="H176" s="121">
        <f>VLOOKUP(B176,'Master sheet'!$B$3:$Z$634,22,FALSE)</f>
        <v>-0.58288594620326473</v>
      </c>
      <c r="I176" s="120">
        <f>VLOOKUP(B176,'Master sheet'!$B$3:$Z$634,24,FALSE)</f>
        <v>1.833093783686679E-2</v>
      </c>
      <c r="J176" s="121">
        <f>-VLOOKUP(B176,'Master sheet'!$B$3:$Z$634,25,FALSE)</f>
        <v>0.62940441331581065</v>
      </c>
      <c r="K176" s="121"/>
      <c r="L176" s="145">
        <f t="shared" si="4"/>
        <v>-4.5362518079177377E-2</v>
      </c>
      <c r="M176" s="121">
        <f t="shared" si="5"/>
        <v>0.23793025687944222</v>
      </c>
    </row>
    <row r="177" spans="1:13">
      <c r="A177" s="119" t="str">
        <f>'Master sheet'!A177</f>
        <v>Gedling</v>
      </c>
      <c r="B177" s="142" t="str">
        <f>VLOOKUP('Master sheet'!A177,Westminster_Parliamentary_Const!$A$2:$C$651,2,FALSE)</f>
        <v>E14000710</v>
      </c>
      <c r="C177" s="120">
        <f>VLOOKUP(B177,'Master sheet'!$B$3:$Z$634,9,FALSE)</f>
        <v>7.4901210660378525E-2</v>
      </c>
      <c r="D177" s="121">
        <f>VLOOKUP(B177,'Master sheet'!$B$3:$Z$634,10,FALSE)</f>
        <v>-0.81847773810416147</v>
      </c>
      <c r="E177" s="120">
        <f>VLOOKUP(B177,'Master sheet'!$B$3:$Z$634,16,FALSE)</f>
        <v>0.59308160570437018</v>
      </c>
      <c r="F177" s="121">
        <f>VLOOKUP(B177,'Master sheet'!$B$3:$Z$634,17,FALSE)</f>
        <v>0.51689017284104422</v>
      </c>
      <c r="G177" s="120">
        <f>VLOOKUP(B177,'Master sheet'!$B$3:$Z$634,21,FALSE)</f>
        <v>0.15901060070671377</v>
      </c>
      <c r="H177" s="121">
        <f>VLOOKUP(B177,'Master sheet'!$B$3:$Z$634,22,FALSE)</f>
        <v>-0.14350137824424372</v>
      </c>
      <c r="I177" s="120">
        <f>VLOOKUP(B177,'Master sheet'!$B$3:$Z$634,24,FALSE)</f>
        <v>1.6333403494001253E-2</v>
      </c>
      <c r="J177" s="121">
        <f>-VLOOKUP(B177,'Master sheet'!$B$3:$Z$634,25,FALSE)</f>
        <v>0.8397514317068131</v>
      </c>
      <c r="K177" s="121"/>
      <c r="L177" s="145">
        <f t="shared" si="4"/>
        <v>9.8665622049863039E-2</v>
      </c>
      <c r="M177" s="121">
        <f t="shared" si="5"/>
        <v>6.9322696967017317E-2</v>
      </c>
    </row>
    <row r="178" spans="1:13">
      <c r="A178" s="119" t="str">
        <f>'Master sheet'!A178</f>
        <v>Grantham and Stamford</v>
      </c>
      <c r="B178" s="142" t="str">
        <f>VLOOKUP('Master sheet'!A178,Westminster_Parliamentary_Const!$A$2:$C$651,2,FALSE)</f>
        <v>E14000714</v>
      </c>
      <c r="C178" s="120">
        <f>VLOOKUP(B178,'Master sheet'!$B$3:$Z$634,9,FALSE)</f>
        <v>0.1310316437636137</v>
      </c>
      <c r="D178" s="121">
        <f>VLOOKUP(B178,'Master sheet'!$B$3:$Z$634,10,FALSE)</f>
        <v>1.303119979883925</v>
      </c>
      <c r="E178" s="120">
        <f>VLOOKUP(B178,'Master sheet'!$B$3:$Z$634,16,FALSE)</f>
        <v>0.18615914562156924</v>
      </c>
      <c r="F178" s="121">
        <f>VLOOKUP(B178,'Master sheet'!$B$3:$Z$634,17,FALSE)</f>
        <v>-0.83564598579434701</v>
      </c>
      <c r="G178" s="120">
        <f>VLOOKUP(B178,'Master sheet'!$B$3:$Z$634,21,FALSE)</f>
        <v>0.167420814479638</v>
      </c>
      <c r="H178" s="121">
        <f>VLOOKUP(B178,'Master sheet'!$B$3:$Z$634,22,FALSE)</f>
        <v>9.7175057473986484E-2</v>
      </c>
      <c r="I178" s="120">
        <f>VLOOKUP(B178,'Master sheet'!$B$3:$Z$634,24,FALSE)</f>
        <v>2.3885008060182678E-2</v>
      </c>
      <c r="J178" s="121">
        <f>-VLOOKUP(B178,'Master sheet'!$B$3:$Z$634,25,FALSE)</f>
        <v>4.4542322918505038E-2</v>
      </c>
      <c r="K178" s="121"/>
      <c r="L178" s="145">
        <f t="shared" si="4"/>
        <v>0.15229784362051738</v>
      </c>
      <c r="M178" s="121">
        <f t="shared" si="5"/>
        <v>0.32614227954741659</v>
      </c>
    </row>
    <row r="179" spans="1:13">
      <c r="A179" s="119" t="str">
        <f>'Master sheet'!A179</f>
        <v>Harborough</v>
      </c>
      <c r="B179" s="142" t="str">
        <f>VLOOKUP('Master sheet'!A179,Westminster_Parliamentary_Const!$A$2:$C$651,2,FALSE)</f>
        <v>E14000728</v>
      </c>
      <c r="C179" s="120">
        <f>VLOOKUP(B179,'Master sheet'!$B$3:$Z$634,9,FALSE)</f>
        <v>8.6919540202482229E-2</v>
      </c>
      <c r="D179" s="121">
        <f>VLOOKUP(B179,'Master sheet'!$B$3:$Z$634,10,FALSE)</f>
        <v>-0.36421328438687145</v>
      </c>
      <c r="E179" s="120">
        <f>VLOOKUP(B179,'Master sheet'!$B$3:$Z$634,16,FALSE)</f>
        <v>0.16950870835626369</v>
      </c>
      <c r="F179" s="121">
        <f>VLOOKUP(B179,'Master sheet'!$B$3:$Z$634,17,FALSE)</f>
        <v>-0.89098900729734642</v>
      </c>
      <c r="G179" s="120">
        <f>VLOOKUP(B179,'Master sheet'!$B$3:$Z$634,21,FALSE)</f>
        <v>0.17983193277310924</v>
      </c>
      <c r="H179" s="121">
        <f>VLOOKUP(B179,'Master sheet'!$B$3:$Z$634,22,FALSE)</f>
        <v>0.45234601921178591</v>
      </c>
      <c r="I179" s="120">
        <f>VLOOKUP(B179,'Master sheet'!$B$3:$Z$634,24,FALSE)</f>
        <v>2.0618101545254008E-2</v>
      </c>
      <c r="J179" s="121">
        <f>-VLOOKUP(B179,'Master sheet'!$B$3:$Z$634,25,FALSE)</f>
        <v>0.3885584582263944</v>
      </c>
      <c r="K179" s="121"/>
      <c r="L179" s="145">
        <f t="shared" si="4"/>
        <v>-0.10357445356150939</v>
      </c>
      <c r="M179" s="121">
        <f t="shared" si="5"/>
        <v>-6.4992106734419117E-2</v>
      </c>
    </row>
    <row r="180" spans="1:13">
      <c r="A180" s="119" t="str">
        <f>'Master sheet'!A180</f>
        <v>High Peak</v>
      </c>
      <c r="B180" s="142" t="str">
        <f>VLOOKUP('Master sheet'!A180,Westminster_Parliamentary_Const!$A$2:$C$651,2,FALSE)</f>
        <v>E14000748</v>
      </c>
      <c r="C180" s="120">
        <f>VLOOKUP(B180,'Master sheet'!$B$3:$Z$634,9,FALSE)</f>
        <v>0.12620476469400049</v>
      </c>
      <c r="D180" s="121">
        <f>VLOOKUP(B180,'Master sheet'!$B$3:$Z$634,10,FALSE)</f>
        <v>1.1206753584383511</v>
      </c>
      <c r="E180" s="120">
        <f>VLOOKUP(B180,'Master sheet'!$B$3:$Z$634,16,FALSE)</f>
        <v>0.23368947478990029</v>
      </c>
      <c r="F180" s="121">
        <f>VLOOKUP(B180,'Master sheet'!$B$3:$Z$634,17,FALSE)</f>
        <v>-0.67766382668981118</v>
      </c>
      <c r="G180" s="120">
        <f>VLOOKUP(B180,'Master sheet'!$B$3:$Z$634,21,FALSE)</f>
        <v>0.16295025728987994</v>
      </c>
      <c r="H180" s="121">
        <f>VLOOKUP(B180,'Master sheet'!$B$3:$Z$634,22,FALSE)</f>
        <v>-3.0759594266901093E-2</v>
      </c>
      <c r="I180" s="120">
        <f>VLOOKUP(B180,'Master sheet'!$B$3:$Z$634,24,FALSE)</f>
        <v>1.159544603867757E-2</v>
      </c>
      <c r="J180" s="121">
        <f>-VLOOKUP(B180,'Master sheet'!$B$3:$Z$634,25,FALSE)</f>
        <v>1.3386741298573122</v>
      </c>
      <c r="K180" s="121"/>
      <c r="L180" s="145">
        <f t="shared" si="4"/>
        <v>0.43773151683473777</v>
      </c>
      <c r="M180" s="121">
        <f t="shared" si="5"/>
        <v>0.70171259260576901</v>
      </c>
    </row>
    <row r="181" spans="1:13">
      <c r="A181" s="119" t="str">
        <f>'Master sheet'!A181</f>
        <v>Kettering</v>
      </c>
      <c r="B181" s="142" t="str">
        <f>VLOOKUP('Master sheet'!A181,Westminster_Parliamentary_Const!$A$2:$C$651,2,FALSE)</f>
        <v>E14000769</v>
      </c>
      <c r="C181" s="120">
        <f>VLOOKUP(B181,'Master sheet'!$B$3:$Z$634,9,FALSE)</f>
        <v>9.2218736205526008E-2</v>
      </c>
      <c r="D181" s="121">
        <f>VLOOKUP(B181,'Master sheet'!$B$3:$Z$634,10,FALSE)</f>
        <v>-0.16391619908643262</v>
      </c>
      <c r="E181" s="120">
        <f>VLOOKUP(B181,'Master sheet'!$B$3:$Z$634,16,FALSE)</f>
        <v>0.31959951134916748</v>
      </c>
      <c r="F181" s="121">
        <f>VLOOKUP(B181,'Master sheet'!$B$3:$Z$634,17,FALSE)</f>
        <v>-0.39211450898330386</v>
      </c>
      <c r="G181" s="120">
        <f>VLOOKUP(B181,'Master sheet'!$B$3:$Z$634,21,FALSE)</f>
        <v>0.16045380875202594</v>
      </c>
      <c r="H181" s="121">
        <f>VLOOKUP(B181,'Master sheet'!$B$3:$Z$634,22,FALSE)</f>
        <v>-0.10220086226165942</v>
      </c>
      <c r="I181" s="120">
        <f>VLOOKUP(B181,'Master sheet'!$B$3:$Z$634,24,FALSE)</f>
        <v>2.3907291776907647E-2</v>
      </c>
      <c r="J181" s="121">
        <f>-VLOOKUP(B181,'Master sheet'!$B$3:$Z$634,25,FALSE)</f>
        <v>4.2195773339265857E-2</v>
      </c>
      <c r="K181" s="121"/>
      <c r="L181" s="145">
        <f t="shared" si="4"/>
        <v>-0.15400894924803252</v>
      </c>
      <c r="M181" s="121">
        <f t="shared" si="5"/>
        <v>-0.12295937045654948</v>
      </c>
    </row>
    <row r="182" spans="1:13">
      <c r="A182" s="119" t="str">
        <f>'Master sheet'!A182</f>
        <v>Leicester East</v>
      </c>
      <c r="B182" s="142" t="str">
        <f>VLOOKUP('Master sheet'!A182,Westminster_Parliamentary_Const!$A$2:$C$651,2,FALSE)</f>
        <v>E14000782</v>
      </c>
      <c r="C182" s="120">
        <f>VLOOKUP(B182,'Master sheet'!$B$3:$Z$634,9,FALSE)</f>
        <v>0.10507529781094327</v>
      </c>
      <c r="D182" s="121">
        <f>VLOOKUP(B182,'Master sheet'!$B$3:$Z$634,10,FALSE)</f>
        <v>0.32203144562636726</v>
      </c>
      <c r="E182" s="120">
        <f>VLOOKUP(B182,'Master sheet'!$B$3:$Z$634,16,FALSE)</f>
        <v>0.26294379334280843</v>
      </c>
      <c r="F182" s="121">
        <f>VLOOKUP(B182,'Master sheet'!$B$3:$Z$634,17,FALSE)</f>
        <v>-0.58042779889474871</v>
      </c>
      <c r="G182" s="120">
        <f>VLOOKUP(B182,'Master sheet'!$B$3:$Z$634,21,FALSE)</f>
        <v>0.16295264623955433</v>
      </c>
      <c r="H182" s="121">
        <f>VLOOKUP(B182,'Master sheet'!$B$3:$Z$634,22,FALSE)</f>
        <v>-3.0691229311114517E-2</v>
      </c>
      <c r="I182" s="120">
        <f>VLOOKUP(B182,'Master sheet'!$B$3:$Z$634,24,FALSE)</f>
        <v>-1.5811238141572037E-4</v>
      </c>
      <c r="J182" s="121">
        <f>-VLOOKUP(B182,'Master sheet'!$B$3:$Z$634,25,FALSE)</f>
        <v>2.5763629725955259</v>
      </c>
      <c r="K182" s="121"/>
      <c r="L182" s="145">
        <f t="shared" si="4"/>
        <v>0.57181884750400747</v>
      </c>
      <c r="M182" s="121">
        <f t="shared" si="5"/>
        <v>0.86427830137298722</v>
      </c>
    </row>
    <row r="183" spans="1:13">
      <c r="A183" s="119" t="str">
        <f>'Master sheet'!A183</f>
        <v>Leicester South</v>
      </c>
      <c r="B183" s="142" t="str">
        <f>VLOOKUP('Master sheet'!A183,Westminster_Parliamentary_Const!$A$2:$C$651,2,FALSE)</f>
        <v>E14000783</v>
      </c>
      <c r="C183" s="120">
        <f>VLOOKUP(B183,'Master sheet'!$B$3:$Z$634,9,FALSE)</f>
        <v>0.1354268280933712</v>
      </c>
      <c r="D183" s="121">
        <f>VLOOKUP(B183,'Master sheet'!$B$3:$Z$634,10,FALSE)</f>
        <v>1.4692475603891437</v>
      </c>
      <c r="E183" s="120">
        <f>VLOOKUP(B183,'Master sheet'!$B$3:$Z$634,16,FALSE)</f>
        <v>8.8546891511103412E-2</v>
      </c>
      <c r="F183" s="121">
        <f>VLOOKUP(B183,'Master sheet'!$B$3:$Z$634,17,FALSE)</f>
        <v>-1.1600913437218665</v>
      </c>
      <c r="G183" s="120">
        <f>VLOOKUP(B183,'Master sheet'!$B$3:$Z$634,21,FALSE)</f>
        <v>0.12223515715948778</v>
      </c>
      <c r="H183" s="121">
        <f>VLOOKUP(B183,'Master sheet'!$B$3:$Z$634,22,FALSE)</f>
        <v>-1.1959101414314679</v>
      </c>
      <c r="I183" s="120">
        <f>VLOOKUP(B183,'Master sheet'!$B$3:$Z$634,24,FALSE)</f>
        <v>3.1747751773445687E-2</v>
      </c>
      <c r="J183" s="121">
        <f>-VLOOKUP(B183,'Master sheet'!$B$3:$Z$634,25,FALSE)</f>
        <v>-0.78343077419725493</v>
      </c>
      <c r="K183" s="121"/>
      <c r="L183" s="145">
        <f t="shared" si="4"/>
        <v>-0.41754617474036138</v>
      </c>
      <c r="M183" s="121">
        <f t="shared" si="5"/>
        <v>-0.16406131879492614</v>
      </c>
    </row>
    <row r="184" spans="1:13">
      <c r="A184" s="119" t="str">
        <f>'Master sheet'!A184</f>
        <v>Leicester West</v>
      </c>
      <c r="B184" s="142" t="str">
        <f>VLOOKUP('Master sheet'!A184,Westminster_Parliamentary_Const!$A$2:$C$651,2,FALSE)</f>
        <v>E14000784</v>
      </c>
      <c r="C184" s="120">
        <f>VLOOKUP(B184,'Master sheet'!$B$3:$Z$634,9,FALSE)</f>
        <v>0.11226198569517777</v>
      </c>
      <c r="D184" s="121">
        <f>VLOOKUP(B184,'Master sheet'!$B$3:$Z$634,10,FALSE)</f>
        <v>0.59367126331745412</v>
      </c>
      <c r="E184" s="120">
        <f>VLOOKUP(B184,'Master sheet'!$B$3:$Z$634,16,FALSE)</f>
        <v>0.4449858504232963</v>
      </c>
      <c r="F184" s="121">
        <f>VLOOKUP(B184,'Master sheet'!$B$3:$Z$634,17,FALSE)</f>
        <v>2.4646849832251867E-2</v>
      </c>
      <c r="G184" s="120">
        <f>VLOOKUP(B184,'Master sheet'!$B$3:$Z$634,21,FALSE)</f>
        <v>0.1240506329113924</v>
      </c>
      <c r="H184" s="121">
        <f>VLOOKUP(B184,'Master sheet'!$B$3:$Z$634,22,FALSE)</f>
        <v>-1.1439563808138762</v>
      </c>
      <c r="I184" s="120">
        <f>VLOOKUP(B184,'Master sheet'!$B$3:$Z$634,24,FALSE)</f>
        <v>1.2096851145038112E-2</v>
      </c>
      <c r="J184" s="121">
        <f>-VLOOKUP(B184,'Master sheet'!$B$3:$Z$634,25,FALSE)</f>
        <v>1.2858745024037666</v>
      </c>
      <c r="K184" s="121"/>
      <c r="L184" s="145">
        <f t="shared" si="4"/>
        <v>0.19005905868489908</v>
      </c>
      <c r="M184" s="121">
        <f t="shared" si="5"/>
        <v>0.43996366674346948</v>
      </c>
    </row>
    <row r="185" spans="1:13">
      <c r="A185" s="119" t="str">
        <f>'Master sheet'!A185</f>
        <v>Lincoln</v>
      </c>
      <c r="B185" s="142" t="str">
        <f>VLOOKUP('Master sheet'!A185,Westminster_Parliamentary_Const!$A$2:$C$651,2,FALSE)</f>
        <v>E14000792</v>
      </c>
      <c r="C185" s="120">
        <f>VLOOKUP(B185,'Master sheet'!$B$3:$Z$634,9,FALSE)</f>
        <v>0.1161873254319324</v>
      </c>
      <c r="D185" s="121">
        <f>VLOOKUP(B185,'Master sheet'!$B$3:$Z$634,10,FALSE)</f>
        <v>0.74203982859308137</v>
      </c>
      <c r="E185" s="120">
        <f>VLOOKUP(B185,'Master sheet'!$B$3:$Z$634,16,FALSE)</f>
        <v>0.19000344094948457</v>
      </c>
      <c r="F185" s="121">
        <f>VLOOKUP(B185,'Master sheet'!$B$3:$Z$634,17,FALSE)</f>
        <v>-0.82286824815258452</v>
      </c>
      <c r="G185" s="120">
        <f>VLOOKUP(B185,'Master sheet'!$B$3:$Z$634,21,FALSE)</f>
        <v>0.13215258855585832</v>
      </c>
      <c r="H185" s="121">
        <f>VLOOKUP(B185,'Master sheet'!$B$3:$Z$634,22,FALSE)</f>
        <v>-0.91210141737229189</v>
      </c>
      <c r="I185" s="120">
        <f>VLOOKUP(B185,'Master sheet'!$B$3:$Z$634,24,FALSE)</f>
        <v>2.5826320812006642E-2</v>
      </c>
      <c r="J185" s="121">
        <f>-VLOOKUP(B185,'Master sheet'!$B$3:$Z$634,25,FALSE)</f>
        <v>-0.15988437470953715</v>
      </c>
      <c r="K185" s="121"/>
      <c r="L185" s="145">
        <f t="shared" si="4"/>
        <v>-0.28820355291033306</v>
      </c>
      <c r="M185" s="121">
        <f t="shared" si="5"/>
        <v>-9.5109792959631345E-2</v>
      </c>
    </row>
    <row r="186" spans="1:13">
      <c r="A186" s="119" t="str">
        <f>'Master sheet'!A186</f>
        <v>Loughborough</v>
      </c>
      <c r="B186" s="142" t="str">
        <f>VLOOKUP('Master sheet'!A186,Westminster_Parliamentary_Const!$A$2:$C$651,2,FALSE)</f>
        <v>E14000797</v>
      </c>
      <c r="C186" s="120">
        <f>VLOOKUP(B186,'Master sheet'!$B$3:$Z$634,9,FALSE)</f>
        <v>8.8681021780063957E-2</v>
      </c>
      <c r="D186" s="121">
        <f>VLOOKUP(B186,'Master sheet'!$B$3:$Z$634,10,FALSE)</f>
        <v>-0.29763344367190553</v>
      </c>
      <c r="E186" s="120">
        <f>VLOOKUP(B186,'Master sheet'!$B$3:$Z$634,16,FALSE)</f>
        <v>0.34197963523495123</v>
      </c>
      <c r="F186" s="121">
        <f>VLOOKUP(B186,'Master sheet'!$B$3:$Z$634,17,FALSE)</f>
        <v>-0.31772705250301331</v>
      </c>
      <c r="G186" s="120">
        <f>VLOOKUP(B186,'Master sheet'!$B$3:$Z$634,21,FALSE)</f>
        <v>0.12653061224489795</v>
      </c>
      <c r="H186" s="121">
        <f>VLOOKUP(B186,'Master sheet'!$B$3:$Z$634,22,FALSE)</f>
        <v>-1.0729864146800123</v>
      </c>
      <c r="I186" s="120">
        <f>VLOOKUP(B186,'Master sheet'!$B$3:$Z$634,24,FALSE)</f>
        <v>1.896994295743748E-2</v>
      </c>
      <c r="J186" s="121">
        <f>-VLOOKUP(B186,'Master sheet'!$B$3:$Z$634,25,FALSE)</f>
        <v>0.56211504613736829</v>
      </c>
      <c r="K186" s="121"/>
      <c r="L186" s="145">
        <f t="shared" si="4"/>
        <v>-0.28155796617939072</v>
      </c>
      <c r="M186" s="121">
        <f t="shared" si="5"/>
        <v>-0.14362504370868337</v>
      </c>
    </row>
    <row r="187" spans="1:13">
      <c r="A187" s="119" t="str">
        <f>'Master sheet'!A187</f>
        <v>Louth and Horncastle</v>
      </c>
      <c r="B187" s="142" t="str">
        <f>VLOOKUP('Master sheet'!A187,Westminster_Parliamentary_Const!$A$2:$C$651,2,FALSE)</f>
        <v>E14000798</v>
      </c>
      <c r="C187" s="120">
        <f>VLOOKUP(B187,'Master sheet'!$B$3:$Z$634,9,FALSE)</f>
        <v>0.10737413154475327</v>
      </c>
      <c r="D187" s="121">
        <f>VLOOKUP(B187,'Master sheet'!$B$3:$Z$634,10,FALSE)</f>
        <v>0.40892192791990617</v>
      </c>
      <c r="E187" s="120">
        <f>VLOOKUP(B187,'Master sheet'!$B$3:$Z$634,16,FALSE)</f>
        <v>0.38724698301452987</v>
      </c>
      <c r="F187" s="121">
        <f>VLOOKUP(B187,'Master sheet'!$B$3:$Z$634,17,FALSE)</f>
        <v>-0.16726663145634676</v>
      </c>
      <c r="G187" s="120">
        <f>VLOOKUP(B187,'Master sheet'!$B$3:$Z$634,21,FALSE)</f>
        <v>0.17102615694164991</v>
      </c>
      <c r="H187" s="121">
        <f>VLOOKUP(B187,'Master sheet'!$B$3:$Z$634,22,FALSE)</f>
        <v>0.20034972065486184</v>
      </c>
      <c r="I187" s="120">
        <f>VLOOKUP(B187,'Master sheet'!$B$3:$Z$634,24,FALSE)</f>
        <v>1.7100737100737007E-2</v>
      </c>
      <c r="J187" s="121">
        <f>-VLOOKUP(B187,'Master sheet'!$B$3:$Z$634,25,FALSE)</f>
        <v>0.75894864758219249</v>
      </c>
      <c r="K187" s="121"/>
      <c r="L187" s="145">
        <f t="shared" si="4"/>
        <v>0.30023841617515346</v>
      </c>
      <c r="M187" s="121">
        <f t="shared" si="5"/>
        <v>0.39480404003378539</v>
      </c>
    </row>
    <row r="188" spans="1:13">
      <c r="A188" s="119" t="str">
        <f>'Master sheet'!A188</f>
        <v>Mansfield</v>
      </c>
      <c r="B188" s="142" t="str">
        <f>VLOOKUP('Master sheet'!A188,Westminster_Parliamentary_Const!$A$2:$C$651,2,FALSE)</f>
        <v>E14000810</v>
      </c>
      <c r="C188" s="120">
        <f>VLOOKUP(B188,'Master sheet'!$B$3:$Z$634,9,FALSE)</f>
        <v>0.12541999272012586</v>
      </c>
      <c r="D188" s="121">
        <f>VLOOKUP(B188,'Master sheet'!$B$3:$Z$634,10,FALSE)</f>
        <v>1.0910128324811539</v>
      </c>
      <c r="E188" s="120">
        <f>VLOOKUP(B188,'Master sheet'!$B$3:$Z$634,16,FALSE)</f>
        <v>0.14265351051140709</v>
      </c>
      <c r="F188" s="121">
        <f>VLOOKUP(B188,'Master sheet'!$B$3:$Z$634,17,FALSE)</f>
        <v>-0.98025079472752386</v>
      </c>
      <c r="G188" s="120">
        <f>VLOOKUP(B188,'Master sheet'!$B$3:$Z$634,21,FALSE)</f>
        <v>0.15476190476190477</v>
      </c>
      <c r="H188" s="121">
        <f>VLOOKUP(B188,'Master sheet'!$B$3:$Z$634,22,FALSE)</f>
        <v>-0.26508699117350776</v>
      </c>
      <c r="I188" s="120">
        <f>VLOOKUP(B188,'Master sheet'!$B$3:$Z$634,24,FALSE)</f>
        <v>2.2517941856221801E-2</v>
      </c>
      <c r="J188" s="121">
        <f>-VLOOKUP(B188,'Master sheet'!$B$3:$Z$634,25,FALSE)</f>
        <v>0.1884989467299201</v>
      </c>
      <c r="K188" s="121"/>
      <c r="L188" s="145">
        <f t="shared" si="4"/>
        <v>8.5434983275105916E-3</v>
      </c>
      <c r="M188" s="121">
        <f t="shared" si="5"/>
        <v>0.21894762875351939</v>
      </c>
    </row>
    <row r="189" spans="1:13">
      <c r="A189" s="119" t="str">
        <f>'Master sheet'!A189</f>
        <v>Mid Derbyshire</v>
      </c>
      <c r="B189" s="142" t="str">
        <f>VLOOKUP('Master sheet'!A189,Westminster_Parliamentary_Const!$A$2:$C$651,2,FALSE)</f>
        <v>E14000814</v>
      </c>
      <c r="C189" s="120">
        <f>VLOOKUP(B189,'Master sheet'!$B$3:$Z$634,9,FALSE)</f>
        <v>6.5084825882663663E-2</v>
      </c>
      <c r="D189" s="121">
        <f>VLOOKUP(B189,'Master sheet'!$B$3:$Z$634,10,FALSE)</f>
        <v>-1.1895138835938792</v>
      </c>
      <c r="E189" s="120">
        <f>VLOOKUP(B189,'Master sheet'!$B$3:$Z$634,16,FALSE)</f>
        <v>0.33582237891886096</v>
      </c>
      <c r="F189" s="121">
        <f>VLOOKUP(B189,'Master sheet'!$B$3:$Z$634,17,FALSE)</f>
        <v>-0.33819265129007375</v>
      </c>
      <c r="G189" s="120">
        <f>VLOOKUP(B189,'Master sheet'!$B$3:$Z$634,21,FALSE)</f>
        <v>0.10224089635854341</v>
      </c>
      <c r="H189" s="121">
        <f>VLOOKUP(B189,'Master sheet'!$B$3:$Z$634,22,FALSE)</f>
        <v>-1.7680891079024754</v>
      </c>
      <c r="I189" s="120">
        <f>VLOOKUP(B189,'Master sheet'!$B$3:$Z$634,24,FALSE)</f>
        <v>2.5853254437869788E-2</v>
      </c>
      <c r="J189" s="121">
        <f>-VLOOKUP(B189,'Master sheet'!$B$3:$Z$634,25,FALSE)</f>
        <v>-0.16272057520591723</v>
      </c>
      <c r="K189" s="121"/>
      <c r="L189" s="145">
        <f t="shared" si="4"/>
        <v>-0.86462905449808647</v>
      </c>
      <c r="M189" s="121">
        <f t="shared" si="5"/>
        <v>-0.80179177946535696</v>
      </c>
    </row>
    <row r="190" spans="1:13">
      <c r="A190" s="119" t="str">
        <f>'Master sheet'!A190</f>
        <v>Newark</v>
      </c>
      <c r="B190" s="142" t="str">
        <f>VLOOKUP('Master sheet'!A190,Westminster_Parliamentary_Const!$A$2:$C$651,2,FALSE)</f>
        <v>E14000829</v>
      </c>
      <c r="C190" s="120">
        <f>VLOOKUP(B190,'Master sheet'!$B$3:$Z$634,9,FALSE)</f>
        <v>6.8218750998644245E-2</v>
      </c>
      <c r="D190" s="121">
        <f>VLOOKUP(B190,'Master sheet'!$B$3:$Z$634,10,FALSE)</f>
        <v>-1.0710589206296486</v>
      </c>
      <c r="E190" s="120">
        <f>VLOOKUP(B190,'Master sheet'!$B$3:$Z$634,16,FALSE)</f>
        <v>0.40755581425651866</v>
      </c>
      <c r="F190" s="121">
        <f>VLOOKUP(B190,'Master sheet'!$B$3:$Z$634,17,FALSE)</f>
        <v>-9.9763774551312231E-2</v>
      </c>
      <c r="G190" s="120">
        <f>VLOOKUP(B190,'Master sheet'!$B$3:$Z$634,21,FALSE)</f>
        <v>0.13223140495867769</v>
      </c>
      <c r="H190" s="121">
        <f>VLOOKUP(B190,'Master sheet'!$B$3:$Z$634,22,FALSE)</f>
        <v>-0.90984591573834206</v>
      </c>
      <c r="I190" s="120">
        <f>VLOOKUP(B190,'Master sheet'!$B$3:$Z$634,24,FALSE)</f>
        <v>1.9079312257348935E-2</v>
      </c>
      <c r="J190" s="121">
        <f>-VLOOKUP(B190,'Master sheet'!$B$3:$Z$634,25,FALSE)</f>
        <v>0.55059809464061271</v>
      </c>
      <c r="K190" s="121"/>
      <c r="L190" s="145">
        <f t="shared" si="4"/>
        <v>-0.38251762906967257</v>
      </c>
      <c r="M190" s="121">
        <f t="shared" si="5"/>
        <v>-0.34175522371128775</v>
      </c>
    </row>
    <row r="191" spans="1:13">
      <c r="A191" s="119" t="str">
        <f>'Master sheet'!A191</f>
        <v>North East Derbyshire</v>
      </c>
      <c r="B191" s="142" t="str">
        <f>VLOOKUP('Master sheet'!A191,Westminster_Parliamentary_Const!$A$2:$C$651,2,FALSE)</f>
        <v>E14000843</v>
      </c>
      <c r="C191" s="120">
        <f>VLOOKUP(B191,'Master sheet'!$B$3:$Z$634,9,FALSE)</f>
        <v>9.1220990526307499E-2</v>
      </c>
      <c r="D191" s="121">
        <f>VLOOKUP(B191,'Master sheet'!$B$3:$Z$634,10,FALSE)</f>
        <v>-0.20162862778387761</v>
      </c>
      <c r="E191" s="120">
        <f>VLOOKUP(B191,'Master sheet'!$B$3:$Z$634,16,FALSE)</f>
        <v>0.24925928036035694</v>
      </c>
      <c r="F191" s="121">
        <f>VLOOKUP(B191,'Master sheet'!$B$3:$Z$634,17,FALSE)</f>
        <v>-0.6259126281625037</v>
      </c>
      <c r="G191" s="120">
        <f>VLOOKUP(B191,'Master sheet'!$B$3:$Z$634,21,FALSE)</f>
        <v>0.13270142180094788</v>
      </c>
      <c r="H191" s="121">
        <f>VLOOKUP(B191,'Master sheet'!$B$3:$Z$634,22,FALSE)</f>
        <v>-0.89639536841821199</v>
      </c>
      <c r="I191" s="120">
        <f>VLOOKUP(B191,'Master sheet'!$B$3:$Z$634,24,FALSE)</f>
        <v>8.0692362598142608E-3</v>
      </c>
      <c r="J191" s="121">
        <f>-VLOOKUP(B191,'Master sheet'!$B$3:$Z$634,25,FALSE)</f>
        <v>1.7099957623760589</v>
      </c>
      <c r="K191" s="121"/>
      <c r="L191" s="145">
        <f t="shared" si="4"/>
        <v>-3.485215497133598E-3</v>
      </c>
      <c r="M191" s="121">
        <f t="shared" si="5"/>
        <v>0.24907104543394112</v>
      </c>
    </row>
    <row r="192" spans="1:13">
      <c r="A192" s="119" t="str">
        <f>'Master sheet'!A192</f>
        <v>North West Leicestershire</v>
      </c>
      <c r="B192" s="142" t="str">
        <f>VLOOKUP('Master sheet'!A192,Westminster_Parliamentary_Const!$A$2:$C$651,2,FALSE)</f>
        <v>E14000858</v>
      </c>
      <c r="C192" s="120">
        <f>VLOOKUP(B192,'Master sheet'!$B$3:$Z$634,9,FALSE)</f>
        <v>0.11683039080746714</v>
      </c>
      <c r="D192" s="121">
        <f>VLOOKUP(B192,'Master sheet'!$B$3:$Z$634,10,FALSE)</f>
        <v>0.76634618002889487</v>
      </c>
      <c r="E192" s="120">
        <f>VLOOKUP(B192,'Master sheet'!$B$3:$Z$634,16,FALSE)</f>
        <v>-1.0419060290887086E-2</v>
      </c>
      <c r="F192" s="121">
        <f>VLOOKUP(B192,'Master sheet'!$B$3:$Z$634,17,FALSE)</f>
        <v>-1.4890361462739854</v>
      </c>
      <c r="G192" s="120">
        <f>VLOOKUP(B192,'Master sheet'!$B$3:$Z$634,21,FALSE)</f>
        <v>0.14873417721518986</v>
      </c>
      <c r="H192" s="121">
        <f>VLOOKUP(B192,'Master sheet'!$B$3:$Z$634,22,FALSE)</f>
        <v>-0.43758343663776106</v>
      </c>
      <c r="I192" s="120">
        <f>VLOOKUP(B192,'Master sheet'!$B$3:$Z$634,24,FALSE)</f>
        <v>1.8035202619729906E-2</v>
      </c>
      <c r="J192" s="121">
        <f>-VLOOKUP(B192,'Master sheet'!$B$3:$Z$634,25,FALSE)</f>
        <v>0.66054631652270157</v>
      </c>
      <c r="K192" s="121"/>
      <c r="L192" s="145">
        <f t="shared" si="4"/>
        <v>-0.12493177159003752</v>
      </c>
      <c r="M192" s="121">
        <f t="shared" si="5"/>
        <v>0.15452756836524106</v>
      </c>
    </row>
    <row r="193" spans="1:13">
      <c r="A193" s="119" t="str">
        <f>'Master sheet'!A193</f>
        <v>Northampton North</v>
      </c>
      <c r="B193" s="142" t="str">
        <f>VLOOKUP('Master sheet'!A193,Westminster_Parliamentary_Const!$A$2:$C$651,2,FALSE)</f>
        <v>E14000861</v>
      </c>
      <c r="C193" s="120">
        <f>VLOOKUP(B193,'Master sheet'!$B$3:$Z$634,9,FALSE)</f>
        <v>0.1402090682017274</v>
      </c>
      <c r="D193" s="121">
        <f>VLOOKUP(B193,'Master sheet'!$B$3:$Z$634,10,FALSE)</f>
        <v>1.6500049345946679</v>
      </c>
      <c r="E193" s="120">
        <f>VLOOKUP(B193,'Master sheet'!$B$3:$Z$634,16,FALSE)</f>
        <v>0.33815475651945659</v>
      </c>
      <c r="F193" s="121">
        <f>VLOOKUP(B193,'Master sheet'!$B$3:$Z$634,17,FALSE)</f>
        <v>-0.33044025286076384</v>
      </c>
      <c r="G193" s="120">
        <f>VLOOKUP(B193,'Master sheet'!$B$3:$Z$634,21,FALSE)</f>
        <v>0.20833333333333334</v>
      </c>
      <c r="H193" s="121">
        <f>VLOOKUP(B193,'Master sheet'!$B$3:$Z$634,22,FALSE)</f>
        <v>1.2679751678900393</v>
      </c>
      <c r="I193" s="120">
        <f>VLOOKUP(B193,'Master sheet'!$B$3:$Z$634,24,FALSE)</f>
        <v>1.3194064255870996E-2</v>
      </c>
      <c r="J193" s="121">
        <f>-VLOOKUP(B193,'Master sheet'!$B$3:$Z$634,25,FALSE)</f>
        <v>1.1703343079497732</v>
      </c>
      <c r="K193" s="121"/>
      <c r="L193" s="145">
        <f t="shared" si="4"/>
        <v>0.93946853939342911</v>
      </c>
      <c r="M193" s="121">
        <f t="shared" si="5"/>
        <v>1.096368900019693</v>
      </c>
    </row>
    <row r="194" spans="1:13">
      <c r="A194" s="119" t="str">
        <f>'Master sheet'!A194</f>
        <v>Northampton South</v>
      </c>
      <c r="B194" s="142" t="str">
        <f>VLOOKUP('Master sheet'!A194,Westminster_Parliamentary_Const!$A$2:$C$651,2,FALSE)</f>
        <v>E14000862</v>
      </c>
      <c r="C194" s="120">
        <f>VLOOKUP(B194,'Master sheet'!$B$3:$Z$634,9,FALSE)</f>
        <v>9.7716935685508169E-2</v>
      </c>
      <c r="D194" s="121">
        <f>VLOOKUP(B194,'Master sheet'!$B$3:$Z$634,10,FALSE)</f>
        <v>4.3902747336432298E-2</v>
      </c>
      <c r="E194" s="120">
        <f>VLOOKUP(B194,'Master sheet'!$B$3:$Z$634,16,FALSE)</f>
        <v>0.51140595518657017</v>
      </c>
      <c r="F194" s="121">
        <f>VLOOKUP(B194,'Master sheet'!$B$3:$Z$634,17,FALSE)</f>
        <v>0.24541518327444833</v>
      </c>
      <c r="G194" s="120">
        <f>VLOOKUP(B194,'Master sheet'!$B$3:$Z$634,21,FALSE)</f>
        <v>0.22164048865619546</v>
      </c>
      <c r="H194" s="121">
        <f>VLOOKUP(B194,'Master sheet'!$B$3:$Z$634,22,FALSE)</f>
        <v>1.6487881649349105</v>
      </c>
      <c r="I194" s="120">
        <f>VLOOKUP(B194,'Master sheet'!$B$3:$Z$634,24,FALSE)</f>
        <v>3.2769057453999384E-2</v>
      </c>
      <c r="J194" s="121">
        <f>-VLOOKUP(B194,'Master sheet'!$B$3:$Z$634,25,FALSE)</f>
        <v>-0.89097766345978657</v>
      </c>
      <c r="K194" s="121"/>
      <c r="L194" s="145">
        <f t="shared" si="4"/>
        <v>0.26178210802150115</v>
      </c>
      <c r="M194" s="121">
        <f t="shared" si="5"/>
        <v>3.3342252660441697E-2</v>
      </c>
    </row>
    <row r="195" spans="1:13">
      <c r="A195" s="119" t="str">
        <f>'Master sheet'!A195</f>
        <v>Nottingham East</v>
      </c>
      <c r="B195" s="142" t="str">
        <f>VLOOKUP('Master sheet'!A195,Westminster_Parliamentary_Const!$A$2:$C$651,2,FALSE)</f>
        <v>E14000865</v>
      </c>
      <c r="C195" s="120">
        <f>VLOOKUP(B195,'Master sheet'!$B$3:$Z$634,9,FALSE)</f>
        <v>0.13855809033798358</v>
      </c>
      <c r="D195" s="121">
        <f>VLOOKUP(B195,'Master sheet'!$B$3:$Z$634,10,FALSE)</f>
        <v>1.5876018731088328</v>
      </c>
      <c r="E195" s="120">
        <f>VLOOKUP(B195,'Master sheet'!$B$3:$Z$634,16,FALSE)</f>
        <v>0.62572679402530174</v>
      </c>
      <c r="F195" s="121">
        <f>VLOOKUP(B195,'Master sheet'!$B$3:$Z$634,17,FALSE)</f>
        <v>0.6253968342834656</v>
      </c>
      <c r="G195" s="120">
        <f>VLOOKUP(B195,'Master sheet'!$B$3:$Z$634,21,FALSE)</f>
        <v>0.15348101265822786</v>
      </c>
      <c r="H195" s="121">
        <f>VLOOKUP(B195,'Master sheet'!$B$3:$Z$634,22,FALSE)</f>
        <v>-0.30174248583466129</v>
      </c>
      <c r="I195" s="120">
        <f>VLOOKUP(B195,'Master sheet'!$B$3:$Z$634,24,FALSE)</f>
        <v>3.5460024106066745E-2</v>
      </c>
      <c r="J195" s="121">
        <f>-VLOOKUP(B195,'Master sheet'!$B$3:$Z$634,25,FALSE)</f>
        <v>-1.1743454132427449</v>
      </c>
      <c r="K195" s="121"/>
      <c r="L195" s="145">
        <f t="shared" si="4"/>
        <v>0.18422770207872302</v>
      </c>
      <c r="M195" s="121">
        <f t="shared" si="5"/>
        <v>0.19169454469683003</v>
      </c>
    </row>
    <row r="196" spans="1:13">
      <c r="A196" s="119" t="str">
        <f>'Master sheet'!A196</f>
        <v>Nottingham North</v>
      </c>
      <c r="B196" s="142" t="str">
        <f>VLOOKUP('Master sheet'!A196,Westminster_Parliamentary_Const!$A$2:$C$651,2,FALSE)</f>
        <v>E14000866</v>
      </c>
      <c r="C196" s="120">
        <f>VLOOKUP(B196,'Master sheet'!$B$3:$Z$634,9,FALSE)</f>
        <v>0.13373269351258674</v>
      </c>
      <c r="D196" s="121">
        <f>VLOOKUP(B196,'Master sheet'!$B$3:$Z$634,10,FALSE)</f>
        <v>1.405213276991643</v>
      </c>
      <c r="E196" s="120">
        <f>VLOOKUP(B196,'Master sheet'!$B$3:$Z$634,16,FALSE)</f>
        <v>0.26477138348666834</v>
      </c>
      <c r="F196" s="121">
        <f>VLOOKUP(B196,'Master sheet'!$B$3:$Z$634,17,FALSE)</f>
        <v>-0.57435322205218953</v>
      </c>
      <c r="G196" s="120">
        <f>VLOOKUP(B196,'Master sheet'!$B$3:$Z$634,21,FALSE)</f>
        <v>0.1294851794071763</v>
      </c>
      <c r="H196" s="121">
        <f>VLOOKUP(B196,'Master sheet'!$B$3:$Z$634,22,FALSE)</f>
        <v>-0.98843509257253248</v>
      </c>
      <c r="I196" s="120">
        <f>VLOOKUP(B196,'Master sheet'!$B$3:$Z$634,24,FALSE)</f>
        <v>2.4605887939221249E-2</v>
      </c>
      <c r="J196" s="121">
        <f>-VLOOKUP(B196,'Master sheet'!$B$3:$Z$634,25,FALSE)</f>
        <v>-3.136872898176124E-2</v>
      </c>
      <c r="K196" s="121"/>
      <c r="L196" s="145">
        <f t="shared" ref="L196:L259" si="6">AVERAGE(D196,F196,H196,J196)</f>
        <v>-4.7235941653710062E-2</v>
      </c>
      <c r="M196" s="121">
        <f t="shared" ref="M196:M259" si="7">AVERAGE(AVERAGE(F196,H196),D196,J196)</f>
        <v>0.19748346356584023</v>
      </c>
    </row>
    <row r="197" spans="1:13">
      <c r="A197" s="119" t="str">
        <f>'Master sheet'!A197</f>
        <v>Nottingham South</v>
      </c>
      <c r="B197" s="142" t="str">
        <f>VLOOKUP('Master sheet'!A197,Westminster_Parliamentary_Const!$A$2:$C$651,2,FALSE)</f>
        <v>E14000867</v>
      </c>
      <c r="C197" s="120">
        <f>VLOOKUP(B197,'Master sheet'!$B$3:$Z$634,9,FALSE)</f>
        <v>0.13775132705295942</v>
      </c>
      <c r="D197" s="121">
        <f>VLOOKUP(B197,'Master sheet'!$B$3:$Z$634,10,FALSE)</f>
        <v>1.5571081275623517</v>
      </c>
      <c r="E197" s="120">
        <f>VLOOKUP(B197,'Master sheet'!$B$3:$Z$634,16,FALSE)</f>
        <v>-8.9055024053903947E-2</v>
      </c>
      <c r="F197" s="121">
        <f>VLOOKUP(B197,'Master sheet'!$B$3:$Z$634,17,FALSE)</f>
        <v>-1.7504077705804464</v>
      </c>
      <c r="G197" s="120">
        <f>VLOOKUP(B197,'Master sheet'!$B$3:$Z$634,21,FALSE)</f>
        <v>8.6368366285119666E-2</v>
      </c>
      <c r="H197" s="121">
        <f>VLOOKUP(B197,'Master sheet'!$B$3:$Z$634,22,FALSE)</f>
        <v>-2.222315845420205</v>
      </c>
      <c r="I197" s="120">
        <f>VLOOKUP(B197,'Master sheet'!$B$3:$Z$634,24,FALSE)</f>
        <v>3.1327276756038192E-2</v>
      </c>
      <c r="J197" s="121">
        <f>-VLOOKUP(B197,'Master sheet'!$B$3:$Z$634,25,FALSE)</f>
        <v>-0.73915335461973075</v>
      </c>
      <c r="K197" s="121"/>
      <c r="L197" s="145">
        <f t="shared" si="6"/>
        <v>-0.78869221076450757</v>
      </c>
      <c r="M197" s="121">
        <f t="shared" si="7"/>
        <v>-0.38946901168590164</v>
      </c>
    </row>
    <row r="198" spans="1:13">
      <c r="A198" s="119" t="str">
        <f>'Master sheet'!A198</f>
        <v>Rushcliffe</v>
      </c>
      <c r="B198" s="142" t="str">
        <f>VLOOKUP('Master sheet'!A198,Westminster_Parliamentary_Const!$A$2:$C$651,2,FALSE)</f>
        <v>E14000908</v>
      </c>
      <c r="C198" s="120">
        <f>VLOOKUP(B198,'Master sheet'!$B$3:$Z$634,9,FALSE)</f>
        <v>7.4187843014247884E-2</v>
      </c>
      <c r="D198" s="121">
        <f>VLOOKUP(B198,'Master sheet'!$B$3:$Z$634,10,FALSE)</f>
        <v>-0.84544134922281633</v>
      </c>
      <c r="E198" s="120">
        <f>VLOOKUP(B198,'Master sheet'!$B$3:$Z$634,16,FALSE)</f>
        <v>0.30942135903116608</v>
      </c>
      <c r="F198" s="121">
        <f>VLOOKUP(B198,'Master sheet'!$B$3:$Z$634,17,FALSE)</f>
        <v>-0.42594483389433074</v>
      </c>
      <c r="G198" s="120">
        <f>VLOOKUP(B198,'Master sheet'!$B$3:$Z$634,21,FALSE)</f>
        <v>0.13174603174603175</v>
      </c>
      <c r="H198" s="121">
        <f>VLOOKUP(B198,'Master sheet'!$B$3:$Z$634,22,FALSE)</f>
        <v>-0.92373591877117978</v>
      </c>
      <c r="I198" s="120">
        <f>VLOOKUP(B198,'Master sheet'!$B$3:$Z$634,24,FALSE)</f>
        <v>3.2478632478632585E-2</v>
      </c>
      <c r="J198" s="121">
        <f>-VLOOKUP(B198,'Master sheet'!$B$3:$Z$634,25,FALSE)</f>
        <v>-0.86039494639518255</v>
      </c>
      <c r="K198" s="121"/>
      <c r="L198" s="145">
        <f t="shared" si="6"/>
        <v>-0.76387926207087731</v>
      </c>
      <c r="M198" s="121">
        <f t="shared" si="7"/>
        <v>-0.79355889065025131</v>
      </c>
    </row>
    <row r="199" spans="1:13">
      <c r="A199" s="119" t="str">
        <f>'Master sheet'!A199</f>
        <v>Rutland and Melton</v>
      </c>
      <c r="B199" s="142" t="str">
        <f>VLOOKUP('Master sheet'!A199,Westminster_Parliamentary_Const!$A$2:$C$651,2,FALSE)</f>
        <v>E14000909</v>
      </c>
      <c r="C199" s="120">
        <f>VLOOKUP(B199,'Master sheet'!$B$3:$Z$634,9,FALSE)</f>
        <v>8.1652971736235772E-2</v>
      </c>
      <c r="D199" s="121">
        <f>VLOOKUP(B199,'Master sheet'!$B$3:$Z$634,10,FALSE)</f>
        <v>-0.56327712590518131</v>
      </c>
      <c r="E199" s="120">
        <f>VLOOKUP(B199,'Master sheet'!$B$3:$Z$634,16,FALSE)</f>
        <v>0.48804043967641819</v>
      </c>
      <c r="F199" s="121">
        <f>VLOOKUP(B199,'Master sheet'!$B$3:$Z$634,17,FALSE)</f>
        <v>0.16775246446997127</v>
      </c>
      <c r="G199" s="120">
        <f>VLOOKUP(B199,'Master sheet'!$B$3:$Z$634,21,FALSE)</f>
        <v>0.18356643356643357</v>
      </c>
      <c r="H199" s="121">
        <f>VLOOKUP(B199,'Master sheet'!$B$3:$Z$634,22,FALSE)</f>
        <v>0.55921682706423448</v>
      </c>
      <c r="I199" s="120">
        <f>VLOOKUP(B199,'Master sheet'!$B$3:$Z$634,24,FALSE)</f>
        <v>1.5320628380118606E-2</v>
      </c>
      <c r="J199" s="121">
        <f>-VLOOKUP(B199,'Master sheet'!$B$3:$Z$634,25,FALSE)</f>
        <v>0.94640002389082389</v>
      </c>
      <c r="K199" s="121"/>
      <c r="L199" s="145">
        <f t="shared" si="6"/>
        <v>0.27752304737996208</v>
      </c>
      <c r="M199" s="121">
        <f t="shared" si="7"/>
        <v>0.24886918125091517</v>
      </c>
    </row>
    <row r="200" spans="1:13">
      <c r="A200" s="119" t="str">
        <f>'Master sheet'!A200</f>
        <v>Sherwood</v>
      </c>
      <c r="B200" s="142" t="str">
        <f>VLOOKUP('Master sheet'!A200,Westminster_Parliamentary_Const!$A$2:$C$651,2,FALSE)</f>
        <v>E14000924</v>
      </c>
      <c r="C200" s="120">
        <f>VLOOKUP(B200,'Master sheet'!$B$3:$Z$634,9,FALSE)</f>
        <v>0.11100555308086228</v>
      </c>
      <c r="D200" s="121">
        <f>VLOOKUP(B200,'Master sheet'!$B$3:$Z$634,10,FALSE)</f>
        <v>0.5461810798293828</v>
      </c>
      <c r="E200" s="120">
        <f>VLOOKUP(B200,'Master sheet'!$B$3:$Z$634,16,FALSE)</f>
        <v>-2.2120302794419192E-2</v>
      </c>
      <c r="F200" s="121">
        <f>VLOOKUP(B200,'Master sheet'!$B$3:$Z$634,17,FALSE)</f>
        <v>-1.5279289456141056</v>
      </c>
      <c r="G200" s="120">
        <f>VLOOKUP(B200,'Master sheet'!$B$3:$Z$634,21,FALSE)</f>
        <v>0.18018018018018017</v>
      </c>
      <c r="H200" s="121">
        <f>VLOOKUP(B200,'Master sheet'!$B$3:$Z$634,22,FALSE)</f>
        <v>0.46231187108487143</v>
      </c>
      <c r="I200" s="120">
        <f>VLOOKUP(B200,'Master sheet'!$B$3:$Z$634,24,FALSE)</f>
        <v>2.125059818152808E-2</v>
      </c>
      <c r="J200" s="121">
        <f>-VLOOKUP(B200,'Master sheet'!$B$3:$Z$634,25,FALSE)</f>
        <v>0.32195445611860934</v>
      </c>
      <c r="K200" s="121"/>
      <c r="L200" s="145">
        <f t="shared" si="6"/>
        <v>-4.9370384645310531E-2</v>
      </c>
      <c r="M200" s="121">
        <f t="shared" si="7"/>
        <v>0.11177566622779168</v>
      </c>
    </row>
    <row r="201" spans="1:13">
      <c r="A201" s="119" t="str">
        <f>'Master sheet'!A201</f>
        <v>Sleaford and North Hykeham</v>
      </c>
      <c r="B201" s="142" t="str">
        <f>VLOOKUP('Master sheet'!A201,Westminster_Parliamentary_Const!$A$2:$C$651,2,FALSE)</f>
        <v>E14000929</v>
      </c>
      <c r="C201" s="120">
        <f>VLOOKUP(B201,'Master sheet'!$B$3:$Z$634,9,FALSE)</f>
        <v>7.0159100438993677E-2</v>
      </c>
      <c r="D201" s="121">
        <f>VLOOKUP(B201,'Master sheet'!$B$3:$Z$634,10,FALSE)</f>
        <v>-0.99771829742131735</v>
      </c>
      <c r="E201" s="120">
        <f>VLOOKUP(B201,'Master sheet'!$B$3:$Z$634,16,FALSE)</f>
        <v>1.0608389608270923</v>
      </c>
      <c r="F201" s="121">
        <f>VLOOKUP(B201,'Master sheet'!$B$3:$Z$634,17,FALSE)</f>
        <v>2.0716304448388176</v>
      </c>
      <c r="G201" s="120">
        <f>VLOOKUP(B201,'Master sheet'!$B$3:$Z$634,21,FALSE)</f>
        <v>0.1449067431850789</v>
      </c>
      <c r="H201" s="121">
        <f>VLOOKUP(B201,'Master sheet'!$B$3:$Z$634,22,FALSE)</f>
        <v>-0.54711372982476481</v>
      </c>
      <c r="I201" s="120">
        <f>VLOOKUP(B201,'Master sheet'!$B$3:$Z$634,24,FALSE)</f>
        <v>1.6303009575923566E-2</v>
      </c>
      <c r="J201" s="121">
        <f>-VLOOKUP(B201,'Master sheet'!$B$3:$Z$634,25,FALSE)</f>
        <v>0.8429520124966734</v>
      </c>
      <c r="K201" s="121"/>
      <c r="L201" s="145">
        <f t="shared" si="6"/>
        <v>0.34243760752235225</v>
      </c>
      <c r="M201" s="121">
        <f t="shared" si="7"/>
        <v>0.20249735752746081</v>
      </c>
    </row>
    <row r="202" spans="1:13">
      <c r="A202" s="119" t="str">
        <f>'Master sheet'!A202</f>
        <v>South Derbyshire</v>
      </c>
      <c r="B202" s="142" t="str">
        <f>VLOOKUP('Master sheet'!A202,Westminster_Parliamentary_Const!$A$2:$C$651,2,FALSE)</f>
        <v>E14000935</v>
      </c>
      <c r="C202" s="120">
        <f>VLOOKUP(B202,'Master sheet'!$B$3:$Z$634,9,FALSE)</f>
        <v>6.3907296687189932E-2</v>
      </c>
      <c r="D202" s="121">
        <f>VLOOKUP(B202,'Master sheet'!$B$3:$Z$634,10,FALSE)</f>
        <v>-1.2340217043225497</v>
      </c>
      <c r="E202" s="120">
        <f>VLOOKUP(B202,'Master sheet'!$B$3:$Z$634,16,FALSE)</f>
        <v>1.1068538003978194</v>
      </c>
      <c r="F202" s="121">
        <f>VLOOKUP(B202,'Master sheet'!$B$3:$Z$634,17,FALSE)</f>
        <v>2.2245753924844971</v>
      </c>
      <c r="G202" s="120">
        <f>VLOOKUP(B202,'Master sheet'!$B$3:$Z$634,21,FALSE)</f>
        <v>0.15022761760242792</v>
      </c>
      <c r="H202" s="121">
        <f>VLOOKUP(B202,'Master sheet'!$B$3:$Z$634,22,FALSE)</f>
        <v>-0.39484541367391268</v>
      </c>
      <c r="I202" s="120">
        <f>VLOOKUP(B202,'Master sheet'!$B$3:$Z$634,24,FALSE)</f>
        <v>9.5065986802638225E-3</v>
      </c>
      <c r="J202" s="121">
        <f>-VLOOKUP(B202,'Master sheet'!$B$3:$Z$634,25,FALSE)</f>
        <v>1.5586367128715009</v>
      </c>
      <c r="K202" s="121"/>
      <c r="L202" s="145">
        <f t="shared" si="6"/>
        <v>0.53858624683988388</v>
      </c>
      <c r="M202" s="121">
        <f t="shared" si="7"/>
        <v>0.41315999931808117</v>
      </c>
    </row>
    <row r="203" spans="1:13">
      <c r="A203" s="119" t="str">
        <f>'Master sheet'!A203</f>
        <v>South Holland and The Deepings</v>
      </c>
      <c r="B203" s="142" t="str">
        <f>VLOOKUP('Master sheet'!A203,Westminster_Parliamentary_Const!$A$2:$C$651,2,FALSE)</f>
        <v>E14000939</v>
      </c>
      <c r="C203" s="120">
        <f>VLOOKUP(B203,'Master sheet'!$B$3:$Z$634,9,FALSE)</f>
        <v>8.5020598858774318E-2</v>
      </c>
      <c r="D203" s="121">
        <f>VLOOKUP(B203,'Master sheet'!$B$3:$Z$634,10,FALSE)</f>
        <v>-0.43598877940210101</v>
      </c>
      <c r="E203" s="120">
        <f>VLOOKUP(B203,'Master sheet'!$B$3:$Z$634,16,FALSE)</f>
        <v>0.40153251664182288</v>
      </c>
      <c r="F203" s="121">
        <f>VLOOKUP(B203,'Master sheet'!$B$3:$Z$634,17,FALSE)</f>
        <v>-0.1197841190081914</v>
      </c>
      <c r="G203" s="120">
        <f>VLOOKUP(B203,'Master sheet'!$B$3:$Z$634,21,FALSE)</f>
        <v>0.13964686998394862</v>
      </c>
      <c r="H203" s="121">
        <f>VLOOKUP(B203,'Master sheet'!$B$3:$Z$634,22,FALSE)</f>
        <v>-0.69763636439243659</v>
      </c>
      <c r="I203" s="120">
        <f>VLOOKUP(B203,'Master sheet'!$B$3:$Z$634,24,FALSE)</f>
        <v>8.9588600321766076E-3</v>
      </c>
      <c r="J203" s="121">
        <f>-VLOOKUP(B203,'Master sheet'!$B$3:$Z$634,25,FALSE)</f>
        <v>1.616315416566469</v>
      </c>
      <c r="K203" s="121"/>
      <c r="L203" s="145">
        <f t="shared" si="6"/>
        <v>9.0726538440935034E-2</v>
      </c>
      <c r="M203" s="121">
        <f t="shared" si="7"/>
        <v>0.25720546515468468</v>
      </c>
    </row>
    <row r="204" spans="1:13">
      <c r="A204" s="119" t="str">
        <f>'Master sheet'!A204</f>
        <v>South Leicestershire</v>
      </c>
      <c r="B204" s="142" t="str">
        <f>VLOOKUP('Master sheet'!A204,Westminster_Parliamentary_Const!$A$2:$C$651,2,FALSE)</f>
        <v>E14000940</v>
      </c>
      <c r="C204" s="120">
        <f>VLOOKUP(B204,'Master sheet'!$B$3:$Z$634,9,FALSE)</f>
        <v>8.6088723775159068E-2</v>
      </c>
      <c r="D204" s="121">
        <f>VLOOKUP(B204,'Master sheet'!$B$3:$Z$634,10,FALSE)</f>
        <v>-0.39561618186735142</v>
      </c>
      <c r="E204" s="120">
        <f>VLOOKUP(B204,'Master sheet'!$B$3:$Z$634,16,FALSE)</f>
        <v>4.7499454825762011E-2</v>
      </c>
      <c r="F204" s="121">
        <f>VLOOKUP(B204,'Master sheet'!$B$3:$Z$634,17,FALSE)</f>
        <v>-1.2965255487173937</v>
      </c>
      <c r="G204" s="120">
        <f>VLOOKUP(B204,'Master sheet'!$B$3:$Z$634,21,FALSE)</f>
        <v>0.17665615141955837</v>
      </c>
      <c r="H204" s="121">
        <f>VLOOKUP(B204,'Master sheet'!$B$3:$Z$634,22,FALSE)</f>
        <v>0.36146417513146811</v>
      </c>
      <c r="I204" s="120">
        <f>VLOOKUP(B204,'Master sheet'!$B$3:$Z$634,24,FALSE)</f>
        <v>2.530985915492967E-2</v>
      </c>
      <c r="J204" s="121">
        <f>-VLOOKUP(B204,'Master sheet'!$B$3:$Z$634,25,FALSE)</f>
        <v>-0.1054992423249921</v>
      </c>
      <c r="K204" s="121"/>
      <c r="L204" s="145">
        <f t="shared" si="6"/>
        <v>-0.35904419944456722</v>
      </c>
      <c r="M204" s="121">
        <f t="shared" si="7"/>
        <v>-0.3228820369951021</v>
      </c>
    </row>
    <row r="205" spans="1:13">
      <c r="A205" s="119" t="str">
        <f>'Master sheet'!A205</f>
        <v>South Northamptonshire</v>
      </c>
      <c r="B205" s="142" t="str">
        <f>VLOOKUP('Master sheet'!A205,Westminster_Parliamentary_Const!$A$2:$C$651,2,FALSE)</f>
        <v>E14000942</v>
      </c>
      <c r="C205" s="120">
        <f>VLOOKUP(B205,'Master sheet'!$B$3:$Z$634,9,FALSE)</f>
        <v>5.6993313943331673E-2</v>
      </c>
      <c r="D205" s="121">
        <f>VLOOKUP(B205,'Master sheet'!$B$3:$Z$634,10,FALSE)</f>
        <v>-1.4953539121927439</v>
      </c>
      <c r="E205" s="120">
        <f>VLOOKUP(B205,'Master sheet'!$B$3:$Z$634,16,FALSE)</f>
        <v>0.65372518913467437</v>
      </c>
      <c r="F205" s="121">
        <f>VLOOKUP(B205,'Master sheet'!$B$3:$Z$634,17,FALSE)</f>
        <v>0.71845840125001048</v>
      </c>
      <c r="G205" s="120">
        <f>VLOOKUP(B205,'Master sheet'!$B$3:$Z$634,21,FALSE)</f>
        <v>0.15651135005973715</v>
      </c>
      <c r="H205" s="121">
        <f>VLOOKUP(B205,'Master sheet'!$B$3:$Z$634,22,FALSE)</f>
        <v>-0.21502283464494934</v>
      </c>
      <c r="I205" s="120">
        <f>VLOOKUP(B205,'Master sheet'!$B$3:$Z$634,24,FALSE)</f>
        <v>2.4495720133978383E-2</v>
      </c>
      <c r="J205" s="121">
        <f>-VLOOKUP(B205,'Master sheet'!$B$3:$Z$634,25,FALSE)</f>
        <v>-1.9767692214466181E-2</v>
      </c>
      <c r="K205" s="121"/>
      <c r="L205" s="145">
        <f t="shared" si="6"/>
        <v>-0.25292150945053726</v>
      </c>
      <c r="M205" s="121">
        <f t="shared" si="7"/>
        <v>-0.42113460703489319</v>
      </c>
    </row>
    <row r="206" spans="1:13">
      <c r="A206" s="119" t="str">
        <f>'Master sheet'!A206</f>
        <v>Wellingborough</v>
      </c>
      <c r="B206" s="142" t="str">
        <f>VLOOKUP('Master sheet'!A206,Westminster_Parliamentary_Const!$A$2:$C$651,2,FALSE)</f>
        <v>E14001025</v>
      </c>
      <c r="C206" s="120">
        <f>VLOOKUP(B206,'Master sheet'!$B$3:$Z$634,9,FALSE)</f>
        <v>8.0403365519707365E-2</v>
      </c>
      <c r="D206" s="121">
        <f>VLOOKUP(B206,'Master sheet'!$B$3:$Z$634,10,FALSE)</f>
        <v>-0.61050928768975854</v>
      </c>
      <c r="E206" s="120">
        <f>VLOOKUP(B206,'Master sheet'!$B$3:$Z$634,16,FALSE)</f>
        <v>0.70789158579825595</v>
      </c>
      <c r="F206" s="121">
        <f>VLOOKUP(B206,'Master sheet'!$B$3:$Z$634,17,FALSE)</f>
        <v>0.89849764031185553</v>
      </c>
      <c r="G206" s="120">
        <f>VLOOKUP(B206,'Master sheet'!$B$3:$Z$634,21,FALSE)</f>
        <v>0.17546583850931677</v>
      </c>
      <c r="H206" s="121">
        <f>VLOOKUP(B206,'Master sheet'!$B$3:$Z$634,22,FALSE)</f>
        <v>0.32740079976892561</v>
      </c>
      <c r="I206" s="120">
        <f>VLOOKUP(B206,'Master sheet'!$B$3:$Z$634,24,FALSE)</f>
        <v>1.4079534432589691E-2</v>
      </c>
      <c r="J206" s="121">
        <f>-VLOOKUP(B206,'Master sheet'!$B$3:$Z$634,25,FALSE)</f>
        <v>1.0770913495935528</v>
      </c>
      <c r="K206" s="121"/>
      <c r="L206" s="145">
        <f t="shared" si="6"/>
        <v>0.42312012549614386</v>
      </c>
      <c r="M206" s="121">
        <f t="shared" si="7"/>
        <v>0.35984376064806156</v>
      </c>
    </row>
    <row r="207" spans="1:13">
      <c r="A207" s="119" t="str">
        <f>'Master sheet'!A207</f>
        <v>Aldridge-Brownhills</v>
      </c>
      <c r="B207" s="142" t="str">
        <f>VLOOKUP('Master sheet'!A207,Westminster_Parliamentary_Const!$A$2:$C$651,2,FALSE)</f>
        <v>E14000531</v>
      </c>
      <c r="C207" s="120">
        <f>VLOOKUP(B207,'Master sheet'!$B$3:$Z$634,9,FALSE)</f>
        <v>5.5692074523738304E-2</v>
      </c>
      <c r="D207" s="121">
        <f>VLOOKUP(B207,'Master sheet'!$B$3:$Z$634,10,FALSE)</f>
        <v>-1.5445376870281873</v>
      </c>
      <c r="E207" s="120">
        <f>VLOOKUP(B207,'Master sheet'!$B$3:$Z$634,16,FALSE)</f>
        <v>0.74831251420108147</v>
      </c>
      <c r="F207" s="121">
        <f>VLOOKUP(B207,'Master sheet'!$B$3:$Z$634,17,FALSE)</f>
        <v>1.0328494458605326</v>
      </c>
      <c r="G207" s="120">
        <f>VLOOKUP(B207,'Master sheet'!$B$3:$Z$634,21,FALSE)</f>
        <v>0.15975103734439833</v>
      </c>
      <c r="H207" s="121">
        <f>VLOOKUP(B207,'Master sheet'!$B$3:$Z$634,22,FALSE)</f>
        <v>-0.12231218428976624</v>
      </c>
      <c r="I207" s="120">
        <f>VLOOKUP(B207,'Master sheet'!$B$3:$Z$634,24,FALSE)</f>
        <v>1.0143707657565226E-2</v>
      </c>
      <c r="J207" s="121">
        <f>-VLOOKUP(B207,'Master sheet'!$B$3:$Z$634,25,FALSE)</f>
        <v>1.491547015893754</v>
      </c>
      <c r="K207" s="121"/>
      <c r="L207" s="145">
        <f t="shared" si="6"/>
        <v>0.2143866476090833</v>
      </c>
      <c r="M207" s="121">
        <f t="shared" si="7"/>
        <v>0.13409265321698335</v>
      </c>
    </row>
    <row r="208" spans="1:13">
      <c r="A208" s="119" t="str">
        <f>'Master sheet'!A208</f>
        <v>Birmingham, Edgbaston</v>
      </c>
      <c r="B208" s="142" t="str">
        <f>VLOOKUP('Master sheet'!A208,Westminster_Parliamentary_Const!$A$2:$C$651,2,FALSE)</f>
        <v>E14000560</v>
      </c>
      <c r="C208" s="120">
        <f>VLOOKUP(B208,'Master sheet'!$B$3:$Z$634,9,FALSE)</f>
        <v>0.1152707782628446</v>
      </c>
      <c r="D208" s="121">
        <f>VLOOKUP(B208,'Master sheet'!$B$3:$Z$634,10,FALSE)</f>
        <v>0.70739651168175954</v>
      </c>
      <c r="E208" s="120">
        <f>VLOOKUP(B208,'Master sheet'!$B$3:$Z$634,16,FALSE)</f>
        <v>0.27245397005189897</v>
      </c>
      <c r="F208" s="121">
        <f>VLOOKUP(B208,'Master sheet'!$B$3:$Z$634,17,FALSE)</f>
        <v>-0.54881770327250223</v>
      </c>
      <c r="G208" s="120">
        <f>VLOOKUP(B208,'Master sheet'!$B$3:$Z$634,21,FALSE)</f>
        <v>9.5588235294117641E-2</v>
      </c>
      <c r="H208" s="121">
        <f>VLOOKUP(B208,'Master sheet'!$B$3:$Z$634,22,FALSE)</f>
        <v>-1.9584693760214782</v>
      </c>
      <c r="I208" s="120">
        <f>VLOOKUP(B208,'Master sheet'!$B$3:$Z$634,24,FALSE)</f>
        <v>3.6025263157894782E-2</v>
      </c>
      <c r="J208" s="121">
        <f>-VLOOKUP(B208,'Master sheet'!$B$3:$Z$634,25,FALSE)</f>
        <v>-1.233866967730576</v>
      </c>
      <c r="K208" s="121"/>
      <c r="L208" s="145">
        <f t="shared" si="6"/>
        <v>-0.7584393838356992</v>
      </c>
      <c r="M208" s="121">
        <f t="shared" si="7"/>
        <v>-0.59337133189860225</v>
      </c>
    </row>
    <row r="209" spans="1:13">
      <c r="A209" s="119" t="str">
        <f>'Master sheet'!A209</f>
        <v>Birmingham, Erdington</v>
      </c>
      <c r="B209" s="142" t="str">
        <f>VLOOKUP('Master sheet'!A209,Westminster_Parliamentary_Const!$A$2:$C$651,2,FALSE)</f>
        <v>E14000561</v>
      </c>
      <c r="C209" s="120">
        <f>VLOOKUP(B209,'Master sheet'!$B$3:$Z$634,9,FALSE)</f>
        <v>0.1318669606392443</v>
      </c>
      <c r="D209" s="121">
        <f>VLOOKUP(B209,'Master sheet'!$B$3:$Z$634,10,FALSE)</f>
        <v>1.3346929836744956</v>
      </c>
      <c r="E209" s="120">
        <f>VLOOKUP(B209,'Master sheet'!$B$3:$Z$634,16,FALSE)</f>
        <v>0.35778005723161943</v>
      </c>
      <c r="F209" s="121">
        <f>VLOOKUP(B209,'Master sheet'!$B$3:$Z$634,17,FALSE)</f>
        <v>-0.26520932696915306</v>
      </c>
      <c r="G209" s="120">
        <f>VLOOKUP(B209,'Master sheet'!$B$3:$Z$634,21,FALSE)</f>
        <v>0.16998191681735986</v>
      </c>
      <c r="H209" s="121">
        <f>VLOOKUP(B209,'Master sheet'!$B$3:$Z$634,22,FALSE)</f>
        <v>0.17046653362373049</v>
      </c>
      <c r="I209" s="120">
        <f>VLOOKUP(B209,'Master sheet'!$B$3:$Z$634,24,FALSE)</f>
        <v>1.2288868994330127E-2</v>
      </c>
      <c r="J209" s="121">
        <f>-VLOOKUP(B209,'Master sheet'!$B$3:$Z$634,25,FALSE)</f>
        <v>1.2656543834252429</v>
      </c>
      <c r="K209" s="121"/>
      <c r="L209" s="145">
        <f t="shared" si="6"/>
        <v>0.626401143438579</v>
      </c>
      <c r="M209" s="121">
        <f t="shared" si="7"/>
        <v>0.8509919901423425</v>
      </c>
    </row>
    <row r="210" spans="1:13">
      <c r="A210" s="119" t="str">
        <f>'Master sheet'!A210</f>
        <v>Birmingham, Hall Green</v>
      </c>
      <c r="B210" s="142" t="str">
        <f>VLOOKUP('Master sheet'!A210,Westminster_Parliamentary_Const!$A$2:$C$651,2,FALSE)</f>
        <v>E14000562</v>
      </c>
      <c r="C210" s="120">
        <f>VLOOKUP(B210,'Master sheet'!$B$3:$Z$634,9,FALSE)</f>
        <v>0.10659556918922913</v>
      </c>
      <c r="D210" s="121">
        <f>VLOOKUP(B210,'Master sheet'!$B$3:$Z$634,10,FALSE)</f>
        <v>0.37949411086113793</v>
      </c>
      <c r="E210" s="120">
        <f>VLOOKUP(B210,'Master sheet'!$B$3:$Z$634,16,FALSE)</f>
        <v>0.5043871151136714</v>
      </c>
      <c r="F210" s="121">
        <f>VLOOKUP(B210,'Master sheet'!$B$3:$Z$634,17,FALSE)</f>
        <v>0.22208583697013534</v>
      </c>
      <c r="G210" s="120">
        <f>VLOOKUP(B210,'Master sheet'!$B$3:$Z$634,21,FALSE)</f>
        <v>0.18892508143322476</v>
      </c>
      <c r="H210" s="121">
        <f>VLOOKUP(B210,'Master sheet'!$B$3:$Z$634,22,FALSE)</f>
        <v>0.71256611207295228</v>
      </c>
      <c r="I210" s="120">
        <f>VLOOKUP(B210,'Master sheet'!$B$3:$Z$634,24,FALSE)</f>
        <v>2.6214326214326178E-2</v>
      </c>
      <c r="J210" s="121">
        <f>-VLOOKUP(B210,'Master sheet'!$B$3:$Z$634,25,FALSE)</f>
        <v>-0.20074263568963865</v>
      </c>
      <c r="K210" s="121"/>
      <c r="L210" s="145">
        <f t="shared" si="6"/>
        <v>0.27835085605364673</v>
      </c>
      <c r="M210" s="121">
        <f t="shared" si="7"/>
        <v>0.21535914989768101</v>
      </c>
    </row>
    <row r="211" spans="1:13">
      <c r="A211" s="119" t="str">
        <f>'Master sheet'!A211</f>
        <v>Birmingham, Hodge Hill</v>
      </c>
      <c r="B211" s="142" t="str">
        <f>VLOOKUP('Master sheet'!A211,Westminster_Parliamentary_Const!$A$2:$C$651,2,FALSE)</f>
        <v>E14000563</v>
      </c>
      <c r="C211" s="120">
        <f>VLOOKUP(B211,'Master sheet'!$B$3:$Z$634,9,FALSE)</f>
        <v>0.15795886430252423</v>
      </c>
      <c r="D211" s="121">
        <f>VLOOKUP(B211,'Master sheet'!$B$3:$Z$634,10,FALSE)</f>
        <v>2.3209052790289229</v>
      </c>
      <c r="E211" s="120">
        <f>VLOOKUP(B211,'Master sheet'!$B$3:$Z$634,16,FALSE)</f>
        <v>0.16012554332141515</v>
      </c>
      <c r="F211" s="121">
        <f>VLOOKUP(B211,'Master sheet'!$B$3:$Z$634,17,FALSE)</f>
        <v>-0.92217693924264521</v>
      </c>
      <c r="G211" s="120">
        <f>VLOOKUP(B211,'Master sheet'!$B$3:$Z$634,21,FALSE)</f>
        <v>0.17941176470588235</v>
      </c>
      <c r="H211" s="121">
        <f>VLOOKUP(B211,'Master sheet'!$B$3:$Z$634,22,FALSE)</f>
        <v>0.44032200227795421</v>
      </c>
      <c r="I211" s="120">
        <f>VLOOKUP(B211,'Master sheet'!$B$3:$Z$634,24,FALSE)</f>
        <v>3.1532630800517714E-2</v>
      </c>
      <c r="J211" s="121">
        <f>-VLOOKUP(B211,'Master sheet'!$B$3:$Z$634,25,FALSE)</f>
        <v>-0.76077781936301769</v>
      </c>
      <c r="K211" s="121"/>
      <c r="L211" s="145">
        <f t="shared" si="6"/>
        <v>0.2695681306753035</v>
      </c>
      <c r="M211" s="121">
        <f t="shared" si="7"/>
        <v>0.43973333039451989</v>
      </c>
    </row>
    <row r="212" spans="1:13">
      <c r="A212" s="119" t="str">
        <f>'Master sheet'!A212</f>
        <v>Birmingham, Ladywood</v>
      </c>
      <c r="B212" s="142" t="str">
        <f>VLOOKUP('Master sheet'!A212,Westminster_Parliamentary_Const!$A$2:$C$651,2,FALSE)</f>
        <v>E14000564</v>
      </c>
      <c r="C212" s="120">
        <f>VLOOKUP(B212,'Master sheet'!$B$3:$Z$634,9,FALSE)</f>
        <v>0.16116024837222895</v>
      </c>
      <c r="D212" s="121">
        <f>VLOOKUP(B212,'Master sheet'!$B$3:$Z$634,10,FALSE)</f>
        <v>2.4419100310178661</v>
      </c>
      <c r="E212" s="120">
        <f>VLOOKUP(B212,'Master sheet'!$B$3:$Z$634,16,FALSE)</f>
        <v>0.49957608564677536</v>
      </c>
      <c r="F212" s="121">
        <f>VLOOKUP(B212,'Master sheet'!$B$3:$Z$634,17,FALSE)</f>
        <v>0.20609485108817349</v>
      </c>
      <c r="G212" s="120">
        <f>VLOOKUP(B212,'Master sheet'!$B$3:$Z$634,21,FALSE)</f>
        <v>0.13374485596707819</v>
      </c>
      <c r="H212" s="121">
        <f>VLOOKUP(B212,'Master sheet'!$B$3:$Z$634,22,FALSE)</f>
        <v>-0.86653524562093498</v>
      </c>
      <c r="I212" s="120">
        <f>VLOOKUP(B212,'Master sheet'!$B$3:$Z$634,24,FALSE)</f>
        <v>2.9476113748203581E-2</v>
      </c>
      <c r="J212" s="121">
        <f>-VLOOKUP(B212,'Master sheet'!$B$3:$Z$634,25,FALSE)</f>
        <v>-0.54421972524585938</v>
      </c>
      <c r="K212" s="121"/>
      <c r="L212" s="145">
        <f t="shared" si="6"/>
        <v>0.3093124778098113</v>
      </c>
      <c r="M212" s="121">
        <f t="shared" si="7"/>
        <v>0.52249003616854195</v>
      </c>
    </row>
    <row r="213" spans="1:13">
      <c r="A213" s="119" t="str">
        <f>'Master sheet'!A213</f>
        <v>Birmingham, Northfield</v>
      </c>
      <c r="B213" s="142" t="str">
        <f>VLOOKUP('Master sheet'!A213,Westminster_Parliamentary_Const!$A$2:$C$651,2,FALSE)</f>
        <v>E14000565</v>
      </c>
      <c r="C213" s="120">
        <f>VLOOKUP(B213,'Master sheet'!$B$3:$Z$634,9,FALSE)</f>
        <v>0.13584003104238665</v>
      </c>
      <c r="D213" s="121">
        <f>VLOOKUP(B213,'Master sheet'!$B$3:$Z$634,10,FALSE)</f>
        <v>1.4848656553374722</v>
      </c>
      <c r="E213" s="120">
        <f>VLOOKUP(B213,'Master sheet'!$B$3:$Z$634,16,FALSE)</f>
        <v>0.65845139258642393</v>
      </c>
      <c r="F213" s="121">
        <f>VLOOKUP(B213,'Master sheet'!$B$3:$Z$634,17,FALSE)</f>
        <v>0.73416744090404673</v>
      </c>
      <c r="G213" s="120">
        <f>VLOOKUP(B213,'Master sheet'!$B$3:$Z$634,21,FALSE)</f>
        <v>0.11553784860557768</v>
      </c>
      <c r="H213" s="121">
        <f>VLOOKUP(B213,'Master sheet'!$B$3:$Z$634,22,FALSE)</f>
        <v>-1.3875680939141484</v>
      </c>
      <c r="I213" s="120">
        <f>VLOOKUP(B213,'Master sheet'!$B$3:$Z$634,24,FALSE)</f>
        <v>3.1334002006017991E-2</v>
      </c>
      <c r="J213" s="121">
        <f>-VLOOKUP(B213,'Master sheet'!$B$3:$Z$634,25,FALSE)</f>
        <v>-0.73986154583868902</v>
      </c>
      <c r="K213" s="121"/>
      <c r="L213" s="145">
        <f t="shared" si="6"/>
        <v>2.290086412217035E-2</v>
      </c>
      <c r="M213" s="121">
        <f t="shared" si="7"/>
        <v>0.13943459433124414</v>
      </c>
    </row>
    <row r="214" spans="1:13">
      <c r="A214" s="119" t="str">
        <f>'Master sheet'!A214</f>
        <v>Birmingham, Perry Barr</v>
      </c>
      <c r="B214" s="142" t="str">
        <f>VLOOKUP('Master sheet'!A214,Westminster_Parliamentary_Const!$A$2:$C$651,2,FALSE)</f>
        <v>E14000566</v>
      </c>
      <c r="C214" s="120">
        <f>VLOOKUP(B214,'Master sheet'!$B$3:$Z$634,9,FALSE)</f>
        <v>0.10358896669632528</v>
      </c>
      <c r="D214" s="121">
        <f>VLOOKUP(B214,'Master sheet'!$B$3:$Z$634,10,FALSE)</f>
        <v>0.26585164214705892</v>
      </c>
      <c r="E214" s="120">
        <f>VLOOKUP(B214,'Master sheet'!$B$3:$Z$634,16,FALSE)</f>
        <v>0.44607207724697018</v>
      </c>
      <c r="F214" s="121">
        <f>VLOOKUP(B214,'Master sheet'!$B$3:$Z$634,17,FALSE)</f>
        <v>2.8257269997311416E-2</v>
      </c>
      <c r="G214" s="120">
        <f>VLOOKUP(B214,'Master sheet'!$B$3:$Z$634,21,FALSE)</f>
        <v>0.11551155115511551</v>
      </c>
      <c r="H214" s="121">
        <f>VLOOKUP(B214,'Master sheet'!$B$3:$Z$634,22,FALSE)</f>
        <v>-1.3883206522695721</v>
      </c>
      <c r="I214" s="120">
        <f>VLOOKUP(B214,'Master sheet'!$B$3:$Z$634,24,FALSE)</f>
        <v>1.4576116681859652E-2</v>
      </c>
      <c r="J214" s="121">
        <f>-VLOOKUP(B214,'Master sheet'!$B$3:$Z$634,25,FALSE)</f>
        <v>1.0247995850524787</v>
      </c>
      <c r="K214" s="121"/>
      <c r="L214" s="145">
        <f t="shared" si="6"/>
        <v>-1.7353038768180784E-2</v>
      </c>
      <c r="M214" s="121">
        <f t="shared" si="7"/>
        <v>0.20353984535446909</v>
      </c>
    </row>
    <row r="215" spans="1:13">
      <c r="A215" s="119" t="str">
        <f>'Master sheet'!A215</f>
        <v>Birmingham, Selly Oak</v>
      </c>
      <c r="B215" s="142" t="str">
        <f>VLOOKUP('Master sheet'!A215,Westminster_Parliamentary_Const!$A$2:$C$651,2,FALSE)</f>
        <v>E14000567</v>
      </c>
      <c r="C215" s="120">
        <f>VLOOKUP(B215,'Master sheet'!$B$3:$Z$634,9,FALSE)</f>
        <v>0.11405374164740159</v>
      </c>
      <c r="D215" s="121">
        <f>VLOOKUP(B215,'Master sheet'!$B$3:$Z$634,10,FALSE)</f>
        <v>0.66139540384632034</v>
      </c>
      <c r="E215" s="120">
        <f>VLOOKUP(B215,'Master sheet'!$B$3:$Z$634,16,FALSE)</f>
        <v>0.56150656377683161</v>
      </c>
      <c r="F215" s="121">
        <f>VLOOKUP(B215,'Master sheet'!$B$3:$Z$634,17,FALSE)</f>
        <v>0.41194048314160003</v>
      </c>
      <c r="G215" s="120">
        <f>VLOOKUP(B215,'Master sheet'!$B$3:$Z$634,21,FALSE)</f>
        <v>0.11564625850340136</v>
      </c>
      <c r="H215" s="121">
        <f>VLOOKUP(B215,'Master sheet'!$B$3:$Z$634,22,FALSE)</f>
        <v>-1.3844657104897484</v>
      </c>
      <c r="I215" s="120">
        <f>VLOOKUP(B215,'Master sheet'!$B$3:$Z$634,24,FALSE)</f>
        <v>2.7498893315626383E-2</v>
      </c>
      <c r="J215" s="121">
        <f>-VLOOKUP(B215,'Master sheet'!$B$3:$Z$634,25,FALSE)</f>
        <v>-0.33601182925656975</v>
      </c>
      <c r="K215" s="121"/>
      <c r="L215" s="145">
        <f t="shared" si="6"/>
        <v>-0.16178541318959944</v>
      </c>
      <c r="M215" s="121">
        <f t="shared" si="7"/>
        <v>-5.3626346361441202E-2</v>
      </c>
    </row>
    <row r="216" spans="1:13">
      <c r="A216" s="119" t="str">
        <f>'Master sheet'!A216</f>
        <v>Birmingham, Yardley</v>
      </c>
      <c r="B216" s="142" t="str">
        <f>VLOOKUP('Master sheet'!A216,Westminster_Parliamentary_Const!$A$2:$C$651,2,FALSE)</f>
        <v>E14000568</v>
      </c>
      <c r="C216" s="120">
        <f>VLOOKUP(B216,'Master sheet'!$B$3:$Z$634,9,FALSE)</f>
        <v>0.15253497739278829</v>
      </c>
      <c r="D216" s="121">
        <f>VLOOKUP(B216,'Master sheet'!$B$3:$Z$634,10,FALSE)</f>
        <v>2.1158951721381212</v>
      </c>
      <c r="E216" s="120">
        <f>VLOOKUP(B216,'Master sheet'!$B$3:$Z$634,16,FALSE)</f>
        <v>0.18867561369111369</v>
      </c>
      <c r="F216" s="121">
        <f>VLOOKUP(B216,'Master sheet'!$B$3:$Z$634,17,FALSE)</f>
        <v>-0.82728170416826585</v>
      </c>
      <c r="G216" s="120">
        <f>VLOOKUP(B216,'Master sheet'!$B$3:$Z$634,21,FALSE)</f>
        <v>0.18608414239482202</v>
      </c>
      <c r="H216" s="121">
        <f>VLOOKUP(B216,'Master sheet'!$B$3:$Z$634,22,FALSE)</f>
        <v>0.63126650420129538</v>
      </c>
      <c r="I216" s="120">
        <f>VLOOKUP(B216,'Master sheet'!$B$3:$Z$634,24,FALSE)</f>
        <v>1.2812500000000115E-2</v>
      </c>
      <c r="J216" s="121">
        <f>-VLOOKUP(B216,'Master sheet'!$B$3:$Z$634,25,FALSE)</f>
        <v>1.2105142947588532</v>
      </c>
      <c r="K216" s="121"/>
      <c r="L216" s="145">
        <f t="shared" si="6"/>
        <v>0.78259856673250094</v>
      </c>
      <c r="M216" s="121">
        <f t="shared" si="7"/>
        <v>1.0761339556378298</v>
      </c>
    </row>
    <row r="217" spans="1:13">
      <c r="A217" s="119" t="str">
        <f>'Master sheet'!A217</f>
        <v>Bromsgrove</v>
      </c>
      <c r="B217" s="142" t="str">
        <f>VLOOKUP('Master sheet'!A217,Westminster_Parliamentary_Const!$A$2:$C$651,2,FALSE)</f>
        <v>E14000605</v>
      </c>
      <c r="C217" s="120">
        <f>VLOOKUP(B217,'Master sheet'!$B$3:$Z$634,9,FALSE)</f>
        <v>8.3119290809272994E-2</v>
      </c>
      <c r="D217" s="121">
        <f>VLOOKUP(B217,'Master sheet'!$B$3:$Z$634,10,FALSE)</f>
        <v>-0.50785373030307479</v>
      </c>
      <c r="E217" s="120">
        <f>VLOOKUP(B217,'Master sheet'!$B$3:$Z$634,16,FALSE)</f>
        <v>0.41202551268673815</v>
      </c>
      <c r="F217" s="121">
        <f>VLOOKUP(B217,'Master sheet'!$B$3:$Z$634,17,FALSE)</f>
        <v>-8.4907310880475331E-2</v>
      </c>
      <c r="G217" s="120">
        <f>VLOOKUP(B217,'Master sheet'!$B$3:$Z$634,21,FALSE)</f>
        <v>0.16440677966101694</v>
      </c>
      <c r="H217" s="121">
        <f>VLOOKUP(B217,'Master sheet'!$B$3:$Z$634,22,FALSE)</f>
        <v>1.0921939912132236E-2</v>
      </c>
      <c r="I217" s="120">
        <f>VLOOKUP(B217,'Master sheet'!$B$3:$Z$634,24,FALSE)</f>
        <v>3.3112535612535687E-2</v>
      </c>
      <c r="J217" s="121">
        <f>-VLOOKUP(B217,'Master sheet'!$B$3:$Z$634,25,FALSE)</f>
        <v>-0.92714705738715142</v>
      </c>
      <c r="K217" s="121"/>
      <c r="L217" s="145">
        <f t="shared" si="6"/>
        <v>-0.37724653966464233</v>
      </c>
      <c r="M217" s="121">
        <f t="shared" si="7"/>
        <v>-0.49066449105813259</v>
      </c>
    </row>
    <row r="218" spans="1:13">
      <c r="A218" s="119" t="str">
        <f>'Master sheet'!A218</f>
        <v>Burton</v>
      </c>
      <c r="B218" s="142" t="str">
        <f>VLOOKUP('Master sheet'!A218,Westminster_Parliamentary_Const!$A$2:$C$651,2,FALSE)</f>
        <v>E14000610</v>
      </c>
      <c r="C218" s="120">
        <f>VLOOKUP(B218,'Master sheet'!$B$3:$Z$634,9,FALSE)</f>
        <v>7.800643639910787E-2</v>
      </c>
      <c r="D218" s="121">
        <f>VLOOKUP(B218,'Master sheet'!$B$3:$Z$634,10,FALSE)</f>
        <v>-0.70110754377465556</v>
      </c>
      <c r="E218" s="120">
        <f>VLOOKUP(B218,'Master sheet'!$B$3:$Z$634,16,FALSE)</f>
        <v>1.0561431126770406</v>
      </c>
      <c r="F218" s="121">
        <f>VLOOKUP(B218,'Master sheet'!$B$3:$Z$634,17,FALSE)</f>
        <v>2.0560223006800666</v>
      </c>
      <c r="G218" s="120">
        <f>VLOOKUP(B218,'Master sheet'!$B$3:$Z$634,21,FALSE)</f>
        <v>0.16104294478527606</v>
      </c>
      <c r="H218" s="121">
        <f>VLOOKUP(B218,'Master sheet'!$B$3:$Z$634,22,FALSE)</f>
        <v>-8.5341461958150386E-2</v>
      </c>
      <c r="I218" s="120">
        <f>VLOOKUP(B218,'Master sheet'!$B$3:$Z$634,24,FALSE)</f>
        <v>1.5609103078982667E-2</v>
      </c>
      <c r="J218" s="121">
        <f>-VLOOKUP(B218,'Master sheet'!$B$3:$Z$634,25,FALSE)</f>
        <v>0.91602267743666976</v>
      </c>
      <c r="K218" s="121"/>
      <c r="L218" s="145">
        <f t="shared" si="6"/>
        <v>0.54639899309598272</v>
      </c>
      <c r="M218" s="121">
        <f t="shared" si="7"/>
        <v>0.40008518434099077</v>
      </c>
    </row>
    <row r="219" spans="1:13">
      <c r="A219" s="119" t="str">
        <f>'Master sheet'!A219</f>
        <v>Cannock Chase</v>
      </c>
      <c r="B219" s="142" t="str">
        <f>VLOOKUP('Master sheet'!A219,Westminster_Parliamentary_Const!$A$2:$C$651,2,FALSE)</f>
        <v>E14000618</v>
      </c>
      <c r="C219" s="120">
        <f>VLOOKUP(B219,'Master sheet'!$B$3:$Z$634,9,FALSE)</f>
        <v>7.2072696802279068E-2</v>
      </c>
      <c r="D219" s="121">
        <f>VLOOKUP(B219,'Master sheet'!$B$3:$Z$634,10,FALSE)</f>
        <v>-0.92538887730033503</v>
      </c>
      <c r="E219" s="120">
        <f>VLOOKUP(B219,'Master sheet'!$B$3:$Z$634,16,FALSE)</f>
        <v>0.5149809327867868</v>
      </c>
      <c r="F219" s="121">
        <f>VLOOKUP(B219,'Master sheet'!$B$3:$Z$634,17,FALSE)</f>
        <v>0.25729775783084097</v>
      </c>
      <c r="G219" s="120">
        <f>VLOOKUP(B219,'Master sheet'!$B$3:$Z$634,21,FALSE)</f>
        <v>0.16401273885350318</v>
      </c>
      <c r="H219" s="121">
        <f>VLOOKUP(B219,'Master sheet'!$B$3:$Z$634,22,FALSE)</f>
        <v>-3.5438904222335083E-4</v>
      </c>
      <c r="I219" s="120">
        <f>VLOOKUP(B219,'Master sheet'!$B$3:$Z$634,24,FALSE)</f>
        <v>1.4357541899441273E-2</v>
      </c>
      <c r="J219" s="121">
        <f>-VLOOKUP(B219,'Master sheet'!$B$3:$Z$634,25,FALSE)</f>
        <v>1.0478162375277564</v>
      </c>
      <c r="K219" s="121"/>
      <c r="L219" s="145">
        <f t="shared" si="6"/>
        <v>9.4842682254009741E-2</v>
      </c>
      <c r="M219" s="121">
        <f t="shared" si="7"/>
        <v>8.3633014873910061E-2</v>
      </c>
    </row>
    <row r="220" spans="1:13">
      <c r="A220" s="119" t="str">
        <f>'Master sheet'!A220</f>
        <v>Coventry North East</v>
      </c>
      <c r="B220" s="142" t="str">
        <f>VLOOKUP('Master sheet'!A220,Westminster_Parliamentary_Const!$A$2:$C$651,2,FALSE)</f>
        <v>E14000649</v>
      </c>
      <c r="C220" s="120">
        <f>VLOOKUP(B220,'Master sheet'!$B$3:$Z$634,9,FALSE)</f>
        <v>0.10306720142103266</v>
      </c>
      <c r="D220" s="121">
        <f>VLOOKUP(B220,'Master sheet'!$B$3:$Z$634,10,FALSE)</f>
        <v>0.24613014783130535</v>
      </c>
      <c r="E220" s="120">
        <f>VLOOKUP(B220,'Master sheet'!$B$3:$Z$634,16,FALSE)</f>
        <v>0.44166403637369411</v>
      </c>
      <c r="F220" s="121">
        <f>VLOOKUP(B220,'Master sheet'!$B$3:$Z$634,17,FALSE)</f>
        <v>1.3605744818201267E-2</v>
      </c>
      <c r="G220" s="120">
        <f>VLOOKUP(B220,'Master sheet'!$B$3:$Z$634,21,FALSE)</f>
        <v>0.13022700119474312</v>
      </c>
      <c r="H220" s="121">
        <f>VLOOKUP(B220,'Master sheet'!$B$3:$Z$634,22,FALSE)</f>
        <v>-0.96720625956183115</v>
      </c>
      <c r="I220" s="120">
        <f>VLOOKUP(B220,'Master sheet'!$B$3:$Z$634,24,FALSE)</f>
        <v>2.8269317668323524E-2</v>
      </c>
      <c r="J220" s="121">
        <f>-VLOOKUP(B220,'Master sheet'!$B$3:$Z$634,25,FALSE)</f>
        <v>-0.41714007922356944</v>
      </c>
      <c r="K220" s="121"/>
      <c r="L220" s="145">
        <f t="shared" si="6"/>
        <v>-0.28115261153397353</v>
      </c>
      <c r="M220" s="121">
        <f t="shared" si="7"/>
        <v>-0.21593672958802634</v>
      </c>
    </row>
    <row r="221" spans="1:13">
      <c r="A221" s="119" t="str">
        <f>'Master sheet'!A221</f>
        <v>Coventry North West</v>
      </c>
      <c r="B221" s="142" t="str">
        <f>VLOOKUP('Master sheet'!A221,Westminster_Parliamentary_Const!$A$2:$C$651,2,FALSE)</f>
        <v>E14000650</v>
      </c>
      <c r="C221" s="120">
        <f>VLOOKUP(B221,'Master sheet'!$B$3:$Z$634,9,FALSE)</f>
        <v>8.9568435039621738E-2</v>
      </c>
      <c r="D221" s="121">
        <f>VLOOKUP(B221,'Master sheet'!$B$3:$Z$634,10,FALSE)</f>
        <v>-0.26409131968851435</v>
      </c>
      <c r="E221" s="120">
        <f>VLOOKUP(B221,'Master sheet'!$B$3:$Z$634,16,FALSE)</f>
        <v>0.64067757437378214</v>
      </c>
      <c r="F221" s="121">
        <f>VLOOKUP(B221,'Master sheet'!$B$3:$Z$634,17,FALSE)</f>
        <v>0.67509050569452633</v>
      </c>
      <c r="G221" s="120">
        <f>VLOOKUP(B221,'Master sheet'!$B$3:$Z$634,21,FALSE)</f>
        <v>0.11261261261261261</v>
      </c>
      <c r="H221" s="121">
        <f>VLOOKUP(B221,'Master sheet'!$B$3:$Z$634,22,FALSE)</f>
        <v>-1.4712800412475298</v>
      </c>
      <c r="I221" s="120">
        <f>VLOOKUP(B221,'Master sheet'!$B$3:$Z$634,24,FALSE)</f>
        <v>2.3777592669721015E-2</v>
      </c>
      <c r="J221" s="121">
        <f>-VLOOKUP(B221,'Master sheet'!$B$3:$Z$634,25,FALSE)</f>
        <v>5.5853521243387605E-2</v>
      </c>
      <c r="K221" s="121"/>
      <c r="L221" s="145">
        <f t="shared" si="6"/>
        <v>-0.25110683349953256</v>
      </c>
      <c r="M221" s="121">
        <f t="shared" si="7"/>
        <v>-0.20211085540720949</v>
      </c>
    </row>
    <row r="222" spans="1:13">
      <c r="A222" s="119" t="str">
        <f>'Master sheet'!A222</f>
        <v>Coventry South</v>
      </c>
      <c r="B222" s="142" t="str">
        <f>VLOOKUP('Master sheet'!A222,Westminster_Parliamentary_Const!$A$2:$C$651,2,FALSE)</f>
        <v>E14000651</v>
      </c>
      <c r="C222" s="120">
        <f>VLOOKUP(B222,'Master sheet'!$B$3:$Z$634,9,FALSE)</f>
        <v>0.13121147974263969</v>
      </c>
      <c r="D222" s="121">
        <f>VLOOKUP(B222,'Master sheet'!$B$3:$Z$634,10,FALSE)</f>
        <v>1.3099173548838998</v>
      </c>
      <c r="E222" s="120">
        <f>VLOOKUP(B222,'Master sheet'!$B$3:$Z$634,16,FALSE)</f>
        <v>0.18578082483802094</v>
      </c>
      <c r="F222" s="121">
        <f>VLOOKUP(B222,'Master sheet'!$B$3:$Z$634,17,FALSE)</f>
        <v>-0.83690345518841336</v>
      </c>
      <c r="G222" s="120">
        <f>VLOOKUP(B222,'Master sheet'!$B$3:$Z$634,21,FALSE)</f>
        <v>0.11533242876526459</v>
      </c>
      <c r="H222" s="121">
        <f>VLOOKUP(B222,'Master sheet'!$B$3:$Z$634,22,FALSE)</f>
        <v>-1.3934466264137062</v>
      </c>
      <c r="I222" s="120">
        <f>VLOOKUP(B222,'Master sheet'!$B$3:$Z$634,24,FALSE)</f>
        <v>1.5072046109510184E-2</v>
      </c>
      <c r="J222" s="121">
        <f>-VLOOKUP(B222,'Master sheet'!$B$3:$Z$634,25,FALSE)</f>
        <v>0.97257656480192378</v>
      </c>
      <c r="K222" s="121"/>
      <c r="L222" s="145">
        <f t="shared" si="6"/>
        <v>1.303595952092601E-2</v>
      </c>
      <c r="M222" s="121">
        <f t="shared" si="7"/>
        <v>0.389106292961588</v>
      </c>
    </row>
    <row r="223" spans="1:13">
      <c r="A223" s="119" t="str">
        <f>'Master sheet'!A223</f>
        <v>Dudley North</v>
      </c>
      <c r="B223" s="142" t="str">
        <f>VLOOKUP('Master sheet'!A223,Westminster_Parliamentary_Const!$A$2:$C$651,2,FALSE)</f>
        <v>E14000671</v>
      </c>
      <c r="C223" s="120">
        <f>VLOOKUP(B223,'Master sheet'!$B$3:$Z$634,9,FALSE)</f>
        <v>0.13545255117121111</v>
      </c>
      <c r="D223" s="121">
        <f>VLOOKUP(B223,'Master sheet'!$B$3:$Z$634,10,FALSE)</f>
        <v>1.4702198319400224</v>
      </c>
      <c r="E223" s="120">
        <f>VLOOKUP(B223,'Master sheet'!$B$3:$Z$634,16,FALSE)</f>
        <v>0.26807754667638961</v>
      </c>
      <c r="F223" s="121">
        <f>VLOOKUP(B223,'Master sheet'!$B$3:$Z$634,17,FALSE)</f>
        <v>-0.56336413764643456</v>
      </c>
      <c r="G223" s="120">
        <f>VLOOKUP(B223,'Master sheet'!$B$3:$Z$634,21,FALSE)</f>
        <v>0.2</v>
      </c>
      <c r="H223" s="121">
        <f>VLOOKUP(B223,'Master sheet'!$B$3:$Z$634,22,FALSE)</f>
        <v>1.0294988320357097</v>
      </c>
      <c r="I223" s="120">
        <f>VLOOKUP(B223,'Master sheet'!$B$3:$Z$634,24,FALSE)</f>
        <v>3.2586898395721819E-2</v>
      </c>
      <c r="J223" s="121">
        <f>-VLOOKUP(B223,'Master sheet'!$B$3:$Z$634,25,FALSE)</f>
        <v>-0.87179570800632888</v>
      </c>
      <c r="K223" s="121"/>
      <c r="L223" s="145">
        <f t="shared" si="6"/>
        <v>0.26613970458074221</v>
      </c>
      <c r="M223" s="121">
        <f t="shared" si="7"/>
        <v>0.2771638237094437</v>
      </c>
    </row>
    <row r="224" spans="1:13">
      <c r="A224" s="119" t="str">
        <f>'Master sheet'!A224</f>
        <v>Dudley South</v>
      </c>
      <c r="B224" s="142" t="str">
        <f>VLOOKUP('Master sheet'!A224,Westminster_Parliamentary_Const!$A$2:$C$651,2,FALSE)</f>
        <v>E14000672</v>
      </c>
      <c r="C224" s="120">
        <f>VLOOKUP(B224,'Master sheet'!$B$3:$Z$634,9,FALSE)</f>
        <v>0.11614916575454444</v>
      </c>
      <c r="D224" s="121">
        <f>VLOOKUP(B224,'Master sheet'!$B$3:$Z$634,10,FALSE)</f>
        <v>0.74059748297075989</v>
      </c>
      <c r="E224" s="120">
        <f>VLOOKUP(B224,'Master sheet'!$B$3:$Z$634,16,FALSE)</f>
        <v>6.1916464301159574E-2</v>
      </c>
      <c r="F224" s="121">
        <f>VLOOKUP(B224,'Master sheet'!$B$3:$Z$634,17,FALSE)</f>
        <v>-1.2486060344912766</v>
      </c>
      <c r="G224" s="120">
        <f>VLOOKUP(B224,'Master sheet'!$B$3:$Z$634,21,FALSE)</f>
        <v>0.13854351687388988</v>
      </c>
      <c r="H224" s="121">
        <f>VLOOKUP(B224,'Master sheet'!$B$3:$Z$634,22,FALSE)</f>
        <v>-0.7292111972132711</v>
      </c>
      <c r="I224" s="120">
        <f>VLOOKUP(B224,'Master sheet'!$B$3:$Z$634,24,FALSE)</f>
        <v>4.6878737144224747E-3</v>
      </c>
      <c r="J224" s="121">
        <f>-VLOOKUP(B224,'Master sheet'!$B$3:$Z$634,25,FALSE)</f>
        <v>2.0660644988473651</v>
      </c>
      <c r="K224" s="121"/>
      <c r="L224" s="145">
        <f t="shared" si="6"/>
        <v>0.20721118752839429</v>
      </c>
      <c r="M224" s="121">
        <f t="shared" si="7"/>
        <v>0.60591778865528367</v>
      </c>
    </row>
    <row r="225" spans="1:13">
      <c r="A225" s="119" t="str">
        <f>'Master sheet'!A225</f>
        <v>Halesowen and Rowley Regis</v>
      </c>
      <c r="B225" s="142" t="str">
        <f>VLOOKUP('Master sheet'!A225,Westminster_Parliamentary_Const!$A$2:$C$651,2,FALSE)</f>
        <v>E14000722</v>
      </c>
      <c r="C225" s="120">
        <f>VLOOKUP(B225,'Master sheet'!$B$3:$Z$634,9,FALSE)</f>
        <v>9.1399420659747266E-2</v>
      </c>
      <c r="D225" s="121">
        <f>VLOOKUP(B225,'Master sheet'!$B$3:$Z$634,10,FALSE)</f>
        <v>-0.19488439042462055</v>
      </c>
      <c r="E225" s="120">
        <f>VLOOKUP(B225,'Master sheet'!$B$3:$Z$634,16,FALSE)</f>
        <v>0.76638360266105843</v>
      </c>
      <c r="F225" s="121">
        <f>VLOOKUP(B225,'Master sheet'!$B$3:$Z$634,17,FALSE)</f>
        <v>1.0929144532406714</v>
      </c>
      <c r="G225" s="120">
        <f>VLOOKUP(B225,'Master sheet'!$B$3:$Z$634,21,FALSE)</f>
        <v>0.15412844036697249</v>
      </c>
      <c r="H225" s="121">
        <f>VLOOKUP(B225,'Master sheet'!$B$3:$Z$634,22,FALSE)</f>
        <v>-0.28321494330922342</v>
      </c>
      <c r="I225" s="120">
        <f>VLOOKUP(B225,'Master sheet'!$B$3:$Z$634,24,FALSE)</f>
        <v>1.4739321097937408E-2</v>
      </c>
      <c r="J225" s="121">
        <f>-VLOOKUP(B225,'Master sheet'!$B$3:$Z$634,25,FALSE)</f>
        <v>1.0076136165444463</v>
      </c>
      <c r="K225" s="121"/>
      <c r="L225" s="145">
        <f t="shared" si="6"/>
        <v>0.40560718401281842</v>
      </c>
      <c r="M225" s="121">
        <f t="shared" si="7"/>
        <v>0.40585966036184989</v>
      </c>
    </row>
    <row r="226" spans="1:13">
      <c r="A226" s="119" t="str">
        <f>'Master sheet'!A226</f>
        <v>Hereford and South Herefordshire</v>
      </c>
      <c r="B226" s="142" t="str">
        <f>VLOOKUP('Master sheet'!A226,Westminster_Parliamentary_Const!$A$2:$C$651,2,FALSE)</f>
        <v>E14000743</v>
      </c>
      <c r="C226" s="120">
        <f>VLOOKUP(B226,'Master sheet'!$B$3:$Z$634,9,FALSE)</f>
        <v>8.4101697225392513E-2</v>
      </c>
      <c r="D226" s="121">
        <f>VLOOKUP(B226,'Master sheet'!$B$3:$Z$634,10,FALSE)</f>
        <v>-0.47072108949941965</v>
      </c>
      <c r="E226" s="120">
        <f>VLOOKUP(B226,'Master sheet'!$B$3:$Z$634,16,FALSE)</f>
        <v>0.47416386723980158</v>
      </c>
      <c r="F226" s="121">
        <f>VLOOKUP(B226,'Master sheet'!$B$3:$Z$634,17,FALSE)</f>
        <v>0.12162926454970113</v>
      </c>
      <c r="G226" s="120">
        <f>VLOOKUP(B226,'Master sheet'!$B$3:$Z$634,21,FALSE)</f>
        <v>0.18181818181818182</v>
      </c>
      <c r="H226" s="121">
        <f>VLOOKUP(B226,'Master sheet'!$B$3:$Z$634,22,FALSE)</f>
        <v>0.5091868265353543</v>
      </c>
      <c r="I226" s="120">
        <f>VLOOKUP(B226,'Master sheet'!$B$3:$Z$634,24,FALSE)</f>
        <v>1.6269249875807246E-2</v>
      </c>
      <c r="J226" s="121">
        <f>-VLOOKUP(B226,'Master sheet'!$B$3:$Z$634,25,FALSE)</f>
        <v>0.8465070213437581</v>
      </c>
      <c r="K226" s="121"/>
      <c r="L226" s="145">
        <f t="shared" si="6"/>
        <v>0.25165050573234848</v>
      </c>
      <c r="M226" s="121">
        <f t="shared" si="7"/>
        <v>0.23039799246228873</v>
      </c>
    </row>
    <row r="227" spans="1:13">
      <c r="A227" s="119" t="str">
        <f>'Master sheet'!A227</f>
        <v>Kenilworth and Southam</v>
      </c>
      <c r="B227" s="142" t="str">
        <f>VLOOKUP('Master sheet'!A227,Westminster_Parliamentary_Const!$A$2:$C$651,2,FALSE)</f>
        <v>E14000767</v>
      </c>
      <c r="C227" s="120">
        <f>VLOOKUP(B227,'Master sheet'!$B$3:$Z$634,9,FALSE)</f>
        <v>6.5755581474241417E-2</v>
      </c>
      <c r="D227" s="121">
        <f>VLOOKUP(B227,'Master sheet'!$B$3:$Z$634,10,FALSE)</f>
        <v>-1.1641609074320565</v>
      </c>
      <c r="E227" s="120">
        <f>VLOOKUP(B227,'Master sheet'!$B$3:$Z$634,16,FALSE)</f>
        <v>0.38600724947665455</v>
      </c>
      <c r="F227" s="121">
        <f>VLOOKUP(B227,'Master sheet'!$B$3:$Z$634,17,FALSE)</f>
        <v>-0.17138727998655606</v>
      </c>
      <c r="G227" s="120">
        <f>VLOOKUP(B227,'Master sheet'!$B$3:$Z$634,21,FALSE)</f>
        <v>0.14675767918088736</v>
      </c>
      <c r="H227" s="121">
        <f>VLOOKUP(B227,'Master sheet'!$B$3:$Z$634,22,FALSE)</f>
        <v>-0.49414519772301047</v>
      </c>
      <c r="I227" s="120">
        <f>VLOOKUP(B227,'Master sheet'!$B$3:$Z$634,24,FALSE)</f>
        <v>4.5127118644068265E-3</v>
      </c>
      <c r="J227" s="121">
        <f>-VLOOKUP(B227,'Master sheet'!$B$3:$Z$634,25,FALSE)</f>
        <v>2.0845096249690962</v>
      </c>
      <c r="K227" s="121"/>
      <c r="L227" s="145">
        <f t="shared" si="6"/>
        <v>6.3704059956868286E-2</v>
      </c>
      <c r="M227" s="121">
        <f t="shared" si="7"/>
        <v>0.19586082622741877</v>
      </c>
    </row>
    <row r="228" spans="1:13">
      <c r="A228" s="119" t="str">
        <f>'Master sheet'!A228</f>
        <v>Lichfield</v>
      </c>
      <c r="B228" s="142" t="str">
        <f>VLOOKUP('Master sheet'!A228,Westminster_Parliamentary_Const!$A$2:$C$651,2,FALSE)</f>
        <v>E14000791</v>
      </c>
      <c r="C228" s="120">
        <f>VLOOKUP(B228,'Master sheet'!$B$3:$Z$634,9,FALSE)</f>
        <v>9.1302188852370528E-2</v>
      </c>
      <c r="D228" s="121">
        <f>VLOOKUP(B228,'Master sheet'!$B$3:$Z$634,10,FALSE)</f>
        <v>-0.19855952295507762</v>
      </c>
      <c r="E228" s="120">
        <f>VLOOKUP(B228,'Master sheet'!$B$3:$Z$634,16,FALSE)</f>
        <v>0.25419487173093114</v>
      </c>
      <c r="F228" s="121">
        <f>VLOOKUP(B228,'Master sheet'!$B$3:$Z$634,17,FALSE)</f>
        <v>-0.60950762119485669</v>
      </c>
      <c r="G228" s="120">
        <f>VLOOKUP(B228,'Master sheet'!$B$3:$Z$634,21,FALSE)</f>
        <v>0.16262975778546712</v>
      </c>
      <c r="H228" s="121">
        <f>VLOOKUP(B228,'Master sheet'!$B$3:$Z$634,22,FALSE)</f>
        <v>-3.9931379961560806E-2</v>
      </c>
      <c r="I228" s="120">
        <f>VLOOKUP(B228,'Master sheet'!$B$3:$Z$634,24,FALSE)</f>
        <v>1.8274501439693003E-2</v>
      </c>
      <c r="J228" s="121">
        <f>-VLOOKUP(B228,'Master sheet'!$B$3:$Z$634,25,FALSE)</f>
        <v>0.63534735387982955</v>
      </c>
      <c r="K228" s="121"/>
      <c r="L228" s="145">
        <f t="shared" si="6"/>
        <v>-5.3162792557916394E-2</v>
      </c>
      <c r="M228" s="121">
        <f t="shared" si="7"/>
        <v>3.7356110115514395E-2</v>
      </c>
    </row>
    <row r="229" spans="1:13">
      <c r="A229" s="119" t="str">
        <f>'Master sheet'!A229</f>
        <v>Ludlow</v>
      </c>
      <c r="B229" s="142" t="str">
        <f>VLOOKUP('Master sheet'!A229,Westminster_Parliamentary_Const!$A$2:$C$651,2,FALSE)</f>
        <v>E14000799</v>
      </c>
      <c r="C229" s="120">
        <f>VLOOKUP(B229,'Master sheet'!$B$3:$Z$634,9,FALSE)</f>
        <v>7.058164115076121E-2</v>
      </c>
      <c r="D229" s="121">
        <f>VLOOKUP(B229,'Master sheet'!$B$3:$Z$634,10,FALSE)</f>
        <v>-0.9817472571089384</v>
      </c>
      <c r="E229" s="120">
        <f>VLOOKUP(B229,'Master sheet'!$B$3:$Z$634,16,FALSE)</f>
        <v>0.32121904633383808</v>
      </c>
      <c r="F229" s="121">
        <f>VLOOKUP(B229,'Master sheet'!$B$3:$Z$634,17,FALSE)</f>
        <v>-0.386731469604017</v>
      </c>
      <c r="G229" s="120">
        <f>VLOOKUP(B229,'Master sheet'!$B$3:$Z$634,21,FALSE)</f>
        <v>0.18627450980392157</v>
      </c>
      <c r="H229" s="121">
        <f>VLOOKUP(B229,'Master sheet'!$B$3:$Z$634,22,FALSE)</f>
        <v>0.63671427886387277</v>
      </c>
      <c r="I229" s="120">
        <f>VLOOKUP(B229,'Master sheet'!$B$3:$Z$634,24,FALSE)</f>
        <v>1.437444543034605E-2</v>
      </c>
      <c r="J229" s="121">
        <f>-VLOOKUP(B229,'Master sheet'!$B$3:$Z$634,25,FALSE)</f>
        <v>1.0460362394322045</v>
      </c>
      <c r="K229" s="121"/>
      <c r="L229" s="145">
        <f t="shared" si="6"/>
        <v>7.8567947895780449E-2</v>
      </c>
      <c r="M229" s="121">
        <f t="shared" si="7"/>
        <v>6.3093462317731316E-2</v>
      </c>
    </row>
    <row r="230" spans="1:13">
      <c r="A230" s="119" t="str">
        <f>'Master sheet'!A230</f>
        <v>Meriden</v>
      </c>
      <c r="B230" s="142" t="str">
        <f>VLOOKUP('Master sheet'!A230,Westminster_Parliamentary_Const!$A$2:$C$651,2,FALSE)</f>
        <v>E14000812</v>
      </c>
      <c r="C230" s="120">
        <f>VLOOKUP(B230,'Master sheet'!$B$3:$Z$634,9,FALSE)</f>
        <v>7.986217390282524E-2</v>
      </c>
      <c r="D230" s="121">
        <f>VLOOKUP(B230,'Master sheet'!$B$3:$Z$634,10,FALSE)</f>
        <v>-0.63096505180723195</v>
      </c>
      <c r="E230" s="120">
        <f>VLOOKUP(B230,'Master sheet'!$B$3:$Z$634,16,FALSE)</f>
        <v>0.62937882489279229</v>
      </c>
      <c r="F230" s="121">
        <f>VLOOKUP(B230,'Master sheet'!$B$3:$Z$634,17,FALSE)</f>
        <v>0.63753551986923651</v>
      </c>
      <c r="G230" s="120">
        <f>VLOOKUP(B230,'Master sheet'!$B$3:$Z$634,21,FALSE)</f>
        <v>0.15689149560117302</v>
      </c>
      <c r="H230" s="121">
        <f>VLOOKUP(B230,'Master sheet'!$B$3:$Z$634,22,FALSE)</f>
        <v>-0.20414414874739104</v>
      </c>
      <c r="I230" s="120">
        <f>VLOOKUP(B230,'Master sheet'!$B$3:$Z$634,24,FALSE)</f>
        <v>4.1553994732221211E-2</v>
      </c>
      <c r="J230" s="121">
        <f>-VLOOKUP(B230,'Master sheet'!$B$3:$Z$634,25,FALSE)</f>
        <v>-1.8160608140078116</v>
      </c>
      <c r="K230" s="121"/>
      <c r="L230" s="145">
        <f t="shared" si="6"/>
        <v>-0.50340862367329953</v>
      </c>
      <c r="M230" s="121">
        <f t="shared" si="7"/>
        <v>-0.74344339341804033</v>
      </c>
    </row>
    <row r="231" spans="1:13">
      <c r="A231" s="119" t="str">
        <f>'Master sheet'!A231</f>
        <v>Mid Worcestershire</v>
      </c>
      <c r="B231" s="142" t="str">
        <f>VLOOKUP('Master sheet'!A231,Westminster_Parliamentary_Const!$A$2:$C$651,2,FALSE)</f>
        <v>E14000818</v>
      </c>
      <c r="C231" s="120">
        <f>VLOOKUP(B231,'Master sheet'!$B$3:$Z$634,9,FALSE)</f>
        <v>6.4532548554779925E-2</v>
      </c>
      <c r="D231" s="121">
        <f>VLOOKUP(B231,'Master sheet'!$B$3:$Z$634,10,FALSE)</f>
        <v>-1.2103886613883013</v>
      </c>
      <c r="E231" s="120">
        <f>VLOOKUP(B231,'Master sheet'!$B$3:$Z$634,16,FALSE)</f>
        <v>0.53201698988501744</v>
      </c>
      <c r="F231" s="121">
        <f>VLOOKUP(B231,'Master sheet'!$B$3:$Z$634,17,FALSE)</f>
        <v>0.31392250943891259</v>
      </c>
      <c r="G231" s="120">
        <f>VLOOKUP(B231,'Master sheet'!$B$3:$Z$634,21,FALSE)</f>
        <v>0.18286655683690281</v>
      </c>
      <c r="H231" s="121">
        <f>VLOOKUP(B231,'Master sheet'!$B$3:$Z$634,22,FALSE)</f>
        <v>0.53918834250324965</v>
      </c>
      <c r="I231" s="120">
        <f>VLOOKUP(B231,'Master sheet'!$B$3:$Z$634,24,FALSE)</f>
        <v>1.0558586078987631E-2</v>
      </c>
      <c r="J231" s="121">
        <f>-VLOOKUP(B231,'Master sheet'!$B$3:$Z$634,25,FALSE)</f>
        <v>1.4478589365109593</v>
      </c>
      <c r="K231" s="121"/>
      <c r="L231" s="145">
        <f t="shared" si="6"/>
        <v>0.27264528176620506</v>
      </c>
      <c r="M231" s="121">
        <f t="shared" si="7"/>
        <v>0.22134190036457971</v>
      </c>
    </row>
    <row r="232" spans="1:13">
      <c r="A232" s="119" t="str">
        <f>'Master sheet'!A232</f>
        <v>Newcastle-under-Lyme</v>
      </c>
      <c r="B232" s="142" t="str">
        <f>VLOOKUP('Master sheet'!A232,Westminster_Parliamentary_Const!$A$2:$C$651,2,FALSE)</f>
        <v>E14000834</v>
      </c>
      <c r="C232" s="120">
        <f>VLOOKUP(B232,'Master sheet'!$B$3:$Z$634,9,FALSE)</f>
        <v>9.4514862804725278E-2</v>
      </c>
      <c r="D232" s="121">
        <f>VLOOKUP(B232,'Master sheet'!$B$3:$Z$634,10,FALSE)</f>
        <v>-7.7128040083395466E-2</v>
      </c>
      <c r="E232" s="120">
        <f>VLOOKUP(B232,'Master sheet'!$B$3:$Z$634,16,FALSE)</f>
        <v>0.20650239532788736</v>
      </c>
      <c r="F232" s="121">
        <f>VLOOKUP(B232,'Master sheet'!$B$3:$Z$634,17,FALSE)</f>
        <v>-0.76802872818132328</v>
      </c>
      <c r="G232" s="120">
        <f>VLOOKUP(B232,'Master sheet'!$B$3:$Z$634,21,FALSE)</f>
        <v>0.13020833333333334</v>
      </c>
      <c r="H232" s="121">
        <f>VLOOKUP(B232,'Master sheet'!$B$3:$Z$634,22,FALSE)</f>
        <v>-0.96774048074429997</v>
      </c>
      <c r="I232" s="120">
        <f>VLOOKUP(B232,'Master sheet'!$B$3:$Z$634,24,FALSE)</f>
        <v>2.2506769825918704E-2</v>
      </c>
      <c r="J232" s="121">
        <f>-VLOOKUP(B232,'Master sheet'!$B$3:$Z$634,25,FALSE)</f>
        <v>0.18967539872536326</v>
      </c>
      <c r="K232" s="121"/>
      <c r="L232" s="145">
        <f t="shared" si="6"/>
        <v>-0.40580546257091388</v>
      </c>
      <c r="M232" s="121">
        <f t="shared" si="7"/>
        <v>-0.25177908194028126</v>
      </c>
    </row>
    <row r="233" spans="1:13">
      <c r="A233" s="119" t="str">
        <f>'Master sheet'!A233</f>
        <v>North Herefordshire</v>
      </c>
      <c r="B233" s="142" t="str">
        <f>VLOOKUP('Master sheet'!A233,Westminster_Parliamentary_Const!$A$2:$C$651,2,FALSE)</f>
        <v>E14000847</v>
      </c>
      <c r="C233" s="120">
        <f>VLOOKUP(B233,'Master sheet'!$B$3:$Z$634,9,FALSE)</f>
        <v>7.5873148655487846E-2</v>
      </c>
      <c r="D233" s="121">
        <f>VLOOKUP(B233,'Master sheet'!$B$3:$Z$634,10,FALSE)</f>
        <v>-0.78174077887462368</v>
      </c>
      <c r="E233" s="120">
        <f>VLOOKUP(B233,'Master sheet'!$B$3:$Z$634,16,FALSE)</f>
        <v>0.37724544410969496</v>
      </c>
      <c r="F233" s="121">
        <f>VLOOKUP(B233,'Master sheet'!$B$3:$Z$634,17,FALSE)</f>
        <v>-0.20050992554248603</v>
      </c>
      <c r="G233" s="120">
        <f>VLOOKUP(B233,'Master sheet'!$B$3:$Z$634,21,FALSE)</f>
        <v>0.16939890710382513</v>
      </c>
      <c r="H233" s="121">
        <f>VLOOKUP(B233,'Master sheet'!$B$3:$Z$634,22,FALSE)</f>
        <v>0.15378245119358122</v>
      </c>
      <c r="I233" s="120">
        <f>VLOOKUP(B233,'Master sheet'!$B$3:$Z$634,24,FALSE)</f>
        <v>1.5525400139178913E-2</v>
      </c>
      <c r="J233" s="121">
        <f>-VLOOKUP(B233,'Master sheet'!$B$3:$Z$634,25,FALSE)</f>
        <v>0.92483687574127749</v>
      </c>
      <c r="K233" s="121"/>
      <c r="L233" s="145">
        <f t="shared" si="6"/>
        <v>2.4092155629437256E-2</v>
      </c>
      <c r="M233" s="121">
        <f t="shared" si="7"/>
        <v>3.9910786564067137E-2</v>
      </c>
    </row>
    <row r="234" spans="1:13">
      <c r="A234" s="119" t="str">
        <f>'Master sheet'!A234</f>
        <v>North Shropshire</v>
      </c>
      <c r="B234" s="142" t="str">
        <f>VLOOKUP('Master sheet'!A234,Westminster_Parliamentary_Const!$A$2:$C$651,2,FALSE)</f>
        <v>E14000849</v>
      </c>
      <c r="C234" s="120">
        <f>VLOOKUP(B234,'Master sheet'!$B$3:$Z$634,9,FALSE)</f>
        <v>8.8710884504544452E-2</v>
      </c>
      <c r="D234" s="121">
        <f>VLOOKUP(B234,'Master sheet'!$B$3:$Z$634,10,FALSE)</f>
        <v>-0.29650470326125877</v>
      </c>
      <c r="E234" s="120">
        <f>VLOOKUP(B234,'Master sheet'!$B$3:$Z$634,16,FALSE)</f>
        <v>0.36774635830821867</v>
      </c>
      <c r="F234" s="121">
        <f>VLOOKUP(B234,'Master sheet'!$B$3:$Z$634,17,FALSE)</f>
        <v>-0.23208315700742516</v>
      </c>
      <c r="G234" s="120">
        <f>VLOOKUP(B234,'Master sheet'!$B$3:$Z$634,21,FALSE)</f>
        <v>0.16825396825396827</v>
      </c>
      <c r="H234" s="121">
        <f>VLOOKUP(B234,'Master sheet'!$B$3:$Z$634,22,FALSE)</f>
        <v>0.12101755259064501</v>
      </c>
      <c r="I234" s="120">
        <f>VLOOKUP(B234,'Master sheet'!$B$3:$Z$634,24,FALSE)</f>
        <v>1.6933627234876347E-2</v>
      </c>
      <c r="J234" s="121">
        <f>-VLOOKUP(B234,'Master sheet'!$B$3:$Z$634,25,FALSE)</f>
        <v>0.77654587295809496</v>
      </c>
      <c r="K234" s="121"/>
      <c r="L234" s="145">
        <f t="shared" si="6"/>
        <v>9.2243891320013996E-2</v>
      </c>
      <c r="M234" s="121">
        <f t="shared" si="7"/>
        <v>0.14150278916281536</v>
      </c>
    </row>
    <row r="235" spans="1:13">
      <c r="A235" s="119" t="str">
        <f>'Master sheet'!A235</f>
        <v>North Warwickshire</v>
      </c>
      <c r="B235" s="142" t="str">
        <f>VLOOKUP('Master sheet'!A235,Westminster_Parliamentary_Const!$A$2:$C$651,2,FALSE)</f>
        <v>E14000854</v>
      </c>
      <c r="C235" s="120">
        <f>VLOOKUP(B235,'Master sheet'!$B$3:$Z$634,9,FALSE)</f>
        <v>9.1910884504544446E-2</v>
      </c>
      <c r="D235" s="121">
        <f>VLOOKUP(B235,'Master sheet'!$B$3:$Z$634,10,FALSE)</f>
        <v>-0.1755522658361757</v>
      </c>
      <c r="E235" s="120">
        <f>VLOOKUP(B235,'Master sheet'!$B$3:$Z$634,16,FALSE)</f>
        <v>0.16859183026038763</v>
      </c>
      <c r="F235" s="121">
        <f>VLOOKUP(B235,'Master sheet'!$B$3:$Z$634,17,FALSE)</f>
        <v>-0.89403654312881875</v>
      </c>
      <c r="G235" s="120">
        <f>VLOOKUP(B235,'Master sheet'!$B$3:$Z$634,21,FALSE)</f>
        <v>0.16077738515901061</v>
      </c>
      <c r="H235" s="121">
        <f>VLOOKUP(B235,'Master sheet'!$B$3:$Z$634,22,FALSE)</f>
        <v>-9.2941024352866095E-2</v>
      </c>
      <c r="I235" s="120">
        <f>VLOOKUP(B235,'Master sheet'!$B$3:$Z$634,24,FALSE)</f>
        <v>1.1249494541043292E-2</v>
      </c>
      <c r="J235" s="121">
        <f>-VLOOKUP(B235,'Master sheet'!$B$3:$Z$634,25,FALSE)</f>
        <v>1.3751039746282818</v>
      </c>
      <c r="K235" s="121"/>
      <c r="L235" s="145">
        <f t="shared" si="6"/>
        <v>5.3143535327605296E-2</v>
      </c>
      <c r="M235" s="121">
        <f t="shared" si="7"/>
        <v>0.23535430835042123</v>
      </c>
    </row>
    <row r="236" spans="1:13">
      <c r="A236" s="119" t="str">
        <f>'Master sheet'!A236</f>
        <v>Nuneaton</v>
      </c>
      <c r="B236" s="142" t="str">
        <f>VLOOKUP('Master sheet'!A236,Westminster_Parliamentary_Const!$A$2:$C$651,2,FALSE)</f>
        <v>E14000868</v>
      </c>
      <c r="C236" s="120">
        <f>VLOOKUP(B236,'Master sheet'!$B$3:$Z$634,9,FALSE)</f>
        <v>0.11878588450454444</v>
      </c>
      <c r="D236" s="121">
        <f>VLOOKUP(B236,'Master sheet'!$B$3:$Z$634,10,FALSE)</f>
        <v>0.84025922035104705</v>
      </c>
      <c r="E236" s="120">
        <f>VLOOKUP(B236,'Master sheet'!$B$3:$Z$634,16,FALSE)</f>
        <v>0.4725846164739112</v>
      </c>
      <c r="F236" s="121">
        <f>VLOOKUP(B236,'Master sheet'!$B$3:$Z$634,17,FALSE)</f>
        <v>0.11638012257807159</v>
      </c>
      <c r="G236" s="120">
        <f>VLOOKUP(B236,'Master sheet'!$B$3:$Z$634,21,FALSE)</f>
        <v>0.15697674418604651</v>
      </c>
      <c r="H236" s="121">
        <f>VLOOKUP(B236,'Master sheet'!$B$3:$Z$634,22,FALSE)</f>
        <v>-0.20170457632850336</v>
      </c>
      <c r="I236" s="120">
        <f>VLOOKUP(B236,'Master sheet'!$B$3:$Z$634,24,FALSE)</f>
        <v>2.476895197825435E-2</v>
      </c>
      <c r="J236" s="121">
        <f>-VLOOKUP(B236,'Master sheet'!$B$3:$Z$634,25,FALSE)</f>
        <v>-4.8539915319515056E-2</v>
      </c>
      <c r="K236" s="121"/>
      <c r="L236" s="145">
        <f t="shared" si="6"/>
        <v>0.17659871282027506</v>
      </c>
      <c r="M236" s="121">
        <f t="shared" si="7"/>
        <v>0.24968569271877203</v>
      </c>
    </row>
    <row r="237" spans="1:13">
      <c r="A237" s="119" t="str">
        <f>'Master sheet'!A237</f>
        <v>Redditch</v>
      </c>
      <c r="B237" s="142" t="str">
        <f>VLOOKUP('Master sheet'!A237,Westminster_Parliamentary_Const!$A$2:$C$651,2,FALSE)</f>
        <v>E14000892</v>
      </c>
      <c r="C237" s="120">
        <f>VLOOKUP(B237,'Master sheet'!$B$3:$Z$634,9,FALSE)</f>
        <v>7.2661353547696414E-2</v>
      </c>
      <c r="D237" s="121">
        <f>VLOOKUP(B237,'Master sheet'!$B$3:$Z$634,10,FALSE)</f>
        <v>-0.90313904349878982</v>
      </c>
      <c r="E237" s="120">
        <f>VLOOKUP(B237,'Master sheet'!$B$3:$Z$634,16,FALSE)</f>
        <v>0.53858565409683368</v>
      </c>
      <c r="F237" s="121">
        <f>VLOOKUP(B237,'Master sheet'!$B$3:$Z$634,17,FALSE)</f>
        <v>0.33575555315590944</v>
      </c>
      <c r="G237" s="120">
        <f>VLOOKUP(B237,'Master sheet'!$B$3:$Z$634,21,FALSE)</f>
        <v>0.15656565656565657</v>
      </c>
      <c r="H237" s="121">
        <f>VLOOKUP(B237,'Master sheet'!$B$3:$Z$634,22,FALSE)</f>
        <v>-0.21346873665958352</v>
      </c>
      <c r="I237" s="120">
        <f>VLOOKUP(B237,'Master sheet'!$B$3:$Z$634,24,FALSE)</f>
        <v>9.5999072248638129E-3</v>
      </c>
      <c r="J237" s="121">
        <f>-VLOOKUP(B237,'Master sheet'!$B$3:$Z$634,25,FALSE)</f>
        <v>1.5488110123937529</v>
      </c>
      <c r="K237" s="121"/>
      <c r="L237" s="145">
        <f t="shared" si="6"/>
        <v>0.19198969634782223</v>
      </c>
      <c r="M237" s="121">
        <f t="shared" si="7"/>
        <v>0.23560512571437534</v>
      </c>
    </row>
    <row r="238" spans="1:13">
      <c r="A238" s="119" t="str">
        <f>'Master sheet'!A238</f>
        <v>Rugby</v>
      </c>
      <c r="B238" s="142" t="str">
        <f>VLOOKUP('Master sheet'!A238,Westminster_Parliamentary_Const!$A$2:$C$651,2,FALSE)</f>
        <v>E14000905</v>
      </c>
      <c r="C238" s="120">
        <f>VLOOKUP(B238,'Master sheet'!$B$3:$Z$634,9,FALSE)</f>
        <v>7.1496290806368656E-2</v>
      </c>
      <c r="D238" s="121">
        <f>VLOOKUP(B238,'Master sheet'!$B$3:$Z$634,10,FALSE)</f>
        <v>-0.94717566172277157</v>
      </c>
      <c r="E238" s="120">
        <f>VLOOKUP(B238,'Master sheet'!$B$3:$Z$634,16,FALSE)</f>
        <v>0.75887550437197271</v>
      </c>
      <c r="F238" s="121">
        <f>VLOOKUP(B238,'Master sheet'!$B$3:$Z$634,17,FALSE)</f>
        <v>1.0679589017173894</v>
      </c>
      <c r="G238" s="120">
        <f>VLOOKUP(B238,'Master sheet'!$B$3:$Z$634,21,FALSE)</f>
        <v>0.13746223564954682</v>
      </c>
      <c r="H238" s="121">
        <f>VLOOKUP(B238,'Master sheet'!$B$3:$Z$634,22,FALSE)</f>
        <v>-0.76015439534240103</v>
      </c>
      <c r="I238" s="120">
        <f>VLOOKUP(B238,'Master sheet'!$B$3:$Z$634,24,FALSE)</f>
        <v>2.1386775265245017E-2</v>
      </c>
      <c r="J238" s="121">
        <f>-VLOOKUP(B238,'Master sheet'!$B$3:$Z$634,25,FALSE)</f>
        <v>0.3076145557132185</v>
      </c>
      <c r="K238" s="121"/>
      <c r="L238" s="145">
        <f t="shared" si="6"/>
        <v>-8.293914990864118E-2</v>
      </c>
      <c r="M238" s="121">
        <f t="shared" si="7"/>
        <v>-0.16188628427401963</v>
      </c>
    </row>
    <row r="239" spans="1:13">
      <c r="A239" s="119" t="str">
        <f>'Master sheet'!A239</f>
        <v>Shrewsbury and Atcham</v>
      </c>
      <c r="B239" s="142" t="str">
        <f>VLOOKUP('Master sheet'!A239,Westminster_Parliamentary_Const!$A$2:$C$651,2,FALSE)</f>
        <v>E14000926</v>
      </c>
      <c r="C239" s="120">
        <f>VLOOKUP(B239,'Master sheet'!$B$3:$Z$634,9,FALSE)</f>
        <v>8.7993687052315153E-2</v>
      </c>
      <c r="D239" s="121">
        <f>VLOOKUP(B239,'Master sheet'!$B$3:$Z$634,10,FALSE)</f>
        <v>-0.32361307199944422</v>
      </c>
      <c r="E239" s="120">
        <f>VLOOKUP(B239,'Master sheet'!$B$3:$Z$634,16,FALSE)</f>
        <v>0.42663274053931988</v>
      </c>
      <c r="F239" s="121">
        <f>VLOOKUP(B239,'Master sheet'!$B$3:$Z$634,17,FALSE)</f>
        <v>-3.6355545406476536E-2</v>
      </c>
      <c r="G239" s="120">
        <f>VLOOKUP(B239,'Master sheet'!$B$3:$Z$634,21,FALSE)</f>
        <v>0.18078175895765472</v>
      </c>
      <c r="H239" s="121">
        <f>VLOOKUP(B239,'Master sheet'!$B$3:$Z$634,22,FALSE)</f>
        <v>0.47952734739445435</v>
      </c>
      <c r="I239" s="120">
        <f>VLOOKUP(B239,'Master sheet'!$B$3:$Z$634,24,FALSE)</f>
        <v>2.9967824967825019E-2</v>
      </c>
      <c r="J239" s="121">
        <f>-VLOOKUP(B239,'Master sheet'!$B$3:$Z$634,25,FALSE)</f>
        <v>-0.59599855414368885</v>
      </c>
      <c r="K239" s="121"/>
      <c r="L239" s="145">
        <f t="shared" si="6"/>
        <v>-0.11910995603878882</v>
      </c>
      <c r="M239" s="121">
        <f t="shared" si="7"/>
        <v>-0.2326752417163814</v>
      </c>
    </row>
    <row r="240" spans="1:13">
      <c r="A240" s="119" t="str">
        <f>'Master sheet'!A240</f>
        <v>Solihull</v>
      </c>
      <c r="B240" s="142" t="str">
        <f>VLOOKUP('Master sheet'!A240,Westminster_Parliamentary_Const!$A$2:$C$651,2,FALSE)</f>
        <v>E14000931</v>
      </c>
      <c r="C240" s="120">
        <f>VLOOKUP(B240,'Master sheet'!$B$3:$Z$634,9,FALSE)</f>
        <v>6.8543008856876059E-2</v>
      </c>
      <c r="D240" s="121">
        <f>VLOOKUP(B240,'Master sheet'!$B$3:$Z$634,10,FALSE)</f>
        <v>-1.058802739908594</v>
      </c>
      <c r="E240" s="120">
        <f>VLOOKUP(B240,'Master sheet'!$B$3:$Z$634,16,FALSE)</f>
        <v>0.46254892827320265</v>
      </c>
      <c r="F240" s="121">
        <f>VLOOKUP(B240,'Master sheet'!$B$3:$Z$634,17,FALSE)</f>
        <v>8.3023322450875653E-2</v>
      </c>
      <c r="G240" s="120">
        <f>VLOOKUP(B240,'Master sheet'!$B$3:$Z$634,21,FALSE)</f>
        <v>0.15878378378378377</v>
      </c>
      <c r="H240" s="121">
        <f>VLOOKUP(B240,'Master sheet'!$B$3:$Z$634,22,FALSE)</f>
        <v>-0.14999223448705579</v>
      </c>
      <c r="I240" s="120">
        <f>VLOOKUP(B240,'Master sheet'!$B$3:$Z$634,24,FALSE)</f>
        <v>1.0542231491136533E-2</v>
      </c>
      <c r="J240" s="121">
        <f>-VLOOKUP(B240,'Master sheet'!$B$3:$Z$634,25,FALSE)</f>
        <v>1.4495811290748963</v>
      </c>
      <c r="K240" s="121"/>
      <c r="L240" s="145">
        <f t="shared" si="6"/>
        <v>8.0952369282530579E-2</v>
      </c>
      <c r="M240" s="121">
        <f t="shared" si="7"/>
        <v>0.11909797771607078</v>
      </c>
    </row>
    <row r="241" spans="1:13">
      <c r="A241" s="119" t="str">
        <f>'Master sheet'!A241</f>
        <v>South Staffordshire</v>
      </c>
      <c r="B241" s="142" t="str">
        <f>VLOOKUP('Master sheet'!A241,Westminster_Parliamentary_Const!$A$2:$C$651,2,FALSE)</f>
        <v>E14000945</v>
      </c>
      <c r="C241" s="120">
        <f>VLOOKUP(B241,'Master sheet'!$B$3:$Z$634,9,FALSE)</f>
        <v>8.383898907970784E-2</v>
      </c>
      <c r="D241" s="121">
        <f>VLOOKUP(B241,'Master sheet'!$B$3:$Z$634,10,FALSE)</f>
        <v>-0.48065083654691498</v>
      </c>
      <c r="E241" s="120">
        <f>VLOOKUP(B241,'Master sheet'!$B$3:$Z$634,16,FALSE)</f>
        <v>0.29645963248143642</v>
      </c>
      <c r="F241" s="121">
        <f>VLOOKUP(B241,'Master sheet'!$B$3:$Z$634,17,FALSE)</f>
        <v>-0.46902725267575274</v>
      </c>
      <c r="G241" s="120">
        <f>VLOOKUP(B241,'Master sheet'!$B$3:$Z$634,21,FALSE)</f>
        <v>0.15745393634840871</v>
      </c>
      <c r="H241" s="121">
        <f>VLOOKUP(B241,'Master sheet'!$B$3:$Z$634,22,FALSE)</f>
        <v>-0.1880486917230785</v>
      </c>
      <c r="I241" s="120">
        <f>VLOOKUP(B241,'Master sheet'!$B$3:$Z$634,24,FALSE)</f>
        <v>1.06069457968192E-2</v>
      </c>
      <c r="J241" s="121">
        <f>-VLOOKUP(B241,'Master sheet'!$B$3:$Z$634,25,FALSE)</f>
        <v>1.4427664971782226</v>
      </c>
      <c r="K241" s="121"/>
      <c r="L241" s="145">
        <f t="shared" si="6"/>
        <v>7.6259929058119069E-2</v>
      </c>
      <c r="M241" s="121">
        <f t="shared" si="7"/>
        <v>0.21119256281063067</v>
      </c>
    </row>
    <row r="242" spans="1:13">
      <c r="A242" s="119" t="str">
        <f>'Master sheet'!A242</f>
        <v>Stafford</v>
      </c>
      <c r="B242" s="142" t="str">
        <f>VLOOKUP('Master sheet'!A242,Westminster_Parliamentary_Const!$A$2:$C$651,2,FALSE)</f>
        <v>E14000965</v>
      </c>
      <c r="C242" s="120">
        <f>VLOOKUP(B242,'Master sheet'!$B$3:$Z$634,9,FALSE)</f>
        <v>8.622183856814869E-2</v>
      </c>
      <c r="D242" s="121">
        <f>VLOOKUP(B242,'Master sheet'!$B$3:$Z$634,10,FALSE)</f>
        <v>-0.3905847572831545</v>
      </c>
      <c r="E242" s="120">
        <f>VLOOKUP(B242,'Master sheet'!$B$3:$Z$634,16,FALSE)</f>
        <v>0.32603842663080274</v>
      </c>
      <c r="F242" s="121">
        <f>VLOOKUP(B242,'Master sheet'!$B$3:$Z$634,17,FALSE)</f>
        <v>-0.37071272708355424</v>
      </c>
      <c r="G242" s="120">
        <f>VLOOKUP(B242,'Master sheet'!$B$3:$Z$634,21,FALSE)</f>
        <v>0.13902847571189281</v>
      </c>
      <c r="H242" s="121">
        <f>VLOOKUP(B242,'Master sheet'!$B$3:$Z$634,22,FALSE)</f>
        <v>-0.71533305240601774</v>
      </c>
      <c r="I242" s="120">
        <f>VLOOKUP(B242,'Master sheet'!$B$3:$Z$634,24,FALSE)</f>
        <v>2.2082051282051207E-2</v>
      </c>
      <c r="J242" s="121">
        <f>-VLOOKUP(B242,'Master sheet'!$B$3:$Z$634,25,FALSE)</f>
        <v>0.23439967577070164</v>
      </c>
      <c r="K242" s="121"/>
      <c r="L242" s="145">
        <f t="shared" si="6"/>
        <v>-0.31055771525050618</v>
      </c>
      <c r="M242" s="121">
        <f t="shared" si="7"/>
        <v>-0.23306932375241293</v>
      </c>
    </row>
    <row r="243" spans="1:13">
      <c r="A243" s="119" t="str">
        <f>'Master sheet'!A243</f>
        <v>Staffordshire Moorlands</v>
      </c>
      <c r="B243" s="142" t="str">
        <f>VLOOKUP('Master sheet'!A243,Westminster_Parliamentary_Const!$A$2:$C$651,2,FALSE)</f>
        <v>E14000966</v>
      </c>
      <c r="C243" s="120">
        <f>VLOOKUP(B243,'Master sheet'!$B$3:$Z$634,9,FALSE)</f>
        <v>8.2921714829454207E-2</v>
      </c>
      <c r="D243" s="121">
        <f>VLOOKUP(B243,'Master sheet'!$B$3:$Z$634,10,FALSE)</f>
        <v>-0.51532163540799081</v>
      </c>
      <c r="E243" s="120">
        <f>VLOOKUP(B243,'Master sheet'!$B$3:$Z$634,16,FALSE)</f>
        <v>0.23881335323536348</v>
      </c>
      <c r="F243" s="121">
        <f>VLOOKUP(B243,'Master sheet'!$B$3:$Z$634,17,FALSE)</f>
        <v>-0.6606329877714302</v>
      </c>
      <c r="G243" s="120">
        <f>VLOOKUP(B243,'Master sheet'!$B$3:$Z$634,21,FALSE)</f>
        <v>0.17551963048498845</v>
      </c>
      <c r="H243" s="121">
        <f>VLOOKUP(B243,'Master sheet'!$B$3:$Z$634,22,FALSE)</f>
        <v>0.32894017335971132</v>
      </c>
      <c r="I243" s="120">
        <f>VLOOKUP(B243,'Master sheet'!$B$3:$Z$634,24,FALSE)</f>
        <v>1.7565036420395419E-2</v>
      </c>
      <c r="J243" s="121">
        <f>-VLOOKUP(B243,'Master sheet'!$B$3:$Z$634,25,FALSE)</f>
        <v>0.71005638303618457</v>
      </c>
      <c r="K243" s="121"/>
      <c r="L243" s="145">
        <f t="shared" si="6"/>
        <v>-3.4239516695881267E-2</v>
      </c>
      <c r="M243" s="121">
        <f t="shared" si="7"/>
        <v>9.6294468074447827E-3</v>
      </c>
    </row>
    <row r="244" spans="1:13">
      <c r="A244" s="119" t="str">
        <f>'Master sheet'!A244</f>
        <v>Stoke-on-Trent Central</v>
      </c>
      <c r="B244" s="142" t="str">
        <f>VLOOKUP('Master sheet'!A244,Westminster_Parliamentary_Const!$A$2:$C$651,2,FALSE)</f>
        <v>E14000972</v>
      </c>
      <c r="C244" s="120">
        <f>VLOOKUP(B244,'Master sheet'!$B$3:$Z$634,9,FALSE)</f>
        <v>0.11487384746750741</v>
      </c>
      <c r="D244" s="121">
        <f>VLOOKUP(B244,'Master sheet'!$B$3:$Z$634,10,FALSE)</f>
        <v>0.69239346568641269</v>
      </c>
      <c r="E244" s="120">
        <f>VLOOKUP(B244,'Master sheet'!$B$3:$Z$634,16,FALSE)</f>
        <v>0.30516309633930938</v>
      </c>
      <c r="F244" s="121">
        <f>VLOOKUP(B244,'Master sheet'!$B$3:$Z$634,17,FALSE)</f>
        <v>-0.44009852367231034</v>
      </c>
      <c r="G244" s="120">
        <f>VLOOKUP(B244,'Master sheet'!$B$3:$Z$634,21,FALSE)</f>
        <v>0.15139442231075698</v>
      </c>
      <c r="H244" s="121">
        <f>VLOOKUP(B244,'Master sheet'!$B$3:$Z$634,22,FALSE)</f>
        <v>-0.36145477629392553</v>
      </c>
      <c r="I244" s="120">
        <f>VLOOKUP(B244,'Master sheet'!$B$3:$Z$634,24,FALSE)</f>
        <v>2.9848812095032429E-2</v>
      </c>
      <c r="J244" s="121">
        <f>-VLOOKUP(B244,'Master sheet'!$B$3:$Z$634,25,FALSE)</f>
        <v>-0.58346610230801388</v>
      </c>
      <c r="K244" s="121"/>
      <c r="L244" s="145">
        <f t="shared" si="6"/>
        <v>-0.17315648414695928</v>
      </c>
      <c r="M244" s="121">
        <f t="shared" si="7"/>
        <v>-9.7283095534906369E-2</v>
      </c>
    </row>
    <row r="245" spans="1:13">
      <c r="A245" s="119" t="str">
        <f>'Master sheet'!A245</f>
        <v>Stoke-on-Trent North</v>
      </c>
      <c r="B245" s="142" t="str">
        <f>VLOOKUP('Master sheet'!A245,Westminster_Parliamentary_Const!$A$2:$C$651,2,FALSE)</f>
        <v>E14000973</v>
      </c>
      <c r="C245" s="120">
        <f>VLOOKUP(B245,'Master sheet'!$B$3:$Z$634,9,FALSE)</f>
        <v>0.11610499195688415</v>
      </c>
      <c r="D245" s="121">
        <f>VLOOKUP(B245,'Master sheet'!$B$3:$Z$634,10,FALSE)</f>
        <v>0.73892781781534267</v>
      </c>
      <c r="E245" s="120">
        <f>VLOOKUP(B245,'Master sheet'!$B$3:$Z$634,16,FALSE)</f>
        <v>0.53164576408247055</v>
      </c>
      <c r="F245" s="121">
        <f>VLOOKUP(B245,'Master sheet'!$B$3:$Z$634,17,FALSE)</f>
        <v>0.31268862246973195</v>
      </c>
      <c r="G245" s="120">
        <f>VLOOKUP(B245,'Master sheet'!$B$3:$Z$634,21,FALSE)</f>
        <v>0.15257048092868988</v>
      </c>
      <c r="H245" s="121">
        <f>VLOOKUP(B245,'Master sheet'!$B$3:$Z$634,22,FALSE)</f>
        <v>-0.32779931829937992</v>
      </c>
      <c r="I245" s="120">
        <f>VLOOKUP(B245,'Master sheet'!$B$3:$Z$634,24,FALSE)</f>
        <v>1.0442981675858443E-2</v>
      </c>
      <c r="J245" s="121">
        <f>-VLOOKUP(B245,'Master sheet'!$B$3:$Z$634,25,FALSE)</f>
        <v>1.4600324651403658</v>
      </c>
      <c r="K245" s="121"/>
      <c r="L245" s="145">
        <f t="shared" si="6"/>
        <v>0.54596239678151515</v>
      </c>
      <c r="M245" s="121">
        <f t="shared" si="7"/>
        <v>0.73046831168029469</v>
      </c>
    </row>
    <row r="246" spans="1:13">
      <c r="A246" s="119" t="str">
        <f>'Master sheet'!A246</f>
        <v>Stoke-on-Trent South</v>
      </c>
      <c r="B246" s="142" t="str">
        <f>VLOOKUP('Master sheet'!A246,Westminster_Parliamentary_Const!$A$2:$C$651,2,FALSE)</f>
        <v>E14000974</v>
      </c>
      <c r="C246" s="120">
        <f>VLOOKUP(B246,'Master sheet'!$B$3:$Z$634,9,FALSE)</f>
        <v>0.10322667397822866</v>
      </c>
      <c r="D246" s="121">
        <f>VLOOKUP(B246,'Master sheet'!$B$3:$Z$634,10,FALSE)</f>
        <v>0.25215783361107602</v>
      </c>
      <c r="E246" s="120">
        <f>VLOOKUP(B246,'Master sheet'!$B$3:$Z$634,16,FALSE)</f>
        <v>0.22774021034968839</v>
      </c>
      <c r="F246" s="121">
        <f>VLOOKUP(B246,'Master sheet'!$B$3:$Z$634,17,FALSE)</f>
        <v>-0.69743809835580128</v>
      </c>
      <c r="G246" s="120">
        <f>VLOOKUP(B246,'Master sheet'!$B$3:$Z$634,21,FALSE)</f>
        <v>0.125</v>
      </c>
      <c r="H246" s="121">
        <f>VLOOKUP(B246,'Master sheet'!$B$3:$Z$634,22,FALSE)</f>
        <v>-1.1167881906532562</v>
      </c>
      <c r="I246" s="120">
        <f>VLOOKUP(B246,'Master sheet'!$B$3:$Z$634,24,FALSE)</f>
        <v>9.3321616871704371E-3</v>
      </c>
      <c r="J246" s="121">
        <f>-VLOOKUP(B246,'Master sheet'!$B$3:$Z$634,25,FALSE)</f>
        <v>1.5770055091454358</v>
      </c>
      <c r="K246" s="121"/>
      <c r="L246" s="145">
        <f t="shared" si="6"/>
        <v>3.7342634368635608E-3</v>
      </c>
      <c r="M246" s="121">
        <f t="shared" si="7"/>
        <v>0.30735006608399434</v>
      </c>
    </row>
    <row r="247" spans="1:13">
      <c r="A247" s="119" t="str">
        <f>'Master sheet'!A247</f>
        <v>Stone</v>
      </c>
      <c r="B247" s="142" t="str">
        <f>VLOOKUP('Master sheet'!A247,Westminster_Parliamentary_Const!$A$2:$C$651,2,FALSE)</f>
        <v>E14000975</v>
      </c>
      <c r="C247" s="120">
        <f>VLOOKUP(B247,'Master sheet'!$B$3:$Z$634,9,FALSE)</f>
        <v>9.0804412688260519E-2</v>
      </c>
      <c r="D247" s="121">
        <f>VLOOKUP(B247,'Master sheet'!$B$3:$Z$634,10,FALSE)</f>
        <v>-0.21737428556170693</v>
      </c>
      <c r="E247" s="120">
        <f>VLOOKUP(B247,'Master sheet'!$B$3:$Z$634,16,FALSE)</f>
        <v>0.30473791576824572</v>
      </c>
      <c r="F247" s="121">
        <f>VLOOKUP(B247,'Master sheet'!$B$3:$Z$634,17,FALSE)</f>
        <v>-0.44151174646712937</v>
      </c>
      <c r="G247" s="120">
        <f>VLOOKUP(B247,'Master sheet'!$B$3:$Z$634,21,FALSE)</f>
        <v>0.1487758945386064</v>
      </c>
      <c r="H247" s="121">
        <f>VLOOKUP(B247,'Master sheet'!$B$3:$Z$634,22,FALSE)</f>
        <v>-0.43638960530615789</v>
      </c>
      <c r="I247" s="120">
        <f>VLOOKUP(B247,'Master sheet'!$B$3:$Z$634,24,FALSE)</f>
        <v>1.4301547869291165E-2</v>
      </c>
      <c r="J247" s="121">
        <f>-VLOOKUP(B247,'Master sheet'!$B$3:$Z$634,25,FALSE)</f>
        <v>1.0537125953710338</v>
      </c>
      <c r="K247" s="121"/>
      <c r="L247" s="145">
        <f t="shared" si="6"/>
        <v>-1.0390760490990081E-2</v>
      </c>
      <c r="M247" s="121">
        <f t="shared" si="7"/>
        <v>0.13246254464089444</v>
      </c>
    </row>
    <row r="248" spans="1:13">
      <c r="A248" s="119" t="str">
        <f>'Master sheet'!A248</f>
        <v>Stourbridge</v>
      </c>
      <c r="B248" s="142" t="str">
        <f>VLOOKUP('Master sheet'!A248,Westminster_Parliamentary_Const!$A$2:$C$651,2,FALSE)</f>
        <v>E14000976</v>
      </c>
      <c r="C248" s="120">
        <f>VLOOKUP(B248,'Master sheet'!$B$3:$Z$634,9,FALSE)</f>
        <v>8.8876952368815904E-2</v>
      </c>
      <c r="D248" s="121">
        <f>VLOOKUP(B248,'Master sheet'!$B$3:$Z$634,10,FALSE)</f>
        <v>-0.29022773046075567</v>
      </c>
      <c r="E248" s="120">
        <f>VLOOKUP(B248,'Master sheet'!$B$3:$Z$634,16,FALSE)</f>
        <v>0.50323581905344517</v>
      </c>
      <c r="F248" s="121">
        <f>VLOOKUP(B248,'Master sheet'!$B$3:$Z$634,17,FALSE)</f>
        <v>0.21825913851157985</v>
      </c>
      <c r="G248" s="120">
        <f>VLOOKUP(B248,'Master sheet'!$B$3:$Z$634,21,FALSE)</f>
        <v>0.15345699831365936</v>
      </c>
      <c r="H248" s="121">
        <f>VLOOKUP(B248,'Master sheet'!$B$3:$Z$634,22,FALSE)</f>
        <v>-0.30242970818273801</v>
      </c>
      <c r="I248" s="120">
        <f>VLOOKUP(B248,'Master sheet'!$B$3:$Z$634,24,FALSE)</f>
        <v>1.4670981661272897E-2</v>
      </c>
      <c r="J248" s="121">
        <f>-VLOOKUP(B248,'Master sheet'!$B$3:$Z$634,25,FALSE)</f>
        <v>1.014809986805735</v>
      </c>
      <c r="K248" s="121"/>
      <c r="L248" s="145">
        <f t="shared" si="6"/>
        <v>0.1601029216684553</v>
      </c>
      <c r="M248" s="121">
        <f t="shared" si="7"/>
        <v>0.22749899050313341</v>
      </c>
    </row>
    <row r="249" spans="1:13">
      <c r="A249" s="119" t="str">
        <f>'Master sheet'!A249</f>
        <v>Stratford-on-Avon</v>
      </c>
      <c r="B249" s="142" t="str">
        <f>VLOOKUP('Master sheet'!A249,Westminster_Parliamentary_Const!$A$2:$C$651,2,FALSE)</f>
        <v>E14000977</v>
      </c>
      <c r="C249" s="120">
        <f>VLOOKUP(B249,'Master sheet'!$B$3:$Z$634,9,FALSE)</f>
        <v>6.4905126347154812E-2</v>
      </c>
      <c r="D249" s="121">
        <f>VLOOKUP(B249,'Master sheet'!$B$3:$Z$634,10,FALSE)</f>
        <v>-1.1963061013513638</v>
      </c>
      <c r="E249" s="120">
        <f>VLOOKUP(B249,'Master sheet'!$B$3:$Z$634,16,FALSE)</f>
        <v>0.39584822333370362</v>
      </c>
      <c r="F249" s="121">
        <f>VLOOKUP(B249,'Master sheet'!$B$3:$Z$634,17,FALSE)</f>
        <v>-0.13867767488111146</v>
      </c>
      <c r="G249" s="120">
        <f>VLOOKUP(B249,'Master sheet'!$B$3:$Z$634,21,FALSE)</f>
        <v>0.22200392927308449</v>
      </c>
      <c r="H249" s="121">
        <f>VLOOKUP(B249,'Master sheet'!$B$3:$Z$634,22,FALSE)</f>
        <v>1.6591888033288704</v>
      </c>
      <c r="I249" s="120">
        <f>VLOOKUP(B249,'Master sheet'!$B$3:$Z$634,24,FALSE)</f>
        <v>2.9262899262899378E-2</v>
      </c>
      <c r="J249" s="121">
        <f>-VLOOKUP(B249,'Master sheet'!$B$3:$Z$634,25,FALSE)</f>
        <v>-0.52176752990729325</v>
      </c>
      <c r="K249" s="121"/>
      <c r="L249" s="145">
        <f t="shared" si="6"/>
        <v>-4.9390625702724511E-2</v>
      </c>
      <c r="M249" s="121">
        <f t="shared" si="7"/>
        <v>-0.3192726890115925</v>
      </c>
    </row>
    <row r="250" spans="1:13">
      <c r="A250" s="119" t="str">
        <f>'Master sheet'!A250</f>
        <v>Sutton Coldfield</v>
      </c>
      <c r="B250" s="142" t="str">
        <f>VLOOKUP('Master sheet'!A250,Westminster_Parliamentary_Const!$A$2:$C$651,2,FALSE)</f>
        <v>E14000985</v>
      </c>
      <c r="C250" s="120">
        <f>VLOOKUP(B250,'Master sheet'!$B$3:$Z$634,9,FALSE)</f>
        <v>6.634636837551218E-2</v>
      </c>
      <c r="D250" s="121">
        <f>VLOOKUP(B250,'Master sheet'!$B$3:$Z$634,10,FALSE)</f>
        <v>-1.1418305587734594</v>
      </c>
      <c r="E250" s="120">
        <f>VLOOKUP(B250,'Master sheet'!$B$3:$Z$634,16,FALSE)</f>
        <v>0.37899732184101542</v>
      </c>
      <c r="F250" s="121">
        <f>VLOOKUP(B250,'Master sheet'!$B$3:$Z$634,17,FALSE)</f>
        <v>-0.19468700297233121</v>
      </c>
      <c r="G250" s="120">
        <f>VLOOKUP(B250,'Master sheet'!$B$3:$Z$634,21,FALSE)</f>
        <v>0.13207547169811321</v>
      </c>
      <c r="H250" s="121">
        <f>VLOOKUP(B250,'Master sheet'!$B$3:$Z$634,22,FALSE)</f>
        <v>-0.91430828285241039</v>
      </c>
      <c r="I250" s="120">
        <f>VLOOKUP(B250,'Master sheet'!$B$3:$Z$634,24,FALSE)</f>
        <v>3.2359141184124862E-2</v>
      </c>
      <c r="J250" s="121">
        <f>-VLOOKUP(B250,'Master sheet'!$B$3:$Z$634,25,FALSE)</f>
        <v>-0.84781211515968846</v>
      </c>
      <c r="K250" s="121"/>
      <c r="L250" s="145">
        <f t="shared" si="6"/>
        <v>-0.77465948993947231</v>
      </c>
      <c r="M250" s="121">
        <f t="shared" si="7"/>
        <v>-0.84804677228183944</v>
      </c>
    </row>
    <row r="251" spans="1:13">
      <c r="A251" s="119" t="str">
        <f>'Master sheet'!A251</f>
        <v>Tamworth</v>
      </c>
      <c r="B251" s="142" t="str">
        <f>VLOOKUP('Master sheet'!A251,Westminster_Parliamentary_Const!$A$2:$C$651,2,FALSE)</f>
        <v>E14000986</v>
      </c>
      <c r="C251" s="120">
        <f>VLOOKUP(B251,'Master sheet'!$B$3:$Z$634,9,FALSE)</f>
        <v>6.8554602232599515E-2</v>
      </c>
      <c r="D251" s="121">
        <f>VLOOKUP(B251,'Master sheet'!$B$3:$Z$634,10,FALSE)</f>
        <v>-1.0583645377049262</v>
      </c>
      <c r="E251" s="120">
        <f>VLOOKUP(B251,'Master sheet'!$B$3:$Z$634,16,FALSE)</f>
        <v>0.9834476496020943</v>
      </c>
      <c r="F251" s="121">
        <f>VLOOKUP(B251,'Master sheet'!$B$3:$Z$634,17,FALSE)</f>
        <v>1.8143958189233165</v>
      </c>
      <c r="G251" s="120">
        <f>VLOOKUP(B251,'Master sheet'!$B$3:$Z$634,21,FALSE)</f>
        <v>0.18</v>
      </c>
      <c r="H251" s="121">
        <f>VLOOKUP(B251,'Master sheet'!$B$3:$Z$634,22,FALSE)</f>
        <v>0.45715562598531845</v>
      </c>
      <c r="I251" s="120">
        <f>VLOOKUP(B251,'Master sheet'!$B$3:$Z$634,24,FALSE)</f>
        <v>1.9288522511097028E-2</v>
      </c>
      <c r="J251" s="121">
        <f>-VLOOKUP(B251,'Master sheet'!$B$3:$Z$634,25,FALSE)</f>
        <v>0.52856755821959323</v>
      </c>
      <c r="K251" s="121"/>
      <c r="L251" s="145">
        <f t="shared" si="6"/>
        <v>0.43543861635582548</v>
      </c>
      <c r="M251" s="121">
        <f t="shared" si="7"/>
        <v>0.20199291432299482</v>
      </c>
    </row>
    <row r="252" spans="1:13">
      <c r="A252" s="119" t="str">
        <f>'Master sheet'!A252</f>
        <v>Telford</v>
      </c>
      <c r="B252" s="142" t="str">
        <f>VLOOKUP('Master sheet'!A252,Westminster_Parliamentary_Const!$A$2:$C$651,2,FALSE)</f>
        <v>E14000989</v>
      </c>
      <c r="C252" s="120">
        <f>VLOOKUP(B252,'Master sheet'!$B$3:$Z$634,9,FALSE)</f>
        <v>0.10762517021883017</v>
      </c>
      <c r="D252" s="121">
        <f>VLOOKUP(B252,'Master sheet'!$B$3:$Z$634,10,FALSE)</f>
        <v>0.41841059651914431</v>
      </c>
      <c r="E252" s="120">
        <f>VLOOKUP(B252,'Master sheet'!$B$3:$Z$634,16,FALSE)</f>
        <v>0.5435054397276875</v>
      </c>
      <c r="F252" s="121">
        <f>VLOOKUP(B252,'Master sheet'!$B$3:$Z$634,17,FALSE)</f>
        <v>0.35210802472287733</v>
      </c>
      <c r="G252" s="120">
        <f>VLOOKUP(B252,'Master sheet'!$B$3:$Z$634,21,FALSE)</f>
        <v>0.14675767918088736</v>
      </c>
      <c r="H252" s="121">
        <f>VLOOKUP(B252,'Master sheet'!$B$3:$Z$634,22,FALSE)</f>
        <v>-0.49414519772301047</v>
      </c>
      <c r="I252" s="120">
        <f>VLOOKUP(B252,'Master sheet'!$B$3:$Z$634,24,FALSE)</f>
        <v>8.8511560693642632E-3</v>
      </c>
      <c r="J252" s="121">
        <f>-VLOOKUP(B252,'Master sheet'!$B$3:$Z$634,25,FALSE)</f>
        <v>1.6276570025208672</v>
      </c>
      <c r="K252" s="121"/>
      <c r="L252" s="145">
        <f t="shared" si="6"/>
        <v>0.47600760650996959</v>
      </c>
      <c r="M252" s="121">
        <f t="shared" si="7"/>
        <v>0.6583496708466483</v>
      </c>
    </row>
    <row r="253" spans="1:13">
      <c r="A253" s="119" t="str">
        <f>'Master sheet'!A253</f>
        <v>The Wrekin</v>
      </c>
      <c r="B253" s="142" t="str">
        <f>VLOOKUP('Master sheet'!A253,Westminster_Parliamentary_Const!$A$2:$C$651,2,FALSE)</f>
        <v>E14000992</v>
      </c>
      <c r="C253" s="120">
        <f>VLOOKUP(B253,'Master sheet'!$B$3:$Z$634,9,FALSE)</f>
        <v>7.828611219124755E-2</v>
      </c>
      <c r="D253" s="121">
        <f>VLOOKUP(B253,'Master sheet'!$B$3:$Z$634,10,FALSE)</f>
        <v>-0.69053645979087885</v>
      </c>
      <c r="E253" s="120">
        <f>VLOOKUP(B253,'Master sheet'!$B$3:$Z$634,16,FALSE)</f>
        <v>0.59672357679535126</v>
      </c>
      <c r="F253" s="121">
        <f>VLOOKUP(B253,'Master sheet'!$B$3:$Z$634,17,FALSE)</f>
        <v>0.52899542156153601</v>
      </c>
      <c r="G253" s="120">
        <f>VLOOKUP(B253,'Master sheet'!$B$3:$Z$634,21,FALSE)</f>
        <v>0.13793103448275862</v>
      </c>
      <c r="H253" s="121">
        <f>VLOOKUP(B253,'Master sheet'!$B$3:$Z$634,22,FALSE)</f>
        <v>-0.74673870398274489</v>
      </c>
      <c r="I253" s="120">
        <f>VLOOKUP(B253,'Master sheet'!$B$3:$Z$634,24,FALSE)</f>
        <v>2.0263335584064901E-2</v>
      </c>
      <c r="J253" s="121">
        <f>-VLOOKUP(B253,'Master sheet'!$B$3:$Z$634,25,FALSE)</f>
        <v>0.42591649536316573</v>
      </c>
      <c r="K253" s="121"/>
      <c r="L253" s="145">
        <f t="shared" si="6"/>
        <v>-0.1205908117122305</v>
      </c>
      <c r="M253" s="121">
        <f t="shared" si="7"/>
        <v>-0.12449720187943919</v>
      </c>
    </row>
    <row r="254" spans="1:13">
      <c r="A254" s="119" t="str">
        <f>'Master sheet'!A254</f>
        <v>Walsall North</v>
      </c>
      <c r="B254" s="142" t="str">
        <f>VLOOKUP('Master sheet'!A254,Westminster_Parliamentary_Const!$A$2:$C$651,2,FALSE)</f>
        <v>E14001011</v>
      </c>
      <c r="C254" s="120">
        <f>VLOOKUP(B254,'Master sheet'!$B$3:$Z$634,9,FALSE)</f>
        <v>0.15100010383539947</v>
      </c>
      <c r="D254" s="121">
        <f>VLOOKUP(B254,'Master sheet'!$B$3:$Z$634,10,FALSE)</f>
        <v>2.0578805790426569</v>
      </c>
      <c r="E254" s="120">
        <f>VLOOKUP(B254,'Master sheet'!$B$3:$Z$634,16,FALSE)</f>
        <v>0.33289889404326156</v>
      </c>
      <c r="F254" s="121">
        <f>VLOOKUP(B254,'Master sheet'!$B$3:$Z$634,17,FALSE)</f>
        <v>-0.34790978266362166</v>
      </c>
      <c r="G254" s="120">
        <f>VLOOKUP(B254,'Master sheet'!$B$3:$Z$634,21,FALSE)</f>
        <v>0.15424610051993068</v>
      </c>
      <c r="H254" s="121">
        <f>VLOOKUP(B254,'Master sheet'!$B$3:$Z$634,22,FALSE)</f>
        <v>-0.2798478438507998</v>
      </c>
      <c r="I254" s="120">
        <f>VLOOKUP(B254,'Master sheet'!$B$3:$Z$634,24,FALSE)</f>
        <v>1.2188099808061459E-2</v>
      </c>
      <c r="J254" s="121">
        <f>-VLOOKUP(B254,'Master sheet'!$B$3:$Z$634,25,FALSE)</f>
        <v>1.2762657143157519</v>
      </c>
      <c r="K254" s="121"/>
      <c r="L254" s="145">
        <f t="shared" si="6"/>
        <v>0.67659716671099679</v>
      </c>
      <c r="M254" s="121">
        <f t="shared" si="7"/>
        <v>1.0067558267003993</v>
      </c>
    </row>
    <row r="255" spans="1:13">
      <c r="A255" s="119" t="str">
        <f>'Master sheet'!A255</f>
        <v>Walsall South</v>
      </c>
      <c r="B255" s="142" t="str">
        <f>VLOOKUP('Master sheet'!A255,Westminster_Parliamentary_Const!$A$2:$C$651,2,FALSE)</f>
        <v>E14001012</v>
      </c>
      <c r="C255" s="120">
        <f>VLOOKUP(B255,'Master sheet'!$B$3:$Z$634,9,FALSE)</f>
        <v>0.14405700322600562</v>
      </c>
      <c r="D255" s="121">
        <f>VLOOKUP(B255,'Master sheet'!$B$3:$Z$634,10,FALSE)</f>
        <v>1.7954477846696046</v>
      </c>
      <c r="E255" s="120">
        <f>VLOOKUP(B255,'Master sheet'!$B$3:$Z$634,16,FALSE)</f>
        <v>0.26441210697283984</v>
      </c>
      <c r="F255" s="121">
        <f>VLOOKUP(B255,'Master sheet'!$B$3:$Z$634,17,FALSE)</f>
        <v>-0.57554739176157987</v>
      </c>
      <c r="G255" s="120">
        <f>VLOOKUP(B255,'Master sheet'!$B$3:$Z$634,21,FALSE)</f>
        <v>0.13988095238095238</v>
      </c>
      <c r="H255" s="121">
        <f>VLOOKUP(B255,'Master sheet'!$B$3:$Z$634,22,FALSE)</f>
        <v>-0.69093759091338192</v>
      </c>
      <c r="I255" s="120">
        <f>VLOOKUP(B255,'Master sheet'!$B$3:$Z$634,24,FALSE)</f>
        <v>2.4964131994261063E-2</v>
      </c>
      <c r="J255" s="121">
        <f>-VLOOKUP(B255,'Master sheet'!$B$3:$Z$634,25,FALSE)</f>
        <v>-6.909302098358315E-2</v>
      </c>
      <c r="K255" s="121"/>
      <c r="L255" s="145">
        <f t="shared" si="6"/>
        <v>0.11496744525276492</v>
      </c>
      <c r="M255" s="121">
        <f t="shared" si="7"/>
        <v>0.36437075744951347</v>
      </c>
    </row>
    <row r="256" spans="1:13">
      <c r="A256" s="119" t="str">
        <f>'Master sheet'!A256</f>
        <v>Warley</v>
      </c>
      <c r="B256" s="142" t="str">
        <f>VLOOKUP('Master sheet'!A256,Westminster_Parliamentary_Const!$A$2:$C$651,2,FALSE)</f>
        <v>E14001016</v>
      </c>
      <c r="C256" s="120">
        <f>VLOOKUP(B256,'Master sheet'!$B$3:$Z$634,9,FALSE)</f>
        <v>9.584453379364398E-2</v>
      </c>
      <c r="D256" s="121">
        <f>VLOOKUP(B256,'Master sheet'!$B$3:$Z$634,10,FALSE)</f>
        <v>-2.6869619119914867E-2</v>
      </c>
      <c r="E256" s="120">
        <f>VLOOKUP(B256,'Master sheet'!$B$3:$Z$634,16,FALSE)</f>
        <v>0.8934747612054571</v>
      </c>
      <c r="F256" s="121">
        <f>VLOOKUP(B256,'Master sheet'!$B$3:$Z$634,17,FALSE)</f>
        <v>1.5153423215357391</v>
      </c>
      <c r="G256" s="120">
        <f>VLOOKUP(B256,'Master sheet'!$B$3:$Z$634,21,FALSE)</f>
        <v>0.12516297262059975</v>
      </c>
      <c r="H256" s="121">
        <f>VLOOKUP(B256,'Master sheet'!$B$3:$Z$634,22,FALSE)</f>
        <v>-1.1121243770446314</v>
      </c>
      <c r="I256" s="120">
        <f>VLOOKUP(B256,'Master sheet'!$B$3:$Z$634,24,FALSE)</f>
        <v>1.3306666666666578E-2</v>
      </c>
      <c r="J256" s="121">
        <f>-VLOOKUP(B256,'Master sheet'!$B$3:$Z$634,25,FALSE)</f>
        <v>1.1584768991101777</v>
      </c>
      <c r="K256" s="121"/>
      <c r="L256" s="145">
        <f t="shared" si="6"/>
        <v>0.38370630612034262</v>
      </c>
      <c r="M256" s="121">
        <f t="shared" si="7"/>
        <v>0.4444054174119389</v>
      </c>
    </row>
    <row r="257" spans="1:13">
      <c r="A257" s="119" t="str">
        <f>'Master sheet'!A257</f>
        <v>Warwick and Leamington</v>
      </c>
      <c r="B257" s="142" t="str">
        <f>VLOOKUP('Master sheet'!A257,Westminster_Parliamentary_Const!$A$2:$C$651,2,FALSE)</f>
        <v>E14001019</v>
      </c>
      <c r="C257" s="120">
        <f>VLOOKUP(B257,'Master sheet'!$B$3:$Z$634,9,FALSE)</f>
        <v>6.6364133315954907E-2</v>
      </c>
      <c r="D257" s="121">
        <f>VLOOKUP(B257,'Master sheet'!$B$3:$Z$634,10,FALSE)</f>
        <v>-1.1411590860086909</v>
      </c>
      <c r="E257" s="120">
        <f>VLOOKUP(B257,'Master sheet'!$B$3:$Z$634,16,FALSE)</f>
        <v>0.41982176481851313</v>
      </c>
      <c r="F257" s="121">
        <f>VLOOKUP(B257,'Master sheet'!$B$3:$Z$634,17,FALSE)</f>
        <v>-5.8993988455563542E-2</v>
      </c>
      <c r="G257" s="120">
        <f>VLOOKUP(B257,'Master sheet'!$B$3:$Z$634,21,FALSE)</f>
        <v>0.16934046345811052</v>
      </c>
      <c r="H257" s="121">
        <f>VLOOKUP(B257,'Master sheet'!$B$3:$Z$634,22,FALSE)</f>
        <v>0.1521099600155025</v>
      </c>
      <c r="I257" s="120">
        <f>VLOOKUP(B257,'Master sheet'!$B$3:$Z$634,24,FALSE)</f>
        <v>2.7467068121941995E-2</v>
      </c>
      <c r="J257" s="121">
        <f>-VLOOKUP(B257,'Master sheet'!$B$3:$Z$634,25,FALSE)</f>
        <v>-0.33266053037896259</v>
      </c>
      <c r="K257" s="121"/>
      <c r="L257" s="145">
        <f t="shared" si="6"/>
        <v>-0.34517591120692859</v>
      </c>
      <c r="M257" s="121">
        <f t="shared" si="7"/>
        <v>-0.47575387686922799</v>
      </c>
    </row>
    <row r="258" spans="1:13">
      <c r="A258" s="119" t="str">
        <f>'Master sheet'!A258</f>
        <v>West Bromwich East</v>
      </c>
      <c r="B258" s="142" t="str">
        <f>VLOOKUP('Master sheet'!A258,Westminster_Parliamentary_Const!$A$2:$C$651,2,FALSE)</f>
        <v>E14001029</v>
      </c>
      <c r="C258" s="120">
        <f>VLOOKUP(B258,'Master sheet'!$B$3:$Z$634,9,FALSE)</f>
        <v>0.10479679054481289</v>
      </c>
      <c r="D258" s="121">
        <f>VLOOKUP(B258,'Master sheet'!$B$3:$Z$634,10,FALSE)</f>
        <v>0.31150452916415922</v>
      </c>
      <c r="E258" s="120">
        <f>VLOOKUP(B258,'Master sheet'!$B$3:$Z$634,16,FALSE)</f>
        <v>0.80452175805216253</v>
      </c>
      <c r="F258" s="121">
        <f>VLOOKUP(B258,'Master sheet'!$B$3:$Z$634,17,FALSE)</f>
        <v>1.2196787369806923</v>
      </c>
      <c r="G258" s="120">
        <f>VLOOKUP(B258,'Master sheet'!$B$3:$Z$634,21,FALSE)</f>
        <v>0.16190476190476191</v>
      </c>
      <c r="H258" s="121">
        <f>VLOOKUP(B258,'Master sheet'!$B$3:$Z$634,22,FALSE)</f>
        <v>-6.0678703298368108E-2</v>
      </c>
      <c r="I258" s="120">
        <f>VLOOKUP(B258,'Master sheet'!$B$3:$Z$634,24,FALSE)</f>
        <v>1.9099074578116326E-2</v>
      </c>
      <c r="J258" s="121">
        <f>-VLOOKUP(B258,'Master sheet'!$B$3:$Z$634,25,FALSE)</f>
        <v>0.54851705645233106</v>
      </c>
      <c r="K258" s="121"/>
      <c r="L258" s="145">
        <f t="shared" si="6"/>
        <v>0.5047554048247036</v>
      </c>
      <c r="M258" s="121">
        <f t="shared" si="7"/>
        <v>0.47984053415255074</v>
      </c>
    </row>
    <row r="259" spans="1:13">
      <c r="A259" s="119" t="str">
        <f>'Master sheet'!A259</f>
        <v>West Bromwich West</v>
      </c>
      <c r="B259" s="142" t="str">
        <f>VLOOKUP('Master sheet'!A259,Westminster_Parliamentary_Const!$A$2:$C$651,2,FALSE)</f>
        <v>E14001030</v>
      </c>
      <c r="C259" s="120">
        <f>VLOOKUP(B259,'Master sheet'!$B$3:$Z$634,9,FALSE)</f>
        <v>0.10732013717358359</v>
      </c>
      <c r="D259" s="121">
        <f>VLOOKUP(B259,'Master sheet'!$B$3:$Z$634,10,FALSE)</f>
        <v>0.40688106829484133</v>
      </c>
      <c r="E259" s="120">
        <f>VLOOKUP(B259,'Master sheet'!$B$3:$Z$634,16,FALSE)</f>
        <v>0.56639533495091543</v>
      </c>
      <c r="F259" s="121">
        <f>VLOOKUP(B259,'Master sheet'!$B$3:$Z$634,17,FALSE)</f>
        <v>0.42818986830185218</v>
      </c>
      <c r="G259" s="120">
        <f>VLOOKUP(B259,'Master sheet'!$B$3:$Z$634,21,FALSE)</f>
        <v>0.15769944341372913</v>
      </c>
      <c r="H259" s="121">
        <f>VLOOKUP(B259,'Master sheet'!$B$3:$Z$634,22,FALSE)</f>
        <v>-0.18102297667940287</v>
      </c>
      <c r="I259" s="120">
        <f>VLOOKUP(B259,'Master sheet'!$B$3:$Z$634,24,FALSE)</f>
        <v>7.1013621794870918E-3</v>
      </c>
      <c r="J259" s="121">
        <f>-VLOOKUP(B259,'Master sheet'!$B$3:$Z$634,25,FALSE)</f>
        <v>1.81191612619954</v>
      </c>
      <c r="K259" s="121"/>
      <c r="L259" s="145">
        <f t="shared" si="6"/>
        <v>0.61649102152920765</v>
      </c>
      <c r="M259" s="121">
        <f t="shared" si="7"/>
        <v>0.78079354676853541</v>
      </c>
    </row>
    <row r="260" spans="1:13">
      <c r="A260" s="119" t="str">
        <f>'Master sheet'!A260</f>
        <v>West Worcestershire</v>
      </c>
      <c r="B260" s="142" t="str">
        <f>VLOOKUP('Master sheet'!A260,Westminster_Parliamentary_Const!$A$2:$C$651,2,FALSE)</f>
        <v>E14001035</v>
      </c>
      <c r="C260" s="120">
        <f>VLOOKUP(B260,'Master sheet'!$B$3:$Z$634,9,FALSE)</f>
        <v>0.11347834482200478</v>
      </c>
      <c r="D260" s="121">
        <f>VLOOKUP(B260,'Master sheet'!$B$3:$Z$634,10,FALSE)</f>
        <v>0.6396467636843205</v>
      </c>
      <c r="E260" s="120">
        <f>VLOOKUP(B260,'Master sheet'!$B$3:$Z$634,16,FALSE)</f>
        <v>-8.7970274575593796E-2</v>
      </c>
      <c r="F260" s="121">
        <f>VLOOKUP(B260,'Master sheet'!$B$3:$Z$634,17,FALSE)</f>
        <v>-1.7468022608423581</v>
      </c>
      <c r="G260" s="120">
        <f>VLOOKUP(B260,'Master sheet'!$B$3:$Z$634,21,FALSE)</f>
        <v>0.19427402862985685</v>
      </c>
      <c r="H260" s="121">
        <f>VLOOKUP(B260,'Master sheet'!$B$3:$Z$634,22,FALSE)</f>
        <v>0.86563779144868547</v>
      </c>
      <c r="I260" s="120">
        <f>VLOOKUP(B260,'Master sheet'!$B$3:$Z$634,24,FALSE)</f>
        <v>1.958389082151446E-2</v>
      </c>
      <c r="J260" s="121">
        <f>-VLOOKUP(B260,'Master sheet'!$B$3:$Z$634,25,FALSE)</f>
        <v>0.49746429151211458</v>
      </c>
      <c r="K260" s="121"/>
      <c r="L260" s="145">
        <f t="shared" ref="L260:L323" si="8">AVERAGE(D260,F260,H260,J260)</f>
        <v>6.3986646450690632E-2</v>
      </c>
      <c r="M260" s="121">
        <f t="shared" ref="M260:M323" si="9">AVERAGE(AVERAGE(F260,H260),D260,J260)</f>
        <v>0.23217627349986625</v>
      </c>
    </row>
    <row r="261" spans="1:13">
      <c r="A261" s="119" t="str">
        <f>'Master sheet'!A261</f>
        <v>Wolverhampton North East</v>
      </c>
      <c r="B261" s="142" t="str">
        <f>VLOOKUP('Master sheet'!A261,Westminster_Parliamentary_Const!$A$2:$C$651,2,FALSE)</f>
        <v>E14001049</v>
      </c>
      <c r="C261" s="120">
        <f>VLOOKUP(B261,'Master sheet'!$B$3:$Z$634,9,FALSE)</f>
        <v>0.11264259182161761</v>
      </c>
      <c r="D261" s="121">
        <f>VLOOKUP(B261,'Master sheet'!$B$3:$Z$634,10,FALSE)</f>
        <v>0.60805727540864707</v>
      </c>
      <c r="E261" s="120">
        <f>VLOOKUP(B261,'Master sheet'!$B$3:$Z$634,16,FALSE)</f>
        <v>0.89318754417215274</v>
      </c>
      <c r="F261" s="121">
        <f>VLOOKUP(B261,'Master sheet'!$B$3:$Z$634,17,FALSE)</f>
        <v>1.5143876644179159</v>
      </c>
      <c r="G261" s="120">
        <f>VLOOKUP(B261,'Master sheet'!$B$3:$Z$634,21,FALSE)</f>
        <v>0.11889250814332247</v>
      </c>
      <c r="H261" s="121">
        <f>VLOOKUP(B261,'Master sheet'!$B$3:$Z$634,22,FALSE)</f>
        <v>-1.2915672641621296</v>
      </c>
      <c r="I261" s="120">
        <f>VLOOKUP(B261,'Master sheet'!$B$3:$Z$634,24,FALSE)</f>
        <v>1.9920206524290052E-2</v>
      </c>
      <c r="J261" s="121">
        <f>-VLOOKUP(B261,'Master sheet'!$B$3:$Z$634,25,FALSE)</f>
        <v>0.46204912802839854</v>
      </c>
      <c r="K261" s="121"/>
      <c r="L261" s="145">
        <f t="shared" si="8"/>
        <v>0.32323170092320797</v>
      </c>
      <c r="M261" s="121">
        <f t="shared" si="9"/>
        <v>0.39383886785497957</v>
      </c>
    </row>
    <row r="262" spans="1:13">
      <c r="A262" s="119" t="str">
        <f>'Master sheet'!A262</f>
        <v>Wolverhampton South East</v>
      </c>
      <c r="B262" s="142" t="str">
        <f>VLOOKUP('Master sheet'!A262,Westminster_Parliamentary_Const!$A$2:$C$651,2,FALSE)</f>
        <v>E14001050</v>
      </c>
      <c r="C262" s="120">
        <f>VLOOKUP(B262,'Master sheet'!$B$3:$Z$634,9,FALSE)</f>
        <v>0.15478523906564601</v>
      </c>
      <c r="D262" s="121">
        <f>VLOOKUP(B262,'Master sheet'!$B$3:$Z$634,10,FALSE)</f>
        <v>2.2009497453182418</v>
      </c>
      <c r="E262" s="120">
        <f>VLOOKUP(B262,'Master sheet'!$B$3:$Z$634,16,FALSE)</f>
        <v>0.36170983410544755</v>
      </c>
      <c r="F262" s="121">
        <f>VLOOKUP(B262,'Master sheet'!$B$3:$Z$634,17,FALSE)</f>
        <v>-0.25214746423456685</v>
      </c>
      <c r="G262" s="120">
        <f>VLOOKUP(B262,'Master sheet'!$B$3:$Z$634,21,FALSE)</f>
        <v>0.14490161001788909</v>
      </c>
      <c r="H262" s="121">
        <f>VLOOKUP(B262,'Master sheet'!$B$3:$Z$634,22,FALSE)</f>
        <v>-0.54726062649309515</v>
      </c>
      <c r="I262" s="120">
        <f>VLOOKUP(B262,'Master sheet'!$B$3:$Z$634,24,FALSE)</f>
        <v>4.0485829959413522E-5</v>
      </c>
      <c r="J262" s="121">
        <f>-VLOOKUP(B262,'Master sheet'!$B$3:$Z$634,25,FALSE)</f>
        <v>2.5554499195760627</v>
      </c>
      <c r="K262" s="121"/>
      <c r="L262" s="145">
        <f t="shared" si="8"/>
        <v>0.98924789354166065</v>
      </c>
      <c r="M262" s="121">
        <f t="shared" si="9"/>
        <v>1.4522318731768245</v>
      </c>
    </row>
    <row r="263" spans="1:13">
      <c r="A263" s="119" t="str">
        <f>'Master sheet'!A263</f>
        <v>Wolverhampton South West</v>
      </c>
      <c r="B263" s="142" t="str">
        <f>VLOOKUP('Master sheet'!A263,Westminster_Parliamentary_Const!$A$2:$C$651,2,FALSE)</f>
        <v>E14001051</v>
      </c>
      <c r="C263" s="120">
        <f>VLOOKUP(B263,'Master sheet'!$B$3:$Z$634,9,FALSE)</f>
        <v>9.8601926552076447E-2</v>
      </c>
      <c r="D263" s="121">
        <f>VLOOKUP(B263,'Master sheet'!$B$3:$Z$634,10,FALSE)</f>
        <v>7.7353310589672875E-2</v>
      </c>
      <c r="E263" s="120">
        <f>VLOOKUP(B263,'Master sheet'!$B$3:$Z$634,16,FALSE)</f>
        <v>0.7519774800153084</v>
      </c>
      <c r="F263" s="121">
        <f>VLOOKUP(B263,'Master sheet'!$B$3:$Z$634,17,FALSE)</f>
        <v>1.045031124853862</v>
      </c>
      <c r="G263" s="120">
        <f>VLOOKUP(B263,'Master sheet'!$B$3:$Z$634,21,FALSE)</f>
        <v>0.14392523364485982</v>
      </c>
      <c r="H263" s="121">
        <f>VLOOKUP(B263,'Master sheet'!$B$3:$Z$634,22,FALSE)</f>
        <v>-0.57520174567566662</v>
      </c>
      <c r="I263" s="120">
        <f>VLOOKUP(B263,'Master sheet'!$B$3:$Z$634,24,FALSE)</f>
        <v>2.9975874547647718E-2</v>
      </c>
      <c r="J263" s="121">
        <f>-VLOOKUP(B263,'Master sheet'!$B$3:$Z$634,25,FALSE)</f>
        <v>-0.59684620170532043</v>
      </c>
      <c r="K263" s="121"/>
      <c r="L263" s="145">
        <f t="shared" si="8"/>
        <v>-1.2415877984363055E-2</v>
      </c>
      <c r="M263" s="121">
        <f t="shared" si="9"/>
        <v>-9.4859400508849959E-2</v>
      </c>
    </row>
    <row r="264" spans="1:13">
      <c r="A264" s="119" t="str">
        <f>'Master sheet'!A264</f>
        <v>Worcester</v>
      </c>
      <c r="B264" s="142" t="str">
        <f>VLOOKUP('Master sheet'!A264,Westminster_Parliamentary_Const!$A$2:$C$651,2,FALSE)</f>
        <v>E14001052</v>
      </c>
      <c r="C264" s="120">
        <f>VLOOKUP(B264,'Master sheet'!$B$3:$Z$634,9,FALSE)</f>
        <v>7.5129447378795941E-2</v>
      </c>
      <c r="D264" s="121">
        <f>VLOOKUP(B264,'Master sheet'!$B$3:$Z$634,10,FALSE)</f>
        <v>-0.80985092954088378</v>
      </c>
      <c r="E264" s="120">
        <f>VLOOKUP(B264,'Master sheet'!$B$3:$Z$634,16,FALSE)</f>
        <v>0.36011367358781338</v>
      </c>
      <c r="F264" s="121">
        <f>VLOOKUP(B264,'Master sheet'!$B$3:$Z$634,17,FALSE)</f>
        <v>-0.2574528111418059</v>
      </c>
      <c r="G264" s="120">
        <f>VLOOKUP(B264,'Master sheet'!$B$3:$Z$634,21,FALSE)</f>
        <v>0.15396113602391628</v>
      </c>
      <c r="H264" s="121">
        <f>VLOOKUP(B264,'Master sheet'!$B$3:$Z$634,22,FALSE)</f>
        <v>-0.28800271851377046</v>
      </c>
      <c r="I264" s="120">
        <f>VLOOKUP(B264,'Master sheet'!$B$3:$Z$634,24,FALSE)</f>
        <v>2.9412850812407632E-2</v>
      </c>
      <c r="J264" s="121">
        <f>-VLOOKUP(B264,'Master sheet'!$B$3:$Z$634,25,FALSE)</f>
        <v>-0.53755792743153508</v>
      </c>
      <c r="K264" s="121"/>
      <c r="L264" s="145">
        <f t="shared" si="8"/>
        <v>-0.47321609665699882</v>
      </c>
      <c r="M264" s="121">
        <f t="shared" si="9"/>
        <v>-0.54004554060006893</v>
      </c>
    </row>
    <row r="265" spans="1:13">
      <c r="A265" s="119" t="str">
        <f>'Master sheet'!A265</f>
        <v>Wyre Forest</v>
      </c>
      <c r="B265" s="142" t="str">
        <f>VLOOKUP('Master sheet'!A265,Westminster_Parliamentary_Const!$A$2:$C$651,2,FALSE)</f>
        <v>E14001058</v>
      </c>
      <c r="C265" s="120">
        <f>VLOOKUP(B265,'Master sheet'!$B$3:$Z$634,9,FALSE)</f>
        <v>9.6171754069761833E-2</v>
      </c>
      <c r="D265" s="121">
        <f>VLOOKUP(B265,'Master sheet'!$B$3:$Z$634,10,FALSE)</f>
        <v>-1.4501466003863869E-2</v>
      </c>
      <c r="E265" s="120">
        <f>VLOOKUP(B265,'Master sheet'!$B$3:$Z$634,16,FALSE)</f>
        <v>0.52403791885631079</v>
      </c>
      <c r="F265" s="121">
        <f>VLOOKUP(B265,'Master sheet'!$B$3:$Z$634,17,FALSE)</f>
        <v>0.28740153029106741</v>
      </c>
      <c r="G265" s="120">
        <f>VLOOKUP(B265,'Master sheet'!$B$3:$Z$634,21,FALSE)</f>
        <v>0.17889087656529518</v>
      </c>
      <c r="H265" s="121">
        <f>VLOOKUP(B265,'Master sheet'!$B$3:$Z$634,22,FALSE)</f>
        <v>0.4254156628590896</v>
      </c>
      <c r="I265" s="120">
        <f>VLOOKUP(B265,'Master sheet'!$B$3:$Z$634,24,FALSE)</f>
        <v>1.8208322289954948E-2</v>
      </c>
      <c r="J265" s="121">
        <f>-VLOOKUP(B265,'Master sheet'!$B$3:$Z$634,25,FALSE)</f>
        <v>0.64231623873368493</v>
      </c>
      <c r="K265" s="121"/>
      <c r="L265" s="145">
        <f t="shared" si="8"/>
        <v>0.33515799146999453</v>
      </c>
      <c r="M265" s="121">
        <f t="shared" si="9"/>
        <v>0.32807445643496652</v>
      </c>
    </row>
    <row r="266" spans="1:13">
      <c r="A266" s="119" t="str">
        <f>'Master sheet'!A266</f>
        <v>Basildon and Billericay</v>
      </c>
      <c r="B266" s="142" t="str">
        <f>VLOOKUP('Master sheet'!A266,Westminster_Parliamentary_Const!$A$2:$C$651,2,FALSE)</f>
        <v>E14000544</v>
      </c>
      <c r="C266" s="120">
        <f>VLOOKUP(B266,'Master sheet'!$B$3:$Z$634,9,FALSE)</f>
        <v>0.11406048611997296</v>
      </c>
      <c r="D266" s="121">
        <f>VLOOKUP(B266,'Master sheet'!$B$3:$Z$634,10,FALSE)</f>
        <v>0.66165032897027487</v>
      </c>
      <c r="E266" s="120">
        <f>VLOOKUP(B266,'Master sheet'!$B$3:$Z$634,16,FALSE)</f>
        <v>0.2583685604065904</v>
      </c>
      <c r="F266" s="121">
        <f>VLOOKUP(B266,'Master sheet'!$B$3:$Z$634,17,FALSE)</f>
        <v>-0.59563504004618395</v>
      </c>
      <c r="G266" s="120">
        <f>VLOOKUP(B266,'Master sheet'!$B$3:$Z$634,21,FALSE)</f>
        <v>0.18531468531468531</v>
      </c>
      <c r="H266" s="121">
        <f>VLOOKUP(B266,'Master sheet'!$B$3:$Z$634,22,FALSE)</f>
        <v>0.60924682759311466</v>
      </c>
      <c r="I266" s="120">
        <f>VLOOKUP(B266,'Master sheet'!$B$3:$Z$634,24,FALSE)</f>
        <v>2.6795993864477063E-2</v>
      </c>
      <c r="J266" s="121">
        <f>-VLOOKUP(B266,'Master sheet'!$B$3:$Z$634,25,FALSE)</f>
        <v>-0.26199417629054816</v>
      </c>
      <c r="K266" s="121"/>
      <c r="L266" s="145">
        <f t="shared" si="8"/>
        <v>0.10331698505666435</v>
      </c>
      <c r="M266" s="121">
        <f t="shared" si="9"/>
        <v>0.1354873488177307</v>
      </c>
    </row>
    <row r="267" spans="1:13">
      <c r="A267" s="119" t="str">
        <f>'Master sheet'!A267</f>
        <v>Bedford</v>
      </c>
      <c r="B267" s="142" t="str">
        <f>VLOOKUP('Master sheet'!A267,Westminster_Parliamentary_Const!$A$2:$C$651,2,FALSE)</f>
        <v>E14000552</v>
      </c>
      <c r="C267" s="120">
        <f>VLOOKUP(B267,'Master sheet'!$B$3:$Z$634,9,FALSE)</f>
        <v>9.3683281862987286E-2</v>
      </c>
      <c r="D267" s="121">
        <f>VLOOKUP(B267,'Master sheet'!$B$3:$Z$634,10,FALSE)</f>
        <v>-0.10855983440197554</v>
      </c>
      <c r="E267" s="120">
        <f>VLOOKUP(B267,'Master sheet'!$B$3:$Z$634,16,FALSE)</f>
        <v>0.39213485750465965</v>
      </c>
      <c r="F267" s="121">
        <f>VLOOKUP(B267,'Master sheet'!$B$3:$Z$634,17,FALSE)</f>
        <v>-0.15102022671027587</v>
      </c>
      <c r="G267" s="120">
        <f>VLOOKUP(B267,'Master sheet'!$B$3:$Z$634,21,FALSE)</f>
        <v>0.18057921635434412</v>
      </c>
      <c r="H267" s="121">
        <f>VLOOKUP(B267,'Master sheet'!$B$3:$Z$634,22,FALSE)</f>
        <v>0.47373115324742537</v>
      </c>
      <c r="I267" s="120">
        <f>VLOOKUP(B267,'Master sheet'!$B$3:$Z$634,24,FALSE)</f>
        <v>2.7586922677737435E-2</v>
      </c>
      <c r="J267" s="121">
        <f>-VLOOKUP(B267,'Master sheet'!$B$3:$Z$634,25,FALSE)</f>
        <v>-0.3452816142377676</v>
      </c>
      <c r="K267" s="121"/>
      <c r="L267" s="145">
        <f t="shared" si="8"/>
        <v>-3.2782630525648407E-2</v>
      </c>
      <c r="M267" s="121">
        <f t="shared" si="9"/>
        <v>-9.7495328457056121E-2</v>
      </c>
    </row>
    <row r="268" spans="1:13">
      <c r="A268" s="119" t="str">
        <f>'Master sheet'!A268</f>
        <v>Braintree</v>
      </c>
      <c r="B268" s="142" t="str">
        <f>VLOOKUP('Master sheet'!A268,Westminster_Parliamentary_Const!$A$2:$C$651,2,FALSE)</f>
        <v>E14000590</v>
      </c>
      <c r="C268" s="120">
        <f>VLOOKUP(B268,'Master sheet'!$B$3:$Z$634,9,FALSE)</f>
        <v>7.8258016984170495E-2</v>
      </c>
      <c r="D268" s="121">
        <f>VLOOKUP(B268,'Master sheet'!$B$3:$Z$634,10,FALSE)</f>
        <v>-0.69159839222085773</v>
      </c>
      <c r="E268" s="120">
        <f>VLOOKUP(B268,'Master sheet'!$B$3:$Z$634,16,FALSE)</f>
        <v>0.50486550261962526</v>
      </c>
      <c r="F268" s="121">
        <f>VLOOKUP(B268,'Master sheet'!$B$3:$Z$634,17,FALSE)</f>
        <v>0.22367590992779499</v>
      </c>
      <c r="G268" s="120">
        <f>VLOOKUP(B268,'Master sheet'!$B$3:$Z$634,21,FALSE)</f>
        <v>0.22867513611615245</v>
      </c>
      <c r="H268" s="121">
        <f>VLOOKUP(B268,'Master sheet'!$B$3:$Z$634,22,FALSE)</f>
        <v>1.8500997989682118</v>
      </c>
      <c r="I268" s="120">
        <f>VLOOKUP(B268,'Master sheet'!$B$3:$Z$634,24,FALSE)</f>
        <v>2.0412022012134878E-2</v>
      </c>
      <c r="J268" s="121">
        <f>-VLOOKUP(B268,'Master sheet'!$B$3:$Z$634,25,FALSE)</f>
        <v>0.41025931933941751</v>
      </c>
      <c r="K268" s="121"/>
      <c r="L268" s="145">
        <f t="shared" si="8"/>
        <v>0.44810915900364162</v>
      </c>
      <c r="M268" s="121">
        <f t="shared" si="9"/>
        <v>0.25184959385552103</v>
      </c>
    </row>
    <row r="269" spans="1:13">
      <c r="A269" s="119" t="str">
        <f>'Master sheet'!A269</f>
        <v>Brentwood and Ongar</v>
      </c>
      <c r="B269" s="142" t="str">
        <f>VLOOKUP('Master sheet'!A269,Westminster_Parliamentary_Const!$A$2:$C$651,2,FALSE)</f>
        <v>E14000594</v>
      </c>
      <c r="C269" s="120">
        <f>VLOOKUP(B269,'Master sheet'!$B$3:$Z$634,9,FALSE)</f>
        <v>6.6819937082322478E-2</v>
      </c>
      <c r="D269" s="121">
        <f>VLOOKUP(B269,'Master sheet'!$B$3:$Z$634,10,FALSE)</f>
        <v>-1.1239307808431624</v>
      </c>
      <c r="E269" s="120">
        <f>VLOOKUP(B269,'Master sheet'!$B$3:$Z$634,16,FALSE)</f>
        <v>0.62626311142117619</v>
      </c>
      <c r="F269" s="121">
        <f>VLOOKUP(B269,'Master sheet'!$B$3:$Z$634,17,FALSE)</f>
        <v>0.62717945564645883</v>
      </c>
      <c r="G269" s="120">
        <f>VLOOKUP(B269,'Master sheet'!$B$3:$Z$634,21,FALSE)</f>
        <v>0.17834394904458598</v>
      </c>
      <c r="H269" s="121">
        <f>VLOOKUP(B269,'Master sheet'!$B$3:$Z$634,22,FALSE)</f>
        <v>0.40976415032509483</v>
      </c>
      <c r="I269" s="120">
        <f>VLOOKUP(B269,'Master sheet'!$B$3:$Z$634,24,FALSE)</f>
        <v>3.3556629834254004E-2</v>
      </c>
      <c r="J269" s="121">
        <f>-VLOOKUP(B269,'Master sheet'!$B$3:$Z$634,25,FALSE)</f>
        <v>-0.97391165783407785</v>
      </c>
      <c r="K269" s="121"/>
      <c r="L269" s="145">
        <f t="shared" si="8"/>
        <v>-0.26522470817642163</v>
      </c>
      <c r="M269" s="121">
        <f t="shared" si="9"/>
        <v>-0.52645687856382117</v>
      </c>
    </row>
    <row r="270" spans="1:13">
      <c r="A270" s="119" t="str">
        <f>'Master sheet'!A270</f>
        <v>Broadland</v>
      </c>
      <c r="B270" s="142" t="str">
        <f>VLOOKUP('Master sheet'!A270,Westminster_Parliamentary_Const!$A$2:$C$651,2,FALSE)</f>
        <v>E14000603</v>
      </c>
      <c r="C270" s="120">
        <f>VLOOKUP(B270,'Master sheet'!$B$3:$Z$634,9,FALSE)</f>
        <v>5.667284396221587E-2</v>
      </c>
      <c r="D270" s="121">
        <f>VLOOKUP(B270,'Master sheet'!$B$3:$Z$634,10,FALSE)</f>
        <v>-1.5074669201107211</v>
      </c>
      <c r="E270" s="120">
        <f>VLOOKUP(B270,'Master sheet'!$B$3:$Z$634,16,FALSE)</f>
        <v>0.44534403498158842</v>
      </c>
      <c r="F270" s="121">
        <f>VLOOKUP(B270,'Master sheet'!$B$3:$Z$634,17,FALSE)</f>
        <v>2.5837390080279361E-2</v>
      </c>
      <c r="G270" s="120">
        <f>VLOOKUP(B270,'Master sheet'!$B$3:$Z$634,21,FALSE)</f>
        <v>0.18120805369127516</v>
      </c>
      <c r="H270" s="121">
        <f>VLOOKUP(B270,'Master sheet'!$B$3:$Z$634,22,FALSE)</f>
        <v>0.49172669212259018</v>
      </c>
      <c r="I270" s="120">
        <f>VLOOKUP(B270,'Master sheet'!$B$3:$Z$634,24,FALSE)</f>
        <v>1.5474650218143537E-2</v>
      </c>
      <c r="J270" s="121">
        <f>-VLOOKUP(B270,'Master sheet'!$B$3:$Z$634,25,FALSE)</f>
        <v>0.9301810114311081</v>
      </c>
      <c r="K270" s="121"/>
      <c r="L270" s="145">
        <f t="shared" si="8"/>
        <v>-1.4930456619185878E-2</v>
      </c>
      <c r="M270" s="121">
        <f t="shared" si="9"/>
        <v>-0.10616795585939276</v>
      </c>
    </row>
    <row r="271" spans="1:13">
      <c r="A271" s="119" t="str">
        <f>'Master sheet'!A271</f>
        <v>Broxbourne</v>
      </c>
      <c r="B271" s="142" t="str">
        <f>VLOOKUP('Master sheet'!A271,Westminster_Parliamentary_Const!$A$2:$C$651,2,FALSE)</f>
        <v>E14000606</v>
      </c>
      <c r="C271" s="120">
        <f>VLOOKUP(B271,'Master sheet'!$B$3:$Z$634,9,FALSE)</f>
        <v>6.8646024038844219E-2</v>
      </c>
      <c r="D271" s="121">
        <f>VLOOKUP(B271,'Master sheet'!$B$3:$Z$634,10,FALSE)</f>
        <v>-1.0549090094864573</v>
      </c>
      <c r="E271" s="120">
        <f>VLOOKUP(B271,'Master sheet'!$B$3:$Z$634,16,FALSE)</f>
        <v>0.90053714656383388</v>
      </c>
      <c r="F271" s="121">
        <f>VLOOKUP(B271,'Master sheet'!$B$3:$Z$634,17,FALSE)</f>
        <v>1.538816404439588</v>
      </c>
      <c r="G271" s="120">
        <f>VLOOKUP(B271,'Master sheet'!$B$3:$Z$634,21,FALSE)</f>
        <v>0.19672131147540983</v>
      </c>
      <c r="H271" s="121">
        <f>VLOOKUP(B271,'Master sheet'!$B$3:$Z$634,22,FALSE)</f>
        <v>0.93567207694548138</v>
      </c>
      <c r="I271" s="120">
        <f>VLOOKUP(B271,'Master sheet'!$B$3:$Z$634,24,FALSE)</f>
        <v>2.3986125933831426E-2</v>
      </c>
      <c r="J271" s="121">
        <f>-VLOOKUP(B271,'Master sheet'!$B$3:$Z$634,25,FALSE)</f>
        <v>3.3894274085692511E-2</v>
      </c>
      <c r="K271" s="121"/>
      <c r="L271" s="145">
        <f t="shared" si="8"/>
        <v>0.36336843649607614</v>
      </c>
      <c r="M271" s="121">
        <f t="shared" si="9"/>
        <v>7.2076501763923342E-2</v>
      </c>
    </row>
    <row r="272" spans="1:13">
      <c r="A272" s="119" t="str">
        <f>'Master sheet'!A272</f>
        <v>Bury St Edmunds</v>
      </c>
      <c r="B272" s="142" t="str">
        <f>VLOOKUP('Master sheet'!A272,Westminster_Parliamentary_Const!$A$2:$C$651,2,FALSE)</f>
        <v>E14000613</v>
      </c>
      <c r="C272" s="120">
        <f>VLOOKUP(B272,'Master sheet'!$B$3:$Z$634,9,FALSE)</f>
        <v>7.4584440461131607E-2</v>
      </c>
      <c r="D272" s="121">
        <f>VLOOKUP(B272,'Master sheet'!$B$3:$Z$634,10,FALSE)</f>
        <v>-0.8304509030112065</v>
      </c>
      <c r="E272" s="120">
        <f>VLOOKUP(B272,'Master sheet'!$B$3:$Z$634,16,FALSE)</f>
        <v>0.44537349840206586</v>
      </c>
      <c r="F272" s="121">
        <f>VLOOKUP(B272,'Master sheet'!$B$3:$Z$634,17,FALSE)</f>
        <v>2.5935321124795074E-2</v>
      </c>
      <c r="G272" s="120">
        <f>VLOOKUP(B272,'Master sheet'!$B$3:$Z$634,21,FALSE)</f>
        <v>0.17069486404833836</v>
      </c>
      <c r="H272" s="121">
        <f>VLOOKUP(B272,'Master sheet'!$B$3:$Z$634,22,FALSE)</f>
        <v>0.19086905881987981</v>
      </c>
      <c r="I272" s="120">
        <f>VLOOKUP(B272,'Master sheet'!$B$3:$Z$634,24,FALSE)</f>
        <v>3.1165485278080718E-2</v>
      </c>
      <c r="J272" s="121">
        <f>-VLOOKUP(B272,'Master sheet'!$B$3:$Z$634,25,FALSE)</f>
        <v>-0.72211617320105859</v>
      </c>
      <c r="K272" s="121"/>
      <c r="L272" s="145">
        <f t="shared" si="8"/>
        <v>-0.33394067406689754</v>
      </c>
      <c r="M272" s="121">
        <f t="shared" si="9"/>
        <v>-0.48138829541330924</v>
      </c>
    </row>
    <row r="273" spans="1:13">
      <c r="A273" s="119" t="str">
        <f>'Master sheet'!A273</f>
        <v>Cambridge</v>
      </c>
      <c r="B273" s="142" t="str">
        <f>VLOOKUP('Master sheet'!A273,Westminster_Parliamentary_Const!$A$2:$C$651,2,FALSE)</f>
        <v>E14000617</v>
      </c>
      <c r="C273" s="120">
        <f>VLOOKUP(B273,'Master sheet'!$B$3:$Z$634,9,FALSE)</f>
        <v>7.8348481994859748E-2</v>
      </c>
      <c r="D273" s="121">
        <f>VLOOKUP(B273,'Master sheet'!$B$3:$Z$634,10,FALSE)</f>
        <v>-0.68817902861318536</v>
      </c>
      <c r="E273" s="120">
        <f>VLOOKUP(B273,'Master sheet'!$B$3:$Z$634,16,FALSE)</f>
        <v>0.34612785404557955</v>
      </c>
      <c r="F273" s="121">
        <f>VLOOKUP(B273,'Master sheet'!$B$3:$Z$634,17,FALSE)</f>
        <v>-0.3039391285477599</v>
      </c>
      <c r="G273" s="120">
        <f>VLOOKUP(B273,'Master sheet'!$B$3:$Z$634,21,FALSE)</f>
        <v>0.14451612903225808</v>
      </c>
      <c r="H273" s="121">
        <f>VLOOKUP(B273,'Master sheet'!$B$3:$Z$634,22,FALSE)</f>
        <v>-0.55829199765247117</v>
      </c>
      <c r="I273" s="120">
        <f>VLOOKUP(B273,'Master sheet'!$B$3:$Z$634,24,FALSE)</f>
        <v>3.9321241793702111E-2</v>
      </c>
      <c r="J273" s="121">
        <f>-VLOOKUP(B273,'Master sheet'!$B$3:$Z$634,25,FALSE)</f>
        <v>-1.5809444941814863</v>
      </c>
      <c r="K273" s="121"/>
      <c r="L273" s="145">
        <f t="shared" si="8"/>
        <v>-0.78283866224872567</v>
      </c>
      <c r="M273" s="121">
        <f t="shared" si="9"/>
        <v>-0.90007969529826237</v>
      </c>
    </row>
    <row r="274" spans="1:13">
      <c r="A274" s="119" t="str">
        <f>'Master sheet'!A274</f>
        <v>Castle Point</v>
      </c>
      <c r="B274" s="142" t="str">
        <f>VLOOKUP('Master sheet'!A274,Westminster_Parliamentary_Const!$A$2:$C$651,2,FALSE)</f>
        <v>E14000622</v>
      </c>
      <c r="C274" s="120">
        <f>VLOOKUP(B274,'Master sheet'!$B$3:$Z$634,9,FALSE)</f>
        <v>8.315619039743942E-2</v>
      </c>
      <c r="D274" s="121">
        <f>VLOOKUP(B274,'Master sheet'!$B$3:$Z$634,10,FALSE)</f>
        <v>-0.50645901307535268</v>
      </c>
      <c r="E274" s="120">
        <f>VLOOKUP(B274,'Master sheet'!$B$3:$Z$634,16,FALSE)</f>
        <v>0.48785821093422027</v>
      </c>
      <c r="F274" s="121">
        <f>VLOOKUP(B274,'Master sheet'!$B$3:$Z$634,17,FALSE)</f>
        <v>0.16714676931390843</v>
      </c>
      <c r="G274" s="120">
        <f>VLOOKUP(B274,'Master sheet'!$B$3:$Z$634,21,FALSE)</f>
        <v>0.19397363465160075</v>
      </c>
      <c r="H274" s="121">
        <f>VLOOKUP(B274,'Master sheet'!$B$3:$Z$634,22,FALSE)</f>
        <v>0.85704136881901916</v>
      </c>
      <c r="I274" s="120">
        <f>VLOOKUP(B274,'Master sheet'!$B$3:$Z$634,24,FALSE)</f>
        <v>2.752252252252263E-2</v>
      </c>
      <c r="J274" s="121">
        <f>-VLOOKUP(B274,'Master sheet'!$B$3:$Z$634,25,FALSE)</f>
        <v>-0.3385000634315275</v>
      </c>
      <c r="K274" s="121"/>
      <c r="L274" s="145">
        <f t="shared" si="8"/>
        <v>4.4807265406511837E-2</v>
      </c>
      <c r="M274" s="121">
        <f t="shared" si="9"/>
        <v>-0.11095500248013879</v>
      </c>
    </row>
    <row r="275" spans="1:13">
      <c r="A275" s="119" t="str">
        <f>'Master sheet'!A275</f>
        <v>Central Suffolk and North Ipswich</v>
      </c>
      <c r="B275" s="142" t="str">
        <f>VLOOKUP('Master sheet'!A275,Westminster_Parliamentary_Const!$A$2:$C$651,2,FALSE)</f>
        <v>E14000624</v>
      </c>
      <c r="C275" s="120">
        <f>VLOOKUP(B275,'Master sheet'!$B$3:$Z$634,9,FALSE)</f>
        <v>6.419057849428976E-2</v>
      </c>
      <c r="D275" s="121">
        <f>VLOOKUP(B275,'Master sheet'!$B$3:$Z$634,10,FALSE)</f>
        <v>-1.2233143214953914</v>
      </c>
      <c r="E275" s="120">
        <f>VLOOKUP(B275,'Master sheet'!$B$3:$Z$634,16,FALSE)</f>
        <v>0.79552509277181682</v>
      </c>
      <c r="F275" s="121">
        <f>VLOOKUP(B275,'Master sheet'!$B$3:$Z$634,17,FALSE)</f>
        <v>1.1897754598395605</v>
      </c>
      <c r="G275" s="120">
        <f>VLOOKUP(B275,'Master sheet'!$B$3:$Z$634,21,FALSE)</f>
        <v>0.14771048744460857</v>
      </c>
      <c r="H275" s="121">
        <f>VLOOKUP(B275,'Master sheet'!$B$3:$Z$634,22,FALSE)</f>
        <v>-0.46687853090253523</v>
      </c>
      <c r="I275" s="120">
        <f>VLOOKUP(B275,'Master sheet'!$B$3:$Z$634,24,FALSE)</f>
        <v>2.1268355888281132E-2</v>
      </c>
      <c r="J275" s="121">
        <f>-VLOOKUP(B275,'Master sheet'!$B$3:$Z$634,25,FALSE)</f>
        <v>0.32008451046170122</v>
      </c>
      <c r="K275" s="121"/>
      <c r="L275" s="145">
        <f t="shared" si="8"/>
        <v>-4.5083220524166231E-2</v>
      </c>
      <c r="M275" s="121">
        <f t="shared" si="9"/>
        <v>-0.1805937821883925</v>
      </c>
    </row>
    <row r="276" spans="1:13">
      <c r="A276" s="119" t="str">
        <f>'Master sheet'!A276</f>
        <v>Chelmsford</v>
      </c>
      <c r="B276" s="142" t="str">
        <f>VLOOKUP('Master sheet'!A276,Westminster_Parliamentary_Const!$A$2:$C$651,2,FALSE)</f>
        <v>E14000628</v>
      </c>
      <c r="C276" s="120">
        <f>VLOOKUP(B276,'Master sheet'!$B$3:$Z$634,9,FALSE)</f>
        <v>9.7339647678035504E-2</v>
      </c>
      <c r="D276" s="121">
        <f>VLOOKUP(B276,'Master sheet'!$B$3:$Z$634,10,FALSE)</f>
        <v>2.964215230047235E-2</v>
      </c>
      <c r="E276" s="120">
        <f>VLOOKUP(B276,'Master sheet'!$B$3:$Z$634,16,FALSE)</f>
        <v>0.41513030080750973</v>
      </c>
      <c r="F276" s="121">
        <f>VLOOKUP(B276,'Master sheet'!$B$3:$Z$634,17,FALSE)</f>
        <v>-7.4587560534449426E-2</v>
      </c>
      <c r="G276" s="120">
        <f>VLOOKUP(B276,'Master sheet'!$B$3:$Z$634,21,FALSE)</f>
        <v>0.16078984485190409</v>
      </c>
      <c r="H276" s="121">
        <f>VLOOKUP(B276,'Master sheet'!$B$3:$Z$634,22,FALSE)</f>
        <v>-9.2584463324013058E-2</v>
      </c>
      <c r="I276" s="120">
        <f>VLOOKUP(B276,'Master sheet'!$B$3:$Z$634,24,FALSE)</f>
        <v>2.9150516795865666E-2</v>
      </c>
      <c r="J276" s="121">
        <f>-VLOOKUP(B276,'Master sheet'!$B$3:$Z$634,25,FALSE)</f>
        <v>-0.50993328187826825</v>
      </c>
      <c r="K276" s="121"/>
      <c r="L276" s="145">
        <f t="shared" si="8"/>
        <v>-0.16186578835906459</v>
      </c>
      <c r="M276" s="121">
        <f t="shared" si="9"/>
        <v>-0.18795904716900905</v>
      </c>
    </row>
    <row r="277" spans="1:13">
      <c r="A277" s="119" t="str">
        <f>'Master sheet'!A277</f>
        <v>Clacton</v>
      </c>
      <c r="B277" s="142" t="str">
        <f>VLOOKUP('Master sheet'!A277,Westminster_Parliamentary_Const!$A$2:$C$651,2,FALSE)</f>
        <v>E14000642</v>
      </c>
      <c r="C277" s="120">
        <f>VLOOKUP(B277,'Master sheet'!$B$3:$Z$634,9,FALSE)</f>
        <v>0.1495573540881053</v>
      </c>
      <c r="D277" s="121">
        <f>VLOOKUP(B277,'Master sheet'!$B$3:$Z$634,10,FALSE)</f>
        <v>2.0033480482521404</v>
      </c>
      <c r="E277" s="120">
        <f>VLOOKUP(B277,'Master sheet'!$B$3:$Z$634,16,FALSE)</f>
        <v>0.27047177498330655</v>
      </c>
      <c r="F277" s="121">
        <f>VLOOKUP(B277,'Master sheet'!$B$3:$Z$634,17,FALSE)</f>
        <v>-0.55540615873203747</v>
      </c>
      <c r="G277" s="120">
        <f>VLOOKUP(B277,'Master sheet'!$B$3:$Z$634,21,FALSE)</f>
        <v>0.20873786407766989</v>
      </c>
      <c r="H277" s="121">
        <f>VLOOKUP(B277,'Master sheet'!$B$3:$Z$634,22,FALSE)</f>
        <v>1.2795516890480159</v>
      </c>
      <c r="I277" s="120">
        <f>VLOOKUP(B277,'Master sheet'!$B$3:$Z$634,24,FALSE)</f>
        <v>2.6116373477672594E-2</v>
      </c>
      <c r="J277" s="121">
        <f>-VLOOKUP(B277,'Master sheet'!$B$3:$Z$634,25,FALSE)</f>
        <v>-0.19042788632279517</v>
      </c>
      <c r="K277" s="121"/>
      <c r="L277" s="145">
        <f t="shared" si="8"/>
        <v>0.63426642306133085</v>
      </c>
      <c r="M277" s="121">
        <f t="shared" si="9"/>
        <v>0.72499764236244479</v>
      </c>
    </row>
    <row r="278" spans="1:13">
      <c r="A278" s="119" t="str">
        <f>'Master sheet'!A278</f>
        <v>Colchester</v>
      </c>
      <c r="B278" s="142" t="str">
        <f>VLOOKUP('Master sheet'!A278,Westminster_Parliamentary_Const!$A$2:$C$651,2,FALSE)</f>
        <v>E14000644</v>
      </c>
      <c r="C278" s="120">
        <f>VLOOKUP(B278,'Master sheet'!$B$3:$Z$634,9,FALSE)</f>
        <v>9.2215047607867792E-2</v>
      </c>
      <c r="D278" s="121">
        <f>VLOOKUP(B278,'Master sheet'!$B$3:$Z$634,10,FALSE)</f>
        <v>-0.16405561936063315</v>
      </c>
      <c r="E278" s="120">
        <f>VLOOKUP(B278,'Master sheet'!$B$3:$Z$634,16,FALSE)</f>
        <v>0.45435791427096917</v>
      </c>
      <c r="F278" s="121">
        <f>VLOOKUP(B278,'Master sheet'!$B$3:$Z$634,17,FALSE)</f>
        <v>5.5797883452853053E-2</v>
      </c>
      <c r="G278" s="120">
        <f>VLOOKUP(B278,'Master sheet'!$B$3:$Z$634,21,FALSE)</f>
        <v>0.14456391875746716</v>
      </c>
      <c r="H278" s="121">
        <f>VLOOKUP(B278,'Master sheet'!$B$3:$Z$634,22,FALSE)</f>
        <v>-0.55692439142534955</v>
      </c>
      <c r="I278" s="120">
        <f>VLOOKUP(B278,'Master sheet'!$B$3:$Z$634,24,FALSE)</f>
        <v>3.3205292360221961E-2</v>
      </c>
      <c r="J278" s="121">
        <f>-VLOOKUP(B278,'Master sheet'!$B$3:$Z$634,25,FALSE)</f>
        <v>-0.93691465181231892</v>
      </c>
      <c r="K278" s="121"/>
      <c r="L278" s="145">
        <f t="shared" si="8"/>
        <v>-0.40052419478636214</v>
      </c>
      <c r="M278" s="121">
        <f t="shared" si="9"/>
        <v>-0.45051117505306681</v>
      </c>
    </row>
    <row r="279" spans="1:13">
      <c r="A279" s="119" t="str">
        <f>'Master sheet'!A279</f>
        <v>Epping Forest</v>
      </c>
      <c r="B279" s="142" t="str">
        <f>VLOOKUP('Master sheet'!A279,Westminster_Parliamentary_Const!$A$2:$C$651,2,FALSE)</f>
        <v>E14000693</v>
      </c>
      <c r="C279" s="120">
        <f>VLOOKUP(B279,'Master sheet'!$B$3:$Z$634,9,FALSE)</f>
        <v>6.3903258765532323E-2</v>
      </c>
      <c r="D279" s="121">
        <f>VLOOKUP(B279,'Master sheet'!$B$3:$Z$634,10,FALSE)</f>
        <v>-1.2341743282183681</v>
      </c>
      <c r="E279" s="120">
        <f>VLOOKUP(B279,'Master sheet'!$B$3:$Z$634,16,FALSE)</f>
        <v>1.037934235824336</v>
      </c>
      <c r="F279" s="121">
        <f>VLOOKUP(B279,'Master sheet'!$B$3:$Z$634,17,FALSE)</f>
        <v>1.9954993097731242</v>
      </c>
      <c r="G279" s="120">
        <f>VLOOKUP(B279,'Master sheet'!$B$3:$Z$634,21,FALSE)</f>
        <v>0.23089983022071306</v>
      </c>
      <c r="H279" s="121">
        <f>VLOOKUP(B279,'Master sheet'!$B$3:$Z$634,22,FALSE)</f>
        <v>1.9137642267824928</v>
      </c>
      <c r="I279" s="120">
        <f>VLOOKUP(B279,'Master sheet'!$B$3:$Z$634,24,FALSE)</f>
        <v>3.2466422466422395E-2</v>
      </c>
      <c r="J279" s="121">
        <f>-VLOOKUP(B279,'Master sheet'!$B$3:$Z$634,25,FALSE)</f>
        <v>-0.85910919144828801</v>
      </c>
      <c r="K279" s="121"/>
      <c r="L279" s="145">
        <f t="shared" si="8"/>
        <v>0.45399500422224015</v>
      </c>
      <c r="M279" s="121">
        <f t="shared" si="9"/>
        <v>-4.6217250462949222E-2</v>
      </c>
    </row>
    <row r="280" spans="1:13">
      <c r="A280" s="119" t="str">
        <f>'Master sheet'!A280</f>
        <v>Great Yarmouth</v>
      </c>
      <c r="B280" s="142" t="str">
        <f>VLOOKUP('Master sheet'!A280,Westminster_Parliamentary_Const!$A$2:$C$651,2,FALSE)</f>
        <v>E14000717</v>
      </c>
      <c r="C280" s="120">
        <f>VLOOKUP(B280,'Master sheet'!$B$3:$Z$634,9,FALSE)</f>
        <v>0.15582551121833141</v>
      </c>
      <c r="D280" s="121">
        <f>VLOOKUP(B280,'Master sheet'!$B$3:$Z$634,10,FALSE)</f>
        <v>2.2402695742097225</v>
      </c>
      <c r="E280" s="120">
        <f>VLOOKUP(B280,'Master sheet'!$B$3:$Z$634,16,FALSE)</f>
        <v>0.15512714775470313</v>
      </c>
      <c r="F280" s="121">
        <f>VLOOKUP(B280,'Master sheet'!$B$3:$Z$634,17,FALSE)</f>
        <v>-0.93879069592190345</v>
      </c>
      <c r="G280" s="120">
        <f>VLOOKUP(B280,'Master sheet'!$B$3:$Z$634,21,FALSE)</f>
        <v>0.15946843853820597</v>
      </c>
      <c r="H280" s="121">
        <f>VLOOKUP(B280,'Master sheet'!$B$3:$Z$634,22,FALSE)</f>
        <v>-0.13039935962787361</v>
      </c>
      <c r="I280" s="120">
        <f>VLOOKUP(B280,'Master sheet'!$B$3:$Z$634,24,FALSE)</f>
        <v>2.6623292127521125E-2</v>
      </c>
      <c r="J280" s="121">
        <f>-VLOOKUP(B280,'Master sheet'!$B$3:$Z$634,25,FALSE)</f>
        <v>-0.24380810826654814</v>
      </c>
      <c r="K280" s="121"/>
      <c r="L280" s="145">
        <f t="shared" si="8"/>
        <v>0.23181785259834931</v>
      </c>
      <c r="M280" s="121">
        <f t="shared" si="9"/>
        <v>0.48728881272276192</v>
      </c>
    </row>
    <row r="281" spans="1:13">
      <c r="A281" s="119" t="str">
        <f>'Master sheet'!A281</f>
        <v>Harlow</v>
      </c>
      <c r="B281" s="142" t="str">
        <f>VLOOKUP('Master sheet'!A281,Westminster_Parliamentary_Const!$A$2:$C$651,2,FALSE)</f>
        <v>E14000729</v>
      </c>
      <c r="C281" s="120">
        <f>VLOOKUP(B281,'Master sheet'!$B$3:$Z$634,9,FALSE)</f>
        <v>9.0831454502420375E-2</v>
      </c>
      <c r="D281" s="121">
        <f>VLOOKUP(B281,'Master sheet'!$B$3:$Z$634,10,FALSE)</f>
        <v>-0.21635216889450984</v>
      </c>
      <c r="E281" s="120">
        <f>VLOOKUP(B281,'Master sheet'!$B$3:$Z$634,16,FALSE)</f>
        <v>1.0037075525882815</v>
      </c>
      <c r="F281" s="121">
        <f>VLOOKUP(B281,'Master sheet'!$B$3:$Z$634,17,FALSE)</f>
        <v>1.8817360472156734</v>
      </c>
      <c r="G281" s="120">
        <f>VLOOKUP(B281,'Master sheet'!$B$3:$Z$634,21,FALSE)</f>
        <v>0.21276595744680851</v>
      </c>
      <c r="H281" s="121">
        <f>VLOOKUP(B281,'Master sheet'!$B$3:$Z$634,22,FALSE)</f>
        <v>1.3948242827061716</v>
      </c>
      <c r="I281" s="120">
        <f>VLOOKUP(B281,'Master sheet'!$B$3:$Z$634,24,FALSE)</f>
        <v>2.6283629730962321E-2</v>
      </c>
      <c r="J281" s="121">
        <f>-VLOOKUP(B281,'Master sheet'!$B$3:$Z$634,25,FALSE)</f>
        <v>-0.20804052678247043</v>
      </c>
      <c r="K281" s="121"/>
      <c r="L281" s="145">
        <f t="shared" si="8"/>
        <v>0.71304190856121619</v>
      </c>
      <c r="M281" s="121">
        <f t="shared" si="9"/>
        <v>0.40462915642798086</v>
      </c>
    </row>
    <row r="282" spans="1:13">
      <c r="A282" s="119" t="str">
        <f>'Master sheet'!A282</f>
        <v>Harwich and North Essex</v>
      </c>
      <c r="B282" s="142" t="str">
        <f>VLOOKUP('Master sheet'!A282,Westminster_Parliamentary_Const!$A$2:$C$651,2,FALSE)</f>
        <v>E14000734</v>
      </c>
      <c r="C282" s="120">
        <f>VLOOKUP(B282,'Master sheet'!$B$3:$Z$634,9,FALSE)</f>
        <v>9.6309254279394046E-2</v>
      </c>
      <c r="D282" s="121">
        <f>VLOOKUP(B282,'Master sheet'!$B$3:$Z$634,10,FALSE)</f>
        <v>-9.3042830346525898E-3</v>
      </c>
      <c r="E282" s="120">
        <f>VLOOKUP(B282,'Master sheet'!$B$3:$Z$634,16,FALSE)</f>
        <v>0.49850152069169623</v>
      </c>
      <c r="F282" s="121">
        <f>VLOOKUP(B282,'Master sheet'!$B$3:$Z$634,17,FALSE)</f>
        <v>0.20252319285075107</v>
      </c>
      <c r="G282" s="120">
        <f>VLOOKUP(B282,'Master sheet'!$B$3:$Z$634,21,FALSE)</f>
        <v>0.15924657534246575</v>
      </c>
      <c r="H282" s="121">
        <f>VLOOKUP(B282,'Master sheet'!$B$3:$Z$634,22,FALSE)</f>
        <v>-0.1367484542656007</v>
      </c>
      <c r="I282" s="120">
        <f>VLOOKUP(B282,'Master sheet'!$B$3:$Z$634,24,FALSE)</f>
        <v>2.4466646172763618E-2</v>
      </c>
      <c r="J282" s="121">
        <f>-VLOOKUP(B282,'Master sheet'!$B$3:$Z$634,25,FALSE)</f>
        <v>-1.6706107277924671E-2</v>
      </c>
      <c r="K282" s="121"/>
      <c r="L282" s="145">
        <f t="shared" si="8"/>
        <v>9.9410870681432804E-3</v>
      </c>
      <c r="M282" s="121">
        <f t="shared" si="9"/>
        <v>2.292326326665975E-3</v>
      </c>
    </row>
    <row r="283" spans="1:13">
      <c r="A283" s="119" t="str">
        <f>'Master sheet'!A283</f>
        <v>Hemel Hempstead</v>
      </c>
      <c r="B283" s="142" t="str">
        <f>VLOOKUP('Master sheet'!A283,Westminster_Parliamentary_Const!$A$2:$C$651,2,FALSE)</f>
        <v>E14000739</v>
      </c>
      <c r="C283" s="120">
        <f>VLOOKUP(B283,'Master sheet'!$B$3:$Z$634,9,FALSE)</f>
        <v>8.1443643086463263E-2</v>
      </c>
      <c r="D283" s="121">
        <f>VLOOKUP(B283,'Master sheet'!$B$3:$Z$634,10,FALSE)</f>
        <v>-0.57118925415920829</v>
      </c>
      <c r="E283" s="120">
        <f>VLOOKUP(B283,'Master sheet'!$B$3:$Z$634,16,FALSE)</f>
        <v>0.51281439515605953</v>
      </c>
      <c r="F283" s="121">
        <f>VLOOKUP(B283,'Master sheet'!$B$3:$Z$634,17,FALSE)</f>
        <v>0.2500965812626893</v>
      </c>
      <c r="G283" s="120">
        <f>VLOOKUP(B283,'Master sheet'!$B$3:$Z$634,21,FALSE)</f>
        <v>0.18349928876244664</v>
      </c>
      <c r="H283" s="121">
        <f>VLOOKUP(B283,'Master sheet'!$B$3:$Z$634,22,FALSE)</f>
        <v>0.55729533344505944</v>
      </c>
      <c r="I283" s="120">
        <f>VLOOKUP(B283,'Master sheet'!$B$3:$Z$634,24,FALSE)</f>
        <v>3.9997478090914917E-2</v>
      </c>
      <c r="J283" s="121">
        <f>-VLOOKUP(B283,'Master sheet'!$B$3:$Z$634,25,FALSE)</f>
        <v>-1.6521544282457141</v>
      </c>
      <c r="K283" s="121"/>
      <c r="L283" s="145">
        <f t="shared" si="8"/>
        <v>-0.35398794192429339</v>
      </c>
      <c r="M283" s="121">
        <f t="shared" si="9"/>
        <v>-0.60654924168368274</v>
      </c>
    </row>
    <row r="284" spans="1:13">
      <c r="A284" s="119" t="str">
        <f>'Master sheet'!A284</f>
        <v>Hertford and Stortford</v>
      </c>
      <c r="B284" s="142" t="str">
        <f>VLOOKUP('Master sheet'!A284,Westminster_Parliamentary_Const!$A$2:$C$651,2,FALSE)</f>
        <v>E14000744</v>
      </c>
      <c r="C284" s="120">
        <f>VLOOKUP(B284,'Master sheet'!$B$3:$Z$634,9,FALSE)</f>
        <v>9.5288359805267578E-2</v>
      </c>
      <c r="D284" s="121">
        <f>VLOOKUP(B284,'Master sheet'!$B$3:$Z$634,10,FALSE)</f>
        <v>-4.7891681471963529E-2</v>
      </c>
      <c r="E284" s="120">
        <f>VLOOKUP(B284,'Master sheet'!$B$3:$Z$634,16,FALSE)</f>
        <v>3.8371893361811543E-2</v>
      </c>
      <c r="F284" s="121">
        <f>VLOOKUP(B284,'Master sheet'!$B$3:$Z$634,17,FALSE)</f>
        <v>-1.3268639009372438</v>
      </c>
      <c r="G284" s="120">
        <f>VLOOKUP(B284,'Master sheet'!$B$3:$Z$634,21,FALSE)</f>
        <v>0.20241691842900303</v>
      </c>
      <c r="H284" s="121">
        <f>VLOOKUP(B284,'Master sheet'!$B$3:$Z$634,22,FALSE)</f>
        <v>1.0986641741566028</v>
      </c>
      <c r="I284" s="120">
        <f>VLOOKUP(B284,'Master sheet'!$B$3:$Z$634,24,FALSE)</f>
        <v>3.1964492473948392E-2</v>
      </c>
      <c r="J284" s="121">
        <f>-VLOOKUP(B284,'Master sheet'!$B$3:$Z$634,25,FALSE)</f>
        <v>-0.80625429173904573</v>
      </c>
      <c r="K284" s="121"/>
      <c r="L284" s="145">
        <f t="shared" si="8"/>
        <v>-0.27058642499791252</v>
      </c>
      <c r="M284" s="121">
        <f t="shared" si="9"/>
        <v>-0.32274861220044326</v>
      </c>
    </row>
    <row r="285" spans="1:13">
      <c r="A285" s="119" t="str">
        <f>'Master sheet'!A285</f>
        <v>Hertsmere</v>
      </c>
      <c r="B285" s="142" t="str">
        <f>VLOOKUP('Master sheet'!A285,Westminster_Parliamentary_Const!$A$2:$C$651,2,FALSE)</f>
        <v>E14000745</v>
      </c>
      <c r="C285" s="120">
        <f>VLOOKUP(B285,'Master sheet'!$B$3:$Z$634,9,FALSE)</f>
        <v>0.11294289903884422</v>
      </c>
      <c r="D285" s="121">
        <f>VLOOKUP(B285,'Master sheet'!$B$3:$Z$634,10,FALSE)</f>
        <v>0.61940817850236662</v>
      </c>
      <c r="E285" s="120">
        <f>VLOOKUP(B285,'Master sheet'!$B$3:$Z$634,16,FALSE)</f>
        <v>0.25217806133745085</v>
      </c>
      <c r="F285" s="121">
        <f>VLOOKUP(B285,'Master sheet'!$B$3:$Z$634,17,FALSE)</f>
        <v>-0.61621113169103015</v>
      </c>
      <c r="G285" s="120">
        <f>VLOOKUP(B285,'Master sheet'!$B$3:$Z$634,21,FALSE)</f>
        <v>0.22239747634069401</v>
      </c>
      <c r="H285" s="121">
        <f>VLOOKUP(B285,'Master sheet'!$B$3:$Z$634,22,FALSE)</f>
        <v>1.6704510028492388</v>
      </c>
      <c r="I285" s="120">
        <f>VLOOKUP(B285,'Master sheet'!$B$3:$Z$634,24,FALSE)</f>
        <v>3.2374491180461318E-2</v>
      </c>
      <c r="J285" s="121">
        <f>-VLOOKUP(B285,'Master sheet'!$B$3:$Z$634,25,FALSE)</f>
        <v>-0.84942852089169418</v>
      </c>
      <c r="K285" s="121"/>
      <c r="L285" s="145">
        <f t="shared" si="8"/>
        <v>0.20605488219222026</v>
      </c>
      <c r="M285" s="121">
        <f t="shared" si="9"/>
        <v>9.9033197729925582E-2</v>
      </c>
    </row>
    <row r="286" spans="1:13">
      <c r="A286" s="119" t="str">
        <f>'Master sheet'!A286</f>
        <v>Hitchin and Harpenden</v>
      </c>
      <c r="B286" s="142" t="str">
        <f>VLOOKUP('Master sheet'!A286,Westminster_Parliamentary_Const!$A$2:$C$651,2,FALSE)</f>
        <v>E14000749</v>
      </c>
      <c r="C286" s="120">
        <f>VLOOKUP(B286,'Master sheet'!$B$3:$Z$634,9,FALSE)</f>
        <v>8.2441877308381692E-2</v>
      </c>
      <c r="D286" s="121">
        <f>VLOOKUP(B286,'Master sheet'!$B$3:$Z$634,10,FALSE)</f>
        <v>-0.53345835970228161</v>
      </c>
      <c r="E286" s="120">
        <f>VLOOKUP(B286,'Master sheet'!$B$3:$Z$634,16,FALSE)</f>
        <v>-3.1231384924375251E-2</v>
      </c>
      <c r="F286" s="121">
        <f>VLOOKUP(B286,'Master sheet'!$B$3:$Z$634,17,FALSE)</f>
        <v>-1.5582125235285684</v>
      </c>
      <c r="G286" s="120">
        <f>VLOOKUP(B286,'Master sheet'!$B$3:$Z$634,21,FALSE)</f>
        <v>0.16</v>
      </c>
      <c r="H286" s="121">
        <f>VLOOKUP(B286,'Master sheet'!$B$3:$Z$634,22,FALSE)</f>
        <v>-0.11518758006507213</v>
      </c>
      <c r="I286" s="120">
        <f>VLOOKUP(B286,'Master sheet'!$B$3:$Z$634,24,FALSE)</f>
        <v>3.9768041237113305E-2</v>
      </c>
      <c r="J286" s="121">
        <f>-VLOOKUP(B286,'Master sheet'!$B$3:$Z$634,25,FALSE)</f>
        <v>-1.6279939634814644</v>
      </c>
      <c r="K286" s="121"/>
      <c r="L286" s="145">
        <f t="shared" si="8"/>
        <v>-0.95871310669434662</v>
      </c>
      <c r="M286" s="121">
        <f t="shared" si="9"/>
        <v>-0.99938412499352214</v>
      </c>
    </row>
    <row r="287" spans="1:13">
      <c r="A287" s="119" t="str">
        <f>'Master sheet'!A287</f>
        <v>Huntingdon</v>
      </c>
      <c r="B287" s="142" t="str">
        <f>VLOOKUP('Master sheet'!A287,Westminster_Parliamentary_Const!$A$2:$C$651,2,FALSE)</f>
        <v>E14000757</v>
      </c>
      <c r="C287" s="120">
        <f>VLOOKUP(B287,'Master sheet'!$B$3:$Z$634,9,FALSE)</f>
        <v>6.7116972051076626E-2</v>
      </c>
      <c r="D287" s="121">
        <f>VLOOKUP(B287,'Master sheet'!$B$3:$Z$634,10,FALSE)</f>
        <v>-1.112703561008382</v>
      </c>
      <c r="E287" s="120">
        <f>VLOOKUP(B287,'Master sheet'!$B$3:$Z$634,16,FALSE)</f>
        <v>0.72427741626468256</v>
      </c>
      <c r="F287" s="121">
        <f>VLOOKUP(B287,'Master sheet'!$B$3:$Z$634,17,FALSE)</f>
        <v>0.95296115699904405</v>
      </c>
      <c r="G287" s="120">
        <f>VLOOKUP(B287,'Master sheet'!$B$3:$Z$634,21,FALSE)</f>
        <v>0.14419225634178906</v>
      </c>
      <c r="H287" s="121">
        <f>VLOOKUP(B287,'Master sheet'!$B$3:$Z$634,22,FALSE)</f>
        <v>-0.5675603143532314</v>
      </c>
      <c r="I287" s="120">
        <f>VLOOKUP(B287,'Master sheet'!$B$3:$Z$634,24,FALSE)</f>
        <v>1.4629332883528745E-2</v>
      </c>
      <c r="J287" s="121">
        <f>-VLOOKUP(B287,'Master sheet'!$B$3:$Z$634,25,FALSE)</f>
        <v>1.0191957417988353</v>
      </c>
      <c r="K287" s="121"/>
      <c r="L287" s="145">
        <f t="shared" si="8"/>
        <v>7.2973255859066499E-2</v>
      </c>
      <c r="M287" s="121">
        <f t="shared" si="9"/>
        <v>3.3064200704453227E-2</v>
      </c>
    </row>
    <row r="288" spans="1:13">
      <c r="A288" s="119" t="str">
        <f>'Master sheet'!A288</f>
        <v>Ipswich</v>
      </c>
      <c r="B288" s="142" t="str">
        <f>VLOOKUP('Master sheet'!A288,Westminster_Parliamentary_Const!$A$2:$C$651,2,FALSE)</f>
        <v>E14000761</v>
      </c>
      <c r="C288" s="120">
        <f>VLOOKUP(B288,'Master sheet'!$B$3:$Z$634,9,FALSE)</f>
        <v>8.430258969540988E-2</v>
      </c>
      <c r="D288" s="121">
        <f>VLOOKUP(B288,'Master sheet'!$B$3:$Z$634,10,FALSE)</f>
        <v>-0.46312782890287402</v>
      </c>
      <c r="E288" s="120">
        <f>VLOOKUP(B288,'Master sheet'!$B$3:$Z$634,16,FALSE)</f>
        <v>0.9468309057121479</v>
      </c>
      <c r="F288" s="121">
        <f>VLOOKUP(B288,'Master sheet'!$B$3:$Z$634,17,FALSE)</f>
        <v>1.6926884299712135</v>
      </c>
      <c r="G288" s="120">
        <f>VLOOKUP(B288,'Master sheet'!$B$3:$Z$634,21,FALSE)</f>
        <v>0.15672676837725383</v>
      </c>
      <c r="H288" s="121">
        <f>VLOOKUP(B288,'Master sheet'!$B$3:$Z$634,22,FALSE)</f>
        <v>-0.20885817412047561</v>
      </c>
      <c r="I288" s="120">
        <f>VLOOKUP(B288,'Master sheet'!$B$3:$Z$634,24,FALSE)</f>
        <v>3.0150955516299982E-2</v>
      </c>
      <c r="J288" s="121">
        <f>-VLOOKUP(B288,'Master sheet'!$B$3:$Z$634,25,FALSE)</f>
        <v>-0.6152828107501398</v>
      </c>
      <c r="K288" s="121"/>
      <c r="L288" s="145">
        <f t="shared" si="8"/>
        <v>0.10135490404943104</v>
      </c>
      <c r="M288" s="121">
        <f t="shared" si="9"/>
        <v>-0.11216517057588161</v>
      </c>
    </row>
    <row r="289" spans="1:13">
      <c r="A289" s="119" t="str">
        <f>'Master sheet'!A289</f>
        <v>Luton North</v>
      </c>
      <c r="B289" s="142" t="str">
        <f>VLOOKUP('Master sheet'!A289,Westminster_Parliamentary_Const!$A$2:$C$651,2,FALSE)</f>
        <v>E14000800</v>
      </c>
      <c r="C289" s="120">
        <f>VLOOKUP(B289,'Master sheet'!$B$3:$Z$634,9,FALSE)</f>
        <v>6.6969194770551535E-2</v>
      </c>
      <c r="D289" s="121">
        <f>VLOOKUP(B289,'Master sheet'!$B$3:$Z$634,10,FALSE)</f>
        <v>-1.1182891929694945</v>
      </c>
      <c r="E289" s="120">
        <f>VLOOKUP(B289,'Master sheet'!$B$3:$Z$634,16,FALSE)</f>
        <v>0.77289427672786282</v>
      </c>
      <c r="F289" s="121">
        <f>VLOOKUP(B289,'Master sheet'!$B$3:$Z$634,17,FALSE)</f>
        <v>1.1145547482753835</v>
      </c>
      <c r="G289" s="120">
        <f>VLOOKUP(B289,'Master sheet'!$B$3:$Z$634,21,FALSE)</f>
        <v>0.17673716012084592</v>
      </c>
      <c r="H289" s="121">
        <f>VLOOKUP(B289,'Master sheet'!$B$3:$Z$634,22,FALSE)</f>
        <v>0.36378241412211282</v>
      </c>
      <c r="I289" s="120">
        <f>VLOOKUP(B289,'Master sheet'!$B$3:$Z$634,24,FALSE)</f>
        <v>3.1557013654903265E-2</v>
      </c>
      <c r="J289" s="121">
        <f>-VLOOKUP(B289,'Master sheet'!$B$3:$Z$634,25,FALSE)</f>
        <v>-0.76334541512835774</v>
      </c>
      <c r="K289" s="121"/>
      <c r="L289" s="145">
        <f t="shared" si="8"/>
        <v>-0.10082436142508898</v>
      </c>
      <c r="M289" s="121">
        <f t="shared" si="9"/>
        <v>-0.38082200896636803</v>
      </c>
    </row>
    <row r="290" spans="1:13">
      <c r="A290" s="119" t="str">
        <f>'Master sheet'!A290</f>
        <v>Luton South</v>
      </c>
      <c r="B290" s="142" t="str">
        <f>VLOOKUP('Master sheet'!A290,Westminster_Parliamentary_Const!$A$2:$C$651,2,FALSE)</f>
        <v>E14000801</v>
      </c>
      <c r="C290" s="120">
        <f>VLOOKUP(B290,'Master sheet'!$B$3:$Z$634,9,FALSE)</f>
        <v>9.759680124091677E-2</v>
      </c>
      <c r="D290" s="121">
        <f>VLOOKUP(B290,'Master sheet'!$B$3:$Z$634,10,FALSE)</f>
        <v>3.9361949245170315E-2</v>
      </c>
      <c r="E290" s="120">
        <f>VLOOKUP(B290,'Master sheet'!$B$3:$Z$634,16,FALSE)</f>
        <v>0.49293336870892163</v>
      </c>
      <c r="F290" s="121">
        <f>VLOOKUP(B290,'Master sheet'!$B$3:$Z$634,17,FALSE)</f>
        <v>0.18401566959448362</v>
      </c>
      <c r="G290" s="120">
        <f>VLOOKUP(B290,'Master sheet'!$B$3:$Z$634,21,FALSE)</f>
        <v>0.20127388535031848</v>
      </c>
      <c r="H290" s="121">
        <f>VLOOKUP(B290,'Master sheet'!$B$3:$Z$634,22,FALSE)</f>
        <v>1.0659538133128048</v>
      </c>
      <c r="I290" s="120">
        <f>VLOOKUP(B290,'Master sheet'!$B$3:$Z$634,24,FALSE)</f>
        <v>2.9396807050494855E-2</v>
      </c>
      <c r="J290" s="121">
        <f>-VLOOKUP(B290,'Master sheet'!$B$3:$Z$634,25,FALSE)</f>
        <v>-0.53586846587399994</v>
      </c>
      <c r="K290" s="121"/>
      <c r="L290" s="145">
        <f t="shared" si="8"/>
        <v>0.18836574156961469</v>
      </c>
      <c r="M290" s="121">
        <f t="shared" si="9"/>
        <v>4.2826074941604876E-2</v>
      </c>
    </row>
    <row r="291" spans="1:13">
      <c r="A291" s="119" t="str">
        <f>'Master sheet'!A291</f>
        <v>Maldon</v>
      </c>
      <c r="B291" s="142" t="str">
        <f>VLOOKUP('Master sheet'!A291,Westminster_Parliamentary_Const!$A$2:$C$651,2,FALSE)</f>
        <v>E14000806</v>
      </c>
      <c r="C291" s="120">
        <f>VLOOKUP(B291,'Master sheet'!$B$3:$Z$634,9,FALSE)</f>
        <v>6.6277602986212644E-2</v>
      </c>
      <c r="D291" s="121">
        <f>VLOOKUP(B291,'Master sheet'!$B$3:$Z$634,10,FALSE)</f>
        <v>-1.1444297279754168</v>
      </c>
      <c r="E291" s="120">
        <f>VLOOKUP(B291,'Master sheet'!$B$3:$Z$634,16,FALSE)</f>
        <v>0.90516825245376331</v>
      </c>
      <c r="F291" s="121">
        <f>VLOOKUP(B291,'Master sheet'!$B$3:$Z$634,17,FALSE)</f>
        <v>1.554209357114956</v>
      </c>
      <c r="G291" s="120">
        <f>VLOOKUP(B291,'Master sheet'!$B$3:$Z$634,21,FALSE)</f>
        <v>0.18342151675485008</v>
      </c>
      <c r="H291" s="121">
        <f>VLOOKUP(B291,'Master sheet'!$B$3:$Z$634,22,FALSE)</f>
        <v>0.55506971943661976</v>
      </c>
      <c r="I291" s="120">
        <f>VLOOKUP(B291,'Master sheet'!$B$3:$Z$634,24,FALSE)</f>
        <v>1.7912358444116316E-2</v>
      </c>
      <c r="J291" s="121">
        <f>-VLOOKUP(B291,'Master sheet'!$B$3:$Z$634,25,FALSE)</f>
        <v>0.67348221730423763</v>
      </c>
      <c r="K291" s="121"/>
      <c r="L291" s="145">
        <f t="shared" si="8"/>
        <v>0.40958289147009919</v>
      </c>
      <c r="M291" s="121">
        <f t="shared" si="9"/>
        <v>0.19456400920153624</v>
      </c>
    </row>
    <row r="292" spans="1:13">
      <c r="A292" s="119" t="str">
        <f>'Master sheet'!A292</f>
        <v>Mid Bedfordshire</v>
      </c>
      <c r="B292" s="142" t="str">
        <f>VLOOKUP('Master sheet'!A292,Westminster_Parliamentary_Const!$A$2:$C$651,2,FALSE)</f>
        <v>E14000813</v>
      </c>
      <c r="C292" s="120">
        <f>VLOOKUP(B292,'Master sheet'!$B$3:$Z$634,9,FALSE)</f>
        <v>5.5581052287431799E-2</v>
      </c>
      <c r="D292" s="121">
        <f>VLOOKUP(B292,'Master sheet'!$B$3:$Z$634,10,FALSE)</f>
        <v>-1.5487340651812045</v>
      </c>
      <c r="E292" s="120">
        <f>VLOOKUP(B292,'Master sheet'!$B$3:$Z$634,16,FALSE)</f>
        <v>0.50669467613287178</v>
      </c>
      <c r="F292" s="121">
        <f>VLOOKUP(B292,'Master sheet'!$B$3:$Z$634,17,FALSE)</f>
        <v>0.22975574960187106</v>
      </c>
      <c r="G292" s="120">
        <f>VLOOKUP(B292,'Master sheet'!$B$3:$Z$634,21,FALSE)</f>
        <v>0.18181818181818182</v>
      </c>
      <c r="H292" s="121">
        <f>VLOOKUP(B292,'Master sheet'!$B$3:$Z$634,22,FALSE)</f>
        <v>0.5091868265353543</v>
      </c>
      <c r="I292" s="120">
        <f>VLOOKUP(B292,'Master sheet'!$B$3:$Z$634,24,FALSE)</f>
        <v>2.563918757467154E-2</v>
      </c>
      <c r="J292" s="121">
        <f>-VLOOKUP(B292,'Master sheet'!$B$3:$Z$634,25,FALSE)</f>
        <v>-0.14017862163656272</v>
      </c>
      <c r="K292" s="121"/>
      <c r="L292" s="145">
        <f t="shared" si="8"/>
        <v>-0.23749252767013543</v>
      </c>
      <c r="M292" s="121">
        <f t="shared" si="9"/>
        <v>-0.43981379958305156</v>
      </c>
    </row>
    <row r="293" spans="1:13">
      <c r="A293" s="119" t="str">
        <f>'Master sheet'!A293</f>
        <v>Mid Norfolk</v>
      </c>
      <c r="B293" s="142" t="str">
        <f>VLOOKUP('Master sheet'!A293,Westminster_Parliamentary_Const!$A$2:$C$651,2,FALSE)</f>
        <v>E14000816</v>
      </c>
      <c r="C293" s="120">
        <f>VLOOKUP(B293,'Master sheet'!$B$3:$Z$634,9,FALSE)</f>
        <v>9.42099338132803E-2</v>
      </c>
      <c r="D293" s="121">
        <f>VLOOKUP(B293,'Master sheet'!$B$3:$Z$634,10,FALSE)</f>
        <v>-8.8653635319908719E-2</v>
      </c>
      <c r="E293" s="120">
        <f>VLOOKUP(B293,'Master sheet'!$B$3:$Z$634,16,FALSE)</f>
        <v>4.4490986258582339E-2</v>
      </c>
      <c r="F293" s="121">
        <f>VLOOKUP(B293,'Master sheet'!$B$3:$Z$634,17,FALSE)</f>
        <v>-1.3065251504066209</v>
      </c>
      <c r="G293" s="120">
        <f>VLOOKUP(B293,'Master sheet'!$B$3:$Z$634,21,FALSE)</f>
        <v>0.14688427299703263</v>
      </c>
      <c r="H293" s="121">
        <f>VLOOKUP(B293,'Master sheet'!$B$3:$Z$634,22,FALSE)</f>
        <v>-0.49052244219307356</v>
      </c>
      <c r="I293" s="120">
        <f>VLOOKUP(B293,'Master sheet'!$B$3:$Z$634,24,FALSE)</f>
        <v>1.7811147186147291E-2</v>
      </c>
      <c r="J293" s="121">
        <f>-VLOOKUP(B293,'Master sheet'!$B$3:$Z$634,25,FALSE)</f>
        <v>0.684140099816959</v>
      </c>
      <c r="K293" s="121"/>
      <c r="L293" s="145">
        <f t="shared" si="8"/>
        <v>-0.30039028202566109</v>
      </c>
      <c r="M293" s="121">
        <f t="shared" si="9"/>
        <v>-0.10101244393426563</v>
      </c>
    </row>
    <row r="294" spans="1:13">
      <c r="A294" s="119" t="str">
        <f>'Master sheet'!A294</f>
        <v>North East Bedfordshire</v>
      </c>
      <c r="B294" s="142" t="str">
        <f>VLOOKUP('Master sheet'!A294,Westminster_Parliamentary_Const!$A$2:$C$651,2,FALSE)</f>
        <v>E14000841</v>
      </c>
      <c r="C294" s="120">
        <f>VLOOKUP(B294,'Master sheet'!$B$3:$Z$634,9,FALSE)</f>
        <v>6.7800953616309015E-2</v>
      </c>
      <c r="D294" s="121">
        <f>VLOOKUP(B294,'Master sheet'!$B$3:$Z$634,10,FALSE)</f>
        <v>-1.0868506742994191</v>
      </c>
      <c r="E294" s="120">
        <f>VLOOKUP(B294,'Master sheet'!$B$3:$Z$634,16,FALSE)</f>
        <v>0.62334806174838575</v>
      </c>
      <c r="F294" s="121">
        <f>VLOOKUP(B294,'Master sheet'!$B$3:$Z$634,17,FALSE)</f>
        <v>0.61749036135103685</v>
      </c>
      <c r="G294" s="120">
        <f>VLOOKUP(B294,'Master sheet'!$B$3:$Z$634,21,FALSE)</f>
        <v>0.14492753623188406</v>
      </c>
      <c r="H294" s="121">
        <f>VLOOKUP(B294,'Master sheet'!$B$3:$Z$634,22,FALSE)</f>
        <v>-0.54651869187116375</v>
      </c>
      <c r="I294" s="120">
        <f>VLOOKUP(B294,'Master sheet'!$B$3:$Z$634,24,FALSE)</f>
        <v>2.3392559689061621E-2</v>
      </c>
      <c r="J294" s="121">
        <f>-VLOOKUP(B294,'Master sheet'!$B$3:$Z$634,25,FALSE)</f>
        <v>9.6398776324068819E-2</v>
      </c>
      <c r="K294" s="121"/>
      <c r="L294" s="145">
        <f t="shared" si="8"/>
        <v>-0.22987005712386932</v>
      </c>
      <c r="M294" s="121">
        <f t="shared" si="9"/>
        <v>-0.31832202107847124</v>
      </c>
    </row>
    <row r="295" spans="1:13">
      <c r="A295" s="119" t="str">
        <f>'Master sheet'!A295</f>
        <v>North East Cambridgeshire</v>
      </c>
      <c r="B295" s="142" t="str">
        <f>VLOOKUP('Master sheet'!A295,Westminster_Parliamentary_Const!$A$2:$C$651,2,FALSE)</f>
        <v>E14000842</v>
      </c>
      <c r="C295" s="120">
        <f>VLOOKUP(B295,'Master sheet'!$B$3:$Z$634,9,FALSE)</f>
        <v>0.11518820937771006</v>
      </c>
      <c r="D295" s="121">
        <f>VLOOKUP(B295,'Master sheet'!$B$3:$Z$634,10,FALSE)</f>
        <v>0.70427560295910507</v>
      </c>
      <c r="E295" s="120">
        <f>VLOOKUP(B295,'Master sheet'!$B$3:$Z$634,16,FALSE)</f>
        <v>2.2705420265306669E-2</v>
      </c>
      <c r="F295" s="121">
        <f>VLOOKUP(B295,'Master sheet'!$B$3:$Z$634,17,FALSE)</f>
        <v>-1.3789364047184307</v>
      </c>
      <c r="G295" s="120">
        <f>VLOOKUP(B295,'Master sheet'!$B$3:$Z$634,21,FALSE)</f>
        <v>0.14606741573033707</v>
      </c>
      <c r="H295" s="121">
        <f>VLOOKUP(B295,'Master sheet'!$B$3:$Z$634,22,FALSE)</f>
        <v>-0.51389857753837831</v>
      </c>
      <c r="I295" s="120">
        <f>VLOOKUP(B295,'Master sheet'!$B$3:$Z$634,24,FALSE)</f>
        <v>1.2753552180303718E-2</v>
      </c>
      <c r="J295" s="121">
        <f>-VLOOKUP(B295,'Master sheet'!$B$3:$Z$634,25,FALSE)</f>
        <v>1.2167216964779146</v>
      </c>
      <c r="K295" s="121"/>
      <c r="L295" s="145">
        <f t="shared" si="8"/>
        <v>7.0405792950526402E-3</v>
      </c>
      <c r="M295" s="121">
        <f t="shared" si="9"/>
        <v>0.32485993610287173</v>
      </c>
    </row>
    <row r="296" spans="1:13">
      <c r="A296" s="119" t="str">
        <f>'Master sheet'!A296</f>
        <v>North East Hertfordshire</v>
      </c>
      <c r="B296" s="142" t="str">
        <f>VLOOKUP('Master sheet'!A296,Westminster_Parliamentary_Const!$A$2:$C$651,2,FALSE)</f>
        <v>E14000845</v>
      </c>
      <c r="C296" s="120">
        <f>VLOOKUP(B296,'Master sheet'!$B$3:$Z$634,9,FALSE)</f>
        <v>5.7959596581745938E-2</v>
      </c>
      <c r="D296" s="121">
        <f>VLOOKUP(B296,'Master sheet'!$B$3:$Z$634,10,FALSE)</f>
        <v>-1.4588307120809485</v>
      </c>
      <c r="E296" s="120">
        <f>VLOOKUP(B296,'Master sheet'!$B$3:$Z$634,16,FALSE)</f>
        <v>0.5535227830531213</v>
      </c>
      <c r="F296" s="121">
        <f>VLOOKUP(B296,'Master sheet'!$B$3:$Z$634,17,FALSE)</f>
        <v>0.38540384982517617</v>
      </c>
      <c r="G296" s="120">
        <f>VLOOKUP(B296,'Master sheet'!$B$3:$Z$634,21,FALSE)</f>
        <v>0.14208389715832206</v>
      </c>
      <c r="H296" s="121">
        <f>VLOOKUP(B296,'Master sheet'!$B$3:$Z$634,22,FALSE)</f>
        <v>-0.62789556708179561</v>
      </c>
      <c r="I296" s="120">
        <f>VLOOKUP(B296,'Master sheet'!$B$3:$Z$634,24,FALSE)</f>
        <v>1.5116448326055298E-2</v>
      </c>
      <c r="J296" s="121">
        <f>-VLOOKUP(B296,'Master sheet'!$B$3:$Z$634,25,FALSE)</f>
        <v>0.96790086353372029</v>
      </c>
      <c r="K296" s="121"/>
      <c r="L296" s="145">
        <f t="shared" si="8"/>
        <v>-0.18335539145096191</v>
      </c>
      <c r="M296" s="121">
        <f t="shared" si="9"/>
        <v>-0.20405856905851261</v>
      </c>
    </row>
    <row r="297" spans="1:13">
      <c r="A297" s="119" t="str">
        <f>'Master sheet'!A297</f>
        <v>North Norfolk</v>
      </c>
      <c r="B297" s="142" t="str">
        <f>VLOOKUP('Master sheet'!A297,Westminster_Parliamentary_Const!$A$2:$C$651,2,FALSE)</f>
        <v>E14000848</v>
      </c>
      <c r="C297" s="120">
        <f>VLOOKUP(B297,'Master sheet'!$B$3:$Z$634,9,FALSE)</f>
        <v>3.3600361938387599E-2</v>
      </c>
      <c r="D297" s="121">
        <f>VLOOKUP(B297,'Master sheet'!$B$3:$Z$634,10,FALSE)</f>
        <v>-2.379552213307111</v>
      </c>
      <c r="E297" s="120">
        <f>VLOOKUP(B297,'Master sheet'!$B$3:$Z$634,16,FALSE)</f>
        <v>1.0502058404565637</v>
      </c>
      <c r="F297" s="121">
        <f>VLOOKUP(B297,'Master sheet'!$B$3:$Z$634,17,FALSE)</f>
        <v>2.0362878889687486</v>
      </c>
      <c r="G297" s="120">
        <f>VLOOKUP(B297,'Master sheet'!$B$3:$Z$634,21,FALSE)</f>
        <v>0.21933962264150944</v>
      </c>
      <c r="H297" s="121">
        <f>VLOOKUP(B297,'Master sheet'!$B$3:$Z$634,22,FALSE)</f>
        <v>1.5829439133580214</v>
      </c>
      <c r="I297" s="120">
        <f>VLOOKUP(B297,'Master sheet'!$B$3:$Z$634,24,FALSE)</f>
        <v>2.4690516751845637E-2</v>
      </c>
      <c r="J297" s="121">
        <f>-VLOOKUP(B297,'Master sheet'!$B$3:$Z$634,25,FALSE)</f>
        <v>-4.0280424777676307E-2</v>
      </c>
      <c r="K297" s="121"/>
      <c r="L297" s="145">
        <f t="shared" si="8"/>
        <v>0.2998497910604957</v>
      </c>
      <c r="M297" s="121">
        <f t="shared" si="9"/>
        <v>-0.20340557897380077</v>
      </c>
    </row>
    <row r="298" spans="1:13">
      <c r="A298" s="119" t="str">
        <f>'Master sheet'!A298</f>
        <v>North West Cambridgeshire</v>
      </c>
      <c r="B298" s="142" t="str">
        <f>VLOOKUP('Master sheet'!A298,Westminster_Parliamentary_Const!$A$2:$C$651,2,FALSE)</f>
        <v>E14000855</v>
      </c>
      <c r="C298" s="120">
        <f>VLOOKUP(B298,'Master sheet'!$B$3:$Z$634,9,FALSE)</f>
        <v>7.1888701863112012E-2</v>
      </c>
      <c r="D298" s="121">
        <f>VLOOKUP(B298,'Master sheet'!$B$3:$Z$634,10,FALSE)</f>
        <v>-0.93234345116475237</v>
      </c>
      <c r="E298" s="120">
        <f>VLOOKUP(B298,'Master sheet'!$B$3:$Z$634,16,FALSE)</f>
        <v>0.46888353467279853</v>
      </c>
      <c r="F298" s="121">
        <f>VLOOKUP(B298,'Master sheet'!$B$3:$Z$634,17,FALSE)</f>
        <v>0.10407840062088669</v>
      </c>
      <c r="G298" s="120">
        <f>VLOOKUP(B298,'Master sheet'!$B$3:$Z$634,21,FALSE)</f>
        <v>0.13714902807775378</v>
      </c>
      <c r="H298" s="121">
        <f>VLOOKUP(B298,'Master sheet'!$B$3:$Z$634,22,FALSE)</f>
        <v>-0.76911750663236533</v>
      </c>
      <c r="I298" s="120">
        <f>VLOOKUP(B298,'Master sheet'!$B$3:$Z$634,24,FALSE)</f>
        <v>2.6348492025896064E-2</v>
      </c>
      <c r="J298" s="121">
        <f>-VLOOKUP(B298,'Master sheet'!$B$3:$Z$634,25,FALSE)</f>
        <v>-0.21487074244010884</v>
      </c>
      <c r="K298" s="121"/>
      <c r="L298" s="145">
        <f t="shared" si="8"/>
        <v>-0.45306332490408496</v>
      </c>
      <c r="M298" s="121">
        <f t="shared" si="9"/>
        <v>-0.49324458220353345</v>
      </c>
    </row>
    <row r="299" spans="1:13">
      <c r="A299" s="119" t="str">
        <f>'Master sheet'!A299</f>
        <v>North West Norfolk</v>
      </c>
      <c r="B299" s="142" t="str">
        <f>VLOOKUP('Master sheet'!A299,Westminster_Parliamentary_Const!$A$2:$C$651,2,FALSE)</f>
        <v>E14000859</v>
      </c>
      <c r="C299" s="120">
        <f>VLOOKUP(B299,'Master sheet'!$B$3:$Z$634,9,FALSE)</f>
        <v>6.4807072727982806E-2</v>
      </c>
      <c r="D299" s="121">
        <f>VLOOKUP(B299,'Master sheet'!$B$3:$Z$634,10,FALSE)</f>
        <v>-1.2000122964254905</v>
      </c>
      <c r="E299" s="120">
        <f>VLOOKUP(B299,'Master sheet'!$B$3:$Z$634,16,FALSE)</f>
        <v>0.85590232776415609</v>
      </c>
      <c r="F299" s="121">
        <f>VLOOKUP(B299,'Master sheet'!$B$3:$Z$634,17,FALSE)</f>
        <v>1.3904583945415381</v>
      </c>
      <c r="G299" s="120">
        <f>VLOOKUP(B299,'Master sheet'!$B$3:$Z$634,21,FALSE)</f>
        <v>0.16666666666666666</v>
      </c>
      <c r="H299" s="121">
        <f>VLOOKUP(B299,'Master sheet'!$B$3:$Z$634,22,FALSE)</f>
        <v>7.559348861839113E-2</v>
      </c>
      <c r="I299" s="120">
        <f>VLOOKUP(B299,'Master sheet'!$B$3:$Z$634,24,FALSE)</f>
        <v>1.968217934165728E-2</v>
      </c>
      <c r="J299" s="121">
        <f>-VLOOKUP(B299,'Master sheet'!$B$3:$Z$634,25,FALSE)</f>
        <v>0.48711418302564546</v>
      </c>
      <c r="K299" s="121"/>
      <c r="L299" s="145">
        <f t="shared" si="8"/>
        <v>0.18828844244002105</v>
      </c>
      <c r="M299" s="121">
        <f t="shared" si="9"/>
        <v>6.7092760600398664E-3</v>
      </c>
    </row>
    <row r="300" spans="1:13">
      <c r="A300" s="119" t="str">
        <f>'Master sheet'!A300</f>
        <v>Norwich North</v>
      </c>
      <c r="B300" s="142" t="str">
        <f>VLOOKUP('Master sheet'!A300,Westminster_Parliamentary_Const!$A$2:$C$651,2,FALSE)</f>
        <v>E14000863</v>
      </c>
      <c r="C300" s="120">
        <f>VLOOKUP(B300,'Master sheet'!$B$3:$Z$634,9,FALSE)</f>
        <v>8.822188048256363E-2</v>
      </c>
      <c r="D300" s="121">
        <f>VLOOKUP(B300,'Master sheet'!$B$3:$Z$634,10,FALSE)</f>
        <v>-0.31498789962664919</v>
      </c>
      <c r="E300" s="120">
        <f>VLOOKUP(B300,'Master sheet'!$B$3:$Z$634,16,FALSE)</f>
        <v>0.25410497444294294</v>
      </c>
      <c r="F300" s="121">
        <f>VLOOKUP(B300,'Master sheet'!$B$3:$Z$634,17,FALSE)</f>
        <v>-0.60980642341025315</v>
      </c>
      <c r="G300" s="120">
        <f>VLOOKUP(B300,'Master sheet'!$B$3:$Z$634,21,FALSE)</f>
        <v>0.1678082191780822</v>
      </c>
      <c r="H300" s="121">
        <f>VLOOKUP(B300,'Master sheet'!$B$3:$Z$634,22,FALSE)</f>
        <v>0.10826147983131337</v>
      </c>
      <c r="I300" s="120">
        <f>VLOOKUP(B300,'Master sheet'!$B$3:$Z$634,24,FALSE)</f>
        <v>1.7262938520319571E-2</v>
      </c>
      <c r="J300" s="121">
        <f>-VLOOKUP(B300,'Master sheet'!$B$3:$Z$634,25,FALSE)</f>
        <v>0.74186829794523157</v>
      </c>
      <c r="K300" s="121"/>
      <c r="L300" s="145">
        <f t="shared" si="8"/>
        <v>-1.8666136315089343E-2</v>
      </c>
      <c r="M300" s="121">
        <f t="shared" si="9"/>
        <v>5.8702642176370855E-2</v>
      </c>
    </row>
    <row r="301" spans="1:13">
      <c r="A301" s="119" t="str">
        <f>'Master sheet'!A301</f>
        <v>Norwich South</v>
      </c>
      <c r="B301" s="142" t="str">
        <f>VLOOKUP('Master sheet'!A301,Westminster_Parliamentary_Const!$A$2:$C$651,2,FALSE)</f>
        <v>E14000864</v>
      </c>
      <c r="C301" s="120">
        <f>VLOOKUP(B301,'Master sheet'!$B$3:$Z$634,9,FALSE)</f>
        <v>8.5457618241742778E-2</v>
      </c>
      <c r="D301" s="121">
        <f>VLOOKUP(B301,'Master sheet'!$B$3:$Z$634,10,FALSE)</f>
        <v>-0.41947047953583816</v>
      </c>
      <c r="E301" s="120">
        <f>VLOOKUP(B301,'Master sheet'!$B$3:$Z$634,16,FALSE)</f>
        <v>0.63624041711281776</v>
      </c>
      <c r="F301" s="121">
        <f>VLOOKUP(B301,'Master sheet'!$B$3:$Z$634,17,FALSE)</f>
        <v>0.66034220294469848</v>
      </c>
      <c r="G301" s="120">
        <f>VLOOKUP(B301,'Master sheet'!$B$3:$Z$634,21,FALSE)</f>
        <v>0.13940256045519203</v>
      </c>
      <c r="H301" s="121">
        <f>VLOOKUP(B301,'Master sheet'!$B$3:$Z$634,22,FALSE)</f>
        <v>-0.70462780934029701</v>
      </c>
      <c r="I301" s="120">
        <f>VLOOKUP(B301,'Master sheet'!$B$3:$Z$634,24,FALSE)</f>
        <v>3.1398859443139804E-2</v>
      </c>
      <c r="J301" s="121">
        <f>-VLOOKUP(B301,'Master sheet'!$B$3:$Z$634,25,FALSE)</f>
        <v>-0.74669124995255398</v>
      </c>
      <c r="K301" s="121"/>
      <c r="L301" s="145">
        <f t="shared" si="8"/>
        <v>-0.30261183397099767</v>
      </c>
      <c r="M301" s="121">
        <f t="shared" si="9"/>
        <v>-0.39610151089539714</v>
      </c>
    </row>
    <row r="302" spans="1:13">
      <c r="A302" s="119" t="str">
        <f>'Master sheet'!A302</f>
        <v>Peterborough</v>
      </c>
      <c r="B302" s="142" t="str">
        <f>VLOOKUP('Master sheet'!A302,Westminster_Parliamentary_Const!$A$2:$C$651,2,FALSE)</f>
        <v>E14000878</v>
      </c>
      <c r="C302" s="120">
        <f>VLOOKUP(B302,'Master sheet'!$B$3:$Z$634,9,FALSE)</f>
        <v>0.10945382348174117</v>
      </c>
      <c r="D302" s="121">
        <f>VLOOKUP(B302,'Master sheet'!$B$3:$Z$634,10,FALSE)</f>
        <v>0.48752936819239961</v>
      </c>
      <c r="E302" s="120">
        <f>VLOOKUP(B302,'Master sheet'!$B$3:$Z$634,16,FALSE)</f>
        <v>0.52763292337683543</v>
      </c>
      <c r="F302" s="121">
        <f>VLOOKUP(B302,'Master sheet'!$B$3:$Z$634,17,FALSE)</f>
        <v>0.29935067068375515</v>
      </c>
      <c r="G302" s="120">
        <f>VLOOKUP(B302,'Master sheet'!$B$3:$Z$634,21,FALSE)</f>
        <v>0.17567567567567569</v>
      </c>
      <c r="H302" s="121">
        <f>VLOOKUP(B302,'Master sheet'!$B$3:$Z$634,22,FALSE)</f>
        <v>0.33340574359604519</v>
      </c>
      <c r="I302" s="120">
        <f>VLOOKUP(B302,'Master sheet'!$B$3:$Z$634,24,FALSE)</f>
        <v>2.4552058111380282E-2</v>
      </c>
      <c r="J302" s="121">
        <f>-VLOOKUP(B302,'Master sheet'!$B$3:$Z$634,25,FALSE)</f>
        <v>-2.5700268848752789E-2</v>
      </c>
      <c r="K302" s="121"/>
      <c r="L302" s="145">
        <f t="shared" si="8"/>
        <v>0.27364637840586176</v>
      </c>
      <c r="M302" s="121">
        <f t="shared" si="9"/>
        <v>0.25940243549451564</v>
      </c>
    </row>
    <row r="303" spans="1:13">
      <c r="A303" s="119" t="str">
        <f>'Master sheet'!A303</f>
        <v>Rayleigh and Wickford</v>
      </c>
      <c r="B303" s="142" t="str">
        <f>VLOOKUP('Master sheet'!A303,Westminster_Parliamentary_Const!$A$2:$C$651,2,FALSE)</f>
        <v>E14000888</v>
      </c>
      <c r="C303" s="120">
        <f>VLOOKUP(B303,'Master sheet'!$B$3:$Z$634,9,FALSE)</f>
        <v>6.8727061315991711E-2</v>
      </c>
      <c r="D303" s="121">
        <f>VLOOKUP(B303,'Master sheet'!$B$3:$Z$634,10,FALSE)</f>
        <v>-1.0518459919260568</v>
      </c>
      <c r="E303" s="120">
        <f>VLOOKUP(B303,'Master sheet'!$B$3:$Z$634,16,FALSE)</f>
        <v>0.50046267802376498</v>
      </c>
      <c r="F303" s="121">
        <f>VLOOKUP(B303,'Master sheet'!$B$3:$Z$634,17,FALSE)</f>
        <v>0.20904172270495514</v>
      </c>
      <c r="G303" s="120">
        <f>VLOOKUP(B303,'Master sheet'!$B$3:$Z$634,21,FALSE)</f>
        <v>0.1676923076923077</v>
      </c>
      <c r="H303" s="121">
        <f>VLOOKUP(B303,'Master sheet'!$B$3:$Z$634,22,FALSE)</f>
        <v>0.10494442226200129</v>
      </c>
      <c r="I303" s="120">
        <f>VLOOKUP(B303,'Master sheet'!$B$3:$Z$634,24,FALSE)</f>
        <v>2.591736831799496E-2</v>
      </c>
      <c r="J303" s="121">
        <f>-VLOOKUP(B303,'Master sheet'!$B$3:$Z$634,25,FALSE)</f>
        <v>-0.16947198029188018</v>
      </c>
      <c r="K303" s="121"/>
      <c r="L303" s="145">
        <f t="shared" si="8"/>
        <v>-0.22683295681274512</v>
      </c>
      <c r="M303" s="121">
        <f t="shared" si="9"/>
        <v>-0.35477496657815294</v>
      </c>
    </row>
    <row r="304" spans="1:13">
      <c r="A304" s="119" t="str">
        <f>'Master sheet'!A304</f>
        <v>Rochford and Southend East</v>
      </c>
      <c r="B304" s="142" t="str">
        <f>VLOOKUP('Master sheet'!A304,Westminster_Parliamentary_Const!$A$2:$C$651,2,FALSE)</f>
        <v>E14000899</v>
      </c>
      <c r="C304" s="120">
        <f>VLOOKUP(B304,'Master sheet'!$B$3:$Z$634,9,FALSE)</f>
        <v>0.11746359160641179</v>
      </c>
      <c r="D304" s="121">
        <f>VLOOKUP(B304,'Master sheet'!$B$3:$Z$634,10,FALSE)</f>
        <v>0.79027967378260278</v>
      </c>
      <c r="E304" s="120">
        <f>VLOOKUP(B304,'Master sheet'!$B$3:$Z$634,16,FALSE)</f>
        <v>0.54065805102784714</v>
      </c>
      <c r="F304" s="121">
        <f>VLOOKUP(B304,'Master sheet'!$B$3:$Z$634,17,FALSE)</f>
        <v>0.34264382318079423</v>
      </c>
      <c r="G304" s="120">
        <f>VLOOKUP(B304,'Master sheet'!$B$3:$Z$634,21,FALSE)</f>
        <v>0.18874172185430463</v>
      </c>
      <c r="H304" s="121">
        <f>VLOOKUP(B304,'Master sheet'!$B$3:$Z$634,22,FALSE)</f>
        <v>0.70731888160999257</v>
      </c>
      <c r="I304" s="120">
        <f>VLOOKUP(B304,'Master sheet'!$B$3:$Z$634,24,FALSE)</f>
        <v>2.1535866876545962E-2</v>
      </c>
      <c r="J304" s="121">
        <f>-VLOOKUP(B304,'Master sheet'!$B$3:$Z$634,25,FALSE)</f>
        <v>0.29191471254592882</v>
      </c>
      <c r="K304" s="121"/>
      <c r="L304" s="145">
        <f t="shared" si="8"/>
        <v>0.53303927277982954</v>
      </c>
      <c r="M304" s="121">
        <f t="shared" si="9"/>
        <v>0.53572524624130835</v>
      </c>
    </row>
    <row r="305" spans="1:13">
      <c r="A305" s="119" t="str">
        <f>'Master sheet'!A305</f>
        <v>Saffron Walden</v>
      </c>
      <c r="B305" s="142" t="str">
        <f>VLOOKUP('Master sheet'!A305,Westminster_Parliamentary_Const!$A$2:$C$651,2,FALSE)</f>
        <v>E14000910</v>
      </c>
      <c r="C305" s="120">
        <f>VLOOKUP(B305,'Master sheet'!$B$3:$Z$634,9,FALSE)</f>
        <v>7.0944874613556877E-2</v>
      </c>
      <c r="D305" s="121">
        <f>VLOOKUP(B305,'Master sheet'!$B$3:$Z$634,10,FALSE)</f>
        <v>-0.96801789064659804</v>
      </c>
      <c r="E305" s="120">
        <f>VLOOKUP(B305,'Master sheet'!$B$3:$Z$634,16,FALSE)</f>
        <v>0.53636870109697121</v>
      </c>
      <c r="F305" s="121">
        <f>VLOOKUP(B305,'Master sheet'!$B$3:$Z$634,17,FALSE)</f>
        <v>0.32838680508115575</v>
      </c>
      <c r="G305" s="120">
        <f>VLOOKUP(B305,'Master sheet'!$B$3:$Z$634,21,FALSE)</f>
        <v>0.19613670133729569</v>
      </c>
      <c r="H305" s="121">
        <f>VLOOKUP(B305,'Master sheet'!$B$3:$Z$634,22,FALSE)</f>
        <v>0.91894219490859075</v>
      </c>
      <c r="I305" s="120">
        <f>VLOOKUP(B305,'Master sheet'!$B$3:$Z$634,24,FALSE)</f>
        <v>2.8716169326856278E-2</v>
      </c>
      <c r="J305" s="121">
        <f>-VLOOKUP(B305,'Master sheet'!$B$3:$Z$634,25,FALSE)</f>
        <v>-0.46419504694973196</v>
      </c>
      <c r="K305" s="121"/>
      <c r="L305" s="145">
        <f t="shared" si="8"/>
        <v>-4.622098440164589E-2</v>
      </c>
      <c r="M305" s="121">
        <f t="shared" si="9"/>
        <v>-0.26951614586715222</v>
      </c>
    </row>
    <row r="306" spans="1:13">
      <c r="A306" s="119" t="str">
        <f>'Master sheet'!A306</f>
        <v>South Basildon and East Thurrock</v>
      </c>
      <c r="B306" s="142" t="str">
        <f>VLOOKUP('Master sheet'!A306,Westminster_Parliamentary_Const!$A$2:$C$651,2,FALSE)</f>
        <v>E14000933</v>
      </c>
      <c r="C306" s="120">
        <f>VLOOKUP(B306,'Master sheet'!$B$3:$Z$634,9,FALSE)</f>
        <v>7.3163635064877913E-2</v>
      </c>
      <c r="D306" s="121">
        <f>VLOOKUP(B306,'Master sheet'!$B$3:$Z$634,10,FALSE)</f>
        <v>-0.88415398919358013</v>
      </c>
      <c r="E306" s="120">
        <f>VLOOKUP(B306,'Master sheet'!$B$3:$Z$634,16,FALSE)</f>
        <v>0.67942586971934948</v>
      </c>
      <c r="F306" s="121">
        <f>VLOOKUP(B306,'Master sheet'!$B$3:$Z$634,17,FALSE)</f>
        <v>0.80388278353954656</v>
      </c>
      <c r="G306" s="120">
        <f>VLOOKUP(B306,'Master sheet'!$B$3:$Z$634,21,FALSE)</f>
        <v>0.18555008210180624</v>
      </c>
      <c r="H306" s="121">
        <f>VLOOKUP(B306,'Master sheet'!$B$3:$Z$634,22,FALSE)</f>
        <v>0.61598321518485222</v>
      </c>
      <c r="I306" s="120">
        <f>VLOOKUP(B306,'Master sheet'!$B$3:$Z$634,24,FALSE)</f>
        <v>2.8914213358657959E-2</v>
      </c>
      <c r="J306" s="121">
        <f>-VLOOKUP(B306,'Master sheet'!$B$3:$Z$634,25,FALSE)</f>
        <v>-0.4850497430146099</v>
      </c>
      <c r="K306" s="121"/>
      <c r="L306" s="145">
        <f t="shared" si="8"/>
        <v>1.2665566629052188E-2</v>
      </c>
      <c r="M306" s="121">
        <f t="shared" si="9"/>
        <v>-0.21975691094866354</v>
      </c>
    </row>
    <row r="307" spans="1:13">
      <c r="A307" s="119" t="str">
        <f>'Master sheet'!A307</f>
        <v>South Cambridgeshire</v>
      </c>
      <c r="B307" s="142" t="str">
        <f>VLOOKUP('Master sheet'!A307,Westminster_Parliamentary_Const!$A$2:$C$651,2,FALSE)</f>
        <v>E14000934</v>
      </c>
      <c r="C307" s="120">
        <f>VLOOKUP(B307,'Master sheet'!$B$3:$Z$634,9,FALSE)</f>
        <v>6.2019518014747831E-2</v>
      </c>
      <c r="D307" s="121">
        <f>VLOOKUP(B307,'Master sheet'!$B$3:$Z$634,10,FALSE)</f>
        <v>-1.3053752767447246</v>
      </c>
      <c r="E307" s="120">
        <f>VLOOKUP(B307,'Master sheet'!$B$3:$Z$634,16,FALSE)</f>
        <v>0.5840749571965842</v>
      </c>
      <c r="F307" s="121">
        <f>VLOOKUP(B307,'Master sheet'!$B$3:$Z$634,17,FALSE)</f>
        <v>0.48695371326979997</v>
      </c>
      <c r="G307" s="120">
        <f>VLOOKUP(B307,'Master sheet'!$B$3:$Z$634,21,FALSE)</f>
        <v>0.15186246418338109</v>
      </c>
      <c r="H307" s="121">
        <f>VLOOKUP(B307,'Master sheet'!$B$3:$Z$634,22,FALSE)</f>
        <v>-0.34806074699674983</v>
      </c>
      <c r="I307" s="120">
        <f>VLOOKUP(B307,'Master sheet'!$B$3:$Z$634,24,FALSE)</f>
        <v>3.9462932900433012E-2</v>
      </c>
      <c r="J307" s="121">
        <f>-VLOOKUP(B307,'Master sheet'!$B$3:$Z$634,25,FALSE)</f>
        <v>-1.5958650395727665</v>
      </c>
      <c r="K307" s="121"/>
      <c r="L307" s="145">
        <f t="shared" si="8"/>
        <v>-0.69058683751111016</v>
      </c>
      <c r="M307" s="121">
        <f t="shared" si="9"/>
        <v>-0.9439312777269887</v>
      </c>
    </row>
    <row r="308" spans="1:13">
      <c r="A308" s="119" t="str">
        <f>'Master sheet'!A308</f>
        <v>South East Cambridgeshire</v>
      </c>
      <c r="B308" s="142" t="str">
        <f>VLOOKUP('Master sheet'!A308,Westminster_Parliamentary_Const!$A$2:$C$651,2,FALSE)</f>
        <v>E14000937</v>
      </c>
      <c r="C308" s="120">
        <f>VLOOKUP(B308,'Master sheet'!$B$3:$Z$634,9,FALSE)</f>
        <v>5.7217452610272793E-2</v>
      </c>
      <c r="D308" s="121">
        <f>VLOOKUP(B308,'Master sheet'!$B$3:$Z$634,10,FALSE)</f>
        <v>-1.486882000290326</v>
      </c>
      <c r="E308" s="120">
        <f>VLOOKUP(B308,'Master sheet'!$B$3:$Z$634,16,FALSE)</f>
        <v>0.76519817561586145</v>
      </c>
      <c r="F308" s="121">
        <f>VLOOKUP(B308,'Master sheet'!$B$3:$Z$634,17,FALSE)</f>
        <v>1.0889743096031661</v>
      </c>
      <c r="G308" s="120">
        <f>VLOOKUP(B308,'Master sheet'!$B$3:$Z$634,21,FALSE)</f>
        <v>0.14838709677419354</v>
      </c>
      <c r="H308" s="121">
        <f>VLOOKUP(B308,'Master sheet'!$B$3:$Z$634,22,FALSE)</f>
        <v>-0.44751589325562202</v>
      </c>
      <c r="I308" s="120">
        <f>VLOOKUP(B308,'Master sheet'!$B$3:$Z$634,24,FALSE)</f>
        <v>2.6477160446910508E-2</v>
      </c>
      <c r="J308" s="121">
        <f>-VLOOKUP(B308,'Master sheet'!$B$3:$Z$634,25,FALSE)</f>
        <v>-0.22841995565796058</v>
      </c>
      <c r="K308" s="121"/>
      <c r="L308" s="145">
        <f t="shared" si="8"/>
        <v>-0.2684608849001856</v>
      </c>
      <c r="M308" s="121">
        <f t="shared" si="9"/>
        <v>-0.46485758259150484</v>
      </c>
    </row>
    <row r="309" spans="1:13">
      <c r="A309" s="119" t="str">
        <f>'Master sheet'!A309</f>
        <v>South Norfolk</v>
      </c>
      <c r="B309" s="142" t="str">
        <f>VLOOKUP('Master sheet'!A309,Westminster_Parliamentary_Const!$A$2:$C$651,2,FALSE)</f>
        <v>E14000941</v>
      </c>
      <c r="C309" s="120">
        <f>VLOOKUP(B309,'Master sheet'!$B$3:$Z$634,9,FALSE)</f>
        <v>7.2642761396103595E-2</v>
      </c>
      <c r="D309" s="121">
        <f>VLOOKUP(B309,'Master sheet'!$B$3:$Z$634,10,FALSE)</f>
        <v>-0.90384178289007988</v>
      </c>
      <c r="E309" s="120">
        <f>VLOOKUP(B309,'Master sheet'!$B$3:$Z$634,16,FALSE)</f>
        <v>0.32642445567851824</v>
      </c>
      <c r="F309" s="121">
        <f>VLOOKUP(B309,'Master sheet'!$B$3:$Z$634,17,FALSE)</f>
        <v>-0.36942963682303492</v>
      </c>
      <c r="G309" s="120">
        <f>VLOOKUP(B309,'Master sheet'!$B$3:$Z$634,21,FALSE)</f>
        <v>0.19449541284403671</v>
      </c>
      <c r="H309" s="121">
        <f>VLOOKUP(B309,'Master sheet'!$B$3:$Z$634,22,FALSE)</f>
        <v>0.87197317899431781</v>
      </c>
      <c r="I309" s="120">
        <f>VLOOKUP(B309,'Master sheet'!$B$3:$Z$634,24,FALSE)</f>
        <v>3.2094493250482081E-2</v>
      </c>
      <c r="J309" s="121">
        <f>-VLOOKUP(B309,'Master sheet'!$B$3:$Z$634,25,FALSE)</f>
        <v>-0.81994380643001663</v>
      </c>
      <c r="K309" s="121"/>
      <c r="L309" s="145">
        <f t="shared" si="8"/>
        <v>-0.30531051178720336</v>
      </c>
      <c r="M309" s="121">
        <f t="shared" si="9"/>
        <v>-0.49083793941148501</v>
      </c>
    </row>
    <row r="310" spans="1:13">
      <c r="A310" s="119" t="str">
        <f>'Master sheet'!A310</f>
        <v>South Suffolk</v>
      </c>
      <c r="B310" s="142" t="str">
        <f>VLOOKUP('Master sheet'!A310,Westminster_Parliamentary_Const!$A$2:$C$651,2,FALSE)</f>
        <v>E14000946</v>
      </c>
      <c r="C310" s="120">
        <f>VLOOKUP(B310,'Master sheet'!$B$3:$Z$634,9,FALSE)</f>
        <v>6.6009489198919552E-2</v>
      </c>
      <c r="D310" s="121">
        <f>VLOOKUP(B310,'Master sheet'!$B$3:$Z$634,10,FALSE)</f>
        <v>-1.1545637955005323</v>
      </c>
      <c r="E310" s="120">
        <f>VLOOKUP(B310,'Master sheet'!$B$3:$Z$634,16,FALSE)</f>
        <v>0.53133516764967659</v>
      </c>
      <c r="F310" s="121">
        <f>VLOOKUP(B310,'Master sheet'!$B$3:$Z$634,17,FALSE)</f>
        <v>0.31165625648528483</v>
      </c>
      <c r="G310" s="120">
        <f>VLOOKUP(B310,'Master sheet'!$B$3:$Z$634,21,FALSE)</f>
        <v>0.17710196779964221</v>
      </c>
      <c r="H310" s="121">
        <f>VLOOKUP(B310,'Master sheet'!$B$3:$Z$634,22,FALSE)</f>
        <v>0.37422217394581636</v>
      </c>
      <c r="I310" s="120">
        <f>VLOOKUP(B310,'Master sheet'!$B$3:$Z$634,24,FALSE)</f>
        <v>1.6271963330786843E-2</v>
      </c>
      <c r="J310" s="121">
        <f>-VLOOKUP(B310,'Master sheet'!$B$3:$Z$634,25,FALSE)</f>
        <v>0.84622128549819675</v>
      </c>
      <c r="K310" s="121"/>
      <c r="L310" s="145">
        <f t="shared" si="8"/>
        <v>9.4383980107191401E-2</v>
      </c>
      <c r="M310" s="121">
        <f t="shared" si="9"/>
        <v>1.1532235071071669E-2</v>
      </c>
    </row>
    <row r="311" spans="1:13">
      <c r="A311" s="119" t="str">
        <f>'Master sheet'!A311</f>
        <v>South West Bedfordshire</v>
      </c>
      <c r="B311" s="142" t="str">
        <f>VLOOKUP('Master sheet'!A311,Westminster_Parliamentary_Const!$A$2:$C$651,2,FALSE)</f>
        <v>E14000949</v>
      </c>
      <c r="C311" s="120">
        <f>VLOOKUP(B311,'Master sheet'!$B$3:$Z$634,9,FALSE)</f>
        <v>6.4421647307542282E-2</v>
      </c>
      <c r="D311" s="121">
        <f>VLOOKUP(B311,'Master sheet'!$B$3:$Z$634,10,FALSE)</f>
        <v>-1.2145804664404496</v>
      </c>
      <c r="E311" s="120">
        <f>VLOOKUP(B311,'Master sheet'!$B$3:$Z$634,16,FALSE)</f>
        <v>0.45995571808814156</v>
      </c>
      <c r="F311" s="121">
        <f>VLOOKUP(B311,'Master sheet'!$B$3:$Z$634,17,FALSE)</f>
        <v>7.4403964007198176E-2</v>
      </c>
      <c r="G311" s="120">
        <f>VLOOKUP(B311,'Master sheet'!$B$3:$Z$634,21,FALSE)</f>
        <v>0.17952314165497896</v>
      </c>
      <c r="H311" s="121">
        <f>VLOOKUP(B311,'Master sheet'!$B$3:$Z$634,22,FALSE)</f>
        <v>0.44350929428425728</v>
      </c>
      <c r="I311" s="120">
        <f>VLOOKUP(B311,'Master sheet'!$B$3:$Z$634,24,FALSE)</f>
        <v>2.1588140161725056E-2</v>
      </c>
      <c r="J311" s="121">
        <f>-VLOOKUP(B311,'Master sheet'!$B$3:$Z$634,25,FALSE)</f>
        <v>0.28641016153873489</v>
      </c>
      <c r="K311" s="121"/>
      <c r="L311" s="145">
        <f t="shared" si="8"/>
        <v>-0.10256426165256477</v>
      </c>
      <c r="M311" s="121">
        <f t="shared" si="9"/>
        <v>-0.22307122525199566</v>
      </c>
    </row>
    <row r="312" spans="1:13">
      <c r="A312" s="119" t="str">
        <f>'Master sheet'!A312</f>
        <v>South West Hertfordshire</v>
      </c>
      <c r="B312" s="142" t="str">
        <f>VLOOKUP('Master sheet'!A312,Westminster_Parliamentary_Const!$A$2:$C$651,2,FALSE)</f>
        <v>E14000951</v>
      </c>
      <c r="C312" s="120">
        <f>VLOOKUP(B312,'Master sheet'!$B$3:$Z$634,9,FALSE)</f>
        <v>5.5675009546090608E-2</v>
      </c>
      <c r="D312" s="121">
        <f>VLOOKUP(B312,'Master sheet'!$B$3:$Z$634,10,FALSE)</f>
        <v>-1.545182702853529</v>
      </c>
      <c r="E312" s="120">
        <f>VLOOKUP(B312,'Master sheet'!$B$3:$Z$634,16,FALSE)</f>
        <v>0.89892339161262891</v>
      </c>
      <c r="F312" s="121">
        <f>VLOOKUP(B312,'Master sheet'!$B$3:$Z$634,17,FALSE)</f>
        <v>1.5334525768390237</v>
      </c>
      <c r="G312" s="120">
        <f>VLOOKUP(B312,'Master sheet'!$B$3:$Z$634,21,FALSE)</f>
        <v>0.18960244648318042</v>
      </c>
      <c r="H312" s="121">
        <f>VLOOKUP(B312,'Master sheet'!$B$3:$Z$634,22,FALSE)</f>
        <v>0.73195037629085768</v>
      </c>
      <c r="I312" s="120">
        <f>VLOOKUP(B312,'Master sheet'!$B$3:$Z$634,24,FALSE)</f>
        <v>3.2653061224489743E-2</v>
      </c>
      <c r="J312" s="121">
        <f>-VLOOKUP(B312,'Master sheet'!$B$3:$Z$634,25,FALSE)</f>
        <v>-0.87876287420767818</v>
      </c>
      <c r="K312" s="121"/>
      <c r="L312" s="145">
        <f t="shared" si="8"/>
        <v>-3.9635655982831447E-2</v>
      </c>
      <c r="M312" s="121">
        <f t="shared" si="9"/>
        <v>-0.4304147001654221</v>
      </c>
    </row>
    <row r="313" spans="1:13">
      <c r="A313" s="119" t="str">
        <f>'Master sheet'!A313</f>
        <v>South West Norfolk</v>
      </c>
      <c r="B313" s="142" t="str">
        <f>VLOOKUP('Master sheet'!A313,Westminster_Parliamentary_Const!$A$2:$C$651,2,FALSE)</f>
        <v>E14000952</v>
      </c>
      <c r="C313" s="120">
        <f>VLOOKUP(B313,'Master sheet'!$B$3:$Z$634,9,FALSE)</f>
        <v>6.5720034365866598E-2</v>
      </c>
      <c r="D313" s="121">
        <f>VLOOKUP(B313,'Master sheet'!$B$3:$Z$634,10,FALSE)</f>
        <v>-1.1655045041199776</v>
      </c>
      <c r="E313" s="120">
        <f>VLOOKUP(B313,'Master sheet'!$B$3:$Z$634,16,FALSE)</f>
        <v>0.52348514336299634</v>
      </c>
      <c r="F313" s="121">
        <f>VLOOKUP(B313,'Master sheet'!$B$3:$Z$634,17,FALSE)</f>
        <v>0.28556420520912629</v>
      </c>
      <c r="G313" s="120">
        <f>VLOOKUP(B313,'Master sheet'!$B$3:$Z$634,21,FALSE)</f>
        <v>0.18681318681318682</v>
      </c>
      <c r="H313" s="121">
        <f>VLOOKUP(B313,'Master sheet'!$B$3:$Z$634,22,FALSE)</f>
        <v>0.65212968518929793</v>
      </c>
      <c r="I313" s="120">
        <f>VLOOKUP(B313,'Master sheet'!$B$3:$Z$634,24,FALSE)</f>
        <v>1.1097560975609655E-2</v>
      </c>
      <c r="J313" s="121">
        <f>-VLOOKUP(B313,'Master sheet'!$B$3:$Z$634,25,FALSE)</f>
        <v>1.3911030850298751</v>
      </c>
      <c r="K313" s="121"/>
      <c r="L313" s="145">
        <f t="shared" si="8"/>
        <v>0.29082311782708042</v>
      </c>
      <c r="M313" s="121">
        <f t="shared" si="9"/>
        <v>0.23148184203636987</v>
      </c>
    </row>
    <row r="314" spans="1:13">
      <c r="A314" s="119" t="str">
        <f>'Master sheet'!A314</f>
        <v>Southend West</v>
      </c>
      <c r="B314" s="142" t="str">
        <f>VLOOKUP('Master sheet'!A314,Westminster_Parliamentary_Const!$A$2:$C$651,2,FALSE)</f>
        <v>E14000957</v>
      </c>
      <c r="C314" s="120">
        <f>VLOOKUP(B314,'Master sheet'!$B$3:$Z$634,9,FALSE)</f>
        <v>6.3670493859398866E-2</v>
      </c>
      <c r="D314" s="121">
        <f>VLOOKUP(B314,'Master sheet'!$B$3:$Z$634,10,FALSE)</f>
        <v>-1.2429722915758252</v>
      </c>
      <c r="E314" s="120">
        <f>VLOOKUP(B314,'Master sheet'!$B$3:$Z$634,16,FALSE)</f>
        <v>0.75476163998461909</v>
      </c>
      <c r="F314" s="121">
        <f>VLOOKUP(B314,'Master sheet'!$B$3:$Z$634,17,FALSE)</f>
        <v>1.0542851656093211</v>
      </c>
      <c r="G314" s="120">
        <f>VLOOKUP(B314,'Master sheet'!$B$3:$Z$634,21,FALSE)</f>
        <v>0.16440677966101694</v>
      </c>
      <c r="H314" s="121">
        <f>VLOOKUP(B314,'Master sheet'!$B$3:$Z$634,22,FALSE)</f>
        <v>1.0921939912132236E-2</v>
      </c>
      <c r="I314" s="120">
        <f>VLOOKUP(B314,'Master sheet'!$B$3:$Z$634,24,FALSE)</f>
        <v>3.952867109069258E-2</v>
      </c>
      <c r="J314" s="121">
        <f>-VLOOKUP(B314,'Master sheet'!$B$3:$Z$634,25,FALSE)</f>
        <v>-1.6027874899250765</v>
      </c>
      <c r="K314" s="121"/>
      <c r="L314" s="145">
        <f t="shared" si="8"/>
        <v>-0.44513816899486208</v>
      </c>
      <c r="M314" s="121">
        <f t="shared" si="9"/>
        <v>-0.771052076246725</v>
      </c>
    </row>
    <row r="315" spans="1:13">
      <c r="A315" s="119" t="str">
        <f>'Master sheet'!A315</f>
        <v>St Albans</v>
      </c>
      <c r="B315" s="142" t="str">
        <f>VLOOKUP('Master sheet'!A315,Westminster_Parliamentary_Const!$A$2:$C$651,2,FALSE)</f>
        <v>E14000960</v>
      </c>
      <c r="C315" s="120">
        <f>VLOOKUP(B315,'Master sheet'!$B$3:$Z$634,9,FALSE)</f>
        <v>8.5118569795915769E-2</v>
      </c>
      <c r="D315" s="121">
        <f>VLOOKUP(B315,'Master sheet'!$B$3:$Z$634,10,FALSE)</f>
        <v>-0.43228570951332662</v>
      </c>
      <c r="E315" s="120">
        <f>VLOOKUP(B315,'Master sheet'!$B$3:$Z$634,16,FALSE)</f>
        <v>0.39462383530239992</v>
      </c>
      <c r="F315" s="121">
        <f>VLOOKUP(B315,'Master sheet'!$B$3:$Z$634,17,FALSE)</f>
        <v>-0.14274731774182181</v>
      </c>
      <c r="G315" s="120">
        <f>VLOOKUP(B315,'Master sheet'!$B$3:$Z$634,21,FALSE)</f>
        <v>0.18262411347517732</v>
      </c>
      <c r="H315" s="121">
        <f>VLOOKUP(B315,'Master sheet'!$B$3:$Z$634,22,FALSE)</f>
        <v>0.53225030195646961</v>
      </c>
      <c r="I315" s="120">
        <f>VLOOKUP(B315,'Master sheet'!$B$3:$Z$634,24,FALSE)</f>
        <v>3.396932574515299E-2</v>
      </c>
      <c r="J315" s="121">
        <f>-VLOOKUP(B315,'Master sheet'!$B$3:$Z$634,25,FALSE)</f>
        <v>-1.0173699115906711</v>
      </c>
      <c r="K315" s="121"/>
      <c r="L315" s="145">
        <f t="shared" si="8"/>
        <v>-0.26503815922233753</v>
      </c>
      <c r="M315" s="121">
        <f t="shared" si="9"/>
        <v>-0.41830137633222458</v>
      </c>
    </row>
    <row r="316" spans="1:13">
      <c r="A316" s="119" t="str">
        <f>'Master sheet'!A316</f>
        <v>Stevenage</v>
      </c>
      <c r="B316" s="142" t="str">
        <f>VLOOKUP('Master sheet'!A316,Westminster_Parliamentary_Const!$A$2:$C$651,2,FALSE)</f>
        <v>E14000968</v>
      </c>
      <c r="C316" s="120">
        <f>VLOOKUP(B316,'Master sheet'!$B$3:$Z$634,9,FALSE)</f>
        <v>8.5133754100193915E-2</v>
      </c>
      <c r="D316" s="121">
        <f>VLOOKUP(B316,'Master sheet'!$B$3:$Z$634,10,FALSE)</f>
        <v>-0.43171177869674981</v>
      </c>
      <c r="E316" s="120">
        <f>VLOOKUP(B316,'Master sheet'!$B$3:$Z$634,16,FALSE)</f>
        <v>0.4442681142569469</v>
      </c>
      <c r="F316" s="121">
        <f>VLOOKUP(B316,'Master sheet'!$B$3:$Z$634,17,FALSE)</f>
        <v>2.2261225511710843E-2</v>
      </c>
      <c r="G316" s="120">
        <f>VLOOKUP(B316,'Master sheet'!$B$3:$Z$634,21,FALSE)</f>
        <v>0.15512048192771086</v>
      </c>
      <c r="H316" s="121">
        <f>VLOOKUP(B316,'Master sheet'!$B$3:$Z$634,22,FALSE)</f>
        <v>-0.25482553093881177</v>
      </c>
      <c r="I316" s="120">
        <f>VLOOKUP(B316,'Master sheet'!$B$3:$Z$634,24,FALSE)</f>
        <v>2.5583024722249936E-2</v>
      </c>
      <c r="J316" s="121">
        <f>-VLOOKUP(B316,'Master sheet'!$B$3:$Z$634,25,FALSE)</f>
        <v>-0.13426448624589349</v>
      </c>
      <c r="K316" s="121"/>
      <c r="L316" s="145">
        <f t="shared" si="8"/>
        <v>-0.19963514259243606</v>
      </c>
      <c r="M316" s="121">
        <f t="shared" si="9"/>
        <v>-0.2274194725520646</v>
      </c>
    </row>
    <row r="317" spans="1:13">
      <c r="A317" s="119" t="str">
        <f>'Master sheet'!A317</f>
        <v>Suffolk Coastal</v>
      </c>
      <c r="B317" s="142" t="str">
        <f>VLOOKUP('Master sheet'!A317,Westminster_Parliamentary_Const!$A$2:$C$651,2,FALSE)</f>
        <v>E14000981</v>
      </c>
      <c r="C317" s="120">
        <f>VLOOKUP(B317,'Master sheet'!$B$3:$Z$634,9,FALSE)</f>
        <v>6.396712495627542E-2</v>
      </c>
      <c r="D317" s="121">
        <f>VLOOKUP(B317,'Master sheet'!$B$3:$Z$634,10,FALSE)</f>
        <v>-1.2317603371435455</v>
      </c>
      <c r="E317" s="120">
        <f>VLOOKUP(B317,'Master sheet'!$B$3:$Z$634,16,FALSE)</f>
        <v>0.40787572646204218</v>
      </c>
      <c r="F317" s="121">
        <f>VLOOKUP(B317,'Master sheet'!$B$3:$Z$634,17,FALSE)</f>
        <v>-9.8700444634670828E-2</v>
      </c>
      <c r="G317" s="120">
        <f>VLOOKUP(B317,'Master sheet'!$B$3:$Z$634,21,FALSE)</f>
        <v>0.21280991735537191</v>
      </c>
      <c r="H317" s="121">
        <f>VLOOKUP(B317,'Master sheet'!$B$3:$Z$634,22,FALSE)</f>
        <v>1.3960822904564147</v>
      </c>
      <c r="I317" s="120">
        <f>VLOOKUP(B317,'Master sheet'!$B$3:$Z$634,24,FALSE)</f>
        <v>2.2740213523131603E-2</v>
      </c>
      <c r="J317" s="121">
        <f>-VLOOKUP(B317,'Master sheet'!$B$3:$Z$634,25,FALSE)</f>
        <v>0.16509300000651903</v>
      </c>
      <c r="K317" s="121"/>
      <c r="L317" s="145">
        <f t="shared" si="8"/>
        <v>5.7678627171179352E-2</v>
      </c>
      <c r="M317" s="121">
        <f t="shared" si="9"/>
        <v>-0.13932547140871818</v>
      </c>
    </row>
    <row r="318" spans="1:13">
      <c r="A318" s="119" t="str">
        <f>'Master sheet'!A318</f>
        <v>Thurrock</v>
      </c>
      <c r="B318" s="142" t="str">
        <f>VLOOKUP('Master sheet'!A318,Westminster_Parliamentary_Const!$A$2:$C$651,2,FALSE)</f>
        <v>E14000995</v>
      </c>
      <c r="C318" s="120">
        <f>VLOOKUP(B318,'Master sheet'!$B$3:$Z$634,9,FALSE)</f>
        <v>8.6631635549635586E-2</v>
      </c>
      <c r="D318" s="121">
        <f>VLOOKUP(B318,'Master sheet'!$B$3:$Z$634,10,FALSE)</f>
        <v>-0.37509539985806645</v>
      </c>
      <c r="E318" s="120">
        <f>VLOOKUP(B318,'Master sheet'!$B$3:$Z$634,16,FALSE)</f>
        <v>0.60579160161108492</v>
      </c>
      <c r="F318" s="121">
        <f>VLOOKUP(B318,'Master sheet'!$B$3:$Z$634,17,FALSE)</f>
        <v>0.55913588480405929</v>
      </c>
      <c r="G318" s="120">
        <f>VLOOKUP(B318,'Master sheet'!$B$3:$Z$634,21,FALSE)</f>
        <v>0.1956271576524741</v>
      </c>
      <c r="H318" s="121">
        <f>VLOOKUP(B318,'Master sheet'!$B$3:$Z$634,22,FALSE)</f>
        <v>0.9043605015989149</v>
      </c>
      <c r="I318" s="120">
        <f>VLOOKUP(B318,'Master sheet'!$B$3:$Z$634,24,FALSE)</f>
        <v>2.259896880188772E-2</v>
      </c>
      <c r="J318" s="121">
        <f>-VLOOKUP(B318,'Master sheet'!$B$3:$Z$634,25,FALSE)</f>
        <v>0.17996653951948596</v>
      </c>
      <c r="K318" s="121"/>
      <c r="L318" s="145">
        <f t="shared" si="8"/>
        <v>0.31709188151609846</v>
      </c>
      <c r="M318" s="121">
        <f t="shared" si="9"/>
        <v>0.17887311095430222</v>
      </c>
    </row>
    <row r="319" spans="1:13">
      <c r="A319" s="119" t="str">
        <f>'Master sheet'!A319</f>
        <v>Watford</v>
      </c>
      <c r="B319" s="142" t="str">
        <f>VLOOKUP('Master sheet'!A319,Westminster_Parliamentary_Const!$A$2:$C$651,2,FALSE)</f>
        <v>E14001021</v>
      </c>
      <c r="C319" s="120">
        <f>VLOOKUP(B319,'Master sheet'!$B$3:$Z$634,9,FALSE)</f>
        <v>9.4218543122813692E-2</v>
      </c>
      <c r="D319" s="121">
        <f>VLOOKUP(B319,'Master sheet'!$B$3:$Z$634,10,FALSE)</f>
        <v>-8.832822376596787E-2</v>
      </c>
      <c r="E319" s="120">
        <f>VLOOKUP(B319,'Master sheet'!$B$3:$Z$634,16,FALSE)</f>
        <v>0.30532134197850824</v>
      </c>
      <c r="F319" s="121">
        <f>VLOOKUP(B319,'Master sheet'!$B$3:$Z$634,17,FALSE)</f>
        <v>-0.43957254398340528</v>
      </c>
      <c r="G319" s="120">
        <f>VLOOKUP(B319,'Master sheet'!$B$3:$Z$634,21,FALSE)</f>
        <v>0.19852034525277434</v>
      </c>
      <c r="H319" s="121">
        <f>VLOOKUP(B319,'Master sheet'!$B$3:$Z$634,22,FALSE)</f>
        <v>0.98715531494196884</v>
      </c>
      <c r="I319" s="120">
        <f>VLOOKUP(B319,'Master sheet'!$B$3:$Z$634,24,FALSE)</f>
        <v>4.1211592647256046E-2</v>
      </c>
      <c r="J319" s="121">
        <f>-VLOOKUP(B319,'Master sheet'!$B$3:$Z$634,25,FALSE)</f>
        <v>-1.780004734210973</v>
      </c>
      <c r="K319" s="121"/>
      <c r="L319" s="145">
        <f t="shared" si="8"/>
        <v>-0.33018754675459433</v>
      </c>
      <c r="M319" s="121">
        <f t="shared" si="9"/>
        <v>-0.53151385749921964</v>
      </c>
    </row>
    <row r="320" spans="1:13">
      <c r="A320" s="119" t="str">
        <f>'Master sheet'!A320</f>
        <v>Waveney</v>
      </c>
      <c r="B320" s="142" t="str">
        <f>VLOOKUP('Master sheet'!A320,Westminster_Parliamentary_Const!$A$2:$C$651,2,FALSE)</f>
        <v>E14001022</v>
      </c>
      <c r="C320" s="120">
        <f>VLOOKUP(B320,'Master sheet'!$B$3:$Z$634,9,FALSE)</f>
        <v>0.10359585681476395</v>
      </c>
      <c r="D320" s="121">
        <f>VLOOKUP(B320,'Master sheet'!$B$3:$Z$634,10,FALSE)</f>
        <v>0.26611207234059164</v>
      </c>
      <c r="E320" s="120">
        <f>VLOOKUP(B320,'Master sheet'!$B$3:$Z$634,16,FALSE)</f>
        <v>0.33026706182400589</v>
      </c>
      <c r="F320" s="121">
        <f>VLOOKUP(B320,'Master sheet'!$B$3:$Z$634,17,FALSE)</f>
        <v>-0.35665751371606985</v>
      </c>
      <c r="G320" s="120">
        <f>VLOOKUP(B320,'Master sheet'!$B$3:$Z$634,21,FALSE)</f>
        <v>0.15927750410509031</v>
      </c>
      <c r="H320" s="121">
        <f>VLOOKUP(B320,'Master sheet'!$B$3:$Z$634,22,FALSE)</f>
        <v>-0.13586336090761508</v>
      </c>
      <c r="I320" s="120">
        <f>VLOOKUP(B320,'Master sheet'!$B$3:$Z$634,24,FALSE)</f>
        <v>1.5270467836257406E-2</v>
      </c>
      <c r="J320" s="121">
        <f>-VLOOKUP(B320,'Master sheet'!$B$3:$Z$634,25,FALSE)</f>
        <v>0.95168209620149991</v>
      </c>
      <c r="K320" s="121"/>
      <c r="L320" s="145">
        <f t="shared" si="8"/>
        <v>0.18131832347960164</v>
      </c>
      <c r="M320" s="121">
        <f t="shared" si="9"/>
        <v>0.32384457707674968</v>
      </c>
    </row>
    <row r="321" spans="1:13">
      <c r="A321" s="119" t="str">
        <f>'Master sheet'!A321</f>
        <v>Welwyn Hatfield</v>
      </c>
      <c r="B321" s="142" t="str">
        <f>VLOOKUP('Master sheet'!A321,Westminster_Parliamentary_Const!$A$2:$C$651,2,FALSE)</f>
        <v>E14001027</v>
      </c>
      <c r="C321" s="120">
        <f>VLOOKUP(B321,'Master sheet'!$B$3:$Z$634,9,FALSE)</f>
        <v>5.7034348911940667E-2</v>
      </c>
      <c r="D321" s="121">
        <f>VLOOKUP(B321,'Master sheet'!$B$3:$Z$634,10,FALSE)</f>
        <v>-1.4938028873574565</v>
      </c>
      <c r="E321" s="120">
        <f>VLOOKUP(B321,'Master sheet'!$B$3:$Z$634,16,FALSE)</f>
        <v>0.51723918692023529</v>
      </c>
      <c r="F321" s="121">
        <f>VLOOKUP(B321,'Master sheet'!$B$3:$Z$634,17,FALSE)</f>
        <v>0.26480378335289106</v>
      </c>
      <c r="G321" s="120">
        <f>VLOOKUP(B321,'Master sheet'!$B$3:$Z$634,21,FALSE)</f>
        <v>0.14564369310793238</v>
      </c>
      <c r="H321" s="121">
        <f>VLOOKUP(B321,'Master sheet'!$B$3:$Z$634,22,FALSE)</f>
        <v>-0.5260243157475375</v>
      </c>
      <c r="I321" s="120">
        <f>VLOOKUP(B321,'Master sheet'!$B$3:$Z$634,24,FALSE)</f>
        <v>3.5543980238427642E-2</v>
      </c>
      <c r="J321" s="121">
        <f>-VLOOKUP(B321,'Master sheet'!$B$3:$Z$634,25,FALSE)</f>
        <v>-1.1831862735667886</v>
      </c>
      <c r="K321" s="121"/>
      <c r="L321" s="145">
        <f t="shared" si="8"/>
        <v>-0.73455242332972293</v>
      </c>
      <c r="M321" s="121">
        <f t="shared" si="9"/>
        <v>-0.93586647570718939</v>
      </c>
    </row>
    <row r="322" spans="1:13">
      <c r="A322" s="119" t="str">
        <f>'Master sheet'!A322</f>
        <v>West Suffolk</v>
      </c>
      <c r="B322" s="142" t="str">
        <f>VLOOKUP('Master sheet'!A322,Westminster_Parliamentary_Const!$A$2:$C$651,2,FALSE)</f>
        <v>E14001034</v>
      </c>
      <c r="C322" s="120">
        <f>VLOOKUP(B322,'Master sheet'!$B$3:$Z$634,9,FALSE)</f>
        <v>5.8006246570137691E-2</v>
      </c>
      <c r="D322" s="121">
        <f>VLOOKUP(B322,'Master sheet'!$B$3:$Z$634,10,FALSE)</f>
        <v>-1.4570674527678751</v>
      </c>
      <c r="E322" s="120">
        <f>VLOOKUP(B322,'Master sheet'!$B$3:$Z$634,16,FALSE)</f>
        <v>0.74978703864443275</v>
      </c>
      <c r="F322" s="121">
        <f>VLOOKUP(B322,'Master sheet'!$B$3:$Z$634,17,FALSE)</f>
        <v>1.0377504966062165</v>
      </c>
      <c r="G322" s="120">
        <f>VLOOKUP(B322,'Master sheet'!$B$3:$Z$634,21,FALSE)</f>
        <v>0.17065868263473055</v>
      </c>
      <c r="H322" s="121">
        <f>VLOOKUP(B322,'Master sheet'!$B$3:$Z$634,22,FALSE)</f>
        <v>0.18983364950669332</v>
      </c>
      <c r="I322" s="120">
        <f>VLOOKUP(B322,'Master sheet'!$B$3:$Z$634,24,FALSE)</f>
        <v>1.3196947915514734E-2</v>
      </c>
      <c r="J322" s="121">
        <f>-VLOOKUP(B322,'Master sheet'!$B$3:$Z$634,25,FALSE)</f>
        <v>1.1700306489862711</v>
      </c>
      <c r="K322" s="121"/>
      <c r="L322" s="145">
        <f t="shared" si="8"/>
        <v>0.23513683558282647</v>
      </c>
      <c r="M322" s="121">
        <f t="shared" si="9"/>
        <v>0.10891842309161696</v>
      </c>
    </row>
    <row r="323" spans="1:13">
      <c r="A323" s="119" t="str">
        <f>'Master sheet'!A323</f>
        <v>Witham</v>
      </c>
      <c r="B323" s="142" t="str">
        <f>VLOOKUP('Master sheet'!A323,Westminster_Parliamentary_Const!$A$2:$C$651,2,FALSE)</f>
        <v>E14001045</v>
      </c>
      <c r="C323" s="120">
        <f>VLOOKUP(B323,'Master sheet'!$B$3:$Z$634,9,FALSE)</f>
        <v>0.10200870009518224</v>
      </c>
      <c r="D323" s="121">
        <f>VLOOKUP(B323,'Master sheet'!$B$3:$Z$634,10,FALSE)</f>
        <v>0.20612129927527706</v>
      </c>
      <c r="E323" s="120">
        <f>VLOOKUP(B323,'Master sheet'!$B$3:$Z$634,16,FALSE)</f>
        <v>0.25982834355948431</v>
      </c>
      <c r="F323" s="121">
        <f>VLOOKUP(B323,'Master sheet'!$B$3:$Z$634,17,FALSE)</f>
        <v>-0.5907829866656602</v>
      </c>
      <c r="G323" s="120">
        <f>VLOOKUP(B323,'Master sheet'!$B$3:$Z$634,21,FALSE)</f>
        <v>0.16639209225700163</v>
      </c>
      <c r="H323" s="121">
        <f>VLOOKUP(B323,'Master sheet'!$B$3:$Z$634,22,FALSE)</f>
        <v>6.7735948722037476E-2</v>
      </c>
      <c r="I323" s="120">
        <f>VLOOKUP(B323,'Master sheet'!$B$3:$Z$634,24,FALSE)</f>
        <v>1.9741953385127742E-2</v>
      </c>
      <c r="J323" s="121">
        <f>-VLOOKUP(B323,'Master sheet'!$B$3:$Z$634,25,FALSE)</f>
        <v>0.48081977719172675</v>
      </c>
      <c r="K323" s="121"/>
      <c r="L323" s="145">
        <f t="shared" si="8"/>
        <v>4.097350963084527E-2</v>
      </c>
      <c r="M323" s="121">
        <f t="shared" si="9"/>
        <v>0.14180585249839747</v>
      </c>
    </row>
    <row r="324" spans="1:13">
      <c r="A324" s="119" t="str">
        <f>'Master sheet'!A324</f>
        <v>Barking</v>
      </c>
      <c r="B324" s="142" t="str">
        <f>VLOOKUP('Master sheet'!A324,Westminster_Parliamentary_Const!$A$2:$C$651,2,FALSE)</f>
        <v>E14000540</v>
      </c>
      <c r="C324" s="120">
        <f>VLOOKUP(B324,'Master sheet'!$B$3:$Z$634,9,FALSE)</f>
        <v>0.10645129010820865</v>
      </c>
      <c r="D324" s="121">
        <f>VLOOKUP(B324,'Master sheet'!$B$3:$Z$634,10,FALSE)</f>
        <v>0.37404070257398853</v>
      </c>
      <c r="E324" s="120">
        <f>VLOOKUP(B324,'Master sheet'!$B$3:$Z$634,16,FALSE)</f>
        <v>0.69094826580212598</v>
      </c>
      <c r="F324" s="121">
        <f>VLOOKUP(B324,'Master sheet'!$B$3:$Z$634,17,FALSE)</f>
        <v>0.84218112994417327</v>
      </c>
      <c r="G324" s="120">
        <f>VLOOKUP(B324,'Master sheet'!$B$3:$Z$634,21,FALSE)</f>
        <v>0.23511604439959638</v>
      </c>
      <c r="H324" s="121">
        <f>VLOOKUP(B324,'Master sheet'!$B$3:$Z$634,22,FALSE)</f>
        <v>2.0344203038093527</v>
      </c>
      <c r="I324" s="120">
        <f>VLOOKUP(B324,'Master sheet'!$B$3:$Z$634,24,FALSE)</f>
        <v>2.4826213849827417E-2</v>
      </c>
      <c r="J324" s="121">
        <f>-VLOOKUP(B324,'Master sheet'!$B$3:$Z$634,25,FALSE)</f>
        <v>-5.4569781086730981E-2</v>
      </c>
      <c r="K324" s="121"/>
      <c r="L324" s="145">
        <f t="shared" ref="L324:L387" si="10">AVERAGE(D324,F324,H324,J324)</f>
        <v>0.79901808881019587</v>
      </c>
      <c r="M324" s="121">
        <f t="shared" ref="M324:M387" si="11">AVERAGE(AVERAGE(F324,H324),D324,J324)</f>
        <v>0.5859238794546735</v>
      </c>
    </row>
    <row r="325" spans="1:13">
      <c r="A325" s="119" t="str">
        <f>'Master sheet'!A325</f>
        <v>Battersea</v>
      </c>
      <c r="B325" s="142" t="str">
        <f>VLOOKUP('Master sheet'!A325,Westminster_Parliamentary_Const!$A$2:$C$651,2,FALSE)</f>
        <v>E14000549</v>
      </c>
      <c r="C325" s="120">
        <f>VLOOKUP(B325,'Master sheet'!$B$3:$Z$634,9,FALSE)</f>
        <v>7.5398824874327489E-2</v>
      </c>
      <c r="D325" s="121">
        <f>VLOOKUP(B325,'Master sheet'!$B$3:$Z$634,10,FALSE)</f>
        <v>-0.79966909683088216</v>
      </c>
      <c r="E325" s="120">
        <f>VLOOKUP(B325,'Master sheet'!$B$3:$Z$634,16,FALSE)</f>
        <v>0.49382940852984214</v>
      </c>
      <c r="F325" s="121">
        <f>VLOOKUP(B325,'Master sheet'!$B$3:$Z$634,17,FALSE)</f>
        <v>0.18699394279455611</v>
      </c>
      <c r="G325" s="120">
        <f>VLOOKUP(B325,'Master sheet'!$B$3:$Z$634,21,FALSE)</f>
        <v>0.14945321992709598</v>
      </c>
      <c r="H325" s="121">
        <f>VLOOKUP(B325,'Master sheet'!$B$3:$Z$634,22,FALSE)</f>
        <v>-0.41700647608678526</v>
      </c>
      <c r="I325" s="120">
        <f>VLOOKUP(B325,'Master sheet'!$B$3:$Z$634,24,FALSE)</f>
        <v>3.3792045694943873E-2</v>
      </c>
      <c r="J325" s="121">
        <f>-VLOOKUP(B325,'Master sheet'!$B$3:$Z$634,25,FALSE)</f>
        <v>-0.99870173193464562</v>
      </c>
      <c r="K325" s="121"/>
      <c r="L325" s="145">
        <f t="shared" si="10"/>
        <v>-0.50709584051443923</v>
      </c>
      <c r="M325" s="121">
        <f t="shared" si="11"/>
        <v>-0.63779236513721405</v>
      </c>
    </row>
    <row r="326" spans="1:13">
      <c r="A326" s="119" t="str">
        <f>'Master sheet'!A326</f>
        <v>Beckenham</v>
      </c>
      <c r="B326" s="142" t="str">
        <f>VLOOKUP('Master sheet'!A326,Westminster_Parliamentary_Const!$A$2:$C$651,2,FALSE)</f>
        <v>E14000551</v>
      </c>
      <c r="C326" s="120">
        <f>VLOOKUP(B326,'Master sheet'!$B$3:$Z$634,9,FALSE)</f>
        <v>6.023191740337451E-2</v>
      </c>
      <c r="D326" s="121">
        <f>VLOOKUP(B326,'Master sheet'!$B$3:$Z$634,10,FALSE)</f>
        <v>-1.3729423552097786</v>
      </c>
      <c r="E326" s="120">
        <f>VLOOKUP(B326,'Master sheet'!$B$3:$Z$634,16,FALSE)</f>
        <v>1.3987077075102046</v>
      </c>
      <c r="F326" s="121">
        <f>VLOOKUP(B326,'Master sheet'!$B$3:$Z$634,17,FALSE)</f>
        <v>3.1946446344924047</v>
      </c>
      <c r="G326" s="120">
        <f>VLOOKUP(B326,'Master sheet'!$B$3:$Z$634,21,FALSE)</f>
        <v>0.18371212121212122</v>
      </c>
      <c r="H326" s="121">
        <f>VLOOKUP(B326,'Master sheet'!$B$3:$Z$634,22,FALSE)</f>
        <v>0.56338599377497456</v>
      </c>
      <c r="I326" s="120">
        <f>VLOOKUP(B326,'Master sheet'!$B$3:$Z$634,24,FALSE)</f>
        <v>3.6566149925674196E-2</v>
      </c>
      <c r="J326" s="121">
        <f>-VLOOKUP(B326,'Master sheet'!$B$3:$Z$634,25,FALSE)</f>
        <v>-1.2908241456113494</v>
      </c>
      <c r="K326" s="121"/>
      <c r="L326" s="145">
        <f t="shared" si="10"/>
        <v>0.27356603186156281</v>
      </c>
      <c r="M326" s="121">
        <f t="shared" si="11"/>
        <v>-0.26158372889581277</v>
      </c>
    </row>
    <row r="327" spans="1:13">
      <c r="A327" s="119" t="str">
        <f>'Master sheet'!A327</f>
        <v>Bermondsey and Old Southwark</v>
      </c>
      <c r="B327" s="142" t="str">
        <f>VLOOKUP('Master sheet'!A327,Westminster_Parliamentary_Const!$A$2:$C$651,2,FALSE)</f>
        <v>E14000553</v>
      </c>
      <c r="C327" s="120">
        <f>VLOOKUP(B327,'Master sheet'!$B$3:$Z$634,9,FALSE)</f>
        <v>9.6188001739857518E-2</v>
      </c>
      <c r="D327" s="121">
        <f>VLOOKUP(B327,'Master sheet'!$B$3:$Z$634,10,FALSE)</f>
        <v>-1.3887342472441477E-2</v>
      </c>
      <c r="E327" s="120">
        <f>VLOOKUP(B327,'Master sheet'!$B$3:$Z$634,16,FALSE)</f>
        <v>0.46938713767413992</v>
      </c>
      <c r="F327" s="121">
        <f>VLOOKUP(B327,'Master sheet'!$B$3:$Z$634,17,FALSE)</f>
        <v>0.10575228529359053</v>
      </c>
      <c r="G327" s="120">
        <f>VLOOKUP(B327,'Master sheet'!$B$3:$Z$634,21,FALSE)</f>
        <v>0.17157360406091371</v>
      </c>
      <c r="H327" s="121">
        <f>VLOOKUP(B327,'Master sheet'!$B$3:$Z$634,22,FALSE)</f>
        <v>0.21601610262398654</v>
      </c>
      <c r="I327" s="120">
        <f>VLOOKUP(B327,'Master sheet'!$B$3:$Z$634,24,FALSE)</f>
        <v>4.6319634485876726E-2</v>
      </c>
      <c r="J327" s="121">
        <f>-VLOOKUP(B327,'Master sheet'!$B$3:$Z$634,25,FALSE)</f>
        <v>-2.3178985503588345</v>
      </c>
      <c r="K327" s="121"/>
      <c r="L327" s="145">
        <f t="shared" si="10"/>
        <v>-0.5025043762284247</v>
      </c>
      <c r="M327" s="121">
        <f t="shared" si="11"/>
        <v>-0.72363389962416258</v>
      </c>
    </row>
    <row r="328" spans="1:13">
      <c r="A328" s="119" t="str">
        <f>'Master sheet'!A328</f>
        <v>Bethnal Green and Bow</v>
      </c>
      <c r="B328" s="142" t="str">
        <f>VLOOKUP('Master sheet'!A328,Westminster_Parliamentary_Const!$A$2:$C$651,2,FALSE)</f>
        <v>E14000555</v>
      </c>
      <c r="C328" s="120">
        <f>VLOOKUP(B328,'Master sheet'!$B$3:$Z$634,9,FALSE)</f>
        <v>8.4549186683968103E-2</v>
      </c>
      <c r="D328" s="121">
        <f>VLOOKUP(B328,'Master sheet'!$B$3:$Z$634,10,FALSE)</f>
        <v>-0.45380704551918577</v>
      </c>
      <c r="E328" s="120">
        <f>VLOOKUP(B328,'Master sheet'!$B$3:$Z$634,16,FALSE)</f>
        <v>0.68194045321658181</v>
      </c>
      <c r="F328" s="121">
        <f>VLOOKUP(B328,'Master sheet'!$B$3:$Z$634,17,FALSE)</f>
        <v>0.81224080119043396</v>
      </c>
      <c r="G328" s="120">
        <f>VLOOKUP(B328,'Master sheet'!$B$3:$Z$634,21,FALSE)</f>
        <v>0.15384615384615385</v>
      </c>
      <c r="H328" s="121">
        <f>VLOOKUP(B328,'Master sheet'!$B$3:$Z$634,22,FALSE)</f>
        <v>-0.2912931819267307</v>
      </c>
      <c r="I328" s="120">
        <f>VLOOKUP(B328,'Master sheet'!$B$3:$Z$634,24,FALSE)</f>
        <v>4.1887435519528449E-2</v>
      </c>
      <c r="J328" s="121">
        <f>-VLOOKUP(B328,'Master sheet'!$B$3:$Z$634,25,FALSE)</f>
        <v>-1.8511732393188127</v>
      </c>
      <c r="K328" s="121"/>
      <c r="L328" s="145">
        <f t="shared" si="10"/>
        <v>-0.44600816639357382</v>
      </c>
      <c r="M328" s="121">
        <f t="shared" si="11"/>
        <v>-0.68150215840204897</v>
      </c>
    </row>
    <row r="329" spans="1:13">
      <c r="A329" s="119" t="str">
        <f>'Master sheet'!A329</f>
        <v>Bexleyheath and Crayford</v>
      </c>
      <c r="B329" s="142" t="str">
        <f>VLOOKUP('Master sheet'!A329,Westminster_Parliamentary_Const!$A$2:$C$651,2,FALSE)</f>
        <v>E14000558</v>
      </c>
      <c r="C329" s="120">
        <f>VLOOKUP(B329,'Master sheet'!$B$3:$Z$634,9,FALSE)</f>
        <v>9.2305401077942884E-2</v>
      </c>
      <c r="D329" s="121">
        <f>VLOOKUP(B329,'Master sheet'!$B$3:$Z$634,10,FALSE)</f>
        <v>-0.16064047172457172</v>
      </c>
      <c r="E329" s="120">
        <f>VLOOKUP(B329,'Master sheet'!$B$3:$Z$634,16,FALSE)</f>
        <v>0.13471404671996415</v>
      </c>
      <c r="F329" s="121">
        <f>VLOOKUP(B329,'Master sheet'!$B$3:$Z$634,17,FALSE)</f>
        <v>-1.0066401266309974</v>
      </c>
      <c r="G329" s="120">
        <f>VLOOKUP(B329,'Master sheet'!$B$3:$Z$634,21,FALSE)</f>
        <v>0.19047619047619047</v>
      </c>
      <c r="H329" s="121">
        <f>VLOOKUP(B329,'Master sheet'!$B$3:$Z$634,22,FALSE)</f>
        <v>0.75695444820218971</v>
      </c>
      <c r="I329" s="120">
        <f>VLOOKUP(B329,'Master sheet'!$B$3:$Z$634,24,FALSE)</f>
        <v>2.2098424557414287E-2</v>
      </c>
      <c r="J329" s="121">
        <f>-VLOOKUP(B329,'Master sheet'!$B$3:$Z$634,25,FALSE)</f>
        <v>0.23267551534952058</v>
      </c>
      <c r="K329" s="121"/>
      <c r="L329" s="145">
        <f t="shared" si="10"/>
        <v>-4.4412658700964724E-2</v>
      </c>
      <c r="M329" s="121">
        <f t="shared" si="11"/>
        <v>-1.7602598529818343E-2</v>
      </c>
    </row>
    <row r="330" spans="1:13">
      <c r="A330" s="119" t="str">
        <f>'Master sheet'!A330</f>
        <v>Brent Central</v>
      </c>
      <c r="B330" s="142" t="str">
        <f>VLOOKUP('Master sheet'!A330,Westminster_Parliamentary_Const!$A$2:$C$651,2,FALSE)</f>
        <v>E14000591</v>
      </c>
      <c r="C330" s="120">
        <f>VLOOKUP(B330,'Master sheet'!$B$3:$Z$634,9,FALSE)</f>
        <v>0.10331819771702669</v>
      </c>
      <c r="D330" s="121">
        <f>VLOOKUP(B330,'Master sheet'!$B$3:$Z$634,10,FALSE)</f>
        <v>0.25561721463916315</v>
      </c>
      <c r="E330" s="120">
        <f>VLOOKUP(B330,'Master sheet'!$B$3:$Z$634,16,FALSE)</f>
        <v>1.2386946089395869</v>
      </c>
      <c r="F330" s="121">
        <f>VLOOKUP(B330,'Master sheet'!$B$3:$Z$634,17,FALSE)</f>
        <v>2.6627902324817332</v>
      </c>
      <c r="G330" s="120">
        <f>VLOOKUP(B330,'Master sheet'!$B$3:$Z$634,21,FALSE)</f>
        <v>0.29088785046728971</v>
      </c>
      <c r="H330" s="121">
        <f>VLOOKUP(B330,'Master sheet'!$B$3:$Z$634,22,FALSE)</f>
        <v>3.6304510184095649</v>
      </c>
      <c r="I330" s="120">
        <f>VLOOKUP(B330,'Master sheet'!$B$3:$Z$634,24,FALSE)</f>
        <v>2.0191274106860613E-2</v>
      </c>
      <c r="J330" s="121">
        <f>-VLOOKUP(B330,'Master sheet'!$B$3:$Z$634,25,FALSE)</f>
        <v>0.43350480888824316</v>
      </c>
      <c r="K330" s="121"/>
      <c r="L330" s="145">
        <f t="shared" si="10"/>
        <v>1.745590818604676</v>
      </c>
      <c r="M330" s="121">
        <f t="shared" si="11"/>
        <v>1.2785808829910186</v>
      </c>
    </row>
    <row r="331" spans="1:13">
      <c r="A331" s="119" t="str">
        <f>'Master sheet'!A331</f>
        <v>Brent North</v>
      </c>
      <c r="B331" s="142" t="str">
        <f>VLOOKUP('Master sheet'!A331,Westminster_Parliamentary_Const!$A$2:$C$651,2,FALSE)</f>
        <v>E14000592</v>
      </c>
      <c r="C331" s="120">
        <f>VLOOKUP(B331,'Master sheet'!$B$3:$Z$634,9,FALSE)</f>
        <v>6.8100883428166364E-2</v>
      </c>
      <c r="D331" s="121">
        <f>VLOOKUP(B331,'Master sheet'!$B$3:$Z$634,10,FALSE)</f>
        <v>-1.0755140362367337</v>
      </c>
      <c r="E331" s="120">
        <f>VLOOKUP(B331,'Master sheet'!$B$3:$Z$634,16,FALSE)</f>
        <v>1.1158109991898844</v>
      </c>
      <c r="F331" s="121">
        <f>VLOOKUP(B331,'Master sheet'!$B$3:$Z$634,17,FALSE)</f>
        <v>2.2543474902052472</v>
      </c>
      <c r="G331" s="120">
        <f>VLOOKUP(B331,'Master sheet'!$B$3:$Z$634,21,FALSE)</f>
        <v>0.28418803418803418</v>
      </c>
      <c r="H331" s="121">
        <f>VLOOKUP(B331,'Master sheet'!$B$3:$Z$634,22,FALSE)</f>
        <v>3.4387213019486791</v>
      </c>
      <c r="I331" s="120">
        <f>VLOOKUP(B331,'Master sheet'!$B$3:$Z$634,24,FALSE)</f>
        <v>3.3218163869694006E-2</v>
      </c>
      <c r="J331" s="121">
        <f>-VLOOKUP(B331,'Master sheet'!$B$3:$Z$634,25,FALSE)</f>
        <v>-0.93827006462377149</v>
      </c>
      <c r="K331" s="121"/>
      <c r="L331" s="145">
        <f t="shared" si="10"/>
        <v>0.91982117282335518</v>
      </c>
      <c r="M331" s="121">
        <f t="shared" si="11"/>
        <v>0.27758343173881939</v>
      </c>
    </row>
    <row r="332" spans="1:13">
      <c r="A332" s="119" t="str">
        <f>'Master sheet'!A332</f>
        <v>Brentford and Isleworth</v>
      </c>
      <c r="B332" s="142" t="str">
        <f>VLOOKUP('Master sheet'!A332,Westminster_Parliamentary_Const!$A$2:$C$651,2,FALSE)</f>
        <v>E14000593</v>
      </c>
      <c r="C332" s="120">
        <f>VLOOKUP(B332,'Master sheet'!$B$3:$Z$634,9,FALSE)</f>
        <v>9.5558901079548758E-2</v>
      </c>
      <c r="D332" s="121">
        <f>VLOOKUP(B332,'Master sheet'!$B$3:$Z$634,10,FALSE)</f>
        <v>-3.7665860675589545E-2</v>
      </c>
      <c r="E332" s="120">
        <f>VLOOKUP(B332,'Master sheet'!$B$3:$Z$634,16,FALSE)</f>
        <v>0.4409694904576853</v>
      </c>
      <c r="F332" s="121">
        <f>VLOOKUP(B332,'Master sheet'!$B$3:$Z$634,17,FALSE)</f>
        <v>1.1297200666956057E-2</v>
      </c>
      <c r="G332" s="120">
        <f>VLOOKUP(B332,'Master sheet'!$B$3:$Z$634,21,FALSE)</f>
        <v>0.20696721311475411</v>
      </c>
      <c r="H332" s="121">
        <f>VLOOKUP(B332,'Master sheet'!$B$3:$Z$634,22,FALSE)</f>
        <v>1.2288806866024442</v>
      </c>
      <c r="I332" s="120">
        <f>VLOOKUP(B332,'Master sheet'!$B$3:$Z$634,24,FALSE)</f>
        <v>3.2539761207479145E-2</v>
      </c>
      <c r="J332" s="121">
        <f>-VLOOKUP(B332,'Master sheet'!$B$3:$Z$634,25,FALSE)</f>
        <v>-0.86683200511050873</v>
      </c>
      <c r="K332" s="121"/>
      <c r="L332" s="145">
        <f t="shared" si="10"/>
        <v>8.3920005370825501E-2</v>
      </c>
      <c r="M332" s="121">
        <f t="shared" si="11"/>
        <v>-9.4802974050466046E-2</v>
      </c>
    </row>
    <row r="333" spans="1:13">
      <c r="A333" s="119" t="str">
        <f>'Master sheet'!A333</f>
        <v>Bromley and Chislehurst</v>
      </c>
      <c r="B333" s="142" t="str">
        <f>VLOOKUP('Master sheet'!A333,Westminster_Parliamentary_Const!$A$2:$C$651,2,FALSE)</f>
        <v>E14000604</v>
      </c>
      <c r="C333" s="120">
        <f>VLOOKUP(B333,'Master sheet'!$B$3:$Z$634,9,FALSE)</f>
        <v>0.12013857237305468</v>
      </c>
      <c r="D333" s="121">
        <f>VLOOKUP(B333,'Master sheet'!$B$3:$Z$634,10,FALSE)</f>
        <v>0.89138762496718904</v>
      </c>
      <c r="E333" s="120">
        <f>VLOOKUP(B333,'Master sheet'!$B$3:$Z$634,16,FALSE)</f>
        <v>6.9216292772729976E-2</v>
      </c>
      <c r="F333" s="121">
        <f>VLOOKUP(B333,'Master sheet'!$B$3:$Z$634,17,FALSE)</f>
        <v>-1.2243427339164545</v>
      </c>
      <c r="G333" s="120">
        <f>VLOOKUP(B333,'Master sheet'!$B$3:$Z$634,21,FALSE)</f>
        <v>0.16718749999999999</v>
      </c>
      <c r="H333" s="121">
        <f>VLOOKUP(B333,'Master sheet'!$B$3:$Z$634,22,FALSE)</f>
        <v>9.0498259609286674E-2</v>
      </c>
      <c r="I333" s="120">
        <f>VLOOKUP(B333,'Master sheet'!$B$3:$Z$634,24,FALSE)</f>
        <v>3.3626634958382917E-2</v>
      </c>
      <c r="J333" s="121">
        <f>-VLOOKUP(B333,'Master sheet'!$B$3:$Z$634,25,FALSE)</f>
        <v>-0.98128343053235589</v>
      </c>
      <c r="K333" s="121"/>
      <c r="L333" s="145">
        <f t="shared" si="10"/>
        <v>-0.30593506996808367</v>
      </c>
      <c r="M333" s="121">
        <f t="shared" si="11"/>
        <v>-0.21893934757291691</v>
      </c>
    </row>
    <row r="334" spans="1:13">
      <c r="A334" s="119" t="str">
        <f>'Master sheet'!A334</f>
        <v>Camberwell and Peckham</v>
      </c>
      <c r="B334" s="142" t="str">
        <f>VLOOKUP('Master sheet'!A334,Westminster_Parliamentary_Const!$A$2:$C$651,2,FALSE)</f>
        <v>E14000615</v>
      </c>
      <c r="C334" s="120">
        <f>VLOOKUP(B334,'Master sheet'!$B$3:$Z$634,9,FALSE)</f>
        <v>0.14897341400201397</v>
      </c>
      <c r="D334" s="121">
        <f>VLOOKUP(B334,'Master sheet'!$B$3:$Z$634,10,FALSE)</f>
        <v>1.9812764930262157</v>
      </c>
      <c r="E334" s="120">
        <f>VLOOKUP(B334,'Master sheet'!$B$3:$Z$634,16,FALSE)</f>
        <v>0.16232579353748686</v>
      </c>
      <c r="F334" s="121">
        <f>VLOOKUP(B334,'Master sheet'!$B$3:$Z$634,17,FALSE)</f>
        <v>-0.91486370817971296</v>
      </c>
      <c r="G334" s="120">
        <f>VLOOKUP(B334,'Master sheet'!$B$3:$Z$634,21,FALSE)</f>
        <v>0.16901408450704225</v>
      </c>
      <c r="H334" s="121">
        <f>VLOOKUP(B334,'Master sheet'!$B$3:$Z$634,22,FALSE)</f>
        <v>0.1427699212534137</v>
      </c>
      <c r="I334" s="120">
        <f>VLOOKUP(B334,'Master sheet'!$B$3:$Z$634,24,FALSE)</f>
        <v>3.3684052757793737E-2</v>
      </c>
      <c r="J334" s="121">
        <f>-VLOOKUP(B334,'Master sheet'!$B$3:$Z$634,25,FALSE)</f>
        <v>-0.98732971602015018</v>
      </c>
      <c r="K334" s="121"/>
      <c r="L334" s="145">
        <f t="shared" si="10"/>
        <v>5.5463247519941528E-2</v>
      </c>
      <c r="M334" s="121">
        <f t="shared" si="11"/>
        <v>0.20263329451430531</v>
      </c>
    </row>
    <row r="335" spans="1:13">
      <c r="A335" s="119" t="str">
        <f>'Master sheet'!A335</f>
        <v>Carshalton and Wallington</v>
      </c>
      <c r="B335" s="142" t="str">
        <f>VLOOKUP('Master sheet'!A335,Westminster_Parliamentary_Const!$A$2:$C$651,2,FALSE)</f>
        <v>E14000621</v>
      </c>
      <c r="C335" s="120">
        <f>VLOOKUP(B335,'Master sheet'!$B$3:$Z$634,9,FALSE)</f>
        <v>0.13469362516340158</v>
      </c>
      <c r="D335" s="121">
        <f>VLOOKUP(B335,'Master sheet'!$B$3:$Z$634,10,FALSE)</f>
        <v>1.4415342224181944</v>
      </c>
      <c r="E335" s="120">
        <f>VLOOKUP(B335,'Master sheet'!$B$3:$Z$634,16,FALSE)</f>
        <v>0.24202775214652864</v>
      </c>
      <c r="F335" s="121">
        <f>VLOOKUP(B335,'Master sheet'!$B$3:$Z$634,17,FALSE)</f>
        <v>-0.64994891111774922</v>
      </c>
      <c r="G335" s="120">
        <f>VLOOKUP(B335,'Master sheet'!$B$3:$Z$634,21,FALSE)</f>
        <v>0.20344827586206896</v>
      </c>
      <c r="H335" s="121">
        <f>VLOOKUP(B335,'Master sheet'!$B$3:$Z$634,22,FALSE)</f>
        <v>1.1281786951478454</v>
      </c>
      <c r="I335" s="120">
        <f>VLOOKUP(B335,'Master sheet'!$B$3:$Z$634,24,FALSE)</f>
        <v>3.4508301404853281E-2</v>
      </c>
      <c r="J335" s="121">
        <f>-VLOOKUP(B335,'Master sheet'!$B$3:$Z$634,25,FALSE)</f>
        <v>-1.0741258434264382</v>
      </c>
      <c r="K335" s="121"/>
      <c r="L335" s="145">
        <f t="shared" si="10"/>
        <v>0.21140954075546309</v>
      </c>
      <c r="M335" s="121">
        <f t="shared" si="11"/>
        <v>0.20217442366893476</v>
      </c>
    </row>
    <row r="336" spans="1:13">
      <c r="A336" s="119" t="str">
        <f>'Master sheet'!A336</f>
        <v>Chelsea and Fulham</v>
      </c>
      <c r="B336" s="142" t="str">
        <f>VLOOKUP('Master sheet'!A336,Westminster_Parliamentary_Const!$A$2:$C$651,2,FALSE)</f>
        <v>E14000629</v>
      </c>
      <c r="C336" s="120">
        <f>VLOOKUP(B336,'Master sheet'!$B$3:$Z$634,9,FALSE)</f>
        <v>0.12828549453892674</v>
      </c>
      <c r="D336" s="121">
        <f>VLOOKUP(B336,'Master sheet'!$B$3:$Z$634,10,FALSE)</f>
        <v>1.1993220291780213</v>
      </c>
      <c r="E336" s="120">
        <f>VLOOKUP(B336,'Master sheet'!$B$3:$Z$634,16,FALSE)</f>
        <v>-0.10905953332835021</v>
      </c>
      <c r="F336" s="121">
        <f>VLOOKUP(B336,'Master sheet'!$B$3:$Z$634,17,FALSE)</f>
        <v>-1.8168991166809785</v>
      </c>
      <c r="G336" s="120">
        <f>VLOOKUP(B336,'Master sheet'!$B$3:$Z$634,21,FALSE)</f>
        <v>0.16493055555555555</v>
      </c>
      <c r="H336" s="121">
        <f>VLOOKUP(B336,'Master sheet'!$B$3:$Z$634,22,FALSE)</f>
        <v>2.5910918648739321E-2</v>
      </c>
      <c r="I336" s="120">
        <f>VLOOKUP(B336,'Master sheet'!$B$3:$Z$634,24,FALSE)</f>
        <v>4.0806533945890733E-2</v>
      </c>
      <c r="J336" s="121">
        <f>-VLOOKUP(B336,'Master sheet'!$B$3:$Z$634,25,FALSE)</f>
        <v>-1.7373507040513221</v>
      </c>
      <c r="K336" s="121"/>
      <c r="L336" s="145">
        <f t="shared" si="10"/>
        <v>-0.58225421822638501</v>
      </c>
      <c r="M336" s="121">
        <f t="shared" si="11"/>
        <v>-0.47784092462980676</v>
      </c>
    </row>
    <row r="337" spans="1:13">
      <c r="A337" s="119" t="str">
        <f>'Master sheet'!A337</f>
        <v>Chingford and Woodford Green</v>
      </c>
      <c r="B337" s="142" t="str">
        <f>VLOOKUP('Master sheet'!A337,Westminster_Parliamentary_Const!$A$2:$C$651,2,FALSE)</f>
        <v>E14000634</v>
      </c>
      <c r="C337" s="120">
        <f>VLOOKUP(B337,'Master sheet'!$B$3:$Z$634,9,FALSE)</f>
        <v>7.7849560791004802E-2</v>
      </c>
      <c r="D337" s="121">
        <f>VLOOKUP(B337,'Master sheet'!$B$3:$Z$634,10,FALSE)</f>
        <v>-0.70703707101609559</v>
      </c>
      <c r="E337" s="120">
        <f>VLOOKUP(B337,'Master sheet'!$B$3:$Z$634,16,FALSE)</f>
        <v>0.66285900855988855</v>
      </c>
      <c r="F337" s="121">
        <f>VLOOKUP(B337,'Master sheet'!$B$3:$Z$634,17,FALSE)</f>
        <v>0.74881755379355586</v>
      </c>
      <c r="G337" s="120">
        <f>VLOOKUP(B337,'Master sheet'!$B$3:$Z$634,21,FALSE)</f>
        <v>0.21221864951768488</v>
      </c>
      <c r="H337" s="121">
        <f>VLOOKUP(B337,'Master sheet'!$B$3:$Z$634,22,FALSE)</f>
        <v>1.3791618839636006</v>
      </c>
      <c r="I337" s="120">
        <f>VLOOKUP(B337,'Master sheet'!$B$3:$Z$634,24,FALSE)</f>
        <v>3.7944790739091738E-2</v>
      </c>
      <c r="J337" s="121">
        <f>-VLOOKUP(B337,'Master sheet'!$B$3:$Z$634,25,FALSE)</f>
        <v>-1.435999614343727</v>
      </c>
      <c r="K337" s="121"/>
      <c r="L337" s="145">
        <f t="shared" si="10"/>
        <v>-3.7643119006665615E-3</v>
      </c>
      <c r="M337" s="121">
        <f t="shared" si="11"/>
        <v>-0.35968232216041479</v>
      </c>
    </row>
    <row r="338" spans="1:13">
      <c r="A338" s="119" t="str">
        <f>'Master sheet'!A338</f>
        <v>Chipping Barnet</v>
      </c>
      <c r="B338" s="142" t="str">
        <f>VLOOKUP('Master sheet'!A338,Westminster_Parliamentary_Const!$A$2:$C$651,2,FALSE)</f>
        <v>E14000636</v>
      </c>
      <c r="C338" s="120">
        <f>VLOOKUP(B338,'Master sheet'!$B$3:$Z$634,9,FALSE)</f>
        <v>7.1386565366778246E-2</v>
      </c>
      <c r="D338" s="121">
        <f>VLOOKUP(B338,'Master sheet'!$B$3:$Z$634,10,FALSE)</f>
        <v>-0.9513230240246463</v>
      </c>
      <c r="E338" s="120">
        <f>VLOOKUP(B338,'Master sheet'!$B$3:$Z$634,16,FALSE)</f>
        <v>0.55920302338990235</v>
      </c>
      <c r="F338" s="121">
        <f>VLOOKUP(B338,'Master sheet'!$B$3:$Z$634,17,FALSE)</f>
        <v>0.40428393435939514</v>
      </c>
      <c r="G338" s="120">
        <f>VLOOKUP(B338,'Master sheet'!$B$3:$Z$634,21,FALSE)</f>
        <v>0.16722783389450055</v>
      </c>
      <c r="H338" s="121">
        <f>VLOOKUP(B338,'Master sheet'!$B$3:$Z$634,22,FALSE)</f>
        <v>9.1652501133834122E-2</v>
      </c>
      <c r="I338" s="120">
        <f>VLOOKUP(B338,'Master sheet'!$B$3:$Z$634,24,FALSE)</f>
        <v>3.9347419864884214E-2</v>
      </c>
      <c r="J338" s="121">
        <f>-VLOOKUP(B338,'Master sheet'!$B$3:$Z$634,25,FALSE)</f>
        <v>-1.583701132253843</v>
      </c>
      <c r="K338" s="121"/>
      <c r="L338" s="145">
        <f t="shared" si="10"/>
        <v>-0.50977193019631506</v>
      </c>
      <c r="M338" s="121">
        <f t="shared" si="11"/>
        <v>-0.76235197951062494</v>
      </c>
    </row>
    <row r="339" spans="1:13">
      <c r="A339" s="119" t="str">
        <f>'Master sheet'!A339</f>
        <v>Cities of London and Westminster</v>
      </c>
      <c r="B339" s="142" t="str">
        <f>VLOOKUP('Master sheet'!A339,Westminster_Parliamentary_Const!$A$2:$C$651,2,FALSE)</f>
        <v>E14000639</v>
      </c>
      <c r="C339" s="120">
        <f>VLOOKUP(B339,'Master sheet'!$B$3:$Z$634,9,FALSE)</f>
        <v>8.6653826373147974E-2</v>
      </c>
      <c r="D339" s="121">
        <f>VLOOKUP(B339,'Master sheet'!$B$3:$Z$634,10,FALSE)</f>
        <v>-0.3742566391729748</v>
      </c>
      <c r="E339" s="120">
        <f>VLOOKUP(B339,'Master sheet'!$B$3:$Z$634,16,FALSE)</f>
        <v>0.85854134822654826</v>
      </c>
      <c r="F339" s="121">
        <f>VLOOKUP(B339,'Master sheet'!$B$3:$Z$634,17,FALSE)</f>
        <v>1.3992300180052266</v>
      </c>
      <c r="G339" s="120">
        <f>VLOOKUP(B339,'Master sheet'!$B$3:$Z$634,21,FALSE)</f>
        <v>0.10208126858275521</v>
      </c>
      <c r="H339" s="121">
        <f>VLOOKUP(B339,'Master sheet'!$B$3:$Z$634,22,FALSE)</f>
        <v>-1.7726572015509412</v>
      </c>
      <c r="I339" s="120">
        <f>VLOOKUP(B339,'Master sheet'!$B$3:$Z$634,24,FALSE)</f>
        <v>3.5313410206280205E-2</v>
      </c>
      <c r="J339" s="121">
        <f>-VLOOKUP(B339,'Master sheet'!$B$3:$Z$634,25,FALSE)</f>
        <v>-1.1589064813490708</v>
      </c>
      <c r="K339" s="121"/>
      <c r="L339" s="145">
        <f t="shared" si="10"/>
        <v>-0.47664757601694002</v>
      </c>
      <c r="M339" s="121">
        <f t="shared" si="11"/>
        <v>-0.57329223743163427</v>
      </c>
    </row>
    <row r="340" spans="1:13">
      <c r="A340" s="119" t="str">
        <f>'Master sheet'!A340</f>
        <v>Croydon Central</v>
      </c>
      <c r="B340" s="142" t="str">
        <f>VLOOKUP('Master sheet'!A340,Westminster_Parliamentary_Const!$A$2:$C$651,2,FALSE)</f>
        <v>E14000654</v>
      </c>
      <c r="C340" s="120">
        <f>VLOOKUP(B340,'Master sheet'!$B$3:$Z$634,9,FALSE)</f>
        <v>0.13284653103561769</v>
      </c>
      <c r="D340" s="121">
        <f>VLOOKUP(B340,'Master sheet'!$B$3:$Z$634,10,FALSE)</f>
        <v>1.3717184296341258</v>
      </c>
      <c r="E340" s="120">
        <f>VLOOKUP(B340,'Master sheet'!$B$3:$Z$634,16,FALSE)</f>
        <v>0.70104303363881315</v>
      </c>
      <c r="F340" s="121">
        <f>VLOOKUP(B340,'Master sheet'!$B$3:$Z$634,17,FALSE)</f>
        <v>0.87573430002323638</v>
      </c>
      <c r="G340" s="120">
        <f>VLOOKUP(B340,'Master sheet'!$B$3:$Z$634,21,FALSE)</f>
        <v>0.171875</v>
      </c>
      <c r="H340" s="121">
        <f>VLOOKUP(B340,'Master sheet'!$B$3:$Z$634,22,FALSE)</f>
        <v>0.22464119852734735</v>
      </c>
      <c r="I340" s="120">
        <f>VLOOKUP(B340,'Master sheet'!$B$3:$Z$634,24,FALSE)</f>
        <v>3.1037906998949705E-2</v>
      </c>
      <c r="J340" s="121">
        <f>-VLOOKUP(B340,'Master sheet'!$B$3:$Z$634,25,FALSE)</f>
        <v>-0.70868175555386725</v>
      </c>
      <c r="K340" s="121"/>
      <c r="L340" s="145">
        <f t="shared" si="10"/>
        <v>0.44085304315771057</v>
      </c>
      <c r="M340" s="121">
        <f t="shared" si="11"/>
        <v>0.40440814111851681</v>
      </c>
    </row>
    <row r="341" spans="1:13">
      <c r="A341" s="119" t="str">
        <f>'Master sheet'!A341</f>
        <v>Croydon North</v>
      </c>
      <c r="B341" s="142" t="str">
        <f>VLOOKUP('Master sheet'!A341,Westminster_Parliamentary_Const!$A$2:$C$651,2,FALSE)</f>
        <v>E14000655</v>
      </c>
      <c r="C341" s="120">
        <f>VLOOKUP(B341,'Master sheet'!$B$3:$Z$634,9,FALSE)</f>
        <v>0.14293756953056805</v>
      </c>
      <c r="D341" s="121">
        <f>VLOOKUP(B341,'Master sheet'!$B$3:$Z$634,10,FALSE)</f>
        <v>1.753135836544935</v>
      </c>
      <c r="E341" s="120">
        <f>VLOOKUP(B341,'Master sheet'!$B$3:$Z$634,16,FALSE)</f>
        <v>0.59787223738996154</v>
      </c>
      <c r="F341" s="121">
        <f>VLOOKUP(B341,'Master sheet'!$B$3:$Z$634,17,FALSE)</f>
        <v>0.53281336021228998</v>
      </c>
      <c r="G341" s="120">
        <f>VLOOKUP(B341,'Master sheet'!$B$3:$Z$634,21,FALSE)</f>
        <v>0.24078624078624078</v>
      </c>
      <c r="H341" s="121">
        <f>VLOOKUP(B341,'Master sheet'!$B$3:$Z$634,22,FALSE)</f>
        <v>2.1966852227527225</v>
      </c>
      <c r="I341" s="120">
        <f>VLOOKUP(B341,'Master sheet'!$B$3:$Z$634,24,FALSE)</f>
        <v>3.2560240963855458E-2</v>
      </c>
      <c r="J341" s="121">
        <f>-VLOOKUP(B341,'Master sheet'!$B$3:$Z$634,25,FALSE)</f>
        <v>-0.86898859165757747</v>
      </c>
      <c r="K341" s="121"/>
      <c r="L341" s="145">
        <f t="shared" si="10"/>
        <v>0.90341145696309255</v>
      </c>
      <c r="M341" s="121">
        <f t="shared" si="11"/>
        <v>0.74963217878995458</v>
      </c>
    </row>
    <row r="342" spans="1:13">
      <c r="A342" s="119" t="str">
        <f>'Master sheet'!A342</f>
        <v>Croydon South</v>
      </c>
      <c r="B342" s="142" t="str">
        <f>VLOOKUP('Master sheet'!A342,Westminster_Parliamentary_Const!$A$2:$C$651,2,FALSE)</f>
        <v>E14000656</v>
      </c>
      <c r="C342" s="120">
        <f>VLOOKUP(B342,'Master sheet'!$B$3:$Z$634,9,FALSE)</f>
        <v>0.10050489099959266</v>
      </c>
      <c r="D342" s="121">
        <f>VLOOKUP(B342,'Master sheet'!$B$3:$Z$634,10,FALSE)</f>
        <v>0.14928086942103624</v>
      </c>
      <c r="E342" s="120">
        <f>VLOOKUP(B342,'Master sheet'!$B$3:$Z$634,16,FALSE)</f>
        <v>0.30132765506319126</v>
      </c>
      <c r="F342" s="121">
        <f>VLOOKUP(B342,'Master sheet'!$B$3:$Z$634,17,FALSE)</f>
        <v>-0.45284683205818033</v>
      </c>
      <c r="G342" s="120">
        <f>VLOOKUP(B342,'Master sheet'!$B$3:$Z$634,21,FALSE)</f>
        <v>0.1423611111111111</v>
      </c>
      <c r="H342" s="121">
        <f>VLOOKUP(B342,'Master sheet'!$B$3:$Z$634,22,FALSE)</f>
        <v>-0.6199624909567365</v>
      </c>
      <c r="I342" s="120">
        <f>VLOOKUP(B342,'Master sheet'!$B$3:$Z$634,24,FALSE)</f>
        <v>3.3542806446843043E-2</v>
      </c>
      <c r="J342" s="121">
        <f>-VLOOKUP(B342,'Master sheet'!$B$3:$Z$634,25,FALSE)</f>
        <v>-0.97245600910576213</v>
      </c>
      <c r="K342" s="121"/>
      <c r="L342" s="145">
        <f t="shared" si="10"/>
        <v>-0.47399611567491068</v>
      </c>
      <c r="M342" s="121">
        <f t="shared" si="11"/>
        <v>-0.45319326706406143</v>
      </c>
    </row>
    <row r="343" spans="1:13">
      <c r="A343" s="119" t="str">
        <f>'Master sheet'!A343</f>
        <v>Dagenham and Rainham</v>
      </c>
      <c r="B343" s="142" t="str">
        <f>VLOOKUP('Master sheet'!A343,Westminster_Parliamentary_Const!$A$2:$C$651,2,FALSE)</f>
        <v>E14000657</v>
      </c>
      <c r="C343" s="120">
        <f>VLOOKUP(B343,'Master sheet'!$B$3:$Z$634,9,FALSE)</f>
        <v>0.12396295375096793</v>
      </c>
      <c r="D343" s="121">
        <f>VLOOKUP(B343,'Master sheet'!$B$3:$Z$634,10,FALSE)</f>
        <v>1.0359402028739719</v>
      </c>
      <c r="E343" s="120">
        <f>VLOOKUP(B343,'Master sheet'!$B$3:$Z$634,16,FALSE)</f>
        <v>0.61152374921167318</v>
      </c>
      <c r="F343" s="121">
        <f>VLOOKUP(B343,'Master sheet'!$B$3:$Z$634,17,FALSE)</f>
        <v>0.57818849963110308</v>
      </c>
      <c r="G343" s="120">
        <f>VLOOKUP(B343,'Master sheet'!$B$3:$Z$634,21,FALSE)</f>
        <v>0.24772036474164133</v>
      </c>
      <c r="H343" s="121">
        <f>VLOOKUP(B343,'Master sheet'!$B$3:$Z$634,22,FALSE)</f>
        <v>2.3951201595419609</v>
      </c>
      <c r="I343" s="120">
        <f>VLOOKUP(B343,'Master sheet'!$B$3:$Z$634,24,FALSE)</f>
        <v>1.7329240214888797E-2</v>
      </c>
      <c r="J343" s="121">
        <f>-VLOOKUP(B343,'Master sheet'!$B$3:$Z$634,25,FALSE)</f>
        <v>0.73488650871256134</v>
      </c>
      <c r="K343" s="121"/>
      <c r="L343" s="145">
        <f t="shared" si="10"/>
        <v>1.1860338426898993</v>
      </c>
      <c r="M343" s="121">
        <f t="shared" si="11"/>
        <v>1.0858270137243551</v>
      </c>
    </row>
    <row r="344" spans="1:13">
      <c r="A344" s="119" t="str">
        <f>'Master sheet'!A344</f>
        <v>Dulwich and West Norwood</v>
      </c>
      <c r="B344" s="142" t="str">
        <f>VLOOKUP('Master sheet'!A344,Westminster_Parliamentary_Const!$A$2:$C$651,2,FALSE)</f>
        <v>E14000673</v>
      </c>
      <c r="C344" s="120">
        <f>VLOOKUP(B344,'Master sheet'!$B$3:$Z$634,9,FALSE)</f>
        <v>9.3244714450444466E-2</v>
      </c>
      <c r="D344" s="121">
        <f>VLOOKUP(B344,'Master sheet'!$B$3:$Z$634,10,FALSE)</f>
        <v>-0.12513664612768371</v>
      </c>
      <c r="E344" s="120">
        <f>VLOOKUP(B344,'Master sheet'!$B$3:$Z$634,16,FALSE)</f>
        <v>0.1721186881741561</v>
      </c>
      <c r="F344" s="121">
        <f>VLOOKUP(B344,'Master sheet'!$B$3:$Z$634,17,FALSE)</f>
        <v>-0.88231390964780954</v>
      </c>
      <c r="G344" s="120">
        <f>VLOOKUP(B344,'Master sheet'!$B$3:$Z$634,21,FALSE)</f>
        <v>0.13958333333333334</v>
      </c>
      <c r="H344" s="121">
        <f>VLOOKUP(B344,'Master sheet'!$B$3:$Z$634,22,FALSE)</f>
        <v>-0.6994546029081794</v>
      </c>
      <c r="I344" s="120">
        <f>VLOOKUP(B344,'Master sheet'!$B$3:$Z$634,24,FALSE)</f>
        <v>4.0085744908896048E-2</v>
      </c>
      <c r="J344" s="121">
        <f>-VLOOKUP(B344,'Master sheet'!$B$3:$Z$634,25,FALSE)</f>
        <v>-1.6614492181207947</v>
      </c>
      <c r="K344" s="121"/>
      <c r="L344" s="145">
        <f t="shared" si="10"/>
        <v>-0.84208859420111681</v>
      </c>
      <c r="M344" s="121">
        <f t="shared" si="11"/>
        <v>-0.85915670684215772</v>
      </c>
    </row>
    <row r="345" spans="1:13">
      <c r="A345" s="119" t="str">
        <f>'Master sheet'!A345</f>
        <v>Ealing Central and Acton</v>
      </c>
      <c r="B345" s="142" t="str">
        <f>VLOOKUP('Master sheet'!A345,Westminster_Parliamentary_Const!$A$2:$C$651,2,FALSE)</f>
        <v>E14000674</v>
      </c>
      <c r="C345" s="120">
        <f>VLOOKUP(B345,'Master sheet'!$B$3:$Z$634,9,FALSE)</f>
        <v>0.10370684339682665</v>
      </c>
      <c r="D345" s="121">
        <f>VLOOKUP(B345,'Master sheet'!$B$3:$Z$634,10,FALSE)</f>
        <v>0.27030710284745485</v>
      </c>
      <c r="E345" s="120">
        <f>VLOOKUP(B345,'Master sheet'!$B$3:$Z$634,16,FALSE)</f>
        <v>0.58927334361287753</v>
      </c>
      <c r="F345" s="121">
        <f>VLOOKUP(B345,'Master sheet'!$B$3:$Z$634,17,FALSE)</f>
        <v>0.50423220311566674</v>
      </c>
      <c r="G345" s="120">
        <f>VLOOKUP(B345,'Master sheet'!$B$3:$Z$634,21,FALSE)</f>
        <v>0.19162303664921465</v>
      </c>
      <c r="H345" s="121">
        <f>VLOOKUP(B345,'Master sheet'!$B$3:$Z$634,22,FALSE)</f>
        <v>0.78977392897795384</v>
      </c>
      <c r="I345" s="120">
        <f>VLOOKUP(B345,'Master sheet'!$B$3:$Z$634,24,FALSE)</f>
        <v>2.8056230475529409E-2</v>
      </c>
      <c r="J345" s="121">
        <f>-VLOOKUP(B345,'Master sheet'!$B$3:$Z$634,25,FALSE)</f>
        <v>-0.39470128821021866</v>
      </c>
      <c r="K345" s="121"/>
      <c r="L345" s="145">
        <f t="shared" si="10"/>
        <v>0.29240298668271414</v>
      </c>
      <c r="M345" s="121">
        <f t="shared" si="11"/>
        <v>0.17420296022801549</v>
      </c>
    </row>
    <row r="346" spans="1:13">
      <c r="A346" s="119" t="str">
        <f>'Master sheet'!A346</f>
        <v>Ealing North</v>
      </c>
      <c r="B346" s="142" t="str">
        <f>VLOOKUP('Master sheet'!A346,Westminster_Parliamentary_Const!$A$2:$C$651,2,FALSE)</f>
        <v>E14000675</v>
      </c>
      <c r="C346" s="120">
        <f>VLOOKUP(B346,'Master sheet'!$B$3:$Z$634,9,FALSE)</f>
        <v>0.10205480935085118</v>
      </c>
      <c r="D346" s="121">
        <f>VLOOKUP(B346,'Master sheet'!$B$3:$Z$634,10,FALSE)</f>
        <v>0.20786412016934386</v>
      </c>
      <c r="E346" s="120">
        <f>VLOOKUP(B346,'Master sheet'!$B$3:$Z$634,16,FALSE)</f>
        <v>0.42770813842498812</v>
      </c>
      <c r="F346" s="121">
        <f>VLOOKUP(B346,'Master sheet'!$B$3:$Z$634,17,FALSE)</f>
        <v>-3.2781118659448674E-2</v>
      </c>
      <c r="G346" s="120">
        <f>VLOOKUP(B346,'Master sheet'!$B$3:$Z$634,21,FALSE)</f>
        <v>0.25870646766169153</v>
      </c>
      <c r="H346" s="121">
        <f>VLOOKUP(B346,'Master sheet'!$B$3:$Z$634,22,FALSE)</f>
        <v>2.7095112279050153</v>
      </c>
      <c r="I346" s="120">
        <f>VLOOKUP(B346,'Master sheet'!$B$3:$Z$634,24,FALSE)</f>
        <v>2.4649719184156149E-2</v>
      </c>
      <c r="J346" s="121">
        <f>-VLOOKUP(B346,'Master sheet'!$B$3:$Z$634,25,FALSE)</f>
        <v>-3.5984305037988544E-2</v>
      </c>
      <c r="K346" s="121"/>
      <c r="L346" s="145">
        <f t="shared" si="10"/>
        <v>0.71215248109423046</v>
      </c>
      <c r="M346" s="121">
        <f t="shared" si="11"/>
        <v>0.50341495658471291</v>
      </c>
    </row>
    <row r="347" spans="1:13">
      <c r="A347" s="119" t="str">
        <f>'Master sheet'!A347</f>
        <v>Ealing, Southall</v>
      </c>
      <c r="B347" s="142" t="str">
        <f>VLOOKUP('Master sheet'!A347,Westminster_Parliamentary_Const!$A$2:$C$651,2,FALSE)</f>
        <v>E14000676</v>
      </c>
      <c r="C347" s="120">
        <f>VLOOKUP(B347,'Master sheet'!$B$3:$Z$634,9,FALSE)</f>
        <v>0.12968368687520818</v>
      </c>
      <c r="D347" s="121">
        <f>VLOOKUP(B347,'Master sheet'!$B$3:$Z$634,10,FALSE)</f>
        <v>1.2521703951349938</v>
      </c>
      <c r="E347" s="120">
        <f>VLOOKUP(B347,'Master sheet'!$B$3:$Z$634,16,FALSE)</f>
        <v>0.5104909956042516</v>
      </c>
      <c r="F347" s="121">
        <f>VLOOKUP(B347,'Master sheet'!$B$3:$Z$634,17,FALSE)</f>
        <v>0.24237402423268889</v>
      </c>
      <c r="G347" s="120">
        <f>VLOOKUP(B347,'Master sheet'!$B$3:$Z$634,21,FALSE)</f>
        <v>0.30145530145530147</v>
      </c>
      <c r="H347" s="121">
        <f>VLOOKUP(B347,'Master sheet'!$B$3:$Z$634,22,FALSE)</f>
        <v>3.9328614573225158</v>
      </c>
      <c r="I347" s="120">
        <f>VLOOKUP(B347,'Master sheet'!$B$3:$Z$634,24,FALSE)</f>
        <v>2.1233305853256335E-2</v>
      </c>
      <c r="J347" s="121">
        <f>-VLOOKUP(B347,'Master sheet'!$B$3:$Z$634,25,FALSE)</f>
        <v>0.32377539587165616</v>
      </c>
      <c r="K347" s="121"/>
      <c r="L347" s="145">
        <f t="shared" si="10"/>
        <v>1.4377953181404635</v>
      </c>
      <c r="M347" s="121">
        <f t="shared" si="11"/>
        <v>1.2211878439280841</v>
      </c>
    </row>
    <row r="348" spans="1:13">
      <c r="A348" s="119" t="str">
        <f>'Master sheet'!A348</f>
        <v>East Ham</v>
      </c>
      <c r="B348" s="142" t="str">
        <f>VLOOKUP('Master sheet'!A348,Westminster_Parliamentary_Const!$A$2:$C$651,2,FALSE)</f>
        <v>E14000679</v>
      </c>
      <c r="C348" s="120">
        <f>VLOOKUP(B348,'Master sheet'!$B$3:$Z$634,9,FALSE)</f>
        <v>9.068556642219934E-2</v>
      </c>
      <c r="D348" s="121">
        <f>VLOOKUP(B348,'Master sheet'!$B$3:$Z$634,10,FALSE)</f>
        <v>-0.22186639354888493</v>
      </c>
      <c r="E348" s="120">
        <f>VLOOKUP(B348,'Master sheet'!$B$3:$Z$634,16,FALSE)</f>
        <v>0.99986638287948049</v>
      </c>
      <c r="F348" s="121">
        <f>VLOOKUP(B348,'Master sheet'!$B$3:$Z$634,17,FALSE)</f>
        <v>1.8689686985626863</v>
      </c>
      <c r="G348" s="120">
        <f>VLOOKUP(B348,'Master sheet'!$B$3:$Z$634,21,FALSE)</f>
        <v>0.27555555555555555</v>
      </c>
      <c r="H348" s="121">
        <f>VLOOKUP(B348,'Master sheet'!$B$3:$Z$634,22,FALSE)</f>
        <v>3.1916842771149638</v>
      </c>
      <c r="I348" s="120">
        <f>VLOOKUP(B348,'Master sheet'!$B$3:$Z$634,24,FALSE)</f>
        <v>2.3254067584480564E-2</v>
      </c>
      <c r="J348" s="121">
        <f>-VLOOKUP(B348,'Master sheet'!$B$3:$Z$634,25,FALSE)</f>
        <v>0.11098245613581612</v>
      </c>
      <c r="K348" s="121"/>
      <c r="L348" s="145">
        <f t="shared" si="10"/>
        <v>1.2374422595661454</v>
      </c>
      <c r="M348" s="121">
        <f t="shared" si="11"/>
        <v>0.80648085014191873</v>
      </c>
    </row>
    <row r="349" spans="1:13">
      <c r="A349" s="119" t="str">
        <f>'Master sheet'!A349</f>
        <v>Edmonton</v>
      </c>
      <c r="B349" s="142" t="str">
        <f>VLOOKUP('Master sheet'!A349,Westminster_Parliamentary_Const!$A$2:$C$651,2,FALSE)</f>
        <v>E14000687</v>
      </c>
      <c r="C349" s="120">
        <f>VLOOKUP(B349,'Master sheet'!$B$3:$Z$634,9,FALSE)</f>
        <v>0.14234737357395214</v>
      </c>
      <c r="D349" s="121">
        <f>VLOOKUP(B349,'Master sheet'!$B$3:$Z$634,10,FALSE)</f>
        <v>1.7308278241977089</v>
      </c>
      <c r="E349" s="120">
        <f>VLOOKUP(B349,'Master sheet'!$B$3:$Z$634,16,FALSE)</f>
        <v>0.38463992271254993</v>
      </c>
      <c r="F349" s="121">
        <f>VLOOKUP(B349,'Master sheet'!$B$3:$Z$634,17,FALSE)</f>
        <v>-0.17593202516662085</v>
      </c>
      <c r="G349" s="120">
        <f>VLOOKUP(B349,'Master sheet'!$B$3:$Z$634,21,FALSE)</f>
        <v>0.29230769230769232</v>
      </c>
      <c r="H349" s="121">
        <f>VLOOKUP(B349,'Master sheet'!$B$3:$Z$634,22,FALSE)</f>
        <v>3.6710828599605905</v>
      </c>
      <c r="I349" s="120">
        <f>VLOOKUP(B349,'Master sheet'!$B$3:$Z$634,24,FALSE)</f>
        <v>2.4450708297195645E-2</v>
      </c>
      <c r="J349" s="121">
        <f>-VLOOKUP(B349,'Master sheet'!$B$3:$Z$634,25,FALSE)</f>
        <v>-1.5027795905114612E-2</v>
      </c>
      <c r="K349" s="121"/>
      <c r="L349" s="145">
        <f t="shared" si="10"/>
        <v>1.3027377157716409</v>
      </c>
      <c r="M349" s="121">
        <f t="shared" si="11"/>
        <v>1.1544584818965264</v>
      </c>
    </row>
    <row r="350" spans="1:13">
      <c r="A350" s="119" t="str">
        <f>'Master sheet'!A350</f>
        <v>Eltham</v>
      </c>
      <c r="B350" s="142" t="str">
        <f>VLOOKUP('Master sheet'!A350,Westminster_Parliamentary_Const!$A$2:$C$651,2,FALSE)</f>
        <v>E14000690</v>
      </c>
      <c r="C350" s="120">
        <f>VLOOKUP(B350,'Master sheet'!$B$3:$Z$634,9,FALSE)</f>
        <v>0.10275248376945582</v>
      </c>
      <c r="D350" s="121">
        <f>VLOOKUP(B350,'Master sheet'!$B$3:$Z$634,10,FALSE)</f>
        <v>0.23423456437539381</v>
      </c>
      <c r="E350" s="120">
        <f>VLOOKUP(B350,'Master sheet'!$B$3:$Z$634,16,FALSE)</f>
        <v>0.47408221888664043</v>
      </c>
      <c r="F350" s="121">
        <f>VLOOKUP(B350,'Master sheet'!$B$3:$Z$634,17,FALSE)</f>
        <v>0.12135788029157731</v>
      </c>
      <c r="G350" s="120">
        <f>VLOOKUP(B350,'Master sheet'!$B$3:$Z$634,21,FALSE)</f>
        <v>0.19743178170144463</v>
      </c>
      <c r="H350" s="121">
        <f>VLOOKUP(B350,'Master sheet'!$B$3:$Z$634,22,FALSE)</f>
        <v>0.95600371729408629</v>
      </c>
      <c r="I350" s="120">
        <f>VLOOKUP(B350,'Master sheet'!$B$3:$Z$634,24,FALSE)</f>
        <v>3.7006188757091163E-2</v>
      </c>
      <c r="J350" s="121">
        <f>-VLOOKUP(B350,'Master sheet'!$B$3:$Z$634,25,FALSE)</f>
        <v>-1.3371616999544893</v>
      </c>
      <c r="K350" s="121"/>
      <c r="L350" s="145">
        <f t="shared" si="10"/>
        <v>-6.391384498357966E-3</v>
      </c>
      <c r="M350" s="121">
        <f t="shared" si="11"/>
        <v>-0.1880821122620879</v>
      </c>
    </row>
    <row r="351" spans="1:13">
      <c r="A351" s="119" t="str">
        <f>'Master sheet'!A351</f>
        <v>Enfield North</v>
      </c>
      <c r="B351" s="142" t="str">
        <f>VLOOKUP('Master sheet'!A351,Westminster_Parliamentary_Const!$A$2:$C$651,2,FALSE)</f>
        <v>E14000691</v>
      </c>
      <c r="C351" s="120">
        <f>VLOOKUP(B351,'Master sheet'!$B$3:$Z$634,9,FALSE)</f>
        <v>0.1329147405326262</v>
      </c>
      <c r="D351" s="121">
        <f>VLOOKUP(B351,'Master sheet'!$B$3:$Z$634,10,FALSE)</f>
        <v>1.374296587421225</v>
      </c>
      <c r="E351" s="120">
        <f>VLOOKUP(B351,'Master sheet'!$B$3:$Z$634,16,FALSE)</f>
        <v>0.32306079083469952</v>
      </c>
      <c r="F351" s="121">
        <f>VLOOKUP(B351,'Master sheet'!$B$3:$Z$634,17,FALSE)</f>
        <v>-0.38060984625622707</v>
      </c>
      <c r="G351" s="120">
        <f>VLOOKUP(B351,'Master sheet'!$B$3:$Z$634,21,FALSE)</f>
        <v>0.12712712712712712</v>
      </c>
      <c r="H351" s="121">
        <f>VLOOKUP(B351,'Master sheet'!$B$3:$Z$634,22,FALSE)</f>
        <v>-1.0559158526724215</v>
      </c>
      <c r="I351" s="120">
        <f>VLOOKUP(B351,'Master sheet'!$B$3:$Z$634,24,FALSE)</f>
        <v>2.5535837750633839E-2</v>
      </c>
      <c r="J351" s="121">
        <f>-VLOOKUP(B351,'Master sheet'!$B$3:$Z$634,25,FALSE)</f>
        <v>-0.12929554099506574</v>
      </c>
      <c r="K351" s="121"/>
      <c r="L351" s="145">
        <f t="shared" si="10"/>
        <v>-4.7881163125622336E-2</v>
      </c>
      <c r="M351" s="121">
        <f t="shared" si="11"/>
        <v>0.17557939898727834</v>
      </c>
    </row>
    <row r="352" spans="1:13">
      <c r="A352" s="119" t="str">
        <f>'Master sheet'!A352</f>
        <v>Enfield, Southgate</v>
      </c>
      <c r="B352" s="142" t="str">
        <f>VLOOKUP('Master sheet'!A352,Westminster_Parliamentary_Const!$A$2:$C$651,2,FALSE)</f>
        <v>E14000692</v>
      </c>
      <c r="C352" s="120">
        <f>VLOOKUP(B352,'Master sheet'!$B$3:$Z$634,9,FALSE)</f>
        <v>0.11109571616028734</v>
      </c>
      <c r="D352" s="121">
        <f>VLOOKUP(B352,'Master sheet'!$B$3:$Z$634,10,FALSE)</f>
        <v>0.54958903114882396</v>
      </c>
      <c r="E352" s="120">
        <f>VLOOKUP(B352,'Master sheet'!$B$3:$Z$634,16,FALSE)</f>
        <v>0.50359405394260426</v>
      </c>
      <c r="F352" s="121">
        <f>VLOOKUP(B352,'Master sheet'!$B$3:$Z$634,17,FALSE)</f>
        <v>0.21944984605024417</v>
      </c>
      <c r="G352" s="120">
        <f>VLOOKUP(B352,'Master sheet'!$B$3:$Z$634,21,FALSE)</f>
        <v>0.25837320574162681</v>
      </c>
      <c r="H352" s="121">
        <f>VLOOKUP(B352,'Master sheet'!$B$3:$Z$634,22,FALSE)</f>
        <v>2.699974218115798</v>
      </c>
      <c r="I352" s="120">
        <f>VLOOKUP(B352,'Master sheet'!$B$3:$Z$634,24,FALSE)</f>
        <v>3.752419085752412E-2</v>
      </c>
      <c r="J352" s="121">
        <f>-VLOOKUP(B352,'Master sheet'!$B$3:$Z$634,25,FALSE)</f>
        <v>-1.3917090461543256</v>
      </c>
      <c r="K352" s="121"/>
      <c r="L352" s="145">
        <f t="shared" si="10"/>
        <v>0.51932601229013509</v>
      </c>
      <c r="M352" s="121">
        <f t="shared" si="11"/>
        <v>0.20586400569250643</v>
      </c>
    </row>
    <row r="353" spans="1:13">
      <c r="A353" s="119" t="str">
        <f>'Master sheet'!A353</f>
        <v>Erith and Thamesmead</v>
      </c>
      <c r="B353" s="142" t="str">
        <f>VLOOKUP('Master sheet'!A353,Westminster_Parliamentary_Const!$A$2:$C$651,2,FALSE)</f>
        <v>E14000696</v>
      </c>
      <c r="C353" s="120">
        <f>VLOOKUP(B353,'Master sheet'!$B$3:$Z$634,9,FALSE)</f>
        <v>0.10016527446713025</v>
      </c>
      <c r="D353" s="121">
        <f>VLOOKUP(B353,'Master sheet'!$B$3:$Z$634,10,FALSE)</f>
        <v>0.13644416711129148</v>
      </c>
      <c r="E353" s="120">
        <f>VLOOKUP(B353,'Master sheet'!$B$3:$Z$634,16,FALSE)</f>
        <v>1.0641598239583132</v>
      </c>
      <c r="F353" s="121">
        <f>VLOOKUP(B353,'Master sheet'!$B$3:$Z$634,17,FALSE)</f>
        <v>2.0826683891733269</v>
      </c>
      <c r="G353" s="120">
        <f>VLOOKUP(B353,'Master sheet'!$B$3:$Z$634,21,FALSE)</f>
        <v>0.15765765765765766</v>
      </c>
      <c r="H353" s="121">
        <f>VLOOKUP(B353,'Master sheet'!$B$3:$Z$634,22,FALSE)</f>
        <v>-0.18221876635926215</v>
      </c>
      <c r="I353" s="120">
        <f>VLOOKUP(B353,'Master sheet'!$B$3:$Z$634,24,FALSE)</f>
        <v>2.0042406156745685E-2</v>
      </c>
      <c r="J353" s="121">
        <f>-VLOOKUP(B353,'Master sheet'!$B$3:$Z$634,25,FALSE)</f>
        <v>0.44918109978782023</v>
      </c>
      <c r="K353" s="121"/>
      <c r="L353" s="145">
        <f t="shared" si="10"/>
        <v>0.62151872242829409</v>
      </c>
      <c r="M353" s="121">
        <f t="shared" si="11"/>
        <v>0.51195002610204809</v>
      </c>
    </row>
    <row r="354" spans="1:13">
      <c r="A354" s="119" t="str">
        <f>'Master sheet'!A354</f>
        <v>Feltham and Heston</v>
      </c>
      <c r="B354" s="142" t="str">
        <f>VLOOKUP('Master sheet'!A354,Westminster_Parliamentary_Const!$A$2:$C$651,2,FALSE)</f>
        <v>E14000701</v>
      </c>
      <c r="C354" s="120">
        <f>VLOOKUP(B354,'Master sheet'!$B$3:$Z$634,9,FALSE)</f>
        <v>0.12446366978764124</v>
      </c>
      <c r="D354" s="121">
        <f>VLOOKUP(B354,'Master sheet'!$B$3:$Z$634,10,FALSE)</f>
        <v>1.0548660857156797</v>
      </c>
      <c r="E354" s="120">
        <f>VLOOKUP(B354,'Master sheet'!$B$3:$Z$634,16,FALSE)</f>
        <v>0.43560498983553264</v>
      </c>
      <c r="F354" s="121">
        <f>VLOOKUP(B354,'Master sheet'!$B$3:$Z$634,17,FALSE)</f>
        <v>-6.5334225505658469E-3</v>
      </c>
      <c r="G354" s="120">
        <f>VLOOKUP(B354,'Master sheet'!$B$3:$Z$634,21,FALSE)</f>
        <v>0.26467065868263473</v>
      </c>
      <c r="H354" s="121">
        <f>VLOOKUP(B354,'Master sheet'!$B$3:$Z$634,22,FALSE)</f>
        <v>2.8801894384261946</v>
      </c>
      <c r="I354" s="120">
        <f>VLOOKUP(B354,'Master sheet'!$B$3:$Z$634,24,FALSE)</f>
        <v>2.781814862150811E-2</v>
      </c>
      <c r="J354" s="121">
        <f>-VLOOKUP(B354,'Master sheet'!$B$3:$Z$634,25,FALSE)</f>
        <v>-0.36963047613369593</v>
      </c>
      <c r="K354" s="121"/>
      <c r="L354" s="145">
        <f t="shared" si="10"/>
        <v>0.88972290636440321</v>
      </c>
      <c r="M354" s="121">
        <f t="shared" si="11"/>
        <v>0.70735453917326607</v>
      </c>
    </row>
    <row r="355" spans="1:13">
      <c r="A355" s="119" t="str">
        <f>'Master sheet'!A355</f>
        <v>Finchley and Golders Green</v>
      </c>
      <c r="B355" s="142" t="str">
        <f>VLOOKUP('Master sheet'!A355,Westminster_Parliamentary_Const!$A$2:$C$651,2,FALSE)</f>
        <v>E14000703</v>
      </c>
      <c r="C355" s="120">
        <f>VLOOKUP(B355,'Master sheet'!$B$3:$Z$634,9,FALSE)</f>
        <v>0.11580227306241665</v>
      </c>
      <c r="D355" s="121">
        <f>VLOOKUP(B355,'Master sheet'!$B$3:$Z$634,10,FALSE)</f>
        <v>0.72748575902144585</v>
      </c>
      <c r="E355" s="120">
        <f>VLOOKUP(B355,'Master sheet'!$B$3:$Z$634,16,FALSE)</f>
        <v>0.1932883707297291</v>
      </c>
      <c r="F355" s="121">
        <f>VLOOKUP(B355,'Master sheet'!$B$3:$Z$634,17,FALSE)</f>
        <v>-0.81194973973342555</v>
      </c>
      <c r="G355" s="120">
        <f>VLOOKUP(B355,'Master sheet'!$B$3:$Z$634,21,FALSE)</f>
        <v>0.21540312876052947</v>
      </c>
      <c r="H355" s="121">
        <f>VLOOKUP(B355,'Master sheet'!$B$3:$Z$634,22,FALSE)</f>
        <v>1.4702926369361304</v>
      </c>
      <c r="I355" s="120">
        <f>VLOOKUP(B355,'Master sheet'!$B$3:$Z$634,24,FALSE)</f>
        <v>3.9804425128407761E-2</v>
      </c>
      <c r="J355" s="121">
        <f>-VLOOKUP(B355,'Master sheet'!$B$3:$Z$634,25,FALSE)</f>
        <v>-1.6318253083985548</v>
      </c>
      <c r="K355" s="121"/>
      <c r="L355" s="145">
        <f t="shared" si="10"/>
        <v>-6.1499163043601035E-2</v>
      </c>
      <c r="M355" s="121">
        <f t="shared" si="11"/>
        <v>-0.19172270025858551</v>
      </c>
    </row>
    <row r="356" spans="1:13">
      <c r="A356" s="119" t="str">
        <f>'Master sheet'!A356</f>
        <v>Greenwich and Woolwich</v>
      </c>
      <c r="B356" s="142" t="str">
        <f>VLOOKUP('Master sheet'!A356,Westminster_Parliamentary_Const!$A$2:$C$651,2,FALSE)</f>
        <v>E14000718</v>
      </c>
      <c r="C356" s="120">
        <f>VLOOKUP(B356,'Master sheet'!$B$3:$Z$634,9,FALSE)</f>
        <v>9.4558520384992684E-2</v>
      </c>
      <c r="D356" s="121">
        <f>VLOOKUP(B356,'Master sheet'!$B$3:$Z$634,10,FALSE)</f>
        <v>-7.5477886725450472E-2</v>
      </c>
      <c r="E356" s="120">
        <f>VLOOKUP(B356,'Master sheet'!$B$3:$Z$634,16,FALSE)</f>
        <v>0.70688929566924086</v>
      </c>
      <c r="F356" s="121">
        <f>VLOOKUP(B356,'Master sheet'!$B$3:$Z$634,17,FALSE)</f>
        <v>0.89516621043536171</v>
      </c>
      <c r="G356" s="120">
        <f>VLOOKUP(B356,'Master sheet'!$B$3:$Z$634,21,FALSE)</f>
        <v>0.17997750281214847</v>
      </c>
      <c r="H356" s="121">
        <f>VLOOKUP(B356,'Master sheet'!$B$3:$Z$634,22,FALSE)</f>
        <v>0.4565118203542155</v>
      </c>
      <c r="I356" s="120">
        <f>VLOOKUP(B356,'Master sheet'!$B$3:$Z$634,24,FALSE)</f>
        <v>3.043378592840762E-2</v>
      </c>
      <c r="J356" s="121">
        <f>-VLOOKUP(B356,'Master sheet'!$B$3:$Z$634,25,FALSE)</f>
        <v>-0.64506579501252592</v>
      </c>
      <c r="K356" s="121"/>
      <c r="L356" s="145">
        <f t="shared" si="10"/>
        <v>0.15778358726290023</v>
      </c>
      <c r="M356" s="121">
        <f t="shared" si="11"/>
        <v>-1.4901555447729234E-2</v>
      </c>
    </row>
    <row r="357" spans="1:13">
      <c r="A357" s="119" t="str">
        <f>'Master sheet'!A357</f>
        <v>Hackney North and Stoke Newington</v>
      </c>
      <c r="B357" s="142" t="str">
        <f>VLOOKUP('Master sheet'!A357,Westminster_Parliamentary_Const!$A$2:$C$651,2,FALSE)</f>
        <v>E14000720</v>
      </c>
      <c r="C357" s="120">
        <f>VLOOKUP(B357,'Master sheet'!$B$3:$Z$634,9,FALSE)</f>
        <v>9.2488666623558299E-2</v>
      </c>
      <c r="D357" s="121">
        <f>VLOOKUP(B357,'Master sheet'!$B$3:$Z$634,10,FALSE)</f>
        <v>-0.15371346721262724</v>
      </c>
      <c r="E357" s="120">
        <f>VLOOKUP(B357,'Master sheet'!$B$3:$Z$634,16,FALSE)</f>
        <v>0.91029995360987037</v>
      </c>
      <c r="F357" s="121">
        <f>VLOOKUP(B357,'Master sheet'!$B$3:$Z$634,17,FALSE)</f>
        <v>1.571266197299038</v>
      </c>
      <c r="G357" s="120">
        <f>VLOOKUP(B357,'Master sheet'!$B$3:$Z$634,21,FALSE)</f>
        <v>0.18163869693978282</v>
      </c>
      <c r="H357" s="121">
        <f>VLOOKUP(B357,'Master sheet'!$B$3:$Z$634,22,FALSE)</f>
        <v>0.50405047899833189</v>
      </c>
      <c r="I357" s="120">
        <f>VLOOKUP(B357,'Master sheet'!$B$3:$Z$634,24,FALSE)</f>
        <v>3.635355615396807E-2</v>
      </c>
      <c r="J357" s="121">
        <f>-VLOOKUP(B357,'Master sheet'!$B$3:$Z$634,25,FALSE)</f>
        <v>-1.2684373134817295</v>
      </c>
      <c r="K357" s="121"/>
      <c r="L357" s="145">
        <f t="shared" si="10"/>
        <v>0.16329147390075327</v>
      </c>
      <c r="M357" s="121">
        <f t="shared" si="11"/>
        <v>-0.1281641475152239</v>
      </c>
    </row>
    <row r="358" spans="1:13">
      <c r="A358" s="119" t="str">
        <f>'Master sheet'!A358</f>
        <v>Hackney South and Shoreditch</v>
      </c>
      <c r="B358" s="142" t="str">
        <f>VLOOKUP('Master sheet'!A358,Westminster_Parliamentary_Const!$A$2:$C$651,2,FALSE)</f>
        <v>E14000721</v>
      </c>
      <c r="C358" s="120">
        <f>VLOOKUP(B358,'Master sheet'!$B$3:$Z$634,9,FALSE)</f>
        <v>7.982316769659524E-2</v>
      </c>
      <c r="D358" s="121">
        <f>VLOOKUP(B358,'Master sheet'!$B$3:$Z$634,10,FALSE)</f>
        <v>-0.63243939421917694</v>
      </c>
      <c r="E358" s="120">
        <f>VLOOKUP(B358,'Master sheet'!$B$3:$Z$634,16,FALSE)</f>
        <v>1.2156292089650977</v>
      </c>
      <c r="F358" s="121">
        <f>VLOOKUP(B358,'Master sheet'!$B$3:$Z$634,17,FALSE)</f>
        <v>2.5861250430681615</v>
      </c>
      <c r="G358" s="120">
        <f>VLOOKUP(B358,'Master sheet'!$B$3:$Z$634,21,FALSE)</f>
        <v>0.14821763602251406</v>
      </c>
      <c r="H358" s="121">
        <f>VLOOKUP(B358,'Master sheet'!$B$3:$Z$634,22,FALSE)</f>
        <v>-0.45236537875141913</v>
      </c>
      <c r="I358" s="120">
        <f>VLOOKUP(B358,'Master sheet'!$B$3:$Z$634,24,FALSE)</f>
        <v>4.2991172640007624E-2</v>
      </c>
      <c r="J358" s="121">
        <f>-VLOOKUP(B358,'Master sheet'!$B$3:$Z$634,25,FALSE)</f>
        <v>-1.9674004337144855</v>
      </c>
      <c r="K358" s="121"/>
      <c r="L358" s="145">
        <f t="shared" si="10"/>
        <v>-0.11652004090423002</v>
      </c>
      <c r="M358" s="121">
        <f t="shared" si="11"/>
        <v>-0.51098666525843039</v>
      </c>
    </row>
    <row r="359" spans="1:13">
      <c r="A359" s="119" t="str">
        <f>'Master sheet'!A359</f>
        <v>Hammersmith</v>
      </c>
      <c r="B359" s="142" t="str">
        <f>VLOOKUP('Master sheet'!A359,Westminster_Parliamentary_Const!$A$2:$C$651,2,FALSE)</f>
        <v>E14000726</v>
      </c>
      <c r="C359" s="120">
        <f>VLOOKUP(B359,'Master sheet'!$B$3:$Z$634,9,FALSE)</f>
        <v>0.12161662695344609</v>
      </c>
      <c r="D359" s="121">
        <f>VLOOKUP(B359,'Master sheet'!$B$3:$Z$634,10,FALSE)</f>
        <v>0.94725459501270448</v>
      </c>
      <c r="E359" s="120">
        <f>VLOOKUP(B359,'Master sheet'!$B$3:$Z$634,16,FALSE)</f>
        <v>0.44855518858607868</v>
      </c>
      <c r="F359" s="121">
        <f>VLOOKUP(B359,'Master sheet'!$B$3:$Z$634,17,FALSE)</f>
        <v>3.6510679925528221E-2</v>
      </c>
      <c r="G359" s="120">
        <f>VLOOKUP(B359,'Master sheet'!$B$3:$Z$634,21,FALSE)</f>
        <v>0.16337719298245615</v>
      </c>
      <c r="H359" s="121">
        <f>VLOOKUP(B359,'Master sheet'!$B$3:$Z$634,22,FALSE)</f>
        <v>-1.8541907113580548E-2</v>
      </c>
      <c r="I359" s="120">
        <f>VLOOKUP(B359,'Master sheet'!$B$3:$Z$634,24,FALSE)</f>
        <v>4.1844199357810918E-2</v>
      </c>
      <c r="J359" s="121">
        <f>-VLOOKUP(B359,'Master sheet'!$B$3:$Z$634,25,FALSE)</f>
        <v>-1.8466203275070903</v>
      </c>
      <c r="K359" s="121"/>
      <c r="L359" s="145">
        <f t="shared" si="10"/>
        <v>-0.22034923992060951</v>
      </c>
      <c r="M359" s="121">
        <f t="shared" si="11"/>
        <v>-0.29679378202947065</v>
      </c>
    </row>
    <row r="360" spans="1:13">
      <c r="A360" s="119" t="str">
        <f>'Master sheet'!A360</f>
        <v>Hampstead and Kilburn</v>
      </c>
      <c r="B360" s="142" t="str">
        <f>VLOOKUP('Master sheet'!A360,Westminster_Parliamentary_Const!$A$2:$C$651,2,FALSE)</f>
        <v>E14000727</v>
      </c>
      <c r="C360" s="120">
        <f>VLOOKUP(B360,'Master sheet'!$B$3:$Z$634,9,FALSE)</f>
        <v>8.3688603875431686E-2</v>
      </c>
      <c r="D360" s="121">
        <f>VLOOKUP(B360,'Master sheet'!$B$3:$Z$634,10,FALSE)</f>
        <v>-0.48633504186249932</v>
      </c>
      <c r="E360" s="120">
        <f>VLOOKUP(B360,'Master sheet'!$B$3:$Z$634,16,FALSE)</f>
        <v>0.59961031271646081</v>
      </c>
      <c r="F360" s="121">
        <f>VLOOKUP(B360,'Master sheet'!$B$3:$Z$634,17,FALSE)</f>
        <v>0.53859040610217268</v>
      </c>
      <c r="G360" s="120">
        <f>VLOOKUP(B360,'Master sheet'!$B$3:$Z$634,21,FALSE)</f>
        <v>0.13047363717605004</v>
      </c>
      <c r="H360" s="121">
        <f>VLOOKUP(B360,'Master sheet'!$B$3:$Z$634,22,FALSE)</f>
        <v>-0.96014823814840178</v>
      </c>
      <c r="I360" s="120">
        <f>VLOOKUP(B360,'Master sheet'!$B$3:$Z$634,24,FALSE)</f>
        <v>4.2227837865157269E-2</v>
      </c>
      <c r="J360" s="121">
        <f>-VLOOKUP(B360,'Master sheet'!$B$3:$Z$634,25,FALSE)</f>
        <v>-1.8870187399041038</v>
      </c>
      <c r="K360" s="121"/>
      <c r="L360" s="145">
        <f t="shared" si="10"/>
        <v>-0.69872790345320812</v>
      </c>
      <c r="M360" s="121">
        <f t="shared" si="11"/>
        <v>-0.861377565929906</v>
      </c>
    </row>
    <row r="361" spans="1:13">
      <c r="A361" s="119" t="str">
        <f>'Master sheet'!A361</f>
        <v>Harrow East</v>
      </c>
      <c r="B361" s="142" t="str">
        <f>VLOOKUP('Master sheet'!A361,Westminster_Parliamentary_Const!$A$2:$C$651,2,FALSE)</f>
        <v>E14000731</v>
      </c>
      <c r="C361" s="120">
        <f>VLOOKUP(B361,'Master sheet'!$B$3:$Z$634,9,FALSE)</f>
        <v>7.3462209520221242E-2</v>
      </c>
      <c r="D361" s="121">
        <f>VLOOKUP(B361,'Master sheet'!$B$3:$Z$634,10,FALSE)</f>
        <v>-0.87286858040400439</v>
      </c>
      <c r="E361" s="120">
        <f>VLOOKUP(B361,'Master sheet'!$B$3:$Z$634,16,FALSE)</f>
        <v>1.0209287233799618</v>
      </c>
      <c r="F361" s="121">
        <f>VLOOKUP(B361,'Master sheet'!$B$3:$Z$634,17,FALSE)</f>
        <v>1.9389760830324325</v>
      </c>
      <c r="G361" s="120">
        <f>VLOOKUP(B361,'Master sheet'!$B$3:$Z$634,21,FALSE)</f>
        <v>0.3277693474962064</v>
      </c>
      <c r="H361" s="121">
        <f>VLOOKUP(B361,'Master sheet'!$B$3:$Z$634,22,FALSE)</f>
        <v>4.6858947310829722</v>
      </c>
      <c r="I361" s="120">
        <f>VLOOKUP(B361,'Master sheet'!$B$3:$Z$634,24,FALSE)</f>
        <v>3.1951129211403195E-2</v>
      </c>
      <c r="J361" s="121">
        <f>-VLOOKUP(B361,'Master sheet'!$B$3:$Z$634,25,FALSE)</f>
        <v>-0.80484709569137947</v>
      </c>
      <c r="K361" s="121"/>
      <c r="L361" s="145">
        <f t="shared" si="10"/>
        <v>1.2367887845050052</v>
      </c>
      <c r="M361" s="121">
        <f t="shared" si="11"/>
        <v>0.54490657698743961</v>
      </c>
    </row>
    <row r="362" spans="1:13">
      <c r="A362" s="119" t="str">
        <f>'Master sheet'!A362</f>
        <v>Harrow West</v>
      </c>
      <c r="B362" s="142" t="str">
        <f>VLOOKUP('Master sheet'!A362,Westminster_Parliamentary_Const!$A$2:$C$651,2,FALSE)</f>
        <v>E14000732</v>
      </c>
      <c r="C362" s="120">
        <f>VLOOKUP(B362,'Master sheet'!$B$3:$Z$634,9,FALSE)</f>
        <v>9.2294309524402027E-2</v>
      </c>
      <c r="D362" s="121">
        <f>VLOOKUP(B362,'Master sheet'!$B$3:$Z$634,10,FALSE)</f>
        <v>-0.1610597062356959</v>
      </c>
      <c r="E362" s="120">
        <f>VLOOKUP(B362,'Master sheet'!$B$3:$Z$634,16,FALSE)</f>
        <v>0.5552173235256751</v>
      </c>
      <c r="F362" s="121">
        <f>VLOOKUP(B362,'Master sheet'!$B$3:$Z$634,17,FALSE)</f>
        <v>0.39103619378803767</v>
      </c>
      <c r="G362" s="120">
        <f>VLOOKUP(B362,'Master sheet'!$B$3:$Z$634,21,FALSE)</f>
        <v>0.26204819277108432</v>
      </c>
      <c r="H362" s="121">
        <f>VLOOKUP(B362,'Master sheet'!$B$3:$Z$634,22,FALSE)</f>
        <v>2.8051419110474636</v>
      </c>
      <c r="I362" s="120">
        <f>VLOOKUP(B362,'Master sheet'!$B$3:$Z$634,24,FALSE)</f>
        <v>3.8190968083697596E-2</v>
      </c>
      <c r="J362" s="121">
        <f>-VLOOKUP(B362,'Master sheet'!$B$3:$Z$634,25,FALSE)</f>
        <v>-1.4619229085379948</v>
      </c>
      <c r="K362" s="121"/>
      <c r="L362" s="145">
        <f t="shared" si="10"/>
        <v>0.39329887251545265</v>
      </c>
      <c r="M362" s="121">
        <f t="shared" si="11"/>
        <v>-8.297854118646697E-3</v>
      </c>
    </row>
    <row r="363" spans="1:13">
      <c r="A363" s="119" t="str">
        <f>'Master sheet'!A363</f>
        <v>Hayes and Harlington</v>
      </c>
      <c r="B363" s="142" t="str">
        <f>VLOOKUP('Master sheet'!A363,Westminster_Parliamentary_Const!$A$2:$C$651,2,FALSE)</f>
        <v>E14000737</v>
      </c>
      <c r="C363" s="120">
        <f>VLOOKUP(B363,'Master sheet'!$B$3:$Z$634,9,FALSE)</f>
        <v>0.10280448854218821</v>
      </c>
      <c r="D363" s="121">
        <f>VLOOKUP(B363,'Master sheet'!$B$3:$Z$634,10,FALSE)</f>
        <v>0.2362002218815562</v>
      </c>
      <c r="E363" s="120">
        <f>VLOOKUP(B363,'Master sheet'!$B$3:$Z$634,16,FALSE)</f>
        <v>0.1743756967538817</v>
      </c>
      <c r="F363" s="121">
        <f>VLOOKUP(B363,'Master sheet'!$B$3:$Z$634,17,FALSE)</f>
        <v>-0.87481202411952486</v>
      </c>
      <c r="G363" s="120">
        <f>VLOOKUP(B363,'Master sheet'!$B$3:$Z$634,21,FALSE)</f>
        <v>0.18992654774396642</v>
      </c>
      <c r="H363" s="121">
        <f>VLOOKUP(B363,'Master sheet'!$B$3:$Z$634,22,FALSE)</f>
        <v>0.74122523402501928</v>
      </c>
      <c r="I363" s="120">
        <f>VLOOKUP(B363,'Master sheet'!$B$3:$Z$634,24,FALSE)</f>
        <v>2.3091359043101667E-2</v>
      </c>
      <c r="J363" s="121">
        <f>-VLOOKUP(B363,'Master sheet'!$B$3:$Z$634,25,FALSE)</f>
        <v>0.12811620738672214</v>
      </c>
      <c r="K363" s="121"/>
      <c r="L363" s="145">
        <f t="shared" si="10"/>
        <v>5.768240979344319E-2</v>
      </c>
      <c r="M363" s="121">
        <f t="shared" si="11"/>
        <v>9.9174344740341855E-2</v>
      </c>
    </row>
    <row r="364" spans="1:13">
      <c r="A364" s="119" t="str">
        <f>'Master sheet'!A364</f>
        <v>Hendon</v>
      </c>
      <c r="B364" s="142" t="str">
        <f>VLOOKUP('Master sheet'!A364,Westminster_Parliamentary_Const!$A$2:$C$651,2,FALSE)</f>
        <v>E14000741</v>
      </c>
      <c r="C364" s="120">
        <f>VLOOKUP(B364,'Master sheet'!$B$3:$Z$634,9,FALSE)</f>
        <v>8.0162734390363491E-2</v>
      </c>
      <c r="D364" s="121">
        <f>VLOOKUP(B364,'Master sheet'!$B$3:$Z$634,10,FALSE)</f>
        <v>-0.61960457569428729</v>
      </c>
      <c r="E364" s="120">
        <f>VLOOKUP(B364,'Master sheet'!$B$3:$Z$634,16,FALSE)</f>
        <v>1.0693301286471355</v>
      </c>
      <c r="F364" s="121">
        <f>VLOOKUP(B364,'Master sheet'!$B$3:$Z$634,17,FALSE)</f>
        <v>2.0998535404706313</v>
      </c>
      <c r="G364" s="120">
        <f>VLOOKUP(B364,'Master sheet'!$B$3:$Z$634,21,FALSE)</f>
        <v>0.27920560747663553</v>
      </c>
      <c r="H364" s="121">
        <f>VLOOKUP(B364,'Master sheet'!$B$3:$Z$634,22,FALSE)</f>
        <v>3.2961383980530288</v>
      </c>
      <c r="I364" s="120">
        <f>VLOOKUP(B364,'Master sheet'!$B$3:$Z$634,24,FALSE)</f>
        <v>3.2743398919359734E-2</v>
      </c>
      <c r="J364" s="121">
        <f>-VLOOKUP(B364,'Master sheet'!$B$3:$Z$634,25,FALSE)</f>
        <v>-0.88827573431548457</v>
      </c>
      <c r="K364" s="121"/>
      <c r="L364" s="145">
        <f t="shared" si="10"/>
        <v>0.9720279071284722</v>
      </c>
      <c r="M364" s="121">
        <f t="shared" si="11"/>
        <v>0.39670521975068612</v>
      </c>
    </row>
    <row r="365" spans="1:13">
      <c r="A365" s="119" t="str">
        <f>'Master sheet'!A365</f>
        <v>Holborn and St Pancras</v>
      </c>
      <c r="B365" s="142" t="str">
        <f>VLOOKUP('Master sheet'!A365,Westminster_Parliamentary_Const!$A$2:$C$651,2,FALSE)</f>
        <v>E14000750</v>
      </c>
      <c r="C365" s="120">
        <f>VLOOKUP(B365,'Master sheet'!$B$3:$Z$634,9,FALSE)</f>
        <v>0.1427185501887844</v>
      </c>
      <c r="D365" s="121">
        <f>VLOOKUP(B365,'Master sheet'!$B$3:$Z$634,10,FALSE)</f>
        <v>1.7448574230349447</v>
      </c>
      <c r="E365" s="120">
        <f>VLOOKUP(B365,'Master sheet'!$B$3:$Z$634,16,FALSE)</f>
        <v>0.40727768615651783</v>
      </c>
      <c r="F365" s="121">
        <f>VLOOKUP(B365,'Master sheet'!$B$3:$Z$634,17,FALSE)</f>
        <v>-0.1006882217098867</v>
      </c>
      <c r="G365" s="120">
        <f>VLOOKUP(B365,'Master sheet'!$B$3:$Z$634,21,FALSE)</f>
        <v>0.11928934010152284</v>
      </c>
      <c r="H365" s="121">
        <f>VLOOKUP(B365,'Master sheet'!$B$3:$Z$634,22,FALSE)</f>
        <v>-1.280211060401147</v>
      </c>
      <c r="I365" s="120">
        <f>VLOOKUP(B365,'Master sheet'!$B$3:$Z$634,24,FALSE)</f>
        <v>4.476788045843616E-2</v>
      </c>
      <c r="J365" s="121">
        <f>-VLOOKUP(B365,'Master sheet'!$B$3:$Z$634,25,FALSE)</f>
        <v>-2.1544936836970128</v>
      </c>
      <c r="K365" s="121"/>
      <c r="L365" s="145">
        <f t="shared" si="10"/>
        <v>-0.44763388569327545</v>
      </c>
      <c r="M365" s="121">
        <f t="shared" si="11"/>
        <v>-0.36669530057252836</v>
      </c>
    </row>
    <row r="366" spans="1:13">
      <c r="A366" s="119" t="str">
        <f>'Master sheet'!A366</f>
        <v>Hornchurch and Upminster</v>
      </c>
      <c r="B366" s="142" t="str">
        <f>VLOOKUP('Master sheet'!A366,Westminster_Parliamentary_Const!$A$2:$C$651,2,FALSE)</f>
        <v>E14000751</v>
      </c>
      <c r="C366" s="120">
        <f>VLOOKUP(B366,'Master sheet'!$B$3:$Z$634,9,FALSE)</f>
        <v>6.9771001133381264E-2</v>
      </c>
      <c r="D366" s="121">
        <f>VLOOKUP(B366,'Master sheet'!$B$3:$Z$634,10,FALSE)</f>
        <v>-1.0123875339765684</v>
      </c>
      <c r="E366" s="120">
        <f>VLOOKUP(B366,'Master sheet'!$B$3:$Z$634,16,FALSE)</f>
        <v>0.44194028525164031</v>
      </c>
      <c r="F366" s="121">
        <f>VLOOKUP(B366,'Master sheet'!$B$3:$Z$634,17,FALSE)</f>
        <v>1.4523945784863698E-2</v>
      </c>
      <c r="G366" s="120">
        <f>VLOOKUP(B366,'Master sheet'!$B$3:$Z$634,21,FALSE)</f>
        <v>0.17112299465240641</v>
      </c>
      <c r="H366" s="121">
        <f>VLOOKUP(B366,'Master sheet'!$B$3:$Z$634,22,FALSE)</f>
        <v>0.20312094094690955</v>
      </c>
      <c r="I366" s="120">
        <f>VLOOKUP(B366,'Master sheet'!$B$3:$Z$634,24,FALSE)</f>
        <v>3.3419485988093633E-2</v>
      </c>
      <c r="J366" s="121">
        <f>-VLOOKUP(B366,'Master sheet'!$B$3:$Z$634,25,FALSE)</f>
        <v>-0.95946995412393044</v>
      </c>
      <c r="K366" s="121"/>
      <c r="L366" s="145">
        <f t="shared" si="10"/>
        <v>-0.4385531503421814</v>
      </c>
      <c r="M366" s="121">
        <f t="shared" si="11"/>
        <v>-0.62101168157820408</v>
      </c>
    </row>
    <row r="367" spans="1:13">
      <c r="A367" s="119" t="str">
        <f>'Master sheet'!A367</f>
        <v>Hornsey and Wood Green</v>
      </c>
      <c r="B367" s="142" t="str">
        <f>VLOOKUP('Master sheet'!A367,Westminster_Parliamentary_Const!$A$2:$C$651,2,FALSE)</f>
        <v>E14000752</v>
      </c>
      <c r="C367" s="120">
        <f>VLOOKUP(B367,'Master sheet'!$B$3:$Z$634,9,FALSE)</f>
        <v>9.9076153728041377E-2</v>
      </c>
      <c r="D367" s="121">
        <f>VLOOKUP(B367,'Master sheet'!$B$3:$Z$634,10,FALSE)</f>
        <v>9.5277977097851699E-2</v>
      </c>
      <c r="E367" s="120">
        <f>VLOOKUP(B367,'Master sheet'!$B$3:$Z$634,16,FALSE)</f>
        <v>0.63938994803852567</v>
      </c>
      <c r="F367" s="121">
        <f>VLOOKUP(B367,'Master sheet'!$B$3:$Z$634,17,FALSE)</f>
        <v>0.67081067022687679</v>
      </c>
      <c r="G367" s="120">
        <f>VLOOKUP(B367,'Master sheet'!$B$3:$Z$634,21,FALSE)</f>
        <v>0.18080149114631874</v>
      </c>
      <c r="H367" s="121">
        <f>VLOOKUP(B367,'Master sheet'!$B$3:$Z$634,22,FALSE)</f>
        <v>0.48009202660057226</v>
      </c>
      <c r="I367" s="120">
        <f>VLOOKUP(B367,'Master sheet'!$B$3:$Z$634,24,FALSE)</f>
        <v>3.4838514025777201E-2</v>
      </c>
      <c r="J367" s="121">
        <f>-VLOOKUP(B367,'Master sheet'!$B$3:$Z$634,25,FALSE)</f>
        <v>-1.1088983320670005</v>
      </c>
      <c r="K367" s="121"/>
      <c r="L367" s="145">
        <f t="shared" si="10"/>
        <v>3.432058546457506E-2</v>
      </c>
      <c r="M367" s="121">
        <f t="shared" si="11"/>
        <v>-0.14605633551847477</v>
      </c>
    </row>
    <row r="368" spans="1:13">
      <c r="A368" s="119" t="str">
        <f>'Master sheet'!A368</f>
        <v>Ilford North</v>
      </c>
      <c r="B368" s="142" t="str">
        <f>VLOOKUP('Master sheet'!A368,Westminster_Parliamentary_Const!$A$2:$C$651,2,FALSE)</f>
        <v>E14000759</v>
      </c>
      <c r="C368" s="120">
        <f>VLOOKUP(B368,'Master sheet'!$B$3:$Z$634,9,FALSE)</f>
        <v>8.6301000208910517E-2</v>
      </c>
      <c r="D368" s="121">
        <f>VLOOKUP(B368,'Master sheet'!$B$3:$Z$634,10,FALSE)</f>
        <v>-0.38759263434543206</v>
      </c>
      <c r="E368" s="120">
        <f>VLOOKUP(B368,'Master sheet'!$B$3:$Z$634,16,FALSE)</f>
        <v>0.25081661391407278</v>
      </c>
      <c r="F368" s="121">
        <f>VLOOKUP(B368,'Master sheet'!$B$3:$Z$634,17,FALSE)</f>
        <v>-0.62073633501312042</v>
      </c>
      <c r="G368" s="120">
        <f>VLOOKUP(B368,'Master sheet'!$B$3:$Z$634,21,FALSE)</f>
        <v>0.20685840707964601</v>
      </c>
      <c r="H368" s="121">
        <f>VLOOKUP(B368,'Master sheet'!$B$3:$Z$634,22,FALSE)</f>
        <v>1.2257669668538742</v>
      </c>
      <c r="I368" s="120">
        <f>VLOOKUP(B368,'Master sheet'!$B$3:$Z$634,24,FALSE)</f>
        <v>3.1265367883487771E-2</v>
      </c>
      <c r="J368" s="121">
        <f>-VLOOKUP(B368,'Master sheet'!$B$3:$Z$634,25,FALSE)</f>
        <v>-0.73263414417439321</v>
      </c>
      <c r="K368" s="121"/>
      <c r="L368" s="145">
        <f t="shared" si="10"/>
        <v>-0.12879903666976786</v>
      </c>
      <c r="M368" s="121">
        <f t="shared" si="11"/>
        <v>-0.27257048753314944</v>
      </c>
    </row>
    <row r="369" spans="1:13">
      <c r="A369" s="119" t="str">
        <f>'Master sheet'!A369</f>
        <v>Ilford South</v>
      </c>
      <c r="B369" s="142" t="str">
        <f>VLOOKUP('Master sheet'!A369,Westminster_Parliamentary_Const!$A$2:$C$651,2,FALSE)</f>
        <v>E14000760</v>
      </c>
      <c r="C369" s="120">
        <f>VLOOKUP(B369,'Master sheet'!$B$3:$Z$634,9,FALSE)</f>
        <v>0.12102187215179371</v>
      </c>
      <c r="D369" s="121">
        <f>VLOOKUP(B369,'Master sheet'!$B$3:$Z$634,10,FALSE)</f>
        <v>0.92477426909703953</v>
      </c>
      <c r="E369" s="120">
        <f>VLOOKUP(B369,'Master sheet'!$B$3:$Z$634,16,FALSE)</f>
        <v>0.36433294659315635</v>
      </c>
      <c r="F369" s="121">
        <f>VLOOKUP(B369,'Master sheet'!$B$3:$Z$634,17,FALSE)</f>
        <v>-0.24342871598195809</v>
      </c>
      <c r="G369" s="120">
        <f>VLOOKUP(B369,'Master sheet'!$B$3:$Z$634,21,FALSE)</f>
        <v>0.30140485312899107</v>
      </c>
      <c r="H369" s="121">
        <f>VLOOKUP(B369,'Master sheet'!$B$3:$Z$634,22,FALSE)</f>
        <v>3.9314177694814973</v>
      </c>
      <c r="I369" s="120">
        <f>VLOOKUP(B369,'Master sheet'!$B$3:$Z$634,24,FALSE)</f>
        <v>3.6127195064072248E-2</v>
      </c>
      <c r="J369" s="121">
        <f>-VLOOKUP(B369,'Master sheet'!$B$3:$Z$634,25,FALSE)</f>
        <v>-1.2446007368995122</v>
      </c>
      <c r="K369" s="121"/>
      <c r="L369" s="145">
        <f t="shared" si="10"/>
        <v>0.84204064642426668</v>
      </c>
      <c r="M369" s="121">
        <f t="shared" si="11"/>
        <v>0.50805601964909908</v>
      </c>
    </row>
    <row r="370" spans="1:13">
      <c r="A370" s="119" t="str">
        <f>'Master sheet'!A370</f>
        <v>Islington North</v>
      </c>
      <c r="B370" s="142" t="str">
        <f>VLOOKUP('Master sheet'!A370,Westminster_Parliamentary_Const!$A$2:$C$651,2,FALSE)</f>
        <v>E14000763</v>
      </c>
      <c r="C370" s="120">
        <f>VLOOKUP(B370,'Master sheet'!$B$3:$Z$634,9,FALSE)</f>
        <v>0.10709688588465455</v>
      </c>
      <c r="D370" s="121">
        <f>VLOOKUP(B370,'Master sheet'!$B$3:$Z$634,10,FALSE)</f>
        <v>0.39844269718413539</v>
      </c>
      <c r="E370" s="120">
        <f>VLOOKUP(B370,'Master sheet'!$B$3:$Z$634,16,FALSE)</f>
        <v>0.89053256077667942</v>
      </c>
      <c r="F370" s="121">
        <f>VLOOKUP(B370,'Master sheet'!$B$3:$Z$634,17,FALSE)</f>
        <v>1.5055629830714414</v>
      </c>
      <c r="G370" s="120">
        <f>VLOOKUP(B370,'Master sheet'!$B$3:$Z$634,21,FALSE)</f>
        <v>0.14699074074074073</v>
      </c>
      <c r="H370" s="121">
        <f>VLOOKUP(B370,'Master sheet'!$B$3:$Z$634,22,FALSE)</f>
        <v>-0.48747563770433144</v>
      </c>
      <c r="I370" s="120">
        <f>VLOOKUP(B370,'Master sheet'!$B$3:$Z$634,24,FALSE)</f>
        <v>4.0177657332128858E-2</v>
      </c>
      <c r="J370" s="121">
        <f>-VLOOKUP(B370,'Master sheet'!$B$3:$Z$634,25,FALSE)</f>
        <v>-1.6711279023692862</v>
      </c>
      <c r="K370" s="121"/>
      <c r="L370" s="145">
        <f t="shared" si="10"/>
        <v>-6.3649464954510182E-2</v>
      </c>
      <c r="M370" s="121">
        <f t="shared" si="11"/>
        <v>-0.25454717750053196</v>
      </c>
    </row>
    <row r="371" spans="1:13">
      <c r="A371" s="119" t="str">
        <f>'Master sheet'!A371</f>
        <v>Islington South and Finsbury</v>
      </c>
      <c r="B371" s="142" t="str">
        <f>VLOOKUP('Master sheet'!A371,Westminster_Parliamentary_Const!$A$2:$C$651,2,FALSE)</f>
        <v>E14000764</v>
      </c>
      <c r="C371" s="120">
        <f>VLOOKUP(B371,'Master sheet'!$B$3:$Z$634,9,FALSE)</f>
        <v>8.2838031046242669E-2</v>
      </c>
      <c r="D371" s="121">
        <f>VLOOKUP(B371,'Master sheet'!$B$3:$Z$634,10,FALSE)</f>
        <v>-0.51848468464311204</v>
      </c>
      <c r="E371" s="120">
        <f>VLOOKUP(B371,'Master sheet'!$B$3:$Z$634,16,FALSE)</f>
        <v>1.0118596787168823</v>
      </c>
      <c r="F371" s="121">
        <f>VLOOKUP(B371,'Master sheet'!$B$3:$Z$634,17,FALSE)</f>
        <v>1.9088322300030411</v>
      </c>
      <c r="G371" s="120">
        <f>VLOOKUP(B371,'Master sheet'!$B$3:$Z$634,21,FALSE)</f>
        <v>0.11452810180275716</v>
      </c>
      <c r="H371" s="121">
        <f>VLOOKUP(B371,'Master sheet'!$B$3:$Z$634,22,FALSE)</f>
        <v>-1.4164641800354199</v>
      </c>
      <c r="I371" s="120">
        <f>VLOOKUP(B371,'Master sheet'!$B$3:$Z$634,24,FALSE)</f>
        <v>4.6687298299696645E-2</v>
      </c>
      <c r="J371" s="121">
        <f>-VLOOKUP(B371,'Master sheet'!$B$3:$Z$634,25,FALSE)</f>
        <v>-2.3566147743294028</v>
      </c>
      <c r="K371" s="121"/>
      <c r="L371" s="145">
        <f t="shared" si="10"/>
        <v>-0.59568285225122342</v>
      </c>
      <c r="M371" s="121">
        <f t="shared" si="11"/>
        <v>-0.87630514466290144</v>
      </c>
    </row>
    <row r="372" spans="1:13">
      <c r="A372" s="119" t="str">
        <f>'Master sheet'!A372</f>
        <v>Kensington</v>
      </c>
      <c r="B372" s="142" t="str">
        <f>VLOOKUP('Master sheet'!A372,Westminster_Parliamentary_Const!$A$2:$C$651,2,FALSE)</f>
        <v>E14000768</v>
      </c>
      <c r="C372" s="120">
        <f>VLOOKUP(B372,'Master sheet'!$B$3:$Z$634,9,FALSE)</f>
        <v>0.1507057237483424</v>
      </c>
      <c r="D372" s="121">
        <f>VLOOKUP(B372,'Master sheet'!$B$3:$Z$634,10,FALSE)</f>
        <v>2.0467537074617317</v>
      </c>
      <c r="E372" s="120">
        <f>VLOOKUP(B372,'Master sheet'!$B$3:$Z$634,16,FALSE)</f>
        <v>-0.11780606121768115</v>
      </c>
      <c r="F372" s="121">
        <f>VLOOKUP(B372,'Master sheet'!$B$3:$Z$634,17,FALSE)</f>
        <v>-1.8459709826832282</v>
      </c>
      <c r="G372" s="120">
        <f>VLOOKUP(B372,'Master sheet'!$B$3:$Z$634,21,FALSE)</f>
        <v>0.11907654921020656</v>
      </c>
      <c r="H372" s="121">
        <f>VLOOKUP(B372,'Master sheet'!$B$3:$Z$634,22,FALSE)</f>
        <v>-1.2863005314488609</v>
      </c>
      <c r="I372" s="120">
        <f>VLOOKUP(B372,'Master sheet'!$B$3:$Z$634,24,FALSE)</f>
        <v>3.9751281928403603E-2</v>
      </c>
      <c r="J372" s="121">
        <f>-VLOOKUP(B372,'Master sheet'!$B$3:$Z$634,25,FALSE)</f>
        <v>-1.6262291524633354</v>
      </c>
      <c r="K372" s="121"/>
      <c r="L372" s="145">
        <f t="shared" si="10"/>
        <v>-0.67793673978342328</v>
      </c>
      <c r="M372" s="121">
        <f t="shared" si="11"/>
        <v>-0.38187040068921613</v>
      </c>
    </row>
    <row r="373" spans="1:13">
      <c r="A373" s="119" t="str">
        <f>'Master sheet'!A373</f>
        <v>Kingston and Surbiton</v>
      </c>
      <c r="B373" s="142" t="str">
        <f>VLOOKUP('Master sheet'!A373,Westminster_Parliamentary_Const!$A$2:$C$651,2,FALSE)</f>
        <v>E14000770</v>
      </c>
      <c r="C373" s="120">
        <f>VLOOKUP(B373,'Master sheet'!$B$3:$Z$634,9,FALSE)</f>
        <v>9.9945455614497719E-2</v>
      </c>
      <c r="D373" s="121">
        <f>VLOOKUP(B373,'Master sheet'!$B$3:$Z$634,10,FALSE)</f>
        <v>0.12813553398070093</v>
      </c>
      <c r="E373" s="120">
        <f>VLOOKUP(B373,'Master sheet'!$B$3:$Z$634,16,FALSE)</f>
        <v>0.37101500942403109</v>
      </c>
      <c r="F373" s="121">
        <f>VLOOKUP(B373,'Master sheet'!$B$3:$Z$634,17,FALSE)</f>
        <v>-0.22121875590456974</v>
      </c>
      <c r="G373" s="120">
        <f>VLOOKUP(B373,'Master sheet'!$B$3:$Z$634,21,FALSE)</f>
        <v>0.17985611510791366</v>
      </c>
      <c r="H373" s="121">
        <f>VLOOKUP(B373,'Master sheet'!$B$3:$Z$634,22,FALSE)</f>
        <v>0.45303804896337313</v>
      </c>
      <c r="I373" s="120">
        <f>VLOOKUP(B373,'Master sheet'!$B$3:$Z$634,24,FALSE)</f>
        <v>3.5457511263010666E-2</v>
      </c>
      <c r="J373" s="121">
        <f>-VLOOKUP(B373,'Master sheet'!$B$3:$Z$634,25,FALSE)</f>
        <v>-1.1740808025007976</v>
      </c>
      <c r="K373" s="121"/>
      <c r="L373" s="145">
        <f t="shared" si="10"/>
        <v>-0.20353149386532332</v>
      </c>
      <c r="M373" s="121">
        <f t="shared" si="11"/>
        <v>-0.31001187399689834</v>
      </c>
    </row>
    <row r="374" spans="1:13">
      <c r="A374" s="119" t="str">
        <f>'Master sheet'!A374</f>
        <v>Lewisham East</v>
      </c>
      <c r="B374" s="142" t="str">
        <f>VLOOKUP('Master sheet'!A374,Westminster_Parliamentary_Const!$A$2:$C$651,2,FALSE)</f>
        <v>E14000787</v>
      </c>
      <c r="C374" s="120">
        <f>VLOOKUP(B374,'Master sheet'!$B$3:$Z$634,9,FALSE)</f>
        <v>0.12655773103405443</v>
      </c>
      <c r="D374" s="121">
        <f>VLOOKUP(B374,'Master sheet'!$B$3:$Z$634,10,FALSE)</f>
        <v>1.1340166519253934</v>
      </c>
      <c r="E374" s="120">
        <f>VLOOKUP(B374,'Master sheet'!$B$3:$Z$634,16,FALSE)</f>
        <v>0.4831010779146051</v>
      </c>
      <c r="F374" s="121">
        <f>VLOOKUP(B374,'Master sheet'!$B$3:$Z$634,17,FALSE)</f>
        <v>0.15133492540841684</v>
      </c>
      <c r="G374" s="120">
        <f>VLOOKUP(B374,'Master sheet'!$B$3:$Z$634,21,FALSE)</f>
        <v>0.18828451882845187</v>
      </c>
      <c r="H374" s="121">
        <f>VLOOKUP(B374,'Master sheet'!$B$3:$Z$634,22,FALSE)</f>
        <v>0.69423502932836734</v>
      </c>
      <c r="I374" s="120">
        <f>VLOOKUP(B374,'Master sheet'!$B$3:$Z$634,24,FALSE)</f>
        <v>3.4958847736625609E-2</v>
      </c>
      <c r="J374" s="121">
        <f>-VLOOKUP(B374,'Master sheet'!$B$3:$Z$634,25,FALSE)</f>
        <v>-1.1215698725485408</v>
      </c>
      <c r="K374" s="121"/>
      <c r="L374" s="145">
        <f t="shared" si="10"/>
        <v>0.21450418352840922</v>
      </c>
      <c r="M374" s="121">
        <f t="shared" si="11"/>
        <v>0.14507725224841486</v>
      </c>
    </row>
    <row r="375" spans="1:13">
      <c r="A375" s="119" t="str">
        <f>'Master sheet'!A375</f>
        <v>Lewisham West and Penge</v>
      </c>
      <c r="B375" s="142" t="str">
        <f>VLOOKUP('Master sheet'!A375,Westminster_Parliamentary_Const!$A$2:$C$651,2,FALSE)</f>
        <v>E14000788</v>
      </c>
      <c r="C375" s="120">
        <f>VLOOKUP(B375,'Master sheet'!$B$3:$Z$634,9,FALSE)</f>
        <v>9.3011451488232255E-2</v>
      </c>
      <c r="D375" s="121">
        <f>VLOOKUP(B375,'Master sheet'!$B$3:$Z$634,10,FALSE)</f>
        <v>-0.13395343482785935</v>
      </c>
      <c r="E375" s="120">
        <f>VLOOKUP(B375,'Master sheet'!$B$3:$Z$634,16,FALSE)</f>
        <v>0.30786605741816331</v>
      </c>
      <c r="F375" s="121">
        <f>VLOOKUP(B375,'Master sheet'!$B$3:$Z$634,17,FALSE)</f>
        <v>-0.43111437324279073</v>
      </c>
      <c r="G375" s="120">
        <f>VLOOKUP(B375,'Master sheet'!$B$3:$Z$634,21,FALSE)</f>
        <v>0.15893271461716937</v>
      </c>
      <c r="H375" s="121">
        <f>VLOOKUP(B375,'Master sheet'!$B$3:$Z$634,22,FALSE)</f>
        <v>-0.14573025695407218</v>
      </c>
      <c r="I375" s="120">
        <f>VLOOKUP(B375,'Master sheet'!$B$3:$Z$634,24,FALSE)</f>
        <v>3.5610561056105716E-2</v>
      </c>
      <c r="J375" s="121">
        <f>-VLOOKUP(B375,'Master sheet'!$B$3:$Z$634,25,FALSE)</f>
        <v>-1.1901974553923422</v>
      </c>
      <c r="K375" s="121"/>
      <c r="L375" s="145">
        <f t="shared" si="10"/>
        <v>-0.47524888010426614</v>
      </c>
      <c r="M375" s="121">
        <f t="shared" si="11"/>
        <v>-0.53752440177287764</v>
      </c>
    </row>
    <row r="376" spans="1:13">
      <c r="A376" s="119" t="str">
        <f>'Master sheet'!A376</f>
        <v>Lewisham, Deptford</v>
      </c>
      <c r="B376" s="142" t="str">
        <f>VLOOKUP('Master sheet'!A376,Westminster_Parliamentary_Const!$A$2:$C$651,2,FALSE)</f>
        <v>E14000789</v>
      </c>
      <c r="C376" s="120">
        <f>VLOOKUP(B376,'Master sheet'!$B$3:$Z$634,9,FALSE)</f>
        <v>0.12136428701788697</v>
      </c>
      <c r="D376" s="121">
        <f>VLOOKUP(B376,'Master sheet'!$B$3:$Z$634,10,FALSE)</f>
        <v>0.93771674180471576</v>
      </c>
      <c r="E376" s="120">
        <f>VLOOKUP(B376,'Master sheet'!$B$3:$Z$634,16,FALSE)</f>
        <v>0.56417138621423102</v>
      </c>
      <c r="F376" s="121">
        <f>VLOOKUP(B376,'Master sheet'!$B$3:$Z$634,17,FALSE)</f>
        <v>0.42079786767179334</v>
      </c>
      <c r="G376" s="120">
        <f>VLOOKUP(B376,'Master sheet'!$B$3:$Z$634,21,FALSE)</f>
        <v>0.17700915564598169</v>
      </c>
      <c r="H376" s="121">
        <f>VLOOKUP(B376,'Master sheet'!$B$3:$Z$634,22,FALSE)</f>
        <v>0.37156615366649104</v>
      </c>
      <c r="I376" s="120">
        <f>VLOOKUP(B376,'Master sheet'!$B$3:$Z$634,24,FALSE)</f>
        <v>3.6536994660564481E-2</v>
      </c>
      <c r="J376" s="121">
        <f>-VLOOKUP(B376,'Master sheet'!$B$3:$Z$634,25,FALSE)</f>
        <v>-1.2877539991039155</v>
      </c>
      <c r="K376" s="121"/>
      <c r="L376" s="145">
        <f t="shared" si="10"/>
        <v>0.11058169100977111</v>
      </c>
      <c r="M376" s="121">
        <f t="shared" si="11"/>
        <v>1.5381584456647465E-2</v>
      </c>
    </row>
    <row r="377" spans="1:13">
      <c r="A377" s="119" t="str">
        <f>'Master sheet'!A377</f>
        <v>Leyton and Wanstead</v>
      </c>
      <c r="B377" s="142" t="str">
        <f>VLOOKUP('Master sheet'!A377,Westminster_Parliamentary_Const!$A$2:$C$651,2,FALSE)</f>
        <v>E14000790</v>
      </c>
      <c r="C377" s="120">
        <f>VLOOKUP(B377,'Master sheet'!$B$3:$Z$634,9,FALSE)</f>
        <v>9.143553521413518E-2</v>
      </c>
      <c r="D377" s="121">
        <f>VLOOKUP(B377,'Master sheet'!$B$3:$Z$634,10,FALSE)</f>
        <v>-0.1935193456184521</v>
      </c>
      <c r="E377" s="120">
        <f>VLOOKUP(B377,'Master sheet'!$B$3:$Z$634,16,FALSE)</f>
        <v>1.2987701150082904</v>
      </c>
      <c r="F377" s="121">
        <f>VLOOKUP(B377,'Master sheet'!$B$3:$Z$634,17,FALSE)</f>
        <v>2.8624702751849735</v>
      </c>
      <c r="G377" s="120">
        <f>VLOOKUP(B377,'Master sheet'!$B$3:$Z$634,21,FALSE)</f>
        <v>0.23502304147465439</v>
      </c>
      <c r="H377" s="121">
        <f>VLOOKUP(B377,'Master sheet'!$B$3:$Z$634,22,FALSE)</f>
        <v>2.0317588241976843</v>
      </c>
      <c r="I377" s="120">
        <f>VLOOKUP(B377,'Master sheet'!$B$3:$Z$634,24,FALSE)</f>
        <v>3.5368331922099872E-2</v>
      </c>
      <c r="J377" s="121">
        <f>-VLOOKUP(B377,'Master sheet'!$B$3:$Z$634,25,FALSE)</f>
        <v>-1.164689920922386</v>
      </c>
      <c r="K377" s="121"/>
      <c r="L377" s="145">
        <f t="shared" si="10"/>
        <v>0.88400495821045488</v>
      </c>
      <c r="M377" s="121">
        <f t="shared" si="11"/>
        <v>0.36296842771683019</v>
      </c>
    </row>
    <row r="378" spans="1:13">
      <c r="A378" s="119" t="str">
        <f>'Master sheet'!A378</f>
        <v>Mitcham and Morden</v>
      </c>
      <c r="B378" s="142" t="str">
        <f>VLOOKUP('Master sheet'!A378,Westminster_Parliamentary_Const!$A$2:$C$651,2,FALSE)</f>
        <v>E14000823</v>
      </c>
      <c r="C378" s="120">
        <f>VLOOKUP(B378,'Master sheet'!$B$3:$Z$634,9,FALSE)</f>
        <v>9.962826204832366E-2</v>
      </c>
      <c r="D378" s="121">
        <f>VLOOKUP(B378,'Master sheet'!$B$3:$Z$634,10,FALSE)</f>
        <v>0.11614636680435501</v>
      </c>
      <c r="E378" s="120">
        <f>VLOOKUP(B378,'Master sheet'!$B$3:$Z$634,16,FALSE)</f>
        <v>0.76429037228007712</v>
      </c>
      <c r="F378" s="121">
        <f>VLOOKUP(B378,'Master sheet'!$B$3:$Z$634,17,FALSE)</f>
        <v>1.0859569366217674</v>
      </c>
      <c r="G378" s="120">
        <f>VLOOKUP(B378,'Master sheet'!$B$3:$Z$634,21,FALSE)</f>
        <v>0.25630252100840334</v>
      </c>
      <c r="H378" s="121">
        <f>VLOOKUP(B378,'Master sheet'!$B$3:$Z$634,22,FALSE)</f>
        <v>2.6407171011691619</v>
      </c>
      <c r="I378" s="120">
        <f>VLOOKUP(B378,'Master sheet'!$B$3:$Z$634,24,FALSE)</f>
        <v>2.6121569516897258E-2</v>
      </c>
      <c r="J378" s="121">
        <f>-VLOOKUP(B378,'Master sheet'!$B$3:$Z$634,25,FALSE)</f>
        <v>-0.19097504655673783</v>
      </c>
      <c r="K378" s="121"/>
      <c r="L378" s="145">
        <f t="shared" si="10"/>
        <v>0.91296133950963654</v>
      </c>
      <c r="M378" s="121">
        <f t="shared" si="11"/>
        <v>0.59616944638102731</v>
      </c>
    </row>
    <row r="379" spans="1:13">
      <c r="A379" s="119" t="str">
        <f>'Master sheet'!A379</f>
        <v>Old Bexley and Sidcup</v>
      </c>
      <c r="B379" s="142" t="str">
        <f>VLOOKUP('Master sheet'!A379,Westminster_Parliamentary_Const!$A$2:$C$651,2,FALSE)</f>
        <v>E14000869</v>
      </c>
      <c r="C379" s="120">
        <f>VLOOKUP(B379,'Master sheet'!$B$3:$Z$634,9,FALSE)</f>
        <v>7.2174050944689122E-2</v>
      </c>
      <c r="D379" s="121">
        <f>VLOOKUP(B379,'Master sheet'!$B$3:$Z$634,10,FALSE)</f>
        <v>-0.92155793024795229</v>
      </c>
      <c r="E379" s="120">
        <f>VLOOKUP(B379,'Master sheet'!$B$3:$Z$634,16,FALSE)</f>
        <v>0.82374510919780219</v>
      </c>
      <c r="F379" s="121">
        <f>VLOOKUP(B379,'Master sheet'!$B$3:$Z$634,17,FALSE)</f>
        <v>1.2835736557063193</v>
      </c>
      <c r="G379" s="120">
        <f>VLOOKUP(B379,'Master sheet'!$B$3:$Z$634,21,FALSE)</f>
        <v>0.15277777777777779</v>
      </c>
      <c r="H379" s="121">
        <f>VLOOKUP(B379,'Master sheet'!$B$3:$Z$634,22,FALSE)</f>
        <v>-0.32186707113882412</v>
      </c>
      <c r="I379" s="120">
        <f>VLOOKUP(B379,'Master sheet'!$B$3:$Z$634,24,FALSE)</f>
        <v>3.7164179104477668E-2</v>
      </c>
      <c r="J379" s="121">
        <f>-VLOOKUP(B379,'Master sheet'!$B$3:$Z$634,25,FALSE)</f>
        <v>-1.3537986096657066</v>
      </c>
      <c r="K379" s="121"/>
      <c r="L379" s="145">
        <f t="shared" si="10"/>
        <v>-0.32841248883654095</v>
      </c>
      <c r="M379" s="121">
        <f t="shared" si="11"/>
        <v>-0.59816774920997051</v>
      </c>
    </row>
    <row r="380" spans="1:13">
      <c r="A380" s="119" t="str">
        <f>'Master sheet'!A380</f>
        <v>Orpington</v>
      </c>
      <c r="B380" s="142" t="str">
        <f>VLOOKUP('Master sheet'!A380,Westminster_Parliamentary_Const!$A$2:$C$651,2,FALSE)</f>
        <v>E14000872</v>
      </c>
      <c r="C380" s="120">
        <f>VLOOKUP(B380,'Master sheet'!$B$3:$Z$634,9,FALSE)</f>
        <v>0.15377466923213948</v>
      </c>
      <c r="D380" s="121">
        <f>VLOOKUP(B380,'Master sheet'!$B$3:$Z$634,10,FALSE)</f>
        <v>2.1627525938960934</v>
      </c>
      <c r="E380" s="120">
        <f>VLOOKUP(B380,'Master sheet'!$B$3:$Z$634,16,FALSE)</f>
        <v>-0.28809817138100746</v>
      </c>
      <c r="F380" s="121">
        <f>VLOOKUP(B380,'Master sheet'!$B$3:$Z$634,17,FALSE)</f>
        <v>-2.4119909474680505</v>
      </c>
      <c r="G380" s="120">
        <f>VLOOKUP(B380,'Master sheet'!$B$3:$Z$634,21,FALSE)</f>
        <v>0.15771230502599654</v>
      </c>
      <c r="H380" s="121">
        <f>VLOOKUP(B380,'Master sheet'!$B$3:$Z$634,22,FALSE)</f>
        <v>-0.18065491385939764</v>
      </c>
      <c r="I380" s="120">
        <f>VLOOKUP(B380,'Master sheet'!$B$3:$Z$634,24,FALSE)</f>
        <v>3.3163664839467533E-2</v>
      </c>
      <c r="J380" s="121">
        <f>-VLOOKUP(B380,'Master sheet'!$B$3:$Z$634,25,FALSE)</f>
        <v>-0.93253113525102549</v>
      </c>
      <c r="K380" s="121"/>
      <c r="L380" s="145">
        <f t="shared" si="10"/>
        <v>-0.34060610067059505</v>
      </c>
      <c r="M380" s="121">
        <f t="shared" si="11"/>
        <v>-2.203382400621871E-2</v>
      </c>
    </row>
    <row r="381" spans="1:13">
      <c r="A381" s="119" t="str">
        <f>'Master sheet'!A381</f>
        <v>Poplar and Limehouse</v>
      </c>
      <c r="B381" s="142" t="str">
        <f>VLOOKUP('Master sheet'!A381,Westminster_Parliamentary_Const!$A$2:$C$651,2,FALSE)</f>
        <v>E14000882</v>
      </c>
      <c r="C381" s="120">
        <f>VLOOKUP(B381,'Master sheet'!$B$3:$Z$634,9,FALSE)</f>
        <v>0.10393610056917815</v>
      </c>
      <c r="D381" s="121">
        <f>VLOOKUP(B381,'Master sheet'!$B$3:$Z$634,10,FALSE)</f>
        <v>0.27897248215779763</v>
      </c>
      <c r="E381" s="120">
        <f>VLOOKUP(B381,'Master sheet'!$B$3:$Z$634,16,FALSE)</f>
        <v>0.22976308685790514</v>
      </c>
      <c r="F381" s="121">
        <f>VLOOKUP(B381,'Master sheet'!$B$3:$Z$634,17,FALSE)</f>
        <v>-0.69071442519885506</v>
      </c>
      <c r="G381" s="120">
        <f>VLOOKUP(B381,'Master sheet'!$B$3:$Z$634,21,FALSE)</f>
        <v>0.1508656224237428</v>
      </c>
      <c r="H381" s="121">
        <f>VLOOKUP(B381,'Master sheet'!$B$3:$Z$634,22,FALSE)</f>
        <v>-0.37658752742856455</v>
      </c>
      <c r="I381" s="120">
        <f>VLOOKUP(B381,'Master sheet'!$B$3:$Z$634,24,FALSE)</f>
        <v>3.1152139617432351E-2</v>
      </c>
      <c r="J381" s="121">
        <f>-VLOOKUP(B381,'Master sheet'!$B$3:$Z$634,25,FALSE)</f>
        <v>-0.72071083069174524</v>
      </c>
      <c r="K381" s="121"/>
      <c r="L381" s="145">
        <f t="shared" si="10"/>
        <v>-0.37726007529034178</v>
      </c>
      <c r="M381" s="121">
        <f t="shared" si="11"/>
        <v>-0.32512977494921919</v>
      </c>
    </row>
    <row r="382" spans="1:13">
      <c r="A382" s="119" t="str">
        <f>'Master sheet'!A382</f>
        <v>Putney</v>
      </c>
      <c r="B382" s="142" t="str">
        <f>VLOOKUP('Master sheet'!A382,Westminster_Parliamentary_Const!$A$2:$C$651,2,FALSE)</f>
        <v>E14000887</v>
      </c>
      <c r="C382" s="120">
        <f>VLOOKUP(B382,'Master sheet'!$B$3:$Z$634,9,FALSE)</f>
        <v>0.10043791104343408</v>
      </c>
      <c r="D382" s="121">
        <f>VLOOKUP(B382,'Master sheet'!$B$3:$Z$634,10,FALSE)</f>
        <v>0.14674918537228462</v>
      </c>
      <c r="E382" s="120">
        <f>VLOOKUP(B382,'Master sheet'!$B$3:$Z$634,16,FALSE)</f>
        <v>0.10058875305581876</v>
      </c>
      <c r="F382" s="121">
        <f>VLOOKUP(B382,'Master sheet'!$B$3:$Z$634,17,FALSE)</f>
        <v>-1.1200663887139899</v>
      </c>
      <c r="G382" s="120">
        <f>VLOOKUP(B382,'Master sheet'!$B$3:$Z$634,21,FALSE)</f>
        <v>0.17122302158273381</v>
      </c>
      <c r="H382" s="121">
        <f>VLOOKUP(B382,'Master sheet'!$B$3:$Z$634,22,FALSE)</f>
        <v>0.20598342764665775</v>
      </c>
      <c r="I382" s="120">
        <f>VLOOKUP(B382,'Master sheet'!$B$3:$Z$634,24,FALSE)</f>
        <v>3.9271481942714903E-2</v>
      </c>
      <c r="J382" s="121">
        <f>-VLOOKUP(B382,'Master sheet'!$B$3:$Z$634,25,FALSE)</f>
        <v>-1.5757046161648087</v>
      </c>
      <c r="K382" s="121"/>
      <c r="L382" s="145">
        <f t="shared" si="10"/>
        <v>-0.58575959796496402</v>
      </c>
      <c r="M382" s="121">
        <f t="shared" si="11"/>
        <v>-0.62866563710873002</v>
      </c>
    </row>
    <row r="383" spans="1:13">
      <c r="A383" s="119" t="str">
        <f>'Master sheet'!A383</f>
        <v>Richmond Park</v>
      </c>
      <c r="B383" s="142" t="str">
        <f>VLOOKUP('Master sheet'!A383,Westminster_Parliamentary_Const!$A$2:$C$651,2,FALSE)</f>
        <v>E14000896</v>
      </c>
      <c r="C383" s="120">
        <f>VLOOKUP(B383,'Master sheet'!$B$3:$Z$634,9,FALSE)</f>
        <v>7.19684084402787E-2</v>
      </c>
      <c r="D383" s="121">
        <f>VLOOKUP(B383,'Master sheet'!$B$3:$Z$634,10,FALSE)</f>
        <v>-0.92933073091877694</v>
      </c>
      <c r="E383" s="120">
        <f>VLOOKUP(B383,'Master sheet'!$B$3:$Z$634,16,FALSE)</f>
        <v>0.75067583263624948</v>
      </c>
      <c r="F383" s="121">
        <f>VLOOKUP(B383,'Master sheet'!$B$3:$Z$634,17,FALSE)</f>
        <v>1.0407046859897797</v>
      </c>
      <c r="G383" s="120">
        <f>VLOOKUP(B383,'Master sheet'!$B$3:$Z$634,21,FALSE)</f>
        <v>0.12334801762114538</v>
      </c>
      <c r="H383" s="121">
        <f>VLOOKUP(B383,'Master sheet'!$B$3:$Z$634,22,FALSE)</f>
        <v>-1.1640632352058766</v>
      </c>
      <c r="I383" s="120">
        <f>VLOOKUP(B383,'Master sheet'!$B$3:$Z$634,24,FALSE)</f>
        <v>4.2753679695876956E-2</v>
      </c>
      <c r="J383" s="121">
        <f>-VLOOKUP(B383,'Master sheet'!$B$3:$Z$634,25,FALSE)</f>
        <v>-1.9423916358106039</v>
      </c>
      <c r="K383" s="121"/>
      <c r="L383" s="145">
        <f t="shared" si="10"/>
        <v>-0.74877022898636947</v>
      </c>
      <c r="M383" s="121">
        <f t="shared" si="11"/>
        <v>-0.97780054711247644</v>
      </c>
    </row>
    <row r="384" spans="1:13">
      <c r="A384" s="119" t="str">
        <f>'Master sheet'!A384</f>
        <v>Romford</v>
      </c>
      <c r="B384" s="142" t="str">
        <f>VLOOKUP('Master sheet'!A384,Westminster_Parliamentary_Const!$A$2:$C$651,2,FALSE)</f>
        <v>E14000900</v>
      </c>
      <c r="C384" s="120">
        <f>VLOOKUP(B384,'Master sheet'!$B$3:$Z$634,9,FALSE)</f>
        <v>7.3965052798000586E-2</v>
      </c>
      <c r="D384" s="121">
        <f>VLOOKUP(B384,'Master sheet'!$B$3:$Z$634,10,FALSE)</f>
        <v>-0.85386229287580762</v>
      </c>
      <c r="E384" s="120">
        <f>VLOOKUP(B384,'Master sheet'!$B$3:$Z$634,16,FALSE)</f>
        <v>0.8659032011162856</v>
      </c>
      <c r="F384" s="121">
        <f>VLOOKUP(B384,'Master sheet'!$B$3:$Z$634,17,FALSE)</f>
        <v>1.4236994764516788</v>
      </c>
      <c r="G384" s="120">
        <f>VLOOKUP(B384,'Master sheet'!$B$3:$Z$634,21,FALSE)</f>
        <v>0.21428571428571427</v>
      </c>
      <c r="H384" s="121">
        <f>VLOOKUP(B384,'Master sheet'!$B$3:$Z$634,22,FALSE)</f>
        <v>1.4383154077859883</v>
      </c>
      <c r="I384" s="120">
        <f>VLOOKUP(B384,'Master sheet'!$B$3:$Z$634,24,FALSE)</f>
        <v>3.4027445549540403E-2</v>
      </c>
      <c r="J384" s="121">
        <f>-VLOOKUP(B384,'Master sheet'!$B$3:$Z$634,25,FALSE)</f>
        <v>-1.023490120540282</v>
      </c>
      <c r="K384" s="121"/>
      <c r="L384" s="145">
        <f t="shared" si="10"/>
        <v>0.24616561770539436</v>
      </c>
      <c r="M384" s="121">
        <f t="shared" si="11"/>
        <v>-0.14878165709908531</v>
      </c>
    </row>
    <row r="385" spans="1:13">
      <c r="A385" s="119" t="str">
        <f>'Master sheet'!A385</f>
        <v>Ruislip, Northwood and Pinner</v>
      </c>
      <c r="B385" s="142" t="str">
        <f>VLOOKUP('Master sheet'!A385,Westminster_Parliamentary_Const!$A$2:$C$651,2,FALSE)</f>
        <v>E14000906</v>
      </c>
      <c r="C385" s="120">
        <f>VLOOKUP(B385,'Master sheet'!$B$3:$Z$634,9,FALSE)</f>
        <v>7.0305189702948551E-2</v>
      </c>
      <c r="D385" s="121">
        <f>VLOOKUP(B385,'Master sheet'!$B$3:$Z$634,10,FALSE)</f>
        <v>-0.99219646849726162</v>
      </c>
      <c r="E385" s="120">
        <f>VLOOKUP(B385,'Master sheet'!$B$3:$Z$634,16,FALSE)</f>
        <v>1.1345927705077303</v>
      </c>
      <c r="F385" s="121">
        <f>VLOOKUP(B385,'Master sheet'!$B$3:$Z$634,17,FALSE)</f>
        <v>2.3167746779929121</v>
      </c>
      <c r="G385" s="120">
        <f>VLOOKUP(B385,'Master sheet'!$B$3:$Z$634,21,FALSE)</f>
        <v>0.13486005089058525</v>
      </c>
      <c r="H385" s="121">
        <f>VLOOKUP(B385,'Master sheet'!$B$3:$Z$634,22,FALSE)</f>
        <v>-0.83462153372637737</v>
      </c>
      <c r="I385" s="120">
        <f>VLOOKUP(B385,'Master sheet'!$B$3:$Z$634,24,FALSE)</f>
        <v>3.8867261817649768E-2</v>
      </c>
      <c r="J385" s="121">
        <f>-VLOOKUP(B385,'Master sheet'!$B$3:$Z$634,25,FALSE)</f>
        <v>-1.5331388908821506</v>
      </c>
      <c r="K385" s="121"/>
      <c r="L385" s="145">
        <f t="shared" si="10"/>
        <v>-0.26079555377821939</v>
      </c>
      <c r="M385" s="121">
        <f t="shared" si="11"/>
        <v>-0.59475292908204824</v>
      </c>
    </row>
    <row r="386" spans="1:13">
      <c r="A386" s="119" t="str">
        <f>'Master sheet'!A386</f>
        <v>Streatham</v>
      </c>
      <c r="B386" s="142" t="str">
        <f>VLOOKUP('Master sheet'!A386,Westminster_Parliamentary_Const!$A$2:$C$651,2,FALSE)</f>
        <v>E14000978</v>
      </c>
      <c r="C386" s="120">
        <f>VLOOKUP(B386,'Master sheet'!$B$3:$Z$634,9,FALSE)</f>
        <v>0.10070723920065189</v>
      </c>
      <c r="D386" s="121">
        <f>VLOOKUP(B386,'Master sheet'!$B$3:$Z$634,10,FALSE)</f>
        <v>0.15692915321062834</v>
      </c>
      <c r="E386" s="120">
        <f>VLOOKUP(B386,'Master sheet'!$B$3:$Z$634,16,FALSE)</f>
        <v>0.66902918287278201</v>
      </c>
      <c r="F386" s="121">
        <f>VLOOKUP(B386,'Master sheet'!$B$3:$Z$634,17,FALSE)</f>
        <v>0.7693260896496833</v>
      </c>
      <c r="G386" s="120">
        <f>VLOOKUP(B386,'Master sheet'!$B$3:$Z$634,21,FALSE)</f>
        <v>0.17710583153347731</v>
      </c>
      <c r="H386" s="121">
        <f>VLOOKUP(B386,'Master sheet'!$B$3:$Z$634,22,FALSE)</f>
        <v>0.37433274303634162</v>
      </c>
      <c r="I386" s="120">
        <f>VLOOKUP(B386,'Master sheet'!$B$3:$Z$634,24,FALSE)</f>
        <v>3.4603452042822891E-2</v>
      </c>
      <c r="J386" s="121">
        <f>-VLOOKUP(B386,'Master sheet'!$B$3:$Z$634,25,FALSE)</f>
        <v>-1.0841455224704526</v>
      </c>
      <c r="K386" s="121"/>
      <c r="L386" s="145">
        <f t="shared" si="10"/>
        <v>5.4110615856550193E-2</v>
      </c>
      <c r="M386" s="121">
        <f t="shared" si="11"/>
        <v>-0.11846231763893729</v>
      </c>
    </row>
    <row r="387" spans="1:13">
      <c r="A387" s="119" t="str">
        <f>'Master sheet'!A387</f>
        <v>Sutton and Cheam</v>
      </c>
      <c r="B387" s="142" t="str">
        <f>VLOOKUP('Master sheet'!A387,Westminster_Parliamentary_Const!$A$2:$C$651,2,FALSE)</f>
        <v>E14000984</v>
      </c>
      <c r="C387" s="120">
        <f>VLOOKUP(B387,'Master sheet'!$B$3:$Z$634,9,FALSE)</f>
        <v>8.1688137928394342E-2</v>
      </c>
      <c r="D387" s="121">
        <f>VLOOKUP(B387,'Master sheet'!$B$3:$Z$634,10,FALSE)</f>
        <v>-0.56194792695001317</v>
      </c>
      <c r="E387" s="120">
        <f>VLOOKUP(B387,'Master sheet'!$B$3:$Z$634,16,FALSE)</f>
        <v>0.43720840926343002</v>
      </c>
      <c r="F387" s="121">
        <f>VLOOKUP(B387,'Master sheet'!$B$3:$Z$634,17,FALSE)</f>
        <v>-1.203948347425543E-3</v>
      </c>
      <c r="G387" s="120">
        <f>VLOOKUP(B387,'Master sheet'!$B$3:$Z$634,21,FALSE)</f>
        <v>0.15447154471544716</v>
      </c>
      <c r="H387" s="121">
        <f>VLOOKUP(B387,'Master sheet'!$B$3:$Z$634,22,FALSE)</f>
        <v>-0.27339627116843207</v>
      </c>
      <c r="I387" s="120">
        <f>VLOOKUP(B387,'Master sheet'!$B$3:$Z$634,24,FALSE)</f>
        <v>3.7919596656494692E-2</v>
      </c>
      <c r="J387" s="121">
        <f>-VLOOKUP(B387,'Master sheet'!$B$3:$Z$634,25,FALSE)</f>
        <v>-1.4333465935462057</v>
      </c>
      <c r="K387" s="121"/>
      <c r="L387" s="145">
        <f t="shared" si="10"/>
        <v>-0.56747368500301909</v>
      </c>
      <c r="M387" s="121">
        <f t="shared" si="11"/>
        <v>-0.71086487675138255</v>
      </c>
    </row>
    <row r="388" spans="1:13">
      <c r="A388" s="119" t="str">
        <f>'Master sheet'!A388</f>
        <v>Tooting</v>
      </c>
      <c r="B388" s="142" t="str">
        <f>VLOOKUP('Master sheet'!A388,Westminster_Parliamentary_Const!$A$2:$C$651,2,FALSE)</f>
        <v>E14000998</v>
      </c>
      <c r="C388" s="120">
        <f>VLOOKUP(B388,'Master sheet'!$B$3:$Z$634,9,FALSE)</f>
        <v>6.764988459024926E-2</v>
      </c>
      <c r="D388" s="121">
        <f>VLOOKUP(B388,'Master sheet'!$B$3:$Z$634,10,FALSE)</f>
        <v>-1.0925607264623443</v>
      </c>
      <c r="E388" s="120">
        <f>VLOOKUP(B388,'Master sheet'!$B$3:$Z$634,16,FALSE)</f>
        <v>0.79097259783859142</v>
      </c>
      <c r="F388" s="121">
        <f>VLOOKUP(B388,'Master sheet'!$B$3:$Z$634,17,FALSE)</f>
        <v>1.1746437956695885</v>
      </c>
      <c r="G388" s="120">
        <f>VLOOKUP(B388,'Master sheet'!$B$3:$Z$634,21,FALSE)</f>
        <v>0.14319809069212411</v>
      </c>
      <c r="H388" s="121">
        <f>VLOOKUP(B388,'Master sheet'!$B$3:$Z$634,22,FALSE)</f>
        <v>-0.59601051211695177</v>
      </c>
      <c r="I388" s="120">
        <f>VLOOKUP(B388,'Master sheet'!$B$3:$Z$634,24,FALSE)</f>
        <v>4.4061641380958028E-2</v>
      </c>
      <c r="J388" s="121">
        <f>-VLOOKUP(B388,'Master sheet'!$B$3:$Z$634,25,FALSE)</f>
        <v>-2.0801243569571133</v>
      </c>
      <c r="K388" s="121"/>
      <c r="L388" s="145">
        <f t="shared" ref="L388:L451" si="12">AVERAGE(D388,F388,H388,J388)</f>
        <v>-0.64851294996670517</v>
      </c>
      <c r="M388" s="121">
        <f t="shared" ref="M388:M451" si="13">AVERAGE(AVERAGE(F388,H388),D388,J388)</f>
        <v>-0.96112281388104626</v>
      </c>
    </row>
    <row r="389" spans="1:13">
      <c r="A389" s="119" t="str">
        <f>'Master sheet'!A389</f>
        <v>Tottenham</v>
      </c>
      <c r="B389" s="142" t="str">
        <f>VLOOKUP('Master sheet'!A389,Westminster_Parliamentary_Const!$A$2:$C$651,2,FALSE)</f>
        <v>E14001002</v>
      </c>
      <c r="C389" s="120">
        <f>VLOOKUP(B389,'Master sheet'!$B$3:$Z$634,9,FALSE)</f>
        <v>8.8027198862571737E-2</v>
      </c>
      <c r="D389" s="121">
        <f>VLOOKUP(B389,'Master sheet'!$B$3:$Z$634,10,FALSE)</f>
        <v>-0.32234640477036275</v>
      </c>
      <c r="E389" s="120">
        <f>VLOOKUP(B389,'Master sheet'!$B$3:$Z$634,16,FALSE)</f>
        <v>0.94775293260681615</v>
      </c>
      <c r="F389" s="121">
        <f>VLOOKUP(B389,'Master sheet'!$B$3:$Z$634,17,FALSE)</f>
        <v>1.6957530794722986</v>
      </c>
      <c r="G389" s="120">
        <f>VLOOKUP(B389,'Master sheet'!$B$3:$Z$634,21,FALSE)</f>
        <v>0.30109890109890108</v>
      </c>
      <c r="H389" s="121">
        <f>VLOOKUP(B389,'Master sheet'!$B$3:$Z$634,22,FALSE)</f>
        <v>3.9226622911915308</v>
      </c>
      <c r="I389" s="120">
        <f>VLOOKUP(B389,'Master sheet'!$B$3:$Z$634,24,FALSE)</f>
        <v>2.3352272727272805E-2</v>
      </c>
      <c r="J389" s="121">
        <f>-VLOOKUP(B389,'Master sheet'!$B$3:$Z$634,25,FALSE)</f>
        <v>0.10064112756202201</v>
      </c>
      <c r="K389" s="121"/>
      <c r="L389" s="145">
        <f t="shared" si="12"/>
        <v>1.3491775233638721</v>
      </c>
      <c r="M389" s="121">
        <f t="shared" si="13"/>
        <v>0.86250080270785789</v>
      </c>
    </row>
    <row r="390" spans="1:13">
      <c r="A390" s="119" t="str">
        <f>'Master sheet'!A390</f>
        <v>Twickenham</v>
      </c>
      <c r="B390" s="142" t="str">
        <f>VLOOKUP('Master sheet'!A390,Westminster_Parliamentary_Const!$A$2:$C$651,2,FALSE)</f>
        <v>E14001005</v>
      </c>
      <c r="C390" s="120">
        <f>VLOOKUP(B390,'Master sheet'!$B$3:$Z$634,9,FALSE)</f>
        <v>0.10871884481141345</v>
      </c>
      <c r="D390" s="121">
        <f>VLOOKUP(B390,'Master sheet'!$B$3:$Z$634,10,FALSE)</f>
        <v>0.45974891143252944</v>
      </c>
      <c r="E390" s="120">
        <f>VLOOKUP(B390,'Master sheet'!$B$3:$Z$634,16,FALSE)</f>
        <v>-0.12917155045762987</v>
      </c>
      <c r="F390" s="121">
        <f>VLOOKUP(B390,'Master sheet'!$B$3:$Z$634,17,FALSE)</f>
        <v>-1.8837477993142988</v>
      </c>
      <c r="G390" s="120">
        <f>VLOOKUP(B390,'Master sheet'!$B$3:$Z$634,21,FALSE)</f>
        <v>0.1650485436893204</v>
      </c>
      <c r="H390" s="121">
        <f>VLOOKUP(B390,'Master sheet'!$B$3:$Z$634,22,FALSE)</f>
        <v>2.9287403986483034E-2</v>
      </c>
      <c r="I390" s="120">
        <f>VLOOKUP(B390,'Master sheet'!$B$3:$Z$634,24,FALSE)</f>
        <v>4.0481603968582025E-2</v>
      </c>
      <c r="J390" s="121">
        <f>-VLOOKUP(B390,'Master sheet'!$B$3:$Z$634,25,FALSE)</f>
        <v>-1.7031344953754328</v>
      </c>
      <c r="K390" s="121"/>
      <c r="L390" s="145">
        <f t="shared" si="12"/>
        <v>-0.77446149481767979</v>
      </c>
      <c r="M390" s="121">
        <f t="shared" si="13"/>
        <v>-0.72353859386893715</v>
      </c>
    </row>
    <row r="391" spans="1:13">
      <c r="A391" s="119" t="str">
        <f>'Master sheet'!A391</f>
        <v>Uxbridge and South Ruislip</v>
      </c>
      <c r="B391" s="142" t="str">
        <f>VLOOKUP('Master sheet'!A391,Westminster_Parliamentary_Const!$A$2:$C$651,2,FALSE)</f>
        <v>E14001007</v>
      </c>
      <c r="C391" s="120">
        <f>VLOOKUP(B391,'Master sheet'!$B$3:$Z$634,9,FALSE)</f>
        <v>7.5414782080189868E-2</v>
      </c>
      <c r="D391" s="121">
        <f>VLOOKUP(B391,'Master sheet'!$B$3:$Z$634,10,FALSE)</f>
        <v>-0.79906595216102316</v>
      </c>
      <c r="E391" s="120">
        <f>VLOOKUP(B391,'Master sheet'!$B$3:$Z$634,16,FALSE)</f>
        <v>0.75911341880169902</v>
      </c>
      <c r="F391" s="121">
        <f>VLOOKUP(B391,'Master sheet'!$B$3:$Z$634,17,FALSE)</f>
        <v>1.0687496859586929</v>
      </c>
      <c r="G391" s="120">
        <f>VLOOKUP(B391,'Master sheet'!$B$3:$Z$634,21,FALSE)</f>
        <v>0.24427480916030533</v>
      </c>
      <c r="H391" s="121">
        <f>VLOOKUP(B391,'Master sheet'!$B$3:$Z$634,22,FALSE)</f>
        <v>2.296518143139628</v>
      </c>
      <c r="I391" s="120">
        <f>VLOOKUP(B391,'Master sheet'!$B$3:$Z$634,24,FALSE)</f>
        <v>3.1052707581227246E-2</v>
      </c>
      <c r="J391" s="121">
        <f>-VLOOKUP(B391,'Master sheet'!$B$3:$Z$634,25,FALSE)</f>
        <v>-0.71024030615583855</v>
      </c>
      <c r="K391" s="121"/>
      <c r="L391" s="145">
        <f t="shared" si="12"/>
        <v>0.4639903926953648</v>
      </c>
      <c r="M391" s="121">
        <f t="shared" si="13"/>
        <v>5.7775885410766246E-2</v>
      </c>
    </row>
    <row r="392" spans="1:13">
      <c r="A392" s="119" t="str">
        <f>'Master sheet'!A392</f>
        <v>Vauxhall</v>
      </c>
      <c r="B392" s="142" t="str">
        <f>VLOOKUP('Master sheet'!A392,Westminster_Parliamentary_Const!$A$2:$C$651,2,FALSE)</f>
        <v>E14001008</v>
      </c>
      <c r="C392" s="120">
        <f>VLOOKUP(B392,'Master sheet'!$B$3:$Z$634,9,FALSE)</f>
        <v>0.14150103831140623</v>
      </c>
      <c r="D392" s="121">
        <f>VLOOKUP(B392,'Master sheet'!$B$3:$Z$634,10,FALSE)</f>
        <v>1.6988383514215448</v>
      </c>
      <c r="E392" s="120">
        <f>VLOOKUP(B392,'Master sheet'!$B$3:$Z$634,16,FALSE)</f>
        <v>9.9655657583796561E-2</v>
      </c>
      <c r="F392" s="121">
        <f>VLOOKUP(B392,'Master sheet'!$B$3:$Z$634,17,FALSE)</f>
        <v>-1.1231678281506634</v>
      </c>
      <c r="G392" s="120">
        <f>VLOOKUP(B392,'Master sheet'!$B$3:$Z$634,21,FALSE)</f>
        <v>0.16483516483516483</v>
      </c>
      <c r="H392" s="121">
        <f>VLOOKUP(B392,'Master sheet'!$B$3:$Z$634,22,FALSE)</f>
        <v>2.3181107111945265E-2</v>
      </c>
      <c r="I392" s="120">
        <f>VLOOKUP(B392,'Master sheet'!$B$3:$Z$634,24,FALSE)</f>
        <v>4.356971729755621E-2</v>
      </c>
      <c r="J392" s="121">
        <f>-VLOOKUP(B392,'Master sheet'!$B$3:$Z$634,25,FALSE)</f>
        <v>-2.0283231127943417</v>
      </c>
      <c r="K392" s="121"/>
      <c r="L392" s="145">
        <f t="shared" si="12"/>
        <v>-0.35736787060287878</v>
      </c>
      <c r="M392" s="121">
        <f t="shared" si="13"/>
        <v>-0.29315937396405206</v>
      </c>
    </row>
    <row r="393" spans="1:13">
      <c r="A393" s="119" t="str">
        <f>'Master sheet'!A393</f>
        <v>Walthamstow</v>
      </c>
      <c r="B393" s="142" t="str">
        <f>VLOOKUP('Master sheet'!A393,Westminster_Parliamentary_Const!$A$2:$C$651,2,FALSE)</f>
        <v>E14001013</v>
      </c>
      <c r="C393" s="120">
        <f>VLOOKUP(B393,'Master sheet'!$B$3:$Z$634,9,FALSE)</f>
        <v>0.10038132427356061</v>
      </c>
      <c r="D393" s="121">
        <f>VLOOKUP(B393,'Master sheet'!$B$3:$Z$634,10,FALSE)</f>
        <v>0.14461033920284455</v>
      </c>
      <c r="E393" s="120">
        <f>VLOOKUP(B393,'Master sheet'!$B$3:$Z$634,16,FALSE)</f>
        <v>0.73504768882433591</v>
      </c>
      <c r="F393" s="121">
        <f>VLOOKUP(B393,'Master sheet'!$B$3:$Z$634,17,FALSE)</f>
        <v>0.98875958177099088</v>
      </c>
      <c r="G393" s="120">
        <f>VLOOKUP(B393,'Master sheet'!$B$3:$Z$634,21,FALSE)</f>
        <v>0.29733333333333334</v>
      </c>
      <c r="H393" s="121">
        <f>VLOOKUP(B393,'Master sheet'!$B$3:$Z$634,22,FALSE)</f>
        <v>3.8149024348142784</v>
      </c>
      <c r="I393" s="120">
        <f>VLOOKUP(B393,'Master sheet'!$B$3:$Z$634,24,FALSE)</f>
        <v>2.4121276220694599E-2</v>
      </c>
      <c r="J393" s="121">
        <f>-VLOOKUP(B393,'Master sheet'!$B$3:$Z$634,25,FALSE)</f>
        <v>1.9662498808389713E-2</v>
      </c>
      <c r="K393" s="121"/>
      <c r="L393" s="145">
        <f t="shared" si="12"/>
        <v>1.2419837136491259</v>
      </c>
      <c r="M393" s="121">
        <f t="shared" si="13"/>
        <v>0.8553679487679563</v>
      </c>
    </row>
    <row r="394" spans="1:13">
      <c r="A394" s="119" t="str">
        <f>'Master sheet'!A394</f>
        <v>West Ham</v>
      </c>
      <c r="B394" s="142" t="str">
        <f>VLOOKUP('Master sheet'!A394,Westminster_Parliamentary_Const!$A$2:$C$651,2,FALSE)</f>
        <v>E14001032</v>
      </c>
      <c r="C394" s="120">
        <f>VLOOKUP(B394,'Master sheet'!$B$3:$Z$634,9,FALSE)</f>
        <v>8.3494968541530615E-2</v>
      </c>
      <c r="D394" s="121">
        <f>VLOOKUP(B394,'Master sheet'!$B$3:$Z$634,10,FALSE)</f>
        <v>-0.49365399986467257</v>
      </c>
      <c r="E394" s="120">
        <f>VLOOKUP(B394,'Master sheet'!$B$3:$Z$634,16,FALSE)</f>
        <v>0.56602803559622328</v>
      </c>
      <c r="F394" s="121">
        <f>VLOOKUP(B394,'Master sheet'!$B$3:$Z$634,17,FALSE)</f>
        <v>0.42696903213035281</v>
      </c>
      <c r="G394" s="120">
        <f>VLOOKUP(B394,'Master sheet'!$B$3:$Z$634,21,FALSE)</f>
        <v>0.25233644859813081</v>
      </c>
      <c r="H394" s="121">
        <f>VLOOKUP(B394,'Master sheet'!$B$3:$Z$634,22,FALSE)</f>
        <v>2.5272193712329929</v>
      </c>
      <c r="I394" s="120">
        <f>VLOOKUP(B394,'Master sheet'!$B$3:$Z$634,24,FALSE)</f>
        <v>3.1767123287671284E-2</v>
      </c>
      <c r="J394" s="121">
        <f>-VLOOKUP(B394,'Master sheet'!$B$3:$Z$634,25,FALSE)</f>
        <v>-0.78547065915524161</v>
      </c>
      <c r="K394" s="121"/>
      <c r="L394" s="145">
        <f t="shared" si="12"/>
        <v>0.41876593608585788</v>
      </c>
      <c r="M394" s="121">
        <f t="shared" si="13"/>
        <v>6.5989847553919567E-2</v>
      </c>
    </row>
    <row r="395" spans="1:13">
      <c r="A395" s="119" t="str">
        <f>'Master sheet'!A395</f>
        <v>Westminster North</v>
      </c>
      <c r="B395" s="142" t="str">
        <f>VLOOKUP('Master sheet'!A395,Westminster_Parliamentary_Const!$A$2:$C$651,2,FALSE)</f>
        <v>E14001036</v>
      </c>
      <c r="C395" s="120">
        <f>VLOOKUP(B395,'Master sheet'!$B$3:$Z$634,9,FALSE)</f>
        <v>7.0446413037693806E-2</v>
      </c>
      <c r="D395" s="121">
        <f>VLOOKUP(B395,'Master sheet'!$B$3:$Z$634,10,FALSE)</f>
        <v>-0.98685856019765628</v>
      </c>
      <c r="E395" s="120">
        <f>VLOOKUP(B395,'Master sheet'!$B$3:$Z$634,16,FALSE)</f>
        <v>1.1960151695573162</v>
      </c>
      <c r="F395" s="121">
        <f>VLOOKUP(B395,'Master sheet'!$B$3:$Z$634,17,FALSE)</f>
        <v>2.5209315477016836</v>
      </c>
      <c r="G395" s="120">
        <f>VLOOKUP(B395,'Master sheet'!$B$3:$Z$634,21,FALSE)</f>
        <v>0.14993646759847523</v>
      </c>
      <c r="H395" s="121">
        <f>VLOOKUP(B395,'Master sheet'!$B$3:$Z$634,22,FALSE)</f>
        <v>-0.40317730000910595</v>
      </c>
      <c r="I395" s="120">
        <f>VLOOKUP(B395,'Master sheet'!$B$3:$Z$634,24,FALSE)</f>
        <v>4.0947984688133321E-2</v>
      </c>
      <c r="J395" s="121">
        <f>-VLOOKUP(B395,'Master sheet'!$B$3:$Z$634,25,FALSE)</f>
        <v>-1.7522459382615334</v>
      </c>
      <c r="K395" s="121"/>
      <c r="L395" s="145">
        <f t="shared" si="12"/>
        <v>-0.155337562691653</v>
      </c>
      <c r="M395" s="121">
        <f t="shared" si="13"/>
        <v>-0.56007579153763365</v>
      </c>
    </row>
    <row r="396" spans="1:13">
      <c r="A396" s="119" t="str">
        <f>'Master sheet'!A396</f>
        <v>Wimbledon</v>
      </c>
      <c r="B396" s="142" t="str">
        <f>VLOOKUP('Master sheet'!A396,Westminster_Parliamentary_Const!$A$2:$C$651,2,FALSE)</f>
        <v>E14001040</v>
      </c>
      <c r="C396" s="120">
        <f>VLOOKUP(B396,'Master sheet'!$B$3:$Z$634,9,FALSE)</f>
        <v>7.971082407395641E-2</v>
      </c>
      <c r="D396" s="121">
        <f>VLOOKUP(B396,'Master sheet'!$B$3:$Z$634,10,FALSE)</f>
        <v>-0.63668571765271764</v>
      </c>
      <c r="E396" s="120">
        <f>VLOOKUP(B396,'Master sheet'!$B$3:$Z$634,16,FALSE)</f>
        <v>0.35457180949634576</v>
      </c>
      <c r="F396" s="121">
        <f>VLOOKUP(B396,'Master sheet'!$B$3:$Z$634,17,FALSE)</f>
        <v>-0.27587295823427121</v>
      </c>
      <c r="G396" s="120">
        <f>VLOOKUP(B396,'Master sheet'!$B$3:$Z$634,21,FALSE)</f>
        <v>0.15484804630969609</v>
      </c>
      <c r="H396" s="121">
        <f>VLOOKUP(B396,'Master sheet'!$B$3:$Z$634,22,FALSE)</f>
        <v>-0.26262186469165627</v>
      </c>
      <c r="I396" s="120">
        <f>VLOOKUP(B396,'Master sheet'!$B$3:$Z$634,24,FALSE)</f>
        <v>3.7683087027914564E-2</v>
      </c>
      <c r="J396" s="121">
        <f>-VLOOKUP(B396,'Master sheet'!$B$3:$Z$634,25,FALSE)</f>
        <v>-1.4084413420443835</v>
      </c>
      <c r="K396" s="121"/>
      <c r="L396" s="145">
        <f t="shared" si="12"/>
        <v>-0.64590547065575721</v>
      </c>
      <c r="M396" s="121">
        <f t="shared" si="13"/>
        <v>-0.77145815705335485</v>
      </c>
    </row>
    <row r="397" spans="1:13">
      <c r="A397" s="119" t="str">
        <f>'Master sheet'!A397</f>
        <v>Aldershot</v>
      </c>
      <c r="B397" s="142" t="str">
        <f>VLOOKUP('Master sheet'!A397,Westminster_Parliamentary_Const!$A$2:$C$651,2,FALSE)</f>
        <v>E14000530</v>
      </c>
      <c r="C397" s="120">
        <f>VLOOKUP(B397,'Master sheet'!$B$3:$Z$634,9,FALSE)</f>
        <v>6.6483579646570701E-2</v>
      </c>
      <c r="D397" s="121">
        <f>VLOOKUP(B397,'Master sheet'!$B$3:$Z$634,10,FALSE)</f>
        <v>-1.1366442969994839</v>
      </c>
      <c r="E397" s="120">
        <f>VLOOKUP(B397,'Master sheet'!$B$3:$Z$634,16,FALSE)</f>
        <v>0.65286005394443969</v>
      </c>
      <c r="F397" s="121">
        <f>VLOOKUP(B397,'Master sheet'!$B$3:$Z$634,17,FALSE)</f>
        <v>0.71558284941474881</v>
      </c>
      <c r="G397" s="120">
        <f>VLOOKUP(B397,'Master sheet'!$B$3:$Z$634,21,FALSE)</f>
        <v>0.17499999999999999</v>
      </c>
      <c r="H397" s="121">
        <f>VLOOKUP(B397,'Master sheet'!$B$3:$Z$634,22,FALSE)</f>
        <v>0.31406982447272058</v>
      </c>
      <c r="I397" s="120">
        <f>VLOOKUP(B397,'Master sheet'!$B$3:$Z$634,24,FALSE)</f>
        <v>3.2321041214750545E-2</v>
      </c>
      <c r="J397" s="121">
        <f>-VLOOKUP(B397,'Master sheet'!$B$3:$Z$634,25,FALSE)</f>
        <v>-0.84380006150599285</v>
      </c>
      <c r="K397" s="121"/>
      <c r="L397" s="145">
        <f t="shared" si="12"/>
        <v>-0.23769792115450183</v>
      </c>
      <c r="M397" s="121">
        <f t="shared" si="13"/>
        <v>-0.48853934052058068</v>
      </c>
    </row>
    <row r="398" spans="1:13">
      <c r="A398" s="119" t="str">
        <f>'Master sheet'!A398</f>
        <v>Arundel and South Downs</v>
      </c>
      <c r="B398" s="142" t="str">
        <f>VLOOKUP('Master sheet'!A398,Westminster_Parliamentary_Const!$A$2:$C$651,2,FALSE)</f>
        <v>E14000534</v>
      </c>
      <c r="C398" s="120">
        <f>VLOOKUP(B398,'Master sheet'!$B$3:$Z$634,9,FALSE)</f>
        <v>7.8619991477134707E-2</v>
      </c>
      <c r="D398" s="121">
        <f>VLOOKUP(B398,'Master sheet'!$B$3:$Z$634,10,FALSE)</f>
        <v>-0.67791661184281704</v>
      </c>
      <c r="E398" s="120">
        <f>VLOOKUP(B398,'Master sheet'!$B$3:$Z$634,16,FALSE)</f>
        <v>0.20377539287580526</v>
      </c>
      <c r="F398" s="121">
        <f>VLOOKUP(B398,'Master sheet'!$B$3:$Z$634,17,FALSE)</f>
        <v>-0.77709278775763158</v>
      </c>
      <c r="G398" s="120">
        <f>VLOOKUP(B398,'Master sheet'!$B$3:$Z$634,21,FALSE)</f>
        <v>0.21481481481481482</v>
      </c>
      <c r="H398" s="121">
        <f>VLOOKUP(B398,'Master sheet'!$B$3:$Z$634,22,FALSE)</f>
        <v>1.4534567624434065</v>
      </c>
      <c r="I398" s="120">
        <f>VLOOKUP(B398,'Master sheet'!$B$3:$Z$634,24,FALSE)</f>
        <v>2.5097905901550144E-2</v>
      </c>
      <c r="J398" s="121">
        <f>-VLOOKUP(B398,'Master sheet'!$B$3:$Z$634,25,FALSE)</f>
        <v>-8.3179858908184842E-2</v>
      </c>
      <c r="K398" s="121"/>
      <c r="L398" s="145">
        <f t="shared" si="12"/>
        <v>-2.118312401630677E-2</v>
      </c>
      <c r="M398" s="121">
        <f t="shared" si="13"/>
        <v>-0.14097149446937149</v>
      </c>
    </row>
    <row r="399" spans="1:13">
      <c r="A399" s="119" t="str">
        <f>'Master sheet'!A399</f>
        <v>Ashford</v>
      </c>
      <c r="B399" s="142" t="str">
        <f>VLOOKUP('Master sheet'!A399,Westminster_Parliamentary_Const!$A$2:$C$651,2,FALSE)</f>
        <v>E14000536</v>
      </c>
      <c r="C399" s="120">
        <f>VLOOKUP(B399,'Master sheet'!$B$3:$Z$634,9,FALSE)</f>
        <v>9.9623518147579956E-2</v>
      </c>
      <c r="D399" s="121">
        <f>VLOOKUP(B399,'Master sheet'!$B$3:$Z$634,10,FALSE)</f>
        <v>0.11596705856752577</v>
      </c>
      <c r="E399" s="120">
        <f>VLOOKUP(B399,'Master sheet'!$B$3:$Z$634,16,FALSE)</f>
        <v>0.3519235002169851</v>
      </c>
      <c r="F399" s="121">
        <f>VLOOKUP(B399,'Master sheet'!$B$3:$Z$634,17,FALSE)</f>
        <v>-0.28467545603411265</v>
      </c>
      <c r="G399" s="120">
        <f>VLOOKUP(B399,'Master sheet'!$B$3:$Z$634,21,FALSE)</f>
        <v>0.17452229299363056</v>
      </c>
      <c r="H399" s="121">
        <f>VLOOKUP(B399,'Master sheet'!$B$3:$Z$634,22,FALSE)</f>
        <v>0.30039920649380997</v>
      </c>
      <c r="I399" s="120">
        <f>VLOOKUP(B399,'Master sheet'!$B$3:$Z$634,24,FALSE)</f>
        <v>2.4845630559916287E-2</v>
      </c>
      <c r="J399" s="121">
        <f>-VLOOKUP(B399,'Master sheet'!$B$3:$Z$634,25,FALSE)</f>
        <v>-5.6614425319629368E-2</v>
      </c>
      <c r="K399" s="121"/>
      <c r="L399" s="145">
        <f t="shared" si="12"/>
        <v>1.8769095926898426E-2</v>
      </c>
      <c r="M399" s="121">
        <f t="shared" si="13"/>
        <v>2.2404836159248358E-2</v>
      </c>
    </row>
    <row r="400" spans="1:13">
      <c r="A400" s="119" t="str">
        <f>'Master sheet'!A400</f>
        <v>Aylesbury</v>
      </c>
      <c r="B400" s="142" t="str">
        <f>VLOOKUP('Master sheet'!A400,Westminster_Parliamentary_Const!$A$2:$C$651,2,FALSE)</f>
        <v>E14000538</v>
      </c>
      <c r="C400" s="120">
        <f>VLOOKUP(B400,'Master sheet'!$B$3:$Z$634,9,FALSE)</f>
        <v>9.5863515237642527E-2</v>
      </c>
      <c r="D400" s="121">
        <f>VLOOKUP(B400,'Master sheet'!$B$3:$Z$634,10,FALSE)</f>
        <v>-2.6152165395704856E-2</v>
      </c>
      <c r="E400" s="120">
        <f>VLOOKUP(B400,'Master sheet'!$B$3:$Z$634,16,FALSE)</f>
        <v>0.18312379684335031</v>
      </c>
      <c r="F400" s="121">
        <f>VLOOKUP(B400,'Master sheet'!$B$3:$Z$634,17,FALSE)</f>
        <v>-0.84573493241030773</v>
      </c>
      <c r="G400" s="120">
        <f>VLOOKUP(B400,'Master sheet'!$B$3:$Z$634,21,FALSE)</f>
        <v>0.18465909090909091</v>
      </c>
      <c r="H400" s="121">
        <f>VLOOKUP(B400,'Master sheet'!$B$3:$Z$634,22,FALSE)</f>
        <v>0.59048557739478469</v>
      </c>
      <c r="I400" s="120">
        <f>VLOOKUP(B400,'Master sheet'!$B$3:$Z$634,24,FALSE)</f>
        <v>3.0745598275242703E-2</v>
      </c>
      <c r="J400" s="121">
        <f>-VLOOKUP(B400,'Master sheet'!$B$3:$Z$634,25,FALSE)</f>
        <v>-0.67790067351587691</v>
      </c>
      <c r="K400" s="121"/>
      <c r="L400" s="145">
        <f t="shared" si="12"/>
        <v>-0.2398255484817762</v>
      </c>
      <c r="M400" s="121">
        <f t="shared" si="13"/>
        <v>-0.27722583880644774</v>
      </c>
    </row>
    <row r="401" spans="1:13">
      <c r="A401" s="119" t="str">
        <f>'Master sheet'!A401</f>
        <v>Banbury</v>
      </c>
      <c r="B401" s="142" t="str">
        <f>VLOOKUP('Master sheet'!A401,Westminster_Parliamentary_Const!$A$2:$C$651,2,FALSE)</f>
        <v>E14000539</v>
      </c>
      <c r="C401" s="120">
        <f>VLOOKUP(B401,'Master sheet'!$B$3:$Z$634,9,FALSE)</f>
        <v>7.1285569835343676E-2</v>
      </c>
      <c r="D401" s="121">
        <f>VLOOKUP(B401,'Master sheet'!$B$3:$Z$634,10,FALSE)</f>
        <v>-0.95514041642966274</v>
      </c>
      <c r="E401" s="120">
        <f>VLOOKUP(B401,'Master sheet'!$B$3:$Z$634,16,FALSE)</f>
        <v>0.90383547653976459</v>
      </c>
      <c r="F401" s="121">
        <f>VLOOKUP(B401,'Master sheet'!$B$3:$Z$634,17,FALSE)</f>
        <v>1.5497794526690947</v>
      </c>
      <c r="G401" s="120">
        <f>VLOOKUP(B401,'Master sheet'!$B$3:$Z$634,21,FALSE)</f>
        <v>0.18171021377672208</v>
      </c>
      <c r="H401" s="121">
        <f>VLOOKUP(B401,'Master sheet'!$B$3:$Z$634,22,FALSE)</f>
        <v>0.5060970877853519</v>
      </c>
      <c r="I401" s="120">
        <f>VLOOKUP(B401,'Master sheet'!$B$3:$Z$634,24,FALSE)</f>
        <v>2.2771256799313022E-2</v>
      </c>
      <c r="J401" s="121">
        <f>-VLOOKUP(B401,'Master sheet'!$B$3:$Z$634,25,FALSE)</f>
        <v>0.16182403964587627</v>
      </c>
      <c r="K401" s="121"/>
      <c r="L401" s="145">
        <f t="shared" si="12"/>
        <v>0.31564004091766501</v>
      </c>
      <c r="M401" s="121">
        <f t="shared" si="13"/>
        <v>7.8207297814478938E-2</v>
      </c>
    </row>
    <row r="402" spans="1:13">
      <c r="A402" s="119" t="str">
        <f>'Master sheet'!A402</f>
        <v>Basingstoke</v>
      </c>
      <c r="B402" s="142" t="str">
        <f>VLOOKUP('Master sheet'!A402,Westminster_Parliamentary_Const!$A$2:$C$651,2,FALSE)</f>
        <v>E14000545</v>
      </c>
      <c r="C402" s="120">
        <f>VLOOKUP(B402,'Master sheet'!$B$3:$Z$634,9,FALSE)</f>
        <v>9.1497909578933417E-2</v>
      </c>
      <c r="D402" s="121">
        <f>VLOOKUP(B402,'Master sheet'!$B$3:$Z$634,10,FALSE)</f>
        <v>-0.19116174203870584</v>
      </c>
      <c r="E402" s="120">
        <f>VLOOKUP(B402,'Master sheet'!$B$3:$Z$634,16,FALSE)</f>
        <v>0.19150062791524813</v>
      </c>
      <c r="F402" s="121">
        <f>VLOOKUP(B402,'Master sheet'!$B$3:$Z$634,17,FALSE)</f>
        <v>-0.81789187130914165</v>
      </c>
      <c r="G402" s="120">
        <f>VLOOKUP(B402,'Master sheet'!$B$3:$Z$634,21,FALSE)</f>
        <v>0.16739446870451238</v>
      </c>
      <c r="H402" s="121">
        <f>VLOOKUP(B402,'Master sheet'!$B$3:$Z$634,22,FALSE)</f>
        <v>9.6421116203922672E-2</v>
      </c>
      <c r="I402" s="120">
        <f>VLOOKUP(B402,'Master sheet'!$B$3:$Z$634,24,FALSE)</f>
        <v>2.9741504501887839E-2</v>
      </c>
      <c r="J402" s="121">
        <f>-VLOOKUP(B402,'Master sheet'!$B$3:$Z$634,25,FALSE)</f>
        <v>-0.5721662553996002</v>
      </c>
      <c r="K402" s="121"/>
      <c r="L402" s="145">
        <f t="shared" si="12"/>
        <v>-0.37119968813588122</v>
      </c>
      <c r="M402" s="121">
        <f t="shared" si="13"/>
        <v>-0.37468779166363858</v>
      </c>
    </row>
    <row r="403" spans="1:13">
      <c r="A403" s="119" t="str">
        <f>'Master sheet'!A403</f>
        <v>Beaconsfield</v>
      </c>
      <c r="B403" s="142" t="str">
        <f>VLOOKUP('Master sheet'!A403,Westminster_Parliamentary_Const!$A$2:$C$651,2,FALSE)</f>
        <v>E14000550</v>
      </c>
      <c r="C403" s="120">
        <f>VLOOKUP(B403,'Master sheet'!$B$3:$Z$634,9,FALSE)</f>
        <v>5.0511748252415528E-2</v>
      </c>
      <c r="D403" s="121">
        <f>VLOOKUP(B403,'Master sheet'!$B$3:$Z$634,10,FALSE)</f>
        <v>-1.7403417773949632</v>
      </c>
      <c r="E403" s="120">
        <f>VLOOKUP(B403,'Master sheet'!$B$3:$Z$634,16,FALSE)</f>
        <v>1.1206351866287325</v>
      </c>
      <c r="F403" s="121">
        <f>VLOOKUP(B403,'Master sheet'!$B$3:$Z$634,17,FALSE)</f>
        <v>2.2703822107899723</v>
      </c>
      <c r="G403" s="120">
        <f>VLOOKUP(B403,'Master sheet'!$B$3:$Z$634,21,FALSE)</f>
        <v>0.17159763313609466</v>
      </c>
      <c r="H403" s="121">
        <f>VLOOKUP(B403,'Master sheet'!$B$3:$Z$634,22,FALSE)</f>
        <v>0.21670374652036117</v>
      </c>
      <c r="I403" s="120">
        <f>VLOOKUP(B403,'Master sheet'!$B$3:$Z$634,24,FALSE)</f>
        <v>3.1054563657600509E-2</v>
      </c>
      <c r="J403" s="121">
        <f>-VLOOKUP(B403,'Master sheet'!$B$3:$Z$634,25,FALSE)</f>
        <v>-0.71043575717895424</v>
      </c>
      <c r="K403" s="121"/>
      <c r="L403" s="145">
        <f t="shared" si="12"/>
        <v>9.0771056841039977E-3</v>
      </c>
      <c r="M403" s="121">
        <f t="shared" si="13"/>
        <v>-0.40241151863958358</v>
      </c>
    </row>
    <row r="404" spans="1:13">
      <c r="A404" s="119" t="str">
        <f>'Master sheet'!A404</f>
        <v>Bexhill and Battle</v>
      </c>
      <c r="B404" s="142" t="str">
        <f>VLOOKUP('Master sheet'!A404,Westminster_Parliamentary_Const!$A$2:$C$651,2,FALSE)</f>
        <v>E14000557</v>
      </c>
      <c r="C404" s="120">
        <f>VLOOKUP(B404,'Master sheet'!$B$3:$Z$634,9,FALSE)</f>
        <v>9.7587653168677013E-2</v>
      </c>
      <c r="D404" s="121">
        <f>VLOOKUP(B404,'Master sheet'!$B$3:$Z$634,10,FALSE)</f>
        <v>3.9016173734189287E-2</v>
      </c>
      <c r="E404" s="120">
        <f>VLOOKUP(B404,'Master sheet'!$B$3:$Z$634,16,FALSE)</f>
        <v>0.1238721009074336</v>
      </c>
      <c r="F404" s="121">
        <f>VLOOKUP(B404,'Master sheet'!$B$3:$Z$634,17,FALSE)</f>
        <v>-1.0426767802441432</v>
      </c>
      <c r="G404" s="120">
        <f>VLOOKUP(B404,'Master sheet'!$B$3:$Z$634,21,FALSE)</f>
        <v>0.20363636363636364</v>
      </c>
      <c r="H404" s="121">
        <f>VLOOKUP(B404,'Master sheet'!$B$3:$Z$634,22,FALSE)</f>
        <v>1.1335612331357807</v>
      </c>
      <c r="I404" s="120">
        <f>VLOOKUP(B404,'Master sheet'!$B$3:$Z$634,24,FALSE)</f>
        <v>2.6891314665401067E-2</v>
      </c>
      <c r="J404" s="121">
        <f>-VLOOKUP(B404,'Master sheet'!$B$3:$Z$634,25,FALSE)</f>
        <v>-0.27203177406032836</v>
      </c>
      <c r="K404" s="121"/>
      <c r="L404" s="145">
        <f t="shared" si="12"/>
        <v>-3.5532786858625418E-2</v>
      </c>
      <c r="M404" s="121">
        <f t="shared" si="13"/>
        <v>-6.2524457960106777E-2</v>
      </c>
    </row>
    <row r="405" spans="1:13">
      <c r="A405" s="119" t="str">
        <f>'Master sheet'!A405</f>
        <v>Bognor Regis and Littlehampton</v>
      </c>
      <c r="B405" s="142" t="str">
        <f>VLOOKUP('Master sheet'!A405,Westminster_Parliamentary_Const!$A$2:$C$651,2,FALSE)</f>
        <v>E14000576</v>
      </c>
      <c r="C405" s="120">
        <f>VLOOKUP(B405,'Master sheet'!$B$3:$Z$634,9,FALSE)</f>
        <v>8.7378332473574322E-2</v>
      </c>
      <c r="D405" s="121">
        <f>VLOOKUP(B405,'Master sheet'!$B$3:$Z$634,10,FALSE)</f>
        <v>-0.34687202080550328</v>
      </c>
      <c r="E405" s="120">
        <f>VLOOKUP(B405,'Master sheet'!$B$3:$Z$634,16,FALSE)</f>
        <v>0.30002528408345325</v>
      </c>
      <c r="F405" s="121">
        <f>VLOOKUP(B405,'Master sheet'!$B$3:$Z$634,17,FALSE)</f>
        <v>-0.45717567603915554</v>
      </c>
      <c r="G405" s="120">
        <f>VLOOKUP(B405,'Master sheet'!$B$3:$Z$634,21,FALSE)</f>
        <v>0.19767441860465115</v>
      </c>
      <c r="H405" s="121">
        <f>VLOOKUP(B405,'Master sheet'!$B$3:$Z$634,22,FALSE)</f>
        <v>0.96294729644845445</v>
      </c>
      <c r="I405" s="120">
        <f>VLOOKUP(B405,'Master sheet'!$B$3:$Z$634,24,FALSE)</f>
        <v>2.3279009126466743E-2</v>
      </c>
      <c r="J405" s="121">
        <f>-VLOOKUP(B405,'Master sheet'!$B$3:$Z$634,25,FALSE)</f>
        <v>0.10835602870561706</v>
      </c>
      <c r="K405" s="121"/>
      <c r="L405" s="145">
        <f t="shared" si="12"/>
        <v>6.6813907077353171E-2</v>
      </c>
      <c r="M405" s="121">
        <f t="shared" si="13"/>
        <v>4.7899393682544105E-3</v>
      </c>
    </row>
    <row r="406" spans="1:13">
      <c r="A406" s="119" t="str">
        <f>'Master sheet'!A406</f>
        <v>Bracknell</v>
      </c>
      <c r="B406" s="142" t="str">
        <f>VLOOKUP('Master sheet'!A406,Westminster_Parliamentary_Const!$A$2:$C$651,2,FALSE)</f>
        <v>E14000586</v>
      </c>
      <c r="C406" s="120">
        <f>VLOOKUP(B406,'Master sheet'!$B$3:$Z$634,9,FALSE)</f>
        <v>6.2143930224954055E-2</v>
      </c>
      <c r="D406" s="121">
        <f>VLOOKUP(B406,'Master sheet'!$B$3:$Z$634,10,FALSE)</f>
        <v>-1.3006727892228858</v>
      </c>
      <c r="E406" s="120">
        <f>VLOOKUP(B406,'Master sheet'!$B$3:$Z$634,16,FALSE)</f>
        <v>0.62602422615683395</v>
      </c>
      <c r="F406" s="121">
        <f>VLOOKUP(B406,'Master sheet'!$B$3:$Z$634,17,FALSE)</f>
        <v>0.62638544452767642</v>
      </c>
      <c r="G406" s="120">
        <f>VLOOKUP(B406,'Master sheet'!$B$3:$Z$634,21,FALSE)</f>
        <v>0.16870748299319727</v>
      </c>
      <c r="H406" s="121">
        <f>VLOOKUP(B406,'Master sheet'!$B$3:$Z$634,22,FALSE)</f>
        <v>0.13399585658271662</v>
      </c>
      <c r="I406" s="120">
        <f>VLOOKUP(B406,'Master sheet'!$B$3:$Z$634,24,FALSE)</f>
        <v>4.0100236406619416E-2</v>
      </c>
      <c r="J406" s="121">
        <f>-VLOOKUP(B406,'Master sheet'!$B$3:$Z$634,25,FALSE)</f>
        <v>-1.662975221089914</v>
      </c>
      <c r="K406" s="121"/>
      <c r="L406" s="145">
        <f t="shared" si="12"/>
        <v>-0.55081667730060169</v>
      </c>
      <c r="M406" s="121">
        <f t="shared" si="13"/>
        <v>-0.86115245325253442</v>
      </c>
    </row>
    <row r="407" spans="1:13">
      <c r="A407" s="119" t="str">
        <f>'Master sheet'!A407</f>
        <v>Brighton, Kemptown</v>
      </c>
      <c r="B407" s="142" t="str">
        <f>VLOOKUP('Master sheet'!A407,Westminster_Parliamentary_Const!$A$2:$C$651,2,FALSE)</f>
        <v>E14000597</v>
      </c>
      <c r="C407" s="120">
        <f>VLOOKUP(B407,'Master sheet'!$B$3:$Z$634,9,FALSE)</f>
        <v>0.14585809342024936</v>
      </c>
      <c r="D407" s="121">
        <f>VLOOKUP(B407,'Master sheet'!$B$3:$Z$634,10,FALSE)</f>
        <v>1.863524737487166</v>
      </c>
      <c r="E407" s="120">
        <f>VLOOKUP(B407,'Master sheet'!$B$3:$Z$634,16,FALSE)</f>
        <v>5.388492710780303E-2</v>
      </c>
      <c r="F407" s="121">
        <f>VLOOKUP(B407,'Master sheet'!$B$3:$Z$634,17,FALSE)</f>
        <v>-1.2753014016165747</v>
      </c>
      <c r="G407" s="120">
        <f>VLOOKUP(B407,'Master sheet'!$B$3:$Z$634,21,FALSE)</f>
        <v>0.19795221843003413</v>
      </c>
      <c r="H407" s="121">
        <f>VLOOKUP(B407,'Master sheet'!$B$3:$Z$634,22,FALSE)</f>
        <v>0.97089713858345106</v>
      </c>
      <c r="I407" s="120">
        <f>VLOOKUP(B407,'Master sheet'!$B$3:$Z$634,24,FALSE)</f>
        <v>3.8164284723185782E-2</v>
      </c>
      <c r="J407" s="121">
        <f>-VLOOKUP(B407,'Master sheet'!$B$3:$Z$634,25,FALSE)</f>
        <v>-1.4591130618165309</v>
      </c>
      <c r="K407" s="121"/>
      <c r="L407" s="145">
        <f t="shared" si="12"/>
        <v>2.5001853159377863E-2</v>
      </c>
      <c r="M407" s="121">
        <f t="shared" si="13"/>
        <v>8.4069848051357754E-2</v>
      </c>
    </row>
    <row r="408" spans="1:13">
      <c r="A408" s="119" t="str">
        <f>'Master sheet'!A408</f>
        <v>Brighton, Pavilion</v>
      </c>
      <c r="B408" s="142" t="str">
        <f>VLOOKUP('Master sheet'!A408,Westminster_Parliamentary_Const!$A$2:$C$651,2,FALSE)</f>
        <v>E14000598</v>
      </c>
      <c r="C408" s="120">
        <f>VLOOKUP(B408,'Master sheet'!$B$3:$Z$634,9,FALSE)</f>
        <v>7.6764396417367056E-2</v>
      </c>
      <c r="D408" s="121">
        <f>VLOOKUP(B408,'Master sheet'!$B$3:$Z$634,10,FALSE)</f>
        <v>-0.74805371976557966</v>
      </c>
      <c r="E408" s="120">
        <f>VLOOKUP(B408,'Master sheet'!$B$3:$Z$634,16,FALSE)</f>
        <v>0.67103151901738267</v>
      </c>
      <c r="F408" s="121">
        <f>VLOOKUP(B408,'Master sheet'!$B$3:$Z$634,17,FALSE)</f>
        <v>0.77598149037827391</v>
      </c>
      <c r="G408" s="120">
        <f>VLOOKUP(B408,'Master sheet'!$B$3:$Z$634,21,FALSE)</f>
        <v>0.17677419354838711</v>
      </c>
      <c r="H408" s="121">
        <f>VLOOKUP(B408,'Master sheet'!$B$3:$Z$634,22,FALSE)</f>
        <v>0.36484220565461079</v>
      </c>
      <c r="I408" s="120">
        <f>VLOOKUP(B408,'Master sheet'!$B$3:$Z$634,24,FALSE)</f>
        <v>3.3514119543129439E-2</v>
      </c>
      <c r="J408" s="121">
        <f>-VLOOKUP(B408,'Master sheet'!$B$3:$Z$634,25,FALSE)</f>
        <v>-0.96943518261305206</v>
      </c>
      <c r="K408" s="121"/>
      <c r="L408" s="145">
        <f t="shared" si="12"/>
        <v>-0.14416630158643676</v>
      </c>
      <c r="M408" s="121">
        <f t="shared" si="13"/>
        <v>-0.38235901812072975</v>
      </c>
    </row>
    <row r="409" spans="1:13">
      <c r="A409" s="119" t="str">
        <f>'Master sheet'!A409</f>
        <v>Buckingham</v>
      </c>
      <c r="B409" s="142" t="str">
        <f>VLOOKUP('Master sheet'!A409,Westminster_Parliamentary_Const!$A$2:$C$651,2,FALSE)</f>
        <v>E14000608</v>
      </c>
      <c r="C409" s="120">
        <f>VLOOKUP(B409,'Master sheet'!$B$3:$Z$634,9,FALSE)</f>
        <v>5.180269912900598E-2</v>
      </c>
      <c r="D409" s="121">
        <f>VLOOKUP(B409,'Master sheet'!$B$3:$Z$634,10,FALSE)</f>
        <v>-1.6915468851700686</v>
      </c>
      <c r="E409" s="120">
        <f>VLOOKUP(B409,'Master sheet'!$B$3:$Z$634,16,FALSE)</f>
        <v>0.54004102056264791</v>
      </c>
      <c r="F409" s="121">
        <f>VLOOKUP(B409,'Master sheet'!$B$3:$Z$634,17,FALSE)</f>
        <v>0.34059292627283844</v>
      </c>
      <c r="G409" s="120">
        <f>VLOOKUP(B409,'Master sheet'!$B$3:$Z$634,21,FALSE)</f>
        <v>0.16543574593796159</v>
      </c>
      <c r="H409" s="121">
        <f>VLOOKUP(B409,'Master sheet'!$B$3:$Z$634,22,FALSE)</f>
        <v>4.0368032805344116E-2</v>
      </c>
      <c r="I409" s="120">
        <f>VLOOKUP(B409,'Master sheet'!$B$3:$Z$634,24,FALSE)</f>
        <v>1.9216724001058338E-2</v>
      </c>
      <c r="J409" s="121">
        <f>-VLOOKUP(B409,'Master sheet'!$B$3:$Z$634,25,FALSE)</f>
        <v>0.53612818042641319</v>
      </c>
      <c r="K409" s="121"/>
      <c r="L409" s="145">
        <f t="shared" si="12"/>
        <v>-0.19361443641636819</v>
      </c>
      <c r="M409" s="121">
        <f t="shared" si="13"/>
        <v>-0.32164607506818804</v>
      </c>
    </row>
    <row r="410" spans="1:13">
      <c r="A410" s="119" t="str">
        <f>'Master sheet'!A410</f>
        <v>Canterbury</v>
      </c>
      <c r="B410" s="142" t="str">
        <f>VLOOKUP('Master sheet'!A410,Westminster_Parliamentary_Const!$A$2:$C$651,2,FALSE)</f>
        <v>E14000619</v>
      </c>
      <c r="C410" s="120">
        <f>VLOOKUP(B410,'Master sheet'!$B$3:$Z$634,9,FALSE)</f>
        <v>9.6124510195813501E-2</v>
      </c>
      <c r="D410" s="121">
        <f>VLOOKUP(B410,'Master sheet'!$B$3:$Z$634,10,FALSE)</f>
        <v>-1.6287172787443318E-2</v>
      </c>
      <c r="E410" s="120">
        <f>VLOOKUP(B410,'Master sheet'!$B$3:$Z$634,16,FALSE)</f>
        <v>-0.13536979832800397</v>
      </c>
      <c r="F410" s="121">
        <f>VLOOKUP(B410,'Master sheet'!$B$3:$Z$634,17,FALSE)</f>
        <v>-1.9043496465634284</v>
      </c>
      <c r="G410" s="120">
        <f>VLOOKUP(B410,'Master sheet'!$B$3:$Z$634,21,FALSE)</f>
        <v>0.13827160493827159</v>
      </c>
      <c r="H410" s="121">
        <f>VLOOKUP(B410,'Master sheet'!$B$3:$Z$634,22,FALSE)</f>
        <v>-0.7369925446630281</v>
      </c>
      <c r="I410" s="120">
        <f>VLOOKUP(B410,'Master sheet'!$B$3:$Z$634,24,FALSE)</f>
        <v>3.1276670164393172E-2</v>
      </c>
      <c r="J410" s="121">
        <f>-VLOOKUP(B410,'Master sheet'!$B$3:$Z$634,25,FALSE)</f>
        <v>-0.73382431199201292</v>
      </c>
      <c r="K410" s="121"/>
      <c r="L410" s="145">
        <f t="shared" si="12"/>
        <v>-0.84786341900147821</v>
      </c>
      <c r="M410" s="121">
        <f t="shared" si="13"/>
        <v>-0.69026086013089483</v>
      </c>
    </row>
    <row r="411" spans="1:13">
      <c r="A411" s="119" t="str">
        <f>'Master sheet'!A411</f>
        <v>Chatham and Aylesford</v>
      </c>
      <c r="B411" s="142" t="str">
        <f>VLOOKUP('Master sheet'!A411,Westminster_Parliamentary_Const!$A$2:$C$651,2,FALSE)</f>
        <v>E14000626</v>
      </c>
      <c r="C411" s="120">
        <f>VLOOKUP(B411,'Master sheet'!$B$3:$Z$634,9,FALSE)</f>
        <v>8.7637404412458098E-2</v>
      </c>
      <c r="D411" s="121">
        <f>VLOOKUP(B411,'Master sheet'!$B$3:$Z$634,10,FALSE)</f>
        <v>-0.33707971378161733</v>
      </c>
      <c r="E411" s="120">
        <f>VLOOKUP(B411,'Master sheet'!$B$3:$Z$634,16,FALSE)</f>
        <v>0.53412703248658366</v>
      </c>
      <c r="F411" s="121">
        <f>VLOOKUP(B411,'Master sheet'!$B$3:$Z$634,17,FALSE)</f>
        <v>0.32093590681761391</v>
      </c>
      <c r="G411" s="120">
        <f>VLOOKUP(B411,'Master sheet'!$B$3:$Z$634,21,FALSE)</f>
        <v>0.17741935483870969</v>
      </c>
      <c r="H411" s="121">
        <f>VLOOKUP(B411,'Master sheet'!$B$3:$Z$634,22,FALSE)</f>
        <v>0.38330488972075233</v>
      </c>
      <c r="I411" s="120">
        <f>VLOOKUP(B411,'Master sheet'!$B$3:$Z$634,24,FALSE)</f>
        <v>1.9013240857503E-2</v>
      </c>
      <c r="J411" s="121">
        <f>-VLOOKUP(B411,'Master sheet'!$B$3:$Z$634,25,FALSE)</f>
        <v>0.55755563307200462</v>
      </c>
      <c r="K411" s="121"/>
      <c r="L411" s="145">
        <f t="shared" si="12"/>
        <v>0.23117917895718837</v>
      </c>
      <c r="M411" s="121">
        <f t="shared" si="13"/>
        <v>0.19086543918652346</v>
      </c>
    </row>
    <row r="412" spans="1:13">
      <c r="A412" s="119" t="str">
        <f>'Master sheet'!A412</f>
        <v>Chesham and Amersham</v>
      </c>
      <c r="B412" s="142" t="str">
        <f>VLOOKUP('Master sheet'!A412,Westminster_Parliamentary_Const!$A$2:$C$651,2,FALSE)</f>
        <v>E14000631</v>
      </c>
      <c r="C412" s="120">
        <f>VLOOKUP(B412,'Master sheet'!$B$3:$Z$634,9,FALSE)</f>
        <v>8.6388318625422317E-2</v>
      </c>
      <c r="D412" s="121">
        <f>VLOOKUP(B412,'Master sheet'!$B$3:$Z$634,10,FALSE)</f>
        <v>-0.3842922045613068</v>
      </c>
      <c r="E412" s="120">
        <f>VLOOKUP(B412,'Master sheet'!$B$3:$Z$634,16,FALSE)</f>
        <v>0.12201088516424131</v>
      </c>
      <c r="F412" s="121">
        <f>VLOOKUP(B412,'Master sheet'!$B$3:$Z$634,17,FALSE)</f>
        <v>-1.0488631224558187</v>
      </c>
      <c r="G412" s="120">
        <f>VLOOKUP(B412,'Master sheet'!$B$3:$Z$634,21,FALSE)</f>
        <v>0.17241379310344829</v>
      </c>
      <c r="H412" s="121">
        <f>VLOOKUP(B412,'Master sheet'!$B$3:$Z$634,22,FALSE)</f>
        <v>0.24005992713861898</v>
      </c>
      <c r="I412" s="120">
        <f>VLOOKUP(B412,'Master sheet'!$B$3:$Z$634,24,FALSE)</f>
        <v>3.0684931506849145E-2</v>
      </c>
      <c r="J412" s="121">
        <f>-VLOOKUP(B412,'Master sheet'!$B$3:$Z$634,25,FALSE)</f>
        <v>-0.67151226077464898</v>
      </c>
      <c r="K412" s="121"/>
      <c r="L412" s="145">
        <f t="shared" si="12"/>
        <v>-0.46615191516328891</v>
      </c>
      <c r="M412" s="121">
        <f t="shared" si="13"/>
        <v>-0.48673535433151854</v>
      </c>
    </row>
    <row r="413" spans="1:13">
      <c r="A413" s="119" t="str">
        <f>'Master sheet'!A413</f>
        <v>Chichester</v>
      </c>
      <c r="B413" s="142" t="str">
        <f>VLOOKUP('Master sheet'!A413,Westminster_Parliamentary_Const!$A$2:$C$651,2,FALSE)</f>
        <v>E14000633</v>
      </c>
      <c r="C413" s="120">
        <f>VLOOKUP(B413,'Master sheet'!$B$3:$Z$634,9,FALSE)</f>
        <v>6.8338205045056694E-2</v>
      </c>
      <c r="D413" s="121">
        <f>VLOOKUP(B413,'Master sheet'!$B$3:$Z$634,10,FALSE)</f>
        <v>-1.0665438399815628</v>
      </c>
      <c r="E413" s="120">
        <f>VLOOKUP(B413,'Master sheet'!$B$3:$Z$634,16,FALSE)</f>
        <v>0.51570254154118567</v>
      </c>
      <c r="F413" s="121">
        <f>VLOOKUP(B413,'Master sheet'!$B$3:$Z$634,17,FALSE)</f>
        <v>0.25969625392887818</v>
      </c>
      <c r="G413" s="120">
        <f>VLOOKUP(B413,'Master sheet'!$B$3:$Z$634,21,FALSE)</f>
        <v>0.19873817034700317</v>
      </c>
      <c r="H413" s="121">
        <f>VLOOKUP(B413,'Master sheet'!$B$3:$Z$634,22,FALSE)</f>
        <v>0.99338885058142645</v>
      </c>
      <c r="I413" s="120">
        <f>VLOOKUP(B413,'Master sheet'!$B$3:$Z$634,24,FALSE)</f>
        <v>2.4162176032845872E-2</v>
      </c>
      <c r="J413" s="121">
        <f>-VLOOKUP(B413,'Master sheet'!$B$3:$Z$634,25,FALSE)</f>
        <v>1.5355612386386577E-2</v>
      </c>
      <c r="K413" s="121"/>
      <c r="L413" s="145">
        <f t="shared" si="12"/>
        <v>5.0474219228782112E-2</v>
      </c>
      <c r="M413" s="121">
        <f t="shared" si="13"/>
        <v>-0.14154855844667463</v>
      </c>
    </row>
    <row r="414" spans="1:13">
      <c r="A414" s="119" t="str">
        <f>'Master sheet'!A414</f>
        <v>Crawley</v>
      </c>
      <c r="B414" s="142" t="str">
        <f>VLOOKUP('Master sheet'!A414,Westminster_Parliamentary_Const!$A$2:$C$651,2,FALSE)</f>
        <v>E14000652</v>
      </c>
      <c r="C414" s="120">
        <f>VLOOKUP(B414,'Master sheet'!$B$3:$Z$634,9,FALSE)</f>
        <v>8.7136456115270003E-2</v>
      </c>
      <c r="D414" s="121">
        <f>VLOOKUP(B414,'Master sheet'!$B$3:$Z$634,10,FALSE)</f>
        <v>-0.35601437552188142</v>
      </c>
      <c r="E414" s="120">
        <f>VLOOKUP(B414,'Master sheet'!$B$3:$Z$634,16,FALSE)</f>
        <v>0.47564378852850886</v>
      </c>
      <c r="F414" s="121">
        <f>VLOOKUP(B414,'Master sheet'!$B$3:$Z$634,17,FALSE)</f>
        <v>0.126548253426608</v>
      </c>
      <c r="G414" s="120">
        <f>VLOOKUP(B414,'Master sheet'!$B$3:$Z$634,21,FALSE)</f>
        <v>0.21524064171122995</v>
      </c>
      <c r="H414" s="121">
        <f>VLOOKUP(B414,'Master sheet'!$B$3:$Z$634,22,FALSE)</f>
        <v>1.4656427189992425</v>
      </c>
      <c r="I414" s="120">
        <f>VLOOKUP(B414,'Master sheet'!$B$3:$Z$634,24,FALSE)</f>
        <v>2.0786639612923263E-2</v>
      </c>
      <c r="J414" s="121">
        <f>-VLOOKUP(B414,'Master sheet'!$B$3:$Z$634,25,FALSE)</f>
        <v>0.37081083844392182</v>
      </c>
      <c r="K414" s="121"/>
      <c r="L414" s="145">
        <f t="shared" si="12"/>
        <v>0.4017468588369727</v>
      </c>
      <c r="M414" s="121">
        <f t="shared" si="13"/>
        <v>0.27029731637832188</v>
      </c>
    </row>
    <row r="415" spans="1:13">
      <c r="A415" s="119" t="str">
        <f>'Master sheet'!A415</f>
        <v>Dartford</v>
      </c>
      <c r="B415" s="142" t="str">
        <f>VLOOKUP('Master sheet'!A415,Westminster_Parliamentary_Const!$A$2:$C$651,2,FALSE)</f>
        <v>E14000659</v>
      </c>
      <c r="C415" s="120">
        <f>VLOOKUP(B415,'Master sheet'!$B$3:$Z$634,9,FALSE)</f>
        <v>6.4507943023749473E-2</v>
      </c>
      <c r="D415" s="121">
        <f>VLOOKUP(B415,'Master sheet'!$B$3:$Z$634,10,FALSE)</f>
        <v>-1.2113186923108861</v>
      </c>
      <c r="E415" s="120">
        <f>VLOOKUP(B415,'Master sheet'!$B$3:$Z$634,16,FALSE)</f>
        <v>0.58214936881011459</v>
      </c>
      <c r="F415" s="121">
        <f>VLOOKUP(B415,'Master sheet'!$B$3:$Z$634,17,FALSE)</f>
        <v>0.48055340811382852</v>
      </c>
      <c r="G415" s="120">
        <f>VLOOKUP(B415,'Master sheet'!$B$3:$Z$634,21,FALSE)</f>
        <v>0.18244170096021947</v>
      </c>
      <c r="H415" s="121">
        <f>VLOOKUP(B415,'Master sheet'!$B$3:$Z$634,22,FALSE)</f>
        <v>0.52703017377473516</v>
      </c>
      <c r="I415" s="120">
        <f>VLOOKUP(B415,'Master sheet'!$B$3:$Z$634,24,FALSE)</f>
        <v>2.9265998457979947E-2</v>
      </c>
      <c r="J415" s="121">
        <f>-VLOOKUP(B415,'Master sheet'!$B$3:$Z$634,25,FALSE)</f>
        <v>-0.52209388547005908</v>
      </c>
      <c r="K415" s="121"/>
      <c r="L415" s="145">
        <f t="shared" si="12"/>
        <v>-0.18145724897309537</v>
      </c>
      <c r="M415" s="121">
        <f t="shared" si="13"/>
        <v>-0.40987359561222109</v>
      </c>
    </row>
    <row r="416" spans="1:13">
      <c r="A416" s="119" t="str">
        <f>'Master sheet'!A416</f>
        <v>Dover</v>
      </c>
      <c r="B416" s="142" t="str">
        <f>VLOOKUP('Master sheet'!A416,Westminster_Parliamentary_Const!$A$2:$C$651,2,FALSE)</f>
        <v>E14000670</v>
      </c>
      <c r="C416" s="120">
        <f>VLOOKUP(B416,'Master sheet'!$B$3:$Z$634,9,FALSE)</f>
        <v>9.4827520077327948E-2</v>
      </c>
      <c r="D416" s="121">
        <f>VLOOKUP(B416,'Master sheet'!$B$3:$Z$634,10,FALSE)</f>
        <v>-6.5310334083404309E-2</v>
      </c>
      <c r="E416" s="120">
        <f>VLOOKUP(B416,'Master sheet'!$B$3:$Z$634,16,FALSE)</f>
        <v>0.38688421191634759</v>
      </c>
      <c r="F416" s="121">
        <f>VLOOKUP(B416,'Master sheet'!$B$3:$Z$634,17,FALSE)</f>
        <v>-0.16847241652778164</v>
      </c>
      <c r="G416" s="120">
        <f>VLOOKUP(B416,'Master sheet'!$B$3:$Z$634,21,FALSE)</f>
        <v>0.18129770992366412</v>
      </c>
      <c r="H416" s="121">
        <f>VLOOKUP(B416,'Master sheet'!$B$3:$Z$634,22,FALSE)</f>
        <v>0.49429239889698512</v>
      </c>
      <c r="I416" s="120">
        <f>VLOOKUP(B416,'Master sheet'!$B$3:$Z$634,24,FALSE)</f>
        <v>1.9605997210599746E-2</v>
      </c>
      <c r="J416" s="121">
        <f>-VLOOKUP(B416,'Master sheet'!$B$3:$Z$634,25,FALSE)</f>
        <v>0.49513641512386153</v>
      </c>
      <c r="K416" s="121"/>
      <c r="L416" s="145">
        <f t="shared" si="12"/>
        <v>0.18891151585241517</v>
      </c>
      <c r="M416" s="121">
        <f t="shared" si="13"/>
        <v>0.19757869074168632</v>
      </c>
    </row>
    <row r="417" spans="1:13">
      <c r="A417" s="119" t="str">
        <f>'Master sheet'!A417</f>
        <v>East Hampshire</v>
      </c>
      <c r="B417" s="142" t="str">
        <f>VLOOKUP('Master sheet'!A417,Westminster_Parliamentary_Const!$A$2:$C$651,2,FALSE)</f>
        <v>E14000680</v>
      </c>
      <c r="C417" s="120">
        <f>VLOOKUP(B417,'Master sheet'!$B$3:$Z$634,9,FALSE)</f>
        <v>5.791751427978812E-2</v>
      </c>
      <c r="D417" s="121">
        <f>VLOOKUP(B417,'Master sheet'!$B$3:$Z$634,10,FALSE)</f>
        <v>-1.4604213236416534</v>
      </c>
      <c r="E417" s="120">
        <f>VLOOKUP(B417,'Master sheet'!$B$3:$Z$634,16,FALSE)</f>
        <v>0.53955171002213564</v>
      </c>
      <c r="F417" s="121">
        <f>VLOOKUP(B417,'Master sheet'!$B$3:$Z$634,17,FALSE)</f>
        <v>0.33896654713734026</v>
      </c>
      <c r="G417" s="120">
        <f>VLOOKUP(B417,'Master sheet'!$B$3:$Z$634,21,FALSE)</f>
        <v>0.18556701030927836</v>
      </c>
      <c r="H417" s="121">
        <f>VLOOKUP(B417,'Master sheet'!$B$3:$Z$634,22,FALSE)</f>
        <v>0.6164676524117163</v>
      </c>
      <c r="I417" s="120">
        <f>VLOOKUP(B417,'Master sheet'!$B$3:$Z$634,24,FALSE)</f>
        <v>2.1469194312796258E-2</v>
      </c>
      <c r="J417" s="121">
        <f>-VLOOKUP(B417,'Master sheet'!$B$3:$Z$634,25,FALSE)</f>
        <v>0.29893555553835299</v>
      </c>
      <c r="K417" s="121"/>
      <c r="L417" s="145">
        <f t="shared" si="12"/>
        <v>-5.1512892138560987E-2</v>
      </c>
      <c r="M417" s="121">
        <f t="shared" si="13"/>
        <v>-0.22792288944292408</v>
      </c>
    </row>
    <row r="418" spans="1:13">
      <c r="A418" s="119" t="str">
        <f>'Master sheet'!A418</f>
        <v>East Surrey</v>
      </c>
      <c r="B418" s="142" t="str">
        <f>VLOOKUP('Master sheet'!A418,Westminster_Parliamentary_Const!$A$2:$C$651,2,FALSE)</f>
        <v>E14000681</v>
      </c>
      <c r="C418" s="120">
        <f>VLOOKUP(B418,'Master sheet'!$B$3:$Z$634,9,FALSE)</f>
        <v>0.10605878177760089</v>
      </c>
      <c r="D418" s="121">
        <f>VLOOKUP(B418,'Master sheet'!$B$3:$Z$634,10,FALSE)</f>
        <v>0.35920481529378251</v>
      </c>
      <c r="E418" s="120">
        <f>VLOOKUP(B418,'Master sheet'!$B$3:$Z$634,16,FALSE)</f>
        <v>0.33065485603327405</v>
      </c>
      <c r="F418" s="121">
        <f>VLOOKUP(B418,'Master sheet'!$B$3:$Z$634,17,FALSE)</f>
        <v>-0.35536855637997716</v>
      </c>
      <c r="G418" s="120">
        <f>VLOOKUP(B418,'Master sheet'!$B$3:$Z$634,21,FALSE)</f>
        <v>0.18091168091168092</v>
      </c>
      <c r="H418" s="121">
        <f>VLOOKUP(B418,'Master sheet'!$B$3:$Z$634,22,FALSE)</f>
        <v>0.48324534477963854</v>
      </c>
      <c r="I418" s="120">
        <f>VLOOKUP(B418,'Master sheet'!$B$3:$Z$634,24,FALSE)</f>
        <v>3.3641058747579056E-2</v>
      </c>
      <c r="J418" s="121">
        <f>-VLOOKUP(B418,'Master sheet'!$B$3:$Z$634,25,FALSE)</f>
        <v>-0.98280230356807841</v>
      </c>
      <c r="K418" s="121"/>
      <c r="L418" s="145">
        <f t="shared" si="12"/>
        <v>-0.12393017496865863</v>
      </c>
      <c r="M418" s="121">
        <f t="shared" si="13"/>
        <v>-0.18655303135815507</v>
      </c>
    </row>
    <row r="419" spans="1:13">
      <c r="A419" s="119" t="str">
        <f>'Master sheet'!A419</f>
        <v>East Worthing and Shoreham</v>
      </c>
      <c r="B419" s="142" t="str">
        <f>VLOOKUP('Master sheet'!A419,Westminster_Parliamentary_Const!$A$2:$C$651,2,FALSE)</f>
        <v>E14000682</v>
      </c>
      <c r="C419" s="120">
        <f>VLOOKUP(B419,'Master sheet'!$B$3:$Z$634,9,FALSE)</f>
        <v>7.390784894405053E-2</v>
      </c>
      <c r="D419" s="121">
        <f>VLOOKUP(B419,'Master sheet'!$B$3:$Z$634,10,FALSE)</f>
        <v>-0.85602446336498494</v>
      </c>
      <c r="E419" s="120">
        <f>VLOOKUP(B419,'Master sheet'!$B$3:$Z$634,16,FALSE)</f>
        <v>0.48591162024585577</v>
      </c>
      <c r="F419" s="121">
        <f>VLOOKUP(B419,'Master sheet'!$B$3:$Z$634,17,FALSE)</f>
        <v>0.16067665633085948</v>
      </c>
      <c r="G419" s="120">
        <f>VLOOKUP(B419,'Master sheet'!$B$3:$Z$634,21,FALSE)</f>
        <v>0.17268445839874411</v>
      </c>
      <c r="H419" s="121">
        <f>VLOOKUP(B419,'Master sheet'!$B$3:$Z$634,22,FALSE)</f>
        <v>0.24780559928242821</v>
      </c>
      <c r="I419" s="120">
        <f>VLOOKUP(B419,'Master sheet'!$B$3:$Z$634,24,FALSE)</f>
        <v>1.4411943013034056E-2</v>
      </c>
      <c r="J419" s="121">
        <f>-VLOOKUP(B419,'Master sheet'!$B$3:$Z$634,25,FALSE)</f>
        <v>1.0420876191026149</v>
      </c>
      <c r="K419" s="121"/>
      <c r="L419" s="145">
        <f t="shared" si="12"/>
        <v>0.14863635283772941</v>
      </c>
      <c r="M419" s="121">
        <f t="shared" si="13"/>
        <v>0.13010142784809128</v>
      </c>
    </row>
    <row r="420" spans="1:13">
      <c r="A420" s="119" t="str">
        <f>'Master sheet'!A420</f>
        <v>Eastbourne</v>
      </c>
      <c r="B420" s="142" t="str">
        <f>VLOOKUP('Master sheet'!A420,Westminster_Parliamentary_Const!$A$2:$C$651,2,FALSE)</f>
        <v>E14000684</v>
      </c>
      <c r="C420" s="120">
        <f>VLOOKUP(B420,'Master sheet'!$B$3:$Z$634,9,FALSE)</f>
        <v>8.369230433146771E-2</v>
      </c>
      <c r="D420" s="121">
        <f>VLOOKUP(B420,'Master sheet'!$B$3:$Z$634,10,FALSE)</f>
        <v>-0.48619517336964263</v>
      </c>
      <c r="E420" s="120">
        <f>VLOOKUP(B420,'Master sheet'!$B$3:$Z$634,16,FALSE)</f>
        <v>1.3878965203906375</v>
      </c>
      <c r="F420" s="121">
        <f>VLOOKUP(B420,'Master sheet'!$B$3:$Z$634,17,FALSE)</f>
        <v>3.1587102171736547</v>
      </c>
      <c r="G420" s="120">
        <f>VLOOKUP(B420,'Master sheet'!$B$3:$Z$634,21,FALSE)</f>
        <v>0.17146974063400577</v>
      </c>
      <c r="H420" s="121">
        <f>VLOOKUP(B420,'Master sheet'!$B$3:$Z$634,22,FALSE)</f>
        <v>0.21304382628659313</v>
      </c>
      <c r="I420" s="120">
        <f>VLOOKUP(B420,'Master sheet'!$B$3:$Z$634,24,FALSE)</f>
        <v>3.2018801976618105E-2</v>
      </c>
      <c r="J420" s="121">
        <f>-VLOOKUP(B420,'Master sheet'!$B$3:$Z$634,25,FALSE)</f>
        <v>-0.81197326322890995</v>
      </c>
      <c r="K420" s="121"/>
      <c r="L420" s="145">
        <f t="shared" si="12"/>
        <v>0.51839640171542389</v>
      </c>
      <c r="M420" s="121">
        <f t="shared" si="13"/>
        <v>0.12923619504385717</v>
      </c>
    </row>
    <row r="421" spans="1:13">
      <c r="A421" s="119" t="str">
        <f>'Master sheet'!A421</f>
        <v>Eastleigh</v>
      </c>
      <c r="B421" s="142" t="str">
        <f>VLOOKUP('Master sheet'!A421,Westminster_Parliamentary_Const!$A$2:$C$651,2,FALSE)</f>
        <v>E14000685</v>
      </c>
      <c r="C421" s="120">
        <f>VLOOKUP(B421,'Master sheet'!$B$3:$Z$634,9,FALSE)</f>
        <v>8.4994413075436925E-2</v>
      </c>
      <c r="D421" s="121">
        <f>VLOOKUP(B421,'Master sheet'!$B$3:$Z$634,10,FALSE)</f>
        <v>-0.43697854012727066</v>
      </c>
      <c r="E421" s="120">
        <f>VLOOKUP(B421,'Master sheet'!$B$3:$Z$634,16,FALSE)</f>
        <v>0.29746916869895634</v>
      </c>
      <c r="F421" s="121">
        <f>VLOOKUP(B421,'Master sheet'!$B$3:$Z$634,17,FALSE)</f>
        <v>-0.46567173812054763</v>
      </c>
      <c r="G421" s="120">
        <f>VLOOKUP(B421,'Master sheet'!$B$3:$Z$634,21,FALSE)</f>
        <v>0.17365269461077845</v>
      </c>
      <c r="H421" s="121">
        <f>VLOOKUP(B421,'Master sheet'!$B$3:$Z$634,22,FALSE)</f>
        <v>0.27551377017291939</v>
      </c>
      <c r="I421" s="120">
        <f>VLOOKUP(B421,'Master sheet'!$B$3:$Z$634,24,FALSE)</f>
        <v>2.1033568904593736E-2</v>
      </c>
      <c r="J421" s="121">
        <f>-VLOOKUP(B421,'Master sheet'!$B$3:$Z$634,25,FALSE)</f>
        <v>0.34480836171965434</v>
      </c>
      <c r="K421" s="121"/>
      <c r="L421" s="145">
        <f t="shared" si="12"/>
        <v>-7.0582036588811153E-2</v>
      </c>
      <c r="M421" s="121">
        <f t="shared" si="13"/>
        <v>-6.2416387460476806E-2</v>
      </c>
    </row>
    <row r="422" spans="1:13">
      <c r="A422" s="119" t="str">
        <f>'Master sheet'!A422</f>
        <v>Epsom and Ewell</v>
      </c>
      <c r="B422" s="142" t="str">
        <f>VLOOKUP('Master sheet'!A422,Westminster_Parliamentary_Const!$A$2:$C$651,2,FALSE)</f>
        <v>E14000694</v>
      </c>
      <c r="C422" s="120">
        <f>VLOOKUP(B422,'Master sheet'!$B$3:$Z$634,9,FALSE)</f>
        <v>7.4075267600556369E-2</v>
      </c>
      <c r="D422" s="121">
        <f>VLOOKUP(B422,'Master sheet'!$B$3:$Z$634,10,FALSE)</f>
        <v>-0.84969643381035564</v>
      </c>
      <c r="E422" s="120">
        <f>VLOOKUP(B422,'Master sheet'!$B$3:$Z$634,16,FALSE)</f>
        <v>1.1712643731245963E-2</v>
      </c>
      <c r="F422" s="121">
        <f>VLOOKUP(B422,'Master sheet'!$B$3:$Z$634,17,FALSE)</f>
        <v>-1.4154743921843727</v>
      </c>
      <c r="G422" s="120">
        <f>VLOOKUP(B422,'Master sheet'!$B$3:$Z$634,21,FALSE)</f>
        <v>0.18225039619651348</v>
      </c>
      <c r="H422" s="121">
        <f>VLOOKUP(B422,'Master sheet'!$B$3:$Z$634,22,FALSE)</f>
        <v>0.52155557468512515</v>
      </c>
      <c r="I422" s="120">
        <f>VLOOKUP(B422,'Master sheet'!$B$3:$Z$634,24,FALSE)</f>
        <v>3.912597718826083E-2</v>
      </c>
      <c r="J422" s="121">
        <f>-VLOOKUP(B422,'Master sheet'!$B$3:$Z$634,25,FALSE)</f>
        <v>-1.5603824809682627</v>
      </c>
      <c r="K422" s="121"/>
      <c r="L422" s="145">
        <f t="shared" si="12"/>
        <v>-0.82599943306946644</v>
      </c>
      <c r="M422" s="121">
        <f t="shared" si="13"/>
        <v>-0.95234610784274742</v>
      </c>
    </row>
    <row r="423" spans="1:13">
      <c r="A423" s="119" t="str">
        <f>'Master sheet'!A423</f>
        <v>Esher and Walton</v>
      </c>
      <c r="B423" s="142" t="str">
        <f>VLOOKUP('Master sheet'!A423,Westminster_Parliamentary_Const!$A$2:$C$651,2,FALSE)</f>
        <v>E14000697</v>
      </c>
      <c r="C423" s="120">
        <f>VLOOKUP(B423,'Master sheet'!$B$3:$Z$634,9,FALSE)</f>
        <v>8.8142394126643778E-2</v>
      </c>
      <c r="D423" s="121">
        <f>VLOOKUP(B423,'Master sheet'!$B$3:$Z$634,10,FALSE)</f>
        <v>-0.31799229602994417</v>
      </c>
      <c r="E423" s="120">
        <f>VLOOKUP(B423,'Master sheet'!$B$3:$Z$634,16,FALSE)</f>
        <v>0.34888121426131435</v>
      </c>
      <c r="F423" s="121">
        <f>VLOOKUP(B423,'Master sheet'!$B$3:$Z$634,17,FALSE)</f>
        <v>-0.29478746056469574</v>
      </c>
      <c r="G423" s="120">
        <f>VLOOKUP(B423,'Master sheet'!$B$3:$Z$634,21,FALSE)</f>
        <v>0.16860465116279069</v>
      </c>
      <c r="H423" s="121">
        <f>VLOOKUP(B423,'Master sheet'!$B$3:$Z$634,22,FALSE)</f>
        <v>0.13105310160777017</v>
      </c>
      <c r="I423" s="120">
        <f>VLOOKUP(B423,'Master sheet'!$B$3:$Z$634,24,FALSE)</f>
        <v>3.4524676629410944E-2</v>
      </c>
      <c r="J423" s="121">
        <f>-VLOOKUP(B423,'Master sheet'!$B$3:$Z$634,25,FALSE)</f>
        <v>-1.0758502091042998</v>
      </c>
      <c r="K423" s="121"/>
      <c r="L423" s="145">
        <f t="shared" si="12"/>
        <v>-0.38939421602279239</v>
      </c>
      <c r="M423" s="121">
        <f t="shared" si="13"/>
        <v>-0.49190322820423554</v>
      </c>
    </row>
    <row r="424" spans="1:13">
      <c r="A424" s="119" t="str">
        <f>'Master sheet'!A424</f>
        <v>Fareham</v>
      </c>
      <c r="B424" s="142" t="str">
        <f>VLOOKUP('Master sheet'!A424,Westminster_Parliamentary_Const!$A$2:$C$651,2,FALSE)</f>
        <v>E14000699</v>
      </c>
      <c r="C424" s="120">
        <f>VLOOKUP(B424,'Master sheet'!$B$3:$Z$634,9,FALSE)</f>
        <v>6.5937012143035975E-2</v>
      </c>
      <c r="D424" s="121">
        <f>VLOOKUP(B424,'Master sheet'!$B$3:$Z$634,10,FALSE)</f>
        <v>-1.1573032569275674</v>
      </c>
      <c r="E424" s="120">
        <f>VLOOKUP(B424,'Master sheet'!$B$3:$Z$634,16,FALSE)</f>
        <v>0.41417072875033317</v>
      </c>
      <c r="F424" s="121">
        <f>VLOOKUP(B424,'Master sheet'!$B$3:$Z$634,17,FALSE)</f>
        <v>-7.7777003318913462E-2</v>
      </c>
      <c r="G424" s="120">
        <f>VLOOKUP(B424,'Master sheet'!$B$3:$Z$634,21,FALSE)</f>
        <v>0.15909090909090909</v>
      </c>
      <c r="H424" s="121">
        <f>VLOOKUP(B424,'Master sheet'!$B$3:$Z$634,22,FALSE)</f>
        <v>-0.14120318034009005</v>
      </c>
      <c r="I424" s="120">
        <f>VLOOKUP(B424,'Master sheet'!$B$3:$Z$634,24,FALSE)</f>
        <v>2.2146200133719596E-2</v>
      </c>
      <c r="J424" s="121">
        <f>-VLOOKUP(B424,'Master sheet'!$B$3:$Z$634,25,FALSE)</f>
        <v>0.22764458806477753</v>
      </c>
      <c r="K424" s="121"/>
      <c r="L424" s="145">
        <f t="shared" si="12"/>
        <v>-0.2871597131304483</v>
      </c>
      <c r="M424" s="121">
        <f t="shared" si="13"/>
        <v>-0.34638292023076395</v>
      </c>
    </row>
    <row r="425" spans="1:13">
      <c r="A425" s="119" t="str">
        <f>'Master sheet'!A425</f>
        <v>Faversham and Mid Kent</v>
      </c>
      <c r="B425" s="142" t="str">
        <f>VLOOKUP('Master sheet'!A425,Westminster_Parliamentary_Const!$A$2:$C$651,2,FALSE)</f>
        <v>E14000700</v>
      </c>
      <c r="C425" s="120">
        <f>VLOOKUP(B425,'Master sheet'!$B$3:$Z$634,9,FALSE)</f>
        <v>0.11415153678664033</v>
      </c>
      <c r="D425" s="121">
        <f>VLOOKUP(B425,'Master sheet'!$B$3:$Z$634,10,FALSE)</f>
        <v>0.66509182898983643</v>
      </c>
      <c r="E425" s="120">
        <f>VLOOKUP(B425,'Master sheet'!$B$3:$Z$634,16,FALSE)</f>
        <v>0.31358638773305381</v>
      </c>
      <c r="F425" s="121">
        <f>VLOOKUP(B425,'Master sheet'!$B$3:$Z$634,17,FALSE)</f>
        <v>-0.41210103692153371</v>
      </c>
      <c r="G425" s="120">
        <f>VLOOKUP(B425,'Master sheet'!$B$3:$Z$634,21,FALSE)</f>
        <v>0.20801526717557253</v>
      </c>
      <c r="H425" s="121">
        <f>VLOOKUP(B425,'Master sheet'!$B$3:$Z$634,22,FALSE)</f>
        <v>1.2588730176665917</v>
      </c>
      <c r="I425" s="120">
        <f>VLOOKUP(B425,'Master sheet'!$B$3:$Z$634,24,FALSE)</f>
        <v>2.4764397905759239E-2</v>
      </c>
      <c r="J425" s="121">
        <f>-VLOOKUP(B425,'Master sheet'!$B$3:$Z$634,25,FALSE)</f>
        <v>-4.8060356320039292E-2</v>
      </c>
      <c r="K425" s="121"/>
      <c r="L425" s="145">
        <f t="shared" si="12"/>
        <v>0.3659508633537138</v>
      </c>
      <c r="M425" s="121">
        <f t="shared" si="13"/>
        <v>0.34680582101410873</v>
      </c>
    </row>
    <row r="426" spans="1:13">
      <c r="A426" s="119" t="str">
        <f>'Master sheet'!A426</f>
        <v>Folkestone and Hythe</v>
      </c>
      <c r="B426" s="142" t="str">
        <f>VLOOKUP('Master sheet'!A426,Westminster_Parliamentary_Const!$A$2:$C$651,2,FALSE)</f>
        <v>E14000704</v>
      </c>
      <c r="C426" s="120">
        <f>VLOOKUP(B426,'Master sheet'!$B$3:$Z$634,9,FALSE)</f>
        <v>0.10835954256959866</v>
      </c>
      <c r="D426" s="121">
        <f>VLOOKUP(B426,'Master sheet'!$B$3:$Z$634,10,FALSE)</f>
        <v>0.44616813583259363</v>
      </c>
      <c r="E426" s="120">
        <f>VLOOKUP(B426,'Master sheet'!$B$3:$Z$634,16,FALSE)</f>
        <v>0.13584694056052074</v>
      </c>
      <c r="F426" s="121">
        <f>VLOOKUP(B426,'Master sheet'!$B$3:$Z$634,17,FALSE)</f>
        <v>-1.0028745937996657</v>
      </c>
      <c r="G426" s="120">
        <f>VLOOKUP(B426,'Master sheet'!$B$3:$Z$634,21,FALSE)</f>
        <v>0.18083462132921174</v>
      </c>
      <c r="H426" s="121">
        <f>VLOOKUP(B426,'Master sheet'!$B$3:$Z$634,22,FALSE)</f>
        <v>0.48104011835527299</v>
      </c>
      <c r="I426" s="120">
        <f>VLOOKUP(B426,'Master sheet'!$B$3:$Z$634,24,FALSE)</f>
        <v>2.6524622375045936E-2</v>
      </c>
      <c r="J426" s="121">
        <f>-VLOOKUP(B426,'Master sheet'!$B$3:$Z$634,25,FALSE)</f>
        <v>-0.23341785474592003</v>
      </c>
      <c r="K426" s="121"/>
      <c r="L426" s="145">
        <f t="shared" si="12"/>
        <v>-7.7271048589429778E-2</v>
      </c>
      <c r="M426" s="121">
        <f t="shared" si="13"/>
        <v>-1.605565221184091E-2</v>
      </c>
    </row>
    <row r="427" spans="1:13">
      <c r="A427" s="119" t="str">
        <f>'Master sheet'!A427</f>
        <v>Gillingham and Rainham</v>
      </c>
      <c r="B427" s="142" t="str">
        <f>VLOOKUP('Master sheet'!A427,Westminster_Parliamentary_Const!$A$2:$C$651,2,FALSE)</f>
        <v>E14000711</v>
      </c>
      <c r="C427" s="120">
        <f>VLOOKUP(B427,'Master sheet'!$B$3:$Z$634,9,FALSE)</f>
        <v>7.7511895592919433E-2</v>
      </c>
      <c r="D427" s="121">
        <f>VLOOKUP(B427,'Master sheet'!$B$3:$Z$634,10,FALSE)</f>
        <v>-0.71980001749798583</v>
      </c>
      <c r="E427" s="120">
        <f>VLOOKUP(B427,'Master sheet'!$B$3:$Z$634,16,FALSE)</f>
        <v>0.38763608545262385</v>
      </c>
      <c r="F427" s="121">
        <f>VLOOKUP(B427,'Master sheet'!$B$3:$Z$634,17,FALSE)</f>
        <v>-0.16597332580585941</v>
      </c>
      <c r="G427" s="120">
        <f>VLOOKUP(B427,'Master sheet'!$B$3:$Z$634,21,FALSE)</f>
        <v>0.15325077399380804</v>
      </c>
      <c r="H427" s="121">
        <f>VLOOKUP(B427,'Master sheet'!$B$3:$Z$634,22,FALSE)</f>
        <v>-0.30833126260220123</v>
      </c>
      <c r="I427" s="120">
        <f>VLOOKUP(B427,'Master sheet'!$B$3:$Z$634,24,FALSE)</f>
        <v>3.0861259511089534E-2</v>
      </c>
      <c r="J427" s="121">
        <f>-VLOOKUP(B427,'Master sheet'!$B$3:$Z$634,25,FALSE)</f>
        <v>-0.6900801868197125</v>
      </c>
      <c r="K427" s="121"/>
      <c r="L427" s="145">
        <f t="shared" si="12"/>
        <v>-0.47104619818143978</v>
      </c>
      <c r="M427" s="121">
        <f t="shared" si="13"/>
        <v>-0.54901083284057617</v>
      </c>
    </row>
    <row r="428" spans="1:13">
      <c r="A428" s="119" t="str">
        <f>'Master sheet'!A428</f>
        <v>Gosport</v>
      </c>
      <c r="B428" s="142" t="str">
        <f>VLOOKUP('Master sheet'!A428,Westminster_Parliamentary_Const!$A$2:$C$651,2,FALSE)</f>
        <v>E14000713</v>
      </c>
      <c r="C428" s="120">
        <f>VLOOKUP(B428,'Master sheet'!$B$3:$Z$634,9,FALSE)</f>
        <v>8.9113418064007133E-2</v>
      </c>
      <c r="D428" s="121">
        <f>VLOOKUP(B428,'Master sheet'!$B$3:$Z$634,10,FALSE)</f>
        <v>-0.28128988602300692</v>
      </c>
      <c r="E428" s="120">
        <f>VLOOKUP(B428,'Master sheet'!$B$3:$Z$634,16,FALSE)</f>
        <v>1.087635309474442</v>
      </c>
      <c r="F428" s="121">
        <f>VLOOKUP(B428,'Master sheet'!$B$3:$Z$634,17,FALSE)</f>
        <v>2.1606966282526461</v>
      </c>
      <c r="G428" s="120">
        <f>VLOOKUP(B428,'Master sheet'!$B$3:$Z$634,21,FALSE)</f>
        <v>0.13643659711075443</v>
      </c>
      <c r="H428" s="121">
        <f>VLOOKUP(B428,'Master sheet'!$B$3:$Z$634,22,FALSE)</f>
        <v>-0.7895052578194649</v>
      </c>
      <c r="I428" s="120">
        <f>VLOOKUP(B428,'Master sheet'!$B$3:$Z$634,24,FALSE)</f>
        <v>2.2045125232871055E-2</v>
      </c>
      <c r="J428" s="121">
        <f>-VLOOKUP(B428,'Master sheet'!$B$3:$Z$634,25,FALSE)</f>
        <v>0.23828811171862241</v>
      </c>
      <c r="K428" s="121"/>
      <c r="L428" s="145">
        <f t="shared" si="12"/>
        <v>0.33204739903219921</v>
      </c>
      <c r="M428" s="121">
        <f t="shared" si="13"/>
        <v>0.2141979703040687</v>
      </c>
    </row>
    <row r="429" spans="1:13">
      <c r="A429" s="119" t="str">
        <f>'Master sheet'!A429</f>
        <v>Gravesham</v>
      </c>
      <c r="B429" s="142" t="str">
        <f>VLOOKUP('Master sheet'!A429,Westminster_Parliamentary_Const!$A$2:$C$651,2,FALSE)</f>
        <v>E14000715</v>
      </c>
      <c r="C429" s="120">
        <f>VLOOKUP(B429,'Master sheet'!$B$3:$Z$634,9,FALSE)</f>
        <v>0.16737621038260736</v>
      </c>
      <c r="D429" s="121">
        <f>VLOOKUP(B429,'Master sheet'!$B$3:$Z$634,10,FALSE)</f>
        <v>2.6768587047981756</v>
      </c>
      <c r="E429" s="120">
        <f>VLOOKUP(B429,'Master sheet'!$B$3:$Z$634,16,FALSE)</f>
        <v>0.23922090886110842</v>
      </c>
      <c r="F429" s="121">
        <f>VLOOKUP(B429,'Master sheet'!$B$3:$Z$634,17,FALSE)</f>
        <v>-0.65927834708543043</v>
      </c>
      <c r="G429" s="120">
        <f>VLOOKUP(B429,'Master sheet'!$B$3:$Z$634,21,FALSE)</f>
        <v>0.18032786885245902</v>
      </c>
      <c r="H429" s="121">
        <f>VLOOKUP(B429,'Master sheet'!$B$3:$Z$634,22,FALSE)</f>
        <v>0.46653830149434156</v>
      </c>
      <c r="I429" s="120">
        <f>VLOOKUP(B429,'Master sheet'!$B$3:$Z$634,24,FALSE)</f>
        <v>2.6553773024361238E-2</v>
      </c>
      <c r="J429" s="121">
        <f>-VLOOKUP(B429,'Master sheet'!$B$3:$Z$634,25,FALSE)</f>
        <v>-0.23648751519483086</v>
      </c>
      <c r="K429" s="121"/>
      <c r="L429" s="145">
        <f t="shared" si="12"/>
        <v>0.56190778600306401</v>
      </c>
      <c r="M429" s="121">
        <f t="shared" si="13"/>
        <v>0.78133372226926678</v>
      </c>
    </row>
    <row r="430" spans="1:13">
      <c r="A430" s="119" t="str">
        <f>'Master sheet'!A430</f>
        <v>Guildford</v>
      </c>
      <c r="B430" s="142" t="str">
        <f>VLOOKUP('Master sheet'!A430,Westminster_Parliamentary_Const!$A$2:$C$651,2,FALSE)</f>
        <v>E14000719</v>
      </c>
      <c r="C430" s="120">
        <f>VLOOKUP(B430,'Master sheet'!$B$3:$Z$634,9,FALSE)</f>
        <v>0.10633705017784247</v>
      </c>
      <c r="D430" s="121">
        <f>VLOOKUP(B430,'Master sheet'!$B$3:$Z$634,10,FALSE)</f>
        <v>0.36972270318990658</v>
      </c>
      <c r="E430" s="120">
        <f>VLOOKUP(B430,'Master sheet'!$B$3:$Z$634,16,FALSE)</f>
        <v>6.9370759227308579E-2</v>
      </c>
      <c r="F430" s="121">
        <f>VLOOKUP(B430,'Master sheet'!$B$3:$Z$634,17,FALSE)</f>
        <v>-1.2238293155490554</v>
      </c>
      <c r="G430" s="120">
        <f>VLOOKUP(B430,'Master sheet'!$B$3:$Z$634,21,FALSE)</f>
        <v>0.14267515923566879</v>
      </c>
      <c r="H430" s="121">
        <f>VLOOKUP(B430,'Master sheet'!$B$3:$Z$634,22,FALSE)</f>
        <v>-0.6109753254335637</v>
      </c>
      <c r="I430" s="120">
        <f>VLOOKUP(B430,'Master sheet'!$B$3:$Z$634,24,FALSE)</f>
        <v>3.0578054690204137E-2</v>
      </c>
      <c r="J430" s="121">
        <f>-VLOOKUP(B430,'Master sheet'!$B$3:$Z$634,25,FALSE)</f>
        <v>-0.6602577760661914</v>
      </c>
      <c r="K430" s="121"/>
      <c r="L430" s="145">
        <f t="shared" si="12"/>
        <v>-0.53133492846472596</v>
      </c>
      <c r="M430" s="121">
        <f t="shared" si="13"/>
        <v>-0.40264579778919812</v>
      </c>
    </row>
    <row r="431" spans="1:13">
      <c r="A431" s="119" t="str">
        <f>'Master sheet'!A431</f>
        <v>Hastings and Rye</v>
      </c>
      <c r="B431" s="142" t="str">
        <f>VLOOKUP('Master sheet'!A431,Westminster_Parliamentary_Const!$A$2:$C$651,2,FALSE)</f>
        <v>E14000735</v>
      </c>
      <c r="C431" s="120">
        <f>VLOOKUP(B431,'Master sheet'!$B$3:$Z$634,9,FALSE)</f>
        <v>0.11337712685288753</v>
      </c>
      <c r="D431" s="121">
        <f>VLOOKUP(B431,'Master sheet'!$B$3:$Z$634,10,FALSE)</f>
        <v>0.63582096366058682</v>
      </c>
      <c r="E431" s="120">
        <f>VLOOKUP(B431,'Master sheet'!$B$3:$Z$634,16,FALSE)</f>
        <v>0.50006583352867673</v>
      </c>
      <c r="F431" s="121">
        <f>VLOOKUP(B431,'Master sheet'!$B$3:$Z$634,17,FALSE)</f>
        <v>0.20772268386681125</v>
      </c>
      <c r="G431" s="120">
        <f>VLOOKUP(B431,'Master sheet'!$B$3:$Z$634,21,FALSE)</f>
        <v>0.196048632218845</v>
      </c>
      <c r="H431" s="121">
        <f>VLOOKUP(B431,'Master sheet'!$B$3:$Z$634,22,FALSE)</f>
        <v>0.91642190682818581</v>
      </c>
      <c r="I431" s="120">
        <f>VLOOKUP(B431,'Master sheet'!$B$3:$Z$634,24,FALSE)</f>
        <v>2.5418060200668835E-2</v>
      </c>
      <c r="J431" s="121">
        <f>-VLOOKUP(B431,'Master sheet'!$B$3:$Z$634,25,FALSE)</f>
        <v>-0.11689317276694487</v>
      </c>
      <c r="K431" s="121"/>
      <c r="L431" s="145">
        <f t="shared" si="12"/>
        <v>0.41076809539715975</v>
      </c>
      <c r="M431" s="121">
        <f t="shared" si="13"/>
        <v>0.36033336208038014</v>
      </c>
    </row>
    <row r="432" spans="1:13">
      <c r="A432" s="119" t="str">
        <f>'Master sheet'!A432</f>
        <v>Havant</v>
      </c>
      <c r="B432" s="142" t="str">
        <f>VLOOKUP('Master sheet'!A432,Westminster_Parliamentary_Const!$A$2:$C$651,2,FALSE)</f>
        <v>E14000736</v>
      </c>
      <c r="C432" s="120">
        <f>VLOOKUP(B432,'Master sheet'!$B$3:$Z$634,9,FALSE)</f>
        <v>0.13248878311217985</v>
      </c>
      <c r="D432" s="121">
        <f>VLOOKUP(B432,'Master sheet'!$B$3:$Z$634,10,FALSE)</f>
        <v>1.3581964035955103</v>
      </c>
      <c r="E432" s="120">
        <f>VLOOKUP(B432,'Master sheet'!$B$3:$Z$634,16,FALSE)</f>
        <v>-9.0707758010917919E-2</v>
      </c>
      <c r="F432" s="121">
        <f>VLOOKUP(B432,'Master sheet'!$B$3:$Z$634,17,FALSE)</f>
        <v>-1.7559011572984247</v>
      </c>
      <c r="G432" s="120">
        <f>VLOOKUP(B432,'Master sheet'!$B$3:$Z$634,21,FALSE)</f>
        <v>0.18933823529411764</v>
      </c>
      <c r="H432" s="121">
        <f>VLOOKUP(B432,'Master sheet'!$B$3:$Z$634,22,FALSE)</f>
        <v>0.72438940233972882</v>
      </c>
      <c r="I432" s="120">
        <f>VLOOKUP(B432,'Master sheet'!$B$3:$Z$634,24,FALSE)</f>
        <v>2.5484960098219878E-2</v>
      </c>
      <c r="J432" s="121">
        <f>-VLOOKUP(B432,'Master sheet'!$B$3:$Z$634,25,FALSE)</f>
        <v>-0.12393795476570554</v>
      </c>
      <c r="K432" s="121"/>
      <c r="L432" s="145">
        <f t="shared" si="12"/>
        <v>5.0686673467777228E-2</v>
      </c>
      <c r="M432" s="121">
        <f t="shared" si="13"/>
        <v>0.23950085711681893</v>
      </c>
    </row>
    <row r="433" spans="1:13">
      <c r="A433" s="119" t="str">
        <f>'Master sheet'!A433</f>
        <v>Henley</v>
      </c>
      <c r="B433" s="142" t="str">
        <f>VLOOKUP('Master sheet'!A433,Westminster_Parliamentary_Const!$A$2:$C$651,2,FALSE)</f>
        <v>E14000742</v>
      </c>
      <c r="C433" s="120">
        <f>VLOOKUP(B433,'Master sheet'!$B$3:$Z$634,9,FALSE)</f>
        <v>6.0324901092757663E-2</v>
      </c>
      <c r="D433" s="121">
        <f>VLOOKUP(B433,'Master sheet'!$B$3:$Z$634,10,FALSE)</f>
        <v>-1.3694277914998818</v>
      </c>
      <c r="E433" s="120">
        <f>VLOOKUP(B433,'Master sheet'!$B$3:$Z$634,16,FALSE)</f>
        <v>0.45201551944619967</v>
      </c>
      <c r="F433" s="121">
        <f>VLOOKUP(B433,'Master sheet'!$B$3:$Z$634,17,FALSE)</f>
        <v>4.8012189594478914E-2</v>
      </c>
      <c r="G433" s="120">
        <f>VLOOKUP(B433,'Master sheet'!$B$3:$Z$634,21,FALSE)</f>
        <v>0.21193415637860083</v>
      </c>
      <c r="H433" s="121">
        <f>VLOOKUP(B433,'Master sheet'!$B$3:$Z$634,22,FALSE)</f>
        <v>1.3710204981974654</v>
      </c>
      <c r="I433" s="120">
        <f>VLOOKUP(B433,'Master sheet'!$B$3:$Z$634,24,FALSE)</f>
        <v>3.1258955987717441E-2</v>
      </c>
      <c r="J433" s="121">
        <f>-VLOOKUP(B433,'Master sheet'!$B$3:$Z$634,25,FALSE)</f>
        <v>-0.73195895019720825</v>
      </c>
      <c r="K433" s="121"/>
      <c r="L433" s="145">
        <f t="shared" si="12"/>
        <v>-0.17058851347628642</v>
      </c>
      <c r="M433" s="121">
        <f t="shared" si="13"/>
        <v>-0.46395679926703925</v>
      </c>
    </row>
    <row r="434" spans="1:13">
      <c r="A434" s="119" t="str">
        <f>'Master sheet'!A434</f>
        <v>Horsham</v>
      </c>
      <c r="B434" s="142" t="str">
        <f>VLOOKUP('Master sheet'!A434,Westminster_Parliamentary_Const!$A$2:$C$651,2,FALSE)</f>
        <v>E14000753</v>
      </c>
      <c r="C434" s="120">
        <f>VLOOKUP(B434,'Master sheet'!$B$3:$Z$634,9,FALSE)</f>
        <v>8.6072619472461351E-2</v>
      </c>
      <c r="D434" s="121">
        <f>VLOOKUP(B434,'Master sheet'!$B$3:$Z$634,10,FALSE)</f>
        <v>-0.39622488644995146</v>
      </c>
      <c r="E434" s="120">
        <f>VLOOKUP(B434,'Master sheet'!$B$3:$Z$634,16,FALSE)</f>
        <v>0.16405486409390801</v>
      </c>
      <c r="F434" s="121">
        <f>VLOOKUP(B434,'Master sheet'!$B$3:$Z$634,17,FALSE)</f>
        <v>-0.90911659250584353</v>
      </c>
      <c r="G434" s="120">
        <f>VLOOKUP(B434,'Master sheet'!$B$3:$Z$634,21,FALSE)</f>
        <v>0.19545454545454546</v>
      </c>
      <c r="H434" s="121">
        <f>VLOOKUP(B434,'Master sheet'!$B$3:$Z$634,22,FALSE)</f>
        <v>0.89942083066062084</v>
      </c>
      <c r="I434" s="120">
        <f>VLOOKUP(B434,'Master sheet'!$B$3:$Z$634,24,FALSE)</f>
        <v>2.9524547803617462E-2</v>
      </c>
      <c r="J434" s="121">
        <f>-VLOOKUP(B434,'Master sheet'!$B$3:$Z$634,25,FALSE)</f>
        <v>-0.54931999257356878</v>
      </c>
      <c r="K434" s="121"/>
      <c r="L434" s="145">
        <f t="shared" si="12"/>
        <v>-0.23881016021718571</v>
      </c>
      <c r="M434" s="121">
        <f t="shared" si="13"/>
        <v>-0.31679758664871055</v>
      </c>
    </row>
    <row r="435" spans="1:13">
      <c r="A435" s="119" t="str">
        <f>'Master sheet'!A435</f>
        <v>Hove</v>
      </c>
      <c r="B435" s="142" t="str">
        <f>VLOOKUP('Master sheet'!A435,Westminster_Parliamentary_Const!$A$2:$C$651,2,FALSE)</f>
        <v>E14000755</v>
      </c>
      <c r="C435" s="120">
        <f>VLOOKUP(B435,'Master sheet'!$B$3:$Z$634,9,FALSE)</f>
        <v>9.5166796557876257E-2</v>
      </c>
      <c r="D435" s="121">
        <f>VLOOKUP(B435,'Master sheet'!$B$3:$Z$634,10,FALSE)</f>
        <v>-5.2486484932366233E-2</v>
      </c>
      <c r="E435" s="120">
        <f>VLOOKUP(B435,'Master sheet'!$B$3:$Z$634,16,FALSE)</f>
        <v>0.34540832254806414</v>
      </c>
      <c r="F435" s="121">
        <f>VLOOKUP(B435,'Master sheet'!$B$3:$Z$634,17,FALSE)</f>
        <v>-0.30633072022217533</v>
      </c>
      <c r="G435" s="120">
        <f>VLOOKUP(B435,'Master sheet'!$B$3:$Z$634,21,FALSE)</f>
        <v>0.16767189384800965</v>
      </c>
      <c r="H435" s="121">
        <f>VLOOKUP(B435,'Master sheet'!$B$3:$Z$634,22,FALSE)</f>
        <v>0.10436023600733346</v>
      </c>
      <c r="I435" s="120">
        <f>VLOOKUP(B435,'Master sheet'!$B$3:$Z$634,24,FALSE)</f>
        <v>3.1415260639637399E-2</v>
      </c>
      <c r="J435" s="121">
        <f>-VLOOKUP(B435,'Master sheet'!$B$3:$Z$634,25,FALSE)</f>
        <v>-0.74841835056218109</v>
      </c>
      <c r="K435" s="121"/>
      <c r="L435" s="145">
        <f t="shared" si="12"/>
        <v>-0.25071882992734729</v>
      </c>
      <c r="M435" s="121">
        <f t="shared" si="13"/>
        <v>-0.30063002586732274</v>
      </c>
    </row>
    <row r="436" spans="1:13">
      <c r="A436" s="119" t="str">
        <f>'Master sheet'!A436</f>
        <v>Isle of Wight</v>
      </c>
      <c r="B436" s="142" t="str">
        <f>VLOOKUP('Master sheet'!A436,Westminster_Parliamentary_Const!$A$2:$C$651,2,FALSE)</f>
        <v>E14000762</v>
      </c>
      <c r="C436" s="120">
        <f>VLOOKUP(B436,'Master sheet'!$B$3:$Z$634,9,FALSE)</f>
        <v>0.15216772279443855</v>
      </c>
      <c r="D436" s="121">
        <f>VLOOKUP(B436,'Master sheet'!$B$3:$Z$634,10,FALSE)</f>
        <v>2.1020138162550053</v>
      </c>
      <c r="E436" s="120">
        <f>VLOOKUP(B436,'Master sheet'!$B$3:$Z$634,16,FALSE)</f>
        <v>4.2941592223903868E-2</v>
      </c>
      <c r="F436" s="121">
        <f>VLOOKUP(B436,'Master sheet'!$B$3:$Z$634,17,FALSE)</f>
        <v>-1.3116750540404734</v>
      </c>
      <c r="G436" s="120">
        <f>VLOOKUP(B436,'Master sheet'!$B$3:$Z$634,21,FALSE)</f>
        <v>0.21220159151193635</v>
      </c>
      <c r="H436" s="121">
        <f>VLOOKUP(B436,'Master sheet'!$B$3:$Z$634,22,FALSE)</f>
        <v>1.3786737322786538</v>
      </c>
      <c r="I436" s="120">
        <f>VLOOKUP(B436,'Master sheet'!$B$3:$Z$634,24,FALSE)</f>
        <v>2.4018892630003785E-2</v>
      </c>
      <c r="J436" s="121">
        <f>-VLOOKUP(B436,'Master sheet'!$B$3:$Z$634,25,FALSE)</f>
        <v>3.0443831860758191E-2</v>
      </c>
      <c r="K436" s="121"/>
      <c r="L436" s="145">
        <f t="shared" si="12"/>
        <v>0.54986408158848588</v>
      </c>
      <c r="M436" s="121">
        <f t="shared" si="13"/>
        <v>0.72198566241161777</v>
      </c>
    </row>
    <row r="437" spans="1:13">
      <c r="A437" s="119" t="str">
        <f>'Master sheet'!A437</f>
        <v>Lewes</v>
      </c>
      <c r="B437" s="142" t="str">
        <f>VLOOKUP('Master sheet'!A437,Westminster_Parliamentary_Const!$A$2:$C$651,2,FALSE)</f>
        <v>E14000786</v>
      </c>
      <c r="C437" s="120">
        <f>VLOOKUP(B437,'Master sheet'!$B$3:$Z$634,9,FALSE)</f>
        <v>7.0028129359153188E-2</v>
      </c>
      <c r="D437" s="121">
        <f>VLOOKUP(B437,'Master sheet'!$B$3:$Z$634,10,FALSE)</f>
        <v>-1.0026686947147243</v>
      </c>
      <c r="E437" s="120">
        <f>VLOOKUP(B437,'Master sheet'!$B$3:$Z$634,16,FALSE)</f>
        <v>0.49517243097134961</v>
      </c>
      <c r="F437" s="121">
        <f>VLOOKUP(B437,'Master sheet'!$B$3:$Z$634,17,FALSE)</f>
        <v>0.19145790483201164</v>
      </c>
      <c r="G437" s="120">
        <f>VLOOKUP(B437,'Master sheet'!$B$3:$Z$634,21,FALSE)</f>
        <v>0.19646365422396855</v>
      </c>
      <c r="H437" s="121">
        <f>VLOOKUP(B437,'Master sheet'!$B$3:$Z$634,22,FALSE)</f>
        <v>0.9282986580778797</v>
      </c>
      <c r="I437" s="120">
        <f>VLOOKUP(B437,'Master sheet'!$B$3:$Z$634,24,FALSE)</f>
        <v>2.5866666666666704E-2</v>
      </c>
      <c r="J437" s="121">
        <f>-VLOOKUP(B437,'Master sheet'!$B$3:$Z$634,25,FALSE)</f>
        <v>-0.16413292756295464</v>
      </c>
      <c r="K437" s="121"/>
      <c r="L437" s="145">
        <f t="shared" si="12"/>
        <v>-1.1761264841946902E-2</v>
      </c>
      <c r="M437" s="121">
        <f t="shared" si="13"/>
        <v>-0.20230778027424443</v>
      </c>
    </row>
    <row r="438" spans="1:13">
      <c r="A438" s="119" t="str">
        <f>'Master sheet'!A438</f>
        <v>Maidenhead</v>
      </c>
      <c r="B438" s="142" t="str">
        <f>VLOOKUP('Master sheet'!A438,Westminster_Parliamentary_Const!$A$2:$C$651,2,FALSE)</f>
        <v>E14000803</v>
      </c>
      <c r="C438" s="120">
        <f>VLOOKUP(B438,'Master sheet'!$B$3:$Z$634,9,FALSE)</f>
        <v>6.0274021645780308E-2</v>
      </c>
      <c r="D438" s="121">
        <f>VLOOKUP(B438,'Master sheet'!$B$3:$Z$634,10,FALSE)</f>
        <v>-1.3713509143519917</v>
      </c>
      <c r="E438" s="120">
        <f>VLOOKUP(B438,'Master sheet'!$B$3:$Z$634,16,FALSE)</f>
        <v>0.90981692863105312</v>
      </c>
      <c r="F438" s="121">
        <f>VLOOKUP(B438,'Master sheet'!$B$3:$Z$634,17,FALSE)</f>
        <v>1.5696607102260427</v>
      </c>
      <c r="G438" s="120">
        <f>VLOOKUP(B438,'Master sheet'!$B$3:$Z$634,21,FALSE)</f>
        <v>0.16591251885369532</v>
      </c>
      <c r="H438" s="121">
        <f>VLOOKUP(B438,'Master sheet'!$B$3:$Z$634,22,FALSE)</f>
        <v>5.401191976279577E-2</v>
      </c>
      <c r="I438" s="120">
        <f>VLOOKUP(B438,'Master sheet'!$B$3:$Z$634,24,FALSE)</f>
        <v>3.8331681532870698E-2</v>
      </c>
      <c r="J438" s="121">
        <f>-VLOOKUP(B438,'Master sheet'!$B$3:$Z$634,25,FALSE)</f>
        <v>-1.4767405033326932</v>
      </c>
      <c r="K438" s="121"/>
      <c r="L438" s="145">
        <f t="shared" si="12"/>
        <v>-0.30610469692396164</v>
      </c>
      <c r="M438" s="121">
        <f t="shared" si="13"/>
        <v>-0.67875170089675529</v>
      </c>
    </row>
    <row r="439" spans="1:13">
      <c r="A439" s="119" t="str">
        <f>'Master sheet'!A439</f>
        <v>Maidstone and The Weald</v>
      </c>
      <c r="B439" s="142" t="str">
        <f>VLOOKUP('Master sheet'!A439,Westminster_Parliamentary_Const!$A$2:$C$651,2,FALSE)</f>
        <v>E14000804</v>
      </c>
      <c r="C439" s="120">
        <f>VLOOKUP(B439,'Master sheet'!$B$3:$Z$634,9,FALSE)</f>
        <v>6.6703953534977364E-2</v>
      </c>
      <c r="D439" s="121">
        <f>VLOOKUP(B439,'Master sheet'!$B$3:$Z$634,10,FALSE)</f>
        <v>-1.1283146848283496</v>
      </c>
      <c r="E439" s="120">
        <f>VLOOKUP(B439,'Master sheet'!$B$3:$Z$634,16,FALSE)</f>
        <v>0.92559399921228691</v>
      </c>
      <c r="F439" s="121">
        <f>VLOOKUP(B439,'Master sheet'!$B$3:$Z$634,17,FALSE)</f>
        <v>1.6221008199071825</v>
      </c>
      <c r="G439" s="120">
        <f>VLOOKUP(B439,'Master sheet'!$B$3:$Z$634,21,FALSE)</f>
        <v>0.15414012738853503</v>
      </c>
      <c r="H439" s="121">
        <f>VLOOKUP(B439,'Master sheet'!$B$3:$Z$634,22,FALSE)</f>
        <v>-0.28288049393970921</v>
      </c>
      <c r="I439" s="120">
        <f>VLOOKUP(B439,'Master sheet'!$B$3:$Z$634,24,FALSE)</f>
        <v>3.0393053016453342E-2</v>
      </c>
      <c r="J439" s="121">
        <f>-VLOOKUP(B439,'Master sheet'!$B$3:$Z$634,25,FALSE)</f>
        <v>-0.64077648373706908</v>
      </c>
      <c r="K439" s="121"/>
      <c r="L439" s="145">
        <f t="shared" si="12"/>
        <v>-0.10746771064948636</v>
      </c>
      <c r="M439" s="121">
        <f t="shared" si="13"/>
        <v>-0.36649366852722737</v>
      </c>
    </row>
    <row r="440" spans="1:13">
      <c r="A440" s="119" t="str">
        <f>'Master sheet'!A440</f>
        <v>Meon Valley</v>
      </c>
      <c r="B440" s="142" t="str">
        <f>VLOOKUP('Master sheet'!A440,Westminster_Parliamentary_Const!$A$2:$C$651,2,FALSE)</f>
        <v>E14000811</v>
      </c>
      <c r="C440" s="120">
        <f>VLOOKUP(B440,'Master sheet'!$B$3:$Z$634,9,FALSE)</f>
        <v>7.5304351702775163E-2</v>
      </c>
      <c r="D440" s="121">
        <f>VLOOKUP(B440,'Master sheet'!$B$3:$Z$634,10,FALSE)</f>
        <v>-0.80323995944667326</v>
      </c>
      <c r="E440" s="120">
        <f>VLOOKUP(B440,'Master sheet'!$B$3:$Z$634,16,FALSE)</f>
        <v>0.4192441960966356</v>
      </c>
      <c r="F440" s="121">
        <f>VLOOKUP(B440,'Master sheet'!$B$3:$Z$634,17,FALSE)</f>
        <v>-6.0913721714517179E-2</v>
      </c>
      <c r="G440" s="120">
        <f>VLOOKUP(B440,'Master sheet'!$B$3:$Z$634,21,FALSE)</f>
        <v>0.18097014925373134</v>
      </c>
      <c r="H440" s="121">
        <f>VLOOKUP(B440,'Master sheet'!$B$3:$Z$634,22,FALSE)</f>
        <v>0.48491854269671802</v>
      </c>
      <c r="I440" s="120">
        <f>VLOOKUP(B440,'Master sheet'!$B$3:$Z$634,24,FALSE)</f>
        <v>2.2298310597163251E-2</v>
      </c>
      <c r="J440" s="121">
        <f>-VLOOKUP(B440,'Master sheet'!$B$3:$Z$634,25,FALSE)</f>
        <v>0.21162684971363255</v>
      </c>
      <c r="K440" s="121"/>
      <c r="L440" s="145">
        <f t="shared" si="12"/>
        <v>-4.1902072187709957E-2</v>
      </c>
      <c r="M440" s="121">
        <f t="shared" si="13"/>
        <v>-0.12653689974731341</v>
      </c>
    </row>
    <row r="441" spans="1:13">
      <c r="A441" s="119" t="str">
        <f>'Master sheet'!A441</f>
        <v>Mid Sussex</v>
      </c>
      <c r="B441" s="142" t="str">
        <f>VLOOKUP('Master sheet'!A441,Westminster_Parliamentary_Const!$A$2:$C$651,2,FALSE)</f>
        <v>E14000817</v>
      </c>
      <c r="C441" s="120">
        <f>VLOOKUP(B441,'Master sheet'!$B$3:$Z$634,9,FALSE)</f>
        <v>5.5092354626128819E-2</v>
      </c>
      <c r="D441" s="121">
        <f>VLOOKUP(B441,'Master sheet'!$B$3:$Z$634,10,FALSE)</f>
        <v>-1.5672056818369962</v>
      </c>
      <c r="E441" s="120">
        <f>VLOOKUP(B441,'Master sheet'!$B$3:$Z$634,16,FALSE)</f>
        <v>0.4830906771093168</v>
      </c>
      <c r="F441" s="121">
        <f>VLOOKUP(B441,'Master sheet'!$B$3:$Z$634,17,FALSE)</f>
        <v>0.15130035502557659</v>
      </c>
      <c r="G441" s="120">
        <f>VLOOKUP(B441,'Master sheet'!$B$3:$Z$634,21,FALSE)</f>
        <v>0.17621776504297995</v>
      </c>
      <c r="H441" s="121">
        <f>VLOOKUP(B441,'Master sheet'!$B$3:$Z$634,22,FALSE)</f>
        <v>0.34891880191848279</v>
      </c>
      <c r="I441" s="120">
        <f>VLOOKUP(B441,'Master sheet'!$B$3:$Z$634,24,FALSE)</f>
        <v>2.7683127572016408E-2</v>
      </c>
      <c r="J441" s="121">
        <f>-VLOOKUP(B441,'Master sheet'!$B$3:$Z$634,25,FALSE)</f>
        <v>-0.35541230998198875</v>
      </c>
      <c r="K441" s="121"/>
      <c r="L441" s="145">
        <f t="shared" si="12"/>
        <v>-0.35559970871873142</v>
      </c>
      <c r="M441" s="121">
        <f t="shared" si="13"/>
        <v>-0.55750280444898503</v>
      </c>
    </row>
    <row r="442" spans="1:13">
      <c r="A442" s="119" t="str">
        <f>'Master sheet'!A442</f>
        <v>Milton Keynes North</v>
      </c>
      <c r="B442" s="142" t="str">
        <f>VLOOKUP('Master sheet'!A442,Westminster_Parliamentary_Const!$A$2:$C$651,2,FALSE)</f>
        <v>E14000821</v>
      </c>
      <c r="C442" s="120">
        <f>VLOOKUP(B442,'Master sheet'!$B$3:$Z$634,9,FALSE)</f>
        <v>6.3624955631007035E-2</v>
      </c>
      <c r="D442" s="121">
        <f>VLOOKUP(B442,'Master sheet'!$B$3:$Z$634,10,FALSE)</f>
        <v>-1.244693528988329</v>
      </c>
      <c r="E442" s="120">
        <f>VLOOKUP(B442,'Master sheet'!$B$3:$Z$634,16,FALSE)</f>
        <v>0.8738219090308853</v>
      </c>
      <c r="F442" s="121">
        <f>VLOOKUP(B442,'Master sheet'!$B$3:$Z$634,17,FALSE)</f>
        <v>1.4500198196000738</v>
      </c>
      <c r="G442" s="120">
        <f>VLOOKUP(B442,'Master sheet'!$B$3:$Z$634,21,FALSE)</f>
        <v>0.15935334872979215</v>
      </c>
      <c r="H442" s="121">
        <f>VLOOKUP(B442,'Master sheet'!$B$3:$Z$634,22,FALSE)</f>
        <v>-0.13369290312443816</v>
      </c>
      <c r="I442" s="120">
        <f>VLOOKUP(B442,'Master sheet'!$B$3:$Z$634,24,FALSE)</f>
        <v>2.7084736978491897E-2</v>
      </c>
      <c r="J442" s="121">
        <f>-VLOOKUP(B442,'Master sheet'!$B$3:$Z$634,25,FALSE)</f>
        <v>-0.2923997877539411</v>
      </c>
      <c r="K442" s="121"/>
      <c r="L442" s="145">
        <f t="shared" si="12"/>
        <v>-5.5191600066658617E-2</v>
      </c>
      <c r="M442" s="121">
        <f t="shared" si="13"/>
        <v>-0.29297661950148407</v>
      </c>
    </row>
    <row r="443" spans="1:13">
      <c r="A443" s="119" t="str">
        <f>'Master sheet'!A443</f>
        <v>Milton Keynes South</v>
      </c>
      <c r="B443" s="142" t="str">
        <f>VLOOKUP('Master sheet'!A443,Westminster_Parliamentary_Const!$A$2:$C$651,2,FALSE)</f>
        <v>E14000822</v>
      </c>
      <c r="C443" s="120">
        <f>VLOOKUP(B443,'Master sheet'!$B$3:$Z$634,9,FALSE)</f>
        <v>8.247571287016954E-2</v>
      </c>
      <c r="D443" s="121">
        <f>VLOOKUP(B443,'Master sheet'!$B$3:$Z$634,10,FALSE)</f>
        <v>-0.53217945543044187</v>
      </c>
      <c r="E443" s="120">
        <f>VLOOKUP(B443,'Master sheet'!$B$3:$Z$634,16,FALSE)</f>
        <v>0.42879891723356445</v>
      </c>
      <c r="F443" s="121">
        <f>VLOOKUP(B443,'Master sheet'!$B$3:$Z$634,17,FALSE)</f>
        <v>-2.9155568525468554E-2</v>
      </c>
      <c r="G443" s="120">
        <f>VLOOKUP(B443,'Master sheet'!$B$3:$Z$634,21,FALSE)</f>
        <v>0.16009557945041816</v>
      </c>
      <c r="H443" s="121">
        <f>VLOOKUP(B443,'Master sheet'!$B$3:$Z$634,22,FALSE)</f>
        <v>-0.11245236761082894</v>
      </c>
      <c r="I443" s="120">
        <f>VLOOKUP(B443,'Master sheet'!$B$3:$Z$634,24,FALSE)</f>
        <v>2.7084157576442669E-2</v>
      </c>
      <c r="J443" s="121">
        <f>-VLOOKUP(B443,'Master sheet'!$B$3:$Z$634,25,FALSE)</f>
        <v>-0.29233877478866216</v>
      </c>
      <c r="K443" s="121"/>
      <c r="L443" s="145">
        <f t="shared" si="12"/>
        <v>-0.24153154158885037</v>
      </c>
      <c r="M443" s="121">
        <f t="shared" si="13"/>
        <v>-0.29844073276241762</v>
      </c>
    </row>
    <row r="444" spans="1:13">
      <c r="A444" s="119" t="str">
        <f>'Master sheet'!A444</f>
        <v>Mole Valley</v>
      </c>
      <c r="B444" s="142" t="str">
        <f>VLOOKUP('Master sheet'!A444,Westminster_Parliamentary_Const!$A$2:$C$651,2,FALSE)</f>
        <v>E14000824</v>
      </c>
      <c r="C444" s="120">
        <f>VLOOKUP(B444,'Master sheet'!$B$3:$Z$634,9,FALSE)</f>
        <v>0.10975225585185554</v>
      </c>
      <c r="D444" s="121">
        <f>VLOOKUP(B444,'Master sheet'!$B$3:$Z$634,10,FALSE)</f>
        <v>0.49880940649611138</v>
      </c>
      <c r="E444" s="120">
        <f>VLOOKUP(B444,'Master sheet'!$B$3:$Z$634,16,FALSE)</f>
        <v>0.22066388863292058</v>
      </c>
      <c r="F444" s="121">
        <f>VLOOKUP(B444,'Master sheet'!$B$3:$Z$634,17,FALSE)</f>
        <v>-0.72095850317719601</v>
      </c>
      <c r="G444" s="120">
        <f>VLOOKUP(B444,'Master sheet'!$B$3:$Z$634,21,FALSE)</f>
        <v>0.17499999999999999</v>
      </c>
      <c r="H444" s="121">
        <f>VLOOKUP(B444,'Master sheet'!$B$3:$Z$634,22,FALSE)</f>
        <v>0.31406982447272058</v>
      </c>
      <c r="I444" s="120">
        <f>VLOOKUP(B444,'Master sheet'!$B$3:$Z$634,24,FALSE)</f>
        <v>3.2829643888354187E-2</v>
      </c>
      <c r="J444" s="121">
        <f>-VLOOKUP(B444,'Master sheet'!$B$3:$Z$634,25,FALSE)</f>
        <v>-0.89735761675920933</v>
      </c>
      <c r="K444" s="121"/>
      <c r="L444" s="145">
        <f t="shared" si="12"/>
        <v>-0.20135922224189334</v>
      </c>
      <c r="M444" s="121">
        <f t="shared" si="13"/>
        <v>-0.2006641832051119</v>
      </c>
    </row>
    <row r="445" spans="1:13">
      <c r="A445" s="119" t="str">
        <f>'Master sheet'!A445</f>
        <v>New Forest East</v>
      </c>
      <c r="B445" s="142" t="str">
        <f>VLOOKUP('Master sheet'!A445,Westminster_Parliamentary_Const!$A$2:$C$651,2,FALSE)</f>
        <v>E14000827</v>
      </c>
      <c r="C445" s="120">
        <f>VLOOKUP(B445,'Master sheet'!$B$3:$Z$634,9,FALSE)</f>
        <v>5.4992415073438911E-2</v>
      </c>
      <c r="D445" s="121">
        <f>VLOOKUP(B445,'Master sheet'!$B$3:$Z$634,10,FALSE)</f>
        <v>-1.570983160741064</v>
      </c>
      <c r="E445" s="120">
        <f>VLOOKUP(B445,'Master sheet'!$B$3:$Z$634,16,FALSE)</f>
        <v>0.50635817476740441</v>
      </c>
      <c r="F445" s="121">
        <f>VLOOKUP(B445,'Master sheet'!$B$3:$Z$634,17,FALSE)</f>
        <v>0.22863728033838487</v>
      </c>
      <c r="G445" s="120">
        <f>VLOOKUP(B445,'Master sheet'!$B$3:$Z$634,21,FALSE)</f>
        <v>0.18343195266272189</v>
      </c>
      <c r="H445" s="121">
        <f>VLOOKUP(B445,'Master sheet'!$B$3:$Z$634,22,FALSE)</f>
        <v>0.55536836548508961</v>
      </c>
      <c r="I445" s="120">
        <f>VLOOKUP(B445,'Master sheet'!$B$3:$Z$634,24,FALSE)</f>
        <v>1.9998650290187658E-2</v>
      </c>
      <c r="J445" s="121">
        <f>-VLOOKUP(B445,'Master sheet'!$B$3:$Z$634,25,FALSE)</f>
        <v>0.45378873824994148</v>
      </c>
      <c r="K445" s="121"/>
      <c r="L445" s="145">
        <f t="shared" si="12"/>
        <v>-8.3297194166912003E-2</v>
      </c>
      <c r="M445" s="121">
        <f t="shared" si="13"/>
        <v>-0.24173053319312846</v>
      </c>
    </row>
    <row r="446" spans="1:13">
      <c r="A446" s="119" t="str">
        <f>'Master sheet'!A446</f>
        <v>New Forest West</v>
      </c>
      <c r="B446" s="142" t="str">
        <f>VLOOKUP('Master sheet'!A446,Westminster_Parliamentary_Const!$A$2:$C$651,2,FALSE)</f>
        <v>E14000828</v>
      </c>
      <c r="C446" s="120">
        <f>VLOOKUP(B446,'Master sheet'!$B$3:$Z$634,9,FALSE)</f>
        <v>8.523514579404573E-2</v>
      </c>
      <c r="D446" s="121">
        <f>VLOOKUP(B446,'Master sheet'!$B$3:$Z$634,10,FALSE)</f>
        <v>-0.42787941228861387</v>
      </c>
      <c r="E446" s="120">
        <f>VLOOKUP(B446,'Master sheet'!$B$3:$Z$634,16,FALSE)</f>
        <v>-6.8872735038762059E-4</v>
      </c>
      <c r="F446" s="121">
        <f>VLOOKUP(B446,'Master sheet'!$B$3:$Z$634,17,FALSE)</f>
        <v>-1.4566942914279575</v>
      </c>
      <c r="G446" s="120">
        <f>VLOOKUP(B446,'Master sheet'!$B$3:$Z$634,21,FALSE)</f>
        <v>0.2</v>
      </c>
      <c r="H446" s="121">
        <f>VLOOKUP(B446,'Master sheet'!$B$3:$Z$634,22,FALSE)</f>
        <v>1.0294988320357097</v>
      </c>
      <c r="I446" s="120">
        <f>VLOOKUP(B446,'Master sheet'!$B$3:$Z$634,24,FALSE)</f>
        <v>2.571145965804722E-2</v>
      </c>
      <c r="J446" s="121">
        <f>-VLOOKUP(B446,'Master sheet'!$B$3:$Z$634,25,FALSE)</f>
        <v>-0.14778911269283762</v>
      </c>
      <c r="K446" s="121"/>
      <c r="L446" s="145">
        <f t="shared" si="12"/>
        <v>-0.25071599609342482</v>
      </c>
      <c r="M446" s="121">
        <f t="shared" si="13"/>
        <v>-0.26308875155919181</v>
      </c>
    </row>
    <row r="447" spans="1:13">
      <c r="A447" s="119" t="str">
        <f>'Master sheet'!A447</f>
        <v>Newbury</v>
      </c>
      <c r="B447" s="142" t="str">
        <f>VLOOKUP('Master sheet'!A447,Westminster_Parliamentary_Const!$A$2:$C$651,2,FALSE)</f>
        <v>E14000830</v>
      </c>
      <c r="C447" s="120">
        <f>VLOOKUP(B447,'Master sheet'!$B$3:$Z$634,9,FALSE)</f>
        <v>6.4510371976870678E-2</v>
      </c>
      <c r="D447" s="121">
        <f>VLOOKUP(B447,'Master sheet'!$B$3:$Z$634,10,FALSE)</f>
        <v>-1.2112268836232607</v>
      </c>
      <c r="E447" s="120">
        <f>VLOOKUP(B447,'Master sheet'!$B$3:$Z$634,16,FALSE)</f>
        <v>0.46380425023881822</v>
      </c>
      <c r="F447" s="121">
        <f>VLOOKUP(B447,'Master sheet'!$B$3:$Z$634,17,FALSE)</f>
        <v>8.719578407631362E-2</v>
      </c>
      <c r="G447" s="120">
        <f>VLOOKUP(B447,'Master sheet'!$B$3:$Z$634,21,FALSE)</f>
        <v>0.16180758017492711</v>
      </c>
      <c r="H447" s="121">
        <f>VLOOKUP(B447,'Master sheet'!$B$3:$Z$634,22,FALSE)</f>
        <v>-6.3459768439526887E-2</v>
      </c>
      <c r="I447" s="120">
        <f>VLOOKUP(B447,'Master sheet'!$B$3:$Z$634,24,FALSE)</f>
        <v>2.4170477894876363E-2</v>
      </c>
      <c r="J447" s="121">
        <f>-VLOOKUP(B447,'Master sheet'!$B$3:$Z$634,25,FALSE)</f>
        <v>1.4481398668137238E-2</v>
      </c>
      <c r="K447" s="121"/>
      <c r="L447" s="145">
        <f t="shared" si="12"/>
        <v>-0.29325236732958421</v>
      </c>
      <c r="M447" s="121">
        <f t="shared" si="13"/>
        <v>-0.39495915904557677</v>
      </c>
    </row>
    <row r="448" spans="1:13">
      <c r="A448" s="119" t="str">
        <f>'Master sheet'!A448</f>
        <v>North East Hampshire</v>
      </c>
      <c r="B448" s="142" t="str">
        <f>VLOOKUP('Master sheet'!A448,Westminster_Parliamentary_Const!$A$2:$C$651,2,FALSE)</f>
        <v>E14000844</v>
      </c>
      <c r="C448" s="120">
        <f>VLOOKUP(B448,'Master sheet'!$B$3:$Z$634,9,FALSE)</f>
        <v>5.1893440592160583E-2</v>
      </c>
      <c r="D448" s="121">
        <f>VLOOKUP(B448,'Master sheet'!$B$3:$Z$634,10,FALSE)</f>
        <v>-1.6881170723125474</v>
      </c>
      <c r="E448" s="120">
        <f>VLOOKUP(B448,'Master sheet'!$B$3:$Z$634,16,FALSE)</f>
        <v>0.61381159530820728</v>
      </c>
      <c r="F448" s="121">
        <f>VLOOKUP(B448,'Master sheet'!$B$3:$Z$634,17,FALSE)</f>
        <v>0.58579288344989144</v>
      </c>
      <c r="G448" s="120">
        <f>VLOOKUP(B448,'Master sheet'!$B$3:$Z$634,21,FALSE)</f>
        <v>0.15174506828528073</v>
      </c>
      <c r="H448" s="121">
        <f>VLOOKUP(B448,'Master sheet'!$B$3:$Z$634,22,FALSE)</f>
        <v>-0.3514202842315462</v>
      </c>
      <c r="I448" s="120">
        <f>VLOOKUP(B448,'Master sheet'!$B$3:$Z$634,24,FALSE)</f>
        <v>3.4146904243045784E-2</v>
      </c>
      <c r="J448" s="121">
        <f>-VLOOKUP(B448,'Master sheet'!$B$3:$Z$634,25,FALSE)</f>
        <v>-1.0360695187816633</v>
      </c>
      <c r="K448" s="121"/>
      <c r="L448" s="145">
        <f t="shared" si="12"/>
        <v>-0.62245349796896643</v>
      </c>
      <c r="M448" s="121">
        <f t="shared" si="13"/>
        <v>-0.86900009716167936</v>
      </c>
    </row>
    <row r="449" spans="1:13">
      <c r="A449" s="119" t="str">
        <f>'Master sheet'!A449</f>
        <v>North Thanet</v>
      </c>
      <c r="B449" s="142" t="str">
        <f>VLOOKUP('Master sheet'!A449,Westminster_Parliamentary_Const!$A$2:$C$651,2,FALSE)</f>
        <v>E14000852</v>
      </c>
      <c r="C449" s="120">
        <f>VLOOKUP(B449,'Master sheet'!$B$3:$Z$634,9,FALSE)</f>
        <v>0.12712504839756159</v>
      </c>
      <c r="D449" s="121">
        <f>VLOOKUP(B449,'Master sheet'!$B$3:$Z$634,10,FALSE)</f>
        <v>1.1554599075221939</v>
      </c>
      <c r="E449" s="120">
        <f>VLOOKUP(B449,'Master sheet'!$B$3:$Z$634,16,FALSE)</f>
        <v>0.39399126194528566</v>
      </c>
      <c r="F449" s="121">
        <f>VLOOKUP(B449,'Master sheet'!$B$3:$Z$634,17,FALSE)</f>
        <v>-0.14484987639221508</v>
      </c>
      <c r="G449" s="120">
        <f>VLOOKUP(B449,'Master sheet'!$B$3:$Z$634,21,FALSE)</f>
        <v>0.1744186046511628</v>
      </c>
      <c r="H449" s="121">
        <f>VLOOKUP(B449,'Master sheet'!$B$3:$Z$634,22,FALSE)</f>
        <v>0.29743194057590733</v>
      </c>
      <c r="I449" s="120">
        <f>VLOOKUP(B449,'Master sheet'!$B$3:$Z$634,24,FALSE)</f>
        <v>3.032189973614785E-2</v>
      </c>
      <c r="J449" s="121">
        <f>-VLOOKUP(B449,'Master sheet'!$B$3:$Z$634,25,FALSE)</f>
        <v>-0.63328380636986603</v>
      </c>
      <c r="K449" s="121"/>
      <c r="L449" s="145">
        <f t="shared" si="12"/>
        <v>0.16868954133400504</v>
      </c>
      <c r="M449" s="121">
        <f t="shared" si="13"/>
        <v>0.19948904441472468</v>
      </c>
    </row>
    <row r="450" spans="1:13">
      <c r="A450" s="119" t="str">
        <f>'Master sheet'!A450</f>
        <v>North West Hampshire</v>
      </c>
      <c r="B450" s="142" t="str">
        <f>VLOOKUP('Master sheet'!A450,Westminster_Parliamentary_Const!$A$2:$C$651,2,FALSE)</f>
        <v>E14000857</v>
      </c>
      <c r="C450" s="120">
        <f>VLOOKUP(B450,'Master sheet'!$B$3:$Z$634,9,FALSE)</f>
        <v>7.3571201094285027E-2</v>
      </c>
      <c r="D450" s="121">
        <f>VLOOKUP(B450,'Master sheet'!$B$3:$Z$634,10,FALSE)</f>
        <v>-0.86874895648468842</v>
      </c>
      <c r="E450" s="120">
        <f>VLOOKUP(B450,'Master sheet'!$B$3:$Z$634,16,FALSE)</f>
        <v>0.38931551500354761</v>
      </c>
      <c r="F450" s="121">
        <f>VLOOKUP(B450,'Master sheet'!$B$3:$Z$634,17,FALSE)</f>
        <v>-0.16039120779486787</v>
      </c>
      <c r="G450" s="120">
        <f>VLOOKUP(B450,'Master sheet'!$B$3:$Z$634,21,FALSE)</f>
        <v>0.14430014430014429</v>
      </c>
      <c r="H450" s="121">
        <f>VLOOKUP(B450,'Master sheet'!$B$3:$Z$634,22,FALSE)</f>
        <v>-0.56447286735426816</v>
      </c>
      <c r="I450" s="120">
        <f>VLOOKUP(B450,'Master sheet'!$B$3:$Z$634,24,FALSE)</f>
        <v>1.5551763367463112E-2</v>
      </c>
      <c r="J450" s="121">
        <f>-VLOOKUP(B450,'Master sheet'!$B$3:$Z$634,25,FALSE)</f>
        <v>0.92206074000946958</v>
      </c>
      <c r="K450" s="121"/>
      <c r="L450" s="145">
        <f t="shared" si="12"/>
        <v>-0.1678880729060887</v>
      </c>
      <c r="M450" s="121">
        <f t="shared" si="13"/>
        <v>-0.10304008468326227</v>
      </c>
    </row>
    <row r="451" spans="1:13">
      <c r="A451" s="119" t="str">
        <f>'Master sheet'!A451</f>
        <v>Oxford East</v>
      </c>
      <c r="B451" s="142" t="str">
        <f>VLOOKUP('Master sheet'!A451,Westminster_Parliamentary_Const!$A$2:$C$651,2,FALSE)</f>
        <v>E14000873</v>
      </c>
      <c r="C451" s="120">
        <f>VLOOKUP(B451,'Master sheet'!$B$3:$Z$634,9,FALSE)</f>
        <v>6.9589817670841506E-2</v>
      </c>
      <c r="D451" s="121">
        <f>VLOOKUP(B451,'Master sheet'!$B$3:$Z$634,10,FALSE)</f>
        <v>-1.0192358406688498</v>
      </c>
      <c r="E451" s="120">
        <f>VLOOKUP(B451,'Master sheet'!$B$3:$Z$634,16,FALSE)</f>
        <v>0.77992463406979273</v>
      </c>
      <c r="F451" s="121">
        <f>VLOOKUP(B451,'Master sheet'!$B$3:$Z$634,17,FALSE)</f>
        <v>1.137922375884715</v>
      </c>
      <c r="G451" s="120">
        <f>VLOOKUP(B451,'Master sheet'!$B$3:$Z$634,21,FALSE)</f>
        <v>0.14374225526641884</v>
      </c>
      <c r="H451" s="121">
        <f>VLOOKUP(B451,'Master sheet'!$B$3:$Z$634,22,FALSE)</f>
        <v>-0.58043806726340696</v>
      </c>
      <c r="I451" s="120">
        <f>VLOOKUP(B451,'Master sheet'!$B$3:$Z$634,24,FALSE)</f>
        <v>3.279068653284134E-2</v>
      </c>
      <c r="J451" s="121">
        <f>-VLOOKUP(B451,'Master sheet'!$B$3:$Z$634,25,FALSE)</f>
        <v>-0.89325527748990274</v>
      </c>
      <c r="K451" s="121"/>
      <c r="L451" s="145">
        <f t="shared" si="12"/>
        <v>-0.33875170238436114</v>
      </c>
      <c r="M451" s="121">
        <f t="shared" si="13"/>
        <v>-0.5445829879493661</v>
      </c>
    </row>
    <row r="452" spans="1:13">
      <c r="A452" s="119" t="str">
        <f>'Master sheet'!A452</f>
        <v>Oxford West and Abingdon</v>
      </c>
      <c r="B452" s="142" t="str">
        <f>VLOOKUP('Master sheet'!A452,Westminster_Parliamentary_Const!$A$2:$C$651,2,FALSE)</f>
        <v>E14000874</v>
      </c>
      <c r="C452" s="120">
        <f>VLOOKUP(B452,'Master sheet'!$B$3:$Z$634,9,FALSE)</f>
        <v>0.11068617987217608</v>
      </c>
      <c r="D452" s="121">
        <f>VLOOKUP(B452,'Master sheet'!$B$3:$Z$634,10,FALSE)</f>
        <v>0.53410952731723715</v>
      </c>
      <c r="E452" s="120">
        <f>VLOOKUP(B452,'Master sheet'!$B$3:$Z$634,16,FALSE)</f>
        <v>0.19049131730776839</v>
      </c>
      <c r="F452" s="121">
        <f>VLOOKUP(B452,'Master sheet'!$B$3:$Z$634,17,FALSE)</f>
        <v>-0.82124663597765579</v>
      </c>
      <c r="G452" s="120">
        <f>VLOOKUP(B452,'Master sheet'!$B$3:$Z$634,21,FALSE)</f>
        <v>0.13566433566433567</v>
      </c>
      <c r="H452" s="121">
        <f>VLOOKUP(B452,'Master sheet'!$B$3:$Z$634,22,FALSE)</f>
        <v>-0.81160518742708621</v>
      </c>
      <c r="I452" s="120">
        <f>VLOOKUP(B452,'Master sheet'!$B$3:$Z$634,24,FALSE)</f>
        <v>3.2816597808514425E-2</v>
      </c>
      <c r="J452" s="121">
        <f>-VLOOKUP(B452,'Master sheet'!$B$3:$Z$634,25,FALSE)</f>
        <v>-0.89598382110669084</v>
      </c>
      <c r="K452" s="121"/>
      <c r="L452" s="145">
        <f t="shared" ref="L452:L515" si="14">AVERAGE(D452,F452,H452,J452)</f>
        <v>-0.49868152929854892</v>
      </c>
      <c r="M452" s="121">
        <f t="shared" ref="M452:M515" si="15">AVERAGE(AVERAGE(F452,H452),D452,J452)</f>
        <v>-0.3927667351639415</v>
      </c>
    </row>
    <row r="453" spans="1:13">
      <c r="A453" s="119" t="str">
        <f>'Master sheet'!A453</f>
        <v>Portsmouth North</v>
      </c>
      <c r="B453" s="142" t="str">
        <f>VLOOKUP('Master sheet'!A453,Westminster_Parliamentary_Const!$A$2:$C$651,2,FALSE)</f>
        <v>E14000883</v>
      </c>
      <c r="C453" s="120">
        <f>VLOOKUP(B453,'Master sheet'!$B$3:$Z$634,9,FALSE)</f>
        <v>0.10237415454608748</v>
      </c>
      <c r="D453" s="121">
        <f>VLOOKUP(B453,'Master sheet'!$B$3:$Z$634,10,FALSE)</f>
        <v>0.21993461383928739</v>
      </c>
      <c r="E453" s="120">
        <f>VLOOKUP(B453,'Master sheet'!$B$3:$Z$634,16,FALSE)</f>
        <v>0.28808453271035805</v>
      </c>
      <c r="F453" s="121">
        <f>VLOOKUP(B453,'Master sheet'!$B$3:$Z$634,17,FALSE)</f>
        <v>-0.49686455924825679</v>
      </c>
      <c r="G453" s="120">
        <f>VLOOKUP(B453,'Master sheet'!$B$3:$Z$634,21,FALSE)</f>
        <v>0.16164383561643836</v>
      </c>
      <c r="H453" s="121">
        <f>VLOOKUP(B453,'Master sheet'!$B$3:$Z$634,22,FALSE)</f>
        <v>-6.8145672718464695E-2</v>
      </c>
      <c r="I453" s="120">
        <f>VLOOKUP(B453,'Master sheet'!$B$3:$Z$634,24,FALSE)</f>
        <v>2.454928390901423E-2</v>
      </c>
      <c r="J453" s="121">
        <f>-VLOOKUP(B453,'Master sheet'!$B$3:$Z$634,25,FALSE)</f>
        <v>-2.5408136101099956E-2</v>
      </c>
      <c r="K453" s="121"/>
      <c r="L453" s="145">
        <f t="shared" si="14"/>
        <v>-9.262093855713352E-2</v>
      </c>
      <c r="M453" s="121">
        <f t="shared" si="15"/>
        <v>-2.9326212748391107E-2</v>
      </c>
    </row>
    <row r="454" spans="1:13">
      <c r="A454" s="119" t="str">
        <f>'Master sheet'!A454</f>
        <v>Portsmouth South</v>
      </c>
      <c r="B454" s="142" t="str">
        <f>VLOOKUP('Master sheet'!A454,Westminster_Parliamentary_Const!$A$2:$C$651,2,FALSE)</f>
        <v>E14000884</v>
      </c>
      <c r="C454" s="120">
        <f>VLOOKUP(B454,'Master sheet'!$B$3:$Z$634,9,FALSE)</f>
        <v>0.135064343145367</v>
      </c>
      <c r="D454" s="121">
        <f>VLOOKUP(B454,'Master sheet'!$B$3:$Z$634,10,FALSE)</f>
        <v>1.4555464860169522</v>
      </c>
      <c r="E454" s="120">
        <f>VLOOKUP(B454,'Master sheet'!$B$3:$Z$634,16,FALSE)</f>
        <v>0.11253304572020205</v>
      </c>
      <c r="F454" s="121">
        <f>VLOOKUP(B454,'Master sheet'!$B$3:$Z$634,17,FALSE)</f>
        <v>-1.0803657348974995</v>
      </c>
      <c r="G454" s="120">
        <f>VLOOKUP(B454,'Master sheet'!$B$3:$Z$634,21,FALSE)</f>
        <v>0.16407355021216408</v>
      </c>
      <c r="H454" s="121">
        <f>VLOOKUP(B454,'Master sheet'!$B$3:$Z$634,22,FALSE)</f>
        <v>1.3858593567896483E-3</v>
      </c>
      <c r="I454" s="120">
        <f>VLOOKUP(B454,'Master sheet'!$B$3:$Z$634,24,FALSE)</f>
        <v>2.5171240161667718E-2</v>
      </c>
      <c r="J454" s="121">
        <f>-VLOOKUP(B454,'Master sheet'!$B$3:$Z$634,25,FALSE)</f>
        <v>-9.0902200712588241E-2</v>
      </c>
      <c r="K454" s="121"/>
      <c r="L454" s="145">
        <f t="shared" si="14"/>
        <v>7.1416102440913523E-2</v>
      </c>
      <c r="M454" s="121">
        <f t="shared" si="15"/>
        <v>0.275051449178003</v>
      </c>
    </row>
    <row r="455" spans="1:13">
      <c r="A455" s="119" t="str">
        <f>'Master sheet'!A455</f>
        <v>Reading East</v>
      </c>
      <c r="B455" s="142" t="str">
        <f>VLOOKUP('Master sheet'!A455,Westminster_Parliamentary_Const!$A$2:$C$651,2,FALSE)</f>
        <v>E14000889</v>
      </c>
      <c r="C455" s="120">
        <f>VLOOKUP(B455,'Master sheet'!$B$3:$Z$634,9,FALSE)</f>
        <v>6.88172876909139E-2</v>
      </c>
      <c r="D455" s="121">
        <f>VLOOKUP(B455,'Master sheet'!$B$3:$Z$634,10,FALSE)</f>
        <v>-1.0484356481864106</v>
      </c>
      <c r="E455" s="120">
        <f>VLOOKUP(B455,'Master sheet'!$B$3:$Z$634,16,FALSE)</f>
        <v>0.5492258424882045</v>
      </c>
      <c r="F455" s="121">
        <f>VLOOKUP(B455,'Master sheet'!$B$3:$Z$634,17,FALSE)</f>
        <v>0.37112160184020482</v>
      </c>
      <c r="G455" s="120">
        <f>VLOOKUP(B455,'Master sheet'!$B$3:$Z$634,21,FALSE)</f>
        <v>0.16186556927297668</v>
      </c>
      <c r="H455" s="121">
        <f>VLOOKUP(B455,'Master sheet'!$B$3:$Z$634,22,FALSE)</f>
        <v>-6.1800285124843625E-2</v>
      </c>
      <c r="I455" s="120">
        <f>VLOOKUP(B455,'Master sheet'!$B$3:$Z$634,24,FALSE)</f>
        <v>3.6572528883183741E-2</v>
      </c>
      <c r="J455" s="121">
        <f>-VLOOKUP(B455,'Master sheet'!$B$3:$Z$634,25,FALSE)</f>
        <v>-1.2914958710799844</v>
      </c>
      <c r="K455" s="121"/>
      <c r="L455" s="145">
        <f t="shared" si="14"/>
        <v>-0.50765255063775849</v>
      </c>
      <c r="M455" s="121">
        <f t="shared" si="15"/>
        <v>-0.72842362030290475</v>
      </c>
    </row>
    <row r="456" spans="1:13">
      <c r="A456" s="119" t="str">
        <f>'Master sheet'!A456</f>
        <v>Reading West</v>
      </c>
      <c r="B456" s="142" t="str">
        <f>VLOOKUP('Master sheet'!A456,Westminster_Parliamentary_Const!$A$2:$C$651,2,FALSE)</f>
        <v>E14000890</v>
      </c>
      <c r="C456" s="120">
        <f>VLOOKUP(B456,'Master sheet'!$B$3:$Z$634,9,FALSE)</f>
        <v>9.1293326927542245E-2</v>
      </c>
      <c r="D456" s="121">
        <f>VLOOKUP(B456,'Master sheet'!$B$3:$Z$634,10,FALSE)</f>
        <v>-0.19889448277015845</v>
      </c>
      <c r="E456" s="120">
        <f>VLOOKUP(B456,'Master sheet'!$B$3:$Z$634,16,FALSE)</f>
        <v>0.32590167031680128</v>
      </c>
      <c r="F456" s="121">
        <f>VLOOKUP(B456,'Master sheet'!$B$3:$Z$634,17,FALSE)</f>
        <v>-0.37116728016860889</v>
      </c>
      <c r="G456" s="120">
        <f>VLOOKUP(B456,'Master sheet'!$B$3:$Z$634,21,FALSE)</f>
        <v>0.17787742899850523</v>
      </c>
      <c r="H456" s="121">
        <f>VLOOKUP(B456,'Master sheet'!$B$3:$Z$634,22,FALSE)</f>
        <v>0.39641367138206324</v>
      </c>
      <c r="I456" s="120">
        <f>VLOOKUP(B456,'Master sheet'!$B$3:$Z$634,24,FALSE)</f>
        <v>3.8698023786103874E-2</v>
      </c>
      <c r="J456" s="121">
        <f>-VLOOKUP(B456,'Master sheet'!$B$3:$Z$634,25,FALSE)</f>
        <v>-1.515317562572484</v>
      </c>
      <c r="K456" s="121"/>
      <c r="L456" s="145">
        <f t="shared" si="14"/>
        <v>-0.42224141353229699</v>
      </c>
      <c r="M456" s="121">
        <f t="shared" si="15"/>
        <v>-0.56719628324530513</v>
      </c>
    </row>
    <row r="457" spans="1:13">
      <c r="A457" s="119" t="str">
        <f>'Master sheet'!A457</f>
        <v>Reigate</v>
      </c>
      <c r="B457" s="142" t="str">
        <f>VLOOKUP('Master sheet'!A457,Westminster_Parliamentary_Const!$A$2:$C$651,2,FALSE)</f>
        <v>E14000893</v>
      </c>
      <c r="C457" s="120">
        <f>VLOOKUP(B457,'Master sheet'!$B$3:$Z$634,9,FALSE)</f>
        <v>5.9743888351227986E-2</v>
      </c>
      <c r="D457" s="121">
        <f>VLOOKUP(B457,'Master sheet'!$B$3:$Z$634,10,FALSE)</f>
        <v>-1.3913887000195833</v>
      </c>
      <c r="E457" s="120">
        <f>VLOOKUP(B457,'Master sheet'!$B$3:$Z$634,16,FALSE)</f>
        <v>0.45570000807840644</v>
      </c>
      <c r="F457" s="121">
        <f>VLOOKUP(B457,'Master sheet'!$B$3:$Z$634,17,FALSE)</f>
        <v>6.0258758879759178E-2</v>
      </c>
      <c r="G457" s="120">
        <f>VLOOKUP(B457,'Master sheet'!$B$3:$Z$634,21,FALSE)</f>
        <v>0.17202572347266881</v>
      </c>
      <c r="H457" s="121">
        <f>VLOOKUP(B457,'Master sheet'!$B$3:$Z$634,22,FALSE)</f>
        <v>0.22895447630606316</v>
      </c>
      <c r="I457" s="120">
        <f>VLOOKUP(B457,'Master sheet'!$B$3:$Z$634,24,FALSE)</f>
        <v>3.0205128205128107E-2</v>
      </c>
      <c r="J457" s="121">
        <f>-VLOOKUP(B457,'Master sheet'!$B$3:$Z$634,25,FALSE)</f>
        <v>-0.62098737528687409</v>
      </c>
      <c r="K457" s="121"/>
      <c r="L457" s="145">
        <f t="shared" si="14"/>
        <v>-0.43079071003015879</v>
      </c>
      <c r="M457" s="121">
        <f t="shared" si="15"/>
        <v>-0.62258981923784873</v>
      </c>
    </row>
    <row r="458" spans="1:13">
      <c r="A458" s="119" t="str">
        <f>'Master sheet'!A458</f>
        <v>Rochester and Strood</v>
      </c>
      <c r="B458" s="142" t="str">
        <f>VLOOKUP('Master sheet'!A458,Westminster_Parliamentary_Const!$A$2:$C$651,2,FALSE)</f>
        <v>E14000898</v>
      </c>
      <c r="C458" s="120">
        <f>VLOOKUP(B458,'Master sheet'!$B$3:$Z$634,9,FALSE)</f>
        <v>8.9418177513246294E-2</v>
      </c>
      <c r="D458" s="121">
        <f>VLOOKUP(B458,'Master sheet'!$B$3:$Z$634,10,FALSE)</f>
        <v>-0.26977069908119361</v>
      </c>
      <c r="E458" s="120">
        <f>VLOOKUP(B458,'Master sheet'!$B$3:$Z$634,16,FALSE)</f>
        <v>0.26402214562246373</v>
      </c>
      <c r="F458" s="121">
        <f>VLOOKUP(B458,'Master sheet'!$B$3:$Z$634,17,FALSE)</f>
        <v>-0.57684355228008921</v>
      </c>
      <c r="G458" s="120">
        <f>VLOOKUP(B458,'Master sheet'!$B$3:$Z$634,21,FALSE)</f>
        <v>0.16508795669824086</v>
      </c>
      <c r="H458" s="121">
        <f>VLOOKUP(B458,'Master sheet'!$B$3:$Z$634,22,FALSE)</f>
        <v>3.0415292380764573E-2</v>
      </c>
      <c r="I458" s="120">
        <f>VLOOKUP(B458,'Master sheet'!$B$3:$Z$634,24,FALSE)</f>
        <v>1.9348560255954439E-2</v>
      </c>
      <c r="J458" s="121">
        <f>-VLOOKUP(B458,'Master sheet'!$B$3:$Z$634,25,FALSE)</f>
        <v>0.52224538375146379</v>
      </c>
      <c r="K458" s="121"/>
      <c r="L458" s="145">
        <f t="shared" si="14"/>
        <v>-7.348839380726363E-2</v>
      </c>
      <c r="M458" s="121">
        <f t="shared" si="15"/>
        <v>-6.9131484264640291E-3</v>
      </c>
    </row>
    <row r="459" spans="1:13">
      <c r="A459" s="119" t="str">
        <f>'Master sheet'!A459</f>
        <v>Romsey and Southampton North</v>
      </c>
      <c r="B459" s="142" t="str">
        <f>VLOOKUP('Master sheet'!A459,Westminster_Parliamentary_Const!$A$2:$C$651,2,FALSE)</f>
        <v>E14000901</v>
      </c>
      <c r="C459" s="120">
        <f>VLOOKUP(B459,'Master sheet'!$B$3:$Z$634,9,FALSE)</f>
        <v>8.2521332522771593E-2</v>
      </c>
      <c r="D459" s="121">
        <f>VLOOKUP(B459,'Master sheet'!$B$3:$Z$634,10,FALSE)</f>
        <v>-0.5304551403752219</v>
      </c>
      <c r="E459" s="120">
        <f>VLOOKUP(B459,'Master sheet'!$B$3:$Z$634,16,FALSE)</f>
        <v>0.12425359371316293</v>
      </c>
      <c r="F459" s="121">
        <f>VLOOKUP(B459,'Master sheet'!$B$3:$Z$634,17,FALSE)</f>
        <v>-1.0414087676259576</v>
      </c>
      <c r="G459" s="120">
        <f>VLOOKUP(B459,'Master sheet'!$B$3:$Z$634,21,FALSE)</f>
        <v>0.16736401673640167</v>
      </c>
      <c r="H459" s="121">
        <f>VLOOKUP(B459,'Master sheet'!$B$3:$Z$634,22,FALSE)</f>
        <v>9.5549667350971049E-2</v>
      </c>
      <c r="I459" s="120">
        <f>VLOOKUP(B459,'Master sheet'!$B$3:$Z$634,24,FALSE)</f>
        <v>2.6027935399388857E-2</v>
      </c>
      <c r="J459" s="121">
        <f>-VLOOKUP(B459,'Master sheet'!$B$3:$Z$634,25,FALSE)</f>
        <v>-0.1811150621675279</v>
      </c>
      <c r="K459" s="121"/>
      <c r="L459" s="145">
        <f t="shared" si="14"/>
        <v>-0.41435732570443412</v>
      </c>
      <c r="M459" s="121">
        <f t="shared" si="15"/>
        <v>-0.39483325089341431</v>
      </c>
    </row>
    <row r="460" spans="1:13">
      <c r="A460" s="119" t="str">
        <f>'Master sheet'!A460</f>
        <v>Runnymede and Weybridge</v>
      </c>
      <c r="B460" s="142" t="str">
        <f>VLOOKUP('Master sheet'!A460,Westminster_Parliamentary_Const!$A$2:$C$651,2,FALSE)</f>
        <v>E14000907</v>
      </c>
      <c r="C460" s="120">
        <f>VLOOKUP(B460,'Master sheet'!$B$3:$Z$634,9,FALSE)</f>
        <v>7.586018535751822E-2</v>
      </c>
      <c r="D460" s="121">
        <f>VLOOKUP(B460,'Master sheet'!$B$3:$Z$634,10,FALSE)</f>
        <v>-0.782230760901653</v>
      </c>
      <c r="E460" s="120">
        <f>VLOOKUP(B460,'Master sheet'!$B$3:$Z$634,16,FALSE)</f>
        <v>0.89601858334522066</v>
      </c>
      <c r="F460" s="121">
        <f>VLOOKUP(B460,'Master sheet'!$B$3:$Z$634,17,FALSE)</f>
        <v>1.5237975231101801</v>
      </c>
      <c r="G460" s="120">
        <f>VLOOKUP(B460,'Master sheet'!$B$3:$Z$634,21,FALSE)</f>
        <v>0.1584022038567493</v>
      </c>
      <c r="H460" s="121">
        <f>VLOOKUP(B460,'Master sheet'!$B$3:$Z$634,22,FALSE)</f>
        <v>-0.16091196842722494</v>
      </c>
      <c r="I460" s="120">
        <f>VLOOKUP(B460,'Master sheet'!$B$3:$Z$634,24,FALSE)</f>
        <v>3.6805919329491843E-2</v>
      </c>
      <c r="J460" s="121">
        <f>-VLOOKUP(B460,'Master sheet'!$B$3:$Z$634,25,FALSE)</f>
        <v>-1.31607266230122</v>
      </c>
      <c r="K460" s="121"/>
      <c r="L460" s="145">
        <f t="shared" si="14"/>
        <v>-0.18385446712997944</v>
      </c>
      <c r="M460" s="121">
        <f t="shared" si="15"/>
        <v>-0.47228688195379842</v>
      </c>
    </row>
    <row r="461" spans="1:13">
      <c r="A461" s="119" t="str">
        <f>'Master sheet'!A461</f>
        <v>Sevenoaks</v>
      </c>
      <c r="B461" s="142" t="str">
        <f>VLOOKUP('Master sheet'!A461,Westminster_Parliamentary_Const!$A$2:$C$651,2,FALSE)</f>
        <v>E14000918</v>
      </c>
      <c r="C461" s="120">
        <f>VLOOKUP(B461,'Master sheet'!$B$3:$Z$634,9,FALSE)</f>
        <v>9.7417585141466131E-2</v>
      </c>
      <c r="D461" s="121">
        <f>VLOOKUP(B461,'Master sheet'!$B$3:$Z$634,10,FALSE)</f>
        <v>3.2588004228179437E-2</v>
      </c>
      <c r="E461" s="120">
        <f>VLOOKUP(B461,'Master sheet'!$B$3:$Z$634,16,FALSE)</f>
        <v>-5.9275380910636943E-2</v>
      </c>
      <c r="F461" s="121">
        <f>VLOOKUP(B461,'Master sheet'!$B$3:$Z$634,17,FALSE)</f>
        <v>-1.6514256595061858</v>
      </c>
      <c r="G461" s="120">
        <f>VLOOKUP(B461,'Master sheet'!$B$3:$Z$634,21,FALSE)</f>
        <v>0.17406749555950266</v>
      </c>
      <c r="H461" s="121">
        <f>VLOOKUP(B461,'Master sheet'!$B$3:$Z$634,22,FALSE)</f>
        <v>0.28738419541619709</v>
      </c>
      <c r="I461" s="120">
        <f>VLOOKUP(B461,'Master sheet'!$B$3:$Z$634,24,FALSE)</f>
        <v>2.9434389140271522E-2</v>
      </c>
      <c r="J461" s="121">
        <f>-VLOOKUP(B461,'Master sheet'!$B$3:$Z$634,25,FALSE)</f>
        <v>-0.53982598508144664</v>
      </c>
      <c r="K461" s="121"/>
      <c r="L461" s="145">
        <f t="shared" si="14"/>
        <v>-0.46781986123581398</v>
      </c>
      <c r="M461" s="121">
        <f t="shared" si="15"/>
        <v>-0.39641957096608715</v>
      </c>
    </row>
    <row r="462" spans="1:13">
      <c r="A462" s="119" t="str">
        <f>'Master sheet'!A462</f>
        <v>Sittingbourne and Sheppey</v>
      </c>
      <c r="B462" s="142" t="str">
        <f>VLOOKUP('Master sheet'!A462,Westminster_Parliamentary_Const!$A$2:$C$651,2,FALSE)</f>
        <v>E14000927</v>
      </c>
      <c r="C462" s="120">
        <f>VLOOKUP(B462,'Master sheet'!$B$3:$Z$634,9,FALSE)</f>
        <v>0.11619717014619972</v>
      </c>
      <c r="D462" s="121">
        <f>VLOOKUP(B462,'Master sheet'!$B$3:$Z$634,10,FALSE)</f>
        <v>0.74241193552632689</v>
      </c>
      <c r="E462" s="120">
        <f>VLOOKUP(B462,'Master sheet'!$B$3:$Z$634,16,FALSE)</f>
        <v>6.7037244658689335E-2</v>
      </c>
      <c r="F462" s="121">
        <f>VLOOKUP(B462,'Master sheet'!$B$3:$Z$634,17,FALSE)</f>
        <v>-1.2315854930530392</v>
      </c>
      <c r="G462" s="120">
        <f>VLOOKUP(B462,'Master sheet'!$B$3:$Z$634,21,FALSE)</f>
        <v>0.16338880484114976</v>
      </c>
      <c r="H462" s="121">
        <f>VLOOKUP(B462,'Master sheet'!$B$3:$Z$634,22,FALSE)</f>
        <v>-1.8209608691935279E-2</v>
      </c>
      <c r="I462" s="120">
        <f>VLOOKUP(B462,'Master sheet'!$B$3:$Z$634,24,FALSE)</f>
        <v>1.4868503837926372E-2</v>
      </c>
      <c r="J462" s="121">
        <f>-VLOOKUP(B462,'Master sheet'!$B$3:$Z$634,25,FALSE)</f>
        <v>0.9940102438258186</v>
      </c>
      <c r="K462" s="121"/>
      <c r="L462" s="145">
        <f t="shared" si="14"/>
        <v>0.12165676940179274</v>
      </c>
      <c r="M462" s="121">
        <f t="shared" si="15"/>
        <v>0.37050820949321944</v>
      </c>
    </row>
    <row r="463" spans="1:13">
      <c r="A463" s="119" t="str">
        <f>'Master sheet'!A463</f>
        <v>Slough</v>
      </c>
      <c r="B463" s="142" t="str">
        <f>VLOOKUP('Master sheet'!A463,Westminster_Parliamentary_Const!$A$2:$C$651,2,FALSE)</f>
        <v>E14000930</v>
      </c>
      <c r="C463" s="120">
        <f>VLOOKUP(B463,'Master sheet'!$B$3:$Z$634,9,FALSE)</f>
        <v>9.6263091765168243E-2</v>
      </c>
      <c r="D463" s="121">
        <f>VLOOKUP(B463,'Master sheet'!$B$3:$Z$634,10,FALSE)</f>
        <v>-1.1049116976302896E-2</v>
      </c>
      <c r="E463" s="120">
        <f>VLOOKUP(B463,'Master sheet'!$B$3:$Z$634,16,FALSE)</f>
        <v>0.62610215639177424</v>
      </c>
      <c r="F463" s="121">
        <f>VLOOKUP(B463,'Master sheet'!$B$3:$Z$634,17,FALSE)</f>
        <v>0.62664447043788607</v>
      </c>
      <c r="G463" s="120">
        <f>VLOOKUP(B463,'Master sheet'!$B$3:$Z$634,21,FALSE)</f>
        <v>0.20403825717321997</v>
      </c>
      <c r="H463" s="121">
        <f>VLOOKUP(B463,'Master sheet'!$B$3:$Z$634,22,FALSE)</f>
        <v>1.1450622849045446</v>
      </c>
      <c r="I463" s="120">
        <f>VLOOKUP(B463,'Master sheet'!$B$3:$Z$634,24,FALSE)</f>
        <v>3.0958124871496073E-2</v>
      </c>
      <c r="J463" s="121">
        <f>-VLOOKUP(B463,'Master sheet'!$B$3:$Z$634,25,FALSE)</f>
        <v>-0.70028043184661715</v>
      </c>
      <c r="K463" s="121"/>
      <c r="L463" s="145">
        <f t="shared" si="14"/>
        <v>0.26509430162987768</v>
      </c>
      <c r="M463" s="121">
        <f t="shared" si="15"/>
        <v>5.8174609616098473E-2</v>
      </c>
    </row>
    <row r="464" spans="1:13">
      <c r="A464" s="119" t="str">
        <f>'Master sheet'!A464</f>
        <v>South Thanet</v>
      </c>
      <c r="B464" s="142" t="str">
        <f>VLOOKUP('Master sheet'!A464,Westminster_Parliamentary_Const!$A$2:$C$651,2,FALSE)</f>
        <v>E14000948</v>
      </c>
      <c r="C464" s="120">
        <f>VLOOKUP(B464,'Master sheet'!$B$3:$Z$634,9,FALSE)</f>
        <v>0.10906098650201035</v>
      </c>
      <c r="D464" s="121">
        <f>VLOOKUP(B464,'Master sheet'!$B$3:$Z$634,10,FALSE)</f>
        <v>0.47268105875204008</v>
      </c>
      <c r="E464" s="120">
        <f>VLOOKUP(B464,'Master sheet'!$B$3:$Z$634,16,FALSE)</f>
        <v>0.29191216025866018</v>
      </c>
      <c r="F464" s="121">
        <f>VLOOKUP(B464,'Master sheet'!$B$3:$Z$634,17,FALSE)</f>
        <v>-0.48414222227080378</v>
      </c>
      <c r="G464" s="120">
        <f>VLOOKUP(B464,'Master sheet'!$B$3:$Z$634,21,FALSE)</f>
        <v>0.18135593220338983</v>
      </c>
      <c r="H464" s="121">
        <f>VLOOKUP(B464,'Master sheet'!$B$3:$Z$634,22,FALSE)</f>
        <v>0.49595855520907389</v>
      </c>
      <c r="I464" s="120">
        <f>VLOOKUP(B464,'Master sheet'!$B$3:$Z$634,24,FALSE)</f>
        <v>2.4893747133465816E-2</v>
      </c>
      <c r="J464" s="121">
        <f>-VLOOKUP(B464,'Master sheet'!$B$3:$Z$634,25,FALSE)</f>
        <v>-6.1681260749760408E-2</v>
      </c>
      <c r="K464" s="121"/>
      <c r="L464" s="145">
        <f t="shared" si="14"/>
        <v>0.10570403273513745</v>
      </c>
      <c r="M464" s="121">
        <f t="shared" si="15"/>
        <v>0.13896932149047159</v>
      </c>
    </row>
    <row r="465" spans="1:13">
      <c r="A465" s="119" t="str">
        <f>'Master sheet'!A465</f>
        <v>South West Surrey</v>
      </c>
      <c r="B465" s="142" t="str">
        <f>VLOOKUP('Master sheet'!A465,Westminster_Parliamentary_Const!$A$2:$C$651,2,FALSE)</f>
        <v>E14000953</v>
      </c>
      <c r="C465" s="120">
        <f>VLOOKUP(B465,'Master sheet'!$B$3:$Z$634,9,FALSE)</f>
        <v>4.7543528105641206E-2</v>
      </c>
      <c r="D465" s="121">
        <f>VLOOKUP(B465,'Master sheet'!$B$3:$Z$634,10,FALSE)</f>
        <v>-1.8525334841345236</v>
      </c>
      <c r="E465" s="120">
        <f>VLOOKUP(B465,'Master sheet'!$B$3:$Z$634,16,FALSE)</f>
        <v>0.58374095403602888</v>
      </c>
      <c r="F465" s="121">
        <f>VLOOKUP(B465,'Master sheet'!$B$3:$Z$634,17,FALSE)</f>
        <v>0.48584354758452997</v>
      </c>
      <c r="G465" s="120">
        <f>VLOOKUP(B465,'Master sheet'!$B$3:$Z$634,21,FALSE)</f>
        <v>0.17803660565723795</v>
      </c>
      <c r="H465" s="121">
        <f>VLOOKUP(B465,'Master sheet'!$B$3:$Z$634,22,FALSE)</f>
        <v>0.40096885534143689</v>
      </c>
      <c r="I465" s="120">
        <f>VLOOKUP(B465,'Master sheet'!$B$3:$Z$634,24,FALSE)</f>
        <v>3.5550833953043703E-2</v>
      </c>
      <c r="J465" s="121">
        <f>-VLOOKUP(B465,'Master sheet'!$B$3:$Z$634,25,FALSE)</f>
        <v>-1.1839079925397518</v>
      </c>
      <c r="K465" s="121"/>
      <c r="L465" s="145">
        <f t="shared" si="14"/>
        <v>-0.53740726843707709</v>
      </c>
      <c r="M465" s="121">
        <f t="shared" si="15"/>
        <v>-0.86434509173709728</v>
      </c>
    </row>
    <row r="466" spans="1:13">
      <c r="A466" s="119" t="str">
        <f>'Master sheet'!A466</f>
        <v>Southampton, Itchen</v>
      </c>
      <c r="B466" s="142" t="str">
        <f>VLOOKUP('Master sheet'!A466,Westminster_Parliamentary_Const!$A$2:$C$651,2,FALSE)</f>
        <v>E14000955</v>
      </c>
      <c r="C466" s="120">
        <f>VLOOKUP(B466,'Master sheet'!$B$3:$Z$634,9,FALSE)</f>
        <v>0.10054894199575165</v>
      </c>
      <c r="D466" s="121">
        <f>VLOOKUP(B466,'Master sheet'!$B$3:$Z$634,10,FALSE)</f>
        <v>0.15094589296992159</v>
      </c>
      <c r="E466" s="120">
        <f>VLOOKUP(B466,'Master sheet'!$B$3:$Z$634,16,FALSE)</f>
        <v>0.32996224133843649</v>
      </c>
      <c r="F466" s="121">
        <f>VLOOKUP(B466,'Master sheet'!$B$3:$Z$634,17,FALSE)</f>
        <v>-0.3576706815037155</v>
      </c>
      <c r="G466" s="120">
        <f>VLOOKUP(B466,'Master sheet'!$B$3:$Z$634,21,FALSE)</f>
        <v>0.1571994715984148</v>
      </c>
      <c r="H466" s="121">
        <f>VLOOKUP(B466,'Master sheet'!$B$3:$Z$634,22,FALSE)</f>
        <v>-0.1953307502649948</v>
      </c>
      <c r="I466" s="120">
        <f>VLOOKUP(B466,'Master sheet'!$B$3:$Z$634,24,FALSE)</f>
        <v>2.8036150464093801E-2</v>
      </c>
      <c r="J466" s="121">
        <f>-VLOOKUP(B466,'Master sheet'!$B$3:$Z$634,25,FALSE)</f>
        <v>-0.39258679613661646</v>
      </c>
      <c r="K466" s="121"/>
      <c r="L466" s="145">
        <f t="shared" si="14"/>
        <v>-0.19866058373385131</v>
      </c>
      <c r="M466" s="121">
        <f t="shared" si="15"/>
        <v>-0.17271387301701668</v>
      </c>
    </row>
    <row r="467" spans="1:13">
      <c r="A467" s="119" t="str">
        <f>'Master sheet'!A467</f>
        <v>Southampton, Test</v>
      </c>
      <c r="B467" s="142" t="str">
        <f>VLOOKUP('Master sheet'!A467,Westminster_Parliamentary_Const!$A$2:$C$651,2,FALSE)</f>
        <v>E14000956</v>
      </c>
      <c r="C467" s="120">
        <f>VLOOKUP(B467,'Master sheet'!$B$3:$Z$634,9,FALSE)</f>
        <v>0.1103685520450815</v>
      </c>
      <c r="D467" s="121">
        <f>VLOOKUP(B467,'Master sheet'!$B$3:$Z$634,10,FALSE)</f>
        <v>0.5221039461043866</v>
      </c>
      <c r="E467" s="120">
        <f>VLOOKUP(B467,'Master sheet'!$B$3:$Z$634,16,FALSE)</f>
        <v>7.291128865929393E-2</v>
      </c>
      <c r="F467" s="121">
        <f>VLOOKUP(B467,'Master sheet'!$B$3:$Z$634,17,FALSE)</f>
        <v>-1.2120612404310129</v>
      </c>
      <c r="G467" s="120">
        <f>VLOOKUP(B467,'Master sheet'!$B$3:$Z$634,21,FALSE)</f>
        <v>0.1415929203539823</v>
      </c>
      <c r="H467" s="121">
        <f>VLOOKUP(B467,'Master sheet'!$B$3:$Z$634,22,FALSE)</f>
        <v>-0.64194592899640546</v>
      </c>
      <c r="I467" s="120">
        <f>VLOOKUP(B467,'Master sheet'!$B$3:$Z$634,24,FALSE)</f>
        <v>3.6202087682672301E-2</v>
      </c>
      <c r="J467" s="121">
        <f>-VLOOKUP(B467,'Master sheet'!$B$3:$Z$634,25,FALSE)</f>
        <v>-1.2524871790416867</v>
      </c>
      <c r="K467" s="121"/>
      <c r="L467" s="145">
        <f t="shared" si="14"/>
        <v>-0.6460976005911796</v>
      </c>
      <c r="M467" s="121">
        <f t="shared" si="15"/>
        <v>-0.55246227255033642</v>
      </c>
    </row>
    <row r="468" spans="1:13">
      <c r="A468" s="119" t="str">
        <f>'Master sheet'!A468</f>
        <v>Spelthorne</v>
      </c>
      <c r="B468" s="142" t="str">
        <f>VLOOKUP('Master sheet'!A468,Westminster_Parliamentary_Const!$A$2:$C$651,2,FALSE)</f>
        <v>E14000959</v>
      </c>
      <c r="C468" s="120">
        <f>VLOOKUP(B468,'Master sheet'!$B$3:$Z$634,9,FALSE)</f>
        <v>8.7975835468624017E-2</v>
      </c>
      <c r="D468" s="121">
        <f>VLOOKUP(B468,'Master sheet'!$B$3:$Z$634,10,FALSE)</f>
        <v>-0.3242878196742382</v>
      </c>
      <c r="E468" s="120">
        <f>VLOOKUP(B468,'Master sheet'!$B$3:$Z$634,16,FALSE)</f>
        <v>0.19147432893687222</v>
      </c>
      <c r="F468" s="121">
        <f>VLOOKUP(B468,'Master sheet'!$B$3:$Z$634,17,FALSE)</f>
        <v>-0.81797928432434208</v>
      </c>
      <c r="G468" s="120">
        <f>VLOOKUP(B468,'Master sheet'!$B$3:$Z$634,21,FALSE)</f>
        <v>0.18896321070234115</v>
      </c>
      <c r="H468" s="121">
        <f>VLOOKUP(B468,'Master sheet'!$B$3:$Z$634,22,FALSE)</f>
        <v>0.71365726347947411</v>
      </c>
      <c r="I468" s="120">
        <f>VLOOKUP(B468,'Master sheet'!$B$3:$Z$634,24,FALSE)</f>
        <v>3.1553846153846044E-2</v>
      </c>
      <c r="J468" s="121">
        <f>-VLOOKUP(B468,'Master sheet'!$B$3:$Z$634,25,FALSE)</f>
        <v>-0.76301186671878141</v>
      </c>
      <c r="K468" s="121"/>
      <c r="L468" s="145">
        <f t="shared" si="14"/>
        <v>-0.29790542680947191</v>
      </c>
      <c r="M468" s="121">
        <f t="shared" si="15"/>
        <v>-0.37982023227181783</v>
      </c>
    </row>
    <row r="469" spans="1:13">
      <c r="A469" s="119" t="str">
        <f>'Master sheet'!A469</f>
        <v>Surrey Heath</v>
      </c>
      <c r="B469" s="142" t="str">
        <f>VLOOKUP('Master sheet'!A469,Westminster_Parliamentary_Const!$A$2:$C$651,2,FALSE)</f>
        <v>E14000983</v>
      </c>
      <c r="C469" s="120">
        <f>VLOOKUP(B469,'Master sheet'!$B$3:$Z$634,9,FALSE)</f>
        <v>5.8343467122165385E-2</v>
      </c>
      <c r="D469" s="121">
        <f>VLOOKUP(B469,'Master sheet'!$B$3:$Z$634,10,FALSE)</f>
        <v>-1.444321312856131</v>
      </c>
      <c r="E469" s="120">
        <f>VLOOKUP(B469,'Master sheet'!$B$3:$Z$634,16,FALSE)</f>
        <v>0.72250206518822668</v>
      </c>
      <c r="F469" s="121">
        <f>VLOOKUP(B469,'Master sheet'!$B$3:$Z$634,17,FALSE)</f>
        <v>0.94706021330404566</v>
      </c>
      <c r="G469" s="120">
        <f>VLOOKUP(B469,'Master sheet'!$B$3:$Z$634,21,FALSE)</f>
        <v>0.19230769230769232</v>
      </c>
      <c r="H469" s="121">
        <f>VLOOKUP(B469,'Master sheet'!$B$3:$Z$634,22,FALSE)</f>
        <v>0.80936682970863638</v>
      </c>
      <c r="I469" s="120">
        <f>VLOOKUP(B469,'Master sheet'!$B$3:$Z$634,24,FALSE)</f>
        <v>3.6182139550542836E-2</v>
      </c>
      <c r="J469" s="121">
        <f>-VLOOKUP(B469,'Master sheet'!$B$3:$Z$634,25,FALSE)</f>
        <v>-1.250386574298199</v>
      </c>
      <c r="K469" s="121"/>
      <c r="L469" s="145">
        <f t="shared" si="14"/>
        <v>-0.23457021103541198</v>
      </c>
      <c r="M469" s="121">
        <f t="shared" si="15"/>
        <v>-0.60549812188266294</v>
      </c>
    </row>
    <row r="470" spans="1:13">
      <c r="A470" s="119" t="str">
        <f>'Master sheet'!A470</f>
        <v>Tonbridge and Malling</v>
      </c>
      <c r="B470" s="142" t="str">
        <f>VLOOKUP('Master sheet'!A470,Westminster_Parliamentary_Const!$A$2:$C$651,2,FALSE)</f>
        <v>E14000997</v>
      </c>
      <c r="C470" s="120">
        <f>VLOOKUP(B470,'Master sheet'!$B$3:$Z$634,9,FALSE)</f>
        <v>8.9218087951285704E-2</v>
      </c>
      <c r="D470" s="121">
        <f>VLOOKUP(B470,'Master sheet'!$B$3:$Z$634,10,FALSE)</f>
        <v>-0.27733361165070941</v>
      </c>
      <c r="E470" s="120">
        <f>VLOOKUP(B470,'Master sheet'!$B$3:$Z$634,16,FALSE)</f>
        <v>0.31135931926562005</v>
      </c>
      <c r="F470" s="121">
        <f>VLOOKUP(B470,'Master sheet'!$B$3:$Z$634,17,FALSE)</f>
        <v>-0.41950340696851501</v>
      </c>
      <c r="G470" s="120">
        <f>VLOOKUP(B470,'Master sheet'!$B$3:$Z$634,21,FALSE)</f>
        <v>0.15417256011315417</v>
      </c>
      <c r="H470" s="121">
        <f>VLOOKUP(B470,'Master sheet'!$B$3:$Z$634,22,FALSE)</f>
        <v>-0.28195236146023578</v>
      </c>
      <c r="I470" s="120">
        <f>VLOOKUP(B470,'Master sheet'!$B$3:$Z$634,24,FALSE)</f>
        <v>2.737190082644636E-2</v>
      </c>
      <c r="J470" s="121">
        <f>-VLOOKUP(B470,'Master sheet'!$B$3:$Z$634,25,FALSE)</f>
        <v>-0.32263909724198558</v>
      </c>
      <c r="K470" s="121"/>
      <c r="L470" s="145">
        <f t="shared" si="14"/>
        <v>-0.32535711933036149</v>
      </c>
      <c r="M470" s="121">
        <f t="shared" si="15"/>
        <v>-0.31690019770235678</v>
      </c>
    </row>
    <row r="471" spans="1:13">
      <c r="A471" s="119" t="str">
        <f>'Master sheet'!A471</f>
        <v>Tunbridge Wells</v>
      </c>
      <c r="B471" s="142" t="str">
        <f>VLOOKUP('Master sheet'!A471,Westminster_Parliamentary_Const!$A$2:$C$651,2,FALSE)</f>
        <v>E14001004</v>
      </c>
      <c r="C471" s="120">
        <f>VLOOKUP(B471,'Master sheet'!$B$3:$Z$634,9,FALSE)</f>
        <v>6.3752311803215167E-2</v>
      </c>
      <c r="D471" s="121">
        <f>VLOOKUP(B471,'Master sheet'!$B$3:$Z$634,10,FALSE)</f>
        <v>-1.239879766660297</v>
      </c>
      <c r="E471" s="120">
        <f>VLOOKUP(B471,'Master sheet'!$B$3:$Z$634,16,FALSE)</f>
        <v>0.8477922237187836</v>
      </c>
      <c r="F471" s="121">
        <f>VLOOKUP(B471,'Master sheet'!$B$3:$Z$634,17,FALSE)</f>
        <v>1.3635018855067962</v>
      </c>
      <c r="G471" s="120">
        <f>VLOOKUP(B471,'Master sheet'!$B$3:$Z$634,21,FALSE)</f>
        <v>0.18210862619808307</v>
      </c>
      <c r="H471" s="121">
        <f>VLOOKUP(B471,'Master sheet'!$B$3:$Z$634,22,FALSE)</f>
        <v>0.51749851991395424</v>
      </c>
      <c r="I471" s="120">
        <f>VLOOKUP(B471,'Master sheet'!$B$3:$Z$634,24,FALSE)</f>
        <v>2.9654104284976723E-2</v>
      </c>
      <c r="J471" s="121">
        <f>-VLOOKUP(B471,'Master sheet'!$B$3:$Z$634,25,FALSE)</f>
        <v>-0.56296272150310311</v>
      </c>
      <c r="K471" s="121"/>
      <c r="L471" s="145">
        <f t="shared" si="14"/>
        <v>1.9539479314337582E-2</v>
      </c>
      <c r="M471" s="121">
        <f t="shared" si="15"/>
        <v>-0.28744742848434163</v>
      </c>
    </row>
    <row r="472" spans="1:13">
      <c r="A472" s="119" t="str">
        <f>'Master sheet'!A472</f>
        <v>Wantage</v>
      </c>
      <c r="B472" s="142" t="str">
        <f>VLOOKUP('Master sheet'!A472,Westminster_Parliamentary_Const!$A$2:$C$651,2,FALSE)</f>
        <v>E14001015</v>
      </c>
      <c r="C472" s="120">
        <f>VLOOKUP(B472,'Master sheet'!$B$3:$Z$634,9,FALSE)</f>
        <v>9.5853418934442769E-2</v>
      </c>
      <c r="D472" s="121">
        <f>VLOOKUP(B472,'Master sheet'!$B$3:$Z$634,10,FALSE)</f>
        <v>-2.6533781796015295E-2</v>
      </c>
      <c r="E472" s="120">
        <f>VLOOKUP(B472,'Master sheet'!$B$3:$Z$634,16,FALSE)</f>
        <v>-0.22125467875296106</v>
      </c>
      <c r="F472" s="121">
        <f>VLOOKUP(B472,'Master sheet'!$B$3:$Z$634,17,FALSE)</f>
        <v>-2.1898153498603037</v>
      </c>
      <c r="G472" s="120">
        <f>VLOOKUP(B472,'Master sheet'!$B$3:$Z$634,21,FALSE)</f>
        <v>0.14913448735019974</v>
      </c>
      <c r="H472" s="121">
        <f>VLOOKUP(B472,'Master sheet'!$B$3:$Z$634,22,FALSE)</f>
        <v>-0.42612769733346012</v>
      </c>
      <c r="I472" s="120">
        <f>VLOOKUP(B472,'Master sheet'!$B$3:$Z$634,24,FALSE)</f>
        <v>3.4595744680851137E-2</v>
      </c>
      <c r="J472" s="121">
        <f>-VLOOKUP(B472,'Master sheet'!$B$3:$Z$634,25,FALSE)</f>
        <v>-1.0833339115881622</v>
      </c>
      <c r="K472" s="121"/>
      <c r="L472" s="145">
        <f t="shared" si="14"/>
        <v>-0.93145268514448532</v>
      </c>
      <c r="M472" s="121">
        <f t="shared" si="15"/>
        <v>-0.80594640566035325</v>
      </c>
    </row>
    <row r="473" spans="1:13">
      <c r="A473" s="119" t="str">
        <f>'Master sheet'!A473</f>
        <v>Wealden</v>
      </c>
      <c r="B473" s="142" t="str">
        <f>VLOOKUP('Master sheet'!A473,Westminster_Parliamentary_Const!$A$2:$C$651,2,FALSE)</f>
        <v>E14001023</v>
      </c>
      <c r="C473" s="120">
        <f>VLOOKUP(B473,'Master sheet'!$B$3:$Z$634,9,FALSE)</f>
        <v>9.3684144396747188E-2</v>
      </c>
      <c r="D473" s="121">
        <f>VLOOKUP(B473,'Master sheet'!$B$3:$Z$634,10,FALSE)</f>
        <v>-0.10852723266428133</v>
      </c>
      <c r="E473" s="120">
        <f>VLOOKUP(B473,'Master sheet'!$B$3:$Z$634,16,FALSE)</f>
        <v>0.67945113690451264</v>
      </c>
      <c r="F473" s="121">
        <f>VLOOKUP(B473,'Master sheet'!$B$3:$Z$634,17,FALSE)</f>
        <v>0.80396676706199244</v>
      </c>
      <c r="G473" s="120">
        <f>VLOOKUP(B473,'Master sheet'!$B$3:$Z$634,21,FALSE)</f>
        <v>0.18827160493827161</v>
      </c>
      <c r="H473" s="121">
        <f>VLOOKUP(B473,'Master sheet'!$B$3:$Z$634,22,FALSE)</f>
        <v>0.69386547046294944</v>
      </c>
      <c r="I473" s="120">
        <f>VLOOKUP(B473,'Master sheet'!$B$3:$Z$634,24,FALSE)</f>
        <v>2.5829502167345364E-2</v>
      </c>
      <c r="J473" s="121">
        <f>-VLOOKUP(B473,'Master sheet'!$B$3:$Z$634,25,FALSE)</f>
        <v>-0.16021938202109226</v>
      </c>
      <c r="K473" s="121"/>
      <c r="L473" s="145">
        <f t="shared" si="14"/>
        <v>0.30727140570989209</v>
      </c>
      <c r="M473" s="121">
        <f t="shared" si="15"/>
        <v>0.16005650135903243</v>
      </c>
    </row>
    <row r="474" spans="1:13">
      <c r="A474" s="119" t="str">
        <f>'Master sheet'!A474</f>
        <v>Winchester</v>
      </c>
      <c r="B474" s="142" t="str">
        <f>VLOOKUP('Master sheet'!A474,Westminster_Parliamentary_Const!$A$2:$C$651,2,FALSE)</f>
        <v>E14001041</v>
      </c>
      <c r="C474" s="120">
        <f>VLOOKUP(B474,'Master sheet'!$B$3:$Z$634,9,FALSE)</f>
        <v>7.1178339443186814E-2</v>
      </c>
      <c r="D474" s="121">
        <f>VLOOKUP(B474,'Master sheet'!$B$3:$Z$634,10,FALSE)</f>
        <v>-0.9591934718351065</v>
      </c>
      <c r="E474" s="120">
        <f>VLOOKUP(B474,'Master sheet'!$B$3:$Z$634,16,FALSE)</f>
        <v>0.37917109798474635</v>
      </c>
      <c r="F474" s="121">
        <f>VLOOKUP(B474,'Master sheet'!$B$3:$Z$634,17,FALSE)</f>
        <v>-0.19410940271439392</v>
      </c>
      <c r="G474" s="120">
        <f>VLOOKUP(B474,'Master sheet'!$B$3:$Z$634,21,FALSE)</f>
        <v>0.13210445468509985</v>
      </c>
      <c r="H474" s="121">
        <f>VLOOKUP(B474,'Master sheet'!$B$3:$Z$634,22,FALSE)</f>
        <v>-0.91347887206776779</v>
      </c>
      <c r="I474" s="120">
        <f>VLOOKUP(B474,'Master sheet'!$B$3:$Z$634,24,FALSE)</f>
        <v>3.2490118577075178E-2</v>
      </c>
      <c r="J474" s="121">
        <f>-VLOOKUP(B474,'Master sheet'!$B$3:$Z$634,25,FALSE)</f>
        <v>-0.86160447081160829</v>
      </c>
      <c r="K474" s="121"/>
      <c r="L474" s="145">
        <f t="shared" si="14"/>
        <v>-0.7320965543572191</v>
      </c>
      <c r="M474" s="121">
        <f t="shared" si="15"/>
        <v>-0.79153069334593196</v>
      </c>
    </row>
    <row r="475" spans="1:13">
      <c r="A475" s="119" t="str">
        <f>'Master sheet'!A475</f>
        <v>Windsor</v>
      </c>
      <c r="B475" s="142" t="str">
        <f>VLOOKUP('Master sheet'!A475,Westminster_Parliamentary_Const!$A$2:$C$651,2,FALSE)</f>
        <v>E14001042</v>
      </c>
      <c r="C475" s="120">
        <f>VLOOKUP(B475,'Master sheet'!$B$3:$Z$634,9,FALSE)</f>
        <v>6.4436611502010341E-2</v>
      </c>
      <c r="D475" s="121">
        <f>VLOOKUP(B475,'Master sheet'!$B$3:$Z$634,10,FALSE)</f>
        <v>-1.2140148552545074</v>
      </c>
      <c r="E475" s="120">
        <f>VLOOKUP(B475,'Master sheet'!$B$3:$Z$634,16,FALSE)</f>
        <v>0.69324721456229355</v>
      </c>
      <c r="F475" s="121">
        <f>VLOOKUP(B475,'Master sheet'!$B$3:$Z$634,17,FALSE)</f>
        <v>0.84982241699513605</v>
      </c>
      <c r="G475" s="120">
        <f>VLOOKUP(B475,'Master sheet'!$B$3:$Z$634,21,FALSE)</f>
        <v>0.19101123595505617</v>
      </c>
      <c r="H475" s="121">
        <f>VLOOKUP(B475,'Master sheet'!$B$3:$Z$634,22,FALSE)</f>
        <v>0.772265930440028</v>
      </c>
      <c r="I475" s="120">
        <f>VLOOKUP(B475,'Master sheet'!$B$3:$Z$634,24,FALSE)</f>
        <v>3.268720044000939E-2</v>
      </c>
      <c r="J475" s="121">
        <f>-VLOOKUP(B475,'Master sheet'!$B$3:$Z$634,25,FALSE)</f>
        <v>-0.88235784729057598</v>
      </c>
      <c r="K475" s="121"/>
      <c r="L475" s="145">
        <f t="shared" si="14"/>
        <v>-0.11857108877747982</v>
      </c>
      <c r="M475" s="121">
        <f t="shared" si="15"/>
        <v>-0.42844284294250046</v>
      </c>
    </row>
    <row r="476" spans="1:13">
      <c r="A476" s="119" t="str">
        <f>'Master sheet'!A476</f>
        <v>Witney</v>
      </c>
      <c r="B476" s="142" t="str">
        <f>VLOOKUP('Master sheet'!A476,Westminster_Parliamentary_Const!$A$2:$C$651,2,FALSE)</f>
        <v>E14001046</v>
      </c>
      <c r="C476" s="120">
        <f>VLOOKUP(B476,'Master sheet'!$B$3:$Z$634,9,FALSE)</f>
        <v>6.4503935810766105E-2</v>
      </c>
      <c r="D476" s="121">
        <f>VLOOKUP(B476,'Master sheet'!$B$3:$Z$634,10,FALSE)</f>
        <v>-1.2114701554913923</v>
      </c>
      <c r="E476" s="120">
        <f>VLOOKUP(B476,'Master sheet'!$B$3:$Z$634,16,FALSE)</f>
        <v>0.86040267771936019</v>
      </c>
      <c r="F476" s="121">
        <f>VLOOKUP(B476,'Master sheet'!$B$3:$Z$634,17,FALSE)</f>
        <v>1.4054167382999243</v>
      </c>
      <c r="G476" s="120">
        <f>VLOOKUP(B476,'Master sheet'!$B$3:$Z$634,21,FALSE)</f>
        <v>0.18085106382978725</v>
      </c>
      <c r="H476" s="121">
        <f>VLOOKUP(B476,'Master sheet'!$B$3:$Z$634,22,FALSE)</f>
        <v>0.48151065603001642</v>
      </c>
      <c r="I476" s="120">
        <f>VLOOKUP(B476,'Master sheet'!$B$3:$Z$634,24,FALSE)</f>
        <v>2.2953055614294726E-2</v>
      </c>
      <c r="J476" s="121">
        <f>-VLOOKUP(B476,'Master sheet'!$B$3:$Z$634,25,FALSE)</f>
        <v>0.14268001901113664</v>
      </c>
      <c r="K476" s="121"/>
      <c r="L476" s="145">
        <f t="shared" si="14"/>
        <v>0.20453431446242126</v>
      </c>
      <c r="M476" s="121">
        <f t="shared" si="15"/>
        <v>-4.1775479771761749E-2</v>
      </c>
    </row>
    <row r="477" spans="1:13">
      <c r="A477" s="119" t="str">
        <f>'Master sheet'!A477</f>
        <v>Woking</v>
      </c>
      <c r="B477" s="142" t="str">
        <f>VLOOKUP('Master sheet'!A477,Westminster_Parliamentary_Const!$A$2:$C$651,2,FALSE)</f>
        <v>E14001047</v>
      </c>
      <c r="C477" s="120">
        <f>VLOOKUP(B477,'Master sheet'!$B$3:$Z$634,9,FALSE)</f>
        <v>6.9373367454391294E-2</v>
      </c>
      <c r="D477" s="121">
        <f>VLOOKUP(B477,'Master sheet'!$B$3:$Z$634,10,FALSE)</f>
        <v>-1.0274171473128622</v>
      </c>
      <c r="E477" s="120">
        <f>VLOOKUP(B477,'Master sheet'!$B$3:$Z$634,16,FALSE)</f>
        <v>0.28783344660688148</v>
      </c>
      <c r="F477" s="121">
        <f>VLOOKUP(B477,'Master sheet'!$B$3:$Z$634,17,FALSE)</f>
        <v>-0.49769912373460595</v>
      </c>
      <c r="G477" s="120">
        <f>VLOOKUP(B477,'Master sheet'!$B$3:$Z$634,21,FALSE)</f>
        <v>0.17450682852807284</v>
      </c>
      <c r="H477" s="121">
        <f>VLOOKUP(B477,'Master sheet'!$B$3:$Z$634,22,FALSE)</f>
        <v>0.29995665740395178</v>
      </c>
      <c r="I477" s="120">
        <f>VLOOKUP(B477,'Master sheet'!$B$3:$Z$634,24,FALSE)</f>
        <v>3.0314960629921339E-2</v>
      </c>
      <c r="J477" s="121">
        <f>-VLOOKUP(B477,'Master sheet'!$B$3:$Z$634,25,FALSE)</f>
        <v>-0.63255309537595583</v>
      </c>
      <c r="K477" s="121"/>
      <c r="L477" s="145">
        <f t="shared" si="14"/>
        <v>-0.46442817725486807</v>
      </c>
      <c r="M477" s="121">
        <f t="shared" si="15"/>
        <v>-0.58628049195138165</v>
      </c>
    </row>
    <row r="478" spans="1:13">
      <c r="A478" s="119" t="str">
        <f>'Master sheet'!A478</f>
        <v>Wokingham</v>
      </c>
      <c r="B478" s="142" t="str">
        <f>VLOOKUP('Master sheet'!A478,Westminster_Parliamentary_Const!$A$2:$C$651,2,FALSE)</f>
        <v>E14001048</v>
      </c>
      <c r="C478" s="120">
        <f>VLOOKUP(B478,'Master sheet'!$B$3:$Z$634,9,FALSE)</f>
        <v>5.5170620469799501E-2</v>
      </c>
      <c r="D478" s="121">
        <f>VLOOKUP(B478,'Master sheet'!$B$3:$Z$634,10,FALSE)</f>
        <v>-1.5642474179122776</v>
      </c>
      <c r="E478" s="120">
        <f>VLOOKUP(B478,'Master sheet'!$B$3:$Z$634,16,FALSE)</f>
        <v>0.19984853271612724</v>
      </c>
      <c r="F478" s="121">
        <f>VLOOKUP(B478,'Master sheet'!$B$3:$Z$634,17,FALSE)</f>
        <v>-0.79014495586550293</v>
      </c>
      <c r="G478" s="120">
        <f>VLOOKUP(B478,'Master sheet'!$B$3:$Z$634,21,FALSE)</f>
        <v>0.16158536585365854</v>
      </c>
      <c r="H478" s="121">
        <f>VLOOKUP(B478,'Master sheet'!$B$3:$Z$634,22,FALSE)</f>
        <v>-6.9818911292785002E-2</v>
      </c>
      <c r="I478" s="120">
        <f>VLOOKUP(B478,'Master sheet'!$B$3:$Z$634,24,FALSE)</f>
        <v>3.6468307484828211E-2</v>
      </c>
      <c r="J478" s="121">
        <f>-VLOOKUP(B478,'Master sheet'!$B$3:$Z$634,25,FALSE)</f>
        <v>-1.2805210107603475</v>
      </c>
      <c r="K478" s="121"/>
      <c r="L478" s="145">
        <f t="shared" si="14"/>
        <v>-0.92618307395772825</v>
      </c>
      <c r="M478" s="121">
        <f t="shared" si="15"/>
        <v>-1.0915834540839231</v>
      </c>
    </row>
    <row r="479" spans="1:13">
      <c r="A479" s="119" t="str">
        <f>'Master sheet'!A479</f>
        <v>Worthing West</v>
      </c>
      <c r="B479" s="142" t="str">
        <f>VLOOKUP('Master sheet'!A479,Westminster_Parliamentary_Const!$A$2:$C$651,2,FALSE)</f>
        <v>E14001055</v>
      </c>
      <c r="C479" s="120">
        <f>VLOOKUP(B479,'Master sheet'!$B$3:$Z$634,9,FALSE)</f>
        <v>0.11989157473730445</v>
      </c>
      <c r="D479" s="121">
        <f>VLOOKUP(B479,'Master sheet'!$B$3:$Z$634,10,FALSE)</f>
        <v>0.88205169806649431</v>
      </c>
      <c r="E479" s="120">
        <f>VLOOKUP(B479,'Master sheet'!$B$3:$Z$634,16,FALSE)</f>
        <v>0.46370918779113146</v>
      </c>
      <c r="F479" s="121">
        <f>VLOOKUP(B479,'Master sheet'!$B$3:$Z$634,17,FALSE)</f>
        <v>8.6879813810630674E-2</v>
      </c>
      <c r="G479" s="120">
        <f>VLOOKUP(B479,'Master sheet'!$B$3:$Z$634,21,FALSE)</f>
        <v>0.18867924528301888</v>
      </c>
      <c r="H479" s="121">
        <f>VLOOKUP(B479,'Master sheet'!$B$3:$Z$634,22,FALSE)</f>
        <v>0.70553097955435651</v>
      </c>
      <c r="I479" s="120">
        <f>VLOOKUP(B479,'Master sheet'!$B$3:$Z$634,24,FALSE)</f>
        <v>3.5675553547221073E-2</v>
      </c>
      <c r="J479" s="121">
        <f>-VLOOKUP(B479,'Master sheet'!$B$3:$Z$634,25,FALSE)</f>
        <v>-1.1970413811414773</v>
      </c>
      <c r="K479" s="121"/>
      <c r="L479" s="145">
        <f t="shared" si="14"/>
        <v>0.11935527757250103</v>
      </c>
      <c r="M479" s="121">
        <f t="shared" si="15"/>
        <v>2.7071904535836893E-2</v>
      </c>
    </row>
    <row r="480" spans="1:13">
      <c r="A480" s="119" t="str">
        <f>'Master sheet'!A480</f>
        <v>Wycombe</v>
      </c>
      <c r="B480" s="142" t="str">
        <f>VLOOKUP('Master sheet'!A480,Westminster_Parliamentary_Const!$A$2:$C$651,2,FALSE)</f>
        <v>E14001056</v>
      </c>
      <c r="C480" s="120">
        <f>VLOOKUP(B480,'Master sheet'!$B$3:$Z$634,9,FALSE)</f>
        <v>7.2575714295706611E-2</v>
      </c>
      <c r="D480" s="121">
        <f>VLOOKUP(B480,'Master sheet'!$B$3:$Z$634,10,FALSE)</f>
        <v>-0.90637600483236092</v>
      </c>
      <c r="E480" s="120">
        <f>VLOOKUP(B480,'Master sheet'!$B$3:$Z$634,16,FALSE)</f>
        <v>0.54348716286963306</v>
      </c>
      <c r="F480" s="121">
        <f>VLOOKUP(B480,'Master sheet'!$B$3:$Z$634,17,FALSE)</f>
        <v>0.35204727577483486</v>
      </c>
      <c r="G480" s="120">
        <f>VLOOKUP(B480,'Master sheet'!$B$3:$Z$634,21,FALSE)</f>
        <v>0.21505376344086022</v>
      </c>
      <c r="H480" s="121">
        <f>VLOOKUP(B480,'Master sheet'!$B$3:$Z$634,22,FALSE)</f>
        <v>1.4602947935790145</v>
      </c>
      <c r="I480" s="120">
        <f>VLOOKUP(B480,'Master sheet'!$B$3:$Z$634,24,FALSE)</f>
        <v>2.6692105263157906E-2</v>
      </c>
      <c r="J480" s="121">
        <f>-VLOOKUP(B480,'Master sheet'!$B$3:$Z$634,25,FALSE)</f>
        <v>-0.25105436060710518</v>
      </c>
      <c r="K480" s="121"/>
      <c r="L480" s="145">
        <f t="shared" si="14"/>
        <v>0.16372792597859581</v>
      </c>
      <c r="M480" s="121">
        <f t="shared" si="15"/>
        <v>-8.375311025418046E-2</v>
      </c>
    </row>
    <row r="481" spans="1:13">
      <c r="A481" s="119" t="str">
        <f>'Master sheet'!A481</f>
        <v>Bath</v>
      </c>
      <c r="B481" s="142" t="str">
        <f>VLOOKUP('Master sheet'!A481,Westminster_Parliamentary_Const!$A$2:$C$651,2,FALSE)</f>
        <v>E14000547</v>
      </c>
      <c r="C481" s="120">
        <f>VLOOKUP(B481,'Master sheet'!$B$3:$Z$634,9,FALSE)</f>
        <v>9.1953257305809513E-2</v>
      </c>
      <c r="D481" s="121">
        <f>VLOOKUP(B481,'Master sheet'!$B$3:$Z$634,10,FALSE)</f>
        <v>-0.17395067408819492</v>
      </c>
      <c r="E481" s="120">
        <f>VLOOKUP(B481,'Master sheet'!$B$3:$Z$634,16,FALSE)</f>
        <v>0.22067246186979403</v>
      </c>
      <c r="F481" s="121">
        <f>VLOOKUP(B481,'Master sheet'!$B$3:$Z$634,17,FALSE)</f>
        <v>-0.72093000729897516</v>
      </c>
      <c r="G481" s="120">
        <f>VLOOKUP(B481,'Master sheet'!$B$3:$Z$634,21,FALSE)</f>
        <v>0.15220700152207001</v>
      </c>
      <c r="H481" s="121">
        <f>VLOOKUP(B481,'Master sheet'!$B$3:$Z$634,22,FALSE)</f>
        <v>-0.33820106674528561</v>
      </c>
      <c r="I481" s="120">
        <f>VLOOKUP(B481,'Master sheet'!$B$3:$Z$634,24,FALSE)</f>
        <v>3.4006899950714597E-2</v>
      </c>
      <c r="J481" s="121">
        <f>-VLOOKUP(B481,'Master sheet'!$B$3:$Z$634,25,FALSE)</f>
        <v>-1.0213266005640167</v>
      </c>
      <c r="K481" s="121"/>
      <c r="L481" s="145">
        <f t="shared" si="14"/>
        <v>-0.56360208717411808</v>
      </c>
      <c r="M481" s="121">
        <f t="shared" si="15"/>
        <v>-0.57494760389144728</v>
      </c>
    </row>
    <row r="482" spans="1:13">
      <c r="A482" s="119" t="str">
        <f>'Master sheet'!A482</f>
        <v>Bournemouth East</v>
      </c>
      <c r="B482" s="142" t="str">
        <f>VLOOKUP('Master sheet'!A482,Westminster_Parliamentary_Const!$A$2:$C$651,2,FALSE)</f>
        <v>E14000584</v>
      </c>
      <c r="C482" s="120">
        <f>VLOOKUP(B482,'Master sheet'!$B$3:$Z$634,9,FALSE)</f>
        <v>9.1265734890277991E-2</v>
      </c>
      <c r="D482" s="121">
        <f>VLOOKUP(B482,'Master sheet'!$B$3:$Z$634,10,FALSE)</f>
        <v>-0.19993739657035695</v>
      </c>
      <c r="E482" s="120">
        <f>VLOOKUP(B482,'Master sheet'!$B$3:$Z$634,16,FALSE)</f>
        <v>0.51955248912787511</v>
      </c>
      <c r="F482" s="121">
        <f>VLOOKUP(B482,'Master sheet'!$B$3:$Z$634,17,FALSE)</f>
        <v>0.27249277864955584</v>
      </c>
      <c r="G482" s="120">
        <f>VLOOKUP(B482,'Master sheet'!$B$3:$Z$634,21,FALSE)</f>
        <v>0.19236417033773862</v>
      </c>
      <c r="H482" s="121">
        <f>VLOOKUP(B482,'Master sheet'!$B$3:$Z$634,22,FALSE)</f>
        <v>0.81098307054804175</v>
      </c>
      <c r="I482" s="120">
        <f>VLOOKUP(B482,'Master sheet'!$B$3:$Z$634,24,FALSE)</f>
        <v>3.2488972062558519E-2</v>
      </c>
      <c r="J482" s="121">
        <f>-VLOOKUP(B482,'Master sheet'!$B$3:$Z$634,25,FALSE)</f>
        <v>-0.8614837390149398</v>
      </c>
      <c r="K482" s="121"/>
      <c r="L482" s="145">
        <f t="shared" si="14"/>
        <v>5.5136784030752062E-3</v>
      </c>
      <c r="M482" s="121">
        <f t="shared" si="15"/>
        <v>-0.17322773699549932</v>
      </c>
    </row>
    <row r="483" spans="1:13">
      <c r="A483" s="119" t="str">
        <f>'Master sheet'!A483</f>
        <v>Bournemouth West</v>
      </c>
      <c r="B483" s="142" t="str">
        <f>VLOOKUP('Master sheet'!A483,Westminster_Parliamentary_Const!$A$2:$C$651,2,FALSE)</f>
        <v>E14000585</v>
      </c>
      <c r="C483" s="120">
        <f>VLOOKUP(B483,'Master sheet'!$B$3:$Z$634,9,FALSE)</f>
        <v>9.926136138810715E-2</v>
      </c>
      <c r="D483" s="121">
        <f>VLOOKUP(B483,'Master sheet'!$B$3:$Z$634,10,FALSE)</f>
        <v>0.10227838894621154</v>
      </c>
      <c r="E483" s="120">
        <f>VLOOKUP(B483,'Master sheet'!$B$3:$Z$634,16,FALSE)</f>
        <v>0.4455003691581878</v>
      </c>
      <c r="F483" s="121">
        <f>VLOOKUP(B483,'Master sheet'!$B$3:$Z$634,17,FALSE)</f>
        <v>2.6357016415572157E-2</v>
      </c>
      <c r="G483" s="120">
        <f>VLOOKUP(B483,'Master sheet'!$B$3:$Z$634,21,FALSE)</f>
        <v>0.18274853801169591</v>
      </c>
      <c r="H483" s="121">
        <f>VLOOKUP(B483,'Master sheet'!$B$3:$Z$634,22,FALSE)</f>
        <v>0.53581097886358875</v>
      </c>
      <c r="I483" s="120">
        <f>VLOOKUP(B483,'Master sheet'!$B$3:$Z$634,24,FALSE)</f>
        <v>2.8728159924445107E-2</v>
      </c>
      <c r="J483" s="121">
        <f>-VLOOKUP(B483,'Master sheet'!$B$3:$Z$634,25,FALSE)</f>
        <v>-0.46545769680631388</v>
      </c>
      <c r="K483" s="121"/>
      <c r="L483" s="145">
        <f t="shared" si="14"/>
        <v>4.9747171854764655E-2</v>
      </c>
      <c r="M483" s="121">
        <f t="shared" si="15"/>
        <v>-2.7365103406840618E-2</v>
      </c>
    </row>
    <row r="484" spans="1:13">
      <c r="A484" s="119" t="str">
        <f>'Master sheet'!A484</f>
        <v>Bridgwater and West Somerset</v>
      </c>
      <c r="B484" s="142" t="str">
        <f>VLOOKUP('Master sheet'!A484,Westminster_Parliamentary_Const!$A$2:$C$651,2,FALSE)</f>
        <v>E14000595</v>
      </c>
      <c r="C484" s="120">
        <f>VLOOKUP(B484,'Master sheet'!$B$3:$Z$634,9,FALSE)</f>
        <v>8.9997052350384202E-2</v>
      </c>
      <c r="D484" s="121">
        <f>VLOOKUP(B484,'Master sheet'!$B$3:$Z$634,10,FALSE)</f>
        <v>-0.24789059829498175</v>
      </c>
      <c r="E484" s="120">
        <f>VLOOKUP(B484,'Master sheet'!$B$3:$Z$634,16,FALSE)</f>
        <v>0.30113336122928769</v>
      </c>
      <c r="F484" s="121">
        <f>VLOOKUP(B484,'Master sheet'!$B$3:$Z$634,17,FALSE)</f>
        <v>-0.45349262938207591</v>
      </c>
      <c r="G484" s="120">
        <f>VLOOKUP(B484,'Master sheet'!$B$3:$Z$634,21,FALSE)</f>
        <v>0.16133518776077885</v>
      </c>
      <c r="H484" s="121">
        <f>VLOOKUP(B484,'Master sheet'!$B$3:$Z$634,22,FALSE)</f>
        <v>-7.6978297880901825E-2</v>
      </c>
      <c r="I484" s="120">
        <f>VLOOKUP(B484,'Master sheet'!$B$3:$Z$634,24,FALSE)</f>
        <v>1.6550169109357471E-2</v>
      </c>
      <c r="J484" s="121">
        <f>-VLOOKUP(B484,'Master sheet'!$B$3:$Z$634,25,FALSE)</f>
        <v>0.81692529054797713</v>
      </c>
      <c r="K484" s="121"/>
      <c r="L484" s="145">
        <f t="shared" si="14"/>
        <v>9.6409412475044198E-3</v>
      </c>
      <c r="M484" s="121">
        <f t="shared" si="15"/>
        <v>0.10126640954050219</v>
      </c>
    </row>
    <row r="485" spans="1:13">
      <c r="A485" s="119" t="str">
        <f>'Master sheet'!A485</f>
        <v>Bristol East</v>
      </c>
      <c r="B485" s="142" t="str">
        <f>VLOOKUP('Master sheet'!A485,Westminster_Parliamentary_Const!$A$2:$C$651,2,FALSE)</f>
        <v>E14000599</v>
      </c>
      <c r="C485" s="120">
        <f>VLOOKUP(B485,'Master sheet'!$B$3:$Z$634,9,FALSE)</f>
        <v>8.4222946349692102E-2</v>
      </c>
      <c r="D485" s="121">
        <f>VLOOKUP(B485,'Master sheet'!$B$3:$Z$634,10,FALSE)</f>
        <v>-0.46613815914951584</v>
      </c>
      <c r="E485" s="120">
        <f>VLOOKUP(B485,'Master sheet'!$B$3:$Z$634,16,FALSE)</f>
        <v>1.0162004618906639</v>
      </c>
      <c r="F485" s="121">
        <f>VLOOKUP(B485,'Master sheet'!$B$3:$Z$634,17,FALSE)</f>
        <v>1.9232602028363448</v>
      </c>
      <c r="G485" s="120">
        <f>VLOOKUP(B485,'Master sheet'!$B$3:$Z$634,21,FALSE)</f>
        <v>0.15955983493810177</v>
      </c>
      <c r="H485" s="121">
        <f>VLOOKUP(B485,'Master sheet'!$B$3:$Z$634,22,FALSE)</f>
        <v>-0.12778385420098218</v>
      </c>
      <c r="I485" s="120">
        <f>VLOOKUP(B485,'Master sheet'!$B$3:$Z$634,24,FALSE)</f>
        <v>2.5553805774278349E-2</v>
      </c>
      <c r="J485" s="121">
        <f>-VLOOKUP(B485,'Master sheet'!$B$3:$Z$634,25,FALSE)</f>
        <v>-0.13118763372103101</v>
      </c>
      <c r="K485" s="121"/>
      <c r="L485" s="145">
        <f t="shared" si="14"/>
        <v>0.29953763894120394</v>
      </c>
      <c r="M485" s="121">
        <f t="shared" si="15"/>
        <v>0.10013746048237815</v>
      </c>
    </row>
    <row r="486" spans="1:13">
      <c r="A486" s="119" t="str">
        <f>'Master sheet'!A486</f>
        <v>Bristol North West</v>
      </c>
      <c r="B486" s="142" t="str">
        <f>VLOOKUP('Master sheet'!A486,Westminster_Parliamentary_Const!$A$2:$C$651,2,FALSE)</f>
        <v>E14000600</v>
      </c>
      <c r="C486" s="120">
        <f>VLOOKUP(B486,'Master sheet'!$B$3:$Z$634,9,FALSE)</f>
        <v>7.6396249717025327E-2</v>
      </c>
      <c r="D486" s="121">
        <f>VLOOKUP(B486,'Master sheet'!$B$3:$Z$634,10,FALSE)</f>
        <v>-0.76196879499568404</v>
      </c>
      <c r="E486" s="120">
        <f>VLOOKUP(B486,'Master sheet'!$B$3:$Z$634,16,FALSE)</f>
        <v>1.1388740983859822</v>
      </c>
      <c r="F486" s="121">
        <f>VLOOKUP(B486,'Master sheet'!$B$3:$Z$634,17,FALSE)</f>
        <v>2.3310050322504066</v>
      </c>
      <c r="G486" s="120">
        <f>VLOOKUP(B486,'Master sheet'!$B$3:$Z$634,21,FALSE)</f>
        <v>0.13469985358711567</v>
      </c>
      <c r="H486" s="121">
        <f>VLOOKUP(B486,'Master sheet'!$B$3:$Z$634,22,FALSE)</f>
        <v>-0.8392059256397979</v>
      </c>
      <c r="I486" s="120">
        <f>VLOOKUP(B486,'Master sheet'!$B$3:$Z$634,24,FALSE)</f>
        <v>3.3035203628833498E-2</v>
      </c>
      <c r="J486" s="121">
        <f>-VLOOKUP(B486,'Master sheet'!$B$3:$Z$634,25,FALSE)</f>
        <v>-0.91900374197627244</v>
      </c>
      <c r="K486" s="121"/>
      <c r="L486" s="145">
        <f t="shared" si="14"/>
        <v>-4.7293357590336926E-2</v>
      </c>
      <c r="M486" s="121">
        <f t="shared" si="15"/>
        <v>-0.31169099455555072</v>
      </c>
    </row>
    <row r="487" spans="1:13">
      <c r="A487" s="119" t="str">
        <f>'Master sheet'!A487</f>
        <v>Bristol South</v>
      </c>
      <c r="B487" s="142" t="str">
        <f>VLOOKUP('Master sheet'!A487,Westminster_Parliamentary_Const!$A$2:$C$651,2,FALSE)</f>
        <v>E14000601</v>
      </c>
      <c r="C487" s="120">
        <f>VLOOKUP(B487,'Master sheet'!$B$3:$Z$634,9,FALSE)</f>
        <v>9.6584305808995935E-2</v>
      </c>
      <c r="D487" s="121">
        <f>VLOOKUP(B487,'Master sheet'!$B$3:$Z$634,10,FALSE)</f>
        <v>1.0920147537367419E-3</v>
      </c>
      <c r="E487" s="120">
        <f>VLOOKUP(B487,'Master sheet'!$B$3:$Z$634,16,FALSE)</f>
        <v>0.41576369057023232</v>
      </c>
      <c r="F487" s="121">
        <f>VLOOKUP(B487,'Master sheet'!$B$3:$Z$634,17,FALSE)</f>
        <v>-7.248228830047769E-2</v>
      </c>
      <c r="G487" s="120">
        <f>VLOOKUP(B487,'Master sheet'!$B$3:$Z$634,21,FALSE)</f>
        <v>0.1396103896103896</v>
      </c>
      <c r="H487" s="121">
        <f>VLOOKUP(B487,'Master sheet'!$B$3:$Z$634,22,FALSE)</f>
        <v>-0.69868032909047095</v>
      </c>
      <c r="I487" s="120">
        <f>VLOOKUP(B487,'Master sheet'!$B$3:$Z$634,24,FALSE)</f>
        <v>2.2486005454284586E-2</v>
      </c>
      <c r="J487" s="121">
        <f>-VLOOKUP(B487,'Master sheet'!$B$3:$Z$634,25,FALSE)</f>
        <v>0.19186195620689017</v>
      </c>
      <c r="K487" s="121"/>
      <c r="L487" s="145">
        <f t="shared" si="14"/>
        <v>-0.14455216160758044</v>
      </c>
      <c r="M487" s="121">
        <f t="shared" si="15"/>
        <v>-6.4209112578282476E-2</v>
      </c>
    </row>
    <row r="488" spans="1:13">
      <c r="A488" s="119" t="str">
        <f>'Master sheet'!A488</f>
        <v>Bristol West</v>
      </c>
      <c r="B488" s="142" t="str">
        <f>VLOOKUP('Master sheet'!A488,Westminster_Parliamentary_Const!$A$2:$C$651,2,FALSE)</f>
        <v>E14000602</v>
      </c>
      <c r="C488" s="120">
        <f>VLOOKUP(B488,'Master sheet'!$B$3:$Z$634,9,FALSE)</f>
        <v>0.10118146401550029</v>
      </c>
      <c r="D488" s="121">
        <f>VLOOKUP(B488,'Master sheet'!$B$3:$Z$634,10,FALSE)</f>
        <v>0.17485373047418257</v>
      </c>
      <c r="E488" s="120">
        <f>VLOOKUP(B488,'Master sheet'!$B$3:$Z$634,16,FALSE)</f>
        <v>0.31095858070570398</v>
      </c>
      <c r="F488" s="121">
        <f>VLOOKUP(B488,'Master sheet'!$B$3:$Z$634,17,FALSE)</f>
        <v>-0.42083538896905553</v>
      </c>
      <c r="G488" s="120">
        <f>VLOOKUP(B488,'Master sheet'!$B$3:$Z$634,21,FALSE)</f>
        <v>0.15842696629213482</v>
      </c>
      <c r="H488" s="121">
        <f>VLOOKUP(B488,'Master sheet'!$B$3:$Z$634,22,FALSE)</f>
        <v>-0.16020333784431681</v>
      </c>
      <c r="I488" s="120">
        <f>VLOOKUP(B488,'Master sheet'!$B$3:$Z$634,24,FALSE)</f>
        <v>3.8324025630474434E-2</v>
      </c>
      <c r="J488" s="121">
        <f>-VLOOKUP(B488,'Master sheet'!$B$3:$Z$634,25,FALSE)</f>
        <v>-1.47593431131507</v>
      </c>
      <c r="K488" s="121"/>
      <c r="L488" s="145">
        <f t="shared" si="14"/>
        <v>-0.47052982691356493</v>
      </c>
      <c r="M488" s="121">
        <f t="shared" si="15"/>
        <v>-0.53053331474919119</v>
      </c>
    </row>
    <row r="489" spans="1:13">
      <c r="A489" s="119" t="str">
        <f>'Master sheet'!A489</f>
        <v>Camborne and Redruth</v>
      </c>
      <c r="B489" s="142" t="str">
        <f>VLOOKUP('Master sheet'!A489,Westminster_Parliamentary_Const!$A$2:$C$651,2,FALSE)</f>
        <v>E14000616</v>
      </c>
      <c r="C489" s="120">
        <f>VLOOKUP(B489,'Master sheet'!$B$3:$Z$634,9,FALSE)</f>
        <v>9.2469615696557914E-2</v>
      </c>
      <c r="D489" s="121">
        <f>VLOOKUP(B489,'Master sheet'!$B$3:$Z$634,10,FALSE)</f>
        <v>-0.15443354723009722</v>
      </c>
      <c r="E489" s="120">
        <f>VLOOKUP(B489,'Master sheet'!$B$3:$Z$634,16,FALSE)</f>
        <v>0.207694137881166</v>
      </c>
      <c r="F489" s="121">
        <f>VLOOKUP(B489,'Master sheet'!$B$3:$Z$634,17,FALSE)</f>
        <v>-0.76406759294497917</v>
      </c>
      <c r="G489" s="120">
        <f>VLOOKUP(B489,'Master sheet'!$B$3:$Z$634,21,FALSE)</f>
        <v>0.21129707112970711</v>
      </c>
      <c r="H489" s="121">
        <f>VLOOKUP(B489,'Master sheet'!$B$3:$Z$634,22,FALSE)</f>
        <v>1.3527889275035032</v>
      </c>
      <c r="I489" s="120">
        <f>VLOOKUP(B489,'Master sheet'!$B$3:$Z$634,24,FALSE)</f>
        <v>2.3503591380686251E-2</v>
      </c>
      <c r="J489" s="121">
        <f>-VLOOKUP(B489,'Master sheet'!$B$3:$Z$634,25,FALSE)</f>
        <v>8.4706769443903596E-2</v>
      </c>
      <c r="K489" s="121"/>
      <c r="L489" s="145">
        <f t="shared" si="14"/>
        <v>0.1297486391930826</v>
      </c>
      <c r="M489" s="121">
        <f t="shared" si="15"/>
        <v>7.4877963164356132E-2</v>
      </c>
    </row>
    <row r="490" spans="1:13">
      <c r="A490" s="119" t="str">
        <f>'Master sheet'!A490</f>
        <v>Central Devon</v>
      </c>
      <c r="B490" s="142" t="str">
        <f>VLOOKUP('Master sheet'!A490,Westminster_Parliamentary_Const!$A$2:$C$651,2,FALSE)</f>
        <v>E14000623</v>
      </c>
      <c r="C490" s="120">
        <f>VLOOKUP(B490,'Master sheet'!$B$3:$Z$634,9,FALSE)</f>
        <v>8.4968293345039109E-2</v>
      </c>
      <c r="D490" s="121">
        <f>VLOOKUP(B490,'Master sheet'!$B$3:$Z$634,10,FALSE)</f>
        <v>-0.43796580420742753</v>
      </c>
      <c r="E490" s="120">
        <f>VLOOKUP(B490,'Master sheet'!$B$3:$Z$634,16,FALSE)</f>
        <v>0.2012345947887656</v>
      </c>
      <c r="F490" s="121">
        <f>VLOOKUP(B490,'Master sheet'!$B$3:$Z$634,17,FALSE)</f>
        <v>-0.78553793793148408</v>
      </c>
      <c r="G490" s="120">
        <f>VLOOKUP(B490,'Master sheet'!$B$3:$Z$634,21,FALSE)</f>
        <v>0.21836734693877552</v>
      </c>
      <c r="H490" s="121">
        <f>VLOOKUP(B490,'Master sheet'!$B$3:$Z$634,22,FALSE)</f>
        <v>1.55512014371464</v>
      </c>
      <c r="I490" s="120">
        <f>VLOOKUP(B490,'Master sheet'!$B$3:$Z$634,24,FALSE)</f>
        <v>1.8754889178618006E-2</v>
      </c>
      <c r="J490" s="121">
        <f>-VLOOKUP(B490,'Master sheet'!$B$3:$Z$634,25,FALSE)</f>
        <v>0.5847609252082141</v>
      </c>
      <c r="K490" s="121"/>
      <c r="L490" s="145">
        <f t="shared" si="14"/>
        <v>0.22909433169598561</v>
      </c>
      <c r="M490" s="121">
        <f t="shared" si="15"/>
        <v>0.1771954079641215</v>
      </c>
    </row>
    <row r="491" spans="1:13">
      <c r="A491" s="119" t="str">
        <f>'Master sheet'!A491</f>
        <v>Cheltenham</v>
      </c>
      <c r="B491" s="142" t="str">
        <f>VLOOKUP('Master sheet'!A491,Westminster_Parliamentary_Const!$A$2:$C$651,2,FALSE)</f>
        <v>E14000630</v>
      </c>
      <c r="C491" s="120">
        <f>VLOOKUP(B491,'Master sheet'!$B$3:$Z$634,9,FALSE)</f>
        <v>5.9480445303510071E-2</v>
      </c>
      <c r="D491" s="121">
        <f>VLOOKUP(B491,'Master sheet'!$B$3:$Z$634,10,FALSE)</f>
        <v>-1.4013462246271378</v>
      </c>
      <c r="E491" s="120">
        <f>VLOOKUP(B491,'Master sheet'!$B$3:$Z$634,16,FALSE)</f>
        <v>0.90509303070729119</v>
      </c>
      <c r="F491" s="121">
        <f>VLOOKUP(B491,'Master sheet'!$B$3:$Z$634,17,FALSE)</f>
        <v>1.5539593337272115</v>
      </c>
      <c r="G491" s="120">
        <f>VLOOKUP(B491,'Master sheet'!$B$3:$Z$634,21,FALSE)</f>
        <v>0.17538461538461539</v>
      </c>
      <c r="H491" s="121">
        <f>VLOOKUP(B491,'Master sheet'!$B$3:$Z$634,22,FALSE)</f>
        <v>0.32507642458907471</v>
      </c>
      <c r="I491" s="120">
        <f>VLOOKUP(B491,'Master sheet'!$B$3:$Z$634,24,FALSE)</f>
        <v>3.2794196668457953E-2</v>
      </c>
      <c r="J491" s="121">
        <f>-VLOOKUP(B491,'Master sheet'!$B$3:$Z$634,25,FALSE)</f>
        <v>-0.89362490645960724</v>
      </c>
      <c r="K491" s="121"/>
      <c r="L491" s="145">
        <f t="shared" si="14"/>
        <v>-0.10398384319261469</v>
      </c>
      <c r="M491" s="121">
        <f t="shared" si="15"/>
        <v>-0.45181775064286728</v>
      </c>
    </row>
    <row r="492" spans="1:13">
      <c r="A492" s="119" t="str">
        <f>'Master sheet'!A492</f>
        <v>Chippenham</v>
      </c>
      <c r="B492" s="142" t="str">
        <f>VLOOKUP('Master sheet'!A492,Westminster_Parliamentary_Const!$A$2:$C$651,2,FALSE)</f>
        <v>E14000635</v>
      </c>
      <c r="C492" s="120">
        <f>VLOOKUP(B492,'Master sheet'!$B$3:$Z$634,9,FALSE)</f>
        <v>0.1038068159335617</v>
      </c>
      <c r="D492" s="121">
        <f>VLOOKUP(B492,'Master sheet'!$B$3:$Z$634,10,FALSE)</f>
        <v>0.27408582847047763</v>
      </c>
      <c r="E492" s="120">
        <f>VLOOKUP(B492,'Master sheet'!$B$3:$Z$634,16,FALSE)</f>
        <v>0.22615441817338985</v>
      </c>
      <c r="F492" s="121">
        <f>VLOOKUP(B492,'Master sheet'!$B$3:$Z$634,17,FALSE)</f>
        <v>-0.70270898278446725</v>
      </c>
      <c r="G492" s="120">
        <f>VLOOKUP(B492,'Master sheet'!$B$3:$Z$634,21,FALSE)</f>
        <v>0.19668737060041408</v>
      </c>
      <c r="H492" s="121">
        <f>VLOOKUP(B492,'Master sheet'!$B$3:$Z$634,22,FALSE)</f>
        <v>0.93470078548492008</v>
      </c>
      <c r="I492" s="120">
        <f>VLOOKUP(B492,'Master sheet'!$B$3:$Z$634,24,FALSE)</f>
        <v>2.0720935267373841E-2</v>
      </c>
      <c r="J492" s="121">
        <f>-VLOOKUP(B492,'Master sheet'!$B$3:$Z$634,25,FALSE)</f>
        <v>0.3777297248355454</v>
      </c>
      <c r="K492" s="121"/>
      <c r="L492" s="145">
        <f t="shared" si="14"/>
        <v>0.22095183900161897</v>
      </c>
      <c r="M492" s="121">
        <f t="shared" si="15"/>
        <v>0.25593715155208313</v>
      </c>
    </row>
    <row r="493" spans="1:13">
      <c r="A493" s="119" t="str">
        <f>'Master sheet'!A493</f>
        <v>Christchurch</v>
      </c>
      <c r="B493" s="142" t="str">
        <f>VLOOKUP('Master sheet'!A493,Westminster_Parliamentary_Const!$A$2:$C$651,2,FALSE)</f>
        <v>E14000638</v>
      </c>
      <c r="C493" s="120">
        <f>VLOOKUP(B493,'Master sheet'!$B$3:$Z$634,9,FALSE)</f>
        <v>5.9236793831894022E-2</v>
      </c>
      <c r="D493" s="121">
        <f>VLOOKUP(B493,'Master sheet'!$B$3:$Z$634,10,FALSE)</f>
        <v>-1.4105556744315657</v>
      </c>
      <c r="E493" s="120">
        <f>VLOOKUP(B493,'Master sheet'!$B$3:$Z$634,16,FALSE)</f>
        <v>1.7020743028017862</v>
      </c>
      <c r="F493" s="121">
        <f>VLOOKUP(B493,'Master sheet'!$B$3:$Z$634,17,FALSE)</f>
        <v>4.2029799556012026</v>
      </c>
      <c r="G493" s="120">
        <f>VLOOKUP(B493,'Master sheet'!$B$3:$Z$634,21,FALSE)</f>
        <v>0.18979591836734694</v>
      </c>
      <c r="H493" s="121">
        <f>VLOOKUP(B493,'Master sheet'!$B$3:$Z$634,22,FALSE)</f>
        <v>0.73748699221408143</v>
      </c>
      <c r="I493" s="120">
        <f>VLOOKUP(B493,'Master sheet'!$B$3:$Z$634,24,FALSE)</f>
        <v>1.9077133105801947E-2</v>
      </c>
      <c r="J493" s="121">
        <f>-VLOOKUP(B493,'Master sheet'!$B$3:$Z$634,25,FALSE)</f>
        <v>0.55082756655541021</v>
      </c>
      <c r="K493" s="121"/>
      <c r="L493" s="145">
        <f t="shared" si="14"/>
        <v>1.0201847099847823</v>
      </c>
      <c r="M493" s="121">
        <f t="shared" si="15"/>
        <v>0.53683512201049544</v>
      </c>
    </row>
    <row r="494" spans="1:13">
      <c r="A494" s="119" t="str">
        <f>'Master sheet'!A494</f>
        <v>Devizes</v>
      </c>
      <c r="B494" s="142" t="str">
        <f>VLOOKUP('Master sheet'!A494,Westminster_Parliamentary_Const!$A$2:$C$651,2,FALSE)</f>
        <v>E14000665</v>
      </c>
      <c r="C494" s="120">
        <f>VLOOKUP(B494,'Master sheet'!$B$3:$Z$634,9,FALSE)</f>
        <v>6.7179831806577564E-2</v>
      </c>
      <c r="D494" s="121">
        <f>VLOOKUP(B494,'Master sheet'!$B$3:$Z$634,10,FALSE)</f>
        <v>-1.1103276108071995</v>
      </c>
      <c r="E494" s="120">
        <f>VLOOKUP(B494,'Master sheet'!$B$3:$Z$634,16,FALSE)</f>
        <v>0.6547441589336348</v>
      </c>
      <c r="F494" s="121">
        <f>VLOOKUP(B494,'Master sheet'!$B$3:$Z$634,17,FALSE)</f>
        <v>0.72184527131211274</v>
      </c>
      <c r="G494" s="120">
        <f>VLOOKUP(B494,'Master sheet'!$B$3:$Z$634,21,FALSE)</f>
        <v>0.14089347079037801</v>
      </c>
      <c r="H494" s="121">
        <f>VLOOKUP(B494,'Master sheet'!$B$3:$Z$634,22,FALSE)</f>
        <v>-0.66196218928159678</v>
      </c>
      <c r="I494" s="120">
        <f>VLOOKUP(B494,'Master sheet'!$B$3:$Z$634,24,FALSE)</f>
        <v>2.3778597785977906E-2</v>
      </c>
      <c r="J494" s="121">
        <f>-VLOOKUP(B494,'Master sheet'!$B$3:$Z$634,25,FALSE)</f>
        <v>5.5747679154349909E-2</v>
      </c>
      <c r="K494" s="121"/>
      <c r="L494" s="145">
        <f t="shared" si="14"/>
        <v>-0.24867421240558341</v>
      </c>
      <c r="M494" s="121">
        <f t="shared" si="15"/>
        <v>-0.34154613021253061</v>
      </c>
    </row>
    <row r="495" spans="1:13">
      <c r="A495" s="119" t="str">
        <f>'Master sheet'!A495</f>
        <v>East Devon</v>
      </c>
      <c r="B495" s="142" t="str">
        <f>VLOOKUP('Master sheet'!A495,Westminster_Parliamentary_Const!$A$2:$C$651,2,FALSE)</f>
        <v>E14000678</v>
      </c>
      <c r="C495" s="120">
        <f>VLOOKUP(B495,'Master sheet'!$B$3:$Z$634,9,FALSE)</f>
        <v>6.3071136154403656E-2</v>
      </c>
      <c r="D495" s="121">
        <f>VLOOKUP(B495,'Master sheet'!$B$3:$Z$634,10,FALSE)</f>
        <v>-1.2656265963597859</v>
      </c>
      <c r="E495" s="120">
        <f>VLOOKUP(B495,'Master sheet'!$B$3:$Z$634,16,FALSE)</f>
        <v>0.6537915399438029</v>
      </c>
      <c r="F495" s="121">
        <f>VLOOKUP(B495,'Master sheet'!$B$3:$Z$634,17,FALSE)</f>
        <v>0.71867893925738124</v>
      </c>
      <c r="G495" s="120">
        <f>VLOOKUP(B495,'Master sheet'!$B$3:$Z$634,21,FALSE)</f>
        <v>0.1944922547332186</v>
      </c>
      <c r="H495" s="121">
        <f>VLOOKUP(B495,'Master sheet'!$B$3:$Z$634,22,FALSE)</f>
        <v>0.8718828028307829</v>
      </c>
      <c r="I495" s="120">
        <f>VLOOKUP(B495,'Master sheet'!$B$3:$Z$634,24,FALSE)</f>
        <v>2.7490942028985499E-2</v>
      </c>
      <c r="J495" s="121">
        <f>-VLOOKUP(B495,'Master sheet'!$B$3:$Z$634,25,FALSE)</f>
        <v>-0.33517453229431438</v>
      </c>
      <c r="K495" s="121"/>
      <c r="L495" s="145">
        <f t="shared" si="14"/>
        <v>-2.5598466414840371E-3</v>
      </c>
      <c r="M495" s="121">
        <f t="shared" si="15"/>
        <v>-0.26850675253667272</v>
      </c>
    </row>
    <row r="496" spans="1:13">
      <c r="A496" s="119" t="str">
        <f>'Master sheet'!A496</f>
        <v>Exeter</v>
      </c>
      <c r="B496" s="142" t="str">
        <f>VLOOKUP('Master sheet'!A496,Westminster_Parliamentary_Const!$A$2:$C$651,2,FALSE)</f>
        <v>E14000698</v>
      </c>
      <c r="C496" s="120">
        <f>VLOOKUP(B496,'Master sheet'!$B$3:$Z$634,9,FALSE)</f>
        <v>7.4078279413304596E-2</v>
      </c>
      <c r="D496" s="121">
        <f>VLOOKUP(B496,'Master sheet'!$B$3:$Z$634,10,FALSE)</f>
        <v>-0.84958259440630379</v>
      </c>
      <c r="E496" s="120">
        <f>VLOOKUP(B496,'Master sheet'!$B$3:$Z$634,16,FALSE)</f>
        <v>0.16962084319724502</v>
      </c>
      <c r="F496" s="121">
        <f>VLOOKUP(B496,'Master sheet'!$B$3:$Z$634,17,FALSE)</f>
        <v>-0.89061629150515542</v>
      </c>
      <c r="G496" s="120">
        <f>VLOOKUP(B496,'Master sheet'!$B$3:$Z$634,21,FALSE)</f>
        <v>0.13695090439276486</v>
      </c>
      <c r="H496" s="121">
        <f>VLOOKUP(B496,'Master sheet'!$B$3:$Z$634,22,FALSE)</f>
        <v>-0.7747872438854192</v>
      </c>
      <c r="I496" s="120">
        <f>VLOOKUP(B496,'Master sheet'!$B$3:$Z$634,24,FALSE)</f>
        <v>3.518332999398921E-2</v>
      </c>
      <c r="J496" s="121">
        <f>-VLOOKUP(B496,'Master sheet'!$B$3:$Z$634,25,FALSE)</f>
        <v>-1.1452086018083227</v>
      </c>
      <c r="K496" s="121"/>
      <c r="L496" s="145">
        <f t="shared" si="14"/>
        <v>-0.91504868290130026</v>
      </c>
      <c r="M496" s="121">
        <f t="shared" si="15"/>
        <v>-0.94249765463663804</v>
      </c>
    </row>
    <row r="497" spans="1:13">
      <c r="A497" s="119" t="str">
        <f>'Master sheet'!A497</f>
        <v>Filton and Bradley Stoke</v>
      </c>
      <c r="B497" s="142" t="str">
        <f>VLOOKUP('Master sheet'!A497,Westminster_Parliamentary_Const!$A$2:$C$651,2,FALSE)</f>
        <v>E14000702</v>
      </c>
      <c r="C497" s="120">
        <f>VLOOKUP(B497,'Master sheet'!$B$3:$Z$634,9,FALSE)</f>
        <v>7.8539616090090664E-2</v>
      </c>
      <c r="D497" s="121">
        <f>VLOOKUP(B497,'Master sheet'!$B$3:$Z$634,10,FALSE)</f>
        <v>-0.68095461152155501</v>
      </c>
      <c r="E497" s="120">
        <f>VLOOKUP(B497,'Master sheet'!$B$3:$Z$634,16,FALSE)</f>
        <v>0.52943582066940176</v>
      </c>
      <c r="F497" s="121">
        <f>VLOOKUP(B497,'Master sheet'!$B$3:$Z$634,17,FALSE)</f>
        <v>0.30534317298506736</v>
      </c>
      <c r="G497" s="120">
        <f>VLOOKUP(B497,'Master sheet'!$B$3:$Z$634,21,FALSE)</f>
        <v>0.15640599001663893</v>
      </c>
      <c r="H497" s="121">
        <f>VLOOKUP(B497,'Master sheet'!$B$3:$Z$634,22,FALSE)</f>
        <v>-0.2180379398877714</v>
      </c>
      <c r="I497" s="120">
        <f>VLOOKUP(B497,'Master sheet'!$B$3:$Z$634,24,FALSE)</f>
        <v>1.6581019024710208E-2</v>
      </c>
      <c r="J497" s="121">
        <f>-VLOOKUP(B497,'Master sheet'!$B$3:$Z$634,25,FALSE)</f>
        <v>0.81367669172651491</v>
      </c>
      <c r="K497" s="121"/>
      <c r="L497" s="145">
        <f t="shared" si="14"/>
        <v>5.5006828325563972E-2</v>
      </c>
      <c r="M497" s="121">
        <f t="shared" si="15"/>
        <v>5.8791565584535944E-2</v>
      </c>
    </row>
    <row r="498" spans="1:13">
      <c r="A498" s="119" t="str">
        <f>'Master sheet'!A498</f>
        <v>Forest of Dean</v>
      </c>
      <c r="B498" s="142" t="str">
        <f>VLOOKUP('Master sheet'!A498,Westminster_Parliamentary_Const!$A$2:$C$651,2,FALSE)</f>
        <v>E14000705</v>
      </c>
      <c r="C498" s="120">
        <f>VLOOKUP(B498,'Master sheet'!$B$3:$Z$634,9,FALSE)</f>
        <v>8.1904280704373153E-2</v>
      </c>
      <c r="D498" s="121">
        <f>VLOOKUP(B498,'Master sheet'!$B$3:$Z$634,10,FALSE)</f>
        <v>-0.55377824082924409</v>
      </c>
      <c r="E498" s="120">
        <f>VLOOKUP(B498,'Master sheet'!$B$3:$Z$634,16,FALSE)</f>
        <v>0.3909740775266865</v>
      </c>
      <c r="F498" s="121">
        <f>VLOOKUP(B498,'Master sheet'!$B$3:$Z$634,17,FALSE)</f>
        <v>-0.15487844798444492</v>
      </c>
      <c r="G498" s="120">
        <f>VLOOKUP(B498,'Master sheet'!$B$3:$Z$634,21,FALSE)</f>
        <v>0.17533718689788053</v>
      </c>
      <c r="H498" s="121">
        <f>VLOOKUP(B498,'Master sheet'!$B$3:$Z$634,22,FALSE)</f>
        <v>0.32371915598127721</v>
      </c>
      <c r="I498" s="120">
        <f>VLOOKUP(B498,'Master sheet'!$B$3:$Z$634,24,FALSE)</f>
        <v>1.7409024745269397E-2</v>
      </c>
      <c r="J498" s="121">
        <f>-VLOOKUP(B498,'Master sheet'!$B$3:$Z$634,25,FALSE)</f>
        <v>0.72648493196909947</v>
      </c>
      <c r="K498" s="121"/>
      <c r="L498" s="145">
        <f t="shared" si="14"/>
        <v>8.5386849784171909E-2</v>
      </c>
      <c r="M498" s="121">
        <f t="shared" si="15"/>
        <v>8.5709015046090506E-2</v>
      </c>
    </row>
    <row r="499" spans="1:13">
      <c r="A499" s="119" t="str">
        <f>'Master sheet'!A499</f>
        <v>Gloucester</v>
      </c>
      <c r="B499" s="142" t="str">
        <f>VLOOKUP('Master sheet'!A499,Westminster_Parliamentary_Const!$A$2:$C$651,2,FALSE)</f>
        <v>E14000712</v>
      </c>
      <c r="C499" s="120">
        <f>VLOOKUP(B499,'Master sheet'!$B$3:$Z$634,9,FALSE)</f>
        <v>9.9794921320644062E-2</v>
      </c>
      <c r="D499" s="121">
        <f>VLOOKUP(B499,'Master sheet'!$B$3:$Z$634,10,FALSE)</f>
        <v>0.12244569343143105</v>
      </c>
      <c r="E499" s="120">
        <f>VLOOKUP(B499,'Master sheet'!$B$3:$Z$634,16,FALSE)</f>
        <v>0.40633930232500654</v>
      </c>
      <c r="F499" s="121">
        <f>VLOOKUP(B499,'Master sheet'!$B$3:$Z$634,17,FALSE)</f>
        <v>-0.10380723869051633</v>
      </c>
      <c r="G499" s="120">
        <f>VLOOKUP(B499,'Master sheet'!$B$3:$Z$634,21,FALSE)</f>
        <v>0.16212534059945505</v>
      </c>
      <c r="H499" s="121">
        <f>VLOOKUP(B499,'Master sheet'!$B$3:$Z$634,22,FALSE)</f>
        <v>-5.4366367433014137E-2</v>
      </c>
      <c r="I499" s="120">
        <f>VLOOKUP(B499,'Master sheet'!$B$3:$Z$634,24,FALSE)</f>
        <v>2.7903399477003488E-2</v>
      </c>
      <c r="J499" s="121">
        <f>-VLOOKUP(B499,'Master sheet'!$B$3:$Z$634,25,FALSE)</f>
        <v>-0.37860767511542182</v>
      </c>
      <c r="K499" s="121"/>
      <c r="L499" s="145">
        <f t="shared" si="14"/>
        <v>-0.10358389695188031</v>
      </c>
      <c r="M499" s="121">
        <f t="shared" si="15"/>
        <v>-0.11174959491525201</v>
      </c>
    </row>
    <row r="500" spans="1:13">
      <c r="A500" s="119" t="str">
        <f>'Master sheet'!A500</f>
        <v>Kingswood</v>
      </c>
      <c r="B500" s="142" t="str">
        <f>VLOOKUP('Master sheet'!A500,Westminster_Parliamentary_Const!$A$2:$C$651,2,FALSE)</f>
        <v>E14000774</v>
      </c>
      <c r="C500" s="120">
        <f>VLOOKUP(B500,'Master sheet'!$B$3:$Z$634,9,FALSE)</f>
        <v>5.842983180657757E-2</v>
      </c>
      <c r="D500" s="121">
        <f>VLOOKUP(B500,'Master sheet'!$B$3:$Z$634,10,FALSE)</f>
        <v>-1.4410569318914115</v>
      </c>
      <c r="E500" s="120">
        <f>VLOOKUP(B500,'Master sheet'!$B$3:$Z$634,16,FALSE)</f>
        <v>1.0229653182584653</v>
      </c>
      <c r="F500" s="121">
        <f>VLOOKUP(B500,'Master sheet'!$B$3:$Z$634,17,FALSE)</f>
        <v>1.9457453535541607</v>
      </c>
      <c r="G500" s="120">
        <f>VLOOKUP(B500,'Master sheet'!$B$3:$Z$634,21,FALSE)</f>
        <v>0.15242881072026801</v>
      </c>
      <c r="H500" s="121">
        <f>VLOOKUP(B500,'Master sheet'!$B$3:$Z$634,22,FALSE)</f>
        <v>-0.33185351736388002</v>
      </c>
      <c r="I500" s="120">
        <f>VLOOKUP(B500,'Master sheet'!$B$3:$Z$634,24,FALSE)</f>
        <v>2.9517956596888828E-2</v>
      </c>
      <c r="J500" s="121">
        <f>-VLOOKUP(B500,'Master sheet'!$B$3:$Z$634,25,FALSE)</f>
        <v>-0.54862591655534221</v>
      </c>
      <c r="K500" s="121"/>
      <c r="L500" s="145">
        <f t="shared" si="14"/>
        <v>-9.3947753064118261E-2</v>
      </c>
      <c r="M500" s="121">
        <f t="shared" si="15"/>
        <v>-0.39424564345053775</v>
      </c>
    </row>
    <row r="501" spans="1:13">
      <c r="A501" s="119" t="str">
        <f>'Master sheet'!A501</f>
        <v>Mid Dorset and North Poole</v>
      </c>
      <c r="B501" s="142" t="str">
        <f>VLOOKUP('Master sheet'!A501,Westminster_Parliamentary_Const!$A$2:$C$651,2,FALSE)</f>
        <v>E14000815</v>
      </c>
      <c r="C501" s="120">
        <f>VLOOKUP(B501,'Master sheet'!$B$3:$Z$634,9,FALSE)</f>
        <v>5.9039099541131339E-2</v>
      </c>
      <c r="D501" s="121">
        <f>VLOOKUP(B501,'Master sheet'!$B$3:$Z$634,10,FALSE)</f>
        <v>-1.4180280514105563</v>
      </c>
      <c r="E501" s="120">
        <f>VLOOKUP(B501,'Master sheet'!$B$3:$Z$634,16,FALSE)</f>
        <v>0.40899052653540424</v>
      </c>
      <c r="F501" s="121">
        <f>VLOOKUP(B501,'Master sheet'!$B$3:$Z$634,17,FALSE)</f>
        <v>-9.4995052190703075E-2</v>
      </c>
      <c r="G501" s="120">
        <f>VLOOKUP(B501,'Master sheet'!$B$3:$Z$634,21,FALSE)</f>
        <v>0.19782608695652174</v>
      </c>
      <c r="H501" s="121">
        <f>VLOOKUP(B501,'Master sheet'!$B$3:$Z$634,22,FALSE)</f>
        <v>0.96728761398675378</v>
      </c>
      <c r="I501" s="120">
        <f>VLOOKUP(B501,'Master sheet'!$B$3:$Z$634,24,FALSE)</f>
        <v>1.6220143644563256E-2</v>
      </c>
      <c r="J501" s="121">
        <f>-VLOOKUP(B501,'Master sheet'!$B$3:$Z$634,25,FALSE)</f>
        <v>0.85167807102482362</v>
      </c>
      <c r="K501" s="121"/>
      <c r="L501" s="145">
        <f t="shared" si="14"/>
        <v>7.6485645352579512E-2</v>
      </c>
      <c r="M501" s="121">
        <f t="shared" si="15"/>
        <v>-4.3401233162569088E-2</v>
      </c>
    </row>
    <row r="502" spans="1:13">
      <c r="A502" s="119" t="str">
        <f>'Master sheet'!A502</f>
        <v>Newton Abbot</v>
      </c>
      <c r="B502" s="142" t="str">
        <f>VLOOKUP('Master sheet'!A502,Westminster_Parliamentary_Const!$A$2:$C$651,2,FALSE)</f>
        <v>E14000835</v>
      </c>
      <c r="C502" s="120">
        <f>VLOOKUP(B502,'Master sheet'!$B$3:$Z$634,9,FALSE)</f>
        <v>8.4267805080519662E-2</v>
      </c>
      <c r="D502" s="121">
        <f>VLOOKUP(B502,'Master sheet'!$B$3:$Z$634,10,FALSE)</f>
        <v>-0.46444260513908175</v>
      </c>
      <c r="E502" s="120">
        <f>VLOOKUP(B502,'Master sheet'!$B$3:$Z$634,16,FALSE)</f>
        <v>0.53137875183280348</v>
      </c>
      <c r="F502" s="121">
        <f>VLOOKUP(B502,'Master sheet'!$B$3:$Z$634,17,FALSE)</f>
        <v>0.31180112237352242</v>
      </c>
      <c r="G502" s="120">
        <f>VLOOKUP(B502,'Master sheet'!$B$3:$Z$634,21,FALSE)</f>
        <v>0.19666048237476808</v>
      </c>
      <c r="H502" s="121">
        <f>VLOOKUP(B502,'Master sheet'!$B$3:$Z$634,22,FALSE)</f>
        <v>0.9339313208213581</v>
      </c>
      <c r="I502" s="120">
        <f>VLOOKUP(B502,'Master sheet'!$B$3:$Z$634,24,FALSE)</f>
        <v>2.4259259259259203E-2</v>
      </c>
      <c r="J502" s="121">
        <f>-VLOOKUP(B502,'Master sheet'!$B$3:$Z$634,25,FALSE)</f>
        <v>5.1324253434405567E-3</v>
      </c>
      <c r="K502" s="121"/>
      <c r="L502" s="145">
        <f t="shared" si="14"/>
        <v>0.19660556584980984</v>
      </c>
      <c r="M502" s="121">
        <f t="shared" si="15"/>
        <v>5.4518680600599702E-2</v>
      </c>
    </row>
    <row r="503" spans="1:13">
      <c r="A503" s="119" t="str">
        <f>'Master sheet'!A503</f>
        <v>North Cornwall</v>
      </c>
      <c r="B503" s="142" t="str">
        <f>VLOOKUP('Master sheet'!A503,Westminster_Parliamentary_Const!$A$2:$C$651,2,FALSE)</f>
        <v>E14000837</v>
      </c>
      <c r="C503" s="120">
        <f>VLOOKUP(B503,'Master sheet'!$B$3:$Z$634,9,FALSE)</f>
        <v>0.12438792973501446</v>
      </c>
      <c r="D503" s="121">
        <f>VLOOKUP(B503,'Master sheet'!$B$3:$Z$634,10,FALSE)</f>
        <v>1.0520032907232069</v>
      </c>
      <c r="E503" s="120">
        <f>VLOOKUP(B503,'Master sheet'!$B$3:$Z$634,16,FALSE)</f>
        <v>-1.0794022681713944E-2</v>
      </c>
      <c r="F503" s="121">
        <f>VLOOKUP(B503,'Master sheet'!$B$3:$Z$634,17,FALSE)</f>
        <v>-1.4902824529821934</v>
      </c>
      <c r="G503" s="120">
        <f>VLOOKUP(B503,'Master sheet'!$B$3:$Z$634,21,FALSE)</f>
        <v>0.23809523809523808</v>
      </c>
      <c r="H503" s="121">
        <f>VLOOKUP(B503,'Master sheet'!$B$3:$Z$634,22,FALSE)</f>
        <v>2.1196763673697867</v>
      </c>
      <c r="I503" s="120">
        <f>VLOOKUP(B503,'Master sheet'!$B$3:$Z$634,24,FALSE)</f>
        <v>2.1396103896103913E-2</v>
      </c>
      <c r="J503" s="121">
        <f>-VLOOKUP(B503,'Master sheet'!$B$3:$Z$634,25,FALSE)</f>
        <v>0.30663221981804478</v>
      </c>
      <c r="K503" s="121"/>
      <c r="L503" s="145">
        <f t="shared" si="14"/>
        <v>0.49700735623221126</v>
      </c>
      <c r="M503" s="121">
        <f t="shared" si="15"/>
        <v>0.55777748924501613</v>
      </c>
    </row>
    <row r="504" spans="1:13">
      <c r="A504" s="119" t="str">
        <f>'Master sheet'!A504</f>
        <v>North Devon</v>
      </c>
      <c r="B504" s="142" t="str">
        <f>VLOOKUP('Master sheet'!A504,Westminster_Parliamentary_Const!$A$2:$C$651,2,FALSE)</f>
        <v>E14000838</v>
      </c>
      <c r="C504" s="120">
        <f>VLOOKUP(B504,'Master sheet'!$B$3:$Z$634,9,FALSE)</f>
        <v>9.7650581349539162E-2</v>
      </c>
      <c r="D504" s="121">
        <f>VLOOKUP(B504,'Master sheet'!$B$3:$Z$634,10,FALSE)</f>
        <v>4.139471025231533E-2</v>
      </c>
      <c r="E504" s="120">
        <f>VLOOKUP(B504,'Master sheet'!$B$3:$Z$634,16,FALSE)</f>
        <v>0.28259747752084979</v>
      </c>
      <c r="F504" s="121">
        <f>VLOOKUP(B504,'Master sheet'!$B$3:$Z$634,17,FALSE)</f>
        <v>-0.51510253153105423</v>
      </c>
      <c r="G504" s="120">
        <f>VLOOKUP(B504,'Master sheet'!$B$3:$Z$634,21,FALSE)</f>
        <v>0.2184557438794727</v>
      </c>
      <c r="H504" s="121">
        <f>VLOOKUP(B504,'Master sheet'!$B$3:$Z$634,22,FALSE)</f>
        <v>1.5576498131368235</v>
      </c>
      <c r="I504" s="120">
        <f>VLOOKUP(B504,'Master sheet'!$B$3:$Z$634,24,FALSE)</f>
        <v>2.1158536585365928E-2</v>
      </c>
      <c r="J504" s="121">
        <f>-VLOOKUP(B504,'Master sheet'!$B$3:$Z$634,25,FALSE)</f>
        <v>0.33164884877332867</v>
      </c>
      <c r="K504" s="121"/>
      <c r="L504" s="145">
        <f t="shared" si="14"/>
        <v>0.35389771015785332</v>
      </c>
      <c r="M504" s="121">
        <f t="shared" si="15"/>
        <v>0.29810573327617623</v>
      </c>
    </row>
    <row r="505" spans="1:13">
      <c r="A505" s="119" t="str">
        <f>'Master sheet'!A505</f>
        <v>North Dorset</v>
      </c>
      <c r="B505" s="142" t="str">
        <f>VLOOKUP('Master sheet'!A505,Westminster_Parliamentary_Const!$A$2:$C$651,2,FALSE)</f>
        <v>E14000839</v>
      </c>
      <c r="C505" s="120">
        <f>VLOOKUP(B505,'Master sheet'!$B$3:$Z$634,9,FALSE)</f>
        <v>0.10256513646607576</v>
      </c>
      <c r="D505" s="121">
        <f>VLOOKUP(B505,'Master sheet'!$B$3:$Z$634,10,FALSE)</f>
        <v>0.22715327906638288</v>
      </c>
      <c r="E505" s="120">
        <f>VLOOKUP(B505,'Master sheet'!$B$3:$Z$634,16,FALSE)</f>
        <v>0.1621807073057579</v>
      </c>
      <c r="F505" s="121">
        <f>VLOOKUP(B505,'Master sheet'!$B$3:$Z$634,17,FALSE)</f>
        <v>-0.91534594839445482</v>
      </c>
      <c r="G505" s="120">
        <f>VLOOKUP(B505,'Master sheet'!$B$3:$Z$634,21,FALSE)</f>
        <v>0.20153550863723607</v>
      </c>
      <c r="H505" s="121">
        <f>VLOOKUP(B505,'Master sheet'!$B$3:$Z$634,22,FALSE)</f>
        <v>1.0734407288533974</v>
      </c>
      <c r="I505" s="120">
        <f>VLOOKUP(B505,'Master sheet'!$B$3:$Z$634,24,FALSE)</f>
        <v>1.858654572940277E-2</v>
      </c>
      <c r="J505" s="121">
        <f>-VLOOKUP(B505,'Master sheet'!$B$3:$Z$634,25,FALSE)</f>
        <v>0.60248805101936997</v>
      </c>
      <c r="K505" s="121"/>
      <c r="L505" s="145">
        <f t="shared" si="14"/>
        <v>0.24693402763617384</v>
      </c>
      <c r="M505" s="121">
        <f t="shared" si="15"/>
        <v>0.30289624010507471</v>
      </c>
    </row>
    <row r="506" spans="1:13">
      <c r="A506" s="119" t="str">
        <f>'Master sheet'!A506</f>
        <v>North East Somerset</v>
      </c>
      <c r="B506" s="142" t="str">
        <f>VLOOKUP('Master sheet'!A506,Westminster_Parliamentary_Const!$A$2:$C$651,2,FALSE)</f>
        <v>E14000846</v>
      </c>
      <c r="C506" s="120">
        <f>VLOOKUP(B506,'Master sheet'!$B$3:$Z$634,9,FALSE)</f>
        <v>7.704346817021393E-2</v>
      </c>
      <c r="D506" s="121">
        <f>VLOOKUP(B506,'Master sheet'!$B$3:$Z$634,10,FALSE)</f>
        <v>-0.73750546703954223</v>
      </c>
      <c r="E506" s="120">
        <f>VLOOKUP(B506,'Master sheet'!$B$3:$Z$634,16,FALSE)</f>
        <v>0.46549888063721334</v>
      </c>
      <c r="F506" s="121">
        <f>VLOOKUP(B506,'Master sheet'!$B$3:$Z$634,17,FALSE)</f>
        <v>9.2828426936296629E-2</v>
      </c>
      <c r="G506" s="120">
        <f>VLOOKUP(B506,'Master sheet'!$B$3:$Z$634,21,FALSE)</f>
        <v>0.18592057761732853</v>
      </c>
      <c r="H506" s="121">
        <f>VLOOKUP(B506,'Master sheet'!$B$3:$Z$634,22,FALSE)</f>
        <v>0.62658574474391826</v>
      </c>
      <c r="I506" s="120">
        <f>VLOOKUP(B506,'Master sheet'!$B$3:$Z$634,24,FALSE)</f>
        <v>2.6181936746005885E-2</v>
      </c>
      <c r="J506" s="121">
        <f>-VLOOKUP(B506,'Master sheet'!$B$3:$Z$634,25,FALSE)</f>
        <v>-0.19733191681375192</v>
      </c>
      <c r="K506" s="121"/>
      <c r="L506" s="145">
        <f t="shared" si="14"/>
        <v>-5.3855803043269805E-2</v>
      </c>
      <c r="M506" s="121">
        <f t="shared" si="15"/>
        <v>-0.1917100993377289</v>
      </c>
    </row>
    <row r="507" spans="1:13">
      <c r="A507" s="119" t="str">
        <f>'Master sheet'!A507</f>
        <v>North Somerset</v>
      </c>
      <c r="B507" s="142" t="str">
        <f>VLOOKUP('Master sheet'!A507,Westminster_Parliamentary_Const!$A$2:$C$651,2,FALSE)</f>
        <v>E14000850</v>
      </c>
      <c r="C507" s="120">
        <f>VLOOKUP(B507,'Master sheet'!$B$3:$Z$634,9,FALSE)</f>
        <v>6.6313657750748337E-2</v>
      </c>
      <c r="D507" s="121">
        <f>VLOOKUP(B507,'Master sheet'!$B$3:$Z$634,10,FALSE)</f>
        <v>-1.1430669430843607</v>
      </c>
      <c r="E507" s="120">
        <f>VLOOKUP(B507,'Master sheet'!$B$3:$Z$634,16,FALSE)</f>
        <v>0.17556436573479126</v>
      </c>
      <c r="F507" s="121">
        <f>VLOOKUP(B507,'Master sheet'!$B$3:$Z$634,17,FALSE)</f>
        <v>-0.87086110487805224</v>
      </c>
      <c r="G507" s="120">
        <f>VLOOKUP(B507,'Master sheet'!$B$3:$Z$634,21,FALSE)</f>
        <v>0.1542056074766355</v>
      </c>
      <c r="H507" s="121">
        <f>VLOOKUP(B507,'Master sheet'!$B$3:$Z$634,22,FALSE)</f>
        <v>-0.2810066397619147</v>
      </c>
      <c r="I507" s="120">
        <f>VLOOKUP(B507,'Master sheet'!$B$3:$Z$634,24,FALSE)</f>
        <v>2.3210717529518643E-2</v>
      </c>
      <c r="J507" s="121">
        <f>-VLOOKUP(B507,'Master sheet'!$B$3:$Z$634,25,FALSE)</f>
        <v>0.11554736128545443</v>
      </c>
      <c r="K507" s="121"/>
      <c r="L507" s="145">
        <f t="shared" si="14"/>
        <v>-0.54484683160971836</v>
      </c>
      <c r="M507" s="121">
        <f t="shared" si="15"/>
        <v>-0.53448448470629661</v>
      </c>
    </row>
    <row r="508" spans="1:13">
      <c r="A508" s="119" t="str">
        <f>'Master sheet'!A508</f>
        <v>North Swindon</v>
      </c>
      <c r="B508" s="142" t="str">
        <f>VLOOKUP('Master sheet'!A508,Westminster_Parliamentary_Const!$A$2:$C$651,2,FALSE)</f>
        <v>E14000851</v>
      </c>
      <c r="C508" s="120">
        <f>VLOOKUP(B508,'Master sheet'!$B$3:$Z$634,9,FALSE)</f>
        <v>7.8796241343744466E-2</v>
      </c>
      <c r="D508" s="121">
        <f>VLOOKUP(B508,'Master sheet'!$B$3:$Z$634,10,FALSE)</f>
        <v>-0.67125478341709943</v>
      </c>
      <c r="E508" s="120">
        <f>VLOOKUP(B508,'Master sheet'!$B$3:$Z$634,16,FALSE)</f>
        <v>0.5637763531477078</v>
      </c>
      <c r="F508" s="121">
        <f>VLOOKUP(B508,'Master sheet'!$B$3:$Z$634,17,FALSE)</f>
        <v>0.4194848496923469</v>
      </c>
      <c r="G508" s="120">
        <f>VLOOKUP(B508,'Master sheet'!$B$3:$Z$634,21,FALSE)</f>
        <v>0.17422096317280453</v>
      </c>
      <c r="H508" s="121">
        <f>VLOOKUP(B508,'Master sheet'!$B$3:$Z$634,22,FALSE)</f>
        <v>0.29177600270730186</v>
      </c>
      <c r="I508" s="120">
        <f>VLOOKUP(B508,'Master sheet'!$B$3:$Z$634,24,FALSE)</f>
        <v>1.519643893942324E-2</v>
      </c>
      <c r="J508" s="121">
        <f>-VLOOKUP(B508,'Master sheet'!$B$3:$Z$634,25,FALSE)</f>
        <v>0.9594775855654043</v>
      </c>
      <c r="K508" s="121"/>
      <c r="L508" s="145">
        <f t="shared" si="14"/>
        <v>0.24987091363698841</v>
      </c>
      <c r="M508" s="121">
        <f t="shared" si="15"/>
        <v>0.21461774278270976</v>
      </c>
    </row>
    <row r="509" spans="1:13">
      <c r="A509" s="119" t="str">
        <f>'Master sheet'!A509</f>
        <v>North Wiltshire</v>
      </c>
      <c r="B509" s="142" t="str">
        <f>VLOOKUP('Master sheet'!A509,Westminster_Parliamentary_Const!$A$2:$C$651,2,FALSE)</f>
        <v>E14000860</v>
      </c>
      <c r="C509" s="120">
        <f>VLOOKUP(B509,'Master sheet'!$B$3:$Z$634,9,FALSE)</f>
        <v>0.11165618315792891</v>
      </c>
      <c r="D509" s="121">
        <f>VLOOKUP(B509,'Master sheet'!$B$3:$Z$634,10,FALSE)</f>
        <v>0.57077335910540739</v>
      </c>
      <c r="E509" s="120">
        <f>VLOOKUP(B509,'Master sheet'!$B$3:$Z$634,16,FALSE)</f>
        <v>-0.10148569274220128</v>
      </c>
      <c r="F509" s="121">
        <f>VLOOKUP(B509,'Master sheet'!$B$3:$Z$634,17,FALSE)</f>
        <v>-1.7917250497336241</v>
      </c>
      <c r="G509" s="120">
        <f>VLOOKUP(B509,'Master sheet'!$B$3:$Z$634,21,FALSE)</f>
        <v>0.14380165289256197</v>
      </c>
      <c r="H509" s="121">
        <f>VLOOKUP(B509,'Master sheet'!$B$3:$Z$634,22,FALSE)</f>
        <v>-0.57873827587448001</v>
      </c>
      <c r="I509" s="120">
        <f>VLOOKUP(B509,'Master sheet'!$B$3:$Z$634,24,FALSE)</f>
        <v>2.716141787883064E-2</v>
      </c>
      <c r="J509" s="121">
        <f>-VLOOKUP(B509,'Master sheet'!$B$3:$Z$634,25,FALSE)</f>
        <v>-0.30047454191844464</v>
      </c>
      <c r="K509" s="121"/>
      <c r="L509" s="145">
        <f t="shared" si="14"/>
        <v>-0.52504112710528539</v>
      </c>
      <c r="M509" s="121">
        <f t="shared" si="15"/>
        <v>-0.30497761520569644</v>
      </c>
    </row>
    <row r="510" spans="1:13">
      <c r="A510" s="119" t="str">
        <f>'Master sheet'!A510</f>
        <v>Plymouth, Moor View</v>
      </c>
      <c r="B510" s="142" t="str">
        <f>VLOOKUP('Master sheet'!A510,Westminster_Parliamentary_Const!$A$2:$C$651,2,FALSE)</f>
        <v>E14000879</v>
      </c>
      <c r="C510" s="120">
        <f>VLOOKUP(B510,'Master sheet'!$B$3:$Z$634,9,FALSE)</f>
        <v>0.13589388931456478</v>
      </c>
      <c r="D510" s="121">
        <f>VLOOKUP(B510,'Master sheet'!$B$3:$Z$634,10,FALSE)</f>
        <v>1.4869013707423</v>
      </c>
      <c r="E510" s="120">
        <f>VLOOKUP(B510,'Master sheet'!$B$3:$Z$634,16,FALSE)</f>
        <v>6.3217597932236538E-2</v>
      </c>
      <c r="F510" s="121">
        <f>VLOOKUP(B510,'Master sheet'!$B$3:$Z$634,17,FALSE)</f>
        <v>-1.2442813032319355</v>
      </c>
      <c r="G510" s="120">
        <f>VLOOKUP(B510,'Master sheet'!$B$3:$Z$634,21,FALSE)</f>
        <v>0.14092664092664092</v>
      </c>
      <c r="H510" s="121">
        <f>VLOOKUP(B510,'Master sheet'!$B$3:$Z$634,22,FALSE)</f>
        <v>-0.66101295417490447</v>
      </c>
      <c r="I510" s="120">
        <f>VLOOKUP(B510,'Master sheet'!$B$3:$Z$634,24,FALSE)</f>
        <v>2.6349494425719655E-2</v>
      </c>
      <c r="J510" s="121">
        <f>-VLOOKUP(B510,'Master sheet'!$B$3:$Z$634,25,FALSE)</f>
        <v>-0.21497629847967387</v>
      </c>
      <c r="K510" s="121"/>
      <c r="L510" s="145">
        <f t="shared" si="14"/>
        <v>-0.15834229628605345</v>
      </c>
      <c r="M510" s="121">
        <f t="shared" si="15"/>
        <v>0.10642598118640206</v>
      </c>
    </row>
    <row r="511" spans="1:13">
      <c r="A511" s="119" t="str">
        <f>'Master sheet'!A511</f>
        <v>Plymouth, Sutton and Devonport</v>
      </c>
      <c r="B511" s="142" t="str">
        <f>VLOOKUP('Master sheet'!A511,Westminster_Parliamentary_Const!$A$2:$C$651,2,FALSE)</f>
        <v>E14000880</v>
      </c>
      <c r="C511" s="120">
        <f>VLOOKUP(B511,'Master sheet'!$B$3:$Z$634,9,FALSE)</f>
        <v>0.15751553480815733</v>
      </c>
      <c r="D511" s="121">
        <f>VLOOKUP(B511,'Master sheet'!$B$3:$Z$634,10,FALSE)</f>
        <v>2.3041484718645147</v>
      </c>
      <c r="E511" s="120">
        <f>VLOOKUP(B511,'Master sheet'!$B$3:$Z$634,16,FALSE)</f>
        <v>0.26845679870006345</v>
      </c>
      <c r="F511" s="121">
        <f>VLOOKUP(B511,'Master sheet'!$B$3:$Z$634,17,FALSE)</f>
        <v>-0.56210357297976532</v>
      </c>
      <c r="G511" s="120">
        <f>VLOOKUP(B511,'Master sheet'!$B$3:$Z$634,21,FALSE)</f>
        <v>0.14208389715832206</v>
      </c>
      <c r="H511" s="121">
        <f>VLOOKUP(B511,'Master sheet'!$B$3:$Z$634,22,FALSE)</f>
        <v>-0.62789556708179561</v>
      </c>
      <c r="I511" s="120">
        <f>VLOOKUP(B511,'Master sheet'!$B$3:$Z$634,24,FALSE)</f>
        <v>1.7697794539641043E-2</v>
      </c>
      <c r="J511" s="121">
        <f>-VLOOKUP(B511,'Master sheet'!$B$3:$Z$634,25,FALSE)</f>
        <v>0.69607651097528456</v>
      </c>
      <c r="K511" s="121"/>
      <c r="L511" s="145">
        <f t="shared" si="14"/>
        <v>0.45255646069455957</v>
      </c>
      <c r="M511" s="121">
        <f t="shared" si="15"/>
        <v>0.8017418042696729</v>
      </c>
    </row>
    <row r="512" spans="1:13">
      <c r="A512" s="119" t="str">
        <f>'Master sheet'!A512</f>
        <v>Poole</v>
      </c>
      <c r="B512" s="142" t="str">
        <f>VLOOKUP('Master sheet'!A512,Westminster_Parliamentary_Const!$A$2:$C$651,2,FALSE)</f>
        <v>E14000881</v>
      </c>
      <c r="C512" s="120">
        <f>VLOOKUP(B512,'Master sheet'!$B$3:$Z$634,9,FALSE)</f>
        <v>9.0294660016342482E-2</v>
      </c>
      <c r="D512" s="121">
        <f>VLOOKUP(B512,'Master sheet'!$B$3:$Z$634,10,FALSE)</f>
        <v>-0.23664173185934301</v>
      </c>
      <c r="E512" s="120">
        <f>VLOOKUP(B512,'Master sheet'!$B$3:$Z$634,16,FALSE)</f>
        <v>0.23064699428169075</v>
      </c>
      <c r="F512" s="121">
        <f>VLOOKUP(B512,'Master sheet'!$B$3:$Z$634,17,FALSE)</f>
        <v>-0.6877764778776061</v>
      </c>
      <c r="G512" s="120">
        <f>VLOOKUP(B512,'Master sheet'!$B$3:$Z$634,21,FALSE)</f>
        <v>0.17918088737201365</v>
      </c>
      <c r="H512" s="121">
        <f>VLOOKUP(B512,'Master sheet'!$B$3:$Z$634,22,FALSE)</f>
        <v>0.43371494860441528</v>
      </c>
      <c r="I512" s="120">
        <f>VLOOKUP(B512,'Master sheet'!$B$3:$Z$634,24,FALSE)</f>
        <v>2.3190045248868696E-2</v>
      </c>
      <c r="J512" s="121">
        <f>-VLOOKUP(B512,'Master sheet'!$B$3:$Z$634,25,FALSE)</f>
        <v>0.11772422127967135</v>
      </c>
      <c r="K512" s="121"/>
      <c r="L512" s="145">
        <f t="shared" si="14"/>
        <v>-9.3244759963215615E-2</v>
      </c>
      <c r="M512" s="121">
        <f t="shared" si="15"/>
        <v>-8.1982758405422351E-2</v>
      </c>
    </row>
    <row r="513" spans="1:13">
      <c r="A513" s="119" t="str">
        <f>'Master sheet'!A513</f>
        <v>Salisbury</v>
      </c>
      <c r="B513" s="142" t="str">
        <f>VLOOKUP('Master sheet'!A513,Westminster_Parliamentary_Const!$A$2:$C$651,2,FALSE)</f>
        <v>E14000912</v>
      </c>
      <c r="C513" s="120">
        <f>VLOOKUP(B513,'Master sheet'!$B$3:$Z$634,9,FALSE)</f>
        <v>8.7939217472106562E-2</v>
      </c>
      <c r="D513" s="121">
        <f>VLOOKUP(B513,'Master sheet'!$B$3:$Z$634,10,FALSE)</f>
        <v>-0.32567189340311614</v>
      </c>
      <c r="E513" s="120">
        <f>VLOOKUP(B513,'Master sheet'!$B$3:$Z$634,16,FALSE)</f>
        <v>-4.2871866577171784E-2</v>
      </c>
      <c r="F513" s="121">
        <f>VLOOKUP(B513,'Master sheet'!$B$3:$Z$634,17,FALSE)</f>
        <v>-1.596903364865111</v>
      </c>
      <c r="G513" s="120">
        <f>VLOOKUP(B513,'Master sheet'!$B$3:$Z$634,21,FALSE)</f>
        <v>0.16961130742049471</v>
      </c>
      <c r="H513" s="121">
        <f>VLOOKUP(B513,'Master sheet'!$B$3:$Z$634,22,FALSE)</f>
        <v>0.15986074510402054</v>
      </c>
      <c r="I513" s="120">
        <f>VLOOKUP(B513,'Master sheet'!$B$3:$Z$634,24,FALSE)</f>
        <v>3.2404032570763963E-2</v>
      </c>
      <c r="J513" s="121">
        <f>-VLOOKUP(B513,'Master sheet'!$B$3:$Z$634,25,FALSE)</f>
        <v>-0.85253932766779805</v>
      </c>
      <c r="K513" s="121"/>
      <c r="L513" s="145">
        <f t="shared" si="14"/>
        <v>-0.65381346020800113</v>
      </c>
      <c r="M513" s="121">
        <f t="shared" si="15"/>
        <v>-0.63224417698381974</v>
      </c>
    </row>
    <row r="514" spans="1:13">
      <c r="A514" s="119" t="str">
        <f>'Master sheet'!A514</f>
        <v>Somerton and Frome</v>
      </c>
      <c r="B514" s="142" t="str">
        <f>VLOOKUP('Master sheet'!A514,Westminster_Parliamentary_Const!$A$2:$C$651,2,FALSE)</f>
        <v>E14000932</v>
      </c>
      <c r="C514" s="120">
        <f>VLOOKUP(B514,'Master sheet'!$B$3:$Z$634,9,FALSE)</f>
        <v>7.5760912887658641E-2</v>
      </c>
      <c r="D514" s="121">
        <f>VLOOKUP(B514,'Master sheet'!$B$3:$Z$634,10,FALSE)</f>
        <v>-0.78598302565125433</v>
      </c>
      <c r="E514" s="120">
        <f>VLOOKUP(B514,'Master sheet'!$B$3:$Z$634,16,FALSE)</f>
        <v>0.63972272368536087</v>
      </c>
      <c r="F514" s="121">
        <f>VLOOKUP(B514,'Master sheet'!$B$3:$Z$634,17,FALSE)</f>
        <v>0.67191675588006572</v>
      </c>
      <c r="G514" s="120">
        <f>VLOOKUP(B514,'Master sheet'!$B$3:$Z$634,21,FALSE)</f>
        <v>0.23376623376623376</v>
      </c>
      <c r="H514" s="121">
        <f>VLOOKUP(B514,'Master sheet'!$B$3:$Z$634,22,FALSE)</f>
        <v>1.9957925565363692</v>
      </c>
      <c r="I514" s="120">
        <f>VLOOKUP(B514,'Master sheet'!$B$3:$Z$634,24,FALSE)</f>
        <v>1.6781914893617023E-2</v>
      </c>
      <c r="J514" s="121">
        <f>-VLOOKUP(B514,'Master sheet'!$B$3:$Z$634,25,FALSE)</f>
        <v>0.7925216877174236</v>
      </c>
      <c r="K514" s="121"/>
      <c r="L514" s="145">
        <f t="shared" si="14"/>
        <v>0.66856199362065105</v>
      </c>
      <c r="M514" s="121">
        <f t="shared" si="15"/>
        <v>0.44679777275812887</v>
      </c>
    </row>
    <row r="515" spans="1:13">
      <c r="A515" s="119" t="str">
        <f>'Master sheet'!A515</f>
        <v>South Dorset</v>
      </c>
      <c r="B515" s="142" t="str">
        <f>VLOOKUP('Master sheet'!A515,Westminster_Parliamentary_Const!$A$2:$C$651,2,FALSE)</f>
        <v>E14000936</v>
      </c>
      <c r="C515" s="120">
        <f>VLOOKUP(B515,'Master sheet'!$B$3:$Z$634,9,FALSE)</f>
        <v>6.699960999511731E-2</v>
      </c>
      <c r="D515" s="121">
        <f>VLOOKUP(B515,'Master sheet'!$B$3:$Z$634,10,FALSE)</f>
        <v>-1.1171395693613502</v>
      </c>
      <c r="E515" s="120">
        <f>VLOOKUP(B515,'Master sheet'!$B$3:$Z$634,16,FALSE)</f>
        <v>0.65451226969405163</v>
      </c>
      <c r="F515" s="121">
        <f>VLOOKUP(B515,'Master sheet'!$B$3:$Z$634,17,FALSE)</f>
        <v>0.72107451370568598</v>
      </c>
      <c r="G515" s="120">
        <f>VLOOKUP(B515,'Master sheet'!$B$3:$Z$634,21,FALSE)</f>
        <v>0.1941747572815534</v>
      </c>
      <c r="H515" s="121">
        <f>VLOOKUP(B515,'Master sheet'!$B$3:$Z$634,22,FALSE)</f>
        <v>0.86279692736083824</v>
      </c>
      <c r="I515" s="120">
        <f>VLOOKUP(B515,'Master sheet'!$B$3:$Z$634,24,FALSE)</f>
        <v>2.5562859490550593E-2</v>
      </c>
      <c r="J515" s="121">
        <f>-VLOOKUP(B515,'Master sheet'!$B$3:$Z$634,25,FALSE)</f>
        <v>-0.13214102019472379</v>
      </c>
      <c r="K515" s="121"/>
      <c r="L515" s="145">
        <f t="shared" si="14"/>
        <v>8.3647712877612565E-2</v>
      </c>
      <c r="M515" s="121">
        <f t="shared" si="15"/>
        <v>-0.15244828967427063</v>
      </c>
    </row>
    <row r="516" spans="1:13">
      <c r="A516" s="119" t="str">
        <f>'Master sheet'!A516</f>
        <v>South East Cornwall</v>
      </c>
      <c r="B516" s="142" t="str">
        <f>VLOOKUP('Master sheet'!A516,Westminster_Parliamentary_Const!$A$2:$C$651,2,FALSE)</f>
        <v>E14000938</v>
      </c>
      <c r="C516" s="120">
        <f>VLOOKUP(B516,'Master sheet'!$B$3:$Z$634,9,FALSE)</f>
        <v>0.13008129166059215</v>
      </c>
      <c r="D516" s="121">
        <f>VLOOKUP(B516,'Master sheet'!$B$3:$Z$634,10,FALSE)</f>
        <v>1.2671989163612654</v>
      </c>
      <c r="E516" s="120">
        <f>VLOOKUP(B516,'Master sheet'!$B$3:$Z$634,16,FALSE)</f>
        <v>0.20067611410991668</v>
      </c>
      <c r="F516" s="121">
        <f>VLOOKUP(B516,'Master sheet'!$B$3:$Z$634,17,FALSE)</f>
        <v>-0.78739422601125419</v>
      </c>
      <c r="G516" s="120">
        <f>VLOOKUP(B516,'Master sheet'!$B$3:$Z$634,21,FALSE)</f>
        <v>0.1681109185441941</v>
      </c>
      <c r="H516" s="121">
        <f>VLOOKUP(B516,'Master sheet'!$B$3:$Z$634,22,FALSE)</f>
        <v>0.11692387611480889</v>
      </c>
      <c r="I516" s="120">
        <f>VLOOKUP(B516,'Master sheet'!$B$3:$Z$634,24,FALSE)</f>
        <v>2.0987868284228828E-2</v>
      </c>
      <c r="J516" s="121">
        <f>-VLOOKUP(B516,'Master sheet'!$B$3:$Z$634,25,FALSE)</f>
        <v>0.34962078923396051</v>
      </c>
      <c r="K516" s="121"/>
      <c r="L516" s="145">
        <f t="shared" ref="L516:L579" si="16">AVERAGE(D516,F516,H516,J516)</f>
        <v>0.23658733892469513</v>
      </c>
      <c r="M516" s="121">
        <f t="shared" ref="M516:M579" si="17">AVERAGE(AVERAGE(F516,H516),D516,J516)</f>
        <v>0.42719484354900111</v>
      </c>
    </row>
    <row r="517" spans="1:13">
      <c r="A517" s="119" t="str">
        <f>'Master sheet'!A517</f>
        <v>South Swindon</v>
      </c>
      <c r="B517" s="142" t="str">
        <f>VLOOKUP('Master sheet'!A517,Westminster_Parliamentary_Const!$A$2:$C$651,2,FALSE)</f>
        <v>E14000947</v>
      </c>
      <c r="C517" s="120">
        <f>VLOOKUP(B517,'Master sheet'!$B$3:$Z$634,9,FALSE)</f>
        <v>9.810245085419661E-2</v>
      </c>
      <c r="D517" s="121">
        <f>VLOOKUP(B517,'Master sheet'!$B$3:$Z$634,10,FALSE)</f>
        <v>5.8474309623060147E-2</v>
      </c>
      <c r="E517" s="120">
        <f>VLOOKUP(B517,'Master sheet'!$B$3:$Z$634,16,FALSE)</f>
        <v>9.8662271020306877E-2</v>
      </c>
      <c r="F517" s="121">
        <f>VLOOKUP(B517,'Master sheet'!$B$3:$Z$634,17,FALSE)</f>
        <v>-1.1264696641966485</v>
      </c>
      <c r="G517" s="120">
        <f>VLOOKUP(B517,'Master sheet'!$B$3:$Z$634,21,FALSE)</f>
        <v>0.16208393632416787</v>
      </c>
      <c r="H517" s="121">
        <f>VLOOKUP(B517,'Master sheet'!$B$3:$Z$634,22,FALSE)</f>
        <v>-5.5551240216116925E-2</v>
      </c>
      <c r="I517" s="120">
        <f>VLOOKUP(B517,'Master sheet'!$B$3:$Z$634,24,FALSE)</f>
        <v>2.6686925354526991E-2</v>
      </c>
      <c r="J517" s="121">
        <f>-VLOOKUP(B517,'Master sheet'!$B$3:$Z$634,25,FALSE)</f>
        <v>-0.25050889897840162</v>
      </c>
      <c r="K517" s="121"/>
      <c r="L517" s="145">
        <f t="shared" si="16"/>
        <v>-0.34351387344202672</v>
      </c>
      <c r="M517" s="121">
        <f t="shared" si="17"/>
        <v>-0.26101501385390807</v>
      </c>
    </row>
    <row r="518" spans="1:13">
      <c r="A518" s="119" t="str">
        <f>'Master sheet'!A518</f>
        <v>South West Devon</v>
      </c>
      <c r="B518" s="142" t="str">
        <f>VLOOKUP('Master sheet'!A518,Westminster_Parliamentary_Const!$A$2:$C$651,2,FALSE)</f>
        <v>E14000950</v>
      </c>
      <c r="C518" s="120">
        <f>VLOOKUP(B518,'Master sheet'!$B$3:$Z$634,9,FALSE)</f>
        <v>5.1407406557408122E-2</v>
      </c>
      <c r="D518" s="121">
        <f>VLOOKUP(B518,'Master sheet'!$B$3:$Z$634,10,FALSE)</f>
        <v>-1.7064880101796904</v>
      </c>
      <c r="E518" s="120">
        <f>VLOOKUP(B518,'Master sheet'!$B$3:$Z$634,16,FALSE)</f>
        <v>1.1248950277291845</v>
      </c>
      <c r="F518" s="121">
        <f>VLOOKUP(B518,'Master sheet'!$B$3:$Z$634,17,FALSE)</f>
        <v>2.2845411469107018</v>
      </c>
      <c r="G518" s="120">
        <f>VLOOKUP(B518,'Master sheet'!$B$3:$Z$634,21,FALSE)</f>
        <v>0.125948406676783</v>
      </c>
      <c r="H518" s="121">
        <f>VLOOKUP(B518,'Master sheet'!$B$3:$Z$634,22,FALSE)</f>
        <v>-1.0896474847517772</v>
      </c>
      <c r="I518" s="120">
        <f>VLOOKUP(B518,'Master sheet'!$B$3:$Z$634,24,FALSE)</f>
        <v>1.373191165270371E-2</v>
      </c>
      <c r="J518" s="121">
        <f>-VLOOKUP(B518,'Master sheet'!$B$3:$Z$634,25,FALSE)</f>
        <v>1.1136971859512459</v>
      </c>
      <c r="K518" s="121"/>
      <c r="L518" s="145">
        <f t="shared" si="16"/>
        <v>0.15052570948262001</v>
      </c>
      <c r="M518" s="121">
        <f t="shared" si="17"/>
        <v>1.5520022836725822E-3</v>
      </c>
    </row>
    <row r="519" spans="1:13">
      <c r="A519" s="119" t="str">
        <f>'Master sheet'!A519</f>
        <v>South West Wiltshire</v>
      </c>
      <c r="B519" s="142" t="str">
        <f>VLOOKUP('Master sheet'!A519,Westminster_Parliamentary_Const!$A$2:$C$651,2,FALSE)</f>
        <v>E14000954</v>
      </c>
      <c r="C519" s="120">
        <f>VLOOKUP(B519,'Master sheet'!$B$3:$Z$634,9,FALSE)</f>
        <v>7.8868193215459639E-2</v>
      </c>
      <c r="D519" s="121">
        <f>VLOOKUP(B519,'Master sheet'!$B$3:$Z$634,10,FALSE)</f>
        <v>-0.66853517271045981</v>
      </c>
      <c r="E519" s="120">
        <f>VLOOKUP(B519,'Master sheet'!$B$3:$Z$634,16,FALSE)</f>
        <v>0.71854243550930796</v>
      </c>
      <c r="F519" s="121">
        <f>VLOOKUP(B519,'Master sheet'!$B$3:$Z$634,17,FALSE)</f>
        <v>0.93389912528139474</v>
      </c>
      <c r="G519" s="120">
        <f>VLOOKUP(B519,'Master sheet'!$B$3:$Z$634,21,FALSE)</f>
        <v>0.15895953757225434</v>
      </c>
      <c r="H519" s="121">
        <f>VLOOKUP(B519,'Master sheet'!$B$3:$Z$634,22,FALSE)</f>
        <v>-0.14496266014861844</v>
      </c>
      <c r="I519" s="120">
        <f>VLOOKUP(B519,'Master sheet'!$B$3:$Z$634,24,FALSE)</f>
        <v>2.0827486586875832E-2</v>
      </c>
      <c r="J519" s="121">
        <f>-VLOOKUP(B519,'Master sheet'!$B$3:$Z$634,25,FALSE)</f>
        <v>0.36650951606020143</v>
      </c>
      <c r="K519" s="121"/>
      <c r="L519" s="145">
        <f t="shared" si="16"/>
        <v>0.12172770212062947</v>
      </c>
      <c r="M519" s="121">
        <f t="shared" si="17"/>
        <v>3.0814191972043253E-2</v>
      </c>
    </row>
    <row r="520" spans="1:13">
      <c r="A520" s="119" t="str">
        <f>'Master sheet'!A520</f>
        <v>St Austell and Newquay</v>
      </c>
      <c r="B520" s="142" t="str">
        <f>VLOOKUP('Master sheet'!A520,Westminster_Parliamentary_Const!$A$2:$C$651,2,FALSE)</f>
        <v>E14000961</v>
      </c>
      <c r="C520" s="120">
        <f>VLOOKUP(B520,'Master sheet'!$B$3:$Z$634,9,FALSE)</f>
        <v>9.5819896953157374E-2</v>
      </c>
      <c r="D520" s="121">
        <f>VLOOKUP(B520,'Master sheet'!$B$3:$Z$634,10,FALSE)</f>
        <v>-2.7800833465948586E-2</v>
      </c>
      <c r="E520" s="120">
        <f>VLOOKUP(B520,'Master sheet'!$B$3:$Z$634,16,FALSE)</f>
        <v>0.18859477534361271</v>
      </c>
      <c r="F520" s="121">
        <f>VLOOKUP(B520,'Master sheet'!$B$3:$Z$634,17,FALSE)</f>
        <v>-0.82755039611507353</v>
      </c>
      <c r="G520" s="120">
        <f>VLOOKUP(B520,'Master sheet'!$B$3:$Z$634,21,FALSE)</f>
        <v>0.25164473684210525</v>
      </c>
      <c r="H520" s="121">
        <f>VLOOKUP(B520,'Master sheet'!$B$3:$Z$634,22,FALSE)</f>
        <v>2.5074245450276722</v>
      </c>
      <c r="I520" s="120">
        <f>VLOOKUP(B520,'Master sheet'!$B$3:$Z$634,24,FALSE)</f>
        <v>2.476506639428E-2</v>
      </c>
      <c r="J520" s="121">
        <f>-VLOOKUP(B520,'Master sheet'!$B$3:$Z$634,25,FALSE)</f>
        <v>-4.8130750387441877E-2</v>
      </c>
      <c r="K520" s="121"/>
      <c r="L520" s="145">
        <f t="shared" si="16"/>
        <v>0.40098564126480202</v>
      </c>
      <c r="M520" s="121">
        <f t="shared" si="17"/>
        <v>0.25466849686763626</v>
      </c>
    </row>
    <row r="521" spans="1:13">
      <c r="A521" s="119" t="str">
        <f>'Master sheet'!A521</f>
        <v>St Ives</v>
      </c>
      <c r="B521" s="142" t="str">
        <f>VLOOKUP('Master sheet'!A521,Westminster_Parliamentary_Const!$A$2:$C$651,2,FALSE)</f>
        <v>E14000964</v>
      </c>
      <c r="C521" s="120">
        <f>VLOOKUP(B521,'Master sheet'!$B$3:$Z$634,9,FALSE)</f>
        <v>0.10138714887974828</v>
      </c>
      <c r="D521" s="121">
        <f>VLOOKUP(B521,'Master sheet'!$B$3:$Z$634,10,FALSE)</f>
        <v>0.18262813224675814</v>
      </c>
      <c r="E521" s="120">
        <f>VLOOKUP(B521,'Master sheet'!$B$3:$Z$634,16,FALSE)</f>
        <v>0.3970353347892297</v>
      </c>
      <c r="F521" s="121">
        <f>VLOOKUP(B521,'Master sheet'!$B$3:$Z$634,17,FALSE)</f>
        <v>-0.13473193257039556</v>
      </c>
      <c r="G521" s="120">
        <f>VLOOKUP(B521,'Master sheet'!$B$3:$Z$634,21,FALSE)</f>
        <v>0.2027729636048527</v>
      </c>
      <c r="H521" s="121">
        <f>VLOOKUP(B521,'Master sheet'!$B$3:$Z$634,22,FALSE)</f>
        <v>1.1088531760288316</v>
      </c>
      <c r="I521" s="120">
        <f>VLOOKUP(B521,'Master sheet'!$B$3:$Z$634,24,FALSE)</f>
        <v>2.5804710500490602E-2</v>
      </c>
      <c r="J521" s="121">
        <f>-VLOOKUP(B521,'Master sheet'!$B$3:$Z$634,25,FALSE)</f>
        <v>-0.15760873694133792</v>
      </c>
      <c r="K521" s="121"/>
      <c r="L521" s="145">
        <f t="shared" si="16"/>
        <v>0.24978515969096404</v>
      </c>
      <c r="M521" s="121">
        <f t="shared" si="17"/>
        <v>0.17069333901154607</v>
      </c>
    </row>
    <row r="522" spans="1:13">
      <c r="A522" s="119" t="str">
        <f>'Master sheet'!A522</f>
        <v>Stroud</v>
      </c>
      <c r="B522" s="142" t="str">
        <f>VLOOKUP('Master sheet'!A522,Westminster_Parliamentary_Const!$A$2:$C$651,2,FALSE)</f>
        <v>E14000980</v>
      </c>
      <c r="C522" s="120">
        <f>VLOOKUP(B522,'Master sheet'!$B$3:$Z$634,9,FALSE)</f>
        <v>6.1253758674622079E-2</v>
      </c>
      <c r="D522" s="121">
        <f>VLOOKUP(B522,'Master sheet'!$B$3:$Z$634,10,FALSE)</f>
        <v>-1.3343191700788599</v>
      </c>
      <c r="E522" s="120">
        <f>VLOOKUP(B522,'Master sheet'!$B$3:$Z$634,16,FALSE)</f>
        <v>0.87496292055656111</v>
      </c>
      <c r="F522" s="121">
        <f>VLOOKUP(B522,'Master sheet'!$B$3:$Z$634,17,FALSE)</f>
        <v>1.4538123341385492</v>
      </c>
      <c r="G522" s="120">
        <f>VLOOKUP(B522,'Master sheet'!$B$3:$Z$634,21,FALSE)</f>
        <v>0.1702127659574468</v>
      </c>
      <c r="H522" s="121">
        <f>VLOOKUP(B522,'Master sheet'!$B$3:$Z$634,22,FALSE)</f>
        <v>0.17707278047129746</v>
      </c>
      <c r="I522" s="120">
        <f>VLOOKUP(B522,'Master sheet'!$B$3:$Z$634,24,FALSE)</f>
        <v>1.3848614072494714E-2</v>
      </c>
      <c r="J522" s="121">
        <f>-VLOOKUP(B522,'Master sheet'!$B$3:$Z$634,25,FALSE)</f>
        <v>1.1014080325107911</v>
      </c>
      <c r="K522" s="121"/>
      <c r="L522" s="145">
        <f t="shared" si="16"/>
        <v>0.34949349426044446</v>
      </c>
      <c r="M522" s="121">
        <f t="shared" si="17"/>
        <v>0.19417713991228483</v>
      </c>
    </row>
    <row r="523" spans="1:13">
      <c r="A523" s="119" t="str">
        <f>'Master sheet'!A523</f>
        <v>Taunton Deane</v>
      </c>
      <c r="B523" s="142" t="str">
        <f>VLOOKUP('Master sheet'!A523,Westminster_Parliamentary_Const!$A$2:$C$651,2,FALSE)</f>
        <v>E14000988</v>
      </c>
      <c r="C523" s="120">
        <f>VLOOKUP(B523,'Master sheet'!$B$3:$Z$634,9,FALSE)</f>
        <v>8.29346182572403E-2</v>
      </c>
      <c r="D523" s="121">
        <f>VLOOKUP(B523,'Master sheet'!$B$3:$Z$634,10,FALSE)</f>
        <v>-0.5148339163324076</v>
      </c>
      <c r="E523" s="120">
        <f>VLOOKUP(B523,'Master sheet'!$B$3:$Z$634,16,FALSE)</f>
        <v>0.34857968295616082</v>
      </c>
      <c r="F523" s="121">
        <f>VLOOKUP(B523,'Master sheet'!$B$3:$Z$634,17,FALSE)</f>
        <v>-0.29578969571558344</v>
      </c>
      <c r="G523" s="120">
        <f>VLOOKUP(B523,'Master sheet'!$B$3:$Z$634,21,FALSE)</f>
        <v>0.17559523809523808</v>
      </c>
      <c r="H523" s="121">
        <f>VLOOKUP(B523,'Master sheet'!$B$3:$Z$634,22,FALSE)</f>
        <v>0.3311038484623155</v>
      </c>
      <c r="I523" s="120">
        <f>VLOOKUP(B523,'Master sheet'!$B$3:$Z$634,24,FALSE)</f>
        <v>3.0378425402348919E-2</v>
      </c>
      <c r="J523" s="121">
        <f>-VLOOKUP(B523,'Master sheet'!$B$3:$Z$634,25,FALSE)</f>
        <v>-0.63923614725973688</v>
      </c>
      <c r="K523" s="121"/>
      <c r="L523" s="145">
        <f t="shared" si="16"/>
        <v>-0.27968897771135309</v>
      </c>
      <c r="M523" s="121">
        <f t="shared" si="17"/>
        <v>-0.37880432907292616</v>
      </c>
    </row>
    <row r="524" spans="1:13">
      <c r="A524" s="119" t="str">
        <f>'Master sheet'!A524</f>
        <v>Tewkesbury</v>
      </c>
      <c r="B524" s="142" t="str">
        <f>VLOOKUP('Master sheet'!A524,Westminster_Parliamentary_Const!$A$2:$C$651,2,FALSE)</f>
        <v>E14000990</v>
      </c>
      <c r="C524" s="120">
        <f>VLOOKUP(B524,'Master sheet'!$B$3:$Z$634,9,FALSE)</f>
        <v>5.6086827037102209E-2</v>
      </c>
      <c r="D524" s="121">
        <f>VLOOKUP(B524,'Master sheet'!$B$3:$Z$634,10,FALSE)</f>
        <v>-1.5296169749434867</v>
      </c>
      <c r="E524" s="120">
        <f>VLOOKUP(B524,'Master sheet'!$B$3:$Z$634,16,FALSE)</f>
        <v>0.86615965957197283</v>
      </c>
      <c r="F524" s="121">
        <f>VLOOKUP(B524,'Master sheet'!$B$3:$Z$634,17,FALSE)</f>
        <v>1.4245518976584959</v>
      </c>
      <c r="G524" s="120">
        <f>VLOOKUP(B524,'Master sheet'!$B$3:$Z$634,21,FALSE)</f>
        <v>0.15728715728715728</v>
      </c>
      <c r="H524" s="121">
        <f>VLOOKUP(B524,'Master sheet'!$B$3:$Z$634,22,FALSE)</f>
        <v>-0.19282143485401429</v>
      </c>
      <c r="I524" s="120">
        <f>VLOOKUP(B524,'Master sheet'!$B$3:$Z$634,24,FALSE)</f>
        <v>1.0413582934261978E-2</v>
      </c>
      <c r="J524" s="121">
        <f>-VLOOKUP(B524,'Master sheet'!$B$3:$Z$634,25,FALSE)</f>
        <v>1.4631282505326673</v>
      </c>
      <c r="K524" s="121"/>
      <c r="L524" s="145">
        <f t="shared" si="16"/>
        <v>0.29131043459841555</v>
      </c>
      <c r="M524" s="121">
        <f t="shared" si="17"/>
        <v>0.18312550233047378</v>
      </c>
    </row>
    <row r="525" spans="1:13">
      <c r="A525" s="119" t="str">
        <f>'Master sheet'!A525</f>
        <v>The Cotswolds</v>
      </c>
      <c r="B525" s="142" t="str">
        <f>VLOOKUP('Master sheet'!A525,Westminster_Parliamentary_Const!$A$2:$C$651,2,FALSE)</f>
        <v>E14000991</v>
      </c>
      <c r="C525" s="120">
        <f>VLOOKUP(B525,'Master sheet'!$B$3:$Z$634,9,FALSE)</f>
        <v>9.2621008277165809E-2</v>
      </c>
      <c r="D525" s="121">
        <f>VLOOKUP(B525,'Master sheet'!$B$3:$Z$634,10,FALSE)</f>
        <v>-0.14871126546991026</v>
      </c>
      <c r="E525" s="120">
        <f>VLOOKUP(B525,'Master sheet'!$B$3:$Z$634,16,FALSE)</f>
        <v>0.16159421476459729</v>
      </c>
      <c r="F525" s="121">
        <f>VLOOKUP(B525,'Master sheet'!$B$3:$Z$634,17,FALSE)</f>
        <v>-0.9172953428037196</v>
      </c>
      <c r="G525" s="120">
        <f>VLOOKUP(B525,'Master sheet'!$B$3:$Z$634,21,FALSE)</f>
        <v>0.22077922077922077</v>
      </c>
      <c r="H525" s="121">
        <f>VLOOKUP(B525,'Master sheet'!$B$3:$Z$634,22,FALSE)</f>
        <v>1.6241411240361152</v>
      </c>
      <c r="I525" s="120">
        <f>VLOOKUP(B525,'Master sheet'!$B$3:$Z$634,24,FALSE)</f>
        <v>2.1162109375000071E-2</v>
      </c>
      <c r="J525" s="121">
        <f>-VLOOKUP(B525,'Master sheet'!$B$3:$Z$634,25,FALSE)</f>
        <v>0.33127262212693109</v>
      </c>
      <c r="K525" s="121"/>
      <c r="L525" s="145">
        <f t="shared" si="16"/>
        <v>0.2223517844723541</v>
      </c>
      <c r="M525" s="121">
        <f t="shared" si="17"/>
        <v>0.17866141575773953</v>
      </c>
    </row>
    <row r="526" spans="1:13">
      <c r="A526" s="119" t="str">
        <f>'Master sheet'!A526</f>
        <v>Thornbury and Yate</v>
      </c>
      <c r="B526" s="142" t="str">
        <f>VLOOKUP('Master sheet'!A526,Westminster_Parliamentary_Const!$A$2:$C$651,2,FALSE)</f>
        <v>E14000994</v>
      </c>
      <c r="C526" s="120">
        <f>VLOOKUP(B526,'Master sheet'!$B$3:$Z$634,9,FALSE)</f>
        <v>6.269058449474961E-2</v>
      </c>
      <c r="D526" s="121">
        <f>VLOOKUP(B526,'Master sheet'!$B$3:$Z$634,10,FALSE)</f>
        <v>-1.2800105497351977</v>
      </c>
      <c r="E526" s="120">
        <f>VLOOKUP(B526,'Master sheet'!$B$3:$Z$634,16,FALSE)</f>
        <v>0.355077258202526</v>
      </c>
      <c r="F526" s="121">
        <f>VLOOKUP(B526,'Master sheet'!$B$3:$Z$634,17,FALSE)</f>
        <v>-0.27419293877477724</v>
      </c>
      <c r="G526" s="120">
        <f>VLOOKUP(B526,'Master sheet'!$B$3:$Z$634,21,FALSE)</f>
        <v>0.15789473684210525</v>
      </c>
      <c r="H526" s="121">
        <f>VLOOKUP(B526,'Master sheet'!$B$3:$Z$634,22,FALSE)</f>
        <v>-0.17543423333353467</v>
      </c>
      <c r="I526" s="120">
        <f>VLOOKUP(B526,'Master sheet'!$B$3:$Z$634,24,FALSE)</f>
        <v>1.9663699307616245E-2</v>
      </c>
      <c r="J526" s="121">
        <f>-VLOOKUP(B526,'Master sheet'!$B$3:$Z$634,25,FALSE)</f>
        <v>0.48906019215143581</v>
      </c>
      <c r="K526" s="121"/>
      <c r="L526" s="145">
        <f t="shared" si="16"/>
        <v>-0.31014438242301845</v>
      </c>
      <c r="M526" s="121">
        <f t="shared" si="17"/>
        <v>-0.33858798121263928</v>
      </c>
    </row>
    <row r="527" spans="1:13">
      <c r="A527" s="119" t="str">
        <f>'Master sheet'!A527</f>
        <v>Tiverton and Honiton</v>
      </c>
      <c r="B527" s="142" t="str">
        <f>VLOOKUP('Master sheet'!A527,Westminster_Parliamentary_Const!$A$2:$C$651,2,FALSE)</f>
        <v>E14000996</v>
      </c>
      <c r="C527" s="120">
        <f>VLOOKUP(B527,'Master sheet'!$B$3:$Z$634,9,FALSE)</f>
        <v>6.9513994327307246E-2</v>
      </c>
      <c r="D527" s="121">
        <f>VLOOKUP(B527,'Master sheet'!$B$3:$Z$634,10,FALSE)</f>
        <v>-1.0221017838607835</v>
      </c>
      <c r="E527" s="120">
        <f>VLOOKUP(B527,'Master sheet'!$B$3:$Z$634,16,FALSE)</f>
        <v>0.72068793920679686</v>
      </c>
      <c r="F527" s="121">
        <f>VLOOKUP(B527,'Master sheet'!$B$3:$Z$634,17,FALSE)</f>
        <v>0.94103038888564294</v>
      </c>
      <c r="G527" s="120">
        <f>VLOOKUP(B527,'Master sheet'!$B$3:$Z$634,21,FALSE)</f>
        <v>0.18965517241379309</v>
      </c>
      <c r="H527" s="121">
        <f>VLOOKUP(B527,'Master sheet'!$B$3:$Z$634,22,FALSE)</f>
        <v>0.73345924269930007</v>
      </c>
      <c r="I527" s="120">
        <f>VLOOKUP(B527,'Master sheet'!$B$3:$Z$634,24,FALSE)</f>
        <v>1.5283259974442576E-2</v>
      </c>
      <c r="J527" s="121">
        <f>-VLOOKUP(B527,'Master sheet'!$B$3:$Z$634,25,FALSE)</f>
        <v>0.95033504145087366</v>
      </c>
      <c r="K527" s="121"/>
      <c r="L527" s="145">
        <f t="shared" si="16"/>
        <v>0.40068072229375828</v>
      </c>
      <c r="M527" s="121">
        <f t="shared" si="17"/>
        <v>0.25515935779418719</v>
      </c>
    </row>
    <row r="528" spans="1:13">
      <c r="A528" s="119" t="str">
        <f>'Master sheet'!A528</f>
        <v>Torbay</v>
      </c>
      <c r="B528" s="142" t="str">
        <f>VLOOKUP('Master sheet'!A528,Westminster_Parliamentary_Const!$A$2:$C$651,2,FALSE)</f>
        <v>E14000999</v>
      </c>
      <c r="C528" s="120">
        <f>VLOOKUP(B528,'Master sheet'!$B$3:$Z$634,9,FALSE)</f>
        <v>0.12375062826675456</v>
      </c>
      <c r="D528" s="121">
        <f>VLOOKUP(B528,'Master sheet'!$B$3:$Z$634,10,FALSE)</f>
        <v>1.0279148013605135</v>
      </c>
      <c r="E528" s="120">
        <f>VLOOKUP(B528,'Master sheet'!$B$3:$Z$634,16,FALSE)</f>
        <v>0.43616040759315416</v>
      </c>
      <c r="F528" s="121">
        <f>VLOOKUP(B528,'Master sheet'!$B$3:$Z$634,17,FALSE)</f>
        <v>-4.6873150632120181E-3</v>
      </c>
      <c r="G528" s="120">
        <f>VLOOKUP(B528,'Master sheet'!$B$3:$Z$634,21,FALSE)</f>
        <v>0.21929824561403508</v>
      </c>
      <c r="H528" s="121">
        <f>VLOOKUP(B528,'Master sheet'!$B$3:$Z$634,22,FALSE)</f>
        <v>1.5817598203299459</v>
      </c>
      <c r="I528" s="120">
        <f>VLOOKUP(B528,'Master sheet'!$B$3:$Z$634,24,FALSE)</f>
        <v>3.5008029978586652E-2</v>
      </c>
      <c r="J528" s="121">
        <f>-VLOOKUP(B528,'Master sheet'!$B$3:$Z$634,25,FALSE)</f>
        <v>-1.1267489264112391</v>
      </c>
      <c r="K528" s="121"/>
      <c r="L528" s="145">
        <f t="shared" si="16"/>
        <v>0.3695595950540021</v>
      </c>
      <c r="M528" s="121">
        <f t="shared" si="17"/>
        <v>0.22990070919421371</v>
      </c>
    </row>
    <row r="529" spans="1:13">
      <c r="A529" s="119" t="str">
        <f>'Master sheet'!A529</f>
        <v>Torridge and West Devon</v>
      </c>
      <c r="B529" s="142" t="str">
        <f>VLOOKUP('Master sheet'!A529,Westminster_Parliamentary_Const!$A$2:$C$651,2,FALSE)</f>
        <v>E14001000</v>
      </c>
      <c r="C529" s="120">
        <f>VLOOKUP(B529,'Master sheet'!$B$3:$Z$634,9,FALSE)</f>
        <v>8.7240385439795551E-2</v>
      </c>
      <c r="D529" s="121">
        <f>VLOOKUP(B529,'Master sheet'!$B$3:$Z$634,10,FALSE)</f>
        <v>-0.35208609267147284</v>
      </c>
      <c r="E529" s="120">
        <f>VLOOKUP(B529,'Master sheet'!$B$3:$Z$634,16,FALSE)</f>
        <v>0.51835642884929811</v>
      </c>
      <c r="F529" s="121">
        <f>VLOOKUP(B529,'Master sheet'!$B$3:$Z$634,17,FALSE)</f>
        <v>0.26851729208055758</v>
      </c>
      <c r="G529" s="120">
        <f>VLOOKUP(B529,'Master sheet'!$B$3:$Z$634,21,FALSE)</f>
        <v>0.20035460992907803</v>
      </c>
      <c r="H529" s="121">
        <f>VLOOKUP(B529,'Master sheet'!$B$3:$Z$634,22,FALSE)</f>
        <v>1.0396467612210003</v>
      </c>
      <c r="I529" s="120">
        <f>VLOOKUP(B529,'Master sheet'!$B$3:$Z$634,24,FALSE)</f>
        <v>2.2505835278426201E-2</v>
      </c>
      <c r="J529" s="121">
        <f>-VLOOKUP(B529,'Master sheet'!$B$3:$Z$634,25,FALSE)</f>
        <v>0.18977380968850643</v>
      </c>
      <c r="K529" s="121"/>
      <c r="L529" s="145">
        <f t="shared" si="16"/>
        <v>0.28646294257964788</v>
      </c>
      <c r="M529" s="121">
        <f t="shared" si="17"/>
        <v>0.16392324788927085</v>
      </c>
    </row>
    <row r="530" spans="1:13">
      <c r="A530" s="119" t="str">
        <f>'Master sheet'!A530</f>
        <v>Totnes</v>
      </c>
      <c r="B530" s="142" t="str">
        <f>VLOOKUP('Master sheet'!A530,Westminster_Parliamentary_Const!$A$2:$C$651,2,FALSE)</f>
        <v>E14001001</v>
      </c>
      <c r="C530" s="120">
        <f>VLOOKUP(B530,'Master sheet'!$B$3:$Z$634,9,FALSE)</f>
        <v>6.7263865420022939E-2</v>
      </c>
      <c r="D530" s="121">
        <f>VLOOKUP(B530,'Master sheet'!$B$3:$Z$634,10,FALSE)</f>
        <v>-1.1071513388159948</v>
      </c>
      <c r="E530" s="120">
        <f>VLOOKUP(B530,'Master sheet'!$B$3:$Z$634,16,FALSE)</f>
        <v>0.54389803428263361</v>
      </c>
      <c r="F530" s="121">
        <f>VLOOKUP(B530,'Master sheet'!$B$3:$Z$634,17,FALSE)</f>
        <v>0.35341293753388298</v>
      </c>
      <c r="G530" s="120">
        <f>VLOOKUP(B530,'Master sheet'!$B$3:$Z$634,21,FALSE)</f>
        <v>0.27989821882951654</v>
      </c>
      <c r="H530" s="121">
        <f>VLOOKUP(B530,'Master sheet'!$B$3:$Z$634,22,FALSE)</f>
        <v>3.3159589681657695</v>
      </c>
      <c r="I530" s="120">
        <f>VLOOKUP(B530,'Master sheet'!$B$3:$Z$634,24,FALSE)</f>
        <v>2.2433070866141769E-2</v>
      </c>
      <c r="J530" s="121">
        <f>-VLOOKUP(B530,'Master sheet'!$B$3:$Z$634,25,FALSE)</f>
        <v>0.19743614461840164</v>
      </c>
      <c r="K530" s="121"/>
      <c r="L530" s="145">
        <f t="shared" si="16"/>
        <v>0.6899141778755149</v>
      </c>
      <c r="M530" s="121">
        <f t="shared" si="17"/>
        <v>0.30832358621741102</v>
      </c>
    </row>
    <row r="531" spans="1:13">
      <c r="A531" s="119" t="str">
        <f>'Master sheet'!A531</f>
        <v>Truro and Falmouth</v>
      </c>
      <c r="B531" s="142" t="str">
        <f>VLOOKUP('Master sheet'!A531,Westminster_Parliamentary_Const!$A$2:$C$651,2,FALSE)</f>
        <v>E14001003</v>
      </c>
      <c r="C531" s="120">
        <f>VLOOKUP(B531,'Master sheet'!$B$3:$Z$634,9,FALSE)</f>
        <v>0.11336404233289336</v>
      </c>
      <c r="D531" s="121">
        <f>VLOOKUP(B531,'Master sheet'!$B$3:$Z$634,10,FALSE)</f>
        <v>0.63532639972751437</v>
      </c>
      <c r="E531" s="120">
        <f>VLOOKUP(B531,'Master sheet'!$B$3:$Z$634,16,FALSE)</f>
        <v>0.1175768766177262</v>
      </c>
      <c r="F531" s="121">
        <f>VLOOKUP(B531,'Master sheet'!$B$3:$Z$634,17,FALSE)</f>
        <v>-1.0636009594521834</v>
      </c>
      <c r="G531" s="120">
        <f>VLOOKUP(B531,'Master sheet'!$B$3:$Z$634,21,FALSE)</f>
        <v>0.2176360225140713</v>
      </c>
      <c r="H531" s="121">
        <f>VLOOKUP(B531,'Master sheet'!$B$3:$Z$634,22,FALSE)</f>
        <v>1.5341917154197315</v>
      </c>
      <c r="I531" s="120">
        <f>VLOOKUP(B531,'Master sheet'!$B$3:$Z$634,24,FALSE)</f>
        <v>3.1388539306988816E-2</v>
      </c>
      <c r="J531" s="121">
        <f>-VLOOKUP(B531,'Master sheet'!$B$3:$Z$634,25,FALSE)</f>
        <v>-0.74560450524826249</v>
      </c>
      <c r="K531" s="121"/>
      <c r="L531" s="145">
        <f t="shared" si="16"/>
        <v>9.0078162611699986E-2</v>
      </c>
      <c r="M531" s="121">
        <f t="shared" si="17"/>
        <v>4.167242415434199E-2</v>
      </c>
    </row>
    <row r="532" spans="1:13">
      <c r="A532" s="119" t="str">
        <f>'Master sheet'!A532</f>
        <v>Wells</v>
      </c>
      <c r="B532" s="142" t="str">
        <f>VLOOKUP('Master sheet'!A532,Westminster_Parliamentary_Const!$A$2:$C$651,2,FALSE)</f>
        <v>E14001026</v>
      </c>
      <c r="C532" s="120">
        <f>VLOOKUP(B532,'Master sheet'!$B$3:$Z$634,9,FALSE)</f>
        <v>6.5769682056161585E-2</v>
      </c>
      <c r="D532" s="121">
        <f>VLOOKUP(B532,'Master sheet'!$B$3:$Z$634,10,FALSE)</f>
        <v>-1.163627938759445</v>
      </c>
      <c r="E532" s="120">
        <f>VLOOKUP(B532,'Master sheet'!$B$3:$Z$634,16,FALSE)</f>
        <v>0.53723872822135021</v>
      </c>
      <c r="F532" s="121">
        <f>VLOOKUP(B532,'Master sheet'!$B$3:$Z$634,17,FALSE)</f>
        <v>0.33127861681471482</v>
      </c>
      <c r="G532" s="120">
        <f>VLOOKUP(B532,'Master sheet'!$B$3:$Z$634,21,FALSE)</f>
        <v>0.24618320610687022</v>
      </c>
      <c r="H532" s="121">
        <f>VLOOKUP(B532,'Master sheet'!$B$3:$Z$634,22,FALSE)</f>
        <v>2.3511310444803142</v>
      </c>
      <c r="I532" s="120">
        <f>VLOOKUP(B532,'Master sheet'!$B$3:$Z$634,24,FALSE)</f>
        <v>2.2828261332198174E-2</v>
      </c>
      <c r="J532" s="121">
        <f>-VLOOKUP(B532,'Master sheet'!$B$3:$Z$634,25,FALSE)</f>
        <v>0.15582127249947397</v>
      </c>
      <c r="K532" s="121"/>
      <c r="L532" s="145">
        <f t="shared" si="16"/>
        <v>0.41865074875876451</v>
      </c>
      <c r="M532" s="121">
        <f t="shared" si="17"/>
        <v>0.11113272146251452</v>
      </c>
    </row>
    <row r="533" spans="1:13">
      <c r="A533" s="119" t="str">
        <f>'Master sheet'!A533</f>
        <v>West Dorset</v>
      </c>
      <c r="B533" s="142" t="str">
        <f>VLOOKUP('Master sheet'!A533,Westminster_Parliamentary_Const!$A$2:$C$651,2,FALSE)</f>
        <v>E14001031</v>
      </c>
      <c r="C533" s="120">
        <f>VLOOKUP(B533,'Master sheet'!$B$3:$Z$634,9,FALSE)</f>
        <v>9.4584046365964528E-2</v>
      </c>
      <c r="D533" s="121">
        <f>VLOOKUP(B533,'Master sheet'!$B$3:$Z$634,10,FALSE)</f>
        <v>-7.4513064970384596E-2</v>
      </c>
      <c r="E533" s="120">
        <f>VLOOKUP(B533,'Master sheet'!$B$3:$Z$634,16,FALSE)</f>
        <v>0.13229573056828126</v>
      </c>
      <c r="F533" s="121">
        <f>VLOOKUP(B533,'Master sheet'!$B$3:$Z$634,17,FALSE)</f>
        <v>-1.0146781691551126</v>
      </c>
      <c r="G533" s="120">
        <f>VLOOKUP(B533,'Master sheet'!$B$3:$Z$634,21,FALSE)</f>
        <v>0.2034548944337812</v>
      </c>
      <c r="H533" s="121">
        <f>VLOOKUP(B533,'Master sheet'!$B$3:$Z$634,22,FALSE)</f>
        <v>1.1283680998755086</v>
      </c>
      <c r="I533" s="120">
        <f>VLOOKUP(B533,'Master sheet'!$B$3:$Z$634,24,FALSE)</f>
        <v>2.7738693467336706E-2</v>
      </c>
      <c r="J533" s="121">
        <f>-VLOOKUP(B533,'Master sheet'!$B$3:$Z$634,25,FALSE)</f>
        <v>-0.3612635838019343</v>
      </c>
      <c r="K533" s="121"/>
      <c r="L533" s="145">
        <f t="shared" si="16"/>
        <v>-8.052167951298074E-2</v>
      </c>
      <c r="M533" s="121">
        <f t="shared" si="17"/>
        <v>-0.12631056113737363</v>
      </c>
    </row>
    <row r="534" spans="1:13">
      <c r="A534" s="119" t="str">
        <f>'Master sheet'!A534</f>
        <v>Weston-Super-Mare</v>
      </c>
      <c r="B534" s="142" t="str">
        <f>VLOOKUP('Master sheet'!A534,Westminster_Parliamentary_Const!$A$2:$C$651,2,FALSE)</f>
        <v>E14001038</v>
      </c>
      <c r="C534" s="120">
        <f>VLOOKUP(B534,'Master sheet'!$B$3:$Z$634,9,FALSE)</f>
        <v>0.11362167348670681</v>
      </c>
      <c r="D534" s="121">
        <f>VLOOKUP(B534,'Master sheet'!$B$3:$Z$634,10,FALSE)</f>
        <v>0.64506424848075572</v>
      </c>
      <c r="E534" s="120">
        <f>VLOOKUP(B534,'Master sheet'!$B$3:$Z$634,16,FALSE)</f>
        <v>5.0413528585420468E-2</v>
      </c>
      <c r="F534" s="121">
        <f>VLOOKUP(B534,'Master sheet'!$B$3:$Z$634,17,FALSE)</f>
        <v>-1.2868396981795132</v>
      </c>
      <c r="G534" s="120">
        <f>VLOOKUP(B534,'Master sheet'!$B$3:$Z$634,21,FALSE)</f>
        <v>0.19243421052631579</v>
      </c>
      <c r="H534" s="121">
        <f>VLOOKUP(B534,'Master sheet'!$B$3:$Z$634,22,FALSE)</f>
        <v>0.81298742185217343</v>
      </c>
      <c r="I534" s="120">
        <f>VLOOKUP(B534,'Master sheet'!$B$3:$Z$634,24,FALSE)</f>
        <v>2.9988826815642522E-2</v>
      </c>
      <c r="J534" s="121">
        <f>-VLOOKUP(B534,'Master sheet'!$B$3:$Z$634,25,FALSE)</f>
        <v>-0.59821011865815721</v>
      </c>
      <c r="K534" s="121"/>
      <c r="L534" s="145">
        <f t="shared" si="16"/>
        <v>-0.1067495366261853</v>
      </c>
      <c r="M534" s="121">
        <f t="shared" si="17"/>
        <v>-6.3357336113690446E-2</v>
      </c>
    </row>
    <row r="535" spans="1:13">
      <c r="A535" s="119" t="str">
        <f>'Master sheet'!A535</f>
        <v>Yeovil</v>
      </c>
      <c r="B535" s="142" t="str">
        <f>VLOOKUP('Master sheet'!A535,Westminster_Parliamentary_Const!$A$2:$C$651,2,FALSE)</f>
        <v>E14001060</v>
      </c>
      <c r="C535" s="120">
        <f>VLOOKUP(B535,'Master sheet'!$B$3:$Z$634,9,FALSE)</f>
        <v>7.2967503039454276E-2</v>
      </c>
      <c r="D535" s="121">
        <f>VLOOKUP(B535,'Master sheet'!$B$3:$Z$634,10,FALSE)</f>
        <v>-0.89156731623486363</v>
      </c>
      <c r="E535" s="120">
        <f>VLOOKUP(B535,'Master sheet'!$B$3:$Z$634,16,FALSE)</f>
        <v>0.21935819954585997</v>
      </c>
      <c r="F535" s="121">
        <f>VLOOKUP(B535,'Master sheet'!$B$3:$Z$634,17,FALSE)</f>
        <v>-0.72529837594269975</v>
      </c>
      <c r="G535" s="120">
        <f>VLOOKUP(B535,'Master sheet'!$B$3:$Z$634,21,FALSE)</f>
        <v>0.14145658263305322</v>
      </c>
      <c r="H535" s="121">
        <f>VLOOKUP(B535,'Master sheet'!$B$3:$Z$634,22,FALSE)</f>
        <v>-0.64584752741151308</v>
      </c>
      <c r="I535" s="120">
        <f>VLOOKUP(B535,'Master sheet'!$B$3:$Z$634,24,FALSE)</f>
        <v>1.2280843337032055E-2</v>
      </c>
      <c r="J535" s="121">
        <f>-VLOOKUP(B535,'Master sheet'!$B$3:$Z$634,25,FALSE)</f>
        <v>1.2664995118653655</v>
      </c>
      <c r="K535" s="121"/>
      <c r="L535" s="145">
        <f t="shared" si="16"/>
        <v>-0.24905342693092775</v>
      </c>
      <c r="M535" s="121">
        <f t="shared" si="17"/>
        <v>-0.10354691868220149</v>
      </c>
    </row>
    <row r="536" spans="1:13">
      <c r="A536" s="119" t="str">
        <f>'Master sheet'!A536</f>
        <v>Ynys Mon</v>
      </c>
      <c r="B536" s="142" t="str">
        <f>VLOOKUP('Master sheet'!A536,Westminster_Parliamentary_Const!$A$2:$C$651,2,FALSE)</f>
        <v>W07000041</v>
      </c>
      <c r="C536" s="120">
        <f>VLOOKUP(B536,'Master sheet'!$B$3:$Z$634,9,FALSE)</f>
        <v>9.1934104981032813E-2</v>
      </c>
      <c r="D536" s="121">
        <f>VLOOKUP(B536,'Master sheet'!$B$3:$Z$634,10,FALSE)</f>
        <v>-0.17467458670197575</v>
      </c>
      <c r="E536" s="120">
        <f>VLOOKUP(B536,'Master sheet'!$B$3:$Z$634,16,FALSE)</f>
        <v>0.54132333933714449</v>
      </c>
      <c r="F536" s="121">
        <f>VLOOKUP(B536,'Master sheet'!$B$3:$Z$634,17,FALSE)</f>
        <v>0.3448551203750041</v>
      </c>
      <c r="G536" s="120">
        <f>VLOOKUP(B536,'Master sheet'!$B$3:$Z$634,21,FALSE)</f>
        <v>0.1641025641025641</v>
      </c>
      <c r="H536" s="121">
        <f>VLOOKUP(B536,'Master sheet'!$B$3:$Z$634,22,FALSE)</f>
        <v>2.216154509366922E-3</v>
      </c>
      <c r="I536" s="120">
        <f>VLOOKUP(B536,'Master sheet'!$B$3:$Z$634,24,FALSE)</f>
        <v>1.5868055555555483E-2</v>
      </c>
      <c r="J536" s="121">
        <f>-VLOOKUP(B536,'Master sheet'!$B$3:$Z$634,25,FALSE)</f>
        <v>0.88875411930318671</v>
      </c>
      <c r="K536" s="121"/>
      <c r="L536" s="145">
        <f t="shared" si="16"/>
        <v>0.2652877018713955</v>
      </c>
      <c r="M536" s="121">
        <f t="shared" si="17"/>
        <v>0.29587172334779882</v>
      </c>
    </row>
    <row r="537" spans="1:13">
      <c r="A537" s="119" t="str">
        <f>'Master sheet'!A537</f>
        <v>Delyn</v>
      </c>
      <c r="B537" s="142" t="str">
        <f>VLOOKUP('Master sheet'!A537,Westminster_Parliamentary_Const!$A$2:$C$651,2,FALSE)</f>
        <v>W07000042</v>
      </c>
      <c r="C537" s="120">
        <f>VLOOKUP(B537,'Master sheet'!$B$3:$Z$634,9,FALSE)</f>
        <v>8.5878959026274793E-2</v>
      </c>
      <c r="D537" s="121">
        <f>VLOOKUP(B537,'Master sheet'!$B$3:$Z$634,10,FALSE)</f>
        <v>-0.40354479363716816</v>
      </c>
      <c r="E537" s="120">
        <f>VLOOKUP(B537,'Master sheet'!$B$3:$Z$634,16,FALSE)</f>
        <v>0.64102021531067332</v>
      </c>
      <c r="F537" s="121">
        <f>VLOOKUP(B537,'Master sheet'!$B$3:$Z$634,17,FALSE)</f>
        <v>0.67622938177543801</v>
      </c>
      <c r="G537" s="120">
        <f>VLOOKUP(B537,'Master sheet'!$B$3:$Z$634,21,FALSE)</f>
        <v>0.15011547344110854</v>
      </c>
      <c r="H537" s="121">
        <f>VLOOKUP(B537,'Master sheet'!$B$3:$Z$634,22,FALSE)</f>
        <v>-0.39805466111538107</v>
      </c>
      <c r="I537" s="120">
        <f>VLOOKUP(B537,'Master sheet'!$B$3:$Z$634,24,FALSE)</f>
        <v>1.2395293179098488E-2</v>
      </c>
      <c r="J537" s="121">
        <f>-VLOOKUP(B537,'Master sheet'!$B$3:$Z$634,25,FALSE)</f>
        <v>1.2544475623607279</v>
      </c>
      <c r="K537" s="121"/>
      <c r="L537" s="145">
        <f t="shared" si="16"/>
        <v>0.28226937234590416</v>
      </c>
      <c r="M537" s="121">
        <f t="shared" si="17"/>
        <v>0.32999670968452938</v>
      </c>
    </row>
    <row r="538" spans="1:13">
      <c r="A538" s="119" t="str">
        <f>'Master sheet'!A538</f>
        <v>Alyn and Deeside</v>
      </c>
      <c r="B538" s="142" t="str">
        <f>VLOOKUP('Master sheet'!A538,Westminster_Parliamentary_Const!$A$2:$C$651,2,FALSE)</f>
        <v>W07000043</v>
      </c>
      <c r="C538" s="120">
        <f>VLOOKUP(B538,'Master sheet'!$B$3:$Z$634,9,FALSE)</f>
        <v>7.7111880605911703E-2</v>
      </c>
      <c r="D538" s="121">
        <f>VLOOKUP(B538,'Master sheet'!$B$3:$Z$634,10,FALSE)</f>
        <v>-0.73491963864959464</v>
      </c>
      <c r="E538" s="120">
        <f>VLOOKUP(B538,'Master sheet'!$B$3:$Z$634,16,FALSE)</f>
        <v>0.54647292498458477</v>
      </c>
      <c r="F538" s="121">
        <f>VLOOKUP(B538,'Master sheet'!$B$3:$Z$634,17,FALSE)</f>
        <v>0.36197140535159539</v>
      </c>
      <c r="G538" s="120">
        <f>VLOOKUP(B538,'Master sheet'!$B$3:$Z$634,21,FALSE)</f>
        <v>0.16377649325626203</v>
      </c>
      <c r="H538" s="121">
        <f>VLOOKUP(B538,'Master sheet'!$B$3:$Z$634,22,FALSE)</f>
        <v>-7.1150671692375642E-3</v>
      </c>
      <c r="I538" s="120">
        <f>VLOOKUP(B538,'Master sheet'!$B$3:$Z$634,24,FALSE)</f>
        <v>-6.4145234493192538E-3</v>
      </c>
      <c r="J538" s="121">
        <f>-VLOOKUP(B538,'Master sheet'!$B$3:$Z$634,25,FALSE)</f>
        <v>3.2351838928276657</v>
      </c>
      <c r="K538" s="121"/>
      <c r="L538" s="145">
        <f t="shared" si="16"/>
        <v>0.71378014809010726</v>
      </c>
      <c r="M538" s="121">
        <f t="shared" si="17"/>
        <v>0.89256414108975013</v>
      </c>
    </row>
    <row r="539" spans="1:13">
      <c r="A539" s="119" t="str">
        <f>'Master sheet'!A539</f>
        <v>Wrexham</v>
      </c>
      <c r="B539" s="142" t="str">
        <f>VLOOKUP('Master sheet'!A539,Westminster_Parliamentary_Const!$A$2:$C$651,2,FALSE)</f>
        <v>W07000044</v>
      </c>
      <c r="C539" s="120">
        <f>VLOOKUP(B539,'Master sheet'!$B$3:$Z$634,9,FALSE)</f>
        <v>9.4810975628536145E-2</v>
      </c>
      <c r="D539" s="121">
        <f>VLOOKUP(B539,'Master sheet'!$B$3:$Z$634,10,FALSE)</f>
        <v>-6.5935675148161496E-2</v>
      </c>
      <c r="E539" s="120">
        <f>VLOOKUP(B539,'Master sheet'!$B$3:$Z$634,16,FALSE)</f>
        <v>0.40396749773543733</v>
      </c>
      <c r="F539" s="121">
        <f>VLOOKUP(B539,'Master sheet'!$B$3:$Z$634,17,FALSE)</f>
        <v>-0.11169068525170386</v>
      </c>
      <c r="G539" s="120">
        <f>VLOOKUP(B539,'Master sheet'!$B$3:$Z$634,21,FALSE)</f>
        <v>0.13333333333333333</v>
      </c>
      <c r="H539" s="121">
        <f>VLOOKUP(B539,'Master sheet'!$B$3:$Z$634,22,FALSE)</f>
        <v>-0.87831185479892671</v>
      </c>
      <c r="I539" s="120">
        <f>VLOOKUP(B539,'Master sheet'!$B$3:$Z$634,24,FALSE)</f>
        <v>1.322249811076337E-2</v>
      </c>
      <c r="J539" s="121">
        <f>-VLOOKUP(B539,'Master sheet'!$B$3:$Z$634,25,FALSE)</f>
        <v>1.1673401283406291</v>
      </c>
      <c r="K539" s="121"/>
      <c r="L539" s="145">
        <f t="shared" si="16"/>
        <v>2.7850478285459279E-2</v>
      </c>
      <c r="M539" s="121">
        <f t="shared" si="17"/>
        <v>0.20213439438905076</v>
      </c>
    </row>
    <row r="540" spans="1:13">
      <c r="A540" s="119" t="str">
        <f>'Master sheet'!A540</f>
        <v>Llanelli</v>
      </c>
      <c r="B540" s="142" t="str">
        <f>VLOOKUP('Master sheet'!A540,Westminster_Parliamentary_Const!$A$2:$C$651,2,FALSE)</f>
        <v>W07000045</v>
      </c>
      <c r="C540" s="120">
        <f>VLOOKUP(B540,'Master sheet'!$B$3:$Z$634,9,FALSE)</f>
        <v>0.10228282077685188</v>
      </c>
      <c r="D540" s="121">
        <f>VLOOKUP(B540,'Master sheet'!$B$3:$Z$634,10,FALSE)</f>
        <v>0.21648241321170464</v>
      </c>
      <c r="E540" s="120">
        <f>VLOOKUP(B540,'Master sheet'!$B$3:$Z$634,16,FALSE)</f>
        <v>0.39673452739364573</v>
      </c>
      <c r="F540" s="121">
        <f>VLOOKUP(B540,'Master sheet'!$B$3:$Z$634,17,FALSE)</f>
        <v>-0.13573176157769457</v>
      </c>
      <c r="G540" s="120">
        <f>VLOOKUP(B540,'Master sheet'!$B$3:$Z$634,21,FALSE)</f>
        <v>0.13626834381551362</v>
      </c>
      <c r="H540" s="121">
        <f>VLOOKUP(B540,'Master sheet'!$B$3:$Z$634,22,FALSE)</f>
        <v>-0.7943201893407984</v>
      </c>
      <c r="I540" s="120">
        <f>VLOOKUP(B540,'Master sheet'!$B$3:$Z$634,24,FALSE)</f>
        <v>1.1735985533453785E-2</v>
      </c>
      <c r="J540" s="121">
        <f>-VLOOKUP(B540,'Master sheet'!$B$3:$Z$634,25,FALSE)</f>
        <v>1.3238748530398998</v>
      </c>
      <c r="K540" s="121"/>
      <c r="L540" s="145">
        <f t="shared" si="16"/>
        <v>0.15257632883327787</v>
      </c>
      <c r="M540" s="121">
        <f t="shared" si="17"/>
        <v>0.35844376359745267</v>
      </c>
    </row>
    <row r="541" spans="1:13">
      <c r="A541" s="119" t="str">
        <f>'Master sheet'!A541</f>
        <v>Gower</v>
      </c>
      <c r="B541" s="142" t="str">
        <f>VLOOKUP('Master sheet'!A541,Westminster_Parliamentary_Const!$A$2:$C$651,2,FALSE)</f>
        <v>W07000046</v>
      </c>
      <c r="C541" s="120">
        <f>VLOOKUP(B541,'Master sheet'!$B$3:$Z$634,9,FALSE)</f>
        <v>9.0800376794407889E-2</v>
      </c>
      <c r="D541" s="121">
        <f>VLOOKUP(B541,'Master sheet'!$B$3:$Z$634,10,FALSE)</f>
        <v>-0.21752683281128959</v>
      </c>
      <c r="E541" s="120">
        <f>VLOOKUP(B541,'Master sheet'!$B$3:$Z$634,16,FALSE)</f>
        <v>9.7200399168622928E-2</v>
      </c>
      <c r="F541" s="121">
        <f>VLOOKUP(B541,'Master sheet'!$B$3:$Z$634,17,FALSE)</f>
        <v>-1.1313286600316079</v>
      </c>
      <c r="G541" s="120">
        <f>VLOOKUP(B541,'Master sheet'!$B$3:$Z$634,21,FALSE)</f>
        <v>0.11851851851851852</v>
      </c>
      <c r="H541" s="121">
        <f>VLOOKUP(B541,'Master sheet'!$B$3:$Z$634,22,FALSE)</f>
        <v>-1.3022697852066234</v>
      </c>
      <c r="I541" s="120">
        <f>VLOOKUP(B541,'Master sheet'!$B$3:$Z$634,24,FALSE)</f>
        <v>2.122853368560107E-2</v>
      </c>
      <c r="J541" s="121">
        <f>-VLOOKUP(B541,'Master sheet'!$B$3:$Z$634,25,FALSE)</f>
        <v>0.32427792101778552</v>
      </c>
      <c r="K541" s="121"/>
      <c r="L541" s="145">
        <f t="shared" si="16"/>
        <v>-0.58171183925793379</v>
      </c>
      <c r="M541" s="121">
        <f t="shared" si="17"/>
        <v>-0.37001604480420652</v>
      </c>
    </row>
    <row r="542" spans="1:13">
      <c r="A542" s="119" t="str">
        <f>'Master sheet'!A542</f>
        <v>Swansea West</v>
      </c>
      <c r="B542" s="142" t="str">
        <f>VLOOKUP('Master sheet'!A542,Westminster_Parliamentary_Const!$A$2:$C$651,2,FALSE)</f>
        <v>W07000047</v>
      </c>
      <c r="C542" s="120">
        <f>VLOOKUP(B542,'Master sheet'!$B$3:$Z$634,9,FALSE)</f>
        <v>0.10572284281443489</v>
      </c>
      <c r="D542" s="121">
        <f>VLOOKUP(B542,'Master sheet'!$B$3:$Z$634,10,FALSE)</f>
        <v>0.34650711641222531</v>
      </c>
      <c r="E542" s="120">
        <f>VLOOKUP(B542,'Master sheet'!$B$3:$Z$634,16,FALSE)</f>
        <v>0.2145487931428198</v>
      </c>
      <c r="F542" s="121">
        <f>VLOOKUP(B542,'Master sheet'!$B$3:$Z$634,17,FALSE)</f>
        <v>-0.741283967055957</v>
      </c>
      <c r="G542" s="120">
        <f>VLOOKUP(B542,'Master sheet'!$B$3:$Z$634,21,FALSE)</f>
        <v>9.9656357388316158E-2</v>
      </c>
      <c r="H542" s="121">
        <f>VLOOKUP(B542,'Master sheet'!$B$3:$Z$634,22,FALSE)</f>
        <v>-1.8420512739215777</v>
      </c>
      <c r="I542" s="120">
        <f>VLOOKUP(B542,'Master sheet'!$B$3:$Z$634,24,FALSE)</f>
        <v>3.3394736842105255E-2</v>
      </c>
      <c r="J542" s="121">
        <f>-VLOOKUP(B542,'Master sheet'!$B$3:$Z$634,25,FALSE)</f>
        <v>-0.95686378663300709</v>
      </c>
      <c r="K542" s="121"/>
      <c r="L542" s="145">
        <f t="shared" si="16"/>
        <v>-0.79842297779957905</v>
      </c>
      <c r="M542" s="121">
        <f t="shared" si="17"/>
        <v>-0.63400809690318305</v>
      </c>
    </row>
    <row r="543" spans="1:13">
      <c r="A543" s="119" t="str">
        <f>'Master sheet'!A543</f>
        <v>Swansea East</v>
      </c>
      <c r="B543" s="142" t="str">
        <f>VLOOKUP('Master sheet'!A543,Westminster_Parliamentary_Const!$A$2:$C$651,2,FALSE)</f>
        <v>W07000048</v>
      </c>
      <c r="C543" s="120">
        <f>VLOOKUP(B543,'Master sheet'!$B$3:$Z$634,9,FALSE)</f>
        <v>0.15398744621677143</v>
      </c>
      <c r="D543" s="121">
        <f>VLOOKUP(B543,'Master sheet'!$B$3:$Z$634,10,FALSE)</f>
        <v>2.170795061058342</v>
      </c>
      <c r="E543" s="120">
        <f>VLOOKUP(B543,'Master sheet'!$B$3:$Z$634,16,FALSE)</f>
        <v>0.21936390972438283</v>
      </c>
      <c r="F543" s="121">
        <f>VLOOKUP(B543,'Master sheet'!$B$3:$Z$634,17,FALSE)</f>
        <v>-0.72527939634908656</v>
      </c>
      <c r="G543" s="120">
        <f>VLOOKUP(B543,'Master sheet'!$B$3:$Z$634,21,FALSE)</f>
        <v>0.14657210401891252</v>
      </c>
      <c r="H543" s="121">
        <f>VLOOKUP(B543,'Master sheet'!$B$3:$Z$634,22,FALSE)</f>
        <v>-0.49945583188141057</v>
      </c>
      <c r="I543" s="120">
        <f>VLOOKUP(B543,'Master sheet'!$B$3:$Z$634,24,FALSE)</f>
        <v>2.4109835247129396E-2</v>
      </c>
      <c r="J543" s="121">
        <f>-VLOOKUP(B543,'Master sheet'!$B$3:$Z$634,25,FALSE)</f>
        <v>2.0867271424953704E-2</v>
      </c>
      <c r="K543" s="121"/>
      <c r="L543" s="145">
        <f t="shared" si="16"/>
        <v>0.24173177606319965</v>
      </c>
      <c r="M543" s="121">
        <f t="shared" si="17"/>
        <v>0.52643157278934904</v>
      </c>
    </row>
    <row r="544" spans="1:13">
      <c r="A544" s="119" t="str">
        <f>'Master sheet'!A544</f>
        <v>Aberavon</v>
      </c>
      <c r="B544" s="142" t="str">
        <f>VLOOKUP('Master sheet'!A544,Westminster_Parliamentary_Const!$A$2:$C$651,2,FALSE)</f>
        <v>W07000049</v>
      </c>
      <c r="C544" s="120">
        <f>VLOOKUP(B544,'Master sheet'!$B$3:$Z$634,9,FALSE)</f>
        <v>0.11293171866259187</v>
      </c>
      <c r="D544" s="121">
        <f>VLOOKUP(B544,'Master sheet'!$B$3:$Z$634,10,FALSE)</f>
        <v>0.61898558670266324</v>
      </c>
      <c r="E544" s="120">
        <f>VLOOKUP(B544,'Master sheet'!$B$3:$Z$634,16,FALSE)</f>
        <v>0.34963077912898516</v>
      </c>
      <c r="F544" s="121">
        <f>VLOOKUP(B544,'Master sheet'!$B$3:$Z$634,17,FALSE)</f>
        <v>-0.29229604343682031</v>
      </c>
      <c r="G544" s="120">
        <f>VLOOKUP(B544,'Master sheet'!$B$3:$Z$634,21,FALSE)</f>
        <v>0.11508951406649616</v>
      </c>
      <c r="H544" s="121">
        <f>VLOOKUP(B544,'Master sheet'!$B$3:$Z$634,22,FALSE)</f>
        <v>-1.4003981552882006</v>
      </c>
      <c r="I544" s="120">
        <f>VLOOKUP(B544,'Master sheet'!$B$3:$Z$634,24,FALSE)</f>
        <v>1.8991234814700331E-3</v>
      </c>
      <c r="J544" s="121">
        <f>-VLOOKUP(B544,'Master sheet'!$B$3:$Z$634,25,FALSE)</f>
        <v>2.3597291853314295</v>
      </c>
      <c r="K544" s="121"/>
      <c r="L544" s="145">
        <f t="shared" si="16"/>
        <v>0.32150514332726798</v>
      </c>
      <c r="M544" s="121">
        <f t="shared" si="17"/>
        <v>0.71078922422386082</v>
      </c>
    </row>
    <row r="545" spans="1:13">
      <c r="A545" s="119" t="str">
        <f>'Master sheet'!A545</f>
        <v>Cardiff Central</v>
      </c>
      <c r="B545" s="142" t="str">
        <f>VLOOKUP('Master sheet'!A545,Westminster_Parliamentary_Const!$A$2:$C$651,2,FALSE)</f>
        <v>W07000050</v>
      </c>
      <c r="C545" s="120">
        <f>VLOOKUP(B545,'Master sheet'!$B$3:$Z$634,9,FALSE)</f>
        <v>9.9017880011911114E-2</v>
      </c>
      <c r="D545" s="121">
        <f>VLOOKUP(B545,'Master sheet'!$B$3:$Z$634,10,FALSE)</f>
        <v>9.307536834667271E-2</v>
      </c>
      <c r="E545" s="120">
        <f>VLOOKUP(B545,'Master sheet'!$B$3:$Z$634,16,FALSE)</f>
        <v>0.41960112891110335</v>
      </c>
      <c r="F545" s="121">
        <f>VLOOKUP(B545,'Master sheet'!$B$3:$Z$634,17,FALSE)</f>
        <v>-5.9727342035025187E-2</v>
      </c>
      <c r="G545" s="120">
        <f>VLOOKUP(B545,'Master sheet'!$B$3:$Z$634,21,FALSE)</f>
        <v>0.13628318584070798</v>
      </c>
      <c r="H545" s="121">
        <f>VLOOKUP(B545,'Master sheet'!$B$3:$Z$634,22,FALSE)</f>
        <v>-0.79389545272659734</v>
      </c>
      <c r="I545" s="120">
        <f>VLOOKUP(B545,'Master sheet'!$B$3:$Z$634,24,FALSE)</f>
        <v>3.1261707988980758E-2</v>
      </c>
      <c r="J545" s="121">
        <f>-VLOOKUP(B545,'Master sheet'!$B$3:$Z$634,25,FALSE)</f>
        <v>-0.73224874509481019</v>
      </c>
      <c r="K545" s="121"/>
      <c r="L545" s="145">
        <f t="shared" si="16"/>
        <v>-0.37319904287743999</v>
      </c>
      <c r="M545" s="121">
        <f t="shared" si="17"/>
        <v>-0.3553282580429829</v>
      </c>
    </row>
    <row r="546" spans="1:13">
      <c r="A546" s="119" t="str">
        <f>'Master sheet'!A546</f>
        <v>Cardiff North</v>
      </c>
      <c r="B546" s="142" t="str">
        <f>VLOOKUP('Master sheet'!A546,Westminster_Parliamentary_Const!$A$2:$C$651,2,FALSE)</f>
        <v>W07000051</v>
      </c>
      <c r="C546" s="120">
        <f>VLOOKUP(B546,'Master sheet'!$B$3:$Z$634,9,FALSE)</f>
        <v>0.10324251721068625</v>
      </c>
      <c r="D546" s="121">
        <f>VLOOKUP(B546,'Master sheet'!$B$3:$Z$634,10,FALSE)</f>
        <v>0.25275667035558808</v>
      </c>
      <c r="E546" s="120">
        <f>VLOOKUP(B546,'Master sheet'!$B$3:$Z$634,16,FALSE)</f>
        <v>-0.32171819037908539</v>
      </c>
      <c r="F546" s="121">
        <f>VLOOKUP(B546,'Master sheet'!$B$3:$Z$634,17,FALSE)</f>
        <v>-2.5237377685691924</v>
      </c>
      <c r="G546" s="120">
        <f>VLOOKUP(B546,'Master sheet'!$B$3:$Z$634,21,FALSE)</f>
        <v>0.10059171597633136</v>
      </c>
      <c r="H546" s="121">
        <f>VLOOKUP(B546,'Master sheet'!$B$3:$Z$634,22,FALSE)</f>
        <v>-1.8152839672680083</v>
      </c>
      <c r="I546" s="120">
        <f>VLOOKUP(B546,'Master sheet'!$B$3:$Z$634,24,FALSE)</f>
        <v>3.0916171745691612E-2</v>
      </c>
      <c r="J546" s="121">
        <f>-VLOOKUP(B546,'Master sheet'!$B$3:$Z$634,25,FALSE)</f>
        <v>-0.69586262798924181</v>
      </c>
      <c r="K546" s="121"/>
      <c r="L546" s="145">
        <f t="shared" si="16"/>
        <v>-1.1955319233677135</v>
      </c>
      <c r="M546" s="121">
        <f t="shared" si="17"/>
        <v>-0.87087227518408472</v>
      </c>
    </row>
    <row r="547" spans="1:13">
      <c r="A547" s="119" t="str">
        <f>'Master sheet'!A547</f>
        <v>Rhondda</v>
      </c>
      <c r="B547" s="142" t="str">
        <f>VLOOKUP('Master sheet'!A547,Westminster_Parliamentary_Const!$A$2:$C$651,2,FALSE)</f>
        <v>W07000052</v>
      </c>
      <c r="C547" s="120">
        <f>VLOOKUP(B547,'Master sheet'!$B$3:$Z$634,9,FALSE)</f>
        <v>0.11850328332084384</v>
      </c>
      <c r="D547" s="121">
        <f>VLOOKUP(B547,'Master sheet'!$B$3:$Z$634,10,FALSE)</f>
        <v>0.829577563479859</v>
      </c>
      <c r="E547" s="120">
        <f>VLOOKUP(B547,'Master sheet'!$B$3:$Z$634,16,FALSE)</f>
        <v>0.44534623606910484</v>
      </c>
      <c r="F547" s="121">
        <f>VLOOKUP(B547,'Master sheet'!$B$3:$Z$634,17,FALSE)</f>
        <v>2.5844706094376176E-2</v>
      </c>
      <c r="G547" s="120">
        <f>VLOOKUP(B547,'Master sheet'!$B$3:$Z$634,21,FALSE)</f>
        <v>0.14249999999999999</v>
      </c>
      <c r="H547" s="121">
        <f>VLOOKUP(B547,'Master sheet'!$B$3:$Z$634,22,FALSE)</f>
        <v>-0.6159878853591646</v>
      </c>
      <c r="I547" s="120">
        <f>VLOOKUP(B547,'Master sheet'!$B$3:$Z$634,24,FALSE)</f>
        <v>1.5505791505791455E-2</v>
      </c>
      <c r="J547" s="121">
        <f>-VLOOKUP(B547,'Master sheet'!$B$3:$Z$634,25,FALSE)</f>
        <v>0.92690173013665034</v>
      </c>
      <c r="K547" s="121"/>
      <c r="L547" s="145">
        <f t="shared" si="16"/>
        <v>0.2915840285879302</v>
      </c>
      <c r="M547" s="121">
        <f t="shared" si="17"/>
        <v>0.48713590132803836</v>
      </c>
    </row>
    <row r="548" spans="1:13">
      <c r="A548" s="119" t="str">
        <f>'Master sheet'!A548</f>
        <v>Torfaen</v>
      </c>
      <c r="B548" s="142" t="str">
        <f>VLOOKUP('Master sheet'!A548,Westminster_Parliamentary_Const!$A$2:$C$651,2,FALSE)</f>
        <v>W07000053</v>
      </c>
      <c r="C548" s="120">
        <f>VLOOKUP(B548,'Master sheet'!$B$3:$Z$634,9,FALSE)</f>
        <v>0.14614224497838135</v>
      </c>
      <c r="D548" s="121">
        <f>VLOOKUP(B548,'Master sheet'!$B$3:$Z$634,10,FALSE)</f>
        <v>1.8742649948478536</v>
      </c>
      <c r="E548" s="120">
        <f>VLOOKUP(B548,'Master sheet'!$B$3:$Z$634,16,FALSE)</f>
        <v>-0.12700168479886945</v>
      </c>
      <c r="F548" s="121">
        <f>VLOOKUP(B548,'Master sheet'!$B$3:$Z$634,17,FALSE)</f>
        <v>-1.8765355609869834</v>
      </c>
      <c r="G548" s="120">
        <f>VLOOKUP(B548,'Master sheet'!$B$3:$Z$634,21,FALSE)</f>
        <v>0.13822894168466524</v>
      </c>
      <c r="H548" s="121">
        <f>VLOOKUP(B548,'Master sheet'!$B$3:$Z$634,22,FALSE)</f>
        <v>-0.73821344583050819</v>
      </c>
      <c r="I548" s="120">
        <f>VLOOKUP(B548,'Master sheet'!$B$3:$Z$634,24,FALSE)</f>
        <v>7.8797606887495153E-3</v>
      </c>
      <c r="J548" s="121">
        <f>-VLOOKUP(B548,'Master sheet'!$B$3:$Z$634,25,FALSE)</f>
        <v>1.7299481709910853</v>
      </c>
      <c r="K548" s="121"/>
      <c r="L548" s="145">
        <f t="shared" si="16"/>
        <v>0.24736603975536184</v>
      </c>
      <c r="M548" s="121">
        <f t="shared" si="17"/>
        <v>0.76561288747673106</v>
      </c>
    </row>
    <row r="549" spans="1:13">
      <c r="A549" s="119" t="str">
        <f>'Master sheet'!A549</f>
        <v>Monmouth</v>
      </c>
      <c r="B549" s="142" t="str">
        <f>VLOOKUP('Master sheet'!A549,Westminster_Parliamentary_Const!$A$2:$C$651,2,FALSE)</f>
        <v>W07000054</v>
      </c>
      <c r="C549" s="120">
        <f>VLOOKUP(B549,'Master sheet'!$B$3:$Z$634,9,FALSE)</f>
        <v>7.9030553536035025E-2</v>
      </c>
      <c r="D549" s="121">
        <f>VLOOKUP(B549,'Master sheet'!$B$3:$Z$634,10,FALSE)</f>
        <v>-0.66239833629961264</v>
      </c>
      <c r="E549" s="120">
        <f>VLOOKUP(B549,'Master sheet'!$B$3:$Z$634,16,FALSE)</f>
        <v>0.25912580351733944</v>
      </c>
      <c r="F549" s="121">
        <f>VLOOKUP(B549,'Master sheet'!$B$3:$Z$634,17,FALSE)</f>
        <v>-0.59311810183648861</v>
      </c>
      <c r="G549" s="120">
        <f>VLOOKUP(B549,'Master sheet'!$B$3:$Z$634,21,FALSE)</f>
        <v>0.15009746588693956</v>
      </c>
      <c r="H549" s="121">
        <f>VLOOKUP(B549,'Master sheet'!$B$3:$Z$634,22,FALSE)</f>
        <v>-0.39856998617969092</v>
      </c>
      <c r="I549" s="120">
        <f>VLOOKUP(B549,'Master sheet'!$B$3:$Z$634,24,FALSE)</f>
        <v>2.4603197057575299E-2</v>
      </c>
      <c r="J549" s="121">
        <f>-VLOOKUP(B549,'Master sheet'!$B$3:$Z$634,25,FALSE)</f>
        <v>-3.1085370183405486E-2</v>
      </c>
      <c r="K549" s="121"/>
      <c r="L549" s="145">
        <f t="shared" si="16"/>
        <v>-0.42129294862479943</v>
      </c>
      <c r="M549" s="121">
        <f t="shared" si="17"/>
        <v>-0.39644258349703598</v>
      </c>
    </row>
    <row r="550" spans="1:13">
      <c r="A550" s="119" t="str">
        <f>'Master sheet'!A550</f>
        <v>Newport East</v>
      </c>
      <c r="B550" s="142" t="str">
        <f>VLOOKUP('Master sheet'!A550,Westminster_Parliamentary_Const!$A$2:$C$651,2,FALSE)</f>
        <v>W07000055</v>
      </c>
      <c r="C550" s="120">
        <f>VLOOKUP(B550,'Master sheet'!$B$3:$Z$634,9,FALSE)</f>
        <v>0.13816877825371843</v>
      </c>
      <c r="D550" s="121">
        <f>VLOOKUP(B550,'Master sheet'!$B$3:$Z$634,10,FALSE)</f>
        <v>1.5728867963866735</v>
      </c>
      <c r="E550" s="120">
        <f>VLOOKUP(B550,'Master sheet'!$B$3:$Z$634,16,FALSE)</f>
        <v>0.1153284920679611</v>
      </c>
      <c r="F550" s="121">
        <f>VLOOKUP(B550,'Master sheet'!$B$3:$Z$634,17,FALSE)</f>
        <v>-1.071074180275275</v>
      </c>
      <c r="G550" s="120">
        <f>VLOOKUP(B550,'Master sheet'!$B$3:$Z$634,21,FALSE)</f>
        <v>0.14680851063829786</v>
      </c>
      <c r="H550" s="121">
        <f>VLOOKUP(B550,'Master sheet'!$B$3:$Z$634,22,FALSE)</f>
        <v>-0.49269054575788346</v>
      </c>
      <c r="I550" s="120">
        <f>VLOOKUP(B550,'Master sheet'!$B$3:$Z$634,24,FALSE)</f>
        <v>8.8674275680420411E-3</v>
      </c>
      <c r="J550" s="121">
        <f>-VLOOKUP(B550,'Master sheet'!$B$3:$Z$634,25,FALSE)</f>
        <v>1.6259435595235801</v>
      </c>
      <c r="K550" s="121"/>
      <c r="L550" s="145">
        <f t="shared" si="16"/>
        <v>0.40876640746927378</v>
      </c>
      <c r="M550" s="121">
        <f t="shared" si="17"/>
        <v>0.80564933096455815</v>
      </c>
    </row>
    <row r="551" spans="1:13">
      <c r="A551" s="119" t="str">
        <f>'Master sheet'!A551</f>
        <v>Newport West</v>
      </c>
      <c r="B551" s="142" t="str">
        <f>VLOOKUP('Master sheet'!A551,Westminster_Parliamentary_Const!$A$2:$C$651,2,FALSE)</f>
        <v>W07000056</v>
      </c>
      <c r="C551" s="120">
        <f>VLOOKUP(B551,'Master sheet'!$B$3:$Z$634,9,FALSE)</f>
        <v>0.12047638307591875</v>
      </c>
      <c r="D551" s="121">
        <f>VLOOKUP(B551,'Master sheet'!$B$3:$Z$634,10,FALSE)</f>
        <v>0.90415607118584196</v>
      </c>
      <c r="E551" s="120">
        <f>VLOOKUP(B551,'Master sheet'!$B$3:$Z$634,16,FALSE)</f>
        <v>0.34234108633109273</v>
      </c>
      <c r="F551" s="121">
        <f>VLOOKUP(B551,'Master sheet'!$B$3:$Z$634,17,FALSE)</f>
        <v>-0.31652565487799578</v>
      </c>
      <c r="G551" s="120">
        <f>VLOOKUP(B551,'Master sheet'!$B$3:$Z$634,21,FALSE)</f>
        <v>0.12255772646536411</v>
      </c>
      <c r="H551" s="121">
        <f>VLOOKUP(B551,'Master sheet'!$B$3:$Z$634,22,FALSE)</f>
        <v>-1.1866791238965324</v>
      </c>
      <c r="I551" s="120">
        <f>VLOOKUP(B551,'Master sheet'!$B$3:$Z$634,24,FALSE)</f>
        <v>2.5448215839860788E-2</v>
      </c>
      <c r="J551" s="121">
        <f>-VLOOKUP(B551,'Master sheet'!$B$3:$Z$634,25,FALSE)</f>
        <v>-0.12006866199663328</v>
      </c>
      <c r="K551" s="121"/>
      <c r="L551" s="145">
        <f t="shared" si="16"/>
        <v>-0.17977934239632987</v>
      </c>
      <c r="M551" s="121">
        <f t="shared" si="17"/>
        <v>1.0828339933981529E-2</v>
      </c>
    </row>
    <row r="552" spans="1:13">
      <c r="A552" s="119" t="str">
        <f>'Master sheet'!A552</f>
        <v>Arfon</v>
      </c>
      <c r="B552" s="142" t="str">
        <f>VLOOKUP('Master sheet'!A552,Westminster_Parliamentary_Const!$A$2:$C$651,2,FALSE)</f>
        <v>W07000057</v>
      </c>
      <c r="C552" s="120">
        <f>VLOOKUP(B552,'Master sheet'!$B$3:$Z$634,9,FALSE)</f>
        <v>7.8198967094552596E-2</v>
      </c>
      <c r="D552" s="121">
        <f>VLOOKUP(B552,'Master sheet'!$B$3:$Z$634,10,FALSE)</f>
        <v>-0.69383033849553488</v>
      </c>
      <c r="E552" s="120">
        <f>VLOOKUP(B552,'Master sheet'!$B$3:$Z$634,16,FALSE)</f>
        <v>0.71132609660138668</v>
      </c>
      <c r="F552" s="121">
        <f>VLOOKUP(B552,'Master sheet'!$B$3:$Z$634,17,FALSE)</f>
        <v>0.90991332881308251</v>
      </c>
      <c r="G552" s="120">
        <f>VLOOKUP(B552,'Master sheet'!$B$3:$Z$634,21,FALSE)</f>
        <v>0.17499999999999999</v>
      </c>
      <c r="H552" s="121">
        <f>VLOOKUP(B552,'Master sheet'!$B$3:$Z$634,22,FALSE)</f>
        <v>0.31406982447272058</v>
      </c>
      <c r="I552" s="120">
        <f>VLOOKUP(B552,'Master sheet'!$B$3:$Z$634,24,FALSE)</f>
        <v>2.9212121212121245E-2</v>
      </c>
      <c r="J552" s="121">
        <f>-VLOOKUP(B552,'Master sheet'!$B$3:$Z$634,25,FALSE)</f>
        <v>-0.51642043206187405</v>
      </c>
      <c r="K552" s="121"/>
      <c r="L552" s="145">
        <f t="shared" si="16"/>
        <v>3.4330956820985414E-3</v>
      </c>
      <c r="M552" s="121">
        <f t="shared" si="17"/>
        <v>-0.19941973130483578</v>
      </c>
    </row>
    <row r="553" spans="1:13">
      <c r="A553" s="119" t="str">
        <f>'Master sheet'!A553</f>
        <v>Aberconwy</v>
      </c>
      <c r="B553" s="142" t="str">
        <f>VLOOKUP('Master sheet'!A553,Westminster_Parliamentary_Const!$A$2:$C$651,2,FALSE)</f>
        <v>W07000058</v>
      </c>
      <c r="C553" s="120">
        <f>VLOOKUP(B553,'Master sheet'!$B$3:$Z$634,9,FALSE)</f>
        <v>0.10526054228905615</v>
      </c>
      <c r="D553" s="121">
        <f>VLOOKUP(B553,'Master sheet'!$B$3:$Z$634,10,FALSE)</f>
        <v>0.32903324910989562</v>
      </c>
      <c r="E553" s="120">
        <f>VLOOKUP(B553,'Master sheet'!$B$3:$Z$634,16,FALSE)</f>
        <v>0.14835481178551546</v>
      </c>
      <c r="F553" s="121">
        <f>VLOOKUP(B553,'Master sheet'!$B$3:$Z$634,17,FALSE)</f>
        <v>-0.96130070747272711</v>
      </c>
      <c r="G553" s="120">
        <f>VLOOKUP(B553,'Master sheet'!$B$3:$Z$634,21,FALSE)</f>
        <v>0.21321321321321321</v>
      </c>
      <c r="H553" s="121">
        <f>VLOOKUP(B553,'Master sheet'!$B$3:$Z$634,22,FALSE)</f>
        <v>1.4076234726696011</v>
      </c>
      <c r="I553" s="120">
        <f>VLOOKUP(B553,'Master sheet'!$B$3:$Z$634,24,FALSE)</f>
        <v>2.7753054101221641E-2</v>
      </c>
      <c r="J553" s="121">
        <f>-VLOOKUP(B553,'Master sheet'!$B$3:$Z$634,25,FALSE)</f>
        <v>-0.3627758063730705</v>
      </c>
      <c r="K553" s="121"/>
      <c r="L553" s="145">
        <f t="shared" si="16"/>
        <v>0.10314505198342477</v>
      </c>
      <c r="M553" s="121">
        <f t="shared" si="17"/>
        <v>6.313960844508737E-2</v>
      </c>
    </row>
    <row r="554" spans="1:13">
      <c r="A554" s="119" t="str">
        <f>'Master sheet'!A554</f>
        <v>Clwyd West</v>
      </c>
      <c r="B554" s="142" t="str">
        <f>VLOOKUP('Master sheet'!A554,Westminster_Parliamentary_Const!$A$2:$C$651,2,FALSE)</f>
        <v>W07000059</v>
      </c>
      <c r="C554" s="120">
        <f>VLOOKUP(B554,'Master sheet'!$B$3:$Z$634,9,FALSE)</f>
        <v>0.10769054009540641</v>
      </c>
      <c r="D554" s="121">
        <f>VLOOKUP(B554,'Master sheet'!$B$3:$Z$634,10,FALSE)</f>
        <v>0.42088142336479206</v>
      </c>
      <c r="E554" s="120">
        <f>VLOOKUP(B554,'Master sheet'!$B$3:$Z$634,16,FALSE)</f>
        <v>0.16843937563570022</v>
      </c>
      <c r="F554" s="121">
        <f>VLOOKUP(B554,'Master sheet'!$B$3:$Z$634,17,FALSE)</f>
        <v>-0.89454327454000437</v>
      </c>
      <c r="G554" s="120">
        <f>VLOOKUP(B554,'Master sheet'!$B$3:$Z$634,21,FALSE)</f>
        <v>0.18639798488664988</v>
      </c>
      <c r="H554" s="121">
        <f>VLOOKUP(B554,'Master sheet'!$B$3:$Z$634,22,FALSE)</f>
        <v>0.64024778509967561</v>
      </c>
      <c r="I554" s="120">
        <f>VLOOKUP(B554,'Master sheet'!$B$3:$Z$634,24,FALSE)</f>
        <v>3.0437678401522339E-2</v>
      </c>
      <c r="J554" s="121">
        <f>-VLOOKUP(B554,'Master sheet'!$B$3:$Z$634,25,FALSE)</f>
        <v>-0.64547568539402189</v>
      </c>
      <c r="K554" s="121"/>
      <c r="L554" s="145">
        <f t="shared" si="16"/>
        <v>-0.11972243786738965</v>
      </c>
      <c r="M554" s="121">
        <f t="shared" si="17"/>
        <v>-0.1172473355831314</v>
      </c>
    </row>
    <row r="555" spans="1:13">
      <c r="A555" s="119" t="str">
        <f>'Master sheet'!A555</f>
        <v>Vale of Clwyd</v>
      </c>
      <c r="B555" s="142" t="str">
        <f>VLOOKUP('Master sheet'!A555,Westminster_Parliamentary_Const!$A$2:$C$651,2,FALSE)</f>
        <v>W07000060</v>
      </c>
      <c r="C555" s="120">
        <f>VLOOKUP(B555,'Master sheet'!$B$3:$Z$634,9,FALSE)</f>
        <v>0.11835304757542514</v>
      </c>
      <c r="D555" s="121">
        <f>VLOOKUP(B555,'Master sheet'!$B$3:$Z$634,10,FALSE)</f>
        <v>0.82389900735586974</v>
      </c>
      <c r="E555" s="120">
        <f>VLOOKUP(B555,'Master sheet'!$B$3:$Z$634,16,FALSE)</f>
        <v>0.42785155764167776</v>
      </c>
      <c r="F555" s="121">
        <f>VLOOKUP(B555,'Master sheet'!$B$3:$Z$634,17,FALSE)</f>
        <v>-3.2304419299141955E-2</v>
      </c>
      <c r="G555" s="120">
        <f>VLOOKUP(B555,'Master sheet'!$B$3:$Z$634,21,FALSE)</f>
        <v>0.15085158150851583</v>
      </c>
      <c r="H555" s="121">
        <f>VLOOKUP(B555,'Master sheet'!$B$3:$Z$634,22,FALSE)</f>
        <v>-0.37698933855040884</v>
      </c>
      <c r="I555" s="120">
        <f>VLOOKUP(B555,'Master sheet'!$B$3:$Z$634,24,FALSE)</f>
        <v>2.7059729064039528E-2</v>
      </c>
      <c r="J555" s="121">
        <f>-VLOOKUP(B555,'Master sheet'!$B$3:$Z$634,25,FALSE)</f>
        <v>-0.28976637108202202</v>
      </c>
      <c r="K555" s="121"/>
      <c r="L555" s="145">
        <f t="shared" si="16"/>
        <v>3.1209719606074229E-2</v>
      </c>
      <c r="M555" s="121">
        <f t="shared" si="17"/>
        <v>0.10982858578302411</v>
      </c>
    </row>
    <row r="556" spans="1:13">
      <c r="A556" s="119" t="str">
        <f>'Master sheet'!A556</f>
        <v>Dwyfor Meirionnydd</v>
      </c>
      <c r="B556" s="142" t="str">
        <f>VLOOKUP('Master sheet'!A556,Westminster_Parliamentary_Const!$A$2:$C$651,2,FALSE)</f>
        <v>W07000061</v>
      </c>
      <c r="C556" s="120">
        <f>VLOOKUP(B556,'Master sheet'!$B$3:$Z$634,9,FALSE)</f>
        <v>0.11662704853657259</v>
      </c>
      <c r="D556" s="121">
        <f>VLOOKUP(B556,'Master sheet'!$B$3:$Z$634,10,FALSE)</f>
        <v>0.75866032274881745</v>
      </c>
      <c r="E556" s="120">
        <f>VLOOKUP(B556,'Master sheet'!$B$3:$Z$634,16,FALSE)</f>
        <v>-1.1261967986416948E-2</v>
      </c>
      <c r="F556" s="121">
        <f>VLOOKUP(B556,'Master sheet'!$B$3:$Z$634,17,FALSE)</f>
        <v>-1.4918378179643712</v>
      </c>
      <c r="G556" s="120">
        <f>VLOOKUP(B556,'Master sheet'!$B$3:$Z$634,21,FALSE)</f>
        <v>0.19565217391304349</v>
      </c>
      <c r="H556" s="121">
        <f>VLOOKUP(B556,'Master sheet'!$B$3:$Z$634,22,FALSE)</f>
        <v>0.90507639593779865</v>
      </c>
      <c r="I556" s="120">
        <f>VLOOKUP(B556,'Master sheet'!$B$3:$Z$634,24,FALSE)</f>
        <v>2.0808080808080831E-2</v>
      </c>
      <c r="J556" s="121">
        <f>-VLOOKUP(B556,'Master sheet'!$B$3:$Z$634,25,FALSE)</f>
        <v>0.36855300919145245</v>
      </c>
      <c r="K556" s="121"/>
      <c r="L556" s="145">
        <f t="shared" si="16"/>
        <v>0.13511297747842432</v>
      </c>
      <c r="M556" s="121">
        <f t="shared" si="17"/>
        <v>0.27794420697566119</v>
      </c>
    </row>
    <row r="557" spans="1:13">
      <c r="A557" s="119" t="str">
        <f>'Master sheet'!A557</f>
        <v>Clwyd South</v>
      </c>
      <c r="B557" s="142" t="str">
        <f>VLOOKUP('Master sheet'!A557,Westminster_Parliamentary_Const!$A$2:$C$651,2,FALSE)</f>
        <v>W07000062</v>
      </c>
      <c r="C557" s="120">
        <f>VLOOKUP(B557,'Master sheet'!$B$3:$Z$634,9,FALSE)</f>
        <v>0.116621299758188</v>
      </c>
      <c r="D557" s="121">
        <f>VLOOKUP(B557,'Master sheet'!$B$3:$Z$634,10,FALSE)</f>
        <v>0.75844303251199463</v>
      </c>
      <c r="E557" s="120">
        <f>VLOOKUP(B557,'Master sheet'!$B$3:$Z$634,16,FALSE)</f>
        <v>8.478559027217461E-2</v>
      </c>
      <c r="F557" s="121">
        <f>VLOOKUP(B557,'Master sheet'!$B$3:$Z$634,17,FALSE)</f>
        <v>-1.1725932241246737</v>
      </c>
      <c r="G557" s="120">
        <f>VLOOKUP(B557,'Master sheet'!$B$3:$Z$634,21,FALSE)</f>
        <v>0.1580135440180587</v>
      </c>
      <c r="H557" s="121">
        <f>VLOOKUP(B557,'Master sheet'!$B$3:$Z$634,22,FALSE)</f>
        <v>-0.17203430933418529</v>
      </c>
      <c r="I557" s="120">
        <f>VLOOKUP(B557,'Master sheet'!$B$3:$Z$634,24,FALSE)</f>
        <v>5.3836709637815616E-3</v>
      </c>
      <c r="J557" s="121">
        <f>-VLOOKUP(B557,'Master sheet'!$B$3:$Z$634,25,FALSE)</f>
        <v>1.9927947313812462</v>
      </c>
      <c r="K557" s="121"/>
      <c r="L557" s="145">
        <f t="shared" si="16"/>
        <v>0.35165255760859548</v>
      </c>
      <c r="M557" s="121">
        <f t="shared" si="17"/>
        <v>0.69297466572127053</v>
      </c>
    </row>
    <row r="558" spans="1:13">
      <c r="A558" s="119" t="str">
        <f>'Master sheet'!A558</f>
        <v>Montgomeryshire</v>
      </c>
      <c r="B558" s="142" t="str">
        <f>VLOOKUP('Master sheet'!A558,Westminster_Parliamentary_Const!$A$2:$C$651,2,FALSE)</f>
        <v>W07000063</v>
      </c>
      <c r="C558" s="120">
        <f>VLOOKUP(B558,'Master sheet'!$B$3:$Z$634,9,FALSE)</f>
        <v>8.1646440249167007E-2</v>
      </c>
      <c r="D558" s="121">
        <f>VLOOKUP(B558,'Master sheet'!$B$3:$Z$634,10,FALSE)</f>
        <v>-0.5635240006804868</v>
      </c>
      <c r="E558" s="120">
        <f>VLOOKUP(B558,'Master sheet'!$B$3:$Z$634,16,FALSE)</f>
        <v>0.66263959139045292</v>
      </c>
      <c r="F558" s="121">
        <f>VLOOKUP(B558,'Master sheet'!$B$3:$Z$634,17,FALSE)</f>
        <v>0.74808825107719379</v>
      </c>
      <c r="G558" s="120">
        <f>VLOOKUP(B558,'Master sheet'!$B$3:$Z$634,21,FALSE)</f>
        <v>0.19137466307277629</v>
      </c>
      <c r="H558" s="121">
        <f>VLOOKUP(B558,'Master sheet'!$B$3:$Z$634,22,FALSE)</f>
        <v>0.78266618252610709</v>
      </c>
      <c r="I558" s="120">
        <f>VLOOKUP(B558,'Master sheet'!$B$3:$Z$634,24,FALSE)</f>
        <v>9.7883167107672975E-3</v>
      </c>
      <c r="J558" s="121">
        <f>-VLOOKUP(B558,'Master sheet'!$B$3:$Z$634,25,FALSE)</f>
        <v>1.5289708660964296</v>
      </c>
      <c r="K558" s="121"/>
      <c r="L558" s="145">
        <f t="shared" si="16"/>
        <v>0.62405032475481093</v>
      </c>
      <c r="M558" s="121">
        <f t="shared" si="17"/>
        <v>0.57694136073919777</v>
      </c>
    </row>
    <row r="559" spans="1:13">
      <c r="A559" s="119" t="str">
        <f>'Master sheet'!A559</f>
        <v>Ceredigion</v>
      </c>
      <c r="B559" s="142" t="str">
        <f>VLOOKUP('Master sheet'!A559,Westminster_Parliamentary_Const!$A$2:$C$651,2,FALSE)</f>
        <v>W07000064</v>
      </c>
      <c r="C559" s="120">
        <f>VLOOKUP(B559,'Master sheet'!$B$3:$Z$634,9,FALSE)</f>
        <v>9.1011225941427257E-2</v>
      </c>
      <c r="D559" s="121">
        <f>VLOOKUP(B559,'Master sheet'!$B$3:$Z$634,10,FALSE)</f>
        <v>-0.20955723335472951</v>
      </c>
      <c r="E559" s="120">
        <f>VLOOKUP(B559,'Master sheet'!$B$3:$Z$634,16,FALSE)</f>
        <v>0.38376141009026993</v>
      </c>
      <c r="F559" s="121">
        <f>VLOOKUP(B559,'Master sheet'!$B$3:$Z$634,17,FALSE)</f>
        <v>-0.17885204115003331</v>
      </c>
      <c r="G559" s="120">
        <f>VLOOKUP(B559,'Master sheet'!$B$3:$Z$634,21,FALSE)</f>
        <v>0.15778251599147122</v>
      </c>
      <c r="H559" s="121">
        <f>VLOOKUP(B559,'Master sheet'!$B$3:$Z$634,22,FALSE)</f>
        <v>-0.17864567540541385</v>
      </c>
      <c r="I559" s="120">
        <f>VLOOKUP(B559,'Master sheet'!$B$3:$Z$634,24,FALSE)</f>
        <v>2.6187443130118337E-2</v>
      </c>
      <c r="J559" s="121">
        <f>-VLOOKUP(B559,'Master sheet'!$B$3:$Z$634,25,FALSE)</f>
        <v>-0.19791175739787348</v>
      </c>
      <c r="K559" s="121"/>
      <c r="L559" s="145">
        <f t="shared" si="16"/>
        <v>-0.19124167682701254</v>
      </c>
      <c r="M559" s="121">
        <f t="shared" si="17"/>
        <v>-0.19540594967677552</v>
      </c>
    </row>
    <row r="560" spans="1:13">
      <c r="A560" s="119" t="str">
        <f>'Master sheet'!A560</f>
        <v>Preseli Pembrokeshire</v>
      </c>
      <c r="B560" s="142" t="str">
        <f>VLOOKUP('Master sheet'!A560,Westminster_Parliamentary_Const!$A$2:$C$651,2,FALSE)</f>
        <v>W07000065</v>
      </c>
      <c r="C560" s="120">
        <f>VLOOKUP(B560,'Master sheet'!$B$3:$Z$634,9,FALSE)</f>
        <v>9.8234910719814036E-2</v>
      </c>
      <c r="D560" s="121">
        <f>VLOOKUP(B560,'Master sheet'!$B$3:$Z$634,10,FALSE)</f>
        <v>6.3480979500380993E-2</v>
      </c>
      <c r="E560" s="120">
        <f>VLOOKUP(B560,'Master sheet'!$B$3:$Z$634,16,FALSE)</f>
        <v>0.10760685874445772</v>
      </c>
      <c r="F560" s="121">
        <f>VLOOKUP(B560,'Master sheet'!$B$3:$Z$634,17,FALSE)</f>
        <v>-1.0967394833692286</v>
      </c>
      <c r="G560" s="120">
        <f>VLOOKUP(B560,'Master sheet'!$B$3:$Z$634,21,FALSE)</f>
        <v>0.1828193832599119</v>
      </c>
      <c r="H560" s="121">
        <f>VLOOKUP(B560,'Master sheet'!$B$3:$Z$634,22,FALSE)</f>
        <v>0.53783836868845758</v>
      </c>
      <c r="I560" s="120">
        <f>VLOOKUP(B560,'Master sheet'!$B$3:$Z$634,24,FALSE)</f>
        <v>2.7629233511586415E-2</v>
      </c>
      <c r="J560" s="121">
        <f>-VLOOKUP(B560,'Master sheet'!$B$3:$Z$634,25,FALSE)</f>
        <v>-0.34973708594345188</v>
      </c>
      <c r="K560" s="121"/>
      <c r="L560" s="145">
        <f t="shared" si="16"/>
        <v>-0.21128930528096046</v>
      </c>
      <c r="M560" s="121">
        <f t="shared" si="17"/>
        <v>-0.18856888792781878</v>
      </c>
    </row>
    <row r="561" spans="1:13" ht="29">
      <c r="A561" s="119" t="str">
        <f>'Master sheet'!A561</f>
        <v>Carmarthen West and South Pembrokeshire</v>
      </c>
      <c r="B561" s="142" t="str">
        <f>VLOOKUP('Master sheet'!A561,Westminster_Parliamentary_Const!$A$2:$C$651,2,FALSE)</f>
        <v>W07000066</v>
      </c>
      <c r="C561" s="120">
        <f>VLOOKUP(B561,'Master sheet'!$B$3:$Z$634,9,FALSE)</f>
        <v>0.11988995933469465</v>
      </c>
      <c r="D561" s="121">
        <f>VLOOKUP(B561,'Master sheet'!$B$3:$Z$634,10,FALSE)</f>
        <v>0.88199063966553226</v>
      </c>
      <c r="E561" s="120">
        <f>VLOOKUP(B561,'Master sheet'!$B$3:$Z$634,16,FALSE)</f>
        <v>0.15372355692758666</v>
      </c>
      <c r="F561" s="121">
        <f>VLOOKUP(B561,'Master sheet'!$B$3:$Z$634,17,FALSE)</f>
        <v>-0.9434559762439032</v>
      </c>
      <c r="G561" s="120">
        <f>VLOOKUP(B561,'Master sheet'!$B$3:$Z$634,21,FALSE)</f>
        <v>0.19501133786848074</v>
      </c>
      <c r="H561" s="121">
        <f>VLOOKUP(B561,'Master sheet'!$B$3:$Z$634,22,FALSE)</f>
        <v>0.88673748812291386</v>
      </c>
      <c r="I561" s="120">
        <f>VLOOKUP(B561,'Master sheet'!$B$3:$Z$634,24,FALSE)</f>
        <v>2.7244147157190701E-2</v>
      </c>
      <c r="J561" s="121">
        <f>-VLOOKUP(B561,'Master sheet'!$B$3:$Z$634,25,FALSE)</f>
        <v>-0.30918621043059369</v>
      </c>
      <c r="K561" s="121"/>
      <c r="L561" s="145">
        <f t="shared" si="16"/>
        <v>0.12902148527848731</v>
      </c>
      <c r="M561" s="121">
        <f t="shared" si="17"/>
        <v>0.18148172839148133</v>
      </c>
    </row>
    <row r="562" spans="1:13">
      <c r="A562" s="119" t="str">
        <f>'Master sheet'!A562</f>
        <v>Carmarthen East and Dinefwr</v>
      </c>
      <c r="B562" s="142" t="str">
        <f>VLOOKUP('Master sheet'!A562,Westminster_Parliamentary_Const!$A$2:$C$651,2,FALSE)</f>
        <v>W07000067</v>
      </c>
      <c r="C562" s="120">
        <f>VLOOKUP(B562,'Master sheet'!$B$3:$Z$634,9,FALSE)</f>
        <v>0.11239523251969841</v>
      </c>
      <c r="D562" s="121">
        <f>VLOOKUP(B562,'Master sheet'!$B$3:$Z$634,10,FALSE)</f>
        <v>0.59870767838149264</v>
      </c>
      <c r="E562" s="120">
        <f>VLOOKUP(B562,'Master sheet'!$B$3:$Z$634,16,FALSE)</f>
        <v>0.35529949633416263</v>
      </c>
      <c r="F562" s="121">
        <f>VLOOKUP(B562,'Master sheet'!$B$3:$Z$634,17,FALSE)</f>
        <v>-0.2734542596937431</v>
      </c>
      <c r="G562" s="120">
        <f>VLOOKUP(B562,'Master sheet'!$B$3:$Z$634,21,FALSE)</f>
        <v>0.17336683417085427</v>
      </c>
      <c r="H562" s="121">
        <f>VLOOKUP(B562,'Master sheet'!$B$3:$Z$634,22,FALSE)</f>
        <v>0.26733325613946041</v>
      </c>
      <c r="I562" s="120">
        <f>VLOOKUP(B562,'Master sheet'!$B$3:$Z$634,24,FALSE)</f>
        <v>1.6073619631901792E-2</v>
      </c>
      <c r="J562" s="121">
        <f>-VLOOKUP(B562,'Master sheet'!$B$3:$Z$634,25,FALSE)</f>
        <v>0.86710753750488956</v>
      </c>
      <c r="K562" s="121"/>
      <c r="L562" s="145">
        <f t="shared" si="16"/>
        <v>0.36492355308302488</v>
      </c>
      <c r="M562" s="121">
        <f t="shared" si="17"/>
        <v>0.4875849047030803</v>
      </c>
    </row>
    <row r="563" spans="1:13">
      <c r="A563" s="119" t="str">
        <f>'Master sheet'!A563</f>
        <v>Brecon and Radnorshire</v>
      </c>
      <c r="B563" s="142" t="str">
        <f>VLOOKUP('Master sheet'!A563,Westminster_Parliamentary_Const!$A$2:$C$651,2,FALSE)</f>
        <v>W07000068</v>
      </c>
      <c r="C563" s="120">
        <f>VLOOKUP(B563,'Master sheet'!$B$3:$Z$634,9,FALSE)</f>
        <v>9.2417425315009724E-2</v>
      </c>
      <c r="D563" s="121">
        <f>VLOOKUP(B563,'Master sheet'!$B$3:$Z$634,10,FALSE)</f>
        <v>-0.15640622031084681</v>
      </c>
      <c r="E563" s="120">
        <f>VLOOKUP(B563,'Master sheet'!$B$3:$Z$634,16,FALSE)</f>
        <v>0.28233572004479285</v>
      </c>
      <c r="F563" s="121">
        <f>VLOOKUP(B563,'Master sheet'!$B$3:$Z$634,17,FALSE)</f>
        <v>-0.51597256571665351</v>
      </c>
      <c r="G563" s="120">
        <f>VLOOKUP(B563,'Master sheet'!$B$3:$Z$634,21,FALSE)</f>
        <v>0.20218579234972678</v>
      </c>
      <c r="H563" s="121">
        <f>VLOOKUP(B563,'Master sheet'!$B$3:$Z$634,22,FALSE)</f>
        <v>1.0920500020958614</v>
      </c>
      <c r="I563" s="120">
        <f>VLOOKUP(B563,'Master sheet'!$B$3:$Z$634,24,FALSE)</f>
        <v>2.5106580166821102E-2</v>
      </c>
      <c r="J563" s="121">
        <f>-VLOOKUP(B563,'Master sheet'!$B$3:$Z$634,25,FALSE)</f>
        <v>-8.4093287927813704E-2</v>
      </c>
      <c r="K563" s="121"/>
      <c r="L563" s="145">
        <f t="shared" si="16"/>
        <v>8.3894482035136858E-2</v>
      </c>
      <c r="M563" s="121">
        <f t="shared" si="17"/>
        <v>1.5846403316981155E-2</v>
      </c>
    </row>
    <row r="564" spans="1:13">
      <c r="A564" s="119" t="str">
        <f>'Master sheet'!A564</f>
        <v>Neath</v>
      </c>
      <c r="B564" s="142" t="str">
        <f>VLOOKUP('Master sheet'!A564,Westminster_Parliamentary_Const!$A$2:$C$651,2,FALSE)</f>
        <v>W07000069</v>
      </c>
      <c r="C564" s="120">
        <f>VLOOKUP(B564,'Master sheet'!$B$3:$Z$634,9,FALSE)</f>
        <v>0.10102532223674464</v>
      </c>
      <c r="D564" s="121">
        <f>VLOOKUP(B564,'Master sheet'!$B$3:$Z$634,10,FALSE)</f>
        <v>0.16895194024781238</v>
      </c>
      <c r="E564" s="120">
        <f>VLOOKUP(B564,'Master sheet'!$B$3:$Z$634,16,FALSE)</f>
        <v>0.33930210365117264</v>
      </c>
      <c r="F564" s="121">
        <f>VLOOKUP(B564,'Master sheet'!$B$3:$Z$634,17,FALSE)</f>
        <v>-0.3266266799214948</v>
      </c>
      <c r="G564" s="120">
        <f>VLOOKUP(B564,'Master sheet'!$B$3:$Z$634,21,FALSE)</f>
        <v>0.11228813559322035</v>
      </c>
      <c r="H564" s="121">
        <f>VLOOKUP(B564,'Master sheet'!$B$3:$Z$634,22,FALSE)</f>
        <v>-1.480565652125962</v>
      </c>
      <c r="I564" s="120">
        <f>VLOOKUP(B564,'Master sheet'!$B$3:$Z$634,24,FALSE)</f>
        <v>1.9938034818530515E-2</v>
      </c>
      <c r="J564" s="121">
        <f>-VLOOKUP(B564,'Master sheet'!$B$3:$Z$634,25,FALSE)</f>
        <v>0.46017174927399918</v>
      </c>
      <c r="K564" s="121"/>
      <c r="L564" s="145">
        <f t="shared" si="16"/>
        <v>-0.29451716063141131</v>
      </c>
      <c r="M564" s="121">
        <f t="shared" si="17"/>
        <v>-9.1490825500638959E-2</v>
      </c>
    </row>
    <row r="565" spans="1:13">
      <c r="A565" s="119" t="str">
        <f>'Master sheet'!A565</f>
        <v>Cynon Valley</v>
      </c>
      <c r="B565" s="142" t="str">
        <f>VLOOKUP('Master sheet'!A565,Westminster_Parliamentary_Const!$A$2:$C$651,2,FALSE)</f>
        <v>W07000070</v>
      </c>
      <c r="C565" s="120">
        <f>VLOOKUP(B565,'Master sheet'!$B$3:$Z$634,9,FALSE)</f>
        <v>0.10793401698481662</v>
      </c>
      <c r="D565" s="121">
        <f>VLOOKUP(B565,'Master sheet'!$B$3:$Z$634,10,FALSE)</f>
        <v>0.43008427437443064</v>
      </c>
      <c r="E565" s="120">
        <f>VLOOKUP(B565,'Master sheet'!$B$3:$Z$634,16,FALSE)</f>
        <v>0.40483076279863761</v>
      </c>
      <c r="F565" s="121">
        <f>VLOOKUP(B565,'Master sheet'!$B$3:$Z$634,17,FALSE)</f>
        <v>-0.10882134937816308</v>
      </c>
      <c r="G565" s="120">
        <f>VLOOKUP(B565,'Master sheet'!$B$3:$Z$634,21,FALSE)</f>
        <v>0.1330166270783848</v>
      </c>
      <c r="H565" s="121">
        <f>VLOOKUP(B565,'Master sheet'!$B$3:$Z$634,22,FALSE)</f>
        <v>-0.88737508846559954</v>
      </c>
      <c r="I565" s="120">
        <f>VLOOKUP(B565,'Master sheet'!$B$3:$Z$634,24,FALSE)</f>
        <v>1.9480763215514507E-2</v>
      </c>
      <c r="J565" s="121">
        <f>-VLOOKUP(B565,'Master sheet'!$B$3:$Z$634,25,FALSE)</f>
        <v>0.5083239718542174</v>
      </c>
      <c r="K565" s="121"/>
      <c r="L565" s="145">
        <f t="shared" si="16"/>
        <v>-1.4447047903778654E-2</v>
      </c>
      <c r="M565" s="121">
        <f t="shared" si="17"/>
        <v>0.14677000910225557</v>
      </c>
    </row>
    <row r="566" spans="1:13">
      <c r="A566" s="119" t="str">
        <f>'Master sheet'!A566</f>
        <v>Merthyr Tydfil and Rhymney</v>
      </c>
      <c r="B566" s="142" t="str">
        <f>VLOOKUP('Master sheet'!A566,Westminster_Parliamentary_Const!$A$2:$C$651,2,FALSE)</f>
        <v>W07000071</v>
      </c>
      <c r="C566" s="120">
        <f>VLOOKUP(B566,'Master sheet'!$B$3:$Z$634,9,FALSE)</f>
        <v>0.14364790786978707</v>
      </c>
      <c r="D566" s="121">
        <f>VLOOKUP(B566,'Master sheet'!$B$3:$Z$634,10,FALSE)</f>
        <v>1.7799849470215057</v>
      </c>
      <c r="E566" s="120">
        <f>VLOOKUP(B566,'Master sheet'!$B$3:$Z$634,16,FALSE)</f>
        <v>8.3101707948448178E-2</v>
      </c>
      <c r="F566" s="121">
        <f>VLOOKUP(B566,'Master sheet'!$B$3:$Z$634,17,FALSE)</f>
        <v>-1.1781901423416321</v>
      </c>
      <c r="G566" s="120">
        <f>VLOOKUP(B566,'Master sheet'!$B$3:$Z$634,21,FALSE)</f>
        <v>0.13406593406593406</v>
      </c>
      <c r="H566" s="121">
        <f>VLOOKUP(B566,'Master sheet'!$B$3:$Z$634,22,FALSE)</f>
        <v>-0.85734690219634835</v>
      </c>
      <c r="I566" s="120">
        <f>VLOOKUP(B566,'Master sheet'!$B$3:$Z$634,24,FALSE)</f>
        <v>1.8473903552292059E-2</v>
      </c>
      <c r="J566" s="121">
        <f>-VLOOKUP(B566,'Master sheet'!$B$3:$Z$634,25,FALSE)</f>
        <v>0.61434964738437636</v>
      </c>
      <c r="K566" s="121"/>
      <c r="L566" s="145">
        <f t="shared" si="16"/>
        <v>8.9699387466975394E-2</v>
      </c>
      <c r="M566" s="121">
        <f t="shared" si="17"/>
        <v>0.45885535737896394</v>
      </c>
    </row>
    <row r="567" spans="1:13">
      <c r="A567" s="119" t="str">
        <f>'Master sheet'!A567</f>
        <v>Blaenau Gwent</v>
      </c>
      <c r="B567" s="142" t="str">
        <f>VLOOKUP('Master sheet'!A567,Westminster_Parliamentary_Const!$A$2:$C$651,2,FALSE)</f>
        <v>W07000072</v>
      </c>
      <c r="C567" s="120">
        <f>VLOOKUP(B567,'Master sheet'!$B$3:$Z$634,9,FALSE)</f>
        <v>0.12384973952118998</v>
      </c>
      <c r="D567" s="121">
        <f>VLOOKUP(B567,'Master sheet'!$B$3:$Z$634,10,FALSE)</f>
        <v>1.0316609725480825</v>
      </c>
      <c r="E567" s="120">
        <f>VLOOKUP(B567,'Master sheet'!$B$3:$Z$634,16,FALSE)</f>
        <v>0.13389611595249243</v>
      </c>
      <c r="F567" s="121">
        <f>VLOOKUP(B567,'Master sheet'!$B$3:$Z$634,17,FALSE)</f>
        <v>-1.0093587795607</v>
      </c>
      <c r="G567" s="120">
        <f>VLOOKUP(B567,'Master sheet'!$B$3:$Z$634,21,FALSE)</f>
        <v>0.11971830985915492</v>
      </c>
      <c r="H567" s="121">
        <f>VLOOKUP(B567,'Master sheet'!$B$3:$Z$634,22,FALSE)</f>
        <v>-1.2679351640820569</v>
      </c>
      <c r="I567" s="120">
        <f>VLOOKUP(B567,'Master sheet'!$B$3:$Z$634,24,FALSE)</f>
        <v>2.0403709765413058E-3</v>
      </c>
      <c r="J567" s="121">
        <f>-VLOOKUP(B567,'Master sheet'!$B$3:$Z$634,25,FALSE)</f>
        <v>2.344855353725201</v>
      </c>
      <c r="K567" s="121"/>
      <c r="L567" s="145">
        <f t="shared" si="16"/>
        <v>0.27480559565763168</v>
      </c>
      <c r="M567" s="121">
        <f t="shared" si="17"/>
        <v>0.74595645148396839</v>
      </c>
    </row>
    <row r="568" spans="1:13">
      <c r="A568" s="119" t="str">
        <f>'Master sheet'!A568</f>
        <v>Bridgend</v>
      </c>
      <c r="B568" s="142" t="str">
        <f>VLOOKUP('Master sheet'!A568,Westminster_Parliamentary_Const!$A$2:$C$651,2,FALSE)</f>
        <v>W07000073</v>
      </c>
      <c r="C568" s="120">
        <f>VLOOKUP(B568,'Master sheet'!$B$3:$Z$634,9,FALSE)</f>
        <v>0.12945441126365975</v>
      </c>
      <c r="D568" s="121">
        <f>VLOOKUP(B568,'Master sheet'!$B$3:$Z$634,10,FALSE)</f>
        <v>1.2435043188665849</v>
      </c>
      <c r="E568" s="120">
        <f>VLOOKUP(B568,'Master sheet'!$B$3:$Z$634,16,FALSE)</f>
        <v>-5.163150529564166E-3</v>
      </c>
      <c r="F568" s="121">
        <f>VLOOKUP(B568,'Master sheet'!$B$3:$Z$634,17,FALSE)</f>
        <v>-1.471566459303973</v>
      </c>
      <c r="G568" s="120">
        <f>VLOOKUP(B568,'Master sheet'!$B$3:$Z$634,21,FALSE)</f>
        <v>0.12455516014234876</v>
      </c>
      <c r="H568" s="121">
        <f>VLOOKUP(B568,'Master sheet'!$B$3:$Z$634,22,FALSE)</f>
        <v>-1.1295182441686118</v>
      </c>
      <c r="I568" s="120">
        <f>VLOOKUP(B568,'Master sheet'!$B$3:$Z$634,24,FALSE)</f>
        <v>1.5693591946967844E-2</v>
      </c>
      <c r="J568" s="121">
        <f>-VLOOKUP(B568,'Master sheet'!$B$3:$Z$634,25,FALSE)</f>
        <v>0.90712571827730004</v>
      </c>
      <c r="K568" s="121"/>
      <c r="L568" s="145">
        <f t="shared" si="16"/>
        <v>-0.11261366658217498</v>
      </c>
      <c r="M568" s="121">
        <f t="shared" si="17"/>
        <v>0.28336256180253083</v>
      </c>
    </row>
    <row r="569" spans="1:13">
      <c r="A569" s="119" t="str">
        <f>'Master sheet'!A569</f>
        <v>Ogmore</v>
      </c>
      <c r="B569" s="142" t="str">
        <f>VLOOKUP('Master sheet'!A569,Westminster_Parliamentary_Const!$A$2:$C$651,2,FALSE)</f>
        <v>W07000074</v>
      </c>
      <c r="C569" s="120">
        <f>VLOOKUP(B569,'Master sheet'!$B$3:$Z$634,9,FALSE)</f>
        <v>0.13023528563689968</v>
      </c>
      <c r="D569" s="121">
        <f>VLOOKUP(B569,'Master sheet'!$B$3:$Z$634,10,FALSE)</f>
        <v>1.2730195247310079</v>
      </c>
      <c r="E569" s="120">
        <f>VLOOKUP(B569,'Master sheet'!$B$3:$Z$634,16,FALSE)</f>
        <v>0.124397236333305</v>
      </c>
      <c r="F569" s="121">
        <f>VLOOKUP(B569,'Master sheet'!$B$3:$Z$634,17,FALSE)</f>
        <v>-1.0409313257132558</v>
      </c>
      <c r="G569" s="120">
        <f>VLOOKUP(B569,'Master sheet'!$B$3:$Z$634,21,FALSE)</f>
        <v>0.15012106537530268</v>
      </c>
      <c r="H569" s="121">
        <f>VLOOKUP(B569,'Master sheet'!$B$3:$Z$634,22,FALSE)</f>
        <v>-0.39789463583814627</v>
      </c>
      <c r="I569" s="120">
        <f>VLOOKUP(B569,'Master sheet'!$B$3:$Z$634,24,FALSE)</f>
        <v>7.9289940828402017E-3</v>
      </c>
      <c r="J569" s="121">
        <f>-VLOOKUP(B569,'Master sheet'!$B$3:$Z$634,25,FALSE)</f>
        <v>1.7247637306387915</v>
      </c>
      <c r="K569" s="121"/>
      <c r="L569" s="145">
        <f t="shared" si="16"/>
        <v>0.38973932345459933</v>
      </c>
      <c r="M569" s="121">
        <f t="shared" si="17"/>
        <v>0.75945675819803282</v>
      </c>
    </row>
    <row r="570" spans="1:13">
      <c r="A570" s="119" t="str">
        <f>'Master sheet'!A570</f>
        <v>Pontypridd</v>
      </c>
      <c r="B570" s="142" t="str">
        <f>VLOOKUP('Master sheet'!A570,Westminster_Parliamentary_Const!$A$2:$C$651,2,FALSE)</f>
        <v>W07000075</v>
      </c>
      <c r="C570" s="120">
        <f>VLOOKUP(B570,'Master sheet'!$B$3:$Z$634,9,FALSE)</f>
        <v>8.2319823069951725E-2</v>
      </c>
      <c r="D570" s="121">
        <f>VLOOKUP(B570,'Master sheet'!$B$3:$Z$634,10,FALSE)</f>
        <v>-0.53807172146358373</v>
      </c>
      <c r="E570" s="120">
        <f>VLOOKUP(B570,'Master sheet'!$B$3:$Z$634,16,FALSE)</f>
        <v>0.39324431504008867</v>
      </c>
      <c r="F570" s="121">
        <f>VLOOKUP(B570,'Master sheet'!$B$3:$Z$634,17,FALSE)</f>
        <v>-0.14733259188954637</v>
      </c>
      <c r="G570" s="120">
        <f>VLOOKUP(B570,'Master sheet'!$B$3:$Z$634,21,FALSE)</f>
        <v>0.12797074954296161</v>
      </c>
      <c r="H570" s="121">
        <f>VLOOKUP(B570,'Master sheet'!$B$3:$Z$634,22,FALSE)</f>
        <v>-1.031773774763687</v>
      </c>
      <c r="I570" s="120">
        <f>VLOOKUP(B570,'Master sheet'!$B$3:$Z$634,24,FALSE)</f>
        <v>1.5855338691159515E-2</v>
      </c>
      <c r="J570" s="121">
        <f>-VLOOKUP(B570,'Master sheet'!$B$3:$Z$634,25,FALSE)</f>
        <v>0.89009324747313712</v>
      </c>
      <c r="K570" s="121"/>
      <c r="L570" s="145">
        <f t="shared" si="16"/>
        <v>-0.20677121016091998</v>
      </c>
      <c r="M570" s="121">
        <f t="shared" si="17"/>
        <v>-7.9177219105687799E-2</v>
      </c>
    </row>
    <row r="571" spans="1:13">
      <c r="A571" s="119" t="str">
        <f>'Master sheet'!A571</f>
        <v>Caerphilly</v>
      </c>
      <c r="B571" s="142" t="str">
        <f>VLOOKUP('Master sheet'!A571,Westminster_Parliamentary_Const!$A$2:$C$651,2,FALSE)</f>
        <v>W07000076</v>
      </c>
      <c r="C571" s="120">
        <f>VLOOKUP(B571,'Master sheet'!$B$3:$Z$634,9,FALSE)</f>
        <v>0.16421441952082783</v>
      </c>
      <c r="D571" s="121">
        <f>VLOOKUP(B571,'Master sheet'!$B$3:$Z$634,10,FALSE)</f>
        <v>2.5573504824979914</v>
      </c>
      <c r="E571" s="120">
        <f>VLOOKUP(B571,'Master sheet'!$B$3:$Z$634,16,FALSE)</f>
        <v>-2.0706216652535115E-3</v>
      </c>
      <c r="F571" s="121">
        <f>VLOOKUP(B571,'Master sheet'!$B$3:$Z$634,17,FALSE)</f>
        <v>-1.4612874564940699</v>
      </c>
      <c r="G571" s="120">
        <f>VLOOKUP(B571,'Master sheet'!$B$3:$Z$634,21,FALSE)</f>
        <v>0.1206581352833638</v>
      </c>
      <c r="H571" s="121">
        <f>VLOOKUP(B571,'Master sheet'!$B$3:$Z$634,22,FALSE)</f>
        <v>-1.2410400292610877</v>
      </c>
      <c r="I571" s="120">
        <f>VLOOKUP(B571,'Master sheet'!$B$3:$Z$634,24,FALSE)</f>
        <v>1.513671274961581E-2</v>
      </c>
      <c r="J571" s="121">
        <f>-VLOOKUP(B571,'Master sheet'!$B$3:$Z$634,25,FALSE)</f>
        <v>0.9657669522492458</v>
      </c>
      <c r="K571" s="121"/>
      <c r="L571" s="145">
        <f t="shared" si="16"/>
        <v>0.20519748724801989</v>
      </c>
      <c r="M571" s="121">
        <f t="shared" si="17"/>
        <v>0.72398456395655286</v>
      </c>
    </row>
    <row r="572" spans="1:13">
      <c r="A572" s="119" t="str">
        <f>'Master sheet'!A572</f>
        <v>Islwyn</v>
      </c>
      <c r="B572" s="142" t="str">
        <f>VLOOKUP('Master sheet'!A572,Westminster_Parliamentary_Const!$A$2:$C$651,2,FALSE)</f>
        <v>W07000077</v>
      </c>
      <c r="C572" s="120">
        <f>VLOOKUP(B572,'Master sheet'!$B$3:$Z$634,9,FALSE)</f>
        <v>0.14452946302349412</v>
      </c>
      <c r="D572" s="121">
        <f>VLOOKUP(B572,'Master sheet'!$B$3:$Z$634,10,FALSE)</f>
        <v>1.8133056484482282</v>
      </c>
      <c r="E572" s="120">
        <f>VLOOKUP(B572,'Master sheet'!$B$3:$Z$634,16,FALSE)</f>
        <v>-8.3332015661229081E-2</v>
      </c>
      <c r="F572" s="121">
        <f>VLOOKUP(B572,'Master sheet'!$B$3:$Z$634,17,FALSE)</f>
        <v>-1.7313855328162995</v>
      </c>
      <c r="G572" s="120">
        <f>VLOOKUP(B572,'Master sheet'!$B$3:$Z$634,21,FALSE)</f>
        <v>0.10261569416498995</v>
      </c>
      <c r="H572" s="121">
        <f>VLOOKUP(B572,'Master sheet'!$B$3:$Z$634,22,FALSE)</f>
        <v>-1.7573634589943625</v>
      </c>
      <c r="I572" s="120">
        <f>VLOOKUP(B572,'Master sheet'!$B$3:$Z$634,24,FALSE)</f>
        <v>-5.9401431359792367E-3</v>
      </c>
      <c r="J572" s="121">
        <f>-VLOOKUP(B572,'Master sheet'!$B$3:$Z$634,25,FALSE)</f>
        <v>3.1852300660757726</v>
      </c>
      <c r="K572" s="121"/>
      <c r="L572" s="145">
        <f t="shared" si="16"/>
        <v>0.3774466806783347</v>
      </c>
      <c r="M572" s="121">
        <f t="shared" si="17"/>
        <v>1.0847204062062232</v>
      </c>
    </row>
    <row r="573" spans="1:13">
      <c r="A573" s="119" t="str">
        <f>'Master sheet'!A573</f>
        <v>Vale of Glamorgan</v>
      </c>
      <c r="B573" s="142" t="str">
        <f>VLOOKUP('Master sheet'!A573,Westminster_Parliamentary_Const!$A$2:$C$651,2,FALSE)</f>
        <v>W07000078</v>
      </c>
      <c r="C573" s="120">
        <f>VLOOKUP(B573,'Master sheet'!$B$3:$Z$634,9,FALSE)</f>
        <v>9.4164840734788077E-2</v>
      </c>
      <c r="D573" s="121">
        <f>VLOOKUP(B573,'Master sheet'!$B$3:$Z$634,10,FALSE)</f>
        <v>-9.0358047118232143E-2</v>
      </c>
      <c r="E573" s="120">
        <f>VLOOKUP(B573,'Master sheet'!$B$3:$Z$634,16,FALSE)</f>
        <v>0.66246651110276467</v>
      </c>
      <c r="F573" s="121">
        <f>VLOOKUP(B573,'Master sheet'!$B$3:$Z$634,17,FALSE)</f>
        <v>0.74751296371803022</v>
      </c>
      <c r="G573" s="120">
        <f>VLOOKUP(B573,'Master sheet'!$B$3:$Z$634,21,FALSE)</f>
        <v>0.15505226480836237</v>
      </c>
      <c r="H573" s="121">
        <f>VLOOKUP(B573,'Master sheet'!$B$3:$Z$634,22,FALSE)</f>
        <v>-0.25677771117858345</v>
      </c>
      <c r="I573" s="120">
        <f>VLOOKUP(B573,'Master sheet'!$B$3:$Z$634,24,FALSE)</f>
        <v>1.7991701244813196E-2</v>
      </c>
      <c r="J573" s="121">
        <f>-VLOOKUP(B573,'Master sheet'!$B$3:$Z$634,25,FALSE)</f>
        <v>0.66512715616749718</v>
      </c>
      <c r="K573" s="121"/>
      <c r="L573" s="145">
        <f t="shared" si="16"/>
        <v>0.26637609039717797</v>
      </c>
      <c r="M573" s="121">
        <f t="shared" si="17"/>
        <v>0.27337891177299617</v>
      </c>
    </row>
    <row r="574" spans="1:13">
      <c r="A574" s="119" t="str">
        <f>'Master sheet'!A574</f>
        <v>Cardiff West</v>
      </c>
      <c r="B574" s="142" t="str">
        <f>VLOOKUP('Master sheet'!A574,Westminster_Parliamentary_Const!$A$2:$C$651,2,FALSE)</f>
        <v>W07000079</v>
      </c>
      <c r="C574" s="120">
        <f>VLOOKUP(B574,'Master sheet'!$B$3:$Z$634,9,FALSE)</f>
        <v>8.8163916805006737E-2</v>
      </c>
      <c r="D574" s="121">
        <f>VLOOKUP(B574,'Master sheet'!$B$3:$Z$634,10,FALSE)</f>
        <v>-0.31717878965247043</v>
      </c>
      <c r="E574" s="120">
        <f>VLOOKUP(B574,'Master sheet'!$B$3:$Z$634,16,FALSE)</f>
        <v>0.5040036118725183</v>
      </c>
      <c r="F574" s="121">
        <f>VLOOKUP(B574,'Master sheet'!$B$3:$Z$634,17,FALSE)</f>
        <v>0.22081114203069185</v>
      </c>
      <c r="G574" s="120">
        <f>VLOOKUP(B574,'Master sheet'!$B$3:$Z$634,21,FALSE)</f>
        <v>0.15167548500881833</v>
      </c>
      <c r="H574" s="121">
        <f>VLOOKUP(B574,'Master sheet'!$B$3:$Z$634,22,FALSE)</f>
        <v>-0.35341156000844504</v>
      </c>
      <c r="I574" s="120">
        <f>VLOOKUP(B574,'Master sheet'!$B$3:$Z$634,24,FALSE)</f>
        <v>3.5394875394875402E-2</v>
      </c>
      <c r="J574" s="121">
        <f>-VLOOKUP(B574,'Master sheet'!$B$3:$Z$634,25,FALSE)</f>
        <v>-1.1674850369993723</v>
      </c>
      <c r="K574" s="121"/>
      <c r="L574" s="145">
        <f t="shared" si="16"/>
        <v>-0.40431606115739899</v>
      </c>
      <c r="M574" s="121">
        <f t="shared" si="17"/>
        <v>-0.5169880118802398</v>
      </c>
    </row>
    <row r="575" spans="1:13">
      <c r="A575" s="119" t="str">
        <f>'Master sheet'!A575</f>
        <v>Cardiff South and Penarth</v>
      </c>
      <c r="B575" s="142" t="str">
        <f>VLOOKUP('Master sheet'!A575,Westminster_Parliamentary_Const!$A$2:$C$651,2,FALSE)</f>
        <v>W07000080</v>
      </c>
      <c r="C575" s="120">
        <f>VLOOKUP(B575,'Master sheet'!$B$3:$Z$634,9,FALSE)</f>
        <v>8.0292896837386649E-2</v>
      </c>
      <c r="D575" s="121">
        <f>VLOOKUP(B575,'Master sheet'!$B$3:$Z$634,10,FALSE)</f>
        <v>-0.6146847428103297</v>
      </c>
      <c r="E575" s="120">
        <f>VLOOKUP(B575,'Master sheet'!$B$3:$Z$634,16,FALSE)</f>
        <v>0.69915622506798225</v>
      </c>
      <c r="F575" s="121">
        <f>VLOOKUP(B575,'Master sheet'!$B$3:$Z$634,17,FALSE)</f>
        <v>0.86946289191282466</v>
      </c>
      <c r="G575" s="120">
        <f>VLOOKUP(B575,'Master sheet'!$B$3:$Z$634,21,FALSE)</f>
        <v>0.13365735115431349</v>
      </c>
      <c r="H575" s="121">
        <f>VLOOKUP(B575,'Master sheet'!$B$3:$Z$634,22,FALSE)</f>
        <v>-0.86903938487506449</v>
      </c>
      <c r="I575" s="120">
        <f>VLOOKUP(B575,'Master sheet'!$B$3:$Z$634,24,FALSE)</f>
        <v>2.5260878256813557E-2</v>
      </c>
      <c r="J575" s="121">
        <f>-VLOOKUP(B575,'Master sheet'!$B$3:$Z$634,25,FALSE)</f>
        <v>-0.10034139063966994</v>
      </c>
      <c r="K575" s="121"/>
      <c r="L575" s="145">
        <f t="shared" si="16"/>
        <v>-0.17865065660305987</v>
      </c>
      <c r="M575" s="121">
        <f t="shared" si="17"/>
        <v>-0.23827145997703983</v>
      </c>
    </row>
    <row r="576" spans="1:13">
      <c r="A576" s="119" t="str">
        <f>'Master sheet'!A576</f>
        <v>Aberdeen North</v>
      </c>
      <c r="B576" s="142" t="str">
        <f>VLOOKUP('Master sheet'!A576,Westminster_Parliamentary_Const!$A$2:$C$651,2,FALSE)</f>
        <v>S14000001</v>
      </c>
      <c r="C576" s="120">
        <f>VLOOKUP(B576,'Master sheet'!$B$3:$Z$634,9,FALSE)</f>
        <v>0.10517188758298436</v>
      </c>
      <c r="D576" s="121">
        <f>VLOOKUP(B576,'Master sheet'!$B$3:$Z$634,10,FALSE)</f>
        <v>0.32568231073846199</v>
      </c>
      <c r="E576" s="120">
        <f>VLOOKUP(B576,'Master sheet'!$B$3:$Z$634,16,FALSE)</f>
        <v>0.17651262809400564</v>
      </c>
      <c r="F576" s="121">
        <f>VLOOKUP(B576,'Master sheet'!$B$3:$Z$634,17,FALSE)</f>
        <v>-0.86770925347017136</v>
      </c>
      <c r="G576" s="120">
        <f>VLOOKUP(B576,'Master sheet'!$B$3:$Z$634,21,FALSE)</f>
        <v>0.13828238719068414</v>
      </c>
      <c r="H576" s="121">
        <f>VLOOKUP(B576,'Master sheet'!$B$3:$Z$634,22,FALSE)</f>
        <v>-0.73668398721731587</v>
      </c>
      <c r="I576" s="120">
        <f>VLOOKUP(B576,'Master sheet'!$B$3:$Z$634,24,FALSE)</f>
        <v>3.8706235411803958E-2</v>
      </c>
      <c r="J576" s="121">
        <f>-VLOOKUP(B576,'Master sheet'!$B$3:$Z$634,25,FALSE)</f>
        <v>-1.5161822741046409</v>
      </c>
      <c r="K576" s="121"/>
      <c r="L576" s="145">
        <f t="shared" si="16"/>
        <v>-0.69872330101341651</v>
      </c>
      <c r="M576" s="121">
        <f t="shared" si="17"/>
        <v>-0.66423219456997418</v>
      </c>
    </row>
    <row r="577" spans="1:13">
      <c r="A577" s="119" t="str">
        <f>'Master sheet'!A577</f>
        <v>Aberdeen South</v>
      </c>
      <c r="B577" s="142" t="str">
        <f>VLOOKUP('Master sheet'!A577,Westminster_Parliamentary_Const!$A$2:$C$651,2,FALSE)</f>
        <v>S14000002</v>
      </c>
      <c r="C577" s="120">
        <f>VLOOKUP(B577,'Master sheet'!$B$3:$Z$634,9,FALSE)</f>
        <v>7.9144045593977322E-2</v>
      </c>
      <c r="D577" s="121">
        <f>VLOOKUP(B577,'Master sheet'!$B$3:$Z$634,10,FALSE)</f>
        <v>-0.65810860472570343</v>
      </c>
      <c r="E577" s="120">
        <f>VLOOKUP(B577,'Master sheet'!$B$3:$Z$634,16,FALSE)</f>
        <v>0.7872217681680197</v>
      </c>
      <c r="F577" s="121">
        <f>VLOOKUP(B577,'Master sheet'!$B$3:$Z$634,17,FALSE)</f>
        <v>1.1621767208531764</v>
      </c>
      <c r="G577" s="120">
        <f>VLOOKUP(B577,'Master sheet'!$B$3:$Z$634,21,FALSE)</f>
        <v>0.125</v>
      </c>
      <c r="H577" s="121">
        <f>VLOOKUP(B577,'Master sheet'!$B$3:$Z$634,22,FALSE)</f>
        <v>-1.1167881906532562</v>
      </c>
      <c r="I577" s="120">
        <f>VLOOKUP(B577,'Master sheet'!$B$3:$Z$634,24,FALSE)</f>
        <v>3.4517572944297026E-2</v>
      </c>
      <c r="J577" s="121">
        <f>-VLOOKUP(B577,'Master sheet'!$B$3:$Z$634,25,FALSE)</f>
        <v>-1.0751021674054735</v>
      </c>
      <c r="K577" s="121"/>
      <c r="L577" s="145">
        <f t="shared" si="16"/>
        <v>-0.42195556048281418</v>
      </c>
      <c r="M577" s="121">
        <f t="shared" si="17"/>
        <v>-0.57017216901040557</v>
      </c>
    </row>
    <row r="578" spans="1:13">
      <c r="A578" s="119" t="str">
        <f>'Master sheet'!A578</f>
        <v>Airdrie and Shotts</v>
      </c>
      <c r="B578" s="142" t="str">
        <f>VLOOKUP('Master sheet'!A578,Westminster_Parliamentary_Const!$A$2:$C$651,2,FALSE)</f>
        <v>S14000003</v>
      </c>
      <c r="C578" s="120">
        <f>VLOOKUP(B578,'Master sheet'!$B$3:$Z$634,9,FALSE)</f>
        <v>0.1243260159911376</v>
      </c>
      <c r="D578" s="121">
        <f>VLOOKUP(B578,'Master sheet'!$B$3:$Z$634,10,FALSE)</f>
        <v>1.0496630975257011</v>
      </c>
      <c r="E578" s="120">
        <f>VLOOKUP(B578,'Master sheet'!$B$3:$Z$634,16,FALSE)</f>
        <v>0.2165414575267981</v>
      </c>
      <c r="F578" s="121">
        <f>VLOOKUP(B578,'Master sheet'!$B$3:$Z$634,17,FALSE)</f>
        <v>-0.7346607134984926</v>
      </c>
      <c r="G578" s="120">
        <f>VLOOKUP(B578,'Master sheet'!$B$3:$Z$634,21,FALSE)</f>
        <v>0.1348314606741573</v>
      </c>
      <c r="H578" s="121">
        <f>VLOOKUP(B578,'Master sheet'!$B$3:$Z$634,22,FALSE)</f>
        <v>-0.83543970453297989</v>
      </c>
      <c r="I578" s="120">
        <f>VLOOKUP(B578,'Master sheet'!$B$3:$Z$634,24,FALSE)</f>
        <v>2.7710049423393723E-2</v>
      </c>
      <c r="J578" s="121">
        <f>-VLOOKUP(B578,'Master sheet'!$B$3:$Z$634,25,FALSE)</f>
        <v>-0.35824727058580008</v>
      </c>
      <c r="K578" s="121"/>
      <c r="L578" s="145">
        <f t="shared" si="16"/>
        <v>-0.21967114777289287</v>
      </c>
      <c r="M578" s="121">
        <f t="shared" si="17"/>
        <v>-3.1211460691945098E-2</v>
      </c>
    </row>
    <row r="579" spans="1:13">
      <c r="A579" s="119" t="str">
        <f>'Master sheet'!A579</f>
        <v>Angus</v>
      </c>
      <c r="B579" s="142" t="str">
        <f>VLOOKUP('Master sheet'!A579,Westminster_Parliamentary_Const!$A$2:$C$651,2,FALSE)</f>
        <v>S14000004</v>
      </c>
      <c r="C579" s="120">
        <f>VLOOKUP(B579,'Master sheet'!$B$3:$Z$634,9,FALSE)</f>
        <v>0.12752388407907897</v>
      </c>
      <c r="D579" s="121">
        <f>VLOOKUP(B579,'Master sheet'!$B$3:$Z$634,10,FALSE)</f>
        <v>1.1705349537133258</v>
      </c>
      <c r="E579" s="120">
        <f>VLOOKUP(B579,'Master sheet'!$B$3:$Z$634,16,FALSE)</f>
        <v>0.13111535944138752</v>
      </c>
      <c r="F579" s="121">
        <f>VLOOKUP(B579,'Master sheet'!$B$3:$Z$634,17,FALSE)</f>
        <v>-1.0186015078408368</v>
      </c>
      <c r="G579" s="120">
        <f>VLOOKUP(B579,'Master sheet'!$B$3:$Z$634,21,FALSE)</f>
        <v>0.14770459081836326</v>
      </c>
      <c r="H579" s="121">
        <f>VLOOKUP(B579,'Master sheet'!$B$3:$Z$634,22,FALSE)</f>
        <v>-0.46704727560104131</v>
      </c>
      <c r="I579" s="120">
        <f>VLOOKUP(B579,'Master sheet'!$B$3:$Z$634,24,FALSE)</f>
        <v>1.5135850388144023E-2</v>
      </c>
      <c r="J579" s="121">
        <f>-VLOOKUP(B579,'Master sheet'!$B$3:$Z$634,25,FALSE)</f>
        <v>0.96585776178401739</v>
      </c>
      <c r="K579" s="121"/>
      <c r="L579" s="145">
        <f t="shared" si="16"/>
        <v>0.16268598301386628</v>
      </c>
      <c r="M579" s="121">
        <f t="shared" si="17"/>
        <v>0.4645227745921347</v>
      </c>
    </row>
    <row r="580" spans="1:13">
      <c r="A580" s="119" t="str">
        <f>'Master sheet'!A580</f>
        <v>Argyll and Bute</v>
      </c>
      <c r="B580" s="142" t="str">
        <f>VLOOKUP('Master sheet'!A580,Westminster_Parliamentary_Const!$A$2:$C$651,2,FALSE)</f>
        <v>S14000005</v>
      </c>
      <c r="C580" s="120">
        <f>VLOOKUP(B580,'Master sheet'!$B$3:$Z$634,9,FALSE)</f>
        <v>8.2606229220489616E-2</v>
      </c>
      <c r="D580" s="121">
        <f>VLOOKUP(B580,'Master sheet'!$B$3:$Z$634,10,FALSE)</f>
        <v>-0.52724624583824209</v>
      </c>
      <c r="E580" s="120">
        <f>VLOOKUP(B580,'Master sheet'!$B$3:$Z$634,16,FALSE)</f>
        <v>0.3744162951606877</v>
      </c>
      <c r="F580" s="121">
        <f>VLOOKUP(B580,'Master sheet'!$B$3:$Z$634,17,FALSE)</f>
        <v>-0.2099135014741734</v>
      </c>
      <c r="G580" s="120">
        <f>VLOOKUP(B580,'Master sheet'!$B$3:$Z$634,21,FALSE)</f>
        <v>0.18089430894308944</v>
      </c>
      <c r="H580" s="121">
        <f>VLOOKUP(B580,'Master sheet'!$B$3:$Z$634,22,FALSE)</f>
        <v>0.48274820836968602</v>
      </c>
      <c r="I580" s="120">
        <f>VLOOKUP(B580,'Master sheet'!$B$3:$Z$634,24,FALSE)</f>
        <v>2.5498349834983447E-2</v>
      </c>
      <c r="J580" s="121">
        <f>-VLOOKUP(B580,'Master sheet'!$B$3:$Z$634,25,FALSE)</f>
        <v>-0.12534793863672969</v>
      </c>
      <c r="K580" s="121"/>
      <c r="L580" s="145">
        <f t="shared" ref="L580:L634" si="18">AVERAGE(D580,F580,H580,J580)</f>
        <v>-9.493986939486479E-2</v>
      </c>
      <c r="M580" s="121">
        <f t="shared" ref="M580:M634" si="19">AVERAGE(AVERAGE(F580,H580),D580,J580)</f>
        <v>-0.17205894367573848</v>
      </c>
    </row>
    <row r="581" spans="1:13">
      <c r="A581" s="119" t="str">
        <f>'Master sheet'!A581</f>
        <v>Ayr, Carrick and Cumnock</v>
      </c>
      <c r="B581" s="142" t="str">
        <f>VLOOKUP('Master sheet'!A581,Westminster_Parliamentary_Const!$A$2:$C$651,2,FALSE)</f>
        <v>S14000006</v>
      </c>
      <c r="C581" s="120">
        <f>VLOOKUP(B581,'Master sheet'!$B$3:$Z$634,9,FALSE)</f>
        <v>0.1565862788720315</v>
      </c>
      <c r="D581" s="121">
        <f>VLOOKUP(B581,'Master sheet'!$B$3:$Z$634,10,FALSE)</f>
        <v>2.2690247935938435</v>
      </c>
      <c r="E581" s="120">
        <f>VLOOKUP(B581,'Master sheet'!$B$3:$Z$634,16,FALSE)</f>
        <v>-1.6430570980034559E-2</v>
      </c>
      <c r="F581" s="121">
        <f>VLOOKUP(B581,'Master sheet'!$B$3:$Z$634,17,FALSE)</f>
        <v>-1.5090173131366862</v>
      </c>
      <c r="G581" s="120">
        <f>VLOOKUP(B581,'Master sheet'!$B$3:$Z$634,21,FALSE)</f>
        <v>0.15738963531669867</v>
      </c>
      <c r="H581" s="121">
        <f>VLOOKUP(B581,'Master sheet'!$B$3:$Z$634,22,FALSE)</f>
        <v>-0.1898888046551421</v>
      </c>
      <c r="I581" s="120">
        <f>VLOOKUP(B581,'Master sheet'!$B$3:$Z$634,24,FALSE)</f>
        <v>2.8573067546249664E-2</v>
      </c>
      <c r="J581" s="121">
        <f>-VLOOKUP(B581,'Master sheet'!$B$3:$Z$634,25,FALSE)</f>
        <v>-0.44912595290158486</v>
      </c>
      <c r="K581" s="121"/>
      <c r="L581" s="145">
        <f t="shared" si="18"/>
        <v>3.0248180725107571E-2</v>
      </c>
      <c r="M581" s="121">
        <f t="shared" si="19"/>
        <v>0.32348192726544817</v>
      </c>
    </row>
    <row r="582" spans="1:13">
      <c r="A582" s="119" t="str">
        <f>'Master sheet'!A582</f>
        <v>Banff and Buchan</v>
      </c>
      <c r="B582" s="142" t="str">
        <f>VLOOKUP('Master sheet'!A582,Westminster_Parliamentary_Const!$A$2:$C$651,2,FALSE)</f>
        <v>S14000007</v>
      </c>
      <c r="C582" s="120">
        <f>VLOOKUP(B582,'Master sheet'!$B$3:$Z$634,9,FALSE)</f>
        <v>8.6394952693313265E-2</v>
      </c>
      <c r="D582" s="121">
        <f>VLOOKUP(B582,'Master sheet'!$B$3:$Z$634,10,FALSE)</f>
        <v>-0.38404145247335253</v>
      </c>
      <c r="E582" s="120">
        <f>VLOOKUP(B582,'Master sheet'!$B$3:$Z$634,16,FALSE)</f>
        <v>0.31874473049670438</v>
      </c>
      <c r="F582" s="121">
        <f>VLOOKUP(B582,'Master sheet'!$B$3:$Z$634,17,FALSE)</f>
        <v>-0.39495564488528939</v>
      </c>
      <c r="G582" s="120">
        <f>VLOOKUP(B582,'Master sheet'!$B$3:$Z$634,21,FALSE)</f>
        <v>0.13837638376383765</v>
      </c>
      <c r="H582" s="121">
        <f>VLOOKUP(B582,'Master sheet'!$B$3:$Z$634,22,FALSE)</f>
        <v>-0.7339940722154944</v>
      </c>
      <c r="I582" s="120">
        <f>VLOOKUP(B582,'Master sheet'!$B$3:$Z$634,24,FALSE)</f>
        <v>9.1497093023256149E-3</v>
      </c>
      <c r="J582" s="121">
        <f>-VLOOKUP(B582,'Master sheet'!$B$3:$Z$634,25,FALSE)</f>
        <v>1.5962183528632468</v>
      </c>
      <c r="K582" s="121"/>
      <c r="L582" s="145">
        <f t="shared" si="18"/>
        <v>2.0806795822277568E-2</v>
      </c>
      <c r="M582" s="121">
        <f t="shared" si="19"/>
        <v>0.21590068061316744</v>
      </c>
    </row>
    <row r="583" spans="1:13">
      <c r="A583" s="119" t="str">
        <f>'Master sheet'!A583</f>
        <v>Berwickshire, Roxburgh and Selkirk</v>
      </c>
      <c r="B583" s="142" t="str">
        <f>VLOOKUP('Master sheet'!A583,Westminster_Parliamentary_Const!$A$2:$C$651,2,FALSE)</f>
        <v>S14000008</v>
      </c>
      <c r="C583" s="120">
        <f>VLOOKUP(B583,'Master sheet'!$B$3:$Z$634,9,FALSE)</f>
        <v>8.1400357268974113E-2</v>
      </c>
      <c r="D583" s="121">
        <f>VLOOKUP(B583,'Master sheet'!$B$3:$Z$634,10,FALSE)</f>
        <v>-0.57282535576272398</v>
      </c>
      <c r="E583" s="120">
        <f>VLOOKUP(B583,'Master sheet'!$B$3:$Z$634,16,FALSE)</f>
        <v>0.6310724450507047</v>
      </c>
      <c r="F583" s="121">
        <f>VLOOKUP(B583,'Master sheet'!$B$3:$Z$634,17,FALSE)</f>
        <v>0.64316480487381511</v>
      </c>
      <c r="G583" s="120">
        <f>VLOOKUP(B583,'Master sheet'!$B$3:$Z$634,21,FALSE)</f>
        <v>0.16945996275605213</v>
      </c>
      <c r="H583" s="121">
        <f>VLOOKUP(B583,'Master sheet'!$B$3:$Z$634,22,FALSE)</f>
        <v>0.15552969058073612</v>
      </c>
      <c r="I583" s="120">
        <f>VLOOKUP(B583,'Master sheet'!$B$3:$Z$634,24,FALSE)</f>
        <v>1.9789018122802204E-2</v>
      </c>
      <c r="J583" s="121">
        <f>-VLOOKUP(B583,'Master sheet'!$B$3:$Z$634,25,FALSE)</f>
        <v>0.47586370358201041</v>
      </c>
      <c r="K583" s="121"/>
      <c r="L583" s="145">
        <f t="shared" si="18"/>
        <v>0.17543321081845942</v>
      </c>
      <c r="M583" s="121">
        <f t="shared" si="19"/>
        <v>0.10079519851552067</v>
      </c>
    </row>
    <row r="584" spans="1:13" ht="29">
      <c r="A584" s="119" t="str">
        <f>'Master sheet'!A584</f>
        <v>Caithness, Sutherland and Easter Ross</v>
      </c>
      <c r="B584" s="142" t="str">
        <f>VLOOKUP('Master sheet'!A584,Westminster_Parliamentary_Const!$A$2:$C$651,2,FALSE)</f>
        <v>S14000009</v>
      </c>
      <c r="C584" s="120">
        <f>VLOOKUP(B584,'Master sheet'!$B$3:$Z$634,9,FALSE)</f>
        <v>8.8308143998951649E-2</v>
      </c>
      <c r="D584" s="121">
        <f>VLOOKUP(B584,'Master sheet'!$B$3:$Z$634,10,FALSE)</f>
        <v>-0.31172734257415247</v>
      </c>
      <c r="E584" s="120">
        <f>VLOOKUP(B584,'Master sheet'!$B$3:$Z$634,16,FALSE)</f>
        <v>1.4000090296992742</v>
      </c>
      <c r="F584" s="121">
        <f>VLOOKUP(B584,'Master sheet'!$B$3:$Z$634,17,FALSE)</f>
        <v>3.1989699924841779</v>
      </c>
      <c r="G584" s="120">
        <f>VLOOKUP(B584,'Master sheet'!$B$3:$Z$634,21,FALSE)</f>
        <v>0.15176151761517614</v>
      </c>
      <c r="H584" s="121">
        <f>VLOOKUP(B584,'Master sheet'!$B$3:$Z$634,22,FALSE)</f>
        <v>-0.35094955112105997</v>
      </c>
      <c r="I584" s="120">
        <f>VLOOKUP(B584,'Master sheet'!$B$3:$Z$634,24,FALSE)</f>
        <v>1.9919028340080969E-2</v>
      </c>
      <c r="J584" s="121">
        <f>-VLOOKUP(B584,'Master sheet'!$B$3:$Z$634,25,FALSE)</f>
        <v>0.46217319474914409</v>
      </c>
      <c r="K584" s="121"/>
      <c r="L584" s="145">
        <f t="shared" si="18"/>
        <v>0.74961657338452747</v>
      </c>
      <c r="M584" s="121">
        <f t="shared" si="19"/>
        <v>0.52481869095218359</v>
      </c>
    </row>
    <row r="585" spans="1:13">
      <c r="A585" s="119" t="str">
        <f>'Master sheet'!A585</f>
        <v>Central Ayrshire</v>
      </c>
      <c r="B585" s="142" t="str">
        <f>VLOOKUP('Master sheet'!A585,Westminster_Parliamentary_Const!$A$2:$C$651,2,FALSE)</f>
        <v>S14000010</v>
      </c>
      <c r="C585" s="120">
        <f>VLOOKUP(B585,'Master sheet'!$B$3:$Z$634,9,FALSE)</f>
        <v>0.12572355792780826</v>
      </c>
      <c r="D585" s="121">
        <f>VLOOKUP(B585,'Master sheet'!$B$3:$Z$634,10,FALSE)</f>
        <v>1.1024868799144785</v>
      </c>
      <c r="E585" s="120">
        <f>VLOOKUP(B585,'Master sheet'!$B$3:$Z$634,16,FALSE)</f>
        <v>0.24544935931844344</v>
      </c>
      <c r="F585" s="121">
        <f>VLOOKUP(B585,'Master sheet'!$B$3:$Z$634,17,FALSE)</f>
        <v>-0.63857611193699304</v>
      </c>
      <c r="G585" s="120">
        <f>VLOOKUP(B585,'Master sheet'!$B$3:$Z$634,21,FALSE)</f>
        <v>0.14258555133079848</v>
      </c>
      <c r="H585" s="121">
        <f>VLOOKUP(B585,'Master sheet'!$B$3:$Z$634,22,FALSE)</f>
        <v>-0.61353964921161031</v>
      </c>
      <c r="I585" s="120">
        <f>VLOOKUP(B585,'Master sheet'!$B$3:$Z$634,24,FALSE)</f>
        <v>1.2724177071509635E-2</v>
      </c>
      <c r="J585" s="121">
        <f>-VLOOKUP(B585,'Master sheet'!$B$3:$Z$634,25,FALSE)</f>
        <v>1.2198149932574245</v>
      </c>
      <c r="K585" s="121"/>
      <c r="L585" s="145">
        <f t="shared" si="18"/>
        <v>0.2675465280058249</v>
      </c>
      <c r="M585" s="121">
        <f t="shared" si="19"/>
        <v>0.5654146641992005</v>
      </c>
    </row>
    <row r="586" spans="1:13">
      <c r="A586" s="119" t="str">
        <f>'Master sheet'!A586</f>
        <v>Coatbridge, Chryston and Bellshill</v>
      </c>
      <c r="B586" s="142" t="str">
        <f>VLOOKUP('Master sheet'!A586,Westminster_Parliamentary_Const!$A$2:$C$651,2,FALSE)</f>
        <v>S14000011</v>
      </c>
      <c r="C586" s="120">
        <f>VLOOKUP(B586,'Master sheet'!$B$3:$Z$634,9,FALSE)</f>
        <v>0.12320710038430484</v>
      </c>
      <c r="D586" s="121">
        <f>VLOOKUP(B586,'Master sheet'!$B$3:$Z$634,10,FALSE)</f>
        <v>1.007370731925892</v>
      </c>
      <c r="E586" s="120">
        <f>VLOOKUP(B586,'Master sheet'!$B$3:$Z$634,16,FALSE)</f>
        <v>-6.8442844911170711E-2</v>
      </c>
      <c r="F586" s="121">
        <f>VLOOKUP(B586,'Master sheet'!$B$3:$Z$634,17,FALSE)</f>
        <v>-1.6818966404915734</v>
      </c>
      <c r="G586" s="120">
        <f>VLOOKUP(B586,'Master sheet'!$B$3:$Z$634,21,FALSE)</f>
        <v>0.153184165232358</v>
      </c>
      <c r="H586" s="121">
        <f>VLOOKUP(B586,'Master sheet'!$B$3:$Z$634,22,FALSE)</f>
        <v>-0.31023741620616924</v>
      </c>
      <c r="I586" s="120">
        <f>VLOOKUP(B586,'Master sheet'!$B$3:$Z$634,24,FALSE)</f>
        <v>1.9076956333765605E-2</v>
      </c>
      <c r="J586" s="121">
        <f>-VLOOKUP(B586,'Master sheet'!$B$3:$Z$634,25,FALSE)</f>
        <v>0.55084618123951423</v>
      </c>
      <c r="K586" s="121"/>
      <c r="L586" s="145">
        <f t="shared" si="18"/>
        <v>-0.10847928588308409</v>
      </c>
      <c r="M586" s="121">
        <f t="shared" si="19"/>
        <v>0.18738329493884498</v>
      </c>
    </row>
    <row r="587" spans="1:13" ht="29">
      <c r="A587" s="119" t="str">
        <f>'Master sheet'!A587</f>
        <v>Cumbernauld, Kilsyth and Kirkintilloch East</v>
      </c>
      <c r="B587" s="142" t="str">
        <f>VLOOKUP('Master sheet'!A587,Westminster_Parliamentary_Const!$A$2:$C$651,2,FALSE)</f>
        <v>S14000012</v>
      </c>
      <c r="C587" s="120">
        <f>VLOOKUP(B587,'Master sheet'!$B$3:$Z$634,9,FALSE)</f>
        <v>7.7607246992801041E-2</v>
      </c>
      <c r="D587" s="121">
        <f>VLOOKUP(B587,'Master sheet'!$B$3:$Z$634,10,FALSE)</f>
        <v>-0.71619595992686891</v>
      </c>
      <c r="E587" s="120">
        <f>VLOOKUP(B587,'Master sheet'!$B$3:$Z$634,16,FALSE)</f>
        <v>0.80131502876319449</v>
      </c>
      <c r="F587" s="121">
        <f>VLOOKUP(B587,'Master sheet'!$B$3:$Z$634,17,FALSE)</f>
        <v>1.2090201527545921</v>
      </c>
      <c r="G587" s="120">
        <f>VLOOKUP(B587,'Master sheet'!$B$3:$Z$634,21,FALSE)</f>
        <v>0.12148148148148148</v>
      </c>
      <c r="H587" s="121">
        <f>VLOOKUP(B587,'Master sheet'!$B$3:$Z$634,22,FALSE)</f>
        <v>-1.2174781991250843</v>
      </c>
      <c r="I587" s="120">
        <f>VLOOKUP(B587,'Master sheet'!$B$3:$Z$634,24,FALSE)</f>
        <v>2.2422003284072289E-2</v>
      </c>
      <c r="J587" s="121">
        <f>-VLOOKUP(B587,'Master sheet'!$B$3:$Z$634,25,FALSE)</f>
        <v>0.19860159786701664</v>
      </c>
      <c r="K587" s="121"/>
      <c r="L587" s="145">
        <f t="shared" si="18"/>
        <v>-0.1315131021075861</v>
      </c>
      <c r="M587" s="121">
        <f t="shared" si="19"/>
        <v>-0.17394112841503281</v>
      </c>
    </row>
    <row r="588" spans="1:13">
      <c r="A588" s="119" t="str">
        <f>'Master sheet'!A588</f>
        <v>Dumfries and Galloway</v>
      </c>
      <c r="B588" s="142" t="str">
        <f>VLOOKUP('Master sheet'!A588,Westminster_Parliamentary_Const!$A$2:$C$651,2,FALSE)</f>
        <v>S14000013</v>
      </c>
      <c r="C588" s="120">
        <f>VLOOKUP(B588,'Master sheet'!$B$3:$Z$634,9,FALSE)</f>
        <v>0.12392939600014558</v>
      </c>
      <c r="D588" s="121">
        <f>VLOOKUP(B588,'Master sheet'!$B$3:$Z$634,10,FALSE)</f>
        <v>1.034671799200076</v>
      </c>
      <c r="E588" s="120">
        <f>VLOOKUP(B588,'Master sheet'!$B$3:$Z$634,16,FALSE)</f>
        <v>0.16822225935333843</v>
      </c>
      <c r="F588" s="121">
        <f>VLOOKUP(B588,'Master sheet'!$B$3:$Z$634,17,FALSE)</f>
        <v>-0.89526492952671366</v>
      </c>
      <c r="G588" s="120">
        <f>VLOOKUP(B588,'Master sheet'!$B$3:$Z$634,21,FALSE)</f>
        <v>0.15647482014388489</v>
      </c>
      <c r="H588" s="121">
        <f>VLOOKUP(B588,'Master sheet'!$B$3:$Z$634,22,FALSE)</f>
        <v>-0.21606821710273108</v>
      </c>
      <c r="I588" s="120">
        <f>VLOOKUP(B588,'Master sheet'!$B$3:$Z$634,24,FALSE)</f>
        <v>2.4871449724054306E-2</v>
      </c>
      <c r="J588" s="121">
        <f>-VLOOKUP(B588,'Master sheet'!$B$3:$Z$634,25,FALSE)</f>
        <v>-5.9333269285029855E-2</v>
      </c>
      <c r="K588" s="121"/>
      <c r="L588" s="145">
        <f t="shared" si="18"/>
        <v>-3.3998654178599645E-2</v>
      </c>
      <c r="M588" s="121">
        <f t="shared" si="19"/>
        <v>0.13989065220010793</v>
      </c>
    </row>
    <row r="589" spans="1:13" ht="29">
      <c r="A589" s="119" t="str">
        <f>'Master sheet'!A589</f>
        <v>Dumfriesshire, Clydesdale and Tweeddale</v>
      </c>
      <c r="B589" s="142" t="str">
        <f>VLOOKUP('Master sheet'!A589,Westminster_Parliamentary_Const!$A$2:$C$651,2,FALSE)</f>
        <v>S14000014</v>
      </c>
      <c r="C589" s="120">
        <f>VLOOKUP(B589,'Master sheet'!$B$3:$Z$634,9,FALSE)</f>
        <v>9.2439279642557465E-2</v>
      </c>
      <c r="D589" s="121">
        <f>VLOOKUP(B589,'Master sheet'!$B$3:$Z$634,10,FALSE)</f>
        <v>-0.15558017837797636</v>
      </c>
      <c r="E589" s="120">
        <f>VLOOKUP(B589,'Master sheet'!$B$3:$Z$634,16,FALSE)</f>
        <v>0.33230640029029851</v>
      </c>
      <c r="F589" s="121">
        <f>VLOOKUP(B589,'Master sheet'!$B$3:$Z$634,17,FALSE)</f>
        <v>-0.3498791240081251</v>
      </c>
      <c r="G589" s="120">
        <f>VLOOKUP(B589,'Master sheet'!$B$3:$Z$634,21,FALSE)</f>
        <v>0.18410041841004185</v>
      </c>
      <c r="H589" s="121">
        <f>VLOOKUP(B589,'Master sheet'!$B$3:$Z$634,22,FALSE)</f>
        <v>0.57449795693288852</v>
      </c>
      <c r="I589" s="120">
        <f>VLOOKUP(B589,'Master sheet'!$B$3:$Z$634,24,FALSE)</f>
        <v>2.1057770545158672E-2</v>
      </c>
      <c r="J589" s="121">
        <f>-VLOOKUP(B589,'Master sheet'!$B$3:$Z$634,25,FALSE)</f>
        <v>0.34225984837309426</v>
      </c>
      <c r="K589" s="121"/>
      <c r="L589" s="145">
        <f t="shared" si="18"/>
        <v>0.10282462572997032</v>
      </c>
      <c r="M589" s="121">
        <f t="shared" si="19"/>
        <v>9.9663028819166541E-2</v>
      </c>
    </row>
    <row r="590" spans="1:13">
      <c r="A590" s="119" t="str">
        <f>'Master sheet'!A590</f>
        <v>Dundee East</v>
      </c>
      <c r="B590" s="142" t="str">
        <f>VLOOKUP('Master sheet'!A590,Westminster_Parliamentary_Const!$A$2:$C$651,2,FALSE)</f>
        <v>S14000015</v>
      </c>
      <c r="C590" s="120">
        <f>VLOOKUP(B590,'Master sheet'!$B$3:$Z$634,9,FALSE)</f>
        <v>0.12799165656372569</v>
      </c>
      <c r="D590" s="121">
        <f>VLOOKUP(B590,'Master sheet'!$B$3:$Z$634,10,FALSE)</f>
        <v>1.1882156481440782</v>
      </c>
      <c r="E590" s="120">
        <f>VLOOKUP(B590,'Master sheet'!$B$3:$Z$634,16,FALSE)</f>
        <v>6.0910826711594347E-2</v>
      </c>
      <c r="F590" s="121">
        <f>VLOOKUP(B590,'Master sheet'!$B$3:$Z$634,17,FALSE)</f>
        <v>-1.2519485907170822</v>
      </c>
      <c r="G590" s="120">
        <f>VLOOKUP(B590,'Master sheet'!$B$3:$Z$634,21,FALSE)</f>
        <v>0.15225563909774437</v>
      </c>
      <c r="H590" s="121">
        <f>VLOOKUP(B590,'Master sheet'!$B$3:$Z$634,22,FALSE)</f>
        <v>-0.33680919744548654</v>
      </c>
      <c r="I590" s="120">
        <f>VLOOKUP(B590,'Master sheet'!$B$3:$Z$634,24,FALSE)</f>
        <v>2.4332344213649826E-2</v>
      </c>
      <c r="J590" s="121">
        <f>-VLOOKUP(B590,'Master sheet'!$B$3:$Z$634,25,FALSE)</f>
        <v>-2.5636637376896076E-3</v>
      </c>
      <c r="K590" s="121"/>
      <c r="L590" s="145">
        <f t="shared" si="18"/>
        <v>-0.10077645093904504</v>
      </c>
      <c r="M590" s="121">
        <f t="shared" si="19"/>
        <v>0.13042436344170141</v>
      </c>
    </row>
    <row r="591" spans="1:13">
      <c r="A591" s="119" t="str">
        <f>'Master sheet'!A591</f>
        <v>Dundee West</v>
      </c>
      <c r="B591" s="142" t="str">
        <f>VLOOKUP('Master sheet'!A591,Westminster_Parliamentary_Const!$A$2:$C$651,2,FALSE)</f>
        <v>S14000016</v>
      </c>
      <c r="C591" s="120">
        <f>VLOOKUP(B591,'Master sheet'!$B$3:$Z$634,9,FALSE)</f>
        <v>0.13545133923574196</v>
      </c>
      <c r="D591" s="121">
        <f>VLOOKUP(B591,'Master sheet'!$B$3:$Z$634,10,FALSE)</f>
        <v>1.4701740236434615</v>
      </c>
      <c r="E591" s="120">
        <f>VLOOKUP(B591,'Master sheet'!$B$3:$Z$634,16,FALSE)</f>
        <v>0.25227259704909605</v>
      </c>
      <c r="F591" s="121">
        <f>VLOOKUP(B591,'Master sheet'!$B$3:$Z$634,17,FALSE)</f>
        <v>-0.61589691220003318</v>
      </c>
      <c r="G591" s="120">
        <f>VLOOKUP(B591,'Master sheet'!$B$3:$Z$634,21,FALSE)</f>
        <v>0.1281198003327787</v>
      </c>
      <c r="H591" s="121">
        <f>VLOOKUP(B591,'Master sheet'!$B$3:$Z$634,22,FALSE)</f>
        <v>-1.0275083644182743</v>
      </c>
      <c r="I591" s="120">
        <f>VLOOKUP(B591,'Master sheet'!$B$3:$Z$634,24,FALSE)</f>
        <v>3.3469387755101998E-2</v>
      </c>
      <c r="J591" s="121">
        <f>-VLOOKUP(B591,'Master sheet'!$B$3:$Z$634,25,FALSE)</f>
        <v>-0.96472477637023735</v>
      </c>
      <c r="K591" s="121"/>
      <c r="L591" s="145">
        <f t="shared" si="18"/>
        <v>-0.2844890073362708</v>
      </c>
      <c r="M591" s="121">
        <f t="shared" si="19"/>
        <v>-0.10541779701197651</v>
      </c>
    </row>
    <row r="592" spans="1:13">
      <c r="A592" s="119" t="str">
        <f>'Master sheet'!A592</f>
        <v>Dunfermline and West Fife</v>
      </c>
      <c r="B592" s="142" t="str">
        <f>VLOOKUP('Master sheet'!A592,Westminster_Parliamentary_Const!$A$2:$C$651,2,FALSE)</f>
        <v>S14000017</v>
      </c>
      <c r="C592" s="120">
        <f>VLOOKUP(B592,'Master sheet'!$B$3:$Z$634,9,FALSE)</f>
        <v>8.0568259724073818E-2</v>
      </c>
      <c r="D592" s="121">
        <f>VLOOKUP(B592,'Master sheet'!$B$3:$Z$634,10,FALSE)</f>
        <v>-0.60427667645994843</v>
      </c>
      <c r="E592" s="120">
        <f>VLOOKUP(B592,'Master sheet'!$B$3:$Z$634,16,FALSE)</f>
        <v>0.48100853324119419</v>
      </c>
      <c r="F592" s="121">
        <f>VLOOKUP(B592,'Master sheet'!$B$3:$Z$634,17,FALSE)</f>
        <v>0.14437968795661277</v>
      </c>
      <c r="G592" s="120">
        <f>VLOOKUP(B592,'Master sheet'!$B$3:$Z$634,21,FALSE)</f>
        <v>0.13500784929356358</v>
      </c>
      <c r="H592" s="121">
        <f>VLOOKUP(B592,'Master sheet'!$B$3:$Z$634,22,FALSE)</f>
        <v>-0.83039196313589037</v>
      </c>
      <c r="I592" s="120">
        <f>VLOOKUP(B592,'Master sheet'!$B$3:$Z$634,24,FALSE)</f>
        <v>1.9675914559292851E-2</v>
      </c>
      <c r="J592" s="121">
        <f>-VLOOKUP(B592,'Master sheet'!$B$3:$Z$634,25,FALSE)</f>
        <v>0.48777388547127937</v>
      </c>
      <c r="K592" s="121"/>
      <c r="L592" s="145">
        <f t="shared" si="18"/>
        <v>-0.20062876654198664</v>
      </c>
      <c r="M592" s="121">
        <f t="shared" si="19"/>
        <v>-0.15316964285943596</v>
      </c>
    </row>
    <row r="593" spans="1:13">
      <c r="A593" s="119" t="str">
        <f>'Master sheet'!A593</f>
        <v>East Dunbartonshire</v>
      </c>
      <c r="B593" s="142" t="str">
        <f>VLOOKUP('Master sheet'!A593,Westminster_Parliamentary_Const!$A$2:$C$651,2,FALSE)</f>
        <v>S14000018</v>
      </c>
      <c r="C593" s="120">
        <f>VLOOKUP(B593,'Master sheet'!$B$3:$Z$634,9,FALSE)</f>
        <v>6.4459043760460646E-2</v>
      </c>
      <c r="D593" s="121">
        <f>VLOOKUP(B593,'Master sheet'!$B$3:$Z$634,10,FALSE)</f>
        <v>-1.2131669688993469</v>
      </c>
      <c r="E593" s="120">
        <f>VLOOKUP(B593,'Master sheet'!$B$3:$Z$634,16,FALSE)</f>
        <v>0.55340419212412706</v>
      </c>
      <c r="F593" s="121">
        <f>VLOOKUP(B593,'Master sheet'!$B$3:$Z$634,17,FALSE)</f>
        <v>0.3850096751720537</v>
      </c>
      <c r="G593" s="120">
        <f>VLOOKUP(B593,'Master sheet'!$B$3:$Z$634,21,FALSE)</f>
        <v>0.14675052410901468</v>
      </c>
      <c r="H593" s="121">
        <f>VLOOKUP(B593,'Master sheet'!$B$3:$Z$634,22,FALSE)</f>
        <v>-0.49434995556176708</v>
      </c>
      <c r="I593" s="120">
        <f>VLOOKUP(B593,'Master sheet'!$B$3:$Z$634,24,FALSE)</f>
        <v>3.0451828830982519E-2</v>
      </c>
      <c r="J593" s="121">
        <f>-VLOOKUP(B593,'Master sheet'!$B$3:$Z$634,25,FALSE)</f>
        <v>-0.64696577273921918</v>
      </c>
      <c r="K593" s="121"/>
      <c r="L593" s="145">
        <f t="shared" si="18"/>
        <v>-0.49236825550706986</v>
      </c>
      <c r="M593" s="121">
        <f t="shared" si="19"/>
        <v>-0.6382676272778075</v>
      </c>
    </row>
    <row r="594" spans="1:13" ht="29">
      <c r="A594" s="119" t="str">
        <f>'Master sheet'!A594</f>
        <v>East Kilbride, Strathaven and Lesmahagow</v>
      </c>
      <c r="B594" s="142" t="str">
        <f>VLOOKUP('Master sheet'!A594,Westminster_Parliamentary_Const!$A$2:$C$651,2,FALSE)</f>
        <v>S14000019</v>
      </c>
      <c r="C594" s="120">
        <f>VLOOKUP(B594,'Master sheet'!$B$3:$Z$634,9,FALSE)</f>
        <v>9.384202317682333E-2</v>
      </c>
      <c r="D594" s="121">
        <f>VLOOKUP(B594,'Master sheet'!$B$3:$Z$634,10,FALSE)</f>
        <v>-0.10255978789306003</v>
      </c>
      <c r="E594" s="120">
        <f>VLOOKUP(B594,'Master sheet'!$B$3:$Z$634,16,FALSE)</f>
        <v>0.60329656068794357</v>
      </c>
      <c r="F594" s="121">
        <f>VLOOKUP(B594,'Master sheet'!$B$3:$Z$634,17,FALSE)</f>
        <v>0.55084282311083888</v>
      </c>
      <c r="G594" s="120">
        <f>VLOOKUP(B594,'Master sheet'!$B$3:$Z$634,21,FALSE)</f>
        <v>0.15517241379310345</v>
      </c>
      <c r="H594" s="121">
        <f>VLOOKUP(B594,'Master sheet'!$B$3:$Z$634,22,FALSE)</f>
        <v>-0.25333938842206299</v>
      </c>
      <c r="I594" s="120">
        <f>VLOOKUP(B594,'Master sheet'!$B$3:$Z$634,24,FALSE)</f>
        <v>2.0955544200306431E-2</v>
      </c>
      <c r="J594" s="121">
        <f>-VLOOKUP(B594,'Master sheet'!$B$3:$Z$634,25,FALSE)</f>
        <v>0.35302462291500897</v>
      </c>
      <c r="K594" s="121"/>
      <c r="L594" s="145">
        <f t="shared" si="18"/>
        <v>0.13699206742768122</v>
      </c>
      <c r="M594" s="121">
        <f t="shared" si="19"/>
        <v>0.1330721841221123</v>
      </c>
    </row>
    <row r="595" spans="1:13">
      <c r="A595" s="119" t="str">
        <f>'Master sheet'!A595</f>
        <v>East Lothian</v>
      </c>
      <c r="B595" s="142" t="str">
        <f>VLOOKUP('Master sheet'!A595,Westminster_Parliamentary_Const!$A$2:$C$651,2,FALSE)</f>
        <v>S14000020</v>
      </c>
      <c r="C595" s="120">
        <f>VLOOKUP(B595,'Master sheet'!$B$3:$Z$634,9,FALSE)</f>
        <v>9.3080438508631111E-2</v>
      </c>
      <c r="D595" s="121">
        <f>VLOOKUP(B595,'Master sheet'!$B$3:$Z$634,10,FALSE)</f>
        <v>-0.13134588849412948</v>
      </c>
      <c r="E595" s="120">
        <f>VLOOKUP(B595,'Master sheet'!$B$3:$Z$634,16,FALSE)</f>
        <v>0.28314764234968121</v>
      </c>
      <c r="F595" s="121">
        <f>VLOOKUP(B595,'Master sheet'!$B$3:$Z$634,17,FALSE)</f>
        <v>-0.51327388382246497</v>
      </c>
      <c r="G595" s="120">
        <f>VLOOKUP(B595,'Master sheet'!$B$3:$Z$634,21,FALSE)</f>
        <v>0.17527386541471049</v>
      </c>
      <c r="H595" s="121">
        <f>VLOOKUP(B595,'Master sheet'!$B$3:$Z$634,22,FALSE)</f>
        <v>0.32190707494680698</v>
      </c>
      <c r="I595" s="120">
        <f>VLOOKUP(B595,'Master sheet'!$B$3:$Z$634,24,FALSE)</f>
        <v>2.8006824879789116E-2</v>
      </c>
      <c r="J595" s="121">
        <f>-VLOOKUP(B595,'Master sheet'!$B$3:$Z$634,25,FALSE)</f>
        <v>-0.38949871445076395</v>
      </c>
      <c r="K595" s="121"/>
      <c r="L595" s="145">
        <f t="shared" si="18"/>
        <v>-0.17805285295513787</v>
      </c>
      <c r="M595" s="121">
        <f t="shared" si="19"/>
        <v>-0.2055093357942408</v>
      </c>
    </row>
    <row r="596" spans="1:13">
      <c r="A596" s="119" t="str">
        <f>'Master sheet'!A596</f>
        <v>East Renfrewshire</v>
      </c>
      <c r="B596" s="142" t="str">
        <f>VLOOKUP('Master sheet'!A596,Westminster_Parliamentary_Const!$A$2:$C$651,2,FALSE)</f>
        <v>S14000021</v>
      </c>
      <c r="C596" s="120">
        <f>VLOOKUP(B596,'Master sheet'!$B$3:$Z$634,9,FALSE)</f>
        <v>7.5194890864334785E-2</v>
      </c>
      <c r="D596" s="121">
        <f>VLOOKUP(B596,'Master sheet'!$B$3:$Z$634,10,FALSE)</f>
        <v>-0.80737732045040989</v>
      </c>
      <c r="E596" s="120">
        <f>VLOOKUP(B596,'Master sheet'!$B$3:$Z$634,16,FALSE)</f>
        <v>0.57795632802169516</v>
      </c>
      <c r="F596" s="121">
        <f>VLOOKUP(B596,'Master sheet'!$B$3:$Z$634,17,FALSE)</f>
        <v>0.46661650406627037</v>
      </c>
      <c r="G596" s="120">
        <f>VLOOKUP(B596,'Master sheet'!$B$3:$Z$634,21,FALSE)</f>
        <v>0.14680483592400692</v>
      </c>
      <c r="H596" s="121">
        <f>VLOOKUP(B596,'Master sheet'!$B$3:$Z$634,22,FALSE)</f>
        <v>-0.49279570564581332</v>
      </c>
      <c r="I596" s="120">
        <f>VLOOKUP(B596,'Master sheet'!$B$3:$Z$634,24,FALSE)</f>
        <v>3.2163661581137371E-2</v>
      </c>
      <c r="J596" s="121">
        <f>-VLOOKUP(B596,'Master sheet'!$B$3:$Z$634,25,FALSE)</f>
        <v>-0.82722746198887498</v>
      </c>
      <c r="K596" s="121"/>
      <c r="L596" s="145">
        <f t="shared" si="18"/>
        <v>-0.41519599600470691</v>
      </c>
      <c r="M596" s="121">
        <f t="shared" si="19"/>
        <v>-0.54923146107635212</v>
      </c>
    </row>
    <row r="597" spans="1:13">
      <c r="A597" s="119" t="str">
        <f>'Master sheet'!A597</f>
        <v>Edinburgh East</v>
      </c>
      <c r="B597" s="142" t="str">
        <f>VLOOKUP('Master sheet'!A597,Westminster_Parliamentary_Const!$A$2:$C$651,2,FALSE)</f>
        <v>S14000022</v>
      </c>
      <c r="C597" s="120">
        <f>VLOOKUP(B597,'Master sheet'!$B$3:$Z$634,9,FALSE)</f>
        <v>0.10433603981661221</v>
      </c>
      <c r="D597" s="121">
        <f>VLOOKUP(B597,'Master sheet'!$B$3:$Z$634,10,FALSE)</f>
        <v>0.29408924053251739</v>
      </c>
      <c r="E597" s="120">
        <f>VLOOKUP(B597,'Master sheet'!$B$3:$Z$634,16,FALSE)</f>
        <v>0.18447076573587032</v>
      </c>
      <c r="F597" s="121">
        <f>VLOOKUP(B597,'Master sheet'!$B$3:$Z$634,17,FALSE)</f>
        <v>-0.84125785308831702</v>
      </c>
      <c r="G597" s="120">
        <f>VLOOKUP(B597,'Master sheet'!$B$3:$Z$634,21,FALSE)</f>
        <v>0.17629629629629628</v>
      </c>
      <c r="H597" s="121">
        <f>VLOOKUP(B597,'Master sheet'!$B$3:$Z$634,22,FALSE)</f>
        <v>0.35116614338339402</v>
      </c>
      <c r="I597" s="120">
        <f>VLOOKUP(B597,'Master sheet'!$B$3:$Z$634,24,FALSE)</f>
        <v>3.4482343015547867E-2</v>
      </c>
      <c r="J597" s="121">
        <f>-VLOOKUP(B597,'Master sheet'!$B$3:$Z$634,25,FALSE)</f>
        <v>-1.0713923385872703</v>
      </c>
      <c r="K597" s="121"/>
      <c r="L597" s="145">
        <f t="shared" si="18"/>
        <v>-0.31684870193991899</v>
      </c>
      <c r="M597" s="121">
        <f t="shared" si="19"/>
        <v>-0.34078298430240483</v>
      </c>
    </row>
    <row r="598" spans="1:13">
      <c r="A598" s="119" t="str">
        <f>'Master sheet'!A598</f>
        <v>Edinburgh North and Leith</v>
      </c>
      <c r="B598" s="142" t="str">
        <f>VLOOKUP('Master sheet'!A598,Westminster_Parliamentary_Const!$A$2:$C$651,2,FALSE)</f>
        <v>S14000023</v>
      </c>
      <c r="C598" s="120">
        <f>VLOOKUP(B598,'Master sheet'!$B$3:$Z$634,9,FALSE)</f>
        <v>7.8864481766190153E-2</v>
      </c>
      <c r="D598" s="121">
        <f>VLOOKUP(B598,'Master sheet'!$B$3:$Z$634,10,FALSE)</f>
        <v>-0.66867545672156103</v>
      </c>
      <c r="E598" s="120">
        <f>VLOOKUP(B598,'Master sheet'!$B$3:$Z$634,16,FALSE)</f>
        <v>0.45366238015913396</v>
      </c>
      <c r="F598" s="121">
        <f>VLOOKUP(B598,'Master sheet'!$B$3:$Z$634,17,FALSE)</f>
        <v>5.3486054718626767E-2</v>
      </c>
      <c r="G598" s="120">
        <f>VLOOKUP(B598,'Master sheet'!$B$3:$Z$634,21,FALSE)</f>
        <v>0.17509727626459143</v>
      </c>
      <c r="H598" s="121">
        <f>VLOOKUP(B598,'Master sheet'!$B$3:$Z$634,22,FALSE)</f>
        <v>0.31685359493016413</v>
      </c>
      <c r="I598" s="120">
        <f>VLOOKUP(B598,'Master sheet'!$B$3:$Z$634,24,FALSE)</f>
        <v>3.319737140267387E-2</v>
      </c>
      <c r="J598" s="121">
        <f>-VLOOKUP(B598,'Master sheet'!$B$3:$Z$634,25,FALSE)</f>
        <v>-0.93608054860453505</v>
      </c>
      <c r="K598" s="121"/>
      <c r="L598" s="145">
        <f t="shared" si="18"/>
        <v>-0.30860408891932628</v>
      </c>
      <c r="M598" s="121">
        <f t="shared" si="19"/>
        <v>-0.47319539350056683</v>
      </c>
    </row>
    <row r="599" spans="1:13">
      <c r="A599" s="119" t="str">
        <f>'Master sheet'!A599</f>
        <v>Edinburgh South</v>
      </c>
      <c r="B599" s="142" t="str">
        <f>VLOOKUP('Master sheet'!A599,Westminster_Parliamentary_Const!$A$2:$C$651,2,FALSE)</f>
        <v>S14000024</v>
      </c>
      <c r="C599" s="120">
        <f>VLOOKUP(B599,'Master sheet'!$B$3:$Z$634,9,FALSE)</f>
        <v>0.10471050545485343</v>
      </c>
      <c r="D599" s="121">
        <f>VLOOKUP(B599,'Master sheet'!$B$3:$Z$634,10,FALSE)</f>
        <v>0.30824315668164687</v>
      </c>
      <c r="E599" s="120">
        <f>VLOOKUP(B599,'Master sheet'!$B$3:$Z$634,16,FALSE)</f>
        <v>0.41264811888079195</v>
      </c>
      <c r="F599" s="121">
        <f>VLOOKUP(B599,'Master sheet'!$B$3:$Z$634,17,FALSE)</f>
        <v>-8.2837881265121149E-2</v>
      </c>
      <c r="G599" s="120">
        <f>VLOOKUP(B599,'Master sheet'!$B$3:$Z$634,21,FALSE)</f>
        <v>0.10866574965612105</v>
      </c>
      <c r="H599" s="121">
        <f>VLOOKUP(B599,'Master sheet'!$B$3:$Z$634,22,FALSE)</f>
        <v>-1.5842280511655249</v>
      </c>
      <c r="I599" s="120">
        <f>VLOOKUP(B599,'Master sheet'!$B$3:$Z$634,24,FALSE)</f>
        <v>4.1074334319526784E-2</v>
      </c>
      <c r="J599" s="121">
        <f>-VLOOKUP(B599,'Master sheet'!$B$3:$Z$634,25,FALSE)</f>
        <v>-1.7655509752103806</v>
      </c>
      <c r="K599" s="121"/>
      <c r="L599" s="145">
        <f t="shared" si="18"/>
        <v>-0.78109343773984496</v>
      </c>
      <c r="M599" s="121">
        <f t="shared" si="19"/>
        <v>-0.7636135949146855</v>
      </c>
    </row>
    <row r="600" spans="1:13">
      <c r="A600" s="119" t="str">
        <f>'Master sheet'!A600</f>
        <v>Edinburgh South West</v>
      </c>
      <c r="B600" s="142" t="str">
        <f>VLOOKUP('Master sheet'!A600,Westminster_Parliamentary_Const!$A$2:$C$651,2,FALSE)</f>
        <v>S14000025</v>
      </c>
      <c r="C600" s="120">
        <f>VLOOKUP(B600,'Master sheet'!$B$3:$Z$634,9,FALSE)</f>
        <v>8.2529947625040651E-2</v>
      </c>
      <c r="D600" s="121">
        <f>VLOOKUP(B600,'Master sheet'!$B$3:$Z$634,10,FALSE)</f>
        <v>-0.53012950986956286</v>
      </c>
      <c r="E600" s="120">
        <f>VLOOKUP(B600,'Master sheet'!$B$3:$Z$634,16,FALSE)</f>
        <v>0.50175675269722297</v>
      </c>
      <c r="F600" s="121">
        <f>VLOOKUP(B600,'Master sheet'!$B$3:$Z$634,17,FALSE)</f>
        <v>0.21334299127457421</v>
      </c>
      <c r="G600" s="120">
        <f>VLOOKUP(B600,'Master sheet'!$B$3:$Z$634,21,FALSE)</f>
        <v>0.13934426229508196</v>
      </c>
      <c r="H600" s="121">
        <f>VLOOKUP(B600,'Master sheet'!$B$3:$Z$634,22,FALSE)</f>
        <v>-0.70629613713350903</v>
      </c>
      <c r="I600" s="120">
        <f>VLOOKUP(B600,'Master sheet'!$B$3:$Z$634,24,FALSE)</f>
        <v>2.9883843717001035E-2</v>
      </c>
      <c r="J600" s="121">
        <f>-VLOOKUP(B600,'Master sheet'!$B$3:$Z$634,25,FALSE)</f>
        <v>-0.58715504876183366</v>
      </c>
      <c r="K600" s="121"/>
      <c r="L600" s="145">
        <f t="shared" si="18"/>
        <v>-0.40255942612258289</v>
      </c>
      <c r="M600" s="121">
        <f t="shared" si="19"/>
        <v>-0.45458704385362125</v>
      </c>
    </row>
    <row r="601" spans="1:13">
      <c r="A601" s="119" t="str">
        <f>'Master sheet'!A601</f>
        <v>Edinburgh West</v>
      </c>
      <c r="B601" s="142" t="str">
        <f>VLOOKUP('Master sheet'!A601,Westminster_Parliamentary_Const!$A$2:$C$651,2,FALSE)</f>
        <v>S14000026</v>
      </c>
      <c r="C601" s="120">
        <f>VLOOKUP(B601,'Master sheet'!$B$3:$Z$634,9,FALSE)</f>
        <v>8.3734497317377032E-2</v>
      </c>
      <c r="D601" s="121">
        <f>VLOOKUP(B601,'Master sheet'!$B$3:$Z$634,10,FALSE)</f>
        <v>-0.48460037821715052</v>
      </c>
      <c r="E601" s="120">
        <f>VLOOKUP(B601,'Master sheet'!$B$3:$Z$634,16,FALSE)</f>
        <v>6.8613318945097576E-2</v>
      </c>
      <c r="F601" s="121">
        <f>VLOOKUP(B601,'Master sheet'!$B$3:$Z$634,17,FALSE)</f>
        <v>-1.2263469091207861</v>
      </c>
      <c r="G601" s="120">
        <f>VLOOKUP(B601,'Master sheet'!$B$3:$Z$634,21,FALSE)</f>
        <v>0.13823529411764707</v>
      </c>
      <c r="H601" s="121">
        <f>VLOOKUP(B601,'Master sheet'!$B$3:$Z$634,22,FALSE)</f>
        <v>-0.73803165723755615</v>
      </c>
      <c r="I601" s="120">
        <f>VLOOKUP(B601,'Master sheet'!$B$3:$Z$634,24,FALSE)</f>
        <v>2.9347048300536693E-2</v>
      </c>
      <c r="J601" s="121">
        <f>-VLOOKUP(B601,'Master sheet'!$B$3:$Z$634,25,FALSE)</f>
        <v>-0.53062870379934735</v>
      </c>
      <c r="K601" s="121"/>
      <c r="L601" s="145">
        <f t="shared" si="18"/>
        <v>-0.74490191209371004</v>
      </c>
      <c r="M601" s="121">
        <f t="shared" si="19"/>
        <v>-0.66580612173188969</v>
      </c>
    </row>
    <row r="602" spans="1:13">
      <c r="A602" s="119" t="str">
        <f>'Master sheet'!A602</f>
        <v>Falkirk</v>
      </c>
      <c r="B602" s="142" t="str">
        <f>VLOOKUP('Master sheet'!A602,Westminster_Parliamentary_Const!$A$2:$C$651,2,FALSE)</f>
        <v>S14000028</v>
      </c>
      <c r="C602" s="120">
        <f>VLOOKUP(B602,'Master sheet'!$B$3:$Z$634,9,FALSE)</f>
        <v>9.0126065404485506E-2</v>
      </c>
      <c r="D602" s="121">
        <f>VLOOKUP(B602,'Master sheet'!$B$3:$Z$634,10,FALSE)</f>
        <v>-0.24301420974710461</v>
      </c>
      <c r="E602" s="120">
        <f>VLOOKUP(B602,'Master sheet'!$B$3:$Z$634,16,FALSE)</f>
        <v>0.29172403352091436</v>
      </c>
      <c r="F602" s="121">
        <f>VLOOKUP(B602,'Master sheet'!$B$3:$Z$634,17,FALSE)</f>
        <v>-0.48476752129007045</v>
      </c>
      <c r="G602" s="120">
        <f>VLOOKUP(B602,'Master sheet'!$B$3:$Z$634,21,FALSE)</f>
        <v>0.13580246913580246</v>
      </c>
      <c r="H602" s="121">
        <f>VLOOKUP(B602,'Master sheet'!$B$3:$Z$634,22,FALSE)</f>
        <v>-0.80765219973097735</v>
      </c>
      <c r="I602" s="120">
        <f>VLOOKUP(B602,'Master sheet'!$B$3:$Z$634,24,FALSE)</f>
        <v>2.8565603017636887E-2</v>
      </c>
      <c r="J602" s="121">
        <f>-VLOOKUP(B602,'Master sheet'!$B$3:$Z$634,25,FALSE)</f>
        <v>-0.44833991318066591</v>
      </c>
      <c r="K602" s="121"/>
      <c r="L602" s="145">
        <f t="shared" si="18"/>
        <v>-0.49594346098720454</v>
      </c>
      <c r="M602" s="121">
        <f t="shared" si="19"/>
        <v>-0.44585466114609812</v>
      </c>
    </row>
    <row r="603" spans="1:13">
      <c r="A603" s="119" t="str">
        <f>'Master sheet'!A603</f>
        <v>Glasgow Central</v>
      </c>
      <c r="B603" s="142" t="str">
        <f>VLOOKUP('Master sheet'!A603,Westminster_Parliamentary_Const!$A$2:$C$651,2,FALSE)</f>
        <v>S14000029</v>
      </c>
      <c r="C603" s="120">
        <f>VLOOKUP(B603,'Master sheet'!$B$3:$Z$634,9,FALSE)</f>
        <v>0.11969233810085693</v>
      </c>
      <c r="D603" s="121">
        <f>VLOOKUP(B603,'Master sheet'!$B$3:$Z$634,10,FALSE)</f>
        <v>0.87452102406564958</v>
      </c>
      <c r="E603" s="120">
        <f>VLOOKUP(B603,'Master sheet'!$B$3:$Z$634,16,FALSE)</f>
        <v>0.11247670063862367</v>
      </c>
      <c r="F603" s="121">
        <f>VLOOKUP(B603,'Master sheet'!$B$3:$Z$634,17,FALSE)</f>
        <v>-1.0805530156884899</v>
      </c>
      <c r="G603" s="120">
        <f>VLOOKUP(B603,'Master sheet'!$B$3:$Z$634,21,FALSE)</f>
        <v>0.15121255349500715</v>
      </c>
      <c r="H603" s="121">
        <f>VLOOKUP(B603,'Master sheet'!$B$3:$Z$634,22,FALSE)</f>
        <v>-0.36665934534826783</v>
      </c>
      <c r="I603" s="120">
        <f>VLOOKUP(B603,'Master sheet'!$B$3:$Z$634,24,FALSE)</f>
        <v>3.6308299039780501E-2</v>
      </c>
      <c r="J603" s="121">
        <f>-VLOOKUP(B603,'Master sheet'!$B$3:$Z$634,25,FALSE)</f>
        <v>-1.2636715886448389</v>
      </c>
      <c r="K603" s="121"/>
      <c r="L603" s="145">
        <f t="shared" si="18"/>
        <v>-0.45909073140398676</v>
      </c>
      <c r="M603" s="121">
        <f t="shared" si="19"/>
        <v>-0.37091891503252272</v>
      </c>
    </row>
    <row r="604" spans="1:13">
      <c r="A604" s="119" t="str">
        <f>'Master sheet'!A604</f>
        <v>Glasgow East</v>
      </c>
      <c r="B604" s="142" t="str">
        <f>VLOOKUP('Master sheet'!A604,Westminster_Parliamentary_Const!$A$2:$C$651,2,FALSE)</f>
        <v>S14000030</v>
      </c>
      <c r="C604" s="120">
        <f>VLOOKUP(B604,'Master sheet'!$B$3:$Z$634,9,FALSE)</f>
        <v>0.13553981713553942</v>
      </c>
      <c r="D604" s="121">
        <f>VLOOKUP(B604,'Master sheet'!$B$3:$Z$634,10,FALSE)</f>
        <v>1.4735182791555725</v>
      </c>
      <c r="E604" s="120">
        <f>VLOOKUP(B604,'Master sheet'!$B$3:$Z$634,16,FALSE)</f>
        <v>0.69838404155690526</v>
      </c>
      <c r="F604" s="121">
        <f>VLOOKUP(B604,'Master sheet'!$B$3:$Z$634,17,FALSE)</f>
        <v>0.86689629453301631</v>
      </c>
      <c r="G604" s="120">
        <f>VLOOKUP(B604,'Master sheet'!$B$3:$Z$634,21,FALSE)</f>
        <v>0.2</v>
      </c>
      <c r="H604" s="121">
        <f>VLOOKUP(B604,'Master sheet'!$B$3:$Z$634,22,FALSE)</f>
        <v>1.0294988320357097</v>
      </c>
      <c r="I604" s="120">
        <f>VLOOKUP(B604,'Master sheet'!$B$3:$Z$634,24,FALSE)</f>
        <v>1.7614416475972616E-2</v>
      </c>
      <c r="J604" s="121">
        <f>-VLOOKUP(B604,'Master sheet'!$B$3:$Z$634,25,FALSE)</f>
        <v>0.70485649874095635</v>
      </c>
      <c r="K604" s="121"/>
      <c r="L604" s="145">
        <f t="shared" si="18"/>
        <v>1.0186924761163139</v>
      </c>
      <c r="M604" s="121">
        <f t="shared" si="19"/>
        <v>1.0421907803936306</v>
      </c>
    </row>
    <row r="605" spans="1:13">
      <c r="A605" s="119" t="str">
        <f>'Master sheet'!A605</f>
        <v>Glasgow North</v>
      </c>
      <c r="B605" s="142" t="str">
        <f>VLOOKUP('Master sheet'!A605,Westminster_Parliamentary_Const!$A$2:$C$651,2,FALSE)</f>
        <v>S14000031</v>
      </c>
      <c r="C605" s="120">
        <f>VLOOKUP(B605,'Master sheet'!$B$3:$Z$634,9,FALSE)</f>
        <v>0.10452367522360695</v>
      </c>
      <c r="D605" s="121">
        <f>VLOOKUP(B605,'Master sheet'!$B$3:$Z$634,10,FALSE)</f>
        <v>0.30118141547728638</v>
      </c>
      <c r="E605" s="120">
        <f>VLOOKUP(B605,'Master sheet'!$B$3:$Z$634,16,FALSE)</f>
        <v>5.9693306041953545E-3</v>
      </c>
      <c r="F605" s="121">
        <f>VLOOKUP(B605,'Master sheet'!$B$3:$Z$634,17,FALSE)</f>
        <v>-1.434564119188187</v>
      </c>
      <c r="G605" s="120">
        <f>VLOOKUP(B605,'Master sheet'!$B$3:$Z$634,21,FALSE)</f>
        <v>0.1328125</v>
      </c>
      <c r="H605" s="121">
        <f>VLOOKUP(B605,'Master sheet'!$B$3:$Z$634,22,FALSE)</f>
        <v>-0.8932166257898223</v>
      </c>
      <c r="I605" s="120">
        <f>VLOOKUP(B605,'Master sheet'!$B$3:$Z$634,24,FALSE)</f>
        <v>3.4794808839003766E-2</v>
      </c>
      <c r="J605" s="121">
        <f>-VLOOKUP(B605,'Master sheet'!$B$3:$Z$634,25,FALSE)</f>
        <v>-1.1042960303549678</v>
      </c>
      <c r="K605" s="121"/>
      <c r="L605" s="145">
        <f t="shared" si="18"/>
        <v>-0.7827238399639227</v>
      </c>
      <c r="M605" s="121">
        <f t="shared" si="19"/>
        <v>-0.65566832912222861</v>
      </c>
    </row>
    <row r="606" spans="1:13">
      <c r="A606" s="119" t="str">
        <f>'Master sheet'!A606</f>
        <v>Glasgow North East</v>
      </c>
      <c r="B606" s="142" t="str">
        <f>VLOOKUP('Master sheet'!A606,Westminster_Parliamentary_Const!$A$2:$C$651,2,FALSE)</f>
        <v>S14000032</v>
      </c>
      <c r="C606" s="120">
        <f>VLOOKUP(B606,'Master sheet'!$B$3:$Z$634,9,FALSE)</f>
        <v>0.21437183296684242</v>
      </c>
      <c r="D606" s="121">
        <f>VLOOKUP(B606,'Master sheet'!$B$3:$Z$634,10,FALSE)</f>
        <v>4.4531821735083383</v>
      </c>
      <c r="E606" s="120">
        <f>VLOOKUP(B606,'Master sheet'!$B$3:$Z$634,16,FALSE)</f>
        <v>-0.19859978718216187</v>
      </c>
      <c r="F606" s="121">
        <f>VLOOKUP(B606,'Master sheet'!$B$3:$Z$634,17,FALSE)</f>
        <v>-2.1145146156289338</v>
      </c>
      <c r="G606" s="120">
        <f>VLOOKUP(B606,'Master sheet'!$B$3:$Z$634,21,FALSE)</f>
        <v>0.13402061855670103</v>
      </c>
      <c r="H606" s="121">
        <f>VLOOKUP(B606,'Master sheet'!$B$3:$Z$634,22,FALSE)</f>
        <v>-0.85864370338826046</v>
      </c>
      <c r="I606" s="120">
        <f>VLOOKUP(B606,'Master sheet'!$B$3:$Z$634,24,FALSE)</f>
        <v>2.7816753192086541E-2</v>
      </c>
      <c r="J606" s="121">
        <f>-VLOOKUP(B606,'Master sheet'!$B$3:$Z$634,25,FALSE)</f>
        <v>-0.36948353276861662</v>
      </c>
      <c r="K606" s="121"/>
      <c r="L606" s="145">
        <f t="shared" si="18"/>
        <v>0.2776350804306319</v>
      </c>
      <c r="M606" s="121">
        <f t="shared" si="19"/>
        <v>0.86570649374370812</v>
      </c>
    </row>
    <row r="607" spans="1:13">
      <c r="A607" s="119" t="str">
        <f>'Master sheet'!A607</f>
        <v>Glasgow North West</v>
      </c>
      <c r="B607" s="142" t="str">
        <f>VLOOKUP('Master sheet'!A607,Westminster_Parliamentary_Const!$A$2:$C$651,2,FALSE)</f>
        <v>S14000033</v>
      </c>
      <c r="C607" s="120">
        <f>VLOOKUP(B607,'Master sheet'!$B$3:$Z$634,9,FALSE)</f>
        <v>0.12960679405672579</v>
      </c>
      <c r="D607" s="121">
        <f>VLOOKUP(B607,'Master sheet'!$B$3:$Z$634,10,FALSE)</f>
        <v>1.249264028317516</v>
      </c>
      <c r="E607" s="120">
        <f>VLOOKUP(B607,'Master sheet'!$B$3:$Z$634,16,FALSE)</f>
        <v>0.7893199698236989</v>
      </c>
      <c r="F607" s="121">
        <f>VLOOKUP(B607,'Master sheet'!$B$3:$Z$634,17,FALSE)</f>
        <v>1.1691507610839302</v>
      </c>
      <c r="G607" s="120">
        <f>VLOOKUP(B607,'Master sheet'!$B$3:$Z$634,21,FALSE)</f>
        <v>0.11707317073170732</v>
      </c>
      <c r="H607" s="121">
        <f>VLOOKUP(B607,'Master sheet'!$B$3:$Z$634,22,FALSE)</f>
        <v>-1.3436315345146914</v>
      </c>
      <c r="I607" s="120">
        <f>VLOOKUP(B607,'Master sheet'!$B$3:$Z$634,24,FALSE)</f>
        <v>2.2816901408450718E-2</v>
      </c>
      <c r="J607" s="121">
        <f>-VLOOKUP(B607,'Master sheet'!$B$3:$Z$634,25,FALSE)</f>
        <v>0.15701751030032129</v>
      </c>
      <c r="K607" s="121"/>
      <c r="L607" s="145">
        <f t="shared" si="18"/>
        <v>0.30795019129676904</v>
      </c>
      <c r="M607" s="121">
        <f t="shared" si="19"/>
        <v>0.4396803839674856</v>
      </c>
    </row>
    <row r="608" spans="1:13">
      <c r="A608" s="119" t="str">
        <f>'Master sheet'!A608</f>
        <v>Glasgow South</v>
      </c>
      <c r="B608" s="142" t="str">
        <f>VLOOKUP('Master sheet'!A608,Westminster_Parliamentary_Const!$A$2:$C$651,2,FALSE)</f>
        <v>S14000034</v>
      </c>
      <c r="C608" s="120">
        <f>VLOOKUP(B608,'Master sheet'!$B$3:$Z$634,9,FALSE)</f>
        <v>7.6063460686303083E-2</v>
      </c>
      <c r="D608" s="121">
        <f>VLOOKUP(B608,'Master sheet'!$B$3:$Z$634,10,FALSE)</f>
        <v>-0.77454743387511726</v>
      </c>
      <c r="E608" s="120">
        <f>VLOOKUP(B608,'Master sheet'!$B$3:$Z$634,16,FALSE)</f>
        <v>0.83790050970087526</v>
      </c>
      <c r="F608" s="121">
        <f>VLOOKUP(B608,'Master sheet'!$B$3:$Z$634,17,FALSE)</f>
        <v>1.3306236293462017</v>
      </c>
      <c r="G608" s="120">
        <f>VLOOKUP(B608,'Master sheet'!$B$3:$Z$634,21,FALSE)</f>
        <v>0.12171507607192254</v>
      </c>
      <c r="H608" s="121">
        <f>VLOOKUP(B608,'Master sheet'!$B$3:$Z$634,22,FALSE)</f>
        <v>-1.2107933852846309</v>
      </c>
      <c r="I608" s="120">
        <f>VLOOKUP(B608,'Master sheet'!$B$3:$Z$634,24,FALSE)</f>
        <v>2.8832951945080065E-2</v>
      </c>
      <c r="J608" s="121">
        <f>-VLOOKUP(B608,'Master sheet'!$B$3:$Z$634,25,FALSE)</f>
        <v>-0.4764926455522317</v>
      </c>
      <c r="K608" s="121"/>
      <c r="L608" s="145">
        <f t="shared" si="18"/>
        <v>-0.2828024588414445</v>
      </c>
      <c r="M608" s="121">
        <f t="shared" si="19"/>
        <v>-0.3970416524655212</v>
      </c>
    </row>
    <row r="609" spans="1:13">
      <c r="A609" s="119" t="str">
        <f>'Master sheet'!A609</f>
        <v>Glasgow South West</v>
      </c>
      <c r="B609" s="142" t="str">
        <f>VLOOKUP('Master sheet'!A609,Westminster_Parliamentary_Const!$A$2:$C$651,2,FALSE)</f>
        <v>S14000035</v>
      </c>
      <c r="C609" s="120">
        <f>VLOOKUP(B609,'Master sheet'!$B$3:$Z$634,9,FALSE)</f>
        <v>0.15126940171933345</v>
      </c>
      <c r="D609" s="121">
        <f>VLOOKUP(B609,'Master sheet'!$B$3:$Z$634,10,FALSE)</f>
        <v>2.0680594026224171</v>
      </c>
      <c r="E609" s="120">
        <f>VLOOKUP(B609,'Master sheet'!$B$3:$Z$634,16,FALSE)</f>
        <v>0.31433358200470141</v>
      </c>
      <c r="F609" s="121">
        <f>VLOOKUP(B609,'Master sheet'!$B$3:$Z$634,17,FALSE)</f>
        <v>-0.40961749922316493</v>
      </c>
      <c r="G609" s="120">
        <f>VLOOKUP(B609,'Master sheet'!$B$3:$Z$634,21,FALSE)</f>
        <v>0.12113055181695828</v>
      </c>
      <c r="H609" s="121">
        <f>VLOOKUP(B609,'Master sheet'!$B$3:$Z$634,22,FALSE)</f>
        <v>-1.2275208095896539</v>
      </c>
      <c r="I609" s="120">
        <f>VLOOKUP(B609,'Master sheet'!$B$3:$Z$634,24,FALSE)</f>
        <v>3.2178077718515219E-2</v>
      </c>
      <c r="J609" s="121">
        <f>-VLOOKUP(B609,'Master sheet'!$B$3:$Z$634,25,FALSE)</f>
        <v>-0.82874552926264988</v>
      </c>
      <c r="K609" s="121"/>
      <c r="L609" s="145">
        <f t="shared" si="18"/>
        <v>-9.9456108863262921E-2</v>
      </c>
      <c r="M609" s="121">
        <f t="shared" si="19"/>
        <v>0.14024823965111921</v>
      </c>
    </row>
    <row r="610" spans="1:13">
      <c r="A610" s="119" t="str">
        <f>'Master sheet'!A610</f>
        <v>Glenrothes</v>
      </c>
      <c r="B610" s="142" t="str">
        <f>VLOOKUP('Master sheet'!A610,Westminster_Parliamentary_Const!$A$2:$C$651,2,FALSE)</f>
        <v>S14000036</v>
      </c>
      <c r="C610" s="120">
        <f>VLOOKUP(B610,'Master sheet'!$B$3:$Z$634,9,FALSE)</f>
        <v>0.12024544207242298</v>
      </c>
      <c r="D610" s="121">
        <f>VLOOKUP(B610,'Master sheet'!$B$3:$Z$634,10,FALSE)</f>
        <v>0.89542704703765186</v>
      </c>
      <c r="E610" s="120">
        <f>VLOOKUP(B610,'Master sheet'!$B$3:$Z$634,16,FALSE)</f>
        <v>0.51171277205520493</v>
      </c>
      <c r="F610" s="121">
        <f>VLOOKUP(B610,'Master sheet'!$B$3:$Z$634,17,FALSE)</f>
        <v>0.24643498667587121</v>
      </c>
      <c r="G610" s="120">
        <f>VLOOKUP(B610,'Master sheet'!$B$3:$Z$634,21,FALSE)</f>
        <v>0.13347022587268995</v>
      </c>
      <c r="H610" s="121">
        <f>VLOOKUP(B610,'Master sheet'!$B$3:$Z$634,22,FALSE)</f>
        <v>-0.87439437905593953</v>
      </c>
      <c r="I610" s="120">
        <f>VLOOKUP(B610,'Master sheet'!$B$3:$Z$634,24,FALSE)</f>
        <v>8.4807417974321897E-3</v>
      </c>
      <c r="J610" s="121">
        <f>-VLOOKUP(B610,'Master sheet'!$B$3:$Z$634,25,FALSE)</f>
        <v>1.6666628588900814</v>
      </c>
      <c r="K610" s="121"/>
      <c r="L610" s="145">
        <f t="shared" si="18"/>
        <v>0.48353262838691624</v>
      </c>
      <c r="M610" s="121">
        <f t="shared" si="19"/>
        <v>0.74937006991256627</v>
      </c>
    </row>
    <row r="611" spans="1:13">
      <c r="A611" s="119" t="str">
        <f>'Master sheet'!A611</f>
        <v>Gordon</v>
      </c>
      <c r="B611" s="142" t="str">
        <f>VLOOKUP('Master sheet'!A611,Westminster_Parliamentary_Const!$A$2:$C$651,2,FALSE)</f>
        <v>S14000037</v>
      </c>
      <c r="C611" s="120">
        <f>VLOOKUP(B611,'Master sheet'!$B$3:$Z$634,9,FALSE)</f>
        <v>7.745803474236139E-2</v>
      </c>
      <c r="D611" s="121">
        <f>VLOOKUP(B611,'Master sheet'!$B$3:$Z$634,10,FALSE)</f>
        <v>-0.72183583035948073</v>
      </c>
      <c r="E611" s="120">
        <f>VLOOKUP(B611,'Master sheet'!$B$3:$Z$634,16,FALSE)</f>
        <v>0.60345617917829386</v>
      </c>
      <c r="F611" s="121">
        <f>VLOOKUP(B611,'Master sheet'!$B$3:$Z$634,17,FALSE)</f>
        <v>0.55137336590698149</v>
      </c>
      <c r="G611" s="120">
        <f>VLOOKUP(B611,'Master sheet'!$B$3:$Z$634,21,FALSE)</f>
        <v>0.12550607287449392</v>
      </c>
      <c r="H611" s="121">
        <f>VLOOKUP(B611,'Master sheet'!$B$3:$Z$634,22,FALSE)</f>
        <v>-1.1023058220791069</v>
      </c>
      <c r="I611" s="120">
        <f>VLOOKUP(B611,'Master sheet'!$B$3:$Z$634,24,FALSE)</f>
        <v>2.472517028354182E-2</v>
      </c>
      <c r="J611" s="121">
        <f>-VLOOKUP(B611,'Master sheet'!$B$3:$Z$634,25,FALSE)</f>
        <v>-4.39295570667129E-2</v>
      </c>
      <c r="K611" s="121"/>
      <c r="L611" s="145">
        <f t="shared" si="18"/>
        <v>-0.32917446089957975</v>
      </c>
      <c r="M611" s="121">
        <f t="shared" si="19"/>
        <v>-0.34707720517075208</v>
      </c>
    </row>
    <row r="612" spans="1:13">
      <c r="A612" s="119" t="str">
        <f>'Master sheet'!A612</f>
        <v>Inverclyde</v>
      </c>
      <c r="B612" s="142" t="str">
        <f>VLOOKUP('Master sheet'!A612,Westminster_Parliamentary_Const!$A$2:$C$651,2,FALSE)</f>
        <v>S14000038</v>
      </c>
      <c r="C612" s="120">
        <f>VLOOKUP(B612,'Master sheet'!$B$3:$Z$634,9,FALSE)</f>
        <v>0.11570029996155246</v>
      </c>
      <c r="D612" s="121">
        <f>VLOOKUP(B612,'Master sheet'!$B$3:$Z$634,10,FALSE)</f>
        <v>0.72363141680228382</v>
      </c>
      <c r="E612" s="120">
        <f>VLOOKUP(B612,'Master sheet'!$B$3:$Z$634,16,FALSE)</f>
        <v>0.25665079974125038</v>
      </c>
      <c r="F612" s="121">
        <f>VLOOKUP(B612,'Master sheet'!$B$3:$Z$634,17,FALSE)</f>
        <v>-0.60134456370157818</v>
      </c>
      <c r="G612" s="120">
        <f>VLOOKUP(B612,'Master sheet'!$B$3:$Z$634,21,FALSE)</f>
        <v>0.11320754716981132</v>
      </c>
      <c r="H612" s="121">
        <f>VLOOKUP(B612,'Master sheet'!$B$3:$Z$634,22,FALSE)</f>
        <v>-1.4542547036546658</v>
      </c>
      <c r="I612" s="120">
        <f>VLOOKUP(B612,'Master sheet'!$B$3:$Z$634,24,FALSE)</f>
        <v>2.8925118483412282E-2</v>
      </c>
      <c r="J612" s="121">
        <f>-VLOOKUP(B612,'Master sheet'!$B$3:$Z$634,25,FALSE)</f>
        <v>-0.4861980889669319</v>
      </c>
      <c r="K612" s="121"/>
      <c r="L612" s="145">
        <f t="shared" si="18"/>
        <v>-0.45454148488022306</v>
      </c>
      <c r="M612" s="121">
        <f t="shared" si="19"/>
        <v>-0.2634554352809233</v>
      </c>
    </row>
    <row r="613" spans="1:13" ht="29">
      <c r="A613" s="119" t="str">
        <f>'Master sheet'!A613</f>
        <v>Inverness, Nairn, Badenoch and Strathspey</v>
      </c>
      <c r="B613" s="142" t="str">
        <f>VLOOKUP('Master sheet'!A613,Westminster_Parliamentary_Const!$A$2:$C$651,2,FALSE)</f>
        <v>S14000039</v>
      </c>
      <c r="C613" s="120">
        <f>VLOOKUP(B613,'Master sheet'!$B$3:$Z$634,9,FALSE)</f>
        <v>7.0163023249318612E-2</v>
      </c>
      <c r="D613" s="121">
        <f>VLOOKUP(B613,'Master sheet'!$B$3:$Z$634,10,FALSE)</f>
        <v>-0.99757002446183074</v>
      </c>
      <c r="E613" s="120">
        <f>VLOOKUP(B613,'Master sheet'!$B$3:$Z$634,16,FALSE)</f>
        <v>0.44080893325292203</v>
      </c>
      <c r="F613" s="121">
        <f>VLOOKUP(B613,'Master sheet'!$B$3:$Z$634,17,FALSE)</f>
        <v>1.0763537755040214E-2</v>
      </c>
      <c r="G613" s="120">
        <f>VLOOKUP(B613,'Master sheet'!$B$3:$Z$634,21,FALSE)</f>
        <v>0.18233618233618235</v>
      </c>
      <c r="H613" s="121">
        <f>VLOOKUP(B613,'Master sheet'!$B$3:$Z$634,22,FALSE)</f>
        <v>0.5240105303957634</v>
      </c>
      <c r="I613" s="120">
        <f>VLOOKUP(B613,'Master sheet'!$B$3:$Z$634,24,FALSE)</f>
        <v>3.1476190476190435E-2</v>
      </c>
      <c r="J613" s="121">
        <f>-VLOOKUP(B613,'Master sheet'!$B$3:$Z$634,25,FALSE)</f>
        <v>-0.7548344652566582</v>
      </c>
      <c r="K613" s="121"/>
      <c r="L613" s="145">
        <f t="shared" si="18"/>
        <v>-0.30440760539192135</v>
      </c>
      <c r="M613" s="121">
        <f t="shared" si="19"/>
        <v>-0.49500581854769576</v>
      </c>
    </row>
    <row r="614" spans="1:13">
      <c r="A614" s="119" t="str">
        <f>'Master sheet'!A614</f>
        <v>Kilmarnock and Loudoun</v>
      </c>
      <c r="B614" s="142" t="str">
        <f>VLOOKUP('Master sheet'!A614,Westminster_Parliamentary_Const!$A$2:$C$651,2,FALSE)</f>
        <v>S14000040</v>
      </c>
      <c r="C614" s="120">
        <f>VLOOKUP(B614,'Master sheet'!$B$3:$Z$634,9,FALSE)</f>
        <v>0.13255802114588391</v>
      </c>
      <c r="D614" s="121">
        <f>VLOOKUP(B614,'Master sheet'!$B$3:$Z$634,10,FALSE)</f>
        <v>1.3608134376389562</v>
      </c>
      <c r="E614" s="120">
        <f>VLOOKUP(B614,'Master sheet'!$B$3:$Z$634,16,FALSE)</f>
        <v>0.19110968402724798</v>
      </c>
      <c r="F614" s="121">
        <f>VLOOKUP(B614,'Master sheet'!$B$3:$Z$634,17,FALSE)</f>
        <v>-0.81919129760379772</v>
      </c>
      <c r="G614" s="120">
        <f>VLOOKUP(B614,'Master sheet'!$B$3:$Z$634,21,FALSE)</f>
        <v>0.13907284768211919</v>
      </c>
      <c r="H614" s="121">
        <f>VLOOKUP(B614,'Master sheet'!$B$3:$Z$634,22,FALSE)</f>
        <v>-0.71406325262111059</v>
      </c>
      <c r="I614" s="120">
        <f>VLOOKUP(B614,'Master sheet'!$B$3:$Z$634,24,FALSE)</f>
        <v>2.9550398839738978E-2</v>
      </c>
      <c r="J614" s="121">
        <f>-VLOOKUP(B614,'Master sheet'!$B$3:$Z$634,25,FALSE)</f>
        <v>-0.55204219276496991</v>
      </c>
      <c r="K614" s="121"/>
      <c r="L614" s="145">
        <f t="shared" si="18"/>
        <v>-0.1811208263377305</v>
      </c>
      <c r="M614" s="121">
        <f t="shared" si="19"/>
        <v>1.4047989920510743E-2</v>
      </c>
    </row>
    <row r="615" spans="1:13">
      <c r="A615" s="119" t="str">
        <f>'Master sheet'!A615</f>
        <v>Kirkcaldy and Cowdenbeath</v>
      </c>
      <c r="B615" s="142" t="str">
        <f>VLOOKUP('Master sheet'!A615,Westminster_Parliamentary_Const!$A$2:$C$651,2,FALSE)</f>
        <v>S14000041</v>
      </c>
      <c r="C615" s="120">
        <f>VLOOKUP(B615,'Master sheet'!$B$3:$Z$634,9,FALSE)</f>
        <v>0.1029479092583061</v>
      </c>
      <c r="D615" s="121">
        <f>VLOOKUP(B615,'Master sheet'!$B$3:$Z$634,10,FALSE)</f>
        <v>0.24162118600396557</v>
      </c>
      <c r="E615" s="120">
        <f>VLOOKUP(B615,'Master sheet'!$B$3:$Z$634,16,FALSE)</f>
        <v>0.57888768024798876</v>
      </c>
      <c r="F615" s="121">
        <f>VLOOKUP(B615,'Master sheet'!$B$3:$Z$634,17,FALSE)</f>
        <v>0.46971214927157884</v>
      </c>
      <c r="G615" s="120">
        <f>VLOOKUP(B615,'Master sheet'!$B$3:$Z$634,21,FALSE)</f>
        <v>0.13120567375886524</v>
      </c>
      <c r="H615" s="121">
        <f>VLOOKUP(B615,'Master sheet'!$B$3:$Z$634,22,FALSE)</f>
        <v>-0.93919942991067051</v>
      </c>
      <c r="I615" s="120">
        <f>VLOOKUP(B615,'Master sheet'!$B$3:$Z$634,24,FALSE)</f>
        <v>2.5565759265332888E-2</v>
      </c>
      <c r="J615" s="121">
        <f>-VLOOKUP(B615,'Master sheet'!$B$3:$Z$634,25,FALSE)</f>
        <v>-0.1324463761359819</v>
      </c>
      <c r="K615" s="121"/>
      <c r="L615" s="145">
        <f t="shared" si="18"/>
        <v>-9.0078117692776988E-2</v>
      </c>
      <c r="M615" s="121">
        <f t="shared" si="19"/>
        <v>-4.1856276817187392E-2</v>
      </c>
    </row>
    <row r="616" spans="1:13">
      <c r="A616" s="119" t="str">
        <f>'Master sheet'!A616</f>
        <v>Lanark and Hamilton East</v>
      </c>
      <c r="B616" s="142" t="str">
        <f>VLOOKUP('Master sheet'!A616,Westminster_Parliamentary_Const!$A$2:$C$651,2,FALSE)</f>
        <v>S14000042</v>
      </c>
      <c r="C616" s="120">
        <f>VLOOKUP(B616,'Master sheet'!$B$3:$Z$634,9,FALSE)</f>
        <v>7.115909692978338E-2</v>
      </c>
      <c r="D616" s="121">
        <f>VLOOKUP(B616,'Master sheet'!$B$3:$Z$634,10,FALSE)</f>
        <v>-0.95992079336583469</v>
      </c>
      <c r="E616" s="120">
        <f>VLOOKUP(B616,'Master sheet'!$B$3:$Z$634,16,FALSE)</f>
        <v>0.61886844220251658</v>
      </c>
      <c r="F616" s="121">
        <f>VLOOKUP(B616,'Master sheet'!$B$3:$Z$634,17,FALSE)</f>
        <v>0.60260092169836932</v>
      </c>
      <c r="G616" s="120">
        <f>VLOOKUP(B616,'Master sheet'!$B$3:$Z$634,21,FALSE)</f>
        <v>0.13608562691131498</v>
      </c>
      <c r="H616" s="121">
        <f>VLOOKUP(B616,'Master sheet'!$B$3:$Z$634,22,FALSE)</f>
        <v>-0.79954902827823071</v>
      </c>
      <c r="I616" s="120">
        <f>VLOOKUP(B616,'Master sheet'!$B$3:$Z$634,24,FALSE)</f>
        <v>2.5061242836273756E-2</v>
      </c>
      <c r="J616" s="121">
        <f>-VLOOKUP(B616,'Master sheet'!$B$3:$Z$634,25,FALSE)</f>
        <v>-7.9319116041106141E-2</v>
      </c>
      <c r="K616" s="121"/>
      <c r="L616" s="145">
        <f t="shared" si="18"/>
        <v>-0.30904700399670054</v>
      </c>
      <c r="M616" s="121">
        <f t="shared" si="19"/>
        <v>-0.37923798756562382</v>
      </c>
    </row>
    <row r="617" spans="1:13">
      <c r="A617" s="119" t="str">
        <f>'Master sheet'!A617</f>
        <v>Linlithgow and East Falkirk</v>
      </c>
      <c r="B617" s="142" t="str">
        <f>VLOOKUP('Master sheet'!A617,Westminster_Parliamentary_Const!$A$2:$C$651,2,FALSE)</f>
        <v>S14000043</v>
      </c>
      <c r="C617" s="120">
        <f>VLOOKUP(B617,'Master sheet'!$B$3:$Z$634,9,FALSE)</f>
        <v>9.4583791309842444E-2</v>
      </c>
      <c r="D617" s="121">
        <f>VLOOKUP(B617,'Master sheet'!$B$3:$Z$634,10,FALSE)</f>
        <v>-7.4522705489024038E-2</v>
      </c>
      <c r="E617" s="120">
        <f>VLOOKUP(B617,'Master sheet'!$B$3:$Z$634,16,FALSE)</f>
        <v>0.2674907159440485</v>
      </c>
      <c r="F617" s="121">
        <f>VLOOKUP(B617,'Master sheet'!$B$3:$Z$634,17,FALSE)</f>
        <v>-0.56531465614160037</v>
      </c>
      <c r="G617" s="120">
        <f>VLOOKUP(B617,'Master sheet'!$B$3:$Z$634,21,FALSE)</f>
        <v>0.13543091655266759</v>
      </c>
      <c r="H617" s="121">
        <f>VLOOKUP(B617,'Master sheet'!$B$3:$Z$634,22,FALSE)</f>
        <v>-0.81828497956336321</v>
      </c>
      <c r="I617" s="120">
        <f>VLOOKUP(B617,'Master sheet'!$B$3:$Z$634,24,FALSE)</f>
        <v>1.2160493827160446E-2</v>
      </c>
      <c r="J617" s="121">
        <f>-VLOOKUP(B617,'Master sheet'!$B$3:$Z$634,25,FALSE)</f>
        <v>1.2791727160366619</v>
      </c>
      <c r="K617" s="121"/>
      <c r="L617" s="145">
        <f t="shared" si="18"/>
        <v>-4.4737406289331427E-2</v>
      </c>
      <c r="M617" s="121">
        <f t="shared" si="19"/>
        <v>0.17095006423171868</v>
      </c>
    </row>
    <row r="618" spans="1:13">
      <c r="A618" s="119" t="str">
        <f>'Master sheet'!A618</f>
        <v>Livingston</v>
      </c>
      <c r="B618" s="142" t="str">
        <f>VLOOKUP('Master sheet'!A618,Westminster_Parliamentary_Const!$A$2:$C$651,2,FALSE)</f>
        <v>S14000044</v>
      </c>
      <c r="C618" s="120">
        <f>VLOOKUP(B618,'Master sheet'!$B$3:$Z$634,9,FALSE)</f>
        <v>0.10398623561008039</v>
      </c>
      <c r="D618" s="121">
        <f>VLOOKUP(B618,'Master sheet'!$B$3:$Z$634,10,FALSE)</f>
        <v>0.28086746821952618</v>
      </c>
      <c r="E618" s="120">
        <f>VLOOKUP(B618,'Master sheet'!$B$3:$Z$634,16,FALSE)</f>
        <v>0.36278267414967075</v>
      </c>
      <c r="F618" s="121">
        <f>VLOOKUP(B618,'Master sheet'!$B$3:$Z$634,17,FALSE)</f>
        <v>-0.24858153928673132</v>
      </c>
      <c r="G618" s="120">
        <f>VLOOKUP(B618,'Master sheet'!$B$3:$Z$634,21,FALSE)</f>
        <v>0.14542936288088643</v>
      </c>
      <c r="H618" s="121">
        <f>VLOOKUP(B618,'Master sheet'!$B$3:$Z$634,22,FALSE)</f>
        <v>-0.53215783821258689</v>
      </c>
      <c r="I618" s="120">
        <f>VLOOKUP(B618,'Master sheet'!$B$3:$Z$634,24,FALSE)</f>
        <v>2.6512495337560615E-2</v>
      </c>
      <c r="J618" s="121">
        <f>-VLOOKUP(B618,'Master sheet'!$B$3:$Z$634,25,FALSE)</f>
        <v>-0.23214083731387233</v>
      </c>
      <c r="K618" s="121"/>
      <c r="L618" s="145">
        <f t="shared" si="18"/>
        <v>-0.18300318664841608</v>
      </c>
      <c r="M618" s="121">
        <f t="shared" si="19"/>
        <v>-0.11388101928133509</v>
      </c>
    </row>
    <row r="619" spans="1:13">
      <c r="A619" s="119" t="str">
        <f>'Master sheet'!A619</f>
        <v>Midlothian</v>
      </c>
      <c r="B619" s="142" t="str">
        <f>VLOOKUP('Master sheet'!A619,Westminster_Parliamentary_Const!$A$2:$C$651,2,FALSE)</f>
        <v>S14000045</v>
      </c>
      <c r="C619" s="120">
        <f>VLOOKUP(B619,'Master sheet'!$B$3:$Z$634,9,FALSE)</f>
        <v>7.7440341890273615E-2</v>
      </c>
      <c r="D619" s="121">
        <f>VLOOKUP(B619,'Master sheet'!$B$3:$Z$634,10,FALSE)</f>
        <v>-0.72250457835479875</v>
      </c>
      <c r="E619" s="120">
        <f>VLOOKUP(B619,'Master sheet'!$B$3:$Z$634,16,FALSE)</f>
        <v>0.40356302058040733</v>
      </c>
      <c r="F619" s="121">
        <f>VLOOKUP(B619,'Master sheet'!$B$3:$Z$634,17,FALSE)</f>
        <v>-0.11303509366162239</v>
      </c>
      <c r="G619" s="120">
        <f>VLOOKUP(B619,'Master sheet'!$B$3:$Z$634,21,FALSE)</f>
        <v>0.16815742397137745</v>
      </c>
      <c r="H619" s="121">
        <f>VLOOKUP(B619,'Master sheet'!$B$3:$Z$634,22,FALSE)</f>
        <v>0.11825472937945188</v>
      </c>
      <c r="I619" s="120">
        <f>VLOOKUP(B619,'Master sheet'!$B$3:$Z$634,24,FALSE)</f>
        <v>2.6160614301711682E-2</v>
      </c>
      <c r="J619" s="121">
        <f>-VLOOKUP(B619,'Master sheet'!$B$3:$Z$634,25,FALSE)</f>
        <v>-0.19508659242265297</v>
      </c>
      <c r="K619" s="121"/>
      <c r="L619" s="145">
        <f t="shared" si="18"/>
        <v>-0.22809288376490555</v>
      </c>
      <c r="M619" s="121">
        <f t="shared" si="19"/>
        <v>-0.30499378430617896</v>
      </c>
    </row>
    <row r="620" spans="1:13">
      <c r="A620" s="119" t="str">
        <f>'Master sheet'!A620</f>
        <v>Moray</v>
      </c>
      <c r="B620" s="142" t="str">
        <f>VLOOKUP('Master sheet'!A620,Westminster_Parliamentary_Const!$A$2:$C$651,2,FALSE)</f>
        <v>S14000046</v>
      </c>
      <c r="C620" s="120">
        <f>VLOOKUP(B620,'Master sheet'!$B$3:$Z$634,9,FALSE)</f>
        <v>7.630655504220106E-2</v>
      </c>
      <c r="D620" s="121">
        <f>VLOOKUP(B620,'Master sheet'!$B$3:$Z$634,10,FALSE)</f>
        <v>-0.76535904172819824</v>
      </c>
      <c r="E620" s="120">
        <f>VLOOKUP(B620,'Master sheet'!$B$3:$Z$634,16,FALSE)</f>
        <v>0.49617300561009015</v>
      </c>
      <c r="F620" s="121">
        <f>VLOOKUP(B620,'Master sheet'!$B$3:$Z$634,17,FALSE)</f>
        <v>0.19478363273121571</v>
      </c>
      <c r="G620" s="120">
        <f>VLOOKUP(B620,'Master sheet'!$B$3:$Z$634,21,FALSE)</f>
        <v>0.14189189189189189</v>
      </c>
      <c r="H620" s="121">
        <f>VLOOKUP(B620,'Master sheet'!$B$3:$Z$634,22,FALSE)</f>
        <v>-0.63339021257015593</v>
      </c>
      <c r="I620" s="120">
        <f>VLOOKUP(B620,'Master sheet'!$B$3:$Z$634,24,FALSE)</f>
        <v>1.2631930527722046E-2</v>
      </c>
      <c r="J620" s="121">
        <f>-VLOOKUP(B620,'Master sheet'!$B$3:$Z$634,25,FALSE)</f>
        <v>1.2295288615130056</v>
      </c>
      <c r="K620" s="121"/>
      <c r="L620" s="145">
        <f t="shared" si="18"/>
        <v>6.3908099864667944E-3</v>
      </c>
      <c r="M620" s="121">
        <f t="shared" si="19"/>
        <v>8.1622176621779063E-2</v>
      </c>
    </row>
    <row r="621" spans="1:13">
      <c r="A621" s="119" t="str">
        <f>'Master sheet'!A621</f>
        <v>Motherwell and Wishaw</v>
      </c>
      <c r="B621" s="142" t="str">
        <f>VLOOKUP('Master sheet'!A621,Westminster_Parliamentary_Const!$A$2:$C$651,2,FALSE)</f>
        <v>S14000047</v>
      </c>
      <c r="C621" s="120">
        <f>VLOOKUP(B621,'Master sheet'!$B$3:$Z$634,9,FALSE)</f>
        <v>0.13122661223705351</v>
      </c>
      <c r="D621" s="121">
        <f>VLOOKUP(B621,'Master sheet'!$B$3:$Z$634,10,FALSE)</f>
        <v>1.3104893274100475</v>
      </c>
      <c r="E621" s="120">
        <f>VLOOKUP(B621,'Master sheet'!$B$3:$Z$634,16,FALSE)</f>
        <v>0.19604894827842473</v>
      </c>
      <c r="F621" s="121">
        <f>VLOOKUP(B621,'Master sheet'!$B$3:$Z$634,17,FALSE)</f>
        <v>-0.80277408264984218</v>
      </c>
      <c r="G621" s="120">
        <f>VLOOKUP(B621,'Master sheet'!$B$3:$Z$634,21,FALSE)</f>
        <v>0.14003590664272891</v>
      </c>
      <c r="H621" s="121">
        <f>VLOOKUP(B621,'Master sheet'!$B$3:$Z$634,22,FALSE)</f>
        <v>-0.68650323996456442</v>
      </c>
      <c r="I621" s="120">
        <f>VLOOKUP(B621,'Master sheet'!$B$3:$Z$634,24,FALSE)</f>
        <v>2.5688793718772196E-2</v>
      </c>
      <c r="J621" s="121">
        <f>-VLOOKUP(B621,'Master sheet'!$B$3:$Z$634,25,FALSE)</f>
        <v>-0.14540231380621957</v>
      </c>
      <c r="K621" s="121"/>
      <c r="L621" s="145">
        <f t="shared" si="18"/>
        <v>-8.1047577252644665E-2</v>
      </c>
      <c r="M621" s="121">
        <f t="shared" si="19"/>
        <v>0.14014945076554153</v>
      </c>
    </row>
    <row r="622" spans="1:13">
      <c r="A622" s="119" t="str">
        <f>'Master sheet'!A622</f>
        <v>Na h-Eileanan An Iar</v>
      </c>
      <c r="B622" s="142" t="str">
        <f>VLOOKUP('Master sheet'!A622,Westminster_Parliamentary_Const!$A$2:$C$651,2,FALSE)</f>
        <v>S14000027</v>
      </c>
      <c r="C622" s="120">
        <f>VLOOKUP(B622,'Master sheet'!$B$3:$Z$634,9,FALSE)</f>
        <v>0.11662162843998122</v>
      </c>
      <c r="D622" s="121">
        <f>VLOOKUP(B622,'Master sheet'!$B$3:$Z$634,10,FALSE)</f>
        <v>0.75845545590700336</v>
      </c>
      <c r="E622" s="120">
        <f>VLOOKUP(B622,'Master sheet'!$B$3:$Z$634,16,FALSE)</f>
        <v>-1.4342625961556875E-2</v>
      </c>
      <c r="F622" s="121">
        <f>VLOOKUP(B622,'Master sheet'!$B$3:$Z$634,17,FALSE)</f>
        <v>-1.5020773641003045</v>
      </c>
      <c r="G622" s="120">
        <f>VLOOKUP(B622,'Master sheet'!$B$3:$Z$634,21,FALSE)</f>
        <v>0.14473684210526316</v>
      </c>
      <c r="H622" s="121">
        <f>VLOOKUP(B622,'Master sheet'!$B$3:$Z$634,22,FALSE)</f>
        <v>-0.551975816261423</v>
      </c>
      <c r="I622" s="120">
        <f>VLOOKUP(B622,'Master sheet'!$B$3:$Z$634,24,FALSE)</f>
        <v>2.3788214443952294E-2</v>
      </c>
      <c r="J622" s="121">
        <f>-VLOOKUP(B622,'Master sheet'!$B$3:$Z$634,25,FALSE)</f>
        <v>5.4735013044741709E-2</v>
      </c>
      <c r="K622" s="121"/>
      <c r="L622" s="145">
        <f t="shared" si="18"/>
        <v>-0.3102156778524956</v>
      </c>
      <c r="M622" s="121">
        <f t="shared" si="19"/>
        <v>-7.1278707076372891E-2</v>
      </c>
    </row>
    <row r="623" spans="1:13">
      <c r="A623" s="119" t="str">
        <f>'Master sheet'!A623</f>
        <v>North Ayrshire and Arran</v>
      </c>
      <c r="B623" s="142" t="str">
        <f>VLOOKUP('Master sheet'!A623,Westminster_Parliamentary_Const!$A$2:$C$651,2,FALSE)</f>
        <v>S14000048</v>
      </c>
      <c r="C623" s="120">
        <f>VLOOKUP(B623,'Master sheet'!$B$3:$Z$634,9,FALSE)</f>
        <v>0.13574800260089182</v>
      </c>
      <c r="D623" s="121">
        <f>VLOOKUP(B623,'Master sheet'!$B$3:$Z$634,10,FALSE)</f>
        <v>1.4813871977402122</v>
      </c>
      <c r="E623" s="120">
        <f>VLOOKUP(B623,'Master sheet'!$B$3:$Z$634,16,FALSE)</f>
        <v>0.15960009404963643</v>
      </c>
      <c r="F623" s="121">
        <f>VLOOKUP(B623,'Master sheet'!$B$3:$Z$634,17,FALSE)</f>
        <v>-0.92392343694017898</v>
      </c>
      <c r="G623" s="120">
        <f>VLOOKUP(B623,'Master sheet'!$B$3:$Z$634,21,FALSE)</f>
        <v>0.14779270633397312</v>
      </c>
      <c r="H623" s="121">
        <f>VLOOKUP(B623,'Master sheet'!$B$3:$Z$634,22,FALSE)</f>
        <v>-0.46452565976569482</v>
      </c>
      <c r="I623" s="120">
        <f>VLOOKUP(B623,'Master sheet'!$B$3:$Z$634,24,FALSE)</f>
        <v>1.8081334723670572E-2</v>
      </c>
      <c r="J623" s="121">
        <f>-VLOOKUP(B623,'Master sheet'!$B$3:$Z$634,25,FALSE)</f>
        <v>0.65568845235096351</v>
      </c>
      <c r="K623" s="121"/>
      <c r="L623" s="145">
        <f t="shared" si="18"/>
        <v>0.18715663834632548</v>
      </c>
      <c r="M623" s="121">
        <f t="shared" si="19"/>
        <v>0.48095036724607959</v>
      </c>
    </row>
    <row r="624" spans="1:13">
      <c r="A624" s="119" t="str">
        <f>'Master sheet'!A624</f>
        <v>North East Fife</v>
      </c>
      <c r="B624" s="142" t="str">
        <f>VLOOKUP('Master sheet'!A624,Westminster_Parliamentary_Const!$A$2:$C$651,2,FALSE)</f>
        <v>S14000049</v>
      </c>
      <c r="C624" s="120">
        <f>VLOOKUP(B624,'Master sheet'!$B$3:$Z$634,9,FALSE)</f>
        <v>7.7208377148914306E-2</v>
      </c>
      <c r="D624" s="121">
        <f>VLOOKUP(B624,'Master sheet'!$B$3:$Z$634,10,FALSE)</f>
        <v>-0.73127229737482613</v>
      </c>
      <c r="E624" s="120">
        <f>VLOOKUP(B624,'Master sheet'!$B$3:$Z$634,16,FALSE)</f>
        <v>0.90071918191024336</v>
      </c>
      <c r="F624" s="121">
        <f>VLOOKUP(B624,'Master sheet'!$B$3:$Z$634,17,FALSE)</f>
        <v>1.5394214567832665</v>
      </c>
      <c r="G624" s="120">
        <f>VLOOKUP(B624,'Master sheet'!$B$3:$Z$634,21,FALSE)</f>
        <v>0.12859560067681894</v>
      </c>
      <c r="H624" s="121">
        <f>VLOOKUP(B624,'Master sheet'!$B$3:$Z$634,22,FALSE)</f>
        <v>-1.013892309700881</v>
      </c>
      <c r="I624" s="120">
        <f>VLOOKUP(B624,'Master sheet'!$B$3:$Z$634,24,FALSE)</f>
        <v>2.7107736804049098E-2</v>
      </c>
      <c r="J624" s="121">
        <f>-VLOOKUP(B624,'Master sheet'!$B$3:$Z$634,25,FALSE)</f>
        <v>-0.29482174597796357</v>
      </c>
      <c r="K624" s="121"/>
      <c r="L624" s="145">
        <f t="shared" si="18"/>
        <v>-0.12514122406760103</v>
      </c>
      <c r="M624" s="121">
        <f t="shared" si="19"/>
        <v>-0.25444315660386563</v>
      </c>
    </row>
    <row r="625" spans="1:13">
      <c r="A625" s="119" t="str">
        <f>'Master sheet'!A625</f>
        <v>Ochil and South Perthshire</v>
      </c>
      <c r="B625" s="142" t="str">
        <f>VLOOKUP('Master sheet'!A625,Westminster_Parliamentary_Const!$A$2:$C$651,2,FALSE)</f>
        <v>S14000050</v>
      </c>
      <c r="C625" s="120">
        <f>VLOOKUP(B625,'Master sheet'!$B$3:$Z$634,9,FALSE)</f>
        <v>7.6626882840541699E-2</v>
      </c>
      <c r="D625" s="121">
        <f>VLOOKUP(B625,'Master sheet'!$B$3:$Z$634,10,FALSE)</f>
        <v>-0.75325140798310108</v>
      </c>
      <c r="E625" s="120">
        <f>VLOOKUP(B625,'Master sheet'!$B$3:$Z$634,16,FALSE)</f>
        <v>0.44120824593442065</v>
      </c>
      <c r="F625" s="121">
        <f>VLOOKUP(B625,'Master sheet'!$B$3:$Z$634,17,FALSE)</f>
        <v>1.2090780395366936E-2</v>
      </c>
      <c r="G625" s="120">
        <f>VLOOKUP(B625,'Master sheet'!$B$3:$Z$634,21,FALSE)</f>
        <v>0.17252931323283083</v>
      </c>
      <c r="H625" s="121">
        <f>VLOOKUP(B625,'Master sheet'!$B$3:$Z$634,22,FALSE)</f>
        <v>0.24336578519932692</v>
      </c>
      <c r="I625" s="120">
        <f>VLOOKUP(B625,'Master sheet'!$B$3:$Z$634,24,FALSE)</f>
        <v>1.8492904909476415E-2</v>
      </c>
      <c r="J625" s="121">
        <f>-VLOOKUP(B625,'Master sheet'!$B$3:$Z$634,25,FALSE)</f>
        <v>0.61234874119551053</v>
      </c>
      <c r="K625" s="121"/>
      <c r="L625" s="145">
        <f t="shared" si="18"/>
        <v>2.8638474701775829E-2</v>
      </c>
      <c r="M625" s="121">
        <f t="shared" si="19"/>
        <v>-4.3914613300812073E-3</v>
      </c>
    </row>
    <row r="626" spans="1:13">
      <c r="A626" s="119" t="str">
        <f>'Master sheet'!A626</f>
        <v>Orkney and Shetland</v>
      </c>
      <c r="B626" s="142" t="str">
        <f>VLOOKUP('Master sheet'!A626,Westminster_Parliamentary_Const!$A$2:$C$651,2,FALSE)</f>
        <v>S14000051</v>
      </c>
      <c r="C626" s="120">
        <f>VLOOKUP(B626,'Master sheet'!$B$3:$Z$634,9,FALSE)</f>
        <v>8.4806134649324807E-2</v>
      </c>
      <c r="D626" s="121">
        <f>VLOOKUP(B626,'Master sheet'!$B$3:$Z$634,10,FALSE)</f>
        <v>-0.44409501967502663</v>
      </c>
      <c r="E626" s="120">
        <f>VLOOKUP(B626,'Master sheet'!$B$3:$Z$634,16,FALSE)</f>
        <v>4.3949017746926992E-2</v>
      </c>
      <c r="F626" s="121">
        <f>VLOOKUP(B626,'Master sheet'!$B$3:$Z$634,17,FALSE)</f>
        <v>-1.3083265550494281</v>
      </c>
      <c r="G626" s="120">
        <f>VLOOKUP(B626,'Master sheet'!$B$3:$Z$634,21,FALSE)</f>
        <v>0.12686567164179105</v>
      </c>
      <c r="H626" s="121">
        <f>VLOOKUP(B626,'Master sheet'!$B$3:$Z$634,22,FALSE)</f>
        <v>-1.0633979662082569</v>
      </c>
      <c r="I626" s="120">
        <f>VLOOKUP(B626,'Master sheet'!$B$3:$Z$634,24,FALSE)</f>
        <v>2.5499001996007964E-2</v>
      </c>
      <c r="J626" s="121">
        <f>-VLOOKUP(B626,'Master sheet'!$B$3:$Z$634,25,FALSE)</f>
        <v>-0.12541661336440477</v>
      </c>
      <c r="K626" s="121"/>
      <c r="L626" s="145">
        <f t="shared" si="18"/>
        <v>-0.73530903857427898</v>
      </c>
      <c r="M626" s="121">
        <f t="shared" si="19"/>
        <v>-0.58512463122275793</v>
      </c>
    </row>
    <row r="627" spans="1:13">
      <c r="A627" s="119" t="str">
        <f>'Master sheet'!A627</f>
        <v>Paisley and Renfrewshire North</v>
      </c>
      <c r="B627" s="142" t="str">
        <f>VLOOKUP('Master sheet'!A627,Westminster_Parliamentary_Const!$A$2:$C$651,2,FALSE)</f>
        <v>S14000052</v>
      </c>
      <c r="C627" s="120">
        <f>VLOOKUP(B627,'Master sheet'!$B$3:$Z$634,9,FALSE)</f>
        <v>7.5659954119952966E-2</v>
      </c>
      <c r="D627" s="121">
        <f>VLOOKUP(B627,'Master sheet'!$B$3:$Z$634,10,FALSE)</f>
        <v>-0.78979902847420247</v>
      </c>
      <c r="E627" s="120">
        <f>VLOOKUP(B627,'Master sheet'!$B$3:$Z$634,16,FALSE)</f>
        <v>0.59195222583789731</v>
      </c>
      <c r="F627" s="121">
        <f>VLOOKUP(B627,'Master sheet'!$B$3:$Z$634,17,FALSE)</f>
        <v>0.51313631981968844</v>
      </c>
      <c r="G627" s="120">
        <f>VLOOKUP(B627,'Master sheet'!$B$3:$Z$634,21,FALSE)</f>
        <v>0.15077989601386482</v>
      </c>
      <c r="H627" s="121">
        <f>VLOOKUP(B627,'Master sheet'!$B$3:$Z$634,22,FALSE)</f>
        <v>-0.37904077384220203</v>
      </c>
      <c r="I627" s="120">
        <f>VLOOKUP(B627,'Master sheet'!$B$3:$Z$634,24,FALSE)</f>
        <v>2.1381635829154311E-2</v>
      </c>
      <c r="J627" s="121">
        <f>-VLOOKUP(B627,'Master sheet'!$B$3:$Z$634,25,FALSE)</f>
        <v>0.30815575544865853</v>
      </c>
      <c r="K627" s="121"/>
      <c r="L627" s="145">
        <f t="shared" si="18"/>
        <v>-8.6886931762014383E-2</v>
      </c>
      <c r="M627" s="121">
        <f t="shared" si="19"/>
        <v>-0.13819850001226691</v>
      </c>
    </row>
    <row r="628" spans="1:13">
      <c r="A628" s="119" t="str">
        <f>'Master sheet'!A628</f>
        <v>Paisley and Renfrewshire South</v>
      </c>
      <c r="B628" s="142" t="str">
        <f>VLOOKUP('Master sheet'!A628,Westminster_Parliamentary_Const!$A$2:$C$651,2,FALSE)</f>
        <v>S14000053</v>
      </c>
      <c r="C628" s="120">
        <f>VLOOKUP(B628,'Master sheet'!$B$3:$Z$634,9,FALSE)</f>
        <v>9.0913912548310299E-2</v>
      </c>
      <c r="D628" s="121">
        <f>VLOOKUP(B628,'Master sheet'!$B$3:$Z$634,10,FALSE)</f>
        <v>-0.21323544963335492</v>
      </c>
      <c r="E628" s="120">
        <f>VLOOKUP(B628,'Master sheet'!$B$3:$Z$634,16,FALSE)</f>
        <v>1.0999269496912329</v>
      </c>
      <c r="F628" s="121">
        <f>VLOOKUP(B628,'Master sheet'!$B$3:$Z$634,17,FALSE)</f>
        <v>2.2015518020829723</v>
      </c>
      <c r="G628" s="120">
        <f>VLOOKUP(B628,'Master sheet'!$B$3:$Z$634,21,FALSE)</f>
        <v>0.143646408839779</v>
      </c>
      <c r="H628" s="121">
        <f>VLOOKUP(B628,'Master sheet'!$B$3:$Z$634,22,FALSE)</f>
        <v>-0.58318091981898312</v>
      </c>
      <c r="I628" s="120">
        <f>VLOOKUP(B628,'Master sheet'!$B$3:$Z$634,24,FALSE)</f>
        <v>3.1901060070671283E-2</v>
      </c>
      <c r="J628" s="121">
        <f>-VLOOKUP(B628,'Master sheet'!$B$3:$Z$634,25,FALSE)</f>
        <v>-0.79957464843460346</v>
      </c>
      <c r="K628" s="121"/>
      <c r="L628" s="145">
        <f t="shared" si="18"/>
        <v>0.15139019604900775</v>
      </c>
      <c r="M628" s="121">
        <f t="shared" si="19"/>
        <v>-6.7874885645321292E-2</v>
      </c>
    </row>
    <row r="629" spans="1:13">
      <c r="A629" s="119" t="str">
        <f>'Master sheet'!A629</f>
        <v>Perth and North Perthshire</v>
      </c>
      <c r="B629" s="142" t="str">
        <f>VLOOKUP('Master sheet'!A629,Westminster_Parliamentary_Const!$A$2:$C$651,2,FALSE)</f>
        <v>S14000054</v>
      </c>
      <c r="C629" s="120">
        <f>VLOOKUP(B629,'Master sheet'!$B$3:$Z$634,9,FALSE)</f>
        <v>7.8535032640136795E-2</v>
      </c>
      <c r="D629" s="121">
        <f>VLOOKUP(B629,'Master sheet'!$B$3:$Z$634,10,FALSE)</f>
        <v>-0.68112785509772256</v>
      </c>
      <c r="E629" s="120">
        <f>VLOOKUP(B629,'Master sheet'!$B$3:$Z$634,16,FALSE)</f>
        <v>0.35203111577498275</v>
      </c>
      <c r="F629" s="121">
        <f>VLOOKUP(B629,'Master sheet'!$B$3:$Z$634,17,FALSE)</f>
        <v>-0.28431776151561905</v>
      </c>
      <c r="G629" s="120">
        <f>VLOOKUP(B629,'Master sheet'!$B$3:$Z$634,21,FALSE)</f>
        <v>0.17512274959083471</v>
      </c>
      <c r="H629" s="121">
        <f>VLOOKUP(B629,'Master sheet'!$B$3:$Z$634,22,FALSE)</f>
        <v>0.31758256919070643</v>
      </c>
      <c r="I629" s="120">
        <f>VLOOKUP(B629,'Master sheet'!$B$3:$Z$634,24,FALSE)</f>
        <v>2.4228356336260859E-2</v>
      </c>
      <c r="J629" s="121">
        <f>-VLOOKUP(B629,'Master sheet'!$B$3:$Z$634,25,FALSE)</f>
        <v>8.3866060465084043E-3</v>
      </c>
      <c r="K629" s="121"/>
      <c r="L629" s="145">
        <f t="shared" si="18"/>
        <v>-0.1598691103440317</v>
      </c>
      <c r="M629" s="121">
        <f t="shared" si="19"/>
        <v>-0.21870294840455681</v>
      </c>
    </row>
    <row r="630" spans="1:13">
      <c r="A630" s="119" t="str">
        <f>'Master sheet'!A630</f>
        <v>Ross, Skye and Lochaber</v>
      </c>
      <c r="B630" s="142" t="str">
        <f>VLOOKUP('Master sheet'!A630,Westminster_Parliamentary_Const!$A$2:$C$651,2,FALSE)</f>
        <v>S14000055</v>
      </c>
      <c r="C630" s="120">
        <f>VLOOKUP(B630,'Master sheet'!$B$3:$Z$634,9,FALSE)</f>
        <v>0.10538604578056189</v>
      </c>
      <c r="D630" s="121">
        <f>VLOOKUP(B630,'Master sheet'!$B$3:$Z$634,10,FALSE)</f>
        <v>0.33377698448582599</v>
      </c>
      <c r="E630" s="120">
        <f>VLOOKUP(B630,'Master sheet'!$B$3:$Z$634,16,FALSE)</f>
        <v>1.0225048903785866E-2</v>
      </c>
      <c r="F630" s="121">
        <f>VLOOKUP(B630,'Master sheet'!$B$3:$Z$634,17,FALSE)</f>
        <v>-1.4204188865067784</v>
      </c>
      <c r="G630" s="120">
        <f>VLOOKUP(B630,'Master sheet'!$B$3:$Z$634,21,FALSE)</f>
        <v>0.23989218328840969</v>
      </c>
      <c r="H630" s="121">
        <f>VLOOKUP(B630,'Master sheet'!$B$3:$Z$634,22,FALSE)</f>
        <v>2.1710998360176208</v>
      </c>
      <c r="I630" s="120">
        <f>VLOOKUP(B630,'Master sheet'!$B$3:$Z$634,24,FALSE)</f>
        <v>2.2360406091370466E-2</v>
      </c>
      <c r="J630" s="121">
        <f>-VLOOKUP(B630,'Master sheet'!$B$3:$Z$634,25,FALSE)</f>
        <v>0.20508798738635656</v>
      </c>
      <c r="K630" s="121"/>
      <c r="L630" s="145">
        <f t="shared" si="18"/>
        <v>0.32238648034575623</v>
      </c>
      <c r="M630" s="121">
        <f t="shared" si="19"/>
        <v>0.30473514887586794</v>
      </c>
    </row>
    <row r="631" spans="1:13">
      <c r="A631" s="119" t="str">
        <f>'Master sheet'!A631</f>
        <v>Rutherglen and Hamilton West</v>
      </c>
      <c r="B631" s="142" t="str">
        <f>VLOOKUP('Master sheet'!A631,Westminster_Parliamentary_Const!$A$2:$C$651,2,FALSE)</f>
        <v>S14000056</v>
      </c>
      <c r="C631" s="120">
        <f>VLOOKUP(B631,'Master sheet'!$B$3:$Z$634,9,FALSE)</f>
        <v>0.10427310248592082</v>
      </c>
      <c r="D631" s="121">
        <f>VLOOKUP(B631,'Master sheet'!$B$3:$Z$634,10,FALSE)</f>
        <v>0.29171035817246987</v>
      </c>
      <c r="E631" s="120">
        <f>VLOOKUP(B631,'Master sheet'!$B$3:$Z$634,16,FALSE)</f>
        <v>0.61291437132240723</v>
      </c>
      <c r="F631" s="121">
        <f>VLOOKUP(B631,'Master sheet'!$B$3:$Z$634,17,FALSE)</f>
        <v>0.58281067430139033</v>
      </c>
      <c r="G631" s="120">
        <f>VLOOKUP(B631,'Master sheet'!$B$3:$Z$634,21,FALSE)</f>
        <v>0.16666666666666666</v>
      </c>
      <c r="H631" s="121">
        <f>VLOOKUP(B631,'Master sheet'!$B$3:$Z$634,22,FALSE)</f>
        <v>7.559348861839113E-2</v>
      </c>
      <c r="I631" s="120">
        <f>VLOOKUP(B631,'Master sheet'!$B$3:$Z$634,24,FALSE)</f>
        <v>2.3360310780187632E-2</v>
      </c>
      <c r="J631" s="121">
        <f>-VLOOKUP(B631,'Master sheet'!$B$3:$Z$634,25,FALSE)</f>
        <v>9.9794693822175762E-2</v>
      </c>
      <c r="K631" s="121"/>
      <c r="L631" s="145">
        <f t="shared" si="18"/>
        <v>0.26247730372860678</v>
      </c>
      <c r="M631" s="121">
        <f t="shared" si="19"/>
        <v>0.24023571115151213</v>
      </c>
    </row>
    <row r="632" spans="1:13">
      <c r="A632" s="119" t="str">
        <f>'Master sheet'!A632</f>
        <v>Stirling</v>
      </c>
      <c r="B632" s="142" t="str">
        <f>VLOOKUP('Master sheet'!A632,Westminster_Parliamentary_Const!$A$2:$C$651,2,FALSE)</f>
        <v>S14000057</v>
      </c>
      <c r="C632" s="120">
        <f>VLOOKUP(B632,'Master sheet'!$B$3:$Z$634,9,FALSE)</f>
        <v>7.7851172889339904E-2</v>
      </c>
      <c r="D632" s="121">
        <f>VLOOKUP(B632,'Master sheet'!$B$3:$Z$634,10,FALSE)</f>
        <v>-0.70697613750890831</v>
      </c>
      <c r="E632" s="120">
        <f>VLOOKUP(B632,'Master sheet'!$B$3:$Z$634,16,FALSE)</f>
        <v>0.26801822757302957</v>
      </c>
      <c r="F632" s="121">
        <f>VLOOKUP(B632,'Master sheet'!$B$3:$Z$634,17,FALSE)</f>
        <v>-0.5635613035442717</v>
      </c>
      <c r="G632" s="120">
        <f>VLOOKUP(B632,'Master sheet'!$B$3:$Z$634,21,FALSE)</f>
        <v>0.14814814814814814</v>
      </c>
      <c r="H632" s="121">
        <f>VLOOKUP(B632,'Master sheet'!$B$3:$Z$634,22,FALSE)</f>
        <v>-0.45435392439122996</v>
      </c>
      <c r="I632" s="120">
        <f>VLOOKUP(B632,'Master sheet'!$B$3:$Z$634,24,FALSE)</f>
        <v>2.8218970736629601E-2</v>
      </c>
      <c r="J632" s="121">
        <f>-VLOOKUP(B632,'Master sheet'!$B$3:$Z$634,25,FALSE)</f>
        <v>-0.41183837965340836</v>
      </c>
      <c r="K632" s="121"/>
      <c r="L632" s="145">
        <f t="shared" si="18"/>
        <v>-0.53418243627445461</v>
      </c>
      <c r="M632" s="121">
        <f t="shared" si="19"/>
        <v>-0.54259071037668927</v>
      </c>
    </row>
    <row r="633" spans="1:13">
      <c r="A633" s="119" t="str">
        <f>'Master sheet'!A633</f>
        <v>West Aberdeenshire and Kincardine</v>
      </c>
      <c r="B633" s="142" t="str">
        <f>VLOOKUP('Master sheet'!A633,Westminster_Parliamentary_Const!$A$2:$C$651,2,FALSE)</f>
        <v>S14000058</v>
      </c>
      <c r="C633" s="120">
        <f>VLOOKUP(B633,'Master sheet'!$B$3:$Z$634,9,FALSE)</f>
        <v>5.7739551841525932E-2</v>
      </c>
      <c r="D633" s="121">
        <f>VLOOKUP(B633,'Master sheet'!$B$3:$Z$634,10,FALSE)</f>
        <v>-1.4671478832285043</v>
      </c>
      <c r="E633" s="120">
        <f>VLOOKUP(B633,'Master sheet'!$B$3:$Z$634,16,FALSE)</f>
        <v>0.66087152968101648</v>
      </c>
      <c r="F633" s="121">
        <f>VLOOKUP(B633,'Master sheet'!$B$3:$Z$634,17,FALSE)</f>
        <v>0.74221153591080835</v>
      </c>
      <c r="G633" s="120">
        <f>VLOOKUP(B633,'Master sheet'!$B$3:$Z$634,21,FALSE)</f>
        <v>0.14833333333333334</v>
      </c>
      <c r="H633" s="121">
        <f>VLOOKUP(B633,'Master sheet'!$B$3:$Z$634,22,FALSE)</f>
        <v>-0.44905445026113322</v>
      </c>
      <c r="I633" s="120">
        <f>VLOOKUP(B633,'Master sheet'!$B$3:$Z$634,24,FALSE)</f>
        <v>2.7402376910016901E-2</v>
      </c>
      <c r="J633" s="121">
        <f>-VLOOKUP(B633,'Master sheet'!$B$3:$Z$634,25,FALSE)</f>
        <v>-0.32584833033186683</v>
      </c>
      <c r="K633" s="121"/>
      <c r="L633" s="145">
        <f t="shared" si="18"/>
        <v>-0.37495978197767399</v>
      </c>
      <c r="M633" s="121">
        <f t="shared" si="19"/>
        <v>-0.5488058902451779</v>
      </c>
    </row>
    <row r="634" spans="1:13">
      <c r="A634" s="119" t="str">
        <f>'Master sheet'!A634</f>
        <v>West Dunbartonshire</v>
      </c>
      <c r="B634" s="142" t="str">
        <f>VLOOKUP('Master sheet'!A634,Westminster_Parliamentary_Const!$A$2:$C$651,2,FALSE)</f>
        <v>S14000059</v>
      </c>
      <c r="C634" s="120">
        <f>VLOOKUP(B634,'Master sheet'!$B$3:$Z$634,9,FALSE)</f>
        <v>0.11094172583649742</v>
      </c>
      <c r="D634" s="121">
        <f>VLOOKUP(B634,'Master sheet'!$B$3:$Z$634,10,FALSE)</f>
        <v>0.54376856083561509</v>
      </c>
      <c r="E634" s="120">
        <f>VLOOKUP(B634,'Master sheet'!$B$3:$Z$634,16,FALSE)</f>
        <v>0.30912610290840881</v>
      </c>
      <c r="F634" s="121">
        <f>VLOOKUP(B634,'Master sheet'!$B$3:$Z$634,17,FALSE)</f>
        <v>-0.42692621148161464</v>
      </c>
      <c r="G634" s="120">
        <f>VLOOKUP(B634,'Master sheet'!$B$3:$Z$634,21,FALSE)</f>
        <v>0.13701067615658363</v>
      </c>
      <c r="H634" s="121">
        <f>VLOOKUP(B634,'Master sheet'!$B$3:$Z$634,22,FALSE)</f>
        <v>-0.77307674573865304</v>
      </c>
      <c r="I634" s="120">
        <f>VLOOKUP(B634,'Master sheet'!$B$3:$Z$634,24,FALSE)</f>
        <v>2.364568081991214E-2</v>
      </c>
      <c r="J634" s="121">
        <f>-VLOOKUP(B634,'Master sheet'!$B$3:$Z$634,25,FALSE)</f>
        <v>6.9744278314394448E-2</v>
      </c>
      <c r="K634" s="121"/>
      <c r="L634" s="145">
        <f t="shared" si="18"/>
        <v>-0.14662252951756455</v>
      </c>
      <c r="M634" s="121">
        <f t="shared" si="19"/>
        <v>4.503786846625224E-3</v>
      </c>
    </row>
  </sheetData>
  <mergeCells count="4">
    <mergeCell ref="C1:D1"/>
    <mergeCell ref="E1:F1"/>
    <mergeCell ref="G1:H1"/>
    <mergeCell ref="I1:J1"/>
  </mergeCells>
  <conditionalFormatting sqref="D3:D634">
    <cfRule type="colorScale" priority="8">
      <colorScale>
        <cfvo type="min"/>
        <cfvo type="percentile" val="50"/>
        <cfvo type="max"/>
        <color rgb="FF63BE7B"/>
        <color rgb="FFFCFCFF"/>
        <color rgb="FFF8696B"/>
      </colorScale>
    </cfRule>
  </conditionalFormatting>
  <conditionalFormatting sqref="F3:F634">
    <cfRule type="colorScale" priority="7">
      <colorScale>
        <cfvo type="min"/>
        <cfvo type="percentile" val="50"/>
        <cfvo type="max"/>
        <color rgb="FF63BE7B"/>
        <color rgb="FFFCFCFF"/>
        <color rgb="FFF8696B"/>
      </colorScale>
    </cfRule>
  </conditionalFormatting>
  <conditionalFormatting sqref="H3:H634">
    <cfRule type="colorScale" priority="6">
      <colorScale>
        <cfvo type="min"/>
        <cfvo type="percentile" val="50"/>
        <cfvo type="max"/>
        <color rgb="FF63BE7B"/>
        <color rgb="FFFCFCFF"/>
        <color rgb="FFF8696B"/>
      </colorScale>
    </cfRule>
  </conditionalFormatting>
  <conditionalFormatting sqref="J3:K634">
    <cfRule type="colorScale" priority="3">
      <colorScale>
        <cfvo type="min"/>
        <cfvo type="percentile" val="50"/>
        <cfvo type="max"/>
        <color rgb="FF63BE7B"/>
        <color rgb="FFFCFCFF"/>
        <color rgb="FFF8696B"/>
      </colorScale>
    </cfRule>
  </conditionalFormatting>
  <conditionalFormatting sqref="L3:L634">
    <cfRule type="colorScale" priority="2">
      <colorScale>
        <cfvo type="min"/>
        <cfvo type="percentile" val="50"/>
        <cfvo type="max"/>
        <color rgb="FF63BE7B"/>
        <color rgb="FFFCFCFF"/>
        <color rgb="FFF8696B"/>
      </colorScale>
    </cfRule>
  </conditionalFormatting>
  <conditionalFormatting sqref="M3:M634">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415F-4E28-435F-A0CD-4017474E4D84}">
  <sheetPr codeName="Sheet5"/>
  <dimension ref="A1:Z634"/>
  <sheetViews>
    <sheetView workbookViewId="0">
      <pane xSplit="2" ySplit="2" topLeftCell="C27" activePane="bottomRight" state="frozen"/>
      <selection pane="topRight" activeCell="C1" sqref="C1"/>
      <selection pane="bottomLeft" activeCell="A3" sqref="A3"/>
      <selection pane="bottomRight" activeCell="A31" sqref="A31"/>
    </sheetView>
  </sheetViews>
  <sheetFormatPr defaultRowHeight="14.5"/>
  <cols>
    <col min="1" max="1" width="19.26953125" style="16" customWidth="1"/>
    <col min="2" max="4" width="19.26953125" style="15" customWidth="1"/>
    <col min="5" max="10" width="17.90625" style="19" customWidth="1"/>
    <col min="11" max="11" width="17.90625" customWidth="1"/>
    <col min="12" max="12" width="15.81640625" style="25" customWidth="1"/>
    <col min="13" max="13" width="15.81640625" style="16" customWidth="1"/>
    <col min="14" max="14" width="19.7265625" style="23" customWidth="1"/>
    <col min="15" max="15" width="15.81640625" style="22" customWidth="1"/>
    <col min="16" max="16" width="19" style="23" customWidth="1"/>
    <col min="17" max="17" width="18.26953125" style="23" customWidth="1"/>
    <col min="18" max="18" width="15.81640625" style="22" customWidth="1"/>
    <col min="19" max="23" width="20.7265625" customWidth="1"/>
    <col min="24" max="24" width="18.90625" style="112" customWidth="1"/>
    <col min="25" max="25" width="31.26953125" style="135" customWidth="1"/>
    <col min="26" max="26" width="16.81640625" style="134" customWidth="1"/>
  </cols>
  <sheetData>
    <row r="1" spans="1:26">
      <c r="E1" s="220" t="s">
        <v>1341</v>
      </c>
      <c r="F1" s="220"/>
      <c r="G1" s="220"/>
      <c r="H1" s="220"/>
      <c r="I1" s="220"/>
      <c r="J1" s="220"/>
      <c r="K1" s="220"/>
      <c r="L1" s="221" t="s">
        <v>1343</v>
      </c>
      <c r="M1" s="221"/>
      <c r="N1" s="221"/>
      <c r="O1" s="221"/>
      <c r="P1" s="221"/>
      <c r="Q1" s="221"/>
      <c r="R1" s="221"/>
      <c r="S1" s="222" t="s">
        <v>1351</v>
      </c>
      <c r="T1" s="222"/>
      <c r="U1" s="222"/>
      <c r="V1" s="222"/>
      <c r="W1" s="29"/>
    </row>
    <row r="2" spans="1:26" ht="101.5">
      <c r="A2" s="12" t="s">
        <v>1294</v>
      </c>
      <c r="B2" s="13" t="s">
        <v>657</v>
      </c>
      <c r="C2" s="13" t="s">
        <v>1292</v>
      </c>
      <c r="D2" s="13" t="s">
        <v>1293</v>
      </c>
      <c r="E2" s="18" t="s">
        <v>1335</v>
      </c>
      <c r="F2" s="18" t="s">
        <v>1338</v>
      </c>
      <c r="G2" s="18" t="s">
        <v>1336</v>
      </c>
      <c r="H2" s="18" t="s">
        <v>1755</v>
      </c>
      <c r="I2" s="18" t="s">
        <v>1337</v>
      </c>
      <c r="J2" s="17" t="s">
        <v>1342</v>
      </c>
      <c r="K2" s="17" t="s">
        <v>1350</v>
      </c>
      <c r="L2" s="24" t="s">
        <v>1335</v>
      </c>
      <c r="M2" s="21" t="s">
        <v>1347</v>
      </c>
      <c r="N2" s="21" t="s">
        <v>1344</v>
      </c>
      <c r="O2" s="21" t="s">
        <v>1345</v>
      </c>
      <c r="P2" s="21" t="s">
        <v>1346</v>
      </c>
      <c r="Q2" s="21" t="s">
        <v>1349</v>
      </c>
      <c r="R2" s="21" t="s">
        <v>1350</v>
      </c>
      <c r="S2" s="30" t="s">
        <v>1414</v>
      </c>
      <c r="T2" s="30" t="s">
        <v>1428</v>
      </c>
      <c r="U2" s="30" t="s">
        <v>1352</v>
      </c>
      <c r="V2" s="30" t="s">
        <v>1443</v>
      </c>
      <c r="W2" s="30" t="s">
        <v>1350</v>
      </c>
      <c r="X2" s="111" t="s">
        <v>1444</v>
      </c>
      <c r="Y2" s="136" t="s">
        <v>1748</v>
      </c>
      <c r="Z2" s="139" t="s">
        <v>1350</v>
      </c>
    </row>
    <row r="3" spans="1:26">
      <c r="A3" s="14" t="s">
        <v>13</v>
      </c>
      <c r="B3" s="15" t="str">
        <f>VLOOKUP('Master sheet'!A3,Westminster_Parliamentary_Const!$A$2:$C$651,2,FALSE)</f>
        <v>E14000554</v>
      </c>
      <c r="C3" s="15" t="str">
        <f>VLOOKUP(B3,'Region Lookup'!$B$1:$C$662,2,FALSE)</f>
        <v>North East</v>
      </c>
      <c r="E3" s="19">
        <f>VLOOKUP('Master sheet'!A3,'APS (2019)'!$A$9:$I$640,2,FALSE)</f>
        <v>47400</v>
      </c>
      <c r="F3" s="19">
        <f>VLOOKUP(B3,'Claimant Count'!$B$2:$D$633,2,FALSE)</f>
        <v>985</v>
      </c>
      <c r="G3" s="19">
        <f>VLOOKUP('Master sheet'!A3,'APS (combined up to 2019)'!$A$9:$I$640,8,FALSE)</f>
        <v>3500</v>
      </c>
      <c r="H3" s="19">
        <f>E3*VLOOKUP(C3,'Part-time workers'!$A$3:$G$14,6,FALSE)</f>
        <v>1350.9</v>
      </c>
      <c r="I3" s="19">
        <f>F3+G3+H3</f>
        <v>5835.9</v>
      </c>
      <c r="J3" s="20">
        <f>I3/E3</f>
        <v>0.12312025316455695</v>
      </c>
      <c r="K3" s="27">
        <f>(J3-AVERAGE($J$3:$J$634))/STDEV($J$3:$J$634)</f>
        <v>1.0040881122658611</v>
      </c>
      <c r="L3" s="25">
        <f>VLOOKUP('Master sheet'!A3,'APS (2020)'!$A$9:$I$640,2,FALSE)</f>
        <v>45600</v>
      </c>
      <c r="M3" s="25">
        <f>VLOOKUP(B3,'Claimant Count'!$B$2:$D$633,3,FALSE)-F3</f>
        <v>1135</v>
      </c>
      <c r="N3" s="25">
        <f>VLOOKUP('Master sheet'!A3,'APS (2020)'!$A$9:$I$640,8,FALSE)-G3</f>
        <v>-1700</v>
      </c>
      <c r="O3" s="25">
        <f>L3*VLOOKUP(C3,'Part-time workers'!$A$3:$H$14,8,FALSE)</f>
        <v>-1.4617353499480457</v>
      </c>
      <c r="P3" s="25">
        <f>M3+IF(ISNUMBER(N3)=TRUE,N3,0)+O3</f>
        <v>-566.46173534994807</v>
      </c>
      <c r="Q3" s="26">
        <f>P3/I3</f>
        <v>-9.706501745231208E-2</v>
      </c>
      <c r="R3" s="28">
        <f>(Q3-AVERAGE($Q$3:$Q$634))/STDEV($Q$3:$Q$634)</f>
        <v>-1.7770315300543602</v>
      </c>
      <c r="S3" s="73">
        <f>VLOOKUP(B3,'13. Parl. Constituency gender'!$A$5:$S$667,18,FALSE)</f>
        <v>5200</v>
      </c>
      <c r="T3" s="73">
        <f>VLOOKUP(B3,'SEISS data'!$B$6:$R$668,9,FALSE)</f>
        <v>2800</v>
      </c>
      <c r="U3" s="73">
        <f>S3+T3</f>
        <v>8000</v>
      </c>
      <c r="V3" s="109">
        <f>U3/L3</f>
        <v>0.17543859649122806</v>
      </c>
      <c r="W3" s="110">
        <f>(V3-AVERAGE($V$3:$V$634))/STDEV($V$3:$V$634)</f>
        <v>0.3266212105703169</v>
      </c>
      <c r="X3" s="113">
        <f>AVERAGE(R3,W3)</f>
        <v>-0.72520515974202171</v>
      </c>
      <c r="Y3" s="137">
        <f>VLOOKUP(A3,'BRES data'!$A$11:$AB$642,25,FALSE)</f>
        <v>2.3515429524603837E-2</v>
      </c>
      <c r="Z3" s="138">
        <f>(Y3-AVERAGE($Y$3:$Y$634))/STDEV($Y$3:$Y$634)</f>
        <v>-8.3460173466597037E-2</v>
      </c>
    </row>
    <row r="4" spans="1:26">
      <c r="A4" s="14" t="s">
        <v>15</v>
      </c>
      <c r="B4" s="15" t="str">
        <f>VLOOKUP('Master sheet'!A4,Westminster_Parliamentary_Const!$A$2:$C$651,2,FALSE)</f>
        <v>E14000569</v>
      </c>
      <c r="C4" s="15" t="str">
        <f>VLOOKUP(B4,'Region Lookup'!$B$1:$C$662,2,FALSE)</f>
        <v>North East</v>
      </c>
      <c r="E4" s="19">
        <f>VLOOKUP('Master sheet'!A4,'APS (2019)'!$A$9:$I$640,2,FALSE)</f>
        <v>56300</v>
      </c>
      <c r="F4" s="19">
        <f>VLOOKUP(B4,'Claimant Count'!$B$2:$D$633,2,FALSE)</f>
        <v>2290</v>
      </c>
      <c r="G4" s="19">
        <f>VLOOKUP('Master sheet'!A4,'APS (combined up to 2019)'!$A$9:$I$640,8,FALSE)</f>
        <v>4200</v>
      </c>
      <c r="H4" s="19">
        <f>E4*VLOOKUP(C4,'Part-time workers'!$A$3:$G$14,6,FALSE)</f>
        <v>1604.55</v>
      </c>
      <c r="I4" s="19">
        <f t="shared" ref="I4:I67" si="0">F4+G4+H4</f>
        <v>8094.55</v>
      </c>
      <c r="J4" s="20">
        <f t="shared" ref="J4:J67" si="1">I4/E4</f>
        <v>0.14377531083481351</v>
      </c>
      <c r="K4" s="27">
        <f t="shared" ref="K4:K67" si="2">(J4-AVERAGE($J$3:$J$634))/STDEV($J$3:$J$634)</f>
        <v>1.7848004780074842</v>
      </c>
      <c r="L4" s="25">
        <f>VLOOKUP('Master sheet'!A4,'APS (2020)'!$A$9:$I$640,2,FALSE)</f>
        <v>50700</v>
      </c>
      <c r="M4" s="25">
        <f>VLOOKUP(B4,'Claimant Count'!$B$2:$D$633,3,FALSE)-F4</f>
        <v>1430</v>
      </c>
      <c r="N4" s="25">
        <f>VLOOKUP('Master sheet'!A4,'APS (2020)'!$A$9:$I$640,8,FALSE)-G4</f>
        <v>1400</v>
      </c>
      <c r="O4" s="25">
        <f>L4*VLOOKUP(C4,'Part-time workers'!$A$3:$H$14,8,FALSE)</f>
        <v>-1.6252189088238138</v>
      </c>
      <c r="P4" s="25">
        <f t="shared" ref="P4:P67" si="3">M4+IF(ISNUMBER(N4)=TRUE,N4,0)+O4</f>
        <v>2828.3747810911764</v>
      </c>
      <c r="Q4" s="26">
        <f t="shared" ref="Q4:Q67" si="4">P4/I4</f>
        <v>0.34941717341806233</v>
      </c>
      <c r="R4" s="28">
        <f t="shared" ref="R4:R67" si="5">(Q4-AVERAGE($Q$3:$Q$634))/STDEV($Q$3:$Q$634)</f>
        <v>-0.29300602992332525</v>
      </c>
      <c r="S4" s="73">
        <f>VLOOKUP(B4,'13. Parl. Constituency gender'!$A$5:$S$667,18,FALSE)</f>
        <v>4900</v>
      </c>
      <c r="T4" s="73">
        <f>VLOOKUP(B4,'SEISS data'!$B$6:$R$668,9,FALSE)</f>
        <v>2800</v>
      </c>
      <c r="U4" s="73">
        <f t="shared" ref="U4:U67" si="6">S4+T4</f>
        <v>7700</v>
      </c>
      <c r="V4" s="109">
        <f t="shared" ref="V4:V67" si="7">U4/L4</f>
        <v>0.15187376725838264</v>
      </c>
      <c r="W4" s="110">
        <f t="shared" ref="W4:W67" si="8">(V4-AVERAGE($V$3:$V$634))/STDEV($V$3:$V$634)</f>
        <v>-0.34773728508751905</v>
      </c>
      <c r="X4" s="113">
        <f t="shared" ref="X4:X67" si="9">AVERAGE(R4,W4)</f>
        <v>-0.32037165750542218</v>
      </c>
      <c r="Y4" s="137">
        <f>VLOOKUP(A4,'BRES data'!$A$11:$AB$642,25,FALSE)</f>
        <v>1.2408452976286455E-2</v>
      </c>
      <c r="Z4" s="138">
        <f t="shared" ref="Z4:Z67" si="10">(Y4-AVERAGE($Y$3:$Y$634))/STDEV($Y$3:$Y$634)</f>
        <v>-1.2530617918927476</v>
      </c>
    </row>
    <row r="5" spans="1:26">
      <c r="A5" s="14" t="s">
        <v>16</v>
      </c>
      <c r="B5" s="15" t="str">
        <f>VLOOKUP('Master sheet'!A5,Westminster_Parliamentary_Const!$A$2:$C$651,2,FALSE)</f>
        <v>E14000574</v>
      </c>
      <c r="C5" s="15" t="str">
        <f>VLOOKUP(B5,'Region Lookup'!$B$1:$C$662,2,FALSE)</f>
        <v>North East</v>
      </c>
      <c r="E5" s="19">
        <f>VLOOKUP('Master sheet'!A5,'APS (2019)'!$A$9:$I$640,2,FALSE)</f>
        <v>50200</v>
      </c>
      <c r="F5" s="19">
        <f>VLOOKUP(B5,'Claimant Count'!$B$2:$D$633,2,FALSE)</f>
        <v>1800</v>
      </c>
      <c r="G5" s="19">
        <f>VLOOKUP('Master sheet'!A5,'APS (combined up to 2019)'!$A$9:$I$640,8,FALSE)</f>
        <v>2500</v>
      </c>
      <c r="H5" s="19">
        <f>E5*VLOOKUP(C5,'Part-time workers'!$A$3:$G$14,6,FALSE)</f>
        <v>1430.7</v>
      </c>
      <c r="I5" s="19">
        <f t="shared" si="0"/>
        <v>5730.7</v>
      </c>
      <c r="J5" s="20">
        <f t="shared" si="1"/>
        <v>0.11415737051792828</v>
      </c>
      <c r="K5" s="27">
        <f t="shared" si="2"/>
        <v>0.6653123302456363</v>
      </c>
      <c r="L5" s="25">
        <f>VLOOKUP('Master sheet'!A5,'APS (2020)'!$A$9:$I$640,2,FALSE)</f>
        <v>55300</v>
      </c>
      <c r="M5" s="25">
        <f>VLOOKUP(B5,'Claimant Count'!$B$2:$D$633,3,FALSE)-F5</f>
        <v>1505</v>
      </c>
      <c r="N5" s="25">
        <f>VLOOKUP('Master sheet'!A5,'APS (2020)'!$A$9:$I$640,8,FALSE)-G5</f>
        <v>200</v>
      </c>
      <c r="O5" s="25">
        <f>L5*VLOOKUP(C5,'Part-time workers'!$A$3:$H$14,8,FALSE)</f>
        <v>-1.7726746678098011</v>
      </c>
      <c r="P5" s="25">
        <f t="shared" si="3"/>
        <v>1703.2273253321903</v>
      </c>
      <c r="Q5" s="26">
        <f t="shared" si="4"/>
        <v>0.29721104321150826</v>
      </c>
      <c r="R5" s="28">
        <f t="shared" si="5"/>
        <v>-0.46652970023737911</v>
      </c>
      <c r="S5" s="73">
        <f>VLOOKUP(B5,'13. Parl. Constituency gender'!$A$5:$S$667,18,FALSE)</f>
        <v>5700</v>
      </c>
      <c r="T5" s="73">
        <f>VLOOKUP(B5,'SEISS data'!$B$6:$R$668,9,FALSE)</f>
        <v>2200</v>
      </c>
      <c r="U5" s="73">
        <f t="shared" si="6"/>
        <v>7900</v>
      </c>
      <c r="V5" s="109">
        <f t="shared" si="7"/>
        <v>0.14285714285714285</v>
      </c>
      <c r="W5" s="110">
        <f t="shared" si="8"/>
        <v>-0.6057674709654074</v>
      </c>
      <c r="X5" s="113">
        <f t="shared" si="9"/>
        <v>-0.53614858560139322</v>
      </c>
      <c r="Y5" s="137">
        <f>VLOOKUP(A5,'BRES data'!$A$11:$AB$642,25,FALSE)</f>
        <v>1.6392414981977854E-2</v>
      </c>
      <c r="Z5" s="138">
        <f t="shared" si="10"/>
        <v>-0.83353732550582138</v>
      </c>
    </row>
    <row r="6" spans="1:26">
      <c r="A6" s="14" t="s">
        <v>17</v>
      </c>
      <c r="B6" s="15" t="str">
        <f>VLOOKUP('Master sheet'!A6,Westminster_Parliamentary_Const!$A$2:$C$651,2,FALSE)</f>
        <v>E14000575</v>
      </c>
      <c r="C6" s="15" t="str">
        <f>VLOOKUP(B6,'Region Lookup'!$B$1:$C$662,2,FALSE)</f>
        <v>North East</v>
      </c>
      <c r="E6" s="19">
        <f>VLOOKUP('Master sheet'!A6,'APS (2019)'!$A$9:$I$640,2,FALSE)</f>
        <v>48900</v>
      </c>
      <c r="F6" s="19">
        <f>VLOOKUP(B6,'Claimant Count'!$B$2:$D$633,2,FALSE)</f>
        <v>2270</v>
      </c>
      <c r="G6" s="19">
        <f>VLOOKUP('Master sheet'!A6,'APS (combined up to 2019)'!$A$9:$I$640,8,FALSE)</f>
        <v>1800</v>
      </c>
      <c r="H6" s="19">
        <f>E6*VLOOKUP(C6,'Part-time workers'!$A$3:$G$14,6,FALSE)</f>
        <v>1393.65</v>
      </c>
      <c r="I6" s="19">
        <f t="shared" si="0"/>
        <v>5463.65</v>
      </c>
      <c r="J6" s="20">
        <f t="shared" si="1"/>
        <v>0.11173108384458078</v>
      </c>
      <c r="K6" s="27">
        <f t="shared" si="2"/>
        <v>0.57360442804770595</v>
      </c>
      <c r="L6" s="25">
        <f>VLOOKUP('Master sheet'!A6,'APS (2020)'!$A$9:$I$640,2,FALSE)</f>
        <v>48500</v>
      </c>
      <c r="M6" s="25">
        <f>VLOOKUP(B6,'Claimant Count'!$B$2:$D$633,3,FALSE)-F6</f>
        <v>1505</v>
      </c>
      <c r="N6" s="25">
        <f>VLOOKUP('Master sheet'!A6,'APS (2020)'!$A$9:$I$640,8,FALSE)-G6</f>
        <v>1700</v>
      </c>
      <c r="O6" s="25">
        <f>L6*VLOOKUP(C6,'Part-time workers'!$A$3:$H$14,8,FALSE)</f>
        <v>-1.5546965893087767</v>
      </c>
      <c r="P6" s="25">
        <f t="shared" si="3"/>
        <v>3203.4453034106914</v>
      </c>
      <c r="Q6" s="26">
        <f t="shared" si="4"/>
        <v>0.58631964042548324</v>
      </c>
      <c r="R6" s="28">
        <f t="shared" si="5"/>
        <v>0.49441463157632604</v>
      </c>
      <c r="S6" s="73">
        <f>VLOOKUP(B6,'13. Parl. Constituency gender'!$A$5:$S$667,18,FALSE)</f>
        <v>4800</v>
      </c>
      <c r="T6" s="73">
        <f>VLOOKUP(B6,'SEISS data'!$B$6:$R$668,9,FALSE)</f>
        <v>1900</v>
      </c>
      <c r="U6" s="73">
        <f t="shared" si="6"/>
        <v>6700</v>
      </c>
      <c r="V6" s="109">
        <f t="shared" si="7"/>
        <v>0.13814432989690723</v>
      </c>
      <c r="W6" s="110">
        <f t="shared" si="8"/>
        <v>-0.74063479492426199</v>
      </c>
      <c r="X6" s="113">
        <f t="shared" si="9"/>
        <v>-0.12311008167396797</v>
      </c>
      <c r="Y6" s="137">
        <f>VLOOKUP(A6,'BRES data'!$A$11:$AB$642,25,FALSE)</f>
        <v>1.0611263736263643E-2</v>
      </c>
      <c r="Z6" s="138">
        <f t="shared" si="10"/>
        <v>-1.4423118037753404</v>
      </c>
    </row>
    <row r="7" spans="1:26">
      <c r="A7" s="14" t="s">
        <v>18</v>
      </c>
      <c r="B7" s="15" t="str">
        <f>VLOOKUP('Master sheet'!A7,Westminster_Parliamentary_Const!$A$2:$C$651,2,FALSE)</f>
        <v>E14000641</v>
      </c>
      <c r="C7" s="15" t="str">
        <f>VLOOKUP(B7,'Region Lookup'!$B$1:$C$662,2,FALSE)</f>
        <v>North East</v>
      </c>
      <c r="E7" s="19">
        <f>VLOOKUP('Master sheet'!A7,'APS (2019)'!$A$9:$I$640,2,FALSE)</f>
        <v>65700</v>
      </c>
      <c r="F7" s="19">
        <f>VLOOKUP(B7,'Claimant Count'!$B$2:$D$633,2,FALSE)</f>
        <v>1465</v>
      </c>
      <c r="G7" s="19">
        <f>VLOOKUP('Master sheet'!A7,'APS (combined up to 2019)'!$A$9:$I$640,8,FALSE)</f>
        <v>2900</v>
      </c>
      <c r="H7" s="19">
        <f>E7*VLOOKUP(C7,'Part-time workers'!$A$3:$G$14,6,FALSE)</f>
        <v>1872.45</v>
      </c>
      <c r="I7" s="19">
        <f t="shared" si="0"/>
        <v>6237.45</v>
      </c>
      <c r="J7" s="20">
        <f t="shared" si="1"/>
        <v>9.4938356164383564E-2</v>
      </c>
      <c r="K7" s="27">
        <f t="shared" si="2"/>
        <v>-6.112099193214323E-2</v>
      </c>
      <c r="L7" s="25">
        <f>VLOOKUP('Master sheet'!A7,'APS (2020)'!$A$9:$I$640,2,FALSE)</f>
        <v>64000</v>
      </c>
      <c r="M7" s="25">
        <f>VLOOKUP(B7,'Claimant Count'!$B$2:$D$633,3,FALSE)-F7</f>
        <v>1480</v>
      </c>
      <c r="N7" s="25">
        <f>VLOOKUP('Master sheet'!A7,'APS (2020)'!$A$9:$I$640,8,FALSE)-G7</f>
        <v>-500</v>
      </c>
      <c r="O7" s="25">
        <f>L7*VLOOKUP(C7,'Part-time workers'!$A$3:$H$14,8,FALSE)</f>
        <v>-2.0515583858919939</v>
      </c>
      <c r="P7" s="25">
        <f t="shared" si="3"/>
        <v>977.94844161410799</v>
      </c>
      <c r="Q7" s="26">
        <f t="shared" si="4"/>
        <v>0.15678657810709634</v>
      </c>
      <c r="R7" s="28">
        <f t="shared" si="5"/>
        <v>-0.93327505160506696</v>
      </c>
      <c r="S7" s="73">
        <f>VLOOKUP(B7,'13. Parl. Constituency gender'!$A$5:$S$667,18,FALSE)</f>
        <v>4600</v>
      </c>
      <c r="T7" s="73">
        <f>VLOOKUP(B7,'SEISS data'!$B$6:$R$668,9,FALSE)</f>
        <v>2000</v>
      </c>
      <c r="U7" s="73">
        <f t="shared" si="6"/>
        <v>6600</v>
      </c>
      <c r="V7" s="109">
        <f t="shared" si="7"/>
        <v>0.10312499999999999</v>
      </c>
      <c r="W7" s="110">
        <f t="shared" si="8"/>
        <v>-1.7427885722708714</v>
      </c>
      <c r="X7" s="113">
        <f t="shared" si="9"/>
        <v>-1.3380318119379693</v>
      </c>
      <c r="Y7" s="137">
        <f>VLOOKUP(A7,'BRES data'!$A$11:$AB$642,25,FALSE)</f>
        <v>2.7237824760702578E-2</v>
      </c>
      <c r="Z7" s="138">
        <f t="shared" si="10"/>
        <v>0.30852044102587112</v>
      </c>
    </row>
    <row r="8" spans="1:26">
      <c r="A8" s="14" t="s">
        <v>19</v>
      </c>
      <c r="B8" s="15" t="str">
        <f>VLOOKUP('Master sheet'!A8,Westminster_Parliamentary_Const!$A$2:$C$651,2,FALSE)</f>
        <v>E14000658</v>
      </c>
      <c r="C8" s="15" t="str">
        <f>VLOOKUP(B8,'Region Lookup'!$B$1:$C$662,2,FALSE)</f>
        <v>North East</v>
      </c>
      <c r="E8" s="19">
        <f>VLOOKUP('Master sheet'!A8,'APS (2019)'!$A$9:$I$640,2,FALSE)</f>
        <v>55200</v>
      </c>
      <c r="F8" s="19">
        <f>VLOOKUP(B8,'Claimant Count'!$B$2:$D$633,2,FALSE)</f>
        <v>2765</v>
      </c>
      <c r="G8" s="19">
        <f>VLOOKUP('Master sheet'!A8,'APS (combined up to 2019)'!$A$9:$I$640,8,FALSE)</f>
        <v>3000</v>
      </c>
      <c r="H8" s="19">
        <f>E8*VLOOKUP(C8,'Part-time workers'!$A$3:$G$14,6,FALSE)</f>
        <v>1573.2</v>
      </c>
      <c r="I8" s="19">
        <f t="shared" si="0"/>
        <v>7338.2</v>
      </c>
      <c r="J8" s="20">
        <f t="shared" si="1"/>
        <v>0.13293840579710145</v>
      </c>
      <c r="K8" s="27">
        <f t="shared" si="2"/>
        <v>1.3751910784901598</v>
      </c>
      <c r="L8" s="25">
        <f>VLOOKUP('Master sheet'!A8,'APS (2020)'!$A$9:$I$640,2,FALSE)</f>
        <v>55600</v>
      </c>
      <c r="M8" s="25">
        <f>VLOOKUP(B8,'Claimant Count'!$B$2:$D$633,3,FALSE)-F8</f>
        <v>1505</v>
      </c>
      <c r="N8" s="25">
        <f>VLOOKUP('Master sheet'!A8,'APS (2020)'!$A$9:$I$640,8,FALSE)-G8</f>
        <v>800</v>
      </c>
      <c r="O8" s="25">
        <f>L8*VLOOKUP(C8,'Part-time workers'!$A$3:$H$14,8,FALSE)</f>
        <v>-1.7822913477436697</v>
      </c>
      <c r="P8" s="25">
        <f t="shared" si="3"/>
        <v>2303.2177086522565</v>
      </c>
      <c r="Q8" s="26">
        <f t="shared" si="4"/>
        <v>0.31386684863485004</v>
      </c>
      <c r="R8" s="28">
        <f t="shared" si="5"/>
        <v>-0.41116883595458364</v>
      </c>
      <c r="S8" s="73">
        <f>VLOOKUP(B8,'13. Parl. Constituency gender'!$A$5:$S$667,18,FALSE)</f>
        <v>5400</v>
      </c>
      <c r="T8" s="73">
        <f>VLOOKUP(B8,'SEISS data'!$B$6:$R$668,9,FALSE)</f>
        <v>2200</v>
      </c>
      <c r="U8" s="73">
        <f t="shared" si="6"/>
        <v>7600</v>
      </c>
      <c r="V8" s="109">
        <f t="shared" si="7"/>
        <v>0.1366906474820144</v>
      </c>
      <c r="W8" s="110">
        <f t="shared" si="8"/>
        <v>-0.78223505762020362</v>
      </c>
      <c r="X8" s="113">
        <f t="shared" si="9"/>
        <v>-0.59670194678739363</v>
      </c>
      <c r="Y8" s="137">
        <f>VLOOKUP(A8,'BRES data'!$A$11:$AB$642,25,FALSE)</f>
        <v>3.0075519925641947E-2</v>
      </c>
      <c r="Z8" s="138">
        <f t="shared" si="10"/>
        <v>0.60733919184208185</v>
      </c>
    </row>
    <row r="9" spans="1:26">
      <c r="A9" s="14" t="s">
        <v>20</v>
      </c>
      <c r="B9" s="15" t="str">
        <f>VLOOKUP('Master sheet'!A9,Westminster_Parliamentary_Const!$A$2:$C$651,2,FALSE)</f>
        <v>E14000677</v>
      </c>
      <c r="C9" s="15" t="str">
        <f>VLOOKUP(B9,'Region Lookup'!$B$1:$C$662,2,FALSE)</f>
        <v>North East</v>
      </c>
      <c r="E9" s="19">
        <f>VLOOKUP('Master sheet'!A9,'APS (2019)'!$A$9:$I$640,2,FALSE)</f>
        <v>52600</v>
      </c>
      <c r="F9" s="19">
        <f>VLOOKUP(B9,'Claimant Count'!$B$2:$D$633,2,FALSE)</f>
        <v>2690</v>
      </c>
      <c r="G9" s="19">
        <f>VLOOKUP('Master sheet'!A9,'APS (combined up to 2019)'!$A$9:$I$640,8,FALSE)</f>
        <v>6300</v>
      </c>
      <c r="H9" s="19">
        <f>E9*VLOOKUP(C9,'Part-time workers'!$A$3:$G$14,6,FALSE)</f>
        <v>1499.1000000000001</v>
      </c>
      <c r="I9" s="19">
        <f t="shared" si="0"/>
        <v>10489.1</v>
      </c>
      <c r="J9" s="20">
        <f t="shared" si="1"/>
        <v>0.19941254752851711</v>
      </c>
      <c r="K9" s="27">
        <f t="shared" si="2"/>
        <v>3.8877565372886504</v>
      </c>
      <c r="L9" s="25">
        <f>VLOOKUP('Master sheet'!A9,'APS (2020)'!$A$9:$I$640,2,FALSE)</f>
        <v>56200</v>
      </c>
      <c r="M9" s="25">
        <f>VLOOKUP(B9,'Claimant Count'!$B$2:$D$633,3,FALSE)-F9</f>
        <v>1600</v>
      </c>
      <c r="N9" s="25">
        <f>VLOOKUP('Master sheet'!A9,'APS (2020)'!$A$9:$I$640,8,FALSE)-G9</f>
        <v>-2800</v>
      </c>
      <c r="O9" s="25">
        <f>L9*VLOOKUP(C9,'Part-time workers'!$A$3:$H$14,8,FALSE)</f>
        <v>-1.8015247076114072</v>
      </c>
      <c r="P9" s="25">
        <f t="shared" si="3"/>
        <v>-1201.8015247076114</v>
      </c>
      <c r="Q9" s="26">
        <f t="shared" si="4"/>
        <v>-0.11457622910522459</v>
      </c>
      <c r="R9" s="28">
        <f t="shared" si="5"/>
        <v>-1.8352356088787687</v>
      </c>
      <c r="S9" s="73">
        <f>VLOOKUP(B9,'13. Parl. Constituency gender'!$A$5:$S$667,18,FALSE)</f>
        <v>4000</v>
      </c>
      <c r="T9" s="73">
        <f>VLOOKUP(B9,'SEISS data'!$B$6:$R$668,9,FALSE)</f>
        <v>1800</v>
      </c>
      <c r="U9" s="73">
        <f t="shared" si="6"/>
        <v>5800</v>
      </c>
      <c r="V9" s="109">
        <f t="shared" si="7"/>
        <v>0.10320284697508897</v>
      </c>
      <c r="W9" s="110">
        <f t="shared" si="8"/>
        <v>-1.740560812905684</v>
      </c>
      <c r="X9" s="113">
        <f t="shared" si="9"/>
        <v>-1.7878982108922263</v>
      </c>
      <c r="Y9" s="137">
        <f>VLOOKUP(A9,'BRES data'!$A$11:$AB$642,25,FALSE)</f>
        <v>1.0563629918468598E-2</v>
      </c>
      <c r="Z9" s="138">
        <f t="shared" si="10"/>
        <v>-1.4473278034168757</v>
      </c>
    </row>
    <row r="10" spans="1:26">
      <c r="A10" s="14" t="s">
        <v>21</v>
      </c>
      <c r="B10" s="15" t="str">
        <f>VLOOKUP('Master sheet'!A10,Westminster_Parliamentary_Const!$A$2:$C$651,2,FALSE)</f>
        <v>E14000709</v>
      </c>
      <c r="C10" s="15" t="str">
        <f>VLOOKUP(B10,'Region Lookup'!$B$1:$C$662,2,FALSE)</f>
        <v>North East</v>
      </c>
      <c r="E10" s="19">
        <f>VLOOKUP('Master sheet'!A10,'APS (2019)'!$A$9:$I$640,2,FALSE)</f>
        <v>67400</v>
      </c>
      <c r="F10" s="19">
        <f>VLOOKUP(B10,'Claimant Count'!$B$2:$D$633,2,FALSE)</f>
        <v>3405</v>
      </c>
      <c r="G10" s="19">
        <f>VLOOKUP('Master sheet'!A10,'APS (combined up to 2019)'!$A$9:$I$640,8,FALSE)</f>
        <v>2400</v>
      </c>
      <c r="H10" s="19">
        <f>E10*VLOOKUP(C10,'Part-time workers'!$A$3:$G$14,6,FALSE)</f>
        <v>1920.9</v>
      </c>
      <c r="I10" s="19">
        <f t="shared" si="0"/>
        <v>7725.9</v>
      </c>
      <c r="J10" s="20">
        <f t="shared" si="1"/>
        <v>0.11462759643916913</v>
      </c>
      <c r="K10" s="27">
        <f t="shared" si="2"/>
        <v>0.68308575878142896</v>
      </c>
      <c r="L10" s="25">
        <f>VLOOKUP('Master sheet'!A10,'APS (2020)'!$A$9:$I$640,2,FALSE)</f>
        <v>62700</v>
      </c>
      <c r="M10" s="25">
        <f>VLOOKUP(B10,'Claimant Count'!$B$2:$D$633,3,FALSE)-F10</f>
        <v>2230</v>
      </c>
      <c r="N10" s="25">
        <f>VLOOKUP('Master sheet'!A10,'APS (2020)'!$A$9:$I$640,8,FALSE)-G10</f>
        <v>400</v>
      </c>
      <c r="O10" s="25">
        <f>L10*VLOOKUP(C10,'Part-time workers'!$A$3:$H$14,8,FALSE)</f>
        <v>-2.0098861061785627</v>
      </c>
      <c r="P10" s="25">
        <f t="shared" si="3"/>
        <v>2627.9901138938212</v>
      </c>
      <c r="Q10" s="26">
        <f t="shared" si="4"/>
        <v>0.34015326549577674</v>
      </c>
      <c r="R10" s="28">
        <f t="shared" si="5"/>
        <v>-0.32379757294262812</v>
      </c>
      <c r="S10" s="73">
        <f>VLOOKUP(B10,'13. Parl. Constituency gender'!$A$5:$S$667,18,FALSE)</f>
        <v>6200</v>
      </c>
      <c r="T10" s="73">
        <f>VLOOKUP(B10,'SEISS data'!$B$6:$R$668,9,FALSE)</f>
        <v>2000</v>
      </c>
      <c r="U10" s="73">
        <f t="shared" si="6"/>
        <v>8200</v>
      </c>
      <c r="V10" s="109">
        <f t="shared" si="7"/>
        <v>0.13078149920255183</v>
      </c>
      <c r="W10" s="110">
        <f t="shared" si="8"/>
        <v>-0.95133810118494155</v>
      </c>
      <c r="X10" s="113">
        <f t="shared" si="9"/>
        <v>-0.63756783706378484</v>
      </c>
      <c r="Y10" s="137">
        <f>VLOOKUP(A10,'BRES data'!$A$11:$AB$642,25,FALSE)</f>
        <v>2.7226027397260211E-2</v>
      </c>
      <c r="Z10" s="138">
        <f t="shared" si="10"/>
        <v>0.3072781393684102</v>
      </c>
    </row>
    <row r="11" spans="1:26">
      <c r="A11" s="14" t="s">
        <v>22</v>
      </c>
      <c r="B11" s="15" t="str">
        <f>VLOOKUP('Master sheet'!A11,Westminster_Parliamentary_Const!$A$2:$C$651,2,FALSE)</f>
        <v>E14000733</v>
      </c>
      <c r="C11" s="15" t="str">
        <f>VLOOKUP(B11,'Region Lookup'!$B$1:$C$662,2,FALSE)</f>
        <v>North East</v>
      </c>
      <c r="E11" s="19">
        <f>VLOOKUP('Master sheet'!A11,'APS (2019)'!$A$9:$I$640,2,FALSE)</f>
        <v>56400</v>
      </c>
      <c r="F11" s="19">
        <f>VLOOKUP(B11,'Claimant Count'!$B$2:$D$633,2,FALSE)</f>
        <v>3340</v>
      </c>
      <c r="G11" s="19">
        <f>VLOOKUP('Master sheet'!A11,'APS (combined up to 2019)'!$A$9:$I$640,8,FALSE)</f>
        <v>2300</v>
      </c>
      <c r="H11" s="19">
        <f>E11*VLOOKUP(C11,'Part-time workers'!$A$3:$G$14,6,FALSE)</f>
        <v>1607.4</v>
      </c>
      <c r="I11" s="19">
        <f t="shared" si="0"/>
        <v>7247.4</v>
      </c>
      <c r="J11" s="20">
        <f t="shared" si="1"/>
        <v>0.1285</v>
      </c>
      <c r="K11" s="27">
        <f t="shared" si="2"/>
        <v>1.2074298286648348</v>
      </c>
      <c r="L11" s="25">
        <f>VLOOKUP('Master sheet'!A11,'APS (2020)'!$A$9:$I$640,2,FALSE)</f>
        <v>56200</v>
      </c>
      <c r="M11" s="25">
        <f>VLOOKUP(B11,'Claimant Count'!$B$2:$D$633,3,FALSE)-F11</f>
        <v>1830</v>
      </c>
      <c r="N11" s="25">
        <f>VLOOKUP('Master sheet'!A11,'APS (2020)'!$A$9:$I$640,8,FALSE)-G11</f>
        <v>2400</v>
      </c>
      <c r="O11" s="25">
        <f>L11*VLOOKUP(C11,'Part-time workers'!$A$3:$H$14,8,FALSE)</f>
        <v>-1.8015247076114072</v>
      </c>
      <c r="P11" s="25">
        <f t="shared" si="3"/>
        <v>4228.1984752923881</v>
      </c>
      <c r="Q11" s="26">
        <f t="shared" si="4"/>
        <v>0.5834090122378216</v>
      </c>
      <c r="R11" s="28">
        <f t="shared" si="5"/>
        <v>0.48474023349234041</v>
      </c>
      <c r="S11" s="73">
        <f>VLOOKUP(B11,'13. Parl. Constituency gender'!$A$5:$S$667,18,FALSE)</f>
        <v>4700</v>
      </c>
      <c r="T11" s="73">
        <f>VLOOKUP(B11,'SEISS data'!$B$6:$R$668,9,FALSE)</f>
        <v>2200</v>
      </c>
      <c r="U11" s="73">
        <f t="shared" si="6"/>
        <v>6900</v>
      </c>
      <c r="V11" s="109">
        <f t="shared" si="7"/>
        <v>0.12277580071174377</v>
      </c>
      <c r="W11" s="110">
        <f t="shared" si="8"/>
        <v>-1.1804384582300347</v>
      </c>
      <c r="X11" s="113">
        <f t="shared" si="9"/>
        <v>-0.34784911236884714</v>
      </c>
      <c r="Y11" s="137">
        <f>VLOOKUP(A11,'BRES data'!$A$11:$AB$642,25,FALSE)</f>
        <v>1.7983978638184128E-2</v>
      </c>
      <c r="Z11" s="138">
        <f t="shared" si="10"/>
        <v>-0.66594037236296977</v>
      </c>
    </row>
    <row r="12" spans="1:26">
      <c r="A12" s="14" t="s">
        <v>23</v>
      </c>
      <c r="B12" s="15" t="str">
        <f>VLOOKUP('Master sheet'!A12,Westminster_Parliamentary_Const!$A$2:$C$651,2,FALSE)</f>
        <v>E14000746</v>
      </c>
      <c r="C12" s="15" t="str">
        <f>VLOOKUP(B12,'Region Lookup'!$B$1:$C$662,2,FALSE)</f>
        <v>North East</v>
      </c>
      <c r="E12" s="19">
        <f>VLOOKUP('Master sheet'!A12,'APS (2019)'!$A$9:$I$640,2,FALSE)</f>
        <v>42800</v>
      </c>
      <c r="F12" s="19">
        <f>VLOOKUP(B12,'Claimant Count'!$B$2:$D$633,2,FALSE)</f>
        <v>600</v>
      </c>
      <c r="G12" s="19">
        <f>VLOOKUP('Master sheet'!A12,'APS (combined up to 2019)'!$A$9:$I$640,8,FALSE)</f>
        <v>2300</v>
      </c>
      <c r="H12" s="19">
        <f>E12*VLOOKUP(C12,'Part-time workers'!$A$3:$G$14,6,FALSE)</f>
        <v>1219.8</v>
      </c>
      <c r="I12" s="19">
        <f t="shared" si="0"/>
        <v>4119.8</v>
      </c>
      <c r="J12" s="20">
        <f t="shared" si="1"/>
        <v>9.6257009345794398E-2</v>
      </c>
      <c r="K12" s="27">
        <f t="shared" si="2"/>
        <v>-1.1279018054024204E-2</v>
      </c>
      <c r="L12" s="25">
        <f>VLOOKUP('Master sheet'!A12,'APS (2020)'!$A$9:$I$640,2,FALSE)</f>
        <v>43200</v>
      </c>
      <c r="M12" s="25">
        <f>VLOOKUP(B12,'Claimant Count'!$B$2:$D$633,3,FALSE)-F12</f>
        <v>1025</v>
      </c>
      <c r="N12" s="25" t="e">
        <f>VLOOKUP('Master sheet'!A12,'APS (2020)'!$A$9:$I$640,8,FALSE)-G12</f>
        <v>#VALUE!</v>
      </c>
      <c r="O12" s="25">
        <f>L12*VLOOKUP(C12,'Part-time workers'!$A$3:$H$14,8,FALSE)</f>
        <v>-1.3848019104770959</v>
      </c>
      <c r="P12" s="25">
        <f t="shared" si="3"/>
        <v>1023.6151980895229</v>
      </c>
      <c r="Q12" s="26">
        <f t="shared" si="4"/>
        <v>0.24846235207765494</v>
      </c>
      <c r="R12" s="28">
        <f t="shared" si="5"/>
        <v>-0.62856147265728624</v>
      </c>
      <c r="S12" s="73">
        <f>VLOOKUP(B12,'13. Parl. Constituency gender'!$A$5:$S$667,18,FALSE)</f>
        <v>5000</v>
      </c>
      <c r="T12" s="73">
        <f>VLOOKUP(B12,'SEISS data'!$B$6:$R$668,9,FALSE)</f>
        <v>2800</v>
      </c>
      <c r="U12" s="73">
        <f t="shared" si="6"/>
        <v>7800</v>
      </c>
      <c r="V12" s="109">
        <f t="shared" si="7"/>
        <v>0.18055555555555555</v>
      </c>
      <c r="W12" s="110">
        <f t="shared" si="8"/>
        <v>0.47305404837560716</v>
      </c>
      <c r="X12" s="113">
        <f t="shared" si="9"/>
        <v>-7.7753712140839537E-2</v>
      </c>
      <c r="Y12" s="137">
        <f>VLOOKUP(A12,'BRES data'!$A$11:$AB$642,25,FALSE)</f>
        <v>2.2956841138659367E-2</v>
      </c>
      <c r="Z12" s="138">
        <f t="shared" si="10"/>
        <v>-0.14228139068917922</v>
      </c>
    </row>
    <row r="13" spans="1:26">
      <c r="A13" s="14" t="s">
        <v>24</v>
      </c>
      <c r="B13" s="15" t="str">
        <f>VLOOKUP('Master sheet'!A13,Westminster_Parliamentary_Const!$A$2:$C$651,2,FALSE)</f>
        <v>E14000754</v>
      </c>
      <c r="C13" s="15" t="str">
        <f>VLOOKUP(B13,'Region Lookup'!$B$1:$C$662,2,FALSE)</f>
        <v>North East</v>
      </c>
      <c r="E13" s="19">
        <f>VLOOKUP('Master sheet'!A13,'APS (2019)'!$A$9:$I$640,2,FALSE)</f>
        <v>56700</v>
      </c>
      <c r="F13" s="19">
        <f>VLOOKUP(B13,'Claimant Count'!$B$2:$D$633,2,FALSE)</f>
        <v>2480</v>
      </c>
      <c r="G13" s="19">
        <f>VLOOKUP('Master sheet'!A13,'APS (combined up to 2019)'!$A$9:$I$640,8,FALSE)</f>
        <v>2800</v>
      </c>
      <c r="H13" s="19">
        <f>E13*VLOOKUP(C13,'Part-time workers'!$A$3:$G$14,6,FALSE)</f>
        <v>1615.95</v>
      </c>
      <c r="I13" s="19">
        <f t="shared" si="0"/>
        <v>6895.95</v>
      </c>
      <c r="J13" s="20">
        <f t="shared" si="1"/>
        <v>0.12162169312169312</v>
      </c>
      <c r="K13" s="27">
        <f t="shared" si="2"/>
        <v>0.94744608419954301</v>
      </c>
      <c r="L13" s="25">
        <f>VLOOKUP('Master sheet'!A13,'APS (2020)'!$A$9:$I$640,2,FALSE)</f>
        <v>48200</v>
      </c>
      <c r="M13" s="25">
        <f>VLOOKUP(B13,'Claimant Count'!$B$2:$D$633,3,FALSE)-F13</f>
        <v>1805</v>
      </c>
      <c r="N13" s="25">
        <f>VLOOKUP('Master sheet'!A13,'APS (2020)'!$A$9:$I$640,8,FALSE)-G13</f>
        <v>300</v>
      </c>
      <c r="O13" s="25">
        <f>L13*VLOOKUP(C13,'Part-time workers'!$A$3:$H$14,8,FALSE)</f>
        <v>-1.5450799093749079</v>
      </c>
      <c r="P13" s="25">
        <f t="shared" si="3"/>
        <v>2103.4549200906249</v>
      </c>
      <c r="Q13" s="26">
        <f t="shared" si="4"/>
        <v>0.30502757706923989</v>
      </c>
      <c r="R13" s="28">
        <f t="shared" si="5"/>
        <v>-0.44054896504859509</v>
      </c>
      <c r="S13" s="73">
        <f>VLOOKUP(B13,'13. Parl. Constituency gender'!$A$5:$S$667,18,FALSE)</f>
        <v>4500</v>
      </c>
      <c r="T13" s="73">
        <f>VLOOKUP(B13,'SEISS data'!$B$6:$R$668,9,FALSE)</f>
        <v>2300</v>
      </c>
      <c r="U13" s="73">
        <f t="shared" si="6"/>
        <v>6800</v>
      </c>
      <c r="V13" s="109">
        <f t="shared" si="7"/>
        <v>0.14107883817427386</v>
      </c>
      <c r="W13" s="110">
        <f t="shared" si="8"/>
        <v>-0.65665750114179056</v>
      </c>
      <c r="X13" s="113">
        <f t="shared" si="9"/>
        <v>-0.54860323309519288</v>
      </c>
      <c r="Y13" s="137">
        <f>VLOOKUP(A13,'BRES data'!$A$11:$AB$642,25,FALSE)</f>
        <v>1.489873671546027E-2</v>
      </c>
      <c r="Z13" s="138">
        <f t="shared" si="10"/>
        <v>-0.99082662114150821</v>
      </c>
    </row>
    <row r="14" spans="1:26">
      <c r="A14" s="14" t="s">
        <v>25</v>
      </c>
      <c r="B14" s="15" t="str">
        <f>VLOOKUP('Master sheet'!A14,Westminster_Parliamentary_Const!$A$2:$C$651,2,FALSE)</f>
        <v>E14000765</v>
      </c>
      <c r="C14" s="15" t="str">
        <f>VLOOKUP(B14,'Region Lookup'!$B$1:$C$662,2,FALSE)</f>
        <v>North East</v>
      </c>
      <c r="E14" s="19">
        <f>VLOOKUP('Master sheet'!A14,'APS (2019)'!$A$9:$I$640,2,FALSE)</f>
        <v>57300</v>
      </c>
      <c r="F14" s="19">
        <f>VLOOKUP(B14,'Claimant Count'!$B$2:$D$633,2,FALSE)</f>
        <v>2310</v>
      </c>
      <c r="G14" s="19">
        <f>VLOOKUP('Master sheet'!A14,'APS (combined up to 2019)'!$A$9:$I$640,8,FALSE)</f>
        <v>4000</v>
      </c>
      <c r="H14" s="19">
        <f>E14*VLOOKUP(C14,'Part-time workers'!$A$3:$G$14,6,FALSE)</f>
        <v>1633.05</v>
      </c>
      <c r="I14" s="19">
        <f t="shared" si="0"/>
        <v>7943.05</v>
      </c>
      <c r="J14" s="20">
        <f t="shared" si="1"/>
        <v>0.13862216404886563</v>
      </c>
      <c r="K14" s="27">
        <f t="shared" si="2"/>
        <v>1.5900237079544746</v>
      </c>
      <c r="L14" s="25">
        <f>VLOOKUP('Master sheet'!A14,'APS (2020)'!$A$9:$I$640,2,FALSE)</f>
        <v>51300</v>
      </c>
      <c r="M14" s="25">
        <f>VLOOKUP(B14,'Claimant Count'!$B$2:$D$633,3,FALSE)-F14</f>
        <v>1705</v>
      </c>
      <c r="N14" s="25">
        <f>VLOOKUP('Master sheet'!A14,'APS (2020)'!$A$9:$I$640,8,FALSE)-G14</f>
        <v>-1100</v>
      </c>
      <c r="O14" s="25">
        <f>L14*VLOOKUP(C14,'Part-time workers'!$A$3:$H$14,8,FALSE)</f>
        <v>-1.6444522686915515</v>
      </c>
      <c r="P14" s="25">
        <f t="shared" si="3"/>
        <v>603.35554773130843</v>
      </c>
      <c r="Q14" s="26">
        <f t="shared" si="4"/>
        <v>7.5960185033621647E-2</v>
      </c>
      <c r="R14" s="28">
        <f t="shared" si="5"/>
        <v>-1.2019272640725402</v>
      </c>
      <c r="S14" s="73">
        <f>VLOOKUP(B14,'13. Parl. Constituency gender'!$A$5:$S$667,18,FALSE)</f>
        <v>4700</v>
      </c>
      <c r="T14" s="73">
        <f>VLOOKUP(B14,'SEISS data'!$B$6:$R$668,9,FALSE)</f>
        <v>1800</v>
      </c>
      <c r="U14" s="73">
        <f t="shared" si="6"/>
        <v>6500</v>
      </c>
      <c r="V14" s="109">
        <f t="shared" si="7"/>
        <v>0.12670565302144249</v>
      </c>
      <c r="W14" s="110">
        <f t="shared" si="8"/>
        <v>-1.0679772447181597</v>
      </c>
      <c r="X14" s="113">
        <f t="shared" si="9"/>
        <v>-1.1349522543953499</v>
      </c>
      <c r="Y14" s="137">
        <f>VLOOKUP(A14,'BRES data'!$A$11:$AB$642,25,FALSE)</f>
        <v>1.7533006412674412E-2</v>
      </c>
      <c r="Z14" s="138">
        <f t="shared" si="10"/>
        <v>-0.71342924951390896</v>
      </c>
    </row>
    <row r="15" spans="1:26">
      <c r="A15" s="14" t="s">
        <v>26</v>
      </c>
      <c r="B15" s="15" t="str">
        <f>VLOOKUP('Master sheet'!A15,Westminster_Parliamentary_Const!$A$2:$C$651,2,FALSE)</f>
        <v>E14000819</v>
      </c>
      <c r="C15" s="15" t="str">
        <f>VLOOKUP(B15,'Region Lookup'!$B$1:$C$662,2,FALSE)</f>
        <v>North East</v>
      </c>
      <c r="E15" s="19">
        <f>VLOOKUP('Master sheet'!A15,'APS (2019)'!$A$9:$I$640,2,FALSE)</f>
        <v>61400</v>
      </c>
      <c r="F15" s="19">
        <f>VLOOKUP(B15,'Claimant Count'!$B$2:$D$633,2,FALSE)</f>
        <v>4025</v>
      </c>
      <c r="G15" s="19">
        <f>VLOOKUP('Master sheet'!A15,'APS (combined up to 2019)'!$A$9:$I$640,8,FALSE)</f>
        <v>2200</v>
      </c>
      <c r="H15" s="19">
        <f>E15*VLOOKUP(C15,'Part-time workers'!$A$3:$G$14,6,FALSE)</f>
        <v>1749.9</v>
      </c>
      <c r="I15" s="19">
        <f t="shared" si="0"/>
        <v>7974.9</v>
      </c>
      <c r="J15" s="20">
        <f t="shared" si="1"/>
        <v>0.12988436482084689</v>
      </c>
      <c r="K15" s="27">
        <f t="shared" si="2"/>
        <v>1.259755547217013</v>
      </c>
      <c r="L15" s="25">
        <f>VLOOKUP('Master sheet'!A15,'APS (2020)'!$A$9:$I$640,2,FALSE)</f>
        <v>60300</v>
      </c>
      <c r="M15" s="25">
        <f>VLOOKUP(B15,'Claimant Count'!$B$2:$D$633,3,FALSE)-F15</f>
        <v>3100</v>
      </c>
      <c r="N15" s="25">
        <f>VLOOKUP('Master sheet'!A15,'APS (2020)'!$A$9:$I$640,8,FALSE)-G15</f>
        <v>1400</v>
      </c>
      <c r="O15" s="25">
        <f>L15*VLOOKUP(C15,'Part-time workers'!$A$3:$H$14,8,FALSE)</f>
        <v>-1.9329526667076129</v>
      </c>
      <c r="P15" s="25">
        <f t="shared" si="3"/>
        <v>4498.0670473332921</v>
      </c>
      <c r="Q15" s="26">
        <f t="shared" si="4"/>
        <v>0.56402801882572728</v>
      </c>
      <c r="R15" s="28">
        <f t="shared" si="5"/>
        <v>0.42032134057893888</v>
      </c>
      <c r="S15" s="73">
        <f>VLOOKUP(B15,'13. Parl. Constituency gender'!$A$5:$S$667,18,FALSE)</f>
        <v>4900</v>
      </c>
      <c r="T15" s="73">
        <f>VLOOKUP(B15,'SEISS data'!$B$6:$R$668,9,FALSE)</f>
        <v>2600</v>
      </c>
      <c r="U15" s="73">
        <f t="shared" si="6"/>
        <v>7500</v>
      </c>
      <c r="V15" s="109">
        <f t="shared" si="7"/>
        <v>0.12437810945273632</v>
      </c>
      <c r="W15" s="110">
        <f t="shared" si="8"/>
        <v>-1.1345849321349224</v>
      </c>
      <c r="X15" s="113">
        <f t="shared" si="9"/>
        <v>-0.35713179577799176</v>
      </c>
      <c r="Y15" s="137">
        <f>VLOOKUP(A15,'BRES data'!$A$11:$AB$642,25,FALSE)</f>
        <v>3.3521444695259639E-2</v>
      </c>
      <c r="Z15" s="138">
        <f t="shared" si="10"/>
        <v>0.97020654552621111</v>
      </c>
    </row>
    <row r="16" spans="1:26">
      <c r="A16" s="14" t="s">
        <v>27</v>
      </c>
      <c r="B16" s="15" t="str">
        <f>VLOOKUP('Master sheet'!A16,Westminster_Parliamentary_Const!$A$2:$C$651,2,FALSE)</f>
        <v>E14000820</v>
      </c>
      <c r="C16" s="15" t="str">
        <f>VLOOKUP(B16,'Region Lookup'!$B$1:$C$662,2,FALSE)</f>
        <v>North East</v>
      </c>
      <c r="E16" s="19">
        <f>VLOOKUP('Master sheet'!A16,'APS (2019)'!$A$9:$I$640,2,FALSE)</f>
        <v>57000</v>
      </c>
      <c r="F16" s="19">
        <f>VLOOKUP(B16,'Claimant Count'!$B$2:$D$633,2,FALSE)</f>
        <v>1885</v>
      </c>
      <c r="G16" s="19">
        <f>VLOOKUP('Master sheet'!A16,'APS (combined up to 2019)'!$A$9:$I$640,8,FALSE)</f>
        <v>2300</v>
      </c>
      <c r="H16" s="19">
        <f>E16*VLOOKUP(C16,'Part-time workers'!$A$3:$G$14,6,FALSE)</f>
        <v>1624.5</v>
      </c>
      <c r="I16" s="19">
        <f t="shared" si="0"/>
        <v>5809.5</v>
      </c>
      <c r="J16" s="20">
        <f t="shared" si="1"/>
        <v>0.10192105263157895</v>
      </c>
      <c r="K16" s="27">
        <f t="shared" si="2"/>
        <v>0.20280843228873197</v>
      </c>
      <c r="L16" s="25">
        <f>VLOOKUP('Master sheet'!A16,'APS (2020)'!$A$9:$I$640,2,FALSE)</f>
        <v>57700</v>
      </c>
      <c r="M16" s="25">
        <f>VLOOKUP(B16,'Claimant Count'!$B$2:$D$633,3,FALSE)-F16</f>
        <v>1850</v>
      </c>
      <c r="N16" s="25">
        <f>VLOOKUP('Master sheet'!A16,'APS (2020)'!$A$9:$I$640,8,FALSE)-G16</f>
        <v>900</v>
      </c>
      <c r="O16" s="25">
        <f>L16*VLOOKUP(C16,'Part-time workers'!$A$3:$H$14,8,FALSE)</f>
        <v>-1.8496081072807509</v>
      </c>
      <c r="P16" s="25">
        <f t="shared" si="3"/>
        <v>2748.1503918927192</v>
      </c>
      <c r="Q16" s="26">
        <f t="shared" si="4"/>
        <v>0.47304421927751428</v>
      </c>
      <c r="R16" s="28">
        <f t="shared" si="5"/>
        <v>0.11790775860572382</v>
      </c>
      <c r="S16" s="73">
        <f>VLOOKUP(B16,'13. Parl. Constituency gender'!$A$5:$S$667,18,FALSE)</f>
        <v>5100</v>
      </c>
      <c r="T16" s="73">
        <f>VLOOKUP(B16,'SEISS data'!$B$6:$R$668,9,FALSE)</f>
        <v>2300</v>
      </c>
      <c r="U16" s="73">
        <f t="shared" si="6"/>
        <v>7400</v>
      </c>
      <c r="V16" s="109">
        <f t="shared" si="7"/>
        <v>0.12824956672443674</v>
      </c>
      <c r="W16" s="110">
        <f t="shared" si="8"/>
        <v>-1.0237948187863166</v>
      </c>
      <c r="X16" s="113">
        <f t="shared" si="9"/>
        <v>-0.45294353009029642</v>
      </c>
      <c r="Y16" s="137">
        <f>VLOOKUP(A16,'BRES data'!$A$11:$AB$642,25,FALSE)</f>
        <v>2.9479702687249754E-2</v>
      </c>
      <c r="Z16" s="138">
        <f t="shared" si="10"/>
        <v>0.54459765247912362</v>
      </c>
    </row>
    <row r="17" spans="1:26">
      <c r="A17" s="14" t="s">
        <v>28</v>
      </c>
      <c r="B17" s="15" t="str">
        <f>VLOOKUP('Master sheet'!A17,Westminster_Parliamentary_Const!$A$2:$C$651,2,FALSE)</f>
        <v>E14000831</v>
      </c>
      <c r="C17" s="15" t="str">
        <f>VLOOKUP(B17,'Region Lookup'!$B$1:$C$662,2,FALSE)</f>
        <v>North East</v>
      </c>
      <c r="E17" s="19">
        <f>VLOOKUP('Master sheet'!A17,'APS (2019)'!$A$9:$I$640,2,FALSE)</f>
        <v>52100</v>
      </c>
      <c r="F17" s="19">
        <f>VLOOKUP(B17,'Claimant Count'!$B$2:$D$633,2,FALSE)</f>
        <v>3825</v>
      </c>
      <c r="G17" s="19">
        <f>VLOOKUP('Master sheet'!A17,'APS (combined up to 2019)'!$A$9:$I$640,8,FALSE)</f>
        <v>2300</v>
      </c>
      <c r="H17" s="19">
        <f>E17*VLOOKUP(C17,'Part-time workers'!$A$3:$G$14,6,FALSE)</f>
        <v>1484.8500000000001</v>
      </c>
      <c r="I17" s="19">
        <f t="shared" si="0"/>
        <v>7609.85</v>
      </c>
      <c r="J17" s="20">
        <f t="shared" si="1"/>
        <v>0.14606238003838773</v>
      </c>
      <c r="K17" s="27">
        <f t="shared" si="2"/>
        <v>1.8712462888612795</v>
      </c>
      <c r="L17" s="25">
        <f>VLOOKUP('Master sheet'!A17,'APS (2020)'!$A$9:$I$640,2,FALSE)</f>
        <v>62600</v>
      </c>
      <c r="M17" s="25">
        <f>VLOOKUP(B17,'Claimant Count'!$B$2:$D$633,3,FALSE)-F17</f>
        <v>3035</v>
      </c>
      <c r="N17" s="25">
        <f>VLOOKUP('Master sheet'!A17,'APS (2020)'!$A$9:$I$640,8,FALSE)-G17</f>
        <v>4000</v>
      </c>
      <c r="O17" s="25">
        <f>L17*VLOOKUP(C17,'Part-time workers'!$A$3:$H$14,8,FALSE)</f>
        <v>-2.0066805462006068</v>
      </c>
      <c r="P17" s="25">
        <f t="shared" si="3"/>
        <v>7032.9933194537998</v>
      </c>
      <c r="Q17" s="26">
        <f t="shared" si="4"/>
        <v>0.92419605109874692</v>
      </c>
      <c r="R17" s="28">
        <f t="shared" si="5"/>
        <v>1.6174542949375994</v>
      </c>
      <c r="S17" s="73">
        <f>VLOOKUP(B17,'13. Parl. Constituency gender'!$A$5:$S$667,18,FALSE)</f>
        <v>6500</v>
      </c>
      <c r="T17" s="73">
        <f>VLOOKUP(B17,'SEISS data'!$B$6:$R$668,9,FALSE)</f>
        <v>2800</v>
      </c>
      <c r="U17" s="73">
        <f t="shared" si="6"/>
        <v>9300</v>
      </c>
      <c r="V17" s="109">
        <f t="shared" si="7"/>
        <v>0.1485623003194888</v>
      </c>
      <c r="W17" s="110">
        <f t="shared" si="8"/>
        <v>-0.44250206531433761</v>
      </c>
      <c r="X17" s="113">
        <f t="shared" si="9"/>
        <v>0.58747611481163087</v>
      </c>
      <c r="Y17" s="137">
        <f>VLOOKUP(A17,'BRES data'!$A$11:$AB$642,25,FALSE)</f>
        <v>3.7689001264222588E-2</v>
      </c>
      <c r="Z17" s="138">
        <f t="shared" si="10"/>
        <v>1.4090641308229073</v>
      </c>
    </row>
    <row r="18" spans="1:26">
      <c r="A18" s="14" t="s">
        <v>29</v>
      </c>
      <c r="B18" s="15" t="str">
        <f>VLOOKUP('Master sheet'!A18,Westminster_Parliamentary_Const!$A$2:$C$651,2,FALSE)</f>
        <v>E14000832</v>
      </c>
      <c r="C18" s="15" t="str">
        <f>VLOOKUP(B18,'Region Lookup'!$B$1:$C$662,2,FALSE)</f>
        <v>North East</v>
      </c>
      <c r="E18" s="19">
        <f>VLOOKUP('Master sheet'!A18,'APS (2019)'!$A$9:$I$640,2,FALSE)</f>
        <v>78600</v>
      </c>
      <c r="F18" s="19">
        <f>VLOOKUP(B18,'Claimant Count'!$B$2:$D$633,2,FALSE)</f>
        <v>2990</v>
      </c>
      <c r="G18" s="19">
        <f>VLOOKUP('Master sheet'!A18,'APS (combined up to 2019)'!$A$9:$I$640,8,FALSE)</f>
        <v>6200</v>
      </c>
      <c r="H18" s="19">
        <f>E18*VLOOKUP(C18,'Part-time workers'!$A$3:$G$14,6,FALSE)</f>
        <v>2240.1</v>
      </c>
      <c r="I18" s="19">
        <f t="shared" si="0"/>
        <v>11430.1</v>
      </c>
      <c r="J18" s="20">
        <f t="shared" si="1"/>
        <v>0.14542111959287532</v>
      </c>
      <c r="K18" s="27">
        <f t="shared" si="2"/>
        <v>1.8470081595147105</v>
      </c>
      <c r="L18" s="25">
        <f>VLOOKUP('Master sheet'!A18,'APS (2020)'!$A$9:$I$640,2,FALSE)</f>
        <v>61400</v>
      </c>
      <c r="M18" s="25">
        <f>VLOOKUP(B18,'Claimant Count'!$B$2:$D$633,3,FALSE)-F18</f>
        <v>2000</v>
      </c>
      <c r="N18" s="25">
        <f>VLOOKUP('Master sheet'!A18,'APS (2020)'!$A$9:$I$640,8,FALSE)-G18</f>
        <v>-4000</v>
      </c>
      <c r="O18" s="25">
        <f>L18*VLOOKUP(C18,'Part-time workers'!$A$3:$H$14,8,FALSE)</f>
        <v>-1.9682138264651317</v>
      </c>
      <c r="P18" s="25">
        <f t="shared" si="3"/>
        <v>-2001.9682138264652</v>
      </c>
      <c r="Q18" s="26">
        <f t="shared" si="4"/>
        <v>-0.17514879255881097</v>
      </c>
      <c r="R18" s="28">
        <f t="shared" si="5"/>
        <v>-2.0365677798175312</v>
      </c>
      <c r="S18" s="73">
        <f>VLOOKUP(B18,'13. Parl. Constituency gender'!$A$5:$S$667,18,FALSE)</f>
        <v>6000</v>
      </c>
      <c r="T18" s="73">
        <f>VLOOKUP(B18,'SEISS data'!$B$6:$R$668,9,FALSE)</f>
        <v>1900</v>
      </c>
      <c r="U18" s="73">
        <f t="shared" si="6"/>
        <v>7900</v>
      </c>
      <c r="V18" s="109">
        <f t="shared" si="7"/>
        <v>0.12866449511400652</v>
      </c>
      <c r="W18" s="110">
        <f t="shared" si="8"/>
        <v>-1.0119207465479321</v>
      </c>
      <c r="X18" s="113">
        <f t="shared" si="9"/>
        <v>-1.5242442631827315</v>
      </c>
      <c r="Y18" s="137">
        <f>VLOOKUP(A18,'BRES data'!$A$11:$AB$642,25,FALSE)</f>
        <v>2.9439538043478208E-2</v>
      </c>
      <c r="Z18" s="138">
        <f t="shared" si="10"/>
        <v>0.54036818173572621</v>
      </c>
    </row>
    <row r="19" spans="1:26">
      <c r="A19" s="14" t="s">
        <v>30</v>
      </c>
      <c r="B19" s="15" t="str">
        <f>VLOOKUP('Master sheet'!A19,Westminster_Parliamentary_Const!$A$2:$C$651,2,FALSE)</f>
        <v>E14000833</v>
      </c>
      <c r="C19" s="15" t="str">
        <f>VLOOKUP(B19,'Region Lookup'!$B$1:$C$662,2,FALSE)</f>
        <v>North East</v>
      </c>
      <c r="E19" s="19">
        <f>VLOOKUP('Master sheet'!A19,'APS (2019)'!$A$9:$I$640,2,FALSE)</f>
        <v>69500</v>
      </c>
      <c r="F19" s="19">
        <f>VLOOKUP(B19,'Claimant Count'!$B$2:$D$633,2,FALSE)</f>
        <v>2075</v>
      </c>
      <c r="G19" s="19">
        <f>VLOOKUP('Master sheet'!A19,'APS (combined up to 2019)'!$A$9:$I$640,8,FALSE)</f>
        <v>3500</v>
      </c>
      <c r="H19" s="19">
        <f>E19*VLOOKUP(C19,'Part-time workers'!$A$3:$G$14,6,FALSE)</f>
        <v>1980.75</v>
      </c>
      <c r="I19" s="19">
        <f t="shared" si="0"/>
        <v>7555.75</v>
      </c>
      <c r="J19" s="20">
        <f t="shared" si="1"/>
        <v>0.1087158273381295</v>
      </c>
      <c r="K19" s="27">
        <f t="shared" si="2"/>
        <v>0.45963485807360488</v>
      </c>
      <c r="L19" s="25">
        <f>VLOOKUP('Master sheet'!A19,'APS (2020)'!$A$9:$I$640,2,FALSE)</f>
        <v>75900</v>
      </c>
      <c r="M19" s="25">
        <f>VLOOKUP(B19,'Claimant Count'!$B$2:$D$633,3,FALSE)-F19</f>
        <v>1615</v>
      </c>
      <c r="N19" s="25">
        <f>VLOOKUP('Master sheet'!A19,'APS (2020)'!$A$9:$I$640,8,FALSE)-G19</f>
        <v>-100</v>
      </c>
      <c r="O19" s="25">
        <f>L19*VLOOKUP(C19,'Part-time workers'!$A$3:$H$14,8,FALSE)</f>
        <v>-2.4330200232687864</v>
      </c>
      <c r="P19" s="25">
        <f t="shared" si="3"/>
        <v>1512.5669799767313</v>
      </c>
      <c r="Q19" s="26">
        <f t="shared" si="4"/>
        <v>0.20018753664119793</v>
      </c>
      <c r="R19" s="28">
        <f t="shared" si="5"/>
        <v>-0.78901816854959961</v>
      </c>
      <c r="S19" s="73">
        <f>VLOOKUP(B19,'13. Parl. Constituency gender'!$A$5:$S$667,18,FALSE)</f>
        <v>6000</v>
      </c>
      <c r="T19" s="73">
        <f>VLOOKUP(B19,'SEISS data'!$B$6:$R$668,9,FALSE)</f>
        <v>2300</v>
      </c>
      <c r="U19" s="73">
        <f t="shared" si="6"/>
        <v>8300</v>
      </c>
      <c r="V19" s="109">
        <f t="shared" si="7"/>
        <v>0.10935441370223979</v>
      </c>
      <c r="W19" s="110">
        <f t="shared" si="8"/>
        <v>-1.5645204417631633</v>
      </c>
      <c r="X19" s="113">
        <f t="shared" si="9"/>
        <v>-1.1767693051563815</v>
      </c>
      <c r="Y19" s="137">
        <f>VLOOKUP(A19,'BRES data'!$A$11:$AB$642,25,FALSE)</f>
        <v>2.8653393948894879E-2</v>
      </c>
      <c r="Z19" s="138">
        <f t="shared" si="10"/>
        <v>0.45758459059902612</v>
      </c>
    </row>
    <row r="20" spans="1:26">
      <c r="A20" s="14" t="s">
        <v>31</v>
      </c>
      <c r="B20" s="15" t="str">
        <f>VLOOKUP('Master sheet'!A20,Westminster_Parliamentary_Const!$A$2:$C$651,2,FALSE)</f>
        <v>E14000840</v>
      </c>
      <c r="C20" s="15" t="str">
        <f>VLOOKUP(B20,'Region Lookup'!$B$1:$C$662,2,FALSE)</f>
        <v>North East</v>
      </c>
      <c r="E20" s="19">
        <f>VLOOKUP('Master sheet'!A20,'APS (2019)'!$A$9:$I$640,2,FALSE)</f>
        <v>55100</v>
      </c>
      <c r="F20" s="19">
        <f>VLOOKUP(B20,'Claimant Count'!$B$2:$D$633,2,FALSE)</f>
        <v>2170</v>
      </c>
      <c r="G20" s="19">
        <f>VLOOKUP('Master sheet'!A20,'APS (combined up to 2019)'!$A$9:$I$640,8,FALSE)</f>
        <v>2200</v>
      </c>
      <c r="H20" s="19">
        <f>E20*VLOOKUP(C20,'Part-time workers'!$A$3:$G$14,6,FALSE)</f>
        <v>1570.3500000000001</v>
      </c>
      <c r="I20" s="19">
        <f t="shared" si="0"/>
        <v>5940.35</v>
      </c>
      <c r="J20" s="20">
        <f t="shared" si="1"/>
        <v>0.10781034482758621</v>
      </c>
      <c r="K20" s="27">
        <f t="shared" si="2"/>
        <v>0.42540975910610668</v>
      </c>
      <c r="L20" s="25">
        <f>VLOOKUP('Master sheet'!A20,'APS (2020)'!$A$9:$I$640,2,FALSE)</f>
        <v>57000</v>
      </c>
      <c r="M20" s="25">
        <f>VLOOKUP(B20,'Claimant Count'!$B$2:$D$633,3,FALSE)-F20</f>
        <v>1635</v>
      </c>
      <c r="N20" s="25">
        <f>VLOOKUP('Master sheet'!A20,'APS (2020)'!$A$9:$I$640,8,FALSE)-G20</f>
        <v>800</v>
      </c>
      <c r="O20" s="25">
        <f>L20*VLOOKUP(C20,'Part-time workers'!$A$3:$H$14,8,FALSE)</f>
        <v>-1.8271691874350571</v>
      </c>
      <c r="P20" s="25">
        <f t="shared" si="3"/>
        <v>2433.1728308125648</v>
      </c>
      <c r="Q20" s="26">
        <f t="shared" si="4"/>
        <v>0.40960092095795109</v>
      </c>
      <c r="R20" s="28">
        <f t="shared" si="5"/>
        <v>-9.2966212280131438E-2</v>
      </c>
      <c r="S20" s="73">
        <f>VLOOKUP(B20,'13. Parl. Constituency gender'!$A$5:$S$667,18,FALSE)</f>
        <v>5400</v>
      </c>
      <c r="T20" s="73">
        <f>VLOOKUP(B20,'SEISS data'!$B$6:$R$668,9,FALSE)</f>
        <v>2200</v>
      </c>
      <c r="U20" s="73">
        <f t="shared" si="6"/>
        <v>7600</v>
      </c>
      <c r="V20" s="109">
        <f t="shared" si="7"/>
        <v>0.13333333333333333</v>
      </c>
      <c r="W20" s="110">
        <f t="shared" si="8"/>
        <v>-0.87831185479892671</v>
      </c>
      <c r="X20" s="113">
        <f t="shared" si="9"/>
        <v>-0.48563903353952909</v>
      </c>
      <c r="Y20" s="137">
        <f>VLOOKUP(A20,'BRES data'!$A$11:$AB$642,25,FALSE)</f>
        <v>2.2130620985010729E-2</v>
      </c>
      <c r="Z20" s="138">
        <f t="shared" si="10"/>
        <v>-0.22928512430470971</v>
      </c>
    </row>
    <row r="21" spans="1:26">
      <c r="A21" s="14" t="s">
        <v>32</v>
      </c>
      <c r="B21" s="15" t="str">
        <f>VLOOKUP('Master sheet'!A21,Westminster_Parliamentary_Const!$A$2:$C$651,2,FALSE)</f>
        <v>E14000853</v>
      </c>
      <c r="C21" s="15" t="str">
        <f>VLOOKUP(B21,'Region Lookup'!$B$1:$C$662,2,FALSE)</f>
        <v>North East</v>
      </c>
      <c r="E21" s="19">
        <f>VLOOKUP('Master sheet'!A21,'APS (2019)'!$A$9:$I$640,2,FALSE)</f>
        <v>69300</v>
      </c>
      <c r="F21" s="19">
        <f>VLOOKUP(B21,'Claimant Count'!$B$2:$D$633,2,FALSE)</f>
        <v>2770</v>
      </c>
      <c r="G21" s="19">
        <f>VLOOKUP('Master sheet'!A21,'APS (combined up to 2019)'!$A$9:$I$640,8,FALSE)</f>
        <v>2100</v>
      </c>
      <c r="H21" s="19">
        <f>E21*VLOOKUP(C21,'Part-time workers'!$A$3:$G$14,6,FALSE)</f>
        <v>1975.0500000000002</v>
      </c>
      <c r="I21" s="19">
        <f t="shared" si="0"/>
        <v>6845.05</v>
      </c>
      <c r="J21" s="20">
        <f t="shared" si="1"/>
        <v>9.8774170274170278E-2</v>
      </c>
      <c r="K21" s="27">
        <f t="shared" si="2"/>
        <v>8.3863716220428375E-2</v>
      </c>
      <c r="L21" s="25">
        <f>VLOOKUP('Master sheet'!A21,'APS (2020)'!$A$9:$I$640,2,FALSE)</f>
        <v>54000</v>
      </c>
      <c r="M21" s="25">
        <f>VLOOKUP(B21,'Claimant Count'!$B$2:$D$633,3,FALSE)-F21</f>
        <v>2060</v>
      </c>
      <c r="N21" s="25">
        <f>VLOOKUP('Master sheet'!A21,'APS (2020)'!$A$9:$I$640,8,FALSE)-G21</f>
        <v>400</v>
      </c>
      <c r="O21" s="25">
        <f>L21*VLOOKUP(C21,'Part-time workers'!$A$3:$H$14,8,FALSE)</f>
        <v>-1.7310023880963699</v>
      </c>
      <c r="P21" s="25">
        <f t="shared" si="3"/>
        <v>2458.2689976119036</v>
      </c>
      <c r="Q21" s="26">
        <f t="shared" si="4"/>
        <v>0.35913090446554863</v>
      </c>
      <c r="R21" s="28">
        <f t="shared" si="5"/>
        <v>-0.26071935674654584</v>
      </c>
      <c r="S21" s="73">
        <f>VLOOKUP(B21,'13. Parl. Constituency gender'!$A$5:$S$667,18,FALSE)</f>
        <v>6400</v>
      </c>
      <c r="T21" s="73">
        <f>VLOOKUP(B21,'SEISS data'!$B$6:$R$668,9,FALSE)</f>
        <v>2600</v>
      </c>
      <c r="U21" s="73">
        <f t="shared" si="6"/>
        <v>9000</v>
      </c>
      <c r="V21" s="109">
        <f t="shared" si="7"/>
        <v>0.16666666666666666</v>
      </c>
      <c r="W21" s="110">
        <f t="shared" si="8"/>
        <v>7.559348861839113E-2</v>
      </c>
      <c r="X21" s="113">
        <f t="shared" si="9"/>
        <v>-9.2562934064077354E-2</v>
      </c>
      <c r="Y21" s="137">
        <f>VLOOKUP(A21,'BRES data'!$A$11:$AB$642,25,FALSE)</f>
        <v>2.4758064516129163E-2</v>
      </c>
      <c r="Z21" s="138">
        <f t="shared" si="10"/>
        <v>4.7393429300860358E-2</v>
      </c>
    </row>
    <row r="22" spans="1:26">
      <c r="A22" s="14" t="s">
        <v>33</v>
      </c>
      <c r="B22" s="15" t="str">
        <f>VLOOKUP('Master sheet'!A22,Westminster_Parliamentary_Const!$A$2:$C$651,2,FALSE)</f>
        <v>E14000856</v>
      </c>
      <c r="C22" s="15" t="str">
        <f>VLOOKUP(B22,'Region Lookup'!$B$1:$C$662,2,FALSE)</f>
        <v>North East</v>
      </c>
      <c r="E22" s="19">
        <f>VLOOKUP('Master sheet'!A22,'APS (2019)'!$A$9:$I$640,2,FALSE)</f>
        <v>53700</v>
      </c>
      <c r="F22" s="19">
        <f>VLOOKUP(B22,'Claimant Count'!$B$2:$D$633,2,FALSE)</f>
        <v>1900</v>
      </c>
      <c r="G22" s="19">
        <f>VLOOKUP('Master sheet'!A22,'APS (combined up to 2019)'!$A$9:$I$640,8,FALSE)</f>
        <v>2400</v>
      </c>
      <c r="H22" s="19">
        <f>E22*VLOOKUP(C22,'Part-time workers'!$A$3:$G$14,6,FALSE)</f>
        <v>1530.45</v>
      </c>
      <c r="I22" s="19">
        <f t="shared" si="0"/>
        <v>5830.45</v>
      </c>
      <c r="J22" s="20">
        <f t="shared" si="1"/>
        <v>0.10857448789571694</v>
      </c>
      <c r="K22" s="27">
        <f t="shared" si="2"/>
        <v>0.45429256117857336</v>
      </c>
      <c r="L22" s="25">
        <f>VLOOKUP('Master sheet'!A22,'APS (2020)'!$A$9:$I$640,2,FALSE)</f>
        <v>54500</v>
      </c>
      <c r="M22" s="25">
        <f>VLOOKUP(B22,'Claimant Count'!$B$2:$D$633,3,FALSE)-F22</f>
        <v>1655</v>
      </c>
      <c r="N22" s="25">
        <f>VLOOKUP('Master sheet'!A22,'APS (2020)'!$A$9:$I$640,8,FALSE)-G22</f>
        <v>100</v>
      </c>
      <c r="O22" s="25">
        <f>L22*VLOOKUP(C22,'Part-time workers'!$A$3:$H$14,8,FALSE)</f>
        <v>-1.7470301879861512</v>
      </c>
      <c r="P22" s="25">
        <f t="shared" si="3"/>
        <v>1753.2529698120138</v>
      </c>
      <c r="Q22" s="26">
        <f t="shared" si="4"/>
        <v>0.30070628678952976</v>
      </c>
      <c r="R22" s="28">
        <f t="shared" si="5"/>
        <v>-0.45491214705157001</v>
      </c>
      <c r="S22" s="73">
        <f>VLOOKUP(B22,'13. Parl. Constituency gender'!$A$5:$S$667,18,FALSE)</f>
        <v>5600</v>
      </c>
      <c r="T22" s="73">
        <f>VLOOKUP(B22,'SEISS data'!$B$6:$R$668,9,FALSE)</f>
        <v>2800</v>
      </c>
      <c r="U22" s="73">
        <f t="shared" si="6"/>
        <v>8400</v>
      </c>
      <c r="V22" s="109">
        <f t="shared" si="7"/>
        <v>0.15412844036697249</v>
      </c>
      <c r="W22" s="110">
        <f t="shared" si="8"/>
        <v>-0.28321494330922342</v>
      </c>
      <c r="X22" s="113">
        <f t="shared" si="9"/>
        <v>-0.36906354518039675</v>
      </c>
      <c r="Y22" s="137">
        <f>VLOOKUP(A22,'BRES data'!$A$11:$AB$642,25,FALSE)</f>
        <v>1.2722283205268914E-2</v>
      </c>
      <c r="Z22" s="138">
        <f t="shared" si="10"/>
        <v>-1.2200144236794295</v>
      </c>
    </row>
    <row r="23" spans="1:26">
      <c r="A23" s="14" t="s">
        <v>34</v>
      </c>
      <c r="B23" s="15" t="str">
        <f>VLOOKUP('Master sheet'!A23,Westminster_Parliamentary_Const!$A$2:$C$651,2,FALSE)</f>
        <v>E14000891</v>
      </c>
      <c r="C23" s="15" t="str">
        <f>VLOOKUP(B23,'Region Lookup'!$B$1:$C$662,2,FALSE)</f>
        <v>North East</v>
      </c>
      <c r="E23" s="19">
        <f>VLOOKUP('Master sheet'!A23,'APS (2019)'!$A$9:$I$640,2,FALSE)</f>
        <v>50000</v>
      </c>
      <c r="F23" s="19">
        <f>VLOOKUP(B23,'Claimant Count'!$B$2:$D$633,2,FALSE)</f>
        <v>2430</v>
      </c>
      <c r="G23" s="19">
        <f>VLOOKUP('Master sheet'!A23,'APS (combined up to 2019)'!$A$9:$I$640,8,FALSE)</f>
        <v>1900</v>
      </c>
      <c r="H23" s="19">
        <f>E23*VLOOKUP(C23,'Part-time workers'!$A$3:$G$14,6,FALSE)</f>
        <v>1425</v>
      </c>
      <c r="I23" s="19">
        <f t="shared" si="0"/>
        <v>5755</v>
      </c>
      <c r="J23" s="20">
        <f t="shared" si="1"/>
        <v>0.11509999999999999</v>
      </c>
      <c r="K23" s="27">
        <f t="shared" si="2"/>
        <v>0.70094149694729824</v>
      </c>
      <c r="L23" s="25">
        <f>VLOOKUP('Master sheet'!A23,'APS (2020)'!$A$9:$I$640,2,FALSE)</f>
        <v>51100</v>
      </c>
      <c r="M23" s="25">
        <f>VLOOKUP(B23,'Claimant Count'!$B$2:$D$633,3,FALSE)-F23</f>
        <v>1810</v>
      </c>
      <c r="N23" s="25">
        <f>VLOOKUP('Master sheet'!A23,'APS (2020)'!$A$9:$I$640,8,FALSE)-G23</f>
        <v>1600</v>
      </c>
      <c r="O23" s="25">
        <f>L23*VLOOKUP(C23,'Part-time workers'!$A$3:$H$14,8,FALSE)</f>
        <v>-1.6380411487356388</v>
      </c>
      <c r="P23" s="25">
        <f t="shared" si="3"/>
        <v>3408.3619588512643</v>
      </c>
      <c r="Q23" s="26">
        <f t="shared" si="4"/>
        <v>0.59224360709839519</v>
      </c>
      <c r="R23" s="28">
        <f t="shared" si="5"/>
        <v>0.51410481807041641</v>
      </c>
      <c r="S23" s="73">
        <f>VLOOKUP(B23,'13. Parl. Constituency gender'!$A$5:$S$667,18,FALSE)</f>
        <v>4500</v>
      </c>
      <c r="T23" s="73">
        <f>VLOOKUP(B23,'SEISS data'!$B$6:$R$668,9,FALSE)</f>
        <v>1900</v>
      </c>
      <c r="U23" s="73">
        <f t="shared" si="6"/>
        <v>6400</v>
      </c>
      <c r="V23" s="109">
        <f t="shared" si="7"/>
        <v>0.12524461839530332</v>
      </c>
      <c r="W23" s="110">
        <f t="shared" si="8"/>
        <v>-1.1097879068219161</v>
      </c>
      <c r="X23" s="113">
        <f t="shared" si="9"/>
        <v>-0.29784154437574983</v>
      </c>
      <c r="Y23" s="137">
        <f>VLOOKUP(A23,'BRES data'!$A$11:$AB$642,25,FALSE)</f>
        <v>1.6642041638683658E-2</v>
      </c>
      <c r="Z23" s="138">
        <f t="shared" si="10"/>
        <v>-0.80725080726070564</v>
      </c>
    </row>
    <row r="24" spans="1:26">
      <c r="A24" s="14" t="s">
        <v>35</v>
      </c>
      <c r="B24" s="15" t="str">
        <f>VLOOKUP('Master sheet'!A24,Westminster_Parliamentary_Const!$A$2:$C$651,2,FALSE)</f>
        <v>E14000915</v>
      </c>
      <c r="C24" s="15" t="str">
        <f>VLOOKUP(B24,'Region Lookup'!$B$1:$C$662,2,FALSE)</f>
        <v>North East</v>
      </c>
      <c r="E24" s="19">
        <f>VLOOKUP('Master sheet'!A24,'APS (2019)'!$A$9:$I$640,2,FALSE)</f>
        <v>48500</v>
      </c>
      <c r="F24" s="19">
        <f>VLOOKUP(B24,'Claimant Count'!$B$2:$D$633,2,FALSE)</f>
        <v>1985</v>
      </c>
      <c r="G24" s="19">
        <f>VLOOKUP('Master sheet'!A24,'APS (combined up to 2019)'!$A$9:$I$640,8,FALSE)</f>
        <v>2300</v>
      </c>
      <c r="H24" s="19">
        <f>E24*VLOOKUP(C24,'Part-time workers'!$A$3:$G$14,6,FALSE)</f>
        <v>1382.25</v>
      </c>
      <c r="I24" s="19">
        <f t="shared" si="0"/>
        <v>5667.25</v>
      </c>
      <c r="J24" s="20">
        <f t="shared" si="1"/>
        <v>0.11685051546391753</v>
      </c>
      <c r="K24" s="27">
        <f t="shared" si="2"/>
        <v>0.76710684448202526</v>
      </c>
      <c r="L24" s="25">
        <f>VLOOKUP('Master sheet'!A24,'APS (2020)'!$A$9:$I$640,2,FALSE)</f>
        <v>49500</v>
      </c>
      <c r="M24" s="25">
        <f>VLOOKUP(B24,'Claimant Count'!$B$2:$D$633,3,FALSE)-F24</f>
        <v>1410</v>
      </c>
      <c r="N24" s="25">
        <f>VLOOKUP('Master sheet'!A24,'APS (2020)'!$A$9:$I$640,8,FALSE)-G24</f>
        <v>600</v>
      </c>
      <c r="O24" s="25">
        <f>L24*VLOOKUP(C24,'Part-time workers'!$A$3:$H$14,8,FALSE)</f>
        <v>-1.5867521890883389</v>
      </c>
      <c r="P24" s="25">
        <f t="shared" si="3"/>
        <v>2008.4132478109116</v>
      </c>
      <c r="Q24" s="26">
        <f t="shared" si="4"/>
        <v>0.35438938600042552</v>
      </c>
      <c r="R24" s="28">
        <f t="shared" si="5"/>
        <v>-0.27647930071624327</v>
      </c>
      <c r="S24" s="73">
        <f>VLOOKUP(B24,'13. Parl. Constituency gender'!$A$5:$S$667,18,FALSE)</f>
        <v>5000</v>
      </c>
      <c r="T24" s="73">
        <f>VLOOKUP(B24,'SEISS data'!$B$6:$R$668,9,FALSE)</f>
        <v>2100</v>
      </c>
      <c r="U24" s="73">
        <f t="shared" si="6"/>
        <v>7100</v>
      </c>
      <c r="V24" s="109">
        <f t="shared" si="7"/>
        <v>0.14343434343434344</v>
      </c>
      <c r="W24" s="110">
        <f t="shared" si="8"/>
        <v>-0.58924962952095128</v>
      </c>
      <c r="X24" s="113">
        <f t="shared" si="9"/>
        <v>-0.43286446511859727</v>
      </c>
      <c r="Y24" s="137">
        <f>VLOOKUP(A24,'BRES data'!$A$11:$AB$642,25,FALSE)</f>
        <v>1.83405414063742E-3</v>
      </c>
      <c r="Z24" s="138">
        <f t="shared" si="10"/>
        <v>-2.3665812036117129</v>
      </c>
    </row>
    <row r="25" spans="1:26">
      <c r="A25" s="14" t="s">
        <v>36</v>
      </c>
      <c r="B25" s="15" t="str">
        <f>VLOOKUP('Master sheet'!A25,Westminster_Parliamentary_Const!$A$2:$C$651,2,FALSE)</f>
        <v>E14000944</v>
      </c>
      <c r="C25" s="15" t="str">
        <f>VLOOKUP(B25,'Region Lookup'!$B$1:$C$662,2,FALSE)</f>
        <v>North East</v>
      </c>
      <c r="E25" s="19">
        <f>VLOOKUP('Master sheet'!A25,'APS (2019)'!$A$9:$I$640,2,FALSE)</f>
        <v>43100</v>
      </c>
      <c r="F25" s="19">
        <f>VLOOKUP(B25,'Claimant Count'!$B$2:$D$633,2,FALSE)</f>
        <v>3420</v>
      </c>
      <c r="G25" s="19">
        <f>VLOOKUP('Master sheet'!A25,'APS (combined up to 2019)'!$A$9:$I$640,8,FALSE)</f>
        <v>3000</v>
      </c>
      <c r="H25" s="19">
        <f>E25*VLOOKUP(C25,'Part-time workers'!$A$3:$G$14,6,FALSE)</f>
        <v>1228.3500000000001</v>
      </c>
      <c r="I25" s="19">
        <f t="shared" si="0"/>
        <v>7648.35</v>
      </c>
      <c r="J25" s="20">
        <f t="shared" si="1"/>
        <v>0.17745591647331788</v>
      </c>
      <c r="K25" s="27">
        <f t="shared" si="2"/>
        <v>3.0578477736106424</v>
      </c>
      <c r="L25" s="25">
        <f>VLOOKUP('Master sheet'!A25,'APS (2020)'!$A$9:$I$640,2,FALSE)</f>
        <v>49600</v>
      </c>
      <c r="M25" s="25">
        <f>VLOOKUP(B25,'Claimant Count'!$B$2:$D$633,3,FALSE)-F25</f>
        <v>1945</v>
      </c>
      <c r="N25" s="25">
        <f>VLOOKUP('Master sheet'!A25,'APS (2020)'!$A$9:$I$640,8,FALSE)-G25</f>
        <v>1200</v>
      </c>
      <c r="O25" s="25">
        <f>L25*VLOOKUP(C25,'Part-time workers'!$A$3:$H$14,8,FALSE)</f>
        <v>-1.5899577490662953</v>
      </c>
      <c r="P25" s="25">
        <f t="shared" si="3"/>
        <v>3143.4100422509337</v>
      </c>
      <c r="Q25" s="26">
        <f t="shared" si="4"/>
        <v>0.41099191881267638</v>
      </c>
      <c r="R25" s="28">
        <f t="shared" si="5"/>
        <v>-8.8342788705238581E-2</v>
      </c>
      <c r="S25" s="73">
        <f>VLOOKUP(B25,'13. Parl. Constituency gender'!$A$5:$S$667,18,FALSE)</f>
        <v>4400</v>
      </c>
      <c r="T25" s="73">
        <f>VLOOKUP(B25,'SEISS data'!$B$6:$R$668,9,FALSE)</f>
        <v>1800</v>
      </c>
      <c r="U25" s="73">
        <f t="shared" si="6"/>
        <v>6200</v>
      </c>
      <c r="V25" s="109">
        <f t="shared" si="7"/>
        <v>0.125</v>
      </c>
      <c r="W25" s="110">
        <f t="shared" si="8"/>
        <v>-1.1167881906532562</v>
      </c>
      <c r="X25" s="113">
        <f t="shared" si="9"/>
        <v>-0.60256548967924739</v>
      </c>
      <c r="Y25" s="137">
        <f>VLOOKUP(A25,'BRES data'!$A$11:$AB$642,25,FALSE)</f>
        <v>2.9988260154965918E-2</v>
      </c>
      <c r="Z25" s="138">
        <f t="shared" si="10"/>
        <v>0.59815044740184631</v>
      </c>
    </row>
    <row r="26" spans="1:26">
      <c r="A26" s="14" t="s">
        <v>37</v>
      </c>
      <c r="B26" s="15" t="str">
        <f>VLOOKUP('Master sheet'!A26,Westminster_Parliamentary_Const!$A$2:$C$651,2,FALSE)</f>
        <v>E14000970</v>
      </c>
      <c r="C26" s="15" t="str">
        <f>VLOOKUP(B26,'Region Lookup'!$B$1:$C$662,2,FALSE)</f>
        <v>North East</v>
      </c>
      <c r="E26" s="19">
        <f>VLOOKUP('Master sheet'!A26,'APS (2019)'!$A$9:$I$640,2,FALSE)</f>
        <v>53900</v>
      </c>
      <c r="F26" s="19">
        <f>VLOOKUP(B26,'Claimant Count'!$B$2:$D$633,2,FALSE)</f>
        <v>2895</v>
      </c>
      <c r="G26" s="19">
        <f>VLOOKUP('Master sheet'!A26,'APS (combined up to 2019)'!$A$9:$I$640,8,FALSE)</f>
        <v>1900</v>
      </c>
      <c r="H26" s="19">
        <f>E26*VLOOKUP(C26,'Part-time workers'!$A$3:$G$14,6,FALSE)</f>
        <v>1536.15</v>
      </c>
      <c r="I26" s="19">
        <f t="shared" si="0"/>
        <v>6331.15</v>
      </c>
      <c r="J26" s="20">
        <f t="shared" si="1"/>
        <v>0.11746103896103896</v>
      </c>
      <c r="K26" s="27">
        <f t="shared" si="2"/>
        <v>0.79018318982018854</v>
      </c>
      <c r="L26" s="25">
        <f>VLOOKUP('Master sheet'!A26,'APS (2020)'!$A$9:$I$640,2,FALSE)</f>
        <v>50400</v>
      </c>
      <c r="M26" s="25">
        <f>VLOOKUP(B26,'Claimant Count'!$B$2:$D$633,3,FALSE)-F26</f>
        <v>1840</v>
      </c>
      <c r="N26" s="25">
        <f>VLOOKUP('Master sheet'!A26,'APS (2020)'!$A$9:$I$640,8,FALSE)-G26</f>
        <v>2000</v>
      </c>
      <c r="O26" s="25">
        <f>L26*VLOOKUP(C26,'Part-time workers'!$A$3:$H$14,8,FALSE)</f>
        <v>-1.6156022288899452</v>
      </c>
      <c r="P26" s="25">
        <f t="shared" si="3"/>
        <v>3838.3843977711099</v>
      </c>
      <c r="Q26" s="26">
        <f t="shared" si="4"/>
        <v>0.60626969788602547</v>
      </c>
      <c r="R26" s="28">
        <f t="shared" si="5"/>
        <v>0.56072498976286256</v>
      </c>
      <c r="S26" s="73">
        <f>VLOOKUP(B26,'13. Parl. Constituency gender'!$A$5:$S$667,18,FALSE)</f>
        <v>4800</v>
      </c>
      <c r="T26" s="73">
        <f>VLOOKUP(B26,'SEISS data'!$B$6:$R$668,9,FALSE)</f>
        <v>2000</v>
      </c>
      <c r="U26" s="73">
        <f t="shared" si="6"/>
        <v>6800</v>
      </c>
      <c r="V26" s="109">
        <f t="shared" si="7"/>
        <v>0.13492063492063491</v>
      </c>
      <c r="W26" s="110">
        <f t="shared" si="8"/>
        <v>-0.83288779082667364</v>
      </c>
      <c r="X26" s="113">
        <f t="shared" si="9"/>
        <v>-0.13608140053190554</v>
      </c>
      <c r="Y26" s="137">
        <f>VLOOKUP(A26,'BRES data'!$A$11:$AB$642,25,FALSE)</f>
        <v>1.7119524870081726E-2</v>
      </c>
      <c r="Z26" s="138">
        <f t="shared" si="10"/>
        <v>-0.75697023290411969</v>
      </c>
    </row>
    <row r="27" spans="1:26">
      <c r="A27" s="14" t="s">
        <v>38</v>
      </c>
      <c r="B27" s="15" t="str">
        <f>VLOOKUP('Master sheet'!A27,Westminster_Parliamentary_Const!$A$2:$C$651,2,FALSE)</f>
        <v>E14000971</v>
      </c>
      <c r="C27" s="15" t="str">
        <f>VLOOKUP(B27,'Region Lookup'!$B$1:$C$662,2,FALSE)</f>
        <v>North East</v>
      </c>
      <c r="E27" s="19">
        <f>VLOOKUP('Master sheet'!A27,'APS (2019)'!$A$9:$I$640,2,FALSE)</f>
        <v>67400</v>
      </c>
      <c r="F27" s="19">
        <f>VLOOKUP(B27,'Claimant Count'!$B$2:$D$633,2,FALSE)</f>
        <v>2000</v>
      </c>
      <c r="G27" s="19">
        <f>VLOOKUP('Master sheet'!A27,'APS (combined up to 2019)'!$A$9:$I$640,8,FALSE)</f>
        <v>3200</v>
      </c>
      <c r="H27" s="19">
        <f>E27*VLOOKUP(C27,'Part-time workers'!$A$3:$G$14,6,FALSE)</f>
        <v>1920.9</v>
      </c>
      <c r="I27" s="19">
        <f t="shared" si="0"/>
        <v>7120.9</v>
      </c>
      <c r="J27" s="20">
        <f t="shared" si="1"/>
        <v>0.1056513353115727</v>
      </c>
      <c r="K27" s="27">
        <f t="shared" si="2"/>
        <v>0.34380430179804922</v>
      </c>
      <c r="L27" s="25">
        <f>VLOOKUP('Master sheet'!A27,'APS (2020)'!$A$9:$I$640,2,FALSE)</f>
        <v>68800</v>
      </c>
      <c r="M27" s="25">
        <f>VLOOKUP(B27,'Claimant Count'!$B$2:$D$633,3,FALSE)-F27</f>
        <v>1885</v>
      </c>
      <c r="N27" s="25">
        <f>VLOOKUP('Master sheet'!A27,'APS (2020)'!$A$9:$I$640,8,FALSE)-G27</f>
        <v>1400</v>
      </c>
      <c r="O27" s="25">
        <f>L27*VLOOKUP(C27,'Part-time workers'!$A$3:$H$14,8,FALSE)</f>
        <v>-2.2054252648338935</v>
      </c>
      <c r="P27" s="25">
        <f t="shared" si="3"/>
        <v>3282.794574735166</v>
      </c>
      <c r="Q27" s="26">
        <f t="shared" si="4"/>
        <v>0.46100838022373103</v>
      </c>
      <c r="R27" s="28">
        <f t="shared" si="5"/>
        <v>7.7902821261038133E-2</v>
      </c>
      <c r="S27" s="73">
        <f>VLOOKUP(B27,'13. Parl. Constituency gender'!$A$5:$S$667,18,FALSE)</f>
        <v>5600</v>
      </c>
      <c r="T27" s="73">
        <f>VLOOKUP(B27,'SEISS data'!$B$6:$R$668,9,FALSE)</f>
        <v>2600</v>
      </c>
      <c r="U27" s="73">
        <f t="shared" si="6"/>
        <v>8200</v>
      </c>
      <c r="V27" s="109">
        <f t="shared" si="7"/>
        <v>0.11918604651162791</v>
      </c>
      <c r="W27" s="110">
        <f t="shared" si="8"/>
        <v>-1.2831670296213928</v>
      </c>
      <c r="X27" s="113">
        <f t="shared" si="9"/>
        <v>-0.60263210418017732</v>
      </c>
      <c r="Y27" s="137">
        <f>VLOOKUP(A27,'BRES data'!$A$11:$AB$642,25,FALSE)</f>
        <v>2.2912633407793592E-2</v>
      </c>
      <c r="Z27" s="138">
        <f t="shared" si="10"/>
        <v>-0.14693661196768198</v>
      </c>
    </row>
    <row r="28" spans="1:26">
      <c r="A28" s="14" t="s">
        <v>39</v>
      </c>
      <c r="B28" s="15" t="str">
        <f>VLOOKUP('Master sheet'!A28,Westminster_Parliamentary_Const!$A$2:$C$651,2,FALSE)</f>
        <v>E14000982</v>
      </c>
      <c r="C28" s="15" t="str">
        <f>VLOOKUP(B28,'Region Lookup'!$B$1:$C$662,2,FALSE)</f>
        <v>North East</v>
      </c>
      <c r="E28" s="19">
        <f>VLOOKUP('Master sheet'!A28,'APS (2019)'!$A$9:$I$640,2,FALSE)</f>
        <v>58000</v>
      </c>
      <c r="F28" s="19">
        <f>VLOOKUP(B28,'Claimant Count'!$B$2:$D$633,2,FALSE)</f>
        <v>3330</v>
      </c>
      <c r="G28" s="19">
        <f>VLOOKUP('Master sheet'!A28,'APS (combined up to 2019)'!$A$9:$I$640,8,FALSE)</f>
        <v>3100</v>
      </c>
      <c r="H28" s="19">
        <f>E28*VLOOKUP(C28,'Part-time workers'!$A$3:$G$14,6,FALSE)</f>
        <v>1653</v>
      </c>
      <c r="I28" s="19">
        <f t="shared" si="0"/>
        <v>8083</v>
      </c>
      <c r="J28" s="20">
        <f t="shared" si="1"/>
        <v>0.13936206896551726</v>
      </c>
      <c r="K28" s="27">
        <f t="shared" si="2"/>
        <v>1.6179903651831675</v>
      </c>
      <c r="L28" s="25">
        <f>VLOOKUP('Master sheet'!A28,'APS (2020)'!$A$9:$I$640,2,FALSE)</f>
        <v>63100</v>
      </c>
      <c r="M28" s="25">
        <f>VLOOKUP(B28,'Claimant Count'!$B$2:$D$633,3,FALSE)-F28</f>
        <v>2165</v>
      </c>
      <c r="N28" s="25">
        <f>VLOOKUP('Master sheet'!A28,'APS (2020)'!$A$9:$I$640,8,FALSE)-G28</f>
        <v>-700</v>
      </c>
      <c r="O28" s="25">
        <f>L28*VLOOKUP(C28,'Part-time workers'!$A$3:$H$14,8,FALSE)</f>
        <v>-2.0227083460903876</v>
      </c>
      <c r="P28" s="25">
        <f t="shared" si="3"/>
        <v>1462.9772916539096</v>
      </c>
      <c r="Q28" s="26">
        <f t="shared" si="4"/>
        <v>0.18099434512605586</v>
      </c>
      <c r="R28" s="28">
        <f t="shared" si="5"/>
        <v>-0.85281284215538056</v>
      </c>
      <c r="S28" s="73">
        <f>VLOOKUP(B28,'13. Parl. Constituency gender'!$A$5:$S$667,18,FALSE)</f>
        <v>5300</v>
      </c>
      <c r="T28" s="73">
        <f>VLOOKUP(B28,'SEISS data'!$B$6:$R$668,9,FALSE)</f>
        <v>2400</v>
      </c>
      <c r="U28" s="73">
        <f t="shared" si="6"/>
        <v>7700</v>
      </c>
      <c r="V28" s="109">
        <f t="shared" si="7"/>
        <v>0.12202852614896989</v>
      </c>
      <c r="W28" s="110">
        <f t="shared" si="8"/>
        <v>-1.2018233341829299</v>
      </c>
      <c r="X28" s="113">
        <f t="shared" si="9"/>
        <v>-1.0273180881691553</v>
      </c>
      <c r="Y28" s="137">
        <f>VLOOKUP(A28,'BRES data'!$A$11:$AB$642,25,FALSE)</f>
        <v>3.2041343669250599E-2</v>
      </c>
      <c r="Z28" s="138">
        <f t="shared" si="10"/>
        <v>0.81434697853030968</v>
      </c>
    </row>
    <row r="29" spans="1:26">
      <c r="A29" s="14" t="s">
        <v>40</v>
      </c>
      <c r="B29" s="15" t="str">
        <f>VLOOKUP('Master sheet'!A29,Westminster_Parliamentary_Const!$A$2:$C$651,2,FALSE)</f>
        <v>E14001006</v>
      </c>
      <c r="C29" s="15" t="str">
        <f>VLOOKUP(B29,'Region Lookup'!$B$1:$C$662,2,FALSE)</f>
        <v>North East</v>
      </c>
      <c r="E29" s="19">
        <f>VLOOKUP('Master sheet'!A29,'APS (2019)'!$A$9:$I$640,2,FALSE)</f>
        <v>57800</v>
      </c>
      <c r="F29" s="19">
        <f>VLOOKUP(B29,'Claimant Count'!$B$2:$D$633,2,FALSE)</f>
        <v>1760</v>
      </c>
      <c r="G29" s="19">
        <f>VLOOKUP('Master sheet'!A29,'APS (combined up to 2019)'!$A$9:$I$640,8,FALSE)</f>
        <v>2900</v>
      </c>
      <c r="H29" s="19">
        <f>E29*VLOOKUP(C29,'Part-time workers'!$A$3:$G$14,6,FALSE)</f>
        <v>1647.3</v>
      </c>
      <c r="I29" s="19">
        <f t="shared" si="0"/>
        <v>6307.3</v>
      </c>
      <c r="J29" s="20">
        <f t="shared" si="1"/>
        <v>0.10912283737024221</v>
      </c>
      <c r="K29" s="27">
        <f t="shared" si="2"/>
        <v>0.47501887539875931</v>
      </c>
      <c r="L29" s="25">
        <f>VLOOKUP('Master sheet'!A29,'APS (2020)'!$A$9:$I$640,2,FALSE)</f>
        <v>72200</v>
      </c>
      <c r="M29" s="25">
        <f>VLOOKUP(B29,'Claimant Count'!$B$2:$D$633,3,FALSE)-F29</f>
        <v>1670</v>
      </c>
      <c r="N29" s="25">
        <f>VLOOKUP('Master sheet'!A29,'APS (2020)'!$A$9:$I$640,8,FALSE)-G29</f>
        <v>0</v>
      </c>
      <c r="O29" s="25">
        <f>L29*VLOOKUP(C29,'Part-time workers'!$A$3:$H$14,8,FALSE)</f>
        <v>-2.3144143040844058</v>
      </c>
      <c r="P29" s="25">
        <f t="shared" si="3"/>
        <v>1667.6855856959155</v>
      </c>
      <c r="Q29" s="26">
        <f t="shared" si="4"/>
        <v>0.26440562296004877</v>
      </c>
      <c r="R29" s="28">
        <f t="shared" si="5"/>
        <v>-0.57556894343938902</v>
      </c>
      <c r="S29" s="73">
        <f>VLOOKUP(B29,'13. Parl. Constituency gender'!$A$5:$S$667,18,FALSE)</f>
        <v>5800</v>
      </c>
      <c r="T29" s="73">
        <f>VLOOKUP(B29,'SEISS data'!$B$6:$R$668,9,FALSE)</f>
        <v>2500</v>
      </c>
      <c r="U29" s="73">
        <f t="shared" si="6"/>
        <v>8300</v>
      </c>
      <c r="V29" s="109">
        <f t="shared" si="7"/>
        <v>0.1149584487534626</v>
      </c>
      <c r="W29" s="110">
        <f t="shared" si="8"/>
        <v>-1.4041488723613818</v>
      </c>
      <c r="X29" s="113">
        <f t="shared" si="9"/>
        <v>-0.98985890790038544</v>
      </c>
      <c r="Y29" s="137">
        <f>VLOOKUP(A29,'BRES data'!$A$11:$AB$642,25,FALSE)</f>
        <v>3.4758929623953883E-2</v>
      </c>
      <c r="Z29" s="138">
        <f t="shared" si="10"/>
        <v>1.1005178295270781</v>
      </c>
    </row>
    <row r="30" spans="1:26">
      <c r="A30" s="14" t="s">
        <v>41</v>
      </c>
      <c r="B30" s="15" t="str">
        <f>VLOOKUP('Master sheet'!A30,Westminster_Parliamentary_Const!$A$2:$C$651,2,FALSE)</f>
        <v>E14001014</v>
      </c>
      <c r="C30" s="15" t="str">
        <f>VLOOKUP(B30,'Region Lookup'!$B$1:$C$662,2,FALSE)</f>
        <v>North East</v>
      </c>
      <c r="E30" s="19">
        <f>VLOOKUP('Master sheet'!A30,'APS (2019)'!$A$9:$I$640,2,FALSE)</f>
        <v>45700</v>
      </c>
      <c r="F30" s="19">
        <f>VLOOKUP(B30,'Claimant Count'!$B$2:$D$633,2,FALSE)</f>
        <v>2240</v>
      </c>
      <c r="G30" s="19">
        <f>VLOOKUP('Master sheet'!A30,'APS (combined up to 2019)'!$A$9:$I$640,8,FALSE)</f>
        <v>2900</v>
      </c>
      <c r="H30" s="19">
        <f>E30*VLOOKUP(C30,'Part-time workers'!$A$3:$G$14,6,FALSE)</f>
        <v>1302.45</v>
      </c>
      <c r="I30" s="19">
        <f t="shared" si="0"/>
        <v>6442.45</v>
      </c>
      <c r="J30" s="20">
        <f t="shared" si="1"/>
        <v>0.140972647702407</v>
      </c>
      <c r="K30" s="27">
        <f t="shared" si="2"/>
        <v>1.6788664351493634</v>
      </c>
      <c r="L30" s="25">
        <f>VLOOKUP('Master sheet'!A30,'APS (2020)'!$A$9:$I$640,2,FALSE)</f>
        <v>45100</v>
      </c>
      <c r="M30" s="25">
        <f>VLOOKUP(B30,'Claimant Count'!$B$2:$D$633,3,FALSE)-F30</f>
        <v>1405</v>
      </c>
      <c r="N30" s="25">
        <f>VLOOKUP('Master sheet'!A30,'APS (2020)'!$A$9:$I$640,8,FALSE)-G30</f>
        <v>1600</v>
      </c>
      <c r="O30" s="25">
        <f>L30*VLOOKUP(C30,'Part-time workers'!$A$3:$H$14,8,FALSE)</f>
        <v>-1.4457075500582643</v>
      </c>
      <c r="P30" s="25">
        <f t="shared" si="3"/>
        <v>3003.5542924499418</v>
      </c>
      <c r="Q30" s="26">
        <f t="shared" si="4"/>
        <v>0.46621305442028138</v>
      </c>
      <c r="R30" s="28">
        <f t="shared" si="5"/>
        <v>9.5202210543503751E-2</v>
      </c>
      <c r="S30" s="73">
        <f>VLOOKUP(B30,'13. Parl. Constituency gender'!$A$5:$S$667,18,FALSE)</f>
        <v>4200</v>
      </c>
      <c r="T30" s="73">
        <f>VLOOKUP(B30,'SEISS data'!$B$6:$R$668,9,FALSE)</f>
        <v>1900</v>
      </c>
      <c r="U30" s="73">
        <f t="shared" si="6"/>
        <v>6100</v>
      </c>
      <c r="V30" s="109">
        <f t="shared" si="7"/>
        <v>0.1352549889135255</v>
      </c>
      <c r="W30" s="110">
        <f t="shared" si="8"/>
        <v>-0.82331952901433625</v>
      </c>
      <c r="X30" s="113">
        <f t="shared" si="9"/>
        <v>-0.36405865923541625</v>
      </c>
      <c r="Y30" s="137">
        <f>VLOOKUP(A30,'BRES data'!$A$11:$AB$642,25,FALSE)</f>
        <v>2.3315518228669507E-2</v>
      </c>
      <c r="Z30" s="138">
        <f t="shared" si="10"/>
        <v>-0.10451149866291093</v>
      </c>
    </row>
    <row r="31" spans="1:26">
      <c r="A31" s="14" t="s">
        <v>42</v>
      </c>
      <c r="B31" s="15" t="str">
        <f>VLOOKUP('Master sheet'!A31,Westminster_Parliamentary_Const!$A$2:$C$651,2,FALSE)</f>
        <v>E14001020</v>
      </c>
      <c r="C31" s="15" t="str">
        <f>VLOOKUP(B31,'Region Lookup'!$B$1:$C$662,2,FALSE)</f>
        <v>North East</v>
      </c>
      <c r="E31" s="19">
        <f>VLOOKUP('Master sheet'!A31,'APS (2019)'!$A$9:$I$640,2,FALSE)</f>
        <v>60000</v>
      </c>
      <c r="F31" s="19">
        <f>VLOOKUP(B31,'Claimant Count'!$B$2:$D$633,2,FALSE)</f>
        <v>2670</v>
      </c>
      <c r="G31" s="19">
        <f>VLOOKUP('Master sheet'!A31,'APS (combined up to 2019)'!$A$9:$I$640,8,FALSE)</f>
        <v>6200</v>
      </c>
      <c r="H31" s="19">
        <f>E31*VLOOKUP(C31,'Part-time workers'!$A$3:$G$14,6,FALSE)</f>
        <v>1710</v>
      </c>
      <c r="I31" s="19">
        <f t="shared" si="0"/>
        <v>10580</v>
      </c>
      <c r="J31" s="20">
        <f t="shared" si="1"/>
        <v>0.17633333333333334</v>
      </c>
      <c r="K31" s="27">
        <f t="shared" si="2"/>
        <v>3.0154167839251946</v>
      </c>
      <c r="L31" s="25">
        <f>VLOOKUP('Master sheet'!A31,'APS (2020)'!$A$9:$I$640,2,FALSE)</f>
        <v>62400</v>
      </c>
      <c r="M31" s="25">
        <f>VLOOKUP(B31,'Claimant Count'!$B$2:$D$633,3,FALSE)-F31</f>
        <v>1785</v>
      </c>
      <c r="N31" s="25">
        <f>VLOOKUP('Master sheet'!A31,'APS (2020)'!$A$9:$I$640,8,FALSE)-G31</f>
        <v>-3100</v>
      </c>
      <c r="O31" s="25">
        <f>L31*VLOOKUP(C31,'Part-time workers'!$A$3:$H$14,8,FALSE)</f>
        <v>-2.0002694262446941</v>
      </c>
      <c r="P31" s="25">
        <f t="shared" si="3"/>
        <v>-1317.0002694262446</v>
      </c>
      <c r="Q31" s="26">
        <f t="shared" si="4"/>
        <v>-0.12448017669435205</v>
      </c>
      <c r="R31" s="28">
        <f t="shared" si="5"/>
        <v>-1.8681545272024194</v>
      </c>
      <c r="S31" s="73">
        <f>VLOOKUP(B31,'13. Parl. Constituency gender'!$A$5:$S$667,18,FALSE)</f>
        <v>5000</v>
      </c>
      <c r="T31" s="73">
        <f>VLOOKUP(B31,'SEISS data'!$B$6:$R$668,9,FALSE)</f>
        <v>1900</v>
      </c>
      <c r="U31" s="73">
        <f t="shared" si="6"/>
        <v>6900</v>
      </c>
      <c r="V31" s="109">
        <f t="shared" si="7"/>
        <v>0.11057692307692307</v>
      </c>
      <c r="W31" s="110">
        <f t="shared" si="8"/>
        <v>-1.5295356950165189</v>
      </c>
      <c r="X31" s="113">
        <f t="shared" si="9"/>
        <v>-1.6988451111094691</v>
      </c>
      <c r="Y31" s="137">
        <f>VLOOKUP(A31,'BRES data'!$A$11:$AB$642,25,FALSE)</f>
        <v>-1.3352011655272777E-2</v>
      </c>
      <c r="Z31" s="138">
        <f t="shared" si="10"/>
        <v>-3.9657245037849114</v>
      </c>
    </row>
    <row r="32" spans="1:26">
      <c r="A32" s="14" t="s">
        <v>43</v>
      </c>
      <c r="B32" s="15" t="str">
        <f>VLOOKUP('Master sheet'!A32,Westminster_Parliamentary_Const!$A$2:$C$651,2,FALSE)</f>
        <v>E14000532</v>
      </c>
      <c r="C32" s="15" t="str">
        <f>VLOOKUP(B32,'Region Lookup'!$B$1:$C$662,2,FALSE)</f>
        <v>North West</v>
      </c>
      <c r="E32" s="19">
        <f>VLOOKUP('Master sheet'!A32,'APS (2019)'!$A$9:$I$640,2,FALSE)</f>
        <v>65400</v>
      </c>
      <c r="F32" s="19">
        <f>VLOOKUP(B32,'Claimant Count'!$B$2:$D$633,2,FALSE)</f>
        <v>950</v>
      </c>
      <c r="G32" s="19">
        <f>VLOOKUP('Master sheet'!A32,'APS (combined up to 2019)'!$A$9:$I$640,8,FALSE)</f>
        <v>2900</v>
      </c>
      <c r="H32" s="19">
        <f>E32*VLOOKUP(C32,'Part-time workers'!$A$3:$G$14,6,FALSE)</f>
        <v>1330.445882823969</v>
      </c>
      <c r="I32" s="19">
        <f t="shared" si="0"/>
        <v>5180.4458828239694</v>
      </c>
      <c r="J32" s="20">
        <f t="shared" si="1"/>
        <v>7.9211710746543873E-2</v>
      </c>
      <c r="K32" s="27">
        <f t="shared" si="2"/>
        <v>-0.65555102187205827</v>
      </c>
      <c r="L32" s="25">
        <f>VLOOKUP('Master sheet'!A32,'APS (2020)'!$A$9:$I$640,2,FALSE)</f>
        <v>59500</v>
      </c>
      <c r="M32" s="25">
        <f>VLOOKUP(B32,'Claimant Count'!$B$2:$D$633,3,FALSE)-F32</f>
        <v>1475</v>
      </c>
      <c r="N32" s="25">
        <f>VLOOKUP('Master sheet'!A32,'APS (2020)'!$A$9:$I$640,8,FALSE)-G32</f>
        <v>-400</v>
      </c>
      <c r="O32" s="25">
        <f>L32*VLOOKUP(C32,'Part-time workers'!$A$3:$H$14,8,FALSE)</f>
        <v>172.71223811826542</v>
      </c>
      <c r="P32" s="25">
        <f t="shared" si="3"/>
        <v>1247.7122381182653</v>
      </c>
      <c r="Q32" s="26">
        <f t="shared" si="4"/>
        <v>0.24085035657936674</v>
      </c>
      <c r="R32" s="28">
        <f t="shared" si="5"/>
        <v>-0.65386235958476047</v>
      </c>
      <c r="S32" s="73">
        <f>VLOOKUP(B32,'13. Parl. Constituency gender'!$A$5:$S$667,18,FALSE)</f>
        <v>6700</v>
      </c>
      <c r="T32" s="73">
        <f>VLOOKUP(B32,'SEISS data'!$B$6:$R$668,9,FALSE)</f>
        <v>2500</v>
      </c>
      <c r="U32" s="73">
        <f t="shared" si="6"/>
        <v>9200</v>
      </c>
      <c r="V32" s="109">
        <f t="shared" si="7"/>
        <v>0.1546218487394958</v>
      </c>
      <c r="W32" s="110">
        <f t="shared" si="8"/>
        <v>-0.26909499681811833</v>
      </c>
      <c r="X32" s="113">
        <f t="shared" si="9"/>
        <v>-0.4614786782014394</v>
      </c>
      <c r="Y32" s="137">
        <f>VLOOKUP(A32,'BRES data'!$A$11:$AB$642,25,FALSE)</f>
        <v>4.1900461183704829E-2</v>
      </c>
      <c r="Z32" s="138">
        <f t="shared" si="10"/>
        <v>1.8525448851339898</v>
      </c>
    </row>
    <row r="33" spans="1:26">
      <c r="A33" s="14" t="s">
        <v>44</v>
      </c>
      <c r="B33" s="15" t="str">
        <f>VLOOKUP('Master sheet'!A33,Westminster_Parliamentary_Const!$A$2:$C$651,2,FALSE)</f>
        <v>E14000537</v>
      </c>
      <c r="C33" s="15" t="str">
        <f>VLOOKUP(B33,'Region Lookup'!$B$1:$C$662,2,FALSE)</f>
        <v>North West</v>
      </c>
      <c r="E33" s="19">
        <f>VLOOKUP('Master sheet'!A33,'APS (2019)'!$A$9:$I$640,2,FALSE)</f>
        <v>56300</v>
      </c>
      <c r="F33" s="19">
        <f>VLOOKUP(B33,'Claimant Count'!$B$2:$D$633,2,FALSE)</f>
        <v>2550</v>
      </c>
      <c r="G33" s="19">
        <f>VLOOKUP('Master sheet'!A33,'APS (combined up to 2019)'!$A$9:$I$640,8,FALSE)</f>
        <v>2700</v>
      </c>
      <c r="H33" s="19">
        <f>E33*VLOOKUP(C33,'Part-time workers'!$A$3:$G$14,6,FALSE)</f>
        <v>1145.3226789447929</v>
      </c>
      <c r="I33" s="19">
        <f t="shared" si="0"/>
        <v>6395.3226789447926</v>
      </c>
      <c r="J33" s="20">
        <f t="shared" si="1"/>
        <v>0.11359365326722545</v>
      </c>
      <c r="K33" s="27">
        <f t="shared" si="2"/>
        <v>0.64400515040467587</v>
      </c>
      <c r="L33" s="25">
        <f>VLOOKUP('Master sheet'!A33,'APS (2020)'!$A$9:$I$640,2,FALSE)</f>
        <v>52200</v>
      </c>
      <c r="M33" s="25">
        <f>VLOOKUP(B33,'Claimant Count'!$B$2:$D$633,3,FALSE)-F33</f>
        <v>2630</v>
      </c>
      <c r="N33" s="25">
        <f>VLOOKUP('Master sheet'!A33,'APS (2020)'!$A$9:$I$640,8,FALSE)-G33</f>
        <v>-100</v>
      </c>
      <c r="O33" s="25">
        <f>L33*VLOOKUP(C33,'Part-time workers'!$A$3:$H$14,8,FALSE)</f>
        <v>151.52233327350345</v>
      </c>
      <c r="P33" s="25">
        <f t="shared" si="3"/>
        <v>2681.5223332735036</v>
      </c>
      <c r="Q33" s="26">
        <f t="shared" si="4"/>
        <v>0.41929429801905571</v>
      </c>
      <c r="R33" s="28">
        <f t="shared" si="5"/>
        <v>-6.0747192047718855E-2</v>
      </c>
      <c r="S33" s="73">
        <f>VLOOKUP(B33,'13. Parl. Constituency gender'!$A$5:$S$667,18,FALSE)</f>
        <v>6300</v>
      </c>
      <c r="T33" s="73">
        <f>VLOOKUP(B33,'SEISS data'!$B$6:$R$668,9,FALSE)</f>
        <v>3100</v>
      </c>
      <c r="U33" s="73">
        <f t="shared" si="6"/>
        <v>9400</v>
      </c>
      <c r="V33" s="109">
        <f t="shared" si="7"/>
        <v>0.18007662835249041</v>
      </c>
      <c r="W33" s="110">
        <f t="shared" si="8"/>
        <v>0.45934851183225478</v>
      </c>
      <c r="X33" s="113">
        <f t="shared" si="9"/>
        <v>0.19930065989226797</v>
      </c>
      <c r="Y33" s="137">
        <f>VLOOKUP(A33,'BRES data'!$A$11:$AB$642,25,FALSE)</f>
        <v>2.5599464166108588E-2</v>
      </c>
      <c r="Z33" s="138">
        <f t="shared" si="10"/>
        <v>0.13599561443000918</v>
      </c>
    </row>
    <row r="34" spans="1:26">
      <c r="A34" s="14" t="s">
        <v>45</v>
      </c>
      <c r="B34" s="15" t="str">
        <f>VLOOKUP('Master sheet'!A34,Westminster_Parliamentary_Const!$A$2:$C$651,2,FALSE)</f>
        <v>E14000543</v>
      </c>
      <c r="C34" s="15" t="str">
        <f>VLOOKUP(B34,'Region Lookup'!$B$1:$C$662,2,FALSE)</f>
        <v>North West</v>
      </c>
      <c r="E34" s="19">
        <f>VLOOKUP('Master sheet'!A34,'APS (2019)'!$A$9:$I$640,2,FALSE)</f>
        <v>51800</v>
      </c>
      <c r="F34" s="19">
        <f>VLOOKUP(B34,'Claimant Count'!$B$2:$D$633,2,FALSE)</f>
        <v>1330</v>
      </c>
      <c r="G34" s="19">
        <f>VLOOKUP('Master sheet'!A34,'APS (combined up to 2019)'!$A$9:$I$640,8,FALSE)</f>
        <v>1800</v>
      </c>
      <c r="H34" s="19">
        <f>E34*VLOOKUP(C34,'Part-time workers'!$A$3:$G$14,6,FALSE)</f>
        <v>1053.7782374660794</v>
      </c>
      <c r="I34" s="19">
        <f t="shared" si="0"/>
        <v>4183.7782374660792</v>
      </c>
      <c r="J34" s="20">
        <f t="shared" si="1"/>
        <v>8.0767919642202299E-2</v>
      </c>
      <c r="K34" s="27">
        <f t="shared" si="2"/>
        <v>-0.59673000341190707</v>
      </c>
      <c r="L34" s="25">
        <f>VLOOKUP('Master sheet'!A34,'APS (2020)'!$A$9:$I$640,2,FALSE)</f>
        <v>49400</v>
      </c>
      <c r="M34" s="25">
        <f>VLOOKUP(B34,'Claimant Count'!$B$2:$D$633,3,FALSE)-F34</f>
        <v>1115</v>
      </c>
      <c r="N34" s="25" t="e">
        <f>VLOOKUP('Master sheet'!A34,'APS (2020)'!$A$9:$I$640,8,FALSE)-G34</f>
        <v>#VALUE!</v>
      </c>
      <c r="O34" s="25">
        <f>L34*VLOOKUP(C34,'Part-time workers'!$A$3:$H$14,8,FALSE)</f>
        <v>143.39469853852626</v>
      </c>
      <c r="P34" s="25">
        <f t="shared" si="3"/>
        <v>1258.3946985385262</v>
      </c>
      <c r="Q34" s="26">
        <f t="shared" si="4"/>
        <v>0.30077949334634851</v>
      </c>
      <c r="R34" s="28">
        <f t="shared" si="5"/>
        <v>-0.45466882178727663</v>
      </c>
      <c r="S34" s="73">
        <f>VLOOKUP(B34,'13. Parl. Constituency gender'!$A$5:$S$667,18,FALSE)</f>
        <v>4900</v>
      </c>
      <c r="T34" s="73">
        <f>VLOOKUP(B34,'SEISS data'!$B$6:$R$668,9,FALSE)</f>
        <v>1900</v>
      </c>
      <c r="U34" s="73">
        <f t="shared" si="6"/>
        <v>6800</v>
      </c>
      <c r="V34" s="109">
        <f t="shared" si="7"/>
        <v>0.13765182186234817</v>
      </c>
      <c r="W34" s="110">
        <f t="shared" si="8"/>
        <v>-0.75472897629951718</v>
      </c>
      <c r="X34" s="113">
        <f t="shared" si="9"/>
        <v>-0.60469889904339691</v>
      </c>
      <c r="Y34" s="137">
        <f>VLOOKUP(A34,'BRES data'!$A$11:$AB$642,25,FALSE)</f>
        <v>3.4937888198758316E-3</v>
      </c>
      <c r="Z34" s="138">
        <f t="shared" si="10"/>
        <v>-2.1918056147239038</v>
      </c>
    </row>
    <row r="35" spans="1:26">
      <c r="A35" s="14" t="s">
        <v>46</v>
      </c>
      <c r="B35" s="15" t="str">
        <f>VLOOKUP('Master sheet'!A35,Westminster_Parliamentary_Const!$A$2:$C$651,2,FALSE)</f>
        <v>E14000559</v>
      </c>
      <c r="C35" s="15" t="str">
        <f>VLOOKUP(B35,'Region Lookup'!$B$1:$C$662,2,FALSE)</f>
        <v>North West</v>
      </c>
      <c r="E35" s="19">
        <f>VLOOKUP('Master sheet'!A35,'APS (2019)'!$A$9:$I$640,2,FALSE)</f>
        <v>45600</v>
      </c>
      <c r="F35" s="19">
        <f>VLOOKUP(B35,'Claimant Count'!$B$2:$D$633,2,FALSE)</f>
        <v>3115</v>
      </c>
      <c r="G35" s="19">
        <f>VLOOKUP('Master sheet'!A35,'APS (combined up to 2019)'!$A$9:$I$640,8,FALSE)</f>
        <v>1800</v>
      </c>
      <c r="H35" s="19">
        <f>E35*VLOOKUP(C35,'Part-time workers'!$A$3:$G$14,6,FALSE)</f>
        <v>927.65034031762968</v>
      </c>
      <c r="I35" s="19">
        <f t="shared" si="0"/>
        <v>5842.6503403176293</v>
      </c>
      <c r="J35" s="20">
        <f t="shared" si="1"/>
        <v>0.12812829693679012</v>
      </c>
      <c r="K35" s="27">
        <f t="shared" si="2"/>
        <v>1.1933803313230833</v>
      </c>
      <c r="L35" s="25">
        <f>VLOOKUP('Master sheet'!A35,'APS (2020)'!$A$9:$I$640,2,FALSE)</f>
        <v>46800</v>
      </c>
      <c r="M35" s="25">
        <f>VLOOKUP(B35,'Claimant Count'!$B$2:$D$633,3,FALSE)-F35</f>
        <v>2050</v>
      </c>
      <c r="N35" s="25">
        <f>VLOOKUP('Master sheet'!A35,'APS (2020)'!$A$9:$I$640,8,FALSE)-G35</f>
        <v>2200</v>
      </c>
      <c r="O35" s="25">
        <f>L35*VLOOKUP(C35,'Part-time workers'!$A$3:$H$14,8,FALSE)</f>
        <v>135.84760914176169</v>
      </c>
      <c r="P35" s="25">
        <f t="shared" si="3"/>
        <v>4385.8476091417615</v>
      </c>
      <c r="Q35" s="26">
        <f t="shared" si="4"/>
        <v>0.75066063407507111</v>
      </c>
      <c r="R35" s="28">
        <f t="shared" si="5"/>
        <v>1.0406541687400099</v>
      </c>
      <c r="S35" s="73">
        <f>VLOOKUP(B35,'13. Parl. Constituency gender'!$A$5:$S$667,18,FALSE)</f>
        <v>5200</v>
      </c>
      <c r="T35" s="73">
        <f>VLOOKUP(B35,'SEISS data'!$B$6:$R$668,9,FALSE)</f>
        <v>2400</v>
      </c>
      <c r="U35" s="73">
        <f t="shared" si="6"/>
        <v>7600</v>
      </c>
      <c r="V35" s="109">
        <f t="shared" si="7"/>
        <v>0.1623931623931624</v>
      </c>
      <c r="W35" s="110">
        <f t="shared" si="8"/>
        <v>-4.6702068229982546E-2</v>
      </c>
      <c r="X35" s="113">
        <f t="shared" si="9"/>
        <v>0.49697605025501368</v>
      </c>
      <c r="Y35" s="137">
        <f>VLOOKUP(A35,'BRES data'!$A$11:$AB$642,25,FALSE)</f>
        <v>2.4634078983706065E-2</v>
      </c>
      <c r="Z35" s="138">
        <f t="shared" si="10"/>
        <v>3.4337339846394671E-2</v>
      </c>
    </row>
    <row r="36" spans="1:26">
      <c r="A36" s="14" t="s">
        <v>47</v>
      </c>
      <c r="B36" s="15" t="str">
        <f>VLOOKUP('Master sheet'!A36,Westminster_Parliamentary_Const!$A$2:$C$651,2,FALSE)</f>
        <v>E14000570</v>
      </c>
      <c r="C36" s="15" t="str">
        <f>VLOOKUP(B36,'Region Lookup'!$B$1:$C$662,2,FALSE)</f>
        <v>North West</v>
      </c>
      <c r="E36" s="19">
        <f>VLOOKUP('Master sheet'!A36,'APS (2019)'!$A$9:$I$640,2,FALSE)</f>
        <v>65500</v>
      </c>
      <c r="F36" s="19">
        <f>VLOOKUP(B36,'Claimant Count'!$B$2:$D$633,2,FALSE)</f>
        <v>3495</v>
      </c>
      <c r="G36" s="19">
        <f>VLOOKUP('Master sheet'!A36,'APS (combined up to 2019)'!$A$9:$I$640,8,FALSE)</f>
        <v>2600</v>
      </c>
      <c r="H36" s="19">
        <f>E36*VLOOKUP(C36,'Part-time workers'!$A$3:$G$14,6,FALSE)</f>
        <v>1332.4802037457182</v>
      </c>
      <c r="I36" s="19">
        <f t="shared" si="0"/>
        <v>7427.4802037457184</v>
      </c>
      <c r="J36" s="20">
        <f t="shared" si="1"/>
        <v>0.1133966443319957</v>
      </c>
      <c r="K36" s="27">
        <f t="shared" si="2"/>
        <v>0.63655867824512624</v>
      </c>
      <c r="L36" s="25">
        <f>VLOOKUP('Master sheet'!A36,'APS (2020)'!$A$9:$I$640,2,FALSE)</f>
        <v>62300</v>
      </c>
      <c r="M36" s="25">
        <f>VLOOKUP(B36,'Claimant Count'!$B$2:$D$633,3,FALSE)-F36</f>
        <v>2460</v>
      </c>
      <c r="N36" s="25">
        <f>VLOOKUP('Master sheet'!A36,'APS (2020)'!$A$9:$I$640,8,FALSE)-G36</f>
        <v>1700</v>
      </c>
      <c r="O36" s="25">
        <f>L36*VLOOKUP(C36,'Part-time workers'!$A$3:$H$14,8,FALSE)</f>
        <v>180.83987285324261</v>
      </c>
      <c r="P36" s="25">
        <f t="shared" si="3"/>
        <v>4340.8398728532429</v>
      </c>
      <c r="Q36" s="26">
        <f t="shared" si="4"/>
        <v>0.58442967921531908</v>
      </c>
      <c r="R36" s="28">
        <f t="shared" si="5"/>
        <v>0.48813274466685147</v>
      </c>
      <c r="S36" s="73">
        <f>VLOOKUP(B36,'13. Parl. Constituency gender'!$A$5:$S$667,18,FALSE)</f>
        <v>6200</v>
      </c>
      <c r="T36" s="73">
        <f>VLOOKUP(B36,'SEISS data'!$B$6:$R$668,9,FALSE)</f>
        <v>3300</v>
      </c>
      <c r="U36" s="73">
        <f t="shared" si="6"/>
        <v>9500</v>
      </c>
      <c r="V36" s="109">
        <f t="shared" si="7"/>
        <v>0.15248796147672553</v>
      </c>
      <c r="W36" s="110">
        <f t="shared" si="8"/>
        <v>-0.33016079068432003</v>
      </c>
      <c r="X36" s="113">
        <f t="shared" si="9"/>
        <v>7.8985976991265722E-2</v>
      </c>
      <c r="Y36" s="137">
        <f>VLOOKUP(A36,'BRES data'!$A$11:$AB$642,25,FALSE)</f>
        <v>2.0760157273918667E-2</v>
      </c>
      <c r="Z36" s="138">
        <f t="shared" si="10"/>
        <v>-0.37359951693124416</v>
      </c>
    </row>
    <row r="37" spans="1:26">
      <c r="A37" s="14" t="s">
        <v>48</v>
      </c>
      <c r="B37" s="15" t="str">
        <f>VLOOKUP('Master sheet'!A37,Westminster_Parliamentary_Const!$A$2:$C$651,2,FALSE)</f>
        <v>E14000571</v>
      </c>
      <c r="C37" s="15" t="str">
        <f>VLOOKUP(B37,'Region Lookup'!$B$1:$C$662,2,FALSE)</f>
        <v>North West</v>
      </c>
      <c r="E37" s="19">
        <f>VLOOKUP('Master sheet'!A37,'APS (2019)'!$A$9:$I$640,2,FALSE)</f>
        <v>84700</v>
      </c>
      <c r="F37" s="19">
        <f>VLOOKUP(B37,'Claimant Count'!$B$2:$D$633,2,FALSE)</f>
        <v>4375</v>
      </c>
      <c r="G37" s="19">
        <f>VLOOKUP('Master sheet'!A37,'APS (combined up to 2019)'!$A$9:$I$640,8,FALSE)</f>
        <v>5300</v>
      </c>
      <c r="H37" s="19">
        <f>E37*VLOOKUP(C37,'Part-time workers'!$A$3:$G$14,6,FALSE)</f>
        <v>1723.0698207215621</v>
      </c>
      <c r="I37" s="19">
        <f t="shared" si="0"/>
        <v>11398.069820721563</v>
      </c>
      <c r="J37" s="20">
        <f t="shared" si="1"/>
        <v>0.13456989162599248</v>
      </c>
      <c r="K37" s="27">
        <f t="shared" si="2"/>
        <v>1.4368573871241761</v>
      </c>
      <c r="L37" s="25">
        <f>VLOOKUP('Master sheet'!A37,'APS (2020)'!$A$9:$I$640,2,FALSE)</f>
        <v>72600</v>
      </c>
      <c r="M37" s="25">
        <f>VLOOKUP(B37,'Claimant Count'!$B$2:$D$633,3,FALSE)-F37</f>
        <v>4540</v>
      </c>
      <c r="N37" s="25">
        <f>VLOOKUP('Master sheet'!A37,'APS (2020)'!$A$9:$I$640,8,FALSE)-G37</f>
        <v>600</v>
      </c>
      <c r="O37" s="25">
        <f>L37*VLOOKUP(C37,'Part-time workers'!$A$3:$H$14,8,FALSE)</f>
        <v>210.73795777119443</v>
      </c>
      <c r="P37" s="25">
        <f t="shared" si="3"/>
        <v>5350.7379577711945</v>
      </c>
      <c r="Q37" s="26">
        <f t="shared" si="4"/>
        <v>0.46944246191961492</v>
      </c>
      <c r="R37" s="28">
        <f t="shared" si="5"/>
        <v>0.10593617301126265</v>
      </c>
      <c r="S37" s="73">
        <f>VLOOKUP(B37,'13. Parl. Constituency gender'!$A$5:$S$667,18,FALSE)</f>
        <v>9400</v>
      </c>
      <c r="T37" s="73">
        <f>VLOOKUP(B37,'SEISS data'!$B$6:$R$668,9,FALSE)</f>
        <v>4300</v>
      </c>
      <c r="U37" s="73">
        <f t="shared" si="6"/>
        <v>13700</v>
      </c>
      <c r="V37" s="109">
        <f t="shared" si="7"/>
        <v>0.18870523415977961</v>
      </c>
      <c r="W37" s="110">
        <f t="shared" si="8"/>
        <v>0.70627470740670062</v>
      </c>
      <c r="X37" s="113">
        <f t="shared" si="9"/>
        <v>0.40610544020898165</v>
      </c>
      <c r="Y37" s="137">
        <f>VLOOKUP(A37,'BRES data'!$A$11:$AB$642,25,FALSE)</f>
        <v>3.4591409691629993E-2</v>
      </c>
      <c r="Z37" s="138">
        <f t="shared" si="10"/>
        <v>1.082877422787015</v>
      </c>
    </row>
    <row r="38" spans="1:26">
      <c r="A38" s="14" t="s">
        <v>49</v>
      </c>
      <c r="B38" s="15" t="str">
        <f>VLOOKUP('Master sheet'!A38,Westminster_Parliamentary_Const!$A$2:$C$651,2,FALSE)</f>
        <v>E14000572</v>
      </c>
      <c r="C38" s="15" t="str">
        <f>VLOOKUP(B38,'Region Lookup'!$B$1:$C$662,2,FALSE)</f>
        <v>North West</v>
      </c>
      <c r="E38" s="19">
        <f>VLOOKUP('Master sheet'!A38,'APS (2019)'!$A$9:$I$640,2,FALSE)</f>
        <v>53100</v>
      </c>
      <c r="F38" s="19">
        <f>VLOOKUP(B38,'Claimant Count'!$B$2:$D$633,2,FALSE)</f>
        <v>2245</v>
      </c>
      <c r="G38" s="19">
        <f>VLOOKUP('Master sheet'!A38,'APS (combined up to 2019)'!$A$9:$I$640,8,FALSE)</f>
        <v>3300</v>
      </c>
      <c r="H38" s="19">
        <f>E38*VLOOKUP(C38,'Part-time workers'!$A$3:$G$14,6,FALSE)</f>
        <v>1080.2244094488187</v>
      </c>
      <c r="I38" s="19">
        <f t="shared" si="0"/>
        <v>6625.2244094488187</v>
      </c>
      <c r="J38" s="20">
        <f t="shared" si="1"/>
        <v>0.12476882127022257</v>
      </c>
      <c r="K38" s="27">
        <f t="shared" si="2"/>
        <v>1.0664000905913327</v>
      </c>
      <c r="L38" s="25">
        <f>VLOOKUP('Master sheet'!A38,'APS (2020)'!$A$9:$I$640,2,FALSE)</f>
        <v>48300</v>
      </c>
      <c r="M38" s="25">
        <f>VLOOKUP(B38,'Claimant Count'!$B$2:$D$633,3,FALSE)-F38</f>
        <v>2240</v>
      </c>
      <c r="N38" s="25">
        <f>VLOOKUP('Master sheet'!A38,'APS (2020)'!$A$9:$I$640,8,FALSE)-G38</f>
        <v>600</v>
      </c>
      <c r="O38" s="25">
        <f>L38*VLOOKUP(C38,'Part-time workers'!$A$3:$H$14,8,FALSE)</f>
        <v>140.20169917835662</v>
      </c>
      <c r="P38" s="25">
        <f t="shared" si="3"/>
        <v>2980.2016991783566</v>
      </c>
      <c r="Q38" s="26">
        <f t="shared" si="4"/>
        <v>0.4498265288837654</v>
      </c>
      <c r="R38" s="28">
        <f t="shared" si="5"/>
        <v>4.073638356990724E-2</v>
      </c>
      <c r="S38" s="73">
        <f>VLOOKUP(B38,'13. Parl. Constituency gender'!$A$5:$S$667,18,FALSE)</f>
        <v>5900</v>
      </c>
      <c r="T38" s="73">
        <f>VLOOKUP(B38,'SEISS data'!$B$6:$R$668,9,FALSE)</f>
        <v>2700</v>
      </c>
      <c r="U38" s="73">
        <f t="shared" si="6"/>
        <v>8600</v>
      </c>
      <c r="V38" s="109">
        <f t="shared" si="7"/>
        <v>0.17805383022774326</v>
      </c>
      <c r="W38" s="110">
        <f t="shared" si="8"/>
        <v>0.40146177363672969</v>
      </c>
      <c r="X38" s="113">
        <f t="shared" si="9"/>
        <v>0.22109907860331846</v>
      </c>
      <c r="Y38" s="137">
        <f>VLOOKUP(A38,'BRES data'!$A$11:$AB$642,25,FALSE)</f>
        <v>2.8281733746130078E-2</v>
      </c>
      <c r="Z38" s="138">
        <f t="shared" si="10"/>
        <v>0.41844753356399034</v>
      </c>
    </row>
    <row r="39" spans="1:26">
      <c r="A39" s="14" t="s">
        <v>50</v>
      </c>
      <c r="B39" s="15" t="str">
        <f>VLOOKUP('Master sheet'!A39,Westminster_Parliamentary_Const!$A$2:$C$651,2,FALSE)</f>
        <v>E14000573</v>
      </c>
      <c r="C39" s="15" t="str">
        <f>VLOOKUP(B39,'Region Lookup'!$B$1:$C$662,2,FALSE)</f>
        <v>North West</v>
      </c>
      <c r="E39" s="19">
        <f>VLOOKUP('Master sheet'!A39,'APS (2019)'!$A$9:$I$640,2,FALSE)</f>
        <v>41900</v>
      </c>
      <c r="F39" s="19">
        <f>VLOOKUP(B39,'Claimant Count'!$B$2:$D$633,2,FALSE)</f>
        <v>3240</v>
      </c>
      <c r="G39" s="19">
        <f>VLOOKUP('Master sheet'!A39,'APS (combined up to 2019)'!$A$9:$I$640,8,FALSE)</f>
        <v>2900</v>
      </c>
      <c r="H39" s="19">
        <f>E39*VLOOKUP(C39,'Part-time workers'!$A$3:$G$14,6,FALSE)</f>
        <v>852.38046621290971</v>
      </c>
      <c r="I39" s="19">
        <f t="shared" si="0"/>
        <v>6992.3804662129096</v>
      </c>
      <c r="J39" s="20">
        <f t="shared" si="1"/>
        <v>0.16688258869243222</v>
      </c>
      <c r="K39" s="27">
        <f t="shared" si="2"/>
        <v>2.6582009714879966</v>
      </c>
      <c r="L39" s="25">
        <f>VLOOKUP('Master sheet'!A39,'APS (2020)'!$A$9:$I$640,2,FALSE)</f>
        <v>42600</v>
      </c>
      <c r="M39" s="25">
        <f>VLOOKUP(B39,'Claimant Count'!$B$2:$D$633,3,FALSE)-F39</f>
        <v>2865</v>
      </c>
      <c r="N39" s="25">
        <f>VLOOKUP('Master sheet'!A39,'APS (2020)'!$A$9:$I$640,8,FALSE)-G39</f>
        <v>-800</v>
      </c>
      <c r="O39" s="25">
        <f>L39*VLOOKUP(C39,'Part-time workers'!$A$3:$H$14,8,FALSE)</f>
        <v>123.65615703929591</v>
      </c>
      <c r="P39" s="25">
        <f t="shared" si="3"/>
        <v>2188.656157039296</v>
      </c>
      <c r="Q39" s="26">
        <f t="shared" si="4"/>
        <v>0.31300587369563965</v>
      </c>
      <c r="R39" s="28">
        <f t="shared" si="5"/>
        <v>-0.41403055987300291</v>
      </c>
      <c r="S39" s="73">
        <f>VLOOKUP(B39,'13. Parl. Constituency gender'!$A$5:$S$667,18,FALSE)</f>
        <v>6600</v>
      </c>
      <c r="T39" s="73">
        <f>VLOOKUP(B39,'SEISS data'!$B$6:$R$668,9,FALSE)</f>
        <v>3100</v>
      </c>
      <c r="U39" s="73">
        <f t="shared" si="6"/>
        <v>9700</v>
      </c>
      <c r="V39" s="109">
        <f t="shared" si="7"/>
        <v>0.22769953051643194</v>
      </c>
      <c r="W39" s="110">
        <f t="shared" si="8"/>
        <v>1.822180737128974</v>
      </c>
      <c r="X39" s="113">
        <f t="shared" si="9"/>
        <v>0.70407508862798551</v>
      </c>
      <c r="Y39" s="137">
        <f>VLOOKUP(A39,'BRES data'!$A$11:$AB$642,25,FALSE)</f>
        <v>2.5152389313934487E-2</v>
      </c>
      <c r="Z39" s="138">
        <f t="shared" si="10"/>
        <v>8.8917143670144694E-2</v>
      </c>
    </row>
    <row r="40" spans="1:26">
      <c r="A40" s="14" t="s">
        <v>51</v>
      </c>
      <c r="B40" s="15" t="str">
        <f>VLOOKUP('Master sheet'!A40,Westminster_Parliamentary_Const!$A$2:$C$651,2,FALSE)</f>
        <v>E14000578</v>
      </c>
      <c r="C40" s="15" t="str">
        <f>VLOOKUP(B40,'Region Lookup'!$B$1:$C$662,2,FALSE)</f>
        <v>North West</v>
      </c>
      <c r="E40" s="19">
        <f>VLOOKUP('Master sheet'!A40,'APS (2019)'!$A$9:$I$640,2,FALSE)</f>
        <v>56600</v>
      </c>
      <c r="F40" s="19">
        <f>VLOOKUP(B40,'Claimant Count'!$B$2:$D$633,2,FALSE)</f>
        <v>3155</v>
      </c>
      <c r="G40" s="19">
        <f>VLOOKUP('Master sheet'!A40,'APS (combined up to 2019)'!$A$9:$I$640,8,FALSE)</f>
        <v>1500</v>
      </c>
      <c r="H40" s="19">
        <f>E40*VLOOKUP(C40,'Part-time workers'!$A$3:$G$14,6,FALSE)</f>
        <v>1151.4256417100403</v>
      </c>
      <c r="I40" s="19">
        <f t="shared" si="0"/>
        <v>5806.4256417100405</v>
      </c>
      <c r="J40" s="20">
        <f t="shared" si="1"/>
        <v>0.10258702547190884</v>
      </c>
      <c r="K40" s="27">
        <f t="shared" si="2"/>
        <v>0.22798063175648381</v>
      </c>
      <c r="L40" s="25">
        <f>VLOOKUP('Master sheet'!A40,'APS (2020)'!$A$9:$I$640,2,FALSE)</f>
        <v>60800</v>
      </c>
      <c r="M40" s="25">
        <f>VLOOKUP(B40,'Claimant Count'!$B$2:$D$633,3,FALSE)-F40</f>
        <v>2705</v>
      </c>
      <c r="N40" s="25">
        <f>VLOOKUP('Master sheet'!A40,'APS (2020)'!$A$9:$I$640,8,FALSE)-G40</f>
        <v>2700</v>
      </c>
      <c r="O40" s="25">
        <f>L40*VLOOKUP(C40,'Part-time workers'!$A$3:$H$14,8,FALSE)</f>
        <v>176.48578281664768</v>
      </c>
      <c r="P40" s="25">
        <f t="shared" si="3"/>
        <v>5581.4857828166478</v>
      </c>
      <c r="Q40" s="26">
        <f t="shared" si="4"/>
        <v>0.96126018435893612</v>
      </c>
      <c r="R40" s="28">
        <f t="shared" si="5"/>
        <v>1.7406487246888742</v>
      </c>
      <c r="S40" s="73">
        <f>VLOOKUP(B40,'13. Parl. Constituency gender'!$A$5:$S$667,18,FALSE)</f>
        <v>6100</v>
      </c>
      <c r="T40" s="73">
        <f>VLOOKUP(B40,'SEISS data'!$B$6:$R$668,9,FALSE)</f>
        <v>3200</v>
      </c>
      <c r="U40" s="73">
        <f t="shared" si="6"/>
        <v>9300</v>
      </c>
      <c r="V40" s="109">
        <f t="shared" si="7"/>
        <v>0.15296052631578946</v>
      </c>
      <c r="W40" s="110">
        <f t="shared" si="8"/>
        <v>-0.31663732693149299</v>
      </c>
      <c r="X40" s="113">
        <f t="shared" si="9"/>
        <v>0.71200569887869058</v>
      </c>
      <c r="Y40" s="137">
        <f>VLOOKUP(A40,'BRES data'!$A$11:$AB$642,25,FALSE)</f>
        <v>2.385644104803486E-2</v>
      </c>
      <c r="Z40" s="138">
        <f t="shared" si="10"/>
        <v>-4.7550524430080995E-2</v>
      </c>
    </row>
    <row r="41" spans="1:26">
      <c r="A41" s="14" t="s">
        <v>52</v>
      </c>
      <c r="B41" s="15" t="str">
        <f>VLOOKUP('Master sheet'!A41,Westminster_Parliamentary_Const!$A$2:$C$651,2,FALSE)</f>
        <v>E14000579</v>
      </c>
      <c r="C41" s="15" t="str">
        <f>VLOOKUP(B41,'Region Lookup'!$B$1:$C$662,2,FALSE)</f>
        <v>North West</v>
      </c>
      <c r="E41" s="19">
        <f>VLOOKUP('Master sheet'!A41,'APS (2019)'!$A$9:$I$640,2,FALSE)</f>
        <v>65200</v>
      </c>
      <c r="F41" s="19">
        <f>VLOOKUP(B41,'Claimant Count'!$B$2:$D$633,2,FALSE)</f>
        <v>3270</v>
      </c>
      <c r="G41" s="19">
        <f>VLOOKUP('Master sheet'!A41,'APS (combined up to 2019)'!$A$9:$I$640,8,FALSE)</f>
        <v>2300</v>
      </c>
      <c r="H41" s="19">
        <f>E41*VLOOKUP(C41,'Part-time workers'!$A$3:$G$14,6,FALSE)</f>
        <v>1326.3772409804706</v>
      </c>
      <c r="I41" s="19">
        <f t="shared" si="0"/>
        <v>6896.3772409804706</v>
      </c>
      <c r="J41" s="20">
        <f t="shared" si="1"/>
        <v>0.10577265707025262</v>
      </c>
      <c r="K41" s="27">
        <f t="shared" si="2"/>
        <v>0.34838997755587231</v>
      </c>
      <c r="L41" s="25">
        <f>VLOOKUP('Master sheet'!A41,'APS (2020)'!$A$9:$I$640,2,FALSE)</f>
        <v>58600</v>
      </c>
      <c r="M41" s="25">
        <f>VLOOKUP(B41,'Claimant Count'!$B$2:$D$633,3,FALSE)-F41</f>
        <v>3020</v>
      </c>
      <c r="N41" s="25">
        <f>VLOOKUP('Master sheet'!A41,'APS (2020)'!$A$9:$I$640,8,FALSE)-G41</f>
        <v>300</v>
      </c>
      <c r="O41" s="25">
        <f>L41*VLOOKUP(C41,'Part-time workers'!$A$3:$H$14,8,FALSE)</f>
        <v>170.09978409630847</v>
      </c>
      <c r="P41" s="25">
        <f t="shared" si="3"/>
        <v>3490.0997840963087</v>
      </c>
      <c r="Q41" s="26">
        <f t="shared" si="4"/>
        <v>0.50607727247822576</v>
      </c>
      <c r="R41" s="28">
        <f t="shared" si="5"/>
        <v>0.22770361228015021</v>
      </c>
      <c r="S41" s="73">
        <f>VLOOKUP(B41,'13. Parl. Constituency gender'!$A$5:$S$667,18,FALSE)</f>
        <v>6400</v>
      </c>
      <c r="T41" s="73">
        <f>VLOOKUP(B41,'SEISS data'!$B$6:$R$668,9,FALSE)</f>
        <v>3800</v>
      </c>
      <c r="U41" s="73">
        <f t="shared" si="6"/>
        <v>10200</v>
      </c>
      <c r="V41" s="109">
        <f t="shared" si="7"/>
        <v>0.17406143344709898</v>
      </c>
      <c r="W41" s="110">
        <f t="shared" si="8"/>
        <v>0.28721071497376938</v>
      </c>
      <c r="X41" s="113">
        <f t="shared" si="9"/>
        <v>0.25745716362695981</v>
      </c>
      <c r="Y41" s="137">
        <f>VLOOKUP(A41,'BRES data'!$A$11:$AB$642,25,FALSE)</f>
        <v>2.1680956678700403E-2</v>
      </c>
      <c r="Z41" s="138">
        <f t="shared" si="10"/>
        <v>-0.27663627320838724</v>
      </c>
    </row>
    <row r="42" spans="1:26">
      <c r="A42" s="14" t="s">
        <v>53</v>
      </c>
      <c r="B42" s="15" t="str">
        <f>VLOOKUP('Master sheet'!A42,Westminster_Parliamentary_Const!$A$2:$C$651,2,FALSE)</f>
        <v>E14000580</v>
      </c>
      <c r="C42" s="15" t="str">
        <f>VLOOKUP(B42,'Region Lookup'!$B$1:$C$662,2,FALSE)</f>
        <v>North West</v>
      </c>
      <c r="E42" s="19">
        <f>VLOOKUP('Master sheet'!A42,'APS (2019)'!$A$9:$I$640,2,FALSE)</f>
        <v>66300</v>
      </c>
      <c r="F42" s="19">
        <f>VLOOKUP(B42,'Claimant Count'!$B$2:$D$633,2,FALSE)</f>
        <v>1785</v>
      </c>
      <c r="G42" s="19">
        <f>VLOOKUP('Master sheet'!A42,'APS (combined up to 2019)'!$A$9:$I$640,8,FALSE)</f>
        <v>3100</v>
      </c>
      <c r="H42" s="19">
        <f>E42*VLOOKUP(C42,'Part-time workers'!$A$3:$G$14,6,FALSE)</f>
        <v>1348.7547711197117</v>
      </c>
      <c r="I42" s="19">
        <f t="shared" si="0"/>
        <v>6233.7547711197112</v>
      </c>
      <c r="J42" s="20">
        <f t="shared" si="1"/>
        <v>9.4023450544792025E-2</v>
      </c>
      <c r="K42" s="27">
        <f t="shared" si="2"/>
        <v>-9.5702262151987794E-2</v>
      </c>
      <c r="L42" s="25">
        <f>VLOOKUP('Master sheet'!A42,'APS (2020)'!$A$9:$I$640,2,FALSE)</f>
        <v>66100</v>
      </c>
      <c r="M42" s="25">
        <f>VLOOKUP(B42,'Claimant Count'!$B$2:$D$633,3,FALSE)-F42</f>
        <v>1975</v>
      </c>
      <c r="N42" s="25">
        <f>VLOOKUP('Master sheet'!A42,'APS (2020)'!$A$9:$I$640,8,FALSE)-G42</f>
        <v>-800</v>
      </c>
      <c r="O42" s="25">
        <f>L42*VLOOKUP(C42,'Part-time workers'!$A$3:$H$14,8,FALSE)</f>
        <v>191.8702342792831</v>
      </c>
      <c r="P42" s="25">
        <f t="shared" si="3"/>
        <v>1366.8702342792831</v>
      </c>
      <c r="Q42" s="26">
        <f t="shared" si="4"/>
        <v>0.21926916994101853</v>
      </c>
      <c r="R42" s="28">
        <f t="shared" si="5"/>
        <v>-0.72559429413731735</v>
      </c>
      <c r="S42" s="73">
        <f>VLOOKUP(B42,'13. Parl. Constituency gender'!$A$5:$S$667,18,FALSE)</f>
        <v>6200</v>
      </c>
      <c r="T42" s="73">
        <f>VLOOKUP(B42,'SEISS data'!$B$6:$R$668,9,FALSE)</f>
        <v>3000</v>
      </c>
      <c r="U42" s="73">
        <f t="shared" si="6"/>
        <v>9200</v>
      </c>
      <c r="V42" s="109">
        <f t="shared" si="7"/>
        <v>0.13918305597579425</v>
      </c>
      <c r="W42" s="110">
        <f t="shared" si="8"/>
        <v>-0.71090940421434434</v>
      </c>
      <c r="X42" s="113">
        <f t="shared" si="9"/>
        <v>-0.71825184917583085</v>
      </c>
      <c r="Y42" s="137">
        <f>VLOOKUP(A42,'BRES data'!$A$11:$AB$642,25,FALSE)</f>
        <v>1.3634677219886315E-2</v>
      </c>
      <c r="Z42" s="138">
        <f t="shared" si="10"/>
        <v>-1.1239362955320797</v>
      </c>
    </row>
    <row r="43" spans="1:26">
      <c r="A43" s="14" t="s">
        <v>54</v>
      </c>
      <c r="B43" s="15" t="str">
        <f>VLOOKUP('Master sheet'!A43,Westminster_Parliamentary_Const!$A$2:$C$651,2,FALSE)</f>
        <v>E14000581</v>
      </c>
      <c r="C43" s="15" t="str">
        <f>VLOOKUP(B43,'Region Lookup'!$B$1:$C$662,2,FALSE)</f>
        <v>North West</v>
      </c>
      <c r="E43" s="19">
        <f>VLOOKUP('Master sheet'!A43,'APS (2019)'!$A$9:$I$640,2,FALSE)</f>
        <v>52400</v>
      </c>
      <c r="F43" s="19">
        <f>VLOOKUP(B43,'Claimant Count'!$B$2:$D$633,2,FALSE)</f>
        <v>3710</v>
      </c>
      <c r="G43" s="19">
        <f>VLOOKUP('Master sheet'!A43,'APS (combined up to 2019)'!$A$9:$I$640,8,FALSE)</f>
        <v>2000</v>
      </c>
      <c r="H43" s="19">
        <f>E43*VLOOKUP(C43,'Part-time workers'!$A$3:$G$14,6,FALSE)</f>
        <v>1065.9841629965745</v>
      </c>
      <c r="I43" s="19">
        <f t="shared" si="0"/>
        <v>6775.984162996574</v>
      </c>
      <c r="J43" s="20">
        <f t="shared" si="1"/>
        <v>0.12931267486634684</v>
      </c>
      <c r="K43" s="27">
        <f t="shared" si="2"/>
        <v>1.2381470180144456</v>
      </c>
      <c r="L43" s="25">
        <f>VLOOKUP('Master sheet'!A43,'APS (2020)'!$A$9:$I$640,2,FALSE)</f>
        <v>55800</v>
      </c>
      <c r="M43" s="25">
        <f>VLOOKUP(B43,'Claimant Count'!$B$2:$D$633,3,FALSE)-F43</f>
        <v>2365</v>
      </c>
      <c r="N43" s="25">
        <f>VLOOKUP('Master sheet'!A43,'APS (2020)'!$A$9:$I$640,8,FALSE)-G43</f>
        <v>1900</v>
      </c>
      <c r="O43" s="25">
        <f>L43*VLOOKUP(C43,'Part-time workers'!$A$3:$H$14,8,FALSE)</f>
        <v>161.97214936133128</v>
      </c>
      <c r="P43" s="25">
        <f t="shared" si="3"/>
        <v>4426.9721493613315</v>
      </c>
      <c r="Q43" s="26">
        <f t="shared" si="4"/>
        <v>0.65333271785623115</v>
      </c>
      <c r="R43" s="28">
        <f t="shared" si="5"/>
        <v>0.71715389818765241</v>
      </c>
      <c r="S43" s="73">
        <f>VLOOKUP(B43,'13. Parl. Constituency gender'!$A$5:$S$667,18,FALSE)</f>
        <v>5800</v>
      </c>
      <c r="T43" s="73">
        <f>VLOOKUP(B43,'SEISS data'!$B$6:$R$668,9,FALSE)</f>
        <v>3100</v>
      </c>
      <c r="U43" s="73">
        <f t="shared" si="6"/>
        <v>8900</v>
      </c>
      <c r="V43" s="109">
        <f t="shared" si="7"/>
        <v>0.15949820788530467</v>
      </c>
      <c r="W43" s="110">
        <f t="shared" si="8"/>
        <v>-0.12954744544984886</v>
      </c>
      <c r="X43" s="113">
        <f t="shared" si="9"/>
        <v>0.29380322636890177</v>
      </c>
      <c r="Y43" s="137">
        <f>VLOOKUP(A43,'BRES data'!$A$11:$AB$642,25,FALSE)</f>
        <v>1.9002059967955898E-2</v>
      </c>
      <c r="Z43" s="138">
        <f t="shared" si="10"/>
        <v>-0.55873301797534414</v>
      </c>
    </row>
    <row r="44" spans="1:26">
      <c r="A44" s="14" t="s">
        <v>55</v>
      </c>
      <c r="B44" s="15" t="str">
        <f>VLOOKUP('Master sheet'!A44,Westminster_Parliamentary_Const!$A$2:$C$651,2,FALSE)</f>
        <v>E14000609</v>
      </c>
      <c r="C44" s="15" t="str">
        <f>VLOOKUP(B44,'Region Lookup'!$B$1:$C$662,2,FALSE)</f>
        <v>North West</v>
      </c>
      <c r="E44" s="19">
        <f>VLOOKUP('Master sheet'!A44,'APS (2019)'!$A$9:$I$640,2,FALSE)</f>
        <v>52900</v>
      </c>
      <c r="F44" s="19">
        <f>VLOOKUP(B44,'Claimant Count'!$B$2:$D$633,2,FALSE)</f>
        <v>2710</v>
      </c>
      <c r="G44" s="19">
        <f>VLOOKUP('Master sheet'!A44,'APS (combined up to 2019)'!$A$9:$I$640,8,FALSE)</f>
        <v>1600</v>
      </c>
      <c r="H44" s="19">
        <f>E44*VLOOKUP(C44,'Part-time workers'!$A$3:$G$14,6,FALSE)</f>
        <v>1076.1557676053205</v>
      </c>
      <c r="I44" s="19">
        <f t="shared" si="0"/>
        <v>5386.1557676053208</v>
      </c>
      <c r="J44" s="20">
        <f t="shared" si="1"/>
        <v>0.10181768936872061</v>
      </c>
      <c r="K44" s="27">
        <f t="shared" si="2"/>
        <v>0.19890154523156758</v>
      </c>
      <c r="L44" s="25">
        <f>VLOOKUP('Master sheet'!A44,'APS (2020)'!$A$9:$I$640,2,FALSE)</f>
        <v>53400</v>
      </c>
      <c r="M44" s="25">
        <f>VLOOKUP(B44,'Claimant Count'!$B$2:$D$633,3,FALSE)-F44</f>
        <v>2045</v>
      </c>
      <c r="N44" s="25" t="e">
        <f>VLOOKUP('Master sheet'!A44,'APS (2020)'!$A$9:$I$640,8,FALSE)-G44</f>
        <v>#VALUE!</v>
      </c>
      <c r="O44" s="25">
        <f>L44*VLOOKUP(C44,'Part-time workers'!$A$3:$H$14,8,FALSE)</f>
        <v>155.00560530277937</v>
      </c>
      <c r="P44" s="25">
        <f t="shared" si="3"/>
        <v>2200.0056053027793</v>
      </c>
      <c r="Q44" s="26">
        <f t="shared" si="4"/>
        <v>0.40845562219618081</v>
      </c>
      <c r="R44" s="28">
        <f t="shared" si="5"/>
        <v>-9.6772976810699338E-2</v>
      </c>
      <c r="S44" s="73">
        <f>VLOOKUP(B44,'13. Parl. Constituency gender'!$A$5:$S$667,18,FALSE)</f>
        <v>5200</v>
      </c>
      <c r="T44" s="73">
        <f>VLOOKUP(B44,'SEISS data'!$B$6:$R$668,9,FALSE)</f>
        <v>2600</v>
      </c>
      <c r="U44" s="73">
        <f t="shared" si="6"/>
        <v>7800</v>
      </c>
      <c r="V44" s="109">
        <f t="shared" si="7"/>
        <v>0.14606741573033707</v>
      </c>
      <c r="W44" s="110">
        <f t="shared" si="8"/>
        <v>-0.51389857753837831</v>
      </c>
      <c r="X44" s="113">
        <f t="shared" si="9"/>
        <v>-0.3053357771745388</v>
      </c>
      <c r="Y44" s="137">
        <f>VLOOKUP(A44,'BRES data'!$A$11:$AB$642,25,FALSE)</f>
        <v>1.4402705640777835E-2</v>
      </c>
      <c r="Z44" s="138">
        <f t="shared" si="10"/>
        <v>-1.0430603451630223</v>
      </c>
    </row>
    <row r="45" spans="1:26">
      <c r="A45" s="14" t="s">
        <v>57</v>
      </c>
      <c r="B45" s="15" t="str">
        <f>VLOOKUP('Master sheet'!A45,Westminster_Parliamentary_Const!$A$2:$C$651,2,FALSE)</f>
        <v>E14000611</v>
      </c>
      <c r="C45" s="15" t="str">
        <f>VLOOKUP(B45,'Region Lookup'!$B$1:$C$662,2,FALSE)</f>
        <v>North West</v>
      </c>
      <c r="E45" s="19">
        <f>VLOOKUP('Master sheet'!A45,'APS (2019)'!$A$9:$I$640,2,FALSE)</f>
        <v>57400</v>
      </c>
      <c r="F45" s="19">
        <f>VLOOKUP(B45,'Claimant Count'!$B$2:$D$633,2,FALSE)</f>
        <v>2000</v>
      </c>
      <c r="G45" s="19">
        <f>VLOOKUP('Master sheet'!A45,'APS (combined up to 2019)'!$A$9:$I$640,8,FALSE)</f>
        <v>2400</v>
      </c>
      <c r="H45" s="19">
        <f>E45*VLOOKUP(C45,'Part-time workers'!$A$3:$G$14,6,FALSE)</f>
        <v>1167.700209084034</v>
      </c>
      <c r="I45" s="19">
        <f t="shared" si="0"/>
        <v>5567.7002090840342</v>
      </c>
      <c r="J45" s="20">
        <f t="shared" si="1"/>
        <v>9.6998261482300244E-2</v>
      </c>
      <c r="K45" s="27">
        <f t="shared" si="2"/>
        <v>1.6738560901267248E-2</v>
      </c>
      <c r="L45" s="25">
        <f>VLOOKUP('Master sheet'!A45,'APS (2020)'!$A$9:$I$640,2,FALSE)</f>
        <v>56200</v>
      </c>
      <c r="M45" s="25">
        <f>VLOOKUP(B45,'Claimant Count'!$B$2:$D$633,3,FALSE)-F45</f>
        <v>2005</v>
      </c>
      <c r="N45" s="25">
        <f>VLOOKUP('Master sheet'!A45,'APS (2020)'!$A$9:$I$640,8,FALSE)-G45</f>
        <v>900</v>
      </c>
      <c r="O45" s="25">
        <f>L45*VLOOKUP(C45,'Part-time workers'!$A$3:$H$14,8,FALSE)</f>
        <v>163.13324003775656</v>
      </c>
      <c r="P45" s="25">
        <f t="shared" si="3"/>
        <v>3068.1332400377564</v>
      </c>
      <c r="Q45" s="26">
        <f t="shared" si="4"/>
        <v>0.55105934673564405</v>
      </c>
      <c r="R45" s="28">
        <f t="shared" si="5"/>
        <v>0.37721583608613207</v>
      </c>
      <c r="S45" s="73">
        <f>VLOOKUP(B45,'13. Parl. Constituency gender'!$A$5:$S$667,18,FALSE)</f>
        <v>5900</v>
      </c>
      <c r="T45" s="73">
        <f>VLOOKUP(B45,'SEISS data'!$B$6:$R$668,9,FALSE)</f>
        <v>2900</v>
      </c>
      <c r="U45" s="73">
        <f t="shared" si="6"/>
        <v>8800</v>
      </c>
      <c r="V45" s="109">
        <f t="shared" si="7"/>
        <v>0.15658362989323843</v>
      </c>
      <c r="W45" s="110">
        <f t="shared" si="8"/>
        <v>-0.21295439106300387</v>
      </c>
      <c r="X45" s="113">
        <f t="shared" si="9"/>
        <v>8.21307225115641E-2</v>
      </c>
      <c r="Y45" s="137">
        <f>VLOOKUP(A45,'BRES data'!$A$11:$AB$642,25,FALSE)</f>
        <v>2.3745240567670578E-2</v>
      </c>
      <c r="Z45" s="138">
        <f t="shared" si="10"/>
        <v>-5.9260305326623228E-2</v>
      </c>
    </row>
    <row r="46" spans="1:26">
      <c r="A46" s="14" t="s">
        <v>58</v>
      </c>
      <c r="B46" s="15" t="str">
        <f>VLOOKUP('Master sheet'!A46,Westminster_Parliamentary_Const!$A$2:$C$651,2,FALSE)</f>
        <v>E14000612</v>
      </c>
      <c r="C46" s="15" t="str">
        <f>VLOOKUP(B46,'Region Lookup'!$B$1:$C$662,2,FALSE)</f>
        <v>North West</v>
      </c>
      <c r="E46" s="19">
        <f>VLOOKUP('Master sheet'!A46,'APS (2019)'!$A$9:$I$640,2,FALSE)</f>
        <v>57100</v>
      </c>
      <c r="F46" s="19">
        <f>VLOOKUP(B46,'Claimant Count'!$B$2:$D$633,2,FALSE)</f>
        <v>1990</v>
      </c>
      <c r="G46" s="19">
        <f>VLOOKUP('Master sheet'!A46,'APS (combined up to 2019)'!$A$9:$I$640,8,FALSE)</f>
        <v>1800</v>
      </c>
      <c r="H46" s="19">
        <f>E46*VLOOKUP(C46,'Part-time workers'!$A$3:$G$14,6,FALSE)</f>
        <v>1161.5972463187863</v>
      </c>
      <c r="I46" s="19">
        <f t="shared" si="0"/>
        <v>4951.5972463187863</v>
      </c>
      <c r="J46" s="20">
        <f t="shared" si="1"/>
        <v>8.6717990303306236E-2</v>
      </c>
      <c r="K46" s="27">
        <f t="shared" si="2"/>
        <v>-0.37183139425190775</v>
      </c>
      <c r="L46" s="25">
        <f>VLOOKUP('Master sheet'!A46,'APS (2020)'!$A$9:$I$640,2,FALSE)</f>
        <v>59000</v>
      </c>
      <c r="M46" s="25">
        <f>VLOOKUP(B46,'Claimant Count'!$B$2:$D$633,3,FALSE)-F46</f>
        <v>2305</v>
      </c>
      <c r="N46" s="25">
        <f>VLOOKUP('Master sheet'!A46,'APS (2020)'!$A$9:$I$640,8,FALSE)-G46</f>
        <v>-300</v>
      </c>
      <c r="O46" s="25">
        <f>L46*VLOOKUP(C46,'Part-time workers'!$A$3:$H$14,8,FALSE)</f>
        <v>171.26087477273379</v>
      </c>
      <c r="P46" s="25">
        <f t="shared" si="3"/>
        <v>2176.2608747727336</v>
      </c>
      <c r="Q46" s="26">
        <f t="shared" si="4"/>
        <v>0.43950684324954986</v>
      </c>
      <c r="R46" s="28">
        <f t="shared" si="5"/>
        <v>6.4356276883405722E-3</v>
      </c>
      <c r="S46" s="73">
        <f>VLOOKUP(B46,'13. Parl. Constituency gender'!$A$5:$S$667,18,FALSE)</f>
        <v>6900</v>
      </c>
      <c r="T46" s="73">
        <f>VLOOKUP(B46,'SEISS data'!$B$6:$R$668,9,FALSE)</f>
        <v>3300</v>
      </c>
      <c r="U46" s="73">
        <f t="shared" si="6"/>
        <v>10200</v>
      </c>
      <c r="V46" s="109">
        <f t="shared" si="7"/>
        <v>0.17288135593220338</v>
      </c>
      <c r="W46" s="110">
        <f t="shared" si="8"/>
        <v>0.25344024756060307</v>
      </c>
      <c r="X46" s="113">
        <f t="shared" si="9"/>
        <v>0.12993793762447181</v>
      </c>
      <c r="Y46" s="137">
        <f>VLOOKUP(A46,'BRES data'!$A$11:$AB$642,25,FALSE)</f>
        <v>2.4619289340101602E-2</v>
      </c>
      <c r="Z46" s="138">
        <f t="shared" si="10"/>
        <v>3.2779941123125933E-2</v>
      </c>
    </row>
    <row r="47" spans="1:26">
      <c r="A47" s="14" t="s">
        <v>59</v>
      </c>
      <c r="B47" s="15" t="str">
        <f>VLOOKUP('Master sheet'!A47,Westminster_Parliamentary_Const!$A$2:$C$651,2,FALSE)</f>
        <v>E14000620</v>
      </c>
      <c r="C47" s="15" t="str">
        <f>VLOOKUP(B47,'Region Lookup'!$B$1:$C$662,2,FALSE)</f>
        <v>North West</v>
      </c>
      <c r="E47" s="19">
        <f>VLOOKUP('Master sheet'!A47,'APS (2019)'!$A$9:$I$640,2,FALSE)</f>
        <v>58700</v>
      </c>
      <c r="F47" s="19">
        <f>VLOOKUP(B47,'Claimant Count'!$B$2:$D$633,2,FALSE)</f>
        <v>1415</v>
      </c>
      <c r="G47" s="19">
        <f>VLOOKUP('Master sheet'!A47,'APS (combined up to 2019)'!$A$9:$I$640,8,FALSE)</f>
        <v>2600</v>
      </c>
      <c r="H47" s="19">
        <f>E47*VLOOKUP(C47,'Part-time workers'!$A$3:$G$14,6,FALSE)</f>
        <v>1194.1463810667733</v>
      </c>
      <c r="I47" s="19">
        <f t="shared" si="0"/>
        <v>5209.1463810667738</v>
      </c>
      <c r="J47" s="20">
        <f t="shared" si="1"/>
        <v>8.8741846355481671E-2</v>
      </c>
      <c r="K47" s="27">
        <f t="shared" si="2"/>
        <v>-0.29533441846811853</v>
      </c>
      <c r="L47" s="25">
        <f>VLOOKUP('Master sheet'!A47,'APS (2020)'!$A$9:$I$640,2,FALSE)</f>
        <v>59200</v>
      </c>
      <c r="M47" s="25">
        <f>VLOOKUP(B47,'Claimant Count'!$B$2:$D$633,3,FALSE)-F47</f>
        <v>1505</v>
      </c>
      <c r="N47" s="25">
        <f>VLOOKUP('Master sheet'!A47,'APS (2020)'!$A$9:$I$640,8,FALSE)-G47</f>
        <v>0</v>
      </c>
      <c r="O47" s="25">
        <f>L47*VLOOKUP(C47,'Part-time workers'!$A$3:$H$14,8,FALSE)</f>
        <v>171.84142011094644</v>
      </c>
      <c r="P47" s="25">
        <f t="shared" si="3"/>
        <v>1676.8414201109465</v>
      </c>
      <c r="Q47" s="26">
        <f t="shared" si="4"/>
        <v>0.32190330189330341</v>
      </c>
      <c r="R47" s="28">
        <f t="shared" si="5"/>
        <v>-0.38445712872409649</v>
      </c>
      <c r="S47" s="73">
        <f>VLOOKUP(B47,'13. Parl. Constituency gender'!$A$5:$S$667,18,FALSE)</f>
        <v>7500</v>
      </c>
      <c r="T47" s="73">
        <f>VLOOKUP(B47,'SEISS data'!$B$6:$R$668,9,FALSE)</f>
        <v>2400</v>
      </c>
      <c r="U47" s="73">
        <f t="shared" si="6"/>
        <v>9900</v>
      </c>
      <c r="V47" s="109">
        <f t="shared" si="7"/>
        <v>0.16722972972972974</v>
      </c>
      <c r="W47" s="110">
        <f t="shared" si="8"/>
        <v>9.1706754554495104E-2</v>
      </c>
      <c r="X47" s="113">
        <f t="shared" si="9"/>
        <v>-0.14637518708480068</v>
      </c>
      <c r="Y47" s="137">
        <f>VLOOKUP(A47,'BRES data'!$A$11:$AB$642,25,FALSE)</f>
        <v>2.222640673460341E-2</v>
      </c>
      <c r="Z47" s="138">
        <f t="shared" si="10"/>
        <v>-0.21919856589176942</v>
      </c>
    </row>
    <row r="48" spans="1:26">
      <c r="A48" s="14" t="s">
        <v>60</v>
      </c>
      <c r="B48" s="15" t="str">
        <f>VLOOKUP('Master sheet'!A48,Westminster_Parliamentary_Const!$A$2:$C$651,2,FALSE)</f>
        <v>E14000627</v>
      </c>
      <c r="C48" s="15" t="str">
        <f>VLOOKUP(B48,'Region Lookup'!$B$1:$C$662,2,FALSE)</f>
        <v>North West</v>
      </c>
      <c r="E48" s="19">
        <f>VLOOKUP('Master sheet'!A48,'APS (2019)'!$A$9:$I$640,2,FALSE)</f>
        <v>59700</v>
      </c>
      <c r="F48" s="19">
        <f>VLOOKUP(B48,'Claimant Count'!$B$2:$D$633,2,FALSE)</f>
        <v>740</v>
      </c>
      <c r="G48" s="19">
        <f>VLOOKUP('Master sheet'!A48,'APS (combined up to 2019)'!$A$9:$I$640,8,FALSE)</f>
        <v>2500</v>
      </c>
      <c r="H48" s="19">
        <f>E48*VLOOKUP(C48,'Part-time workers'!$A$3:$G$14,6,FALSE)</f>
        <v>1214.4895902842652</v>
      </c>
      <c r="I48" s="19">
        <f t="shared" si="0"/>
        <v>4454.4895902842654</v>
      </c>
      <c r="J48" s="20">
        <f t="shared" si="1"/>
        <v>7.4614566001411475E-2</v>
      </c>
      <c r="K48" s="27">
        <f t="shared" si="2"/>
        <v>-0.82931222878445721</v>
      </c>
      <c r="L48" s="25">
        <f>VLOOKUP('Master sheet'!A48,'APS (2020)'!$A$9:$I$640,2,FALSE)</f>
        <v>52300</v>
      </c>
      <c r="M48" s="25">
        <f>VLOOKUP(B48,'Claimant Count'!$B$2:$D$633,3,FALSE)-F48</f>
        <v>1595</v>
      </c>
      <c r="N48" s="25">
        <f>VLOOKUP('Master sheet'!A48,'APS (2020)'!$A$9:$I$640,8,FALSE)-G48</f>
        <v>-300</v>
      </c>
      <c r="O48" s="25">
        <f>L48*VLOOKUP(C48,'Part-time workers'!$A$3:$H$14,8,FALSE)</f>
        <v>151.81260594260976</v>
      </c>
      <c r="P48" s="25">
        <f t="shared" si="3"/>
        <v>1446.8126059426097</v>
      </c>
      <c r="Q48" s="26">
        <f t="shared" si="4"/>
        <v>0.32479873992707675</v>
      </c>
      <c r="R48" s="28">
        <f t="shared" si="5"/>
        <v>-0.37483321994557944</v>
      </c>
      <c r="S48" s="73">
        <f>VLOOKUP(B48,'13. Parl. Constituency gender'!$A$5:$S$667,18,FALSE)</f>
        <v>6300</v>
      </c>
      <c r="T48" s="73">
        <f>VLOOKUP(B48,'SEISS data'!$B$6:$R$668,9,FALSE)</f>
        <v>2800</v>
      </c>
      <c r="U48" s="73">
        <f t="shared" si="6"/>
        <v>9100</v>
      </c>
      <c r="V48" s="109">
        <f t="shared" si="7"/>
        <v>0.17399617590822181</v>
      </c>
      <c r="W48" s="110">
        <f t="shared" si="8"/>
        <v>0.28534322952277325</v>
      </c>
      <c r="X48" s="113">
        <f t="shared" si="9"/>
        <v>-4.4744995211403099E-2</v>
      </c>
      <c r="Y48" s="137">
        <f>VLOOKUP(A48,'BRES data'!$A$11:$AB$642,25,FALSE)</f>
        <v>3.4881289479416377E-2</v>
      </c>
      <c r="Z48" s="138">
        <f t="shared" si="10"/>
        <v>1.1134027297838456</v>
      </c>
    </row>
    <row r="49" spans="1:26">
      <c r="A49" s="14" t="s">
        <v>61</v>
      </c>
      <c r="B49" s="15" t="str">
        <f>VLOOKUP('Master sheet'!A49,Westminster_Parliamentary_Const!$A$2:$C$651,2,FALSE)</f>
        <v>E14000637</v>
      </c>
      <c r="C49" s="15" t="str">
        <f>VLOOKUP(B49,'Region Lookup'!$B$1:$C$662,2,FALSE)</f>
        <v>North West</v>
      </c>
      <c r="E49" s="19">
        <f>VLOOKUP('Master sheet'!A49,'APS (2019)'!$A$9:$I$640,2,FALSE)</f>
        <v>64100</v>
      </c>
      <c r="F49" s="19">
        <f>VLOOKUP(B49,'Claimant Count'!$B$2:$D$633,2,FALSE)</f>
        <v>1470</v>
      </c>
      <c r="G49" s="19">
        <f>VLOOKUP('Master sheet'!A49,'APS (combined up to 2019)'!$A$9:$I$640,8,FALSE)</f>
        <v>2400</v>
      </c>
      <c r="H49" s="19">
        <f>E49*VLOOKUP(C49,'Part-time workers'!$A$3:$G$14,6,FALSE)</f>
        <v>1303.9997108412294</v>
      </c>
      <c r="I49" s="19">
        <f t="shared" si="0"/>
        <v>5173.9997108412299</v>
      </c>
      <c r="J49" s="20">
        <f t="shared" si="1"/>
        <v>8.0717624194090953E-2</v>
      </c>
      <c r="K49" s="27">
        <f t="shared" si="2"/>
        <v>-0.59863105248704895</v>
      </c>
      <c r="L49" s="25">
        <f>VLOOKUP('Master sheet'!A49,'APS (2020)'!$A$9:$I$640,2,FALSE)</f>
        <v>60700</v>
      </c>
      <c r="M49" s="25">
        <f>VLOOKUP(B49,'Claimant Count'!$B$2:$D$633,3,FALSE)-F49</f>
        <v>1660</v>
      </c>
      <c r="N49" s="25">
        <f>VLOOKUP('Master sheet'!A49,'APS (2020)'!$A$9:$I$640,8,FALSE)-G49</f>
        <v>3500</v>
      </c>
      <c r="O49" s="25">
        <f>L49*VLOOKUP(C49,'Part-time workers'!$A$3:$H$14,8,FALSE)</f>
        <v>176.19551014754137</v>
      </c>
      <c r="P49" s="25">
        <f t="shared" si="3"/>
        <v>5336.1955101475414</v>
      </c>
      <c r="Q49" s="26">
        <f t="shared" si="4"/>
        <v>1.031348242823914</v>
      </c>
      <c r="R49" s="28">
        <f t="shared" si="5"/>
        <v>1.9736086683182934</v>
      </c>
      <c r="S49" s="73">
        <f>VLOOKUP(B49,'13. Parl. Constituency gender'!$A$5:$S$667,18,FALSE)</f>
        <v>6700</v>
      </c>
      <c r="T49" s="73">
        <f>VLOOKUP(B49,'SEISS data'!$B$6:$R$668,9,FALSE)</f>
        <v>3200</v>
      </c>
      <c r="U49" s="73">
        <f t="shared" si="6"/>
        <v>9900</v>
      </c>
      <c r="V49" s="109">
        <f t="shared" si="7"/>
        <v>0.1630971993410214</v>
      </c>
      <c r="W49" s="110">
        <f t="shared" si="8"/>
        <v>-2.6554530034204816E-2</v>
      </c>
      <c r="X49" s="113">
        <f t="shared" si="9"/>
        <v>0.97352706914204434</v>
      </c>
      <c r="Y49" s="137">
        <f>VLOOKUP(A49,'BRES data'!$A$11:$AB$642,25,FALSE)</f>
        <v>3.0059196035242319E-2</v>
      </c>
      <c r="Z49" s="138">
        <f t="shared" si="10"/>
        <v>0.60562023182201163</v>
      </c>
    </row>
    <row r="50" spans="1:26">
      <c r="A50" s="14" t="s">
        <v>62</v>
      </c>
      <c r="B50" s="15" t="str">
        <f>VLOOKUP('Master sheet'!A50,Westminster_Parliamentary_Const!$A$2:$C$651,2,FALSE)</f>
        <v>E14000640</v>
      </c>
      <c r="C50" s="15" t="str">
        <f>VLOOKUP(B50,'Region Lookup'!$B$1:$C$662,2,FALSE)</f>
        <v>North West</v>
      </c>
      <c r="E50" s="19">
        <f>VLOOKUP('Master sheet'!A50,'APS (2019)'!$A$9:$I$640,2,FALSE)</f>
        <v>58500</v>
      </c>
      <c r="F50" s="19">
        <f>VLOOKUP(B50,'Claimant Count'!$B$2:$D$633,2,FALSE)</f>
        <v>1625</v>
      </c>
      <c r="G50" s="19">
        <f>VLOOKUP('Master sheet'!A50,'APS (combined up to 2019)'!$A$9:$I$640,8,FALSE)</f>
        <v>1700</v>
      </c>
      <c r="H50" s="19">
        <f>E50*VLOOKUP(C50,'Part-time workers'!$A$3:$G$14,6,FALSE)</f>
        <v>1190.0777392232749</v>
      </c>
      <c r="I50" s="19">
        <f t="shared" si="0"/>
        <v>4515.0777392232749</v>
      </c>
      <c r="J50" s="20">
        <f t="shared" si="1"/>
        <v>7.7180816055098717E-2</v>
      </c>
      <c r="K50" s="27">
        <f t="shared" si="2"/>
        <v>-0.73231404158579394</v>
      </c>
      <c r="L50" s="25">
        <f>VLOOKUP('Master sheet'!A50,'APS (2020)'!$A$9:$I$640,2,FALSE)</f>
        <v>60100</v>
      </c>
      <c r="M50" s="25">
        <f>VLOOKUP(B50,'Claimant Count'!$B$2:$D$633,3,FALSE)-F50</f>
        <v>1840</v>
      </c>
      <c r="N50" s="25">
        <f>VLOOKUP('Master sheet'!A50,'APS (2020)'!$A$9:$I$640,8,FALSE)-G50</f>
        <v>1100</v>
      </c>
      <c r="O50" s="25">
        <f>L50*VLOOKUP(C50,'Part-time workers'!$A$3:$H$14,8,FALSE)</f>
        <v>174.45387413290339</v>
      </c>
      <c r="P50" s="25">
        <f t="shared" si="3"/>
        <v>3114.4538741329034</v>
      </c>
      <c r="Q50" s="26">
        <f t="shared" si="4"/>
        <v>0.68978964571907464</v>
      </c>
      <c r="R50" s="28">
        <f t="shared" si="5"/>
        <v>0.83833008776741758</v>
      </c>
      <c r="S50" s="73">
        <f>VLOOKUP(B50,'13. Parl. Constituency gender'!$A$5:$S$667,18,FALSE)</f>
        <v>8000</v>
      </c>
      <c r="T50" s="73">
        <f>VLOOKUP(B50,'SEISS data'!$B$6:$R$668,9,FALSE)</f>
        <v>2600</v>
      </c>
      <c r="U50" s="73">
        <f t="shared" si="6"/>
        <v>10600</v>
      </c>
      <c r="V50" s="109">
        <f t="shared" si="7"/>
        <v>0.17637271214642264</v>
      </c>
      <c r="W50" s="110">
        <f t="shared" si="8"/>
        <v>0.35335294801611322</v>
      </c>
      <c r="X50" s="113">
        <f t="shared" si="9"/>
        <v>0.59584151789176543</v>
      </c>
      <c r="Y50" s="137">
        <f>VLOOKUP(A50,'BRES data'!$A$11:$AB$642,25,FALSE)</f>
        <v>3.2734723746798533E-2</v>
      </c>
      <c r="Z50" s="138">
        <f t="shared" si="10"/>
        <v>0.88736220975517166</v>
      </c>
    </row>
    <row r="51" spans="1:26">
      <c r="A51" s="14" t="s">
        <v>63</v>
      </c>
      <c r="B51" s="15" t="str">
        <f>VLOOKUP('Master sheet'!A51,Westminster_Parliamentary_Const!$A$2:$C$651,2,FALSE)</f>
        <v>E14000646</v>
      </c>
      <c r="C51" s="15" t="str">
        <f>VLOOKUP(B51,'Region Lookup'!$B$1:$C$662,2,FALSE)</f>
        <v>North West</v>
      </c>
      <c r="E51" s="19">
        <f>VLOOKUP('Master sheet'!A51,'APS (2019)'!$A$9:$I$640,2,FALSE)</f>
        <v>55600</v>
      </c>
      <c r="F51" s="19">
        <f>VLOOKUP(B51,'Claimant Count'!$B$2:$D$633,2,FALSE)</f>
        <v>865</v>
      </c>
      <c r="G51" s="19">
        <f>VLOOKUP('Master sheet'!A51,'APS (combined up to 2019)'!$A$9:$I$640,8,FALSE)</f>
        <v>2600</v>
      </c>
      <c r="H51" s="19">
        <f>E51*VLOOKUP(C51,'Part-time workers'!$A$3:$G$14,6,FALSE)</f>
        <v>1131.0824324925486</v>
      </c>
      <c r="I51" s="19">
        <f t="shared" si="0"/>
        <v>4596.0824324925488</v>
      </c>
      <c r="J51" s="20">
        <f t="shared" si="1"/>
        <v>8.2663353102383971E-2</v>
      </c>
      <c r="K51" s="27">
        <f t="shared" si="2"/>
        <v>-0.52508709810377185</v>
      </c>
      <c r="L51" s="25">
        <f>VLOOKUP('Master sheet'!A51,'APS (2020)'!$A$9:$I$640,2,FALSE)</f>
        <v>53700</v>
      </c>
      <c r="M51" s="25">
        <f>VLOOKUP(B51,'Claimant Count'!$B$2:$D$633,3,FALSE)-F51</f>
        <v>1680</v>
      </c>
      <c r="N51" s="25">
        <f>VLOOKUP('Master sheet'!A51,'APS (2020)'!$A$9:$I$640,8,FALSE)-G51</f>
        <v>1400</v>
      </c>
      <c r="O51" s="25">
        <f>L51*VLOOKUP(C51,'Part-time workers'!$A$3:$H$14,8,FALSE)</f>
        <v>155.87642331009837</v>
      </c>
      <c r="P51" s="25">
        <f t="shared" si="3"/>
        <v>3235.8764233100983</v>
      </c>
      <c r="Q51" s="26">
        <f t="shared" si="4"/>
        <v>0.70405099796158721</v>
      </c>
      <c r="R51" s="28">
        <f t="shared" si="5"/>
        <v>0.88573222569587995</v>
      </c>
      <c r="S51" s="73">
        <f>VLOOKUP(B51,'13. Parl. Constituency gender'!$A$5:$S$667,18,FALSE)</f>
        <v>6500</v>
      </c>
      <c r="T51" s="73">
        <f>VLOOKUP(B51,'SEISS data'!$B$6:$R$668,9,FALSE)</f>
        <v>3000</v>
      </c>
      <c r="U51" s="73">
        <f t="shared" si="6"/>
        <v>9500</v>
      </c>
      <c r="V51" s="109">
        <f t="shared" si="7"/>
        <v>0.17690875232774675</v>
      </c>
      <c r="W51" s="110">
        <f t="shared" si="8"/>
        <v>0.36869289581365694</v>
      </c>
      <c r="X51" s="113">
        <f t="shared" si="9"/>
        <v>0.6272125607547685</v>
      </c>
      <c r="Y51" s="137">
        <f>VLOOKUP(A51,'BRES data'!$A$11:$AB$642,25,FALSE)</f>
        <v>2.0897832817337481E-2</v>
      </c>
      <c r="Z51" s="138">
        <f t="shared" si="10"/>
        <v>-0.35910182372915139</v>
      </c>
    </row>
    <row r="52" spans="1:26">
      <c r="A52" s="14" t="s">
        <v>64</v>
      </c>
      <c r="B52" s="15" t="str">
        <f>VLOOKUP('Master sheet'!A52,Westminster_Parliamentary_Const!$A$2:$C$651,2,FALSE)</f>
        <v>E14000647</v>
      </c>
      <c r="C52" s="15" t="str">
        <f>VLOOKUP(B52,'Region Lookup'!$B$1:$C$662,2,FALSE)</f>
        <v>North West</v>
      </c>
      <c r="E52" s="19">
        <f>VLOOKUP('Master sheet'!A52,'APS (2019)'!$A$9:$I$640,2,FALSE)</f>
        <v>44600</v>
      </c>
      <c r="F52" s="19">
        <f>VLOOKUP(B52,'Claimant Count'!$B$2:$D$633,2,FALSE)</f>
        <v>1250</v>
      </c>
      <c r="G52" s="19">
        <f>VLOOKUP('Master sheet'!A52,'APS (combined up to 2019)'!$A$9:$I$640,8,FALSE)</f>
        <v>1300</v>
      </c>
      <c r="H52" s="19">
        <f>E52*VLOOKUP(C52,'Part-time workers'!$A$3:$G$14,6,FALSE)</f>
        <v>907.30713110013778</v>
      </c>
      <c r="I52" s="19">
        <f t="shared" si="0"/>
        <v>3457.3071311001377</v>
      </c>
      <c r="J52" s="20">
        <f t="shared" si="1"/>
        <v>7.7518097109868553E-2</v>
      </c>
      <c r="K52" s="27">
        <f t="shared" si="2"/>
        <v>-0.7195656148133831</v>
      </c>
      <c r="L52" s="25">
        <f>VLOOKUP('Master sheet'!A52,'APS (2020)'!$A$9:$I$640,2,FALSE)</f>
        <v>46000</v>
      </c>
      <c r="M52" s="25">
        <f>VLOOKUP(B52,'Claimant Count'!$B$2:$D$633,3,FALSE)-F52</f>
        <v>870</v>
      </c>
      <c r="N52" s="25">
        <f>VLOOKUP('Master sheet'!A52,'APS (2020)'!$A$9:$I$640,8,FALSE)-G52</f>
        <v>1800</v>
      </c>
      <c r="O52" s="25">
        <f>L52*VLOOKUP(C52,'Part-time workers'!$A$3:$H$14,8,FALSE)</f>
        <v>133.52542778891109</v>
      </c>
      <c r="P52" s="25">
        <f t="shared" si="3"/>
        <v>2803.5254277889112</v>
      </c>
      <c r="Q52" s="26">
        <f t="shared" si="4"/>
        <v>0.810898575532921</v>
      </c>
      <c r="R52" s="28">
        <f t="shared" si="5"/>
        <v>1.2408741170980471</v>
      </c>
      <c r="S52" s="73">
        <f>VLOOKUP(B52,'13. Parl. Constituency gender'!$A$5:$S$667,18,FALSE)</f>
        <v>5200</v>
      </c>
      <c r="T52" s="73">
        <f>VLOOKUP(B52,'SEISS data'!$B$6:$R$668,9,FALSE)</f>
        <v>1800</v>
      </c>
      <c r="U52" s="73">
        <f t="shared" si="6"/>
        <v>7000</v>
      </c>
      <c r="V52" s="109">
        <f t="shared" si="7"/>
        <v>0.15217391304347827</v>
      </c>
      <c r="W52" s="110">
        <f t="shared" si="8"/>
        <v>-0.33914796504131184</v>
      </c>
      <c r="X52" s="113">
        <f t="shared" si="9"/>
        <v>0.45086307602836762</v>
      </c>
      <c r="Y52" s="137">
        <f>VLOOKUP(A52,'BRES data'!$A$11:$AB$642,25,FALSE)</f>
        <v>-1.2124379409459429E-3</v>
      </c>
      <c r="Z52" s="138">
        <f t="shared" si="10"/>
        <v>-2.6873869650754072</v>
      </c>
    </row>
    <row r="53" spans="1:26">
      <c r="A53" s="14" t="s">
        <v>65</v>
      </c>
      <c r="B53" s="15" t="str">
        <f>VLOOKUP('Master sheet'!A53,Westminster_Parliamentary_Const!$A$2:$C$651,2,FALSE)</f>
        <v>E14000653</v>
      </c>
      <c r="C53" s="15" t="str">
        <f>VLOOKUP(B53,'Region Lookup'!$B$1:$C$662,2,FALSE)</f>
        <v>North West</v>
      </c>
      <c r="E53" s="19">
        <f>VLOOKUP('Master sheet'!A53,'APS (2019)'!$A$9:$I$640,2,FALSE)</f>
        <v>64800</v>
      </c>
      <c r="F53" s="19">
        <f>VLOOKUP(B53,'Claimant Count'!$B$2:$D$633,2,FALSE)</f>
        <v>1740</v>
      </c>
      <c r="G53" s="19">
        <f>VLOOKUP('Master sheet'!A53,'APS (combined up to 2019)'!$A$9:$I$640,8,FALSE)</f>
        <v>2400</v>
      </c>
      <c r="H53" s="19">
        <f>E53*VLOOKUP(C53,'Part-time workers'!$A$3:$G$14,6,FALSE)</f>
        <v>1318.2399572934737</v>
      </c>
      <c r="I53" s="19">
        <f t="shared" si="0"/>
        <v>5458.2399572934737</v>
      </c>
      <c r="J53" s="20">
        <f t="shared" si="1"/>
        <v>8.4232098106380771E-2</v>
      </c>
      <c r="K53" s="27">
        <f t="shared" si="2"/>
        <v>-0.46579224437507344</v>
      </c>
      <c r="L53" s="25">
        <f>VLOOKUP('Master sheet'!A53,'APS (2020)'!$A$9:$I$640,2,FALSE)</f>
        <v>66200</v>
      </c>
      <c r="M53" s="25">
        <f>VLOOKUP(B53,'Claimant Count'!$B$2:$D$633,3,FALSE)-F53</f>
        <v>2130</v>
      </c>
      <c r="N53" s="25">
        <f>VLOOKUP('Master sheet'!A53,'APS (2020)'!$A$9:$I$640,8,FALSE)-G53</f>
        <v>400</v>
      </c>
      <c r="O53" s="25">
        <f>L53*VLOOKUP(C53,'Part-time workers'!$A$3:$H$14,8,FALSE)</f>
        <v>192.16050694838941</v>
      </c>
      <c r="P53" s="25">
        <f t="shared" si="3"/>
        <v>2722.1605069483894</v>
      </c>
      <c r="Q53" s="26">
        <f t="shared" si="4"/>
        <v>0.49872496047209358</v>
      </c>
      <c r="R53" s="28">
        <f t="shared" si="5"/>
        <v>0.20326586599345123</v>
      </c>
      <c r="S53" s="73">
        <f>VLOOKUP(B53,'13. Parl. Constituency gender'!$A$5:$S$667,18,FALSE)</f>
        <v>6800</v>
      </c>
      <c r="T53" s="73">
        <f>VLOOKUP(B53,'SEISS data'!$B$6:$R$668,9,FALSE)</f>
        <v>2600</v>
      </c>
      <c r="U53" s="73">
        <f t="shared" si="6"/>
        <v>9400</v>
      </c>
      <c r="V53" s="109">
        <f t="shared" si="7"/>
        <v>0.1419939577039275</v>
      </c>
      <c r="W53" s="110">
        <f t="shared" si="8"/>
        <v>-0.63046937886572585</v>
      </c>
      <c r="X53" s="113">
        <f t="shared" si="9"/>
        <v>-0.21360175643613732</v>
      </c>
      <c r="Y53" s="137">
        <f>VLOOKUP(A53,'BRES data'!$A$11:$AB$642,25,FALSE)</f>
        <v>1.5477159656264172E-2</v>
      </c>
      <c r="Z53" s="138">
        <f t="shared" si="10"/>
        <v>-0.92991675924020212</v>
      </c>
    </row>
    <row r="54" spans="1:26">
      <c r="A54" s="14" t="s">
        <v>66</v>
      </c>
      <c r="B54" s="15" t="str">
        <f>VLOOKUP('Master sheet'!A54,Westminster_Parliamentary_Const!$A$2:$C$651,2,FALSE)</f>
        <v>E14000661</v>
      </c>
      <c r="C54" s="15" t="str">
        <f>VLOOKUP(B54,'Region Lookup'!$B$1:$C$662,2,FALSE)</f>
        <v>North West</v>
      </c>
      <c r="E54" s="19">
        <f>VLOOKUP('Master sheet'!A54,'APS (2019)'!$A$9:$I$640,2,FALSE)</f>
        <v>54600</v>
      </c>
      <c r="F54" s="19">
        <f>VLOOKUP(B54,'Claimant Count'!$B$2:$D$633,2,FALSE)</f>
        <v>1795</v>
      </c>
      <c r="G54" s="19">
        <f>VLOOKUP('Master sheet'!A54,'APS (combined up to 2019)'!$A$9:$I$640,8,FALSE)</f>
        <v>1500</v>
      </c>
      <c r="H54" s="19">
        <f>E54*VLOOKUP(C54,'Part-time workers'!$A$3:$G$14,6,FALSE)</f>
        <v>1110.7392232750567</v>
      </c>
      <c r="I54" s="19">
        <f t="shared" si="0"/>
        <v>4405.7392232750572</v>
      </c>
      <c r="J54" s="20">
        <f t="shared" si="1"/>
        <v>8.0691194565477242E-2</v>
      </c>
      <c r="K54" s="27">
        <f t="shared" si="2"/>
        <v>-0.5996300299873828</v>
      </c>
      <c r="L54" s="25">
        <f>VLOOKUP('Master sheet'!A54,'APS (2020)'!$A$9:$I$640,2,FALSE)</f>
        <v>49300</v>
      </c>
      <c r="M54" s="25">
        <f>VLOOKUP(B54,'Claimant Count'!$B$2:$D$633,3,FALSE)-F54</f>
        <v>2090</v>
      </c>
      <c r="N54" s="25">
        <f>VLOOKUP('Master sheet'!A54,'APS (2020)'!$A$9:$I$640,8,FALSE)-G54</f>
        <v>700</v>
      </c>
      <c r="O54" s="25">
        <f>L54*VLOOKUP(C54,'Part-time workers'!$A$3:$H$14,8,FALSE)</f>
        <v>143.10442586941991</v>
      </c>
      <c r="P54" s="25">
        <f t="shared" si="3"/>
        <v>2933.1044258694201</v>
      </c>
      <c r="Q54" s="26">
        <f t="shared" si="4"/>
        <v>0.66574626350423505</v>
      </c>
      <c r="R54" s="28">
        <f t="shared" si="5"/>
        <v>0.7584142634729204</v>
      </c>
      <c r="S54" s="73">
        <f>VLOOKUP(B54,'13. Parl. Constituency gender'!$A$5:$S$667,18,FALSE)</f>
        <v>6000</v>
      </c>
      <c r="T54" s="73">
        <f>VLOOKUP(B54,'SEISS data'!$B$6:$R$668,9,FALSE)</f>
        <v>2800</v>
      </c>
      <c r="U54" s="73">
        <f t="shared" si="6"/>
        <v>8800</v>
      </c>
      <c r="V54" s="109">
        <f t="shared" si="7"/>
        <v>0.17849898580121704</v>
      </c>
      <c r="W54" s="110">
        <f t="shared" si="8"/>
        <v>0.4142008620423886</v>
      </c>
      <c r="X54" s="113">
        <f t="shared" si="9"/>
        <v>0.5863075627576545</v>
      </c>
      <c r="Y54" s="137">
        <f>VLOOKUP(A54,'BRES data'!$A$11:$AB$642,25,FALSE)</f>
        <v>1.1267217630853921E-2</v>
      </c>
      <c r="Z54" s="138">
        <f t="shared" si="10"/>
        <v>-1.3732376742506904</v>
      </c>
    </row>
    <row r="55" spans="1:26">
      <c r="A55" s="14" t="s">
        <v>67</v>
      </c>
      <c r="B55" s="15" t="str">
        <f>VLOOKUP('Master sheet'!A55,Westminster_Parliamentary_Const!$A$2:$C$651,2,FALSE)</f>
        <v>E14000686</v>
      </c>
      <c r="C55" s="15" t="str">
        <f>VLOOKUP(B55,'Region Lookup'!$B$1:$C$662,2,FALSE)</f>
        <v>North West</v>
      </c>
      <c r="E55" s="19">
        <f>VLOOKUP('Master sheet'!A55,'APS (2019)'!$A$9:$I$640,2,FALSE)</f>
        <v>53100</v>
      </c>
      <c r="F55" s="19">
        <f>VLOOKUP(B55,'Claimant Count'!$B$2:$D$633,2,FALSE)</f>
        <v>1055</v>
      </c>
      <c r="G55" s="19">
        <f>VLOOKUP('Master sheet'!A55,'APS (combined up to 2019)'!$A$9:$I$640,8,FALSE)</f>
        <v>2300</v>
      </c>
      <c r="H55" s="19">
        <f>E55*VLOOKUP(C55,'Part-time workers'!$A$3:$G$14,6,FALSE)</f>
        <v>1080.2244094488187</v>
      </c>
      <c r="I55" s="19">
        <f t="shared" si="0"/>
        <v>4435.2244094488187</v>
      </c>
      <c r="J55" s="20">
        <f t="shared" si="1"/>
        <v>8.3525883417115226E-2</v>
      </c>
      <c r="K55" s="27">
        <f t="shared" si="2"/>
        <v>-0.49248549062884384</v>
      </c>
      <c r="L55" s="25">
        <f>VLOOKUP('Master sheet'!A55,'APS (2020)'!$A$9:$I$640,2,FALSE)</f>
        <v>54900</v>
      </c>
      <c r="M55" s="25">
        <f>VLOOKUP(B55,'Claimant Count'!$B$2:$D$633,3,FALSE)-F55</f>
        <v>1485</v>
      </c>
      <c r="N55" s="25">
        <f>VLOOKUP('Master sheet'!A55,'APS (2020)'!$A$9:$I$640,8,FALSE)-G55</f>
        <v>-1100</v>
      </c>
      <c r="O55" s="25">
        <f>L55*VLOOKUP(C55,'Part-time workers'!$A$3:$H$14,8,FALSE)</f>
        <v>159.3596953393743</v>
      </c>
      <c r="P55" s="25">
        <f t="shared" si="3"/>
        <v>544.3596953393743</v>
      </c>
      <c r="Q55" s="26">
        <f t="shared" si="4"/>
        <v>0.12273554731067686</v>
      </c>
      <c r="R55" s="28">
        <f t="shared" si="5"/>
        <v>-1.0464544774386599</v>
      </c>
      <c r="S55" s="73">
        <f>VLOOKUP(B55,'13. Parl. Constituency gender'!$A$5:$S$667,18,FALSE)</f>
        <v>5800</v>
      </c>
      <c r="T55" s="73">
        <f>VLOOKUP(B55,'SEISS data'!$B$6:$R$668,9,FALSE)</f>
        <v>3000</v>
      </c>
      <c r="U55" s="73">
        <f t="shared" si="6"/>
        <v>8800</v>
      </c>
      <c r="V55" s="109">
        <f t="shared" si="7"/>
        <v>0.16029143897996356</v>
      </c>
      <c r="W55" s="110">
        <f t="shared" si="8"/>
        <v>-0.10684742405705215</v>
      </c>
      <c r="X55" s="113">
        <f t="shared" si="9"/>
        <v>-0.57665095074785599</v>
      </c>
      <c r="Y55" s="137">
        <f>VLOOKUP(A55,'BRES data'!$A$11:$AB$642,25,FALSE)</f>
        <v>2.2771672771672691E-2</v>
      </c>
      <c r="Z55" s="138">
        <f t="shared" si="10"/>
        <v>-0.16178023637115319</v>
      </c>
    </row>
    <row r="56" spans="1:26">
      <c r="A56" s="14" t="s">
        <v>68</v>
      </c>
      <c r="B56" s="15" t="str">
        <f>VLOOKUP('Master sheet'!A56,Westminster_Parliamentary_Const!$A$2:$C$651,2,FALSE)</f>
        <v>E14000688</v>
      </c>
      <c r="C56" s="15" t="str">
        <f>VLOOKUP(B56,'Region Lookup'!$B$1:$C$662,2,FALSE)</f>
        <v>North West</v>
      </c>
      <c r="E56" s="19">
        <f>VLOOKUP('Master sheet'!A56,'APS (2019)'!$A$9:$I$640,2,FALSE)</f>
        <v>55900</v>
      </c>
      <c r="F56" s="19">
        <f>VLOOKUP(B56,'Claimant Count'!$B$2:$D$633,2,FALSE)</f>
        <v>1590</v>
      </c>
      <c r="G56" s="19">
        <f>VLOOKUP('Master sheet'!A56,'APS (combined up to 2019)'!$A$9:$I$640,8,FALSE)</f>
        <v>1600</v>
      </c>
      <c r="H56" s="19">
        <f>E56*VLOOKUP(C56,'Part-time workers'!$A$3:$G$14,6,FALSE)</f>
        <v>1137.185395257796</v>
      </c>
      <c r="I56" s="19">
        <f t="shared" si="0"/>
        <v>4327.1853952577958</v>
      </c>
      <c r="J56" s="20">
        <f t="shared" si="1"/>
        <v>7.7409398841821034E-2</v>
      </c>
      <c r="K56" s="27">
        <f t="shared" si="2"/>
        <v>-0.72367415245845568</v>
      </c>
      <c r="L56" s="25">
        <f>VLOOKUP('Master sheet'!A56,'APS (2020)'!$A$9:$I$640,2,FALSE)</f>
        <v>52300</v>
      </c>
      <c r="M56" s="25">
        <f>VLOOKUP(B56,'Claimant Count'!$B$2:$D$633,3,FALSE)-F56</f>
        <v>1745</v>
      </c>
      <c r="N56" s="25">
        <f>VLOOKUP('Master sheet'!A56,'APS (2020)'!$A$9:$I$640,8,FALSE)-G56</f>
        <v>2600</v>
      </c>
      <c r="O56" s="25">
        <f>L56*VLOOKUP(C56,'Part-time workers'!$A$3:$H$14,8,FALSE)</f>
        <v>151.81260594260976</v>
      </c>
      <c r="P56" s="25">
        <f t="shared" si="3"/>
        <v>4496.8126059426095</v>
      </c>
      <c r="Q56" s="26">
        <f t="shared" si="4"/>
        <v>1.0392003566268988</v>
      </c>
      <c r="R56" s="28">
        <f t="shared" si="5"/>
        <v>1.9997076647661571</v>
      </c>
      <c r="S56" s="73">
        <f>VLOOKUP(B56,'13. Parl. Constituency gender'!$A$5:$S$667,18,FALSE)</f>
        <v>7100</v>
      </c>
      <c r="T56" s="73">
        <f>VLOOKUP(B56,'SEISS data'!$B$6:$R$668,9,FALSE)</f>
        <v>2300</v>
      </c>
      <c r="U56" s="73">
        <f t="shared" si="6"/>
        <v>9400</v>
      </c>
      <c r="V56" s="109">
        <f t="shared" si="7"/>
        <v>0.17973231357552583</v>
      </c>
      <c r="W56" s="110">
        <f t="shared" si="8"/>
        <v>0.44949520066533288</v>
      </c>
      <c r="X56" s="113">
        <f t="shared" si="9"/>
        <v>1.2246014327157451</v>
      </c>
      <c r="Y56" s="137">
        <f>VLOOKUP(A56,'BRES data'!$A$11:$AB$642,25,FALSE)</f>
        <v>1.2048773951494063E-2</v>
      </c>
      <c r="Z56" s="138">
        <f t="shared" si="10"/>
        <v>-1.2909371909881793</v>
      </c>
    </row>
    <row r="57" spans="1:26">
      <c r="A57" s="14" t="s">
        <v>69</v>
      </c>
      <c r="B57" s="15" t="str">
        <f>VLOOKUP('Master sheet'!A57,Westminster_Parliamentary_Const!$A$2:$C$651,2,FALSE)</f>
        <v>E14000706</v>
      </c>
      <c r="C57" s="15" t="str">
        <f>VLOOKUP(B57,'Region Lookup'!$B$1:$C$662,2,FALSE)</f>
        <v>North West</v>
      </c>
      <c r="E57" s="19">
        <f>VLOOKUP('Master sheet'!A57,'APS (2019)'!$A$9:$I$640,2,FALSE)</f>
        <v>50400</v>
      </c>
      <c r="F57" s="19">
        <f>VLOOKUP(B57,'Claimant Count'!$B$2:$D$633,2,FALSE)</f>
        <v>1010</v>
      </c>
      <c r="G57" s="19">
        <f>VLOOKUP('Master sheet'!A57,'APS (combined up to 2019)'!$A$9:$I$640,8,FALSE)</f>
        <v>1700</v>
      </c>
      <c r="H57" s="19">
        <f>E57*VLOOKUP(C57,'Part-time workers'!$A$3:$G$14,6,FALSE)</f>
        <v>1025.2977445615907</v>
      </c>
      <c r="I57" s="19">
        <f t="shared" si="0"/>
        <v>3735.2977445615907</v>
      </c>
      <c r="J57" s="20">
        <f t="shared" si="1"/>
        <v>7.4113050487333146E-2</v>
      </c>
      <c r="K57" s="27">
        <f t="shared" si="2"/>
        <v>-0.84826832998266588</v>
      </c>
      <c r="L57" s="25">
        <f>VLOOKUP('Master sheet'!A57,'APS (2020)'!$A$9:$I$640,2,FALSE)</f>
        <v>56100</v>
      </c>
      <c r="M57" s="25">
        <f>VLOOKUP(B57,'Claimant Count'!$B$2:$D$633,3,FALSE)-F57</f>
        <v>1625</v>
      </c>
      <c r="N57" s="25">
        <f>VLOOKUP('Master sheet'!A57,'APS (2020)'!$A$9:$I$640,8,FALSE)-G57</f>
        <v>700</v>
      </c>
      <c r="O57" s="25">
        <f>L57*VLOOKUP(C57,'Part-time workers'!$A$3:$H$14,8,FALSE)</f>
        <v>162.84296736865025</v>
      </c>
      <c r="P57" s="25">
        <f t="shared" si="3"/>
        <v>2487.8429673686501</v>
      </c>
      <c r="Q57" s="26">
        <f t="shared" si="4"/>
        <v>0.66603605321445303</v>
      </c>
      <c r="R57" s="28">
        <f t="shared" si="5"/>
        <v>0.75937747170033199</v>
      </c>
      <c r="S57" s="73">
        <f>VLOOKUP(B57,'13. Parl. Constituency gender'!$A$5:$S$667,18,FALSE)</f>
        <v>6000</v>
      </c>
      <c r="T57" s="73">
        <f>VLOOKUP(B57,'SEISS data'!$B$6:$R$668,9,FALSE)</f>
        <v>2600</v>
      </c>
      <c r="U57" s="73">
        <f t="shared" si="6"/>
        <v>8600</v>
      </c>
      <c r="V57" s="109">
        <f t="shared" si="7"/>
        <v>0.15329768270944741</v>
      </c>
      <c r="W57" s="110">
        <f t="shared" si="8"/>
        <v>-0.30698886836716416</v>
      </c>
      <c r="X57" s="113">
        <f t="shared" si="9"/>
        <v>0.22619430166658391</v>
      </c>
      <c r="Y57" s="137">
        <f>VLOOKUP(A57,'BRES data'!$A$11:$AB$642,25,FALSE)</f>
        <v>9.1325362503180685E-3</v>
      </c>
      <c r="Z57" s="138">
        <f t="shared" si="10"/>
        <v>-1.5980267324284658</v>
      </c>
    </row>
    <row r="58" spans="1:26">
      <c r="A58" s="14" t="s">
        <v>70</v>
      </c>
      <c r="B58" s="15" t="str">
        <f>VLOOKUP('Master sheet'!A58,Westminster_Parliamentary_Const!$A$2:$C$651,2,FALSE)</f>
        <v>E14000708</v>
      </c>
      <c r="C58" s="15" t="str">
        <f>VLOOKUP(B58,'Region Lookup'!$B$1:$C$662,2,FALSE)</f>
        <v>North West</v>
      </c>
      <c r="E58" s="19">
        <f>VLOOKUP('Master sheet'!A58,'APS (2019)'!$A$9:$I$640,2,FALSE)</f>
        <v>78500</v>
      </c>
      <c r="F58" s="19">
        <f>VLOOKUP(B58,'Claimant Count'!$B$2:$D$633,2,FALSE)</f>
        <v>2365</v>
      </c>
      <c r="G58" s="19">
        <f>VLOOKUP('Master sheet'!A58,'APS (combined up to 2019)'!$A$9:$I$640,8,FALSE)</f>
        <v>4700</v>
      </c>
      <c r="H58" s="19">
        <f>E58*VLOOKUP(C58,'Part-time workers'!$A$3:$G$14,6,FALSE)</f>
        <v>1596.9419235731125</v>
      </c>
      <c r="I58" s="19">
        <f t="shared" si="0"/>
        <v>8661.9419235731129</v>
      </c>
      <c r="J58" s="20">
        <f t="shared" si="1"/>
        <v>0.11034320921749188</v>
      </c>
      <c r="K58" s="27">
        <f t="shared" si="2"/>
        <v>0.52114604711432155</v>
      </c>
      <c r="L58" s="25">
        <f>VLOOKUP('Master sheet'!A58,'APS (2020)'!$A$9:$I$640,2,FALSE)</f>
        <v>64800</v>
      </c>
      <c r="M58" s="25">
        <f>VLOOKUP(B58,'Claimant Count'!$B$2:$D$633,3,FALSE)-F58</f>
        <v>2385</v>
      </c>
      <c r="N58" s="25">
        <f>VLOOKUP('Master sheet'!A58,'APS (2020)'!$A$9:$I$640,8,FALSE)-G58</f>
        <v>-2200</v>
      </c>
      <c r="O58" s="25">
        <f>L58*VLOOKUP(C58,'Part-time workers'!$A$3:$H$14,8,FALSE)</f>
        <v>188.09668958090083</v>
      </c>
      <c r="P58" s="25">
        <f t="shared" si="3"/>
        <v>373.09668958090083</v>
      </c>
      <c r="Q58" s="26">
        <f t="shared" si="4"/>
        <v>4.3073099874467384E-2</v>
      </c>
      <c r="R58" s="28">
        <f t="shared" si="5"/>
        <v>-1.3112379465569293</v>
      </c>
      <c r="S58" s="73">
        <f>VLOOKUP(B58,'13. Parl. Constituency gender'!$A$5:$S$667,18,FALSE)</f>
        <v>6400</v>
      </c>
      <c r="T58" s="73">
        <f>VLOOKUP(B58,'SEISS data'!$B$6:$R$668,9,FALSE)</f>
        <v>2600</v>
      </c>
      <c r="U58" s="73">
        <f t="shared" si="6"/>
        <v>9000</v>
      </c>
      <c r="V58" s="109">
        <f t="shared" si="7"/>
        <v>0.1388888888888889</v>
      </c>
      <c r="W58" s="110">
        <f t="shared" si="8"/>
        <v>-0.71932763089604013</v>
      </c>
      <c r="X58" s="113">
        <f t="shared" si="9"/>
        <v>-1.0152827887264846</v>
      </c>
      <c r="Y58" s="137">
        <f>VLOOKUP(A58,'BRES data'!$A$11:$AB$642,25,FALSE)</f>
        <v>7.8349475383374667E-3</v>
      </c>
      <c r="Z58" s="138">
        <f t="shared" si="10"/>
        <v>-1.7346671449639481</v>
      </c>
    </row>
    <row r="59" spans="1:26">
      <c r="A59" s="14" t="s">
        <v>71</v>
      </c>
      <c r="B59" s="15" t="str">
        <f>VLOOKUP('Master sheet'!A59,Westminster_Parliamentary_Const!$A$2:$C$651,2,FALSE)</f>
        <v>E14000725</v>
      </c>
      <c r="C59" s="15" t="str">
        <f>VLOOKUP(B59,'Region Lookup'!$B$1:$C$662,2,FALSE)</f>
        <v>North West</v>
      </c>
      <c r="E59" s="19">
        <f>VLOOKUP('Master sheet'!A59,'APS (2019)'!$A$9:$I$640,2,FALSE)</f>
        <v>57000</v>
      </c>
      <c r="F59" s="19">
        <f>VLOOKUP(B59,'Claimant Count'!$B$2:$D$633,2,FALSE)</f>
        <v>2465</v>
      </c>
      <c r="G59" s="19">
        <f>VLOOKUP('Master sheet'!A59,'APS (combined up to 2019)'!$A$9:$I$640,8,FALSE)</f>
        <v>2200</v>
      </c>
      <c r="H59" s="19">
        <f>E59*VLOOKUP(C59,'Part-time workers'!$A$3:$G$14,6,FALSE)</f>
        <v>1159.5629253970371</v>
      </c>
      <c r="I59" s="19">
        <f t="shared" si="0"/>
        <v>5824.5629253970374</v>
      </c>
      <c r="J59" s="20">
        <f t="shared" si="1"/>
        <v>0.10218531448064978</v>
      </c>
      <c r="K59" s="27">
        <f t="shared" si="2"/>
        <v>0.21279690565234954</v>
      </c>
      <c r="L59" s="25">
        <f>VLOOKUP('Master sheet'!A59,'APS (2020)'!$A$9:$I$640,2,FALSE)</f>
        <v>59800</v>
      </c>
      <c r="M59" s="25">
        <f>VLOOKUP(B59,'Claimant Count'!$B$2:$D$633,3,FALSE)-F59</f>
        <v>1920</v>
      </c>
      <c r="N59" s="25">
        <f>VLOOKUP('Master sheet'!A59,'APS (2020)'!$A$9:$I$640,8,FALSE)-G59</f>
        <v>800</v>
      </c>
      <c r="O59" s="25">
        <f>L59*VLOOKUP(C59,'Part-time workers'!$A$3:$H$14,8,FALSE)</f>
        <v>173.58305612558439</v>
      </c>
      <c r="P59" s="25">
        <f t="shared" si="3"/>
        <v>2893.5830561255843</v>
      </c>
      <c r="Q59" s="26">
        <f t="shared" si="4"/>
        <v>0.49678973224043937</v>
      </c>
      <c r="R59" s="28">
        <f t="shared" si="5"/>
        <v>0.196833519747457</v>
      </c>
      <c r="S59" s="73">
        <f>VLOOKUP(B59,'13. Parl. Constituency gender'!$A$5:$S$667,18,FALSE)</f>
        <v>5300</v>
      </c>
      <c r="T59" s="73">
        <f>VLOOKUP(B59,'SEISS data'!$B$6:$R$668,9,FALSE)</f>
        <v>2300</v>
      </c>
      <c r="U59" s="73">
        <f t="shared" si="6"/>
        <v>7600</v>
      </c>
      <c r="V59" s="109">
        <f t="shared" si="7"/>
        <v>0.12709030100334448</v>
      </c>
      <c r="W59" s="110">
        <f t="shared" si="8"/>
        <v>-1.0569697117600299</v>
      </c>
      <c r="X59" s="113">
        <f t="shared" si="9"/>
        <v>-0.43006809600628643</v>
      </c>
      <c r="Y59" s="137">
        <f>VLOOKUP(A59,'BRES data'!$A$11:$AB$642,25,FALSE)</f>
        <v>1.8542448242323095E-2</v>
      </c>
      <c r="Z59" s="138">
        <f t="shared" si="10"/>
        <v>-0.60713166326006818</v>
      </c>
    </row>
    <row r="60" spans="1:26">
      <c r="A60" s="14" t="s">
        <v>72</v>
      </c>
      <c r="B60" s="15" t="str">
        <f>VLOOKUP('Master sheet'!A60,Westminster_Parliamentary_Const!$A$2:$C$651,2,FALSE)</f>
        <v>E14000738</v>
      </c>
      <c r="C60" s="15" t="str">
        <f>VLOOKUP(B60,'Region Lookup'!$B$1:$C$662,2,FALSE)</f>
        <v>North West</v>
      </c>
      <c r="E60" s="19">
        <f>VLOOKUP('Master sheet'!A60,'APS (2019)'!$A$9:$I$640,2,FALSE)</f>
        <v>46000</v>
      </c>
      <c r="F60" s="19">
        <f>VLOOKUP(B60,'Claimant Count'!$B$2:$D$633,2,FALSE)</f>
        <v>960</v>
      </c>
      <c r="G60" s="19">
        <f>VLOOKUP('Master sheet'!A60,'APS (combined up to 2019)'!$A$9:$I$640,8,FALSE)</f>
        <v>1600</v>
      </c>
      <c r="H60" s="19">
        <f>E60*VLOOKUP(C60,'Part-time workers'!$A$3:$G$14,6,FALSE)</f>
        <v>935.78762400462642</v>
      </c>
      <c r="I60" s="19">
        <f t="shared" si="0"/>
        <v>3495.7876240046262</v>
      </c>
      <c r="J60" s="20">
        <f t="shared" si="1"/>
        <v>7.5995383130535346E-2</v>
      </c>
      <c r="K60" s="27">
        <f t="shared" si="2"/>
        <v>-0.77712060459513288</v>
      </c>
      <c r="L60" s="25">
        <f>VLOOKUP('Master sheet'!A60,'APS (2020)'!$A$9:$I$640,2,FALSE)</f>
        <v>51800</v>
      </c>
      <c r="M60" s="25">
        <f>VLOOKUP(B60,'Claimant Count'!$B$2:$D$633,3,FALSE)-F60</f>
        <v>1595</v>
      </c>
      <c r="N60" s="25">
        <f>VLOOKUP('Master sheet'!A60,'APS (2020)'!$A$9:$I$640,8,FALSE)-G60</f>
        <v>-100</v>
      </c>
      <c r="O60" s="25">
        <f>L60*VLOOKUP(C60,'Part-time workers'!$A$3:$H$14,8,FALSE)</f>
        <v>150.36124259707813</v>
      </c>
      <c r="P60" s="25">
        <f t="shared" si="3"/>
        <v>1645.3612425970782</v>
      </c>
      <c r="Q60" s="26">
        <f t="shared" si="4"/>
        <v>0.47066968007404925</v>
      </c>
      <c r="R60" s="28">
        <f t="shared" si="5"/>
        <v>0.11001522268590699</v>
      </c>
      <c r="S60" s="73">
        <f>VLOOKUP(B60,'13. Parl. Constituency gender'!$A$5:$S$667,18,FALSE)</f>
        <v>5000</v>
      </c>
      <c r="T60" s="73">
        <f>VLOOKUP(B60,'SEISS data'!$B$6:$R$668,9,FALSE)</f>
        <v>2400</v>
      </c>
      <c r="U60" s="73">
        <f t="shared" si="6"/>
        <v>7400</v>
      </c>
      <c r="V60" s="109">
        <f t="shared" si="7"/>
        <v>0.14285714285714285</v>
      </c>
      <c r="W60" s="110">
        <f t="shared" si="8"/>
        <v>-0.6057674709654074</v>
      </c>
      <c r="X60" s="113">
        <f t="shared" si="9"/>
        <v>-0.24787612413975019</v>
      </c>
      <c r="Y60" s="137">
        <f>VLOOKUP(A60,'BRES data'!$A$11:$AB$642,25,FALSE)</f>
        <v>2.0232363407996612E-2</v>
      </c>
      <c r="Z60" s="138">
        <f t="shared" si="10"/>
        <v>-0.42917796864512187</v>
      </c>
    </row>
    <row r="61" spans="1:26">
      <c r="A61" s="14" t="s">
        <v>73</v>
      </c>
      <c r="B61" s="15" t="str">
        <f>VLOOKUP('Master sheet'!A61,Westminster_Parliamentary_Const!$A$2:$C$651,2,FALSE)</f>
        <v>E14000747</v>
      </c>
      <c r="C61" s="15" t="str">
        <f>VLOOKUP(B61,'Region Lookup'!$B$1:$C$662,2,FALSE)</f>
        <v>North West</v>
      </c>
      <c r="E61" s="19">
        <f>VLOOKUP('Master sheet'!A61,'APS (2019)'!$A$9:$I$640,2,FALSE)</f>
        <v>64400</v>
      </c>
      <c r="F61" s="19">
        <f>VLOOKUP(B61,'Claimant Count'!$B$2:$D$633,2,FALSE)</f>
        <v>2520</v>
      </c>
      <c r="G61" s="19">
        <f>VLOOKUP('Master sheet'!A61,'APS (combined up to 2019)'!$A$9:$I$640,8,FALSE)</f>
        <v>3600</v>
      </c>
      <c r="H61" s="19">
        <f>E61*VLOOKUP(C61,'Part-time workers'!$A$3:$G$14,6,FALSE)</f>
        <v>1310.1026736064771</v>
      </c>
      <c r="I61" s="19">
        <f t="shared" si="0"/>
        <v>7430.1026736064769</v>
      </c>
      <c r="J61" s="20">
        <f t="shared" si="1"/>
        <v>0.115374265118113</v>
      </c>
      <c r="K61" s="27">
        <f t="shared" si="2"/>
        <v>0.71130807023993747</v>
      </c>
      <c r="L61" s="25">
        <f>VLOOKUP('Master sheet'!A61,'APS (2020)'!$A$9:$I$640,2,FALSE)</f>
        <v>61800</v>
      </c>
      <c r="M61" s="25">
        <f>VLOOKUP(B61,'Claimant Count'!$B$2:$D$633,3,FALSE)-F61</f>
        <v>2750</v>
      </c>
      <c r="N61" s="25">
        <f>VLOOKUP('Master sheet'!A61,'APS (2020)'!$A$9:$I$640,8,FALSE)-G61</f>
        <v>800</v>
      </c>
      <c r="O61" s="25">
        <f>L61*VLOOKUP(C61,'Part-time workers'!$A$3:$H$14,8,FALSE)</f>
        <v>179.38850950771098</v>
      </c>
      <c r="P61" s="25">
        <f t="shared" si="3"/>
        <v>3729.3885095077112</v>
      </c>
      <c r="Q61" s="26">
        <f t="shared" si="4"/>
        <v>0.50192960626983019</v>
      </c>
      <c r="R61" s="28">
        <f t="shared" si="5"/>
        <v>0.21391752507409215</v>
      </c>
      <c r="S61" s="73">
        <f>VLOOKUP(B61,'13. Parl. Constituency gender'!$A$5:$S$667,18,FALSE)</f>
        <v>6700</v>
      </c>
      <c r="T61" s="73">
        <f>VLOOKUP(B61,'SEISS data'!$B$6:$R$668,9,FALSE)</f>
        <v>3700</v>
      </c>
      <c r="U61" s="73">
        <f t="shared" si="6"/>
        <v>10400</v>
      </c>
      <c r="V61" s="109">
        <f t="shared" si="7"/>
        <v>0.16828478964401294</v>
      </c>
      <c r="W61" s="110">
        <f t="shared" si="8"/>
        <v>0.12189957325030001</v>
      </c>
      <c r="X61" s="113">
        <f t="shared" si="9"/>
        <v>0.16790854916219608</v>
      </c>
      <c r="Y61" s="137">
        <f>VLOOKUP(A61,'BRES data'!$A$11:$AB$642,25,FALSE)</f>
        <v>1.68357867657567E-2</v>
      </c>
      <c r="Z61" s="138">
        <f t="shared" si="10"/>
        <v>-0.78684880017974734</v>
      </c>
    </row>
    <row r="62" spans="1:26">
      <c r="A62" s="14" t="s">
        <v>74</v>
      </c>
      <c r="B62" s="15" t="str">
        <f>VLOOKUP('Master sheet'!A62,Westminster_Parliamentary_Const!$A$2:$C$651,2,FALSE)</f>
        <v>E14000758</v>
      </c>
      <c r="C62" s="15" t="str">
        <f>VLOOKUP(B62,'Region Lookup'!$B$1:$C$662,2,FALSE)</f>
        <v>North West</v>
      </c>
      <c r="E62" s="19">
        <f>VLOOKUP('Master sheet'!A62,'APS (2019)'!$A$9:$I$640,2,FALSE)</f>
        <v>51500</v>
      </c>
      <c r="F62" s="19">
        <f>VLOOKUP(B62,'Claimant Count'!$B$2:$D$633,2,FALSE)</f>
        <v>2370</v>
      </c>
      <c r="G62" s="19">
        <f>VLOOKUP('Master sheet'!A62,'APS (combined up to 2019)'!$A$9:$I$640,8,FALSE)</f>
        <v>1400</v>
      </c>
      <c r="H62" s="19">
        <f>E62*VLOOKUP(C62,'Part-time workers'!$A$3:$G$14,6,FALSE)</f>
        <v>1047.6752747008318</v>
      </c>
      <c r="I62" s="19">
        <f t="shared" si="0"/>
        <v>4817.6752747008322</v>
      </c>
      <c r="J62" s="20">
        <f t="shared" si="1"/>
        <v>9.3547092712637517E-2</v>
      </c>
      <c r="K62" s="27">
        <f t="shared" si="2"/>
        <v>-0.11370746242874295</v>
      </c>
      <c r="L62" s="25">
        <f>VLOOKUP('Master sheet'!A62,'APS (2020)'!$A$9:$I$640,2,FALSE)</f>
        <v>54500</v>
      </c>
      <c r="M62" s="25">
        <f>VLOOKUP(B62,'Claimant Count'!$B$2:$D$633,3,FALSE)-F62</f>
        <v>2135</v>
      </c>
      <c r="N62" s="25" t="e">
        <f>VLOOKUP('Master sheet'!A62,'APS (2020)'!$A$9:$I$640,8,FALSE)-G62</f>
        <v>#VALUE!</v>
      </c>
      <c r="O62" s="25">
        <f>L62*VLOOKUP(C62,'Part-time workers'!$A$3:$H$14,8,FALSE)</f>
        <v>158.19860466294898</v>
      </c>
      <c r="P62" s="25">
        <f t="shared" si="3"/>
        <v>2293.198604662949</v>
      </c>
      <c r="Q62" s="26">
        <f t="shared" si="4"/>
        <v>0.4759969225624805</v>
      </c>
      <c r="R62" s="28">
        <f t="shared" si="5"/>
        <v>0.1277220066514711</v>
      </c>
      <c r="S62" s="73">
        <f>VLOOKUP(B62,'13. Parl. Constituency gender'!$A$5:$S$667,18,FALSE)</f>
        <v>5300</v>
      </c>
      <c r="T62" s="73">
        <f>VLOOKUP(B62,'SEISS data'!$B$6:$R$668,9,FALSE)</f>
        <v>3300</v>
      </c>
      <c r="U62" s="73">
        <f t="shared" si="6"/>
        <v>8600</v>
      </c>
      <c r="V62" s="109">
        <f t="shared" si="7"/>
        <v>0.15779816513761469</v>
      </c>
      <c r="W62" s="110">
        <f t="shared" si="8"/>
        <v>-0.17819784128162874</v>
      </c>
      <c r="X62" s="113">
        <f t="shared" si="9"/>
        <v>-2.5237917315078823E-2</v>
      </c>
      <c r="Y62" s="137">
        <f>VLOOKUP(A62,'BRES data'!$A$11:$AB$642,25,FALSE)</f>
        <v>8.7063595538172667E-3</v>
      </c>
      <c r="Z62" s="138">
        <f t="shared" si="10"/>
        <v>-1.6429045578019568</v>
      </c>
    </row>
    <row r="63" spans="1:26">
      <c r="A63" s="14" t="s">
        <v>75</v>
      </c>
      <c r="B63" s="15" t="str">
        <f>VLOOKUP('Master sheet'!A63,Westminster_Parliamentary_Const!$A$2:$C$651,2,FALSE)</f>
        <v>E14000775</v>
      </c>
      <c r="C63" s="15" t="str">
        <f>VLOOKUP(B63,'Region Lookup'!$B$1:$C$662,2,FALSE)</f>
        <v>North West</v>
      </c>
      <c r="E63" s="19">
        <f>VLOOKUP('Master sheet'!A63,'APS (2019)'!$A$9:$I$640,2,FALSE)</f>
        <v>62800</v>
      </c>
      <c r="F63" s="19">
        <f>VLOOKUP(B63,'Claimant Count'!$B$2:$D$633,2,FALSE)</f>
        <v>3265</v>
      </c>
      <c r="G63" s="19">
        <f>VLOOKUP('Master sheet'!A63,'APS (combined up to 2019)'!$A$9:$I$640,8,FALSE)</f>
        <v>2500</v>
      </c>
      <c r="H63" s="19">
        <f>E63*VLOOKUP(C63,'Part-time workers'!$A$3:$G$14,6,FALSE)</f>
        <v>1277.5535388584901</v>
      </c>
      <c r="I63" s="19">
        <f t="shared" si="0"/>
        <v>7042.5535388584904</v>
      </c>
      <c r="J63" s="20">
        <f t="shared" si="1"/>
        <v>0.11214257227481672</v>
      </c>
      <c r="K63" s="27">
        <f t="shared" si="2"/>
        <v>0.58915771823809937</v>
      </c>
      <c r="L63" s="25">
        <f>VLOOKUP('Master sheet'!A63,'APS (2020)'!$A$9:$I$640,2,FALSE)</f>
        <v>58400</v>
      </c>
      <c r="M63" s="25">
        <f>VLOOKUP(B63,'Claimant Count'!$B$2:$D$633,3,FALSE)-F63</f>
        <v>2895</v>
      </c>
      <c r="N63" s="25">
        <f>VLOOKUP('Master sheet'!A63,'APS (2020)'!$A$9:$I$640,8,FALSE)-G63</f>
        <v>300</v>
      </c>
      <c r="O63" s="25">
        <f>L63*VLOOKUP(C63,'Part-time workers'!$A$3:$H$14,8,FALSE)</f>
        <v>169.51923875809581</v>
      </c>
      <c r="P63" s="25">
        <f t="shared" si="3"/>
        <v>3364.519238758096</v>
      </c>
      <c r="Q63" s="26">
        <f t="shared" si="4"/>
        <v>0.477741378918</v>
      </c>
      <c r="R63" s="28">
        <f t="shared" si="5"/>
        <v>0.13352026191986144</v>
      </c>
      <c r="S63" s="73">
        <f>VLOOKUP(B63,'13. Parl. Constituency gender'!$A$5:$S$667,18,FALSE)</f>
        <v>6200</v>
      </c>
      <c r="T63" s="73">
        <f>VLOOKUP(B63,'SEISS data'!$B$6:$R$668,9,FALSE)</f>
        <v>3600</v>
      </c>
      <c r="U63" s="73">
        <f t="shared" si="6"/>
        <v>9800</v>
      </c>
      <c r="V63" s="109">
        <f t="shared" si="7"/>
        <v>0.1678082191780822</v>
      </c>
      <c r="W63" s="110">
        <f t="shared" si="8"/>
        <v>0.10826147983131337</v>
      </c>
      <c r="X63" s="113">
        <f t="shared" si="9"/>
        <v>0.12089087087558741</v>
      </c>
      <c r="Y63" s="137">
        <f>VLOOKUP(A63,'BRES data'!$A$11:$AB$642,25,FALSE)</f>
        <v>2.2385376691577585E-2</v>
      </c>
      <c r="Z63" s="138">
        <f t="shared" si="10"/>
        <v>-0.20245850002872426</v>
      </c>
    </row>
    <row r="64" spans="1:26">
      <c r="A64" s="14" t="s">
        <v>76</v>
      </c>
      <c r="B64" s="15" t="str">
        <f>VLOOKUP('Master sheet'!A64,Westminster_Parliamentary_Const!$A$2:$C$651,2,FALSE)</f>
        <v>E14000776</v>
      </c>
      <c r="C64" s="15" t="str">
        <f>VLOOKUP(B64,'Region Lookup'!$B$1:$C$662,2,FALSE)</f>
        <v>North West</v>
      </c>
      <c r="E64" s="19">
        <f>VLOOKUP('Master sheet'!A64,'APS (2019)'!$A$9:$I$640,2,FALSE)</f>
        <v>60700</v>
      </c>
      <c r="F64" s="19">
        <f>VLOOKUP(B64,'Claimant Count'!$B$2:$D$633,2,FALSE)</f>
        <v>1495</v>
      </c>
      <c r="G64" s="19">
        <f>VLOOKUP('Master sheet'!A64,'APS (combined up to 2019)'!$A$9:$I$640,8,FALSE)</f>
        <v>2900</v>
      </c>
      <c r="H64" s="19">
        <f>E64*VLOOKUP(C64,'Part-time workers'!$A$3:$G$14,6,FALSE)</f>
        <v>1234.8327995017571</v>
      </c>
      <c r="I64" s="19">
        <f t="shared" si="0"/>
        <v>5629.8327995017571</v>
      </c>
      <c r="J64" s="20">
        <f t="shared" si="1"/>
        <v>9.2748481046157447E-2</v>
      </c>
      <c r="K64" s="27">
        <f t="shared" si="2"/>
        <v>-0.14389309605901551</v>
      </c>
      <c r="L64" s="25">
        <f>VLOOKUP('Master sheet'!A64,'APS (2020)'!$A$9:$I$640,2,FALSE)</f>
        <v>59400</v>
      </c>
      <c r="M64" s="25">
        <f>VLOOKUP(B64,'Claimant Count'!$B$2:$D$633,3,FALSE)-F64</f>
        <v>1500</v>
      </c>
      <c r="N64" s="25">
        <f>VLOOKUP('Master sheet'!A64,'APS (2020)'!$A$9:$I$640,8,FALSE)-G64</f>
        <v>-1200</v>
      </c>
      <c r="O64" s="25">
        <f>L64*VLOOKUP(C64,'Part-time workers'!$A$3:$H$14,8,FALSE)</f>
        <v>172.42196544915907</v>
      </c>
      <c r="P64" s="25">
        <f t="shared" si="3"/>
        <v>472.42196544915907</v>
      </c>
      <c r="Q64" s="26">
        <f t="shared" si="4"/>
        <v>8.3914031246357559E-2</v>
      </c>
      <c r="R64" s="28">
        <f t="shared" si="5"/>
        <v>-1.1754901276196608</v>
      </c>
      <c r="S64" s="73">
        <f>VLOOKUP(B64,'13. Parl. Constituency gender'!$A$5:$S$667,18,FALSE)</f>
        <v>5000</v>
      </c>
      <c r="T64" s="73">
        <f>VLOOKUP(B64,'SEISS data'!$B$6:$R$668,9,FALSE)</f>
        <v>2400</v>
      </c>
      <c r="U64" s="73">
        <f t="shared" si="6"/>
        <v>7400</v>
      </c>
      <c r="V64" s="109">
        <f t="shared" si="7"/>
        <v>0.12457912457912458</v>
      </c>
      <c r="W64" s="110">
        <f t="shared" si="8"/>
        <v>-1.1288324500398383</v>
      </c>
      <c r="X64" s="113">
        <f t="shared" si="9"/>
        <v>-1.1521612888297494</v>
      </c>
      <c r="Y64" s="137">
        <f>VLOOKUP(A64,'BRES data'!$A$11:$AB$642,25,FALSE)</f>
        <v>2.964177292046144E-2</v>
      </c>
      <c r="Z64" s="138">
        <f t="shared" si="10"/>
        <v>0.56166418775436089</v>
      </c>
    </row>
    <row r="65" spans="1:26">
      <c r="A65" s="14" t="s">
        <v>77</v>
      </c>
      <c r="B65" s="15" t="str">
        <f>VLOOKUP('Master sheet'!A65,Westminster_Parliamentary_Const!$A$2:$C$651,2,FALSE)</f>
        <v>E14000785</v>
      </c>
      <c r="C65" s="15" t="str">
        <f>VLOOKUP(B65,'Region Lookup'!$B$1:$C$662,2,FALSE)</f>
        <v>North West</v>
      </c>
      <c r="E65" s="19">
        <f>VLOOKUP('Master sheet'!A65,'APS (2019)'!$A$9:$I$640,2,FALSE)</f>
        <v>71500</v>
      </c>
      <c r="F65" s="19">
        <f>VLOOKUP(B65,'Claimant Count'!$B$2:$D$633,2,FALSE)</f>
        <v>2510</v>
      </c>
      <c r="G65" s="19">
        <f>VLOOKUP('Master sheet'!A65,'APS (combined up to 2019)'!$A$9:$I$640,8,FALSE)</f>
        <v>2500</v>
      </c>
      <c r="H65" s="19">
        <f>E65*VLOOKUP(C65,'Part-time workers'!$A$3:$G$14,6,FALSE)</f>
        <v>1454.5394590506694</v>
      </c>
      <c r="I65" s="19">
        <f t="shared" si="0"/>
        <v>6464.5394590506694</v>
      </c>
      <c r="J65" s="20">
        <f t="shared" si="1"/>
        <v>9.0413139287421951E-2</v>
      </c>
      <c r="K65" s="27">
        <f t="shared" si="2"/>
        <v>-0.23216349541515272</v>
      </c>
      <c r="L65" s="25">
        <f>VLOOKUP('Master sheet'!A65,'APS (2020)'!$A$9:$I$640,2,FALSE)</f>
        <v>65900</v>
      </c>
      <c r="M65" s="25">
        <f>VLOOKUP(B65,'Claimant Count'!$B$2:$D$633,3,FALSE)-F65</f>
        <v>2055</v>
      </c>
      <c r="N65" s="25">
        <f>VLOOKUP('Master sheet'!A65,'APS (2020)'!$A$9:$I$640,8,FALSE)-G65</f>
        <v>-100</v>
      </c>
      <c r="O65" s="25">
        <f>L65*VLOOKUP(C65,'Part-time workers'!$A$3:$H$14,8,FALSE)</f>
        <v>191.28968894107044</v>
      </c>
      <c r="P65" s="25">
        <f t="shared" si="3"/>
        <v>2146.2896889410704</v>
      </c>
      <c r="Q65" s="26">
        <f t="shared" si="4"/>
        <v>0.33200968182445861</v>
      </c>
      <c r="R65" s="28">
        <f t="shared" si="5"/>
        <v>-0.35086536215752984</v>
      </c>
      <c r="S65" s="73">
        <f>VLOOKUP(B65,'13. Parl. Constituency gender'!$A$5:$S$667,18,FALSE)</f>
        <v>6400</v>
      </c>
      <c r="T65" s="73">
        <f>VLOOKUP(B65,'SEISS data'!$B$6:$R$668,9,FALSE)</f>
        <v>3700</v>
      </c>
      <c r="U65" s="73">
        <f t="shared" si="6"/>
        <v>10100</v>
      </c>
      <c r="V65" s="109">
        <f t="shared" si="7"/>
        <v>0.15326251896813353</v>
      </c>
      <c r="W65" s="110">
        <f t="shared" si="8"/>
        <v>-0.30799515478917971</v>
      </c>
      <c r="X65" s="113">
        <f t="shared" si="9"/>
        <v>-0.32943025847335478</v>
      </c>
      <c r="Y65" s="137">
        <f>VLOOKUP(A65,'BRES data'!$A$11:$AB$642,25,FALSE)</f>
        <v>2.1119760479041849E-2</v>
      </c>
      <c r="Z65" s="138">
        <f t="shared" si="10"/>
        <v>-0.33573210189947106</v>
      </c>
    </row>
    <row r="66" spans="1:26">
      <c r="A66" s="14" t="s">
        <v>78</v>
      </c>
      <c r="B66" s="15" t="str">
        <f>VLOOKUP('Master sheet'!A66,Westminster_Parliamentary_Const!$A$2:$C$651,2,FALSE)</f>
        <v>E14000793</v>
      </c>
      <c r="C66" s="15" t="str">
        <f>VLOOKUP(B66,'Region Lookup'!$B$1:$C$662,2,FALSE)</f>
        <v>North West</v>
      </c>
      <c r="E66" s="19">
        <f>VLOOKUP('Master sheet'!A66,'APS (2019)'!$A$9:$I$640,2,FALSE)</f>
        <v>88600</v>
      </c>
      <c r="F66" s="19">
        <f>VLOOKUP(B66,'Claimant Count'!$B$2:$D$633,2,FALSE)</f>
        <v>3495</v>
      </c>
      <c r="G66" s="19">
        <f>VLOOKUP('Master sheet'!A66,'APS (combined up to 2019)'!$A$9:$I$640,8,FALSE)</f>
        <v>4800</v>
      </c>
      <c r="H66" s="19">
        <f>E66*VLOOKUP(C66,'Part-time workers'!$A$3:$G$14,6,FALSE)</f>
        <v>1802.4083366697805</v>
      </c>
      <c r="I66" s="19">
        <f t="shared" si="0"/>
        <v>10097.408336669781</v>
      </c>
      <c r="J66" s="20">
        <f t="shared" si="1"/>
        <v>0.11396623404819166</v>
      </c>
      <c r="K66" s="27">
        <f t="shared" si="2"/>
        <v>0.65808782340330207</v>
      </c>
      <c r="L66" s="25">
        <f>VLOOKUP('Master sheet'!A66,'APS (2020)'!$A$9:$I$640,2,FALSE)</f>
        <v>68900</v>
      </c>
      <c r="M66" s="25">
        <f>VLOOKUP(B66,'Claimant Count'!$B$2:$D$633,3,FALSE)-F66</f>
        <v>3675</v>
      </c>
      <c r="N66" s="25">
        <f>VLOOKUP('Master sheet'!A66,'APS (2020)'!$A$9:$I$640,8,FALSE)-G66</f>
        <v>-300</v>
      </c>
      <c r="O66" s="25">
        <f>L66*VLOOKUP(C66,'Part-time workers'!$A$3:$H$14,8,FALSE)</f>
        <v>199.99786901426029</v>
      </c>
      <c r="P66" s="25">
        <f t="shared" si="3"/>
        <v>3574.9978690142602</v>
      </c>
      <c r="Q66" s="26">
        <f t="shared" si="4"/>
        <v>0.35405103466315074</v>
      </c>
      <c r="R66" s="28">
        <f t="shared" si="5"/>
        <v>-0.2776039189491461</v>
      </c>
      <c r="S66" s="73">
        <f>VLOOKUP(B66,'13. Parl. Constituency gender'!$A$5:$S$667,18,FALSE)</f>
        <v>8100</v>
      </c>
      <c r="T66" s="73">
        <f>VLOOKUP(B66,'SEISS data'!$B$6:$R$668,9,FALSE)</f>
        <v>2900</v>
      </c>
      <c r="U66" s="73">
        <f t="shared" si="6"/>
        <v>11000</v>
      </c>
      <c r="V66" s="109">
        <f t="shared" si="7"/>
        <v>0.15965166908563136</v>
      </c>
      <c r="W66" s="110">
        <f t="shared" si="8"/>
        <v>-0.12515582167988282</v>
      </c>
      <c r="X66" s="113">
        <f t="shared" si="9"/>
        <v>-0.20137987031451446</v>
      </c>
      <c r="Y66" s="137">
        <f>VLOOKUP(A66,'BRES data'!$A$11:$AB$642,25,FALSE)</f>
        <v>3.4205168363351524E-2</v>
      </c>
      <c r="Z66" s="138">
        <f t="shared" si="10"/>
        <v>1.0422049246780676</v>
      </c>
    </row>
    <row r="67" spans="1:26">
      <c r="A67" s="14" t="s">
        <v>79</v>
      </c>
      <c r="B67" s="15" t="str">
        <f>VLOOKUP('Master sheet'!A67,Westminster_Parliamentary_Const!$A$2:$C$651,2,FALSE)</f>
        <v>E14000794</v>
      </c>
      <c r="C67" s="15" t="str">
        <f>VLOOKUP(B67,'Region Lookup'!$B$1:$C$662,2,FALSE)</f>
        <v>North West</v>
      </c>
      <c r="E67" s="19">
        <f>VLOOKUP('Master sheet'!A67,'APS (2019)'!$A$9:$I$640,2,FALSE)</f>
        <v>50200</v>
      </c>
      <c r="F67" s="19">
        <f>VLOOKUP(B67,'Claimant Count'!$B$2:$D$633,2,FALSE)</f>
        <v>3625</v>
      </c>
      <c r="G67" s="19">
        <f>VLOOKUP('Master sheet'!A67,'APS (combined up to 2019)'!$A$9:$I$640,8,FALSE)</f>
        <v>3600</v>
      </c>
      <c r="H67" s="19">
        <f>E67*VLOOKUP(C67,'Part-time workers'!$A$3:$G$14,6,FALSE)</f>
        <v>1021.2291027180923</v>
      </c>
      <c r="I67" s="19">
        <f t="shared" si="0"/>
        <v>8246.2291027180927</v>
      </c>
      <c r="J67" s="20">
        <f t="shared" si="1"/>
        <v>0.16426751200633652</v>
      </c>
      <c r="K67" s="27">
        <f t="shared" si="2"/>
        <v>2.5593572529765014</v>
      </c>
      <c r="L67" s="25">
        <f>VLOOKUP('Master sheet'!A67,'APS (2020)'!$A$9:$I$640,2,FALSE)</f>
        <v>67900</v>
      </c>
      <c r="M67" s="25">
        <f>VLOOKUP(B67,'Claimant Count'!$B$2:$D$633,3,FALSE)-F67</f>
        <v>3305</v>
      </c>
      <c r="N67" s="25">
        <f>VLOOKUP('Master sheet'!A67,'APS (2020)'!$A$9:$I$640,8,FALSE)-G67</f>
        <v>1200</v>
      </c>
      <c r="O67" s="25">
        <f>L67*VLOOKUP(C67,'Part-time workers'!$A$3:$H$14,8,FALSE)</f>
        <v>197.095142323197</v>
      </c>
      <c r="P67" s="25">
        <f t="shared" si="3"/>
        <v>4702.0951423231973</v>
      </c>
      <c r="Q67" s="26">
        <f t="shared" si="4"/>
        <v>0.57021155776199683</v>
      </c>
      <c r="R67" s="28">
        <f t="shared" si="5"/>
        <v>0.44087429800953287</v>
      </c>
      <c r="S67" s="73">
        <f>VLOOKUP(B67,'13. Parl. Constituency gender'!$A$5:$S$667,18,FALSE)</f>
        <v>5400</v>
      </c>
      <c r="T67" s="73">
        <f>VLOOKUP(B67,'SEISS data'!$B$6:$R$668,9,FALSE)</f>
        <v>3000</v>
      </c>
      <c r="U67" s="73">
        <f t="shared" si="6"/>
        <v>8400</v>
      </c>
      <c r="V67" s="109">
        <f t="shared" si="7"/>
        <v>0.12371134020618557</v>
      </c>
      <c r="W67" s="110">
        <f t="shared" si="8"/>
        <v>-1.1536659745482554</v>
      </c>
      <c r="X67" s="113">
        <f t="shared" si="9"/>
        <v>-0.35639583826936128</v>
      </c>
      <c r="Y67" s="137">
        <f>VLOOKUP(A67,'BRES data'!$A$11:$AB$642,25,FALSE)</f>
        <v>3.322945019052792E-2</v>
      </c>
      <c r="Z67" s="138">
        <f t="shared" si="10"/>
        <v>0.9394585517927142</v>
      </c>
    </row>
    <row r="68" spans="1:26">
      <c r="A68" s="14" t="s">
        <v>80</v>
      </c>
      <c r="B68" s="15" t="str">
        <f>VLOOKUP('Master sheet'!A68,Westminster_Parliamentary_Const!$A$2:$C$651,2,FALSE)</f>
        <v>E14000795</v>
      </c>
      <c r="C68" s="15" t="str">
        <f>VLOOKUP(B68,'Region Lookup'!$B$1:$C$662,2,FALSE)</f>
        <v>North West</v>
      </c>
      <c r="E68" s="19">
        <f>VLOOKUP('Master sheet'!A68,'APS (2019)'!$A$9:$I$640,2,FALSE)</f>
        <v>59600</v>
      </c>
      <c r="F68" s="19">
        <f>VLOOKUP(B68,'Claimant Count'!$B$2:$D$633,2,FALSE)</f>
        <v>2900</v>
      </c>
      <c r="G68" s="19">
        <f>VLOOKUP('Master sheet'!A68,'APS (combined up to 2019)'!$A$9:$I$640,8,FALSE)</f>
        <v>2400</v>
      </c>
      <c r="H68" s="19">
        <f>E68*VLOOKUP(C68,'Part-time workers'!$A$3:$G$14,6,FALSE)</f>
        <v>1212.455269362516</v>
      </c>
      <c r="I68" s="19">
        <f t="shared" ref="I68:I131" si="11">F68+G68+H68</f>
        <v>6512.4552693625155</v>
      </c>
      <c r="J68" s="20">
        <f t="shared" ref="J68:J131" si="12">I68/E68</f>
        <v>0.10926938371413616</v>
      </c>
      <c r="K68" s="27">
        <f t="shared" ref="K68:K131" si="13">(J68-AVERAGE($J$3:$J$634))/STDEV($J$3:$J$634)</f>
        <v>0.48055798086429308</v>
      </c>
      <c r="L68" s="25">
        <f>VLOOKUP('Master sheet'!A68,'APS (2020)'!$A$9:$I$640,2,FALSE)</f>
        <v>75300</v>
      </c>
      <c r="M68" s="25">
        <f>VLOOKUP(B68,'Claimant Count'!$B$2:$D$633,3,FALSE)-F68</f>
        <v>3145</v>
      </c>
      <c r="N68" s="25">
        <f>VLOOKUP('Master sheet'!A68,'APS (2020)'!$A$9:$I$640,8,FALSE)-G68</f>
        <v>1500</v>
      </c>
      <c r="O68" s="25">
        <f>L68*VLOOKUP(C68,'Part-time workers'!$A$3:$H$14,8,FALSE)</f>
        <v>218.57531983706531</v>
      </c>
      <c r="P68" s="25">
        <f t="shared" ref="P68:P131" si="14">M68+IF(ISNUMBER(N68)=TRUE,N68,0)+O68</f>
        <v>4863.5753198370658</v>
      </c>
      <c r="Q68" s="26">
        <f t="shared" ref="Q68:Q131" si="15">P68/I68</f>
        <v>0.74681132056560695</v>
      </c>
      <c r="R68" s="28">
        <f t="shared" ref="R68:R131" si="16">(Q68-AVERAGE($Q$3:$Q$634))/STDEV($Q$3:$Q$634)</f>
        <v>1.0278597515765666</v>
      </c>
      <c r="S68" s="73">
        <f>VLOOKUP(B68,'13. Parl. Constituency gender'!$A$5:$S$667,18,FALSE)</f>
        <v>5800</v>
      </c>
      <c r="T68" s="73">
        <f>VLOOKUP(B68,'SEISS data'!$B$6:$R$668,9,FALSE)</f>
        <v>2700</v>
      </c>
      <c r="U68" s="73">
        <f t="shared" ref="U68:U131" si="17">S68+T68</f>
        <v>8500</v>
      </c>
      <c r="V68" s="109">
        <f t="shared" ref="V68:V131" si="18">U68/L68</f>
        <v>0.11288180610889774</v>
      </c>
      <c r="W68" s="110">
        <f t="shared" ref="W68:W131" si="19">(V68-AVERAGE($V$3:$V$634))/STDEV($V$3:$V$634)</f>
        <v>-1.4635764878119426</v>
      </c>
      <c r="X68" s="113">
        <f t="shared" ref="X68:X131" si="20">AVERAGE(R68,W68)</f>
        <v>-0.21785836811768799</v>
      </c>
      <c r="Y68" s="137">
        <f>VLOOKUP(A68,'BRES data'!$A$11:$AB$642,25,FALSE)</f>
        <v>2.6841155234657021E-2</v>
      </c>
      <c r="Z68" s="138">
        <f t="shared" ref="Z68:Z131" si="21">(Y68-AVERAGE($Y$3:$Y$634))/STDEV($Y$3:$Y$634)</f>
        <v>0.26674981896459549</v>
      </c>
    </row>
    <row r="69" spans="1:26">
      <c r="A69" s="14" t="s">
        <v>81</v>
      </c>
      <c r="B69" s="15" t="str">
        <f>VLOOKUP('Master sheet'!A69,Westminster_Parliamentary_Const!$A$2:$C$651,2,FALSE)</f>
        <v>E14000796</v>
      </c>
      <c r="C69" s="15" t="str">
        <f>VLOOKUP(B69,'Region Lookup'!$B$1:$C$662,2,FALSE)</f>
        <v>North West</v>
      </c>
      <c r="E69" s="19">
        <f>VLOOKUP('Master sheet'!A69,'APS (2019)'!$A$9:$I$640,2,FALSE)</f>
        <v>70300</v>
      </c>
      <c r="F69" s="19">
        <f>VLOOKUP(B69,'Claimant Count'!$B$2:$D$633,2,FALSE)</f>
        <v>2685</v>
      </c>
      <c r="G69" s="19">
        <f>VLOOKUP('Master sheet'!A69,'APS (combined up to 2019)'!$A$9:$I$640,8,FALSE)</f>
        <v>4500</v>
      </c>
      <c r="H69" s="19">
        <f>E69*VLOOKUP(C69,'Part-time workers'!$A$3:$G$14,6,FALSE)</f>
        <v>1430.1276079896791</v>
      </c>
      <c r="I69" s="19">
        <f t="shared" si="11"/>
        <v>8615.1276079896797</v>
      </c>
      <c r="J69" s="20">
        <f t="shared" si="12"/>
        <v>0.12254804563285462</v>
      </c>
      <c r="K69" s="27">
        <f t="shared" si="13"/>
        <v>0.98246001986824028</v>
      </c>
      <c r="L69" s="25">
        <f>VLOOKUP('Master sheet'!A69,'APS (2020)'!$A$9:$I$640,2,FALSE)</f>
        <v>71400</v>
      </c>
      <c r="M69" s="25">
        <f>VLOOKUP(B69,'Claimant Count'!$B$2:$D$633,3,FALSE)-F69</f>
        <v>2885</v>
      </c>
      <c r="N69" s="25">
        <f>VLOOKUP('Master sheet'!A69,'APS (2020)'!$A$9:$I$640,8,FALSE)-G69</f>
        <v>-200</v>
      </c>
      <c r="O69" s="25">
        <f>L69*VLOOKUP(C69,'Part-time workers'!$A$3:$H$14,8,FALSE)</f>
        <v>207.25468574191851</v>
      </c>
      <c r="P69" s="25">
        <f t="shared" si="14"/>
        <v>2892.2546857419184</v>
      </c>
      <c r="Q69" s="26">
        <f t="shared" si="15"/>
        <v>0.33571814804688882</v>
      </c>
      <c r="R69" s="28">
        <f t="shared" si="16"/>
        <v>-0.33853909572855412</v>
      </c>
      <c r="S69" s="73">
        <f>VLOOKUP(B69,'13. Parl. Constituency gender'!$A$5:$S$667,18,FALSE)</f>
        <v>5600</v>
      </c>
      <c r="T69" s="73">
        <f>VLOOKUP(B69,'SEISS data'!$B$6:$R$668,9,FALSE)</f>
        <v>3100</v>
      </c>
      <c r="U69" s="73">
        <f t="shared" si="17"/>
        <v>8700</v>
      </c>
      <c r="V69" s="109">
        <f t="shared" si="18"/>
        <v>0.12184873949579832</v>
      </c>
      <c r="W69" s="110">
        <f t="shared" si="19"/>
        <v>-1.2069683176569943</v>
      </c>
      <c r="X69" s="113">
        <f t="shared" si="20"/>
        <v>-0.77275370669277421</v>
      </c>
      <c r="Y69" s="137">
        <f>VLOOKUP(A69,'BRES data'!$A$11:$AB$642,25,FALSE)</f>
        <v>4.317585301837279E-2</v>
      </c>
      <c r="Z69" s="138">
        <f t="shared" si="21"/>
        <v>1.9868478925695394</v>
      </c>
    </row>
    <row r="70" spans="1:26">
      <c r="A70" s="14" t="s">
        <v>82</v>
      </c>
      <c r="B70" s="15" t="str">
        <f>VLOOKUP('Master sheet'!A70,Westminster_Parliamentary_Const!$A$2:$C$651,2,FALSE)</f>
        <v>E14000802</v>
      </c>
      <c r="C70" s="15" t="str">
        <f>VLOOKUP(B70,'Region Lookup'!$B$1:$C$662,2,FALSE)</f>
        <v>North West</v>
      </c>
      <c r="E70" s="19">
        <f>VLOOKUP('Master sheet'!A70,'APS (2019)'!$A$9:$I$640,2,FALSE)</f>
        <v>60900</v>
      </c>
      <c r="F70" s="19">
        <f>VLOOKUP(B70,'Claimant Count'!$B$2:$D$633,2,FALSE)</f>
        <v>1005</v>
      </c>
      <c r="G70" s="19">
        <f>VLOOKUP('Master sheet'!A70,'APS (combined up to 2019)'!$A$9:$I$640,8,FALSE)</f>
        <v>2300</v>
      </c>
      <c r="H70" s="19">
        <f>E70*VLOOKUP(C70,'Part-time workers'!$A$3:$G$14,6,FALSE)</f>
        <v>1238.9014413452555</v>
      </c>
      <c r="I70" s="19">
        <f t="shared" si="11"/>
        <v>4543.9014413452551</v>
      </c>
      <c r="J70" s="20">
        <f t="shared" si="12"/>
        <v>7.4612503141958206E-2</v>
      </c>
      <c r="K70" s="27">
        <f t="shared" si="13"/>
        <v>-0.82939019999662544</v>
      </c>
      <c r="L70" s="25">
        <f>VLOOKUP('Master sheet'!A70,'APS (2020)'!$A$9:$I$640,2,FALSE)</f>
        <v>58400</v>
      </c>
      <c r="M70" s="25">
        <f>VLOOKUP(B70,'Claimant Count'!$B$2:$D$633,3,FALSE)-F70</f>
        <v>1610</v>
      </c>
      <c r="N70" s="25" t="e">
        <f>VLOOKUP('Master sheet'!A70,'APS (2020)'!$A$9:$I$640,8,FALSE)-G70</f>
        <v>#VALUE!</v>
      </c>
      <c r="O70" s="25">
        <f>L70*VLOOKUP(C70,'Part-time workers'!$A$3:$H$14,8,FALSE)</f>
        <v>169.51923875809581</v>
      </c>
      <c r="P70" s="25">
        <f t="shared" si="14"/>
        <v>1779.5192387580958</v>
      </c>
      <c r="Q70" s="26">
        <f t="shared" si="15"/>
        <v>0.39162804513454769</v>
      </c>
      <c r="R70" s="28">
        <f t="shared" si="16"/>
        <v>-0.15270477874036201</v>
      </c>
      <c r="S70" s="73">
        <f>VLOOKUP(B70,'13. Parl. Constituency gender'!$A$5:$S$667,18,FALSE)</f>
        <v>6600</v>
      </c>
      <c r="T70" s="73">
        <f>VLOOKUP(B70,'SEISS data'!$B$6:$R$668,9,FALSE)</f>
        <v>2900</v>
      </c>
      <c r="U70" s="73">
        <f t="shared" si="17"/>
        <v>9500</v>
      </c>
      <c r="V70" s="109">
        <f t="shared" si="18"/>
        <v>0.16267123287671234</v>
      </c>
      <c r="W70" s="110">
        <f t="shared" si="19"/>
        <v>-3.8744480626834749E-2</v>
      </c>
      <c r="X70" s="113">
        <f t="shared" si="20"/>
        <v>-9.5724629683598378E-2</v>
      </c>
      <c r="Y70" s="137">
        <f>VLOOKUP(A70,'BRES data'!$A$11:$AB$642,25,FALSE)</f>
        <v>2.0731840524303768E-2</v>
      </c>
      <c r="Z70" s="138">
        <f t="shared" si="21"/>
        <v>-0.37658136496469213</v>
      </c>
    </row>
    <row r="71" spans="1:26">
      <c r="A71" s="14" t="s">
        <v>83</v>
      </c>
      <c r="B71" s="15" t="str">
        <f>VLOOKUP('Master sheet'!A71,Westminster_Parliamentary_Const!$A$2:$C$651,2,FALSE)</f>
        <v>E14000805</v>
      </c>
      <c r="C71" s="15" t="str">
        <f>VLOOKUP(B71,'Region Lookup'!$B$1:$C$662,2,FALSE)</f>
        <v>North West</v>
      </c>
      <c r="E71" s="19">
        <f>VLOOKUP('Master sheet'!A71,'APS (2019)'!$A$9:$I$640,2,FALSE)</f>
        <v>61400</v>
      </c>
      <c r="F71" s="19">
        <f>VLOOKUP(B71,'Claimant Count'!$B$2:$D$633,2,FALSE)</f>
        <v>1780</v>
      </c>
      <c r="G71" s="19">
        <f>VLOOKUP('Master sheet'!A71,'APS (combined up to 2019)'!$A$9:$I$640,8,FALSE)</f>
        <v>1100</v>
      </c>
      <c r="H71" s="19">
        <f>E71*VLOOKUP(C71,'Part-time workers'!$A$3:$G$14,6,FALSE)</f>
        <v>1249.0730459540014</v>
      </c>
      <c r="I71" s="19">
        <f t="shared" si="11"/>
        <v>4129.0730459540009</v>
      </c>
      <c r="J71" s="20">
        <f t="shared" si="12"/>
        <v>6.7248746676775259E-2</v>
      </c>
      <c r="K71" s="27">
        <f t="shared" si="13"/>
        <v>-1.1077227915805608</v>
      </c>
      <c r="L71" s="25">
        <f>VLOOKUP('Master sheet'!A71,'APS (2020)'!$A$9:$I$640,2,FALSE)</f>
        <v>58500</v>
      </c>
      <c r="M71" s="25">
        <f>VLOOKUP(B71,'Claimant Count'!$B$2:$D$633,3,FALSE)-F71</f>
        <v>1955</v>
      </c>
      <c r="N71" s="25">
        <f>VLOOKUP('Master sheet'!A71,'APS (2020)'!$A$9:$I$640,8,FALSE)-G71</f>
        <v>600</v>
      </c>
      <c r="O71" s="25">
        <f>L71*VLOOKUP(C71,'Part-time workers'!$A$3:$H$14,8,FALSE)</f>
        <v>169.80951142720212</v>
      </c>
      <c r="P71" s="25">
        <f t="shared" si="14"/>
        <v>2724.8095114272023</v>
      </c>
      <c r="Q71" s="26">
        <f t="shared" si="15"/>
        <v>0.65990828476555785</v>
      </c>
      <c r="R71" s="28">
        <f t="shared" si="16"/>
        <v>0.73900988521422506</v>
      </c>
      <c r="S71" s="73">
        <f>VLOOKUP(B71,'13. Parl. Constituency gender'!$A$5:$S$667,18,FALSE)</f>
        <v>5300</v>
      </c>
      <c r="T71" s="73">
        <f>VLOOKUP(B71,'SEISS data'!$B$6:$R$668,9,FALSE)</f>
        <v>3300</v>
      </c>
      <c r="U71" s="73">
        <f t="shared" si="17"/>
        <v>8600</v>
      </c>
      <c r="V71" s="109">
        <f t="shared" si="18"/>
        <v>0.14700854700854701</v>
      </c>
      <c r="W71" s="110">
        <f t="shared" si="19"/>
        <v>-0.48696607288412935</v>
      </c>
      <c r="X71" s="113">
        <f t="shared" si="20"/>
        <v>0.12602190616504785</v>
      </c>
      <c r="Y71" s="137">
        <f>VLOOKUP(A71,'BRES data'!$A$11:$AB$642,25,FALSE)</f>
        <v>2.077262693156734E-2</v>
      </c>
      <c r="Z71" s="138">
        <f t="shared" si="21"/>
        <v>-0.37228642045501931</v>
      </c>
    </row>
    <row r="72" spans="1:26">
      <c r="A72" s="14" t="s">
        <v>84</v>
      </c>
      <c r="B72" s="15" t="str">
        <f>VLOOKUP('Master sheet'!A72,Westminster_Parliamentary_Const!$A$2:$C$651,2,FALSE)</f>
        <v>E14000807</v>
      </c>
      <c r="C72" s="15" t="str">
        <f>VLOOKUP(B72,'Region Lookup'!$B$1:$C$662,2,FALSE)</f>
        <v>North West</v>
      </c>
      <c r="E72" s="19">
        <f>VLOOKUP('Master sheet'!A72,'APS (2019)'!$A$9:$I$640,2,FALSE)</f>
        <v>86000</v>
      </c>
      <c r="F72" s="19">
        <f>VLOOKUP(B72,'Claimant Count'!$B$2:$D$633,2,FALSE)</f>
        <v>4650</v>
      </c>
      <c r="G72" s="19">
        <f>VLOOKUP('Master sheet'!A72,'APS (combined up to 2019)'!$A$9:$I$640,8,FALSE)</f>
        <v>3000</v>
      </c>
      <c r="H72" s="19">
        <f>E72*VLOOKUP(C72,'Part-time workers'!$A$3:$G$14,6,FALSE)</f>
        <v>1749.5159927043017</v>
      </c>
      <c r="I72" s="19">
        <f t="shared" si="11"/>
        <v>9399.5159927043023</v>
      </c>
      <c r="J72" s="20">
        <f t="shared" si="12"/>
        <v>0.10929669758958491</v>
      </c>
      <c r="K72" s="27">
        <f t="shared" si="13"/>
        <v>0.48159038080524635</v>
      </c>
      <c r="L72" s="25">
        <f>VLOOKUP('Master sheet'!A72,'APS (2020)'!$A$9:$I$640,2,FALSE)</f>
        <v>106600</v>
      </c>
      <c r="M72" s="25">
        <f>VLOOKUP(B72,'Claimant Count'!$B$2:$D$633,3,FALSE)-F72</f>
        <v>4965</v>
      </c>
      <c r="N72" s="25">
        <f>VLOOKUP('Master sheet'!A72,'APS (2020)'!$A$9:$I$640,8,FALSE)-G72</f>
        <v>700</v>
      </c>
      <c r="O72" s="25">
        <f>L72*VLOOKUP(C72,'Part-time workers'!$A$3:$H$14,8,FALSE)</f>
        <v>309.43066526734611</v>
      </c>
      <c r="P72" s="25">
        <f t="shared" si="14"/>
        <v>5974.4306652673458</v>
      </c>
      <c r="Q72" s="26">
        <f t="shared" si="15"/>
        <v>0.63561045801768601</v>
      </c>
      <c r="R72" s="28">
        <f t="shared" si="16"/>
        <v>0.65824833362509005</v>
      </c>
      <c r="S72" s="73">
        <f>VLOOKUP(B72,'13. Parl. Constituency gender'!$A$5:$S$667,18,FALSE)</f>
        <v>11100</v>
      </c>
      <c r="T72" s="73">
        <f>VLOOKUP(B72,'SEISS data'!$B$6:$R$668,9,FALSE)</f>
        <v>3800</v>
      </c>
      <c r="U72" s="73">
        <f t="shared" si="17"/>
        <v>14900</v>
      </c>
      <c r="V72" s="109">
        <f t="shared" si="18"/>
        <v>0.13977485928705441</v>
      </c>
      <c r="W72" s="110">
        <f t="shared" si="19"/>
        <v>-0.69397367398845056</v>
      </c>
      <c r="X72" s="113">
        <f t="shared" si="20"/>
        <v>-1.7862670181680251E-2</v>
      </c>
      <c r="Y72" s="137">
        <f>VLOOKUP(A72,'BRES data'!$A$11:$AB$642,25,FALSE)</f>
        <v>3.728868686077047E-2</v>
      </c>
      <c r="Z72" s="138">
        <f t="shared" si="21"/>
        <v>1.3669096910327354</v>
      </c>
    </row>
    <row r="73" spans="1:26">
      <c r="A73" s="14" t="s">
        <v>85</v>
      </c>
      <c r="B73" s="15" t="str">
        <f>VLOOKUP('Master sheet'!A73,Westminster_Parliamentary_Const!$A$2:$C$651,2,FALSE)</f>
        <v>E14000808</v>
      </c>
      <c r="C73" s="15" t="str">
        <f>VLOOKUP(B73,'Region Lookup'!$B$1:$C$662,2,FALSE)</f>
        <v>North West</v>
      </c>
      <c r="E73" s="19">
        <f>VLOOKUP('Master sheet'!A73,'APS (2019)'!$A$9:$I$640,2,FALSE)</f>
        <v>93000</v>
      </c>
      <c r="F73" s="19">
        <f>VLOOKUP(B73,'Claimant Count'!$B$2:$D$633,2,FALSE)</f>
        <v>4080</v>
      </c>
      <c r="G73" s="19">
        <f>VLOOKUP('Master sheet'!A73,'APS (combined up to 2019)'!$A$9:$I$640,8,FALSE)</f>
        <v>2800</v>
      </c>
      <c r="H73" s="19">
        <f>E73*VLOOKUP(C73,'Part-time workers'!$A$3:$G$14,6,FALSE)</f>
        <v>1891.9184572267447</v>
      </c>
      <c r="I73" s="19">
        <f t="shared" si="11"/>
        <v>8771.9184572267441</v>
      </c>
      <c r="J73" s="20">
        <f t="shared" si="12"/>
        <v>9.4321703841147783E-2</v>
      </c>
      <c r="K73" s="27">
        <f t="shared" si="13"/>
        <v>-8.442899241314572E-2</v>
      </c>
      <c r="L73" s="25">
        <f>VLOOKUP('Master sheet'!A73,'APS (2020)'!$A$9:$I$640,2,FALSE)</f>
        <v>71100</v>
      </c>
      <c r="M73" s="25">
        <f>VLOOKUP(B73,'Claimant Count'!$B$2:$D$633,3,FALSE)-F73</f>
        <v>4605</v>
      </c>
      <c r="N73" s="25">
        <f>VLOOKUP('Master sheet'!A73,'APS (2020)'!$A$9:$I$640,8,FALSE)-G73</f>
        <v>-300</v>
      </c>
      <c r="O73" s="25">
        <f>L73*VLOOKUP(C73,'Part-time workers'!$A$3:$H$14,8,FALSE)</f>
        <v>206.38386773459951</v>
      </c>
      <c r="P73" s="25">
        <f t="shared" si="14"/>
        <v>4511.3838677345993</v>
      </c>
      <c r="Q73" s="26">
        <f t="shared" si="15"/>
        <v>0.51429842738881093</v>
      </c>
      <c r="R73" s="28">
        <f t="shared" si="16"/>
        <v>0.25502923416901513</v>
      </c>
      <c r="S73" s="73">
        <f>VLOOKUP(B73,'13. Parl. Constituency gender'!$A$5:$S$667,18,FALSE)</f>
        <v>8400</v>
      </c>
      <c r="T73" s="73">
        <f>VLOOKUP(B73,'SEISS data'!$B$6:$R$668,9,FALSE)</f>
        <v>4300</v>
      </c>
      <c r="U73" s="73">
        <f t="shared" si="17"/>
        <v>12700</v>
      </c>
      <c r="V73" s="109">
        <f t="shared" si="18"/>
        <v>0.17862165963431786</v>
      </c>
      <c r="W73" s="110">
        <f t="shared" si="19"/>
        <v>0.41771143878915951</v>
      </c>
      <c r="X73" s="113">
        <f t="shared" si="20"/>
        <v>0.33637033647908732</v>
      </c>
      <c r="Y73" s="137">
        <f>VLOOKUP(A73,'BRES data'!$A$11:$AB$642,25,FALSE)</f>
        <v>3.3065049614112496E-2</v>
      </c>
      <c r="Z73" s="138">
        <f t="shared" si="21"/>
        <v>0.92214662361773292</v>
      </c>
    </row>
    <row r="74" spans="1:26">
      <c r="A74" s="14" t="s">
        <v>86</v>
      </c>
      <c r="B74" s="15" t="str">
        <f>VLOOKUP('Master sheet'!A74,Westminster_Parliamentary_Const!$A$2:$C$651,2,FALSE)</f>
        <v>E14000809</v>
      </c>
      <c r="C74" s="15" t="str">
        <f>VLOOKUP(B74,'Region Lookup'!$B$1:$C$662,2,FALSE)</f>
        <v>North West</v>
      </c>
      <c r="E74" s="19">
        <f>VLOOKUP('Master sheet'!A74,'APS (2019)'!$A$9:$I$640,2,FALSE)</f>
        <v>88500</v>
      </c>
      <c r="F74" s="19">
        <f>VLOOKUP(B74,'Claimant Count'!$B$2:$D$633,2,FALSE)</f>
        <v>1990</v>
      </c>
      <c r="G74" s="19">
        <f>VLOOKUP('Master sheet'!A74,'APS (combined up to 2019)'!$A$9:$I$640,8,FALSE)</f>
        <v>5500</v>
      </c>
      <c r="H74" s="19">
        <f>E74*VLOOKUP(C74,'Part-time workers'!$A$3:$G$14,6,FALSE)</f>
        <v>1800.3740157480313</v>
      </c>
      <c r="I74" s="19">
        <f t="shared" si="11"/>
        <v>9290.3740157480315</v>
      </c>
      <c r="J74" s="20">
        <f t="shared" si="12"/>
        <v>0.1049759775790738</v>
      </c>
      <c r="K74" s="27">
        <f t="shared" si="13"/>
        <v>0.31827737558566832</v>
      </c>
      <c r="L74" s="25">
        <f>VLOOKUP('Master sheet'!A74,'APS (2020)'!$A$9:$I$640,2,FALSE)</f>
        <v>89600</v>
      </c>
      <c r="M74" s="25">
        <f>VLOOKUP(B74,'Claimant Count'!$B$2:$D$633,3,FALSE)-F74</f>
        <v>2900</v>
      </c>
      <c r="N74" s="25">
        <f>VLOOKUP('Master sheet'!A74,'APS (2020)'!$A$9:$I$640,8,FALSE)-G74</f>
        <v>-1000</v>
      </c>
      <c r="O74" s="25">
        <f>L74*VLOOKUP(C74,'Part-time workers'!$A$3:$H$14,8,FALSE)</f>
        <v>260.08431151927027</v>
      </c>
      <c r="P74" s="25">
        <f t="shared" si="14"/>
        <v>2160.0843115192702</v>
      </c>
      <c r="Q74" s="26">
        <f t="shared" si="15"/>
        <v>0.23250778793810994</v>
      </c>
      <c r="R74" s="28">
        <f t="shared" si="16"/>
        <v>-0.68159153860550448</v>
      </c>
      <c r="S74" s="73">
        <f>VLOOKUP(B74,'13. Parl. Constituency gender'!$A$5:$S$667,18,FALSE)</f>
        <v>6700</v>
      </c>
      <c r="T74" s="73">
        <f>VLOOKUP(B74,'SEISS data'!$B$6:$R$668,9,FALSE)</f>
        <v>2900</v>
      </c>
      <c r="U74" s="73">
        <f t="shared" si="17"/>
        <v>9600</v>
      </c>
      <c r="V74" s="109">
        <f t="shared" si="18"/>
        <v>0.10714285714285714</v>
      </c>
      <c r="W74" s="110">
        <f t="shared" si="19"/>
        <v>-1.6278089103411053</v>
      </c>
      <c r="X74" s="113">
        <f t="shared" si="20"/>
        <v>-1.1547002244733049</v>
      </c>
      <c r="Y74" s="137">
        <f>VLOOKUP(A74,'BRES data'!$A$11:$AB$642,25,FALSE)</f>
        <v>4.0792079207920828E-2</v>
      </c>
      <c r="Z74" s="138">
        <f t="shared" si="21"/>
        <v>1.735828572006658</v>
      </c>
    </row>
    <row r="75" spans="1:26">
      <c r="A75" s="14" t="s">
        <v>87</v>
      </c>
      <c r="B75" s="15" t="str">
        <f>VLOOKUP('Master sheet'!A75,Westminster_Parliamentary_Const!$A$2:$C$651,2,FALSE)</f>
        <v>E14000825</v>
      </c>
      <c r="C75" s="15" t="str">
        <f>VLOOKUP(B75,'Region Lookup'!$B$1:$C$662,2,FALSE)</f>
        <v>North West</v>
      </c>
      <c r="E75" s="19">
        <f>VLOOKUP('Master sheet'!A75,'APS (2019)'!$A$9:$I$640,2,FALSE)</f>
        <v>51700</v>
      </c>
      <c r="F75" s="19">
        <f>VLOOKUP(B75,'Claimant Count'!$B$2:$D$633,2,FALSE)</f>
        <v>2035</v>
      </c>
      <c r="G75" s="19">
        <f>VLOOKUP('Master sheet'!A75,'APS (combined up to 2019)'!$A$9:$I$640,8,FALSE)</f>
        <v>2800</v>
      </c>
      <c r="H75" s="19">
        <f>E75*VLOOKUP(C75,'Part-time workers'!$A$3:$G$14,6,FALSE)</f>
        <v>1051.7439165443302</v>
      </c>
      <c r="I75" s="19">
        <f t="shared" si="11"/>
        <v>5886.7439165443302</v>
      </c>
      <c r="J75" s="20">
        <f t="shared" si="12"/>
        <v>0.11386351869524816</v>
      </c>
      <c r="K75" s="27">
        <f t="shared" si="13"/>
        <v>0.65420542580971031</v>
      </c>
      <c r="L75" s="25">
        <f>VLOOKUP('Master sheet'!A75,'APS (2020)'!$A$9:$I$640,2,FALSE)</f>
        <v>49300</v>
      </c>
      <c r="M75" s="25">
        <f>VLOOKUP(B75,'Claimant Count'!$B$2:$D$633,3,FALSE)-F75</f>
        <v>1575</v>
      </c>
      <c r="N75" s="25">
        <f>VLOOKUP('Master sheet'!A75,'APS (2020)'!$A$9:$I$640,8,FALSE)-G75</f>
        <v>-1100</v>
      </c>
      <c r="O75" s="25">
        <f>L75*VLOOKUP(C75,'Part-time workers'!$A$3:$H$14,8,FALSE)</f>
        <v>143.10442586941991</v>
      </c>
      <c r="P75" s="25">
        <f t="shared" si="14"/>
        <v>618.10442586941986</v>
      </c>
      <c r="Q75" s="26">
        <f t="shared" si="15"/>
        <v>0.10499937395480642</v>
      </c>
      <c r="R75" s="28">
        <f t="shared" si="16"/>
        <v>-1.105406287999225</v>
      </c>
      <c r="S75" s="73">
        <f>VLOOKUP(B75,'13. Parl. Constituency gender'!$A$5:$S$667,18,FALSE)</f>
        <v>5900</v>
      </c>
      <c r="T75" s="73">
        <f>VLOOKUP(B75,'SEISS data'!$B$6:$R$668,9,FALSE)</f>
        <v>2700</v>
      </c>
      <c r="U75" s="73">
        <f t="shared" si="17"/>
        <v>8600</v>
      </c>
      <c r="V75" s="109">
        <f t="shared" si="18"/>
        <v>0.17444219066937119</v>
      </c>
      <c r="W75" s="110">
        <f t="shared" si="19"/>
        <v>0.29810690543987522</v>
      </c>
      <c r="X75" s="113">
        <f t="shared" si="20"/>
        <v>-0.40364969127967487</v>
      </c>
      <c r="Y75" s="137">
        <f>VLOOKUP(A75,'BRES data'!$A$11:$AB$642,25,FALSE)</f>
        <v>2.3479080286468168E-2</v>
      </c>
      <c r="Z75" s="138">
        <f t="shared" si="21"/>
        <v>-8.728786929066687E-2</v>
      </c>
    </row>
    <row r="76" spans="1:26">
      <c r="A76" s="14" t="s">
        <v>88</v>
      </c>
      <c r="B76" s="15" t="str">
        <f>VLOOKUP('Master sheet'!A76,Westminster_Parliamentary_Const!$A$2:$C$651,2,FALSE)</f>
        <v>E14000870</v>
      </c>
      <c r="C76" s="15" t="str">
        <f>VLOOKUP(B76,'Region Lookup'!$B$1:$C$662,2,FALSE)</f>
        <v>North West</v>
      </c>
      <c r="E76" s="19">
        <f>VLOOKUP('Master sheet'!A76,'APS (2019)'!$A$9:$I$640,2,FALSE)</f>
        <v>65300</v>
      </c>
      <c r="F76" s="19">
        <f>VLOOKUP(B76,'Claimant Count'!$B$2:$D$633,2,FALSE)</f>
        <v>3025</v>
      </c>
      <c r="G76" s="19">
        <f>VLOOKUP('Master sheet'!A76,'APS (combined up to 2019)'!$A$9:$I$640,8,FALSE)</f>
        <v>5000</v>
      </c>
      <c r="H76" s="19">
        <f>E76*VLOOKUP(C76,'Part-time workers'!$A$3:$G$14,6,FALSE)</f>
        <v>1328.4115619022198</v>
      </c>
      <c r="I76" s="19">
        <f t="shared" si="11"/>
        <v>9353.4115619022195</v>
      </c>
      <c r="J76" s="20">
        <f t="shared" si="12"/>
        <v>0.14323754306128975</v>
      </c>
      <c r="K76" s="27">
        <f t="shared" si="13"/>
        <v>1.7644741270773716</v>
      </c>
      <c r="L76" s="25">
        <f>VLOOKUP('Master sheet'!A76,'APS (2020)'!$A$9:$I$640,2,FALSE)</f>
        <v>62500</v>
      </c>
      <c r="M76" s="25">
        <f>VLOOKUP(B76,'Claimant Count'!$B$2:$D$633,3,FALSE)-F76</f>
        <v>3105</v>
      </c>
      <c r="N76" s="25">
        <f>VLOOKUP('Master sheet'!A76,'APS (2020)'!$A$9:$I$640,8,FALSE)-G76</f>
        <v>-1500</v>
      </c>
      <c r="O76" s="25">
        <f>L76*VLOOKUP(C76,'Part-time workers'!$A$3:$H$14,8,FALSE)</f>
        <v>181.42041819145527</v>
      </c>
      <c r="P76" s="25">
        <f t="shared" si="14"/>
        <v>1786.4204181914552</v>
      </c>
      <c r="Q76" s="26">
        <f t="shared" si="15"/>
        <v>0.19099131973063183</v>
      </c>
      <c r="R76" s="28">
        <f t="shared" si="16"/>
        <v>-0.81958471897216412</v>
      </c>
      <c r="S76" s="73">
        <f>VLOOKUP(B76,'13. Parl. Constituency gender'!$A$5:$S$667,18,FALSE)</f>
        <v>6300</v>
      </c>
      <c r="T76" s="73">
        <f>VLOOKUP(B76,'SEISS data'!$B$6:$R$668,9,FALSE)</f>
        <v>3900</v>
      </c>
      <c r="U76" s="73">
        <f t="shared" si="17"/>
        <v>10200</v>
      </c>
      <c r="V76" s="109">
        <f t="shared" si="18"/>
        <v>0.16320000000000001</v>
      </c>
      <c r="W76" s="110">
        <f t="shared" si="19"/>
        <v>-2.3612667097009349E-2</v>
      </c>
      <c r="X76" s="113">
        <f t="shared" si="20"/>
        <v>-0.42159869303458675</v>
      </c>
      <c r="Y76" s="137">
        <f>VLOOKUP(A76,'BRES data'!$A$11:$AB$642,25,FALSE)</f>
        <v>1.7003005581794683E-2</v>
      </c>
      <c r="Z76" s="138">
        <f t="shared" si="21"/>
        <v>-0.76924010198735226</v>
      </c>
    </row>
    <row r="77" spans="1:26">
      <c r="A77" s="14" t="s">
        <v>89</v>
      </c>
      <c r="B77" s="15" t="str">
        <f>VLOOKUP('Master sheet'!A77,Westminster_Parliamentary_Const!$A$2:$C$651,2,FALSE)</f>
        <v>E14000871</v>
      </c>
      <c r="C77" s="15" t="str">
        <f>VLOOKUP(B77,'Region Lookup'!$B$1:$C$662,2,FALSE)</f>
        <v>North West</v>
      </c>
      <c r="E77" s="19">
        <f>VLOOKUP('Master sheet'!A77,'APS (2019)'!$A$9:$I$640,2,FALSE)</f>
        <v>67400</v>
      </c>
      <c r="F77" s="19">
        <f>VLOOKUP(B77,'Claimant Count'!$B$2:$D$633,2,FALSE)</f>
        <v>3390</v>
      </c>
      <c r="G77" s="19">
        <f>VLOOKUP('Master sheet'!A77,'APS (combined up to 2019)'!$A$9:$I$640,8,FALSE)</f>
        <v>4100</v>
      </c>
      <c r="H77" s="19">
        <f>E77*VLOOKUP(C77,'Part-time workers'!$A$3:$G$14,6,FALSE)</f>
        <v>1371.1323012589528</v>
      </c>
      <c r="I77" s="19">
        <f t="shared" si="11"/>
        <v>8861.1323012589528</v>
      </c>
      <c r="J77" s="20">
        <f t="shared" si="12"/>
        <v>0.13147080565666103</v>
      </c>
      <c r="K77" s="27">
        <f t="shared" si="13"/>
        <v>1.3197192615677649</v>
      </c>
      <c r="L77" s="25">
        <f>VLOOKUP('Master sheet'!A77,'APS (2020)'!$A$9:$I$640,2,FALSE)</f>
        <v>69000</v>
      </c>
      <c r="M77" s="25">
        <f>VLOOKUP(B77,'Claimant Count'!$B$2:$D$633,3,FALSE)-F77</f>
        <v>3240</v>
      </c>
      <c r="N77" s="25">
        <f>VLOOKUP('Master sheet'!A77,'APS (2020)'!$A$9:$I$640,8,FALSE)-G77</f>
        <v>200</v>
      </c>
      <c r="O77" s="25">
        <f>L77*VLOOKUP(C77,'Part-time workers'!$A$3:$H$14,8,FALSE)</f>
        <v>200.2881416833666</v>
      </c>
      <c r="P77" s="25">
        <f t="shared" si="14"/>
        <v>3640.2881416833666</v>
      </c>
      <c r="Q77" s="26">
        <f t="shared" si="15"/>
        <v>0.41081523420727728</v>
      </c>
      <c r="R77" s="28">
        <f t="shared" si="16"/>
        <v>-8.8930056160143586E-2</v>
      </c>
      <c r="S77" s="73">
        <f>VLOOKUP(B77,'13. Parl. Constituency gender'!$A$5:$S$667,18,FALSE)</f>
        <v>6500</v>
      </c>
      <c r="T77" s="73">
        <f>VLOOKUP(B77,'SEISS data'!$B$6:$R$668,9,FALSE)</f>
        <v>3700</v>
      </c>
      <c r="U77" s="73">
        <f t="shared" si="17"/>
        <v>10200</v>
      </c>
      <c r="V77" s="109">
        <f t="shared" si="18"/>
        <v>0.14782608695652175</v>
      </c>
      <c r="W77" s="110">
        <f t="shared" si="19"/>
        <v>-0.46357040113922293</v>
      </c>
      <c r="X77" s="113">
        <f t="shared" si="20"/>
        <v>-0.27625022864968324</v>
      </c>
      <c r="Y77" s="137">
        <f>VLOOKUP(A77,'BRES data'!$A$11:$AB$642,25,FALSE)</f>
        <v>2.1552543984783679E-2</v>
      </c>
      <c r="Z77" s="138">
        <f t="shared" si="21"/>
        <v>-0.29015855751123965</v>
      </c>
    </row>
    <row r="78" spans="1:26">
      <c r="A78" s="14" t="s">
        <v>90</v>
      </c>
      <c r="B78" s="15" t="str">
        <f>VLOOKUP('Master sheet'!A78,Westminster_Parliamentary_Const!$A$2:$C$651,2,FALSE)</f>
        <v>E14000875</v>
      </c>
      <c r="C78" s="15" t="str">
        <f>VLOOKUP(B78,'Region Lookup'!$B$1:$C$662,2,FALSE)</f>
        <v>North West</v>
      </c>
      <c r="E78" s="19">
        <f>VLOOKUP('Master sheet'!A78,'APS (2019)'!$A$9:$I$640,2,FALSE)</f>
        <v>53700</v>
      </c>
      <c r="F78" s="19">
        <f>VLOOKUP(B78,'Claimant Count'!$B$2:$D$633,2,FALSE)</f>
        <v>1755</v>
      </c>
      <c r="G78" s="19">
        <f>VLOOKUP('Master sheet'!A78,'APS (combined up to 2019)'!$A$9:$I$640,8,FALSE)</f>
        <v>2600</v>
      </c>
      <c r="H78" s="19">
        <f>E78*VLOOKUP(C78,'Part-time workers'!$A$3:$G$14,6,FALSE)</f>
        <v>1092.430334979314</v>
      </c>
      <c r="I78" s="19">
        <f t="shared" si="11"/>
        <v>5447.4303349793136</v>
      </c>
      <c r="J78" s="20">
        <f t="shared" si="12"/>
        <v>0.10144190567931682</v>
      </c>
      <c r="K78" s="27">
        <f t="shared" si="13"/>
        <v>0.18469780986344925</v>
      </c>
      <c r="L78" s="25">
        <f>VLOOKUP('Master sheet'!A78,'APS (2020)'!$A$9:$I$640,2,FALSE)</f>
        <v>54300</v>
      </c>
      <c r="M78" s="25">
        <f>VLOOKUP(B78,'Claimant Count'!$B$2:$D$633,3,FALSE)-F78</f>
        <v>2205</v>
      </c>
      <c r="N78" s="25">
        <f>VLOOKUP('Master sheet'!A78,'APS (2020)'!$A$9:$I$640,8,FALSE)-G78</f>
        <v>-900</v>
      </c>
      <c r="O78" s="25">
        <f>L78*VLOOKUP(C78,'Part-time workers'!$A$3:$H$14,8,FALSE)</f>
        <v>157.61805932473635</v>
      </c>
      <c r="P78" s="25">
        <f t="shared" si="14"/>
        <v>1462.6180593247364</v>
      </c>
      <c r="Q78" s="26">
        <f t="shared" si="15"/>
        <v>0.26849688190281201</v>
      </c>
      <c r="R78" s="28">
        <f t="shared" si="16"/>
        <v>-0.5619703437127932</v>
      </c>
      <c r="S78" s="73">
        <f>VLOOKUP(B78,'13. Parl. Constituency gender'!$A$5:$S$667,18,FALSE)</f>
        <v>6100</v>
      </c>
      <c r="T78" s="73">
        <f>VLOOKUP(B78,'SEISS data'!$B$6:$R$668,9,FALSE)</f>
        <v>3500</v>
      </c>
      <c r="U78" s="73">
        <f t="shared" si="17"/>
        <v>9600</v>
      </c>
      <c r="V78" s="109">
        <f t="shared" si="18"/>
        <v>0.17679558011049723</v>
      </c>
      <c r="W78" s="110">
        <f t="shared" si="19"/>
        <v>0.36545422833083591</v>
      </c>
      <c r="X78" s="113">
        <f t="shared" si="20"/>
        <v>-9.8258057690978645E-2</v>
      </c>
      <c r="Y78" s="137">
        <f>VLOOKUP(A78,'BRES data'!$A$11:$AB$642,25,FALSE)</f>
        <v>2.0482476103778069E-3</v>
      </c>
      <c r="Z78" s="138">
        <f t="shared" si="21"/>
        <v>-2.3440259179518526</v>
      </c>
    </row>
    <row r="79" spans="1:26">
      <c r="A79" s="14" t="s">
        <v>91</v>
      </c>
      <c r="B79" s="15" t="str">
        <f>VLOOKUP('Master sheet'!A79,Westminster_Parliamentary_Const!$A$2:$C$651,2,FALSE)</f>
        <v>E14000877</v>
      </c>
      <c r="C79" s="15" t="str">
        <f>VLOOKUP(B79,'Region Lookup'!$B$1:$C$662,2,FALSE)</f>
        <v>North West</v>
      </c>
      <c r="E79" s="19">
        <f>VLOOKUP('Master sheet'!A79,'APS (2019)'!$A$9:$I$640,2,FALSE)</f>
        <v>40100</v>
      </c>
      <c r="F79" s="19">
        <f>VLOOKUP(B79,'Claimant Count'!$B$2:$D$633,2,FALSE)</f>
        <v>655</v>
      </c>
      <c r="G79" s="19">
        <f>VLOOKUP('Master sheet'!A79,'APS (combined up to 2019)'!$A$9:$I$640,8,FALSE)</f>
        <v>1600</v>
      </c>
      <c r="H79" s="19">
        <f>E79*VLOOKUP(C79,'Part-time workers'!$A$3:$G$14,6,FALSE)</f>
        <v>815.76268962142433</v>
      </c>
      <c r="I79" s="19">
        <f t="shared" si="11"/>
        <v>3070.7626896214242</v>
      </c>
      <c r="J79" s="20">
        <f t="shared" si="12"/>
        <v>7.6577623182579158E-2</v>
      </c>
      <c r="K79" s="27">
        <f t="shared" si="13"/>
        <v>-0.75511330663850584</v>
      </c>
      <c r="L79" s="25">
        <f>VLOOKUP('Master sheet'!A79,'APS (2020)'!$A$9:$I$640,2,FALSE)</f>
        <v>43100</v>
      </c>
      <c r="M79" s="25">
        <f>VLOOKUP(B79,'Claimant Count'!$B$2:$D$633,3,FALSE)-F79</f>
        <v>1125</v>
      </c>
      <c r="N79" s="25">
        <f>VLOOKUP('Master sheet'!A79,'APS (2020)'!$A$9:$I$640,8,FALSE)-G79</f>
        <v>-400</v>
      </c>
      <c r="O79" s="25">
        <f>L79*VLOOKUP(C79,'Part-time workers'!$A$3:$H$14,8,FALSE)</f>
        <v>125.10752038482755</v>
      </c>
      <c r="P79" s="25">
        <f t="shared" si="14"/>
        <v>850.10752038482758</v>
      </c>
      <c r="Q79" s="26">
        <f t="shared" si="15"/>
        <v>0.27683921107222786</v>
      </c>
      <c r="R79" s="28">
        <f t="shared" si="16"/>
        <v>-0.5342419606528418</v>
      </c>
      <c r="S79" s="73">
        <f>VLOOKUP(B79,'13. Parl. Constituency gender'!$A$5:$S$667,18,FALSE)</f>
        <v>7400</v>
      </c>
      <c r="T79" s="73">
        <f>VLOOKUP(B79,'SEISS data'!$B$6:$R$668,9,FALSE)</f>
        <v>4000</v>
      </c>
      <c r="U79" s="73">
        <f t="shared" si="17"/>
        <v>11400</v>
      </c>
      <c r="V79" s="109">
        <f t="shared" si="18"/>
        <v>0.26450116009280744</v>
      </c>
      <c r="W79" s="110">
        <f t="shared" si="19"/>
        <v>2.8753388701100562</v>
      </c>
      <c r="X79" s="113">
        <f t="shared" si="20"/>
        <v>1.1705484547286071</v>
      </c>
      <c r="Y79" s="137">
        <f>VLOOKUP(A79,'BRES data'!$A$11:$AB$642,25,FALSE)</f>
        <v>1.7915425848719524E-2</v>
      </c>
      <c r="Z79" s="138">
        <f t="shared" si="21"/>
        <v>-0.67315920938460505</v>
      </c>
    </row>
    <row r="80" spans="1:26">
      <c r="A80" s="14" t="s">
        <v>92</v>
      </c>
      <c r="B80" s="15" t="str">
        <f>VLOOKUP('Master sheet'!A80,Westminster_Parliamentary_Const!$A$2:$C$651,2,FALSE)</f>
        <v>E14000885</v>
      </c>
      <c r="C80" s="15" t="str">
        <f>VLOOKUP(B80,'Region Lookup'!$B$1:$C$662,2,FALSE)</f>
        <v>North West</v>
      </c>
      <c r="E80" s="19">
        <f>VLOOKUP('Master sheet'!A80,'APS (2019)'!$A$9:$I$640,2,FALSE)</f>
        <v>56600</v>
      </c>
      <c r="F80" s="19">
        <f>VLOOKUP(B80,'Claimant Count'!$B$2:$D$633,2,FALSE)</f>
        <v>2850</v>
      </c>
      <c r="G80" s="19">
        <f>VLOOKUP('Master sheet'!A80,'APS (combined up to 2019)'!$A$9:$I$640,8,FALSE)</f>
        <v>3200</v>
      </c>
      <c r="H80" s="19">
        <f>E80*VLOOKUP(C80,'Part-time workers'!$A$3:$G$14,6,FALSE)</f>
        <v>1151.4256417100403</v>
      </c>
      <c r="I80" s="19">
        <f t="shared" si="11"/>
        <v>7201.4256417100405</v>
      </c>
      <c r="J80" s="20">
        <f t="shared" si="12"/>
        <v>0.12723366858144947</v>
      </c>
      <c r="K80" s="27">
        <f t="shared" si="13"/>
        <v>1.1595654937705691</v>
      </c>
      <c r="L80" s="25">
        <f>VLOOKUP('Master sheet'!A80,'APS (2020)'!$A$9:$I$640,2,FALSE)</f>
        <v>47400</v>
      </c>
      <c r="M80" s="25">
        <f>VLOOKUP(B80,'Claimant Count'!$B$2:$D$633,3,FALSE)-F80</f>
        <v>2475</v>
      </c>
      <c r="N80" s="25">
        <f>VLOOKUP('Master sheet'!A80,'APS (2020)'!$A$9:$I$640,8,FALSE)-G80</f>
        <v>1800</v>
      </c>
      <c r="O80" s="25">
        <f>L80*VLOOKUP(C80,'Part-time workers'!$A$3:$H$14,8,FALSE)</f>
        <v>137.58924515639967</v>
      </c>
      <c r="P80" s="25">
        <f t="shared" si="14"/>
        <v>4412.5892451563996</v>
      </c>
      <c r="Q80" s="26">
        <f t="shared" si="15"/>
        <v>0.61273829165145588</v>
      </c>
      <c r="R80" s="28">
        <f t="shared" si="16"/>
        <v>0.58222541753843393</v>
      </c>
      <c r="S80" s="73">
        <f>VLOOKUP(B80,'13. Parl. Constituency gender'!$A$5:$S$667,18,FALSE)</f>
        <v>5500</v>
      </c>
      <c r="T80" s="73">
        <f>VLOOKUP(B80,'SEISS data'!$B$6:$R$668,9,FALSE)</f>
        <v>2500</v>
      </c>
      <c r="U80" s="73">
        <f t="shared" si="17"/>
        <v>8000</v>
      </c>
      <c r="V80" s="109">
        <f t="shared" si="18"/>
        <v>0.16877637130801687</v>
      </c>
      <c r="W80" s="110">
        <f t="shared" si="19"/>
        <v>0.13596724453087966</v>
      </c>
      <c r="X80" s="113">
        <f t="shared" si="20"/>
        <v>0.35909633103465677</v>
      </c>
      <c r="Y80" s="137">
        <f>VLOOKUP(A80,'BRES data'!$A$11:$AB$642,25,FALSE)</f>
        <v>2.8223234624145777E-2</v>
      </c>
      <c r="Z80" s="138">
        <f t="shared" si="21"/>
        <v>0.41228738120824299</v>
      </c>
    </row>
    <row r="81" spans="1:26">
      <c r="A81" s="14" t="s">
        <v>93</v>
      </c>
      <c r="B81" s="15" t="str">
        <f>VLOOKUP('Master sheet'!A81,Westminster_Parliamentary_Const!$A$2:$C$651,2,FALSE)</f>
        <v>E14000894</v>
      </c>
      <c r="C81" s="15" t="str">
        <f>VLOOKUP(B81,'Region Lookup'!$B$1:$C$662,2,FALSE)</f>
        <v>North West</v>
      </c>
      <c r="E81" s="19">
        <f>VLOOKUP('Master sheet'!A81,'APS (2019)'!$A$9:$I$640,2,FALSE)</f>
        <v>59500</v>
      </c>
      <c r="F81" s="19">
        <f>VLOOKUP(B81,'Claimant Count'!$B$2:$D$633,2,FALSE)</f>
        <v>825</v>
      </c>
      <c r="G81" s="19">
        <f>VLOOKUP('Master sheet'!A81,'APS (combined up to 2019)'!$A$9:$I$640,8,FALSE)</f>
        <v>1300</v>
      </c>
      <c r="H81" s="19">
        <f>E81*VLOOKUP(C81,'Part-time workers'!$A$3:$G$14,6,FALSE)</f>
        <v>1210.4209484407668</v>
      </c>
      <c r="I81" s="19">
        <f t="shared" si="11"/>
        <v>3335.4209484407666</v>
      </c>
      <c r="J81" s="20">
        <f t="shared" si="12"/>
        <v>5.6057494931777592E-2</v>
      </c>
      <c r="K81" s="27">
        <f t="shared" si="13"/>
        <v>-1.5307256592040559</v>
      </c>
      <c r="L81" s="25">
        <f>VLOOKUP('Master sheet'!A81,'APS (2020)'!$A$9:$I$640,2,FALSE)</f>
        <v>59900</v>
      </c>
      <c r="M81" s="25">
        <f>VLOOKUP(B81,'Claimant Count'!$B$2:$D$633,3,FALSE)-F81</f>
        <v>1425</v>
      </c>
      <c r="N81" s="25" t="e">
        <f>VLOOKUP('Master sheet'!A81,'APS (2020)'!$A$9:$I$640,8,FALSE)-G81</f>
        <v>#VALUE!</v>
      </c>
      <c r="O81" s="25">
        <f>L81*VLOOKUP(C81,'Part-time workers'!$A$3:$H$14,8,FALSE)</f>
        <v>173.87332879469074</v>
      </c>
      <c r="P81" s="25">
        <f t="shared" si="14"/>
        <v>1598.8733287946907</v>
      </c>
      <c r="Q81" s="26">
        <f t="shared" si="15"/>
        <v>0.47936178176914301</v>
      </c>
      <c r="R81" s="28">
        <f t="shared" si="16"/>
        <v>0.13890618592926815</v>
      </c>
      <c r="S81" s="73">
        <f>VLOOKUP(B81,'13. Parl. Constituency gender'!$A$5:$S$667,18,FALSE)</f>
        <v>7000</v>
      </c>
      <c r="T81" s="73">
        <f>VLOOKUP(B81,'SEISS data'!$B$6:$R$668,9,FALSE)</f>
        <v>3300</v>
      </c>
      <c r="U81" s="73">
        <f t="shared" si="17"/>
        <v>10300</v>
      </c>
      <c r="V81" s="109">
        <f t="shared" si="18"/>
        <v>0.17195325542570952</v>
      </c>
      <c r="W81" s="110">
        <f t="shared" si="19"/>
        <v>0.22688064658941864</v>
      </c>
      <c r="X81" s="113">
        <f t="shared" si="20"/>
        <v>0.18289341625934341</v>
      </c>
      <c r="Y81" s="137">
        <f>VLOOKUP(A81,'BRES data'!$A$11:$AB$642,25,FALSE)</f>
        <v>6.0063559322032223E-3</v>
      </c>
      <c r="Z81" s="138">
        <f t="shared" si="21"/>
        <v>-1.9272239305726371</v>
      </c>
    </row>
    <row r="82" spans="1:26">
      <c r="A82" s="14" t="s">
        <v>94</v>
      </c>
      <c r="B82" s="15" t="str">
        <f>VLOOKUP('Master sheet'!A82,Westminster_Parliamentary_Const!$A$2:$C$651,2,FALSE)</f>
        <v>E14000897</v>
      </c>
      <c r="C82" s="15" t="str">
        <f>VLOOKUP(B82,'Region Lookup'!$B$1:$C$662,2,FALSE)</f>
        <v>North West</v>
      </c>
      <c r="E82" s="19">
        <f>VLOOKUP('Master sheet'!A82,'APS (2019)'!$A$9:$I$640,2,FALSE)</f>
        <v>68800</v>
      </c>
      <c r="F82" s="19">
        <f>VLOOKUP(B82,'Claimant Count'!$B$2:$D$633,2,FALSE)</f>
        <v>3390</v>
      </c>
      <c r="G82" s="19">
        <f>VLOOKUP('Master sheet'!A82,'APS (combined up to 2019)'!$A$9:$I$640,8,FALSE)</f>
        <v>4700</v>
      </c>
      <c r="H82" s="19">
        <f>E82*VLOOKUP(C82,'Part-time workers'!$A$3:$G$14,6,FALSE)</f>
        <v>1399.6127941634413</v>
      </c>
      <c r="I82" s="19">
        <f t="shared" si="11"/>
        <v>9489.6127941634404</v>
      </c>
      <c r="J82" s="20">
        <f t="shared" si="12"/>
        <v>0.13793041851981744</v>
      </c>
      <c r="K82" s="27">
        <f t="shared" si="13"/>
        <v>1.5638773617618864</v>
      </c>
      <c r="L82" s="25">
        <f>VLOOKUP('Master sheet'!A82,'APS (2020)'!$A$9:$I$640,2,FALSE)</f>
        <v>72200</v>
      </c>
      <c r="M82" s="25">
        <f>VLOOKUP(B82,'Claimant Count'!$B$2:$D$633,3,FALSE)-F82</f>
        <v>3170</v>
      </c>
      <c r="N82" s="25">
        <f>VLOOKUP('Master sheet'!A82,'APS (2020)'!$A$9:$I$640,8,FALSE)-G82</f>
        <v>-1800</v>
      </c>
      <c r="O82" s="25">
        <f>L82*VLOOKUP(C82,'Part-time workers'!$A$3:$H$14,8,FALSE)</f>
        <v>209.57686709476911</v>
      </c>
      <c r="P82" s="25">
        <f t="shared" si="14"/>
        <v>1579.5768670947691</v>
      </c>
      <c r="Q82" s="26">
        <f t="shared" si="15"/>
        <v>0.16645324749881085</v>
      </c>
      <c r="R82" s="28">
        <f t="shared" si="16"/>
        <v>-0.9011448028023652</v>
      </c>
      <c r="S82" s="73">
        <f>VLOOKUP(B82,'13. Parl. Constituency gender'!$A$5:$S$667,18,FALSE)</f>
        <v>6000</v>
      </c>
      <c r="T82" s="73">
        <f>VLOOKUP(B82,'SEISS data'!$B$6:$R$668,9,FALSE)</f>
        <v>3900</v>
      </c>
      <c r="U82" s="73">
        <f t="shared" si="17"/>
        <v>9900</v>
      </c>
      <c r="V82" s="109">
        <f t="shared" si="18"/>
        <v>0.1371191135734072</v>
      </c>
      <c r="W82" s="110">
        <f t="shared" si="19"/>
        <v>-0.76997357479862194</v>
      </c>
      <c r="X82" s="113">
        <f t="shared" si="20"/>
        <v>-0.83555918880049362</v>
      </c>
      <c r="Y82" s="137">
        <f>VLOOKUP(A82,'BRES data'!$A$11:$AB$642,25,FALSE)</f>
        <v>1.7899082568807456E-2</v>
      </c>
      <c r="Z82" s="138">
        <f t="shared" si="21"/>
        <v>-0.67488021118490527</v>
      </c>
    </row>
    <row r="83" spans="1:26">
      <c r="A83" s="14" t="s">
        <v>95</v>
      </c>
      <c r="B83" s="15" t="str">
        <f>VLOOKUP('Master sheet'!A83,Westminster_Parliamentary_Const!$A$2:$C$651,2,FALSE)</f>
        <v>E14000902</v>
      </c>
      <c r="C83" s="15" t="str">
        <f>VLOOKUP(B83,'Region Lookup'!$B$1:$C$662,2,FALSE)</f>
        <v>North West</v>
      </c>
      <c r="E83" s="19">
        <f>VLOOKUP('Master sheet'!A83,'APS (2019)'!$A$9:$I$640,2,FALSE)</f>
        <v>64600</v>
      </c>
      <c r="F83" s="19">
        <f>VLOOKUP(B83,'Claimant Count'!$B$2:$D$633,2,FALSE)</f>
        <v>1985</v>
      </c>
      <c r="G83" s="19">
        <f>VLOOKUP('Master sheet'!A83,'APS (combined up to 2019)'!$A$9:$I$640,8,FALSE)</f>
        <v>3400</v>
      </c>
      <c r="H83" s="19">
        <f>E83*VLOOKUP(C83,'Part-time workers'!$A$3:$G$14,6,FALSE)</f>
        <v>1314.1713154499755</v>
      </c>
      <c r="I83" s="19">
        <f t="shared" si="11"/>
        <v>6699.1713154499757</v>
      </c>
      <c r="J83" s="20">
        <f t="shared" si="12"/>
        <v>0.10370234234442686</v>
      </c>
      <c r="K83" s="27">
        <f t="shared" si="13"/>
        <v>0.27013697370410117</v>
      </c>
      <c r="L83" s="25">
        <f>VLOOKUP('Master sheet'!A83,'APS (2020)'!$A$9:$I$640,2,FALSE)</f>
        <v>64500</v>
      </c>
      <c r="M83" s="25">
        <f>VLOOKUP(B83,'Claimant Count'!$B$2:$D$633,3,FALSE)-F83</f>
        <v>1995</v>
      </c>
      <c r="N83" s="25">
        <f>VLOOKUP('Master sheet'!A83,'APS (2020)'!$A$9:$I$640,8,FALSE)-G83</f>
        <v>-1900</v>
      </c>
      <c r="O83" s="25">
        <f>L83*VLOOKUP(C83,'Part-time workers'!$A$3:$H$14,8,FALSE)</f>
        <v>187.22587157358183</v>
      </c>
      <c r="P83" s="25">
        <f t="shared" si="14"/>
        <v>282.2258715735818</v>
      </c>
      <c r="Q83" s="26">
        <f t="shared" si="15"/>
        <v>4.2128475043278546E-2</v>
      </c>
      <c r="R83" s="28">
        <f t="shared" si="16"/>
        <v>-1.3143777074840304</v>
      </c>
      <c r="S83" s="73">
        <f>VLOOKUP(B83,'13. Parl. Constituency gender'!$A$5:$S$667,18,FALSE)</f>
        <v>5900</v>
      </c>
      <c r="T83" s="73">
        <f>VLOOKUP(B83,'SEISS data'!$B$6:$R$668,9,FALSE)</f>
        <v>3600</v>
      </c>
      <c r="U83" s="73">
        <f t="shared" si="17"/>
        <v>9500</v>
      </c>
      <c r="V83" s="109">
        <f t="shared" si="18"/>
        <v>0.14728682170542637</v>
      </c>
      <c r="W83" s="110">
        <f t="shared" si="19"/>
        <v>-0.47900264127539782</v>
      </c>
      <c r="X83" s="113">
        <f t="shared" si="20"/>
        <v>-0.8966901743797141</v>
      </c>
      <c r="Y83" s="137">
        <f>VLOOKUP(A83,'BRES data'!$A$11:$AB$642,25,FALSE)</f>
        <v>1.025355359200919E-2</v>
      </c>
      <c r="Z83" s="138">
        <f t="shared" si="21"/>
        <v>-1.4799798731934612</v>
      </c>
    </row>
    <row r="84" spans="1:26">
      <c r="A84" s="14" t="s">
        <v>96</v>
      </c>
      <c r="B84" s="15" t="str">
        <f>VLOOKUP('Master sheet'!A84,Westminster_Parliamentary_Const!$A$2:$C$651,2,FALSE)</f>
        <v>E14000911</v>
      </c>
      <c r="C84" s="15" t="str">
        <f>VLOOKUP(B84,'Region Lookup'!$B$1:$C$662,2,FALSE)</f>
        <v>North West</v>
      </c>
      <c r="E84" s="19">
        <f>VLOOKUP('Master sheet'!A84,'APS (2019)'!$A$9:$I$640,2,FALSE)</f>
        <v>70500</v>
      </c>
      <c r="F84" s="19">
        <f>VLOOKUP(B84,'Claimant Count'!$B$2:$D$633,2,FALSE)</f>
        <v>3050</v>
      </c>
      <c r="G84" s="19">
        <f>VLOOKUP('Master sheet'!A84,'APS (combined up to 2019)'!$A$9:$I$640,8,FALSE)</f>
        <v>3600</v>
      </c>
      <c r="H84" s="19">
        <f>E84*VLOOKUP(C84,'Part-time workers'!$A$3:$G$14,6,FALSE)</f>
        <v>1434.1962498331775</v>
      </c>
      <c r="I84" s="19">
        <f t="shared" si="11"/>
        <v>8084.1962498331777</v>
      </c>
      <c r="J84" s="20">
        <f t="shared" si="12"/>
        <v>0.11466945035224366</v>
      </c>
      <c r="K84" s="27">
        <f t="shared" si="13"/>
        <v>0.68466773778209822</v>
      </c>
      <c r="L84" s="25">
        <f>VLOOKUP('Master sheet'!A84,'APS (2020)'!$A$9:$I$640,2,FALSE)</f>
        <v>72700</v>
      </c>
      <c r="M84" s="25">
        <f>VLOOKUP(B84,'Claimant Count'!$B$2:$D$633,3,FALSE)-F84</f>
        <v>3905</v>
      </c>
      <c r="N84" s="25">
        <f>VLOOKUP('Master sheet'!A84,'APS (2020)'!$A$9:$I$640,8,FALSE)-G84</f>
        <v>2600</v>
      </c>
      <c r="O84" s="25">
        <f>L84*VLOOKUP(C84,'Part-time workers'!$A$3:$H$14,8,FALSE)</f>
        <v>211.02823044030077</v>
      </c>
      <c r="P84" s="25">
        <f t="shared" si="14"/>
        <v>6716.0282304403008</v>
      </c>
      <c r="Q84" s="26">
        <f t="shared" si="15"/>
        <v>0.83076016747847881</v>
      </c>
      <c r="R84" s="28">
        <f t="shared" si="16"/>
        <v>1.3068904320219326</v>
      </c>
      <c r="S84" s="73">
        <f>VLOOKUP(B84,'13. Parl. Constituency gender'!$A$5:$S$667,18,FALSE)</f>
        <v>9600</v>
      </c>
      <c r="T84" s="73">
        <f>VLOOKUP(B84,'SEISS data'!$B$6:$R$668,9,FALSE)</f>
        <v>3500</v>
      </c>
      <c r="U84" s="73">
        <f t="shared" si="17"/>
        <v>13100</v>
      </c>
      <c r="V84" s="109">
        <f t="shared" si="18"/>
        <v>0.18019257221458046</v>
      </c>
      <c r="W84" s="110">
        <f t="shared" si="19"/>
        <v>0.46266649591977882</v>
      </c>
      <c r="X84" s="113">
        <f t="shared" si="20"/>
        <v>0.88477846397085569</v>
      </c>
      <c r="Y84" s="137">
        <f>VLOOKUP(A84,'BRES data'!$A$11:$AB$642,25,FALSE)</f>
        <v>3.3089468779123887E-2</v>
      </c>
      <c r="Z84" s="138">
        <f t="shared" si="21"/>
        <v>0.92471804301289362</v>
      </c>
    </row>
    <row r="85" spans="1:26">
      <c r="A85" s="14" t="s">
        <v>97</v>
      </c>
      <c r="B85" s="15" t="str">
        <f>VLOOKUP('Master sheet'!A85,Westminster_Parliamentary_Const!$A$2:$C$651,2,FALSE)</f>
        <v>E14000916</v>
      </c>
      <c r="C85" s="15" t="str">
        <f>VLOOKUP(B85,'Region Lookup'!$B$1:$C$662,2,FALSE)</f>
        <v>North West</v>
      </c>
      <c r="E85" s="19">
        <f>VLOOKUP('Master sheet'!A85,'APS (2019)'!$A$9:$I$640,2,FALSE)</f>
        <v>49600</v>
      </c>
      <c r="F85" s="19">
        <f>VLOOKUP(B85,'Claimant Count'!$B$2:$D$633,2,FALSE)</f>
        <v>770</v>
      </c>
      <c r="G85" s="19">
        <f>VLOOKUP('Master sheet'!A85,'APS (combined up to 2019)'!$A$9:$I$640,8,FALSE)</f>
        <v>1700</v>
      </c>
      <c r="H85" s="19">
        <f>E85*VLOOKUP(C85,'Part-time workers'!$A$3:$G$14,6,FALSE)</f>
        <v>1009.0231771875972</v>
      </c>
      <c r="I85" s="19">
        <f t="shared" si="11"/>
        <v>3479.023177187597</v>
      </c>
      <c r="J85" s="20">
        <f t="shared" si="12"/>
        <v>7.0141596314266072E-2</v>
      </c>
      <c r="K85" s="27">
        <f t="shared" si="13"/>
        <v>-0.99837991196844122</v>
      </c>
      <c r="L85" s="25">
        <f>VLOOKUP('Master sheet'!A85,'APS (2020)'!$A$9:$I$640,2,FALSE)</f>
        <v>49200</v>
      </c>
      <c r="M85" s="25">
        <f>VLOOKUP(B85,'Claimant Count'!$B$2:$D$633,3,FALSE)-F85</f>
        <v>1355</v>
      </c>
      <c r="N85" s="25">
        <f>VLOOKUP('Master sheet'!A85,'APS (2020)'!$A$9:$I$640,8,FALSE)-G85</f>
        <v>-1000</v>
      </c>
      <c r="O85" s="25">
        <f>L85*VLOOKUP(C85,'Part-time workers'!$A$3:$H$14,8,FALSE)</f>
        <v>142.8141532003136</v>
      </c>
      <c r="P85" s="25">
        <f t="shared" si="14"/>
        <v>497.81415320031363</v>
      </c>
      <c r="Q85" s="26">
        <f t="shared" si="15"/>
        <v>0.14309020890247157</v>
      </c>
      <c r="R85" s="28">
        <f t="shared" si="16"/>
        <v>-0.97879928879636324</v>
      </c>
      <c r="S85" s="73">
        <f>VLOOKUP(B85,'13. Parl. Constituency gender'!$A$5:$S$667,18,FALSE)</f>
        <v>4200</v>
      </c>
      <c r="T85" s="73">
        <f>VLOOKUP(B85,'SEISS data'!$B$6:$R$668,9,FALSE)</f>
        <v>2300</v>
      </c>
      <c r="U85" s="73">
        <f t="shared" si="17"/>
        <v>6500</v>
      </c>
      <c r="V85" s="109">
        <f t="shared" si="18"/>
        <v>0.13211382113821138</v>
      </c>
      <c r="W85" s="110">
        <f t="shared" si="19"/>
        <v>-0.91321083077760912</v>
      </c>
      <c r="X85" s="113">
        <f t="shared" si="20"/>
        <v>-0.94600505978698624</v>
      </c>
      <c r="Y85" s="137">
        <f>VLOOKUP(A85,'BRES data'!$A$11:$AB$642,25,FALSE)</f>
        <v>3.3009192065795778E-2</v>
      </c>
      <c r="Z85" s="138">
        <f t="shared" si="21"/>
        <v>0.9162646377660163</v>
      </c>
    </row>
    <row r="86" spans="1:26">
      <c r="A86" s="14" t="s">
        <v>98</v>
      </c>
      <c r="B86" s="15" t="str">
        <f>VLOOKUP('Master sheet'!A86,Westminster_Parliamentary_Const!$A$2:$C$651,2,FALSE)</f>
        <v>E14000943</v>
      </c>
      <c r="C86" s="15" t="str">
        <f>VLOOKUP(B86,'Region Lookup'!$B$1:$C$662,2,FALSE)</f>
        <v>North West</v>
      </c>
      <c r="E86" s="19">
        <f>VLOOKUP('Master sheet'!A86,'APS (2019)'!$A$9:$I$640,2,FALSE)</f>
        <v>56600</v>
      </c>
      <c r="F86" s="19">
        <f>VLOOKUP(B86,'Claimant Count'!$B$2:$D$633,2,FALSE)</f>
        <v>1070</v>
      </c>
      <c r="G86" s="19">
        <f>VLOOKUP('Master sheet'!A86,'APS (combined up to 2019)'!$A$9:$I$640,8,FALSE)</f>
        <v>1200</v>
      </c>
      <c r="H86" s="19">
        <f>E86*VLOOKUP(C86,'Part-time workers'!$A$3:$G$14,6,FALSE)</f>
        <v>1151.4256417100403</v>
      </c>
      <c r="I86" s="19">
        <f t="shared" si="11"/>
        <v>3421.4256417100405</v>
      </c>
      <c r="J86" s="20">
        <f t="shared" si="12"/>
        <v>6.0449216284629688E-2</v>
      </c>
      <c r="K86" s="27">
        <f t="shared" si="13"/>
        <v>-1.3647289710417918</v>
      </c>
      <c r="L86" s="25">
        <f>VLOOKUP('Master sheet'!A86,'APS (2020)'!$A$9:$I$640,2,FALSE)</f>
        <v>58800</v>
      </c>
      <c r="M86" s="25">
        <f>VLOOKUP(B86,'Claimant Count'!$B$2:$D$633,3,FALSE)-F86</f>
        <v>1295</v>
      </c>
      <c r="N86" s="25" t="e">
        <f>VLOOKUP('Master sheet'!A86,'APS (2020)'!$A$9:$I$640,8,FALSE)-G86</f>
        <v>#VALUE!</v>
      </c>
      <c r="O86" s="25">
        <f>L86*VLOOKUP(C86,'Part-time workers'!$A$3:$H$14,8,FALSE)</f>
        <v>170.68032943452113</v>
      </c>
      <c r="P86" s="25">
        <f t="shared" si="14"/>
        <v>1465.6803294345211</v>
      </c>
      <c r="Q86" s="26">
        <f t="shared" si="15"/>
        <v>0.42838292656916227</v>
      </c>
      <c r="R86" s="28">
        <f t="shared" si="16"/>
        <v>-3.0538245743983887E-2</v>
      </c>
      <c r="S86" s="73">
        <f>VLOOKUP(B86,'13. Parl. Constituency gender'!$A$5:$S$667,18,FALSE)</f>
        <v>5900</v>
      </c>
      <c r="T86" s="73">
        <f>VLOOKUP(B86,'SEISS data'!$B$6:$R$668,9,FALSE)</f>
        <v>3000</v>
      </c>
      <c r="U86" s="73">
        <f t="shared" si="17"/>
        <v>8900</v>
      </c>
      <c r="V86" s="109">
        <f t="shared" si="18"/>
        <v>0.15136054421768708</v>
      </c>
      <c r="W86" s="110">
        <f t="shared" si="19"/>
        <v>-0.36242427111405051</v>
      </c>
      <c r="X86" s="113">
        <f t="shared" si="20"/>
        <v>-0.1964812584290172</v>
      </c>
      <c r="Y86" s="137">
        <f>VLOOKUP(A86,'BRES data'!$A$11:$AB$642,25,FALSE)</f>
        <v>1.9729770304758976E-2</v>
      </c>
      <c r="Z86" s="138">
        <f t="shared" si="21"/>
        <v>-0.48210269612603235</v>
      </c>
    </row>
    <row r="87" spans="1:26">
      <c r="A87" s="14" t="s">
        <v>99</v>
      </c>
      <c r="B87" s="15" t="str">
        <f>VLOOKUP('Master sheet'!A87,Westminster_Parliamentary_Const!$A$2:$C$651,2,FALSE)</f>
        <v>E14000958</v>
      </c>
      <c r="C87" s="15" t="str">
        <f>VLOOKUP(B87,'Region Lookup'!$B$1:$C$662,2,FALSE)</f>
        <v>North West</v>
      </c>
      <c r="E87" s="19">
        <f>VLOOKUP('Master sheet'!A87,'APS (2019)'!$A$9:$I$640,2,FALSE)</f>
        <v>59500</v>
      </c>
      <c r="F87" s="19">
        <f>VLOOKUP(B87,'Claimant Count'!$B$2:$D$633,2,FALSE)</f>
        <v>1565</v>
      </c>
      <c r="G87" s="19">
        <f>VLOOKUP('Master sheet'!A87,'APS (combined up to 2019)'!$A$9:$I$640,8,FALSE)</f>
        <v>1400</v>
      </c>
      <c r="H87" s="19">
        <f>E87*VLOOKUP(C87,'Part-time workers'!$A$3:$G$14,6,FALSE)</f>
        <v>1210.4209484407668</v>
      </c>
      <c r="I87" s="19">
        <f t="shared" si="11"/>
        <v>4175.4209484407666</v>
      </c>
      <c r="J87" s="20">
        <f t="shared" si="12"/>
        <v>7.0175141990601125E-2</v>
      </c>
      <c r="K87" s="27">
        <f t="shared" si="13"/>
        <v>-0.99711196468162944</v>
      </c>
      <c r="L87" s="25">
        <f>VLOOKUP('Master sheet'!A87,'APS (2020)'!$A$9:$I$640,2,FALSE)</f>
        <v>54200</v>
      </c>
      <c r="M87" s="25">
        <f>VLOOKUP(B87,'Claimant Count'!$B$2:$D$633,3,FALSE)-F87</f>
        <v>1780</v>
      </c>
      <c r="N87" s="25">
        <f>VLOOKUP('Master sheet'!A87,'APS (2020)'!$A$9:$I$640,8,FALSE)-G87</f>
        <v>800</v>
      </c>
      <c r="O87" s="25">
        <f>L87*VLOOKUP(C87,'Part-time workers'!$A$3:$H$14,8,FALSE)</f>
        <v>157.32778665563001</v>
      </c>
      <c r="P87" s="25">
        <f t="shared" si="14"/>
        <v>2737.32778665563</v>
      </c>
      <c r="Q87" s="26">
        <f t="shared" si="15"/>
        <v>0.65558127442882952</v>
      </c>
      <c r="R87" s="28">
        <f t="shared" si="16"/>
        <v>0.72462769078331724</v>
      </c>
      <c r="S87" s="73">
        <f>VLOOKUP(B87,'13. Parl. Constituency gender'!$A$5:$S$667,18,FALSE)</f>
        <v>5900</v>
      </c>
      <c r="T87" s="73">
        <f>VLOOKUP(B87,'SEISS data'!$B$6:$R$668,9,FALSE)</f>
        <v>2900</v>
      </c>
      <c r="U87" s="73">
        <f t="shared" si="17"/>
        <v>8800</v>
      </c>
      <c r="V87" s="109">
        <f t="shared" si="18"/>
        <v>0.16236162361623616</v>
      </c>
      <c r="W87" s="110">
        <f t="shared" si="19"/>
        <v>-4.7604618465026255E-2</v>
      </c>
      <c r="X87" s="113">
        <f t="shared" si="20"/>
        <v>0.33851153615914548</v>
      </c>
      <c r="Y87" s="137">
        <f>VLOOKUP(A87,'BRES data'!$A$11:$AB$642,25,FALSE)</f>
        <v>3.2590591226954846E-2</v>
      </c>
      <c r="Z87" s="138">
        <f t="shared" si="21"/>
        <v>0.87218457543284533</v>
      </c>
    </row>
    <row r="88" spans="1:26">
      <c r="A88" s="14" t="s">
        <v>100</v>
      </c>
      <c r="B88" s="15" t="str">
        <f>VLOOKUP('Master sheet'!A88,Westminster_Parliamentary_Const!$A$2:$C$651,2,FALSE)</f>
        <v>E14000962</v>
      </c>
      <c r="C88" s="15" t="str">
        <f>VLOOKUP(B88,'Region Lookup'!$B$1:$C$662,2,FALSE)</f>
        <v>North West</v>
      </c>
      <c r="E88" s="19">
        <f>VLOOKUP('Master sheet'!A88,'APS (2019)'!$A$9:$I$640,2,FALSE)</f>
        <v>59800</v>
      </c>
      <c r="F88" s="19">
        <f>VLOOKUP(B88,'Claimant Count'!$B$2:$D$633,2,FALSE)</f>
        <v>2125</v>
      </c>
      <c r="G88" s="19">
        <f>VLOOKUP('Master sheet'!A88,'APS (combined up to 2019)'!$A$9:$I$640,8,FALSE)</f>
        <v>3400</v>
      </c>
      <c r="H88" s="19">
        <f>E88*VLOOKUP(C88,'Part-time workers'!$A$3:$G$14,6,FALSE)</f>
        <v>1216.5239112060144</v>
      </c>
      <c r="I88" s="19">
        <f t="shared" si="11"/>
        <v>6741.5239112060144</v>
      </c>
      <c r="J88" s="20">
        <f t="shared" si="12"/>
        <v>0.11273451356531797</v>
      </c>
      <c r="K88" s="27">
        <f t="shared" si="13"/>
        <v>0.61153170008143531</v>
      </c>
      <c r="L88" s="25">
        <f>VLOOKUP('Master sheet'!A88,'APS (2020)'!$A$9:$I$640,2,FALSE)</f>
        <v>57200</v>
      </c>
      <c r="M88" s="25">
        <f>VLOOKUP(B88,'Claimant Count'!$B$2:$D$633,3,FALSE)-F88</f>
        <v>1930</v>
      </c>
      <c r="N88" s="25">
        <f>VLOOKUP('Master sheet'!A88,'APS (2020)'!$A$9:$I$640,8,FALSE)-G88</f>
        <v>500</v>
      </c>
      <c r="O88" s="25">
        <f>L88*VLOOKUP(C88,'Part-time workers'!$A$3:$H$14,8,FALSE)</f>
        <v>166.03596672881986</v>
      </c>
      <c r="P88" s="25">
        <f t="shared" si="14"/>
        <v>2596.0359667288199</v>
      </c>
      <c r="Q88" s="26">
        <f t="shared" si="15"/>
        <v>0.38508147429598094</v>
      </c>
      <c r="R88" s="28">
        <f t="shared" si="16"/>
        <v>-0.17446438810777767</v>
      </c>
      <c r="S88" s="73">
        <f>VLOOKUP(B88,'13. Parl. Constituency gender'!$A$5:$S$667,18,FALSE)</f>
        <v>5200</v>
      </c>
      <c r="T88" s="73">
        <f>VLOOKUP(B88,'SEISS data'!$B$6:$R$668,9,FALSE)</f>
        <v>2800</v>
      </c>
      <c r="U88" s="73">
        <f t="shared" si="17"/>
        <v>8000</v>
      </c>
      <c r="V88" s="109">
        <f t="shared" si="18"/>
        <v>0.13986013986013987</v>
      </c>
      <c r="W88" s="110">
        <f t="shared" si="19"/>
        <v>-0.69153318615777315</v>
      </c>
      <c r="X88" s="113">
        <f t="shared" si="20"/>
        <v>-0.4329987871327754</v>
      </c>
      <c r="Y88" s="137">
        <f>VLOOKUP(A88,'BRES data'!$A$11:$AB$642,25,FALSE)</f>
        <v>2.620297462817156E-2</v>
      </c>
      <c r="Z88" s="138">
        <f t="shared" si="21"/>
        <v>0.19954727586508261</v>
      </c>
    </row>
    <row r="89" spans="1:26">
      <c r="A89" s="14" t="s">
        <v>101</v>
      </c>
      <c r="B89" s="15" t="str">
        <f>VLOOKUP('Master sheet'!A89,Westminster_Parliamentary_Const!$A$2:$C$651,2,FALSE)</f>
        <v>E14000963</v>
      </c>
      <c r="C89" s="15" t="str">
        <f>VLOOKUP(B89,'Region Lookup'!$B$1:$C$662,2,FALSE)</f>
        <v>North West</v>
      </c>
      <c r="E89" s="19">
        <f>VLOOKUP('Master sheet'!A89,'APS (2019)'!$A$9:$I$640,2,FALSE)</f>
        <v>66500</v>
      </c>
      <c r="F89" s="19">
        <f>VLOOKUP(B89,'Claimant Count'!$B$2:$D$633,2,FALSE)</f>
        <v>2465</v>
      </c>
      <c r="G89" s="19">
        <f>VLOOKUP('Master sheet'!A89,'APS (combined up to 2019)'!$A$9:$I$640,8,FALSE)</f>
        <v>1500</v>
      </c>
      <c r="H89" s="19">
        <f>E89*VLOOKUP(C89,'Part-time workers'!$A$3:$G$14,6,FALSE)</f>
        <v>1352.8234129632101</v>
      </c>
      <c r="I89" s="19">
        <f t="shared" si="11"/>
        <v>5317.8234129632101</v>
      </c>
      <c r="J89" s="20">
        <f t="shared" si="12"/>
        <v>7.9967269367867827E-2</v>
      </c>
      <c r="K89" s="27">
        <f t="shared" si="13"/>
        <v>-0.62699269160122462</v>
      </c>
      <c r="L89" s="25">
        <f>VLOOKUP('Master sheet'!A89,'APS (2020)'!$A$9:$I$640,2,FALSE)</f>
        <v>71900</v>
      </c>
      <c r="M89" s="25">
        <f>VLOOKUP(B89,'Claimant Count'!$B$2:$D$633,3,FALSE)-F89</f>
        <v>2115</v>
      </c>
      <c r="N89" s="25">
        <f>VLOOKUP('Master sheet'!A89,'APS (2020)'!$A$9:$I$640,8,FALSE)-G89</f>
        <v>1500</v>
      </c>
      <c r="O89" s="25">
        <f>L89*VLOOKUP(C89,'Part-time workers'!$A$3:$H$14,8,FALSE)</f>
        <v>208.70604908745014</v>
      </c>
      <c r="P89" s="25">
        <f t="shared" si="14"/>
        <v>3823.7060490874501</v>
      </c>
      <c r="Q89" s="26">
        <f t="shared" si="15"/>
        <v>0.71903591980253356</v>
      </c>
      <c r="R89" s="28">
        <f t="shared" si="16"/>
        <v>0.93553937721089109</v>
      </c>
      <c r="S89" s="73">
        <f>VLOOKUP(B89,'13. Parl. Constituency gender'!$A$5:$S$667,18,FALSE)</f>
        <v>5400</v>
      </c>
      <c r="T89" s="73">
        <f>VLOOKUP(B89,'SEISS data'!$B$6:$R$668,9,FALSE)</f>
        <v>2800</v>
      </c>
      <c r="U89" s="73">
        <f t="shared" si="17"/>
        <v>8200</v>
      </c>
      <c r="V89" s="109">
        <f t="shared" si="18"/>
        <v>0.11404728789986092</v>
      </c>
      <c r="W89" s="110">
        <f t="shared" si="19"/>
        <v>-1.4302237085702818</v>
      </c>
      <c r="X89" s="113">
        <f t="shared" si="20"/>
        <v>-0.24734216567969536</v>
      </c>
      <c r="Y89" s="137">
        <f>VLOOKUP(A89,'BRES data'!$A$11:$AB$642,25,FALSE)</f>
        <v>2.6717862402693138E-2</v>
      </c>
      <c r="Z89" s="138">
        <f t="shared" si="21"/>
        <v>0.25376667317528101</v>
      </c>
    </row>
    <row r="90" spans="1:26">
      <c r="A90" s="14" t="s">
        <v>102</v>
      </c>
      <c r="B90" s="15" t="str">
        <f>VLOOKUP('Master sheet'!A90,Westminster_Parliamentary_Const!$A$2:$C$651,2,FALSE)</f>
        <v>E14000967</v>
      </c>
      <c r="C90" s="15" t="str">
        <f>VLOOKUP(B90,'Region Lookup'!$B$1:$C$662,2,FALSE)</f>
        <v>North West</v>
      </c>
      <c r="E90" s="19">
        <f>VLOOKUP('Master sheet'!A90,'APS (2019)'!$A$9:$I$640,2,FALSE)</f>
        <v>56200</v>
      </c>
      <c r="F90" s="19">
        <f>VLOOKUP(B90,'Claimant Count'!$B$2:$D$633,2,FALSE)</f>
        <v>2230</v>
      </c>
      <c r="G90" s="19">
        <f>VLOOKUP('Master sheet'!A90,'APS (combined up to 2019)'!$A$9:$I$640,8,FALSE)</f>
        <v>3800</v>
      </c>
      <c r="H90" s="19">
        <f>E90*VLOOKUP(C90,'Part-time workers'!$A$3:$G$14,6,FALSE)</f>
        <v>1143.2883580230437</v>
      </c>
      <c r="I90" s="19">
        <f t="shared" si="11"/>
        <v>7173.2883580230437</v>
      </c>
      <c r="J90" s="20">
        <f t="shared" si="12"/>
        <v>0.12763858288297231</v>
      </c>
      <c r="K90" s="27">
        <f t="shared" si="13"/>
        <v>1.174870297432276</v>
      </c>
      <c r="L90" s="25">
        <f>VLOOKUP('Master sheet'!A90,'APS (2020)'!$A$9:$I$640,2,FALSE)</f>
        <v>65500</v>
      </c>
      <c r="M90" s="25">
        <f>VLOOKUP(B90,'Claimant Count'!$B$2:$D$633,3,FALSE)-F90</f>
        <v>2215</v>
      </c>
      <c r="N90" s="25">
        <f>VLOOKUP('Master sheet'!A90,'APS (2020)'!$A$9:$I$640,8,FALSE)-G90</f>
        <v>-200</v>
      </c>
      <c r="O90" s="25">
        <f>L90*VLOOKUP(C90,'Part-time workers'!$A$3:$H$14,8,FALSE)</f>
        <v>190.12859826464512</v>
      </c>
      <c r="P90" s="25">
        <f t="shared" si="14"/>
        <v>2205.128598264645</v>
      </c>
      <c r="Q90" s="26">
        <f t="shared" si="15"/>
        <v>0.30740833049019906</v>
      </c>
      <c r="R90" s="28">
        <f t="shared" si="16"/>
        <v>-0.4326357742014077</v>
      </c>
      <c r="S90" s="73">
        <f>VLOOKUP(B90,'13. Parl. Constituency gender'!$A$5:$S$667,18,FALSE)</f>
        <v>6100</v>
      </c>
      <c r="T90" s="73">
        <f>VLOOKUP(B90,'SEISS data'!$B$6:$R$668,9,FALSE)</f>
        <v>3000</v>
      </c>
      <c r="U90" s="73">
        <f t="shared" si="17"/>
        <v>9100</v>
      </c>
      <c r="V90" s="109">
        <f t="shared" si="18"/>
        <v>0.13893129770992366</v>
      </c>
      <c r="W90" s="110">
        <f t="shared" si="19"/>
        <v>-0.71811401086624749</v>
      </c>
      <c r="X90" s="113">
        <f t="shared" si="20"/>
        <v>-0.57537489253382756</v>
      </c>
      <c r="Y90" s="137">
        <f>VLOOKUP(A90,'BRES data'!$A$11:$AB$642,25,FALSE)</f>
        <v>1.4931874022783065E-2</v>
      </c>
      <c r="Z90" s="138">
        <f t="shared" si="21"/>
        <v>-0.98733715232824271</v>
      </c>
    </row>
    <row r="91" spans="1:26">
      <c r="A91" s="14" t="s">
        <v>103</v>
      </c>
      <c r="B91" s="15" t="str">
        <f>VLOOKUP('Master sheet'!A91,Westminster_Parliamentary_Const!$A$2:$C$651,2,FALSE)</f>
        <v>E14000969</v>
      </c>
      <c r="C91" s="15" t="str">
        <f>VLOOKUP(B91,'Region Lookup'!$B$1:$C$662,2,FALSE)</f>
        <v>North West</v>
      </c>
      <c r="E91" s="19">
        <f>VLOOKUP('Master sheet'!A91,'APS (2019)'!$A$9:$I$640,2,FALSE)</f>
        <v>54300</v>
      </c>
      <c r="F91" s="19">
        <f>VLOOKUP(B91,'Claimant Count'!$B$2:$D$633,2,FALSE)</f>
        <v>2180</v>
      </c>
      <c r="G91" s="19">
        <f>VLOOKUP('Master sheet'!A91,'APS (combined up to 2019)'!$A$9:$I$640,8,FALSE)</f>
        <v>3100</v>
      </c>
      <c r="H91" s="19">
        <f>E91*VLOOKUP(C91,'Part-time workers'!$A$3:$G$14,6,FALSE)</f>
        <v>1104.6362605098091</v>
      </c>
      <c r="I91" s="19">
        <f t="shared" si="11"/>
        <v>6384.6362605098093</v>
      </c>
      <c r="J91" s="20">
        <f t="shared" si="12"/>
        <v>0.11758077827826537</v>
      </c>
      <c r="K91" s="27">
        <f t="shared" si="13"/>
        <v>0.79470905303086015</v>
      </c>
      <c r="L91" s="25">
        <f>VLOOKUP('Master sheet'!A91,'APS (2020)'!$A$9:$I$640,2,FALSE)</f>
        <v>58500</v>
      </c>
      <c r="M91" s="25">
        <f>VLOOKUP(B91,'Claimant Count'!$B$2:$D$633,3,FALSE)-F91</f>
        <v>2195</v>
      </c>
      <c r="N91" s="25" t="e">
        <f>VLOOKUP('Master sheet'!A91,'APS (2020)'!$A$9:$I$640,8,FALSE)-G91</f>
        <v>#VALUE!</v>
      </c>
      <c r="O91" s="25">
        <f>L91*VLOOKUP(C91,'Part-time workers'!$A$3:$H$14,8,FALSE)</f>
        <v>169.80951142720212</v>
      </c>
      <c r="P91" s="25">
        <f t="shared" si="14"/>
        <v>2364.8095114272023</v>
      </c>
      <c r="Q91" s="26">
        <f t="shared" si="15"/>
        <v>0.37039064011430051</v>
      </c>
      <c r="R91" s="28">
        <f t="shared" si="16"/>
        <v>-0.22329404579537843</v>
      </c>
      <c r="S91" s="73">
        <f>VLOOKUP(B91,'13. Parl. Constituency gender'!$A$5:$S$667,18,FALSE)</f>
        <v>6100</v>
      </c>
      <c r="T91" s="73">
        <f>VLOOKUP(B91,'SEISS data'!$B$6:$R$668,9,FALSE)</f>
        <v>2800</v>
      </c>
      <c r="U91" s="73">
        <f t="shared" si="17"/>
        <v>8900</v>
      </c>
      <c r="V91" s="109">
        <f t="shared" si="18"/>
        <v>0.15213675213675212</v>
      </c>
      <c r="W91" s="110">
        <f t="shared" si="19"/>
        <v>-0.34021140466608096</v>
      </c>
      <c r="X91" s="113">
        <f t="shared" si="20"/>
        <v>-0.28175272523072969</v>
      </c>
      <c r="Y91" s="137">
        <f>VLOOKUP(A91,'BRES data'!$A$11:$AB$642,25,FALSE)</f>
        <v>2.3059360730593559E-2</v>
      </c>
      <c r="Z91" s="138">
        <f t="shared" si="21"/>
        <v>-0.1314857362529786</v>
      </c>
    </row>
    <row r="92" spans="1:26">
      <c r="A92" s="14" t="s">
        <v>104</v>
      </c>
      <c r="B92" s="15" t="str">
        <f>VLOOKUP('Master sheet'!A92,Westminster_Parliamentary_Const!$A$2:$C$651,2,FALSE)</f>
        <v>E14000979</v>
      </c>
      <c r="C92" s="15" t="str">
        <f>VLOOKUP(B92,'Region Lookup'!$B$1:$C$662,2,FALSE)</f>
        <v>North West</v>
      </c>
      <c r="E92" s="19">
        <f>VLOOKUP('Master sheet'!A92,'APS (2019)'!$A$9:$I$640,2,FALSE)</f>
        <v>59200</v>
      </c>
      <c r="F92" s="19">
        <f>VLOOKUP(B92,'Claimant Count'!$B$2:$D$633,2,FALSE)</f>
        <v>2180</v>
      </c>
      <c r="G92" s="19">
        <f>VLOOKUP('Master sheet'!A92,'APS (combined up to 2019)'!$A$9:$I$640,8,FALSE)</f>
        <v>1900</v>
      </c>
      <c r="H92" s="19">
        <f>E92*VLOOKUP(C92,'Part-time workers'!$A$3:$G$14,6,FALSE)</f>
        <v>1204.3179856755194</v>
      </c>
      <c r="I92" s="19">
        <f t="shared" si="11"/>
        <v>5284.3179856755196</v>
      </c>
      <c r="J92" s="20">
        <f t="shared" si="12"/>
        <v>8.9262128136410809E-2</v>
      </c>
      <c r="K92" s="27">
        <f t="shared" si="13"/>
        <v>-0.27566899673335526</v>
      </c>
      <c r="L92" s="25">
        <f>VLOOKUP('Master sheet'!A92,'APS (2020)'!$A$9:$I$640,2,FALSE)</f>
        <v>66600</v>
      </c>
      <c r="M92" s="25">
        <f>VLOOKUP(B92,'Claimant Count'!$B$2:$D$633,3,FALSE)-F92</f>
        <v>2350</v>
      </c>
      <c r="N92" s="25">
        <f>VLOOKUP('Master sheet'!A92,'APS (2020)'!$A$9:$I$640,8,FALSE)-G92</f>
        <v>1500</v>
      </c>
      <c r="O92" s="25">
        <f>L92*VLOOKUP(C92,'Part-time workers'!$A$3:$H$14,8,FALSE)</f>
        <v>193.32159762481473</v>
      </c>
      <c r="P92" s="25">
        <f t="shared" si="14"/>
        <v>4043.3215976248148</v>
      </c>
      <c r="Q92" s="26">
        <f t="shared" si="15"/>
        <v>0.76515486172203506</v>
      </c>
      <c r="R92" s="28">
        <f t="shared" si="16"/>
        <v>1.0888303421073449</v>
      </c>
      <c r="S92" s="73">
        <f>VLOOKUP(B92,'13. Parl. Constituency gender'!$A$5:$S$667,18,FALSE)</f>
        <v>7000</v>
      </c>
      <c r="T92" s="73">
        <f>VLOOKUP(B92,'SEISS data'!$B$6:$R$668,9,FALSE)</f>
        <v>3200</v>
      </c>
      <c r="U92" s="73">
        <f t="shared" si="17"/>
        <v>10200</v>
      </c>
      <c r="V92" s="109">
        <f t="shared" si="18"/>
        <v>0.15315315315315314</v>
      </c>
      <c r="W92" s="110">
        <f t="shared" si="19"/>
        <v>-0.31112489384808917</v>
      </c>
      <c r="X92" s="113">
        <f t="shared" si="20"/>
        <v>0.38885272412962785</v>
      </c>
      <c r="Y92" s="137">
        <f>VLOOKUP(A92,'BRES data'!$A$11:$AB$642,25,FALSE)</f>
        <v>2.5274240670304815E-2</v>
      </c>
      <c r="Z92" s="138">
        <f t="shared" si="21"/>
        <v>0.10174849727912913</v>
      </c>
    </row>
    <row r="93" spans="1:26">
      <c r="A93" s="14" t="s">
        <v>105</v>
      </c>
      <c r="B93" s="15" t="str">
        <f>VLOOKUP('Master sheet'!A93,Westminster_Parliamentary_Const!$A$2:$C$651,2,FALSE)</f>
        <v>E14000987</v>
      </c>
      <c r="C93" s="15" t="str">
        <f>VLOOKUP(B93,'Region Lookup'!$B$1:$C$662,2,FALSE)</f>
        <v>North West</v>
      </c>
      <c r="E93" s="19">
        <f>VLOOKUP('Master sheet'!A93,'APS (2019)'!$A$9:$I$640,2,FALSE)</f>
        <v>45000</v>
      </c>
      <c r="F93" s="19">
        <f>VLOOKUP(B93,'Claimant Count'!$B$2:$D$633,2,FALSE)</f>
        <v>665</v>
      </c>
      <c r="G93" s="19">
        <f>VLOOKUP('Master sheet'!A93,'APS (combined up to 2019)'!$A$9:$I$640,8,FALSE)</f>
        <v>1400</v>
      </c>
      <c r="H93" s="19">
        <f>E93*VLOOKUP(C93,'Part-time workers'!$A$3:$G$14,6,FALSE)</f>
        <v>915.44441478713463</v>
      </c>
      <c r="I93" s="19">
        <f t="shared" si="11"/>
        <v>2980.4444147871345</v>
      </c>
      <c r="J93" s="20">
        <f t="shared" si="12"/>
        <v>6.6232098106380768E-2</v>
      </c>
      <c r="K93" s="27">
        <f t="shared" si="13"/>
        <v>-1.1461497048911671</v>
      </c>
      <c r="L93" s="25">
        <f>VLOOKUP('Master sheet'!A93,'APS (2020)'!$A$9:$I$640,2,FALSE)</f>
        <v>50000</v>
      </c>
      <c r="M93" s="25">
        <f>VLOOKUP(B93,'Claimant Count'!$B$2:$D$633,3,FALSE)-F93</f>
        <v>1500</v>
      </c>
      <c r="N93" s="25" t="e">
        <f>VLOOKUP('Master sheet'!A93,'APS (2020)'!$A$9:$I$640,8,FALSE)-G93</f>
        <v>#VALUE!</v>
      </c>
      <c r="O93" s="25">
        <f>L93*VLOOKUP(C93,'Part-time workers'!$A$3:$H$14,8,FALSE)</f>
        <v>145.1363345531642</v>
      </c>
      <c r="P93" s="25">
        <f t="shared" si="14"/>
        <v>1645.1363345531643</v>
      </c>
      <c r="Q93" s="26">
        <f t="shared" si="15"/>
        <v>0.55197685499216431</v>
      </c>
      <c r="R93" s="28">
        <f t="shared" si="16"/>
        <v>0.38026546645683623</v>
      </c>
      <c r="S93" s="73">
        <f>VLOOKUP(B93,'13. Parl. Constituency gender'!$A$5:$S$667,18,FALSE)</f>
        <v>6600</v>
      </c>
      <c r="T93" s="73">
        <f>VLOOKUP(B93,'SEISS data'!$B$6:$R$668,9,FALSE)</f>
        <v>2500</v>
      </c>
      <c r="U93" s="73">
        <f t="shared" si="17"/>
        <v>9100</v>
      </c>
      <c r="V93" s="109">
        <f t="shared" si="18"/>
        <v>0.182</v>
      </c>
      <c r="W93" s="110">
        <f t="shared" si="19"/>
        <v>0.51438994659035753</v>
      </c>
      <c r="X93" s="113">
        <f t="shared" si="20"/>
        <v>0.44732770652359688</v>
      </c>
      <c r="Y93" s="137">
        <f>VLOOKUP(A93,'BRES data'!$A$11:$AB$642,25,FALSE)</f>
        <v>2.6814979606970768E-2</v>
      </c>
      <c r="Z93" s="138">
        <f t="shared" si="21"/>
        <v>0.26399343820048915</v>
      </c>
    </row>
    <row r="94" spans="1:26">
      <c r="A94" s="14" t="s">
        <v>106</v>
      </c>
      <c r="B94" s="15" t="str">
        <f>VLOOKUP('Master sheet'!A94,Westminster_Parliamentary_Const!$A$2:$C$651,2,FALSE)</f>
        <v>E14001010</v>
      </c>
      <c r="C94" s="15" t="str">
        <f>VLOOKUP(B94,'Region Lookup'!$B$1:$C$662,2,FALSE)</f>
        <v>North West</v>
      </c>
      <c r="E94" s="19">
        <f>VLOOKUP('Master sheet'!A94,'APS (2019)'!$A$9:$I$640,2,FALSE)</f>
        <v>61200</v>
      </c>
      <c r="F94" s="19">
        <f>VLOOKUP(B94,'Claimant Count'!$B$2:$D$633,2,FALSE)</f>
        <v>2260</v>
      </c>
      <c r="G94" s="19">
        <f>VLOOKUP('Master sheet'!A94,'APS (combined up to 2019)'!$A$9:$I$640,8,FALSE)</f>
        <v>2700</v>
      </c>
      <c r="H94" s="19">
        <f>E94*VLOOKUP(C94,'Part-time workers'!$A$3:$G$14,6,FALSE)</f>
        <v>1245.0044041105029</v>
      </c>
      <c r="I94" s="19">
        <f t="shared" si="11"/>
        <v>6205.0044041105029</v>
      </c>
      <c r="J94" s="20">
        <f t="shared" si="12"/>
        <v>0.1013889608514788</v>
      </c>
      <c r="K94" s="27">
        <f t="shared" si="13"/>
        <v>0.18269662049593055</v>
      </c>
      <c r="L94" s="25">
        <f>VLOOKUP('Master sheet'!A94,'APS (2020)'!$A$9:$I$640,2,FALSE)</f>
        <v>59400</v>
      </c>
      <c r="M94" s="25">
        <f>VLOOKUP(B94,'Claimant Count'!$B$2:$D$633,3,FALSE)-F94</f>
        <v>1820</v>
      </c>
      <c r="N94" s="25">
        <f>VLOOKUP('Master sheet'!A94,'APS (2020)'!$A$9:$I$640,8,FALSE)-G94</f>
        <v>-400</v>
      </c>
      <c r="O94" s="25">
        <f>L94*VLOOKUP(C94,'Part-time workers'!$A$3:$H$14,8,FALSE)</f>
        <v>172.42196544915907</v>
      </c>
      <c r="P94" s="25">
        <f t="shared" si="14"/>
        <v>1592.421965449159</v>
      </c>
      <c r="Q94" s="26">
        <f t="shared" si="15"/>
        <v>0.25663510639803244</v>
      </c>
      <c r="R94" s="28">
        <f t="shared" si="16"/>
        <v>-0.60139672551675005</v>
      </c>
      <c r="S94" s="73">
        <f>VLOOKUP(B94,'13. Parl. Constituency gender'!$A$5:$S$667,18,FALSE)</f>
        <v>5100</v>
      </c>
      <c r="T94" s="73">
        <f>VLOOKUP(B94,'SEISS data'!$B$6:$R$668,9,FALSE)</f>
        <v>2400</v>
      </c>
      <c r="U94" s="73">
        <f t="shared" si="17"/>
        <v>7500</v>
      </c>
      <c r="V94" s="109">
        <f t="shared" si="18"/>
        <v>0.12626262626262627</v>
      </c>
      <c r="W94" s="110">
        <f t="shared" si="19"/>
        <v>-1.080655412493509</v>
      </c>
      <c r="X94" s="113">
        <f t="shared" si="20"/>
        <v>-0.84102606900512955</v>
      </c>
      <c r="Y94" s="137">
        <f>VLOOKUP(A94,'BRES data'!$A$11:$AB$642,25,FALSE)</f>
        <v>2.3564838544336331E-2</v>
      </c>
      <c r="Z94" s="138">
        <f t="shared" si="21"/>
        <v>-7.8257239149361196E-2</v>
      </c>
    </row>
    <row r="95" spans="1:26">
      <c r="A95" s="14" t="s">
        <v>107</v>
      </c>
      <c r="B95" s="15" t="str">
        <f>VLOOKUP('Master sheet'!A95,Westminster_Parliamentary_Const!$A$2:$C$651,2,FALSE)</f>
        <v>E14001017</v>
      </c>
      <c r="C95" s="15" t="str">
        <f>VLOOKUP(B95,'Region Lookup'!$B$1:$C$662,2,FALSE)</f>
        <v>North West</v>
      </c>
      <c r="E95" s="19">
        <f>VLOOKUP('Master sheet'!A95,'APS (2019)'!$A$9:$I$640,2,FALSE)</f>
        <v>59700</v>
      </c>
      <c r="F95" s="19">
        <f>VLOOKUP(B95,'Claimant Count'!$B$2:$D$633,2,FALSE)</f>
        <v>1710</v>
      </c>
      <c r="G95" s="19">
        <f>VLOOKUP('Master sheet'!A95,'APS (combined up to 2019)'!$A$9:$I$640,8,FALSE)</f>
        <v>2600</v>
      </c>
      <c r="H95" s="19">
        <f>E95*VLOOKUP(C95,'Part-time workers'!$A$3:$G$14,6,FALSE)</f>
        <v>1214.4895902842652</v>
      </c>
      <c r="I95" s="19">
        <f t="shared" si="11"/>
        <v>5524.4895902842654</v>
      </c>
      <c r="J95" s="20">
        <f t="shared" si="12"/>
        <v>9.253751407511332E-2</v>
      </c>
      <c r="K95" s="27">
        <f t="shared" si="13"/>
        <v>-0.15186714898525744</v>
      </c>
      <c r="L95" s="25">
        <f>VLOOKUP('Master sheet'!A95,'APS (2020)'!$A$9:$I$640,2,FALSE)</f>
        <v>57400</v>
      </c>
      <c r="M95" s="25">
        <f>VLOOKUP(B95,'Claimant Count'!$B$2:$D$633,3,FALSE)-F95</f>
        <v>1800</v>
      </c>
      <c r="N95" s="25">
        <f>VLOOKUP('Master sheet'!A95,'APS (2020)'!$A$9:$I$640,8,FALSE)-G95</f>
        <v>-400</v>
      </c>
      <c r="O95" s="25">
        <f>L95*VLOOKUP(C95,'Part-time workers'!$A$3:$H$14,8,FALSE)</f>
        <v>166.61651206703252</v>
      </c>
      <c r="P95" s="25">
        <f t="shared" si="14"/>
        <v>1566.6165120670325</v>
      </c>
      <c r="Q95" s="26">
        <f t="shared" si="15"/>
        <v>0.28357669726126167</v>
      </c>
      <c r="R95" s="28">
        <f t="shared" si="16"/>
        <v>-0.51184778342526738</v>
      </c>
      <c r="S95" s="73">
        <f>VLOOKUP(B95,'13. Parl. Constituency gender'!$A$5:$S$667,18,FALSE)</f>
        <v>6000</v>
      </c>
      <c r="T95" s="73">
        <f>VLOOKUP(B95,'SEISS data'!$B$6:$R$668,9,FALSE)</f>
        <v>2600</v>
      </c>
      <c r="U95" s="73">
        <f t="shared" si="17"/>
        <v>8600</v>
      </c>
      <c r="V95" s="109">
        <f t="shared" si="18"/>
        <v>0.14982578397212543</v>
      </c>
      <c r="W95" s="110">
        <f t="shared" si="19"/>
        <v>-0.40634475108722251</v>
      </c>
      <c r="X95" s="113">
        <f t="shared" si="20"/>
        <v>-0.45909626725624497</v>
      </c>
      <c r="Y95" s="137">
        <f>VLOOKUP(A95,'BRES data'!$A$11:$AB$642,25,FALSE)</f>
        <v>2.6862606787365628E-2</v>
      </c>
      <c r="Z95" s="138">
        <f t="shared" si="21"/>
        <v>0.26900873890168148</v>
      </c>
    </row>
    <row r="96" spans="1:26">
      <c r="A96" s="14" t="s">
        <v>108</v>
      </c>
      <c r="B96" s="15" t="str">
        <f>VLOOKUP('Master sheet'!A96,Westminster_Parliamentary_Const!$A$2:$C$651,2,FALSE)</f>
        <v>E14001018</v>
      </c>
      <c r="C96" s="15" t="str">
        <f>VLOOKUP(B96,'Region Lookup'!$B$1:$C$662,2,FALSE)</f>
        <v>North West</v>
      </c>
      <c r="E96" s="19">
        <f>VLOOKUP('Master sheet'!A96,'APS (2019)'!$A$9:$I$640,2,FALSE)</f>
        <v>70000</v>
      </c>
      <c r="F96" s="19">
        <f>VLOOKUP(B96,'Claimant Count'!$B$2:$D$633,2,FALSE)</f>
        <v>1460</v>
      </c>
      <c r="G96" s="19">
        <f>VLOOKUP('Master sheet'!A96,'APS (combined up to 2019)'!$A$9:$I$640,8,FALSE)</f>
        <v>1600</v>
      </c>
      <c r="H96" s="19">
        <f>E96*VLOOKUP(C96,'Part-time workers'!$A$3:$G$14,6,FALSE)</f>
        <v>1424.0246452244317</v>
      </c>
      <c r="I96" s="19">
        <f t="shared" si="11"/>
        <v>4484.0246452244319</v>
      </c>
      <c r="J96" s="20">
        <f t="shared" si="12"/>
        <v>6.4057494931777592E-2</v>
      </c>
      <c r="K96" s="27">
        <f t="shared" si="13"/>
        <v>-1.2283445656413476</v>
      </c>
      <c r="L96" s="25">
        <f>VLOOKUP('Master sheet'!A96,'APS (2020)'!$A$9:$I$640,2,FALSE)</f>
        <v>71600</v>
      </c>
      <c r="M96" s="25">
        <f>VLOOKUP(B96,'Claimant Count'!$B$2:$D$633,3,FALSE)-F96</f>
        <v>1910</v>
      </c>
      <c r="N96" s="25">
        <f>VLOOKUP('Master sheet'!A96,'APS (2020)'!$A$9:$I$640,8,FALSE)-G96</f>
        <v>900</v>
      </c>
      <c r="O96" s="25">
        <f>L96*VLOOKUP(C96,'Part-time workers'!$A$3:$H$14,8,FALSE)</f>
        <v>207.83523108013117</v>
      </c>
      <c r="P96" s="25">
        <f t="shared" si="14"/>
        <v>3017.8352310801311</v>
      </c>
      <c r="Q96" s="26">
        <f t="shared" si="15"/>
        <v>0.67301932300799927</v>
      </c>
      <c r="R96" s="28">
        <f t="shared" si="16"/>
        <v>0.78258858887325899</v>
      </c>
      <c r="S96" s="73">
        <f>VLOOKUP(B96,'13. Parl. Constituency gender'!$A$5:$S$667,18,FALSE)</f>
        <v>7400</v>
      </c>
      <c r="T96" s="73">
        <f>VLOOKUP(B96,'SEISS data'!$B$6:$R$668,9,FALSE)</f>
        <v>2900</v>
      </c>
      <c r="U96" s="73">
        <f t="shared" si="17"/>
        <v>10300</v>
      </c>
      <c r="V96" s="109">
        <f t="shared" si="18"/>
        <v>0.14385474860335196</v>
      </c>
      <c r="W96" s="110">
        <f t="shared" si="19"/>
        <v>-0.5772188274074268</v>
      </c>
      <c r="X96" s="113">
        <f t="shared" si="20"/>
        <v>0.1026848807329161</v>
      </c>
      <c r="Y96" s="137">
        <f>VLOOKUP(A96,'BRES data'!$A$11:$AB$642,25,FALSE)</f>
        <v>3.8593030900723191E-2</v>
      </c>
      <c r="Z96" s="138">
        <f t="shared" si="21"/>
        <v>1.5042614620999317</v>
      </c>
    </row>
    <row r="97" spans="1:26">
      <c r="A97" s="14" t="s">
        <v>109</v>
      </c>
      <c r="B97" s="15" t="str">
        <f>VLOOKUP('Master sheet'!A97,Westminster_Parliamentary_Const!$A$2:$C$651,2,FALSE)</f>
        <v>E14001024</v>
      </c>
      <c r="C97" s="15" t="str">
        <f>VLOOKUP(B97,'Region Lookup'!$B$1:$C$662,2,FALSE)</f>
        <v>North West</v>
      </c>
      <c r="E97" s="19">
        <f>VLOOKUP('Master sheet'!A97,'APS (2019)'!$A$9:$I$640,2,FALSE)</f>
        <v>56400</v>
      </c>
      <c r="F97" s="19">
        <f>VLOOKUP(B97,'Claimant Count'!$B$2:$D$633,2,FALSE)</f>
        <v>1445</v>
      </c>
      <c r="G97" s="19">
        <f>VLOOKUP('Master sheet'!A97,'APS (combined up to 2019)'!$A$9:$I$640,8,FALSE)</f>
        <v>1600</v>
      </c>
      <c r="H97" s="19">
        <f>E97*VLOOKUP(C97,'Part-time workers'!$A$3:$G$14,6,FALSE)</f>
        <v>1147.3569998665421</v>
      </c>
      <c r="I97" s="19">
        <f t="shared" si="11"/>
        <v>4192.3569998665425</v>
      </c>
      <c r="J97" s="20">
        <f t="shared" si="12"/>
        <v>7.4332570919619548E-2</v>
      </c>
      <c r="K97" s="27">
        <f t="shared" si="13"/>
        <v>-0.8399709764359008</v>
      </c>
      <c r="L97" s="25">
        <f>VLOOKUP('Master sheet'!A97,'APS (2020)'!$A$9:$I$640,2,FALSE)</f>
        <v>52000</v>
      </c>
      <c r="M97" s="25">
        <f>VLOOKUP(B97,'Claimant Count'!$B$2:$D$633,3,FALSE)-F97</f>
        <v>1475</v>
      </c>
      <c r="N97" s="25">
        <f>VLOOKUP('Master sheet'!A97,'APS (2020)'!$A$9:$I$640,8,FALSE)-G97</f>
        <v>700</v>
      </c>
      <c r="O97" s="25">
        <f>L97*VLOOKUP(C97,'Part-time workers'!$A$3:$H$14,8,FALSE)</f>
        <v>150.94178793529079</v>
      </c>
      <c r="P97" s="25">
        <f t="shared" si="14"/>
        <v>2325.9417879352909</v>
      </c>
      <c r="Q97" s="26">
        <f t="shared" si="15"/>
        <v>0.55480527731997387</v>
      </c>
      <c r="R97" s="28">
        <f t="shared" si="16"/>
        <v>0.38966662723197676</v>
      </c>
      <c r="S97" s="73">
        <f>VLOOKUP(B97,'13. Parl. Constituency gender'!$A$5:$S$667,18,FALSE)</f>
        <v>5800</v>
      </c>
      <c r="T97" s="73">
        <f>VLOOKUP(B97,'SEISS data'!$B$6:$R$668,9,FALSE)</f>
        <v>2300</v>
      </c>
      <c r="U97" s="73">
        <f t="shared" si="17"/>
        <v>8100</v>
      </c>
      <c r="V97" s="109">
        <f t="shared" si="18"/>
        <v>0.15576923076923077</v>
      </c>
      <c r="W97" s="110">
        <f t="shared" si="19"/>
        <v>-0.23626018134496254</v>
      </c>
      <c r="X97" s="113">
        <f t="shared" si="20"/>
        <v>7.6703222943507107E-2</v>
      </c>
      <c r="Y97" s="137">
        <f>VLOOKUP(A97,'BRES data'!$A$11:$AB$642,25,FALSE)</f>
        <v>2.7659574468085202E-2</v>
      </c>
      <c r="Z97" s="138">
        <f t="shared" si="21"/>
        <v>0.35293208970268408</v>
      </c>
    </row>
    <row r="98" spans="1:26">
      <c r="A98" s="14" t="s">
        <v>110</v>
      </c>
      <c r="B98" s="15" t="str">
        <f>VLOOKUP('Master sheet'!A98,Westminster_Parliamentary_Const!$A$2:$C$651,2,FALSE)</f>
        <v>E14001033</v>
      </c>
      <c r="C98" s="15" t="str">
        <f>VLOOKUP(B98,'Region Lookup'!$B$1:$C$662,2,FALSE)</f>
        <v>North West</v>
      </c>
      <c r="E98" s="19">
        <f>VLOOKUP('Master sheet'!A98,'APS (2019)'!$A$9:$I$640,2,FALSE)</f>
        <v>59000</v>
      </c>
      <c r="F98" s="19">
        <f>VLOOKUP(B98,'Claimant Count'!$B$2:$D$633,2,FALSE)</f>
        <v>1540</v>
      </c>
      <c r="G98" s="19">
        <f>VLOOKUP('Master sheet'!A98,'APS (combined up to 2019)'!$A$9:$I$640,8,FALSE)</f>
        <v>2900</v>
      </c>
      <c r="H98" s="19">
        <f>E98*VLOOKUP(C98,'Part-time workers'!$A$3:$G$14,6,FALSE)</f>
        <v>1200.2493438320209</v>
      </c>
      <c r="I98" s="19">
        <f t="shared" si="11"/>
        <v>5640.2493438320207</v>
      </c>
      <c r="J98" s="20">
        <f t="shared" si="12"/>
        <v>9.5597446505627473E-2</v>
      </c>
      <c r="K98" s="27">
        <f t="shared" si="13"/>
        <v>-3.6208934664399249E-2</v>
      </c>
      <c r="L98" s="25">
        <f>VLOOKUP('Master sheet'!A98,'APS (2020)'!$A$9:$I$640,2,FALSE)</f>
        <v>59700</v>
      </c>
      <c r="M98" s="25">
        <f>VLOOKUP(B98,'Claimant Count'!$B$2:$D$633,3,FALSE)-F98</f>
        <v>1760</v>
      </c>
      <c r="N98" s="25" t="e">
        <f>VLOOKUP('Master sheet'!A98,'APS (2020)'!$A$9:$I$640,8,FALSE)-G98</f>
        <v>#VALUE!</v>
      </c>
      <c r="O98" s="25">
        <f>L98*VLOOKUP(C98,'Part-time workers'!$A$3:$H$14,8,FALSE)</f>
        <v>173.29278345647808</v>
      </c>
      <c r="P98" s="25">
        <f t="shared" si="14"/>
        <v>1933.292783456478</v>
      </c>
      <c r="Q98" s="26">
        <f t="shared" si="15"/>
        <v>0.34276725470845704</v>
      </c>
      <c r="R98" s="28">
        <f t="shared" si="16"/>
        <v>-0.31510914879490831</v>
      </c>
      <c r="S98" s="73">
        <f>VLOOKUP(B98,'13. Parl. Constituency gender'!$A$5:$S$667,18,FALSE)</f>
        <v>5600</v>
      </c>
      <c r="T98" s="73">
        <f>VLOOKUP(B98,'SEISS data'!$B$6:$R$668,9,FALSE)</f>
        <v>2800</v>
      </c>
      <c r="U98" s="73">
        <f t="shared" si="17"/>
        <v>8400</v>
      </c>
      <c r="V98" s="109">
        <f t="shared" si="18"/>
        <v>0.1407035175879397</v>
      </c>
      <c r="W98" s="110">
        <f t="shared" si="19"/>
        <v>-0.66739811052575082</v>
      </c>
      <c r="X98" s="113">
        <f t="shared" si="20"/>
        <v>-0.49125362966032959</v>
      </c>
      <c r="Y98" s="137">
        <f>VLOOKUP(A98,'BRES data'!$A$11:$AB$642,25,FALSE)</f>
        <v>1.3185134518924002E-2</v>
      </c>
      <c r="Z98" s="138">
        <f t="shared" si="21"/>
        <v>-1.1712746389876476</v>
      </c>
    </row>
    <row r="99" spans="1:26">
      <c r="A99" s="14" t="s">
        <v>111</v>
      </c>
      <c r="B99" s="15" t="str">
        <f>VLOOKUP('Master sheet'!A99,Westminster_Parliamentary_Const!$A$2:$C$651,2,FALSE)</f>
        <v>E14001037</v>
      </c>
      <c r="C99" s="15" t="str">
        <f>VLOOKUP(B99,'Region Lookup'!$B$1:$C$662,2,FALSE)</f>
        <v>North West</v>
      </c>
      <c r="E99" s="19">
        <f>VLOOKUP('Master sheet'!A99,'APS (2019)'!$A$9:$I$640,2,FALSE)</f>
        <v>45500</v>
      </c>
      <c r="F99" s="19">
        <f>VLOOKUP(B99,'Claimant Count'!$B$2:$D$633,2,FALSE)</f>
        <v>405</v>
      </c>
      <c r="G99" s="19">
        <f>VLOOKUP('Master sheet'!A99,'APS (combined up to 2019)'!$A$9:$I$640,8,FALSE)</f>
        <v>1000</v>
      </c>
      <c r="H99" s="19">
        <f>E99*VLOOKUP(C99,'Part-time workers'!$A$3:$G$14,6,FALSE)</f>
        <v>925.61601939588047</v>
      </c>
      <c r="I99" s="19">
        <f t="shared" si="11"/>
        <v>2330.6160193958804</v>
      </c>
      <c r="J99" s="20">
        <f t="shared" si="12"/>
        <v>5.1222330096612756E-2</v>
      </c>
      <c r="K99" s="27">
        <f t="shared" si="13"/>
        <v>-1.7134834630056928</v>
      </c>
      <c r="L99" s="25">
        <f>VLOOKUP('Master sheet'!A99,'APS (2020)'!$A$9:$I$640,2,FALSE)</f>
        <v>49000</v>
      </c>
      <c r="M99" s="25">
        <f>VLOOKUP(B99,'Claimant Count'!$B$2:$D$633,3,FALSE)-F99</f>
        <v>1300</v>
      </c>
      <c r="N99" s="25">
        <f>VLOOKUP('Master sheet'!A99,'APS (2020)'!$A$9:$I$640,8,FALSE)-G99</f>
        <v>-200</v>
      </c>
      <c r="O99" s="25">
        <f>L99*VLOOKUP(C99,'Part-time workers'!$A$3:$H$14,8,FALSE)</f>
        <v>142.23360786210094</v>
      </c>
      <c r="P99" s="25">
        <f t="shared" si="14"/>
        <v>1242.2336078621011</v>
      </c>
      <c r="Q99" s="26">
        <f t="shared" si="15"/>
        <v>0.53300655171163747</v>
      </c>
      <c r="R99" s="28">
        <f t="shared" si="16"/>
        <v>0.31721163275600972</v>
      </c>
      <c r="S99" s="73">
        <f>VLOOKUP(B99,'13. Parl. Constituency gender'!$A$5:$S$667,18,FALSE)</f>
        <v>10400</v>
      </c>
      <c r="T99" s="73">
        <f>VLOOKUP(B99,'SEISS data'!$B$6:$R$668,9,FALSE)</f>
        <v>3600</v>
      </c>
      <c r="U99" s="73">
        <f t="shared" si="17"/>
        <v>14000</v>
      </c>
      <c r="V99" s="109">
        <f t="shared" si="18"/>
        <v>0.2857142857142857</v>
      </c>
      <c r="W99" s="110">
        <f t="shared" si="19"/>
        <v>3.4823982865373839</v>
      </c>
      <c r="X99" s="113">
        <f t="shared" si="20"/>
        <v>1.8998049596466968</v>
      </c>
      <c r="Y99" s="137">
        <f>VLOOKUP(A99,'BRES data'!$A$11:$AB$642,25,FALSE)</f>
        <v>2.1294692427270778E-2</v>
      </c>
      <c r="Z99" s="138">
        <f t="shared" si="21"/>
        <v>-0.31731118520148893</v>
      </c>
    </row>
    <row r="100" spans="1:26">
      <c r="A100" s="14" t="s">
        <v>112</v>
      </c>
      <c r="B100" s="15" t="str">
        <f>VLOOKUP('Master sheet'!A100,Westminster_Parliamentary_Const!$A$2:$C$651,2,FALSE)</f>
        <v>E14001039</v>
      </c>
      <c r="C100" s="15" t="str">
        <f>VLOOKUP(B100,'Region Lookup'!$B$1:$C$662,2,FALSE)</f>
        <v>North West</v>
      </c>
      <c r="E100" s="19">
        <f>VLOOKUP('Master sheet'!A100,'APS (2019)'!$A$9:$I$640,2,FALSE)</f>
        <v>59400</v>
      </c>
      <c r="F100" s="19">
        <f>VLOOKUP(B100,'Claimant Count'!$B$2:$D$633,2,FALSE)</f>
        <v>2535</v>
      </c>
      <c r="G100" s="19">
        <f>VLOOKUP('Master sheet'!A100,'APS (combined up to 2019)'!$A$9:$I$640,8,FALSE)</f>
        <v>2100</v>
      </c>
      <c r="H100" s="19">
        <f>E100*VLOOKUP(C100,'Part-time workers'!$A$3:$G$14,6,FALSE)</f>
        <v>1208.3866275190176</v>
      </c>
      <c r="I100" s="19">
        <f t="shared" si="11"/>
        <v>5843.3866275190176</v>
      </c>
      <c r="J100" s="20">
        <f t="shared" si="12"/>
        <v>9.8373512247794906E-2</v>
      </c>
      <c r="K100" s="27">
        <f t="shared" si="13"/>
        <v>6.8719789700420697E-2</v>
      </c>
      <c r="L100" s="25">
        <f>VLOOKUP('Master sheet'!A100,'APS (2020)'!$A$9:$I$640,2,FALSE)</f>
        <v>68900</v>
      </c>
      <c r="M100" s="25">
        <f>VLOOKUP(B100,'Claimant Count'!$B$2:$D$633,3,FALSE)-F100</f>
        <v>2265</v>
      </c>
      <c r="N100" s="25">
        <f>VLOOKUP('Master sheet'!A100,'APS (2020)'!$A$9:$I$640,8,FALSE)-G100</f>
        <v>100</v>
      </c>
      <c r="O100" s="25">
        <f>L100*VLOOKUP(C100,'Part-time workers'!$A$3:$H$14,8,FALSE)</f>
        <v>199.99786901426029</v>
      </c>
      <c r="P100" s="25">
        <f t="shared" si="14"/>
        <v>2564.9978690142602</v>
      </c>
      <c r="Q100" s="26">
        <f t="shared" si="15"/>
        <v>0.43895741160350121</v>
      </c>
      <c r="R100" s="28">
        <f t="shared" si="16"/>
        <v>4.6094169458120171E-3</v>
      </c>
      <c r="S100" s="73">
        <f>VLOOKUP(B100,'13. Parl. Constituency gender'!$A$5:$S$667,18,FALSE)</f>
        <v>5900</v>
      </c>
      <c r="T100" s="73">
        <f>VLOOKUP(B100,'SEISS data'!$B$6:$R$668,9,FALSE)</f>
        <v>3100</v>
      </c>
      <c r="U100" s="73">
        <f t="shared" si="17"/>
        <v>9000</v>
      </c>
      <c r="V100" s="109">
        <f t="shared" si="18"/>
        <v>0.13062409288824384</v>
      </c>
      <c r="W100" s="110">
        <f t="shared" si="19"/>
        <v>-0.95584262291412214</v>
      </c>
      <c r="X100" s="113">
        <f t="shared" si="20"/>
        <v>-0.47561660298415509</v>
      </c>
      <c r="Y100" s="137">
        <f>VLOOKUP(A100,'BRES data'!$A$11:$AB$642,25,FALSE)</f>
        <v>2.0141637158925141E-2</v>
      </c>
      <c r="Z100" s="138">
        <f t="shared" si="21"/>
        <v>-0.43873174480428756</v>
      </c>
    </row>
    <row r="101" spans="1:26">
      <c r="A101" s="14" t="s">
        <v>113</v>
      </c>
      <c r="B101" s="15" t="str">
        <f>VLOOKUP('Master sheet'!A101,Westminster_Parliamentary_Const!$A$2:$C$651,2,FALSE)</f>
        <v>E14001043</v>
      </c>
      <c r="C101" s="15" t="str">
        <f>VLOOKUP(B101,'Region Lookup'!$B$1:$C$662,2,FALSE)</f>
        <v>North West</v>
      </c>
      <c r="E101" s="19">
        <f>VLOOKUP('Master sheet'!A101,'APS (2019)'!$A$9:$I$640,2,FALSE)</f>
        <v>44700</v>
      </c>
      <c r="F101" s="19">
        <f>VLOOKUP(B101,'Claimant Count'!$B$2:$D$633,2,FALSE)</f>
        <v>785</v>
      </c>
      <c r="G101" s="19">
        <f>VLOOKUP('Master sheet'!A101,'APS (combined up to 2019)'!$A$9:$I$640,8,FALSE)</f>
        <v>1000</v>
      </c>
      <c r="H101" s="19">
        <f>E101*VLOOKUP(C101,'Part-time workers'!$A$3:$G$14,6,FALSE)</f>
        <v>909.34145202188699</v>
      </c>
      <c r="I101" s="19">
        <f t="shared" si="11"/>
        <v>2694.3414520218871</v>
      </c>
      <c r="J101" s="20">
        <f t="shared" si="12"/>
        <v>6.0276095123532152E-2</v>
      </c>
      <c r="K101" s="27">
        <f t="shared" si="13"/>
        <v>-1.3712725417932317</v>
      </c>
      <c r="L101" s="25">
        <f>VLOOKUP('Master sheet'!A101,'APS (2020)'!$A$9:$I$640,2,FALSE)</f>
        <v>46500</v>
      </c>
      <c r="M101" s="25">
        <f>VLOOKUP(B101,'Claimant Count'!$B$2:$D$633,3,FALSE)-F101</f>
        <v>955</v>
      </c>
      <c r="N101" s="25">
        <f>VLOOKUP('Master sheet'!A101,'APS (2020)'!$A$9:$I$640,8,FALSE)-G101</f>
        <v>1500</v>
      </c>
      <c r="O101" s="25">
        <f>L101*VLOOKUP(C101,'Part-time workers'!$A$3:$H$14,8,FALSE)</f>
        <v>134.97679113444272</v>
      </c>
      <c r="P101" s="25">
        <f t="shared" si="14"/>
        <v>2589.9767911344429</v>
      </c>
      <c r="Q101" s="26">
        <f t="shared" si="15"/>
        <v>0.96126524319732121</v>
      </c>
      <c r="R101" s="28">
        <f t="shared" si="16"/>
        <v>1.7406655393464754</v>
      </c>
      <c r="S101" s="73">
        <f>VLOOKUP(B101,'13. Parl. Constituency gender'!$A$5:$S$667,18,FALSE)</f>
        <v>4600</v>
      </c>
      <c r="T101" s="73">
        <f>VLOOKUP(B101,'SEISS data'!$B$6:$R$668,9,FALSE)</f>
        <v>1600</v>
      </c>
      <c r="U101" s="73">
        <f t="shared" si="17"/>
        <v>6200</v>
      </c>
      <c r="V101" s="109">
        <f t="shared" si="18"/>
        <v>0.13333333333333333</v>
      </c>
      <c r="W101" s="110">
        <f t="shared" si="19"/>
        <v>-0.87831185479892671</v>
      </c>
      <c r="X101" s="113">
        <f t="shared" si="20"/>
        <v>0.43117684227377434</v>
      </c>
      <c r="Y101" s="137">
        <f>VLOOKUP(A101,'BRES data'!$A$11:$AB$642,25,FALSE)</f>
        <v>2.4117647058823577E-2</v>
      </c>
      <c r="Z101" s="138">
        <f t="shared" si="21"/>
        <v>-2.0044661639058544E-2</v>
      </c>
    </row>
    <row r="102" spans="1:26">
      <c r="A102" s="14" t="s">
        <v>114</v>
      </c>
      <c r="B102" s="15" t="str">
        <f>VLOOKUP('Master sheet'!A102,Westminster_Parliamentary_Const!$A$2:$C$651,2,FALSE)</f>
        <v>E14001044</v>
      </c>
      <c r="C102" s="15" t="str">
        <f>VLOOKUP(B102,'Region Lookup'!$B$1:$C$662,2,FALSE)</f>
        <v>North West</v>
      </c>
      <c r="E102" s="19">
        <f>VLOOKUP('Master sheet'!A102,'APS (2019)'!$A$9:$I$640,2,FALSE)</f>
        <v>39400</v>
      </c>
      <c r="F102" s="19">
        <f>VLOOKUP(B102,'Claimant Count'!$B$2:$D$633,2,FALSE)</f>
        <v>715</v>
      </c>
      <c r="G102" s="19">
        <f>VLOOKUP('Master sheet'!A102,'APS (combined up to 2019)'!$A$9:$I$640,8,FALSE)</f>
        <v>900</v>
      </c>
      <c r="H102" s="19">
        <f>E102*VLOOKUP(C102,'Part-time workers'!$A$3:$G$14,6,FALSE)</f>
        <v>801.52244316918006</v>
      </c>
      <c r="I102" s="19">
        <f t="shared" si="11"/>
        <v>2416.52244316918</v>
      </c>
      <c r="J102" s="20">
        <f t="shared" si="12"/>
        <v>6.1333056933227915E-2</v>
      </c>
      <c r="K102" s="27">
        <f t="shared" si="13"/>
        <v>-1.3313218833095035</v>
      </c>
      <c r="L102" s="25">
        <f>VLOOKUP('Master sheet'!A102,'APS (2020)'!$A$9:$I$640,2,FALSE)</f>
        <v>39900</v>
      </c>
      <c r="M102" s="25">
        <f>VLOOKUP(B102,'Claimant Count'!$B$2:$D$633,3,FALSE)-F102</f>
        <v>1010</v>
      </c>
      <c r="N102" s="25">
        <f>VLOOKUP('Master sheet'!A102,'APS (2020)'!$A$9:$I$640,8,FALSE)-G102</f>
        <v>1300</v>
      </c>
      <c r="O102" s="25">
        <f>L102*VLOOKUP(C102,'Part-time workers'!$A$3:$H$14,8,FALSE)</f>
        <v>115.81879497342504</v>
      </c>
      <c r="P102" s="25">
        <f t="shared" si="14"/>
        <v>2425.8187949734252</v>
      </c>
      <c r="Q102" s="26">
        <f t="shared" si="15"/>
        <v>1.0038469958474929</v>
      </c>
      <c r="R102" s="28">
        <f t="shared" si="16"/>
        <v>1.8821995312173259</v>
      </c>
      <c r="S102" s="73">
        <f>VLOOKUP(B102,'13. Parl. Constituency gender'!$A$5:$S$667,18,FALSE)</f>
        <v>4000</v>
      </c>
      <c r="T102" s="73">
        <f>VLOOKUP(B102,'SEISS data'!$B$6:$R$668,9,FALSE)</f>
        <v>1900</v>
      </c>
      <c r="U102" s="73">
        <f t="shared" si="17"/>
        <v>5900</v>
      </c>
      <c r="V102" s="109">
        <f t="shared" si="18"/>
        <v>0.14786967418546365</v>
      </c>
      <c r="W102" s="110">
        <f t="shared" si="19"/>
        <v>-0.46232305842144983</v>
      </c>
      <c r="X102" s="113">
        <f t="shared" si="20"/>
        <v>0.70993823639793807</v>
      </c>
      <c r="Y102" s="137">
        <f>VLOOKUP(A102,'BRES data'!$A$11:$AB$642,25,FALSE)</f>
        <v>4.1556299922700379E-2</v>
      </c>
      <c r="Z102" s="138">
        <f t="shared" si="21"/>
        <v>1.816303558241896</v>
      </c>
    </row>
    <row r="103" spans="1:26">
      <c r="A103" s="14" t="s">
        <v>115</v>
      </c>
      <c r="B103" s="15" t="str">
        <f>VLOOKUP('Master sheet'!A103,Westminster_Parliamentary_Const!$A$2:$C$651,2,FALSE)</f>
        <v>E14001053</v>
      </c>
      <c r="C103" s="15" t="str">
        <f>VLOOKUP(B103,'Region Lookup'!$B$1:$C$662,2,FALSE)</f>
        <v>North West</v>
      </c>
      <c r="E103" s="19">
        <f>VLOOKUP('Master sheet'!A103,'APS (2019)'!$A$9:$I$640,2,FALSE)</f>
        <v>49100</v>
      </c>
      <c r="F103" s="19">
        <f>VLOOKUP(B103,'Claimant Count'!$B$2:$D$633,2,FALSE)</f>
        <v>1400</v>
      </c>
      <c r="G103" s="19">
        <f>VLOOKUP('Master sheet'!A103,'APS (combined up to 2019)'!$A$9:$I$640,8,FALSE)</f>
        <v>2200</v>
      </c>
      <c r="H103" s="19">
        <f>E103*VLOOKUP(C103,'Part-time workers'!$A$3:$G$14,6,FALSE)</f>
        <v>998.85157257885135</v>
      </c>
      <c r="I103" s="19">
        <f t="shared" si="11"/>
        <v>4598.8515725788511</v>
      </c>
      <c r="J103" s="20">
        <f t="shared" si="12"/>
        <v>9.3662964818306535E-2</v>
      </c>
      <c r="K103" s="27">
        <f t="shared" si="13"/>
        <v>-0.10932777067554153</v>
      </c>
      <c r="L103" s="25">
        <f>VLOOKUP('Master sheet'!A103,'APS (2020)'!$A$9:$I$640,2,FALSE)</f>
        <v>43800</v>
      </c>
      <c r="M103" s="25">
        <f>VLOOKUP(B103,'Claimant Count'!$B$2:$D$633,3,FALSE)-F103</f>
        <v>925</v>
      </c>
      <c r="N103" s="25" t="e">
        <f>VLOOKUP('Master sheet'!A103,'APS (2020)'!$A$9:$I$640,8,FALSE)-G103</f>
        <v>#VALUE!</v>
      </c>
      <c r="O103" s="25">
        <f>L103*VLOOKUP(C103,'Part-time workers'!$A$3:$H$14,8,FALSE)</f>
        <v>127.13942906857186</v>
      </c>
      <c r="P103" s="25">
        <f t="shared" si="14"/>
        <v>1052.1394290685719</v>
      </c>
      <c r="Q103" s="26">
        <f t="shared" si="15"/>
        <v>0.22878308039817305</v>
      </c>
      <c r="R103" s="28">
        <f t="shared" si="16"/>
        <v>-0.69397178821640437</v>
      </c>
      <c r="S103" s="73">
        <f>VLOOKUP(B103,'13. Parl. Constituency gender'!$A$5:$S$667,18,FALSE)</f>
        <v>6100</v>
      </c>
      <c r="T103" s="73">
        <f>VLOOKUP(B103,'SEISS data'!$B$6:$R$668,9,FALSE)</f>
        <v>2200</v>
      </c>
      <c r="U103" s="73">
        <f t="shared" si="17"/>
        <v>8300</v>
      </c>
      <c r="V103" s="109">
        <f t="shared" si="18"/>
        <v>0.18949771689497716</v>
      </c>
      <c r="W103" s="110">
        <f t="shared" si="19"/>
        <v>0.72895331287682807</v>
      </c>
      <c r="X103" s="113">
        <f t="shared" si="20"/>
        <v>1.7490762330211851E-2</v>
      </c>
      <c r="Y103" s="137">
        <f>VLOOKUP(A103,'BRES data'!$A$11:$AB$642,25,FALSE)</f>
        <v>1.5783549783549677E-2</v>
      </c>
      <c r="Z103" s="138">
        <f t="shared" si="21"/>
        <v>-0.89765285851222143</v>
      </c>
    </row>
    <row r="104" spans="1:26">
      <c r="A104" s="14" t="s">
        <v>116</v>
      </c>
      <c r="B104" s="15" t="str">
        <f>VLOOKUP('Master sheet'!A104,Westminster_Parliamentary_Const!$A$2:$C$651,2,FALSE)</f>
        <v>E14001054</v>
      </c>
      <c r="C104" s="15" t="str">
        <f>VLOOKUP(B104,'Region Lookup'!$B$1:$C$662,2,FALSE)</f>
        <v>North West</v>
      </c>
      <c r="E104" s="19">
        <f>VLOOKUP('Master sheet'!A104,'APS (2019)'!$A$9:$I$640,2,FALSE)</f>
        <v>70200</v>
      </c>
      <c r="F104" s="19">
        <f>VLOOKUP(B104,'Claimant Count'!$B$2:$D$633,2,FALSE)</f>
        <v>2545</v>
      </c>
      <c r="G104" s="19">
        <f>VLOOKUP('Master sheet'!A104,'APS (combined up to 2019)'!$A$9:$I$640,8,FALSE)</f>
        <v>3000</v>
      </c>
      <c r="H104" s="19">
        <f>E104*VLOOKUP(C104,'Part-time workers'!$A$3:$G$14,6,FALSE)</f>
        <v>1428.0932870679299</v>
      </c>
      <c r="I104" s="19">
        <f t="shared" si="11"/>
        <v>6973.0932870679299</v>
      </c>
      <c r="J104" s="20">
        <f t="shared" si="12"/>
        <v>9.9331813206095868E-2</v>
      </c>
      <c r="K104" s="27">
        <f t="shared" si="13"/>
        <v>0.1049413011670752</v>
      </c>
      <c r="L104" s="25">
        <f>VLOOKUP('Master sheet'!A104,'APS (2020)'!$A$9:$I$640,2,FALSE)</f>
        <v>75900</v>
      </c>
      <c r="M104" s="25">
        <f>VLOOKUP(B104,'Claimant Count'!$B$2:$D$633,3,FALSE)-F104</f>
        <v>2640</v>
      </c>
      <c r="N104" s="25">
        <f>VLOOKUP('Master sheet'!A104,'APS (2020)'!$A$9:$I$640,8,FALSE)-G104</f>
        <v>300</v>
      </c>
      <c r="O104" s="25">
        <f>L104*VLOOKUP(C104,'Part-time workers'!$A$3:$H$14,8,FALSE)</f>
        <v>220.31695585170328</v>
      </c>
      <c r="P104" s="25">
        <f t="shared" si="14"/>
        <v>3160.3169558517034</v>
      </c>
      <c r="Q104" s="26">
        <f t="shared" si="15"/>
        <v>0.45321592953771656</v>
      </c>
      <c r="R104" s="28">
        <f t="shared" si="16"/>
        <v>5.2002134149608754E-2</v>
      </c>
      <c r="S104" s="73">
        <f>VLOOKUP(B104,'13. Parl. Constituency gender'!$A$5:$S$667,18,FALSE)</f>
        <v>7100</v>
      </c>
      <c r="T104" s="73">
        <f>VLOOKUP(B104,'SEISS data'!$B$6:$R$668,9,FALSE)</f>
        <v>3000</v>
      </c>
      <c r="U104" s="73">
        <f t="shared" si="17"/>
        <v>10100</v>
      </c>
      <c r="V104" s="109">
        <f t="shared" si="18"/>
        <v>0.13306982872200263</v>
      </c>
      <c r="W104" s="110">
        <f t="shared" si="19"/>
        <v>-0.88585260850183067</v>
      </c>
      <c r="X104" s="113">
        <f t="shared" si="20"/>
        <v>-0.41692523717611096</v>
      </c>
      <c r="Y104" s="137">
        <f>VLOOKUP(A104,'BRES data'!$A$11:$AB$642,25,FALSE)</f>
        <v>2.1466192170818577E-2</v>
      </c>
      <c r="Z104" s="138">
        <f t="shared" si="21"/>
        <v>-0.29925169108618338</v>
      </c>
    </row>
    <row r="105" spans="1:26">
      <c r="A105" s="14" t="s">
        <v>117</v>
      </c>
      <c r="B105" s="15" t="str">
        <f>VLOOKUP('Master sheet'!A105,Westminster_Parliamentary_Const!$A$2:$C$651,2,FALSE)</f>
        <v>E14001057</v>
      </c>
      <c r="C105" s="15" t="str">
        <f>VLOOKUP(B105,'Region Lookup'!$B$1:$C$662,2,FALSE)</f>
        <v>North West</v>
      </c>
      <c r="E105" s="19">
        <f>VLOOKUP('Master sheet'!A105,'APS (2019)'!$A$9:$I$640,2,FALSE)</f>
        <v>54700</v>
      </c>
      <c r="F105" s="19">
        <f>VLOOKUP(B105,'Claimant Count'!$B$2:$D$633,2,FALSE)</f>
        <v>640</v>
      </c>
      <c r="G105" s="19">
        <f>VLOOKUP('Master sheet'!A105,'APS (combined up to 2019)'!$A$9:$I$640,8,FALSE)</f>
        <v>1400</v>
      </c>
      <c r="H105" s="19">
        <f>E105*VLOOKUP(C105,'Part-time workers'!$A$3:$G$14,6,FALSE)</f>
        <v>1112.7735441968059</v>
      </c>
      <c r="I105" s="19">
        <f t="shared" si="11"/>
        <v>3152.7735441968061</v>
      </c>
      <c r="J105" s="20">
        <f t="shared" si="12"/>
        <v>5.7637541941440697E-2</v>
      </c>
      <c r="K105" s="27">
        <f t="shared" si="13"/>
        <v>-1.4710036163712539</v>
      </c>
      <c r="L105" s="25">
        <f>VLOOKUP('Master sheet'!A105,'APS (2020)'!$A$9:$I$640,2,FALSE)</f>
        <v>62800</v>
      </c>
      <c r="M105" s="25">
        <f>VLOOKUP(B105,'Claimant Count'!$B$2:$D$633,3,FALSE)-F105</f>
        <v>1275</v>
      </c>
      <c r="N105" s="25">
        <f>VLOOKUP('Master sheet'!A105,'APS (2020)'!$A$9:$I$640,8,FALSE)-G105</f>
        <v>1300</v>
      </c>
      <c r="O105" s="25">
        <f>L105*VLOOKUP(C105,'Part-time workers'!$A$3:$H$14,8,FALSE)</f>
        <v>182.29123619877424</v>
      </c>
      <c r="P105" s="25">
        <f t="shared" si="14"/>
        <v>2757.2912361987742</v>
      </c>
      <c r="Q105" s="26">
        <f t="shared" si="15"/>
        <v>0.87456050919801021</v>
      </c>
      <c r="R105" s="28">
        <f t="shared" si="16"/>
        <v>1.4524747920599552</v>
      </c>
      <c r="S105" s="73">
        <f>VLOOKUP(B105,'13. Parl. Constituency gender'!$A$5:$S$667,18,FALSE)</f>
        <v>5700</v>
      </c>
      <c r="T105" s="73">
        <f>VLOOKUP(B105,'SEISS data'!$B$6:$R$668,9,FALSE)</f>
        <v>2900</v>
      </c>
      <c r="U105" s="73">
        <f t="shared" si="17"/>
        <v>8600</v>
      </c>
      <c r="V105" s="109">
        <f t="shared" si="18"/>
        <v>0.13694267515923567</v>
      </c>
      <c r="W105" s="110">
        <f t="shared" si="19"/>
        <v>-0.77502274118049097</v>
      </c>
      <c r="X105" s="113">
        <f t="shared" si="20"/>
        <v>0.33872602543973213</v>
      </c>
      <c r="Y105" s="137">
        <f>VLOOKUP(A105,'BRES data'!$A$11:$AB$642,25,FALSE)</f>
        <v>3.2412042074718928E-2</v>
      </c>
      <c r="Z105" s="138">
        <f t="shared" si="21"/>
        <v>0.85338275510709849</v>
      </c>
    </row>
    <row r="106" spans="1:26">
      <c r="A106" s="14" t="s">
        <v>118</v>
      </c>
      <c r="B106" s="15" t="str">
        <f>VLOOKUP('Master sheet'!A106,Westminster_Parliamentary_Const!$A$2:$C$651,2,FALSE)</f>
        <v>E14001059</v>
      </c>
      <c r="C106" s="15" t="str">
        <f>VLOOKUP(B106,'Region Lookup'!$B$1:$C$662,2,FALSE)</f>
        <v>North West</v>
      </c>
      <c r="E106" s="19">
        <f>VLOOKUP('Master sheet'!A106,'APS (2019)'!$A$9:$I$640,2,FALSE)</f>
        <v>78500</v>
      </c>
      <c r="F106" s="19">
        <f>VLOOKUP(B106,'Claimant Count'!$B$2:$D$633,2,FALSE)</f>
        <v>2590</v>
      </c>
      <c r="G106" s="19">
        <f>VLOOKUP('Master sheet'!A106,'APS (combined up to 2019)'!$A$9:$I$640,8,FALSE)</f>
        <v>1400</v>
      </c>
      <c r="H106" s="19">
        <f>E106*VLOOKUP(C106,'Part-time workers'!$A$3:$G$14,6,FALSE)</f>
        <v>1596.9419235731125</v>
      </c>
      <c r="I106" s="19">
        <f t="shared" si="11"/>
        <v>5586.9419235731129</v>
      </c>
      <c r="J106" s="20">
        <f t="shared" si="12"/>
        <v>7.1171234695198884E-2</v>
      </c>
      <c r="K106" s="27">
        <f t="shared" si="13"/>
        <v>-0.95946201451836621</v>
      </c>
      <c r="L106" s="25">
        <f>VLOOKUP('Master sheet'!A106,'APS (2020)'!$A$9:$I$640,2,FALSE)</f>
        <v>84500</v>
      </c>
      <c r="M106" s="25">
        <f>VLOOKUP(B106,'Claimant Count'!$B$2:$D$633,3,FALSE)-F106</f>
        <v>2875</v>
      </c>
      <c r="N106" s="25">
        <f>VLOOKUP('Master sheet'!A106,'APS (2020)'!$A$9:$I$640,8,FALSE)-G106</f>
        <v>3900</v>
      </c>
      <c r="O106" s="25">
        <f>L106*VLOOKUP(C106,'Part-time workers'!$A$3:$H$14,8,FALSE)</f>
        <v>245.28040539484752</v>
      </c>
      <c r="P106" s="25">
        <f t="shared" si="14"/>
        <v>7020.2804053948475</v>
      </c>
      <c r="Q106" s="26">
        <f t="shared" si="15"/>
        <v>1.2565515270123029</v>
      </c>
      <c r="R106" s="28">
        <f t="shared" si="16"/>
        <v>2.7221433764940435</v>
      </c>
      <c r="S106" s="73">
        <f>VLOOKUP(B106,'13. Parl. Constituency gender'!$A$5:$S$667,18,FALSE)</f>
        <v>8000</v>
      </c>
      <c r="T106" s="73">
        <f>VLOOKUP(B106,'SEISS data'!$B$6:$R$668,9,FALSE)</f>
        <v>3100</v>
      </c>
      <c r="U106" s="73">
        <f t="shared" si="17"/>
        <v>11100</v>
      </c>
      <c r="V106" s="109">
        <f t="shared" si="18"/>
        <v>0.13136094674556212</v>
      </c>
      <c r="W106" s="110">
        <f t="shared" si="19"/>
        <v>-0.934755957959715</v>
      </c>
      <c r="X106" s="113">
        <f t="shared" si="20"/>
        <v>0.89369370926716418</v>
      </c>
      <c r="Y106" s="137">
        <f>VLOOKUP(A106,'BRES data'!$A$11:$AB$642,25,FALSE)</f>
        <v>3.0871125611745542E-2</v>
      </c>
      <c r="Z106" s="138">
        <f t="shared" si="21"/>
        <v>0.69111912007437681</v>
      </c>
    </row>
    <row r="107" spans="1:26">
      <c r="A107" s="14" t="s">
        <v>119</v>
      </c>
      <c r="B107" s="15" t="str">
        <f>VLOOKUP('Master sheet'!A107,Westminster_Parliamentary_Const!$A$2:$C$651,2,FALSE)</f>
        <v>E14000541</v>
      </c>
      <c r="C107" s="15" t="str">
        <f>VLOOKUP(B107,'Region Lookup'!$B$1:$C$662,2,FALSE)</f>
        <v>Yorkshire and the Humber</v>
      </c>
      <c r="E107" s="19">
        <f>VLOOKUP('Master sheet'!A107,'APS (2019)'!$A$9:$I$640,2,FALSE)</f>
        <v>58300</v>
      </c>
      <c r="F107" s="19">
        <f>VLOOKUP(B107,'Claimant Count'!$B$2:$D$633,2,FALSE)</f>
        <v>2010</v>
      </c>
      <c r="G107" s="19">
        <f>VLOOKUP('Master sheet'!A107,'APS (combined up to 2019)'!$A$9:$I$640,8,FALSE)</f>
        <v>4500</v>
      </c>
      <c r="H107" s="19">
        <f>E107*VLOOKUP(C107,'Part-time workers'!$A$3:$G$14,6,FALSE)</f>
        <v>1182.1292756539237</v>
      </c>
      <c r="I107" s="19">
        <f t="shared" si="11"/>
        <v>7692.1292756539242</v>
      </c>
      <c r="J107" s="20">
        <f t="shared" si="12"/>
        <v>0.13194046784998154</v>
      </c>
      <c r="K107" s="27">
        <f t="shared" si="13"/>
        <v>1.3374713825204292</v>
      </c>
      <c r="L107" s="25">
        <f>VLOOKUP('Master sheet'!A107,'APS (2020)'!$A$9:$I$640,2,FALSE)</f>
        <v>57900</v>
      </c>
      <c r="M107" s="25">
        <f>VLOOKUP(B107,'Claimant Count'!$B$2:$D$633,3,FALSE)-F107</f>
        <v>1670</v>
      </c>
      <c r="N107" s="25">
        <f>VLOOKUP('Master sheet'!A107,'APS (2020)'!$A$9:$I$640,8,FALSE)-G107</f>
        <v>300</v>
      </c>
      <c r="O107" s="25">
        <f>L107*VLOOKUP(C107,'Part-time workers'!$A$3:$H$14,8,FALSE)</f>
        <v>192.07396777255028</v>
      </c>
      <c r="P107" s="25">
        <f t="shared" si="14"/>
        <v>2162.0739677725501</v>
      </c>
      <c r="Q107" s="26">
        <f t="shared" si="15"/>
        <v>0.28107613513668456</v>
      </c>
      <c r="R107" s="28">
        <f t="shared" si="16"/>
        <v>-0.52015919658667531</v>
      </c>
      <c r="S107" s="73">
        <f>VLOOKUP(B107,'13. Parl. Constituency gender'!$A$5:$S$667,18,FALSE)</f>
        <v>4800</v>
      </c>
      <c r="T107" s="73">
        <f>VLOOKUP(B107,'SEISS data'!$B$6:$R$668,9,FALSE)</f>
        <v>3100</v>
      </c>
      <c r="U107" s="73">
        <f t="shared" si="17"/>
        <v>7900</v>
      </c>
      <c r="V107" s="109">
        <f t="shared" si="18"/>
        <v>0.13644214162348878</v>
      </c>
      <c r="W107" s="110">
        <f t="shared" si="19"/>
        <v>-0.78934658960974668</v>
      </c>
      <c r="X107" s="113">
        <f t="shared" si="20"/>
        <v>-0.65475289309821094</v>
      </c>
      <c r="Y107" s="137">
        <f>VLOOKUP(A107,'BRES data'!$A$11:$AB$642,25,FALSE)</f>
        <v>2.8441009539910578E-2</v>
      </c>
      <c r="Z107" s="138">
        <f t="shared" si="21"/>
        <v>0.43521980506122365</v>
      </c>
    </row>
    <row r="108" spans="1:26">
      <c r="A108" s="14" t="s">
        <v>120</v>
      </c>
      <c r="B108" s="15" t="str">
        <f>VLOOKUP('Master sheet'!A108,Westminster_Parliamentary_Const!$A$2:$C$651,2,FALSE)</f>
        <v>E14000542</v>
      </c>
      <c r="C108" s="15" t="str">
        <f>VLOOKUP(B108,'Region Lookup'!$B$1:$C$662,2,FALSE)</f>
        <v>Yorkshire and the Humber</v>
      </c>
      <c r="E108" s="19">
        <f>VLOOKUP('Master sheet'!A108,'APS (2019)'!$A$9:$I$640,2,FALSE)</f>
        <v>58100</v>
      </c>
      <c r="F108" s="19">
        <f>VLOOKUP(B108,'Claimant Count'!$B$2:$D$633,2,FALSE)</f>
        <v>2050</v>
      </c>
      <c r="G108" s="19">
        <f>VLOOKUP('Master sheet'!A108,'APS (combined up to 2019)'!$A$9:$I$640,8,FALSE)</f>
        <v>3800</v>
      </c>
      <c r="H108" s="19">
        <f>E108*VLOOKUP(C108,'Part-time workers'!$A$3:$G$14,6,FALSE)</f>
        <v>1178.073943661972</v>
      </c>
      <c r="I108" s="19">
        <f t="shared" si="11"/>
        <v>7028.0739436619715</v>
      </c>
      <c r="J108" s="20">
        <f t="shared" si="12"/>
        <v>0.12096512811810622</v>
      </c>
      <c r="K108" s="27">
        <f t="shared" si="13"/>
        <v>0.922629478727092</v>
      </c>
      <c r="L108" s="25">
        <f>VLOOKUP('Master sheet'!A108,'APS (2020)'!$A$9:$I$640,2,FALSE)</f>
        <v>55400</v>
      </c>
      <c r="M108" s="25">
        <f>VLOOKUP(B108,'Claimant Count'!$B$2:$D$633,3,FALSE)-F108</f>
        <v>1705</v>
      </c>
      <c r="N108" s="25">
        <f>VLOOKUP('Master sheet'!A108,'APS (2020)'!$A$9:$I$640,8,FALSE)-G108</f>
        <v>-900</v>
      </c>
      <c r="O108" s="25">
        <f>L108*VLOOKUP(C108,'Part-time workers'!$A$3:$H$14,8,FALSE)</f>
        <v>183.78061855957316</v>
      </c>
      <c r="P108" s="25">
        <f t="shared" si="14"/>
        <v>988.78061855957321</v>
      </c>
      <c r="Q108" s="26">
        <f t="shared" si="15"/>
        <v>0.14069012740699338</v>
      </c>
      <c r="R108" s="28">
        <f t="shared" si="16"/>
        <v>-0.98677672264369976</v>
      </c>
      <c r="S108" s="73">
        <f>VLOOKUP(B108,'13. Parl. Constituency gender'!$A$5:$S$667,18,FALSE)</f>
        <v>4500</v>
      </c>
      <c r="T108" s="73">
        <f>VLOOKUP(B108,'SEISS data'!$B$6:$R$668,9,FALSE)</f>
        <v>3300</v>
      </c>
      <c r="U108" s="73">
        <f t="shared" si="17"/>
        <v>7800</v>
      </c>
      <c r="V108" s="109">
        <f t="shared" si="18"/>
        <v>0.1407942238267148</v>
      </c>
      <c r="W108" s="110">
        <f t="shared" si="19"/>
        <v>-0.664802355550285</v>
      </c>
      <c r="X108" s="113">
        <f t="shared" si="20"/>
        <v>-0.82578953909699238</v>
      </c>
      <c r="Y108" s="137">
        <f>VLOOKUP(A108,'BRES data'!$A$11:$AB$642,25,FALSE)</f>
        <v>4.7625508819537643E-3</v>
      </c>
      <c r="Z108" s="138">
        <f t="shared" si="21"/>
        <v>-2.0582007444202155</v>
      </c>
    </row>
    <row r="109" spans="1:26">
      <c r="A109" s="14" t="s">
        <v>121</v>
      </c>
      <c r="B109" s="15" t="str">
        <f>VLOOKUP('Master sheet'!A109,Westminster_Parliamentary_Const!$A$2:$C$651,2,FALSE)</f>
        <v>E14000548</v>
      </c>
      <c r="C109" s="15" t="str">
        <f>VLOOKUP(B109,'Region Lookup'!$B$1:$C$662,2,FALSE)</f>
        <v>Yorkshire and the Humber</v>
      </c>
      <c r="E109" s="19">
        <f>VLOOKUP('Master sheet'!A109,'APS (2019)'!$A$9:$I$640,2,FALSE)</f>
        <v>68400</v>
      </c>
      <c r="F109" s="19">
        <f>VLOOKUP(B109,'Claimant Count'!$B$2:$D$633,2,FALSE)</f>
        <v>2585</v>
      </c>
      <c r="G109" s="19">
        <f>VLOOKUP('Master sheet'!A109,'APS (combined up to 2019)'!$A$9:$I$640,8,FALSE)</f>
        <v>2300</v>
      </c>
      <c r="H109" s="19">
        <f>E109*VLOOKUP(C109,'Part-time workers'!$A$3:$G$14,6,FALSE)</f>
        <v>1386.923541247485</v>
      </c>
      <c r="I109" s="19">
        <f t="shared" si="11"/>
        <v>6271.9235412474845</v>
      </c>
      <c r="J109" s="20">
        <f t="shared" si="12"/>
        <v>9.1694788614729308E-2</v>
      </c>
      <c r="K109" s="27">
        <f t="shared" si="13"/>
        <v>-0.18372017977076419</v>
      </c>
      <c r="L109" s="25">
        <f>VLOOKUP('Master sheet'!A109,'APS (2020)'!$A$9:$I$640,2,FALSE)</f>
        <v>55500</v>
      </c>
      <c r="M109" s="25">
        <f>VLOOKUP(B109,'Claimant Count'!$B$2:$D$633,3,FALSE)-F109</f>
        <v>2320</v>
      </c>
      <c r="N109" s="25">
        <f>VLOOKUP('Master sheet'!A109,'APS (2020)'!$A$9:$I$640,8,FALSE)-G109</f>
        <v>1300</v>
      </c>
      <c r="O109" s="25">
        <f>L109*VLOOKUP(C109,'Part-time workers'!$A$3:$H$14,8,FALSE)</f>
        <v>184.11235252809223</v>
      </c>
      <c r="P109" s="25">
        <f t="shared" si="14"/>
        <v>3804.1123525280923</v>
      </c>
      <c r="Q109" s="26">
        <f t="shared" si="15"/>
        <v>0.60653040929313606</v>
      </c>
      <c r="R109" s="28">
        <f t="shared" si="16"/>
        <v>0.5615915470057683</v>
      </c>
      <c r="S109" s="73">
        <f>VLOOKUP(B109,'13. Parl. Constituency gender'!$A$5:$S$667,18,FALSE)</f>
        <v>6900</v>
      </c>
      <c r="T109" s="73">
        <f>VLOOKUP(B109,'SEISS data'!$B$6:$R$668,9,FALSE)</f>
        <v>3700</v>
      </c>
      <c r="U109" s="73">
        <f t="shared" si="17"/>
        <v>10600</v>
      </c>
      <c r="V109" s="109">
        <f t="shared" si="18"/>
        <v>0.19099099099099098</v>
      </c>
      <c r="W109" s="110">
        <f t="shared" si="19"/>
        <v>0.77168657705805566</v>
      </c>
      <c r="X109" s="113">
        <f t="shared" si="20"/>
        <v>0.66663906203191203</v>
      </c>
      <c r="Y109" s="137">
        <f>VLOOKUP(A109,'BRES data'!$A$11:$AB$642,25,FALSE)</f>
        <v>1.2752033958259634E-2</v>
      </c>
      <c r="Z109" s="138">
        <f t="shared" si="21"/>
        <v>-1.2168815703150624</v>
      </c>
    </row>
    <row r="110" spans="1:26">
      <c r="A110" s="14" t="s">
        <v>122</v>
      </c>
      <c r="B110" s="15" t="str">
        <f>VLOOKUP('Master sheet'!A110,Westminster_Parliamentary_Const!$A$2:$C$651,2,FALSE)</f>
        <v>E14000556</v>
      </c>
      <c r="C110" s="15" t="str">
        <f>VLOOKUP(B110,'Region Lookup'!$B$1:$C$662,2,FALSE)</f>
        <v>Yorkshire and the Humber</v>
      </c>
      <c r="E110" s="19">
        <f>VLOOKUP('Master sheet'!A110,'APS (2019)'!$A$9:$I$640,2,FALSE)</f>
        <v>58000</v>
      </c>
      <c r="F110" s="19">
        <f>VLOOKUP(B110,'Claimant Count'!$B$2:$D$633,2,FALSE)</f>
        <v>1100</v>
      </c>
      <c r="G110" s="19">
        <f>VLOOKUP('Master sheet'!A110,'APS (combined up to 2019)'!$A$9:$I$640,8,FALSE)</f>
        <v>2600</v>
      </c>
      <c r="H110" s="19">
        <f>E110*VLOOKUP(C110,'Part-time workers'!$A$3:$G$14,6,FALSE)</f>
        <v>1176.0462776659961</v>
      </c>
      <c r="I110" s="19">
        <f t="shared" si="11"/>
        <v>4876.0462776659961</v>
      </c>
      <c r="J110" s="20">
        <f t="shared" si="12"/>
        <v>8.4069763408034417E-2</v>
      </c>
      <c r="K110" s="27">
        <f t="shared" si="13"/>
        <v>-0.47192811232621623</v>
      </c>
      <c r="L110" s="25">
        <f>VLOOKUP('Master sheet'!A110,'APS (2020)'!$A$9:$I$640,2,FALSE)</f>
        <v>55700</v>
      </c>
      <c r="M110" s="25">
        <f>VLOOKUP(B110,'Claimant Count'!$B$2:$D$633,3,FALSE)-F110</f>
        <v>1530</v>
      </c>
      <c r="N110" s="25">
        <f>VLOOKUP('Master sheet'!A110,'APS (2020)'!$A$9:$I$640,8,FALSE)-G110</f>
        <v>-800</v>
      </c>
      <c r="O110" s="25">
        <f>L110*VLOOKUP(C110,'Part-time workers'!$A$3:$H$14,8,FALSE)</f>
        <v>184.77582046513041</v>
      </c>
      <c r="P110" s="25">
        <f t="shared" si="14"/>
        <v>914.77582046513044</v>
      </c>
      <c r="Q110" s="26">
        <f t="shared" si="15"/>
        <v>0.1876060579357347</v>
      </c>
      <c r="R110" s="28">
        <f t="shared" si="16"/>
        <v>-0.83083671273803694</v>
      </c>
      <c r="S110" s="73">
        <f>VLOOKUP(B110,'13. Parl. Constituency gender'!$A$5:$S$667,18,FALSE)</f>
        <v>5900</v>
      </c>
      <c r="T110" s="73">
        <f>VLOOKUP(B110,'SEISS data'!$B$6:$R$668,9,FALSE)</f>
        <v>3000</v>
      </c>
      <c r="U110" s="73">
        <f t="shared" si="17"/>
        <v>8900</v>
      </c>
      <c r="V110" s="109">
        <f t="shared" si="18"/>
        <v>0.15978456014362658</v>
      </c>
      <c r="W110" s="110">
        <f t="shared" si="19"/>
        <v>-0.1213528569704623</v>
      </c>
      <c r="X110" s="113">
        <f t="shared" si="20"/>
        <v>-0.47609478485424961</v>
      </c>
      <c r="Y110" s="137">
        <f>VLOOKUP(A110,'BRES data'!$A$11:$AB$642,25,FALSE)</f>
        <v>1.4409282700421855E-2</v>
      </c>
      <c r="Z110" s="138">
        <f t="shared" si="21"/>
        <v>-1.0423677588799176</v>
      </c>
    </row>
    <row r="111" spans="1:26">
      <c r="A111" s="14" t="s">
        <v>123</v>
      </c>
      <c r="B111" s="15" t="str">
        <f>VLOOKUP('Master sheet'!A111,Westminster_Parliamentary_Const!$A$2:$C$651,2,FALSE)</f>
        <v>E14000587</v>
      </c>
      <c r="C111" s="15" t="str">
        <f>VLOOKUP(B111,'Region Lookup'!$B$1:$C$662,2,FALSE)</f>
        <v>Yorkshire and the Humber</v>
      </c>
      <c r="E111" s="19">
        <f>VLOOKUP('Master sheet'!A111,'APS (2019)'!$A$9:$I$640,2,FALSE)</f>
        <v>66600</v>
      </c>
      <c r="F111" s="19">
        <f>VLOOKUP(B111,'Claimant Count'!$B$2:$D$633,2,FALSE)</f>
        <v>4360</v>
      </c>
      <c r="G111" s="19">
        <f>VLOOKUP('Master sheet'!A111,'APS (combined up to 2019)'!$A$9:$I$640,8,FALSE)</f>
        <v>1200</v>
      </c>
      <c r="H111" s="19">
        <f>E111*VLOOKUP(C111,'Part-time workers'!$A$3:$G$14,6,FALSE)</f>
        <v>1350.4255533199196</v>
      </c>
      <c r="I111" s="19">
        <f t="shared" si="11"/>
        <v>6910.4255533199193</v>
      </c>
      <c r="J111" s="20">
        <f t="shared" si="12"/>
        <v>0.10376014344324203</v>
      </c>
      <c r="K111" s="27">
        <f t="shared" si="13"/>
        <v>0.27232171863770799</v>
      </c>
      <c r="L111" s="25">
        <f>VLOOKUP('Master sheet'!A111,'APS (2020)'!$A$9:$I$640,2,FALSE)</f>
        <v>84900</v>
      </c>
      <c r="M111" s="25">
        <f>VLOOKUP(B111,'Claimant Count'!$B$2:$D$633,3,FALSE)-F111</f>
        <v>4155</v>
      </c>
      <c r="N111" s="25">
        <f>VLOOKUP('Master sheet'!A111,'APS (2020)'!$A$9:$I$640,8,FALSE)-G111</f>
        <v>5400</v>
      </c>
      <c r="O111" s="25">
        <f>L111*VLOOKUP(C111,'Part-time workers'!$A$3:$H$14,8,FALSE)</f>
        <v>281.64213927270328</v>
      </c>
      <c r="P111" s="25">
        <f t="shared" si="14"/>
        <v>9836.6421392727025</v>
      </c>
      <c r="Q111" s="26">
        <f t="shared" si="15"/>
        <v>1.4234495492896186</v>
      </c>
      <c r="R111" s="28">
        <f t="shared" si="16"/>
        <v>3.2768820111933219</v>
      </c>
      <c r="S111" s="73">
        <f>VLOOKUP(B111,'13. Parl. Constituency gender'!$A$5:$S$667,18,FALSE)</f>
        <v>6400</v>
      </c>
      <c r="T111" s="73">
        <f>VLOOKUP(B111,'SEISS data'!$B$6:$R$668,9,FALSE)</f>
        <v>4100</v>
      </c>
      <c r="U111" s="73">
        <f t="shared" si="17"/>
        <v>10500</v>
      </c>
      <c r="V111" s="109">
        <f t="shared" si="18"/>
        <v>0.12367491166077739</v>
      </c>
      <c r="W111" s="110">
        <f t="shared" si="19"/>
        <v>-1.1547084560717891</v>
      </c>
      <c r="X111" s="113">
        <f t="shared" si="20"/>
        <v>1.0610867775607664</v>
      </c>
      <c r="Y111" s="137">
        <f>VLOOKUP(A111,'BRES data'!$A$11:$AB$642,25,FALSE)</f>
        <v>1.9288451012589025E-2</v>
      </c>
      <c r="Z111" s="138">
        <f t="shared" si="21"/>
        <v>-0.52857508725058666</v>
      </c>
    </row>
    <row r="112" spans="1:26">
      <c r="A112" s="14" t="s">
        <v>124</v>
      </c>
      <c r="B112" s="15" t="str">
        <f>VLOOKUP('Master sheet'!A112,Westminster_Parliamentary_Const!$A$2:$C$651,2,FALSE)</f>
        <v>E14000588</v>
      </c>
      <c r="C112" s="15" t="str">
        <f>VLOOKUP(B112,'Region Lookup'!$B$1:$C$662,2,FALSE)</f>
        <v>Yorkshire and the Humber</v>
      </c>
      <c r="E112" s="19">
        <f>VLOOKUP('Master sheet'!A112,'APS (2019)'!$A$9:$I$640,2,FALSE)</f>
        <v>66800</v>
      </c>
      <c r="F112" s="19">
        <f>VLOOKUP(B112,'Claimant Count'!$B$2:$D$633,2,FALSE)</f>
        <v>3175</v>
      </c>
      <c r="G112" s="19">
        <f>VLOOKUP('Master sheet'!A112,'APS (combined up to 2019)'!$A$9:$I$640,8,FALSE)</f>
        <v>1800</v>
      </c>
      <c r="H112" s="19">
        <f>E112*VLOOKUP(C112,'Part-time workers'!$A$3:$G$14,6,FALSE)</f>
        <v>1354.4808853118714</v>
      </c>
      <c r="I112" s="19">
        <f t="shared" si="11"/>
        <v>6329.4808853118711</v>
      </c>
      <c r="J112" s="20">
        <f t="shared" si="12"/>
        <v>9.4752707863950167E-2</v>
      </c>
      <c r="K112" s="27">
        <f t="shared" si="13"/>
        <v>-6.8138058945031818E-2</v>
      </c>
      <c r="L112" s="25">
        <f>VLOOKUP('Master sheet'!A112,'APS (2020)'!$A$9:$I$640,2,FALSE)</f>
        <v>62100</v>
      </c>
      <c r="M112" s="25">
        <f>VLOOKUP(B112,'Claimant Count'!$B$2:$D$633,3,FALSE)-F112</f>
        <v>3025</v>
      </c>
      <c r="N112" s="25">
        <f>VLOOKUP('Master sheet'!A112,'APS (2020)'!$A$9:$I$640,8,FALSE)-G112</f>
        <v>-600</v>
      </c>
      <c r="O112" s="25">
        <f>L112*VLOOKUP(C112,'Part-time workers'!$A$3:$H$14,8,FALSE)</f>
        <v>206.00679445035183</v>
      </c>
      <c r="P112" s="25">
        <f t="shared" si="14"/>
        <v>2631.0067944503517</v>
      </c>
      <c r="Q112" s="26">
        <f t="shared" si="15"/>
        <v>0.4156749727384183</v>
      </c>
      <c r="R112" s="28">
        <f t="shared" si="16"/>
        <v>-7.2777170218324597E-2</v>
      </c>
      <c r="S112" s="73">
        <f>VLOOKUP(B112,'13. Parl. Constituency gender'!$A$5:$S$667,18,FALSE)</f>
        <v>5600</v>
      </c>
      <c r="T112" s="73">
        <f>VLOOKUP(B112,'SEISS data'!$B$6:$R$668,9,FALSE)</f>
        <v>3100</v>
      </c>
      <c r="U112" s="73">
        <f t="shared" si="17"/>
        <v>8700</v>
      </c>
      <c r="V112" s="109">
        <f t="shared" si="18"/>
        <v>0.14009661835748793</v>
      </c>
      <c r="W112" s="110">
        <f t="shared" si="19"/>
        <v>-0.6847658430910647</v>
      </c>
      <c r="X112" s="113">
        <f t="shared" si="20"/>
        <v>-0.37877150665469467</v>
      </c>
      <c r="Y112" s="137">
        <f>VLOOKUP(A112,'BRES data'!$A$11:$AB$642,25,FALSE)</f>
        <v>-3.8345353109267011E-3</v>
      </c>
      <c r="Z112" s="138">
        <f t="shared" si="21"/>
        <v>-2.9635025501096659</v>
      </c>
    </row>
    <row r="113" spans="1:26">
      <c r="A113" s="14" t="s">
        <v>125</v>
      </c>
      <c r="B113" s="15" t="str">
        <f>VLOOKUP('Master sheet'!A113,Westminster_Parliamentary_Const!$A$2:$C$651,2,FALSE)</f>
        <v>E14000589</v>
      </c>
      <c r="C113" s="15" t="str">
        <f>VLOOKUP(B113,'Region Lookup'!$B$1:$C$662,2,FALSE)</f>
        <v>Yorkshire and the Humber</v>
      </c>
      <c r="E113" s="19">
        <f>VLOOKUP('Master sheet'!A113,'APS (2019)'!$A$9:$I$640,2,FALSE)</f>
        <v>68600</v>
      </c>
      <c r="F113" s="19">
        <f>VLOOKUP(B113,'Claimant Count'!$B$2:$D$633,2,FALSE)</f>
        <v>4500</v>
      </c>
      <c r="G113" s="19">
        <f>VLOOKUP('Master sheet'!A113,'APS (combined up to 2019)'!$A$9:$I$640,8,FALSE)</f>
        <v>1600</v>
      </c>
      <c r="H113" s="19">
        <f>E113*VLOOKUP(C113,'Part-time workers'!$A$3:$G$14,6,FALSE)</f>
        <v>1390.9788732394368</v>
      </c>
      <c r="I113" s="19">
        <f t="shared" si="11"/>
        <v>7490.9788732394372</v>
      </c>
      <c r="J113" s="20">
        <f t="shared" si="12"/>
        <v>0.10919794275859238</v>
      </c>
      <c r="K113" s="27">
        <f t="shared" si="13"/>
        <v>0.47785768158148112</v>
      </c>
      <c r="L113" s="25">
        <f>VLOOKUP('Master sheet'!A113,'APS (2020)'!$A$9:$I$640,2,FALSE)</f>
        <v>53700</v>
      </c>
      <c r="M113" s="25">
        <f>VLOOKUP(B113,'Claimant Count'!$B$2:$D$633,3,FALSE)-F113</f>
        <v>4825</v>
      </c>
      <c r="N113" s="25">
        <f>VLOOKUP('Master sheet'!A113,'APS (2020)'!$A$9:$I$640,8,FALSE)-G113</f>
        <v>1300</v>
      </c>
      <c r="O113" s="25">
        <f>L113*VLOOKUP(C113,'Part-time workers'!$A$3:$H$14,8,FALSE)</f>
        <v>178.14114109474869</v>
      </c>
      <c r="P113" s="25">
        <f t="shared" si="14"/>
        <v>6303.1411410947485</v>
      </c>
      <c r="Q113" s="26">
        <f t="shared" si="15"/>
        <v>0.84143090612789107</v>
      </c>
      <c r="R113" s="28">
        <f t="shared" si="16"/>
        <v>1.3423580242008983</v>
      </c>
      <c r="S113" s="73">
        <f>VLOOKUP(B113,'13. Parl. Constituency gender'!$A$5:$S$667,18,FALSE)</f>
        <v>6100</v>
      </c>
      <c r="T113" s="73">
        <f>VLOOKUP(B113,'SEISS data'!$B$6:$R$668,9,FALSE)</f>
        <v>4400</v>
      </c>
      <c r="U113" s="73">
        <f t="shared" si="17"/>
        <v>10500</v>
      </c>
      <c r="V113" s="109">
        <f t="shared" si="18"/>
        <v>0.19553072625698323</v>
      </c>
      <c r="W113" s="110">
        <f t="shared" si="19"/>
        <v>0.90160090889595701</v>
      </c>
      <c r="X113" s="113">
        <f t="shared" si="20"/>
        <v>1.1219794665484277</v>
      </c>
      <c r="Y113" s="137">
        <f>VLOOKUP(A113,'BRES data'!$A$11:$AB$642,25,FALSE)</f>
        <v>2.489286009762548E-2</v>
      </c>
      <c r="Z113" s="138">
        <f t="shared" si="21"/>
        <v>6.1587852921811424E-2</v>
      </c>
    </row>
    <row r="114" spans="1:26">
      <c r="A114" s="14" t="s">
        <v>126</v>
      </c>
      <c r="B114" s="15" t="str">
        <f>VLOOKUP('Master sheet'!A114,Westminster_Parliamentary_Const!$A$2:$C$651,2,FALSE)</f>
        <v>E14000596</v>
      </c>
      <c r="C114" s="15" t="str">
        <f>VLOOKUP(B114,'Region Lookup'!$B$1:$C$662,2,FALSE)</f>
        <v>Yorkshire and the Humber</v>
      </c>
      <c r="E114" s="19">
        <f>VLOOKUP('Master sheet'!A114,'APS (2019)'!$A$9:$I$640,2,FALSE)</f>
        <v>55100</v>
      </c>
      <c r="F114" s="19">
        <f>VLOOKUP(B114,'Claimant Count'!$B$2:$D$633,2,FALSE)</f>
        <v>1385</v>
      </c>
      <c r="G114" s="19">
        <f>VLOOKUP('Master sheet'!A114,'APS (combined up to 2019)'!$A$9:$I$640,8,FALSE)</f>
        <v>1700</v>
      </c>
      <c r="H114" s="19">
        <f>E114*VLOOKUP(C114,'Part-time workers'!$A$3:$G$14,6,FALSE)</f>
        <v>1117.2439637826963</v>
      </c>
      <c r="I114" s="19">
        <f t="shared" si="11"/>
        <v>4202.2439637826965</v>
      </c>
      <c r="J114" s="20">
        <f t="shared" si="12"/>
        <v>7.6265770667562544E-2</v>
      </c>
      <c r="K114" s="27">
        <f t="shared" si="13"/>
        <v>-0.76690059470363148</v>
      </c>
      <c r="L114" s="25">
        <f>VLOOKUP('Master sheet'!A114,'APS (2020)'!$A$9:$I$640,2,FALSE)</f>
        <v>47700</v>
      </c>
      <c r="M114" s="25">
        <f>VLOOKUP(B114,'Claimant Count'!$B$2:$D$633,3,FALSE)-F114</f>
        <v>1195</v>
      </c>
      <c r="N114" s="25">
        <f>VLOOKUP('Master sheet'!A114,'APS (2020)'!$A$9:$I$640,8,FALSE)-G114</f>
        <v>-400</v>
      </c>
      <c r="O114" s="25">
        <f>L114*VLOOKUP(C114,'Part-time workers'!$A$3:$H$14,8,FALSE)</f>
        <v>158.23710298360359</v>
      </c>
      <c r="P114" s="25">
        <f t="shared" si="14"/>
        <v>953.23710298360356</v>
      </c>
      <c r="Q114" s="26">
        <f t="shared" si="15"/>
        <v>0.22684001957029087</v>
      </c>
      <c r="R114" s="28">
        <f t="shared" si="16"/>
        <v>-0.70043016858598117</v>
      </c>
      <c r="S114" s="73">
        <f>VLOOKUP(B114,'13. Parl. Constituency gender'!$A$5:$S$667,18,FALSE)</f>
        <v>4600</v>
      </c>
      <c r="T114" s="73">
        <f>VLOOKUP(B114,'SEISS data'!$B$6:$R$668,9,FALSE)</f>
        <v>2400</v>
      </c>
      <c r="U114" s="73">
        <f t="shared" si="17"/>
        <v>7000</v>
      </c>
      <c r="V114" s="109">
        <f t="shared" si="18"/>
        <v>0.14675052410901468</v>
      </c>
      <c r="W114" s="110">
        <f t="shared" si="19"/>
        <v>-0.49434995556176708</v>
      </c>
      <c r="X114" s="113">
        <f t="shared" si="20"/>
        <v>-0.59739006207387413</v>
      </c>
      <c r="Y114" s="137">
        <f>VLOOKUP(A114,'BRES data'!$A$11:$AB$642,25,FALSE)</f>
        <v>1.747498075442655E-2</v>
      </c>
      <c r="Z114" s="138">
        <f t="shared" si="21"/>
        <v>-0.71953954456150437</v>
      </c>
    </row>
    <row r="115" spans="1:26">
      <c r="A115" s="14" t="s">
        <v>127</v>
      </c>
      <c r="B115" s="15" t="str">
        <f>VLOOKUP('Master sheet'!A115,Westminster_Parliamentary_Const!$A$2:$C$651,2,FALSE)</f>
        <v>E14000614</v>
      </c>
      <c r="C115" s="15" t="str">
        <f>VLOOKUP(B115,'Region Lookup'!$B$1:$C$662,2,FALSE)</f>
        <v>Yorkshire and the Humber</v>
      </c>
      <c r="E115" s="19">
        <f>VLOOKUP('Master sheet'!A115,'APS (2019)'!$A$9:$I$640,2,FALSE)</f>
        <v>67100</v>
      </c>
      <c r="F115" s="19">
        <f>VLOOKUP(B115,'Claimant Count'!$B$2:$D$633,2,FALSE)</f>
        <v>1705</v>
      </c>
      <c r="G115" s="19">
        <f>VLOOKUP('Master sheet'!A115,'APS (combined up to 2019)'!$A$9:$I$640,8,FALSE)</f>
        <v>1800</v>
      </c>
      <c r="H115" s="19">
        <f>E115*VLOOKUP(C115,'Part-time workers'!$A$3:$G$14,6,FALSE)</f>
        <v>1360.5638832997988</v>
      </c>
      <c r="I115" s="19">
        <f t="shared" si="11"/>
        <v>4865.5638832997993</v>
      </c>
      <c r="J115" s="20">
        <f t="shared" si="12"/>
        <v>7.2512129408342757E-2</v>
      </c>
      <c r="K115" s="27">
        <f t="shared" si="13"/>
        <v>-0.90877936330425391</v>
      </c>
      <c r="L115" s="25">
        <f>VLOOKUP('Master sheet'!A115,'APS (2020)'!$A$9:$I$640,2,FALSE)</f>
        <v>66500</v>
      </c>
      <c r="M115" s="25">
        <f>VLOOKUP(B115,'Claimant Count'!$B$2:$D$633,3,FALSE)-F115</f>
        <v>1885</v>
      </c>
      <c r="N115" s="25">
        <f>VLOOKUP('Master sheet'!A115,'APS (2020)'!$A$9:$I$640,8,FALSE)-G115</f>
        <v>1000</v>
      </c>
      <c r="O115" s="25">
        <f>L115*VLOOKUP(C115,'Part-time workers'!$A$3:$H$14,8,FALSE)</f>
        <v>220.6030890651916</v>
      </c>
      <c r="P115" s="25">
        <f t="shared" si="14"/>
        <v>3105.6030890651914</v>
      </c>
      <c r="Q115" s="26">
        <f t="shared" si="15"/>
        <v>0.63828225536707739</v>
      </c>
      <c r="R115" s="28">
        <f t="shared" si="16"/>
        <v>0.66712890149264581</v>
      </c>
      <c r="S115" s="73">
        <f>VLOOKUP(B115,'13. Parl. Constituency gender'!$A$5:$S$667,18,FALSE)</f>
        <v>6500</v>
      </c>
      <c r="T115" s="73">
        <f>VLOOKUP(B115,'SEISS data'!$B$6:$R$668,9,FALSE)</f>
        <v>3700</v>
      </c>
      <c r="U115" s="73">
        <f t="shared" si="17"/>
        <v>10200</v>
      </c>
      <c r="V115" s="109">
        <f t="shared" si="18"/>
        <v>0.15338345864661654</v>
      </c>
      <c r="W115" s="110">
        <f t="shared" si="19"/>
        <v>-0.30453420462309633</v>
      </c>
      <c r="X115" s="113">
        <f t="shared" si="20"/>
        <v>0.18129734843477474</v>
      </c>
      <c r="Y115" s="137">
        <f>VLOOKUP(A115,'BRES data'!$A$11:$AB$642,25,FALSE)</f>
        <v>1.4385656711790817E-2</v>
      </c>
      <c r="Z115" s="138">
        <f t="shared" si="21"/>
        <v>-1.0448556541608314</v>
      </c>
    </row>
    <row r="116" spans="1:26">
      <c r="A116" s="14" t="s">
        <v>128</v>
      </c>
      <c r="B116" s="15" t="str">
        <f>VLOOKUP('Master sheet'!A116,Westminster_Parliamentary_Const!$A$2:$C$651,2,FALSE)</f>
        <v>E14000643</v>
      </c>
      <c r="C116" s="15" t="str">
        <f>VLOOKUP(B116,'Region Lookup'!$B$1:$C$662,2,FALSE)</f>
        <v>Yorkshire and the Humber</v>
      </c>
      <c r="E116" s="19">
        <f>VLOOKUP('Master sheet'!A116,'APS (2019)'!$A$9:$I$640,2,FALSE)</f>
        <v>54900</v>
      </c>
      <c r="F116" s="19">
        <f>VLOOKUP(B116,'Claimant Count'!$B$2:$D$633,2,FALSE)</f>
        <v>1460</v>
      </c>
      <c r="G116" s="19">
        <f>VLOOKUP('Master sheet'!A116,'APS (combined up to 2019)'!$A$9:$I$640,8,FALSE)</f>
        <v>3000</v>
      </c>
      <c r="H116" s="19">
        <f>E116*VLOOKUP(C116,'Part-time workers'!$A$3:$G$14,6,FALSE)</f>
        <v>1113.1886317907445</v>
      </c>
      <c r="I116" s="19">
        <f t="shared" si="11"/>
        <v>5573.1886317907447</v>
      </c>
      <c r="J116" s="20">
        <f t="shared" si="12"/>
        <v>0.10151527562460373</v>
      </c>
      <c r="K116" s="27">
        <f t="shared" si="13"/>
        <v>0.18747102039976066</v>
      </c>
      <c r="L116" s="25">
        <f>VLOOKUP('Master sheet'!A116,'APS (2020)'!$A$9:$I$640,2,FALSE)</f>
        <v>59800</v>
      </c>
      <c r="M116" s="25">
        <f>VLOOKUP(B116,'Claimant Count'!$B$2:$D$633,3,FALSE)-F116</f>
        <v>1540</v>
      </c>
      <c r="N116" s="25">
        <f>VLOOKUP('Master sheet'!A116,'APS (2020)'!$A$9:$I$640,8,FALSE)-G116</f>
        <v>-1300</v>
      </c>
      <c r="O116" s="25">
        <f>L116*VLOOKUP(C116,'Part-time workers'!$A$3:$H$14,8,FALSE)</f>
        <v>198.37691317441289</v>
      </c>
      <c r="P116" s="25">
        <f t="shared" si="14"/>
        <v>438.37691317441289</v>
      </c>
      <c r="Q116" s="26">
        <f t="shared" si="15"/>
        <v>7.8658186926207838E-2</v>
      </c>
      <c r="R116" s="28">
        <f t="shared" si="16"/>
        <v>-1.1929595970751301</v>
      </c>
      <c r="S116" s="73">
        <f>VLOOKUP(B116,'13. Parl. Constituency gender'!$A$5:$S$667,18,FALSE)</f>
        <v>5500</v>
      </c>
      <c r="T116" s="73">
        <f>VLOOKUP(B116,'SEISS data'!$B$6:$R$668,9,FALSE)</f>
        <v>2300</v>
      </c>
      <c r="U116" s="73">
        <f t="shared" si="17"/>
        <v>7800</v>
      </c>
      <c r="V116" s="109">
        <f t="shared" si="18"/>
        <v>0.13043478260869565</v>
      </c>
      <c r="W116" s="110">
        <f t="shared" si="19"/>
        <v>-0.96126014553086747</v>
      </c>
      <c r="X116" s="113">
        <f t="shared" si="20"/>
        <v>-1.0771098713029987</v>
      </c>
      <c r="Y116" s="137">
        <f>VLOOKUP(A116,'BRES data'!$A$11:$AB$642,25,FALSE)</f>
        <v>5.4903982471967705E-3</v>
      </c>
      <c r="Z116" s="138">
        <f t="shared" si="21"/>
        <v>-1.9815559930198543</v>
      </c>
    </row>
    <row r="117" spans="1:26">
      <c r="A117" s="14" t="s">
        <v>129</v>
      </c>
      <c r="B117" s="15" t="str">
        <f>VLOOKUP('Master sheet'!A117,Westminster_Parliamentary_Const!$A$2:$C$651,2,FALSE)</f>
        <v>E14000645</v>
      </c>
      <c r="C117" s="15" t="str">
        <f>VLOOKUP(B117,'Region Lookup'!$B$1:$C$662,2,FALSE)</f>
        <v>Yorkshire and the Humber</v>
      </c>
      <c r="E117" s="19">
        <f>VLOOKUP('Master sheet'!A117,'APS (2019)'!$A$9:$I$640,2,FALSE)</f>
        <v>73100</v>
      </c>
      <c r="F117" s="19">
        <f>VLOOKUP(B117,'Claimant Count'!$B$2:$D$633,2,FALSE)</f>
        <v>1855</v>
      </c>
      <c r="G117" s="19">
        <f>VLOOKUP('Master sheet'!A117,'APS (combined up to 2019)'!$A$9:$I$640,8,FALSE)</f>
        <v>3300</v>
      </c>
      <c r="H117" s="19">
        <f>E117*VLOOKUP(C117,'Part-time workers'!$A$3:$G$14,6,FALSE)</f>
        <v>1482.2238430583502</v>
      </c>
      <c r="I117" s="19">
        <f t="shared" si="11"/>
        <v>6637.2238430583502</v>
      </c>
      <c r="J117" s="20">
        <f t="shared" si="12"/>
        <v>9.0796495801071825E-2</v>
      </c>
      <c r="K117" s="27">
        <f t="shared" si="13"/>
        <v>-0.21767352518742319</v>
      </c>
      <c r="L117" s="25">
        <f>VLOOKUP('Master sheet'!A117,'APS (2020)'!$A$9:$I$640,2,FALSE)</f>
        <v>79600</v>
      </c>
      <c r="M117" s="25">
        <f>VLOOKUP(B117,'Claimant Count'!$B$2:$D$633,3,FALSE)-F117</f>
        <v>1945</v>
      </c>
      <c r="N117" s="25">
        <f>VLOOKUP('Master sheet'!A117,'APS (2020)'!$A$9:$I$640,8,FALSE)-G117</f>
        <v>-1000</v>
      </c>
      <c r="O117" s="25">
        <f>L117*VLOOKUP(C117,'Part-time workers'!$A$3:$H$14,8,FALSE)</f>
        <v>264.06023894119176</v>
      </c>
      <c r="P117" s="25">
        <f t="shared" si="14"/>
        <v>1209.0602389411918</v>
      </c>
      <c r="Q117" s="26">
        <f t="shared" si="15"/>
        <v>0.182163547219476</v>
      </c>
      <c r="R117" s="28">
        <f t="shared" si="16"/>
        <v>-0.84892662730309332</v>
      </c>
      <c r="S117" s="73">
        <f>VLOOKUP(B117,'13. Parl. Constituency gender'!$A$5:$S$667,18,FALSE)</f>
        <v>6600</v>
      </c>
      <c r="T117" s="73">
        <f>VLOOKUP(B117,'SEISS data'!$B$6:$R$668,9,FALSE)</f>
        <v>3800</v>
      </c>
      <c r="U117" s="73">
        <f t="shared" si="17"/>
        <v>10400</v>
      </c>
      <c r="V117" s="109">
        <f t="shared" si="18"/>
        <v>0.1306532663316583</v>
      </c>
      <c r="W117" s="110">
        <f t="shared" si="19"/>
        <v>-0.95500776180735392</v>
      </c>
      <c r="X117" s="113">
        <f t="shared" si="20"/>
        <v>-0.90196719455522367</v>
      </c>
      <c r="Y117" s="137">
        <f>VLOOKUP(A117,'BRES data'!$A$11:$AB$642,25,FALSE)</f>
        <v>1.9409801510626989E-2</v>
      </c>
      <c r="Z117" s="138">
        <f t="shared" si="21"/>
        <v>-0.5157964756919331</v>
      </c>
    </row>
    <row r="118" spans="1:26">
      <c r="A118" s="14" t="s">
        <v>130</v>
      </c>
      <c r="B118" s="15" t="str">
        <f>VLOOKUP('Master sheet'!A118,Westminster_Parliamentary_Const!$A$2:$C$651,2,FALSE)</f>
        <v>E14000666</v>
      </c>
      <c r="C118" s="15" t="str">
        <f>VLOOKUP(B118,'Region Lookup'!$B$1:$C$662,2,FALSE)</f>
        <v>Yorkshire and the Humber</v>
      </c>
      <c r="E118" s="19">
        <f>VLOOKUP('Master sheet'!A118,'APS (2019)'!$A$9:$I$640,2,FALSE)</f>
        <v>66600</v>
      </c>
      <c r="F118" s="19">
        <f>VLOOKUP(B118,'Claimant Count'!$B$2:$D$633,2,FALSE)</f>
        <v>2235</v>
      </c>
      <c r="G118" s="19">
        <f>VLOOKUP('Master sheet'!A118,'APS (combined up to 2019)'!$A$9:$I$640,8,FALSE)</f>
        <v>2800</v>
      </c>
      <c r="H118" s="19">
        <f>E118*VLOOKUP(C118,'Part-time workers'!$A$3:$G$14,6,FALSE)</f>
        <v>1350.4255533199196</v>
      </c>
      <c r="I118" s="19">
        <f t="shared" si="11"/>
        <v>6385.4255533199193</v>
      </c>
      <c r="J118" s="20">
        <f t="shared" si="12"/>
        <v>9.5877260560359154E-2</v>
      </c>
      <c r="K118" s="27">
        <f t="shared" si="13"/>
        <v>-2.5632624681401612E-2</v>
      </c>
      <c r="L118" s="25">
        <f>VLOOKUP('Master sheet'!A118,'APS (2020)'!$A$9:$I$640,2,FALSE)</f>
        <v>66600</v>
      </c>
      <c r="M118" s="25">
        <f>VLOOKUP(B118,'Claimant Count'!$B$2:$D$633,3,FALSE)-F118</f>
        <v>2390</v>
      </c>
      <c r="N118" s="25">
        <f>VLOOKUP('Master sheet'!A118,'APS (2020)'!$A$9:$I$640,8,FALSE)-G118</f>
        <v>-1200</v>
      </c>
      <c r="O118" s="25">
        <f>L118*VLOOKUP(C118,'Part-time workers'!$A$3:$H$14,8,FALSE)</f>
        <v>220.93482303371067</v>
      </c>
      <c r="P118" s="25">
        <f t="shared" si="14"/>
        <v>1410.9348230337107</v>
      </c>
      <c r="Q118" s="26">
        <f t="shared" si="15"/>
        <v>0.22096175286236569</v>
      </c>
      <c r="R118" s="28">
        <f t="shared" si="16"/>
        <v>-0.71996845671820575</v>
      </c>
      <c r="S118" s="73">
        <f>VLOOKUP(B118,'13. Parl. Constituency gender'!$A$5:$S$667,18,FALSE)</f>
        <v>6500</v>
      </c>
      <c r="T118" s="73">
        <f>VLOOKUP(B118,'SEISS data'!$B$6:$R$668,9,FALSE)</f>
        <v>3800</v>
      </c>
      <c r="U118" s="73">
        <f t="shared" si="17"/>
        <v>10300</v>
      </c>
      <c r="V118" s="109">
        <f t="shared" si="18"/>
        <v>0.15465465465465467</v>
      </c>
      <c r="W118" s="110">
        <f t="shared" si="19"/>
        <v>-0.26815618468514629</v>
      </c>
      <c r="X118" s="113">
        <f t="shared" si="20"/>
        <v>-0.49406232070167599</v>
      </c>
      <c r="Y118" s="137">
        <f>VLOOKUP(A118,'BRES data'!$A$11:$AB$642,25,FALSE)</f>
        <v>6.9376080883332136E-3</v>
      </c>
      <c r="Z118" s="138">
        <f t="shared" si="21"/>
        <v>-1.829159977323588</v>
      </c>
    </row>
    <row r="119" spans="1:26">
      <c r="A119" s="14" t="s">
        <v>131</v>
      </c>
      <c r="B119" s="15" t="str">
        <f>VLOOKUP('Master sheet'!A119,Westminster_Parliamentary_Const!$A$2:$C$651,2,FALSE)</f>
        <v>E14000667</v>
      </c>
      <c r="C119" s="15" t="str">
        <f>VLOOKUP(B119,'Region Lookup'!$B$1:$C$662,2,FALSE)</f>
        <v>Yorkshire and the Humber</v>
      </c>
      <c r="E119" s="19">
        <f>VLOOKUP('Master sheet'!A119,'APS (2019)'!$A$9:$I$640,2,FALSE)</f>
        <v>61900</v>
      </c>
      <c r="F119" s="19">
        <f>VLOOKUP(B119,'Claimant Count'!$B$2:$D$633,2,FALSE)</f>
        <v>1685</v>
      </c>
      <c r="G119" s="19">
        <f>VLOOKUP('Master sheet'!A119,'APS (combined up to 2019)'!$A$9:$I$640,8,FALSE)</f>
        <v>3300</v>
      </c>
      <c r="H119" s="19">
        <f>E119*VLOOKUP(C119,'Part-time workers'!$A$3:$G$14,6,FALSE)</f>
        <v>1255.1252515090544</v>
      </c>
      <c r="I119" s="19">
        <f t="shared" si="11"/>
        <v>6240.1252515090546</v>
      </c>
      <c r="J119" s="20">
        <f t="shared" si="12"/>
        <v>0.10080977789190718</v>
      </c>
      <c r="K119" s="27">
        <f t="shared" si="13"/>
        <v>0.1608048734099112</v>
      </c>
      <c r="L119" s="25">
        <f>VLOOKUP('Master sheet'!A119,'APS (2020)'!$A$9:$I$640,2,FALSE)</f>
        <v>62700</v>
      </c>
      <c r="M119" s="25">
        <f>VLOOKUP(B119,'Claimant Count'!$B$2:$D$633,3,FALSE)-F119</f>
        <v>1990</v>
      </c>
      <c r="N119" s="25">
        <f>VLOOKUP('Master sheet'!A119,'APS (2020)'!$A$9:$I$640,8,FALSE)-G119</f>
        <v>-1300</v>
      </c>
      <c r="O119" s="25">
        <f>L119*VLOOKUP(C119,'Part-time workers'!$A$3:$H$14,8,FALSE)</f>
        <v>207.99719826146637</v>
      </c>
      <c r="P119" s="25">
        <f t="shared" si="14"/>
        <v>897.99719826146634</v>
      </c>
      <c r="Q119" s="26">
        <f t="shared" si="15"/>
        <v>0.14390691886261464</v>
      </c>
      <c r="R119" s="28">
        <f t="shared" si="16"/>
        <v>-0.97608469360791783</v>
      </c>
      <c r="S119" s="73">
        <f>VLOOKUP(B119,'13. Parl. Constituency gender'!$A$5:$S$667,18,FALSE)</f>
        <v>5500</v>
      </c>
      <c r="T119" s="73">
        <f>VLOOKUP(B119,'SEISS data'!$B$6:$R$668,9,FALSE)</f>
        <v>3200</v>
      </c>
      <c r="U119" s="73">
        <f t="shared" si="17"/>
        <v>8700</v>
      </c>
      <c r="V119" s="109">
        <f t="shared" si="18"/>
        <v>0.13875598086124402</v>
      </c>
      <c r="W119" s="110">
        <f t="shared" si="19"/>
        <v>-0.72313108122864522</v>
      </c>
      <c r="X119" s="113">
        <f t="shared" si="20"/>
        <v>-0.84960788741828153</v>
      </c>
      <c r="Y119" s="137">
        <f>VLOOKUP(A119,'BRES data'!$A$11:$AB$642,25,FALSE)</f>
        <v>1.5646716390758542E-2</v>
      </c>
      <c r="Z119" s="138">
        <f t="shared" si="21"/>
        <v>-0.91206187044873255</v>
      </c>
    </row>
    <row r="120" spans="1:26">
      <c r="A120" s="14" t="s">
        <v>132</v>
      </c>
      <c r="B120" s="15" t="str">
        <f>VLOOKUP('Master sheet'!A120,Westminster_Parliamentary_Const!$A$2:$C$651,2,FALSE)</f>
        <v>E14000668</v>
      </c>
      <c r="C120" s="15" t="str">
        <f>VLOOKUP(B120,'Region Lookup'!$B$1:$C$662,2,FALSE)</f>
        <v>Yorkshire and the Humber</v>
      </c>
      <c r="E120" s="19">
        <f>VLOOKUP('Master sheet'!A120,'APS (2019)'!$A$9:$I$640,2,FALSE)</f>
        <v>66300</v>
      </c>
      <c r="F120" s="19">
        <f>VLOOKUP(B120,'Claimant Count'!$B$2:$D$633,2,FALSE)</f>
        <v>2760</v>
      </c>
      <c r="G120" s="19">
        <f>VLOOKUP('Master sheet'!A120,'APS (combined up to 2019)'!$A$9:$I$640,8,FALSE)</f>
        <v>5500</v>
      </c>
      <c r="H120" s="19">
        <f>E120*VLOOKUP(C120,'Part-time workers'!$A$3:$G$14,6,FALSE)</f>
        <v>1344.3425553319921</v>
      </c>
      <c r="I120" s="19">
        <f t="shared" si="11"/>
        <v>9604.3425553319921</v>
      </c>
      <c r="J120" s="20">
        <f t="shared" si="12"/>
        <v>0.14486187866262432</v>
      </c>
      <c r="K120" s="27">
        <f t="shared" si="13"/>
        <v>1.82587017400792</v>
      </c>
      <c r="L120" s="25">
        <f>VLOOKUP('Master sheet'!A120,'APS (2020)'!$A$9:$I$640,2,FALSE)</f>
        <v>64700</v>
      </c>
      <c r="M120" s="25">
        <f>VLOOKUP(B120,'Claimant Count'!$B$2:$D$633,3,FALSE)-F120</f>
        <v>3045</v>
      </c>
      <c r="N120" s="25">
        <f>VLOOKUP('Master sheet'!A120,'APS (2020)'!$A$9:$I$640,8,FALSE)-G120</f>
        <v>-2400</v>
      </c>
      <c r="O120" s="25">
        <f>L120*VLOOKUP(C120,'Part-time workers'!$A$3:$H$14,8,FALSE)</f>
        <v>214.63187763184806</v>
      </c>
      <c r="P120" s="25">
        <f t="shared" si="14"/>
        <v>859.63187763184806</v>
      </c>
      <c r="Q120" s="26">
        <f t="shared" si="15"/>
        <v>8.9504499936292961E-2</v>
      </c>
      <c r="R120" s="28">
        <f t="shared" si="16"/>
        <v>-1.156908427692559</v>
      </c>
      <c r="S120" s="73">
        <f>VLOOKUP(B120,'13. Parl. Constituency gender'!$A$5:$S$667,18,FALSE)</f>
        <v>5900</v>
      </c>
      <c r="T120" s="73">
        <f>VLOOKUP(B120,'SEISS data'!$B$6:$R$668,9,FALSE)</f>
        <v>3000</v>
      </c>
      <c r="U120" s="73">
        <f t="shared" si="17"/>
        <v>8900</v>
      </c>
      <c r="V120" s="109">
        <f t="shared" si="18"/>
        <v>0.13755795981452859</v>
      </c>
      <c r="W120" s="110">
        <f t="shared" si="19"/>
        <v>-0.75741504156829287</v>
      </c>
      <c r="X120" s="113">
        <f t="shared" si="20"/>
        <v>-0.95716173463042598</v>
      </c>
      <c r="Y120" s="137">
        <f>VLOOKUP(A120,'BRES data'!$A$11:$AB$642,25,FALSE)</f>
        <v>2.4286107101120447E-2</v>
      </c>
      <c r="Z120" s="138">
        <f t="shared" si="21"/>
        <v>-2.3052581881342592E-3</v>
      </c>
    </row>
    <row r="121" spans="1:26">
      <c r="A121" s="14" t="s">
        <v>133</v>
      </c>
      <c r="B121" s="15" t="str">
        <f>VLOOKUP('Master sheet'!A121,Westminster_Parliamentary_Const!$A$2:$C$651,2,FALSE)</f>
        <v>E14000669</v>
      </c>
      <c r="C121" s="15" t="str">
        <f>VLOOKUP(B121,'Region Lookup'!$B$1:$C$662,2,FALSE)</f>
        <v>Yorkshire and the Humber</v>
      </c>
      <c r="E121" s="19">
        <f>VLOOKUP('Master sheet'!A121,'APS (2019)'!$A$9:$I$640,2,FALSE)</f>
        <v>57700</v>
      </c>
      <c r="F121" s="19">
        <f>VLOOKUP(B121,'Claimant Count'!$B$2:$D$633,2,FALSE)</f>
        <v>2370</v>
      </c>
      <c r="G121" s="19">
        <f>VLOOKUP('Master sheet'!A121,'APS (combined up to 2019)'!$A$9:$I$640,8,FALSE)</f>
        <v>3500</v>
      </c>
      <c r="H121" s="19">
        <f>E121*VLOOKUP(C121,'Part-time workers'!$A$3:$G$14,6,FALSE)</f>
        <v>1169.9632796780686</v>
      </c>
      <c r="I121" s="19">
        <f t="shared" si="11"/>
        <v>7039.9632796780688</v>
      </c>
      <c r="J121" s="20">
        <f t="shared" si="12"/>
        <v>0.12200976221279149</v>
      </c>
      <c r="K121" s="27">
        <f t="shared" si="13"/>
        <v>0.96211417871756943</v>
      </c>
      <c r="L121" s="25">
        <f>VLOOKUP('Master sheet'!A121,'APS (2020)'!$A$9:$I$640,2,FALSE)</f>
        <v>58000</v>
      </c>
      <c r="M121" s="25">
        <f>VLOOKUP(B121,'Claimant Count'!$B$2:$D$633,3,FALSE)-F121</f>
        <v>2195</v>
      </c>
      <c r="N121" s="25">
        <f>VLOOKUP('Master sheet'!A121,'APS (2020)'!$A$9:$I$640,8,FALSE)-G121</f>
        <v>-300</v>
      </c>
      <c r="O121" s="25">
        <f>L121*VLOOKUP(C121,'Part-time workers'!$A$3:$H$14,8,FALSE)</f>
        <v>192.40570174106935</v>
      </c>
      <c r="P121" s="25">
        <f t="shared" si="14"/>
        <v>2087.4057017410692</v>
      </c>
      <c r="Q121" s="26">
        <f t="shared" si="15"/>
        <v>0.29650803829711514</v>
      </c>
      <c r="R121" s="28">
        <f t="shared" si="16"/>
        <v>-0.46886636055890968</v>
      </c>
      <c r="S121" s="73">
        <f>VLOOKUP(B121,'13. Parl. Constituency gender'!$A$5:$S$667,18,FALSE)</f>
        <v>5100</v>
      </c>
      <c r="T121" s="73">
        <f>VLOOKUP(B121,'SEISS data'!$B$6:$R$668,9,FALSE)</f>
        <v>3000</v>
      </c>
      <c r="U121" s="73">
        <f t="shared" si="17"/>
        <v>8100</v>
      </c>
      <c r="V121" s="109">
        <f t="shared" si="18"/>
        <v>0.1396551724137931</v>
      </c>
      <c r="W121" s="110">
        <f t="shared" si="19"/>
        <v>-0.69739877242667669</v>
      </c>
      <c r="X121" s="113">
        <f t="shared" si="20"/>
        <v>-0.58313256649279321</v>
      </c>
      <c r="Y121" s="137">
        <f>VLOOKUP(A121,'BRES data'!$A$11:$AB$642,25,FALSE)</f>
        <v>2.7317483694508704E-2</v>
      </c>
      <c r="Z121" s="138">
        <f t="shared" si="21"/>
        <v>0.31690879203178562</v>
      </c>
    </row>
    <row r="122" spans="1:26">
      <c r="A122" s="14" t="s">
        <v>134</v>
      </c>
      <c r="B122" s="15" t="str">
        <f>VLOOKUP('Master sheet'!A122,Westminster_Parliamentary_Const!$A$2:$C$651,2,FALSE)</f>
        <v>E14000683</v>
      </c>
      <c r="C122" s="15" t="str">
        <f>VLOOKUP(B122,'Region Lookup'!$B$1:$C$662,2,FALSE)</f>
        <v>Yorkshire and the Humber</v>
      </c>
      <c r="E122" s="19">
        <f>VLOOKUP('Master sheet'!A122,'APS (2019)'!$A$9:$I$640,2,FALSE)</f>
        <v>64900</v>
      </c>
      <c r="F122" s="19">
        <f>VLOOKUP(B122,'Claimant Count'!$B$2:$D$633,2,FALSE)</f>
        <v>1460</v>
      </c>
      <c r="G122" s="19">
        <f>VLOOKUP('Master sheet'!A122,'APS (combined up to 2019)'!$A$9:$I$640,8,FALSE)</f>
        <v>4800</v>
      </c>
      <c r="H122" s="19">
        <f>E122*VLOOKUP(C122,'Part-time workers'!$A$3:$G$14,6,FALSE)</f>
        <v>1315.95523138833</v>
      </c>
      <c r="I122" s="19">
        <f t="shared" si="11"/>
        <v>7575.9552313883305</v>
      </c>
      <c r="J122" s="20">
        <f t="shared" si="12"/>
        <v>0.11673274624635332</v>
      </c>
      <c r="K122" s="27">
        <f t="shared" si="13"/>
        <v>0.76265544638263905</v>
      </c>
      <c r="L122" s="25">
        <f>VLOOKUP('Master sheet'!A122,'APS (2020)'!$A$9:$I$640,2,FALSE)</f>
        <v>57700</v>
      </c>
      <c r="M122" s="25">
        <f>VLOOKUP(B122,'Claimant Count'!$B$2:$D$633,3,FALSE)-F122</f>
        <v>1575</v>
      </c>
      <c r="N122" s="25">
        <f>VLOOKUP('Master sheet'!A122,'APS (2020)'!$A$9:$I$640,8,FALSE)-G122</f>
        <v>-3300</v>
      </c>
      <c r="O122" s="25">
        <f>L122*VLOOKUP(C122,'Part-time workers'!$A$3:$H$14,8,FALSE)</f>
        <v>191.4104998355121</v>
      </c>
      <c r="P122" s="25">
        <f t="shared" si="14"/>
        <v>-1533.5895001644878</v>
      </c>
      <c r="Q122" s="26">
        <f t="shared" si="15"/>
        <v>-0.2024285325513269</v>
      </c>
      <c r="R122" s="28">
        <f t="shared" si="16"/>
        <v>-2.1272406680393852</v>
      </c>
      <c r="S122" s="73">
        <f>VLOOKUP(B122,'13. Parl. Constituency gender'!$A$5:$S$667,18,FALSE)</f>
        <v>6000</v>
      </c>
      <c r="T122" s="73">
        <f>VLOOKUP(B122,'SEISS data'!$B$6:$R$668,9,FALSE)</f>
        <v>3500</v>
      </c>
      <c r="U122" s="73">
        <f t="shared" si="17"/>
        <v>9500</v>
      </c>
      <c r="V122" s="109">
        <f t="shared" si="18"/>
        <v>0.16464471403812825</v>
      </c>
      <c r="W122" s="110">
        <f t="shared" si="19"/>
        <v>1.773094612340672E-2</v>
      </c>
      <c r="X122" s="113">
        <f t="shared" si="20"/>
        <v>-1.0547548609579893</v>
      </c>
      <c r="Y122" s="137">
        <f>VLOOKUP(A122,'BRES data'!$A$11:$AB$642,25,FALSE)</f>
        <v>1.2057134442644779E-2</v>
      </c>
      <c r="Z122" s="138">
        <f t="shared" si="21"/>
        <v>-1.2900568034283266</v>
      </c>
    </row>
    <row r="123" spans="1:26">
      <c r="A123" s="14" t="s">
        <v>135</v>
      </c>
      <c r="B123" s="15" t="str">
        <f>VLOOKUP('Master sheet'!A123,Westminster_Parliamentary_Const!$A$2:$C$651,2,FALSE)</f>
        <v>E14000689</v>
      </c>
      <c r="C123" s="15" t="str">
        <f>VLOOKUP(B123,'Region Lookup'!$B$1:$C$662,2,FALSE)</f>
        <v>Yorkshire and the Humber</v>
      </c>
      <c r="E123" s="19">
        <f>VLOOKUP('Master sheet'!A123,'APS (2019)'!$A$9:$I$640,2,FALSE)</f>
        <v>63900</v>
      </c>
      <c r="F123" s="19">
        <f>VLOOKUP(B123,'Claimant Count'!$B$2:$D$633,2,FALSE)</f>
        <v>820</v>
      </c>
      <c r="G123" s="19">
        <f>VLOOKUP('Master sheet'!A123,'APS (combined up to 2019)'!$A$9:$I$640,8,FALSE)</f>
        <v>2300</v>
      </c>
      <c r="H123" s="19">
        <f>E123*VLOOKUP(C123,'Part-time workers'!$A$3:$G$14,6,FALSE)</f>
        <v>1295.6785714285716</v>
      </c>
      <c r="I123" s="19">
        <f t="shared" si="11"/>
        <v>4415.6785714285716</v>
      </c>
      <c r="J123" s="20">
        <f t="shared" si="12"/>
        <v>6.9102951039570759E-2</v>
      </c>
      <c r="K123" s="27">
        <f t="shared" si="13"/>
        <v>-1.0376382487167048</v>
      </c>
      <c r="L123" s="25">
        <f>VLOOKUP('Master sheet'!A123,'APS (2020)'!$A$9:$I$640,2,FALSE)</f>
        <v>71700</v>
      </c>
      <c r="M123" s="25">
        <f>VLOOKUP(B123,'Claimant Count'!$B$2:$D$633,3,FALSE)-F123</f>
        <v>1485</v>
      </c>
      <c r="N123" s="25" t="e">
        <f>VLOOKUP('Master sheet'!A123,'APS (2020)'!$A$9:$I$640,8,FALSE)-G123</f>
        <v>#VALUE!</v>
      </c>
      <c r="O123" s="25">
        <f>L123*VLOOKUP(C123,'Part-time workers'!$A$3:$H$14,8,FALSE)</f>
        <v>237.85325542818401</v>
      </c>
      <c r="P123" s="25">
        <f t="shared" si="14"/>
        <v>1722.853255428184</v>
      </c>
      <c r="Q123" s="26">
        <f t="shared" si="15"/>
        <v>0.39016727045664512</v>
      </c>
      <c r="R123" s="28">
        <f t="shared" si="16"/>
        <v>-0.15756012776946246</v>
      </c>
      <c r="S123" s="73">
        <f>VLOOKUP(B123,'13. Parl. Constituency gender'!$A$5:$S$667,18,FALSE)</f>
        <v>6400</v>
      </c>
      <c r="T123" s="73">
        <f>VLOOKUP(B123,'SEISS data'!$B$6:$R$668,9,FALSE)</f>
        <v>2800</v>
      </c>
      <c r="U123" s="73">
        <f t="shared" si="17"/>
        <v>9200</v>
      </c>
      <c r="V123" s="109">
        <f t="shared" si="18"/>
        <v>0.12831241283124128</v>
      </c>
      <c r="W123" s="110">
        <f t="shared" si="19"/>
        <v>-1.0219963416735016</v>
      </c>
      <c r="X123" s="113">
        <f t="shared" si="20"/>
        <v>-0.58977823472148205</v>
      </c>
      <c r="Y123" s="137">
        <f>VLOOKUP(A123,'BRES data'!$A$11:$AB$642,25,FALSE)</f>
        <v>3.1711866486685558E-2</v>
      </c>
      <c r="Z123" s="138">
        <f t="shared" si="21"/>
        <v>0.77965193399805677</v>
      </c>
    </row>
    <row r="124" spans="1:26">
      <c r="A124" s="14" t="s">
        <v>136</v>
      </c>
      <c r="B124" s="15" t="str">
        <f>VLOOKUP('Master sheet'!A124,Westminster_Parliamentary_Const!$A$2:$C$651,2,FALSE)</f>
        <v>E14000716</v>
      </c>
      <c r="C124" s="15" t="str">
        <f>VLOOKUP(B124,'Region Lookup'!$B$1:$C$662,2,FALSE)</f>
        <v>Yorkshire and the Humber</v>
      </c>
      <c r="E124" s="19">
        <f>VLOOKUP('Master sheet'!A124,'APS (2019)'!$A$9:$I$640,2,FALSE)</f>
        <v>56700</v>
      </c>
      <c r="F124" s="19">
        <f>VLOOKUP(B124,'Claimant Count'!$B$2:$D$633,2,FALSE)</f>
        <v>2940</v>
      </c>
      <c r="G124" s="19">
        <f>VLOOKUP('Master sheet'!A124,'APS (combined up to 2019)'!$A$9:$I$640,8,FALSE)</f>
        <v>3800</v>
      </c>
      <c r="H124" s="19">
        <f>E124*VLOOKUP(C124,'Part-time workers'!$A$3:$G$14,6,FALSE)</f>
        <v>1149.6866197183099</v>
      </c>
      <c r="I124" s="19">
        <f t="shared" si="11"/>
        <v>7889.6866197183099</v>
      </c>
      <c r="J124" s="20">
        <f t="shared" si="12"/>
        <v>0.13914791216434408</v>
      </c>
      <c r="K124" s="27">
        <f t="shared" si="13"/>
        <v>1.609895744216588</v>
      </c>
      <c r="L124" s="25">
        <f>VLOOKUP('Master sheet'!A124,'APS (2020)'!$A$9:$I$640,2,FALSE)</f>
        <v>56100</v>
      </c>
      <c r="M124" s="25">
        <f>VLOOKUP(B124,'Claimant Count'!$B$2:$D$633,3,FALSE)-F124</f>
        <v>1715</v>
      </c>
      <c r="N124" s="25">
        <f>VLOOKUP('Master sheet'!A124,'APS (2020)'!$A$9:$I$640,8,FALSE)-G124</f>
        <v>-1000</v>
      </c>
      <c r="O124" s="25">
        <f>L124*VLOOKUP(C124,'Part-time workers'!$A$3:$H$14,8,FALSE)</f>
        <v>186.10275633920673</v>
      </c>
      <c r="P124" s="25">
        <f t="shared" si="14"/>
        <v>901.10275633920673</v>
      </c>
      <c r="Q124" s="26">
        <f t="shared" si="15"/>
        <v>0.11421274377199273</v>
      </c>
      <c r="R124" s="28">
        <f t="shared" si="16"/>
        <v>-1.0747827244385191</v>
      </c>
      <c r="S124" s="73">
        <f>VLOOKUP(B124,'13. Parl. Constituency gender'!$A$5:$S$667,18,FALSE)</f>
        <v>4500</v>
      </c>
      <c r="T124" s="73">
        <f>VLOOKUP(B124,'SEISS data'!$B$6:$R$668,9,FALSE)</f>
        <v>1900</v>
      </c>
      <c r="U124" s="73">
        <f t="shared" si="17"/>
        <v>6400</v>
      </c>
      <c r="V124" s="109">
        <f t="shared" si="18"/>
        <v>0.1140819964349376</v>
      </c>
      <c r="W124" s="110">
        <f t="shared" si="19"/>
        <v>-1.4292304488581267</v>
      </c>
      <c r="X124" s="113">
        <f t="shared" si="20"/>
        <v>-1.252006586648323</v>
      </c>
      <c r="Y124" s="137">
        <f>VLOOKUP(A124,'BRES data'!$A$11:$AB$642,25,FALSE)</f>
        <v>1.4886057338887593E-2</v>
      </c>
      <c r="Z124" s="138">
        <f t="shared" si="21"/>
        <v>-0.99216180171882606</v>
      </c>
    </row>
    <row r="125" spans="1:26">
      <c r="A125" s="14" t="s">
        <v>137</v>
      </c>
      <c r="B125" s="15" t="str">
        <f>VLOOKUP('Master sheet'!A125,Westminster_Parliamentary_Const!$A$2:$C$651,2,FALSE)</f>
        <v>E14000723</v>
      </c>
      <c r="C125" s="15" t="str">
        <f>VLOOKUP(B125,'Region Lookup'!$B$1:$C$662,2,FALSE)</f>
        <v>Yorkshire and the Humber</v>
      </c>
      <c r="E125" s="19">
        <f>VLOOKUP('Master sheet'!A125,'APS (2019)'!$A$9:$I$640,2,FALSE)</f>
        <v>64600</v>
      </c>
      <c r="F125" s="19">
        <f>VLOOKUP(B125,'Claimant Count'!$B$2:$D$633,2,FALSE)</f>
        <v>2945</v>
      </c>
      <c r="G125" s="19">
        <f>VLOOKUP('Master sheet'!A125,'APS (combined up to 2019)'!$A$9:$I$640,8,FALSE)</f>
        <v>2800</v>
      </c>
      <c r="H125" s="19">
        <f>E125*VLOOKUP(C125,'Part-time workers'!$A$3:$G$14,6,FALSE)</f>
        <v>1309.8722334004026</v>
      </c>
      <c r="I125" s="19">
        <f t="shared" si="11"/>
        <v>7054.8722334004024</v>
      </c>
      <c r="J125" s="20">
        <f t="shared" si="12"/>
        <v>0.10920854850465019</v>
      </c>
      <c r="K125" s="27">
        <f t="shared" si="13"/>
        <v>0.47825855371785719</v>
      </c>
      <c r="L125" s="25">
        <f>VLOOKUP('Master sheet'!A125,'APS (2020)'!$A$9:$I$640,2,FALSE)</f>
        <v>61500</v>
      </c>
      <c r="M125" s="25">
        <f>VLOOKUP(B125,'Claimant Count'!$B$2:$D$633,3,FALSE)-F125</f>
        <v>2425</v>
      </c>
      <c r="N125" s="25">
        <f>VLOOKUP('Master sheet'!A125,'APS (2020)'!$A$9:$I$640,8,FALSE)-G125</f>
        <v>-600</v>
      </c>
      <c r="O125" s="25">
        <f>L125*VLOOKUP(C125,'Part-time workers'!$A$3:$H$14,8,FALSE)</f>
        <v>204.01639063923733</v>
      </c>
      <c r="P125" s="25">
        <f t="shared" si="14"/>
        <v>2029.0163906392372</v>
      </c>
      <c r="Q125" s="26">
        <f t="shared" si="15"/>
        <v>0.28760498043226285</v>
      </c>
      <c r="R125" s="28">
        <f t="shared" si="16"/>
        <v>-0.4984585036964147</v>
      </c>
      <c r="S125" s="73">
        <f>VLOOKUP(B125,'13. Parl. Constituency gender'!$A$5:$S$667,18,FALSE)</f>
        <v>5800</v>
      </c>
      <c r="T125" s="73">
        <f>VLOOKUP(B125,'SEISS data'!$B$6:$R$668,9,FALSE)</f>
        <v>3300</v>
      </c>
      <c r="U125" s="73">
        <f t="shared" si="17"/>
        <v>9100</v>
      </c>
      <c r="V125" s="109">
        <f t="shared" si="18"/>
        <v>0.14796747967479676</v>
      </c>
      <c r="W125" s="110">
        <f t="shared" si="19"/>
        <v>-0.45952414305473793</v>
      </c>
      <c r="X125" s="113">
        <f t="shared" si="20"/>
        <v>-0.47899132337557632</v>
      </c>
      <c r="Y125" s="137">
        <f>VLOOKUP(A125,'BRES data'!$A$11:$AB$642,25,FALSE)</f>
        <v>1.8000427487442572E-2</v>
      </c>
      <c r="Z125" s="138">
        <f t="shared" si="21"/>
        <v>-0.66420825375893455</v>
      </c>
    </row>
    <row r="126" spans="1:26">
      <c r="A126" s="14" t="s">
        <v>138</v>
      </c>
      <c r="B126" s="15" t="str">
        <f>VLOOKUP('Master sheet'!A126,Westminster_Parliamentary_Const!$A$2:$C$651,2,FALSE)</f>
        <v>E14000724</v>
      </c>
      <c r="C126" s="15" t="str">
        <f>VLOOKUP(B126,'Region Lookup'!$B$1:$C$662,2,FALSE)</f>
        <v>Yorkshire and the Humber</v>
      </c>
      <c r="E126" s="19">
        <f>VLOOKUP('Master sheet'!A126,'APS (2019)'!$A$9:$I$640,2,FALSE)</f>
        <v>40200</v>
      </c>
      <c r="F126" s="19">
        <f>VLOOKUP(B126,'Claimant Count'!$B$2:$D$633,2,FALSE)</f>
        <v>665</v>
      </c>
      <c r="G126" s="19">
        <f>VLOOKUP('Master sheet'!A126,'APS (combined up to 2019)'!$A$9:$I$640,8,FALSE)</f>
        <v>1600</v>
      </c>
      <c r="H126" s="19">
        <f>E126*VLOOKUP(C126,'Part-time workers'!$A$3:$G$14,6,FALSE)</f>
        <v>815.12173038229378</v>
      </c>
      <c r="I126" s="19">
        <f t="shared" si="11"/>
        <v>3080.1217303822937</v>
      </c>
      <c r="J126" s="20">
        <f t="shared" si="12"/>
        <v>7.6619943541848104E-2</v>
      </c>
      <c r="K126" s="27">
        <f t="shared" si="13"/>
        <v>-0.75351369707404203</v>
      </c>
      <c r="L126" s="25">
        <f>VLOOKUP('Master sheet'!A126,'APS (2020)'!$A$9:$I$640,2,FALSE)</f>
        <v>55900</v>
      </c>
      <c r="M126" s="25">
        <f>VLOOKUP(B126,'Claimant Count'!$B$2:$D$633,3,FALSE)-F126</f>
        <v>1055</v>
      </c>
      <c r="N126" s="25">
        <f>VLOOKUP('Master sheet'!A126,'APS (2020)'!$A$9:$I$640,8,FALSE)-G126</f>
        <v>-300</v>
      </c>
      <c r="O126" s="25">
        <f>L126*VLOOKUP(C126,'Part-time workers'!$A$3:$H$14,8,FALSE)</f>
        <v>185.43928840216856</v>
      </c>
      <c r="P126" s="25">
        <f t="shared" si="14"/>
        <v>940.43928840216859</v>
      </c>
      <c r="Q126" s="26">
        <f t="shared" si="15"/>
        <v>0.30532536397041837</v>
      </c>
      <c r="R126" s="28">
        <f t="shared" si="16"/>
        <v>-0.43955917561468194</v>
      </c>
      <c r="S126" s="73">
        <f>VLOOKUP(B126,'13. Parl. Constituency gender'!$A$5:$S$667,18,FALSE)</f>
        <v>5200</v>
      </c>
      <c r="T126" s="73">
        <f>VLOOKUP(B126,'SEISS data'!$B$6:$R$668,9,FALSE)</f>
        <v>2500</v>
      </c>
      <c r="U126" s="73">
        <f t="shared" si="17"/>
        <v>7700</v>
      </c>
      <c r="V126" s="109">
        <f t="shared" si="18"/>
        <v>0.13774597495527727</v>
      </c>
      <c r="W126" s="110">
        <f t="shared" si="19"/>
        <v>-0.75203458214618724</v>
      </c>
      <c r="X126" s="113">
        <f t="shared" si="20"/>
        <v>-0.59579687888043464</v>
      </c>
      <c r="Y126" s="137">
        <f>VLOOKUP(A126,'BRES data'!$A$11:$AB$642,25,FALSE)</f>
        <v>1.7500000000000071E-2</v>
      </c>
      <c r="Z126" s="138">
        <f t="shared" si="21"/>
        <v>-0.71690493468479366</v>
      </c>
    </row>
    <row r="127" spans="1:26">
      <c r="A127" s="14" t="s">
        <v>139</v>
      </c>
      <c r="B127" s="15" t="str">
        <f>VLOOKUP('Master sheet'!A127,Westminster_Parliamentary_Const!$A$2:$C$651,2,FALSE)</f>
        <v>E14000730</v>
      </c>
      <c r="C127" s="15" t="str">
        <f>VLOOKUP(B127,'Region Lookup'!$B$1:$C$662,2,FALSE)</f>
        <v>Yorkshire and the Humber</v>
      </c>
      <c r="E127" s="19">
        <f>VLOOKUP('Master sheet'!A127,'APS (2019)'!$A$9:$I$640,2,FALSE)</f>
        <v>55900</v>
      </c>
      <c r="F127" s="19">
        <f>VLOOKUP(B127,'Claimant Count'!$B$2:$D$633,2,FALSE)</f>
        <v>965</v>
      </c>
      <c r="G127" s="19">
        <f>VLOOKUP('Master sheet'!A127,'APS (combined up to 2019)'!$A$9:$I$640,8,FALSE)</f>
        <v>1900</v>
      </c>
      <c r="H127" s="19">
        <f>E127*VLOOKUP(C127,'Part-time workers'!$A$3:$G$14,6,FALSE)</f>
        <v>1133.4652917505032</v>
      </c>
      <c r="I127" s="19">
        <f t="shared" si="11"/>
        <v>3998.4652917505032</v>
      </c>
      <c r="J127" s="20">
        <f t="shared" si="12"/>
        <v>7.1528896095715624E-2</v>
      </c>
      <c r="K127" s="27">
        <f t="shared" si="13"/>
        <v>-0.94594325884168851</v>
      </c>
      <c r="L127" s="25">
        <f>VLOOKUP('Master sheet'!A127,'APS (2020)'!$A$9:$I$640,2,FALSE)</f>
        <v>59000</v>
      </c>
      <c r="M127" s="25">
        <f>VLOOKUP(B127,'Claimant Count'!$B$2:$D$633,3,FALSE)-F127</f>
        <v>1730</v>
      </c>
      <c r="N127" s="25">
        <f>VLOOKUP('Master sheet'!A127,'APS (2020)'!$A$9:$I$640,8,FALSE)-G127</f>
        <v>100</v>
      </c>
      <c r="O127" s="25">
        <f>L127*VLOOKUP(C127,'Part-time workers'!$A$3:$H$14,8,FALSE)</f>
        <v>195.72304142626021</v>
      </c>
      <c r="P127" s="25">
        <f t="shared" si="14"/>
        <v>2025.7230414262601</v>
      </c>
      <c r="Q127" s="26">
        <f t="shared" si="15"/>
        <v>0.50662514080231302</v>
      </c>
      <c r="R127" s="28">
        <f t="shared" si="16"/>
        <v>0.22952462682515273</v>
      </c>
      <c r="S127" s="73">
        <f>VLOOKUP(B127,'13. Parl. Constituency gender'!$A$5:$S$667,18,FALSE)</f>
        <v>8100</v>
      </c>
      <c r="T127" s="73">
        <f>VLOOKUP(B127,'SEISS data'!$B$6:$R$668,9,FALSE)</f>
        <v>3400</v>
      </c>
      <c r="U127" s="73">
        <f t="shared" si="17"/>
        <v>11500</v>
      </c>
      <c r="V127" s="109">
        <f t="shared" si="18"/>
        <v>0.19491525423728814</v>
      </c>
      <c r="W127" s="110">
        <f t="shared" si="19"/>
        <v>0.88398784744662728</v>
      </c>
      <c r="X127" s="113">
        <f t="shared" si="20"/>
        <v>0.55675623713589006</v>
      </c>
      <c r="Y127" s="137">
        <f>VLOOKUP(A127,'BRES data'!$A$11:$AB$642,25,FALSE)</f>
        <v>3.3200434940195755E-2</v>
      </c>
      <c r="Z127" s="138">
        <f t="shared" si="21"/>
        <v>0.93640314930762647</v>
      </c>
    </row>
    <row r="128" spans="1:26">
      <c r="A128" s="14" t="s">
        <v>140</v>
      </c>
      <c r="B128" s="15" t="str">
        <f>VLOOKUP('Master sheet'!A128,Westminster_Parliamentary_Const!$A$2:$C$651,2,FALSE)</f>
        <v>E14000740</v>
      </c>
      <c r="C128" s="15" t="str">
        <f>VLOOKUP(B128,'Region Lookup'!$B$1:$C$662,2,FALSE)</f>
        <v>Yorkshire and the Humber</v>
      </c>
      <c r="E128" s="19">
        <f>VLOOKUP('Master sheet'!A128,'APS (2019)'!$A$9:$I$640,2,FALSE)</f>
        <v>56200</v>
      </c>
      <c r="F128" s="19">
        <f>VLOOKUP(B128,'Claimant Count'!$B$2:$D$633,2,FALSE)</f>
        <v>1625</v>
      </c>
      <c r="G128" s="19">
        <f>VLOOKUP('Master sheet'!A128,'APS (combined up to 2019)'!$A$9:$I$640,8,FALSE)</f>
        <v>3900</v>
      </c>
      <c r="H128" s="19">
        <f>E128*VLOOKUP(C128,'Part-time workers'!$A$3:$G$14,6,FALSE)</f>
        <v>1139.5482897384306</v>
      </c>
      <c r="I128" s="19">
        <f t="shared" si="11"/>
        <v>6664.5482897384309</v>
      </c>
      <c r="J128" s="20">
        <f t="shared" si="12"/>
        <v>0.11858626850068382</v>
      </c>
      <c r="K128" s="27">
        <f t="shared" si="13"/>
        <v>0.83271420715854805</v>
      </c>
      <c r="L128" s="25">
        <f>VLOOKUP('Master sheet'!A128,'APS (2020)'!$A$9:$I$640,2,FALSE)</f>
        <v>64000</v>
      </c>
      <c r="M128" s="25">
        <f>VLOOKUP(B128,'Claimant Count'!$B$2:$D$633,3,FALSE)-F128</f>
        <v>1950</v>
      </c>
      <c r="N128" s="25">
        <f>VLOOKUP('Master sheet'!A128,'APS (2020)'!$A$9:$I$640,8,FALSE)-G128</f>
        <v>1000</v>
      </c>
      <c r="O128" s="25">
        <f>L128*VLOOKUP(C128,'Part-time workers'!$A$3:$H$14,8,FALSE)</f>
        <v>212.30973985221448</v>
      </c>
      <c r="P128" s="25">
        <f t="shared" si="14"/>
        <v>3162.3097398522145</v>
      </c>
      <c r="Q128" s="26">
        <f t="shared" si="15"/>
        <v>0.47449723557728596</v>
      </c>
      <c r="R128" s="28">
        <f t="shared" si="16"/>
        <v>0.12273732019868162</v>
      </c>
      <c r="S128" s="73">
        <f>VLOOKUP(B128,'13. Parl. Constituency gender'!$A$5:$S$667,18,FALSE)</f>
        <v>5000</v>
      </c>
      <c r="T128" s="73">
        <f>VLOOKUP(B128,'SEISS data'!$B$6:$R$668,9,FALSE)</f>
        <v>2800</v>
      </c>
      <c r="U128" s="73">
        <f t="shared" si="17"/>
        <v>7800</v>
      </c>
      <c r="V128" s="109">
        <f t="shared" si="18"/>
        <v>0.121875</v>
      </c>
      <c r="W128" s="110">
        <f t="shared" si="19"/>
        <v>-1.2062168165986298</v>
      </c>
      <c r="X128" s="113">
        <f t="shared" si="20"/>
        <v>-0.54173974819997406</v>
      </c>
      <c r="Y128" s="137">
        <f>VLOOKUP(A128,'BRES data'!$A$11:$AB$642,25,FALSE)</f>
        <v>1.8214680929546256E-2</v>
      </c>
      <c r="Z128" s="138">
        <f t="shared" si="21"/>
        <v>-0.64164665280950195</v>
      </c>
    </row>
    <row r="129" spans="1:26">
      <c r="A129" s="14" t="s">
        <v>141</v>
      </c>
      <c r="B129" s="15" t="str">
        <f>VLOOKUP('Master sheet'!A129,Westminster_Parliamentary_Const!$A$2:$C$651,2,FALSE)</f>
        <v>E14000756</v>
      </c>
      <c r="C129" s="15" t="str">
        <f>VLOOKUP(B129,'Region Lookup'!$B$1:$C$662,2,FALSE)</f>
        <v>Yorkshire and the Humber</v>
      </c>
      <c r="E129" s="19">
        <f>VLOOKUP('Master sheet'!A129,'APS (2019)'!$A$9:$I$640,2,FALSE)</f>
        <v>63100</v>
      </c>
      <c r="F129" s="19">
        <f>VLOOKUP(B129,'Claimant Count'!$B$2:$D$633,2,FALSE)</f>
        <v>2810</v>
      </c>
      <c r="G129" s="19">
        <f>VLOOKUP('Master sheet'!A129,'APS (combined up to 2019)'!$A$9:$I$640,8,FALSE)</f>
        <v>2000</v>
      </c>
      <c r="H129" s="19">
        <f>E129*VLOOKUP(C129,'Part-time workers'!$A$3:$G$14,6,FALSE)</f>
        <v>1279.4572434607646</v>
      </c>
      <c r="I129" s="19">
        <f t="shared" si="11"/>
        <v>6089.4572434607644</v>
      </c>
      <c r="J129" s="20">
        <f t="shared" si="12"/>
        <v>9.6504869151517667E-2</v>
      </c>
      <c r="K129" s="27">
        <f t="shared" si="13"/>
        <v>-1.9105031659188952E-3</v>
      </c>
      <c r="L129" s="25">
        <f>VLOOKUP('Master sheet'!A129,'APS (2020)'!$A$9:$I$640,2,FALSE)</f>
        <v>70400</v>
      </c>
      <c r="M129" s="25">
        <f>VLOOKUP(B129,'Claimant Count'!$B$2:$D$633,3,FALSE)-F129</f>
        <v>2390</v>
      </c>
      <c r="N129" s="25">
        <f>VLOOKUP('Master sheet'!A129,'APS (2020)'!$A$9:$I$640,8,FALSE)-G129</f>
        <v>-900</v>
      </c>
      <c r="O129" s="25">
        <f>L129*VLOOKUP(C129,'Part-time workers'!$A$3:$H$14,8,FALSE)</f>
        <v>233.5407138374359</v>
      </c>
      <c r="P129" s="25">
        <f t="shared" si="14"/>
        <v>1723.540713837436</v>
      </c>
      <c r="Q129" s="26">
        <f t="shared" si="15"/>
        <v>0.28303683644191452</v>
      </c>
      <c r="R129" s="28">
        <f t="shared" si="16"/>
        <v>-0.51364218248264304</v>
      </c>
      <c r="S129" s="73">
        <f>VLOOKUP(B129,'13. Parl. Constituency gender'!$A$5:$S$667,18,FALSE)</f>
        <v>5700</v>
      </c>
      <c r="T129" s="73">
        <f>VLOOKUP(B129,'SEISS data'!$B$6:$R$668,9,FALSE)</f>
        <v>2700</v>
      </c>
      <c r="U129" s="73">
        <f t="shared" si="17"/>
        <v>8400</v>
      </c>
      <c r="V129" s="109">
        <f t="shared" si="18"/>
        <v>0.11931818181818182</v>
      </c>
      <c r="W129" s="110">
        <f t="shared" si="19"/>
        <v>-1.279385692372117</v>
      </c>
      <c r="X129" s="113">
        <f t="shared" si="20"/>
        <v>-0.89651393742738006</v>
      </c>
      <c r="Y129" s="137">
        <f>VLOOKUP(A129,'BRES data'!$A$11:$AB$642,25,FALSE)</f>
        <v>2.1874756145142449E-2</v>
      </c>
      <c r="Z129" s="138">
        <f t="shared" si="21"/>
        <v>-0.25622854401091449</v>
      </c>
    </row>
    <row r="130" spans="1:26">
      <c r="A130" s="14" t="s">
        <v>142</v>
      </c>
      <c r="B130" s="15" t="str">
        <f>VLOOKUP('Master sheet'!A130,Westminster_Parliamentary_Const!$A$2:$C$651,2,FALSE)</f>
        <v>E14000766</v>
      </c>
      <c r="C130" s="15" t="str">
        <f>VLOOKUP(B130,'Region Lookup'!$B$1:$C$662,2,FALSE)</f>
        <v>Yorkshire and the Humber</v>
      </c>
      <c r="E130" s="19">
        <f>VLOOKUP('Master sheet'!A130,'APS (2019)'!$A$9:$I$640,2,FALSE)</f>
        <v>63200</v>
      </c>
      <c r="F130" s="19">
        <f>VLOOKUP(B130,'Claimant Count'!$B$2:$D$633,2,FALSE)</f>
        <v>1795</v>
      </c>
      <c r="G130" s="19">
        <f>VLOOKUP('Master sheet'!A130,'APS (combined up to 2019)'!$A$9:$I$640,8,FALSE)</f>
        <v>1800</v>
      </c>
      <c r="H130" s="19">
        <f>E130*VLOOKUP(C130,'Part-time workers'!$A$3:$G$14,6,FALSE)</f>
        <v>1281.4849094567405</v>
      </c>
      <c r="I130" s="19">
        <f t="shared" si="11"/>
        <v>4876.4849094567408</v>
      </c>
      <c r="J130" s="20">
        <f t="shared" si="12"/>
        <v>7.7159571352163614E-2</v>
      </c>
      <c r="K130" s="27">
        <f t="shared" si="13"/>
        <v>-0.73311704114903531</v>
      </c>
      <c r="L130" s="25">
        <f>VLOOKUP('Master sheet'!A130,'APS (2020)'!$A$9:$I$640,2,FALSE)</f>
        <v>68200</v>
      </c>
      <c r="M130" s="25">
        <f>VLOOKUP(B130,'Claimant Count'!$B$2:$D$633,3,FALSE)-F130</f>
        <v>2025</v>
      </c>
      <c r="N130" s="25">
        <f>VLOOKUP('Master sheet'!A130,'APS (2020)'!$A$9:$I$640,8,FALSE)-G130</f>
        <v>-400</v>
      </c>
      <c r="O130" s="25">
        <f>L130*VLOOKUP(C130,'Part-time workers'!$A$3:$H$14,8,FALSE)</f>
        <v>226.24256653001603</v>
      </c>
      <c r="P130" s="25">
        <f t="shared" si="14"/>
        <v>1851.2425665300161</v>
      </c>
      <c r="Q130" s="26">
        <f t="shared" si="15"/>
        <v>0.37962643192845474</v>
      </c>
      <c r="R130" s="28">
        <f t="shared" si="16"/>
        <v>-0.19259595559969217</v>
      </c>
      <c r="S130" s="73">
        <f>VLOOKUP(B130,'13. Parl. Constituency gender'!$A$5:$S$667,18,FALSE)</f>
        <v>5700</v>
      </c>
      <c r="T130" s="73">
        <f>VLOOKUP(B130,'SEISS data'!$B$6:$R$668,9,FALSE)</f>
        <v>3700</v>
      </c>
      <c r="U130" s="73">
        <f t="shared" si="17"/>
        <v>9400</v>
      </c>
      <c r="V130" s="109">
        <f t="shared" si="18"/>
        <v>0.1378299120234604</v>
      </c>
      <c r="W130" s="110">
        <f t="shared" si="19"/>
        <v>-0.74963254161066706</v>
      </c>
      <c r="X130" s="113">
        <f t="shared" si="20"/>
        <v>-0.47111424860517959</v>
      </c>
      <c r="Y130" s="137">
        <f>VLOOKUP(A130,'BRES data'!$A$11:$AB$642,25,FALSE)</f>
        <v>2.0681818181818024E-2</v>
      </c>
      <c r="Z130" s="138">
        <f t="shared" si="21"/>
        <v>-0.38184888421030155</v>
      </c>
    </row>
    <row r="131" spans="1:26">
      <c r="A131" s="14" t="s">
        <v>143</v>
      </c>
      <c r="B131" s="15" t="str">
        <f>VLOOKUP('Master sheet'!A131,Westminster_Parliamentary_Const!$A$2:$C$651,2,FALSE)</f>
        <v>E14000771</v>
      </c>
      <c r="C131" s="15" t="str">
        <f>VLOOKUP(B131,'Region Lookup'!$B$1:$C$662,2,FALSE)</f>
        <v>Yorkshire and the Humber</v>
      </c>
      <c r="E131" s="19">
        <f>VLOOKUP('Master sheet'!A131,'APS (2019)'!$A$9:$I$640,2,FALSE)</f>
        <v>58600</v>
      </c>
      <c r="F131" s="19">
        <f>VLOOKUP(B131,'Claimant Count'!$B$2:$D$633,2,FALSE)</f>
        <v>2675</v>
      </c>
      <c r="G131" s="19">
        <f>VLOOKUP('Master sheet'!A131,'APS (combined up to 2019)'!$A$9:$I$640,8,FALSE)</f>
        <v>4300</v>
      </c>
      <c r="H131" s="19">
        <f>E131*VLOOKUP(C131,'Part-time workers'!$A$3:$G$14,6,FALSE)</f>
        <v>1188.2122736418512</v>
      </c>
      <c r="I131" s="19">
        <f t="shared" si="11"/>
        <v>8163.2122736418514</v>
      </c>
      <c r="J131" s="20">
        <f t="shared" si="12"/>
        <v>0.13930396371402476</v>
      </c>
      <c r="K131" s="27">
        <f t="shared" si="13"/>
        <v>1.6157941239971629</v>
      </c>
      <c r="L131" s="25">
        <f>VLOOKUP('Master sheet'!A131,'APS (2020)'!$A$9:$I$640,2,FALSE)</f>
        <v>67700</v>
      </c>
      <c r="M131" s="25">
        <f>VLOOKUP(B131,'Claimant Count'!$B$2:$D$633,3,FALSE)-F131</f>
        <v>2350</v>
      </c>
      <c r="N131" s="25">
        <f>VLOOKUP('Master sheet'!A131,'APS (2020)'!$A$9:$I$640,8,FALSE)-G131</f>
        <v>100</v>
      </c>
      <c r="O131" s="25">
        <f>L131*VLOOKUP(C131,'Part-time workers'!$A$3:$H$14,8,FALSE)</f>
        <v>224.58389668742061</v>
      </c>
      <c r="P131" s="25">
        <f t="shared" si="14"/>
        <v>2674.5838966874207</v>
      </c>
      <c r="Q131" s="26">
        <f t="shared" si="15"/>
        <v>0.32763865584181479</v>
      </c>
      <c r="R131" s="28">
        <f t="shared" si="16"/>
        <v>-0.36539385658041718</v>
      </c>
      <c r="S131" s="73">
        <f>VLOOKUP(B131,'13. Parl. Constituency gender'!$A$5:$S$667,18,FALSE)</f>
        <v>5100</v>
      </c>
      <c r="T131" s="73">
        <f>VLOOKUP(B131,'SEISS data'!$B$6:$R$668,9,FALSE)</f>
        <v>2100</v>
      </c>
      <c r="U131" s="73">
        <f t="shared" si="17"/>
        <v>7200</v>
      </c>
      <c r="V131" s="109">
        <f t="shared" si="18"/>
        <v>0.10635155096011817</v>
      </c>
      <c r="W131" s="110">
        <f t="shared" si="19"/>
        <v>-1.6504538462209213</v>
      </c>
      <c r="X131" s="113">
        <f t="shared" si="20"/>
        <v>-1.0079238514006692</v>
      </c>
      <c r="Y131" s="137">
        <f>VLOOKUP(A131,'BRES data'!$A$11:$AB$642,25,FALSE)</f>
        <v>-8.1784154709918511E-3</v>
      </c>
      <c r="Z131" s="138">
        <f t="shared" si="21"/>
        <v>-3.4209275967332786</v>
      </c>
    </row>
    <row r="132" spans="1:26">
      <c r="A132" s="14" t="s">
        <v>144</v>
      </c>
      <c r="B132" s="15" t="str">
        <f>VLOOKUP('Master sheet'!A132,Westminster_Parliamentary_Const!$A$2:$C$651,2,FALSE)</f>
        <v>E14000772</v>
      </c>
      <c r="C132" s="15" t="str">
        <f>VLOOKUP(B132,'Region Lookup'!$B$1:$C$662,2,FALSE)</f>
        <v>Yorkshire and the Humber</v>
      </c>
      <c r="E132" s="19">
        <f>VLOOKUP('Master sheet'!A132,'APS (2019)'!$A$9:$I$640,2,FALSE)</f>
        <v>69300</v>
      </c>
      <c r="F132" s="19">
        <f>VLOOKUP(B132,'Claimant Count'!$B$2:$D$633,2,FALSE)</f>
        <v>2925</v>
      </c>
      <c r="G132" s="19">
        <f>VLOOKUP('Master sheet'!A132,'APS (combined up to 2019)'!$A$9:$I$640,8,FALSE)</f>
        <v>3900</v>
      </c>
      <c r="H132" s="19">
        <f>E132*VLOOKUP(C132,'Part-time workers'!$A$3:$G$14,6,FALSE)</f>
        <v>1405.1725352112678</v>
      </c>
      <c r="I132" s="19">
        <f t="shared" ref="I132:I195" si="22">F132+G132+H132</f>
        <v>8230.172535211268</v>
      </c>
      <c r="J132" s="20">
        <f t="shared" ref="J132:J195" si="23">I132/E132</f>
        <v>0.11876150844460705</v>
      </c>
      <c r="K132" s="27">
        <f t="shared" ref="K132:K195" si="24">(J132-AVERAGE($J$3:$J$634))/STDEV($J$3:$J$634)</f>
        <v>0.83933786289346968</v>
      </c>
      <c r="L132" s="25">
        <f>VLOOKUP('Master sheet'!A132,'APS (2020)'!$A$9:$I$640,2,FALSE)</f>
        <v>58100</v>
      </c>
      <c r="M132" s="25">
        <f>VLOOKUP(B132,'Claimant Count'!$B$2:$D$633,3,FALSE)-F132</f>
        <v>2745</v>
      </c>
      <c r="N132" s="25">
        <f>VLOOKUP('Master sheet'!A132,'APS (2020)'!$A$9:$I$640,8,FALSE)-G132</f>
        <v>-600</v>
      </c>
      <c r="O132" s="25">
        <f>L132*VLOOKUP(C132,'Part-time workers'!$A$3:$H$14,8,FALSE)</f>
        <v>192.73743570958845</v>
      </c>
      <c r="P132" s="25">
        <f t="shared" ref="P132:P195" si="25">M132+IF(ISNUMBER(N132)=TRUE,N132,0)+O132</f>
        <v>2337.7374357095887</v>
      </c>
      <c r="Q132" s="26">
        <f t="shared" ref="Q132:Q195" si="26">P132/I132</f>
        <v>0.28404476646242982</v>
      </c>
      <c r="R132" s="28">
        <f t="shared" ref="R132:R195" si="27">(Q132-AVERAGE($Q$3:$Q$634))/STDEV($Q$3:$Q$634)</f>
        <v>-0.51029200663380037</v>
      </c>
      <c r="S132" s="73">
        <f>VLOOKUP(B132,'13. Parl. Constituency gender'!$A$5:$S$667,18,FALSE)</f>
        <v>5400</v>
      </c>
      <c r="T132" s="73">
        <f>VLOOKUP(B132,'SEISS data'!$B$6:$R$668,9,FALSE)</f>
        <v>2200</v>
      </c>
      <c r="U132" s="73">
        <f t="shared" ref="U132:U195" si="28">S132+T132</f>
        <v>7600</v>
      </c>
      <c r="V132" s="109">
        <f t="shared" ref="V132:V195" si="29">U132/L132</f>
        <v>0.13080895008605853</v>
      </c>
      <c r="W132" s="110">
        <f t="shared" ref="W132:W195" si="30">(V132-AVERAGE($V$3:$V$634))/STDEV($V$3:$V$634)</f>
        <v>-0.95055253485118463</v>
      </c>
      <c r="X132" s="113">
        <f t="shared" ref="X132:X195" si="31">AVERAGE(R132,W132)</f>
        <v>-0.73042227074249255</v>
      </c>
      <c r="Y132" s="137">
        <f>VLOOKUP(A132,'BRES data'!$A$11:$AB$642,25,FALSE)</f>
        <v>2.4754464285714262E-2</v>
      </c>
      <c r="Z132" s="138">
        <f t="shared" ref="Z132:Z195" si="32">(Y132-AVERAGE($Y$3:$Y$634))/STDEV($Y$3:$Y$634)</f>
        <v>4.7014313048866996E-2</v>
      </c>
    </row>
    <row r="133" spans="1:26">
      <c r="A133" s="14" t="s">
        <v>145</v>
      </c>
      <c r="B133" s="15" t="str">
        <f>VLOOKUP('Master sheet'!A133,Westminster_Parliamentary_Const!$A$2:$C$651,2,FALSE)</f>
        <v>E14000773</v>
      </c>
      <c r="C133" s="15" t="str">
        <f>VLOOKUP(B133,'Region Lookup'!$B$1:$C$662,2,FALSE)</f>
        <v>Yorkshire and the Humber</v>
      </c>
      <c r="E133" s="19">
        <f>VLOOKUP('Master sheet'!A133,'APS (2019)'!$A$9:$I$640,2,FALSE)</f>
        <v>49500</v>
      </c>
      <c r="F133" s="19">
        <f>VLOOKUP(B133,'Claimant Count'!$B$2:$D$633,2,FALSE)</f>
        <v>3070</v>
      </c>
      <c r="G133" s="19">
        <f>VLOOKUP('Master sheet'!A133,'APS (combined up to 2019)'!$A$9:$I$640,8,FALSE)</f>
        <v>2600</v>
      </c>
      <c r="H133" s="19">
        <f>E133*VLOOKUP(C133,'Part-time workers'!$A$3:$G$14,6,FALSE)</f>
        <v>1003.6946680080483</v>
      </c>
      <c r="I133" s="19">
        <f t="shared" si="22"/>
        <v>6673.6946680080482</v>
      </c>
      <c r="J133" s="20">
        <f t="shared" si="23"/>
        <v>0.13482211450521309</v>
      </c>
      <c r="K133" s="27">
        <f t="shared" si="24"/>
        <v>1.4463908158792089</v>
      </c>
      <c r="L133" s="25">
        <f>VLOOKUP('Master sheet'!A133,'APS (2020)'!$A$9:$I$640,2,FALSE)</f>
        <v>50000</v>
      </c>
      <c r="M133" s="25">
        <f>VLOOKUP(B133,'Claimant Count'!$B$2:$D$633,3,FALSE)-F133</f>
        <v>2690</v>
      </c>
      <c r="N133" s="25">
        <f>VLOOKUP('Master sheet'!A133,'APS (2020)'!$A$9:$I$640,8,FALSE)-G133</f>
        <v>500</v>
      </c>
      <c r="O133" s="25">
        <f>L133*VLOOKUP(C133,'Part-time workers'!$A$3:$H$14,8,FALSE)</f>
        <v>165.86698425954256</v>
      </c>
      <c r="P133" s="25">
        <f t="shared" si="25"/>
        <v>3355.8669842595427</v>
      </c>
      <c r="Q133" s="26">
        <f t="shared" si="26"/>
        <v>0.50284994312770914</v>
      </c>
      <c r="R133" s="28">
        <f t="shared" si="27"/>
        <v>0.21697655720063755</v>
      </c>
      <c r="S133" s="73">
        <f>VLOOKUP(B133,'13. Parl. Constituency gender'!$A$5:$S$667,18,FALSE)</f>
        <v>5200</v>
      </c>
      <c r="T133" s="73">
        <f>VLOOKUP(B133,'SEISS data'!$B$6:$R$668,9,FALSE)</f>
        <v>2300</v>
      </c>
      <c r="U133" s="73">
        <f t="shared" si="28"/>
        <v>7500</v>
      </c>
      <c r="V133" s="109">
        <f t="shared" si="29"/>
        <v>0.15</v>
      </c>
      <c r="W133" s="110">
        <f t="shared" si="30"/>
        <v>-0.4013591830902678</v>
      </c>
      <c r="X133" s="113">
        <f t="shared" si="31"/>
        <v>-9.2191312944815126E-2</v>
      </c>
      <c r="Y133" s="137">
        <f>VLOOKUP(A133,'BRES data'!$A$11:$AB$642,25,FALSE)</f>
        <v>3.1080068143100492E-2</v>
      </c>
      <c r="Z133" s="138">
        <f t="shared" si="32"/>
        <v>0.71312146443584279</v>
      </c>
    </row>
    <row r="134" spans="1:26">
      <c r="A134" s="14" t="s">
        <v>146</v>
      </c>
      <c r="B134" s="15" t="str">
        <f>VLOOKUP('Master sheet'!A134,Westminster_Parliamentary_Const!$A$2:$C$651,2,FALSE)</f>
        <v>E14000777</v>
      </c>
      <c r="C134" s="15" t="str">
        <f>VLOOKUP(B134,'Region Lookup'!$B$1:$C$662,2,FALSE)</f>
        <v>Yorkshire and the Humber</v>
      </c>
      <c r="E134" s="19">
        <f>VLOOKUP('Master sheet'!A134,'APS (2019)'!$A$9:$I$640,2,FALSE)</f>
        <v>75800</v>
      </c>
      <c r="F134" s="19">
        <f>VLOOKUP(B134,'Claimant Count'!$B$2:$D$633,2,FALSE)</f>
        <v>5090</v>
      </c>
      <c r="G134" s="19">
        <f>VLOOKUP('Master sheet'!A134,'APS (combined up to 2019)'!$A$9:$I$640,8,FALSE)</f>
        <v>3500</v>
      </c>
      <c r="H134" s="19">
        <f>E134*VLOOKUP(C134,'Part-time workers'!$A$3:$G$14,6,FALSE)</f>
        <v>1536.9708249496982</v>
      </c>
      <c r="I134" s="19">
        <f t="shared" si="22"/>
        <v>10126.970824949698</v>
      </c>
      <c r="J134" s="20">
        <f t="shared" si="23"/>
        <v>0.13360119821833374</v>
      </c>
      <c r="K134" s="27">
        <f t="shared" si="24"/>
        <v>1.4002430656323217</v>
      </c>
      <c r="L134" s="25">
        <f>VLOOKUP('Master sheet'!A134,'APS (2020)'!$A$9:$I$640,2,FALSE)</f>
        <v>74400</v>
      </c>
      <c r="M134" s="25">
        <f>VLOOKUP(B134,'Claimant Count'!$B$2:$D$633,3,FALSE)-F134</f>
        <v>4855</v>
      </c>
      <c r="N134" s="25">
        <f>VLOOKUP('Master sheet'!A134,'APS (2020)'!$A$9:$I$640,8,FALSE)-G134</f>
        <v>-2100</v>
      </c>
      <c r="O134" s="25">
        <f>L134*VLOOKUP(C134,'Part-time workers'!$A$3:$H$14,8,FALSE)</f>
        <v>246.81007257819931</v>
      </c>
      <c r="P134" s="25">
        <f t="shared" si="25"/>
        <v>3001.8100725781992</v>
      </c>
      <c r="Q134" s="26">
        <f t="shared" si="26"/>
        <v>0.29641737143970787</v>
      </c>
      <c r="R134" s="28">
        <f t="shared" si="27"/>
        <v>-0.46916772068292006</v>
      </c>
      <c r="S134" s="73">
        <f>VLOOKUP(B134,'13. Parl. Constituency gender'!$A$5:$S$667,18,FALSE)</f>
        <v>9600</v>
      </c>
      <c r="T134" s="73">
        <f>VLOOKUP(B134,'SEISS data'!$B$6:$R$668,9,FALSE)</f>
        <v>3700</v>
      </c>
      <c r="U134" s="73">
        <f t="shared" si="28"/>
        <v>13300</v>
      </c>
      <c r="V134" s="109">
        <f t="shared" si="29"/>
        <v>0.17876344086021506</v>
      </c>
      <c r="W134" s="110">
        <f t="shared" si="30"/>
        <v>0.42176881485854734</v>
      </c>
      <c r="X134" s="113">
        <f t="shared" si="31"/>
        <v>-2.3699452912186364E-2</v>
      </c>
      <c r="Y134" s="137">
        <f>VLOOKUP(A134,'BRES data'!$A$11:$AB$642,25,FALSE)</f>
        <v>3.4349193691298963E-2</v>
      </c>
      <c r="Z134" s="138">
        <f t="shared" si="32"/>
        <v>1.057371271336754</v>
      </c>
    </row>
    <row r="135" spans="1:26">
      <c r="A135" s="14" t="s">
        <v>147</v>
      </c>
      <c r="B135" s="15" t="str">
        <f>VLOOKUP('Master sheet'!A135,Westminster_Parliamentary_Const!$A$2:$C$651,2,FALSE)</f>
        <v>E14000778</v>
      </c>
      <c r="C135" s="15" t="str">
        <f>VLOOKUP(B135,'Region Lookup'!$B$1:$C$662,2,FALSE)</f>
        <v>Yorkshire and the Humber</v>
      </c>
      <c r="E135" s="19">
        <f>VLOOKUP('Master sheet'!A135,'APS (2019)'!$A$9:$I$640,2,FALSE)</f>
        <v>69400</v>
      </c>
      <c r="F135" s="19">
        <f>VLOOKUP(B135,'Claimant Count'!$B$2:$D$633,2,FALSE)</f>
        <v>3130</v>
      </c>
      <c r="G135" s="19">
        <f>VLOOKUP('Master sheet'!A135,'APS (combined up to 2019)'!$A$9:$I$640,8,FALSE)</f>
        <v>4700</v>
      </c>
      <c r="H135" s="19">
        <f>E135*VLOOKUP(C135,'Part-time workers'!$A$3:$G$14,6,FALSE)</f>
        <v>1407.2002012072435</v>
      </c>
      <c r="I135" s="19">
        <f t="shared" si="22"/>
        <v>9237.2002012072444</v>
      </c>
      <c r="J135" s="20">
        <f t="shared" si="23"/>
        <v>0.13310086745255395</v>
      </c>
      <c r="K135" s="27">
        <f t="shared" si="24"/>
        <v>1.3813317451198766</v>
      </c>
      <c r="L135" s="25">
        <f>VLOOKUP('Master sheet'!A135,'APS (2020)'!$A$9:$I$640,2,FALSE)</f>
        <v>63300</v>
      </c>
      <c r="M135" s="25">
        <f>VLOOKUP(B135,'Claimant Count'!$B$2:$D$633,3,FALSE)-F135</f>
        <v>3635</v>
      </c>
      <c r="N135" s="25">
        <f>VLOOKUP('Master sheet'!A135,'APS (2020)'!$A$9:$I$640,8,FALSE)-G135</f>
        <v>-3100</v>
      </c>
      <c r="O135" s="25">
        <f>L135*VLOOKUP(C135,'Part-time workers'!$A$3:$H$14,8,FALSE)</f>
        <v>209.98760207258087</v>
      </c>
      <c r="P135" s="25">
        <f t="shared" si="25"/>
        <v>744.9876020725809</v>
      </c>
      <c r="Q135" s="26">
        <f t="shared" si="26"/>
        <v>8.065080174133453E-2</v>
      </c>
      <c r="R135" s="28">
        <f t="shared" si="27"/>
        <v>-1.1863365082755022</v>
      </c>
      <c r="S135" s="73">
        <f>VLOOKUP(B135,'13. Parl. Constituency gender'!$A$5:$S$667,18,FALSE)</f>
        <v>6000</v>
      </c>
      <c r="T135" s="73">
        <f>VLOOKUP(B135,'SEISS data'!$B$6:$R$668,9,FALSE)</f>
        <v>3700</v>
      </c>
      <c r="U135" s="73">
        <f t="shared" si="28"/>
        <v>9700</v>
      </c>
      <c r="V135" s="109">
        <f t="shared" si="29"/>
        <v>0.15323854660347552</v>
      </c>
      <c r="W135" s="110">
        <f t="shared" si="30"/>
        <v>-0.3086811757914284</v>
      </c>
      <c r="X135" s="113">
        <f t="shared" si="31"/>
        <v>-0.74750884203346524</v>
      </c>
      <c r="Y135" s="137">
        <f>VLOOKUP(A135,'BRES data'!$A$11:$AB$642,25,FALSE)</f>
        <v>2.2769511876794546E-2</v>
      </c>
      <c r="Z135" s="138">
        <f t="shared" si="32"/>
        <v>-0.16200778579792405</v>
      </c>
    </row>
    <row r="136" spans="1:26">
      <c r="A136" s="14" t="s">
        <v>148</v>
      </c>
      <c r="B136" s="15" t="str">
        <f>VLOOKUP('Master sheet'!A136,Westminster_Parliamentary_Const!$A$2:$C$651,2,FALSE)</f>
        <v>E14000779</v>
      </c>
      <c r="C136" s="15" t="str">
        <f>VLOOKUP(B136,'Region Lookup'!$B$1:$C$662,2,FALSE)</f>
        <v>Yorkshire and the Humber</v>
      </c>
      <c r="E136" s="19">
        <f>VLOOKUP('Master sheet'!A136,'APS (2019)'!$A$9:$I$640,2,FALSE)</f>
        <v>53300</v>
      </c>
      <c r="F136" s="19">
        <f>VLOOKUP(B136,'Claimant Count'!$B$2:$D$633,2,FALSE)</f>
        <v>1620</v>
      </c>
      <c r="G136" s="19">
        <f>VLOOKUP('Master sheet'!A136,'APS (combined up to 2019)'!$A$9:$I$640,8,FALSE)</f>
        <v>1200</v>
      </c>
      <c r="H136" s="19">
        <f>E136*VLOOKUP(C136,'Part-time workers'!$A$3:$G$14,6,FALSE)</f>
        <v>1080.7459758551308</v>
      </c>
      <c r="I136" s="19">
        <f t="shared" si="22"/>
        <v>3900.7459758551308</v>
      </c>
      <c r="J136" s="20">
        <f t="shared" si="23"/>
        <v>7.3184727501972441E-2</v>
      </c>
      <c r="K136" s="27">
        <f t="shared" si="24"/>
        <v>-0.88335674491926186</v>
      </c>
      <c r="L136" s="25">
        <f>VLOOKUP('Master sheet'!A136,'APS (2020)'!$A$9:$I$640,2,FALSE)</f>
        <v>63300</v>
      </c>
      <c r="M136" s="25">
        <f>VLOOKUP(B136,'Claimant Count'!$B$2:$D$633,3,FALSE)-F136</f>
        <v>2220</v>
      </c>
      <c r="N136" s="25" t="e">
        <f>VLOOKUP('Master sheet'!A136,'APS (2020)'!$A$9:$I$640,8,FALSE)-G136</f>
        <v>#VALUE!</v>
      </c>
      <c r="O136" s="25">
        <f>L136*VLOOKUP(C136,'Part-time workers'!$A$3:$H$14,8,FALSE)</f>
        <v>209.98760207258087</v>
      </c>
      <c r="P136" s="25">
        <f t="shared" si="25"/>
        <v>2429.987602072581</v>
      </c>
      <c r="Q136" s="26">
        <f t="shared" si="26"/>
        <v>0.62295458794644354</v>
      </c>
      <c r="R136" s="28">
        <f t="shared" si="27"/>
        <v>0.61618252608312296</v>
      </c>
      <c r="S136" s="73">
        <f>VLOOKUP(B136,'13. Parl. Constituency gender'!$A$5:$S$667,18,FALSE)</f>
        <v>5400</v>
      </c>
      <c r="T136" s="73">
        <f>VLOOKUP(B136,'SEISS data'!$B$6:$R$668,9,FALSE)</f>
        <v>3000</v>
      </c>
      <c r="U136" s="73">
        <f t="shared" si="28"/>
        <v>8400</v>
      </c>
      <c r="V136" s="109">
        <f t="shared" si="29"/>
        <v>0.13270142180094788</v>
      </c>
      <c r="W136" s="110">
        <f t="shared" si="30"/>
        <v>-0.89639536841821199</v>
      </c>
      <c r="X136" s="113">
        <f t="shared" si="31"/>
        <v>-0.14010642116754451</v>
      </c>
      <c r="Y136" s="137">
        <f>VLOOKUP(A136,'BRES data'!$A$11:$AB$642,25,FALSE)</f>
        <v>4.1050674105067353E-2</v>
      </c>
      <c r="Z136" s="138">
        <f t="shared" si="32"/>
        <v>1.7630594758357598</v>
      </c>
    </row>
    <row r="137" spans="1:26">
      <c r="A137" s="14" t="s">
        <v>149</v>
      </c>
      <c r="B137" s="15" t="str">
        <f>VLOOKUP('Master sheet'!A137,Westminster_Parliamentary_Const!$A$2:$C$651,2,FALSE)</f>
        <v>E14000780</v>
      </c>
      <c r="C137" s="15" t="str">
        <f>VLOOKUP(B137,'Region Lookup'!$B$1:$C$662,2,FALSE)</f>
        <v>Yorkshire and the Humber</v>
      </c>
      <c r="E137" s="19">
        <f>VLOOKUP('Master sheet'!A137,'APS (2019)'!$A$9:$I$640,2,FALSE)</f>
        <v>75600</v>
      </c>
      <c r="F137" s="19">
        <f>VLOOKUP(B137,'Claimant Count'!$B$2:$D$633,2,FALSE)</f>
        <v>920</v>
      </c>
      <c r="G137" s="19">
        <f>VLOOKUP('Master sheet'!A137,'APS (combined up to 2019)'!$A$9:$I$640,8,FALSE)</f>
        <v>5400</v>
      </c>
      <c r="H137" s="19">
        <f>E137*VLOOKUP(C137,'Part-time workers'!$A$3:$G$14,6,FALSE)</f>
        <v>1532.9154929577467</v>
      </c>
      <c r="I137" s="19">
        <f t="shared" si="22"/>
        <v>7852.9154929577471</v>
      </c>
      <c r="J137" s="20">
        <f t="shared" si="23"/>
        <v>0.10387454355764215</v>
      </c>
      <c r="K137" s="27">
        <f t="shared" si="24"/>
        <v>0.27664577259970924</v>
      </c>
      <c r="L137" s="25">
        <f>VLOOKUP('Master sheet'!A137,'APS (2020)'!$A$9:$I$640,2,FALSE)</f>
        <v>59000</v>
      </c>
      <c r="M137" s="25">
        <f>VLOOKUP(B137,'Claimant Count'!$B$2:$D$633,3,FALSE)-F137</f>
        <v>1665</v>
      </c>
      <c r="N137" s="25">
        <f>VLOOKUP('Master sheet'!A137,'APS (2020)'!$A$9:$I$640,8,FALSE)-G137</f>
        <v>-3500</v>
      </c>
      <c r="O137" s="25">
        <f>L137*VLOOKUP(C137,'Part-time workers'!$A$3:$H$14,8,FALSE)</f>
        <v>195.72304142626021</v>
      </c>
      <c r="P137" s="25">
        <f t="shared" si="25"/>
        <v>-1639.2769585737399</v>
      </c>
      <c r="Q137" s="26">
        <f t="shared" si="26"/>
        <v>-0.20874756134123601</v>
      </c>
      <c r="R137" s="28">
        <f t="shared" si="27"/>
        <v>-2.1482439690714075</v>
      </c>
      <c r="S137" s="73">
        <f>VLOOKUP(B137,'13. Parl. Constituency gender'!$A$5:$S$667,18,FALSE)</f>
        <v>5400</v>
      </c>
      <c r="T137" s="73">
        <f>VLOOKUP(B137,'SEISS data'!$B$6:$R$668,9,FALSE)</f>
        <v>2200</v>
      </c>
      <c r="U137" s="73">
        <f t="shared" si="28"/>
        <v>7600</v>
      </c>
      <c r="V137" s="109">
        <f t="shared" si="29"/>
        <v>0.12881355932203389</v>
      </c>
      <c r="W137" s="110">
        <f t="shared" si="30"/>
        <v>-1.0076549522114444</v>
      </c>
      <c r="X137" s="113">
        <f t="shared" si="31"/>
        <v>-1.5779494606414259</v>
      </c>
      <c r="Y137" s="137">
        <f>VLOOKUP(A137,'BRES data'!$A$11:$AB$642,25,FALSE)</f>
        <v>2.9898013955985014E-2</v>
      </c>
      <c r="Z137" s="138">
        <f t="shared" si="32"/>
        <v>0.58864722211585574</v>
      </c>
    </row>
    <row r="138" spans="1:26">
      <c r="A138" s="14" t="s">
        <v>150</v>
      </c>
      <c r="B138" s="15" t="str">
        <f>VLOOKUP('Master sheet'!A138,Westminster_Parliamentary_Const!$A$2:$C$651,2,FALSE)</f>
        <v>E14000781</v>
      </c>
      <c r="C138" s="15" t="str">
        <f>VLOOKUP(B138,'Region Lookup'!$B$1:$C$662,2,FALSE)</f>
        <v>Yorkshire and the Humber</v>
      </c>
      <c r="E138" s="19">
        <f>VLOOKUP('Master sheet'!A138,'APS (2019)'!$A$9:$I$640,2,FALSE)</f>
        <v>63300</v>
      </c>
      <c r="F138" s="19">
        <f>VLOOKUP(B138,'Claimant Count'!$B$2:$D$633,2,FALSE)</f>
        <v>2815</v>
      </c>
      <c r="G138" s="19">
        <f>VLOOKUP('Master sheet'!A138,'APS (combined up to 2019)'!$A$9:$I$640,8,FALSE)</f>
        <v>2000</v>
      </c>
      <c r="H138" s="19">
        <f>E138*VLOOKUP(C138,'Part-time workers'!$A$3:$G$14,6,FALSE)</f>
        <v>1283.5125754527164</v>
      </c>
      <c r="I138" s="19">
        <f t="shared" si="22"/>
        <v>6098.5125754527162</v>
      </c>
      <c r="J138" s="20">
        <f t="shared" si="23"/>
        <v>9.6343010670659021E-2</v>
      </c>
      <c r="K138" s="27">
        <f t="shared" si="24"/>
        <v>-8.028371221473379E-3</v>
      </c>
      <c r="L138" s="25">
        <f>VLOOKUP('Master sheet'!A138,'APS (2020)'!$A$9:$I$640,2,FALSE)</f>
        <v>62400</v>
      </c>
      <c r="M138" s="25">
        <f>VLOOKUP(B138,'Claimant Count'!$B$2:$D$633,3,FALSE)-F138</f>
        <v>3010</v>
      </c>
      <c r="N138" s="25">
        <f>VLOOKUP('Master sheet'!A138,'APS (2020)'!$A$9:$I$640,8,FALSE)-G138</f>
        <v>2000</v>
      </c>
      <c r="O138" s="25">
        <f>L138*VLOOKUP(C138,'Part-time workers'!$A$3:$H$14,8,FALSE)</f>
        <v>207.00199635590911</v>
      </c>
      <c r="P138" s="25">
        <f t="shared" si="25"/>
        <v>5217.0019963559089</v>
      </c>
      <c r="Q138" s="26">
        <f t="shared" si="26"/>
        <v>0.85545482309161769</v>
      </c>
      <c r="R138" s="28">
        <f t="shared" si="27"/>
        <v>1.3889709704985318</v>
      </c>
      <c r="S138" s="73">
        <f>VLOOKUP(B138,'13. Parl. Constituency gender'!$A$5:$S$667,18,FALSE)</f>
        <v>7100</v>
      </c>
      <c r="T138" s="73">
        <f>VLOOKUP(B138,'SEISS data'!$B$6:$R$668,9,FALSE)</f>
        <v>2900</v>
      </c>
      <c r="U138" s="73">
        <f t="shared" si="28"/>
        <v>10000</v>
      </c>
      <c r="V138" s="109">
        <f t="shared" si="29"/>
        <v>0.16025641025641027</v>
      </c>
      <c r="W138" s="110">
        <f t="shared" si="30"/>
        <v>-0.10784984665416938</v>
      </c>
      <c r="X138" s="113">
        <f t="shared" si="31"/>
        <v>0.64056056192218125</v>
      </c>
      <c r="Y138" s="137">
        <f>VLOOKUP(A138,'BRES data'!$A$11:$AB$642,25,FALSE)</f>
        <v>3.1034482758620641E-2</v>
      </c>
      <c r="Z138" s="138">
        <f t="shared" si="32"/>
        <v>0.70832117164398578</v>
      </c>
    </row>
    <row r="139" spans="1:26">
      <c r="A139" s="14" t="s">
        <v>151</v>
      </c>
      <c r="B139" s="15" t="str">
        <f>VLOOKUP('Master sheet'!A139,Westminster_Parliamentary_Const!$A$2:$C$651,2,FALSE)</f>
        <v>E14000826</v>
      </c>
      <c r="C139" s="15" t="str">
        <f>VLOOKUP(B139,'Region Lookup'!$B$1:$C$662,2,FALSE)</f>
        <v>Yorkshire and the Humber</v>
      </c>
      <c r="E139" s="19">
        <f>VLOOKUP('Master sheet'!A139,'APS (2019)'!$A$9:$I$640,2,FALSE)</f>
        <v>70600</v>
      </c>
      <c r="F139" s="19">
        <f>VLOOKUP(B139,'Claimant Count'!$B$2:$D$633,2,FALSE)</f>
        <v>1050</v>
      </c>
      <c r="G139" s="19">
        <f>VLOOKUP('Master sheet'!A139,'APS (combined up to 2019)'!$A$9:$I$640,8,FALSE)</f>
        <v>1900</v>
      </c>
      <c r="H139" s="19">
        <f>E139*VLOOKUP(C139,'Part-time workers'!$A$3:$G$14,6,FALSE)</f>
        <v>1431.5321931589538</v>
      </c>
      <c r="I139" s="19">
        <f t="shared" si="22"/>
        <v>4381.5321931589533</v>
      </c>
      <c r="J139" s="20">
        <f t="shared" si="23"/>
        <v>6.2061362509333619E-2</v>
      </c>
      <c r="K139" s="27">
        <f t="shared" si="24"/>
        <v>-1.3037936537406709</v>
      </c>
      <c r="L139" s="25">
        <f>VLOOKUP('Master sheet'!A139,'APS (2020)'!$A$9:$I$640,2,FALSE)</f>
        <v>79200</v>
      </c>
      <c r="M139" s="25">
        <f>VLOOKUP(B139,'Claimant Count'!$B$2:$D$633,3,FALSE)-F139</f>
        <v>1930</v>
      </c>
      <c r="N139" s="25">
        <f>VLOOKUP('Master sheet'!A139,'APS (2020)'!$A$9:$I$640,8,FALSE)-G139</f>
        <v>-800</v>
      </c>
      <c r="O139" s="25">
        <f>L139*VLOOKUP(C139,'Part-time workers'!$A$3:$H$14,8,FALSE)</f>
        <v>262.7333030671154</v>
      </c>
      <c r="P139" s="25">
        <f t="shared" si="25"/>
        <v>1392.7333030671155</v>
      </c>
      <c r="Q139" s="26">
        <f t="shared" si="26"/>
        <v>0.31786444596747254</v>
      </c>
      <c r="R139" s="28">
        <f t="shared" si="27"/>
        <v>-0.39788155036475376</v>
      </c>
      <c r="S139" s="73">
        <f>VLOOKUP(B139,'13. Parl. Constituency gender'!$A$5:$S$667,18,FALSE)</f>
        <v>6500</v>
      </c>
      <c r="T139" s="73">
        <f>VLOOKUP(B139,'SEISS data'!$B$6:$R$668,9,FALSE)</f>
        <v>3200</v>
      </c>
      <c r="U139" s="73">
        <f t="shared" si="28"/>
        <v>9700</v>
      </c>
      <c r="V139" s="109">
        <f t="shared" si="29"/>
        <v>0.12247474747474747</v>
      </c>
      <c r="W139" s="110">
        <f t="shared" si="30"/>
        <v>-1.18905374697275</v>
      </c>
      <c r="X139" s="113">
        <f t="shared" si="31"/>
        <v>-0.79346764866875186</v>
      </c>
      <c r="Y139" s="137">
        <f>VLOOKUP(A139,'BRES data'!$A$11:$AB$642,25,FALSE)</f>
        <v>2.2555016784781889E-2</v>
      </c>
      <c r="Z139" s="138">
        <f t="shared" si="32"/>
        <v>-0.18459483328750162</v>
      </c>
    </row>
    <row r="140" spans="1:26">
      <c r="A140" s="14" t="s">
        <v>152</v>
      </c>
      <c r="B140" s="15" t="str">
        <f>VLOOKUP('Master sheet'!A140,Westminster_Parliamentary_Const!$A$2:$C$651,2,FALSE)</f>
        <v>E14000836</v>
      </c>
      <c r="C140" s="15" t="str">
        <f>VLOOKUP(B140,'Region Lookup'!$B$1:$C$662,2,FALSE)</f>
        <v>Yorkshire and the Humber</v>
      </c>
      <c r="E140" s="19">
        <f>VLOOKUP('Master sheet'!A140,'APS (2019)'!$A$9:$I$640,2,FALSE)</f>
        <v>68100</v>
      </c>
      <c r="F140" s="19">
        <f>VLOOKUP(B140,'Claimant Count'!$B$2:$D$633,2,FALSE)</f>
        <v>2270</v>
      </c>
      <c r="G140" s="19">
        <f>VLOOKUP('Master sheet'!A140,'APS (combined up to 2019)'!$A$9:$I$640,8,FALSE)</f>
        <v>5100</v>
      </c>
      <c r="H140" s="19">
        <f>E140*VLOOKUP(C140,'Part-time workers'!$A$3:$G$14,6,FALSE)</f>
        <v>1380.8405432595575</v>
      </c>
      <c r="I140" s="19">
        <f t="shared" si="22"/>
        <v>8750.8405432595573</v>
      </c>
      <c r="J140" s="20">
        <f t="shared" si="23"/>
        <v>0.12849986113450157</v>
      </c>
      <c r="K140" s="27">
        <f t="shared" si="24"/>
        <v>1.2074245798771754</v>
      </c>
      <c r="L140" s="25">
        <f>VLOOKUP('Master sheet'!A140,'APS (2020)'!$A$9:$I$640,2,FALSE)</f>
        <v>61900</v>
      </c>
      <c r="M140" s="25">
        <f>VLOOKUP(B140,'Claimant Count'!$B$2:$D$633,3,FALSE)-F140</f>
        <v>2365</v>
      </c>
      <c r="N140" s="25">
        <f>VLOOKUP('Master sheet'!A140,'APS (2020)'!$A$9:$I$640,8,FALSE)-G140</f>
        <v>-3400</v>
      </c>
      <c r="O140" s="25">
        <f>L140*VLOOKUP(C140,'Part-time workers'!$A$3:$H$14,8,FALSE)</f>
        <v>205.34332651331368</v>
      </c>
      <c r="P140" s="25">
        <f t="shared" si="25"/>
        <v>-829.65667348668626</v>
      </c>
      <c r="Q140" s="26">
        <f t="shared" si="26"/>
        <v>-9.4808798010351081E-2</v>
      </c>
      <c r="R140" s="28">
        <f t="shared" si="27"/>
        <v>-1.7695322674763063</v>
      </c>
      <c r="S140" s="73">
        <f>VLOOKUP(B140,'13. Parl. Constituency gender'!$A$5:$S$667,18,FALSE)</f>
        <v>7100</v>
      </c>
      <c r="T140" s="73">
        <f>VLOOKUP(B140,'SEISS data'!$B$6:$R$668,9,FALSE)</f>
        <v>3000</v>
      </c>
      <c r="U140" s="73">
        <f t="shared" si="28"/>
        <v>10100</v>
      </c>
      <c r="V140" s="109">
        <f t="shared" si="29"/>
        <v>0.16316639741518579</v>
      </c>
      <c r="W140" s="110">
        <f t="shared" si="30"/>
        <v>-2.4574277653216851E-2</v>
      </c>
      <c r="X140" s="113">
        <f t="shared" si="31"/>
        <v>-0.89705327256476164</v>
      </c>
      <c r="Y140" s="137">
        <f>VLOOKUP(A140,'BRES data'!$A$11:$AB$642,25,FALSE)</f>
        <v>7.9970919665575124E-3</v>
      </c>
      <c r="Z140" s="138">
        <f t="shared" si="32"/>
        <v>-1.7175927967072502</v>
      </c>
    </row>
    <row r="141" spans="1:26">
      <c r="A141" s="14" t="s">
        <v>153</v>
      </c>
      <c r="B141" s="15" t="str">
        <f>VLOOKUP('Master sheet'!A141,Westminster_Parliamentary_Const!$A$2:$C$651,2,FALSE)</f>
        <v>E14000876</v>
      </c>
      <c r="C141" s="15" t="str">
        <f>VLOOKUP(B141,'Region Lookup'!$B$1:$C$662,2,FALSE)</f>
        <v>Yorkshire and the Humber</v>
      </c>
      <c r="E141" s="19">
        <f>VLOOKUP('Master sheet'!A141,'APS (2019)'!$A$9:$I$640,2,FALSE)</f>
        <v>62600</v>
      </c>
      <c r="F141" s="19">
        <f>VLOOKUP(B141,'Claimant Count'!$B$2:$D$633,2,FALSE)</f>
        <v>875</v>
      </c>
      <c r="G141" s="19">
        <f>VLOOKUP('Master sheet'!A141,'APS (combined up to 2019)'!$A$9:$I$640,8,FALSE)</f>
        <v>4400</v>
      </c>
      <c r="H141" s="19">
        <f>E141*VLOOKUP(C141,'Part-time workers'!$A$3:$G$14,6,FALSE)</f>
        <v>1269.3189134808854</v>
      </c>
      <c r="I141" s="19">
        <f t="shared" si="22"/>
        <v>6544.3189134808854</v>
      </c>
      <c r="J141" s="20">
        <f t="shared" si="23"/>
        <v>0.10454183567860839</v>
      </c>
      <c r="K141" s="27">
        <f t="shared" si="24"/>
        <v>0.30186783775765291</v>
      </c>
      <c r="L141" s="25">
        <f>VLOOKUP('Master sheet'!A141,'APS (2020)'!$A$9:$I$640,2,FALSE)</f>
        <v>66600</v>
      </c>
      <c r="M141" s="25">
        <f>VLOOKUP(B141,'Claimant Count'!$B$2:$D$633,3,FALSE)-F141</f>
        <v>1355</v>
      </c>
      <c r="N141" s="25">
        <f>VLOOKUP('Master sheet'!A141,'APS (2020)'!$A$9:$I$640,8,FALSE)-G141</f>
        <v>100</v>
      </c>
      <c r="O141" s="25">
        <f>L141*VLOOKUP(C141,'Part-time workers'!$A$3:$H$14,8,FALSE)</f>
        <v>220.93482303371067</v>
      </c>
      <c r="P141" s="25">
        <f t="shared" si="25"/>
        <v>1675.9348230337107</v>
      </c>
      <c r="Q141" s="26">
        <f t="shared" si="26"/>
        <v>0.25609002941182929</v>
      </c>
      <c r="R141" s="28">
        <f t="shared" si="27"/>
        <v>-0.60320846216291546</v>
      </c>
      <c r="S141" s="73">
        <f>VLOOKUP(B141,'13. Parl. Constituency gender'!$A$5:$S$667,18,FALSE)</f>
        <v>5600</v>
      </c>
      <c r="T141" s="73">
        <f>VLOOKUP(B141,'SEISS data'!$B$6:$R$668,9,FALSE)</f>
        <v>3000</v>
      </c>
      <c r="U141" s="73">
        <f t="shared" si="28"/>
        <v>8600</v>
      </c>
      <c r="V141" s="109">
        <f t="shared" si="29"/>
        <v>0.12912912912912913</v>
      </c>
      <c r="W141" s="110">
        <f t="shared" si="30"/>
        <v>-0.99862424045516485</v>
      </c>
      <c r="X141" s="113">
        <f t="shared" si="31"/>
        <v>-0.80091635130904015</v>
      </c>
      <c r="Y141" s="137">
        <f>VLOOKUP(A141,'BRES data'!$A$11:$AB$642,25,FALSE)</f>
        <v>1.4249697806941741E-2</v>
      </c>
      <c r="Z141" s="138">
        <f t="shared" si="32"/>
        <v>-1.0591725796048683</v>
      </c>
    </row>
    <row r="142" spans="1:26">
      <c r="A142" s="14" t="s">
        <v>154</v>
      </c>
      <c r="B142" s="15" t="str">
        <f>VLOOKUP('Master sheet'!A142,Westminster_Parliamentary_Const!$A$2:$C$651,2,FALSE)</f>
        <v>E14000886</v>
      </c>
      <c r="C142" s="15" t="str">
        <f>VLOOKUP(B142,'Region Lookup'!$B$1:$C$662,2,FALSE)</f>
        <v>Yorkshire and the Humber</v>
      </c>
      <c r="E142" s="19">
        <f>VLOOKUP('Master sheet'!A142,'APS (2019)'!$A$9:$I$640,2,FALSE)</f>
        <v>67100</v>
      </c>
      <c r="F142" s="19">
        <f>VLOOKUP(B142,'Claimant Count'!$B$2:$D$633,2,FALSE)</f>
        <v>935</v>
      </c>
      <c r="G142" s="19">
        <f>VLOOKUP('Master sheet'!A142,'APS (combined up to 2019)'!$A$9:$I$640,8,FALSE)</f>
        <v>2700</v>
      </c>
      <c r="H142" s="19">
        <f>E142*VLOOKUP(C142,'Part-time workers'!$A$3:$G$14,6,FALSE)</f>
        <v>1360.5638832997988</v>
      </c>
      <c r="I142" s="19">
        <f t="shared" si="22"/>
        <v>4995.5638832997993</v>
      </c>
      <c r="J142" s="20">
        <f t="shared" si="23"/>
        <v>7.4449536263782409E-2</v>
      </c>
      <c r="K142" s="27">
        <f t="shared" si="24"/>
        <v>-0.83554996285128769</v>
      </c>
      <c r="L142" s="25">
        <f>VLOOKUP('Master sheet'!A142,'APS (2020)'!$A$9:$I$640,2,FALSE)</f>
        <v>64300</v>
      </c>
      <c r="M142" s="25">
        <f>VLOOKUP(B142,'Claimant Count'!$B$2:$D$633,3,FALSE)-F142</f>
        <v>1520</v>
      </c>
      <c r="N142" s="25">
        <f>VLOOKUP('Master sheet'!A142,'APS (2020)'!$A$9:$I$640,8,FALSE)-G142</f>
        <v>-1200</v>
      </c>
      <c r="O142" s="25">
        <f>L142*VLOOKUP(C142,'Part-time workers'!$A$3:$H$14,8,FALSE)</f>
        <v>213.30494175777173</v>
      </c>
      <c r="P142" s="25">
        <f t="shared" si="25"/>
        <v>533.30494175777176</v>
      </c>
      <c r="Q142" s="26">
        <f t="shared" si="26"/>
        <v>0.10675570450427298</v>
      </c>
      <c r="R142" s="28">
        <f t="shared" si="27"/>
        <v>-1.0995685650723901</v>
      </c>
      <c r="S142" s="73">
        <f>VLOOKUP(B142,'13. Parl. Constituency gender'!$A$5:$S$667,18,FALSE)</f>
        <v>6000</v>
      </c>
      <c r="T142" s="73">
        <f>VLOOKUP(B142,'SEISS data'!$B$6:$R$668,9,FALSE)</f>
        <v>2900</v>
      </c>
      <c r="U142" s="73">
        <f t="shared" si="28"/>
        <v>8900</v>
      </c>
      <c r="V142" s="109">
        <f t="shared" si="29"/>
        <v>0.13841368584758942</v>
      </c>
      <c r="W142" s="110">
        <f t="shared" si="30"/>
        <v>-0.73292659250515191</v>
      </c>
      <c r="X142" s="113">
        <f t="shared" si="31"/>
        <v>-0.91624757878877094</v>
      </c>
      <c r="Y142" s="137">
        <f>VLOOKUP(A142,'BRES data'!$A$11:$AB$642,25,FALSE)</f>
        <v>2.1179602129448138E-2</v>
      </c>
      <c r="Z142" s="138">
        <f t="shared" si="32"/>
        <v>-0.32943057683006849</v>
      </c>
    </row>
    <row r="143" spans="1:26">
      <c r="A143" s="14" t="s">
        <v>155</v>
      </c>
      <c r="B143" s="15" t="str">
        <f>VLOOKUP('Master sheet'!A143,Westminster_Parliamentary_Const!$A$2:$C$651,2,FALSE)</f>
        <v>E14000895</v>
      </c>
      <c r="C143" s="15" t="str">
        <f>VLOOKUP(B143,'Region Lookup'!$B$1:$C$662,2,FALSE)</f>
        <v>Yorkshire and the Humber</v>
      </c>
      <c r="E143" s="19">
        <f>VLOOKUP('Master sheet'!A143,'APS (2019)'!$A$9:$I$640,2,FALSE)</f>
        <v>59700</v>
      </c>
      <c r="F143" s="19">
        <f>VLOOKUP(B143,'Claimant Count'!$B$2:$D$633,2,FALSE)</f>
        <v>925</v>
      </c>
      <c r="G143" s="19">
        <f>VLOOKUP('Master sheet'!A143,'APS (combined up to 2019)'!$A$9:$I$640,8,FALSE)</f>
        <v>2900</v>
      </c>
      <c r="H143" s="19">
        <f>E143*VLOOKUP(C143,'Part-time workers'!$A$3:$G$14,6,FALSE)</f>
        <v>1210.5165995975856</v>
      </c>
      <c r="I143" s="19">
        <f t="shared" si="22"/>
        <v>5035.5165995975858</v>
      </c>
      <c r="J143" s="20">
        <f t="shared" si="23"/>
        <v>8.4347011718552523E-2</v>
      </c>
      <c r="K143" s="27">
        <f t="shared" si="24"/>
        <v>-0.46144878141085649</v>
      </c>
      <c r="L143" s="25">
        <f>VLOOKUP('Master sheet'!A143,'APS (2020)'!$A$9:$I$640,2,FALSE)</f>
        <v>56400</v>
      </c>
      <c r="M143" s="25">
        <f>VLOOKUP(B143,'Claimant Count'!$B$2:$D$633,3,FALSE)-F143</f>
        <v>1195</v>
      </c>
      <c r="N143" s="25">
        <f>VLOOKUP('Master sheet'!A143,'APS (2020)'!$A$9:$I$640,8,FALSE)-G143</f>
        <v>500</v>
      </c>
      <c r="O143" s="25">
        <f>L143*VLOOKUP(C143,'Part-time workers'!$A$3:$H$14,8,FALSE)</f>
        <v>187.09795824476399</v>
      </c>
      <c r="P143" s="25">
        <f t="shared" si="25"/>
        <v>1882.097958244764</v>
      </c>
      <c r="Q143" s="26">
        <f t="shared" si="26"/>
        <v>0.37376462196454124</v>
      </c>
      <c r="R143" s="28">
        <f t="shared" si="27"/>
        <v>-0.2120795445115182</v>
      </c>
      <c r="S143" s="73">
        <f>VLOOKUP(B143,'13. Parl. Constituency gender'!$A$5:$S$667,18,FALSE)</f>
        <v>6900</v>
      </c>
      <c r="T143" s="73">
        <f>VLOOKUP(B143,'SEISS data'!$B$6:$R$668,9,FALSE)</f>
        <v>3600</v>
      </c>
      <c r="U143" s="73">
        <f t="shared" si="28"/>
        <v>10500</v>
      </c>
      <c r="V143" s="109">
        <f t="shared" si="29"/>
        <v>0.18617021276595744</v>
      </c>
      <c r="W143" s="110">
        <f t="shared" si="30"/>
        <v>0.6337295938093751</v>
      </c>
      <c r="X143" s="113">
        <f t="shared" si="31"/>
        <v>0.21082502464892844</v>
      </c>
      <c r="Y143" s="137">
        <f>VLOOKUP(A143,'BRES data'!$A$11:$AB$642,25,FALSE)</f>
        <v>2.0470524607896223E-2</v>
      </c>
      <c r="Z143" s="138">
        <f t="shared" si="32"/>
        <v>-0.40409880118337926</v>
      </c>
    </row>
    <row r="144" spans="1:26">
      <c r="A144" s="14" t="s">
        <v>156</v>
      </c>
      <c r="B144" s="15" t="str">
        <f>VLOOKUP('Master sheet'!A144,Westminster_Parliamentary_Const!$A$2:$C$651,2,FALSE)</f>
        <v>E14000903</v>
      </c>
      <c r="C144" s="15" t="str">
        <f>VLOOKUP(B144,'Region Lookup'!$B$1:$C$662,2,FALSE)</f>
        <v>Yorkshire and the Humber</v>
      </c>
      <c r="E144" s="19">
        <f>VLOOKUP('Master sheet'!A144,'APS (2019)'!$A$9:$I$640,2,FALSE)</f>
        <v>54500</v>
      </c>
      <c r="F144" s="19">
        <f>VLOOKUP(B144,'Claimant Count'!$B$2:$D$633,2,FALSE)</f>
        <v>1485</v>
      </c>
      <c r="G144" s="19">
        <f>VLOOKUP('Master sheet'!A144,'APS (combined up to 2019)'!$A$9:$I$640,8,FALSE)</f>
        <v>3800</v>
      </c>
      <c r="H144" s="19">
        <f>E144*VLOOKUP(C144,'Part-time workers'!$A$3:$G$14,6,FALSE)</f>
        <v>1105.0779678068411</v>
      </c>
      <c r="I144" s="19">
        <f t="shared" si="22"/>
        <v>6390.0779678068411</v>
      </c>
      <c r="J144" s="20">
        <f t="shared" si="23"/>
        <v>0.11724913702397874</v>
      </c>
      <c r="K144" s="27">
        <f t="shared" si="24"/>
        <v>0.78217379738814785</v>
      </c>
      <c r="L144" s="25">
        <f>VLOOKUP('Master sheet'!A144,'APS (2020)'!$A$9:$I$640,2,FALSE)</f>
        <v>64600</v>
      </c>
      <c r="M144" s="25">
        <f>VLOOKUP(B144,'Claimant Count'!$B$2:$D$633,3,FALSE)-F144</f>
        <v>1720</v>
      </c>
      <c r="N144" s="25">
        <f>VLOOKUP('Master sheet'!A144,'APS (2020)'!$A$9:$I$640,8,FALSE)-G144</f>
        <v>500</v>
      </c>
      <c r="O144" s="25">
        <f>L144*VLOOKUP(C144,'Part-time workers'!$A$3:$H$14,8,FALSE)</f>
        <v>214.30014366332898</v>
      </c>
      <c r="P144" s="25">
        <f t="shared" si="25"/>
        <v>2434.300143663329</v>
      </c>
      <c r="Q144" s="26">
        <f t="shared" si="26"/>
        <v>0.38094999089640419</v>
      </c>
      <c r="R144" s="28">
        <f t="shared" si="27"/>
        <v>-0.18819668660413588</v>
      </c>
      <c r="S144" s="73">
        <f>VLOOKUP(B144,'13. Parl. Constituency gender'!$A$5:$S$667,18,FALSE)</f>
        <v>5900</v>
      </c>
      <c r="T144" s="73">
        <f>VLOOKUP(B144,'SEISS data'!$B$6:$R$668,9,FALSE)</f>
        <v>3300</v>
      </c>
      <c r="U144" s="73">
        <f t="shared" si="28"/>
        <v>9200</v>
      </c>
      <c r="V144" s="109">
        <f t="shared" si="29"/>
        <v>0.14241486068111456</v>
      </c>
      <c r="W144" s="110">
        <f t="shared" si="30"/>
        <v>-0.61842433089575621</v>
      </c>
      <c r="X144" s="113">
        <f t="shared" si="31"/>
        <v>-0.40331050874994606</v>
      </c>
      <c r="Y144" s="137">
        <f>VLOOKUP(A144,'BRES data'!$A$11:$AB$642,25,FALSE)</f>
        <v>1.2583431488025099E-2</v>
      </c>
      <c r="Z144" s="138">
        <f t="shared" si="32"/>
        <v>-1.2346359719021291</v>
      </c>
    </row>
    <row r="145" spans="1:26">
      <c r="A145" s="14" t="s">
        <v>157</v>
      </c>
      <c r="B145" s="15" t="str">
        <f>VLOOKUP('Master sheet'!A145,Westminster_Parliamentary_Const!$A$2:$C$651,2,FALSE)</f>
        <v>E14000904</v>
      </c>
      <c r="C145" s="15" t="str">
        <f>VLOOKUP(B145,'Region Lookup'!$B$1:$C$662,2,FALSE)</f>
        <v>Yorkshire and the Humber</v>
      </c>
      <c r="E145" s="19">
        <f>VLOOKUP('Master sheet'!A145,'APS (2019)'!$A$9:$I$640,2,FALSE)</f>
        <v>58200</v>
      </c>
      <c r="F145" s="19">
        <f>VLOOKUP(B145,'Claimant Count'!$B$2:$D$633,2,FALSE)</f>
        <v>2680</v>
      </c>
      <c r="G145" s="19">
        <f>VLOOKUP('Master sheet'!A145,'APS (combined up to 2019)'!$A$9:$I$640,8,FALSE)</f>
        <v>4200</v>
      </c>
      <c r="H145" s="19">
        <f>E145*VLOOKUP(C145,'Part-time workers'!$A$3:$G$14,6,FALSE)</f>
        <v>1180.1016096579478</v>
      </c>
      <c r="I145" s="19">
        <f t="shared" si="22"/>
        <v>8060.1016096579478</v>
      </c>
      <c r="J145" s="20">
        <f t="shared" si="23"/>
        <v>0.13848971837900254</v>
      </c>
      <c r="K145" s="27">
        <f t="shared" si="24"/>
        <v>1.5850175746431188</v>
      </c>
      <c r="L145" s="25">
        <f>VLOOKUP('Master sheet'!A145,'APS (2020)'!$A$9:$I$640,2,FALSE)</f>
        <v>52400</v>
      </c>
      <c r="M145" s="25">
        <f>VLOOKUP(B145,'Claimant Count'!$B$2:$D$633,3,FALSE)-F145</f>
        <v>2830</v>
      </c>
      <c r="N145" s="25">
        <f>VLOOKUP('Master sheet'!A145,'APS (2020)'!$A$9:$I$640,8,FALSE)-G145</f>
        <v>-800</v>
      </c>
      <c r="O145" s="25">
        <f>L145*VLOOKUP(C145,'Part-time workers'!$A$3:$H$14,8,FALSE)</f>
        <v>173.82859950400058</v>
      </c>
      <c r="P145" s="25">
        <f t="shared" si="25"/>
        <v>2203.8285995040005</v>
      </c>
      <c r="Q145" s="26">
        <f t="shared" si="26"/>
        <v>0.2734244189754732</v>
      </c>
      <c r="R145" s="28">
        <f t="shared" si="27"/>
        <v>-0.54559210776475897</v>
      </c>
      <c r="S145" s="73">
        <f>VLOOKUP(B145,'13. Parl. Constituency gender'!$A$5:$S$667,18,FALSE)</f>
        <v>5100</v>
      </c>
      <c r="T145" s="73">
        <f>VLOOKUP(B145,'SEISS data'!$B$6:$R$668,9,FALSE)</f>
        <v>3100</v>
      </c>
      <c r="U145" s="73">
        <f t="shared" si="28"/>
        <v>8200</v>
      </c>
      <c r="V145" s="109">
        <f t="shared" si="29"/>
        <v>0.15648854961832062</v>
      </c>
      <c r="W145" s="110">
        <f t="shared" si="30"/>
        <v>-0.21567531853193442</v>
      </c>
      <c r="X145" s="113">
        <f t="shared" si="31"/>
        <v>-0.38063371314834671</v>
      </c>
      <c r="Y145" s="137">
        <f>VLOOKUP(A145,'BRES data'!$A$11:$AB$642,25,FALSE)</f>
        <v>1.4780600461893778E-2</v>
      </c>
      <c r="Z145" s="138">
        <f t="shared" si="32"/>
        <v>-1.0032667620534024</v>
      </c>
    </row>
    <row r="146" spans="1:26">
      <c r="A146" s="14" t="s">
        <v>158</v>
      </c>
      <c r="B146" s="15" t="str">
        <f>VLOOKUP('Master sheet'!A146,Westminster_Parliamentary_Const!$A$2:$C$651,2,FALSE)</f>
        <v>E14000913</v>
      </c>
      <c r="C146" s="15" t="str">
        <f>VLOOKUP(B146,'Region Lookup'!$B$1:$C$662,2,FALSE)</f>
        <v>Yorkshire and the Humber</v>
      </c>
      <c r="E146" s="19">
        <f>VLOOKUP('Master sheet'!A146,'APS (2019)'!$A$9:$I$640,2,FALSE)</f>
        <v>57600</v>
      </c>
      <c r="F146" s="19">
        <f>VLOOKUP(B146,'Claimant Count'!$B$2:$D$633,2,FALSE)</f>
        <v>1350</v>
      </c>
      <c r="G146" s="19">
        <f>VLOOKUP('Master sheet'!A146,'APS (combined up to 2019)'!$A$9:$I$640,8,FALSE)</f>
        <v>1500</v>
      </c>
      <c r="H146" s="19">
        <f>E146*VLOOKUP(C146,'Part-time workers'!$A$3:$G$14,6,FALSE)</f>
        <v>1167.9356136820927</v>
      </c>
      <c r="I146" s="19">
        <f t="shared" si="22"/>
        <v>4017.9356136820925</v>
      </c>
      <c r="J146" s="20">
        <f t="shared" si="23"/>
        <v>6.975582662642521E-2</v>
      </c>
      <c r="K146" s="27">
        <f t="shared" si="24"/>
        <v>-1.0129610944775242</v>
      </c>
      <c r="L146" s="25">
        <f>VLOOKUP('Master sheet'!A146,'APS (2020)'!$A$9:$I$640,2,FALSE)</f>
        <v>54600</v>
      </c>
      <c r="M146" s="25">
        <f>VLOOKUP(B146,'Claimant Count'!$B$2:$D$633,3,FALSE)-F146</f>
        <v>2050</v>
      </c>
      <c r="N146" s="25">
        <f>VLOOKUP('Master sheet'!A146,'APS (2020)'!$A$9:$I$640,8,FALSE)-G146</f>
        <v>2300</v>
      </c>
      <c r="O146" s="25">
        <f>L146*VLOOKUP(C146,'Part-time workers'!$A$3:$H$14,8,FALSE)</f>
        <v>181.12674681142047</v>
      </c>
      <c r="P146" s="25">
        <f t="shared" si="25"/>
        <v>4531.1267468114202</v>
      </c>
      <c r="Q146" s="26">
        <f t="shared" si="26"/>
        <v>1.1277250763754854</v>
      </c>
      <c r="R146" s="28">
        <f t="shared" si="27"/>
        <v>2.2939477132723627</v>
      </c>
      <c r="S146" s="73">
        <f>VLOOKUP(B146,'13. Parl. Constituency gender'!$A$5:$S$667,18,FALSE)</f>
        <v>8200</v>
      </c>
      <c r="T146" s="73">
        <f>VLOOKUP(B146,'SEISS data'!$B$6:$R$668,9,FALSE)</f>
        <v>3800</v>
      </c>
      <c r="U146" s="73">
        <f t="shared" si="28"/>
        <v>12000</v>
      </c>
      <c r="V146" s="109">
        <f t="shared" si="29"/>
        <v>0.21978021978021978</v>
      </c>
      <c r="W146" s="110">
        <f t="shared" si="30"/>
        <v>1.5955525523053267</v>
      </c>
      <c r="X146" s="113">
        <f t="shared" si="31"/>
        <v>1.9447501327888448</v>
      </c>
      <c r="Y146" s="137">
        <f>VLOOKUP(A146,'BRES data'!$A$11:$AB$642,25,FALSE)</f>
        <v>2.2719394605150711E-2</v>
      </c>
      <c r="Z146" s="138">
        <f t="shared" si="32"/>
        <v>-0.16728530140000858</v>
      </c>
    </row>
    <row r="147" spans="1:26">
      <c r="A147" s="14" t="s">
        <v>159</v>
      </c>
      <c r="B147" s="15" t="str">
        <f>VLOOKUP('Master sheet'!A147,Westminster_Parliamentary_Const!$A$2:$C$651,2,FALSE)</f>
        <v>E14000914</v>
      </c>
      <c r="C147" s="15" t="str">
        <f>VLOOKUP(B147,'Region Lookup'!$B$1:$C$662,2,FALSE)</f>
        <v>Yorkshire and the Humber</v>
      </c>
      <c r="E147" s="19">
        <f>VLOOKUP('Master sheet'!A147,'APS (2019)'!$A$9:$I$640,2,FALSE)</f>
        <v>53000</v>
      </c>
      <c r="F147" s="19">
        <f>VLOOKUP(B147,'Claimant Count'!$B$2:$D$633,2,FALSE)</f>
        <v>2245</v>
      </c>
      <c r="G147" s="19">
        <f>VLOOKUP('Master sheet'!A147,'APS (combined up to 2019)'!$A$9:$I$640,8,FALSE)</f>
        <v>2900</v>
      </c>
      <c r="H147" s="19">
        <f>E147*VLOOKUP(C147,'Part-time workers'!$A$3:$G$14,6,FALSE)</f>
        <v>1074.6629778672034</v>
      </c>
      <c r="I147" s="19">
        <f t="shared" si="22"/>
        <v>6219.6629778672032</v>
      </c>
      <c r="J147" s="20">
        <f t="shared" si="23"/>
        <v>0.11735213165787176</v>
      </c>
      <c r="K147" s="27">
        <f t="shared" si="24"/>
        <v>0.78606675114160551</v>
      </c>
      <c r="L147" s="25">
        <f>VLOOKUP('Master sheet'!A147,'APS (2020)'!$A$9:$I$640,2,FALSE)</f>
        <v>50300</v>
      </c>
      <c r="M147" s="25">
        <f>VLOOKUP(B147,'Claimant Count'!$B$2:$D$633,3,FALSE)-F147</f>
        <v>1790</v>
      </c>
      <c r="N147" s="25">
        <f>VLOOKUP('Master sheet'!A147,'APS (2020)'!$A$9:$I$640,8,FALSE)-G147</f>
        <v>-900</v>
      </c>
      <c r="O147" s="25">
        <f>L147*VLOOKUP(C147,'Part-time workers'!$A$3:$H$14,8,FALSE)</f>
        <v>166.86218616509981</v>
      </c>
      <c r="P147" s="25">
        <f t="shared" si="25"/>
        <v>1056.8621861650997</v>
      </c>
      <c r="Q147" s="26">
        <f t="shared" si="26"/>
        <v>0.16992274178294953</v>
      </c>
      <c r="R147" s="28">
        <f t="shared" si="27"/>
        <v>-0.88961283558059645</v>
      </c>
      <c r="S147" s="73">
        <f>VLOOKUP(B147,'13. Parl. Constituency gender'!$A$5:$S$667,18,FALSE)</f>
        <v>4700</v>
      </c>
      <c r="T147" s="73">
        <f>VLOOKUP(B147,'SEISS data'!$B$6:$R$668,9,FALSE)</f>
        <v>1800</v>
      </c>
      <c r="U147" s="73">
        <f t="shared" si="28"/>
        <v>6500</v>
      </c>
      <c r="V147" s="109">
        <f t="shared" si="29"/>
        <v>0.12922465208747516</v>
      </c>
      <c r="W147" s="110">
        <f t="shared" si="30"/>
        <v>-0.99589064464360566</v>
      </c>
      <c r="X147" s="113">
        <f t="shared" si="31"/>
        <v>-0.94275174011210106</v>
      </c>
      <c r="Y147" s="137">
        <f>VLOOKUP(A147,'BRES data'!$A$11:$AB$642,25,FALSE)</f>
        <v>5.3238042880703329E-3</v>
      </c>
      <c r="Z147" s="138">
        <f t="shared" si="32"/>
        <v>-1.9990988916985968</v>
      </c>
    </row>
    <row r="148" spans="1:26">
      <c r="A148" s="14" t="s">
        <v>160</v>
      </c>
      <c r="B148" s="15" t="str">
        <f>VLOOKUP('Master sheet'!A148,Westminster_Parliamentary_Const!$A$2:$C$651,2,FALSE)</f>
        <v>E14000917</v>
      </c>
      <c r="C148" s="15" t="str">
        <f>VLOOKUP(B148,'Region Lookup'!$B$1:$C$662,2,FALSE)</f>
        <v>Yorkshire and the Humber</v>
      </c>
      <c r="E148" s="19">
        <f>VLOOKUP('Master sheet'!A148,'APS (2019)'!$A$9:$I$640,2,FALSE)</f>
        <v>61500</v>
      </c>
      <c r="F148" s="19">
        <f>VLOOKUP(B148,'Claimant Count'!$B$2:$D$633,2,FALSE)</f>
        <v>900</v>
      </c>
      <c r="G148" s="19">
        <f>VLOOKUP('Master sheet'!A148,'APS (combined up to 2019)'!$A$9:$I$640,8,FALSE)</f>
        <v>2800</v>
      </c>
      <c r="H148" s="19">
        <f>E148*VLOOKUP(C148,'Part-time workers'!$A$3:$G$14,6,FALSE)</f>
        <v>1247.014587525151</v>
      </c>
      <c r="I148" s="19">
        <f t="shared" si="22"/>
        <v>4947.014587525151</v>
      </c>
      <c r="J148" s="20">
        <f t="shared" si="23"/>
        <v>8.0439261585774816E-2</v>
      </c>
      <c r="K148" s="27">
        <f t="shared" si="24"/>
        <v>-0.60915250122574915</v>
      </c>
      <c r="L148" s="25">
        <f>VLOOKUP('Master sheet'!A148,'APS (2020)'!$A$9:$I$640,2,FALSE)</f>
        <v>60300</v>
      </c>
      <c r="M148" s="25">
        <f>VLOOKUP(B148,'Claimant Count'!$B$2:$D$633,3,FALSE)-F148</f>
        <v>1495</v>
      </c>
      <c r="N148" s="25">
        <f>VLOOKUP('Master sheet'!A148,'APS (2020)'!$A$9:$I$640,8,FALSE)-G148</f>
        <v>1400</v>
      </c>
      <c r="O148" s="25">
        <f>L148*VLOOKUP(C148,'Part-time workers'!$A$3:$H$14,8,FALSE)</f>
        <v>200.03558301700832</v>
      </c>
      <c r="P148" s="25">
        <f t="shared" si="25"/>
        <v>3095.0355830170083</v>
      </c>
      <c r="Q148" s="26">
        <f t="shared" si="26"/>
        <v>0.62563704397026365</v>
      </c>
      <c r="R148" s="28">
        <f t="shared" si="27"/>
        <v>0.62509852144358491</v>
      </c>
      <c r="S148" s="73">
        <f>VLOOKUP(B148,'13. Parl. Constituency gender'!$A$5:$S$667,18,FALSE)</f>
        <v>7100</v>
      </c>
      <c r="T148" s="73">
        <f>VLOOKUP(B148,'SEISS data'!$B$6:$R$668,9,FALSE)</f>
        <v>3300</v>
      </c>
      <c r="U148" s="73">
        <f t="shared" si="28"/>
        <v>10400</v>
      </c>
      <c r="V148" s="109">
        <f t="shared" si="29"/>
        <v>0.17247097844112769</v>
      </c>
      <c r="W148" s="110">
        <f t="shared" si="30"/>
        <v>0.24169640911394405</v>
      </c>
      <c r="X148" s="113">
        <f t="shared" si="31"/>
        <v>0.43339746527876449</v>
      </c>
      <c r="Y148" s="137">
        <f>VLOOKUP(A148,'BRES data'!$A$11:$AB$642,25,FALSE)</f>
        <v>1.2375073486184496E-2</v>
      </c>
      <c r="Z148" s="138">
        <f t="shared" si="32"/>
        <v>-1.256576763359164</v>
      </c>
    </row>
    <row r="149" spans="1:26">
      <c r="A149" s="14" t="s">
        <v>161</v>
      </c>
      <c r="B149" s="15" t="str">
        <f>VLOOKUP('Master sheet'!A149,Westminster_Parliamentary_Const!$A$2:$C$651,2,FALSE)</f>
        <v>E14000919</v>
      </c>
      <c r="C149" s="15" t="str">
        <f>VLOOKUP(B149,'Region Lookup'!$B$1:$C$662,2,FALSE)</f>
        <v>Yorkshire and the Humber</v>
      </c>
      <c r="E149" s="19">
        <f>VLOOKUP('Master sheet'!A149,'APS (2019)'!$A$9:$I$640,2,FALSE)</f>
        <v>80700</v>
      </c>
      <c r="F149" s="19">
        <f>VLOOKUP(B149,'Claimant Count'!$B$2:$D$633,2,FALSE)</f>
        <v>2240</v>
      </c>
      <c r="G149" s="19">
        <f>VLOOKUP('Master sheet'!A149,'APS (combined up to 2019)'!$A$9:$I$640,8,FALSE)</f>
        <v>6000</v>
      </c>
      <c r="H149" s="19">
        <f>E149*VLOOKUP(C149,'Part-time workers'!$A$3:$G$14,6,FALSE)</f>
        <v>1636.3264587525152</v>
      </c>
      <c r="I149" s="19">
        <f t="shared" si="22"/>
        <v>9876.3264587525155</v>
      </c>
      <c r="J149" s="20">
        <f t="shared" si="23"/>
        <v>0.12238322749383539</v>
      </c>
      <c r="K149" s="27">
        <f t="shared" si="24"/>
        <v>0.97623028372878928</v>
      </c>
      <c r="L149" s="25">
        <f>VLOOKUP('Master sheet'!A149,'APS (2020)'!$A$9:$I$640,2,FALSE)</f>
        <v>82100</v>
      </c>
      <c r="M149" s="25">
        <f>VLOOKUP(B149,'Claimant Count'!$B$2:$D$633,3,FALSE)-F149</f>
        <v>2795</v>
      </c>
      <c r="N149" s="25">
        <f>VLOOKUP('Master sheet'!A149,'APS (2020)'!$A$9:$I$640,8,FALSE)-G149</f>
        <v>-2600</v>
      </c>
      <c r="O149" s="25">
        <f>L149*VLOOKUP(C149,'Part-time workers'!$A$3:$H$14,8,FALSE)</f>
        <v>272.35358815416885</v>
      </c>
      <c r="P149" s="25">
        <f t="shared" si="25"/>
        <v>467.35358815416885</v>
      </c>
      <c r="Q149" s="26">
        <f t="shared" si="26"/>
        <v>4.7320589300690302E-2</v>
      </c>
      <c r="R149" s="28">
        <f t="shared" si="27"/>
        <v>-1.2971200651521553</v>
      </c>
      <c r="S149" s="73">
        <f>VLOOKUP(B149,'13. Parl. Constituency gender'!$A$5:$S$667,18,FALSE)</f>
        <v>6600</v>
      </c>
      <c r="T149" s="73">
        <f>VLOOKUP(B149,'SEISS data'!$B$6:$R$668,9,FALSE)</f>
        <v>2800</v>
      </c>
      <c r="U149" s="73">
        <f t="shared" si="28"/>
        <v>9400</v>
      </c>
      <c r="V149" s="109">
        <f t="shared" si="29"/>
        <v>0.11449451887941535</v>
      </c>
      <c r="W149" s="110">
        <f t="shared" si="30"/>
        <v>-1.4174252279361197</v>
      </c>
      <c r="X149" s="113">
        <f t="shared" si="31"/>
        <v>-1.3572726465441374</v>
      </c>
      <c r="Y149" s="137">
        <f>VLOOKUP(A149,'BRES data'!$A$11:$AB$642,25,FALSE)</f>
        <v>3.2865072587532129E-2</v>
      </c>
      <c r="Z149" s="138">
        <f t="shared" si="32"/>
        <v>0.90108837676549847</v>
      </c>
    </row>
    <row r="150" spans="1:26">
      <c r="A150" s="14" t="s">
        <v>162</v>
      </c>
      <c r="B150" s="15" t="str">
        <f>VLOOKUP('Master sheet'!A150,Westminster_Parliamentary_Const!$A$2:$C$651,2,FALSE)</f>
        <v>E14000920</v>
      </c>
      <c r="C150" s="15" t="str">
        <f>VLOOKUP(B150,'Region Lookup'!$B$1:$C$662,2,FALSE)</f>
        <v>Yorkshire and the Humber</v>
      </c>
      <c r="E150" s="19">
        <f>VLOOKUP('Master sheet'!A150,'APS (2019)'!$A$9:$I$640,2,FALSE)</f>
        <v>57000</v>
      </c>
      <c r="F150" s="19">
        <f>VLOOKUP(B150,'Claimant Count'!$B$2:$D$633,2,FALSE)</f>
        <v>1700</v>
      </c>
      <c r="G150" s="19">
        <f>VLOOKUP('Master sheet'!A150,'APS (combined up to 2019)'!$A$9:$I$640,8,FALSE)</f>
        <v>3400</v>
      </c>
      <c r="H150" s="19">
        <f>E150*VLOOKUP(C150,'Part-time workers'!$A$3:$G$14,6,FALSE)</f>
        <v>1155.7696177062376</v>
      </c>
      <c r="I150" s="19">
        <f t="shared" si="22"/>
        <v>6255.7696177062371</v>
      </c>
      <c r="J150" s="20">
        <f t="shared" si="23"/>
        <v>0.10975034417028486</v>
      </c>
      <c r="K150" s="27">
        <f t="shared" si="24"/>
        <v>0.49873714945062558</v>
      </c>
      <c r="L150" s="25">
        <f>VLOOKUP('Master sheet'!A150,'APS (2020)'!$A$9:$I$640,2,FALSE)</f>
        <v>62500</v>
      </c>
      <c r="M150" s="25">
        <f>VLOOKUP(B150,'Claimant Count'!$B$2:$D$633,3,FALSE)-F150</f>
        <v>2300</v>
      </c>
      <c r="N150" s="25">
        <f>VLOOKUP('Master sheet'!A150,'APS (2020)'!$A$9:$I$640,8,FALSE)-G150</f>
        <v>-400</v>
      </c>
      <c r="O150" s="25">
        <f>L150*VLOOKUP(C150,'Part-time workers'!$A$3:$H$14,8,FALSE)</f>
        <v>207.33373032442819</v>
      </c>
      <c r="P150" s="25">
        <f t="shared" si="25"/>
        <v>2107.333730324428</v>
      </c>
      <c r="Q150" s="26">
        <f t="shared" si="26"/>
        <v>0.33686242606502997</v>
      </c>
      <c r="R150" s="28">
        <f t="shared" si="27"/>
        <v>-0.33473572396393675</v>
      </c>
      <c r="S150" s="73">
        <f>VLOOKUP(B150,'13. Parl. Constituency gender'!$A$5:$S$667,18,FALSE)</f>
        <v>5800</v>
      </c>
      <c r="T150" s="73">
        <f>VLOOKUP(B150,'SEISS data'!$B$6:$R$668,9,FALSE)</f>
        <v>3400</v>
      </c>
      <c r="U150" s="73">
        <f t="shared" si="28"/>
        <v>9200</v>
      </c>
      <c r="V150" s="109">
        <f t="shared" si="29"/>
        <v>0.1472</v>
      </c>
      <c r="W150" s="110">
        <f t="shared" si="30"/>
        <v>-0.4814872319373224</v>
      </c>
      <c r="X150" s="113">
        <f t="shared" si="31"/>
        <v>-0.40811147795062958</v>
      </c>
      <c r="Y150" s="137">
        <f>VLOOKUP(A150,'BRES data'!$A$11:$AB$642,25,FALSE)</f>
        <v>1.3858674982885733E-2</v>
      </c>
      <c r="Z150" s="138">
        <f t="shared" si="32"/>
        <v>-1.1003485851422847</v>
      </c>
    </row>
    <row r="151" spans="1:26">
      <c r="A151" s="14" t="s">
        <v>163</v>
      </c>
      <c r="B151" s="15" t="str">
        <f>VLOOKUP('Master sheet'!A151,Westminster_Parliamentary_Const!$A$2:$C$651,2,FALSE)</f>
        <v>E14000921</v>
      </c>
      <c r="C151" s="15" t="str">
        <f>VLOOKUP(B151,'Region Lookup'!$B$1:$C$662,2,FALSE)</f>
        <v>Yorkshire and the Humber</v>
      </c>
      <c r="E151" s="19">
        <f>VLOOKUP('Master sheet'!A151,'APS (2019)'!$A$9:$I$640,2,FALSE)</f>
        <v>67000</v>
      </c>
      <c r="F151" s="19">
        <f>VLOOKUP(B151,'Claimant Count'!$B$2:$D$633,2,FALSE)</f>
        <v>3065</v>
      </c>
      <c r="G151" s="19">
        <f>VLOOKUP('Master sheet'!A151,'APS (combined up to 2019)'!$A$9:$I$640,8,FALSE)</f>
        <v>4300</v>
      </c>
      <c r="H151" s="19">
        <f>E151*VLOOKUP(C151,'Part-time workers'!$A$3:$G$14,6,FALSE)</f>
        <v>1358.5362173038232</v>
      </c>
      <c r="I151" s="19">
        <f t="shared" si="22"/>
        <v>8723.5362173038229</v>
      </c>
      <c r="J151" s="20">
        <f t="shared" si="23"/>
        <v>0.1302020330940869</v>
      </c>
      <c r="K151" s="27">
        <f t="shared" si="24"/>
        <v>1.2717626571985743</v>
      </c>
      <c r="L151" s="25">
        <f>VLOOKUP('Master sheet'!A151,'APS (2020)'!$A$9:$I$640,2,FALSE)</f>
        <v>61900</v>
      </c>
      <c r="M151" s="25">
        <f>VLOOKUP(B151,'Claimant Count'!$B$2:$D$633,3,FALSE)-F151</f>
        <v>3465</v>
      </c>
      <c r="N151" s="25">
        <f>VLOOKUP('Master sheet'!A151,'APS (2020)'!$A$9:$I$640,8,FALSE)-G151</f>
        <v>4400</v>
      </c>
      <c r="O151" s="25">
        <f>L151*VLOOKUP(C151,'Part-time workers'!$A$3:$H$14,8,FALSE)</f>
        <v>205.34332651331368</v>
      </c>
      <c r="P151" s="25">
        <f t="shared" si="25"/>
        <v>8070.3433265133135</v>
      </c>
      <c r="Q151" s="26">
        <f t="shared" si="26"/>
        <v>0.92512292325962375</v>
      </c>
      <c r="R151" s="28">
        <f t="shared" si="27"/>
        <v>1.6205350492212616</v>
      </c>
      <c r="S151" s="73">
        <f>VLOOKUP(B151,'13. Parl. Constituency gender'!$A$5:$S$667,18,FALSE)</f>
        <v>6000</v>
      </c>
      <c r="T151" s="73">
        <f>VLOOKUP(B151,'SEISS data'!$B$6:$R$668,9,FALSE)</f>
        <v>3400</v>
      </c>
      <c r="U151" s="73">
        <f t="shared" si="28"/>
        <v>9400</v>
      </c>
      <c r="V151" s="109">
        <f t="shared" si="29"/>
        <v>0.15185783521809371</v>
      </c>
      <c r="W151" s="110">
        <f t="shared" si="30"/>
        <v>-0.3481932148384137</v>
      </c>
      <c r="X151" s="113">
        <f t="shared" si="31"/>
        <v>0.63617091719142393</v>
      </c>
      <c r="Y151" s="137">
        <f>VLOOKUP(A151,'BRES data'!$A$11:$AB$642,25,FALSE)</f>
        <v>2.976392422957308E-2</v>
      </c>
      <c r="Z151" s="138">
        <f t="shared" si="32"/>
        <v>0.57452712738589284</v>
      </c>
    </row>
    <row r="152" spans="1:26">
      <c r="A152" s="14" t="s">
        <v>164</v>
      </c>
      <c r="B152" s="15" t="str">
        <f>VLOOKUP('Master sheet'!A152,Westminster_Parliamentary_Const!$A$2:$C$651,2,FALSE)</f>
        <v>E14000922</v>
      </c>
      <c r="C152" s="15" t="str">
        <f>VLOOKUP(B152,'Region Lookup'!$B$1:$C$662,2,FALSE)</f>
        <v>Yorkshire and the Humber</v>
      </c>
      <c r="E152" s="19">
        <f>VLOOKUP('Master sheet'!A152,'APS (2019)'!$A$9:$I$640,2,FALSE)</f>
        <v>67800</v>
      </c>
      <c r="F152" s="19">
        <f>VLOOKUP(B152,'Claimant Count'!$B$2:$D$633,2,FALSE)</f>
        <v>550</v>
      </c>
      <c r="G152" s="19">
        <f>VLOOKUP('Master sheet'!A152,'APS (combined up to 2019)'!$A$9:$I$640,8,FALSE)</f>
        <v>1600</v>
      </c>
      <c r="H152" s="19">
        <f>E152*VLOOKUP(C152,'Part-time workers'!$A$3:$G$14,6,FALSE)</f>
        <v>1374.7575452716299</v>
      </c>
      <c r="I152" s="19">
        <f t="shared" si="22"/>
        <v>3524.7575452716301</v>
      </c>
      <c r="J152" s="20">
        <f t="shared" si="23"/>
        <v>5.1987574414035842E-2</v>
      </c>
      <c r="K152" s="27">
        <f t="shared" si="24"/>
        <v>-1.6845590363125627</v>
      </c>
      <c r="L152" s="25">
        <f>VLOOKUP('Master sheet'!A152,'APS (2020)'!$A$9:$I$640,2,FALSE)</f>
        <v>73200</v>
      </c>
      <c r="M152" s="25">
        <f>VLOOKUP(B152,'Claimant Count'!$B$2:$D$633,3,FALSE)-F152</f>
        <v>1005</v>
      </c>
      <c r="N152" s="25">
        <f>VLOOKUP('Master sheet'!A152,'APS (2020)'!$A$9:$I$640,8,FALSE)-G152</f>
        <v>300</v>
      </c>
      <c r="O152" s="25">
        <f>L152*VLOOKUP(C152,'Part-time workers'!$A$3:$H$14,8,FALSE)</f>
        <v>242.8292649559703</v>
      </c>
      <c r="P152" s="25">
        <f t="shared" si="25"/>
        <v>1547.8292649559703</v>
      </c>
      <c r="Q152" s="26">
        <f t="shared" si="26"/>
        <v>0.43913070475793226</v>
      </c>
      <c r="R152" s="28">
        <f t="shared" si="27"/>
        <v>5.1854118352665799E-3</v>
      </c>
      <c r="S152" s="73">
        <f>VLOOKUP(B152,'13. Parl. Constituency gender'!$A$5:$S$667,18,FALSE)</f>
        <v>4500</v>
      </c>
      <c r="T152" s="73">
        <f>VLOOKUP(B152,'SEISS data'!$B$6:$R$668,9,FALSE)</f>
        <v>2200</v>
      </c>
      <c r="U152" s="73">
        <f t="shared" si="28"/>
        <v>6700</v>
      </c>
      <c r="V152" s="109">
        <f t="shared" si="29"/>
        <v>9.1530054644808748E-2</v>
      </c>
      <c r="W152" s="110">
        <f t="shared" si="30"/>
        <v>-2.0746029821993335</v>
      </c>
      <c r="X152" s="113">
        <f t="shared" si="31"/>
        <v>-1.0347087851820334</v>
      </c>
      <c r="Y152" s="137">
        <f>VLOOKUP(A152,'BRES data'!$A$11:$AB$642,25,FALSE)</f>
        <v>3.4592913172842854E-2</v>
      </c>
      <c r="Z152" s="138">
        <f t="shared" si="32"/>
        <v>1.0830357443655461</v>
      </c>
    </row>
    <row r="153" spans="1:26">
      <c r="A153" s="14" t="s">
        <v>165</v>
      </c>
      <c r="B153" s="15" t="str">
        <f>VLOOKUP('Master sheet'!A153,Westminster_Parliamentary_Const!$A$2:$C$651,2,FALSE)</f>
        <v>E14000923</v>
      </c>
      <c r="C153" s="15" t="str">
        <f>VLOOKUP(B153,'Region Lookup'!$B$1:$C$662,2,FALSE)</f>
        <v>Yorkshire and the Humber</v>
      </c>
      <c r="E153" s="19">
        <f>VLOOKUP('Master sheet'!A153,'APS (2019)'!$A$9:$I$640,2,FALSE)</f>
        <v>71300</v>
      </c>
      <c r="F153" s="19">
        <f>VLOOKUP(B153,'Claimant Count'!$B$2:$D$633,2,FALSE)</f>
        <v>2230</v>
      </c>
      <c r="G153" s="19">
        <f>VLOOKUP('Master sheet'!A153,'APS (combined up to 2019)'!$A$9:$I$640,8,FALSE)</f>
        <v>4000</v>
      </c>
      <c r="H153" s="19">
        <f>E153*VLOOKUP(C153,'Part-time workers'!$A$3:$G$14,6,FALSE)</f>
        <v>1445.7258551307848</v>
      </c>
      <c r="I153" s="19">
        <f t="shared" si="22"/>
        <v>7675.725855130785</v>
      </c>
      <c r="J153" s="20">
        <f t="shared" si="23"/>
        <v>0.10765393906214285</v>
      </c>
      <c r="K153" s="27">
        <f t="shared" si="24"/>
        <v>0.41949799080682221</v>
      </c>
      <c r="L153" s="25">
        <f>VLOOKUP('Master sheet'!A153,'APS (2020)'!$A$9:$I$640,2,FALSE)</f>
        <v>65600</v>
      </c>
      <c r="M153" s="25">
        <f>VLOOKUP(B153,'Claimant Count'!$B$2:$D$633,3,FALSE)-F153</f>
        <v>2145</v>
      </c>
      <c r="N153" s="25">
        <f>VLOOKUP('Master sheet'!A153,'APS (2020)'!$A$9:$I$640,8,FALSE)-G153</f>
        <v>1100</v>
      </c>
      <c r="O153" s="25">
        <f>L153*VLOOKUP(C153,'Part-time workers'!$A$3:$H$14,8,FALSE)</f>
        <v>217.61748334851981</v>
      </c>
      <c r="P153" s="25">
        <f t="shared" si="25"/>
        <v>3462.6174833485197</v>
      </c>
      <c r="Q153" s="26">
        <f t="shared" si="26"/>
        <v>0.45111270890869004</v>
      </c>
      <c r="R153" s="28">
        <f t="shared" si="27"/>
        <v>4.5011411765380087E-2</v>
      </c>
      <c r="S153" s="73">
        <f>VLOOKUP(B153,'13. Parl. Constituency gender'!$A$5:$S$667,18,FALSE)</f>
        <v>5700</v>
      </c>
      <c r="T153" s="73">
        <f>VLOOKUP(B153,'SEISS data'!$B$6:$R$668,9,FALSE)</f>
        <v>3100</v>
      </c>
      <c r="U153" s="73">
        <f t="shared" si="28"/>
        <v>8800</v>
      </c>
      <c r="V153" s="109">
        <f t="shared" si="29"/>
        <v>0.13414634146341464</v>
      </c>
      <c r="W153" s="110">
        <f t="shared" si="30"/>
        <v>-0.85504587081313821</v>
      </c>
      <c r="X153" s="113">
        <f t="shared" si="31"/>
        <v>-0.40501722952387909</v>
      </c>
      <c r="Y153" s="137">
        <f>VLOOKUP(A153,'BRES data'!$A$11:$AB$642,25,FALSE)</f>
        <v>3.5320184426229639E-2</v>
      </c>
      <c r="Z153" s="138">
        <f t="shared" si="32"/>
        <v>1.1596198292689091</v>
      </c>
    </row>
    <row r="154" spans="1:26">
      <c r="A154" s="14" t="s">
        <v>166</v>
      </c>
      <c r="B154" s="15" t="str">
        <f>VLOOKUP('Master sheet'!A154,Westminster_Parliamentary_Const!$A$2:$C$651,2,FALSE)</f>
        <v>E14000925</v>
      </c>
      <c r="C154" s="15" t="str">
        <f>VLOOKUP(B154,'Region Lookup'!$B$1:$C$662,2,FALSE)</f>
        <v>Yorkshire and the Humber</v>
      </c>
      <c r="E154" s="19">
        <f>VLOOKUP('Master sheet'!A154,'APS (2019)'!$A$9:$I$640,2,FALSE)</f>
        <v>59700</v>
      </c>
      <c r="F154" s="19">
        <f>VLOOKUP(B154,'Claimant Count'!$B$2:$D$633,2,FALSE)</f>
        <v>1415</v>
      </c>
      <c r="G154" s="19">
        <f>VLOOKUP('Master sheet'!A154,'APS (combined up to 2019)'!$A$9:$I$640,8,FALSE)</f>
        <v>1400</v>
      </c>
      <c r="H154" s="19">
        <f>E154*VLOOKUP(C154,'Part-time workers'!$A$3:$G$14,6,FALSE)</f>
        <v>1210.5165995975856</v>
      </c>
      <c r="I154" s="19">
        <f t="shared" si="22"/>
        <v>4025.5165995975858</v>
      </c>
      <c r="J154" s="20">
        <f t="shared" si="23"/>
        <v>6.7429088770478818E-2</v>
      </c>
      <c r="K154" s="27">
        <f t="shared" si="24"/>
        <v>-1.1009062866418768</v>
      </c>
      <c r="L154" s="25">
        <f>VLOOKUP('Master sheet'!A154,'APS (2020)'!$A$9:$I$640,2,FALSE)</f>
        <v>61400</v>
      </c>
      <c r="M154" s="25">
        <f>VLOOKUP(B154,'Claimant Count'!$B$2:$D$633,3,FALSE)-F154</f>
        <v>1745</v>
      </c>
      <c r="N154" s="25" t="e">
        <f>VLOOKUP('Master sheet'!A154,'APS (2020)'!$A$9:$I$640,8,FALSE)-G154</f>
        <v>#VALUE!</v>
      </c>
      <c r="O154" s="25">
        <f>L154*VLOOKUP(C154,'Part-time workers'!$A$3:$H$14,8,FALSE)</f>
        <v>203.68465667071825</v>
      </c>
      <c r="P154" s="25">
        <f t="shared" si="25"/>
        <v>1948.6846566707181</v>
      </c>
      <c r="Q154" s="26">
        <f t="shared" si="26"/>
        <v>0.48408312534732068</v>
      </c>
      <c r="R154" s="28">
        <f t="shared" si="27"/>
        <v>0.15459907224851163</v>
      </c>
      <c r="S154" s="73">
        <f>VLOOKUP(B154,'13. Parl. Constituency gender'!$A$5:$S$667,18,FALSE)</f>
        <v>5800</v>
      </c>
      <c r="T154" s="73">
        <f>VLOOKUP(B154,'SEISS data'!$B$6:$R$668,9,FALSE)</f>
        <v>3000</v>
      </c>
      <c r="U154" s="73">
        <f t="shared" si="28"/>
        <v>8800</v>
      </c>
      <c r="V154" s="109">
        <f t="shared" si="29"/>
        <v>0.14332247557003258</v>
      </c>
      <c r="W154" s="110">
        <f t="shared" si="30"/>
        <v>-0.59245097012663572</v>
      </c>
      <c r="X154" s="113">
        <f t="shared" si="31"/>
        <v>-0.21892594893906203</v>
      </c>
      <c r="Y154" s="137">
        <f>VLOOKUP(A154,'BRES data'!$A$11:$AB$642,25,FALSE)</f>
        <v>2.281229668184781E-2</v>
      </c>
      <c r="Z154" s="138">
        <f t="shared" si="32"/>
        <v>-0.15750240334603383</v>
      </c>
    </row>
    <row r="155" spans="1:26">
      <c r="A155" s="14" t="s">
        <v>167</v>
      </c>
      <c r="B155" s="15" t="str">
        <f>VLOOKUP('Master sheet'!A155,Westminster_Parliamentary_Const!$A$2:$C$651,2,FALSE)</f>
        <v>E14000928</v>
      </c>
      <c r="C155" s="15" t="str">
        <f>VLOOKUP(B155,'Region Lookup'!$B$1:$C$662,2,FALSE)</f>
        <v>Yorkshire and the Humber</v>
      </c>
      <c r="E155" s="19">
        <f>VLOOKUP('Master sheet'!A155,'APS (2019)'!$A$9:$I$640,2,FALSE)</f>
        <v>61400</v>
      </c>
      <c r="F155" s="19">
        <f>VLOOKUP(B155,'Claimant Count'!$B$2:$D$633,2,FALSE)</f>
        <v>675</v>
      </c>
      <c r="G155" s="19">
        <f>VLOOKUP('Master sheet'!A155,'APS (combined up to 2019)'!$A$9:$I$640,8,FALSE)</f>
        <v>1400</v>
      </c>
      <c r="H155" s="19">
        <f>E155*VLOOKUP(C155,'Part-time workers'!$A$3:$G$14,6,FALSE)</f>
        <v>1244.9869215291751</v>
      </c>
      <c r="I155" s="19">
        <f t="shared" si="22"/>
        <v>3319.9869215291751</v>
      </c>
      <c r="J155" s="20">
        <f t="shared" si="23"/>
        <v>5.4071448233374189E-2</v>
      </c>
      <c r="K155" s="27">
        <f t="shared" si="24"/>
        <v>-1.6057935307702844</v>
      </c>
      <c r="L155" s="25">
        <f>VLOOKUP('Master sheet'!A155,'APS (2020)'!$A$9:$I$640,2,FALSE)</f>
        <v>58900</v>
      </c>
      <c r="M155" s="25">
        <f>VLOOKUP(B155,'Claimant Count'!$B$2:$D$633,3,FALSE)-F155</f>
        <v>1415</v>
      </c>
      <c r="N155" s="25">
        <f>VLOOKUP('Master sheet'!A155,'APS (2020)'!$A$9:$I$640,8,FALSE)-G155</f>
        <v>2600</v>
      </c>
      <c r="O155" s="25">
        <f>L155*VLOOKUP(C155,'Part-time workers'!$A$3:$H$14,8,FALSE)</f>
        <v>195.39130745774114</v>
      </c>
      <c r="P155" s="25">
        <f t="shared" si="25"/>
        <v>4210.3913074577413</v>
      </c>
      <c r="Q155" s="26">
        <f t="shared" si="26"/>
        <v>1.2681951486478895</v>
      </c>
      <c r="R155" s="28">
        <f t="shared" si="27"/>
        <v>2.7608446545616041</v>
      </c>
      <c r="S155" s="73">
        <f>VLOOKUP(B155,'13. Parl. Constituency gender'!$A$5:$S$667,18,FALSE)</f>
        <v>7600</v>
      </c>
      <c r="T155" s="73">
        <f>VLOOKUP(B155,'SEISS data'!$B$6:$R$668,9,FALSE)</f>
        <v>4300</v>
      </c>
      <c r="U155" s="73">
        <f t="shared" si="28"/>
        <v>11900</v>
      </c>
      <c r="V155" s="109">
        <f t="shared" si="29"/>
        <v>0.20203735144312393</v>
      </c>
      <c r="W155" s="110">
        <f t="shared" si="30"/>
        <v>1.0878020448761565</v>
      </c>
      <c r="X155" s="113">
        <f t="shared" si="31"/>
        <v>1.9243233497188803</v>
      </c>
      <c r="Y155" s="137">
        <f>VLOOKUP(A155,'BRES data'!$A$11:$AB$642,25,FALSE)</f>
        <v>2.3004713669642074E-2</v>
      </c>
      <c r="Z155" s="138">
        <f t="shared" si="32"/>
        <v>-0.13724025375403265</v>
      </c>
    </row>
    <row r="156" spans="1:26">
      <c r="A156" s="14" t="s">
        <v>168</v>
      </c>
      <c r="B156" s="15" t="str">
        <f>VLOOKUP('Master sheet'!A156,Westminster_Parliamentary_Const!$A$2:$C$651,2,FALSE)</f>
        <v>E14000993</v>
      </c>
      <c r="C156" s="15" t="str">
        <f>VLOOKUP(B156,'Region Lookup'!$B$1:$C$662,2,FALSE)</f>
        <v>Yorkshire and the Humber</v>
      </c>
      <c r="E156" s="19">
        <f>VLOOKUP('Master sheet'!A156,'APS (2019)'!$A$9:$I$640,2,FALSE)</f>
        <v>55900</v>
      </c>
      <c r="F156" s="19">
        <f>VLOOKUP(B156,'Claimant Count'!$B$2:$D$633,2,FALSE)</f>
        <v>815</v>
      </c>
      <c r="G156" s="19">
        <f>VLOOKUP('Master sheet'!A156,'APS (combined up to 2019)'!$A$9:$I$640,8,FALSE)</f>
        <v>2200</v>
      </c>
      <c r="H156" s="19">
        <f>E156*VLOOKUP(C156,'Part-time workers'!$A$3:$G$14,6,FALSE)</f>
        <v>1133.4652917505032</v>
      </c>
      <c r="I156" s="19">
        <f t="shared" si="22"/>
        <v>4148.4652917505027</v>
      </c>
      <c r="J156" s="20">
        <f t="shared" si="23"/>
        <v>7.4212259244195042E-2</v>
      </c>
      <c r="K156" s="27">
        <f t="shared" si="24"/>
        <v>-0.84451847343380382</v>
      </c>
      <c r="L156" s="25">
        <f>VLOOKUP('Master sheet'!A156,'APS (2020)'!$A$9:$I$640,2,FALSE)</f>
        <v>61200</v>
      </c>
      <c r="M156" s="25">
        <f>VLOOKUP(B156,'Claimant Count'!$B$2:$D$633,3,FALSE)-F156</f>
        <v>1365</v>
      </c>
      <c r="N156" s="25">
        <f>VLOOKUP('Master sheet'!A156,'APS (2020)'!$A$9:$I$640,8,FALSE)-G156</f>
        <v>200</v>
      </c>
      <c r="O156" s="25">
        <f>L156*VLOOKUP(C156,'Part-time workers'!$A$3:$H$14,8,FALSE)</f>
        <v>203.02118873368008</v>
      </c>
      <c r="P156" s="25">
        <f t="shared" si="25"/>
        <v>1768.02118873368</v>
      </c>
      <c r="Q156" s="26">
        <f t="shared" si="26"/>
        <v>0.42618680991486346</v>
      </c>
      <c r="R156" s="28">
        <f t="shared" si="27"/>
        <v>-3.7837737600285234E-2</v>
      </c>
      <c r="S156" s="73">
        <f>VLOOKUP(B156,'13. Parl. Constituency gender'!$A$5:$S$667,18,FALSE)</f>
        <v>7100</v>
      </c>
      <c r="T156" s="73">
        <f>VLOOKUP(B156,'SEISS data'!$B$6:$R$668,9,FALSE)</f>
        <v>4300</v>
      </c>
      <c r="U156" s="73">
        <f t="shared" si="28"/>
        <v>11400</v>
      </c>
      <c r="V156" s="109">
        <f t="shared" si="29"/>
        <v>0.18627450980392157</v>
      </c>
      <c r="W156" s="110">
        <f t="shared" si="30"/>
        <v>0.63671427886387277</v>
      </c>
      <c r="X156" s="113">
        <f t="shared" si="31"/>
        <v>0.29943827063179379</v>
      </c>
      <c r="Y156" s="137">
        <f>VLOOKUP(A156,'BRES data'!$A$11:$AB$642,25,FALSE)</f>
        <v>1.2534793520419862E-2</v>
      </c>
      <c r="Z156" s="138">
        <f t="shared" si="32"/>
        <v>-1.2397577118626462</v>
      </c>
    </row>
    <row r="157" spans="1:26">
      <c r="A157" s="14" t="s">
        <v>169</v>
      </c>
      <c r="B157" s="15" t="str">
        <f>VLOOKUP('Master sheet'!A157,Westminster_Parliamentary_Const!$A$2:$C$651,2,FALSE)</f>
        <v>E14001009</v>
      </c>
      <c r="C157" s="15" t="str">
        <f>VLOOKUP(B157,'Region Lookup'!$B$1:$C$662,2,FALSE)</f>
        <v>Yorkshire and the Humber</v>
      </c>
      <c r="E157" s="19">
        <f>VLOOKUP('Master sheet'!A157,'APS (2019)'!$A$9:$I$640,2,FALSE)</f>
        <v>60500</v>
      </c>
      <c r="F157" s="19">
        <f>VLOOKUP(B157,'Claimant Count'!$B$2:$D$633,2,FALSE)</f>
        <v>1880</v>
      </c>
      <c r="G157" s="19">
        <f>VLOOKUP('Master sheet'!A157,'APS (combined up to 2019)'!$A$9:$I$640,8,FALSE)</f>
        <v>3600</v>
      </c>
      <c r="H157" s="19">
        <f>E157*VLOOKUP(C157,'Part-time workers'!$A$3:$G$14,6,FALSE)</f>
        <v>1226.7379275653925</v>
      </c>
      <c r="I157" s="19">
        <f t="shared" si="22"/>
        <v>6706.737927565393</v>
      </c>
      <c r="J157" s="20">
        <f t="shared" si="23"/>
        <v>0.11085517235645277</v>
      </c>
      <c r="K157" s="27">
        <f t="shared" si="24"/>
        <v>0.54049704384217034</v>
      </c>
      <c r="L157" s="25">
        <f>VLOOKUP('Master sheet'!A157,'APS (2020)'!$A$9:$I$640,2,FALSE)</f>
        <v>59100</v>
      </c>
      <c r="M157" s="25">
        <f>VLOOKUP(B157,'Claimant Count'!$B$2:$D$633,3,FALSE)-F157</f>
        <v>2215</v>
      </c>
      <c r="N157" s="25">
        <f>VLOOKUP('Master sheet'!A157,'APS (2020)'!$A$9:$I$640,8,FALSE)-G157</f>
        <v>-400</v>
      </c>
      <c r="O157" s="25">
        <f>L157*VLOOKUP(C157,'Part-time workers'!$A$3:$H$14,8,FALSE)</f>
        <v>196.05477539477928</v>
      </c>
      <c r="P157" s="25">
        <f t="shared" si="25"/>
        <v>2011.0547753947792</v>
      </c>
      <c r="Q157" s="26">
        <f t="shared" si="26"/>
        <v>0.29985587585421136</v>
      </c>
      <c r="R157" s="28">
        <f t="shared" si="27"/>
        <v>-0.4577387581447081</v>
      </c>
      <c r="S157" s="73">
        <f>VLOOKUP(B157,'13. Parl. Constituency gender'!$A$5:$S$667,18,FALSE)</f>
        <v>6300</v>
      </c>
      <c r="T157" s="73">
        <f>VLOOKUP(B157,'SEISS data'!$B$6:$R$668,9,FALSE)</f>
        <v>3200</v>
      </c>
      <c r="U157" s="73">
        <f t="shared" si="28"/>
        <v>9500</v>
      </c>
      <c r="V157" s="109">
        <f t="shared" si="29"/>
        <v>0.16074450084602368</v>
      </c>
      <c r="W157" s="110">
        <f t="shared" si="30"/>
        <v>-9.3882080009051141E-2</v>
      </c>
      <c r="X157" s="113">
        <f t="shared" si="31"/>
        <v>-0.27581041907687964</v>
      </c>
      <c r="Y157" s="137">
        <f>VLOOKUP(A157,'BRES data'!$A$11:$AB$642,25,FALSE)</f>
        <v>2.6843657817109179E-2</v>
      </c>
      <c r="Z157" s="138">
        <f t="shared" si="32"/>
        <v>0.26701334923078046</v>
      </c>
    </row>
    <row r="158" spans="1:26">
      <c r="A158" s="14" t="s">
        <v>170</v>
      </c>
      <c r="B158" s="15" t="str">
        <f>VLOOKUP('Master sheet'!A158,Westminster_Parliamentary_Const!$A$2:$C$651,2,FALSE)</f>
        <v>E14001028</v>
      </c>
      <c r="C158" s="15" t="str">
        <f>VLOOKUP(B158,'Region Lookup'!$B$1:$C$662,2,FALSE)</f>
        <v>Yorkshire and the Humber</v>
      </c>
      <c r="E158" s="19">
        <f>VLOOKUP('Master sheet'!A158,'APS (2019)'!$A$9:$I$640,2,FALSE)</f>
        <v>59400</v>
      </c>
      <c r="F158" s="19">
        <f>VLOOKUP(B158,'Claimant Count'!$B$2:$D$633,2,FALSE)</f>
        <v>2235</v>
      </c>
      <c r="G158" s="19">
        <f>VLOOKUP('Master sheet'!A158,'APS (combined up to 2019)'!$A$9:$I$640,8,FALSE)</f>
        <v>2800</v>
      </c>
      <c r="H158" s="19">
        <f>E158*VLOOKUP(C158,'Part-time workers'!$A$3:$G$14,6,FALSE)</f>
        <v>1204.4336016096581</v>
      </c>
      <c r="I158" s="19">
        <f t="shared" si="22"/>
        <v>6239.4336016096586</v>
      </c>
      <c r="J158" s="20">
        <f t="shared" si="23"/>
        <v>0.10504096972406833</v>
      </c>
      <c r="K158" s="27">
        <f t="shared" si="24"/>
        <v>0.3207339250702223</v>
      </c>
      <c r="L158" s="25">
        <f>VLOOKUP('Master sheet'!A158,'APS (2020)'!$A$9:$I$640,2,FALSE)</f>
        <v>54500</v>
      </c>
      <c r="M158" s="25">
        <f>VLOOKUP(B158,'Claimant Count'!$B$2:$D$633,3,FALSE)-F158</f>
        <v>1940</v>
      </c>
      <c r="N158" s="25">
        <f>VLOOKUP('Master sheet'!A158,'APS (2020)'!$A$9:$I$640,8,FALSE)-G158</f>
        <v>700</v>
      </c>
      <c r="O158" s="25">
        <f>L158*VLOOKUP(C158,'Part-time workers'!$A$3:$H$14,8,FALSE)</f>
        <v>180.79501284290137</v>
      </c>
      <c r="P158" s="25">
        <f t="shared" si="25"/>
        <v>2820.7950128429015</v>
      </c>
      <c r="Q158" s="26">
        <f t="shared" si="26"/>
        <v>0.45209151871015801</v>
      </c>
      <c r="R158" s="28">
        <f t="shared" si="27"/>
        <v>4.8264797308765379E-2</v>
      </c>
      <c r="S158" s="73">
        <f>VLOOKUP(B158,'13. Parl. Constituency gender'!$A$5:$S$667,18,FALSE)</f>
        <v>5200</v>
      </c>
      <c r="T158" s="73">
        <f>VLOOKUP(B158,'SEISS data'!$B$6:$R$668,9,FALSE)</f>
        <v>3400</v>
      </c>
      <c r="U158" s="73">
        <f t="shared" si="28"/>
        <v>8600</v>
      </c>
      <c r="V158" s="109">
        <f t="shared" si="29"/>
        <v>0.15779816513761469</v>
      </c>
      <c r="W158" s="110">
        <f t="shared" si="30"/>
        <v>-0.17819784128162874</v>
      </c>
      <c r="X158" s="113">
        <f t="shared" si="31"/>
        <v>-6.4966521986431686E-2</v>
      </c>
      <c r="Y158" s="137">
        <f>VLOOKUP(A158,'BRES data'!$A$11:$AB$642,25,FALSE)</f>
        <v>2.0989576094510021E-2</v>
      </c>
      <c r="Z158" s="138">
        <f t="shared" si="32"/>
        <v>-0.34944095112408796</v>
      </c>
    </row>
    <row r="159" spans="1:26">
      <c r="A159" s="14" t="s">
        <v>171</v>
      </c>
      <c r="B159" s="15" t="str">
        <f>VLOOKUP('Master sheet'!A159,Westminster_Parliamentary_Const!$A$2:$C$651,2,FALSE)</f>
        <v>E14001061</v>
      </c>
      <c r="C159" s="15" t="str">
        <f>VLOOKUP(B159,'Region Lookup'!$B$1:$C$662,2,FALSE)</f>
        <v>Yorkshire and the Humber</v>
      </c>
      <c r="E159" s="19">
        <f>VLOOKUP('Master sheet'!A159,'APS (2019)'!$A$9:$I$640,2,FALSE)</f>
        <v>74800</v>
      </c>
      <c r="F159" s="19">
        <f>VLOOKUP(B159,'Claimant Count'!$B$2:$D$633,2,FALSE)</f>
        <v>1245</v>
      </c>
      <c r="G159" s="19">
        <f>VLOOKUP('Master sheet'!A159,'APS (combined up to 2019)'!$A$9:$I$640,8,FALSE)</f>
        <v>2600</v>
      </c>
      <c r="H159" s="19">
        <f>E159*VLOOKUP(C159,'Part-time workers'!$A$3:$G$14,6,FALSE)</f>
        <v>1516.6941649899397</v>
      </c>
      <c r="I159" s="19">
        <f t="shared" si="22"/>
        <v>5361.69416498994</v>
      </c>
      <c r="J159" s="20">
        <f t="shared" si="23"/>
        <v>7.1680403275266577E-2</v>
      </c>
      <c r="K159" s="27">
        <f t="shared" si="24"/>
        <v>-0.94021664551228623</v>
      </c>
      <c r="L159" s="25">
        <f>VLOOKUP('Master sheet'!A159,'APS (2020)'!$A$9:$I$640,2,FALSE)</f>
        <v>68300</v>
      </c>
      <c r="M159" s="25">
        <f>VLOOKUP(B159,'Claimant Count'!$B$2:$D$633,3,FALSE)-F159</f>
        <v>2130</v>
      </c>
      <c r="N159" s="25">
        <f>VLOOKUP('Master sheet'!A159,'APS (2020)'!$A$9:$I$640,8,FALSE)-G159</f>
        <v>1600</v>
      </c>
      <c r="O159" s="25">
        <f>L159*VLOOKUP(C159,'Part-time workers'!$A$3:$H$14,8,FALSE)</f>
        <v>226.57430049853511</v>
      </c>
      <c r="P159" s="25">
        <f t="shared" si="25"/>
        <v>3956.5743004985352</v>
      </c>
      <c r="Q159" s="26">
        <f t="shared" si="26"/>
        <v>0.73793360433230881</v>
      </c>
      <c r="R159" s="28">
        <f t="shared" si="27"/>
        <v>0.99835183940775474</v>
      </c>
      <c r="S159" s="73">
        <f>VLOOKUP(B159,'13. Parl. Constituency gender'!$A$5:$S$667,18,FALSE)</f>
        <v>9400</v>
      </c>
      <c r="T159" s="73">
        <f>VLOOKUP(B159,'SEISS data'!$B$6:$R$668,9,FALSE)</f>
        <v>3000</v>
      </c>
      <c r="U159" s="73">
        <f t="shared" si="28"/>
        <v>12400</v>
      </c>
      <c r="V159" s="109">
        <f t="shared" si="29"/>
        <v>0.18155197657393851</v>
      </c>
      <c r="W159" s="110">
        <f t="shared" si="30"/>
        <v>0.5015687883874721</v>
      </c>
      <c r="X159" s="113">
        <f t="shared" si="31"/>
        <v>0.74996031389761342</v>
      </c>
      <c r="Y159" s="137">
        <f>VLOOKUP(A159,'BRES data'!$A$11:$AB$642,25,FALSE)</f>
        <v>3.157859918961381E-2</v>
      </c>
      <c r="Z159" s="138">
        <f t="shared" si="32"/>
        <v>0.76561844381642774</v>
      </c>
    </row>
    <row r="160" spans="1:26">
      <c r="A160" s="14" t="s">
        <v>172</v>
      </c>
      <c r="B160" s="15" t="str">
        <f>VLOOKUP('Master sheet'!A160,Westminster_Parliamentary_Const!$A$2:$C$651,2,FALSE)</f>
        <v>E14001062</v>
      </c>
      <c r="C160" s="15" t="str">
        <f>VLOOKUP(B160,'Region Lookup'!$B$1:$C$662,2,FALSE)</f>
        <v>Yorkshire and the Humber</v>
      </c>
      <c r="E160" s="19">
        <f>VLOOKUP('Master sheet'!A160,'APS (2019)'!$A$9:$I$640,2,FALSE)</f>
        <v>60200</v>
      </c>
      <c r="F160" s="19">
        <f>VLOOKUP(B160,'Claimant Count'!$B$2:$D$633,2,FALSE)</f>
        <v>455</v>
      </c>
      <c r="G160" s="19">
        <f>VLOOKUP('Master sheet'!A160,'APS (combined up to 2019)'!$A$9:$I$640,8,FALSE)</f>
        <v>800</v>
      </c>
      <c r="H160" s="19">
        <f>E160*VLOOKUP(C160,'Part-time workers'!$A$3:$G$14,6,FALSE)</f>
        <v>1220.6549295774648</v>
      </c>
      <c r="I160" s="19">
        <f t="shared" si="22"/>
        <v>2475.6549295774648</v>
      </c>
      <c r="J160" s="20">
        <f t="shared" si="23"/>
        <v>4.1123836039492774E-2</v>
      </c>
      <c r="K160" s="27">
        <f t="shared" si="24"/>
        <v>-2.0951826725467493</v>
      </c>
      <c r="L160" s="25">
        <f>VLOOKUP('Master sheet'!A160,'APS (2020)'!$A$9:$I$640,2,FALSE)</f>
        <v>67000</v>
      </c>
      <c r="M160" s="25">
        <f>VLOOKUP(B160,'Claimant Count'!$B$2:$D$633,3,FALSE)-F160</f>
        <v>1120</v>
      </c>
      <c r="N160" s="25">
        <f>VLOOKUP('Master sheet'!A160,'APS (2020)'!$A$9:$I$640,8,FALSE)-G160</f>
        <v>400</v>
      </c>
      <c r="O160" s="25">
        <f>L160*VLOOKUP(C160,'Part-time workers'!$A$3:$H$14,8,FALSE)</f>
        <v>222.26175890778703</v>
      </c>
      <c r="P160" s="25">
        <f t="shared" si="25"/>
        <v>1742.261758907787</v>
      </c>
      <c r="Q160" s="26">
        <f t="shared" si="26"/>
        <v>0.70375791799269438</v>
      </c>
      <c r="R160" s="28">
        <f t="shared" si="27"/>
        <v>0.884758081247774</v>
      </c>
      <c r="S160" s="73">
        <f>VLOOKUP(B160,'13. Parl. Constituency gender'!$A$5:$S$667,18,FALSE)</f>
        <v>6200</v>
      </c>
      <c r="T160" s="73">
        <f>VLOOKUP(B160,'SEISS data'!$B$6:$R$668,9,FALSE)</f>
        <v>2900</v>
      </c>
      <c r="U160" s="73">
        <f t="shared" si="28"/>
        <v>9100</v>
      </c>
      <c r="V160" s="109">
        <f t="shared" si="29"/>
        <v>0.13582089552238805</v>
      </c>
      <c r="W160" s="110">
        <f t="shared" si="30"/>
        <v>-0.80712488887226153</v>
      </c>
      <c r="X160" s="113">
        <f t="shared" si="31"/>
        <v>3.8816596187756236E-2</v>
      </c>
      <c r="Y160" s="137">
        <f>VLOOKUP(A160,'BRES data'!$A$11:$AB$642,25,FALSE)</f>
        <v>2.7980629539951618E-2</v>
      </c>
      <c r="Z160" s="138">
        <f t="shared" si="32"/>
        <v>0.38674025793148714</v>
      </c>
    </row>
    <row r="161" spans="1:26">
      <c r="A161" s="14" t="s">
        <v>173</v>
      </c>
      <c r="B161" s="15" t="str">
        <f>VLOOKUP('Master sheet'!A161,Westminster_Parliamentary_Const!$A$2:$C$651,2,FALSE)</f>
        <v>E14000533</v>
      </c>
      <c r="C161" s="15" t="str">
        <f>VLOOKUP(B161,'Region Lookup'!$B$1:$C$662,2,FALSE)</f>
        <v>East Midlands</v>
      </c>
      <c r="E161" s="19">
        <f>VLOOKUP('Master sheet'!A161,'APS (2019)'!$A$9:$I$640,2,FALSE)</f>
        <v>49000</v>
      </c>
      <c r="F161" s="19">
        <f>VLOOKUP(B161,'Claimant Count'!$B$2:$D$633,2,FALSE)</f>
        <v>1400</v>
      </c>
      <c r="G161" s="19">
        <f>VLOOKUP('Master sheet'!A161,'APS (combined up to 2019)'!$A$9:$I$640,8,FALSE)</f>
        <v>1100</v>
      </c>
      <c r="H161" s="19">
        <f>E161*VLOOKUP(C161,'Part-time workers'!$A$3:$G$14,6,FALSE)</f>
        <v>1050.901982116751</v>
      </c>
      <c r="I161" s="19">
        <f t="shared" si="22"/>
        <v>3550.9019821167512</v>
      </c>
      <c r="J161" s="20">
        <f t="shared" si="23"/>
        <v>7.2467387390137777E-2</v>
      </c>
      <c r="K161" s="27">
        <f t="shared" si="24"/>
        <v>-0.91047050585338196</v>
      </c>
      <c r="L161" s="25">
        <f>VLOOKUP('Master sheet'!A161,'APS (2020)'!$A$9:$I$640,2,FALSE)</f>
        <v>49000</v>
      </c>
      <c r="M161" s="25">
        <f>VLOOKUP(B161,'Claimant Count'!$B$2:$D$633,3,FALSE)-F161</f>
        <v>1585</v>
      </c>
      <c r="N161" s="25">
        <f>VLOOKUP('Master sheet'!A161,'APS (2020)'!$A$9:$I$640,8,FALSE)-G161</f>
        <v>1400</v>
      </c>
      <c r="O161" s="25">
        <f>L161*VLOOKUP(C161,'Part-time workers'!$A$3:$H$14,8,FALSE)</f>
        <v>75.373863588624801</v>
      </c>
      <c r="P161" s="25">
        <f t="shared" si="25"/>
        <v>3060.3738635886248</v>
      </c>
      <c r="Q161" s="26">
        <f t="shared" si="26"/>
        <v>0.86185816420769956</v>
      </c>
      <c r="R161" s="28">
        <f t="shared" si="27"/>
        <v>1.4102545103498714</v>
      </c>
      <c r="S161" s="73">
        <f>VLOOKUP(B161,'13. Parl. Constituency gender'!$A$5:$S$667,18,FALSE)</f>
        <v>5500</v>
      </c>
      <c r="T161" s="73">
        <f>VLOOKUP(B161,'SEISS data'!$B$6:$R$668,9,FALSE)</f>
        <v>2800</v>
      </c>
      <c r="U161" s="73">
        <f t="shared" si="28"/>
        <v>8300</v>
      </c>
      <c r="V161" s="109">
        <f t="shared" si="29"/>
        <v>0.16938775510204082</v>
      </c>
      <c r="W161" s="110">
        <f t="shared" si="30"/>
        <v>0.15346331257082566</v>
      </c>
      <c r="X161" s="113">
        <f t="shared" si="31"/>
        <v>0.78185891146034847</v>
      </c>
      <c r="Y161" s="137">
        <f>VLOOKUP(A161,'BRES data'!$A$11:$AB$642,25,FALSE)</f>
        <v>1.5275268039995904E-3</v>
      </c>
      <c r="Z161" s="138">
        <f t="shared" si="32"/>
        <v>-2.3988595529414209</v>
      </c>
    </row>
    <row r="162" spans="1:26">
      <c r="A162" s="14" t="s">
        <v>174</v>
      </c>
      <c r="B162" s="15" t="str">
        <f>VLOOKUP('Master sheet'!A162,Westminster_Parliamentary_Const!$A$2:$C$651,2,FALSE)</f>
        <v>E14000535</v>
      </c>
      <c r="C162" s="15" t="str">
        <f>VLOOKUP(B162,'Region Lookup'!$B$1:$C$662,2,FALSE)</f>
        <v>East Midlands</v>
      </c>
      <c r="E162" s="19">
        <f>VLOOKUP('Master sheet'!A162,'APS (2019)'!$A$9:$I$640,2,FALSE)</f>
        <v>64900</v>
      </c>
      <c r="F162" s="19">
        <f>VLOOKUP(B162,'Claimant Count'!$B$2:$D$633,2,FALSE)</f>
        <v>1905</v>
      </c>
      <c r="G162" s="19">
        <f>VLOOKUP('Master sheet'!A162,'APS (combined up to 2019)'!$A$9:$I$640,8,FALSE)</f>
        <v>3900</v>
      </c>
      <c r="H162" s="19">
        <f>E162*VLOOKUP(C162,'Part-time workers'!$A$3:$G$14,6,FALSE)</f>
        <v>1391.9089518240232</v>
      </c>
      <c r="I162" s="19">
        <f t="shared" si="22"/>
        <v>7196.9089518240235</v>
      </c>
      <c r="J162" s="20">
        <f t="shared" si="23"/>
        <v>0.11089227968912209</v>
      </c>
      <c r="K162" s="27">
        <f t="shared" si="24"/>
        <v>0.54189961332113823</v>
      </c>
      <c r="L162" s="25">
        <f>VLOOKUP('Master sheet'!A162,'APS (2020)'!$A$9:$I$640,2,FALSE)</f>
        <v>64100</v>
      </c>
      <c r="M162" s="25">
        <f>VLOOKUP(B162,'Claimant Count'!$B$2:$D$633,3,FALSE)-F162</f>
        <v>2120</v>
      </c>
      <c r="N162" s="25">
        <f>VLOOKUP('Master sheet'!A162,'APS (2020)'!$A$9:$I$640,8,FALSE)-G162</f>
        <v>1300</v>
      </c>
      <c r="O162" s="25">
        <f>L162*VLOOKUP(C162,'Part-time workers'!$A$3:$H$14,8,FALSE)</f>
        <v>98.601319510833662</v>
      </c>
      <c r="P162" s="25">
        <f t="shared" si="25"/>
        <v>3518.6013195108335</v>
      </c>
      <c r="Q162" s="26">
        <f t="shared" si="26"/>
        <v>0.48890452040789817</v>
      </c>
      <c r="R162" s="28">
        <f t="shared" si="27"/>
        <v>0.17062451147634439</v>
      </c>
      <c r="S162" s="73">
        <f>VLOOKUP(B162,'13. Parl. Constituency gender'!$A$5:$S$667,18,FALSE)</f>
        <v>6100</v>
      </c>
      <c r="T162" s="73">
        <f>VLOOKUP(B162,'SEISS data'!$B$6:$R$668,9,FALSE)</f>
        <v>3000</v>
      </c>
      <c r="U162" s="73">
        <f t="shared" si="28"/>
        <v>9100</v>
      </c>
      <c r="V162" s="109">
        <f t="shared" si="29"/>
        <v>0.1419656786271451</v>
      </c>
      <c r="W162" s="110">
        <f t="shared" si="30"/>
        <v>-0.63127864573921522</v>
      </c>
      <c r="X162" s="113">
        <f t="shared" si="31"/>
        <v>-0.23032706713143541</v>
      </c>
      <c r="Y162" s="137">
        <f>VLOOKUP(A162,'BRES data'!$A$11:$AB$642,25,FALSE)</f>
        <v>1.0766208251473453E-2</v>
      </c>
      <c r="Z162" s="138">
        <f t="shared" si="32"/>
        <v>-1.4259956303354044</v>
      </c>
    </row>
    <row r="163" spans="1:26">
      <c r="A163" s="14" t="s">
        <v>175</v>
      </c>
      <c r="B163" s="15" t="str">
        <f>VLOOKUP('Master sheet'!A163,Westminster_Parliamentary_Const!$A$2:$C$651,2,FALSE)</f>
        <v>E14000546</v>
      </c>
      <c r="C163" s="15" t="str">
        <f>VLOOKUP(B163,'Region Lookup'!$B$1:$C$662,2,FALSE)</f>
        <v>East Midlands</v>
      </c>
      <c r="E163" s="19">
        <f>VLOOKUP('Master sheet'!A163,'APS (2019)'!$A$9:$I$640,2,FALSE)</f>
        <v>60100</v>
      </c>
      <c r="F163" s="19">
        <f>VLOOKUP(B163,'Claimant Count'!$B$2:$D$633,2,FALSE)</f>
        <v>1800</v>
      </c>
      <c r="G163" s="19">
        <f>VLOOKUP('Master sheet'!A163,'APS (combined up to 2019)'!$A$9:$I$640,8,FALSE)</f>
        <v>1800</v>
      </c>
      <c r="H163" s="19">
        <f>E163*VLOOKUP(C163,'Part-time workers'!$A$3:$G$14,6,FALSE)</f>
        <v>1288.9634515350353</v>
      </c>
      <c r="I163" s="19">
        <f t="shared" si="22"/>
        <v>4888.9634515350353</v>
      </c>
      <c r="J163" s="20">
        <f t="shared" si="23"/>
        <v>8.1347145616223554E-2</v>
      </c>
      <c r="K163" s="27">
        <f t="shared" si="24"/>
        <v>-0.57483663048134814</v>
      </c>
      <c r="L163" s="25">
        <f>VLOOKUP('Master sheet'!A163,'APS (2020)'!$A$9:$I$640,2,FALSE)</f>
        <v>60000</v>
      </c>
      <c r="M163" s="25">
        <f>VLOOKUP(B163,'Claimant Count'!$B$2:$D$633,3,FALSE)-F163</f>
        <v>1650</v>
      </c>
      <c r="N163" s="25" t="e">
        <f>VLOOKUP('Master sheet'!A163,'APS (2020)'!$A$9:$I$640,8,FALSE)-G163</f>
        <v>#VALUE!</v>
      </c>
      <c r="O163" s="25">
        <f>L163*VLOOKUP(C163,'Part-time workers'!$A$3:$H$14,8,FALSE)</f>
        <v>92.294526843214044</v>
      </c>
      <c r="P163" s="25">
        <f t="shared" si="25"/>
        <v>1742.294526843214</v>
      </c>
      <c r="Q163" s="26">
        <f t="shared" si="26"/>
        <v>0.35637299074022916</v>
      </c>
      <c r="R163" s="28">
        <f t="shared" si="27"/>
        <v>-0.2698861597662966</v>
      </c>
      <c r="S163" s="73">
        <f>VLOOKUP(B163,'13. Parl. Constituency gender'!$A$5:$S$667,18,FALSE)</f>
        <v>6300</v>
      </c>
      <c r="T163" s="73">
        <f>VLOOKUP(B163,'SEISS data'!$B$6:$R$668,9,FALSE)</f>
        <v>3000</v>
      </c>
      <c r="U163" s="73">
        <f t="shared" si="28"/>
        <v>9300</v>
      </c>
      <c r="V163" s="109">
        <f t="shared" si="29"/>
        <v>0.155</v>
      </c>
      <c r="W163" s="110">
        <f t="shared" si="30"/>
        <v>-0.25827338157766994</v>
      </c>
      <c r="X163" s="113">
        <f t="shared" si="31"/>
        <v>-0.26407977067198329</v>
      </c>
      <c r="Y163" s="137">
        <f>VLOOKUP(A163,'BRES data'!$A$11:$AB$642,25,FALSE)</f>
        <v>1.0936549081483005E-2</v>
      </c>
      <c r="Z163" s="138">
        <f t="shared" si="32"/>
        <v>-1.4080581736750311</v>
      </c>
    </row>
    <row r="164" spans="1:26">
      <c r="A164" s="14" t="s">
        <v>176</v>
      </c>
      <c r="B164" s="15" t="str">
        <f>VLOOKUP('Master sheet'!A164,Westminster_Parliamentary_Const!$A$2:$C$651,2,FALSE)</f>
        <v>E14000577</v>
      </c>
      <c r="C164" s="15" t="str">
        <f>VLOOKUP(B164,'Region Lookup'!$B$1:$C$662,2,FALSE)</f>
        <v>East Midlands</v>
      </c>
      <c r="E164" s="19">
        <f>VLOOKUP('Master sheet'!A164,'APS (2019)'!$A$9:$I$640,2,FALSE)</f>
        <v>60000</v>
      </c>
      <c r="F164" s="19">
        <f>VLOOKUP(B164,'Claimant Count'!$B$2:$D$633,2,FALSE)</f>
        <v>1380</v>
      </c>
      <c r="G164" s="19">
        <f>VLOOKUP('Master sheet'!A164,'APS (combined up to 2019)'!$A$9:$I$640,8,FALSE)</f>
        <v>1900</v>
      </c>
      <c r="H164" s="19">
        <f>E164*VLOOKUP(C164,'Part-time workers'!$A$3:$G$14,6,FALSE)</f>
        <v>1286.8187536123482</v>
      </c>
      <c r="I164" s="19">
        <f t="shared" si="22"/>
        <v>4566.8187536123478</v>
      </c>
      <c r="J164" s="20">
        <f t="shared" si="23"/>
        <v>7.6113645893539125E-2</v>
      </c>
      <c r="K164" s="27">
        <f t="shared" si="24"/>
        <v>-0.77265055164452912</v>
      </c>
      <c r="L164" s="25">
        <f>VLOOKUP('Master sheet'!A164,'APS (2020)'!$A$9:$I$640,2,FALSE)</f>
        <v>57000</v>
      </c>
      <c r="M164" s="25">
        <f>VLOOKUP(B164,'Claimant Count'!$B$2:$D$633,3,FALSE)-F164</f>
        <v>1675</v>
      </c>
      <c r="N164" s="25" t="e">
        <f>VLOOKUP('Master sheet'!A164,'APS (2020)'!$A$9:$I$640,8,FALSE)-G164</f>
        <v>#VALUE!</v>
      </c>
      <c r="O164" s="25">
        <f>L164*VLOOKUP(C164,'Part-time workers'!$A$3:$H$14,8,FALSE)</f>
        <v>87.679800501053336</v>
      </c>
      <c r="P164" s="25">
        <f t="shared" si="25"/>
        <v>1762.6798005010533</v>
      </c>
      <c r="Q164" s="26">
        <f t="shared" si="26"/>
        <v>0.38597542306814253</v>
      </c>
      <c r="R164" s="28">
        <f t="shared" si="27"/>
        <v>-0.17149306517300963</v>
      </c>
      <c r="S164" s="73">
        <f>VLOOKUP(B164,'13. Parl. Constituency gender'!$A$5:$S$667,18,FALSE)</f>
        <v>5600</v>
      </c>
      <c r="T164" s="73">
        <f>VLOOKUP(B164,'SEISS data'!$B$6:$R$668,9,FALSE)</f>
        <v>2900</v>
      </c>
      <c r="U164" s="73">
        <f t="shared" si="28"/>
        <v>8500</v>
      </c>
      <c r="V164" s="109">
        <f t="shared" si="29"/>
        <v>0.14912280701754385</v>
      </c>
      <c r="W164" s="110">
        <f t="shared" si="30"/>
        <v>-0.42646195528546044</v>
      </c>
      <c r="X164" s="113">
        <f t="shared" si="31"/>
        <v>-0.29897751022923502</v>
      </c>
      <c r="Y164" s="137">
        <f>VLOOKUP(A164,'BRES data'!$A$11:$AB$642,25,FALSE)</f>
        <v>1.597791798107262E-2</v>
      </c>
      <c r="Z164" s="138">
        <f t="shared" si="32"/>
        <v>-0.87718524003797105</v>
      </c>
    </row>
    <row r="165" spans="1:26">
      <c r="A165" s="14" t="s">
        <v>177</v>
      </c>
      <c r="B165" s="15" t="str">
        <f>VLOOKUP('Master sheet'!A165,Westminster_Parliamentary_Const!$A$2:$C$651,2,FALSE)</f>
        <v>E14000582</v>
      </c>
      <c r="C165" s="15" t="str">
        <f>VLOOKUP(B165,'Region Lookup'!$B$1:$C$662,2,FALSE)</f>
        <v>East Midlands</v>
      </c>
      <c r="E165" s="19">
        <f>VLOOKUP('Master sheet'!A165,'APS (2019)'!$A$9:$I$640,2,FALSE)</f>
        <v>58900</v>
      </c>
      <c r="F165" s="19">
        <f>VLOOKUP(B165,'Claimant Count'!$B$2:$D$633,2,FALSE)</f>
        <v>2040</v>
      </c>
      <c r="G165" s="19">
        <f>VLOOKUP('Master sheet'!A165,'APS (combined up to 2019)'!$A$9:$I$640,8,FALSE)</f>
        <v>4100</v>
      </c>
      <c r="H165" s="19">
        <f>E165*VLOOKUP(C165,'Part-time workers'!$A$3:$G$14,6,FALSE)</f>
        <v>1263.2270764627885</v>
      </c>
      <c r="I165" s="19">
        <f t="shared" si="22"/>
        <v>7403.2270764627883</v>
      </c>
      <c r="J165" s="20">
        <f t="shared" si="23"/>
        <v>0.12569146140004733</v>
      </c>
      <c r="K165" s="27">
        <f t="shared" si="24"/>
        <v>1.1012737070189891</v>
      </c>
      <c r="L165" s="25">
        <f>VLOOKUP('Master sheet'!A165,'APS (2020)'!$A$9:$I$640,2,FALSE)</f>
        <v>67000</v>
      </c>
      <c r="M165" s="25">
        <f>VLOOKUP(B165,'Claimant Count'!$B$2:$D$633,3,FALSE)-F165</f>
        <v>2415</v>
      </c>
      <c r="N165" s="25">
        <f>VLOOKUP('Master sheet'!A165,'APS (2020)'!$A$9:$I$640,8,FALSE)-G165</f>
        <v>-1300</v>
      </c>
      <c r="O165" s="25">
        <f>L165*VLOOKUP(C165,'Part-time workers'!$A$3:$H$14,8,FALSE)</f>
        <v>103.06222164158902</v>
      </c>
      <c r="P165" s="25">
        <f t="shared" si="25"/>
        <v>1218.0622216415891</v>
      </c>
      <c r="Q165" s="26">
        <f t="shared" si="26"/>
        <v>0.16453125225811269</v>
      </c>
      <c r="R165" s="28">
        <f t="shared" si="27"/>
        <v>-0.90753316499608727</v>
      </c>
      <c r="S165" s="73">
        <f>VLOOKUP(B165,'13. Parl. Constituency gender'!$A$5:$S$667,18,FALSE)</f>
        <v>6700</v>
      </c>
      <c r="T165" s="73">
        <f>VLOOKUP(B165,'SEISS data'!$B$6:$R$668,9,FALSE)</f>
        <v>3400</v>
      </c>
      <c r="U165" s="73">
        <f t="shared" si="28"/>
        <v>10100</v>
      </c>
      <c r="V165" s="109">
        <f t="shared" si="29"/>
        <v>0.15074626865671642</v>
      </c>
      <c r="W165" s="110">
        <f t="shared" si="30"/>
        <v>-0.38000309331226789</v>
      </c>
      <c r="X165" s="113">
        <f t="shared" si="31"/>
        <v>-0.64376812915417758</v>
      </c>
      <c r="Y165" s="137">
        <f>VLOOKUP(A165,'BRES data'!$A$11:$AB$642,25,FALSE)</f>
        <v>2.1205711263881488E-2</v>
      </c>
      <c r="Z165" s="138">
        <f t="shared" si="32"/>
        <v>-0.32668119802692536</v>
      </c>
    </row>
    <row r="166" spans="1:26">
      <c r="A166" s="14" t="s">
        <v>178</v>
      </c>
      <c r="B166" s="15" t="str">
        <f>VLOOKUP('Master sheet'!A166,Westminster_Parliamentary_Const!$A$2:$C$651,2,FALSE)</f>
        <v>E14000583</v>
      </c>
      <c r="C166" s="15" t="str">
        <f>VLOOKUP(B166,'Region Lookup'!$B$1:$C$662,2,FALSE)</f>
        <v>East Midlands</v>
      </c>
      <c r="E166" s="19">
        <f>VLOOKUP('Master sheet'!A166,'APS (2019)'!$A$9:$I$640,2,FALSE)</f>
        <v>63300</v>
      </c>
      <c r="F166" s="19">
        <f>VLOOKUP(B166,'Claimant Count'!$B$2:$D$633,2,FALSE)</f>
        <v>1360</v>
      </c>
      <c r="G166" s="19">
        <f>VLOOKUP('Master sheet'!A166,'APS (combined up to 2019)'!$A$9:$I$640,8,FALSE)</f>
        <v>2000</v>
      </c>
      <c r="H166" s="19">
        <f>E166*VLOOKUP(C166,'Part-time workers'!$A$3:$G$14,6,FALSE)</f>
        <v>1357.5937850610273</v>
      </c>
      <c r="I166" s="19">
        <f t="shared" si="22"/>
        <v>4717.5937850610271</v>
      </c>
      <c r="J166" s="20">
        <f t="shared" si="23"/>
        <v>7.452754794725161E-2</v>
      </c>
      <c r="K166" s="27">
        <f t="shared" si="24"/>
        <v>-0.83260130558152712</v>
      </c>
      <c r="L166" s="25">
        <f>VLOOKUP('Master sheet'!A166,'APS (2020)'!$A$9:$I$640,2,FALSE)</f>
        <v>61500</v>
      </c>
      <c r="M166" s="25">
        <f>VLOOKUP(B166,'Claimant Count'!$B$2:$D$633,3,FALSE)-F166</f>
        <v>1595</v>
      </c>
      <c r="N166" s="25">
        <f>VLOOKUP('Master sheet'!A166,'APS (2020)'!$A$9:$I$640,8,FALSE)-G166</f>
        <v>-300</v>
      </c>
      <c r="O166" s="25">
        <f>L166*VLOOKUP(C166,'Part-time workers'!$A$3:$H$14,8,FALSE)</f>
        <v>94.601890014294398</v>
      </c>
      <c r="P166" s="25">
        <f t="shared" si="25"/>
        <v>1389.6018900142944</v>
      </c>
      <c r="Q166" s="26">
        <f t="shared" si="26"/>
        <v>0.29455734285870028</v>
      </c>
      <c r="R166" s="28">
        <f t="shared" si="27"/>
        <v>-0.47535011698367019</v>
      </c>
      <c r="S166" s="73">
        <f>VLOOKUP(B166,'13. Parl. Constituency gender'!$A$5:$S$667,18,FALSE)</f>
        <v>6800</v>
      </c>
      <c r="T166" s="73">
        <f>VLOOKUP(B166,'SEISS data'!$B$6:$R$668,9,FALSE)</f>
        <v>3400</v>
      </c>
      <c r="U166" s="73">
        <f t="shared" si="28"/>
        <v>10200</v>
      </c>
      <c r="V166" s="109">
        <f t="shared" si="29"/>
        <v>0.16585365853658537</v>
      </c>
      <c r="W166" s="110">
        <f t="shared" si="30"/>
        <v>5.232750463260339E-2</v>
      </c>
      <c r="X166" s="113">
        <f t="shared" si="31"/>
        <v>-0.2115113061755334</v>
      </c>
      <c r="Y166" s="137">
        <f>VLOOKUP(A166,'BRES data'!$A$11:$AB$642,25,FALSE)</f>
        <v>1.2115839243498794E-2</v>
      </c>
      <c r="Z166" s="138">
        <f t="shared" si="32"/>
        <v>-1.2838749924026571</v>
      </c>
    </row>
    <row r="167" spans="1:26">
      <c r="A167" s="14" t="s">
        <v>179</v>
      </c>
      <c r="B167" s="15" t="str">
        <f>VLOOKUP('Master sheet'!A167,Westminster_Parliamentary_Const!$A$2:$C$651,2,FALSE)</f>
        <v>E14000607</v>
      </c>
      <c r="C167" s="15" t="str">
        <f>VLOOKUP(B167,'Region Lookup'!$B$1:$C$662,2,FALSE)</f>
        <v>East Midlands</v>
      </c>
      <c r="E167" s="19">
        <f>VLOOKUP('Master sheet'!A167,'APS (2019)'!$A$9:$I$640,2,FALSE)</f>
        <v>62400</v>
      </c>
      <c r="F167" s="19">
        <f>VLOOKUP(B167,'Claimant Count'!$B$2:$D$633,2,FALSE)</f>
        <v>1155</v>
      </c>
      <c r="G167" s="19">
        <f>VLOOKUP('Master sheet'!A167,'APS (combined up to 2019)'!$A$9:$I$640,8,FALSE)</f>
        <v>1700</v>
      </c>
      <c r="H167" s="19">
        <f>E167*VLOOKUP(C167,'Part-time workers'!$A$3:$G$14,6,FALSE)</f>
        <v>1338.2915037568421</v>
      </c>
      <c r="I167" s="19">
        <f t="shared" si="22"/>
        <v>4193.2915037568418</v>
      </c>
      <c r="J167" s="20">
        <f t="shared" si="23"/>
        <v>6.7200184355077588E-2</v>
      </c>
      <c r="K167" s="27">
        <f t="shared" si="24"/>
        <v>-1.1095583325731715</v>
      </c>
      <c r="L167" s="25">
        <f>VLOOKUP('Master sheet'!A167,'APS (2020)'!$A$9:$I$640,2,FALSE)</f>
        <v>61100</v>
      </c>
      <c r="M167" s="25">
        <f>VLOOKUP(B167,'Claimant Count'!$B$2:$D$633,3,FALSE)-F167</f>
        <v>1560</v>
      </c>
      <c r="N167" s="25">
        <f>VLOOKUP('Master sheet'!A167,'APS (2020)'!$A$9:$I$640,8,FALSE)-G167</f>
        <v>2400</v>
      </c>
      <c r="O167" s="25">
        <f>L167*VLOOKUP(C167,'Part-time workers'!$A$3:$H$14,8,FALSE)</f>
        <v>93.986593168672968</v>
      </c>
      <c r="P167" s="25">
        <f t="shared" si="25"/>
        <v>4053.9865931686732</v>
      </c>
      <c r="Q167" s="26">
        <f t="shared" si="26"/>
        <v>0.96677910170009329</v>
      </c>
      <c r="R167" s="28">
        <f t="shared" si="27"/>
        <v>1.7589926009618035</v>
      </c>
      <c r="S167" s="73">
        <f>VLOOKUP(B167,'13. Parl. Constituency gender'!$A$5:$S$667,18,FALSE)</f>
        <v>5300</v>
      </c>
      <c r="T167" s="73">
        <f>VLOOKUP(B167,'SEISS data'!$B$6:$R$668,9,FALSE)</f>
        <v>2600</v>
      </c>
      <c r="U167" s="73">
        <f t="shared" si="28"/>
        <v>7900</v>
      </c>
      <c r="V167" s="109">
        <f t="shared" si="29"/>
        <v>0.12929623567921442</v>
      </c>
      <c r="W167" s="110">
        <f t="shared" si="30"/>
        <v>-0.99384212552377327</v>
      </c>
      <c r="X167" s="113">
        <f t="shared" si="31"/>
        <v>0.38257523771901514</v>
      </c>
      <c r="Y167" s="137">
        <f>VLOOKUP(A167,'BRES data'!$A$11:$AB$642,25,FALSE)</f>
        <v>2.0062025120173743E-2</v>
      </c>
      <c r="Z167" s="138">
        <f t="shared" si="32"/>
        <v>-0.44711515760477161</v>
      </c>
    </row>
    <row r="168" spans="1:26">
      <c r="A168" s="14" t="s">
        <v>180</v>
      </c>
      <c r="B168" s="15" t="str">
        <f>VLOOKUP('Master sheet'!A168,Westminster_Parliamentary_Const!$A$2:$C$651,2,FALSE)</f>
        <v>E14000625</v>
      </c>
      <c r="C168" s="15" t="str">
        <f>VLOOKUP(B168,'Region Lookup'!$B$1:$C$662,2,FALSE)</f>
        <v>East Midlands</v>
      </c>
      <c r="E168" s="19">
        <f>VLOOKUP('Master sheet'!A168,'APS (2019)'!$A$9:$I$640,2,FALSE)</f>
        <v>63100</v>
      </c>
      <c r="F168" s="19">
        <f>VLOOKUP(B168,'Claimant Count'!$B$2:$D$633,2,FALSE)</f>
        <v>760</v>
      </c>
      <c r="G168" s="19">
        <f>VLOOKUP('Master sheet'!A168,'APS (combined up to 2019)'!$A$9:$I$640,8,FALSE)</f>
        <v>3700</v>
      </c>
      <c r="H168" s="19">
        <f>E168*VLOOKUP(C168,'Part-time workers'!$A$3:$G$14,6,FALSE)</f>
        <v>1353.3043892156529</v>
      </c>
      <c r="I168" s="19">
        <f t="shared" si="22"/>
        <v>5813.3043892156529</v>
      </c>
      <c r="J168" s="20">
        <f t="shared" si="23"/>
        <v>9.2128437230042048E-2</v>
      </c>
      <c r="K168" s="27">
        <f t="shared" si="24"/>
        <v>-0.16732928695573662</v>
      </c>
      <c r="L168" s="25">
        <f>VLOOKUP('Master sheet'!A168,'APS (2020)'!$A$9:$I$640,2,FALSE)</f>
        <v>63300</v>
      </c>
      <c r="M168" s="25">
        <f>VLOOKUP(B168,'Claimant Count'!$B$2:$D$633,3,FALSE)-F168</f>
        <v>1760</v>
      </c>
      <c r="N168" s="25">
        <f>VLOOKUP('Master sheet'!A168,'APS (2020)'!$A$9:$I$640,8,FALSE)-G168</f>
        <v>-1100</v>
      </c>
      <c r="O168" s="25">
        <f>L168*VLOOKUP(C168,'Part-time workers'!$A$3:$H$14,8,FALSE)</f>
        <v>97.370725819590817</v>
      </c>
      <c r="P168" s="25">
        <f t="shared" si="25"/>
        <v>757.3707258195908</v>
      </c>
      <c r="Q168" s="26">
        <f t="shared" si="26"/>
        <v>0.13028231021664727</v>
      </c>
      <c r="R168" s="28">
        <f t="shared" si="27"/>
        <v>-1.0213704117694995</v>
      </c>
      <c r="S168" s="73">
        <f>VLOOKUP(B168,'13. Parl. Constituency gender'!$A$5:$S$667,18,FALSE)</f>
        <v>7100</v>
      </c>
      <c r="T168" s="73">
        <f>VLOOKUP(B168,'SEISS data'!$B$6:$R$668,9,FALSE)</f>
        <v>3500</v>
      </c>
      <c r="U168" s="73">
        <f t="shared" si="28"/>
        <v>10600</v>
      </c>
      <c r="V168" s="109">
        <f t="shared" si="29"/>
        <v>0.16745655608214849</v>
      </c>
      <c r="W168" s="110">
        <f t="shared" si="30"/>
        <v>9.8197880642498153E-2</v>
      </c>
      <c r="X168" s="113">
        <f t="shared" si="31"/>
        <v>-0.46158626556350069</v>
      </c>
      <c r="Y168" s="137">
        <f>VLOOKUP(A168,'BRES data'!$A$11:$AB$642,25,FALSE)</f>
        <v>1.4337704434949305E-2</v>
      </c>
      <c r="Z168" s="138">
        <f t="shared" si="32"/>
        <v>-1.0499051886004758</v>
      </c>
    </row>
    <row r="169" spans="1:26">
      <c r="A169" s="14" t="s">
        <v>181</v>
      </c>
      <c r="B169" s="15" t="str">
        <f>VLOOKUP('Master sheet'!A169,Westminster_Parliamentary_Const!$A$2:$C$651,2,FALSE)</f>
        <v>E14000632</v>
      </c>
      <c r="C169" s="15" t="str">
        <f>VLOOKUP(B169,'Region Lookup'!$B$1:$C$662,2,FALSE)</f>
        <v>East Midlands</v>
      </c>
      <c r="E169" s="19">
        <f>VLOOKUP('Master sheet'!A169,'APS (2019)'!$A$9:$I$640,2,FALSE)</f>
        <v>59500</v>
      </c>
      <c r="F169" s="19">
        <f>VLOOKUP(B169,'Claimant Count'!$B$2:$D$633,2,FALSE)</f>
        <v>1800</v>
      </c>
      <c r="G169" s="19">
        <f>VLOOKUP('Master sheet'!A169,'APS (combined up to 2019)'!$A$9:$I$640,8,FALSE)</f>
        <v>3300</v>
      </c>
      <c r="H169" s="19">
        <f>E169*VLOOKUP(C169,'Part-time workers'!$A$3:$G$14,6,FALSE)</f>
        <v>1276.0952639989121</v>
      </c>
      <c r="I169" s="19">
        <f t="shared" si="22"/>
        <v>6376.0952639989118</v>
      </c>
      <c r="J169" s="20">
        <f t="shared" si="23"/>
        <v>0.10716126494115819</v>
      </c>
      <c r="K169" s="27">
        <f t="shared" si="24"/>
        <v>0.40087607337264858</v>
      </c>
      <c r="L169" s="25">
        <f>VLOOKUP('Master sheet'!A169,'APS (2020)'!$A$9:$I$640,2,FALSE)</f>
        <v>54900</v>
      </c>
      <c r="M169" s="25">
        <f>VLOOKUP(B169,'Claimant Count'!$B$2:$D$633,3,FALSE)-F169</f>
        <v>1540</v>
      </c>
      <c r="N169" s="25">
        <f>VLOOKUP('Master sheet'!A169,'APS (2020)'!$A$9:$I$640,8,FALSE)-G169</f>
        <v>-1300</v>
      </c>
      <c r="O169" s="25">
        <f>L169*VLOOKUP(C169,'Part-time workers'!$A$3:$H$14,8,FALSE)</f>
        <v>84.449492061540852</v>
      </c>
      <c r="P169" s="25">
        <f t="shared" si="25"/>
        <v>324.44949206154087</v>
      </c>
      <c r="Q169" s="26">
        <f t="shared" si="26"/>
        <v>5.088529556537006E-2</v>
      </c>
      <c r="R169" s="28">
        <f t="shared" si="27"/>
        <v>-1.2852716306447247</v>
      </c>
      <c r="S169" s="73">
        <f>VLOOKUP(B169,'13. Parl. Constituency gender'!$A$5:$S$667,18,FALSE)</f>
        <v>5500</v>
      </c>
      <c r="T169" s="73">
        <f>VLOOKUP(B169,'SEISS data'!$B$6:$R$668,9,FALSE)</f>
        <v>2700</v>
      </c>
      <c r="U169" s="73">
        <f t="shared" si="28"/>
        <v>8200</v>
      </c>
      <c r="V169" s="109">
        <f t="shared" si="29"/>
        <v>0.1493624772313297</v>
      </c>
      <c r="W169" s="110">
        <f t="shared" si="30"/>
        <v>-0.41960327435781175</v>
      </c>
      <c r="X169" s="113">
        <f t="shared" si="31"/>
        <v>-0.85243745250126823</v>
      </c>
      <c r="Y169" s="137">
        <f>VLOOKUP(A169,'BRES data'!$A$11:$AB$642,25,FALSE)</f>
        <v>2.6645923425798967E-2</v>
      </c>
      <c r="Z169" s="138">
        <f t="shared" si="32"/>
        <v>0.24619125934080327</v>
      </c>
    </row>
    <row r="170" spans="1:26">
      <c r="A170" s="14" t="s">
        <v>182</v>
      </c>
      <c r="B170" s="15" t="str">
        <f>VLOOKUP('Master sheet'!A170,Westminster_Parliamentary_Const!$A$2:$C$651,2,FALSE)</f>
        <v>E14000648</v>
      </c>
      <c r="C170" s="15" t="str">
        <f>VLOOKUP(B170,'Region Lookup'!$B$1:$C$662,2,FALSE)</f>
        <v>East Midlands</v>
      </c>
      <c r="E170" s="19">
        <f>VLOOKUP('Master sheet'!A170,'APS (2019)'!$A$9:$I$640,2,FALSE)</f>
        <v>81200</v>
      </c>
      <c r="F170" s="19">
        <f>VLOOKUP(B170,'Claimant Count'!$B$2:$D$633,2,FALSE)</f>
        <v>1945</v>
      </c>
      <c r="G170" s="19">
        <f>VLOOKUP('Master sheet'!A170,'APS (combined up to 2019)'!$A$9:$I$640,8,FALSE)</f>
        <v>4900</v>
      </c>
      <c r="H170" s="19">
        <f>E170*VLOOKUP(C170,'Part-time workers'!$A$3:$G$14,6,FALSE)</f>
        <v>1741.4947132220445</v>
      </c>
      <c r="I170" s="19">
        <f t="shared" si="22"/>
        <v>8586.4947132220441</v>
      </c>
      <c r="J170" s="20">
        <f t="shared" si="23"/>
        <v>0.10574500878352271</v>
      </c>
      <c r="K170" s="27">
        <f t="shared" si="24"/>
        <v>0.34734493765880664</v>
      </c>
      <c r="L170" s="25">
        <f>VLOOKUP('Master sheet'!A170,'APS (2020)'!$A$9:$I$640,2,FALSE)</f>
        <v>81900</v>
      </c>
      <c r="M170" s="25">
        <f>VLOOKUP(B170,'Claimant Count'!$B$2:$D$633,3,FALSE)-F170</f>
        <v>2350</v>
      </c>
      <c r="N170" s="25">
        <f>VLOOKUP('Master sheet'!A170,'APS (2020)'!$A$9:$I$640,8,FALSE)-G170</f>
        <v>-800</v>
      </c>
      <c r="O170" s="25">
        <f>L170*VLOOKUP(C170,'Part-time workers'!$A$3:$H$14,8,FALSE)</f>
        <v>125.98202914098717</v>
      </c>
      <c r="P170" s="25">
        <f t="shared" si="25"/>
        <v>1675.9820291409872</v>
      </c>
      <c r="Q170" s="26">
        <f t="shared" si="26"/>
        <v>0.19518815129067754</v>
      </c>
      <c r="R170" s="28">
        <f t="shared" si="27"/>
        <v>-0.80563521509000191</v>
      </c>
      <c r="S170" s="73">
        <f>VLOOKUP(B170,'13. Parl. Constituency gender'!$A$5:$S$667,18,FALSE)</f>
        <v>8400</v>
      </c>
      <c r="T170" s="73">
        <f>VLOOKUP(B170,'SEISS data'!$B$6:$R$668,9,FALSE)</f>
        <v>4000</v>
      </c>
      <c r="U170" s="73">
        <f t="shared" si="28"/>
        <v>12400</v>
      </c>
      <c r="V170" s="109">
        <f t="shared" si="29"/>
        <v>0.15140415140415139</v>
      </c>
      <c r="W170" s="110">
        <f t="shared" si="30"/>
        <v>-0.36117635726865932</v>
      </c>
      <c r="X170" s="113">
        <f t="shared" si="31"/>
        <v>-0.58340578617933059</v>
      </c>
      <c r="Y170" s="137">
        <f>VLOOKUP(A170,'BRES data'!$A$11:$AB$642,25,FALSE)</f>
        <v>9.3165467625899723E-3</v>
      </c>
      <c r="Z170" s="138">
        <f t="shared" si="32"/>
        <v>-1.5786498127037862</v>
      </c>
    </row>
    <row r="171" spans="1:26">
      <c r="A171" s="14" t="s">
        <v>183</v>
      </c>
      <c r="B171" s="15" t="str">
        <f>VLOOKUP('Master sheet'!A171,Westminster_Parliamentary_Const!$A$2:$C$651,2,FALSE)</f>
        <v>E14000660</v>
      </c>
      <c r="C171" s="15" t="str">
        <f>VLOOKUP(B171,'Region Lookup'!$B$1:$C$662,2,FALSE)</f>
        <v>East Midlands</v>
      </c>
      <c r="E171" s="19">
        <f>VLOOKUP('Master sheet'!A171,'APS (2019)'!$A$9:$I$640,2,FALSE)</f>
        <v>55000</v>
      </c>
      <c r="F171" s="19">
        <f>VLOOKUP(B171,'Claimant Count'!$B$2:$D$633,2,FALSE)</f>
        <v>1190</v>
      </c>
      <c r="G171" s="19">
        <f>VLOOKUP('Master sheet'!A171,'APS (combined up to 2019)'!$A$9:$I$640,8,FALSE)</f>
        <v>1400</v>
      </c>
      <c r="H171" s="19">
        <f>E171*VLOOKUP(C171,'Part-time workers'!$A$3:$G$14,6,FALSE)</f>
        <v>1179.5838574779859</v>
      </c>
      <c r="I171" s="19">
        <f t="shared" si="22"/>
        <v>3769.5838574779859</v>
      </c>
      <c r="J171" s="20">
        <f t="shared" si="23"/>
        <v>6.8537888317781556E-2</v>
      </c>
      <c r="K171" s="27">
        <f t="shared" si="24"/>
        <v>-1.0589962841849723</v>
      </c>
      <c r="L171" s="25">
        <f>VLOOKUP('Master sheet'!A171,'APS (2020)'!$A$9:$I$640,2,FALSE)</f>
        <v>58800</v>
      </c>
      <c r="M171" s="25">
        <f>VLOOKUP(B171,'Claimant Count'!$B$2:$D$633,3,FALSE)-F171</f>
        <v>1550</v>
      </c>
      <c r="N171" s="25" t="e">
        <f>VLOOKUP('Master sheet'!A171,'APS (2020)'!$A$9:$I$640,8,FALSE)-G171</f>
        <v>#VALUE!</v>
      </c>
      <c r="O171" s="25">
        <f>L171*VLOOKUP(C171,'Part-time workers'!$A$3:$H$14,8,FALSE)</f>
        <v>90.448636306349755</v>
      </c>
      <c r="P171" s="25">
        <f t="shared" si="25"/>
        <v>1640.4486363063497</v>
      </c>
      <c r="Q171" s="26">
        <f t="shared" si="26"/>
        <v>0.43518030061914592</v>
      </c>
      <c r="R171" s="28">
        <f t="shared" si="27"/>
        <v>-7.9450121719121039E-3</v>
      </c>
      <c r="S171" s="73">
        <f>VLOOKUP(B171,'13. Parl. Constituency gender'!$A$5:$S$667,18,FALSE)</f>
        <v>6700</v>
      </c>
      <c r="T171" s="73">
        <f>VLOOKUP(B171,'SEISS data'!$B$6:$R$668,9,FALSE)</f>
        <v>3700</v>
      </c>
      <c r="U171" s="73">
        <f t="shared" si="28"/>
        <v>10400</v>
      </c>
      <c r="V171" s="109">
        <f t="shared" si="29"/>
        <v>0.17687074829931973</v>
      </c>
      <c r="W171" s="110">
        <f t="shared" si="30"/>
        <v>0.36760532844001942</v>
      </c>
      <c r="X171" s="113">
        <f t="shared" si="31"/>
        <v>0.17983015813405365</v>
      </c>
      <c r="Y171" s="137">
        <f>VLOOKUP(A171,'BRES data'!$A$11:$AB$642,25,FALSE)</f>
        <v>1.9078531965272427E-2</v>
      </c>
      <c r="Z171" s="138">
        <f t="shared" si="32"/>
        <v>-0.55068026199475795</v>
      </c>
    </row>
    <row r="172" spans="1:26">
      <c r="A172" s="14" t="s">
        <v>184</v>
      </c>
      <c r="B172" s="15" t="str">
        <f>VLOOKUP('Master sheet'!A172,Westminster_Parliamentary_Const!$A$2:$C$651,2,FALSE)</f>
        <v>E14000662</v>
      </c>
      <c r="C172" s="15" t="str">
        <f>VLOOKUP(B172,'Region Lookup'!$B$1:$C$662,2,FALSE)</f>
        <v>East Midlands</v>
      </c>
      <c r="E172" s="19">
        <f>VLOOKUP('Master sheet'!A172,'APS (2019)'!$A$9:$I$640,2,FALSE)</f>
        <v>68500</v>
      </c>
      <c r="F172" s="19">
        <f>VLOOKUP(B172,'Claimant Count'!$B$2:$D$633,2,FALSE)</f>
        <v>1840</v>
      </c>
      <c r="G172" s="19">
        <f>VLOOKUP('Master sheet'!A172,'APS (combined up to 2019)'!$A$9:$I$640,8,FALSE)</f>
        <v>6000</v>
      </c>
      <c r="H172" s="19">
        <f>E172*VLOOKUP(C172,'Part-time workers'!$A$3:$G$14,6,FALSE)</f>
        <v>1469.1180770407643</v>
      </c>
      <c r="I172" s="19">
        <f t="shared" si="22"/>
        <v>9309.1180770407645</v>
      </c>
      <c r="J172" s="20">
        <f t="shared" si="23"/>
        <v>0.13589953397139803</v>
      </c>
      <c r="K172" s="27">
        <f t="shared" si="24"/>
        <v>1.487114725430553</v>
      </c>
      <c r="L172" s="25">
        <f>VLOOKUP('Master sheet'!A172,'APS (2020)'!$A$9:$I$640,2,FALSE)</f>
        <v>71400</v>
      </c>
      <c r="M172" s="25">
        <f>VLOOKUP(B172,'Claimant Count'!$B$2:$D$633,3,FALSE)-F172</f>
        <v>2235</v>
      </c>
      <c r="N172" s="25">
        <f>VLOOKUP('Master sheet'!A172,'APS (2020)'!$A$9:$I$640,8,FALSE)-G172</f>
        <v>-2500</v>
      </c>
      <c r="O172" s="25">
        <f>L172*VLOOKUP(C172,'Part-time workers'!$A$3:$H$14,8,FALSE)</f>
        <v>109.83048694342472</v>
      </c>
      <c r="P172" s="25">
        <f t="shared" si="25"/>
        <v>-155.16951305657528</v>
      </c>
      <c r="Q172" s="26">
        <f t="shared" si="26"/>
        <v>-1.6668551389338641E-2</v>
      </c>
      <c r="R172" s="28">
        <f t="shared" si="27"/>
        <v>-1.5098083166820917</v>
      </c>
      <c r="S172" s="73">
        <f>VLOOKUP(B172,'13. Parl. Constituency gender'!$A$5:$S$667,18,FALSE)</f>
        <v>6400</v>
      </c>
      <c r="T172" s="73">
        <f>VLOOKUP(B172,'SEISS data'!$B$6:$R$668,9,FALSE)</f>
        <v>2400</v>
      </c>
      <c r="U172" s="73">
        <f t="shared" si="28"/>
        <v>8800</v>
      </c>
      <c r="V172" s="109">
        <f t="shared" si="29"/>
        <v>0.12324929971988796</v>
      </c>
      <c r="W172" s="110">
        <f t="shared" si="30"/>
        <v>-1.1668882612108882</v>
      </c>
      <c r="X172" s="113">
        <f t="shared" si="31"/>
        <v>-1.3383482889464899</v>
      </c>
      <c r="Y172" s="137">
        <f>VLOOKUP(A172,'BRES data'!$A$11:$AB$642,25,FALSE)</f>
        <v>3.7814569536423814E-2</v>
      </c>
      <c r="Z172" s="138">
        <f t="shared" si="32"/>
        <v>1.4222868880467694</v>
      </c>
    </row>
    <row r="173" spans="1:26">
      <c r="A173" s="14" t="s">
        <v>185</v>
      </c>
      <c r="B173" s="15" t="str">
        <f>VLOOKUP('Master sheet'!A173,Westminster_Parliamentary_Const!$A$2:$C$651,2,FALSE)</f>
        <v>E14000663</v>
      </c>
      <c r="C173" s="15" t="str">
        <f>VLOOKUP(B173,'Region Lookup'!$B$1:$C$662,2,FALSE)</f>
        <v>East Midlands</v>
      </c>
      <c r="E173" s="19">
        <f>VLOOKUP('Master sheet'!A173,'APS (2019)'!$A$9:$I$640,2,FALSE)</f>
        <v>63100</v>
      </c>
      <c r="F173" s="19">
        <f>VLOOKUP(B173,'Claimant Count'!$B$2:$D$633,2,FALSE)</f>
        <v>3160</v>
      </c>
      <c r="G173" s="19">
        <f>VLOOKUP('Master sheet'!A173,'APS (combined up to 2019)'!$A$9:$I$640,8,FALSE)</f>
        <v>4300</v>
      </c>
      <c r="H173" s="19">
        <f>E173*VLOOKUP(C173,'Part-time workers'!$A$3:$G$14,6,FALSE)</f>
        <v>1353.3043892156529</v>
      </c>
      <c r="I173" s="19">
        <f t="shared" si="22"/>
        <v>8813.3043892156529</v>
      </c>
      <c r="J173" s="20">
        <f t="shared" si="23"/>
        <v>0.1396720188465238</v>
      </c>
      <c r="K173" s="27">
        <f t="shared" si="24"/>
        <v>1.6297057381792164</v>
      </c>
      <c r="L173" s="25">
        <f>VLOOKUP('Master sheet'!A173,'APS (2020)'!$A$9:$I$640,2,FALSE)</f>
        <v>57300</v>
      </c>
      <c r="M173" s="25">
        <f>VLOOKUP(B173,'Claimant Count'!$B$2:$D$633,3,FALSE)-F173</f>
        <v>4035</v>
      </c>
      <c r="N173" s="25">
        <f>VLOOKUP('Master sheet'!A173,'APS (2020)'!$A$9:$I$640,8,FALSE)-G173</f>
        <v>-500</v>
      </c>
      <c r="O173" s="25">
        <f>L173*VLOOKUP(C173,'Part-time workers'!$A$3:$H$14,8,FALSE)</f>
        <v>88.141273135269415</v>
      </c>
      <c r="P173" s="25">
        <f t="shared" si="25"/>
        <v>3623.1412731352693</v>
      </c>
      <c r="Q173" s="26">
        <f t="shared" si="26"/>
        <v>0.41109907398281903</v>
      </c>
      <c r="R173" s="28">
        <f t="shared" si="27"/>
        <v>-8.7986624432140531E-2</v>
      </c>
      <c r="S173" s="73">
        <f>VLOOKUP(B173,'13. Parl. Constituency gender'!$A$5:$S$667,18,FALSE)</f>
        <v>6200</v>
      </c>
      <c r="T173" s="73">
        <f>VLOOKUP(B173,'SEISS data'!$B$6:$R$668,9,FALSE)</f>
        <v>3300</v>
      </c>
      <c r="U173" s="73">
        <f t="shared" si="28"/>
        <v>9500</v>
      </c>
      <c r="V173" s="109">
        <f t="shared" si="29"/>
        <v>0.16579406631762653</v>
      </c>
      <c r="W173" s="110">
        <f t="shared" si="30"/>
        <v>5.0622144549875188E-2</v>
      </c>
      <c r="X173" s="113">
        <f t="shared" si="31"/>
        <v>-1.8682239941132672E-2</v>
      </c>
      <c r="Y173" s="137">
        <f>VLOOKUP(A173,'BRES data'!$A$11:$AB$642,25,FALSE)</f>
        <v>-1.6156156156156287E-3</v>
      </c>
      <c r="Z173" s="138">
        <f t="shared" si="32"/>
        <v>-2.729842916859909</v>
      </c>
    </row>
    <row r="174" spans="1:26">
      <c r="A174" s="14" t="s">
        <v>186</v>
      </c>
      <c r="B174" s="15" t="str">
        <f>VLOOKUP('Master sheet'!A174,Westminster_Parliamentary_Const!$A$2:$C$651,2,FALSE)</f>
        <v>E14000664</v>
      </c>
      <c r="C174" s="15" t="str">
        <f>VLOOKUP(B174,'Region Lookup'!$B$1:$C$662,2,FALSE)</f>
        <v>East Midlands</v>
      </c>
      <c r="E174" s="19">
        <f>VLOOKUP('Master sheet'!A174,'APS (2019)'!$A$9:$I$640,2,FALSE)</f>
        <v>48200</v>
      </c>
      <c r="F174" s="19">
        <f>VLOOKUP(B174,'Claimant Count'!$B$2:$D$633,2,FALSE)</f>
        <v>500</v>
      </c>
      <c r="G174" s="19">
        <f>VLOOKUP('Master sheet'!A174,'APS (combined up to 2019)'!$A$9:$I$640,8,FALSE)</f>
        <v>2000</v>
      </c>
      <c r="H174" s="19">
        <f>E174*VLOOKUP(C174,'Part-time workers'!$A$3:$G$14,6,FALSE)</f>
        <v>1033.7443987352531</v>
      </c>
      <c r="I174" s="19">
        <f t="shared" si="22"/>
        <v>3533.7443987352531</v>
      </c>
      <c r="J174" s="20">
        <f t="shared" si="23"/>
        <v>7.3314199143884914E-2</v>
      </c>
      <c r="K174" s="27">
        <f t="shared" si="24"/>
        <v>-0.87846302283590527</v>
      </c>
      <c r="L174" s="25">
        <f>VLOOKUP('Master sheet'!A174,'APS (2020)'!$A$9:$I$640,2,FALSE)</f>
        <v>43300</v>
      </c>
      <c r="M174" s="25">
        <f>VLOOKUP(B174,'Claimant Count'!$B$2:$D$633,3,FALSE)-F174</f>
        <v>1045</v>
      </c>
      <c r="N174" s="25">
        <f>VLOOKUP('Master sheet'!A174,'APS (2020)'!$A$9:$I$640,8,FALSE)-G174</f>
        <v>1800</v>
      </c>
      <c r="O174" s="25">
        <f>L174*VLOOKUP(C174,'Part-time workers'!$A$3:$H$14,8,FALSE)</f>
        <v>66.605883538519464</v>
      </c>
      <c r="P174" s="25">
        <f t="shared" si="25"/>
        <v>2911.6058835385193</v>
      </c>
      <c r="Q174" s="26">
        <f t="shared" si="26"/>
        <v>0.82394354401540737</v>
      </c>
      <c r="R174" s="28">
        <f t="shared" si="27"/>
        <v>1.2842332169059851</v>
      </c>
      <c r="S174" s="73">
        <f>VLOOKUP(B174,'13. Parl. Constituency gender'!$A$5:$S$667,18,FALSE)</f>
        <v>5800</v>
      </c>
      <c r="T174" s="73">
        <f>VLOOKUP(B174,'SEISS data'!$B$6:$R$668,9,FALSE)</f>
        <v>3100</v>
      </c>
      <c r="U174" s="73">
        <f t="shared" si="28"/>
        <v>8900</v>
      </c>
      <c r="V174" s="109">
        <f t="shared" si="29"/>
        <v>0.20554272517321015</v>
      </c>
      <c r="W174" s="110">
        <f t="shared" si="30"/>
        <v>1.1881158868302748</v>
      </c>
      <c r="X174" s="113">
        <f t="shared" si="31"/>
        <v>1.23617455186813</v>
      </c>
      <c r="Y174" s="137">
        <f>VLOOKUP(A174,'BRES data'!$A$11:$AB$642,25,FALSE)</f>
        <v>1.5559048660470198E-2</v>
      </c>
      <c r="Z174" s="138">
        <f t="shared" si="32"/>
        <v>-0.92129357439471116</v>
      </c>
    </row>
    <row r="175" spans="1:26">
      <c r="A175" s="14" t="s">
        <v>187</v>
      </c>
      <c r="B175" s="15" t="str">
        <f>VLOOKUP('Master sheet'!A175,Westminster_Parliamentary_Const!$A$2:$C$651,2,FALSE)</f>
        <v>E14000695</v>
      </c>
      <c r="C175" s="15" t="str">
        <f>VLOOKUP(B175,'Region Lookup'!$B$1:$C$662,2,FALSE)</f>
        <v>East Midlands</v>
      </c>
      <c r="E175" s="19">
        <f>VLOOKUP('Master sheet'!A175,'APS (2019)'!$A$9:$I$640,2,FALSE)</f>
        <v>59400</v>
      </c>
      <c r="F175" s="19">
        <f>VLOOKUP(B175,'Claimant Count'!$B$2:$D$633,2,FALSE)</f>
        <v>1895</v>
      </c>
      <c r="G175" s="19">
        <f>VLOOKUP('Master sheet'!A175,'APS (combined up to 2019)'!$A$9:$I$640,8,FALSE)</f>
        <v>2800</v>
      </c>
      <c r="H175" s="19">
        <f>E175*VLOOKUP(C175,'Part-time workers'!$A$3:$G$14,6,FALSE)</f>
        <v>1273.9505660762247</v>
      </c>
      <c r="I175" s="19">
        <f t="shared" si="22"/>
        <v>5968.9505660762243</v>
      </c>
      <c r="J175" s="20">
        <f t="shared" si="23"/>
        <v>0.10048738326727651</v>
      </c>
      <c r="K175" s="27">
        <f t="shared" si="24"/>
        <v>0.14861911851559109</v>
      </c>
      <c r="L175" s="25">
        <f>VLOOKUP('Master sheet'!A175,'APS (2020)'!$A$9:$I$640,2,FALSE)</f>
        <v>54000</v>
      </c>
      <c r="M175" s="25">
        <f>VLOOKUP(B175,'Claimant Count'!$B$2:$D$633,3,FALSE)-F175</f>
        <v>1705</v>
      </c>
      <c r="N175" s="25">
        <f>VLOOKUP('Master sheet'!A175,'APS (2020)'!$A$9:$I$640,8,FALSE)-G175</f>
        <v>-1400</v>
      </c>
      <c r="O175" s="25">
        <f>L175*VLOOKUP(C175,'Part-time workers'!$A$3:$H$14,8,FALSE)</f>
        <v>83.065074158892642</v>
      </c>
      <c r="P175" s="25">
        <f t="shared" si="25"/>
        <v>388.06507415889263</v>
      </c>
      <c r="Q175" s="26">
        <f t="shared" si="26"/>
        <v>6.5013953435032856E-2</v>
      </c>
      <c r="R175" s="28">
        <f t="shared" si="27"/>
        <v>-1.2383105446485894</v>
      </c>
      <c r="S175" s="73">
        <f>VLOOKUP(B175,'13. Parl. Constituency gender'!$A$5:$S$667,18,FALSE)</f>
        <v>6300</v>
      </c>
      <c r="T175" s="73">
        <f>VLOOKUP(B175,'SEISS data'!$B$6:$R$668,9,FALSE)</f>
        <v>2900</v>
      </c>
      <c r="U175" s="73">
        <f t="shared" si="28"/>
        <v>9200</v>
      </c>
      <c r="V175" s="109">
        <f t="shared" si="29"/>
        <v>0.17037037037037037</v>
      </c>
      <c r="W175" s="110">
        <f t="shared" si="30"/>
        <v>0.1815829712203155</v>
      </c>
      <c r="X175" s="113">
        <f t="shared" si="31"/>
        <v>-0.52836378671413697</v>
      </c>
      <c r="Y175" s="137">
        <f>VLOOKUP(A175,'BRES data'!$A$11:$AB$642,25,FALSE)</f>
        <v>9.4641614474599844E-3</v>
      </c>
      <c r="Z175" s="138">
        <f t="shared" si="32"/>
        <v>-1.5631054948080589</v>
      </c>
    </row>
    <row r="176" spans="1:26">
      <c r="A176" s="14" t="s">
        <v>188</v>
      </c>
      <c r="B176" s="15" t="str">
        <f>VLOOKUP('Master sheet'!A176,Westminster_Parliamentary_Const!$A$2:$C$651,2,FALSE)</f>
        <v>E14000707</v>
      </c>
      <c r="C176" s="15" t="str">
        <f>VLOOKUP(B176,'Region Lookup'!$B$1:$C$662,2,FALSE)</f>
        <v>East Midlands</v>
      </c>
      <c r="E176" s="19">
        <f>VLOOKUP('Master sheet'!A176,'APS (2019)'!$A$9:$I$640,2,FALSE)</f>
        <v>53600</v>
      </c>
      <c r="F176" s="19">
        <f>VLOOKUP(B176,'Claimant Count'!$B$2:$D$633,2,FALSE)</f>
        <v>1615</v>
      </c>
      <c r="G176" s="19">
        <f>VLOOKUP('Master sheet'!A176,'APS (combined up to 2019)'!$A$9:$I$640,8,FALSE)</f>
        <v>3800</v>
      </c>
      <c r="H176" s="19">
        <f>E176*VLOOKUP(C176,'Part-time workers'!$A$3:$G$14,6,FALSE)</f>
        <v>1149.5580865603645</v>
      </c>
      <c r="I176" s="19">
        <f t="shared" si="22"/>
        <v>6564.5580865603642</v>
      </c>
      <c r="J176" s="20">
        <f t="shared" si="23"/>
        <v>0.12247309862985754</v>
      </c>
      <c r="K176" s="27">
        <f t="shared" si="24"/>
        <v>0.97962720027755212</v>
      </c>
      <c r="L176" s="25">
        <f>VLOOKUP('Master sheet'!A176,'APS (2020)'!$A$9:$I$640,2,FALSE)</f>
        <v>53600</v>
      </c>
      <c r="M176" s="25">
        <f>VLOOKUP(B176,'Claimant Count'!$B$2:$D$633,3,FALSE)-F176</f>
        <v>1405</v>
      </c>
      <c r="N176" s="25">
        <f>VLOOKUP('Master sheet'!A176,'APS (2020)'!$A$9:$I$640,8,FALSE)-G176</f>
        <v>-1000</v>
      </c>
      <c r="O176" s="25">
        <f>L176*VLOOKUP(C176,'Part-time workers'!$A$3:$H$14,8,FALSE)</f>
        <v>82.449777313271213</v>
      </c>
      <c r="P176" s="25">
        <f t="shared" si="25"/>
        <v>487.44977731327123</v>
      </c>
      <c r="Q176" s="26">
        <f t="shared" si="26"/>
        <v>7.4254774028312487E-2</v>
      </c>
      <c r="R176" s="28">
        <f t="shared" si="27"/>
        <v>-1.2075957397068076</v>
      </c>
      <c r="S176" s="73">
        <f>VLOOKUP(B176,'13. Parl. Constituency gender'!$A$5:$S$667,18,FALSE)</f>
        <v>5000</v>
      </c>
      <c r="T176" s="73">
        <f>VLOOKUP(B176,'SEISS data'!$B$6:$R$668,9,FALSE)</f>
        <v>2700</v>
      </c>
      <c r="U176" s="73">
        <f t="shared" si="28"/>
        <v>7700</v>
      </c>
      <c r="V176" s="109">
        <f t="shared" si="29"/>
        <v>0.14365671641791045</v>
      </c>
      <c r="W176" s="110">
        <f t="shared" si="30"/>
        <v>-0.58288594620326473</v>
      </c>
      <c r="X176" s="113">
        <f t="shared" si="31"/>
        <v>-0.89524084295503614</v>
      </c>
      <c r="Y176" s="137">
        <f>VLOOKUP(A176,'BRES data'!$A$11:$AB$642,25,FALSE)</f>
        <v>1.833093783686679E-2</v>
      </c>
      <c r="Z176" s="138">
        <f t="shared" si="32"/>
        <v>-0.62940441331581065</v>
      </c>
    </row>
    <row r="177" spans="1:26">
      <c r="A177" s="14" t="s">
        <v>189</v>
      </c>
      <c r="B177" s="15" t="str">
        <f>VLOOKUP('Master sheet'!A177,Westminster_Parliamentary_Const!$A$2:$C$651,2,FALSE)</f>
        <v>E14000710</v>
      </c>
      <c r="C177" s="15" t="str">
        <f>VLOOKUP(B177,'Region Lookup'!$B$1:$C$662,2,FALSE)</f>
        <v>East Midlands</v>
      </c>
      <c r="E177" s="19">
        <f>VLOOKUP('Master sheet'!A177,'APS (2019)'!$A$9:$I$640,2,FALSE)</f>
        <v>57900</v>
      </c>
      <c r="F177" s="19">
        <f>VLOOKUP(B177,'Claimant Count'!$B$2:$D$633,2,FALSE)</f>
        <v>1395</v>
      </c>
      <c r="G177" s="19">
        <f>VLOOKUP('Master sheet'!A177,'APS (combined up to 2019)'!$A$9:$I$640,8,FALSE)</f>
        <v>1700</v>
      </c>
      <c r="H177" s="19">
        <f>E177*VLOOKUP(C177,'Part-time workers'!$A$3:$G$14,6,FALSE)</f>
        <v>1241.7800972359159</v>
      </c>
      <c r="I177" s="19">
        <f t="shared" si="22"/>
        <v>4336.7800972359164</v>
      </c>
      <c r="J177" s="20">
        <f t="shared" si="23"/>
        <v>7.4901210660378525E-2</v>
      </c>
      <c r="K177" s="27">
        <f t="shared" si="24"/>
        <v>-0.81847773810416147</v>
      </c>
      <c r="L177" s="25">
        <f>VLOOKUP('Master sheet'!A177,'APS (2020)'!$A$9:$I$640,2,FALSE)</f>
        <v>56600</v>
      </c>
      <c r="M177" s="25">
        <f>VLOOKUP(B177,'Claimant Count'!$B$2:$D$633,3,FALSE)-F177</f>
        <v>1785</v>
      </c>
      <c r="N177" s="25">
        <f>VLOOKUP('Master sheet'!A177,'APS (2020)'!$A$9:$I$640,8,FALSE)-G177</f>
        <v>700</v>
      </c>
      <c r="O177" s="25">
        <f>L177*VLOOKUP(C177,'Part-time workers'!$A$3:$H$14,8,FALSE)</f>
        <v>87.064503655431906</v>
      </c>
      <c r="P177" s="25">
        <f t="shared" si="25"/>
        <v>2572.064503655432</v>
      </c>
      <c r="Q177" s="26">
        <f t="shared" si="26"/>
        <v>0.59308160570437018</v>
      </c>
      <c r="R177" s="28">
        <f t="shared" si="27"/>
        <v>0.51689017284104422</v>
      </c>
      <c r="S177" s="73">
        <f>VLOOKUP(B177,'13. Parl. Constituency gender'!$A$5:$S$667,18,FALSE)</f>
        <v>5900</v>
      </c>
      <c r="T177" s="73">
        <f>VLOOKUP(B177,'SEISS data'!$B$6:$R$668,9,FALSE)</f>
        <v>3100</v>
      </c>
      <c r="U177" s="73">
        <f t="shared" si="28"/>
        <v>9000</v>
      </c>
      <c r="V177" s="109">
        <f t="shared" si="29"/>
        <v>0.15901060070671377</v>
      </c>
      <c r="W177" s="110">
        <f t="shared" si="30"/>
        <v>-0.14350137824424372</v>
      </c>
      <c r="X177" s="113">
        <f t="shared" si="31"/>
        <v>0.18669439729840026</v>
      </c>
      <c r="Y177" s="137">
        <f>VLOOKUP(A177,'BRES data'!$A$11:$AB$642,25,FALSE)</f>
        <v>1.6333403494001253E-2</v>
      </c>
      <c r="Z177" s="138">
        <f t="shared" si="32"/>
        <v>-0.8397514317068131</v>
      </c>
    </row>
    <row r="178" spans="1:26">
      <c r="A178" s="14" t="s">
        <v>190</v>
      </c>
      <c r="B178" s="15" t="str">
        <f>VLOOKUP('Master sheet'!A178,Westminster_Parliamentary_Const!$A$2:$C$651,2,FALSE)</f>
        <v>E14000714</v>
      </c>
      <c r="C178" s="15" t="str">
        <f>VLOOKUP(B178,'Region Lookup'!$B$1:$C$662,2,FALSE)</f>
        <v>East Midlands</v>
      </c>
      <c r="E178" s="19">
        <f>VLOOKUP('Master sheet'!A178,'APS (2019)'!$A$9:$I$640,2,FALSE)</f>
        <v>62600</v>
      </c>
      <c r="F178" s="19">
        <f>VLOOKUP(B178,'Claimant Count'!$B$2:$D$633,2,FALSE)</f>
        <v>1660</v>
      </c>
      <c r="G178" s="19">
        <f>VLOOKUP('Master sheet'!A178,'APS (combined up to 2019)'!$A$9:$I$640,8,FALSE)</f>
        <v>5200</v>
      </c>
      <c r="H178" s="19">
        <f>E178*VLOOKUP(C178,'Part-time workers'!$A$3:$G$14,6,FALSE)</f>
        <v>1342.5808996022167</v>
      </c>
      <c r="I178" s="19">
        <f t="shared" si="22"/>
        <v>8202.580899602217</v>
      </c>
      <c r="J178" s="20">
        <f t="shared" si="23"/>
        <v>0.1310316437636137</v>
      </c>
      <c r="K178" s="27">
        <f t="shared" si="24"/>
        <v>1.303119979883925</v>
      </c>
      <c r="L178" s="25">
        <f>VLOOKUP('Master sheet'!A178,'APS (2020)'!$A$9:$I$640,2,FALSE)</f>
        <v>66300</v>
      </c>
      <c r="M178" s="25">
        <f>VLOOKUP(B178,'Claimant Count'!$B$2:$D$633,3,FALSE)-F178</f>
        <v>2025</v>
      </c>
      <c r="N178" s="25">
        <f>VLOOKUP('Master sheet'!A178,'APS (2020)'!$A$9:$I$640,8,FALSE)-G178</f>
        <v>-600</v>
      </c>
      <c r="O178" s="25">
        <f>L178*VLOOKUP(C178,'Part-time workers'!$A$3:$H$14,8,FALSE)</f>
        <v>101.98545216175151</v>
      </c>
      <c r="P178" s="25">
        <f t="shared" si="25"/>
        <v>1526.9854521617515</v>
      </c>
      <c r="Q178" s="26">
        <f t="shared" si="26"/>
        <v>0.18615914562156924</v>
      </c>
      <c r="R178" s="28">
        <f t="shared" si="27"/>
        <v>-0.83564598579434701</v>
      </c>
      <c r="S178" s="73">
        <f>VLOOKUP(B178,'13. Parl. Constituency gender'!$A$5:$S$667,18,FALSE)</f>
        <v>7500</v>
      </c>
      <c r="T178" s="73">
        <f>VLOOKUP(B178,'SEISS data'!$B$6:$R$668,9,FALSE)</f>
        <v>3600</v>
      </c>
      <c r="U178" s="73">
        <f t="shared" si="28"/>
        <v>11100</v>
      </c>
      <c r="V178" s="109">
        <f t="shared" si="29"/>
        <v>0.167420814479638</v>
      </c>
      <c r="W178" s="110">
        <f t="shared" si="30"/>
        <v>9.7175057473986484E-2</v>
      </c>
      <c r="X178" s="113">
        <f t="shared" si="31"/>
        <v>-0.36923546416018027</v>
      </c>
      <c r="Y178" s="137">
        <f>VLOOKUP(A178,'BRES data'!$A$11:$AB$642,25,FALSE)</f>
        <v>2.3885008060182678E-2</v>
      </c>
      <c r="Z178" s="138">
        <f t="shared" si="32"/>
        <v>-4.4542322918505038E-2</v>
      </c>
    </row>
    <row r="179" spans="1:26">
      <c r="A179" s="14" t="s">
        <v>191</v>
      </c>
      <c r="B179" s="15" t="str">
        <f>VLOOKUP('Master sheet'!A179,Westminster_Parliamentary_Const!$A$2:$C$651,2,FALSE)</f>
        <v>E14000728</v>
      </c>
      <c r="C179" s="15" t="str">
        <f>VLOOKUP(B179,'Region Lookup'!$B$1:$C$662,2,FALSE)</f>
        <v>East Midlands</v>
      </c>
      <c r="E179" s="19">
        <f>VLOOKUP('Master sheet'!A179,'APS (2019)'!$A$9:$I$640,2,FALSE)</f>
        <v>65600</v>
      </c>
      <c r="F179" s="19">
        <f>VLOOKUP(B179,'Claimant Count'!$B$2:$D$633,2,FALSE)</f>
        <v>895</v>
      </c>
      <c r="G179" s="19">
        <f>VLOOKUP('Master sheet'!A179,'APS (combined up to 2019)'!$A$9:$I$640,8,FALSE)</f>
        <v>3400</v>
      </c>
      <c r="H179" s="19">
        <f>E179*VLOOKUP(C179,'Part-time workers'!$A$3:$G$14,6,FALSE)</f>
        <v>1406.9218372828341</v>
      </c>
      <c r="I179" s="19">
        <f t="shared" si="22"/>
        <v>5701.9218372828345</v>
      </c>
      <c r="J179" s="20">
        <f t="shared" si="23"/>
        <v>8.6919540202482229E-2</v>
      </c>
      <c r="K179" s="27">
        <f t="shared" si="24"/>
        <v>-0.36421328438687145</v>
      </c>
      <c r="L179" s="25">
        <f>VLOOKUP('Master sheet'!A179,'APS (2020)'!$A$9:$I$640,2,FALSE)</f>
        <v>59500</v>
      </c>
      <c r="M179" s="25">
        <f>VLOOKUP(B179,'Claimant Count'!$B$2:$D$633,3,FALSE)-F179</f>
        <v>1875</v>
      </c>
      <c r="N179" s="25">
        <f>VLOOKUP('Master sheet'!A179,'APS (2020)'!$A$9:$I$640,8,FALSE)-G179</f>
        <v>-1000</v>
      </c>
      <c r="O179" s="25">
        <f>L179*VLOOKUP(C179,'Part-time workers'!$A$3:$H$14,8,FALSE)</f>
        <v>91.525405786187264</v>
      </c>
      <c r="P179" s="25">
        <f t="shared" si="25"/>
        <v>966.52540578618732</v>
      </c>
      <c r="Q179" s="26">
        <f t="shared" si="26"/>
        <v>0.16950870835626369</v>
      </c>
      <c r="R179" s="28">
        <f t="shared" si="27"/>
        <v>-0.89098900729734642</v>
      </c>
      <c r="S179" s="73">
        <f>VLOOKUP(B179,'13. Parl. Constituency gender'!$A$5:$S$667,18,FALSE)</f>
        <v>7400</v>
      </c>
      <c r="T179" s="73">
        <f>VLOOKUP(B179,'SEISS data'!$B$6:$R$668,9,FALSE)</f>
        <v>3300</v>
      </c>
      <c r="U179" s="73">
        <f t="shared" si="28"/>
        <v>10700</v>
      </c>
      <c r="V179" s="109">
        <f t="shared" si="29"/>
        <v>0.17983193277310924</v>
      </c>
      <c r="W179" s="110">
        <f t="shared" si="30"/>
        <v>0.45234601921178591</v>
      </c>
      <c r="X179" s="113">
        <f t="shared" si="31"/>
        <v>-0.21932149404278026</v>
      </c>
      <c r="Y179" s="137">
        <f>VLOOKUP(A179,'BRES data'!$A$11:$AB$642,25,FALSE)</f>
        <v>2.0618101545254008E-2</v>
      </c>
      <c r="Z179" s="138">
        <f t="shared" si="32"/>
        <v>-0.3885584582263944</v>
      </c>
    </row>
    <row r="180" spans="1:26">
      <c r="A180" s="14" t="s">
        <v>192</v>
      </c>
      <c r="B180" s="15" t="str">
        <f>VLOOKUP('Master sheet'!A180,Westminster_Parliamentary_Const!$A$2:$C$651,2,FALSE)</f>
        <v>E14000748</v>
      </c>
      <c r="C180" s="15" t="str">
        <f>VLOOKUP(B180,'Region Lookup'!$B$1:$C$662,2,FALSE)</f>
        <v>East Midlands</v>
      </c>
      <c r="E180" s="19">
        <f>VLOOKUP('Master sheet'!A180,'APS (2019)'!$A$9:$I$640,2,FALSE)</f>
        <v>57800</v>
      </c>
      <c r="F180" s="19">
        <f>VLOOKUP(B180,'Claimant Count'!$B$2:$D$633,2,FALSE)</f>
        <v>1055</v>
      </c>
      <c r="G180" s="19">
        <f>VLOOKUP('Master sheet'!A180,'APS (combined up to 2019)'!$A$9:$I$640,8,FALSE)</f>
        <v>5000</v>
      </c>
      <c r="H180" s="19">
        <f>E180*VLOOKUP(C180,'Part-time workers'!$A$3:$G$14,6,FALSE)</f>
        <v>1239.6353993132288</v>
      </c>
      <c r="I180" s="19">
        <f t="shared" si="22"/>
        <v>7294.6353993132288</v>
      </c>
      <c r="J180" s="20">
        <f t="shared" si="23"/>
        <v>0.12620476469400049</v>
      </c>
      <c r="K180" s="27">
        <f t="shared" si="24"/>
        <v>1.1206753584383511</v>
      </c>
      <c r="L180" s="25">
        <f>VLOOKUP('Master sheet'!A180,'APS (2020)'!$A$9:$I$640,2,FALSE)</f>
        <v>58300</v>
      </c>
      <c r="M180" s="25">
        <f>VLOOKUP(B180,'Claimant Count'!$B$2:$D$633,3,FALSE)-F180</f>
        <v>1615</v>
      </c>
      <c r="N180" s="25" t="e">
        <f>VLOOKUP('Master sheet'!A180,'APS (2020)'!$A$9:$I$640,8,FALSE)-G180</f>
        <v>#VALUE!</v>
      </c>
      <c r="O180" s="25">
        <f>L180*VLOOKUP(C180,'Part-time workers'!$A$3:$H$14,8,FALSE)</f>
        <v>89.679515249322975</v>
      </c>
      <c r="P180" s="25">
        <f t="shared" si="25"/>
        <v>1704.679515249323</v>
      </c>
      <c r="Q180" s="26">
        <f t="shared" si="26"/>
        <v>0.23368947478990029</v>
      </c>
      <c r="R180" s="28">
        <f t="shared" si="27"/>
        <v>-0.67766382668981118</v>
      </c>
      <c r="S180" s="73">
        <f>VLOOKUP(B180,'13. Parl. Constituency gender'!$A$5:$S$667,18,FALSE)</f>
        <v>6300</v>
      </c>
      <c r="T180" s="73">
        <f>VLOOKUP(B180,'SEISS data'!$B$6:$R$668,9,FALSE)</f>
        <v>3200</v>
      </c>
      <c r="U180" s="73">
        <f t="shared" si="28"/>
        <v>9500</v>
      </c>
      <c r="V180" s="109">
        <f t="shared" si="29"/>
        <v>0.16295025728987994</v>
      </c>
      <c r="W180" s="110">
        <f t="shared" si="30"/>
        <v>-3.0759594266901093E-2</v>
      </c>
      <c r="X180" s="113">
        <f t="shared" si="31"/>
        <v>-0.35421171047835615</v>
      </c>
      <c r="Y180" s="137">
        <f>VLOOKUP(A180,'BRES data'!$A$11:$AB$642,25,FALSE)</f>
        <v>1.159544603867757E-2</v>
      </c>
      <c r="Z180" s="138">
        <f t="shared" si="32"/>
        <v>-1.3386741298573122</v>
      </c>
    </row>
    <row r="181" spans="1:26">
      <c r="A181" s="14" t="s">
        <v>193</v>
      </c>
      <c r="B181" s="15" t="str">
        <f>VLOOKUP('Master sheet'!A181,Westminster_Parliamentary_Const!$A$2:$C$651,2,FALSE)</f>
        <v>E14000769</v>
      </c>
      <c r="C181" s="15" t="str">
        <f>VLOOKUP(B181,'Region Lookup'!$B$1:$C$662,2,FALSE)</f>
        <v>East Midlands</v>
      </c>
      <c r="E181" s="19">
        <f>VLOOKUP('Master sheet'!A181,'APS (2019)'!$A$9:$I$640,2,FALSE)</f>
        <v>60900</v>
      </c>
      <c r="F181" s="19">
        <f>VLOOKUP(B181,'Claimant Count'!$B$2:$D$633,2,FALSE)</f>
        <v>1610</v>
      </c>
      <c r="G181" s="19">
        <f>VLOOKUP('Master sheet'!A181,'APS (combined up to 2019)'!$A$9:$I$640,8,FALSE)</f>
        <v>2700</v>
      </c>
      <c r="H181" s="19">
        <f>E181*VLOOKUP(C181,'Part-time workers'!$A$3:$G$14,6,FALSE)</f>
        <v>1306.1210349165335</v>
      </c>
      <c r="I181" s="19">
        <f t="shared" si="22"/>
        <v>5616.121034916534</v>
      </c>
      <c r="J181" s="20">
        <f t="shared" si="23"/>
        <v>9.2218736205526008E-2</v>
      </c>
      <c r="K181" s="27">
        <f t="shared" si="24"/>
        <v>-0.16391619908643262</v>
      </c>
      <c r="L181" s="25">
        <f>VLOOKUP('Master sheet'!A181,'APS (2020)'!$A$9:$I$640,2,FALSE)</f>
        <v>61700</v>
      </c>
      <c r="M181" s="25">
        <f>VLOOKUP(B181,'Claimant Count'!$B$2:$D$633,3,FALSE)-F181</f>
        <v>2000</v>
      </c>
      <c r="N181" s="25">
        <f>VLOOKUP('Master sheet'!A181,'APS (2020)'!$A$9:$I$640,8,FALSE)-G181</f>
        <v>-300</v>
      </c>
      <c r="O181" s="25">
        <f>L181*VLOOKUP(C181,'Part-time workers'!$A$3:$H$14,8,FALSE)</f>
        <v>94.909538437105113</v>
      </c>
      <c r="P181" s="25">
        <f t="shared" si="25"/>
        <v>1794.9095384371051</v>
      </c>
      <c r="Q181" s="26">
        <f t="shared" si="26"/>
        <v>0.31959951134916748</v>
      </c>
      <c r="R181" s="28">
        <f t="shared" si="27"/>
        <v>-0.39211450898330386</v>
      </c>
      <c r="S181" s="73">
        <f>VLOOKUP(B181,'13. Parl. Constituency gender'!$A$5:$S$667,18,FALSE)</f>
        <v>6500</v>
      </c>
      <c r="T181" s="73">
        <f>VLOOKUP(B181,'SEISS data'!$B$6:$R$668,9,FALSE)</f>
        <v>3400</v>
      </c>
      <c r="U181" s="73">
        <f t="shared" si="28"/>
        <v>9900</v>
      </c>
      <c r="V181" s="109">
        <f t="shared" si="29"/>
        <v>0.16045380875202594</v>
      </c>
      <c r="W181" s="110">
        <f t="shared" si="30"/>
        <v>-0.10220086226165942</v>
      </c>
      <c r="X181" s="113">
        <f t="shared" si="31"/>
        <v>-0.24715768562248164</v>
      </c>
      <c r="Y181" s="137">
        <f>VLOOKUP(A181,'BRES data'!$A$11:$AB$642,25,FALSE)</f>
        <v>2.3907291776907647E-2</v>
      </c>
      <c r="Z181" s="138">
        <f t="shared" si="32"/>
        <v>-4.2195773339265857E-2</v>
      </c>
    </row>
    <row r="182" spans="1:26">
      <c r="A182" s="14" t="s">
        <v>194</v>
      </c>
      <c r="B182" s="15" t="str">
        <f>VLOOKUP('Master sheet'!A182,Westminster_Parliamentary_Const!$A$2:$C$651,2,FALSE)</f>
        <v>E14000782</v>
      </c>
      <c r="C182" s="15" t="str">
        <f>VLOOKUP(B182,'Region Lookup'!$B$1:$C$662,2,FALSE)</f>
        <v>East Midlands</v>
      </c>
      <c r="E182" s="19">
        <f>VLOOKUP('Master sheet'!A182,'APS (2019)'!$A$9:$I$640,2,FALSE)</f>
        <v>79100</v>
      </c>
      <c r="F182" s="19">
        <f>VLOOKUP(B182,'Claimant Count'!$B$2:$D$633,2,FALSE)</f>
        <v>1915</v>
      </c>
      <c r="G182" s="19">
        <f>VLOOKUP('Master sheet'!A182,'APS (combined up to 2019)'!$A$9:$I$640,8,FALSE)</f>
        <v>4700</v>
      </c>
      <c r="H182" s="19">
        <f>E182*VLOOKUP(C182,'Part-time workers'!$A$3:$G$14,6,FALSE)</f>
        <v>1696.4560568456125</v>
      </c>
      <c r="I182" s="19">
        <f t="shared" si="22"/>
        <v>8311.4560568456127</v>
      </c>
      <c r="J182" s="20">
        <f t="shared" si="23"/>
        <v>0.10507529781094327</v>
      </c>
      <c r="K182" s="27">
        <f t="shared" si="24"/>
        <v>0.32203144562636726</v>
      </c>
      <c r="L182" s="25">
        <f>VLOOKUP('Master sheet'!A182,'APS (2020)'!$A$9:$I$640,2,FALSE)</f>
        <v>71800</v>
      </c>
      <c r="M182" s="25">
        <f>VLOOKUP(B182,'Claimant Count'!$B$2:$D$633,3,FALSE)-F182</f>
        <v>3175</v>
      </c>
      <c r="N182" s="25">
        <f>VLOOKUP('Master sheet'!A182,'APS (2020)'!$A$9:$I$640,8,FALSE)-G182</f>
        <v>-1100</v>
      </c>
      <c r="O182" s="25">
        <f>L182*VLOOKUP(C182,'Part-time workers'!$A$3:$H$14,8,FALSE)</f>
        <v>110.44578378904613</v>
      </c>
      <c r="P182" s="25">
        <f t="shared" si="25"/>
        <v>2185.4457837890463</v>
      </c>
      <c r="Q182" s="26">
        <f t="shared" si="26"/>
        <v>0.26294379334280843</v>
      </c>
      <c r="R182" s="28">
        <f t="shared" si="27"/>
        <v>-0.58042779889474871</v>
      </c>
      <c r="S182" s="73">
        <f>VLOOKUP(B182,'13. Parl. Constituency gender'!$A$5:$S$667,18,FALSE)</f>
        <v>8800</v>
      </c>
      <c r="T182" s="73">
        <f>VLOOKUP(B182,'SEISS data'!$B$6:$R$668,9,FALSE)</f>
        <v>2900</v>
      </c>
      <c r="U182" s="73">
        <f t="shared" si="28"/>
        <v>11700</v>
      </c>
      <c r="V182" s="109">
        <f t="shared" si="29"/>
        <v>0.16295264623955433</v>
      </c>
      <c r="W182" s="110">
        <f t="shared" si="30"/>
        <v>-3.0691229311114517E-2</v>
      </c>
      <c r="X182" s="113">
        <f t="shared" si="31"/>
        <v>-0.30555951410293164</v>
      </c>
      <c r="Y182" s="137">
        <f>VLOOKUP(A182,'BRES data'!$A$11:$AB$642,25,FALSE)</f>
        <v>-1.5811238141572037E-4</v>
      </c>
      <c r="Z182" s="138">
        <f t="shared" si="32"/>
        <v>-2.5763629725955259</v>
      </c>
    </row>
    <row r="183" spans="1:26">
      <c r="A183" s="14" t="s">
        <v>195</v>
      </c>
      <c r="B183" s="15" t="str">
        <f>VLOOKUP('Master sheet'!A183,Westminster_Parliamentary_Const!$A$2:$C$651,2,FALSE)</f>
        <v>E14000783</v>
      </c>
      <c r="C183" s="15" t="str">
        <f>VLOOKUP(B183,'Region Lookup'!$B$1:$C$662,2,FALSE)</f>
        <v>East Midlands</v>
      </c>
      <c r="E183" s="19">
        <f>VLOOKUP('Master sheet'!A183,'APS (2019)'!$A$9:$I$640,2,FALSE)</f>
        <v>79400</v>
      </c>
      <c r="F183" s="19">
        <f>VLOOKUP(B183,'Claimant Count'!$B$2:$D$633,2,FALSE)</f>
        <v>2650</v>
      </c>
      <c r="G183" s="19">
        <f>VLOOKUP('Master sheet'!A183,'APS (combined up to 2019)'!$A$9:$I$640,8,FALSE)</f>
        <v>6400</v>
      </c>
      <c r="H183" s="19">
        <f>E183*VLOOKUP(C183,'Part-time workers'!$A$3:$G$14,6,FALSE)</f>
        <v>1702.8901506136742</v>
      </c>
      <c r="I183" s="19">
        <f t="shared" si="22"/>
        <v>10752.890150613674</v>
      </c>
      <c r="J183" s="20">
        <f t="shared" si="23"/>
        <v>0.1354268280933712</v>
      </c>
      <c r="K183" s="27">
        <f t="shared" si="24"/>
        <v>1.4692475603891437</v>
      </c>
      <c r="L183" s="25">
        <f>VLOOKUP('Master sheet'!A183,'APS (2020)'!$A$9:$I$640,2,FALSE)</f>
        <v>85900</v>
      </c>
      <c r="M183" s="25">
        <f>VLOOKUP(B183,'Claimant Count'!$B$2:$D$633,3,FALSE)-F183</f>
        <v>3420</v>
      </c>
      <c r="N183" s="25">
        <f>VLOOKUP('Master sheet'!A183,'APS (2020)'!$A$9:$I$640,8,FALSE)-G183</f>
        <v>-2600</v>
      </c>
      <c r="O183" s="25">
        <f>L183*VLOOKUP(C183,'Part-time workers'!$A$3:$H$14,8,FALSE)</f>
        <v>132.13499759720145</v>
      </c>
      <c r="P183" s="25">
        <f t="shared" si="25"/>
        <v>952.13499759720139</v>
      </c>
      <c r="Q183" s="26">
        <f t="shared" si="26"/>
        <v>8.8546891511103412E-2</v>
      </c>
      <c r="R183" s="28">
        <f t="shared" si="27"/>
        <v>-1.1600913437218665</v>
      </c>
      <c r="S183" s="73">
        <f>VLOOKUP(B183,'13. Parl. Constituency gender'!$A$5:$S$667,18,FALSE)</f>
        <v>7700</v>
      </c>
      <c r="T183" s="73">
        <f>VLOOKUP(B183,'SEISS data'!$B$6:$R$668,9,FALSE)</f>
        <v>2800</v>
      </c>
      <c r="U183" s="73">
        <f t="shared" si="28"/>
        <v>10500</v>
      </c>
      <c r="V183" s="109">
        <f t="shared" si="29"/>
        <v>0.12223515715948778</v>
      </c>
      <c r="W183" s="110">
        <f t="shared" si="30"/>
        <v>-1.1959101414314679</v>
      </c>
      <c r="X183" s="113">
        <f t="shared" si="31"/>
        <v>-1.1780007425766672</v>
      </c>
      <c r="Y183" s="137">
        <f>VLOOKUP(A183,'BRES data'!$A$11:$AB$642,25,FALSE)</f>
        <v>3.1747751773445687E-2</v>
      </c>
      <c r="Z183" s="138">
        <f t="shared" si="32"/>
        <v>0.78343077419725493</v>
      </c>
    </row>
    <row r="184" spans="1:26">
      <c r="A184" s="14" t="s">
        <v>196</v>
      </c>
      <c r="B184" s="15" t="str">
        <f>VLOOKUP('Master sheet'!A184,Westminster_Parliamentary_Const!$A$2:$C$651,2,FALSE)</f>
        <v>E14000784</v>
      </c>
      <c r="C184" s="15" t="str">
        <f>VLOOKUP(B184,'Region Lookup'!$B$1:$C$662,2,FALSE)</f>
        <v>East Midlands</v>
      </c>
      <c r="E184" s="19">
        <f>VLOOKUP('Master sheet'!A184,'APS (2019)'!$A$9:$I$640,2,FALSE)</f>
        <v>77300</v>
      </c>
      <c r="F184" s="19">
        <f>VLOOKUP(B184,'Claimant Count'!$B$2:$D$633,2,FALSE)</f>
        <v>2720</v>
      </c>
      <c r="G184" s="19">
        <f>VLOOKUP('Master sheet'!A184,'APS (combined up to 2019)'!$A$9:$I$640,8,FALSE)</f>
        <v>4300</v>
      </c>
      <c r="H184" s="19">
        <f>E184*VLOOKUP(C184,'Part-time workers'!$A$3:$G$14,6,FALSE)</f>
        <v>1657.8514942372419</v>
      </c>
      <c r="I184" s="19">
        <f t="shared" si="22"/>
        <v>8677.8514942372422</v>
      </c>
      <c r="J184" s="20">
        <f t="shared" si="23"/>
        <v>0.11226198569517777</v>
      </c>
      <c r="K184" s="27">
        <f t="shared" si="24"/>
        <v>0.59367126331745412</v>
      </c>
      <c r="L184" s="25">
        <f>VLOOKUP('Master sheet'!A184,'APS (2020)'!$A$9:$I$640,2,FALSE)</f>
        <v>79000</v>
      </c>
      <c r="M184" s="25">
        <f>VLOOKUP(B184,'Claimant Count'!$B$2:$D$633,3,FALSE)-F184</f>
        <v>3540</v>
      </c>
      <c r="N184" s="25">
        <f>VLOOKUP('Master sheet'!A184,'APS (2020)'!$A$9:$I$640,8,FALSE)-G184</f>
        <v>200</v>
      </c>
      <c r="O184" s="25">
        <f>L184*VLOOKUP(C184,'Part-time workers'!$A$3:$H$14,8,FALSE)</f>
        <v>121.52112701023182</v>
      </c>
      <c r="P184" s="25">
        <f t="shared" si="25"/>
        <v>3861.5211270102318</v>
      </c>
      <c r="Q184" s="26">
        <f t="shared" si="26"/>
        <v>0.4449858504232963</v>
      </c>
      <c r="R184" s="28">
        <f t="shared" si="27"/>
        <v>2.4646849832251867E-2</v>
      </c>
      <c r="S184" s="73">
        <f>VLOOKUP(B184,'13. Parl. Constituency gender'!$A$5:$S$667,18,FALSE)</f>
        <v>7000</v>
      </c>
      <c r="T184" s="73">
        <f>VLOOKUP(B184,'SEISS data'!$B$6:$R$668,9,FALSE)</f>
        <v>2800</v>
      </c>
      <c r="U184" s="73">
        <f t="shared" si="28"/>
        <v>9800</v>
      </c>
      <c r="V184" s="109">
        <f t="shared" si="29"/>
        <v>0.1240506329113924</v>
      </c>
      <c r="W184" s="110">
        <f t="shared" si="30"/>
        <v>-1.1439563808138762</v>
      </c>
      <c r="X184" s="113">
        <f t="shared" si="31"/>
        <v>-0.55965476549081217</v>
      </c>
      <c r="Y184" s="137">
        <f>VLOOKUP(A184,'BRES data'!$A$11:$AB$642,25,FALSE)</f>
        <v>1.2096851145038112E-2</v>
      </c>
      <c r="Z184" s="138">
        <f t="shared" si="32"/>
        <v>-1.2858745024037666</v>
      </c>
    </row>
    <row r="185" spans="1:26">
      <c r="A185" s="14" t="s">
        <v>197</v>
      </c>
      <c r="B185" s="15" t="str">
        <f>VLOOKUP('Master sheet'!A185,Westminster_Parliamentary_Const!$A$2:$C$651,2,FALSE)</f>
        <v>E14000792</v>
      </c>
      <c r="C185" s="15" t="str">
        <f>VLOOKUP(B185,'Region Lookup'!$B$1:$C$662,2,FALSE)</f>
        <v>East Midlands</v>
      </c>
      <c r="E185" s="19">
        <f>VLOOKUP('Master sheet'!A185,'APS (2019)'!$A$9:$I$640,2,FALSE)</f>
        <v>75100</v>
      </c>
      <c r="F185" s="19">
        <f>VLOOKUP(B185,'Claimant Count'!$B$2:$D$633,2,FALSE)</f>
        <v>2515</v>
      </c>
      <c r="G185" s="19">
        <f>VLOOKUP('Master sheet'!A185,'APS (combined up to 2019)'!$A$9:$I$640,8,FALSE)</f>
        <v>4600</v>
      </c>
      <c r="H185" s="19">
        <f>E185*VLOOKUP(C185,'Part-time workers'!$A$3:$G$14,6,FALSE)</f>
        <v>1610.6681399381225</v>
      </c>
      <c r="I185" s="19">
        <f t="shared" si="22"/>
        <v>8725.6681399381232</v>
      </c>
      <c r="J185" s="20">
        <f t="shared" si="23"/>
        <v>0.1161873254319324</v>
      </c>
      <c r="K185" s="27">
        <f t="shared" si="24"/>
        <v>0.74203982859308137</v>
      </c>
      <c r="L185" s="25">
        <f>VLOOKUP('Master sheet'!A185,'APS (2020)'!$A$9:$I$640,2,FALSE)</f>
        <v>73400</v>
      </c>
      <c r="M185" s="25">
        <f>VLOOKUP(B185,'Claimant Count'!$B$2:$D$633,3,FALSE)-F185</f>
        <v>2145</v>
      </c>
      <c r="N185" s="25">
        <f>VLOOKUP('Master sheet'!A185,'APS (2020)'!$A$9:$I$640,8,FALSE)-G185</f>
        <v>-600</v>
      </c>
      <c r="O185" s="25">
        <f>L185*VLOOKUP(C185,'Part-time workers'!$A$3:$H$14,8,FALSE)</f>
        <v>112.90697117153185</v>
      </c>
      <c r="P185" s="25">
        <f t="shared" si="25"/>
        <v>1657.9069711715319</v>
      </c>
      <c r="Q185" s="26">
        <f t="shared" si="26"/>
        <v>0.19000344094948457</v>
      </c>
      <c r="R185" s="28">
        <f t="shared" si="27"/>
        <v>-0.82286824815258452</v>
      </c>
      <c r="S185" s="73">
        <f>VLOOKUP(B185,'13. Parl. Constituency gender'!$A$5:$S$667,18,FALSE)</f>
        <v>6500</v>
      </c>
      <c r="T185" s="73">
        <f>VLOOKUP(B185,'SEISS data'!$B$6:$R$668,9,FALSE)</f>
        <v>3200</v>
      </c>
      <c r="U185" s="73">
        <f t="shared" si="28"/>
        <v>9700</v>
      </c>
      <c r="V185" s="109">
        <f t="shared" si="29"/>
        <v>0.13215258855585832</v>
      </c>
      <c r="W185" s="110">
        <f t="shared" si="30"/>
        <v>-0.91210141737229189</v>
      </c>
      <c r="X185" s="113">
        <f t="shared" si="31"/>
        <v>-0.86748483276243826</v>
      </c>
      <c r="Y185" s="137">
        <f>VLOOKUP(A185,'BRES data'!$A$11:$AB$642,25,FALSE)</f>
        <v>2.5826320812006642E-2</v>
      </c>
      <c r="Z185" s="138">
        <f t="shared" si="32"/>
        <v>0.15988437470953715</v>
      </c>
    </row>
    <row r="186" spans="1:26">
      <c r="A186" s="14" t="s">
        <v>198</v>
      </c>
      <c r="B186" s="15" t="str">
        <f>VLOOKUP('Master sheet'!A186,Westminster_Parliamentary_Const!$A$2:$C$651,2,FALSE)</f>
        <v>E14000797</v>
      </c>
      <c r="C186" s="15" t="str">
        <f>VLOOKUP(B186,'Region Lookup'!$B$1:$C$662,2,FALSE)</f>
        <v>East Midlands</v>
      </c>
      <c r="E186" s="19">
        <f>VLOOKUP('Master sheet'!A186,'APS (2019)'!$A$9:$I$640,2,FALSE)</f>
        <v>70500</v>
      </c>
      <c r="F186" s="19">
        <f>VLOOKUP(B186,'Claimant Count'!$B$2:$D$633,2,FALSE)</f>
        <v>1240</v>
      </c>
      <c r="G186" s="19">
        <f>VLOOKUP('Master sheet'!A186,'APS (combined up to 2019)'!$A$9:$I$640,8,FALSE)</f>
        <v>3500</v>
      </c>
      <c r="H186" s="19">
        <f>E186*VLOOKUP(C186,'Part-time workers'!$A$3:$G$14,6,FALSE)</f>
        <v>1512.0120354945091</v>
      </c>
      <c r="I186" s="19">
        <f t="shared" si="22"/>
        <v>6252.0120354945093</v>
      </c>
      <c r="J186" s="20">
        <f t="shared" si="23"/>
        <v>8.8681021780063957E-2</v>
      </c>
      <c r="K186" s="27">
        <f t="shared" si="24"/>
        <v>-0.29763344367190553</v>
      </c>
      <c r="L186" s="25">
        <f>VLOOKUP('Master sheet'!A186,'APS (2020)'!$A$9:$I$640,2,FALSE)</f>
        <v>73500</v>
      </c>
      <c r="M186" s="25">
        <f>VLOOKUP(B186,'Claimant Count'!$B$2:$D$633,3,FALSE)-F186</f>
        <v>1725</v>
      </c>
      <c r="N186" s="25">
        <f>VLOOKUP('Master sheet'!A186,'APS (2020)'!$A$9:$I$640,8,FALSE)-G186</f>
        <v>300</v>
      </c>
      <c r="O186" s="25">
        <f>L186*VLOOKUP(C186,'Part-time workers'!$A$3:$H$14,8,FALSE)</f>
        <v>113.0607953829372</v>
      </c>
      <c r="P186" s="25">
        <f t="shared" si="25"/>
        <v>2138.0607953829372</v>
      </c>
      <c r="Q186" s="26">
        <f t="shared" si="26"/>
        <v>0.34197963523495123</v>
      </c>
      <c r="R186" s="28">
        <f t="shared" si="27"/>
        <v>-0.31772705250301331</v>
      </c>
      <c r="S186" s="73">
        <f>VLOOKUP(B186,'13. Parl. Constituency gender'!$A$5:$S$667,18,FALSE)</f>
        <v>6600</v>
      </c>
      <c r="T186" s="73">
        <f>VLOOKUP(B186,'SEISS data'!$B$6:$R$668,9,FALSE)</f>
        <v>2700</v>
      </c>
      <c r="U186" s="73">
        <f t="shared" si="28"/>
        <v>9300</v>
      </c>
      <c r="V186" s="109">
        <f t="shared" si="29"/>
        <v>0.12653061224489795</v>
      </c>
      <c r="W186" s="110">
        <f t="shared" si="30"/>
        <v>-1.0729864146800123</v>
      </c>
      <c r="X186" s="113">
        <f t="shared" si="31"/>
        <v>-0.69535673359151284</v>
      </c>
      <c r="Y186" s="137">
        <f>VLOOKUP(A186,'BRES data'!$A$11:$AB$642,25,FALSE)</f>
        <v>1.896994295743748E-2</v>
      </c>
      <c r="Z186" s="138">
        <f t="shared" si="32"/>
        <v>-0.56211504613736829</v>
      </c>
    </row>
    <row r="187" spans="1:26">
      <c r="A187" s="14" t="s">
        <v>199</v>
      </c>
      <c r="B187" s="15" t="str">
        <f>VLOOKUP('Master sheet'!A187,Westminster_Parliamentary_Const!$A$2:$C$651,2,FALSE)</f>
        <v>E14000798</v>
      </c>
      <c r="C187" s="15" t="str">
        <f>VLOOKUP(B187,'Region Lookup'!$B$1:$C$662,2,FALSE)</f>
        <v>East Midlands</v>
      </c>
      <c r="E187" s="19">
        <f>VLOOKUP('Master sheet'!A187,'APS (2019)'!$A$9:$I$640,2,FALSE)</f>
        <v>60400</v>
      </c>
      <c r="F187" s="19">
        <f>VLOOKUP(B187,'Claimant Count'!$B$2:$D$633,2,FALSE)</f>
        <v>1390</v>
      </c>
      <c r="G187" s="19">
        <f>VLOOKUP('Master sheet'!A187,'APS (combined up to 2019)'!$A$9:$I$640,8,FALSE)</f>
        <v>3800</v>
      </c>
      <c r="H187" s="19">
        <f>E187*VLOOKUP(C187,'Part-time workers'!$A$3:$G$14,6,FALSE)</f>
        <v>1295.3975453030971</v>
      </c>
      <c r="I187" s="19">
        <f t="shared" si="22"/>
        <v>6485.3975453030971</v>
      </c>
      <c r="J187" s="20">
        <f t="shared" si="23"/>
        <v>0.10737413154475327</v>
      </c>
      <c r="K187" s="27">
        <f t="shared" si="24"/>
        <v>0.40892192791990617</v>
      </c>
      <c r="L187" s="25">
        <f>VLOOKUP('Master sheet'!A187,'APS (2020)'!$A$9:$I$640,2,FALSE)</f>
        <v>49700</v>
      </c>
      <c r="M187" s="25">
        <f>VLOOKUP(B187,'Claimant Count'!$B$2:$D$633,3,FALSE)-F187</f>
        <v>1635</v>
      </c>
      <c r="N187" s="25">
        <f>VLOOKUP('Master sheet'!A187,'APS (2020)'!$A$9:$I$640,8,FALSE)-G187</f>
        <v>800</v>
      </c>
      <c r="O187" s="25">
        <f>L187*VLOOKUP(C187,'Part-time workers'!$A$3:$H$14,8,FALSE)</f>
        <v>76.450633068462295</v>
      </c>
      <c r="P187" s="25">
        <f t="shared" si="25"/>
        <v>2511.4506330684621</v>
      </c>
      <c r="Q187" s="26">
        <f t="shared" si="26"/>
        <v>0.38724698301452987</v>
      </c>
      <c r="R187" s="28">
        <f t="shared" si="27"/>
        <v>-0.16726663145634676</v>
      </c>
      <c r="S187" s="73">
        <f>VLOOKUP(B187,'13. Parl. Constituency gender'!$A$5:$S$667,18,FALSE)</f>
        <v>5400</v>
      </c>
      <c r="T187" s="73">
        <f>VLOOKUP(B187,'SEISS data'!$B$6:$R$668,9,FALSE)</f>
        <v>3100</v>
      </c>
      <c r="U187" s="73">
        <f t="shared" si="28"/>
        <v>8500</v>
      </c>
      <c r="V187" s="109">
        <f t="shared" si="29"/>
        <v>0.17102615694164991</v>
      </c>
      <c r="W187" s="110">
        <f t="shared" si="30"/>
        <v>0.20034972065486184</v>
      </c>
      <c r="X187" s="113">
        <f t="shared" si="31"/>
        <v>1.6541544599257538E-2</v>
      </c>
      <c r="Y187" s="137">
        <f>VLOOKUP(A187,'BRES data'!$A$11:$AB$642,25,FALSE)</f>
        <v>1.7100737100737007E-2</v>
      </c>
      <c r="Z187" s="138">
        <f t="shared" si="32"/>
        <v>-0.75894864758219249</v>
      </c>
    </row>
    <row r="188" spans="1:26">
      <c r="A188" s="14" t="s">
        <v>200</v>
      </c>
      <c r="B188" s="15" t="str">
        <f>VLOOKUP('Master sheet'!A188,Westminster_Parliamentary_Const!$A$2:$C$651,2,FALSE)</f>
        <v>E14000810</v>
      </c>
      <c r="C188" s="15" t="str">
        <f>VLOOKUP(B188,'Region Lookup'!$B$1:$C$662,2,FALSE)</f>
        <v>East Midlands</v>
      </c>
      <c r="E188" s="19">
        <f>VLOOKUP('Master sheet'!A188,'APS (2019)'!$A$9:$I$640,2,FALSE)</f>
        <v>66700</v>
      </c>
      <c r="F188" s="19">
        <f>VLOOKUP(B188,'Claimant Count'!$B$2:$D$633,2,FALSE)</f>
        <v>1935</v>
      </c>
      <c r="G188" s="19">
        <f>VLOOKUP('Master sheet'!A188,'APS (combined up to 2019)'!$A$9:$I$640,8,FALSE)</f>
        <v>5000</v>
      </c>
      <c r="H188" s="19">
        <f>E188*VLOOKUP(C188,'Part-time workers'!$A$3:$G$14,6,FALSE)</f>
        <v>1430.5135144323938</v>
      </c>
      <c r="I188" s="19">
        <f t="shared" si="22"/>
        <v>8365.513514432394</v>
      </c>
      <c r="J188" s="20">
        <f t="shared" si="23"/>
        <v>0.12541999272012586</v>
      </c>
      <c r="K188" s="27">
        <f t="shared" si="24"/>
        <v>1.0910128324811539</v>
      </c>
      <c r="L188" s="25">
        <f>VLOOKUP('Master sheet'!A188,'APS (2020)'!$A$9:$I$640,2,FALSE)</f>
        <v>67200</v>
      </c>
      <c r="M188" s="25">
        <f>VLOOKUP(B188,'Claimant Count'!$B$2:$D$633,3,FALSE)-F188</f>
        <v>2290</v>
      </c>
      <c r="N188" s="25">
        <f>VLOOKUP('Master sheet'!A188,'APS (2020)'!$A$9:$I$640,8,FALSE)-G188</f>
        <v>-1200</v>
      </c>
      <c r="O188" s="25">
        <f>L188*VLOOKUP(C188,'Part-time workers'!$A$3:$H$14,8,FALSE)</f>
        <v>103.36987006439972</v>
      </c>
      <c r="P188" s="25">
        <f t="shared" si="25"/>
        <v>1193.3698700643997</v>
      </c>
      <c r="Q188" s="26">
        <f t="shared" si="26"/>
        <v>0.14265351051140709</v>
      </c>
      <c r="R188" s="28">
        <f t="shared" si="27"/>
        <v>-0.98025079472752386</v>
      </c>
      <c r="S188" s="73">
        <f>VLOOKUP(B188,'13. Parl. Constituency gender'!$A$5:$S$667,18,FALSE)</f>
        <v>7100</v>
      </c>
      <c r="T188" s="73">
        <f>VLOOKUP(B188,'SEISS data'!$B$6:$R$668,9,FALSE)</f>
        <v>3300</v>
      </c>
      <c r="U188" s="73">
        <f t="shared" si="28"/>
        <v>10400</v>
      </c>
      <c r="V188" s="109">
        <f t="shared" si="29"/>
        <v>0.15476190476190477</v>
      </c>
      <c r="W188" s="110">
        <f t="shared" si="30"/>
        <v>-0.26508699117350776</v>
      </c>
      <c r="X188" s="113">
        <f t="shared" si="31"/>
        <v>-0.62266889295051575</v>
      </c>
      <c r="Y188" s="137">
        <f>VLOOKUP(A188,'BRES data'!$A$11:$AB$642,25,FALSE)</f>
        <v>2.2517941856221801E-2</v>
      </c>
      <c r="Z188" s="138">
        <f t="shared" si="32"/>
        <v>-0.1884989467299201</v>
      </c>
    </row>
    <row r="189" spans="1:26">
      <c r="A189" s="14" t="s">
        <v>201</v>
      </c>
      <c r="B189" s="15" t="str">
        <f>VLOOKUP('Master sheet'!A189,Westminster_Parliamentary_Const!$A$2:$C$651,2,FALSE)</f>
        <v>E14000814</v>
      </c>
      <c r="C189" s="15" t="str">
        <f>VLOOKUP(B189,'Region Lookup'!$B$1:$C$662,2,FALSE)</f>
        <v>East Midlands</v>
      </c>
      <c r="E189" s="19">
        <f>VLOOKUP('Master sheet'!A189,'APS (2019)'!$A$9:$I$640,2,FALSE)</f>
        <v>61300</v>
      </c>
      <c r="F189" s="19">
        <f>VLOOKUP(B189,'Claimant Count'!$B$2:$D$633,2,FALSE)</f>
        <v>675</v>
      </c>
      <c r="G189" s="19">
        <f>VLOOKUP('Master sheet'!A189,'APS (combined up to 2019)'!$A$9:$I$640,8,FALSE)</f>
        <v>2000</v>
      </c>
      <c r="H189" s="19">
        <f>E189*VLOOKUP(C189,'Part-time workers'!$A$3:$G$14,6,FALSE)</f>
        <v>1314.6998266072824</v>
      </c>
      <c r="I189" s="19">
        <f t="shared" si="22"/>
        <v>3989.6998266072824</v>
      </c>
      <c r="J189" s="20">
        <f t="shared" si="23"/>
        <v>6.5084825882663663E-2</v>
      </c>
      <c r="K189" s="27">
        <f t="shared" si="24"/>
        <v>-1.1895138835938792</v>
      </c>
      <c r="L189" s="25">
        <f>VLOOKUP('Master sheet'!A189,'APS (2020)'!$A$9:$I$640,2,FALSE)</f>
        <v>71400</v>
      </c>
      <c r="M189" s="25">
        <f>VLOOKUP(B189,'Claimant Count'!$B$2:$D$633,3,FALSE)-F189</f>
        <v>1130</v>
      </c>
      <c r="N189" s="25">
        <f>VLOOKUP('Master sheet'!A189,'APS (2020)'!$A$9:$I$640,8,FALSE)-G189</f>
        <v>100</v>
      </c>
      <c r="O189" s="25">
        <f>L189*VLOOKUP(C189,'Part-time workers'!$A$3:$H$14,8,FALSE)</f>
        <v>109.83048694342472</v>
      </c>
      <c r="P189" s="25">
        <f t="shared" si="25"/>
        <v>1339.8304869434246</v>
      </c>
      <c r="Q189" s="26">
        <f t="shared" si="26"/>
        <v>0.33582237891886096</v>
      </c>
      <c r="R189" s="28">
        <f t="shared" si="27"/>
        <v>-0.33819265129007375</v>
      </c>
      <c r="S189" s="73">
        <f>VLOOKUP(B189,'13. Parl. Constituency gender'!$A$5:$S$667,18,FALSE)</f>
        <v>5100</v>
      </c>
      <c r="T189" s="73">
        <f>VLOOKUP(B189,'SEISS data'!$B$6:$R$668,9,FALSE)</f>
        <v>2200</v>
      </c>
      <c r="U189" s="73">
        <f t="shared" si="28"/>
        <v>7300</v>
      </c>
      <c r="V189" s="109">
        <f t="shared" si="29"/>
        <v>0.10224089635854341</v>
      </c>
      <c r="W189" s="110">
        <f t="shared" si="30"/>
        <v>-1.7680891079024754</v>
      </c>
      <c r="X189" s="113">
        <f t="shared" si="31"/>
        <v>-1.0531408795962747</v>
      </c>
      <c r="Y189" s="137">
        <f>VLOOKUP(A189,'BRES data'!$A$11:$AB$642,25,FALSE)</f>
        <v>2.5853254437869788E-2</v>
      </c>
      <c r="Z189" s="138">
        <f t="shared" si="32"/>
        <v>0.16272057520591723</v>
      </c>
    </row>
    <row r="190" spans="1:26">
      <c r="A190" s="14" t="s">
        <v>202</v>
      </c>
      <c r="B190" s="15" t="str">
        <f>VLOOKUP('Master sheet'!A190,Westminster_Parliamentary_Const!$A$2:$C$651,2,FALSE)</f>
        <v>E14000829</v>
      </c>
      <c r="C190" s="15" t="str">
        <f>VLOOKUP(B190,'Region Lookup'!$B$1:$C$662,2,FALSE)</f>
        <v>East Midlands</v>
      </c>
      <c r="E190" s="19">
        <f>VLOOKUP('Master sheet'!A190,'APS (2019)'!$A$9:$I$640,2,FALSE)</f>
        <v>66600</v>
      </c>
      <c r="F190" s="19">
        <f>VLOOKUP(B190,'Claimant Count'!$B$2:$D$633,2,FALSE)</f>
        <v>1215</v>
      </c>
      <c r="G190" s="19">
        <f>VLOOKUP('Master sheet'!A190,'APS (combined up to 2019)'!$A$9:$I$640,8,FALSE)</f>
        <v>1900</v>
      </c>
      <c r="H190" s="19">
        <f>E190*VLOOKUP(C190,'Part-time workers'!$A$3:$G$14,6,FALSE)</f>
        <v>1428.3688165097064</v>
      </c>
      <c r="I190" s="19">
        <f t="shared" si="22"/>
        <v>4543.3688165097064</v>
      </c>
      <c r="J190" s="20">
        <f t="shared" si="23"/>
        <v>6.8218750998644245E-2</v>
      </c>
      <c r="K190" s="27">
        <f t="shared" si="24"/>
        <v>-1.0710589206296486</v>
      </c>
      <c r="L190" s="25">
        <f>VLOOKUP('Master sheet'!A190,'APS (2020)'!$A$9:$I$640,2,FALSE)</f>
        <v>72600</v>
      </c>
      <c r="M190" s="25">
        <f>VLOOKUP(B190,'Claimant Count'!$B$2:$D$633,3,FALSE)-F190</f>
        <v>1640</v>
      </c>
      <c r="N190" s="25">
        <f>VLOOKUP('Master sheet'!A190,'APS (2020)'!$A$9:$I$640,8,FALSE)-G190</f>
        <v>100</v>
      </c>
      <c r="O190" s="25">
        <f>L190*VLOOKUP(C190,'Part-time workers'!$A$3:$H$14,8,FALSE)</f>
        <v>111.67637748028899</v>
      </c>
      <c r="P190" s="25">
        <f t="shared" si="25"/>
        <v>1851.6763774802889</v>
      </c>
      <c r="Q190" s="26">
        <f t="shared" si="26"/>
        <v>0.40755581425651866</v>
      </c>
      <c r="R190" s="28">
        <f t="shared" si="27"/>
        <v>-9.9763774551312231E-2</v>
      </c>
      <c r="S190" s="73">
        <f>VLOOKUP(B190,'13. Parl. Constituency gender'!$A$5:$S$667,18,FALSE)</f>
        <v>6300</v>
      </c>
      <c r="T190" s="73">
        <f>VLOOKUP(B190,'SEISS data'!$B$6:$R$668,9,FALSE)</f>
        <v>3300</v>
      </c>
      <c r="U190" s="73">
        <f t="shared" si="28"/>
        <v>9600</v>
      </c>
      <c r="V190" s="109">
        <f t="shared" si="29"/>
        <v>0.13223140495867769</v>
      </c>
      <c r="W190" s="110">
        <f t="shared" si="30"/>
        <v>-0.90984591573834206</v>
      </c>
      <c r="X190" s="113">
        <f t="shared" si="31"/>
        <v>-0.50480484514482715</v>
      </c>
      <c r="Y190" s="137">
        <f>VLOOKUP(A190,'BRES data'!$A$11:$AB$642,25,FALSE)</f>
        <v>1.9079312257348935E-2</v>
      </c>
      <c r="Z190" s="138">
        <f t="shared" si="32"/>
        <v>-0.55059809464061271</v>
      </c>
    </row>
    <row r="191" spans="1:26">
      <c r="A191" s="14" t="s">
        <v>203</v>
      </c>
      <c r="B191" s="15" t="str">
        <f>VLOOKUP('Master sheet'!A191,Westminster_Parliamentary_Const!$A$2:$C$651,2,FALSE)</f>
        <v>E14000843</v>
      </c>
      <c r="C191" s="15" t="str">
        <f>VLOOKUP(B191,'Region Lookup'!$B$1:$C$662,2,FALSE)</f>
        <v>East Midlands</v>
      </c>
      <c r="E191" s="19">
        <f>VLOOKUP('Master sheet'!A191,'APS (2019)'!$A$9:$I$640,2,FALSE)</f>
        <v>53100</v>
      </c>
      <c r="F191" s="19">
        <f>VLOOKUP(B191,'Claimant Count'!$B$2:$D$633,2,FALSE)</f>
        <v>1105</v>
      </c>
      <c r="G191" s="19">
        <f>VLOOKUP('Master sheet'!A191,'APS (combined up to 2019)'!$A$9:$I$640,8,FALSE)</f>
        <v>2600</v>
      </c>
      <c r="H191" s="19">
        <f>E191*VLOOKUP(C191,'Part-time workers'!$A$3:$G$14,6,FALSE)</f>
        <v>1138.8345969469281</v>
      </c>
      <c r="I191" s="19">
        <f t="shared" si="22"/>
        <v>4843.8345969469283</v>
      </c>
      <c r="J191" s="20">
        <f t="shared" si="23"/>
        <v>9.1220990526307499E-2</v>
      </c>
      <c r="K191" s="27">
        <f t="shared" si="24"/>
        <v>-0.20162862778387761</v>
      </c>
      <c r="L191" s="25">
        <f>VLOOKUP('Master sheet'!A191,'APS (2020)'!$A$9:$I$640,2,FALSE)</f>
        <v>63300</v>
      </c>
      <c r="M191" s="25">
        <f>VLOOKUP(B191,'Claimant Count'!$B$2:$D$633,3,FALSE)-F191</f>
        <v>1310</v>
      </c>
      <c r="N191" s="25">
        <f>VLOOKUP('Master sheet'!A191,'APS (2020)'!$A$9:$I$640,8,FALSE)-G191</f>
        <v>-200</v>
      </c>
      <c r="O191" s="25">
        <f>L191*VLOOKUP(C191,'Part-time workers'!$A$3:$H$14,8,FALSE)</f>
        <v>97.370725819590817</v>
      </c>
      <c r="P191" s="25">
        <f t="shared" si="25"/>
        <v>1207.3707258195909</v>
      </c>
      <c r="Q191" s="26">
        <f t="shared" si="26"/>
        <v>0.24925928036035694</v>
      </c>
      <c r="R191" s="28">
        <f t="shared" si="27"/>
        <v>-0.6259126281625037</v>
      </c>
      <c r="S191" s="73">
        <f>VLOOKUP(B191,'13. Parl. Constituency gender'!$A$5:$S$667,18,FALSE)</f>
        <v>5400</v>
      </c>
      <c r="T191" s="73">
        <f>VLOOKUP(B191,'SEISS data'!$B$6:$R$668,9,FALSE)</f>
        <v>3000</v>
      </c>
      <c r="U191" s="73">
        <f t="shared" si="28"/>
        <v>8400</v>
      </c>
      <c r="V191" s="109">
        <f t="shared" si="29"/>
        <v>0.13270142180094788</v>
      </c>
      <c r="W191" s="110">
        <f t="shared" si="30"/>
        <v>-0.89639536841821199</v>
      </c>
      <c r="X191" s="113">
        <f t="shared" si="31"/>
        <v>-0.7611539982903579</v>
      </c>
      <c r="Y191" s="137">
        <f>VLOOKUP(A191,'BRES data'!$A$11:$AB$642,25,FALSE)</f>
        <v>8.0692362598142608E-3</v>
      </c>
      <c r="Z191" s="138">
        <f t="shared" si="32"/>
        <v>-1.7099957623760589</v>
      </c>
    </row>
    <row r="192" spans="1:26">
      <c r="A192" s="14" t="s">
        <v>204</v>
      </c>
      <c r="B192" s="15" t="str">
        <f>VLOOKUP('Master sheet'!A192,Westminster_Parliamentary_Const!$A$2:$C$651,2,FALSE)</f>
        <v>E14000858</v>
      </c>
      <c r="C192" s="15" t="str">
        <f>VLOOKUP(B192,'Region Lookup'!$B$1:$C$662,2,FALSE)</f>
        <v>East Midlands</v>
      </c>
      <c r="E192" s="19">
        <f>VLOOKUP('Master sheet'!A192,'APS (2019)'!$A$9:$I$640,2,FALSE)</f>
        <v>63900</v>
      </c>
      <c r="F192" s="19">
        <f>VLOOKUP(B192,'Claimant Count'!$B$2:$D$633,2,FALSE)</f>
        <v>995</v>
      </c>
      <c r="G192" s="19">
        <f>VLOOKUP('Master sheet'!A192,'APS (combined up to 2019)'!$A$9:$I$640,8,FALSE)</f>
        <v>5100</v>
      </c>
      <c r="H192" s="19">
        <f>E192*VLOOKUP(C192,'Part-time workers'!$A$3:$G$14,6,FALSE)</f>
        <v>1370.4619725971509</v>
      </c>
      <c r="I192" s="19">
        <f t="shared" si="22"/>
        <v>7465.4619725971506</v>
      </c>
      <c r="J192" s="20">
        <f t="shared" si="23"/>
        <v>0.11683039080746714</v>
      </c>
      <c r="K192" s="27">
        <f t="shared" si="24"/>
        <v>0.76634618002889487</v>
      </c>
      <c r="L192" s="25">
        <f>VLOOKUP('Master sheet'!A192,'APS (2020)'!$A$9:$I$640,2,FALSE)</f>
        <v>63200</v>
      </c>
      <c r="M192" s="25">
        <f>VLOOKUP(B192,'Claimant Count'!$B$2:$D$633,3,FALSE)-F192</f>
        <v>1725</v>
      </c>
      <c r="N192" s="25">
        <f>VLOOKUP('Master sheet'!A192,'APS (2020)'!$A$9:$I$640,8,FALSE)-G192</f>
        <v>-1900</v>
      </c>
      <c r="O192" s="25">
        <f>L192*VLOOKUP(C192,'Part-time workers'!$A$3:$H$14,8,FALSE)</f>
        <v>97.216901608185452</v>
      </c>
      <c r="P192" s="25">
        <f t="shared" si="25"/>
        <v>-77.783098391814548</v>
      </c>
      <c r="Q192" s="26">
        <f t="shared" si="26"/>
        <v>-1.0419060290887086E-2</v>
      </c>
      <c r="R192" s="28">
        <f t="shared" si="27"/>
        <v>-1.4890361462739854</v>
      </c>
      <c r="S192" s="73">
        <f>VLOOKUP(B192,'13. Parl. Constituency gender'!$A$5:$S$667,18,FALSE)</f>
        <v>6400</v>
      </c>
      <c r="T192" s="73">
        <f>VLOOKUP(B192,'SEISS data'!$B$6:$R$668,9,FALSE)</f>
        <v>3000</v>
      </c>
      <c r="U192" s="73">
        <f t="shared" si="28"/>
        <v>9400</v>
      </c>
      <c r="V192" s="109">
        <f t="shared" si="29"/>
        <v>0.14873417721518986</v>
      </c>
      <c r="W192" s="110">
        <f t="shared" si="30"/>
        <v>-0.43758343663776106</v>
      </c>
      <c r="X192" s="113">
        <f t="shared" si="31"/>
        <v>-0.96330979145587325</v>
      </c>
      <c r="Y192" s="137">
        <f>VLOOKUP(A192,'BRES data'!$A$11:$AB$642,25,FALSE)</f>
        <v>1.8035202619729906E-2</v>
      </c>
      <c r="Z192" s="138">
        <f t="shared" si="32"/>
        <v>-0.66054631652270157</v>
      </c>
    </row>
    <row r="193" spans="1:26">
      <c r="A193" s="14" t="s">
        <v>205</v>
      </c>
      <c r="B193" s="15" t="str">
        <f>VLOOKUP('Master sheet'!A193,Westminster_Parliamentary_Const!$A$2:$C$651,2,FALSE)</f>
        <v>E14000861</v>
      </c>
      <c r="C193" s="15" t="str">
        <f>VLOOKUP(B193,'Region Lookup'!$B$1:$C$662,2,FALSE)</f>
        <v>East Midlands</v>
      </c>
      <c r="E193" s="19">
        <f>VLOOKUP('Master sheet'!A193,'APS (2019)'!$A$9:$I$640,2,FALSE)</f>
        <v>51700</v>
      </c>
      <c r="F193" s="19">
        <f>VLOOKUP(B193,'Claimant Count'!$B$2:$D$633,2,FALSE)</f>
        <v>1640</v>
      </c>
      <c r="G193" s="19">
        <f>VLOOKUP('Master sheet'!A193,'APS (combined up to 2019)'!$A$9:$I$640,8,FALSE)</f>
        <v>4500</v>
      </c>
      <c r="H193" s="19">
        <f>E193*VLOOKUP(C193,'Part-time workers'!$A$3:$G$14,6,FALSE)</f>
        <v>1108.8088260293066</v>
      </c>
      <c r="I193" s="19">
        <f t="shared" si="22"/>
        <v>7248.8088260293061</v>
      </c>
      <c r="J193" s="20">
        <f t="shared" si="23"/>
        <v>0.1402090682017274</v>
      </c>
      <c r="K193" s="27">
        <f t="shared" si="24"/>
        <v>1.6500049345946679</v>
      </c>
      <c r="L193" s="25">
        <f>VLOOKUP('Master sheet'!A193,'APS (2020)'!$A$9:$I$640,2,FALSE)</f>
        <v>52800</v>
      </c>
      <c r="M193" s="25">
        <f>VLOOKUP(B193,'Claimant Count'!$B$2:$D$633,3,FALSE)-F193</f>
        <v>2370</v>
      </c>
      <c r="N193" s="25" t="e">
        <f>VLOOKUP('Master sheet'!A193,'APS (2020)'!$A$9:$I$640,8,FALSE)-G193</f>
        <v>#VALUE!</v>
      </c>
      <c r="O193" s="25">
        <f>L193*VLOOKUP(C193,'Part-time workers'!$A$3:$H$14,8,FALSE)</f>
        <v>81.219183622028353</v>
      </c>
      <c r="P193" s="25">
        <f t="shared" si="25"/>
        <v>2451.2191836220281</v>
      </c>
      <c r="Q193" s="26">
        <f t="shared" si="26"/>
        <v>0.33815475651945659</v>
      </c>
      <c r="R193" s="28">
        <f t="shared" si="27"/>
        <v>-0.33044025286076384</v>
      </c>
      <c r="S193" s="73">
        <f>VLOOKUP(B193,'13. Parl. Constituency gender'!$A$5:$S$667,18,FALSE)</f>
        <v>6500</v>
      </c>
      <c r="T193" s="73">
        <f>VLOOKUP(B193,'SEISS data'!$B$6:$R$668,9,FALSE)</f>
        <v>4500</v>
      </c>
      <c r="U193" s="73">
        <f t="shared" si="28"/>
        <v>11000</v>
      </c>
      <c r="V193" s="109">
        <f t="shared" si="29"/>
        <v>0.20833333333333334</v>
      </c>
      <c r="W193" s="110">
        <f t="shared" si="30"/>
        <v>1.2679751678900393</v>
      </c>
      <c r="X193" s="113">
        <f t="shared" si="31"/>
        <v>0.46876745751463772</v>
      </c>
      <c r="Y193" s="137">
        <f>VLOOKUP(A193,'BRES data'!$A$11:$AB$642,25,FALSE)</f>
        <v>1.3194064255870996E-2</v>
      </c>
      <c r="Z193" s="138">
        <f t="shared" si="32"/>
        <v>-1.1703343079497732</v>
      </c>
    </row>
    <row r="194" spans="1:26">
      <c r="A194" s="14" t="s">
        <v>206</v>
      </c>
      <c r="B194" s="15" t="str">
        <f>VLOOKUP('Master sheet'!A194,Westminster_Parliamentary_Const!$A$2:$C$651,2,FALSE)</f>
        <v>E14000862</v>
      </c>
      <c r="C194" s="15" t="str">
        <f>VLOOKUP(B194,'Region Lookup'!$B$1:$C$662,2,FALSE)</f>
        <v>East Midlands</v>
      </c>
      <c r="E194" s="19">
        <f>VLOOKUP('Master sheet'!A194,'APS (2019)'!$A$9:$I$640,2,FALSE)</f>
        <v>68900</v>
      </c>
      <c r="F194" s="19">
        <f>VLOOKUP(B194,'Claimant Count'!$B$2:$D$633,2,FALSE)</f>
        <v>2055</v>
      </c>
      <c r="G194" s="19">
        <f>VLOOKUP('Master sheet'!A194,'APS (combined up to 2019)'!$A$9:$I$640,8,FALSE)</f>
        <v>3200</v>
      </c>
      <c r="H194" s="19">
        <f>E194*VLOOKUP(C194,'Part-time workers'!$A$3:$G$14,6,FALSE)</f>
        <v>1477.6968687315132</v>
      </c>
      <c r="I194" s="19">
        <f t="shared" si="22"/>
        <v>6732.696868731513</v>
      </c>
      <c r="J194" s="20">
        <f t="shared" si="23"/>
        <v>9.7716935685508169E-2</v>
      </c>
      <c r="K194" s="27">
        <f t="shared" si="24"/>
        <v>4.3902747336432298E-2</v>
      </c>
      <c r="L194" s="25">
        <f>VLOOKUP('Master sheet'!A194,'APS (2020)'!$A$9:$I$640,2,FALSE)</f>
        <v>57300</v>
      </c>
      <c r="M194" s="25">
        <f>VLOOKUP(B194,'Claimant Count'!$B$2:$D$633,3,FALSE)-F194</f>
        <v>3155</v>
      </c>
      <c r="N194" s="25">
        <f>VLOOKUP('Master sheet'!A194,'APS (2020)'!$A$9:$I$640,8,FALSE)-G194</f>
        <v>200</v>
      </c>
      <c r="O194" s="25">
        <f>L194*VLOOKUP(C194,'Part-time workers'!$A$3:$H$14,8,FALSE)</f>
        <v>88.141273135269415</v>
      </c>
      <c r="P194" s="25">
        <f t="shared" si="25"/>
        <v>3443.1412731352693</v>
      </c>
      <c r="Q194" s="26">
        <f t="shared" si="26"/>
        <v>0.51140595518657017</v>
      </c>
      <c r="R194" s="28">
        <f t="shared" si="27"/>
        <v>0.24541518327444833</v>
      </c>
      <c r="S194" s="73">
        <f>VLOOKUP(B194,'13. Parl. Constituency gender'!$A$5:$S$667,18,FALSE)</f>
        <v>7400</v>
      </c>
      <c r="T194" s="73">
        <f>VLOOKUP(B194,'SEISS data'!$B$6:$R$668,9,FALSE)</f>
        <v>5300</v>
      </c>
      <c r="U194" s="73">
        <f t="shared" si="28"/>
        <v>12700</v>
      </c>
      <c r="V194" s="109">
        <f t="shared" si="29"/>
        <v>0.22164048865619546</v>
      </c>
      <c r="W194" s="110">
        <f t="shared" si="30"/>
        <v>1.6487881649349105</v>
      </c>
      <c r="X194" s="113">
        <f t="shared" si="31"/>
        <v>0.94710167410467938</v>
      </c>
      <c r="Y194" s="137">
        <f>VLOOKUP(A194,'BRES data'!$A$11:$AB$642,25,FALSE)</f>
        <v>3.2769057453999384E-2</v>
      </c>
      <c r="Z194" s="138">
        <f t="shared" si="32"/>
        <v>0.89097766345978657</v>
      </c>
    </row>
    <row r="195" spans="1:26">
      <c r="A195" s="14" t="s">
        <v>207</v>
      </c>
      <c r="B195" s="15" t="str">
        <f>VLOOKUP('Master sheet'!A195,Westminster_Parliamentary_Const!$A$2:$C$651,2,FALSE)</f>
        <v>E14000865</v>
      </c>
      <c r="C195" s="15" t="str">
        <f>VLOOKUP(B195,'Region Lookup'!$B$1:$C$662,2,FALSE)</f>
        <v>East Midlands</v>
      </c>
      <c r="E195" s="19">
        <f>VLOOKUP('Master sheet'!A195,'APS (2019)'!$A$9:$I$640,2,FALSE)</f>
        <v>67500</v>
      </c>
      <c r="F195" s="19">
        <f>VLOOKUP(B195,'Claimant Count'!$B$2:$D$633,2,FALSE)</f>
        <v>3605</v>
      </c>
      <c r="G195" s="19">
        <f>VLOOKUP('Master sheet'!A195,'APS (combined up to 2019)'!$A$9:$I$640,8,FALSE)</f>
        <v>4300</v>
      </c>
      <c r="H195" s="19">
        <f>E195*VLOOKUP(C195,'Part-time workers'!$A$3:$G$14,6,FALSE)</f>
        <v>1447.6710978138917</v>
      </c>
      <c r="I195" s="19">
        <f t="shared" si="22"/>
        <v>9352.6710978138908</v>
      </c>
      <c r="J195" s="20">
        <f t="shared" si="23"/>
        <v>0.13855809033798358</v>
      </c>
      <c r="K195" s="27">
        <f t="shared" si="24"/>
        <v>1.5876018731088328</v>
      </c>
      <c r="L195" s="25">
        <f>VLOOKUP('Master sheet'!A195,'APS (2020)'!$A$9:$I$640,2,FALSE)</f>
        <v>63200</v>
      </c>
      <c r="M195" s="25">
        <f>VLOOKUP(B195,'Claimant Count'!$B$2:$D$633,3,FALSE)-F195</f>
        <v>3455</v>
      </c>
      <c r="N195" s="25">
        <f>VLOOKUP('Master sheet'!A195,'APS (2020)'!$A$9:$I$640,8,FALSE)-G195</f>
        <v>2300</v>
      </c>
      <c r="O195" s="25">
        <f>L195*VLOOKUP(C195,'Part-time workers'!$A$3:$H$14,8,FALSE)</f>
        <v>97.216901608185452</v>
      </c>
      <c r="P195" s="25">
        <f t="shared" si="25"/>
        <v>5852.2169016081853</v>
      </c>
      <c r="Q195" s="26">
        <f t="shared" si="26"/>
        <v>0.62572679402530174</v>
      </c>
      <c r="R195" s="28">
        <f t="shared" si="27"/>
        <v>0.6253968342834656</v>
      </c>
      <c r="S195" s="73">
        <f>VLOOKUP(B195,'13. Parl. Constituency gender'!$A$5:$S$667,18,FALSE)</f>
        <v>6500</v>
      </c>
      <c r="T195" s="73">
        <f>VLOOKUP(B195,'SEISS data'!$B$6:$R$668,9,FALSE)</f>
        <v>3200</v>
      </c>
      <c r="U195" s="73">
        <f t="shared" si="28"/>
        <v>9700</v>
      </c>
      <c r="V195" s="109">
        <f t="shared" si="29"/>
        <v>0.15348101265822786</v>
      </c>
      <c r="W195" s="110">
        <f t="shared" si="30"/>
        <v>-0.30174248583466129</v>
      </c>
      <c r="X195" s="113">
        <f t="shared" si="31"/>
        <v>0.16182717422440215</v>
      </c>
      <c r="Y195" s="137">
        <f>VLOOKUP(A195,'BRES data'!$A$11:$AB$642,25,FALSE)</f>
        <v>3.5460024106066745E-2</v>
      </c>
      <c r="Z195" s="138">
        <f t="shared" si="32"/>
        <v>1.1743454132427449</v>
      </c>
    </row>
    <row r="196" spans="1:26">
      <c r="A196" s="14" t="s">
        <v>208</v>
      </c>
      <c r="B196" s="15" t="str">
        <f>VLOOKUP('Master sheet'!A196,Westminster_Parliamentary_Const!$A$2:$C$651,2,FALSE)</f>
        <v>E14000866</v>
      </c>
      <c r="C196" s="15" t="str">
        <f>VLOOKUP(B196,'Region Lookup'!$B$1:$C$662,2,FALSE)</f>
        <v>East Midlands</v>
      </c>
      <c r="E196" s="19">
        <f>VLOOKUP('Master sheet'!A196,'APS (2019)'!$A$9:$I$640,2,FALSE)</f>
        <v>70000</v>
      </c>
      <c r="F196" s="19">
        <f>VLOOKUP(B196,'Claimant Count'!$B$2:$D$633,2,FALSE)</f>
        <v>3460</v>
      </c>
      <c r="G196" s="19">
        <f>VLOOKUP('Master sheet'!A196,'APS (combined up to 2019)'!$A$9:$I$640,8,FALSE)</f>
        <v>4400</v>
      </c>
      <c r="H196" s="19">
        <f>E196*VLOOKUP(C196,'Part-time workers'!$A$3:$G$14,6,FALSE)</f>
        <v>1501.2885458810729</v>
      </c>
      <c r="I196" s="19">
        <f t="shared" ref="I196:I259" si="33">F196+G196+H196</f>
        <v>9361.2885458810724</v>
      </c>
      <c r="J196" s="20">
        <f t="shared" ref="J196:J259" si="34">I196/E196</f>
        <v>0.13373269351258674</v>
      </c>
      <c r="K196" s="27">
        <f t="shared" ref="K196:K259" si="35">(J196-AVERAGE($J$3:$J$634))/STDEV($J$3:$J$634)</f>
        <v>1.405213276991643</v>
      </c>
      <c r="L196" s="25">
        <f>VLOOKUP('Master sheet'!A196,'APS (2020)'!$A$9:$I$640,2,FALSE)</f>
        <v>64100</v>
      </c>
      <c r="M196" s="25">
        <f>VLOOKUP(B196,'Claimant Count'!$B$2:$D$633,3,FALSE)-F196</f>
        <v>2680</v>
      </c>
      <c r="N196" s="25">
        <f>VLOOKUP('Master sheet'!A196,'APS (2020)'!$A$9:$I$640,8,FALSE)-G196</f>
        <v>-300</v>
      </c>
      <c r="O196" s="25">
        <f>L196*VLOOKUP(C196,'Part-time workers'!$A$3:$H$14,8,FALSE)</f>
        <v>98.601319510833662</v>
      </c>
      <c r="P196" s="25">
        <f t="shared" ref="P196:P259" si="36">M196+IF(ISNUMBER(N196)=TRUE,N196,0)+O196</f>
        <v>2478.6013195108335</v>
      </c>
      <c r="Q196" s="26">
        <f t="shared" ref="Q196:Q259" si="37">P196/I196</f>
        <v>0.26477138348666834</v>
      </c>
      <c r="R196" s="28">
        <f t="shared" ref="R196:R259" si="38">(Q196-AVERAGE($Q$3:$Q$634))/STDEV($Q$3:$Q$634)</f>
        <v>-0.57435322205218953</v>
      </c>
      <c r="S196" s="73">
        <f>VLOOKUP(B196,'13. Parl. Constituency gender'!$A$5:$S$667,18,FALSE)</f>
        <v>5800</v>
      </c>
      <c r="T196" s="73">
        <f>VLOOKUP(B196,'SEISS data'!$B$6:$R$668,9,FALSE)</f>
        <v>2500</v>
      </c>
      <c r="U196" s="73">
        <f t="shared" ref="U196:U259" si="39">S196+T196</f>
        <v>8300</v>
      </c>
      <c r="V196" s="109">
        <f t="shared" ref="V196:V259" si="40">U196/L196</f>
        <v>0.1294851794071763</v>
      </c>
      <c r="W196" s="110">
        <f t="shared" ref="W196:W259" si="41">(V196-AVERAGE($V$3:$V$634))/STDEV($V$3:$V$634)</f>
        <v>-0.98843509257253248</v>
      </c>
      <c r="X196" s="113">
        <f t="shared" ref="X196:X259" si="42">AVERAGE(R196,W196)</f>
        <v>-0.78139415731236106</v>
      </c>
      <c r="Y196" s="137">
        <f>VLOOKUP(A196,'BRES data'!$A$11:$AB$642,25,FALSE)</f>
        <v>2.4605887939221249E-2</v>
      </c>
      <c r="Z196" s="138">
        <f t="shared" ref="Z196:Z259" si="43">(Y196-AVERAGE($Y$3:$Y$634))/STDEV($Y$3:$Y$634)</f>
        <v>3.136872898176124E-2</v>
      </c>
    </row>
    <row r="197" spans="1:26">
      <c r="A197" s="14" t="s">
        <v>209</v>
      </c>
      <c r="B197" s="15" t="str">
        <f>VLOOKUP('Master sheet'!A197,Westminster_Parliamentary_Const!$A$2:$C$651,2,FALSE)</f>
        <v>E14000867</v>
      </c>
      <c r="C197" s="15" t="str">
        <f>VLOOKUP(B197,'Region Lookup'!$B$1:$C$662,2,FALSE)</f>
        <v>East Midlands</v>
      </c>
      <c r="E197" s="19">
        <f>VLOOKUP('Master sheet'!A197,'APS (2019)'!$A$9:$I$640,2,FALSE)</f>
        <v>87400</v>
      </c>
      <c r="F197" s="19">
        <f>VLOOKUP(B197,'Claimant Count'!$B$2:$D$633,2,FALSE)</f>
        <v>2265</v>
      </c>
      <c r="G197" s="19">
        <f>VLOOKUP('Master sheet'!A197,'APS (combined up to 2019)'!$A$9:$I$640,8,FALSE)</f>
        <v>7900</v>
      </c>
      <c r="H197" s="19">
        <f>E197*VLOOKUP(C197,'Part-time workers'!$A$3:$G$14,6,FALSE)</f>
        <v>1874.4659844286539</v>
      </c>
      <c r="I197" s="19">
        <f t="shared" si="33"/>
        <v>12039.465984428654</v>
      </c>
      <c r="J197" s="20">
        <f t="shared" si="34"/>
        <v>0.13775132705295942</v>
      </c>
      <c r="K197" s="27">
        <f t="shared" si="35"/>
        <v>1.5571081275623517</v>
      </c>
      <c r="L197" s="25">
        <f>VLOOKUP('Master sheet'!A197,'APS (2020)'!$A$9:$I$640,2,FALSE)</f>
        <v>96100</v>
      </c>
      <c r="M197" s="25">
        <f>VLOOKUP(B197,'Claimant Count'!$B$2:$D$633,3,FALSE)-F197</f>
        <v>2480</v>
      </c>
      <c r="N197" s="25">
        <f>VLOOKUP('Master sheet'!A197,'APS (2020)'!$A$9:$I$640,8,FALSE)-G197</f>
        <v>-3700</v>
      </c>
      <c r="O197" s="25">
        <f>L197*VLOOKUP(C197,'Part-time workers'!$A$3:$H$14,8,FALSE)</f>
        <v>147.82506716054783</v>
      </c>
      <c r="P197" s="25">
        <f t="shared" si="36"/>
        <v>-1072.1749328394521</v>
      </c>
      <c r="Q197" s="26">
        <f t="shared" si="37"/>
        <v>-8.9055024053903947E-2</v>
      </c>
      <c r="R197" s="28">
        <f t="shared" si="38"/>
        <v>-1.7504077705804464</v>
      </c>
      <c r="S197" s="73">
        <f>VLOOKUP(B197,'13. Parl. Constituency gender'!$A$5:$S$667,18,FALSE)</f>
        <v>5600</v>
      </c>
      <c r="T197" s="73">
        <f>VLOOKUP(B197,'SEISS data'!$B$6:$R$668,9,FALSE)</f>
        <v>2700</v>
      </c>
      <c r="U197" s="73">
        <f t="shared" si="39"/>
        <v>8300</v>
      </c>
      <c r="V197" s="109">
        <f t="shared" si="40"/>
        <v>8.6368366285119666E-2</v>
      </c>
      <c r="W197" s="110">
        <f t="shared" si="41"/>
        <v>-2.222315845420205</v>
      </c>
      <c r="X197" s="113">
        <f t="shared" si="42"/>
        <v>-1.9863618080003258</v>
      </c>
      <c r="Y197" s="137">
        <f>VLOOKUP(A197,'BRES data'!$A$11:$AB$642,25,FALSE)</f>
        <v>3.1327276756038192E-2</v>
      </c>
      <c r="Z197" s="138">
        <f t="shared" si="43"/>
        <v>0.73915335461973075</v>
      </c>
    </row>
    <row r="198" spans="1:26">
      <c r="A198" s="14" t="s">
        <v>210</v>
      </c>
      <c r="B198" s="15" t="str">
        <f>VLOOKUP('Master sheet'!A198,Westminster_Parliamentary_Const!$A$2:$C$651,2,FALSE)</f>
        <v>E14000908</v>
      </c>
      <c r="C198" s="15" t="str">
        <f>VLOOKUP(B198,'Region Lookup'!$B$1:$C$662,2,FALSE)</f>
        <v>East Midlands</v>
      </c>
      <c r="E198" s="19">
        <f>VLOOKUP('Master sheet'!A198,'APS (2019)'!$A$9:$I$640,2,FALSE)</f>
        <v>60200</v>
      </c>
      <c r="F198" s="19">
        <f>VLOOKUP(B198,'Claimant Count'!$B$2:$D$633,2,FALSE)</f>
        <v>775</v>
      </c>
      <c r="G198" s="19">
        <f>VLOOKUP('Master sheet'!A198,'APS (combined up to 2019)'!$A$9:$I$640,8,FALSE)</f>
        <v>2400</v>
      </c>
      <c r="H198" s="19">
        <f>E198*VLOOKUP(C198,'Part-time workers'!$A$3:$G$14,6,FALSE)</f>
        <v>1291.1081494577227</v>
      </c>
      <c r="I198" s="19">
        <f t="shared" si="33"/>
        <v>4466.1081494577229</v>
      </c>
      <c r="J198" s="20">
        <f t="shared" si="34"/>
        <v>7.4187843014247884E-2</v>
      </c>
      <c r="K198" s="27">
        <f t="shared" si="35"/>
        <v>-0.84544134922281633</v>
      </c>
      <c r="L198" s="25">
        <f>VLOOKUP('Master sheet'!A198,'APS (2020)'!$A$9:$I$640,2,FALSE)</f>
        <v>63000</v>
      </c>
      <c r="M198" s="25">
        <f>VLOOKUP(B198,'Claimant Count'!$B$2:$D$633,3,FALSE)-F198</f>
        <v>1285</v>
      </c>
      <c r="N198" s="25" t="e">
        <f>VLOOKUP('Master sheet'!A198,'APS (2020)'!$A$9:$I$640,8,FALSE)-G198</f>
        <v>#VALUE!</v>
      </c>
      <c r="O198" s="25">
        <f>L198*VLOOKUP(C198,'Part-time workers'!$A$3:$H$14,8,FALSE)</f>
        <v>96.909253185374737</v>
      </c>
      <c r="P198" s="25">
        <f t="shared" si="36"/>
        <v>1381.9092531853748</v>
      </c>
      <c r="Q198" s="26">
        <f t="shared" si="37"/>
        <v>0.30942135903116608</v>
      </c>
      <c r="R198" s="28">
        <f t="shared" si="38"/>
        <v>-0.42594483389433074</v>
      </c>
      <c r="S198" s="73">
        <f>VLOOKUP(B198,'13. Parl. Constituency gender'!$A$5:$S$667,18,FALSE)</f>
        <v>5600</v>
      </c>
      <c r="T198" s="73">
        <f>VLOOKUP(B198,'SEISS data'!$B$6:$R$668,9,FALSE)</f>
        <v>2700</v>
      </c>
      <c r="U198" s="73">
        <f t="shared" si="39"/>
        <v>8300</v>
      </c>
      <c r="V198" s="109">
        <f t="shared" si="40"/>
        <v>0.13174603174603175</v>
      </c>
      <c r="W198" s="110">
        <f t="shared" si="41"/>
        <v>-0.92373591877117978</v>
      </c>
      <c r="X198" s="113">
        <f t="shared" si="42"/>
        <v>-0.67484037633275529</v>
      </c>
      <c r="Y198" s="137">
        <f>VLOOKUP(A198,'BRES data'!$A$11:$AB$642,25,FALSE)</f>
        <v>3.2478632478632585E-2</v>
      </c>
      <c r="Z198" s="138">
        <f t="shared" si="43"/>
        <v>0.86039494639518255</v>
      </c>
    </row>
    <row r="199" spans="1:26">
      <c r="A199" s="14" t="s">
        <v>211</v>
      </c>
      <c r="B199" s="15" t="str">
        <f>VLOOKUP('Master sheet'!A199,Westminster_Parliamentary_Const!$A$2:$C$651,2,FALSE)</f>
        <v>E14000909</v>
      </c>
      <c r="C199" s="15" t="str">
        <f>VLOOKUP(B199,'Region Lookup'!$B$1:$C$662,2,FALSE)</f>
        <v>East Midlands</v>
      </c>
      <c r="E199" s="19">
        <f>VLOOKUP('Master sheet'!A199,'APS (2019)'!$A$9:$I$640,2,FALSE)</f>
        <v>53400</v>
      </c>
      <c r="F199" s="19">
        <f>VLOOKUP(B199,'Claimant Count'!$B$2:$D$633,2,FALSE)</f>
        <v>915</v>
      </c>
      <c r="G199" s="19">
        <f>VLOOKUP('Master sheet'!A199,'APS (combined up to 2019)'!$A$9:$I$640,8,FALSE)</f>
        <v>2300</v>
      </c>
      <c r="H199" s="19">
        <f>E199*VLOOKUP(C199,'Part-time workers'!$A$3:$G$14,6,FALSE)</f>
        <v>1145.2686907149898</v>
      </c>
      <c r="I199" s="19">
        <f t="shared" si="33"/>
        <v>4360.26869071499</v>
      </c>
      <c r="J199" s="20">
        <f t="shared" si="34"/>
        <v>8.1652971736235772E-2</v>
      </c>
      <c r="K199" s="27">
        <f t="shared" si="35"/>
        <v>-0.56327712590518131</v>
      </c>
      <c r="L199" s="25">
        <f>VLOOKUP('Master sheet'!A199,'APS (2020)'!$A$9:$I$640,2,FALSE)</f>
        <v>57200</v>
      </c>
      <c r="M199" s="25">
        <f>VLOOKUP(B199,'Claimant Count'!$B$2:$D$633,3,FALSE)-F199</f>
        <v>1540</v>
      </c>
      <c r="N199" s="25">
        <f>VLOOKUP('Master sheet'!A199,'APS (2020)'!$A$9:$I$640,8,FALSE)-G199</f>
        <v>500</v>
      </c>
      <c r="O199" s="25">
        <f>L199*VLOOKUP(C199,'Part-time workers'!$A$3:$H$14,8,FALSE)</f>
        <v>87.987448923864051</v>
      </c>
      <c r="P199" s="25">
        <f t="shared" si="36"/>
        <v>2127.9874489238641</v>
      </c>
      <c r="Q199" s="26">
        <f t="shared" si="37"/>
        <v>0.48804043967641819</v>
      </c>
      <c r="R199" s="28">
        <f t="shared" si="38"/>
        <v>0.16775246446997127</v>
      </c>
      <c r="S199" s="73">
        <f>VLOOKUP(B199,'13. Parl. Constituency gender'!$A$5:$S$667,18,FALSE)</f>
        <v>7000</v>
      </c>
      <c r="T199" s="73">
        <f>VLOOKUP(B199,'SEISS data'!$B$6:$R$668,9,FALSE)</f>
        <v>3500</v>
      </c>
      <c r="U199" s="73">
        <f t="shared" si="39"/>
        <v>10500</v>
      </c>
      <c r="V199" s="109">
        <f t="shared" si="40"/>
        <v>0.18356643356643357</v>
      </c>
      <c r="W199" s="110">
        <f t="shared" si="41"/>
        <v>0.55921682706423448</v>
      </c>
      <c r="X199" s="113">
        <f t="shared" si="42"/>
        <v>0.36348464576710288</v>
      </c>
      <c r="Y199" s="137">
        <f>VLOOKUP(A199,'BRES data'!$A$11:$AB$642,25,FALSE)</f>
        <v>1.5320628380118606E-2</v>
      </c>
      <c r="Z199" s="138">
        <f t="shared" si="43"/>
        <v>-0.94640002389082389</v>
      </c>
    </row>
    <row r="200" spans="1:26">
      <c r="A200" s="14" t="s">
        <v>212</v>
      </c>
      <c r="B200" s="15" t="str">
        <f>VLOOKUP('Master sheet'!A200,Westminster_Parliamentary_Const!$A$2:$C$651,2,FALSE)</f>
        <v>E14000924</v>
      </c>
      <c r="C200" s="15" t="str">
        <f>VLOOKUP(B200,'Region Lookup'!$B$1:$C$662,2,FALSE)</f>
        <v>East Midlands</v>
      </c>
      <c r="E200" s="19">
        <f>VLOOKUP('Master sheet'!A200,'APS (2019)'!$A$9:$I$640,2,FALSE)</f>
        <v>58900</v>
      </c>
      <c r="F200" s="19">
        <f>VLOOKUP(B200,'Claimant Count'!$B$2:$D$633,2,FALSE)</f>
        <v>1375</v>
      </c>
      <c r="G200" s="19">
        <f>VLOOKUP('Master sheet'!A200,'APS (combined up to 2019)'!$A$9:$I$640,8,FALSE)</f>
        <v>3900</v>
      </c>
      <c r="H200" s="19">
        <f>E200*VLOOKUP(C200,'Part-time workers'!$A$3:$G$14,6,FALSE)</f>
        <v>1263.2270764627885</v>
      </c>
      <c r="I200" s="19">
        <f t="shared" si="33"/>
        <v>6538.2270764627883</v>
      </c>
      <c r="J200" s="20">
        <f t="shared" si="34"/>
        <v>0.11100555308086228</v>
      </c>
      <c r="K200" s="27">
        <f t="shared" si="35"/>
        <v>0.5461810798293828</v>
      </c>
      <c r="L200" s="25">
        <f>VLOOKUP('Master sheet'!A200,'APS (2020)'!$A$9:$I$640,2,FALSE)</f>
        <v>55500</v>
      </c>
      <c r="M200" s="25">
        <f>VLOOKUP(B200,'Claimant Count'!$B$2:$D$633,3,FALSE)-F200</f>
        <v>1870</v>
      </c>
      <c r="N200" s="25">
        <f>VLOOKUP('Master sheet'!A200,'APS (2020)'!$A$9:$I$640,8,FALSE)-G200</f>
        <v>-2100</v>
      </c>
      <c r="O200" s="25">
        <f>L200*VLOOKUP(C200,'Part-time workers'!$A$3:$H$14,8,FALSE)</f>
        <v>85.372437329972982</v>
      </c>
      <c r="P200" s="25">
        <f t="shared" si="36"/>
        <v>-144.62756267002703</v>
      </c>
      <c r="Q200" s="26">
        <f t="shared" si="37"/>
        <v>-2.2120302794419192E-2</v>
      </c>
      <c r="R200" s="28">
        <f t="shared" si="38"/>
        <v>-1.5279289456141056</v>
      </c>
      <c r="S200" s="73">
        <f>VLOOKUP(B200,'13. Parl. Constituency gender'!$A$5:$S$667,18,FALSE)</f>
        <v>6900</v>
      </c>
      <c r="T200" s="73">
        <f>VLOOKUP(B200,'SEISS data'!$B$6:$R$668,9,FALSE)</f>
        <v>3100</v>
      </c>
      <c r="U200" s="73">
        <f t="shared" si="39"/>
        <v>10000</v>
      </c>
      <c r="V200" s="109">
        <f t="shared" si="40"/>
        <v>0.18018018018018017</v>
      </c>
      <c r="W200" s="110">
        <f t="shared" si="41"/>
        <v>0.46231187108487143</v>
      </c>
      <c r="X200" s="113">
        <f t="shared" si="42"/>
        <v>-0.53280853726461708</v>
      </c>
      <c r="Y200" s="137">
        <f>VLOOKUP(A200,'BRES data'!$A$11:$AB$642,25,FALSE)</f>
        <v>2.125059818152808E-2</v>
      </c>
      <c r="Z200" s="138">
        <f t="shared" si="43"/>
        <v>-0.32195445611860934</v>
      </c>
    </row>
    <row r="201" spans="1:26">
      <c r="A201" s="14" t="s">
        <v>213</v>
      </c>
      <c r="B201" s="15" t="str">
        <f>VLOOKUP('Master sheet'!A201,Westminster_Parliamentary_Const!$A$2:$C$651,2,FALSE)</f>
        <v>E14000929</v>
      </c>
      <c r="C201" s="15" t="str">
        <f>VLOOKUP(B201,'Region Lookup'!$B$1:$C$662,2,FALSE)</f>
        <v>East Midlands</v>
      </c>
      <c r="E201" s="19">
        <f>VLOOKUP('Master sheet'!A201,'APS (2019)'!$A$9:$I$640,2,FALSE)</f>
        <v>66000</v>
      </c>
      <c r="F201" s="19">
        <f>VLOOKUP(B201,'Claimant Count'!$B$2:$D$633,2,FALSE)</f>
        <v>1015</v>
      </c>
      <c r="G201" s="19">
        <f>VLOOKUP('Master sheet'!A201,'APS (combined up to 2019)'!$A$9:$I$640,8,FALSE)</f>
        <v>2200</v>
      </c>
      <c r="H201" s="19">
        <f>E201*VLOOKUP(C201,'Part-time workers'!$A$3:$G$14,6,FALSE)</f>
        <v>1415.5006289735829</v>
      </c>
      <c r="I201" s="19">
        <f t="shared" si="33"/>
        <v>4630.5006289735829</v>
      </c>
      <c r="J201" s="20">
        <f t="shared" si="34"/>
        <v>7.0159100438993677E-2</v>
      </c>
      <c r="K201" s="27">
        <f t="shared" si="35"/>
        <v>-0.99771829742131735</v>
      </c>
      <c r="L201" s="25">
        <f>VLOOKUP('Master sheet'!A201,'APS (2020)'!$A$9:$I$640,2,FALSE)</f>
        <v>69700</v>
      </c>
      <c r="M201" s="25">
        <f>VLOOKUP(B201,'Claimant Count'!$B$2:$D$633,3,FALSE)-F201</f>
        <v>1805</v>
      </c>
      <c r="N201" s="25">
        <f>VLOOKUP('Master sheet'!A201,'APS (2020)'!$A$9:$I$640,8,FALSE)-G201</f>
        <v>3000</v>
      </c>
      <c r="O201" s="25">
        <f>L201*VLOOKUP(C201,'Part-time workers'!$A$3:$H$14,8,FALSE)</f>
        <v>107.21547534953365</v>
      </c>
      <c r="P201" s="25">
        <f t="shared" si="36"/>
        <v>4912.2154753495333</v>
      </c>
      <c r="Q201" s="26">
        <f t="shared" si="37"/>
        <v>1.0608389608270923</v>
      </c>
      <c r="R201" s="28">
        <f t="shared" si="38"/>
        <v>2.0716304448388176</v>
      </c>
      <c r="S201" s="73">
        <f>VLOOKUP(B201,'13. Parl. Constituency gender'!$A$5:$S$667,18,FALSE)</f>
        <v>6300</v>
      </c>
      <c r="T201" s="73">
        <f>VLOOKUP(B201,'SEISS data'!$B$6:$R$668,9,FALSE)</f>
        <v>3800</v>
      </c>
      <c r="U201" s="73">
        <f t="shared" si="39"/>
        <v>10100</v>
      </c>
      <c r="V201" s="109">
        <f t="shared" si="40"/>
        <v>0.1449067431850789</v>
      </c>
      <c r="W201" s="110">
        <f t="shared" si="41"/>
        <v>-0.54711372982476481</v>
      </c>
      <c r="X201" s="113">
        <f t="shared" si="42"/>
        <v>0.76225835750702642</v>
      </c>
      <c r="Y201" s="137">
        <f>VLOOKUP(A201,'BRES data'!$A$11:$AB$642,25,FALSE)</f>
        <v>1.6303009575923566E-2</v>
      </c>
      <c r="Z201" s="138">
        <f t="shared" si="43"/>
        <v>-0.8429520124966734</v>
      </c>
    </row>
    <row r="202" spans="1:26">
      <c r="A202" s="14" t="s">
        <v>214</v>
      </c>
      <c r="B202" s="15" t="str">
        <f>VLOOKUP('Master sheet'!A202,Westminster_Parliamentary_Const!$A$2:$C$651,2,FALSE)</f>
        <v>E14000935</v>
      </c>
      <c r="C202" s="15" t="str">
        <f>VLOOKUP(B202,'Region Lookup'!$B$1:$C$662,2,FALSE)</f>
        <v>East Midlands</v>
      </c>
      <c r="E202" s="19">
        <f>VLOOKUP('Master sheet'!A202,'APS (2019)'!$A$9:$I$640,2,FALSE)</f>
        <v>63000</v>
      </c>
      <c r="F202" s="19">
        <f>VLOOKUP(B202,'Claimant Count'!$B$2:$D$633,2,FALSE)</f>
        <v>975</v>
      </c>
      <c r="G202" s="19">
        <f>VLOOKUP('Master sheet'!A202,'APS (combined up to 2019)'!$A$9:$I$640,8,FALSE)</f>
        <v>1700</v>
      </c>
      <c r="H202" s="19">
        <f>E202*VLOOKUP(C202,'Part-time workers'!$A$3:$G$14,6,FALSE)</f>
        <v>1351.1596912929656</v>
      </c>
      <c r="I202" s="19">
        <f t="shared" si="33"/>
        <v>4026.1596912929654</v>
      </c>
      <c r="J202" s="20">
        <f t="shared" si="34"/>
        <v>6.3907296687189932E-2</v>
      </c>
      <c r="K202" s="27">
        <f t="shared" si="35"/>
        <v>-1.2340217043225497</v>
      </c>
      <c r="L202" s="25">
        <f>VLOOKUP('Master sheet'!A202,'APS (2020)'!$A$9:$I$640,2,FALSE)</f>
        <v>65900</v>
      </c>
      <c r="M202" s="25">
        <f>VLOOKUP(B202,'Claimant Count'!$B$2:$D$633,3,FALSE)-F202</f>
        <v>1755</v>
      </c>
      <c r="N202" s="25">
        <f>VLOOKUP('Master sheet'!A202,'APS (2020)'!$A$9:$I$640,8,FALSE)-G202</f>
        <v>2600</v>
      </c>
      <c r="O202" s="25">
        <f>L202*VLOOKUP(C202,'Part-time workers'!$A$3:$H$14,8,FALSE)</f>
        <v>101.3701553161301</v>
      </c>
      <c r="P202" s="25">
        <f t="shared" si="36"/>
        <v>4456.37015531613</v>
      </c>
      <c r="Q202" s="26">
        <f t="shared" si="37"/>
        <v>1.1068538003978194</v>
      </c>
      <c r="R202" s="28">
        <f t="shared" si="38"/>
        <v>2.2245753924844971</v>
      </c>
      <c r="S202" s="73">
        <f>VLOOKUP(B202,'13. Parl. Constituency gender'!$A$5:$S$667,18,FALSE)</f>
        <v>7000</v>
      </c>
      <c r="T202" s="73">
        <f>VLOOKUP(B202,'SEISS data'!$B$6:$R$668,9,FALSE)</f>
        <v>2900</v>
      </c>
      <c r="U202" s="73">
        <f t="shared" si="39"/>
        <v>9900</v>
      </c>
      <c r="V202" s="109">
        <f t="shared" si="40"/>
        <v>0.15022761760242792</v>
      </c>
      <c r="W202" s="110">
        <f t="shared" si="41"/>
        <v>-0.39484541367391268</v>
      </c>
      <c r="X202" s="113">
        <f t="shared" si="42"/>
        <v>0.91486498940529226</v>
      </c>
      <c r="Y202" s="137">
        <f>VLOOKUP(A202,'BRES data'!$A$11:$AB$642,25,FALSE)</f>
        <v>9.5065986802638225E-3</v>
      </c>
      <c r="Z202" s="138">
        <f t="shared" si="43"/>
        <v>-1.5586367128715009</v>
      </c>
    </row>
    <row r="203" spans="1:26">
      <c r="A203" s="14" t="s">
        <v>215</v>
      </c>
      <c r="B203" s="15" t="str">
        <f>VLOOKUP('Master sheet'!A203,Westminster_Parliamentary_Const!$A$2:$C$651,2,FALSE)</f>
        <v>E14000939</v>
      </c>
      <c r="C203" s="15" t="str">
        <f>VLOOKUP(B203,'Region Lookup'!$B$1:$C$662,2,FALSE)</f>
        <v>East Midlands</v>
      </c>
      <c r="E203" s="19">
        <f>VLOOKUP('Master sheet'!A203,'APS (2019)'!$A$9:$I$640,2,FALSE)</f>
        <v>65200</v>
      </c>
      <c r="F203" s="19">
        <f>VLOOKUP(B203,'Claimant Count'!$B$2:$D$633,2,FALSE)</f>
        <v>1245</v>
      </c>
      <c r="G203" s="19">
        <f>VLOOKUP('Master sheet'!A203,'APS (combined up to 2019)'!$A$9:$I$640,8,FALSE)</f>
        <v>2900</v>
      </c>
      <c r="H203" s="19">
        <f>E203*VLOOKUP(C203,'Part-time workers'!$A$3:$G$14,6,FALSE)</f>
        <v>1398.343045592085</v>
      </c>
      <c r="I203" s="19">
        <f t="shared" si="33"/>
        <v>5543.3430455920852</v>
      </c>
      <c r="J203" s="20">
        <f t="shared" si="34"/>
        <v>8.5020598858774318E-2</v>
      </c>
      <c r="K203" s="27">
        <f t="shared" si="35"/>
        <v>-0.43598877940210101</v>
      </c>
      <c r="L203" s="25">
        <f>VLOOKUP('Master sheet'!A203,'APS (2020)'!$A$9:$I$640,2,FALSE)</f>
        <v>62300</v>
      </c>
      <c r="M203" s="25">
        <f>VLOOKUP(B203,'Claimant Count'!$B$2:$D$633,3,FALSE)-F203</f>
        <v>2030</v>
      </c>
      <c r="N203" s="25">
        <f>VLOOKUP('Master sheet'!A203,'APS (2020)'!$A$9:$I$640,8,FALSE)-G203</f>
        <v>100</v>
      </c>
      <c r="O203" s="25">
        <f>L203*VLOOKUP(C203,'Part-time workers'!$A$3:$H$14,8,FALSE)</f>
        <v>95.832483705537243</v>
      </c>
      <c r="P203" s="25">
        <f t="shared" si="36"/>
        <v>2225.832483705537</v>
      </c>
      <c r="Q203" s="26">
        <f t="shared" si="37"/>
        <v>0.40153251664182288</v>
      </c>
      <c r="R203" s="28">
        <f t="shared" si="38"/>
        <v>-0.1197841190081914</v>
      </c>
      <c r="S203" s="73">
        <f>VLOOKUP(B203,'13. Parl. Constituency gender'!$A$5:$S$667,18,FALSE)</f>
        <v>5200</v>
      </c>
      <c r="T203" s="73">
        <f>VLOOKUP(B203,'SEISS data'!$B$6:$R$668,9,FALSE)</f>
        <v>3500</v>
      </c>
      <c r="U203" s="73">
        <f t="shared" si="39"/>
        <v>8700</v>
      </c>
      <c r="V203" s="109">
        <f t="shared" si="40"/>
        <v>0.13964686998394862</v>
      </c>
      <c r="W203" s="110">
        <f t="shared" si="41"/>
        <v>-0.69763636439243659</v>
      </c>
      <c r="X203" s="113">
        <f t="shared" si="42"/>
        <v>-0.408710241700314</v>
      </c>
      <c r="Y203" s="137">
        <f>VLOOKUP(A203,'BRES data'!$A$11:$AB$642,25,FALSE)</f>
        <v>8.9588600321766076E-3</v>
      </c>
      <c r="Z203" s="138">
        <f t="shared" si="43"/>
        <v>-1.616315416566469</v>
      </c>
    </row>
    <row r="204" spans="1:26">
      <c r="A204" s="14" t="s">
        <v>216</v>
      </c>
      <c r="B204" s="15" t="str">
        <f>VLOOKUP('Master sheet'!A204,Westminster_Parliamentary_Const!$A$2:$C$651,2,FALSE)</f>
        <v>E14000940</v>
      </c>
      <c r="C204" s="15" t="str">
        <f>VLOOKUP(B204,'Region Lookup'!$B$1:$C$662,2,FALSE)</f>
        <v>East Midlands</v>
      </c>
      <c r="E204" s="19">
        <f>VLOOKUP('Master sheet'!A204,'APS (2019)'!$A$9:$I$640,2,FALSE)</f>
        <v>64200</v>
      </c>
      <c r="F204" s="19">
        <f>VLOOKUP(B204,'Claimant Count'!$B$2:$D$633,2,FALSE)</f>
        <v>850</v>
      </c>
      <c r="G204" s="19">
        <f>VLOOKUP('Master sheet'!A204,'APS (combined up to 2019)'!$A$9:$I$640,8,FALSE)</f>
        <v>3300</v>
      </c>
      <c r="H204" s="19">
        <f>E204*VLOOKUP(C204,'Part-time workers'!$A$3:$G$14,6,FALSE)</f>
        <v>1376.8960663652126</v>
      </c>
      <c r="I204" s="19">
        <f t="shared" si="33"/>
        <v>5526.8960663652124</v>
      </c>
      <c r="J204" s="20">
        <f t="shared" si="34"/>
        <v>8.6088723775159068E-2</v>
      </c>
      <c r="K204" s="27">
        <f t="shared" si="35"/>
        <v>-0.39561618186735142</v>
      </c>
      <c r="L204" s="25">
        <f>VLOOKUP('Master sheet'!A204,'APS (2020)'!$A$9:$I$640,2,FALSE)</f>
        <v>63400</v>
      </c>
      <c r="M204" s="25">
        <f>VLOOKUP(B204,'Claimant Count'!$B$2:$D$633,3,FALSE)-F204</f>
        <v>1865</v>
      </c>
      <c r="N204" s="25">
        <f>VLOOKUP('Master sheet'!A204,'APS (2020)'!$A$9:$I$640,8,FALSE)-G204</f>
        <v>-1700</v>
      </c>
      <c r="O204" s="25">
        <f>L204*VLOOKUP(C204,'Part-time workers'!$A$3:$H$14,8,FALSE)</f>
        <v>97.524550030996167</v>
      </c>
      <c r="P204" s="25">
        <f t="shared" si="36"/>
        <v>262.52455003099618</v>
      </c>
      <c r="Q204" s="26">
        <f t="shared" si="37"/>
        <v>4.7499454825762011E-2</v>
      </c>
      <c r="R204" s="28">
        <f t="shared" si="38"/>
        <v>-1.2965255487173937</v>
      </c>
      <c r="S204" s="73">
        <f>VLOOKUP(B204,'13. Parl. Constituency gender'!$A$5:$S$667,18,FALSE)</f>
        <v>7400</v>
      </c>
      <c r="T204" s="73">
        <f>VLOOKUP(B204,'SEISS data'!$B$6:$R$668,9,FALSE)</f>
        <v>3800</v>
      </c>
      <c r="U204" s="73">
        <f t="shared" si="39"/>
        <v>11200</v>
      </c>
      <c r="V204" s="109">
        <f t="shared" si="40"/>
        <v>0.17665615141955837</v>
      </c>
      <c r="W204" s="110">
        <f t="shared" si="41"/>
        <v>0.36146417513146811</v>
      </c>
      <c r="X204" s="113">
        <f t="shared" si="42"/>
        <v>-0.46753068679296278</v>
      </c>
      <c r="Y204" s="137">
        <f>VLOOKUP(A204,'BRES data'!$A$11:$AB$642,25,FALSE)</f>
        <v>2.530985915492967E-2</v>
      </c>
      <c r="Z204" s="138">
        <f t="shared" si="43"/>
        <v>0.1054992423249921</v>
      </c>
    </row>
    <row r="205" spans="1:26">
      <c r="A205" s="14" t="s">
        <v>217</v>
      </c>
      <c r="B205" s="15" t="str">
        <f>VLOOKUP('Master sheet'!A205,Westminster_Parliamentary_Const!$A$2:$C$651,2,FALSE)</f>
        <v>E14000942</v>
      </c>
      <c r="C205" s="15" t="str">
        <f>VLOOKUP(B205,'Region Lookup'!$B$1:$C$662,2,FALSE)</f>
        <v>East Midlands</v>
      </c>
      <c r="E205" s="19">
        <f>VLOOKUP('Master sheet'!A205,'APS (2019)'!$A$9:$I$640,2,FALSE)</f>
        <v>72300</v>
      </c>
      <c r="F205" s="19">
        <f>VLOOKUP(B205,'Claimant Count'!$B$2:$D$633,2,FALSE)</f>
        <v>670</v>
      </c>
      <c r="G205" s="19">
        <f>VLOOKUP('Master sheet'!A205,'APS (combined up to 2019)'!$A$9:$I$640,8,FALSE)</f>
        <v>1900</v>
      </c>
      <c r="H205" s="19">
        <f>E205*VLOOKUP(C205,'Part-time workers'!$A$3:$G$14,6,FALSE)</f>
        <v>1550.6165981028796</v>
      </c>
      <c r="I205" s="19">
        <f t="shared" si="33"/>
        <v>4120.6165981028798</v>
      </c>
      <c r="J205" s="20">
        <f t="shared" si="34"/>
        <v>5.6993313943331673E-2</v>
      </c>
      <c r="K205" s="27">
        <f t="shared" si="35"/>
        <v>-1.4953539121927439</v>
      </c>
      <c r="L205" s="25">
        <f>VLOOKUP('Master sheet'!A205,'APS (2020)'!$A$9:$I$640,2,FALSE)</f>
        <v>83700</v>
      </c>
      <c r="M205" s="25">
        <f>VLOOKUP(B205,'Claimant Count'!$B$2:$D$633,3,FALSE)-F205</f>
        <v>1965</v>
      </c>
      <c r="N205" s="25">
        <f>VLOOKUP('Master sheet'!A205,'APS (2020)'!$A$9:$I$640,8,FALSE)-G205</f>
        <v>600</v>
      </c>
      <c r="O205" s="25">
        <f>L205*VLOOKUP(C205,'Part-time workers'!$A$3:$H$14,8,FALSE)</f>
        <v>128.7508649462836</v>
      </c>
      <c r="P205" s="25">
        <f t="shared" si="36"/>
        <v>2693.7508649462834</v>
      </c>
      <c r="Q205" s="26">
        <f t="shared" si="37"/>
        <v>0.65372518913467437</v>
      </c>
      <c r="R205" s="28">
        <f t="shared" si="38"/>
        <v>0.71845840125001048</v>
      </c>
      <c r="S205" s="73">
        <f>VLOOKUP(B205,'13. Parl. Constituency gender'!$A$5:$S$667,18,FALSE)</f>
        <v>8500</v>
      </c>
      <c r="T205" s="73">
        <f>VLOOKUP(B205,'SEISS data'!$B$6:$R$668,9,FALSE)</f>
        <v>4600</v>
      </c>
      <c r="U205" s="73">
        <f t="shared" si="39"/>
        <v>13100</v>
      </c>
      <c r="V205" s="109">
        <f t="shared" si="40"/>
        <v>0.15651135005973715</v>
      </c>
      <c r="W205" s="110">
        <f t="shared" si="41"/>
        <v>-0.21502283464494934</v>
      </c>
      <c r="X205" s="113">
        <f t="shared" si="42"/>
        <v>0.25171778330253058</v>
      </c>
      <c r="Y205" s="137">
        <f>VLOOKUP(A205,'BRES data'!$A$11:$AB$642,25,FALSE)</f>
        <v>2.4495720133978383E-2</v>
      </c>
      <c r="Z205" s="138">
        <f t="shared" si="43"/>
        <v>1.9767692214466181E-2</v>
      </c>
    </row>
    <row r="206" spans="1:26">
      <c r="A206" s="14" t="s">
        <v>218</v>
      </c>
      <c r="B206" s="15" t="str">
        <f>VLOOKUP('Master sheet'!A206,Westminster_Parliamentary_Const!$A$2:$C$651,2,FALSE)</f>
        <v>E14001025</v>
      </c>
      <c r="C206" s="15" t="str">
        <f>VLOOKUP(B206,'Region Lookup'!$B$1:$C$662,2,FALSE)</f>
        <v>East Midlands</v>
      </c>
      <c r="E206" s="19">
        <f>VLOOKUP('Master sheet'!A206,'APS (2019)'!$A$9:$I$640,2,FALSE)</f>
        <v>64200</v>
      </c>
      <c r="F206" s="19">
        <f>VLOOKUP(B206,'Claimant Count'!$B$2:$D$633,2,FALSE)</f>
        <v>1685</v>
      </c>
      <c r="G206" s="19">
        <f>VLOOKUP('Master sheet'!A206,'APS (combined up to 2019)'!$A$9:$I$640,8,FALSE)</f>
        <v>2100</v>
      </c>
      <c r="H206" s="19">
        <f>E206*VLOOKUP(C206,'Part-time workers'!$A$3:$G$14,6,FALSE)</f>
        <v>1376.8960663652126</v>
      </c>
      <c r="I206" s="19">
        <f t="shared" si="33"/>
        <v>5161.8960663652124</v>
      </c>
      <c r="J206" s="20">
        <f t="shared" si="34"/>
        <v>8.0403365519707365E-2</v>
      </c>
      <c r="K206" s="27">
        <f t="shared" si="35"/>
        <v>-0.61050928768975854</v>
      </c>
      <c r="L206" s="25">
        <f>VLOOKUP('Master sheet'!A206,'APS (2020)'!$A$9:$I$640,2,FALSE)</f>
        <v>64400</v>
      </c>
      <c r="M206" s="25">
        <f>VLOOKUP(B206,'Claimant Count'!$B$2:$D$633,3,FALSE)-F206</f>
        <v>2455</v>
      </c>
      <c r="N206" s="25">
        <f>VLOOKUP('Master sheet'!A206,'APS (2020)'!$A$9:$I$640,8,FALSE)-G206</f>
        <v>1100</v>
      </c>
      <c r="O206" s="25">
        <f>L206*VLOOKUP(C206,'Part-time workers'!$A$3:$H$14,8,FALSE)</f>
        <v>99.062792145049741</v>
      </c>
      <c r="P206" s="25">
        <f t="shared" si="36"/>
        <v>3654.0627921450496</v>
      </c>
      <c r="Q206" s="26">
        <f t="shared" si="37"/>
        <v>0.70789158579825595</v>
      </c>
      <c r="R206" s="28">
        <f t="shared" si="38"/>
        <v>0.89849764031185553</v>
      </c>
      <c r="S206" s="73">
        <f>VLOOKUP(B206,'13. Parl. Constituency gender'!$A$5:$S$667,18,FALSE)</f>
        <v>7800</v>
      </c>
      <c r="T206" s="73">
        <f>VLOOKUP(B206,'SEISS data'!$B$6:$R$668,9,FALSE)</f>
        <v>3500</v>
      </c>
      <c r="U206" s="73">
        <f t="shared" si="39"/>
        <v>11300</v>
      </c>
      <c r="V206" s="109">
        <f t="shared" si="40"/>
        <v>0.17546583850931677</v>
      </c>
      <c r="W206" s="110">
        <f t="shared" si="41"/>
        <v>0.32740079976892561</v>
      </c>
      <c r="X206" s="113">
        <f t="shared" si="42"/>
        <v>0.61294922004039054</v>
      </c>
      <c r="Y206" s="137">
        <f>VLOOKUP(A206,'BRES data'!$A$11:$AB$642,25,FALSE)</f>
        <v>1.4079534432589691E-2</v>
      </c>
      <c r="Z206" s="138">
        <f t="shared" si="43"/>
        <v>-1.0770913495935528</v>
      </c>
    </row>
    <row r="207" spans="1:26">
      <c r="A207" s="14" t="s">
        <v>219</v>
      </c>
      <c r="B207" s="15" t="str">
        <f>VLOOKUP('Master sheet'!A207,Westminster_Parliamentary_Const!$A$2:$C$651,2,FALSE)</f>
        <v>E14000531</v>
      </c>
      <c r="C207" s="15" t="str">
        <f>VLOOKUP(B207,'Region Lookup'!$B$1:$C$662,2,FALSE)</f>
        <v>West Midlands</v>
      </c>
      <c r="E207" s="19">
        <f>VLOOKUP('Master sheet'!A207,'APS (2019)'!$A$9:$I$640,2,FALSE)</f>
        <v>52100</v>
      </c>
      <c r="F207" s="19">
        <f>VLOOKUP(B207,'Claimant Count'!$B$2:$D$633,2,FALSE)</f>
        <v>1160</v>
      </c>
      <c r="G207" s="19">
        <f>VLOOKUP('Master sheet'!A207,'APS (combined up to 2019)'!$A$9:$I$640,8,FALSE)</f>
        <v>600</v>
      </c>
      <c r="H207" s="19">
        <f>E207*VLOOKUP(C207,'Part-time workers'!$A$3:$G$14,6,FALSE)</f>
        <v>1141.5570826867656</v>
      </c>
      <c r="I207" s="19">
        <f t="shared" si="33"/>
        <v>2901.5570826867656</v>
      </c>
      <c r="J207" s="20">
        <f t="shared" si="34"/>
        <v>5.5692074523738304E-2</v>
      </c>
      <c r="K207" s="27">
        <f t="shared" si="35"/>
        <v>-1.5445376870281873</v>
      </c>
      <c r="L207" s="25">
        <f>VLOOKUP('Master sheet'!A207,'APS (2020)'!$A$9:$I$640,2,FALSE)</f>
        <v>48200</v>
      </c>
      <c r="M207" s="25">
        <f>VLOOKUP(B207,'Claimant Count'!$B$2:$D$633,3,FALSE)-F207</f>
        <v>1430</v>
      </c>
      <c r="N207" s="25">
        <f>VLOOKUP('Master sheet'!A207,'APS (2020)'!$A$9:$I$640,8,FALSE)-G207</f>
        <v>700</v>
      </c>
      <c r="O207" s="25">
        <f>L207*VLOOKUP(C207,'Part-time workers'!$A$3:$H$14,8,FALSE)</f>
        <v>41.271475643288845</v>
      </c>
      <c r="P207" s="25">
        <f t="shared" si="36"/>
        <v>2171.2714756432888</v>
      </c>
      <c r="Q207" s="26">
        <f t="shared" si="37"/>
        <v>0.74831251420108147</v>
      </c>
      <c r="R207" s="28">
        <f t="shared" si="38"/>
        <v>1.0328494458605326</v>
      </c>
      <c r="S207" s="73">
        <f>VLOOKUP(B207,'13. Parl. Constituency gender'!$A$5:$S$667,18,FALSE)</f>
        <v>5100</v>
      </c>
      <c r="T207" s="73">
        <f>VLOOKUP(B207,'SEISS data'!$B$6:$R$668,9,FALSE)</f>
        <v>2600</v>
      </c>
      <c r="U207" s="73">
        <f t="shared" si="39"/>
        <v>7700</v>
      </c>
      <c r="V207" s="109">
        <f t="shared" si="40"/>
        <v>0.15975103734439833</v>
      </c>
      <c r="W207" s="110">
        <f t="shared" si="41"/>
        <v>-0.12231218428976624</v>
      </c>
      <c r="X207" s="113">
        <f t="shared" si="42"/>
        <v>0.45526863078538321</v>
      </c>
      <c r="Y207" s="137">
        <f>VLOOKUP(A207,'BRES data'!$A$11:$AB$642,25,FALSE)</f>
        <v>1.0143707657565226E-2</v>
      </c>
      <c r="Z207" s="138">
        <f t="shared" si="43"/>
        <v>-1.491547015893754</v>
      </c>
    </row>
    <row r="208" spans="1:26">
      <c r="A208" s="14" t="s">
        <v>220</v>
      </c>
      <c r="B208" s="15" t="str">
        <f>VLOOKUP('Master sheet'!A208,Westminster_Parliamentary_Const!$A$2:$C$651,2,FALSE)</f>
        <v>E14000560</v>
      </c>
      <c r="C208" s="15" t="str">
        <f>VLOOKUP(B208,'Region Lookup'!$B$1:$C$662,2,FALSE)</f>
        <v>West Midlands</v>
      </c>
      <c r="E208" s="19">
        <f>VLOOKUP('Master sheet'!A208,'APS (2019)'!$A$9:$I$640,2,FALSE)</f>
        <v>75300</v>
      </c>
      <c r="F208" s="19">
        <f>VLOOKUP(B208,'Claimant Count'!$B$2:$D$633,2,FALSE)</f>
        <v>3830</v>
      </c>
      <c r="G208" s="19">
        <f>VLOOKUP('Master sheet'!A208,'APS (combined up to 2019)'!$A$9:$I$640,8,FALSE)</f>
        <v>3200</v>
      </c>
      <c r="H208" s="19">
        <f>E208*VLOOKUP(C208,'Part-time workers'!$A$3:$G$14,6,FALSE)</f>
        <v>1649.8896031921968</v>
      </c>
      <c r="I208" s="19">
        <f t="shared" si="33"/>
        <v>8679.8896031921977</v>
      </c>
      <c r="J208" s="20">
        <f t="shared" si="34"/>
        <v>0.1152707782628446</v>
      </c>
      <c r="K208" s="27">
        <f t="shared" si="35"/>
        <v>0.70739651168175954</v>
      </c>
      <c r="L208" s="25">
        <f>VLOOKUP('Master sheet'!A208,'APS (2020)'!$A$9:$I$640,2,FALSE)</f>
        <v>81600</v>
      </c>
      <c r="M208" s="25">
        <f>VLOOKUP(B208,'Claimant Count'!$B$2:$D$633,3,FALSE)-F208</f>
        <v>2295</v>
      </c>
      <c r="N208" s="25" t="e">
        <f>VLOOKUP('Master sheet'!A208,'APS (2020)'!$A$9:$I$640,8,FALSE)-G208</f>
        <v>#VALUE!</v>
      </c>
      <c r="O208" s="25">
        <f>L208*VLOOKUP(C208,'Part-time workers'!$A$3:$H$14,8,FALSE)</f>
        <v>69.870382001916383</v>
      </c>
      <c r="P208" s="25">
        <f t="shared" si="36"/>
        <v>2364.8703820019164</v>
      </c>
      <c r="Q208" s="26">
        <f t="shared" si="37"/>
        <v>0.27245397005189897</v>
      </c>
      <c r="R208" s="28">
        <f t="shared" si="38"/>
        <v>-0.54881770327250223</v>
      </c>
      <c r="S208" s="73">
        <f>VLOOKUP(B208,'13. Parl. Constituency gender'!$A$5:$S$667,18,FALSE)</f>
        <v>5500</v>
      </c>
      <c r="T208" s="73">
        <f>VLOOKUP(B208,'SEISS data'!$B$6:$R$668,9,FALSE)</f>
        <v>2300</v>
      </c>
      <c r="U208" s="73">
        <f t="shared" si="39"/>
        <v>7800</v>
      </c>
      <c r="V208" s="109">
        <f t="shared" si="40"/>
        <v>9.5588235294117641E-2</v>
      </c>
      <c r="W208" s="110">
        <f t="shared" si="41"/>
        <v>-1.9584693760214782</v>
      </c>
      <c r="X208" s="113">
        <f t="shared" si="42"/>
        <v>-1.2536435396469903</v>
      </c>
      <c r="Y208" s="137">
        <f>VLOOKUP(A208,'BRES data'!$A$11:$AB$642,25,FALSE)</f>
        <v>3.6025263157894782E-2</v>
      </c>
      <c r="Z208" s="138">
        <f t="shared" si="43"/>
        <v>1.233866967730576</v>
      </c>
    </row>
    <row r="209" spans="1:26">
      <c r="A209" s="14" t="s">
        <v>221</v>
      </c>
      <c r="B209" s="15" t="str">
        <f>VLOOKUP('Master sheet'!A209,Westminster_Parliamentary_Const!$A$2:$C$651,2,FALSE)</f>
        <v>E14000561</v>
      </c>
      <c r="C209" s="15" t="str">
        <f>VLOOKUP(B209,'Region Lookup'!$B$1:$C$662,2,FALSE)</f>
        <v>West Midlands</v>
      </c>
      <c r="E209" s="19">
        <f>VLOOKUP('Master sheet'!A209,'APS (2019)'!$A$9:$I$640,2,FALSE)</f>
        <v>68300</v>
      </c>
      <c r="F209" s="19">
        <f>VLOOKUP(B209,'Claimant Count'!$B$2:$D$633,2,FALSE)</f>
        <v>5110</v>
      </c>
      <c r="G209" s="19">
        <f>VLOOKUP('Master sheet'!A209,'APS (combined up to 2019)'!$A$9:$I$640,8,FALSE)</f>
        <v>2400</v>
      </c>
      <c r="H209" s="19">
        <f>E209*VLOOKUP(C209,'Part-time workers'!$A$3:$G$14,6,FALSE)</f>
        <v>1496.5134116603856</v>
      </c>
      <c r="I209" s="19">
        <f t="shared" si="33"/>
        <v>9006.5134116603858</v>
      </c>
      <c r="J209" s="20">
        <f t="shared" si="34"/>
        <v>0.1318669606392443</v>
      </c>
      <c r="K209" s="27">
        <f t="shared" si="35"/>
        <v>1.3346929836744956</v>
      </c>
      <c r="L209" s="25">
        <f>VLOOKUP('Master sheet'!A209,'APS (2020)'!$A$9:$I$640,2,FALSE)</f>
        <v>55300</v>
      </c>
      <c r="M209" s="25">
        <f>VLOOKUP(B209,'Claimant Count'!$B$2:$D$633,3,FALSE)-F209</f>
        <v>3175</v>
      </c>
      <c r="N209" s="25" t="e">
        <f>VLOOKUP('Master sheet'!A209,'APS (2020)'!$A$9:$I$640,8,FALSE)-G209</f>
        <v>#VALUE!</v>
      </c>
      <c r="O209" s="25">
        <f>L209*VLOOKUP(C209,'Part-time workers'!$A$3:$H$14,8,FALSE)</f>
        <v>47.350883881200687</v>
      </c>
      <c r="P209" s="25">
        <f t="shared" si="36"/>
        <v>3222.3508838812008</v>
      </c>
      <c r="Q209" s="26">
        <f t="shared" si="37"/>
        <v>0.35778005723161943</v>
      </c>
      <c r="R209" s="28">
        <f t="shared" si="38"/>
        <v>-0.26520932696915306</v>
      </c>
      <c r="S209" s="73">
        <f>VLOOKUP(B209,'13. Parl. Constituency gender'!$A$5:$S$667,18,FALSE)</f>
        <v>6400</v>
      </c>
      <c r="T209" s="73">
        <f>VLOOKUP(B209,'SEISS data'!$B$6:$R$668,9,FALSE)</f>
        <v>3000</v>
      </c>
      <c r="U209" s="73">
        <f t="shared" si="39"/>
        <v>9400</v>
      </c>
      <c r="V209" s="109">
        <f t="shared" si="40"/>
        <v>0.16998191681735986</v>
      </c>
      <c r="W209" s="110">
        <f t="shared" si="41"/>
        <v>0.17046653362373049</v>
      </c>
      <c r="X209" s="113">
        <f t="shared" si="42"/>
        <v>-4.7371396672711286E-2</v>
      </c>
      <c r="Y209" s="137">
        <f>VLOOKUP(A209,'BRES data'!$A$11:$AB$642,25,FALSE)</f>
        <v>1.2288868994330127E-2</v>
      </c>
      <c r="Z209" s="138">
        <f t="shared" si="43"/>
        <v>-1.2656543834252429</v>
      </c>
    </row>
    <row r="210" spans="1:26">
      <c r="A210" s="14" t="s">
        <v>222</v>
      </c>
      <c r="B210" s="15" t="str">
        <f>VLOOKUP('Master sheet'!A210,Westminster_Parliamentary_Const!$A$2:$C$651,2,FALSE)</f>
        <v>E14000562</v>
      </c>
      <c r="C210" s="15" t="str">
        <f>VLOOKUP(B210,'Region Lookup'!$B$1:$C$662,2,FALSE)</f>
        <v>West Midlands</v>
      </c>
      <c r="E210" s="19">
        <f>VLOOKUP('Master sheet'!A210,'APS (2019)'!$A$9:$I$640,2,FALSE)</f>
        <v>77700</v>
      </c>
      <c r="F210" s="19">
        <f>VLOOKUP(B210,'Claimant Count'!$B$2:$D$633,2,FALSE)</f>
        <v>5080</v>
      </c>
      <c r="G210" s="19">
        <f>VLOOKUP('Master sheet'!A210,'APS (combined up to 2019)'!$A$9:$I$640,8,FALSE)</f>
        <v>1500</v>
      </c>
      <c r="H210" s="19">
        <f>E210*VLOOKUP(C210,'Part-time workers'!$A$3:$G$14,6,FALSE)</f>
        <v>1702.4757260031035</v>
      </c>
      <c r="I210" s="19">
        <f t="shared" si="33"/>
        <v>8282.4757260031038</v>
      </c>
      <c r="J210" s="20">
        <f t="shared" si="34"/>
        <v>0.10659556918922913</v>
      </c>
      <c r="K210" s="27">
        <f t="shared" si="35"/>
        <v>0.37949411086113793</v>
      </c>
      <c r="L210" s="25">
        <f>VLOOKUP('Master sheet'!A210,'APS (2020)'!$A$9:$I$640,2,FALSE)</f>
        <v>61400</v>
      </c>
      <c r="M210" s="25">
        <f>VLOOKUP(B210,'Claimant Count'!$B$2:$D$633,3,FALSE)-F210</f>
        <v>4125</v>
      </c>
      <c r="N210" s="25" t="e">
        <f>VLOOKUP('Master sheet'!A210,'APS (2020)'!$A$9:$I$640,8,FALSE)-G210</f>
        <v>#VALUE!</v>
      </c>
      <c r="O210" s="25">
        <f>L210*VLOOKUP(C210,'Part-time workers'!$A$3:$H$14,8,FALSE)</f>
        <v>52.574037437716491</v>
      </c>
      <c r="P210" s="25">
        <f t="shared" si="36"/>
        <v>4177.5740374377165</v>
      </c>
      <c r="Q210" s="26">
        <f t="shared" si="37"/>
        <v>0.5043871151136714</v>
      </c>
      <c r="R210" s="28">
        <f t="shared" si="38"/>
        <v>0.22208583697013534</v>
      </c>
      <c r="S210" s="73">
        <f>VLOOKUP(B210,'13. Parl. Constituency gender'!$A$5:$S$667,18,FALSE)</f>
        <v>7300</v>
      </c>
      <c r="T210" s="73">
        <f>VLOOKUP(B210,'SEISS data'!$B$6:$R$668,9,FALSE)</f>
        <v>4300</v>
      </c>
      <c r="U210" s="73">
        <f t="shared" si="39"/>
        <v>11600</v>
      </c>
      <c r="V210" s="109">
        <f t="shared" si="40"/>
        <v>0.18892508143322476</v>
      </c>
      <c r="W210" s="110">
        <f t="shared" si="41"/>
        <v>0.71256611207295228</v>
      </c>
      <c r="X210" s="113">
        <f t="shared" si="42"/>
        <v>0.46732597452154379</v>
      </c>
      <c r="Y210" s="137">
        <f>VLOOKUP(A210,'BRES data'!$A$11:$AB$642,25,FALSE)</f>
        <v>2.6214326214326178E-2</v>
      </c>
      <c r="Z210" s="138">
        <f t="shared" si="43"/>
        <v>0.20074263568963865</v>
      </c>
    </row>
    <row r="211" spans="1:26">
      <c r="A211" s="14" t="s">
        <v>223</v>
      </c>
      <c r="B211" s="15" t="str">
        <f>VLOOKUP('Master sheet'!A211,Westminster_Parliamentary_Const!$A$2:$C$651,2,FALSE)</f>
        <v>E14000563</v>
      </c>
      <c r="C211" s="15" t="str">
        <f>VLOOKUP(B211,'Region Lookup'!$B$1:$C$662,2,FALSE)</f>
        <v>West Midlands</v>
      </c>
      <c r="E211" s="19">
        <f>VLOOKUP('Master sheet'!A211,'APS (2019)'!$A$9:$I$640,2,FALSE)</f>
        <v>79200</v>
      </c>
      <c r="F211" s="19">
        <f>VLOOKUP(B211,'Claimant Count'!$B$2:$D$633,2,FALSE)</f>
        <v>6075</v>
      </c>
      <c r="G211" s="19">
        <f>VLOOKUP('Master sheet'!A211,'APS (combined up to 2019)'!$A$9:$I$640,8,FALSE)</f>
        <v>4700</v>
      </c>
      <c r="H211" s="19">
        <f>E211*VLOOKUP(C211,'Part-time workers'!$A$3:$G$14,6,FALSE)</f>
        <v>1735.3420527599201</v>
      </c>
      <c r="I211" s="19">
        <f t="shared" si="33"/>
        <v>12510.342052759919</v>
      </c>
      <c r="J211" s="20">
        <f t="shared" si="34"/>
        <v>0.15795886430252423</v>
      </c>
      <c r="K211" s="27">
        <f t="shared" si="35"/>
        <v>2.3209052790289229</v>
      </c>
      <c r="L211" s="25">
        <f>VLOOKUP('Master sheet'!A211,'APS (2020)'!$A$9:$I$640,2,FALSE)</f>
        <v>68000</v>
      </c>
      <c r="M211" s="25">
        <f>VLOOKUP(B211,'Claimant Count'!$B$2:$D$633,3,FALSE)-F211</f>
        <v>4745</v>
      </c>
      <c r="N211" s="25">
        <f>VLOOKUP('Master sheet'!A211,'APS (2020)'!$A$9:$I$640,8,FALSE)-G211</f>
        <v>-2800</v>
      </c>
      <c r="O211" s="25">
        <f>L211*VLOOKUP(C211,'Part-time workers'!$A$3:$H$14,8,FALSE)</f>
        <v>58.225318334930314</v>
      </c>
      <c r="P211" s="25">
        <f t="shared" si="36"/>
        <v>2003.2253183349303</v>
      </c>
      <c r="Q211" s="26">
        <f t="shared" si="37"/>
        <v>0.16012554332141515</v>
      </c>
      <c r="R211" s="28">
        <f t="shared" si="38"/>
        <v>-0.92217693924264521</v>
      </c>
      <c r="S211" s="73">
        <f>VLOOKUP(B211,'13. Parl. Constituency gender'!$A$5:$S$667,18,FALSE)</f>
        <v>7200</v>
      </c>
      <c r="T211" s="73">
        <f>VLOOKUP(B211,'SEISS data'!$B$6:$R$668,9,FALSE)</f>
        <v>5000</v>
      </c>
      <c r="U211" s="73">
        <f t="shared" si="39"/>
        <v>12200</v>
      </c>
      <c r="V211" s="109">
        <f t="shared" si="40"/>
        <v>0.17941176470588235</v>
      </c>
      <c r="W211" s="110">
        <f t="shared" si="41"/>
        <v>0.44032200227795421</v>
      </c>
      <c r="X211" s="113">
        <f t="shared" si="42"/>
        <v>-0.2409274684823455</v>
      </c>
      <c r="Y211" s="137">
        <f>VLOOKUP(A211,'BRES data'!$A$11:$AB$642,25,FALSE)</f>
        <v>3.1532630800517714E-2</v>
      </c>
      <c r="Z211" s="138">
        <f t="shared" si="43"/>
        <v>0.76077781936301769</v>
      </c>
    </row>
    <row r="212" spans="1:26">
      <c r="A212" s="14" t="s">
        <v>224</v>
      </c>
      <c r="B212" s="15" t="str">
        <f>VLOOKUP('Master sheet'!A212,Westminster_Parliamentary_Const!$A$2:$C$651,2,FALSE)</f>
        <v>E14000564</v>
      </c>
      <c r="C212" s="15" t="str">
        <f>VLOOKUP(B212,'Region Lookup'!$B$1:$C$662,2,FALSE)</f>
        <v>West Midlands</v>
      </c>
      <c r="E212" s="19">
        <f>VLOOKUP('Master sheet'!A212,'APS (2019)'!$A$9:$I$640,2,FALSE)</f>
        <v>78600</v>
      </c>
      <c r="F212" s="19">
        <f>VLOOKUP(B212,'Claimant Count'!$B$2:$D$633,2,FALSE)</f>
        <v>8545</v>
      </c>
      <c r="G212" s="19">
        <f>VLOOKUP('Master sheet'!A212,'APS (combined up to 2019)'!$A$9:$I$640,8,FALSE)</f>
        <v>2400</v>
      </c>
      <c r="H212" s="19">
        <f>E212*VLOOKUP(C212,'Part-time workers'!$A$3:$G$14,6,FALSE)</f>
        <v>1722.1955220571936</v>
      </c>
      <c r="I212" s="19">
        <f t="shared" si="33"/>
        <v>12667.195522057194</v>
      </c>
      <c r="J212" s="20">
        <f t="shared" si="34"/>
        <v>0.16116024837222895</v>
      </c>
      <c r="K212" s="27">
        <f t="shared" si="35"/>
        <v>2.4419100310178661</v>
      </c>
      <c r="L212" s="25">
        <f>VLOOKUP('Master sheet'!A212,'APS (2020)'!$A$9:$I$640,2,FALSE)</f>
        <v>97200</v>
      </c>
      <c r="M212" s="25">
        <f>VLOOKUP(B212,'Claimant Count'!$B$2:$D$633,3,FALSE)-F212</f>
        <v>5645</v>
      </c>
      <c r="N212" s="25">
        <f>VLOOKUP('Master sheet'!A212,'APS (2020)'!$A$9:$I$640,8,FALSE)-G212</f>
        <v>600</v>
      </c>
      <c r="O212" s="25">
        <f>L212*VLOOKUP(C212,'Part-time workers'!$A$3:$H$14,8,FALSE)</f>
        <v>83.227955031694506</v>
      </c>
      <c r="P212" s="25">
        <f t="shared" si="36"/>
        <v>6328.2279550316944</v>
      </c>
      <c r="Q212" s="26">
        <f t="shared" si="37"/>
        <v>0.49957608564677536</v>
      </c>
      <c r="R212" s="28">
        <f t="shared" si="38"/>
        <v>0.20609485108817349</v>
      </c>
      <c r="S212" s="73">
        <f>VLOOKUP(B212,'13. Parl. Constituency gender'!$A$5:$S$667,18,FALSE)</f>
        <v>9400</v>
      </c>
      <c r="T212" s="73">
        <f>VLOOKUP(B212,'SEISS data'!$B$6:$R$668,9,FALSE)</f>
        <v>3600</v>
      </c>
      <c r="U212" s="73">
        <f t="shared" si="39"/>
        <v>13000</v>
      </c>
      <c r="V212" s="109">
        <f t="shared" si="40"/>
        <v>0.13374485596707819</v>
      </c>
      <c r="W212" s="110">
        <f t="shared" si="41"/>
        <v>-0.86653524562093498</v>
      </c>
      <c r="X212" s="113">
        <f t="shared" si="42"/>
        <v>-0.33022019726638074</v>
      </c>
      <c r="Y212" s="137">
        <f>VLOOKUP(A212,'BRES data'!$A$11:$AB$642,25,FALSE)</f>
        <v>2.9476113748203581E-2</v>
      </c>
      <c r="Z212" s="138">
        <f t="shared" si="43"/>
        <v>0.54421972524585938</v>
      </c>
    </row>
    <row r="213" spans="1:26">
      <c r="A213" s="14" t="s">
        <v>225</v>
      </c>
      <c r="B213" s="15" t="str">
        <f>VLOOKUP('Master sheet'!A213,Westminster_Parliamentary_Const!$A$2:$C$651,2,FALSE)</f>
        <v>E14000565</v>
      </c>
      <c r="C213" s="15" t="str">
        <f>VLOOKUP(B213,'Region Lookup'!$B$1:$C$662,2,FALSE)</f>
        <v>West Midlands</v>
      </c>
      <c r="E213" s="19">
        <f>VLOOKUP('Master sheet'!A213,'APS (2019)'!$A$9:$I$640,2,FALSE)</f>
        <v>62100</v>
      </c>
      <c r="F213" s="19">
        <f>VLOOKUP(B213,'Claimant Count'!$B$2:$D$633,2,FALSE)</f>
        <v>3975</v>
      </c>
      <c r="G213" s="19">
        <f>VLOOKUP('Master sheet'!A213,'APS (combined up to 2019)'!$A$9:$I$640,8,FALSE)</f>
        <v>3100</v>
      </c>
      <c r="H213" s="19">
        <f>E213*VLOOKUP(C213,'Part-time workers'!$A$3:$G$14,6,FALSE)</f>
        <v>1360.6659277322101</v>
      </c>
      <c r="I213" s="19">
        <f t="shared" si="33"/>
        <v>8435.6659277322105</v>
      </c>
      <c r="J213" s="20">
        <f t="shared" si="34"/>
        <v>0.13584003104238665</v>
      </c>
      <c r="K213" s="27">
        <f t="shared" si="35"/>
        <v>1.4848656553374722</v>
      </c>
      <c r="L213" s="25">
        <f>VLOOKUP('Master sheet'!A213,'APS (2020)'!$A$9:$I$640,2,FALSE)</f>
        <v>75300</v>
      </c>
      <c r="M213" s="25">
        <f>VLOOKUP(B213,'Claimant Count'!$B$2:$D$633,3,FALSE)-F213</f>
        <v>2590</v>
      </c>
      <c r="N213" s="25">
        <f>VLOOKUP('Master sheet'!A213,'APS (2020)'!$A$9:$I$640,8,FALSE)-G213</f>
        <v>2900</v>
      </c>
      <c r="O213" s="25">
        <f>L213*VLOOKUP(C213,'Part-time workers'!$A$3:$H$14,8,FALSE)</f>
        <v>64.475977509121364</v>
      </c>
      <c r="P213" s="25">
        <f t="shared" si="36"/>
        <v>5554.4759775091215</v>
      </c>
      <c r="Q213" s="26">
        <f t="shared" si="37"/>
        <v>0.65845139258642393</v>
      </c>
      <c r="R213" s="28">
        <f t="shared" si="38"/>
        <v>0.73416744090404673</v>
      </c>
      <c r="S213" s="73">
        <f>VLOOKUP(B213,'13. Parl. Constituency gender'!$A$5:$S$667,18,FALSE)</f>
        <v>5900</v>
      </c>
      <c r="T213" s="73">
        <f>VLOOKUP(B213,'SEISS data'!$B$6:$R$668,9,FALSE)</f>
        <v>2800</v>
      </c>
      <c r="U213" s="73">
        <f t="shared" si="39"/>
        <v>8700</v>
      </c>
      <c r="V213" s="109">
        <f t="shared" si="40"/>
        <v>0.11553784860557768</v>
      </c>
      <c r="W213" s="110">
        <f t="shared" si="41"/>
        <v>-1.3875680939141484</v>
      </c>
      <c r="X213" s="113">
        <f t="shared" si="42"/>
        <v>-0.32670032650505082</v>
      </c>
      <c r="Y213" s="137">
        <f>VLOOKUP(A213,'BRES data'!$A$11:$AB$642,25,FALSE)</f>
        <v>3.1334002006017991E-2</v>
      </c>
      <c r="Z213" s="138">
        <f t="shared" si="43"/>
        <v>0.73986154583868902</v>
      </c>
    </row>
    <row r="214" spans="1:26">
      <c r="A214" s="14" t="s">
        <v>226</v>
      </c>
      <c r="B214" s="15" t="str">
        <f>VLOOKUP('Master sheet'!A214,Westminster_Parliamentary_Const!$A$2:$C$651,2,FALSE)</f>
        <v>E14000566</v>
      </c>
      <c r="C214" s="15" t="str">
        <f>VLOOKUP(B214,'Region Lookup'!$B$1:$C$662,2,FALSE)</f>
        <v>West Midlands</v>
      </c>
      <c r="E214" s="19">
        <f>VLOOKUP('Master sheet'!A214,'APS (2019)'!$A$9:$I$640,2,FALSE)</f>
        <v>87600</v>
      </c>
      <c r="F214" s="19">
        <f>VLOOKUP(B214,'Claimant Count'!$B$2:$D$633,2,FALSE)</f>
        <v>5455</v>
      </c>
      <c r="G214" s="19">
        <f>VLOOKUP('Master sheet'!A214,'APS (combined up to 2019)'!$A$9:$I$640,8,FALSE)</f>
        <v>1700</v>
      </c>
      <c r="H214" s="19">
        <f>E214*VLOOKUP(C214,'Part-time workers'!$A$3:$G$14,6,FALSE)</f>
        <v>1919.3934825980934</v>
      </c>
      <c r="I214" s="19">
        <f t="shared" si="33"/>
        <v>9074.3934825980941</v>
      </c>
      <c r="J214" s="20">
        <f t="shared" si="34"/>
        <v>0.10358896669632528</v>
      </c>
      <c r="K214" s="27">
        <f t="shared" si="35"/>
        <v>0.26585164214705892</v>
      </c>
      <c r="L214" s="25">
        <f>VLOOKUP('Master sheet'!A214,'APS (2020)'!$A$9:$I$640,2,FALSE)</f>
        <v>90900</v>
      </c>
      <c r="M214" s="25">
        <f>VLOOKUP(B214,'Claimant Count'!$B$2:$D$633,3,FALSE)-F214</f>
        <v>3970</v>
      </c>
      <c r="N214" s="25" t="e">
        <f>VLOOKUP('Master sheet'!A214,'APS (2020)'!$A$9:$I$640,8,FALSE)-G214</f>
        <v>#VALUE!</v>
      </c>
      <c r="O214" s="25">
        <f>L214*VLOOKUP(C214,'Part-time workers'!$A$3:$H$14,8,FALSE)</f>
        <v>77.833550538899502</v>
      </c>
      <c r="P214" s="25">
        <f t="shared" si="36"/>
        <v>4047.8335505388995</v>
      </c>
      <c r="Q214" s="26">
        <f t="shared" si="37"/>
        <v>0.44607207724697018</v>
      </c>
      <c r="R214" s="28">
        <f t="shared" si="38"/>
        <v>2.8257269997311416E-2</v>
      </c>
      <c r="S214" s="73">
        <f>VLOOKUP(B214,'13. Parl. Constituency gender'!$A$5:$S$667,18,FALSE)</f>
        <v>6900</v>
      </c>
      <c r="T214" s="73">
        <f>VLOOKUP(B214,'SEISS data'!$B$6:$R$668,9,FALSE)</f>
        <v>3600</v>
      </c>
      <c r="U214" s="73">
        <f t="shared" si="39"/>
        <v>10500</v>
      </c>
      <c r="V214" s="109">
        <f t="shared" si="40"/>
        <v>0.11551155115511551</v>
      </c>
      <c r="W214" s="110">
        <f t="shared" si="41"/>
        <v>-1.3883206522695721</v>
      </c>
      <c r="X214" s="113">
        <f t="shared" si="42"/>
        <v>-0.68003169113613038</v>
      </c>
      <c r="Y214" s="137">
        <f>VLOOKUP(A214,'BRES data'!$A$11:$AB$642,25,FALSE)</f>
        <v>1.4576116681859652E-2</v>
      </c>
      <c r="Z214" s="138">
        <f t="shared" si="43"/>
        <v>-1.0247995850524787</v>
      </c>
    </row>
    <row r="215" spans="1:26">
      <c r="A215" s="14" t="s">
        <v>227</v>
      </c>
      <c r="B215" s="15" t="str">
        <f>VLOOKUP('Master sheet'!A215,Westminster_Parliamentary_Const!$A$2:$C$651,2,FALSE)</f>
        <v>E14000567</v>
      </c>
      <c r="C215" s="15" t="str">
        <f>VLOOKUP(B215,'Region Lookup'!$B$1:$C$662,2,FALSE)</f>
        <v>West Midlands</v>
      </c>
      <c r="E215" s="19">
        <f>VLOOKUP('Master sheet'!A215,'APS (2019)'!$A$9:$I$640,2,FALSE)</f>
        <v>70000</v>
      </c>
      <c r="F215" s="19">
        <f>VLOOKUP(B215,'Claimant Count'!$B$2:$D$633,2,FALSE)</f>
        <v>3350</v>
      </c>
      <c r="G215" s="19">
        <f>VLOOKUP('Master sheet'!A215,'APS (combined up to 2019)'!$A$9:$I$640,8,FALSE)</f>
        <v>3100</v>
      </c>
      <c r="H215" s="19">
        <f>E215*VLOOKUP(C215,'Part-time workers'!$A$3:$G$14,6,FALSE)</f>
        <v>1533.7619153181113</v>
      </c>
      <c r="I215" s="19">
        <f t="shared" si="33"/>
        <v>7983.7619153181113</v>
      </c>
      <c r="J215" s="20">
        <f t="shared" si="34"/>
        <v>0.11405374164740159</v>
      </c>
      <c r="K215" s="27">
        <f t="shared" si="35"/>
        <v>0.66139540384632034</v>
      </c>
      <c r="L215" s="25">
        <f>VLOOKUP('Master sheet'!A215,'APS (2020)'!$A$9:$I$640,2,FALSE)</f>
        <v>73500</v>
      </c>
      <c r="M215" s="25">
        <f>VLOOKUP(B215,'Claimant Count'!$B$2:$D$633,3,FALSE)-F215</f>
        <v>2220</v>
      </c>
      <c r="N215" s="25">
        <f>VLOOKUP('Master sheet'!A215,'APS (2020)'!$A$9:$I$640,8,FALSE)-G215</f>
        <v>2200</v>
      </c>
      <c r="O215" s="25">
        <f>L215*VLOOKUP(C215,'Part-time workers'!$A$3:$H$14,8,FALSE)</f>
        <v>62.934719082608503</v>
      </c>
      <c r="P215" s="25">
        <f t="shared" si="36"/>
        <v>4482.9347190826084</v>
      </c>
      <c r="Q215" s="26">
        <f t="shared" si="37"/>
        <v>0.56150656377683161</v>
      </c>
      <c r="R215" s="28">
        <f t="shared" si="38"/>
        <v>0.41194048314160003</v>
      </c>
      <c r="S215" s="73">
        <f>VLOOKUP(B215,'13. Parl. Constituency gender'!$A$5:$S$667,18,FALSE)</f>
        <v>5700</v>
      </c>
      <c r="T215" s="73">
        <f>VLOOKUP(B215,'SEISS data'!$B$6:$R$668,9,FALSE)</f>
        <v>2800</v>
      </c>
      <c r="U215" s="73">
        <f t="shared" si="39"/>
        <v>8500</v>
      </c>
      <c r="V215" s="109">
        <f t="shared" si="40"/>
        <v>0.11564625850340136</v>
      </c>
      <c r="W215" s="110">
        <f t="shared" si="41"/>
        <v>-1.3844657104897484</v>
      </c>
      <c r="X215" s="113">
        <f t="shared" si="42"/>
        <v>-0.4862626136740742</v>
      </c>
      <c r="Y215" s="137">
        <f>VLOOKUP(A215,'BRES data'!$A$11:$AB$642,25,FALSE)</f>
        <v>2.7498893315626383E-2</v>
      </c>
      <c r="Z215" s="138">
        <f t="shared" si="43"/>
        <v>0.33601182925656975</v>
      </c>
    </row>
    <row r="216" spans="1:26">
      <c r="A216" s="14" t="s">
        <v>228</v>
      </c>
      <c r="B216" s="15" t="str">
        <f>VLOOKUP('Master sheet'!A216,Westminster_Parliamentary_Const!$A$2:$C$651,2,FALSE)</f>
        <v>E14000568</v>
      </c>
      <c r="C216" s="15" t="str">
        <f>VLOOKUP(B216,'Region Lookup'!$B$1:$C$662,2,FALSE)</f>
        <v>West Midlands</v>
      </c>
      <c r="E216" s="19">
        <f>VLOOKUP('Master sheet'!A216,'APS (2019)'!$A$9:$I$640,2,FALSE)</f>
        <v>68900</v>
      </c>
      <c r="F216" s="19">
        <f>VLOOKUP(B216,'Claimant Count'!$B$2:$D$633,2,FALSE)</f>
        <v>4400</v>
      </c>
      <c r="G216" s="19">
        <f>VLOOKUP('Master sheet'!A216,'APS (combined up to 2019)'!$A$9:$I$640,8,FALSE)</f>
        <v>4600</v>
      </c>
      <c r="H216" s="19">
        <f>E216*VLOOKUP(C216,'Part-time workers'!$A$3:$G$14,6,FALSE)</f>
        <v>1509.6599423631123</v>
      </c>
      <c r="I216" s="19">
        <f t="shared" si="33"/>
        <v>10509.659942363112</v>
      </c>
      <c r="J216" s="20">
        <f t="shared" si="34"/>
        <v>0.15253497739278829</v>
      </c>
      <c r="K216" s="27">
        <f t="shared" si="35"/>
        <v>2.1158951721381212</v>
      </c>
      <c r="L216" s="25">
        <f>VLOOKUP('Master sheet'!A216,'APS (2020)'!$A$9:$I$640,2,FALSE)</f>
        <v>61800</v>
      </c>
      <c r="M216" s="25">
        <f>VLOOKUP(B216,'Claimant Count'!$B$2:$D$633,3,FALSE)-F216</f>
        <v>3630</v>
      </c>
      <c r="N216" s="25">
        <f>VLOOKUP('Master sheet'!A216,'APS (2020)'!$A$9:$I$640,8,FALSE)-G216</f>
        <v>-1700</v>
      </c>
      <c r="O216" s="25">
        <f>L216*VLOOKUP(C216,'Part-time workers'!$A$3:$H$14,8,FALSE)</f>
        <v>52.916539310274906</v>
      </c>
      <c r="P216" s="25">
        <f t="shared" si="36"/>
        <v>1982.9165393102749</v>
      </c>
      <c r="Q216" s="26">
        <f t="shared" si="37"/>
        <v>0.18867561369111369</v>
      </c>
      <c r="R216" s="28">
        <f t="shared" si="38"/>
        <v>-0.82728170416826585</v>
      </c>
      <c r="S216" s="73">
        <f>VLOOKUP(B216,'13. Parl. Constituency gender'!$A$5:$S$667,18,FALSE)</f>
        <v>7500</v>
      </c>
      <c r="T216" s="73">
        <f>VLOOKUP(B216,'SEISS data'!$B$6:$R$668,9,FALSE)</f>
        <v>4000</v>
      </c>
      <c r="U216" s="73">
        <f t="shared" si="39"/>
        <v>11500</v>
      </c>
      <c r="V216" s="109">
        <f t="shared" si="40"/>
        <v>0.18608414239482202</v>
      </c>
      <c r="W216" s="110">
        <f t="shared" si="41"/>
        <v>0.63126650420129538</v>
      </c>
      <c r="X216" s="113">
        <f t="shared" si="42"/>
        <v>-9.8007599983485238E-2</v>
      </c>
      <c r="Y216" s="137">
        <f>VLOOKUP(A216,'BRES data'!$A$11:$AB$642,25,FALSE)</f>
        <v>1.2812500000000115E-2</v>
      </c>
      <c r="Z216" s="138">
        <f t="shared" si="43"/>
        <v>-1.2105142947588532</v>
      </c>
    </row>
    <row r="217" spans="1:26">
      <c r="A217" s="14" t="s">
        <v>229</v>
      </c>
      <c r="B217" s="15" t="str">
        <f>VLOOKUP('Master sheet'!A217,Westminster_Parliamentary_Const!$A$2:$C$651,2,FALSE)</f>
        <v>E14000605</v>
      </c>
      <c r="C217" s="15" t="str">
        <f>VLOOKUP(B217,'Region Lookup'!$B$1:$C$662,2,FALSE)</f>
        <v>West Midlands</v>
      </c>
      <c r="E217" s="19">
        <f>VLOOKUP('Master sheet'!A217,'APS (2019)'!$A$9:$I$640,2,FALSE)</f>
        <v>57100</v>
      </c>
      <c r="F217" s="19">
        <f>VLOOKUP(B217,'Claimant Count'!$B$2:$D$633,2,FALSE)</f>
        <v>1095</v>
      </c>
      <c r="G217" s="19">
        <f>VLOOKUP('Master sheet'!A217,'APS (combined up to 2019)'!$A$9:$I$640,8,FALSE)</f>
        <v>2400</v>
      </c>
      <c r="H217" s="19">
        <f>E217*VLOOKUP(C217,'Part-time workers'!$A$3:$G$14,6,FALSE)</f>
        <v>1251.1115052094879</v>
      </c>
      <c r="I217" s="19">
        <f t="shared" si="33"/>
        <v>4746.1115052094883</v>
      </c>
      <c r="J217" s="20">
        <f t="shared" si="34"/>
        <v>8.3119290809272994E-2</v>
      </c>
      <c r="K217" s="27">
        <f t="shared" si="35"/>
        <v>-0.50785373030307479</v>
      </c>
      <c r="L217" s="25">
        <f>VLOOKUP('Master sheet'!A217,'APS (2020)'!$A$9:$I$640,2,FALSE)</f>
        <v>59000</v>
      </c>
      <c r="M217" s="25">
        <f>VLOOKUP(B217,'Claimant Count'!$B$2:$D$633,3,FALSE)-F217</f>
        <v>1605</v>
      </c>
      <c r="N217" s="25">
        <f>VLOOKUP('Master sheet'!A217,'APS (2020)'!$A$9:$I$640,8,FALSE)-G217</f>
        <v>300</v>
      </c>
      <c r="O217" s="25">
        <f>L217*VLOOKUP(C217,'Part-time workers'!$A$3:$H$14,8,FALSE)</f>
        <v>50.519026202366014</v>
      </c>
      <c r="P217" s="25">
        <f t="shared" si="36"/>
        <v>1955.5190262023659</v>
      </c>
      <c r="Q217" s="26">
        <f t="shared" si="37"/>
        <v>0.41202551268673815</v>
      </c>
      <c r="R217" s="28">
        <f t="shared" si="38"/>
        <v>-8.4907310880475331E-2</v>
      </c>
      <c r="S217" s="73">
        <f>VLOOKUP(B217,'13. Parl. Constituency gender'!$A$5:$S$667,18,FALSE)</f>
        <v>6500</v>
      </c>
      <c r="T217" s="73">
        <f>VLOOKUP(B217,'SEISS data'!$B$6:$R$668,9,FALSE)</f>
        <v>3200</v>
      </c>
      <c r="U217" s="73">
        <f t="shared" si="39"/>
        <v>9700</v>
      </c>
      <c r="V217" s="109">
        <f t="shared" si="40"/>
        <v>0.16440677966101694</v>
      </c>
      <c r="W217" s="110">
        <f t="shared" si="41"/>
        <v>1.0921939912132236E-2</v>
      </c>
      <c r="X217" s="113">
        <f t="shared" si="42"/>
        <v>-3.6992685484171547E-2</v>
      </c>
      <c r="Y217" s="137">
        <f>VLOOKUP(A217,'BRES data'!$A$11:$AB$642,25,FALSE)</f>
        <v>3.3112535612535687E-2</v>
      </c>
      <c r="Z217" s="138">
        <f t="shared" si="43"/>
        <v>0.92714705738715142</v>
      </c>
    </row>
    <row r="218" spans="1:26">
      <c r="A218" s="14" t="s">
        <v>230</v>
      </c>
      <c r="B218" s="15" t="str">
        <f>VLOOKUP('Master sheet'!A218,Westminster_Parliamentary_Const!$A$2:$C$651,2,FALSE)</f>
        <v>E14000610</v>
      </c>
      <c r="C218" s="15" t="str">
        <f>VLOOKUP(B218,'Region Lookup'!$B$1:$C$662,2,FALSE)</f>
        <v>West Midlands</v>
      </c>
      <c r="E218" s="19">
        <f>VLOOKUP('Master sheet'!A218,'APS (2019)'!$A$9:$I$640,2,FALSE)</f>
        <v>60700</v>
      </c>
      <c r="F218" s="19">
        <f>VLOOKUP(B218,'Claimant Count'!$B$2:$D$633,2,FALSE)</f>
        <v>1405</v>
      </c>
      <c r="G218" s="19">
        <f>VLOOKUP('Master sheet'!A218,'APS (combined up to 2019)'!$A$9:$I$640,8,FALSE)</f>
        <v>2000</v>
      </c>
      <c r="H218" s="19">
        <f>E218*VLOOKUP(C218,'Part-time workers'!$A$3:$G$14,6,FALSE)</f>
        <v>1329.9906894258479</v>
      </c>
      <c r="I218" s="19">
        <f t="shared" si="33"/>
        <v>4734.9906894258474</v>
      </c>
      <c r="J218" s="20">
        <f t="shared" si="34"/>
        <v>7.800643639910787E-2</v>
      </c>
      <c r="K218" s="27">
        <f t="shared" si="35"/>
        <v>-0.70110754377465556</v>
      </c>
      <c r="L218" s="25">
        <f>VLOOKUP('Master sheet'!A218,'APS (2020)'!$A$9:$I$640,2,FALSE)</f>
        <v>65200</v>
      </c>
      <c r="M218" s="25">
        <f>VLOOKUP(B218,'Claimant Count'!$B$2:$D$633,3,FALSE)-F218</f>
        <v>2245</v>
      </c>
      <c r="N218" s="25">
        <f>VLOOKUP('Master sheet'!A218,'APS (2020)'!$A$9:$I$640,8,FALSE)-G218</f>
        <v>2700</v>
      </c>
      <c r="O218" s="25">
        <f>L218*VLOOKUP(C218,'Part-time workers'!$A$3:$H$14,8,FALSE)</f>
        <v>55.827805227021422</v>
      </c>
      <c r="P218" s="25">
        <f t="shared" si="36"/>
        <v>5000.8278052270216</v>
      </c>
      <c r="Q218" s="26">
        <f t="shared" si="37"/>
        <v>1.0561431126770406</v>
      </c>
      <c r="R218" s="28">
        <f t="shared" si="38"/>
        <v>2.0560223006800666</v>
      </c>
      <c r="S218" s="73">
        <f>VLOOKUP(B218,'13. Parl. Constituency gender'!$A$5:$S$667,18,FALSE)</f>
        <v>7300</v>
      </c>
      <c r="T218" s="73">
        <f>VLOOKUP(B218,'SEISS data'!$B$6:$R$668,9,FALSE)</f>
        <v>3200</v>
      </c>
      <c r="U218" s="73">
        <f t="shared" si="39"/>
        <v>10500</v>
      </c>
      <c r="V218" s="109">
        <f t="shared" si="40"/>
        <v>0.16104294478527606</v>
      </c>
      <c r="W218" s="110">
        <f t="shared" si="41"/>
        <v>-8.5341461958150386E-2</v>
      </c>
      <c r="X218" s="113">
        <f t="shared" si="42"/>
        <v>0.98534041936095818</v>
      </c>
      <c r="Y218" s="137">
        <f>VLOOKUP(A218,'BRES data'!$A$11:$AB$642,25,FALSE)</f>
        <v>1.5609103078982667E-2</v>
      </c>
      <c r="Z218" s="138">
        <f t="shared" si="43"/>
        <v>-0.91602267743666976</v>
      </c>
    </row>
    <row r="219" spans="1:26">
      <c r="A219" s="14" t="s">
        <v>231</v>
      </c>
      <c r="B219" s="15" t="str">
        <f>VLOOKUP('Master sheet'!A219,Westminster_Parliamentary_Const!$A$2:$C$651,2,FALSE)</f>
        <v>E14000618</v>
      </c>
      <c r="C219" s="15" t="str">
        <f>VLOOKUP(B219,'Region Lookup'!$B$1:$C$662,2,FALSE)</f>
        <v>West Midlands</v>
      </c>
      <c r="E219" s="19">
        <f>VLOOKUP('Master sheet'!A219,'APS (2019)'!$A$9:$I$640,2,FALSE)</f>
        <v>61800</v>
      </c>
      <c r="F219" s="19">
        <f>VLOOKUP(B219,'Claimant Count'!$B$2:$D$633,2,FALSE)</f>
        <v>1400</v>
      </c>
      <c r="G219" s="19">
        <f>VLOOKUP('Master sheet'!A219,'APS (combined up to 2019)'!$A$9:$I$640,8,FALSE)</f>
        <v>1700</v>
      </c>
      <c r="H219" s="19">
        <f>E219*VLOOKUP(C219,'Part-time workers'!$A$3:$G$14,6,FALSE)</f>
        <v>1354.0926623808468</v>
      </c>
      <c r="I219" s="19">
        <f t="shared" si="33"/>
        <v>4454.0926623808464</v>
      </c>
      <c r="J219" s="20">
        <f t="shared" si="34"/>
        <v>7.2072696802279068E-2</v>
      </c>
      <c r="K219" s="27">
        <f t="shared" si="35"/>
        <v>-0.92538887730033503</v>
      </c>
      <c r="L219" s="25">
        <f>VLOOKUP('Master sheet'!A219,'APS (2020)'!$A$9:$I$640,2,FALSE)</f>
        <v>62800</v>
      </c>
      <c r="M219" s="25">
        <f>VLOOKUP(B219,'Claimant Count'!$B$2:$D$633,3,FALSE)-F219</f>
        <v>2240</v>
      </c>
      <c r="N219" s="25" t="e">
        <f>VLOOKUP('Master sheet'!A219,'APS (2020)'!$A$9:$I$640,8,FALSE)-G219</f>
        <v>#VALUE!</v>
      </c>
      <c r="O219" s="25">
        <f>L219*VLOOKUP(C219,'Part-time workers'!$A$3:$H$14,8,FALSE)</f>
        <v>53.772793991670937</v>
      </c>
      <c r="P219" s="25">
        <f t="shared" si="36"/>
        <v>2293.7727939916708</v>
      </c>
      <c r="Q219" s="26">
        <f t="shared" si="37"/>
        <v>0.5149809327867868</v>
      </c>
      <c r="R219" s="28">
        <f t="shared" si="38"/>
        <v>0.25729775783084097</v>
      </c>
      <c r="S219" s="73">
        <f>VLOOKUP(B219,'13. Parl. Constituency gender'!$A$5:$S$667,18,FALSE)</f>
        <v>6600</v>
      </c>
      <c r="T219" s="73">
        <f>VLOOKUP(B219,'SEISS data'!$B$6:$R$668,9,FALSE)</f>
        <v>3700</v>
      </c>
      <c r="U219" s="73">
        <f t="shared" si="39"/>
        <v>10300</v>
      </c>
      <c r="V219" s="109">
        <f t="shared" si="40"/>
        <v>0.16401273885350318</v>
      </c>
      <c r="W219" s="110">
        <f t="shared" si="41"/>
        <v>-3.5438904222335083E-4</v>
      </c>
      <c r="X219" s="113">
        <f t="shared" si="42"/>
        <v>0.12847168439430881</v>
      </c>
      <c r="Y219" s="137">
        <f>VLOOKUP(A219,'BRES data'!$A$11:$AB$642,25,FALSE)</f>
        <v>1.4357541899441273E-2</v>
      </c>
      <c r="Z219" s="138">
        <f t="shared" si="43"/>
        <v>-1.0478162375277564</v>
      </c>
    </row>
    <row r="220" spans="1:26">
      <c r="A220" s="14" t="s">
        <v>232</v>
      </c>
      <c r="B220" s="15" t="str">
        <f>VLOOKUP('Master sheet'!A220,Westminster_Parliamentary_Const!$A$2:$C$651,2,FALSE)</f>
        <v>E14000649</v>
      </c>
      <c r="C220" s="15" t="str">
        <f>VLOOKUP(B220,'Region Lookup'!$B$1:$C$662,2,FALSE)</f>
        <v>West Midlands</v>
      </c>
      <c r="E220" s="19">
        <f>VLOOKUP('Master sheet'!A220,'APS (2019)'!$A$9:$I$640,2,FALSE)</f>
        <v>93400</v>
      </c>
      <c r="F220" s="19">
        <f>VLOOKUP(B220,'Claimant Count'!$B$2:$D$633,2,FALSE)</f>
        <v>2980</v>
      </c>
      <c r="G220" s="19">
        <f>VLOOKUP('Master sheet'!A220,'APS (combined up to 2019)'!$A$9:$I$640,8,FALSE)</f>
        <v>4600</v>
      </c>
      <c r="H220" s="19">
        <f>E220*VLOOKUP(C220,'Part-time workers'!$A$3:$G$14,6,FALSE)</f>
        <v>2046.4766127244513</v>
      </c>
      <c r="I220" s="19">
        <f t="shared" si="33"/>
        <v>9626.4766127244511</v>
      </c>
      <c r="J220" s="20">
        <f t="shared" si="34"/>
        <v>0.10306720142103266</v>
      </c>
      <c r="K220" s="27">
        <f t="shared" si="35"/>
        <v>0.24613014783130535</v>
      </c>
      <c r="L220" s="25">
        <f>VLOOKUP('Master sheet'!A220,'APS (2020)'!$A$9:$I$640,2,FALSE)</f>
        <v>83700</v>
      </c>
      <c r="M220" s="25">
        <f>VLOOKUP(B220,'Claimant Count'!$B$2:$D$633,3,FALSE)-F220</f>
        <v>3980</v>
      </c>
      <c r="N220" s="25">
        <f>VLOOKUP('Master sheet'!A220,'APS (2020)'!$A$9:$I$640,8,FALSE)-G220</f>
        <v>200</v>
      </c>
      <c r="O220" s="25">
        <f>L220*VLOOKUP(C220,'Part-time workers'!$A$3:$H$14,8,FALSE)</f>
        <v>71.668516832848056</v>
      </c>
      <c r="P220" s="25">
        <f t="shared" si="36"/>
        <v>4251.6685168328477</v>
      </c>
      <c r="Q220" s="26">
        <f t="shared" si="37"/>
        <v>0.44166403637369411</v>
      </c>
      <c r="R220" s="28">
        <f t="shared" si="38"/>
        <v>1.3605744818201267E-2</v>
      </c>
      <c r="S220" s="73">
        <f>VLOOKUP(B220,'13. Parl. Constituency gender'!$A$5:$S$667,18,FALSE)</f>
        <v>7300</v>
      </c>
      <c r="T220" s="73">
        <f>VLOOKUP(B220,'SEISS data'!$B$6:$R$668,9,FALSE)</f>
        <v>3600</v>
      </c>
      <c r="U220" s="73">
        <f t="shared" si="39"/>
        <v>10900</v>
      </c>
      <c r="V220" s="109">
        <f t="shared" si="40"/>
        <v>0.13022700119474312</v>
      </c>
      <c r="W220" s="110">
        <f t="shared" si="41"/>
        <v>-0.96720625956183115</v>
      </c>
      <c r="X220" s="113">
        <f t="shared" si="42"/>
        <v>-0.47680025737181492</v>
      </c>
      <c r="Y220" s="137">
        <f>VLOOKUP(A220,'BRES data'!$A$11:$AB$642,25,FALSE)</f>
        <v>2.8269317668323524E-2</v>
      </c>
      <c r="Z220" s="138">
        <f t="shared" si="43"/>
        <v>0.41714007922356944</v>
      </c>
    </row>
    <row r="221" spans="1:26">
      <c r="A221" s="14" t="s">
        <v>233</v>
      </c>
      <c r="B221" s="15" t="str">
        <f>VLOOKUP('Master sheet'!A221,Westminster_Parliamentary_Const!$A$2:$C$651,2,FALSE)</f>
        <v>E14000650</v>
      </c>
      <c r="C221" s="15" t="str">
        <f>VLOOKUP(B221,'Region Lookup'!$B$1:$C$662,2,FALSE)</f>
        <v>West Midlands</v>
      </c>
      <c r="E221" s="19">
        <f>VLOOKUP('Master sheet'!A221,'APS (2019)'!$A$9:$I$640,2,FALSE)</f>
        <v>84100</v>
      </c>
      <c r="F221" s="19">
        <f>VLOOKUP(B221,'Claimant Count'!$B$2:$D$633,2,FALSE)</f>
        <v>1990</v>
      </c>
      <c r="G221" s="19">
        <f>VLOOKUP('Master sheet'!A221,'APS (combined up to 2019)'!$A$9:$I$640,8,FALSE)</f>
        <v>3700</v>
      </c>
      <c r="H221" s="19">
        <f>E221*VLOOKUP(C221,'Part-time workers'!$A$3:$G$14,6,FALSE)</f>
        <v>1842.705386832188</v>
      </c>
      <c r="I221" s="19">
        <f t="shared" si="33"/>
        <v>7532.7053868321882</v>
      </c>
      <c r="J221" s="20">
        <f t="shared" si="34"/>
        <v>8.9568435039621738E-2</v>
      </c>
      <c r="K221" s="27">
        <f t="shared" si="35"/>
        <v>-0.26409131968851435</v>
      </c>
      <c r="L221" s="25">
        <f>VLOOKUP('Master sheet'!A221,'APS (2020)'!$A$9:$I$640,2,FALSE)</f>
        <v>88800</v>
      </c>
      <c r="M221" s="25">
        <f>VLOOKUP(B221,'Claimant Count'!$B$2:$D$633,3,FALSE)-F221</f>
        <v>2750</v>
      </c>
      <c r="N221" s="25">
        <f>VLOOKUP('Master sheet'!A221,'APS (2020)'!$A$9:$I$640,8,FALSE)-G221</f>
        <v>2000</v>
      </c>
      <c r="O221" s="25">
        <f>L221*VLOOKUP(C221,'Part-time workers'!$A$3:$H$14,8,FALSE)</f>
        <v>76.035415707967829</v>
      </c>
      <c r="P221" s="25">
        <f t="shared" si="36"/>
        <v>4826.0354157079682</v>
      </c>
      <c r="Q221" s="26">
        <f t="shared" si="37"/>
        <v>0.64067757437378214</v>
      </c>
      <c r="R221" s="28">
        <f t="shared" si="38"/>
        <v>0.67509050569452633</v>
      </c>
      <c r="S221" s="73">
        <f>VLOOKUP(B221,'13. Parl. Constituency gender'!$A$5:$S$667,18,FALSE)</f>
        <v>6900</v>
      </c>
      <c r="T221" s="73">
        <f>VLOOKUP(B221,'SEISS data'!$B$6:$R$668,9,FALSE)</f>
        <v>3100</v>
      </c>
      <c r="U221" s="73">
        <f t="shared" si="39"/>
        <v>10000</v>
      </c>
      <c r="V221" s="109">
        <f t="shared" si="40"/>
        <v>0.11261261261261261</v>
      </c>
      <c r="W221" s="110">
        <f t="shared" si="41"/>
        <v>-1.4712800412475298</v>
      </c>
      <c r="X221" s="113">
        <f t="shared" si="42"/>
        <v>-0.39809476777650171</v>
      </c>
      <c r="Y221" s="137">
        <f>VLOOKUP(A221,'BRES data'!$A$11:$AB$642,25,FALSE)</f>
        <v>2.3777592669721015E-2</v>
      </c>
      <c r="Z221" s="138">
        <f t="shared" si="43"/>
        <v>-5.5853521243387605E-2</v>
      </c>
    </row>
    <row r="222" spans="1:26">
      <c r="A222" s="14" t="s">
        <v>234</v>
      </c>
      <c r="B222" s="15" t="str">
        <f>VLOOKUP('Master sheet'!A222,Westminster_Parliamentary_Const!$A$2:$C$651,2,FALSE)</f>
        <v>E14000651</v>
      </c>
      <c r="C222" s="15" t="str">
        <f>VLOOKUP(B222,'Region Lookup'!$B$1:$C$662,2,FALSE)</f>
        <v>West Midlands</v>
      </c>
      <c r="E222" s="19">
        <f>VLOOKUP('Master sheet'!A222,'APS (2019)'!$A$9:$I$640,2,FALSE)</f>
        <v>67200</v>
      </c>
      <c r="F222" s="19">
        <f>VLOOKUP(B222,'Claimant Count'!$B$2:$D$633,2,FALSE)</f>
        <v>2145</v>
      </c>
      <c r="G222" s="19">
        <f>VLOOKUP('Master sheet'!A222,'APS (combined up to 2019)'!$A$9:$I$640,8,FALSE)</f>
        <v>5200</v>
      </c>
      <c r="H222" s="19">
        <f>E222*VLOOKUP(C222,'Part-time workers'!$A$3:$G$14,6,FALSE)</f>
        <v>1472.4114387053869</v>
      </c>
      <c r="I222" s="19">
        <f t="shared" si="33"/>
        <v>8817.4114387053869</v>
      </c>
      <c r="J222" s="20">
        <f t="shared" si="34"/>
        <v>0.13121147974263969</v>
      </c>
      <c r="K222" s="27">
        <f t="shared" si="35"/>
        <v>1.3099173548838998</v>
      </c>
      <c r="L222" s="25">
        <f>VLOOKUP('Master sheet'!A222,'APS (2020)'!$A$9:$I$640,2,FALSE)</f>
        <v>73700</v>
      </c>
      <c r="M222" s="25">
        <f>VLOOKUP(B222,'Claimant Count'!$B$2:$D$633,3,FALSE)-F222</f>
        <v>2675</v>
      </c>
      <c r="N222" s="25">
        <f>VLOOKUP('Master sheet'!A222,'APS (2020)'!$A$9:$I$640,8,FALSE)-G222</f>
        <v>-1100</v>
      </c>
      <c r="O222" s="25">
        <f>L222*VLOOKUP(C222,'Part-time workers'!$A$3:$H$14,8,FALSE)</f>
        <v>63.10597001888771</v>
      </c>
      <c r="P222" s="25">
        <f t="shared" si="36"/>
        <v>1638.1059700188878</v>
      </c>
      <c r="Q222" s="26">
        <f t="shared" si="37"/>
        <v>0.18578082483802094</v>
      </c>
      <c r="R222" s="28">
        <f t="shared" si="38"/>
        <v>-0.83690345518841336</v>
      </c>
      <c r="S222" s="73">
        <f>VLOOKUP(B222,'13. Parl. Constituency gender'!$A$5:$S$667,18,FALSE)</f>
        <v>6000</v>
      </c>
      <c r="T222" s="73">
        <f>VLOOKUP(B222,'SEISS data'!$B$6:$R$668,9,FALSE)</f>
        <v>2500</v>
      </c>
      <c r="U222" s="73">
        <f t="shared" si="39"/>
        <v>8500</v>
      </c>
      <c r="V222" s="109">
        <f t="shared" si="40"/>
        <v>0.11533242876526459</v>
      </c>
      <c r="W222" s="110">
        <f t="shared" si="41"/>
        <v>-1.3934466264137062</v>
      </c>
      <c r="X222" s="113">
        <f t="shared" si="42"/>
        <v>-1.1151750408010597</v>
      </c>
      <c r="Y222" s="137">
        <f>VLOOKUP(A222,'BRES data'!$A$11:$AB$642,25,FALSE)</f>
        <v>1.5072046109510184E-2</v>
      </c>
      <c r="Z222" s="138">
        <f t="shared" si="43"/>
        <v>-0.97257656480192378</v>
      </c>
    </row>
    <row r="223" spans="1:26">
      <c r="A223" s="14" t="s">
        <v>235</v>
      </c>
      <c r="B223" s="15" t="str">
        <f>VLOOKUP('Master sheet'!A223,Westminster_Parliamentary_Const!$A$2:$C$651,2,FALSE)</f>
        <v>E14000671</v>
      </c>
      <c r="C223" s="15" t="str">
        <f>VLOOKUP(B223,'Region Lookup'!$B$1:$C$662,2,FALSE)</f>
        <v>West Midlands</v>
      </c>
      <c r="E223" s="19">
        <f>VLOOKUP('Master sheet'!A223,'APS (2019)'!$A$9:$I$640,2,FALSE)</f>
        <v>48000</v>
      </c>
      <c r="F223" s="19">
        <f>VLOOKUP(B223,'Claimant Count'!$B$2:$D$633,2,FALSE)</f>
        <v>2850</v>
      </c>
      <c r="G223" s="19">
        <f>VLOOKUP('Master sheet'!A223,'APS (combined up to 2019)'!$A$9:$I$640,8,FALSE)</f>
        <v>2600</v>
      </c>
      <c r="H223" s="19">
        <f>E223*VLOOKUP(C223,'Part-time workers'!$A$3:$G$14,6,FALSE)</f>
        <v>1051.7224562181334</v>
      </c>
      <c r="I223" s="19">
        <f t="shared" si="33"/>
        <v>6501.7224562181336</v>
      </c>
      <c r="J223" s="20">
        <f t="shared" si="34"/>
        <v>0.13545255117121111</v>
      </c>
      <c r="K223" s="27">
        <f t="shared" si="35"/>
        <v>1.4702198319400224</v>
      </c>
      <c r="L223" s="25">
        <f>VLOOKUP('Master sheet'!A223,'APS (2020)'!$A$9:$I$640,2,FALSE)</f>
        <v>38500</v>
      </c>
      <c r="M223" s="25">
        <f>VLOOKUP(B223,'Claimant Count'!$B$2:$D$633,3,FALSE)-F223</f>
        <v>1810</v>
      </c>
      <c r="N223" s="25">
        <f>VLOOKUP('Master sheet'!A223,'APS (2020)'!$A$9:$I$640,8,FALSE)-G223</f>
        <v>-100</v>
      </c>
      <c r="O223" s="25">
        <f>L223*VLOOKUP(C223,'Part-time workers'!$A$3:$H$14,8,FALSE)</f>
        <v>32.965805233747311</v>
      </c>
      <c r="P223" s="25">
        <f t="shared" si="36"/>
        <v>1742.9658052337472</v>
      </c>
      <c r="Q223" s="26">
        <f t="shared" si="37"/>
        <v>0.26807754667638961</v>
      </c>
      <c r="R223" s="28">
        <f t="shared" si="38"/>
        <v>-0.56336413764643456</v>
      </c>
      <c r="S223" s="73">
        <f>VLOOKUP(B223,'13. Parl. Constituency gender'!$A$5:$S$667,18,FALSE)</f>
        <v>4900</v>
      </c>
      <c r="T223" s="73">
        <f>VLOOKUP(B223,'SEISS data'!$B$6:$R$668,9,FALSE)</f>
        <v>2800</v>
      </c>
      <c r="U223" s="73">
        <f t="shared" si="39"/>
        <v>7700</v>
      </c>
      <c r="V223" s="109">
        <f t="shared" si="40"/>
        <v>0.2</v>
      </c>
      <c r="W223" s="110">
        <f t="shared" si="41"/>
        <v>1.0294988320357097</v>
      </c>
      <c r="X223" s="113">
        <f t="shared" si="42"/>
        <v>0.23306734719463756</v>
      </c>
      <c r="Y223" s="137">
        <f>VLOOKUP(A223,'BRES data'!$A$11:$AB$642,25,FALSE)</f>
        <v>3.2586898395721819E-2</v>
      </c>
      <c r="Z223" s="138">
        <f t="shared" si="43"/>
        <v>0.87179570800632888</v>
      </c>
    </row>
    <row r="224" spans="1:26">
      <c r="A224" s="14" t="s">
        <v>236</v>
      </c>
      <c r="B224" s="15" t="str">
        <f>VLOOKUP('Master sheet'!A224,Westminster_Parliamentary_Const!$A$2:$C$651,2,FALSE)</f>
        <v>E14000672</v>
      </c>
      <c r="C224" s="15" t="str">
        <f>VLOOKUP(B224,'Region Lookup'!$B$1:$C$662,2,FALSE)</f>
        <v>West Midlands</v>
      </c>
      <c r="E224" s="19">
        <f>VLOOKUP('Master sheet'!A224,'APS (2019)'!$A$9:$I$640,2,FALSE)</f>
        <v>51200</v>
      </c>
      <c r="F224" s="19">
        <f>VLOOKUP(B224,'Claimant Count'!$B$2:$D$633,2,FALSE)</f>
        <v>2125</v>
      </c>
      <c r="G224" s="19">
        <f>VLOOKUP('Master sheet'!A224,'APS (combined up to 2019)'!$A$9:$I$640,8,FALSE)</f>
        <v>2700</v>
      </c>
      <c r="H224" s="19">
        <f>E224*VLOOKUP(C224,'Part-time workers'!$A$3:$G$14,6,FALSE)</f>
        <v>1121.8372866326756</v>
      </c>
      <c r="I224" s="19">
        <f t="shared" si="33"/>
        <v>5946.8372866326754</v>
      </c>
      <c r="J224" s="20">
        <f t="shared" si="34"/>
        <v>0.11614916575454444</v>
      </c>
      <c r="K224" s="27">
        <f t="shared" si="35"/>
        <v>0.74059748297075989</v>
      </c>
      <c r="L224" s="25">
        <f>VLOOKUP('Master sheet'!A224,'APS (2020)'!$A$9:$I$640,2,FALSE)</f>
        <v>56300</v>
      </c>
      <c r="M224" s="25">
        <f>VLOOKUP(B224,'Claimant Count'!$B$2:$D$633,3,FALSE)-F224</f>
        <v>1620</v>
      </c>
      <c r="N224" s="25">
        <f>VLOOKUP('Master sheet'!A224,'APS (2020)'!$A$9:$I$640,8,FALSE)-G224</f>
        <v>-1300</v>
      </c>
      <c r="O224" s="25">
        <f>L224*VLOOKUP(C224,'Part-time workers'!$A$3:$H$14,8,FALSE)</f>
        <v>48.207138562596718</v>
      </c>
      <c r="P224" s="25">
        <f t="shared" si="36"/>
        <v>368.2071385625967</v>
      </c>
      <c r="Q224" s="26">
        <f t="shared" si="37"/>
        <v>6.1916464301159574E-2</v>
      </c>
      <c r="R224" s="28">
        <f t="shared" si="38"/>
        <v>-1.2486060344912766</v>
      </c>
      <c r="S224" s="73">
        <f>VLOOKUP(B224,'13. Parl. Constituency gender'!$A$5:$S$667,18,FALSE)</f>
        <v>5300</v>
      </c>
      <c r="T224" s="73">
        <f>VLOOKUP(B224,'SEISS data'!$B$6:$R$668,9,FALSE)</f>
        <v>2500</v>
      </c>
      <c r="U224" s="73">
        <f t="shared" si="39"/>
        <v>7800</v>
      </c>
      <c r="V224" s="109">
        <f t="shared" si="40"/>
        <v>0.13854351687388988</v>
      </c>
      <c r="W224" s="110">
        <f t="shared" si="41"/>
        <v>-0.7292111972132711</v>
      </c>
      <c r="X224" s="113">
        <f t="shared" si="42"/>
        <v>-0.98890861585227385</v>
      </c>
      <c r="Y224" s="137">
        <f>VLOOKUP(A224,'BRES data'!$A$11:$AB$642,25,FALSE)</f>
        <v>4.6878737144224747E-3</v>
      </c>
      <c r="Z224" s="138">
        <f t="shared" si="43"/>
        <v>-2.0660644988473651</v>
      </c>
    </row>
    <row r="225" spans="1:26">
      <c r="A225" s="14" t="s">
        <v>237</v>
      </c>
      <c r="B225" s="15" t="str">
        <f>VLOOKUP('Master sheet'!A225,Westminster_Parliamentary_Const!$A$2:$C$651,2,FALSE)</f>
        <v>E14000722</v>
      </c>
      <c r="C225" s="15" t="str">
        <f>VLOOKUP(B225,'Region Lookup'!$B$1:$C$662,2,FALSE)</f>
        <v>West Midlands</v>
      </c>
      <c r="E225" s="19">
        <f>VLOOKUP('Master sheet'!A225,'APS (2019)'!$A$9:$I$640,2,FALSE)</f>
        <v>56700</v>
      </c>
      <c r="F225" s="19">
        <f>VLOOKUP(B225,'Claimant Count'!$B$2:$D$633,2,FALSE)</f>
        <v>2040</v>
      </c>
      <c r="G225" s="19">
        <f>VLOOKUP('Master sheet'!A225,'APS (combined up to 2019)'!$A$9:$I$640,8,FALSE)</f>
        <v>1900</v>
      </c>
      <c r="H225" s="19">
        <f>E225*VLOOKUP(C225,'Part-time workers'!$A$3:$G$14,6,FALSE)</f>
        <v>1242.34715140767</v>
      </c>
      <c r="I225" s="19">
        <f t="shared" si="33"/>
        <v>5182.34715140767</v>
      </c>
      <c r="J225" s="20">
        <f t="shared" si="34"/>
        <v>9.1399420659747266E-2</v>
      </c>
      <c r="K225" s="27">
        <f t="shared" si="35"/>
        <v>-0.19488439042462055</v>
      </c>
      <c r="L225" s="25">
        <f>VLOOKUP('Master sheet'!A225,'APS (2020)'!$A$9:$I$640,2,FALSE)</f>
        <v>54500</v>
      </c>
      <c r="M225" s="25">
        <f>VLOOKUP(B225,'Claimant Count'!$B$2:$D$633,3,FALSE)-F225</f>
        <v>1825</v>
      </c>
      <c r="N225" s="25">
        <f>VLOOKUP('Master sheet'!A225,'APS (2020)'!$A$9:$I$640,8,FALSE)-G225</f>
        <v>2100</v>
      </c>
      <c r="O225" s="25">
        <f>L225*VLOOKUP(C225,'Part-time workers'!$A$3:$H$14,8,FALSE)</f>
        <v>46.665880136083857</v>
      </c>
      <c r="P225" s="25">
        <f t="shared" si="36"/>
        <v>3971.6658801360841</v>
      </c>
      <c r="Q225" s="26">
        <f t="shared" si="37"/>
        <v>0.76638360266105843</v>
      </c>
      <c r="R225" s="28">
        <f t="shared" si="38"/>
        <v>1.0929144532406714</v>
      </c>
      <c r="S225" s="73">
        <f>VLOOKUP(B225,'13. Parl. Constituency gender'!$A$5:$S$667,18,FALSE)</f>
        <v>5600</v>
      </c>
      <c r="T225" s="73">
        <f>VLOOKUP(B225,'SEISS data'!$B$6:$R$668,9,FALSE)</f>
        <v>2800</v>
      </c>
      <c r="U225" s="73">
        <f t="shared" si="39"/>
        <v>8400</v>
      </c>
      <c r="V225" s="109">
        <f t="shared" si="40"/>
        <v>0.15412844036697249</v>
      </c>
      <c r="W225" s="110">
        <f t="shared" si="41"/>
        <v>-0.28321494330922342</v>
      </c>
      <c r="X225" s="113">
        <f t="shared" si="42"/>
        <v>0.40484975496572395</v>
      </c>
      <c r="Y225" s="137">
        <f>VLOOKUP(A225,'BRES data'!$A$11:$AB$642,25,FALSE)</f>
        <v>1.4739321097937408E-2</v>
      </c>
      <c r="Z225" s="138">
        <f t="shared" si="43"/>
        <v>-1.0076136165444463</v>
      </c>
    </row>
    <row r="226" spans="1:26">
      <c r="A226" s="14" t="s">
        <v>238</v>
      </c>
      <c r="B226" s="15" t="str">
        <f>VLOOKUP('Master sheet'!A226,Westminster_Parliamentary_Const!$A$2:$C$651,2,FALSE)</f>
        <v>E14000743</v>
      </c>
      <c r="C226" s="15" t="str">
        <f>VLOOKUP(B226,'Region Lookup'!$B$1:$C$662,2,FALSE)</f>
        <v>West Midlands</v>
      </c>
      <c r="E226" s="19">
        <f>VLOOKUP('Master sheet'!A226,'APS (2019)'!$A$9:$I$640,2,FALSE)</f>
        <v>56600</v>
      </c>
      <c r="F226" s="19">
        <f>VLOOKUP(B226,'Claimant Count'!$B$2:$D$633,2,FALSE)</f>
        <v>1120</v>
      </c>
      <c r="G226" s="19">
        <f>VLOOKUP('Master sheet'!A226,'APS (combined up to 2019)'!$A$9:$I$640,8,FALSE)</f>
        <v>2400</v>
      </c>
      <c r="H226" s="19">
        <f>E226*VLOOKUP(C226,'Part-time workers'!$A$3:$G$14,6,FALSE)</f>
        <v>1240.1560629572157</v>
      </c>
      <c r="I226" s="19">
        <f t="shared" si="33"/>
        <v>4760.1560629572159</v>
      </c>
      <c r="J226" s="20">
        <f t="shared" si="34"/>
        <v>8.4101697225392513E-2</v>
      </c>
      <c r="K226" s="27">
        <f t="shared" si="35"/>
        <v>-0.47072108949941965</v>
      </c>
      <c r="L226" s="25">
        <f>VLOOKUP('Master sheet'!A226,'APS (2020)'!$A$9:$I$640,2,FALSE)</f>
        <v>55000</v>
      </c>
      <c r="M226" s="25">
        <f>VLOOKUP(B226,'Claimant Count'!$B$2:$D$633,3,FALSE)-F226</f>
        <v>1610</v>
      </c>
      <c r="N226" s="25">
        <f>VLOOKUP('Master sheet'!A226,'APS (2020)'!$A$9:$I$640,8,FALSE)-G226</f>
        <v>600</v>
      </c>
      <c r="O226" s="25">
        <f>L226*VLOOKUP(C226,'Part-time workers'!$A$3:$H$14,8,FALSE)</f>
        <v>47.094007476781876</v>
      </c>
      <c r="P226" s="25">
        <f t="shared" si="36"/>
        <v>2257.0940074767818</v>
      </c>
      <c r="Q226" s="26">
        <f t="shared" si="37"/>
        <v>0.47416386723980158</v>
      </c>
      <c r="R226" s="28">
        <f t="shared" si="38"/>
        <v>0.12162926454970113</v>
      </c>
      <c r="S226" s="73">
        <f>VLOOKUP(B226,'13. Parl. Constituency gender'!$A$5:$S$667,18,FALSE)</f>
        <v>6300</v>
      </c>
      <c r="T226" s="73">
        <f>VLOOKUP(B226,'SEISS data'!$B$6:$R$668,9,FALSE)</f>
        <v>3700</v>
      </c>
      <c r="U226" s="73">
        <f t="shared" si="39"/>
        <v>10000</v>
      </c>
      <c r="V226" s="109">
        <f t="shared" si="40"/>
        <v>0.18181818181818182</v>
      </c>
      <c r="W226" s="110">
        <f t="shared" si="41"/>
        <v>0.5091868265353543</v>
      </c>
      <c r="X226" s="113">
        <f t="shared" si="42"/>
        <v>0.31540804554252772</v>
      </c>
      <c r="Y226" s="137">
        <f>VLOOKUP(A226,'BRES data'!$A$11:$AB$642,25,FALSE)</f>
        <v>1.6269249875807246E-2</v>
      </c>
      <c r="Z226" s="138">
        <f t="shared" si="43"/>
        <v>-0.8465070213437581</v>
      </c>
    </row>
    <row r="227" spans="1:26">
      <c r="A227" s="14" t="s">
        <v>239</v>
      </c>
      <c r="B227" s="15" t="str">
        <f>VLOOKUP('Master sheet'!A227,Westminster_Parliamentary_Const!$A$2:$C$651,2,FALSE)</f>
        <v>E14000767</v>
      </c>
      <c r="C227" s="15" t="str">
        <f>VLOOKUP(B227,'Region Lookup'!$B$1:$C$662,2,FALSE)</f>
        <v>West Midlands</v>
      </c>
      <c r="E227" s="19">
        <f>VLOOKUP('Master sheet'!A227,'APS (2019)'!$A$9:$I$640,2,FALSE)</f>
        <v>52800</v>
      </c>
      <c r="F227" s="19">
        <f>VLOOKUP(B227,'Claimant Count'!$B$2:$D$633,2,FALSE)</f>
        <v>515</v>
      </c>
      <c r="G227" s="19">
        <f>VLOOKUP('Master sheet'!A227,'APS (combined up to 2019)'!$A$9:$I$640,8,FALSE)</f>
        <v>1800</v>
      </c>
      <c r="H227" s="19">
        <f>E227*VLOOKUP(C227,'Part-time workers'!$A$3:$G$14,6,FALSE)</f>
        <v>1156.8947018399467</v>
      </c>
      <c r="I227" s="19">
        <f t="shared" si="33"/>
        <v>3471.8947018399467</v>
      </c>
      <c r="J227" s="20">
        <f t="shared" si="34"/>
        <v>6.5755581474241417E-2</v>
      </c>
      <c r="K227" s="27">
        <f t="shared" si="35"/>
        <v>-1.1641609074320565</v>
      </c>
      <c r="L227" s="25">
        <f>VLOOKUP('Master sheet'!A227,'APS (2020)'!$A$9:$I$640,2,FALSE)</f>
        <v>58600</v>
      </c>
      <c r="M227" s="25">
        <f>VLOOKUP(B227,'Claimant Count'!$B$2:$D$633,3,FALSE)-F227</f>
        <v>1190</v>
      </c>
      <c r="N227" s="25">
        <f>VLOOKUP('Master sheet'!A227,'APS (2020)'!$A$9:$I$640,8,FALSE)-G227</f>
        <v>100</v>
      </c>
      <c r="O227" s="25">
        <f>L227*VLOOKUP(C227,'Part-time workers'!$A$3:$H$14,8,FALSE)</f>
        <v>50.176524329807599</v>
      </c>
      <c r="P227" s="25">
        <f t="shared" si="36"/>
        <v>1340.1765243298075</v>
      </c>
      <c r="Q227" s="26">
        <f t="shared" si="37"/>
        <v>0.38600724947665455</v>
      </c>
      <c r="R227" s="28">
        <f t="shared" si="38"/>
        <v>-0.17138727998655606</v>
      </c>
      <c r="S227" s="73">
        <f>VLOOKUP(B227,'13. Parl. Constituency gender'!$A$5:$S$667,18,FALSE)</f>
        <v>5900</v>
      </c>
      <c r="T227" s="73">
        <f>VLOOKUP(B227,'SEISS data'!$B$6:$R$668,9,FALSE)</f>
        <v>2700</v>
      </c>
      <c r="U227" s="73">
        <f t="shared" si="39"/>
        <v>8600</v>
      </c>
      <c r="V227" s="109">
        <f t="shared" si="40"/>
        <v>0.14675767918088736</v>
      </c>
      <c r="W227" s="110">
        <f t="shared" si="41"/>
        <v>-0.49414519772301047</v>
      </c>
      <c r="X227" s="113">
        <f t="shared" si="42"/>
        <v>-0.33276623885478329</v>
      </c>
      <c r="Y227" s="137">
        <f>VLOOKUP(A227,'BRES data'!$A$11:$AB$642,25,FALSE)</f>
        <v>4.5127118644068265E-3</v>
      </c>
      <c r="Z227" s="138">
        <f t="shared" si="43"/>
        <v>-2.0845096249690962</v>
      </c>
    </row>
    <row r="228" spans="1:26">
      <c r="A228" s="14" t="s">
        <v>240</v>
      </c>
      <c r="B228" s="15" t="str">
        <f>VLOOKUP('Master sheet'!A228,Westminster_Parliamentary_Const!$A$2:$C$651,2,FALSE)</f>
        <v>E14000791</v>
      </c>
      <c r="C228" s="15" t="str">
        <f>VLOOKUP(B228,'Region Lookup'!$B$1:$C$662,2,FALSE)</f>
        <v>West Midlands</v>
      </c>
      <c r="E228" s="19">
        <f>VLOOKUP('Master sheet'!A228,'APS (2019)'!$A$9:$I$640,2,FALSE)</f>
        <v>57500</v>
      </c>
      <c r="F228" s="19">
        <f>VLOOKUP(B228,'Claimant Count'!$B$2:$D$633,2,FALSE)</f>
        <v>990</v>
      </c>
      <c r="G228" s="19">
        <f>VLOOKUP('Master sheet'!A228,'APS (combined up to 2019)'!$A$9:$I$640,8,FALSE)</f>
        <v>3000</v>
      </c>
      <c r="H228" s="19">
        <f>E228*VLOOKUP(C228,'Part-time workers'!$A$3:$G$14,6,FALSE)</f>
        <v>1259.8758590113057</v>
      </c>
      <c r="I228" s="19">
        <f t="shared" si="33"/>
        <v>5249.8758590113057</v>
      </c>
      <c r="J228" s="20">
        <f t="shared" si="34"/>
        <v>9.1302188852370528E-2</v>
      </c>
      <c r="K228" s="27">
        <f t="shared" si="35"/>
        <v>-0.19855952295507762</v>
      </c>
      <c r="L228" s="25">
        <f>VLOOKUP('Master sheet'!A228,'APS (2020)'!$A$9:$I$640,2,FALSE)</f>
        <v>57800</v>
      </c>
      <c r="M228" s="25">
        <f>VLOOKUP(B228,'Claimant Count'!$B$2:$D$633,3,FALSE)-F228</f>
        <v>1685</v>
      </c>
      <c r="N228" s="25">
        <f>VLOOKUP('Master sheet'!A228,'APS (2020)'!$A$9:$I$640,8,FALSE)-G228</f>
        <v>-400</v>
      </c>
      <c r="O228" s="25">
        <f>L228*VLOOKUP(C228,'Part-time workers'!$A$3:$H$14,8,FALSE)</f>
        <v>49.491520584690768</v>
      </c>
      <c r="P228" s="25">
        <f t="shared" si="36"/>
        <v>1334.4915205846908</v>
      </c>
      <c r="Q228" s="26">
        <f t="shared" si="37"/>
        <v>0.25419487173093114</v>
      </c>
      <c r="R228" s="28">
        <f t="shared" si="38"/>
        <v>-0.60950762119485669</v>
      </c>
      <c r="S228" s="73">
        <f>VLOOKUP(B228,'13. Parl. Constituency gender'!$A$5:$S$667,18,FALSE)</f>
        <v>6400</v>
      </c>
      <c r="T228" s="73">
        <f>VLOOKUP(B228,'SEISS data'!$B$6:$R$668,9,FALSE)</f>
        <v>3000</v>
      </c>
      <c r="U228" s="73">
        <f t="shared" si="39"/>
        <v>9400</v>
      </c>
      <c r="V228" s="109">
        <f t="shared" si="40"/>
        <v>0.16262975778546712</v>
      </c>
      <c r="W228" s="110">
        <f t="shared" si="41"/>
        <v>-3.9931379961560806E-2</v>
      </c>
      <c r="X228" s="113">
        <f t="shared" si="42"/>
        <v>-0.32471950057820875</v>
      </c>
      <c r="Y228" s="137">
        <f>VLOOKUP(A228,'BRES data'!$A$11:$AB$642,25,FALSE)</f>
        <v>1.8274501439693003E-2</v>
      </c>
      <c r="Z228" s="138">
        <f t="shared" si="43"/>
        <v>-0.63534735387982955</v>
      </c>
    </row>
    <row r="229" spans="1:26">
      <c r="A229" s="14" t="s">
        <v>241</v>
      </c>
      <c r="B229" s="15" t="str">
        <f>VLOOKUP('Master sheet'!A229,Westminster_Parliamentary_Const!$A$2:$C$651,2,FALSE)</f>
        <v>E14000799</v>
      </c>
      <c r="C229" s="15" t="str">
        <f>VLOOKUP(B229,'Region Lookup'!$B$1:$C$662,2,FALSE)</f>
        <v>West Midlands</v>
      </c>
      <c r="E229" s="19">
        <f>VLOOKUP('Master sheet'!A229,'APS (2019)'!$A$9:$I$640,2,FALSE)</f>
        <v>48900</v>
      </c>
      <c r="F229" s="19">
        <f>VLOOKUP(B229,'Claimant Count'!$B$2:$D$633,2,FALSE)</f>
        <v>880</v>
      </c>
      <c r="G229" s="19">
        <f>VLOOKUP('Master sheet'!A229,'APS (combined up to 2019)'!$A$9:$I$640,8,FALSE)</f>
        <v>1500</v>
      </c>
      <c r="H229" s="19">
        <f>E229*VLOOKUP(C229,'Part-time workers'!$A$3:$G$14,6,FALSE)</f>
        <v>1071.4422522722234</v>
      </c>
      <c r="I229" s="19">
        <f t="shared" si="33"/>
        <v>3451.4422522722234</v>
      </c>
      <c r="J229" s="20">
        <f t="shared" si="34"/>
        <v>7.058164115076121E-2</v>
      </c>
      <c r="K229" s="27">
        <f t="shared" si="35"/>
        <v>-0.9817472571089384</v>
      </c>
      <c r="L229" s="25">
        <f>VLOOKUP('Master sheet'!A229,'APS (2020)'!$A$9:$I$640,2,FALSE)</f>
        <v>51000</v>
      </c>
      <c r="M229" s="25">
        <f>VLOOKUP(B229,'Claimant Count'!$B$2:$D$633,3,FALSE)-F229</f>
        <v>1465</v>
      </c>
      <c r="N229" s="25">
        <f>VLOOKUP('Master sheet'!A229,'APS (2020)'!$A$9:$I$640,8,FALSE)-G229</f>
        <v>-400</v>
      </c>
      <c r="O229" s="25">
        <f>L229*VLOOKUP(C229,'Part-time workers'!$A$3:$H$14,8,FALSE)</f>
        <v>43.668988751197737</v>
      </c>
      <c r="P229" s="25">
        <f t="shared" si="36"/>
        <v>1108.6689887511977</v>
      </c>
      <c r="Q229" s="26">
        <f t="shared" si="37"/>
        <v>0.32121904633383808</v>
      </c>
      <c r="R229" s="28">
        <f t="shared" si="38"/>
        <v>-0.386731469604017</v>
      </c>
      <c r="S229" s="73">
        <f>VLOOKUP(B229,'13. Parl. Constituency gender'!$A$5:$S$667,18,FALSE)</f>
        <v>5500</v>
      </c>
      <c r="T229" s="73">
        <f>VLOOKUP(B229,'SEISS data'!$B$6:$R$668,9,FALSE)</f>
        <v>4000</v>
      </c>
      <c r="U229" s="73">
        <f t="shared" si="39"/>
        <v>9500</v>
      </c>
      <c r="V229" s="109">
        <f t="shared" si="40"/>
        <v>0.18627450980392157</v>
      </c>
      <c r="W229" s="110">
        <f t="shared" si="41"/>
        <v>0.63671427886387277</v>
      </c>
      <c r="X229" s="113">
        <f t="shared" si="42"/>
        <v>0.12499140462992789</v>
      </c>
      <c r="Y229" s="137">
        <f>VLOOKUP(A229,'BRES data'!$A$11:$AB$642,25,FALSE)</f>
        <v>1.437444543034605E-2</v>
      </c>
      <c r="Z229" s="138">
        <f t="shared" si="43"/>
        <v>-1.0460362394322045</v>
      </c>
    </row>
    <row r="230" spans="1:26">
      <c r="A230" s="14" t="s">
        <v>242</v>
      </c>
      <c r="B230" s="15" t="str">
        <f>VLOOKUP('Master sheet'!A230,Westminster_Parliamentary_Const!$A$2:$C$651,2,FALSE)</f>
        <v>E14000812</v>
      </c>
      <c r="C230" s="15" t="str">
        <f>VLOOKUP(B230,'Region Lookup'!$B$1:$C$662,2,FALSE)</f>
        <v>West Midlands</v>
      </c>
      <c r="E230" s="19">
        <f>VLOOKUP('Master sheet'!A230,'APS (2019)'!$A$9:$I$640,2,FALSE)</f>
        <v>69800</v>
      </c>
      <c r="F230" s="19">
        <f>VLOOKUP(B230,'Claimant Count'!$B$2:$D$633,2,FALSE)</f>
        <v>2545</v>
      </c>
      <c r="G230" s="19">
        <f>VLOOKUP('Master sheet'!A230,'APS (combined up to 2019)'!$A$9:$I$640,8,FALSE)</f>
        <v>1500</v>
      </c>
      <c r="H230" s="19">
        <f>E230*VLOOKUP(C230,'Part-time workers'!$A$3:$G$14,6,FALSE)</f>
        <v>1529.3797384172024</v>
      </c>
      <c r="I230" s="19">
        <f t="shared" si="33"/>
        <v>5574.3797384172021</v>
      </c>
      <c r="J230" s="20">
        <f t="shared" si="34"/>
        <v>7.986217390282524E-2</v>
      </c>
      <c r="K230" s="27">
        <f t="shared" si="35"/>
        <v>-0.63096505180723195</v>
      </c>
      <c r="L230" s="25">
        <f>VLOOKUP('Master sheet'!A230,'APS (2020)'!$A$9:$I$640,2,FALSE)</f>
        <v>68200</v>
      </c>
      <c r="M230" s="25">
        <f>VLOOKUP(B230,'Claimant Count'!$B$2:$D$633,3,FALSE)-F230</f>
        <v>2250</v>
      </c>
      <c r="N230" s="25">
        <f>VLOOKUP('Master sheet'!A230,'APS (2020)'!$A$9:$I$640,8,FALSE)-G230</f>
        <v>1200</v>
      </c>
      <c r="O230" s="25">
        <f>L230*VLOOKUP(C230,'Part-time workers'!$A$3:$H$14,8,FALSE)</f>
        <v>58.396569271209522</v>
      </c>
      <c r="P230" s="25">
        <f t="shared" si="36"/>
        <v>3508.3965692712095</v>
      </c>
      <c r="Q230" s="26">
        <f t="shared" si="37"/>
        <v>0.62937882489279229</v>
      </c>
      <c r="R230" s="28">
        <f t="shared" si="38"/>
        <v>0.63753551986923651</v>
      </c>
      <c r="S230" s="73">
        <f>VLOOKUP(B230,'13. Parl. Constituency gender'!$A$5:$S$667,18,FALSE)</f>
        <v>7800</v>
      </c>
      <c r="T230" s="73">
        <f>VLOOKUP(B230,'SEISS data'!$B$6:$R$668,9,FALSE)</f>
        <v>2900</v>
      </c>
      <c r="U230" s="73">
        <f t="shared" si="39"/>
        <v>10700</v>
      </c>
      <c r="V230" s="109">
        <f t="shared" si="40"/>
        <v>0.15689149560117302</v>
      </c>
      <c r="W230" s="110">
        <f t="shared" si="41"/>
        <v>-0.20414414874739104</v>
      </c>
      <c r="X230" s="113">
        <f t="shared" si="42"/>
        <v>0.21669568556092272</v>
      </c>
      <c r="Y230" s="137">
        <f>VLOOKUP(A230,'BRES data'!$A$11:$AB$642,25,FALSE)</f>
        <v>4.1553994732221211E-2</v>
      </c>
      <c r="Z230" s="138">
        <f t="shared" si="43"/>
        <v>1.8160608140078116</v>
      </c>
    </row>
    <row r="231" spans="1:26">
      <c r="A231" s="14" t="s">
        <v>243</v>
      </c>
      <c r="B231" s="15" t="str">
        <f>VLOOKUP('Master sheet'!A231,Westminster_Parliamentary_Const!$A$2:$C$651,2,FALSE)</f>
        <v>E14000818</v>
      </c>
      <c r="C231" s="15" t="str">
        <f>VLOOKUP(B231,'Region Lookup'!$B$1:$C$662,2,FALSE)</f>
        <v>West Midlands</v>
      </c>
      <c r="E231" s="19">
        <f>VLOOKUP('Master sheet'!A231,'APS (2019)'!$A$9:$I$640,2,FALSE)</f>
        <v>63700</v>
      </c>
      <c r="F231" s="19">
        <f>VLOOKUP(B231,'Claimant Count'!$B$2:$D$633,2,FALSE)</f>
        <v>1015</v>
      </c>
      <c r="G231" s="19">
        <f>VLOOKUP('Master sheet'!A231,'APS (combined up to 2019)'!$A$9:$I$640,8,FALSE)</f>
        <v>1700</v>
      </c>
      <c r="H231" s="19">
        <f>E231*VLOOKUP(C231,'Part-time workers'!$A$3:$G$14,6,FALSE)</f>
        <v>1395.7233429394812</v>
      </c>
      <c r="I231" s="19">
        <f t="shared" si="33"/>
        <v>4110.723342939481</v>
      </c>
      <c r="J231" s="20">
        <f t="shared" si="34"/>
        <v>6.4532548554779925E-2</v>
      </c>
      <c r="K231" s="27">
        <f t="shared" si="35"/>
        <v>-1.2103886613883013</v>
      </c>
      <c r="L231" s="25">
        <f>VLOOKUP('Master sheet'!A231,'APS (2020)'!$A$9:$I$640,2,FALSE)</f>
        <v>60700</v>
      </c>
      <c r="M231" s="25">
        <f>VLOOKUP(B231,'Claimant Count'!$B$2:$D$633,3,FALSE)-F231</f>
        <v>2035</v>
      </c>
      <c r="N231" s="25">
        <f>VLOOKUP('Master sheet'!A231,'APS (2020)'!$A$9:$I$640,8,FALSE)-G231</f>
        <v>100</v>
      </c>
      <c r="O231" s="25">
        <f>L231*VLOOKUP(C231,'Part-time workers'!$A$3:$H$14,8,FALSE)</f>
        <v>51.974659160739272</v>
      </c>
      <c r="P231" s="25">
        <f t="shared" si="36"/>
        <v>2186.9746591607391</v>
      </c>
      <c r="Q231" s="26">
        <f t="shared" si="37"/>
        <v>0.53201698988501744</v>
      </c>
      <c r="R231" s="28">
        <f t="shared" si="38"/>
        <v>0.31392250943891259</v>
      </c>
      <c r="S231" s="73">
        <f>VLOOKUP(B231,'13. Parl. Constituency gender'!$A$5:$S$667,18,FALSE)</f>
        <v>7300</v>
      </c>
      <c r="T231" s="73">
        <f>VLOOKUP(B231,'SEISS data'!$B$6:$R$668,9,FALSE)</f>
        <v>3800</v>
      </c>
      <c r="U231" s="73">
        <f t="shared" si="39"/>
        <v>11100</v>
      </c>
      <c r="V231" s="109">
        <f t="shared" si="40"/>
        <v>0.18286655683690281</v>
      </c>
      <c r="W231" s="110">
        <f t="shared" si="41"/>
        <v>0.53918834250324965</v>
      </c>
      <c r="X231" s="113">
        <f t="shared" si="42"/>
        <v>0.42655542597108109</v>
      </c>
      <c r="Y231" s="137">
        <f>VLOOKUP(A231,'BRES data'!$A$11:$AB$642,25,FALSE)</f>
        <v>1.0558586078987631E-2</v>
      </c>
      <c r="Z231" s="138">
        <f t="shared" si="43"/>
        <v>-1.4478589365109593</v>
      </c>
    </row>
    <row r="232" spans="1:26">
      <c r="A232" s="14" t="s">
        <v>244</v>
      </c>
      <c r="B232" s="15" t="str">
        <f>VLOOKUP('Master sheet'!A232,Westminster_Parliamentary_Const!$A$2:$C$651,2,FALSE)</f>
        <v>E14000834</v>
      </c>
      <c r="C232" s="15" t="str">
        <f>VLOOKUP(B232,'Region Lookup'!$B$1:$C$662,2,FALSE)</f>
        <v>West Midlands</v>
      </c>
      <c r="E232" s="19">
        <f>VLOOKUP('Master sheet'!A232,'APS (2019)'!$A$9:$I$640,2,FALSE)</f>
        <v>55300</v>
      </c>
      <c r="F232" s="19">
        <f>VLOOKUP(B232,'Claimant Count'!$B$2:$D$633,2,FALSE)</f>
        <v>1315</v>
      </c>
      <c r="G232" s="19">
        <f>VLOOKUP('Master sheet'!A232,'APS (combined up to 2019)'!$A$9:$I$640,8,FALSE)</f>
        <v>2700</v>
      </c>
      <c r="H232" s="19">
        <f>E232*VLOOKUP(C232,'Part-time workers'!$A$3:$G$14,6,FALSE)</f>
        <v>1211.6719131013078</v>
      </c>
      <c r="I232" s="19">
        <f t="shared" si="33"/>
        <v>5226.6719131013078</v>
      </c>
      <c r="J232" s="20">
        <f t="shared" si="34"/>
        <v>9.4514862804725278E-2</v>
      </c>
      <c r="K232" s="27">
        <f t="shared" si="35"/>
        <v>-7.7128040083395466E-2</v>
      </c>
      <c r="L232" s="25">
        <f>VLOOKUP('Master sheet'!A232,'APS (2020)'!$A$9:$I$640,2,FALSE)</f>
        <v>57600</v>
      </c>
      <c r="M232" s="25">
        <f>VLOOKUP(B232,'Claimant Count'!$B$2:$D$633,3,FALSE)-F232</f>
        <v>1630</v>
      </c>
      <c r="N232" s="25">
        <f>VLOOKUP('Master sheet'!A232,'APS (2020)'!$A$9:$I$640,8,FALSE)-G232</f>
        <v>-600</v>
      </c>
      <c r="O232" s="25">
        <f>L232*VLOOKUP(C232,'Part-time workers'!$A$3:$H$14,8,FALSE)</f>
        <v>49.320269648411561</v>
      </c>
      <c r="P232" s="25">
        <f t="shared" si="36"/>
        <v>1079.3202696484116</v>
      </c>
      <c r="Q232" s="26">
        <f t="shared" si="37"/>
        <v>0.20650239532788736</v>
      </c>
      <c r="R232" s="28">
        <f t="shared" si="38"/>
        <v>-0.76802872818132328</v>
      </c>
      <c r="S232" s="73">
        <f>VLOOKUP(B232,'13. Parl. Constituency gender'!$A$5:$S$667,18,FALSE)</f>
        <v>5100</v>
      </c>
      <c r="T232" s="73">
        <f>VLOOKUP(B232,'SEISS data'!$B$6:$R$668,9,FALSE)</f>
        <v>2400</v>
      </c>
      <c r="U232" s="73">
        <f t="shared" si="39"/>
        <v>7500</v>
      </c>
      <c r="V232" s="109">
        <f t="shared" si="40"/>
        <v>0.13020833333333334</v>
      </c>
      <c r="W232" s="110">
        <f t="shared" si="41"/>
        <v>-0.96774048074429997</v>
      </c>
      <c r="X232" s="113">
        <f t="shared" si="42"/>
        <v>-0.86788460446281168</v>
      </c>
      <c r="Y232" s="137">
        <f>VLOOKUP(A232,'BRES data'!$A$11:$AB$642,25,FALSE)</f>
        <v>2.2506769825918704E-2</v>
      </c>
      <c r="Z232" s="138">
        <f t="shared" si="43"/>
        <v>-0.18967539872536326</v>
      </c>
    </row>
    <row r="233" spans="1:26">
      <c r="A233" s="14" t="s">
        <v>245</v>
      </c>
      <c r="B233" s="15" t="str">
        <f>VLOOKUP('Master sheet'!A233,Westminster_Parliamentary_Const!$A$2:$C$651,2,FALSE)</f>
        <v>E14000847</v>
      </c>
      <c r="C233" s="15" t="str">
        <f>VLOOKUP(B233,'Region Lookup'!$B$1:$C$662,2,FALSE)</f>
        <v>West Midlands</v>
      </c>
      <c r="E233" s="19">
        <f>VLOOKUP('Master sheet'!A233,'APS (2019)'!$A$9:$I$640,2,FALSE)</f>
        <v>53000</v>
      </c>
      <c r="F233" s="19">
        <f>VLOOKUP(B233,'Claimant Count'!$B$2:$D$633,2,FALSE)</f>
        <v>760</v>
      </c>
      <c r="G233" s="19">
        <f>VLOOKUP('Master sheet'!A233,'APS (combined up to 2019)'!$A$9:$I$640,8,FALSE)</f>
        <v>2100</v>
      </c>
      <c r="H233" s="19">
        <f>E233*VLOOKUP(C233,'Part-time workers'!$A$3:$G$14,6,FALSE)</f>
        <v>1161.2768787408556</v>
      </c>
      <c r="I233" s="19">
        <f t="shared" si="33"/>
        <v>4021.2768787408559</v>
      </c>
      <c r="J233" s="20">
        <f t="shared" si="34"/>
        <v>7.5873148655487846E-2</v>
      </c>
      <c r="K233" s="27">
        <f t="shared" si="35"/>
        <v>-0.78174077887462368</v>
      </c>
      <c r="L233" s="25">
        <f>VLOOKUP('Master sheet'!A233,'APS (2020)'!$A$9:$I$640,2,FALSE)</f>
        <v>54900</v>
      </c>
      <c r="M233" s="25">
        <f>VLOOKUP(B233,'Claimant Count'!$B$2:$D$633,3,FALSE)-F233</f>
        <v>1370</v>
      </c>
      <c r="N233" s="25">
        <f>VLOOKUP('Master sheet'!A233,'APS (2020)'!$A$9:$I$640,8,FALSE)-G233</f>
        <v>100</v>
      </c>
      <c r="O233" s="25">
        <f>L233*VLOOKUP(C233,'Part-time workers'!$A$3:$H$14,8,FALSE)</f>
        <v>47.008382008642272</v>
      </c>
      <c r="P233" s="25">
        <f t="shared" si="36"/>
        <v>1517.0083820086422</v>
      </c>
      <c r="Q233" s="26">
        <f t="shared" si="37"/>
        <v>0.37724544410969496</v>
      </c>
      <c r="R233" s="28">
        <f t="shared" si="38"/>
        <v>-0.20050992554248603</v>
      </c>
      <c r="S233" s="73">
        <f>VLOOKUP(B233,'13. Parl. Constituency gender'!$A$5:$S$667,18,FALSE)</f>
        <v>5100</v>
      </c>
      <c r="T233" s="73">
        <f>VLOOKUP(B233,'SEISS data'!$B$6:$R$668,9,FALSE)</f>
        <v>4200</v>
      </c>
      <c r="U233" s="73">
        <f t="shared" si="39"/>
        <v>9300</v>
      </c>
      <c r="V233" s="109">
        <f t="shared" si="40"/>
        <v>0.16939890710382513</v>
      </c>
      <c r="W233" s="110">
        <f t="shared" si="41"/>
        <v>0.15378245119358122</v>
      </c>
      <c r="X233" s="113">
        <f t="shared" si="42"/>
        <v>-2.3363737174452406E-2</v>
      </c>
      <c r="Y233" s="137">
        <f>VLOOKUP(A233,'BRES data'!$A$11:$AB$642,25,FALSE)</f>
        <v>1.5525400139178913E-2</v>
      </c>
      <c r="Z233" s="138">
        <f t="shared" si="43"/>
        <v>-0.92483687574127749</v>
      </c>
    </row>
    <row r="234" spans="1:26">
      <c r="A234" s="14" t="s">
        <v>246</v>
      </c>
      <c r="B234" s="15" t="str">
        <f>VLOOKUP('Master sheet'!A234,Westminster_Parliamentary_Const!$A$2:$C$651,2,FALSE)</f>
        <v>E14000849</v>
      </c>
      <c r="C234" s="15" t="str">
        <f>VLOOKUP(B234,'Region Lookup'!$B$1:$C$662,2,FALSE)</f>
        <v>West Midlands</v>
      </c>
      <c r="E234" s="19">
        <f>VLOOKUP('Master sheet'!A234,'APS (2019)'!$A$9:$I$640,2,FALSE)</f>
        <v>62500</v>
      </c>
      <c r="F234" s="19">
        <f>VLOOKUP(B234,'Claimant Count'!$B$2:$D$633,2,FALSE)</f>
        <v>1375</v>
      </c>
      <c r="G234" s="19">
        <f>VLOOKUP('Master sheet'!A234,'APS (combined up to 2019)'!$A$9:$I$640,8,FALSE)</f>
        <v>2800</v>
      </c>
      <c r="H234" s="19">
        <f>E234*VLOOKUP(C234,'Part-time workers'!$A$3:$G$14,6,FALSE)</f>
        <v>1369.4302815340279</v>
      </c>
      <c r="I234" s="19">
        <f t="shared" si="33"/>
        <v>5544.4302815340279</v>
      </c>
      <c r="J234" s="20">
        <f t="shared" si="34"/>
        <v>8.8710884504544452E-2</v>
      </c>
      <c r="K234" s="27">
        <f t="shared" si="35"/>
        <v>-0.29650470326125877</v>
      </c>
      <c r="L234" s="25">
        <f>VLOOKUP('Master sheet'!A234,'APS (2020)'!$A$9:$I$640,2,FALSE)</f>
        <v>63000</v>
      </c>
      <c r="M234" s="25">
        <f>VLOOKUP(B234,'Claimant Count'!$B$2:$D$633,3,FALSE)-F234</f>
        <v>1585</v>
      </c>
      <c r="N234" s="25">
        <f>VLOOKUP('Master sheet'!A234,'APS (2020)'!$A$9:$I$640,8,FALSE)-G234</f>
        <v>400</v>
      </c>
      <c r="O234" s="25">
        <f>L234*VLOOKUP(C234,'Part-time workers'!$A$3:$H$14,8,FALSE)</f>
        <v>53.944044927950145</v>
      </c>
      <c r="P234" s="25">
        <f t="shared" si="36"/>
        <v>2038.9440449279502</v>
      </c>
      <c r="Q234" s="26">
        <f t="shared" si="37"/>
        <v>0.36774635830821867</v>
      </c>
      <c r="R234" s="28">
        <f t="shared" si="38"/>
        <v>-0.23208315700742516</v>
      </c>
      <c r="S234" s="73">
        <f>VLOOKUP(B234,'13. Parl. Constituency gender'!$A$5:$S$667,18,FALSE)</f>
        <v>6800</v>
      </c>
      <c r="T234" s="73">
        <f>VLOOKUP(B234,'SEISS data'!$B$6:$R$668,9,FALSE)</f>
        <v>3800</v>
      </c>
      <c r="U234" s="73">
        <f t="shared" si="39"/>
        <v>10600</v>
      </c>
      <c r="V234" s="109">
        <f t="shared" si="40"/>
        <v>0.16825396825396827</v>
      </c>
      <c r="W234" s="110">
        <f t="shared" si="41"/>
        <v>0.12101755259064501</v>
      </c>
      <c r="X234" s="113">
        <f t="shared" si="42"/>
        <v>-5.5532802208390075E-2</v>
      </c>
      <c r="Y234" s="137">
        <f>VLOOKUP(A234,'BRES data'!$A$11:$AB$642,25,FALSE)</f>
        <v>1.6933627234876347E-2</v>
      </c>
      <c r="Z234" s="138">
        <f t="shared" si="43"/>
        <v>-0.77654587295809496</v>
      </c>
    </row>
    <row r="235" spans="1:26">
      <c r="A235" s="14" t="s">
        <v>247</v>
      </c>
      <c r="B235" s="15" t="str">
        <f>VLOOKUP('Master sheet'!A235,Westminster_Parliamentary_Const!$A$2:$C$651,2,FALSE)</f>
        <v>E14000854</v>
      </c>
      <c r="C235" s="15" t="str">
        <f>VLOOKUP(B235,'Region Lookup'!$B$1:$C$662,2,FALSE)</f>
        <v>West Midlands</v>
      </c>
      <c r="E235" s="19">
        <f>VLOOKUP('Master sheet'!A235,'APS (2019)'!$A$9:$I$640,2,FALSE)</f>
        <v>62500</v>
      </c>
      <c r="F235" s="19">
        <f>VLOOKUP(B235,'Claimant Count'!$B$2:$D$633,2,FALSE)</f>
        <v>1375</v>
      </c>
      <c r="G235" s="19">
        <f>VLOOKUP('Master sheet'!A235,'APS (combined up to 2019)'!$A$9:$I$640,8,FALSE)</f>
        <v>3000</v>
      </c>
      <c r="H235" s="19">
        <f>E235*VLOOKUP(C235,'Part-time workers'!$A$3:$G$14,6,FALSE)</f>
        <v>1369.4302815340279</v>
      </c>
      <c r="I235" s="19">
        <f t="shared" si="33"/>
        <v>5744.4302815340279</v>
      </c>
      <c r="J235" s="20">
        <f t="shared" si="34"/>
        <v>9.1910884504544446E-2</v>
      </c>
      <c r="K235" s="27">
        <f t="shared" si="35"/>
        <v>-0.1755522658361757</v>
      </c>
      <c r="L235" s="25">
        <f>VLOOKUP('Master sheet'!A235,'APS (2020)'!$A$9:$I$640,2,FALSE)</f>
        <v>56600</v>
      </c>
      <c r="M235" s="25">
        <f>VLOOKUP(B235,'Claimant Count'!$B$2:$D$633,3,FALSE)-F235</f>
        <v>1920</v>
      </c>
      <c r="N235" s="25">
        <f>VLOOKUP('Master sheet'!A235,'APS (2020)'!$A$9:$I$640,8,FALSE)-G235</f>
        <v>-1000</v>
      </c>
      <c r="O235" s="25">
        <f>L235*VLOOKUP(C235,'Part-time workers'!$A$3:$H$14,8,FALSE)</f>
        <v>48.46401496701553</v>
      </c>
      <c r="P235" s="25">
        <f t="shared" si="36"/>
        <v>968.46401496701549</v>
      </c>
      <c r="Q235" s="26">
        <f t="shared" si="37"/>
        <v>0.16859183026038763</v>
      </c>
      <c r="R235" s="28">
        <f t="shared" si="38"/>
        <v>-0.89403654312881875</v>
      </c>
      <c r="S235" s="73">
        <f>VLOOKUP(B235,'13. Parl. Constituency gender'!$A$5:$S$667,18,FALSE)</f>
        <v>6200</v>
      </c>
      <c r="T235" s="73">
        <f>VLOOKUP(B235,'SEISS data'!$B$6:$R$668,9,FALSE)</f>
        <v>2900</v>
      </c>
      <c r="U235" s="73">
        <f t="shared" si="39"/>
        <v>9100</v>
      </c>
      <c r="V235" s="109">
        <f t="shared" si="40"/>
        <v>0.16077738515901061</v>
      </c>
      <c r="W235" s="110">
        <f t="shared" si="41"/>
        <v>-9.2941024352866095E-2</v>
      </c>
      <c r="X235" s="113">
        <f t="shared" si="42"/>
        <v>-0.49348878374084243</v>
      </c>
      <c r="Y235" s="137">
        <f>VLOOKUP(A235,'BRES data'!$A$11:$AB$642,25,FALSE)</f>
        <v>1.1249494541043292E-2</v>
      </c>
      <c r="Z235" s="138">
        <f t="shared" si="43"/>
        <v>-1.3751039746282818</v>
      </c>
    </row>
    <row r="236" spans="1:26">
      <c r="A236" s="14" t="s">
        <v>248</v>
      </c>
      <c r="B236" s="15" t="str">
        <f>VLOOKUP('Master sheet'!A236,Westminster_Parliamentary_Const!$A$2:$C$651,2,FALSE)</f>
        <v>E14000868</v>
      </c>
      <c r="C236" s="15" t="str">
        <f>VLOOKUP(B236,'Region Lookup'!$B$1:$C$662,2,FALSE)</f>
        <v>West Midlands</v>
      </c>
      <c r="E236" s="19">
        <f>VLOOKUP('Master sheet'!A236,'APS (2019)'!$A$9:$I$640,2,FALSE)</f>
        <v>51200</v>
      </c>
      <c r="F236" s="19">
        <f>VLOOKUP(B236,'Claimant Count'!$B$2:$D$633,2,FALSE)</f>
        <v>1960</v>
      </c>
      <c r="G236" s="19">
        <f>VLOOKUP('Master sheet'!A236,'APS (combined up to 2019)'!$A$9:$I$640,8,FALSE)</f>
        <v>3000</v>
      </c>
      <c r="H236" s="19">
        <f>E236*VLOOKUP(C236,'Part-time workers'!$A$3:$G$14,6,FALSE)</f>
        <v>1121.8372866326756</v>
      </c>
      <c r="I236" s="19">
        <f t="shared" si="33"/>
        <v>6081.8372866326754</v>
      </c>
      <c r="J236" s="20">
        <f t="shared" si="34"/>
        <v>0.11878588450454444</v>
      </c>
      <c r="K236" s="27">
        <f t="shared" si="35"/>
        <v>0.84025922035104705</v>
      </c>
      <c r="L236" s="25">
        <f>VLOOKUP('Master sheet'!A236,'APS (2020)'!$A$9:$I$640,2,FALSE)</f>
        <v>51600</v>
      </c>
      <c r="M236" s="25">
        <f>VLOOKUP(B236,'Claimant Count'!$B$2:$D$633,3,FALSE)-F236</f>
        <v>2030</v>
      </c>
      <c r="N236" s="25">
        <f>VLOOKUP('Master sheet'!A236,'APS (2020)'!$A$9:$I$640,8,FALSE)-G236</f>
        <v>800</v>
      </c>
      <c r="O236" s="25">
        <f>L236*VLOOKUP(C236,'Part-time workers'!$A$3:$H$14,8,FALSE)</f>
        <v>44.18274156003536</v>
      </c>
      <c r="P236" s="25">
        <f t="shared" si="36"/>
        <v>2874.1827415600355</v>
      </c>
      <c r="Q236" s="26">
        <f t="shared" si="37"/>
        <v>0.4725846164739112</v>
      </c>
      <c r="R236" s="28">
        <f t="shared" si="38"/>
        <v>0.11638012257807159</v>
      </c>
      <c r="S236" s="73">
        <f>VLOOKUP(B236,'13. Parl. Constituency gender'!$A$5:$S$667,18,FALSE)</f>
        <v>5600</v>
      </c>
      <c r="T236" s="73">
        <f>VLOOKUP(B236,'SEISS data'!$B$6:$R$668,9,FALSE)</f>
        <v>2500</v>
      </c>
      <c r="U236" s="73">
        <f t="shared" si="39"/>
        <v>8100</v>
      </c>
      <c r="V236" s="109">
        <f t="shared" si="40"/>
        <v>0.15697674418604651</v>
      </c>
      <c r="W236" s="110">
        <f t="shared" si="41"/>
        <v>-0.20170457632850336</v>
      </c>
      <c r="X236" s="113">
        <f t="shared" si="42"/>
        <v>-4.2662226875215883E-2</v>
      </c>
      <c r="Y236" s="137">
        <f>VLOOKUP(A236,'BRES data'!$A$11:$AB$642,25,FALSE)</f>
        <v>2.476895197825435E-2</v>
      </c>
      <c r="Z236" s="138">
        <f t="shared" si="43"/>
        <v>4.8539915319515056E-2</v>
      </c>
    </row>
    <row r="237" spans="1:26">
      <c r="A237" s="14" t="s">
        <v>249</v>
      </c>
      <c r="B237" s="15" t="str">
        <f>VLOOKUP('Master sheet'!A237,Westminster_Parliamentary_Const!$A$2:$C$651,2,FALSE)</f>
        <v>E14000892</v>
      </c>
      <c r="C237" s="15" t="str">
        <f>VLOOKUP(B237,'Region Lookup'!$B$1:$C$662,2,FALSE)</f>
        <v>West Midlands</v>
      </c>
      <c r="E237" s="19">
        <f>VLOOKUP('Master sheet'!A237,'APS (2019)'!$A$9:$I$640,2,FALSE)</f>
        <v>53300</v>
      </c>
      <c r="F237" s="19">
        <f>VLOOKUP(B237,'Claimant Count'!$B$2:$D$633,2,FALSE)</f>
        <v>1505</v>
      </c>
      <c r="G237" s="19">
        <f>VLOOKUP('Master sheet'!A237,'APS (combined up to 2019)'!$A$9:$I$640,8,FALSE)</f>
        <v>1200</v>
      </c>
      <c r="H237" s="19">
        <f>E237*VLOOKUP(C237,'Part-time workers'!$A$3:$G$14,6,FALSE)</f>
        <v>1167.8501440922189</v>
      </c>
      <c r="I237" s="19">
        <f t="shared" si="33"/>
        <v>3872.8501440922191</v>
      </c>
      <c r="J237" s="20">
        <f t="shared" si="34"/>
        <v>7.2661353547696414E-2</v>
      </c>
      <c r="K237" s="27">
        <f t="shared" si="35"/>
        <v>-0.90313904349878982</v>
      </c>
      <c r="L237" s="25">
        <f>VLOOKUP('Master sheet'!A237,'APS (2020)'!$A$9:$I$640,2,FALSE)</f>
        <v>59400</v>
      </c>
      <c r="M237" s="25">
        <f>VLOOKUP(B237,'Claimant Count'!$B$2:$D$633,3,FALSE)-F237</f>
        <v>1835</v>
      </c>
      <c r="N237" s="25">
        <f>VLOOKUP('Master sheet'!A237,'APS (2020)'!$A$9:$I$640,8,FALSE)-G237</f>
        <v>200</v>
      </c>
      <c r="O237" s="25">
        <f>L237*VLOOKUP(C237,'Part-time workers'!$A$3:$H$14,8,FALSE)</f>
        <v>50.861528074924422</v>
      </c>
      <c r="P237" s="25">
        <f t="shared" si="36"/>
        <v>2085.8615280749245</v>
      </c>
      <c r="Q237" s="26">
        <f t="shared" si="37"/>
        <v>0.53858565409683368</v>
      </c>
      <c r="R237" s="28">
        <f t="shared" si="38"/>
        <v>0.33575555315590944</v>
      </c>
      <c r="S237" s="73">
        <f>VLOOKUP(B237,'13. Parl. Constituency gender'!$A$5:$S$667,18,FALSE)</f>
        <v>6300</v>
      </c>
      <c r="T237" s="73">
        <f>VLOOKUP(B237,'SEISS data'!$B$6:$R$668,9,FALSE)</f>
        <v>3000</v>
      </c>
      <c r="U237" s="73">
        <f t="shared" si="39"/>
        <v>9300</v>
      </c>
      <c r="V237" s="109">
        <f t="shared" si="40"/>
        <v>0.15656565656565657</v>
      </c>
      <c r="W237" s="110">
        <f t="shared" si="41"/>
        <v>-0.21346873665958352</v>
      </c>
      <c r="X237" s="113">
        <f t="shared" si="42"/>
        <v>6.1143408248162959E-2</v>
      </c>
      <c r="Y237" s="137">
        <f>VLOOKUP(A237,'BRES data'!$A$11:$AB$642,25,FALSE)</f>
        <v>9.5999072248638129E-3</v>
      </c>
      <c r="Z237" s="138">
        <f t="shared" si="43"/>
        <v>-1.5488110123937529</v>
      </c>
    </row>
    <row r="238" spans="1:26">
      <c r="A238" s="14" t="s">
        <v>250</v>
      </c>
      <c r="B238" s="15" t="str">
        <f>VLOOKUP('Master sheet'!A238,Westminster_Parliamentary_Const!$A$2:$C$651,2,FALSE)</f>
        <v>E14000905</v>
      </c>
      <c r="C238" s="15" t="str">
        <f>VLOOKUP(B238,'Region Lookup'!$B$1:$C$662,2,FALSE)</f>
        <v>West Midlands</v>
      </c>
      <c r="E238" s="19">
        <f>VLOOKUP('Master sheet'!A238,'APS (2019)'!$A$9:$I$640,2,FALSE)</f>
        <v>60300</v>
      </c>
      <c r="F238" s="19">
        <f>VLOOKUP(B238,'Claimant Count'!$B$2:$D$633,2,FALSE)</f>
        <v>1490</v>
      </c>
      <c r="G238" s="19">
        <f>VLOOKUP('Master sheet'!A238,'APS (combined up to 2019)'!$A$9:$I$640,8,FALSE)</f>
        <v>1500</v>
      </c>
      <c r="H238" s="19">
        <f>E238*VLOOKUP(C238,'Part-time workers'!$A$3:$G$14,6,FALSE)</f>
        <v>1321.2263356240301</v>
      </c>
      <c r="I238" s="19">
        <f t="shared" si="33"/>
        <v>4311.2263356240301</v>
      </c>
      <c r="J238" s="20">
        <f t="shared" si="34"/>
        <v>7.1496290806368656E-2</v>
      </c>
      <c r="K238" s="27">
        <f t="shared" si="35"/>
        <v>-0.94717566172277157</v>
      </c>
      <c r="L238" s="25">
        <f>VLOOKUP('Master sheet'!A238,'APS (2020)'!$A$9:$I$640,2,FALSE)</f>
        <v>66200</v>
      </c>
      <c r="M238" s="25">
        <f>VLOOKUP(B238,'Claimant Count'!$B$2:$D$633,3,FALSE)-F238</f>
        <v>1615</v>
      </c>
      <c r="N238" s="25">
        <f>VLOOKUP('Master sheet'!A238,'APS (2020)'!$A$9:$I$640,8,FALSE)-G238</f>
        <v>1600</v>
      </c>
      <c r="O238" s="25">
        <f>L238*VLOOKUP(C238,'Part-time workers'!$A$3:$H$14,8,FALSE)</f>
        <v>56.68405990841746</v>
      </c>
      <c r="P238" s="25">
        <f t="shared" si="36"/>
        <v>3271.6840599084176</v>
      </c>
      <c r="Q238" s="26">
        <f t="shared" si="37"/>
        <v>0.75887550437197271</v>
      </c>
      <c r="R238" s="28">
        <f t="shared" si="38"/>
        <v>1.0679589017173894</v>
      </c>
      <c r="S238" s="73">
        <f>VLOOKUP(B238,'13. Parl. Constituency gender'!$A$5:$S$667,18,FALSE)</f>
        <v>6500</v>
      </c>
      <c r="T238" s="73">
        <f>VLOOKUP(B238,'SEISS data'!$B$6:$R$668,9,FALSE)</f>
        <v>2600</v>
      </c>
      <c r="U238" s="73">
        <f t="shared" si="39"/>
        <v>9100</v>
      </c>
      <c r="V238" s="109">
        <f t="shared" si="40"/>
        <v>0.13746223564954682</v>
      </c>
      <c r="W238" s="110">
        <f t="shared" si="41"/>
        <v>-0.76015439534240103</v>
      </c>
      <c r="X238" s="113">
        <f t="shared" si="42"/>
        <v>0.15390225318749418</v>
      </c>
      <c r="Y238" s="137">
        <f>VLOOKUP(A238,'BRES data'!$A$11:$AB$642,25,FALSE)</f>
        <v>2.1386775265245017E-2</v>
      </c>
      <c r="Z238" s="138">
        <f t="shared" si="43"/>
        <v>-0.3076145557132185</v>
      </c>
    </row>
    <row r="239" spans="1:26">
      <c r="A239" s="14" t="s">
        <v>251</v>
      </c>
      <c r="B239" s="15" t="str">
        <f>VLOOKUP('Master sheet'!A239,Westminster_Parliamentary_Const!$A$2:$C$651,2,FALSE)</f>
        <v>E14000926</v>
      </c>
      <c r="C239" s="15" t="str">
        <f>VLOOKUP(B239,'Region Lookup'!$B$1:$C$662,2,FALSE)</f>
        <v>West Midlands</v>
      </c>
      <c r="E239" s="19">
        <f>VLOOKUP('Master sheet'!A239,'APS (2019)'!$A$9:$I$640,2,FALSE)</f>
        <v>62800</v>
      </c>
      <c r="F239" s="19">
        <f>VLOOKUP(B239,'Claimant Count'!$B$2:$D$633,2,FALSE)</f>
        <v>1250</v>
      </c>
      <c r="G239" s="19">
        <f>VLOOKUP('Master sheet'!A239,'APS (combined up to 2019)'!$A$9:$I$640,8,FALSE)</f>
        <v>2900</v>
      </c>
      <c r="H239" s="19">
        <f>E239*VLOOKUP(C239,'Part-time workers'!$A$3:$G$14,6,FALSE)</f>
        <v>1376.0035468853912</v>
      </c>
      <c r="I239" s="19">
        <f t="shared" si="33"/>
        <v>5526.0035468853912</v>
      </c>
      <c r="J239" s="20">
        <f t="shared" si="34"/>
        <v>8.7993687052315153E-2</v>
      </c>
      <c r="K239" s="27">
        <f t="shared" si="35"/>
        <v>-0.32361307199944422</v>
      </c>
      <c r="L239" s="25">
        <f>VLOOKUP('Master sheet'!A239,'APS (2020)'!$A$9:$I$640,2,FALSE)</f>
        <v>61400</v>
      </c>
      <c r="M239" s="25">
        <f>VLOOKUP(B239,'Claimant Count'!$B$2:$D$633,3,FALSE)-F239</f>
        <v>1905</v>
      </c>
      <c r="N239" s="25">
        <f>VLOOKUP('Master sheet'!A239,'APS (2020)'!$A$9:$I$640,8,FALSE)-G239</f>
        <v>400</v>
      </c>
      <c r="O239" s="25">
        <f>L239*VLOOKUP(C239,'Part-time workers'!$A$3:$H$14,8,FALSE)</f>
        <v>52.574037437716491</v>
      </c>
      <c r="P239" s="25">
        <f t="shared" si="36"/>
        <v>2357.5740374377165</v>
      </c>
      <c r="Q239" s="26">
        <f t="shared" si="37"/>
        <v>0.42663274053931988</v>
      </c>
      <c r="R239" s="28">
        <f t="shared" si="38"/>
        <v>-3.6355545406476536E-2</v>
      </c>
      <c r="S239" s="73">
        <f>VLOOKUP(B239,'13. Parl. Constituency gender'!$A$5:$S$667,18,FALSE)</f>
        <v>7200</v>
      </c>
      <c r="T239" s="73">
        <f>VLOOKUP(B239,'SEISS data'!$B$6:$R$668,9,FALSE)</f>
        <v>3900</v>
      </c>
      <c r="U239" s="73">
        <f t="shared" si="39"/>
        <v>11100</v>
      </c>
      <c r="V239" s="109">
        <f t="shared" si="40"/>
        <v>0.18078175895765472</v>
      </c>
      <c r="W239" s="110">
        <f t="shared" si="41"/>
        <v>0.47952734739445435</v>
      </c>
      <c r="X239" s="113">
        <f t="shared" si="42"/>
        <v>0.22158590099398889</v>
      </c>
      <c r="Y239" s="137">
        <f>VLOOKUP(A239,'BRES data'!$A$11:$AB$642,25,FALSE)</f>
        <v>2.9967824967825019E-2</v>
      </c>
      <c r="Z239" s="138">
        <f t="shared" si="43"/>
        <v>0.59599855414368885</v>
      </c>
    </row>
    <row r="240" spans="1:26">
      <c r="A240" s="14" t="s">
        <v>252</v>
      </c>
      <c r="B240" s="15" t="str">
        <f>VLOOKUP('Master sheet'!A240,Westminster_Parliamentary_Const!$A$2:$C$651,2,FALSE)</f>
        <v>E14000931</v>
      </c>
      <c r="C240" s="15" t="str">
        <f>VLOOKUP(B240,'Region Lookup'!$B$1:$C$662,2,FALSE)</f>
        <v>West Midlands</v>
      </c>
      <c r="E240" s="19">
        <f>VLOOKUP('Master sheet'!A240,'APS (2019)'!$A$9:$I$640,2,FALSE)</f>
        <v>57900</v>
      </c>
      <c r="F240" s="19">
        <f>VLOOKUP(B240,'Claimant Count'!$B$2:$D$633,2,FALSE)</f>
        <v>1000</v>
      </c>
      <c r="G240" s="19">
        <f>VLOOKUP('Master sheet'!A240,'APS (combined up to 2019)'!$A$9:$I$640,8,FALSE)</f>
        <v>1700</v>
      </c>
      <c r="H240" s="19">
        <f>E240*VLOOKUP(C240,'Part-time workers'!$A$3:$G$14,6,FALSE)</f>
        <v>1268.6402128131235</v>
      </c>
      <c r="I240" s="19">
        <f t="shared" si="33"/>
        <v>3968.6402128131235</v>
      </c>
      <c r="J240" s="20">
        <f t="shared" si="34"/>
        <v>6.8543008856876059E-2</v>
      </c>
      <c r="K240" s="27">
        <f t="shared" si="35"/>
        <v>-1.058802739908594</v>
      </c>
      <c r="L240" s="25">
        <f>VLOOKUP('Master sheet'!A240,'APS (2020)'!$A$9:$I$640,2,FALSE)</f>
        <v>59200</v>
      </c>
      <c r="M240" s="25">
        <f>VLOOKUP(B240,'Claimant Count'!$B$2:$D$633,3,FALSE)-F240</f>
        <v>1785</v>
      </c>
      <c r="N240" s="25">
        <f>VLOOKUP('Master sheet'!A240,'APS (2020)'!$A$9:$I$640,8,FALSE)-G240</f>
        <v>0</v>
      </c>
      <c r="O240" s="25">
        <f>L240*VLOOKUP(C240,'Part-time workers'!$A$3:$H$14,8,FALSE)</f>
        <v>50.690277138645214</v>
      </c>
      <c r="P240" s="25">
        <f t="shared" si="36"/>
        <v>1835.6902771386451</v>
      </c>
      <c r="Q240" s="26">
        <f t="shared" si="37"/>
        <v>0.46254892827320265</v>
      </c>
      <c r="R240" s="28">
        <f t="shared" si="38"/>
        <v>8.3023322450875653E-2</v>
      </c>
      <c r="S240" s="73">
        <f>VLOOKUP(B240,'13. Parl. Constituency gender'!$A$5:$S$667,18,FALSE)</f>
        <v>6700</v>
      </c>
      <c r="T240" s="73">
        <f>VLOOKUP(B240,'SEISS data'!$B$6:$R$668,9,FALSE)</f>
        <v>2700</v>
      </c>
      <c r="U240" s="73">
        <f t="shared" si="39"/>
        <v>9400</v>
      </c>
      <c r="V240" s="109">
        <f t="shared" si="40"/>
        <v>0.15878378378378377</v>
      </c>
      <c r="W240" s="110">
        <f t="shared" si="41"/>
        <v>-0.14999223448705579</v>
      </c>
      <c r="X240" s="113">
        <f t="shared" si="42"/>
        <v>-3.3484456018090067E-2</v>
      </c>
      <c r="Y240" s="137">
        <f>VLOOKUP(A240,'BRES data'!$A$11:$AB$642,25,FALSE)</f>
        <v>1.0542231491136533E-2</v>
      </c>
      <c r="Z240" s="138">
        <f t="shared" si="43"/>
        <v>-1.4495811290748963</v>
      </c>
    </row>
    <row r="241" spans="1:26">
      <c r="A241" s="14" t="s">
        <v>253</v>
      </c>
      <c r="B241" s="15" t="str">
        <f>VLOOKUP('Master sheet'!A241,Westminster_Parliamentary_Const!$A$2:$C$651,2,FALSE)</f>
        <v>E14000945</v>
      </c>
      <c r="C241" s="15" t="str">
        <f>VLOOKUP(B241,'Region Lookup'!$B$1:$C$662,2,FALSE)</f>
        <v>West Midlands</v>
      </c>
      <c r="E241" s="19">
        <f>VLOOKUP('Master sheet'!A241,'APS (2019)'!$A$9:$I$640,2,FALSE)</f>
        <v>61200</v>
      </c>
      <c r="F241" s="19">
        <f>VLOOKUP(B241,'Claimant Count'!$B$2:$D$633,2,FALSE)</f>
        <v>1090</v>
      </c>
      <c r="G241" s="19">
        <f>VLOOKUP('Master sheet'!A241,'APS (combined up to 2019)'!$A$9:$I$640,8,FALSE)</f>
        <v>2700</v>
      </c>
      <c r="H241" s="19">
        <f>E241*VLOOKUP(C241,'Part-time workers'!$A$3:$G$14,6,FALSE)</f>
        <v>1340.9461316781201</v>
      </c>
      <c r="I241" s="19">
        <f t="shared" si="33"/>
        <v>5130.9461316781199</v>
      </c>
      <c r="J241" s="20">
        <f t="shared" si="34"/>
        <v>8.383898907970784E-2</v>
      </c>
      <c r="K241" s="27">
        <f t="shared" si="35"/>
        <v>-0.48065083654691498</v>
      </c>
      <c r="L241" s="25">
        <f>VLOOKUP('Master sheet'!A241,'APS (2020)'!$A$9:$I$640,2,FALSE)</f>
        <v>59700</v>
      </c>
      <c r="M241" s="25">
        <f>VLOOKUP(B241,'Claimant Count'!$B$2:$D$633,3,FALSE)-F241</f>
        <v>1570</v>
      </c>
      <c r="N241" s="25">
        <f>VLOOKUP('Master sheet'!A241,'APS (2020)'!$A$9:$I$640,8,FALSE)-G241</f>
        <v>-100</v>
      </c>
      <c r="O241" s="25">
        <f>L241*VLOOKUP(C241,'Part-time workers'!$A$3:$H$14,8,FALSE)</f>
        <v>51.118404479343234</v>
      </c>
      <c r="P241" s="25">
        <f t="shared" si="36"/>
        <v>1521.1184044793433</v>
      </c>
      <c r="Q241" s="26">
        <f t="shared" si="37"/>
        <v>0.29645963248143642</v>
      </c>
      <c r="R241" s="28">
        <f t="shared" si="38"/>
        <v>-0.46902725267575274</v>
      </c>
      <c r="S241" s="73">
        <f>VLOOKUP(B241,'13. Parl. Constituency gender'!$A$5:$S$667,18,FALSE)</f>
        <v>6200</v>
      </c>
      <c r="T241" s="73">
        <f>VLOOKUP(B241,'SEISS data'!$B$6:$R$668,9,FALSE)</f>
        <v>3200</v>
      </c>
      <c r="U241" s="73">
        <f t="shared" si="39"/>
        <v>9400</v>
      </c>
      <c r="V241" s="109">
        <f t="shared" si="40"/>
        <v>0.15745393634840871</v>
      </c>
      <c r="W241" s="110">
        <f t="shared" si="41"/>
        <v>-0.1880486917230785</v>
      </c>
      <c r="X241" s="113">
        <f t="shared" si="42"/>
        <v>-0.32853797219941561</v>
      </c>
      <c r="Y241" s="137">
        <f>VLOOKUP(A241,'BRES data'!$A$11:$AB$642,25,FALSE)</f>
        <v>1.06069457968192E-2</v>
      </c>
      <c r="Z241" s="138">
        <f t="shared" si="43"/>
        <v>-1.4427664971782226</v>
      </c>
    </row>
    <row r="242" spans="1:26">
      <c r="A242" s="14" t="s">
        <v>254</v>
      </c>
      <c r="B242" s="15" t="str">
        <f>VLOOKUP('Master sheet'!A242,Westminster_Parliamentary_Const!$A$2:$C$651,2,FALSE)</f>
        <v>E14000965</v>
      </c>
      <c r="C242" s="15" t="str">
        <f>VLOOKUP(B242,'Region Lookup'!$B$1:$C$662,2,FALSE)</f>
        <v>West Midlands</v>
      </c>
      <c r="E242" s="19">
        <f>VLOOKUP('Master sheet'!A242,'APS (2019)'!$A$9:$I$640,2,FALSE)</f>
        <v>56600</v>
      </c>
      <c r="F242" s="19">
        <f>VLOOKUP(B242,'Claimant Count'!$B$2:$D$633,2,FALSE)</f>
        <v>1140</v>
      </c>
      <c r="G242" s="19">
        <f>VLOOKUP('Master sheet'!A242,'APS (combined up to 2019)'!$A$9:$I$640,8,FALSE)</f>
        <v>2500</v>
      </c>
      <c r="H242" s="19">
        <f>E242*VLOOKUP(C242,'Part-time workers'!$A$3:$G$14,6,FALSE)</f>
        <v>1240.1560629572157</v>
      </c>
      <c r="I242" s="19">
        <f t="shared" si="33"/>
        <v>4880.1560629572159</v>
      </c>
      <c r="J242" s="20">
        <f t="shared" si="34"/>
        <v>8.622183856814869E-2</v>
      </c>
      <c r="K242" s="27">
        <f t="shared" si="35"/>
        <v>-0.3905847572831545</v>
      </c>
      <c r="L242" s="25">
        <f>VLOOKUP('Master sheet'!A242,'APS (2020)'!$A$9:$I$640,2,FALSE)</f>
        <v>59700</v>
      </c>
      <c r="M242" s="25">
        <f>VLOOKUP(B242,'Claimant Count'!$B$2:$D$633,3,FALSE)-F242</f>
        <v>1740</v>
      </c>
      <c r="N242" s="25">
        <f>VLOOKUP('Master sheet'!A242,'APS (2020)'!$A$9:$I$640,8,FALSE)-G242</f>
        <v>-200</v>
      </c>
      <c r="O242" s="25">
        <f>L242*VLOOKUP(C242,'Part-time workers'!$A$3:$H$14,8,FALSE)</f>
        <v>51.118404479343234</v>
      </c>
      <c r="P242" s="25">
        <f t="shared" si="36"/>
        <v>1591.1184044793433</v>
      </c>
      <c r="Q242" s="26">
        <f t="shared" si="37"/>
        <v>0.32603842663080274</v>
      </c>
      <c r="R242" s="28">
        <f t="shared" si="38"/>
        <v>-0.37071272708355424</v>
      </c>
      <c r="S242" s="73">
        <f>VLOOKUP(B242,'13. Parl. Constituency gender'!$A$5:$S$667,18,FALSE)</f>
        <v>5800</v>
      </c>
      <c r="T242" s="73">
        <f>VLOOKUP(B242,'SEISS data'!$B$6:$R$668,9,FALSE)</f>
        <v>2500</v>
      </c>
      <c r="U242" s="73">
        <f t="shared" si="39"/>
        <v>8300</v>
      </c>
      <c r="V242" s="109">
        <f t="shared" si="40"/>
        <v>0.13902847571189281</v>
      </c>
      <c r="W242" s="110">
        <f t="shared" si="41"/>
        <v>-0.71533305240601774</v>
      </c>
      <c r="X242" s="113">
        <f t="shared" si="42"/>
        <v>-0.54302288974478596</v>
      </c>
      <c r="Y242" s="137">
        <f>VLOOKUP(A242,'BRES data'!$A$11:$AB$642,25,FALSE)</f>
        <v>2.2082051282051207E-2</v>
      </c>
      <c r="Z242" s="138">
        <f t="shared" si="43"/>
        <v>-0.23439967577070164</v>
      </c>
    </row>
    <row r="243" spans="1:26">
      <c r="A243" s="14" t="s">
        <v>255</v>
      </c>
      <c r="B243" s="15" t="str">
        <f>VLOOKUP('Master sheet'!A243,Westminster_Parliamentary_Const!$A$2:$C$651,2,FALSE)</f>
        <v>E14000966</v>
      </c>
      <c r="C243" s="15" t="str">
        <f>VLOOKUP(B243,'Region Lookup'!$B$1:$C$662,2,FALSE)</f>
        <v>West Midlands</v>
      </c>
      <c r="E243" s="19">
        <f>VLOOKUP('Master sheet'!A243,'APS (2019)'!$A$9:$I$640,2,FALSE)</f>
        <v>55400</v>
      </c>
      <c r="F243" s="19">
        <f>VLOOKUP(B243,'Claimant Count'!$B$2:$D$633,2,FALSE)</f>
        <v>680</v>
      </c>
      <c r="G243" s="19">
        <f>VLOOKUP('Master sheet'!A243,'APS (combined up to 2019)'!$A$9:$I$640,8,FALSE)</f>
        <v>2700</v>
      </c>
      <c r="H243" s="19">
        <f>E243*VLOOKUP(C243,'Part-time workers'!$A$3:$G$14,6,FALSE)</f>
        <v>1213.8630015517624</v>
      </c>
      <c r="I243" s="19">
        <f t="shared" si="33"/>
        <v>4593.8630015517629</v>
      </c>
      <c r="J243" s="20">
        <f t="shared" si="34"/>
        <v>8.2921714829454207E-2</v>
      </c>
      <c r="K243" s="27">
        <f t="shared" si="35"/>
        <v>-0.51532163540799081</v>
      </c>
      <c r="L243" s="25">
        <f>VLOOKUP('Master sheet'!A243,'APS (2020)'!$A$9:$I$640,2,FALSE)</f>
        <v>43300</v>
      </c>
      <c r="M243" s="25">
        <f>VLOOKUP(B243,'Claimant Count'!$B$2:$D$633,3,FALSE)-F243</f>
        <v>1060</v>
      </c>
      <c r="N243" s="25" t="e">
        <f>VLOOKUP('Master sheet'!A243,'APS (2020)'!$A$9:$I$640,8,FALSE)-G243</f>
        <v>#VALUE!</v>
      </c>
      <c r="O243" s="25">
        <f>L243*VLOOKUP(C243,'Part-time workers'!$A$3:$H$14,8,FALSE)</f>
        <v>37.075827704448272</v>
      </c>
      <c r="P243" s="25">
        <f t="shared" si="36"/>
        <v>1097.0758277044483</v>
      </c>
      <c r="Q243" s="26">
        <f t="shared" si="37"/>
        <v>0.23881335323536348</v>
      </c>
      <c r="R243" s="28">
        <f t="shared" si="38"/>
        <v>-0.6606329877714302</v>
      </c>
      <c r="S243" s="73">
        <f>VLOOKUP(B243,'13. Parl. Constituency gender'!$A$5:$S$667,18,FALSE)</f>
        <v>4600</v>
      </c>
      <c r="T243" s="73">
        <f>VLOOKUP(B243,'SEISS data'!$B$6:$R$668,9,FALSE)</f>
        <v>3000</v>
      </c>
      <c r="U243" s="73">
        <f t="shared" si="39"/>
        <v>7600</v>
      </c>
      <c r="V243" s="109">
        <f t="shared" si="40"/>
        <v>0.17551963048498845</v>
      </c>
      <c r="W243" s="110">
        <f t="shared" si="41"/>
        <v>0.32894017335971132</v>
      </c>
      <c r="X243" s="113">
        <f t="shared" si="42"/>
        <v>-0.16584640720585944</v>
      </c>
      <c r="Y243" s="137">
        <f>VLOOKUP(A243,'BRES data'!$A$11:$AB$642,25,FALSE)</f>
        <v>1.7565036420395419E-2</v>
      </c>
      <c r="Z243" s="138">
        <f t="shared" si="43"/>
        <v>-0.71005638303618457</v>
      </c>
    </row>
    <row r="244" spans="1:26">
      <c r="A244" s="14" t="s">
        <v>256</v>
      </c>
      <c r="B244" s="15" t="str">
        <f>VLOOKUP('Master sheet'!A244,Westminster_Parliamentary_Const!$A$2:$C$651,2,FALSE)</f>
        <v>E14000972</v>
      </c>
      <c r="C244" s="15" t="str">
        <f>VLOOKUP(B244,'Region Lookup'!$B$1:$C$662,2,FALSE)</f>
        <v>West Midlands</v>
      </c>
      <c r="E244" s="19">
        <f>VLOOKUP('Master sheet'!A244,'APS (2019)'!$A$9:$I$640,2,FALSE)</f>
        <v>54000</v>
      </c>
      <c r="F244" s="19">
        <f>VLOOKUP(B244,'Claimant Count'!$B$2:$D$633,2,FALSE)</f>
        <v>2520</v>
      </c>
      <c r="G244" s="19">
        <f>VLOOKUP('Master sheet'!A244,'APS (combined up to 2019)'!$A$9:$I$640,8,FALSE)</f>
        <v>2500</v>
      </c>
      <c r="H244" s="19">
        <f>E244*VLOOKUP(C244,'Part-time workers'!$A$3:$G$14,6,FALSE)</f>
        <v>1183.1877632454002</v>
      </c>
      <c r="I244" s="19">
        <f t="shared" si="33"/>
        <v>6203.1877632453998</v>
      </c>
      <c r="J244" s="20">
        <f t="shared" si="34"/>
        <v>0.11487384746750741</v>
      </c>
      <c r="K244" s="27">
        <f t="shared" si="35"/>
        <v>0.69239346568641269</v>
      </c>
      <c r="L244" s="25">
        <f>VLOOKUP('Master sheet'!A244,'APS (2020)'!$A$9:$I$640,2,FALSE)</f>
        <v>50200</v>
      </c>
      <c r="M244" s="25">
        <f>VLOOKUP(B244,'Claimant Count'!$B$2:$D$633,3,FALSE)-F244</f>
        <v>2350</v>
      </c>
      <c r="N244" s="25">
        <f>VLOOKUP('Master sheet'!A244,'APS (2020)'!$A$9:$I$640,8,FALSE)-G244</f>
        <v>-500</v>
      </c>
      <c r="O244" s="25">
        <f>L244*VLOOKUP(C244,'Part-time workers'!$A$3:$H$14,8,FALSE)</f>
        <v>42.983985006080914</v>
      </c>
      <c r="P244" s="25">
        <f t="shared" si="36"/>
        <v>1892.983985006081</v>
      </c>
      <c r="Q244" s="26">
        <f t="shared" si="37"/>
        <v>0.30516309633930938</v>
      </c>
      <c r="R244" s="28">
        <f t="shared" si="38"/>
        <v>-0.44009852367231034</v>
      </c>
      <c r="S244" s="73">
        <f>VLOOKUP(B244,'13. Parl. Constituency gender'!$A$5:$S$667,18,FALSE)</f>
        <v>5000</v>
      </c>
      <c r="T244" s="73">
        <f>VLOOKUP(B244,'SEISS data'!$B$6:$R$668,9,FALSE)</f>
        <v>2600</v>
      </c>
      <c r="U244" s="73">
        <f t="shared" si="39"/>
        <v>7600</v>
      </c>
      <c r="V244" s="109">
        <f t="shared" si="40"/>
        <v>0.15139442231075698</v>
      </c>
      <c r="W244" s="110">
        <f t="shared" si="41"/>
        <v>-0.36145477629392553</v>
      </c>
      <c r="X244" s="113">
        <f t="shared" si="42"/>
        <v>-0.40077664998311791</v>
      </c>
      <c r="Y244" s="137">
        <f>VLOOKUP(A244,'BRES data'!$A$11:$AB$642,25,FALSE)</f>
        <v>2.9848812095032429E-2</v>
      </c>
      <c r="Z244" s="138">
        <f t="shared" si="43"/>
        <v>0.58346610230801388</v>
      </c>
    </row>
    <row r="245" spans="1:26">
      <c r="A245" s="14" t="s">
        <v>257</v>
      </c>
      <c r="B245" s="15" t="str">
        <f>VLOOKUP('Master sheet'!A245,Westminster_Parliamentary_Const!$A$2:$C$651,2,FALSE)</f>
        <v>E14000973</v>
      </c>
      <c r="C245" s="15" t="str">
        <f>VLOOKUP(B245,'Region Lookup'!$B$1:$C$662,2,FALSE)</f>
        <v>West Midlands</v>
      </c>
      <c r="E245" s="19">
        <f>VLOOKUP('Master sheet'!A245,'APS (2019)'!$A$9:$I$640,2,FALSE)</f>
        <v>57700</v>
      </c>
      <c r="F245" s="19">
        <f>VLOOKUP(B245,'Claimant Count'!$B$2:$D$633,2,FALSE)</f>
        <v>2535</v>
      </c>
      <c r="G245" s="19">
        <f>VLOOKUP('Master sheet'!A245,'APS (combined up to 2019)'!$A$9:$I$640,8,FALSE)</f>
        <v>2900</v>
      </c>
      <c r="H245" s="19">
        <f>E245*VLOOKUP(C245,'Part-time workers'!$A$3:$G$14,6,FALSE)</f>
        <v>1264.2580359122146</v>
      </c>
      <c r="I245" s="19">
        <f t="shared" si="33"/>
        <v>6699.2580359122148</v>
      </c>
      <c r="J245" s="20">
        <f t="shared" si="34"/>
        <v>0.11610499195688415</v>
      </c>
      <c r="K245" s="27">
        <f t="shared" si="35"/>
        <v>0.73892781781534267</v>
      </c>
      <c r="L245" s="25">
        <f>VLOOKUP('Master sheet'!A245,'APS (2020)'!$A$9:$I$640,2,FALSE)</f>
        <v>60300</v>
      </c>
      <c r="M245" s="25">
        <f>VLOOKUP(B245,'Claimant Count'!$B$2:$D$633,3,FALSE)-F245</f>
        <v>2510</v>
      </c>
      <c r="N245" s="25">
        <f>VLOOKUP('Master sheet'!A245,'APS (2020)'!$A$9:$I$640,8,FALSE)-G245</f>
        <v>1000</v>
      </c>
      <c r="O245" s="25">
        <f>L245*VLOOKUP(C245,'Part-time workers'!$A$3:$H$14,8,FALSE)</f>
        <v>51.632157288180856</v>
      </c>
      <c r="P245" s="25">
        <f t="shared" si="36"/>
        <v>3561.6321572881807</v>
      </c>
      <c r="Q245" s="26">
        <f t="shared" si="37"/>
        <v>0.53164576408247055</v>
      </c>
      <c r="R245" s="28">
        <f t="shared" si="38"/>
        <v>0.31268862246973195</v>
      </c>
      <c r="S245" s="73">
        <f>VLOOKUP(B245,'13. Parl. Constituency gender'!$A$5:$S$667,18,FALSE)</f>
        <v>6000</v>
      </c>
      <c r="T245" s="73">
        <f>VLOOKUP(B245,'SEISS data'!$B$6:$R$668,9,FALSE)</f>
        <v>3200</v>
      </c>
      <c r="U245" s="73">
        <f t="shared" si="39"/>
        <v>9200</v>
      </c>
      <c r="V245" s="109">
        <f t="shared" si="40"/>
        <v>0.15257048092868988</v>
      </c>
      <c r="W245" s="110">
        <f t="shared" si="41"/>
        <v>-0.32779931829937992</v>
      </c>
      <c r="X245" s="113">
        <f t="shared" si="42"/>
        <v>-7.5553479148239844E-3</v>
      </c>
      <c r="Y245" s="137">
        <f>VLOOKUP(A245,'BRES data'!$A$11:$AB$642,25,FALSE)</f>
        <v>1.0442981675858443E-2</v>
      </c>
      <c r="Z245" s="138">
        <f t="shared" si="43"/>
        <v>-1.4600324651403658</v>
      </c>
    </row>
    <row r="246" spans="1:26">
      <c r="A246" s="14" t="s">
        <v>258</v>
      </c>
      <c r="B246" s="15" t="str">
        <f>VLOOKUP('Master sheet'!A246,Westminster_Parliamentary_Const!$A$2:$C$651,2,FALSE)</f>
        <v>E14000974</v>
      </c>
      <c r="C246" s="15" t="str">
        <f>VLOOKUP(B246,'Region Lookup'!$B$1:$C$662,2,FALSE)</f>
        <v>West Midlands</v>
      </c>
      <c r="E246" s="19">
        <f>VLOOKUP('Master sheet'!A246,'APS (2019)'!$A$9:$I$640,2,FALSE)</f>
        <v>57000</v>
      </c>
      <c r="F246" s="19">
        <f>VLOOKUP(B246,'Claimant Count'!$B$2:$D$633,2,FALSE)</f>
        <v>1835</v>
      </c>
      <c r="G246" s="19">
        <f>VLOOKUP('Master sheet'!A246,'APS (combined up to 2019)'!$A$9:$I$640,8,FALSE)</f>
        <v>2800</v>
      </c>
      <c r="H246" s="19">
        <f>E246*VLOOKUP(C246,'Part-time workers'!$A$3:$G$14,6,FALSE)</f>
        <v>1248.9204167590335</v>
      </c>
      <c r="I246" s="19">
        <f t="shared" si="33"/>
        <v>5883.9204167590333</v>
      </c>
      <c r="J246" s="20">
        <f t="shared" si="34"/>
        <v>0.10322667397822866</v>
      </c>
      <c r="K246" s="27">
        <f t="shared" si="35"/>
        <v>0.25215783361107602</v>
      </c>
      <c r="L246" s="25">
        <f>VLOOKUP('Master sheet'!A246,'APS (2020)'!$A$9:$I$640,2,FALSE)</f>
        <v>58400</v>
      </c>
      <c r="M246" s="25">
        <f>VLOOKUP(B246,'Claimant Count'!$B$2:$D$633,3,FALSE)-F246</f>
        <v>1890</v>
      </c>
      <c r="N246" s="25">
        <f>VLOOKUP('Master sheet'!A246,'APS (2020)'!$A$9:$I$640,8,FALSE)-G246</f>
        <v>-600</v>
      </c>
      <c r="O246" s="25">
        <f>L246*VLOOKUP(C246,'Part-time workers'!$A$3:$H$14,8,FALSE)</f>
        <v>50.005273393528391</v>
      </c>
      <c r="P246" s="25">
        <f t="shared" si="36"/>
        <v>1340.0052733935283</v>
      </c>
      <c r="Q246" s="26">
        <f t="shared" si="37"/>
        <v>0.22774021034968839</v>
      </c>
      <c r="R246" s="28">
        <f t="shared" si="38"/>
        <v>-0.69743809835580128</v>
      </c>
      <c r="S246" s="73">
        <f>VLOOKUP(B246,'13. Parl. Constituency gender'!$A$5:$S$667,18,FALSE)</f>
        <v>4700</v>
      </c>
      <c r="T246" s="73">
        <f>VLOOKUP(B246,'SEISS data'!$B$6:$R$668,9,FALSE)</f>
        <v>2600</v>
      </c>
      <c r="U246" s="73">
        <f t="shared" si="39"/>
        <v>7300</v>
      </c>
      <c r="V246" s="109">
        <f t="shared" si="40"/>
        <v>0.125</v>
      </c>
      <c r="W246" s="110">
        <f t="shared" si="41"/>
        <v>-1.1167881906532562</v>
      </c>
      <c r="X246" s="113">
        <f t="shared" si="42"/>
        <v>-0.90711314450452873</v>
      </c>
      <c r="Y246" s="137">
        <f>VLOOKUP(A246,'BRES data'!$A$11:$AB$642,25,FALSE)</f>
        <v>9.3321616871704371E-3</v>
      </c>
      <c r="Z246" s="138">
        <f t="shared" si="43"/>
        <v>-1.5770055091454358</v>
      </c>
    </row>
    <row r="247" spans="1:26">
      <c r="A247" s="14" t="s">
        <v>259</v>
      </c>
      <c r="B247" s="15" t="str">
        <f>VLOOKUP('Master sheet'!A247,Westminster_Parliamentary_Const!$A$2:$C$651,2,FALSE)</f>
        <v>E14000975</v>
      </c>
      <c r="C247" s="15" t="str">
        <f>VLOOKUP(B247,'Region Lookup'!$B$1:$C$662,2,FALSE)</f>
        <v>West Midlands</v>
      </c>
      <c r="E247" s="19">
        <f>VLOOKUP('Master sheet'!A247,'APS (2019)'!$A$9:$I$640,2,FALSE)</f>
        <v>47900</v>
      </c>
      <c r="F247" s="19">
        <f>VLOOKUP(B247,'Claimant Count'!$B$2:$D$633,2,FALSE)</f>
        <v>600</v>
      </c>
      <c r="G247" s="19">
        <f>VLOOKUP('Master sheet'!A247,'APS (combined up to 2019)'!$A$9:$I$640,8,FALSE)</f>
        <v>2700</v>
      </c>
      <c r="H247" s="19">
        <f>E247*VLOOKUP(C247,'Part-time workers'!$A$3:$G$14,6,FALSE)</f>
        <v>1049.5313677676791</v>
      </c>
      <c r="I247" s="19">
        <f t="shared" si="33"/>
        <v>4349.5313677676786</v>
      </c>
      <c r="J247" s="20">
        <f t="shared" si="34"/>
        <v>9.0804412688260519E-2</v>
      </c>
      <c r="K247" s="27">
        <f t="shared" si="35"/>
        <v>-0.21737428556170693</v>
      </c>
      <c r="L247" s="25">
        <f>VLOOKUP('Master sheet'!A247,'APS (2020)'!$A$9:$I$640,2,FALSE)</f>
        <v>53100</v>
      </c>
      <c r="M247" s="25">
        <f>VLOOKUP(B247,'Claimant Count'!$B$2:$D$633,3,FALSE)-F247</f>
        <v>1280</v>
      </c>
      <c r="N247" s="25" t="e">
        <f>VLOOKUP('Master sheet'!A247,'APS (2020)'!$A$9:$I$640,8,FALSE)-G247</f>
        <v>#VALUE!</v>
      </c>
      <c r="O247" s="25">
        <f>L247*VLOOKUP(C247,'Part-time workers'!$A$3:$H$14,8,FALSE)</f>
        <v>45.46712358212941</v>
      </c>
      <c r="P247" s="25">
        <f t="shared" si="36"/>
        <v>1325.4671235821295</v>
      </c>
      <c r="Q247" s="26">
        <f t="shared" si="37"/>
        <v>0.30473791576824572</v>
      </c>
      <c r="R247" s="28">
        <f t="shared" si="38"/>
        <v>-0.44151174646712937</v>
      </c>
      <c r="S247" s="73">
        <f>VLOOKUP(B247,'13. Parl. Constituency gender'!$A$5:$S$667,18,FALSE)</f>
        <v>5200</v>
      </c>
      <c r="T247" s="73">
        <f>VLOOKUP(B247,'SEISS data'!$B$6:$R$668,9,FALSE)</f>
        <v>2700</v>
      </c>
      <c r="U247" s="73">
        <f t="shared" si="39"/>
        <v>7900</v>
      </c>
      <c r="V247" s="109">
        <f t="shared" si="40"/>
        <v>0.1487758945386064</v>
      </c>
      <c r="W247" s="110">
        <f t="shared" si="41"/>
        <v>-0.43638960530615789</v>
      </c>
      <c r="X247" s="113">
        <f t="shared" si="42"/>
        <v>-0.4389506758866436</v>
      </c>
      <c r="Y247" s="137">
        <f>VLOOKUP(A247,'BRES data'!$A$11:$AB$642,25,FALSE)</f>
        <v>1.4301547869291165E-2</v>
      </c>
      <c r="Z247" s="138">
        <f t="shared" si="43"/>
        <v>-1.0537125953710338</v>
      </c>
    </row>
    <row r="248" spans="1:26">
      <c r="A248" s="14" t="s">
        <v>260</v>
      </c>
      <c r="B248" s="15" t="str">
        <f>VLOOKUP('Master sheet'!A248,Westminster_Parliamentary_Const!$A$2:$C$651,2,FALSE)</f>
        <v>E14000976</v>
      </c>
      <c r="C248" s="15" t="str">
        <f>VLOOKUP(B248,'Region Lookup'!$B$1:$C$662,2,FALSE)</f>
        <v>West Midlands</v>
      </c>
      <c r="E248" s="19">
        <f>VLOOKUP('Master sheet'!A248,'APS (2019)'!$A$9:$I$640,2,FALSE)</f>
        <v>50100</v>
      </c>
      <c r="F248" s="19">
        <f>VLOOKUP(B248,'Claimant Count'!$B$2:$D$633,2,FALSE)</f>
        <v>1955</v>
      </c>
      <c r="G248" s="19">
        <f>VLOOKUP('Master sheet'!A248,'APS (combined up to 2019)'!$A$9:$I$640,8,FALSE)</f>
        <v>1400</v>
      </c>
      <c r="H248" s="19">
        <f>E248*VLOOKUP(C248,'Part-time workers'!$A$3:$G$14,6,FALSE)</f>
        <v>1097.7353136776767</v>
      </c>
      <c r="I248" s="19">
        <f t="shared" si="33"/>
        <v>4452.7353136776765</v>
      </c>
      <c r="J248" s="20">
        <f t="shared" si="34"/>
        <v>8.8876952368815904E-2</v>
      </c>
      <c r="K248" s="27">
        <f t="shared" si="35"/>
        <v>-0.29022773046075567</v>
      </c>
      <c r="L248" s="25">
        <f>VLOOKUP('Master sheet'!A248,'APS (2020)'!$A$9:$I$640,2,FALSE)</f>
        <v>59300</v>
      </c>
      <c r="M248" s="25">
        <f>VLOOKUP(B248,'Claimant Count'!$B$2:$D$633,3,FALSE)-F248</f>
        <v>1790</v>
      </c>
      <c r="N248" s="25">
        <f>VLOOKUP('Master sheet'!A248,'APS (2020)'!$A$9:$I$640,8,FALSE)-G248</f>
        <v>400</v>
      </c>
      <c r="O248" s="25">
        <f>L248*VLOOKUP(C248,'Part-time workers'!$A$3:$H$14,8,FALSE)</f>
        <v>50.775902606784818</v>
      </c>
      <c r="P248" s="25">
        <f t="shared" si="36"/>
        <v>2240.7759026067847</v>
      </c>
      <c r="Q248" s="26">
        <f t="shared" si="37"/>
        <v>0.50323581905344517</v>
      </c>
      <c r="R248" s="28">
        <f t="shared" si="38"/>
        <v>0.21825913851157985</v>
      </c>
      <c r="S248" s="73">
        <f>VLOOKUP(B248,'13. Parl. Constituency gender'!$A$5:$S$667,18,FALSE)</f>
        <v>5900</v>
      </c>
      <c r="T248" s="73">
        <f>VLOOKUP(B248,'SEISS data'!$B$6:$R$668,9,FALSE)</f>
        <v>3200</v>
      </c>
      <c r="U248" s="73">
        <f t="shared" si="39"/>
        <v>9100</v>
      </c>
      <c r="V248" s="109">
        <f t="shared" si="40"/>
        <v>0.15345699831365936</v>
      </c>
      <c r="W248" s="110">
        <f t="shared" si="41"/>
        <v>-0.30242970818273801</v>
      </c>
      <c r="X248" s="113">
        <f t="shared" si="42"/>
        <v>-4.2085284835579079E-2</v>
      </c>
      <c r="Y248" s="137">
        <f>VLOOKUP(A248,'BRES data'!$A$11:$AB$642,25,FALSE)</f>
        <v>1.4670981661272897E-2</v>
      </c>
      <c r="Z248" s="138">
        <f t="shared" si="43"/>
        <v>-1.014809986805735</v>
      </c>
    </row>
    <row r="249" spans="1:26">
      <c r="A249" s="14" t="s">
        <v>261</v>
      </c>
      <c r="B249" s="15" t="str">
        <f>VLOOKUP('Master sheet'!A249,Westminster_Parliamentary_Const!$A$2:$C$651,2,FALSE)</f>
        <v>E14000977</v>
      </c>
      <c r="C249" s="15" t="str">
        <f>VLOOKUP(B249,'Region Lookup'!$B$1:$C$662,2,FALSE)</f>
        <v>West Midlands</v>
      </c>
      <c r="E249" s="19">
        <f>VLOOKUP('Master sheet'!A249,'APS (2019)'!$A$9:$I$640,2,FALSE)</f>
        <v>52100</v>
      </c>
      <c r="F249" s="19">
        <f>VLOOKUP(B249,'Claimant Count'!$B$2:$D$633,2,FALSE)</f>
        <v>740</v>
      </c>
      <c r="G249" s="19">
        <f>VLOOKUP('Master sheet'!A249,'APS (combined up to 2019)'!$A$9:$I$640,8,FALSE)</f>
        <v>1500</v>
      </c>
      <c r="H249" s="19">
        <f>E249*VLOOKUP(C249,'Part-time workers'!$A$3:$G$14,6,FALSE)</f>
        <v>1141.5570826867656</v>
      </c>
      <c r="I249" s="19">
        <f t="shared" si="33"/>
        <v>3381.5570826867656</v>
      </c>
      <c r="J249" s="20">
        <f t="shared" si="34"/>
        <v>6.4905126347154812E-2</v>
      </c>
      <c r="K249" s="27">
        <f t="shared" si="35"/>
        <v>-1.1963061013513638</v>
      </c>
      <c r="L249" s="25">
        <f>VLOOKUP('Master sheet'!A249,'APS (2020)'!$A$9:$I$640,2,FALSE)</f>
        <v>50900</v>
      </c>
      <c r="M249" s="25">
        <f>VLOOKUP(B249,'Claimant Count'!$B$2:$D$633,3,FALSE)-F249</f>
        <v>1595</v>
      </c>
      <c r="N249" s="25">
        <f>VLOOKUP('Master sheet'!A249,'APS (2020)'!$A$9:$I$640,8,FALSE)-G249</f>
        <v>-300</v>
      </c>
      <c r="O249" s="25">
        <f>L249*VLOOKUP(C249,'Part-time workers'!$A$3:$H$14,8,FALSE)</f>
        <v>43.583363283058134</v>
      </c>
      <c r="P249" s="25">
        <f t="shared" si="36"/>
        <v>1338.5833632830581</v>
      </c>
      <c r="Q249" s="26">
        <f t="shared" si="37"/>
        <v>0.39584822333370362</v>
      </c>
      <c r="R249" s="28">
        <f t="shared" si="38"/>
        <v>-0.13867767488111146</v>
      </c>
      <c r="S249" s="73">
        <f>VLOOKUP(B249,'13. Parl. Constituency gender'!$A$5:$S$667,18,FALSE)</f>
        <v>7700</v>
      </c>
      <c r="T249" s="73">
        <f>VLOOKUP(B249,'SEISS data'!$B$6:$R$668,9,FALSE)</f>
        <v>3600</v>
      </c>
      <c r="U249" s="73">
        <f t="shared" si="39"/>
        <v>11300</v>
      </c>
      <c r="V249" s="109">
        <f t="shared" si="40"/>
        <v>0.22200392927308449</v>
      </c>
      <c r="W249" s="110">
        <f t="shared" si="41"/>
        <v>1.6591888033288704</v>
      </c>
      <c r="X249" s="113">
        <f t="shared" si="42"/>
        <v>0.76025556422387952</v>
      </c>
      <c r="Y249" s="137">
        <f>VLOOKUP(A249,'BRES data'!$A$11:$AB$642,25,FALSE)</f>
        <v>2.9262899262899378E-2</v>
      </c>
      <c r="Z249" s="138">
        <f t="shared" si="43"/>
        <v>0.52176752990729325</v>
      </c>
    </row>
    <row r="250" spans="1:26">
      <c r="A250" s="14" t="s">
        <v>262</v>
      </c>
      <c r="B250" s="15" t="str">
        <f>VLOOKUP('Master sheet'!A250,Westminster_Parliamentary_Const!$A$2:$C$651,2,FALSE)</f>
        <v>E14000985</v>
      </c>
      <c r="C250" s="15" t="str">
        <f>VLOOKUP(B250,'Region Lookup'!$B$1:$C$662,2,FALSE)</f>
        <v>West Midlands</v>
      </c>
      <c r="E250" s="19">
        <f>VLOOKUP('Master sheet'!A250,'APS (2019)'!$A$9:$I$640,2,FALSE)</f>
        <v>62000</v>
      </c>
      <c r="F250" s="19">
        <f>VLOOKUP(B250,'Claimant Count'!$B$2:$D$633,2,FALSE)</f>
        <v>1155</v>
      </c>
      <c r="G250" s="19">
        <f>VLOOKUP('Master sheet'!A250,'APS (combined up to 2019)'!$A$9:$I$640,8,FALSE)</f>
        <v>1600</v>
      </c>
      <c r="H250" s="19">
        <f>E250*VLOOKUP(C250,'Part-time workers'!$A$3:$G$14,6,FALSE)</f>
        <v>1358.4748392817557</v>
      </c>
      <c r="I250" s="19">
        <f t="shared" si="33"/>
        <v>4113.4748392817555</v>
      </c>
      <c r="J250" s="20">
        <f t="shared" si="34"/>
        <v>6.634636837551218E-2</v>
      </c>
      <c r="K250" s="27">
        <f t="shared" si="35"/>
        <v>-1.1418305587734594</v>
      </c>
      <c r="L250" s="25">
        <f>VLOOKUP('Master sheet'!A250,'APS (2020)'!$A$9:$I$640,2,FALSE)</f>
        <v>68900</v>
      </c>
      <c r="M250" s="25">
        <f>VLOOKUP(B250,'Claimant Count'!$B$2:$D$633,3,FALSE)-F250</f>
        <v>1500</v>
      </c>
      <c r="N250" s="25" t="e">
        <f>VLOOKUP('Master sheet'!A250,'APS (2020)'!$A$9:$I$640,8,FALSE)-G250</f>
        <v>#VALUE!</v>
      </c>
      <c r="O250" s="25">
        <f>L250*VLOOKUP(C250,'Part-time workers'!$A$3:$H$14,8,FALSE)</f>
        <v>58.995947548186749</v>
      </c>
      <c r="P250" s="25">
        <f t="shared" si="36"/>
        <v>1558.9959475481867</v>
      </c>
      <c r="Q250" s="26">
        <f t="shared" si="37"/>
        <v>0.37899732184101542</v>
      </c>
      <c r="R250" s="28">
        <f t="shared" si="38"/>
        <v>-0.19468700297233121</v>
      </c>
      <c r="S250" s="73">
        <f>VLOOKUP(B250,'13. Parl. Constituency gender'!$A$5:$S$667,18,FALSE)</f>
        <v>6400</v>
      </c>
      <c r="T250" s="73">
        <f>VLOOKUP(B250,'SEISS data'!$B$6:$R$668,9,FALSE)</f>
        <v>2700</v>
      </c>
      <c r="U250" s="73">
        <f t="shared" si="39"/>
        <v>9100</v>
      </c>
      <c r="V250" s="109">
        <f t="shared" si="40"/>
        <v>0.13207547169811321</v>
      </c>
      <c r="W250" s="110">
        <f t="shared" si="41"/>
        <v>-0.91430828285241039</v>
      </c>
      <c r="X250" s="113">
        <f t="shared" si="42"/>
        <v>-0.5544976429123708</v>
      </c>
      <c r="Y250" s="137">
        <f>VLOOKUP(A250,'BRES data'!$A$11:$AB$642,25,FALSE)</f>
        <v>3.2359141184124862E-2</v>
      </c>
      <c r="Z250" s="138">
        <f t="shared" si="43"/>
        <v>0.84781211515968846</v>
      </c>
    </row>
    <row r="251" spans="1:26">
      <c r="A251" s="14" t="s">
        <v>263</v>
      </c>
      <c r="B251" s="15" t="str">
        <f>VLOOKUP('Master sheet'!A251,Westminster_Parliamentary_Const!$A$2:$C$651,2,FALSE)</f>
        <v>E14000986</v>
      </c>
      <c r="C251" s="15" t="str">
        <f>VLOOKUP(B251,'Region Lookup'!$B$1:$C$662,2,FALSE)</f>
        <v>West Midlands</v>
      </c>
      <c r="E251" s="19">
        <f>VLOOKUP('Master sheet'!A251,'APS (2019)'!$A$9:$I$640,2,FALSE)</f>
        <v>58100</v>
      </c>
      <c r="F251" s="19">
        <f>VLOOKUP(B251,'Claimant Count'!$B$2:$D$633,2,FALSE)</f>
        <v>1410</v>
      </c>
      <c r="G251" s="19">
        <f>VLOOKUP('Master sheet'!A251,'APS (combined up to 2019)'!$A$9:$I$640,8,FALSE)</f>
        <v>1300</v>
      </c>
      <c r="H251" s="19">
        <f>E251*VLOOKUP(C251,'Part-time workers'!$A$3:$G$14,6,FALSE)</f>
        <v>1273.0223897140324</v>
      </c>
      <c r="I251" s="19">
        <f t="shared" si="33"/>
        <v>3983.0223897140322</v>
      </c>
      <c r="J251" s="20">
        <f t="shared" si="34"/>
        <v>6.8554602232599515E-2</v>
      </c>
      <c r="K251" s="27">
        <f t="shared" si="35"/>
        <v>-1.0583645377049262</v>
      </c>
      <c r="L251" s="25">
        <f>VLOOKUP('Master sheet'!A251,'APS (2020)'!$A$9:$I$640,2,FALSE)</f>
        <v>55000</v>
      </c>
      <c r="M251" s="25">
        <f>VLOOKUP(B251,'Claimant Count'!$B$2:$D$633,3,FALSE)-F251</f>
        <v>1970</v>
      </c>
      <c r="N251" s="25">
        <f>VLOOKUP('Master sheet'!A251,'APS (2020)'!$A$9:$I$640,8,FALSE)-G251</f>
        <v>1900</v>
      </c>
      <c r="O251" s="25">
        <f>L251*VLOOKUP(C251,'Part-time workers'!$A$3:$H$14,8,FALSE)</f>
        <v>47.094007476781876</v>
      </c>
      <c r="P251" s="25">
        <f t="shared" si="36"/>
        <v>3917.0940074767818</v>
      </c>
      <c r="Q251" s="26">
        <f t="shared" si="37"/>
        <v>0.9834476496020943</v>
      </c>
      <c r="R251" s="28">
        <f t="shared" si="38"/>
        <v>1.8143958189233165</v>
      </c>
      <c r="S251" s="73">
        <f>VLOOKUP(B251,'13. Parl. Constituency gender'!$A$5:$S$667,18,FALSE)</f>
        <v>7100</v>
      </c>
      <c r="T251" s="73">
        <f>VLOOKUP(B251,'SEISS data'!$B$6:$R$668,9,FALSE)</f>
        <v>2800</v>
      </c>
      <c r="U251" s="73">
        <f t="shared" si="39"/>
        <v>9900</v>
      </c>
      <c r="V251" s="109">
        <f t="shared" si="40"/>
        <v>0.18</v>
      </c>
      <c r="W251" s="110">
        <f t="shared" si="41"/>
        <v>0.45715562598531845</v>
      </c>
      <c r="X251" s="113">
        <f t="shared" si="42"/>
        <v>1.1357757224543175</v>
      </c>
      <c r="Y251" s="137">
        <f>VLOOKUP(A251,'BRES data'!$A$11:$AB$642,25,FALSE)</f>
        <v>1.9288522511097028E-2</v>
      </c>
      <c r="Z251" s="138">
        <f t="shared" si="43"/>
        <v>-0.52856755821959323</v>
      </c>
    </row>
    <row r="252" spans="1:26">
      <c r="A252" s="14" t="s">
        <v>264</v>
      </c>
      <c r="B252" s="15" t="str">
        <f>VLOOKUP('Master sheet'!A252,Westminster_Parliamentary_Const!$A$2:$C$651,2,FALSE)</f>
        <v>E14000989</v>
      </c>
      <c r="C252" s="15" t="str">
        <f>VLOOKUP(B252,'Region Lookup'!$B$1:$C$662,2,FALSE)</f>
        <v>West Midlands</v>
      </c>
      <c r="E252" s="19">
        <f>VLOOKUP('Master sheet'!A252,'APS (2019)'!$A$9:$I$640,2,FALSE)</f>
        <v>63000</v>
      </c>
      <c r="F252" s="19">
        <f>VLOOKUP(B252,'Claimant Count'!$B$2:$D$633,2,FALSE)</f>
        <v>2200</v>
      </c>
      <c r="G252" s="19">
        <f>VLOOKUP('Master sheet'!A252,'APS (combined up to 2019)'!$A$9:$I$640,8,FALSE)</f>
        <v>3200</v>
      </c>
      <c r="H252" s="19">
        <f>E252*VLOOKUP(C252,'Part-time workers'!$A$3:$G$14,6,FALSE)</f>
        <v>1380.3857237863001</v>
      </c>
      <c r="I252" s="19">
        <f t="shared" si="33"/>
        <v>6780.3857237863003</v>
      </c>
      <c r="J252" s="20">
        <f t="shared" si="34"/>
        <v>0.10762517021883017</v>
      </c>
      <c r="K252" s="27">
        <f t="shared" si="35"/>
        <v>0.41841059651914431</v>
      </c>
      <c r="L252" s="25">
        <f>VLOOKUP('Master sheet'!A252,'APS (2020)'!$A$9:$I$640,2,FALSE)</f>
        <v>58600</v>
      </c>
      <c r="M252" s="25">
        <f>VLOOKUP(B252,'Claimant Count'!$B$2:$D$633,3,FALSE)-F252</f>
        <v>2435</v>
      </c>
      <c r="N252" s="25">
        <f>VLOOKUP('Master sheet'!A252,'APS (2020)'!$A$9:$I$640,8,FALSE)-G252</f>
        <v>1200</v>
      </c>
      <c r="O252" s="25">
        <f>L252*VLOOKUP(C252,'Part-time workers'!$A$3:$H$14,8,FALSE)</f>
        <v>50.176524329807599</v>
      </c>
      <c r="P252" s="25">
        <f t="shared" si="36"/>
        <v>3685.1765243298078</v>
      </c>
      <c r="Q252" s="26">
        <f t="shared" si="37"/>
        <v>0.5435054397276875</v>
      </c>
      <c r="R252" s="28">
        <f t="shared" si="38"/>
        <v>0.35210802472287733</v>
      </c>
      <c r="S252" s="73">
        <f>VLOOKUP(B252,'13. Parl. Constituency gender'!$A$5:$S$667,18,FALSE)</f>
        <v>5800</v>
      </c>
      <c r="T252" s="73">
        <f>VLOOKUP(B252,'SEISS data'!$B$6:$R$668,9,FALSE)</f>
        <v>2800</v>
      </c>
      <c r="U252" s="73">
        <f t="shared" si="39"/>
        <v>8600</v>
      </c>
      <c r="V252" s="109">
        <f t="shared" si="40"/>
        <v>0.14675767918088736</v>
      </c>
      <c r="W252" s="110">
        <f t="shared" si="41"/>
        <v>-0.49414519772301047</v>
      </c>
      <c r="X252" s="113">
        <f t="shared" si="42"/>
        <v>-7.1018586500066566E-2</v>
      </c>
      <c r="Y252" s="137">
        <f>VLOOKUP(A252,'BRES data'!$A$11:$AB$642,25,FALSE)</f>
        <v>8.8511560693642632E-3</v>
      </c>
      <c r="Z252" s="138">
        <f t="shared" si="43"/>
        <v>-1.6276570025208672</v>
      </c>
    </row>
    <row r="253" spans="1:26">
      <c r="A253" s="14" t="s">
        <v>265</v>
      </c>
      <c r="B253" s="15" t="str">
        <f>VLOOKUP('Master sheet'!A253,Westminster_Parliamentary_Const!$A$2:$C$651,2,FALSE)</f>
        <v>E14000992</v>
      </c>
      <c r="C253" s="15" t="str">
        <f>VLOOKUP(B253,'Region Lookup'!$B$1:$C$662,2,FALSE)</f>
        <v>West Midlands</v>
      </c>
      <c r="E253" s="19">
        <f>VLOOKUP('Master sheet'!A253,'APS (2019)'!$A$9:$I$640,2,FALSE)</f>
        <v>54900</v>
      </c>
      <c r="F253" s="19">
        <f>VLOOKUP(B253,'Claimant Count'!$B$2:$D$633,2,FALSE)</f>
        <v>1095</v>
      </c>
      <c r="G253" s="19">
        <f>VLOOKUP('Master sheet'!A253,'APS (combined up to 2019)'!$A$9:$I$640,8,FALSE)</f>
        <v>2000</v>
      </c>
      <c r="H253" s="19">
        <f>E253*VLOOKUP(C253,'Part-time workers'!$A$3:$G$14,6,FALSE)</f>
        <v>1202.90755929949</v>
      </c>
      <c r="I253" s="19">
        <f t="shared" si="33"/>
        <v>4297.9075592994905</v>
      </c>
      <c r="J253" s="20">
        <f t="shared" si="34"/>
        <v>7.828611219124755E-2</v>
      </c>
      <c r="K253" s="27">
        <f t="shared" si="35"/>
        <v>-0.69053645979087885</v>
      </c>
      <c r="L253" s="25">
        <f>VLOOKUP('Master sheet'!A253,'APS (2020)'!$A$9:$I$640,2,FALSE)</f>
        <v>58000</v>
      </c>
      <c r="M253" s="25">
        <f>VLOOKUP(B253,'Claimant Count'!$B$2:$D$633,3,FALSE)-F253</f>
        <v>1815</v>
      </c>
      <c r="N253" s="25">
        <f>VLOOKUP('Master sheet'!A253,'APS (2020)'!$A$9:$I$640,8,FALSE)-G253</f>
        <v>700</v>
      </c>
      <c r="O253" s="25">
        <f>L253*VLOOKUP(C253,'Part-time workers'!$A$3:$H$14,8,FALSE)</f>
        <v>49.662771520969976</v>
      </c>
      <c r="P253" s="25">
        <f t="shared" si="36"/>
        <v>2564.6627715209702</v>
      </c>
      <c r="Q253" s="26">
        <f t="shared" si="37"/>
        <v>0.59672357679535126</v>
      </c>
      <c r="R253" s="28">
        <f t="shared" si="38"/>
        <v>0.52899542156153601</v>
      </c>
      <c r="S253" s="73">
        <f>VLOOKUP(B253,'13. Parl. Constituency gender'!$A$5:$S$667,18,FALSE)</f>
        <v>5400</v>
      </c>
      <c r="T253" s="73">
        <f>VLOOKUP(B253,'SEISS data'!$B$6:$R$668,9,FALSE)</f>
        <v>2600</v>
      </c>
      <c r="U253" s="73">
        <f t="shared" si="39"/>
        <v>8000</v>
      </c>
      <c r="V253" s="109">
        <f t="shared" si="40"/>
        <v>0.13793103448275862</v>
      </c>
      <c r="W253" s="110">
        <f t="shared" si="41"/>
        <v>-0.74673870398274489</v>
      </c>
      <c r="X253" s="113">
        <f t="shared" si="42"/>
        <v>-0.10887164121060444</v>
      </c>
      <c r="Y253" s="137">
        <f>VLOOKUP(A253,'BRES data'!$A$11:$AB$642,25,FALSE)</f>
        <v>2.0263335584064901E-2</v>
      </c>
      <c r="Z253" s="138">
        <f t="shared" si="43"/>
        <v>-0.42591649536316573</v>
      </c>
    </row>
    <row r="254" spans="1:26">
      <c r="A254" s="14" t="s">
        <v>266</v>
      </c>
      <c r="B254" s="15" t="str">
        <f>VLOOKUP('Master sheet'!A254,Westminster_Parliamentary_Const!$A$2:$C$651,2,FALSE)</f>
        <v>E14001011</v>
      </c>
      <c r="C254" s="15" t="str">
        <f>VLOOKUP(B254,'Region Lookup'!$B$1:$C$662,2,FALSE)</f>
        <v>West Midlands</v>
      </c>
      <c r="E254" s="19">
        <f>VLOOKUP('Master sheet'!A254,'APS (2019)'!$A$9:$I$640,2,FALSE)</f>
        <v>53800</v>
      </c>
      <c r="F254" s="19">
        <f>VLOOKUP(B254,'Claimant Count'!$B$2:$D$633,2,FALSE)</f>
        <v>3345</v>
      </c>
      <c r="G254" s="19">
        <f>VLOOKUP('Master sheet'!A254,'APS (combined up to 2019)'!$A$9:$I$640,8,FALSE)</f>
        <v>3600</v>
      </c>
      <c r="H254" s="19">
        <f>E254*VLOOKUP(C254,'Part-time workers'!$A$3:$G$14,6,FALSE)</f>
        <v>1178.8055863444913</v>
      </c>
      <c r="I254" s="19">
        <f t="shared" si="33"/>
        <v>8123.8055863444915</v>
      </c>
      <c r="J254" s="20">
        <f t="shared" si="34"/>
        <v>0.15100010383539947</v>
      </c>
      <c r="K254" s="27">
        <f t="shared" si="35"/>
        <v>2.0578805790426569</v>
      </c>
      <c r="L254" s="25">
        <f>VLOOKUP('Master sheet'!A254,'APS (2020)'!$A$9:$I$640,2,FALSE)</f>
        <v>57700</v>
      </c>
      <c r="M254" s="25">
        <f>VLOOKUP(B254,'Claimant Count'!$B$2:$D$633,3,FALSE)-F254</f>
        <v>2655</v>
      </c>
      <c r="N254" s="25">
        <f>VLOOKUP('Master sheet'!A254,'APS (2020)'!$A$9:$I$640,8,FALSE)-G254</f>
        <v>0</v>
      </c>
      <c r="O254" s="25">
        <f>L254*VLOOKUP(C254,'Part-time workers'!$A$3:$H$14,8,FALSE)</f>
        <v>49.405895116551164</v>
      </c>
      <c r="P254" s="25">
        <f t="shared" si="36"/>
        <v>2704.4058951165512</v>
      </c>
      <c r="Q254" s="26">
        <f t="shared" si="37"/>
        <v>0.33289889404326156</v>
      </c>
      <c r="R254" s="28">
        <f t="shared" si="38"/>
        <v>-0.34790978266362166</v>
      </c>
      <c r="S254" s="73">
        <f>VLOOKUP(B254,'13. Parl. Constituency gender'!$A$5:$S$667,18,FALSE)</f>
        <v>5900</v>
      </c>
      <c r="T254" s="73">
        <f>VLOOKUP(B254,'SEISS data'!$B$6:$R$668,9,FALSE)</f>
        <v>3000</v>
      </c>
      <c r="U254" s="73">
        <f t="shared" si="39"/>
        <v>8900</v>
      </c>
      <c r="V254" s="109">
        <f t="shared" si="40"/>
        <v>0.15424610051993068</v>
      </c>
      <c r="W254" s="110">
        <f t="shared" si="41"/>
        <v>-0.2798478438507998</v>
      </c>
      <c r="X254" s="113">
        <f t="shared" si="42"/>
        <v>-0.31387881325721073</v>
      </c>
      <c r="Y254" s="137">
        <f>VLOOKUP(A254,'BRES data'!$A$11:$AB$642,25,FALSE)</f>
        <v>1.2188099808061459E-2</v>
      </c>
      <c r="Z254" s="138">
        <f t="shared" si="43"/>
        <v>-1.2762657143157519</v>
      </c>
    </row>
    <row r="255" spans="1:26">
      <c r="A255" s="14" t="s">
        <v>267</v>
      </c>
      <c r="B255" s="15" t="str">
        <f>VLOOKUP('Master sheet'!A255,Westminster_Parliamentary_Const!$A$2:$C$651,2,FALSE)</f>
        <v>E14001012</v>
      </c>
      <c r="C255" s="15" t="str">
        <f>VLOOKUP(B255,'Region Lookup'!$B$1:$C$662,2,FALSE)</f>
        <v>West Midlands</v>
      </c>
      <c r="E255" s="19">
        <f>VLOOKUP('Master sheet'!A255,'APS (2019)'!$A$9:$I$640,2,FALSE)</f>
        <v>65700</v>
      </c>
      <c r="F255" s="19">
        <f>VLOOKUP(B255,'Claimant Count'!$B$2:$D$633,2,FALSE)</f>
        <v>3225</v>
      </c>
      <c r="G255" s="19">
        <f>VLOOKUP('Master sheet'!A255,'APS (combined up to 2019)'!$A$9:$I$640,8,FALSE)</f>
        <v>4800</v>
      </c>
      <c r="H255" s="19">
        <f>E255*VLOOKUP(C255,'Part-time workers'!$A$3:$G$14,6,FALSE)</f>
        <v>1439.5451119485701</v>
      </c>
      <c r="I255" s="19">
        <f t="shared" si="33"/>
        <v>9464.5451119485697</v>
      </c>
      <c r="J255" s="20">
        <f t="shared" si="34"/>
        <v>0.14405700322600562</v>
      </c>
      <c r="K255" s="27">
        <f t="shared" si="35"/>
        <v>1.7954477846696046</v>
      </c>
      <c r="L255" s="25">
        <f>VLOOKUP('Master sheet'!A255,'APS (2020)'!$A$9:$I$640,2,FALSE)</f>
        <v>67200</v>
      </c>
      <c r="M255" s="25">
        <f>VLOOKUP(B255,'Claimant Count'!$B$2:$D$633,3,FALSE)-F255</f>
        <v>3345</v>
      </c>
      <c r="N255" s="25">
        <f>VLOOKUP('Master sheet'!A255,'APS (2020)'!$A$9:$I$640,8,FALSE)-G255</f>
        <v>-900</v>
      </c>
      <c r="O255" s="25">
        <f>L255*VLOOKUP(C255,'Part-time workers'!$A$3:$H$14,8,FALSE)</f>
        <v>57.540314589813491</v>
      </c>
      <c r="P255" s="25">
        <f t="shared" si="36"/>
        <v>2502.5403145898135</v>
      </c>
      <c r="Q255" s="26">
        <f t="shared" si="37"/>
        <v>0.26441210697283984</v>
      </c>
      <c r="R255" s="28">
        <f t="shared" si="38"/>
        <v>-0.57554739176157987</v>
      </c>
      <c r="S255" s="73">
        <f>VLOOKUP(B255,'13. Parl. Constituency gender'!$A$5:$S$667,18,FALSE)</f>
        <v>6300</v>
      </c>
      <c r="T255" s="73">
        <f>VLOOKUP(B255,'SEISS data'!$B$6:$R$668,9,FALSE)</f>
        <v>3100</v>
      </c>
      <c r="U255" s="73">
        <f t="shared" si="39"/>
        <v>9400</v>
      </c>
      <c r="V255" s="109">
        <f t="shared" si="40"/>
        <v>0.13988095238095238</v>
      </c>
      <c r="W255" s="110">
        <f t="shared" si="41"/>
        <v>-0.69093759091338192</v>
      </c>
      <c r="X255" s="113">
        <f t="shared" si="42"/>
        <v>-0.6332424913374809</v>
      </c>
      <c r="Y255" s="137">
        <f>VLOOKUP(A255,'BRES data'!$A$11:$AB$642,25,FALSE)</f>
        <v>2.4964131994261063E-2</v>
      </c>
      <c r="Z255" s="138">
        <f t="shared" si="43"/>
        <v>6.909302098358315E-2</v>
      </c>
    </row>
    <row r="256" spans="1:26">
      <c r="A256" s="14" t="s">
        <v>268</v>
      </c>
      <c r="B256" s="15" t="str">
        <f>VLOOKUP('Master sheet'!A256,Westminster_Parliamentary_Const!$A$2:$C$651,2,FALSE)</f>
        <v>E14001016</v>
      </c>
      <c r="C256" s="15" t="str">
        <f>VLOOKUP(B256,'Region Lookup'!$B$1:$C$662,2,FALSE)</f>
        <v>West Midlands</v>
      </c>
      <c r="E256" s="19">
        <f>VLOOKUP('Master sheet'!A256,'APS (2019)'!$A$9:$I$640,2,FALSE)</f>
        <v>63300</v>
      </c>
      <c r="F256" s="19">
        <f>VLOOKUP(B256,'Claimant Count'!$B$2:$D$633,2,FALSE)</f>
        <v>2880</v>
      </c>
      <c r="G256" s="19">
        <f>VLOOKUP('Master sheet'!A256,'APS (combined up to 2019)'!$A$9:$I$640,8,FALSE)</f>
        <v>1800</v>
      </c>
      <c r="H256" s="19">
        <f>E256*VLOOKUP(C256,'Part-time workers'!$A$3:$G$14,6,FALSE)</f>
        <v>1386.9589891376634</v>
      </c>
      <c r="I256" s="19">
        <f t="shared" si="33"/>
        <v>6066.9589891376636</v>
      </c>
      <c r="J256" s="20">
        <f t="shared" si="34"/>
        <v>9.584453379364398E-2</v>
      </c>
      <c r="K256" s="27">
        <f t="shared" si="35"/>
        <v>-2.6869619119914867E-2</v>
      </c>
      <c r="L256" s="25">
        <f>VLOOKUP('Master sheet'!A256,'APS (2020)'!$A$9:$I$640,2,FALSE)</f>
        <v>76700</v>
      </c>
      <c r="M256" s="25">
        <f>VLOOKUP(B256,'Claimant Count'!$B$2:$D$633,3,FALSE)-F256</f>
        <v>3255</v>
      </c>
      <c r="N256" s="25">
        <f>VLOOKUP('Master sheet'!A256,'APS (2020)'!$A$9:$I$640,8,FALSE)-G256</f>
        <v>2100</v>
      </c>
      <c r="O256" s="25">
        <f>L256*VLOOKUP(C256,'Part-time workers'!$A$3:$H$14,8,FALSE)</f>
        <v>65.674734063075817</v>
      </c>
      <c r="P256" s="25">
        <f t="shared" si="36"/>
        <v>5420.6747340630754</v>
      </c>
      <c r="Q256" s="26">
        <f t="shared" si="37"/>
        <v>0.8934747612054571</v>
      </c>
      <c r="R256" s="28">
        <f t="shared" si="38"/>
        <v>1.5153423215357391</v>
      </c>
      <c r="S256" s="73">
        <f>VLOOKUP(B256,'13. Parl. Constituency gender'!$A$5:$S$667,18,FALSE)</f>
        <v>6600</v>
      </c>
      <c r="T256" s="73">
        <f>VLOOKUP(B256,'SEISS data'!$B$6:$R$668,9,FALSE)</f>
        <v>3000</v>
      </c>
      <c r="U256" s="73">
        <f t="shared" si="39"/>
        <v>9600</v>
      </c>
      <c r="V256" s="109">
        <f t="shared" si="40"/>
        <v>0.12516297262059975</v>
      </c>
      <c r="W256" s="110">
        <f t="shared" si="41"/>
        <v>-1.1121243770446314</v>
      </c>
      <c r="X256" s="113">
        <f t="shared" si="42"/>
        <v>0.20160897224555385</v>
      </c>
      <c r="Y256" s="137">
        <f>VLOOKUP(A256,'BRES data'!$A$11:$AB$642,25,FALSE)</f>
        <v>1.3306666666666578E-2</v>
      </c>
      <c r="Z256" s="138">
        <f t="shared" si="43"/>
        <v>-1.1584768991101777</v>
      </c>
    </row>
    <row r="257" spans="1:26">
      <c r="A257" s="14" t="s">
        <v>269</v>
      </c>
      <c r="B257" s="15" t="str">
        <f>VLOOKUP('Master sheet'!A257,Westminster_Parliamentary_Const!$A$2:$C$651,2,FALSE)</f>
        <v>E14001019</v>
      </c>
      <c r="C257" s="15" t="str">
        <f>VLOOKUP(B257,'Region Lookup'!$B$1:$C$662,2,FALSE)</f>
        <v>West Midlands</v>
      </c>
      <c r="E257" s="19">
        <f>VLOOKUP('Master sheet'!A257,'APS (2019)'!$A$9:$I$640,2,FALSE)</f>
        <v>63100</v>
      </c>
      <c r="F257" s="19">
        <f>VLOOKUP(B257,'Claimant Count'!$B$2:$D$633,2,FALSE)</f>
        <v>1105</v>
      </c>
      <c r="G257" s="19">
        <f>VLOOKUP('Master sheet'!A257,'APS (combined up to 2019)'!$A$9:$I$640,8,FALSE)</f>
        <v>1700</v>
      </c>
      <c r="H257" s="19">
        <f>E257*VLOOKUP(C257,'Part-time workers'!$A$3:$G$14,6,FALSE)</f>
        <v>1382.5768122367547</v>
      </c>
      <c r="I257" s="19">
        <f t="shared" si="33"/>
        <v>4187.5768122367544</v>
      </c>
      <c r="J257" s="20">
        <f t="shared" si="34"/>
        <v>6.6364133315954907E-2</v>
      </c>
      <c r="K257" s="27">
        <f t="shared" si="35"/>
        <v>-1.1411590860086909</v>
      </c>
      <c r="L257" s="25">
        <f>VLOOKUP('Master sheet'!A257,'APS (2020)'!$A$9:$I$640,2,FALSE)</f>
        <v>56100</v>
      </c>
      <c r="M257" s="25">
        <f>VLOOKUP(B257,'Claimant Count'!$B$2:$D$633,3,FALSE)-F257</f>
        <v>1910</v>
      </c>
      <c r="N257" s="25">
        <f>VLOOKUP('Master sheet'!A257,'APS (2020)'!$A$9:$I$640,8,FALSE)-G257</f>
        <v>-200</v>
      </c>
      <c r="O257" s="25">
        <f>L257*VLOOKUP(C257,'Part-time workers'!$A$3:$H$14,8,FALSE)</f>
        <v>48.035887626317511</v>
      </c>
      <c r="P257" s="25">
        <f t="shared" si="36"/>
        <v>1758.0358876263176</v>
      </c>
      <c r="Q257" s="26">
        <f t="shared" si="37"/>
        <v>0.41982176481851313</v>
      </c>
      <c r="R257" s="28">
        <f t="shared" si="38"/>
        <v>-5.8993988455563542E-2</v>
      </c>
      <c r="S257" s="73">
        <f>VLOOKUP(B257,'13. Parl. Constituency gender'!$A$5:$S$667,18,FALSE)</f>
        <v>6900</v>
      </c>
      <c r="T257" s="73">
        <f>VLOOKUP(B257,'SEISS data'!$B$6:$R$668,9,FALSE)</f>
        <v>2600</v>
      </c>
      <c r="U257" s="73">
        <f t="shared" si="39"/>
        <v>9500</v>
      </c>
      <c r="V257" s="109">
        <f t="shared" si="40"/>
        <v>0.16934046345811052</v>
      </c>
      <c r="W257" s="110">
        <f t="shared" si="41"/>
        <v>0.1521099600155025</v>
      </c>
      <c r="X257" s="113">
        <f t="shared" si="42"/>
        <v>4.6557985779969481E-2</v>
      </c>
      <c r="Y257" s="137">
        <f>VLOOKUP(A257,'BRES data'!$A$11:$AB$642,25,FALSE)</f>
        <v>2.7467068121941995E-2</v>
      </c>
      <c r="Z257" s="138">
        <f t="shared" si="43"/>
        <v>0.33266053037896259</v>
      </c>
    </row>
    <row r="258" spans="1:26">
      <c r="A258" s="14" t="s">
        <v>270</v>
      </c>
      <c r="B258" s="15" t="str">
        <f>VLOOKUP('Master sheet'!A258,Westminster_Parliamentary_Const!$A$2:$C$651,2,FALSE)</f>
        <v>E14001029</v>
      </c>
      <c r="C258" s="15" t="str">
        <f>VLOOKUP(B258,'Region Lookup'!$B$1:$C$662,2,FALSE)</f>
        <v>West Midlands</v>
      </c>
      <c r="E258" s="19">
        <f>VLOOKUP('Master sheet'!A258,'APS (2019)'!$A$9:$I$640,2,FALSE)</f>
        <v>59600</v>
      </c>
      <c r="F258" s="19">
        <f>VLOOKUP(B258,'Claimant Count'!$B$2:$D$633,2,FALSE)</f>
        <v>2740</v>
      </c>
      <c r="G258" s="19">
        <f>VLOOKUP('Master sheet'!A258,'APS (combined up to 2019)'!$A$9:$I$640,8,FALSE)</f>
        <v>2200</v>
      </c>
      <c r="H258" s="19">
        <f>E258*VLOOKUP(C258,'Part-time workers'!$A$3:$G$14,6,FALSE)</f>
        <v>1305.888716470849</v>
      </c>
      <c r="I258" s="19">
        <f t="shared" si="33"/>
        <v>6245.8887164708485</v>
      </c>
      <c r="J258" s="20">
        <f t="shared" si="34"/>
        <v>0.10479679054481289</v>
      </c>
      <c r="K258" s="27">
        <f t="shared" si="35"/>
        <v>0.31150452916415922</v>
      </c>
      <c r="L258" s="25">
        <f>VLOOKUP('Master sheet'!A258,'APS (2020)'!$A$9:$I$640,2,FALSE)</f>
        <v>52500</v>
      </c>
      <c r="M258" s="25">
        <f>VLOOKUP(B258,'Claimant Count'!$B$2:$D$633,3,FALSE)-F258</f>
        <v>2580</v>
      </c>
      <c r="N258" s="25">
        <f>VLOOKUP('Master sheet'!A258,'APS (2020)'!$A$9:$I$640,8,FALSE)-G258</f>
        <v>2400</v>
      </c>
      <c r="O258" s="25">
        <f>L258*VLOOKUP(C258,'Part-time workers'!$A$3:$H$14,8,FALSE)</f>
        <v>44.953370773291788</v>
      </c>
      <c r="P258" s="25">
        <f t="shared" si="36"/>
        <v>5024.9533707732917</v>
      </c>
      <c r="Q258" s="26">
        <f t="shared" si="37"/>
        <v>0.80452175805216253</v>
      </c>
      <c r="R258" s="28">
        <f t="shared" si="38"/>
        <v>1.2196787369806923</v>
      </c>
      <c r="S258" s="73">
        <f>VLOOKUP(B258,'13. Parl. Constituency gender'!$A$5:$S$667,18,FALSE)</f>
        <v>5900</v>
      </c>
      <c r="T258" s="73">
        <f>VLOOKUP(B258,'SEISS data'!$B$6:$R$668,9,FALSE)</f>
        <v>2600</v>
      </c>
      <c r="U258" s="73">
        <f t="shared" si="39"/>
        <v>8500</v>
      </c>
      <c r="V258" s="109">
        <f t="shared" si="40"/>
        <v>0.16190476190476191</v>
      </c>
      <c r="W258" s="110">
        <f t="shared" si="41"/>
        <v>-6.0678703298368108E-2</v>
      </c>
      <c r="X258" s="113">
        <f t="shared" si="42"/>
        <v>0.57950001684116215</v>
      </c>
      <c r="Y258" s="137">
        <f>VLOOKUP(A258,'BRES data'!$A$11:$AB$642,25,FALSE)</f>
        <v>1.9099074578116326E-2</v>
      </c>
      <c r="Z258" s="138">
        <f t="shared" si="43"/>
        <v>-0.54851705645233106</v>
      </c>
    </row>
    <row r="259" spans="1:26">
      <c r="A259" s="14" t="s">
        <v>271</v>
      </c>
      <c r="B259" s="15" t="str">
        <f>VLOOKUP('Master sheet'!A259,Westminster_Parliamentary_Const!$A$2:$C$651,2,FALSE)</f>
        <v>E14001030</v>
      </c>
      <c r="C259" s="15" t="str">
        <f>VLOOKUP(B259,'Region Lookup'!$B$1:$C$662,2,FALSE)</f>
        <v>West Midlands</v>
      </c>
      <c r="E259" s="19">
        <f>VLOOKUP('Master sheet'!A259,'APS (2019)'!$A$9:$I$640,2,FALSE)</f>
        <v>56200</v>
      </c>
      <c r="F259" s="19">
        <f>VLOOKUP(B259,'Claimant Count'!$B$2:$D$633,2,FALSE)</f>
        <v>2900</v>
      </c>
      <c r="G259" s="19">
        <f>VLOOKUP('Master sheet'!A259,'APS (combined up to 2019)'!$A$9:$I$640,8,FALSE)</f>
        <v>1900</v>
      </c>
      <c r="H259" s="19">
        <f>E259*VLOOKUP(C259,'Part-time workers'!$A$3:$G$14,6,FALSE)</f>
        <v>1231.3917091553978</v>
      </c>
      <c r="I259" s="19">
        <f t="shared" si="33"/>
        <v>6031.3917091553976</v>
      </c>
      <c r="J259" s="20">
        <f t="shared" si="34"/>
        <v>0.10732013717358359</v>
      </c>
      <c r="K259" s="27">
        <f t="shared" si="35"/>
        <v>0.40688106829484133</v>
      </c>
      <c r="L259" s="25">
        <f>VLOOKUP('Master sheet'!A259,'APS (2020)'!$A$9:$I$640,2,FALSE)</f>
        <v>53900</v>
      </c>
      <c r="M259" s="25">
        <f>VLOOKUP(B259,'Claimant Count'!$B$2:$D$633,3,FALSE)-F259</f>
        <v>2770</v>
      </c>
      <c r="N259" s="25">
        <f>VLOOKUP('Master sheet'!A259,'APS (2020)'!$A$9:$I$640,8,FALSE)-G259</f>
        <v>600</v>
      </c>
      <c r="O259" s="25">
        <f>L259*VLOOKUP(C259,'Part-time workers'!$A$3:$H$14,8,FALSE)</f>
        <v>46.152127327246234</v>
      </c>
      <c r="P259" s="25">
        <f t="shared" si="36"/>
        <v>3416.152127327246</v>
      </c>
      <c r="Q259" s="26">
        <f t="shared" si="37"/>
        <v>0.56639533495091543</v>
      </c>
      <c r="R259" s="28">
        <f t="shared" si="38"/>
        <v>0.42818986830185218</v>
      </c>
      <c r="S259" s="73">
        <f>VLOOKUP(B259,'13. Parl. Constituency gender'!$A$5:$S$667,18,FALSE)</f>
        <v>5800</v>
      </c>
      <c r="T259" s="73">
        <f>VLOOKUP(B259,'SEISS data'!$B$6:$R$668,9,FALSE)</f>
        <v>2700</v>
      </c>
      <c r="U259" s="73">
        <f t="shared" si="39"/>
        <v>8500</v>
      </c>
      <c r="V259" s="109">
        <f t="shared" si="40"/>
        <v>0.15769944341372913</v>
      </c>
      <c r="W259" s="110">
        <f t="shared" si="41"/>
        <v>-0.18102297667940287</v>
      </c>
      <c r="X259" s="113">
        <f t="shared" si="42"/>
        <v>0.12358344581122466</v>
      </c>
      <c r="Y259" s="137">
        <f>VLOOKUP(A259,'BRES data'!$A$11:$AB$642,25,FALSE)</f>
        <v>7.1013621794870918E-3</v>
      </c>
      <c r="Z259" s="138">
        <f t="shared" si="43"/>
        <v>-1.81191612619954</v>
      </c>
    </row>
    <row r="260" spans="1:26">
      <c r="A260" s="14" t="s">
        <v>272</v>
      </c>
      <c r="B260" s="15" t="str">
        <f>VLOOKUP('Master sheet'!A260,Westminster_Parliamentary_Const!$A$2:$C$651,2,FALSE)</f>
        <v>E14001035</v>
      </c>
      <c r="C260" s="15" t="str">
        <f>VLOOKUP(B260,'Region Lookup'!$B$1:$C$662,2,FALSE)</f>
        <v>West Midlands</v>
      </c>
      <c r="E260" s="19">
        <f>VLOOKUP('Master sheet'!A260,'APS (2019)'!$A$9:$I$640,2,FALSE)</f>
        <v>50400</v>
      </c>
      <c r="F260" s="19">
        <f>VLOOKUP(B260,'Claimant Count'!$B$2:$D$633,2,FALSE)</f>
        <v>915</v>
      </c>
      <c r="G260" s="19">
        <f>VLOOKUP('Master sheet'!A260,'APS (combined up to 2019)'!$A$9:$I$640,8,FALSE)</f>
        <v>3700</v>
      </c>
      <c r="H260" s="19">
        <f>E260*VLOOKUP(C260,'Part-time workers'!$A$3:$G$14,6,FALSE)</f>
        <v>1104.3085790290402</v>
      </c>
      <c r="I260" s="19">
        <f t="shared" ref="I260:I323" si="44">F260+G260+H260</f>
        <v>5719.3085790290406</v>
      </c>
      <c r="J260" s="20">
        <f t="shared" ref="J260:J323" si="45">I260/E260</f>
        <v>0.11347834482200478</v>
      </c>
      <c r="K260" s="27">
        <f t="shared" ref="K260:K323" si="46">(J260-AVERAGE($J$3:$J$634))/STDEV($J$3:$J$634)</f>
        <v>0.6396467636843205</v>
      </c>
      <c r="L260" s="25">
        <f>VLOOKUP('Master sheet'!A260,'APS (2020)'!$A$9:$I$640,2,FALSE)</f>
        <v>48900</v>
      </c>
      <c r="M260" s="25">
        <f>VLOOKUP(B260,'Claimant Count'!$B$2:$D$633,3,FALSE)-F260</f>
        <v>1655</v>
      </c>
      <c r="N260" s="25">
        <f>VLOOKUP('Master sheet'!A260,'APS (2020)'!$A$9:$I$640,8,FALSE)-G260</f>
        <v>-2200</v>
      </c>
      <c r="O260" s="25">
        <f>L260*VLOOKUP(C260,'Part-time workers'!$A$3:$H$14,8,FALSE)</f>
        <v>41.870853920266065</v>
      </c>
      <c r="P260" s="25">
        <f t="shared" ref="P260:P323" si="47">M260+IF(ISNUMBER(N260)=TRUE,N260,0)+O260</f>
        <v>-503.12914607973391</v>
      </c>
      <c r="Q260" s="26">
        <f t="shared" ref="Q260:Q323" si="48">P260/I260</f>
        <v>-8.7970274575593796E-2</v>
      </c>
      <c r="R260" s="28">
        <f t="shared" ref="R260:R323" si="49">(Q260-AVERAGE($Q$3:$Q$634))/STDEV($Q$3:$Q$634)</f>
        <v>-1.7468022608423581</v>
      </c>
      <c r="S260" s="73">
        <f>VLOOKUP(B260,'13. Parl. Constituency gender'!$A$5:$S$667,18,FALSE)</f>
        <v>5900</v>
      </c>
      <c r="T260" s="73">
        <f>VLOOKUP(B260,'SEISS data'!$B$6:$R$668,9,FALSE)</f>
        <v>3600</v>
      </c>
      <c r="U260" s="73">
        <f t="shared" ref="U260:U323" si="50">S260+T260</f>
        <v>9500</v>
      </c>
      <c r="V260" s="109">
        <f t="shared" ref="V260:V323" si="51">U260/L260</f>
        <v>0.19427402862985685</v>
      </c>
      <c r="W260" s="110">
        <f t="shared" ref="W260:W323" si="52">(V260-AVERAGE($V$3:$V$634))/STDEV($V$3:$V$634)</f>
        <v>0.86563779144868547</v>
      </c>
      <c r="X260" s="113">
        <f t="shared" ref="X260:X323" si="53">AVERAGE(R260,W260)</f>
        <v>-0.44058223469683633</v>
      </c>
      <c r="Y260" s="137">
        <f>VLOOKUP(A260,'BRES data'!$A$11:$AB$642,25,FALSE)</f>
        <v>1.958389082151446E-2</v>
      </c>
      <c r="Z260" s="138">
        <f t="shared" ref="Z260:Z323" si="54">(Y260-AVERAGE($Y$3:$Y$634))/STDEV($Y$3:$Y$634)</f>
        <v>-0.49746429151211458</v>
      </c>
    </row>
    <row r="261" spans="1:26">
      <c r="A261" s="14" t="s">
        <v>273</v>
      </c>
      <c r="B261" s="15" t="str">
        <f>VLOOKUP('Master sheet'!A261,Westminster_Parliamentary_Const!$A$2:$C$651,2,FALSE)</f>
        <v>E14001049</v>
      </c>
      <c r="C261" s="15" t="str">
        <f>VLOOKUP(B261,'Region Lookup'!$B$1:$C$662,2,FALSE)</f>
        <v>West Midlands</v>
      </c>
      <c r="E261" s="19">
        <f>VLOOKUP('Master sheet'!A261,'APS (2019)'!$A$9:$I$640,2,FALSE)</f>
        <v>61500</v>
      </c>
      <c r="F261" s="19">
        <f>VLOOKUP(B261,'Claimant Count'!$B$2:$D$633,2,FALSE)</f>
        <v>3480</v>
      </c>
      <c r="G261" s="19">
        <f>VLOOKUP('Master sheet'!A261,'APS (combined up to 2019)'!$A$9:$I$640,8,FALSE)</f>
        <v>2100</v>
      </c>
      <c r="H261" s="19">
        <f>E261*VLOOKUP(C261,'Part-time workers'!$A$3:$G$14,6,FALSE)</f>
        <v>1347.5193970294833</v>
      </c>
      <c r="I261" s="19">
        <f t="shared" si="44"/>
        <v>6927.5193970294831</v>
      </c>
      <c r="J261" s="20">
        <f t="shared" si="45"/>
        <v>0.11264259182161761</v>
      </c>
      <c r="K261" s="27">
        <f t="shared" si="46"/>
        <v>0.60805727540864707</v>
      </c>
      <c r="L261" s="25">
        <f>VLOOKUP('Master sheet'!A261,'APS (2020)'!$A$9:$I$640,2,FALSE)</f>
        <v>61400</v>
      </c>
      <c r="M261" s="25">
        <f>VLOOKUP(B261,'Claimant Count'!$B$2:$D$633,3,FALSE)-F261</f>
        <v>2335</v>
      </c>
      <c r="N261" s="25">
        <f>VLOOKUP('Master sheet'!A261,'APS (2020)'!$A$9:$I$640,8,FALSE)-G261</f>
        <v>3800</v>
      </c>
      <c r="O261" s="25">
        <f>L261*VLOOKUP(C261,'Part-time workers'!$A$3:$H$14,8,FALSE)</f>
        <v>52.574037437716491</v>
      </c>
      <c r="P261" s="25">
        <f t="shared" si="47"/>
        <v>6187.5740374377165</v>
      </c>
      <c r="Q261" s="26">
        <f t="shared" si="48"/>
        <v>0.89318754417215274</v>
      </c>
      <c r="R261" s="28">
        <f t="shared" si="49"/>
        <v>1.5143876644179159</v>
      </c>
      <c r="S261" s="73">
        <f>VLOOKUP(B261,'13. Parl. Constituency gender'!$A$5:$S$667,18,FALSE)</f>
        <v>5100</v>
      </c>
      <c r="T261" s="73">
        <f>VLOOKUP(B261,'SEISS data'!$B$6:$R$668,9,FALSE)</f>
        <v>2200</v>
      </c>
      <c r="U261" s="73">
        <f t="shared" si="50"/>
        <v>7300</v>
      </c>
      <c r="V261" s="109">
        <f t="shared" si="51"/>
        <v>0.11889250814332247</v>
      </c>
      <c r="W261" s="110">
        <f t="shared" si="52"/>
        <v>-1.2915672641621296</v>
      </c>
      <c r="X261" s="113">
        <f t="shared" si="53"/>
        <v>0.11141020012789316</v>
      </c>
      <c r="Y261" s="137">
        <f>VLOOKUP(A261,'BRES data'!$A$11:$AB$642,25,FALSE)</f>
        <v>1.9920206524290052E-2</v>
      </c>
      <c r="Z261" s="138">
        <f t="shared" si="54"/>
        <v>-0.46204912802839854</v>
      </c>
    </row>
    <row r="262" spans="1:26">
      <c r="A262" s="14" t="s">
        <v>274</v>
      </c>
      <c r="B262" s="15" t="str">
        <f>VLOOKUP('Master sheet'!A262,Westminster_Parliamentary_Const!$A$2:$C$651,2,FALSE)</f>
        <v>E14001050</v>
      </c>
      <c r="C262" s="15" t="str">
        <f>VLOOKUP(B262,'Region Lookup'!$B$1:$C$662,2,FALSE)</f>
        <v>West Midlands</v>
      </c>
      <c r="E262" s="19">
        <f>VLOOKUP('Master sheet'!A262,'APS (2019)'!$A$9:$I$640,2,FALSE)</f>
        <v>58100</v>
      </c>
      <c r="F262" s="19">
        <f>VLOOKUP(B262,'Claimant Count'!$B$2:$D$633,2,FALSE)</f>
        <v>3620</v>
      </c>
      <c r="G262" s="19">
        <f>VLOOKUP('Master sheet'!A262,'APS (combined up to 2019)'!$A$9:$I$640,8,FALSE)</f>
        <v>4100</v>
      </c>
      <c r="H262" s="19">
        <f>E262*VLOOKUP(C262,'Part-time workers'!$A$3:$G$14,6,FALSE)</f>
        <v>1273.0223897140324</v>
      </c>
      <c r="I262" s="19">
        <f t="shared" si="44"/>
        <v>8993.0223897140331</v>
      </c>
      <c r="J262" s="20">
        <f t="shared" si="45"/>
        <v>0.15478523906564601</v>
      </c>
      <c r="K262" s="27">
        <f t="shared" si="46"/>
        <v>2.2009497453182418</v>
      </c>
      <c r="L262" s="25">
        <f>VLOOKUP('Master sheet'!A262,'APS (2020)'!$A$9:$I$640,2,FALSE)</f>
        <v>55900</v>
      </c>
      <c r="M262" s="25">
        <f>VLOOKUP(B262,'Claimant Count'!$B$2:$D$633,3,FALSE)-F262</f>
        <v>2905</v>
      </c>
      <c r="N262" s="25">
        <f>VLOOKUP('Master sheet'!A262,'APS (2020)'!$A$9:$I$640,8,FALSE)-G262</f>
        <v>300</v>
      </c>
      <c r="O262" s="25">
        <f>L262*VLOOKUP(C262,'Part-time workers'!$A$3:$H$14,8,FALSE)</f>
        <v>47.864636690038303</v>
      </c>
      <c r="P262" s="25">
        <f t="shared" si="47"/>
        <v>3252.8646366900384</v>
      </c>
      <c r="Q262" s="26">
        <f t="shared" si="48"/>
        <v>0.36170983410544755</v>
      </c>
      <c r="R262" s="28">
        <f t="shared" si="49"/>
        <v>-0.25214746423456685</v>
      </c>
      <c r="S262" s="73">
        <f>VLOOKUP(B262,'13. Parl. Constituency gender'!$A$5:$S$667,18,FALSE)</f>
        <v>5600</v>
      </c>
      <c r="T262" s="73">
        <f>VLOOKUP(B262,'SEISS data'!$B$6:$R$668,9,FALSE)</f>
        <v>2500</v>
      </c>
      <c r="U262" s="73">
        <f t="shared" si="50"/>
        <v>8100</v>
      </c>
      <c r="V262" s="109">
        <f t="shared" si="51"/>
        <v>0.14490161001788909</v>
      </c>
      <c r="W262" s="110">
        <f t="shared" si="52"/>
        <v>-0.54726062649309515</v>
      </c>
      <c r="X262" s="113">
        <f t="shared" si="53"/>
        <v>-0.39970404536383097</v>
      </c>
      <c r="Y262" s="137">
        <f>VLOOKUP(A262,'BRES data'!$A$11:$AB$642,25,FALSE)</f>
        <v>4.0485829959413522E-5</v>
      </c>
      <c r="Z262" s="138">
        <f t="shared" si="54"/>
        <v>-2.5554499195760627</v>
      </c>
    </row>
    <row r="263" spans="1:26">
      <c r="A263" s="14" t="s">
        <v>275</v>
      </c>
      <c r="B263" s="15" t="str">
        <f>VLOOKUP('Master sheet'!A263,Westminster_Parliamentary_Const!$A$2:$C$651,2,FALSE)</f>
        <v>E14001051</v>
      </c>
      <c r="C263" s="15" t="str">
        <f>VLOOKUP(B263,'Region Lookup'!$B$1:$C$662,2,FALSE)</f>
        <v>West Midlands</v>
      </c>
      <c r="E263" s="19">
        <f>VLOOKUP('Master sheet'!A263,'APS (2019)'!$A$9:$I$640,2,FALSE)</f>
        <v>54700</v>
      </c>
      <c r="F263" s="19">
        <f>VLOOKUP(B263,'Claimant Count'!$B$2:$D$633,2,FALSE)</f>
        <v>2895</v>
      </c>
      <c r="G263" s="19">
        <f>VLOOKUP('Master sheet'!A263,'APS (combined up to 2019)'!$A$9:$I$640,8,FALSE)</f>
        <v>1300</v>
      </c>
      <c r="H263" s="19">
        <f>E263*VLOOKUP(C263,'Part-time workers'!$A$3:$G$14,6,FALSE)</f>
        <v>1198.5253823985813</v>
      </c>
      <c r="I263" s="19">
        <f t="shared" si="44"/>
        <v>5393.5253823985813</v>
      </c>
      <c r="J263" s="20">
        <f t="shared" si="45"/>
        <v>9.8601926552076447E-2</v>
      </c>
      <c r="K263" s="27">
        <f t="shared" si="46"/>
        <v>7.7353310589672875E-2</v>
      </c>
      <c r="L263" s="25">
        <f>VLOOKUP('Master sheet'!A263,'APS (2020)'!$A$9:$I$640,2,FALSE)</f>
        <v>53500</v>
      </c>
      <c r="M263" s="25">
        <f>VLOOKUP(B263,'Claimant Count'!$B$2:$D$633,3,FALSE)-F263</f>
        <v>2410</v>
      </c>
      <c r="N263" s="25">
        <f>VLOOKUP('Master sheet'!A263,'APS (2020)'!$A$9:$I$640,8,FALSE)-G263</f>
        <v>1600</v>
      </c>
      <c r="O263" s="25">
        <f>L263*VLOOKUP(C263,'Part-time workers'!$A$3:$H$14,8,FALSE)</f>
        <v>45.809625454687826</v>
      </c>
      <c r="P263" s="25">
        <f t="shared" si="47"/>
        <v>4055.8096254546876</v>
      </c>
      <c r="Q263" s="26">
        <f t="shared" si="48"/>
        <v>0.7519774800153084</v>
      </c>
      <c r="R263" s="28">
        <f t="shared" si="49"/>
        <v>1.045031124853862</v>
      </c>
      <c r="S263" s="73">
        <f>VLOOKUP(B263,'13. Parl. Constituency gender'!$A$5:$S$667,18,FALSE)</f>
        <v>5100</v>
      </c>
      <c r="T263" s="73">
        <f>VLOOKUP(B263,'SEISS data'!$B$6:$R$668,9,FALSE)</f>
        <v>2600</v>
      </c>
      <c r="U263" s="73">
        <f t="shared" si="50"/>
        <v>7700</v>
      </c>
      <c r="V263" s="109">
        <f t="shared" si="51"/>
        <v>0.14392523364485982</v>
      </c>
      <c r="W263" s="110">
        <f t="shared" si="52"/>
        <v>-0.57520174567566662</v>
      </c>
      <c r="X263" s="113">
        <f t="shared" si="53"/>
        <v>0.23491468958909767</v>
      </c>
      <c r="Y263" s="137">
        <f>VLOOKUP(A263,'BRES data'!$A$11:$AB$642,25,FALSE)</f>
        <v>2.9975874547647718E-2</v>
      </c>
      <c r="Z263" s="138">
        <f t="shared" si="54"/>
        <v>0.59684620170532043</v>
      </c>
    </row>
    <row r="264" spans="1:26">
      <c r="A264" s="14" t="s">
        <v>276</v>
      </c>
      <c r="B264" s="15" t="str">
        <f>VLOOKUP('Master sheet'!A264,Westminster_Parliamentary_Const!$A$2:$C$651,2,FALSE)</f>
        <v>E14001052</v>
      </c>
      <c r="C264" s="15" t="str">
        <f>VLOOKUP(B264,'Region Lookup'!$B$1:$C$662,2,FALSE)</f>
        <v>West Midlands</v>
      </c>
      <c r="E264" s="19">
        <f>VLOOKUP('Master sheet'!A264,'APS (2019)'!$A$9:$I$640,2,FALSE)</f>
        <v>66800</v>
      </c>
      <c r="F264" s="19">
        <f>VLOOKUP(B264,'Claimant Count'!$B$2:$D$633,2,FALSE)</f>
        <v>1655</v>
      </c>
      <c r="G264" s="19">
        <f>VLOOKUP('Master sheet'!A264,'APS (combined up to 2019)'!$A$9:$I$640,8,FALSE)</f>
        <v>1900</v>
      </c>
      <c r="H264" s="19">
        <f>E264*VLOOKUP(C264,'Part-time workers'!$A$3:$G$14,6,FALSE)</f>
        <v>1463.6470849035691</v>
      </c>
      <c r="I264" s="19">
        <f t="shared" si="44"/>
        <v>5018.6470849035686</v>
      </c>
      <c r="J264" s="20">
        <f t="shared" si="45"/>
        <v>7.5129447378795941E-2</v>
      </c>
      <c r="K264" s="27">
        <f t="shared" si="46"/>
        <v>-0.80985092954088378</v>
      </c>
      <c r="L264" s="25">
        <f>VLOOKUP('Master sheet'!A264,'APS (2020)'!$A$9:$I$640,2,FALSE)</f>
        <v>66900</v>
      </c>
      <c r="M264" s="25">
        <f>VLOOKUP(B264,'Claimant Count'!$B$2:$D$633,3,FALSE)-F264</f>
        <v>2150</v>
      </c>
      <c r="N264" s="25">
        <f>VLOOKUP('Master sheet'!A264,'APS (2020)'!$A$9:$I$640,8,FALSE)-G264</f>
        <v>-400</v>
      </c>
      <c r="O264" s="25">
        <f>L264*VLOOKUP(C264,'Part-time workers'!$A$3:$H$14,8,FALSE)</f>
        <v>57.283438185394679</v>
      </c>
      <c r="P264" s="25">
        <f t="shared" si="47"/>
        <v>1807.2834381853947</v>
      </c>
      <c r="Q264" s="26">
        <f t="shared" si="48"/>
        <v>0.36011367358781338</v>
      </c>
      <c r="R264" s="28">
        <f t="shared" si="49"/>
        <v>-0.2574528111418059</v>
      </c>
      <c r="S264" s="73">
        <f>VLOOKUP(B264,'13. Parl. Constituency gender'!$A$5:$S$667,18,FALSE)</f>
        <v>7200</v>
      </c>
      <c r="T264" s="73">
        <f>VLOOKUP(B264,'SEISS data'!$B$6:$R$668,9,FALSE)</f>
        <v>3100</v>
      </c>
      <c r="U264" s="73">
        <f t="shared" si="50"/>
        <v>10300</v>
      </c>
      <c r="V264" s="109">
        <f t="shared" si="51"/>
        <v>0.15396113602391628</v>
      </c>
      <c r="W264" s="110">
        <f t="shared" si="52"/>
        <v>-0.28800271851377046</v>
      </c>
      <c r="X264" s="113">
        <f t="shared" si="53"/>
        <v>-0.27272776482778815</v>
      </c>
      <c r="Y264" s="137">
        <f>VLOOKUP(A264,'BRES data'!$A$11:$AB$642,25,FALSE)</f>
        <v>2.9412850812407632E-2</v>
      </c>
      <c r="Z264" s="138">
        <f t="shared" si="54"/>
        <v>0.53755792743153508</v>
      </c>
    </row>
    <row r="265" spans="1:26">
      <c r="A265" s="14" t="s">
        <v>277</v>
      </c>
      <c r="B265" s="15" t="str">
        <f>VLOOKUP('Master sheet'!A265,Westminster_Parliamentary_Const!$A$2:$C$651,2,FALSE)</f>
        <v>E14001058</v>
      </c>
      <c r="C265" s="15" t="str">
        <f>VLOOKUP(B265,'Region Lookup'!$B$1:$C$662,2,FALSE)</f>
        <v>West Midlands</v>
      </c>
      <c r="E265" s="19">
        <f>VLOOKUP('Master sheet'!A265,'APS (2019)'!$A$9:$I$640,2,FALSE)</f>
        <v>57500</v>
      </c>
      <c r="F265" s="19">
        <f>VLOOKUP(B265,'Claimant Count'!$B$2:$D$633,2,FALSE)</f>
        <v>1470</v>
      </c>
      <c r="G265" s="19">
        <f>VLOOKUP('Master sheet'!A265,'APS (combined up to 2019)'!$A$9:$I$640,8,FALSE)</f>
        <v>2800</v>
      </c>
      <c r="H265" s="19">
        <f>E265*VLOOKUP(C265,'Part-time workers'!$A$3:$G$14,6,FALSE)</f>
        <v>1259.8758590113057</v>
      </c>
      <c r="I265" s="19">
        <f t="shared" si="44"/>
        <v>5529.8758590113057</v>
      </c>
      <c r="J265" s="20">
        <f t="shared" si="45"/>
        <v>9.6171754069761833E-2</v>
      </c>
      <c r="K265" s="27">
        <f t="shared" si="46"/>
        <v>-1.4501466003863869E-2</v>
      </c>
      <c r="L265" s="25">
        <f>VLOOKUP('Master sheet'!A265,'APS (2020)'!$A$9:$I$640,2,FALSE)</f>
        <v>55900</v>
      </c>
      <c r="M265" s="25">
        <f>VLOOKUP(B265,'Claimant Count'!$B$2:$D$633,3,FALSE)-F265</f>
        <v>2150</v>
      </c>
      <c r="N265" s="25">
        <f>VLOOKUP('Master sheet'!A265,'APS (2020)'!$A$9:$I$640,8,FALSE)-G265</f>
        <v>700</v>
      </c>
      <c r="O265" s="25">
        <f>L265*VLOOKUP(C265,'Part-time workers'!$A$3:$H$14,8,FALSE)</f>
        <v>47.864636690038303</v>
      </c>
      <c r="P265" s="25">
        <f t="shared" si="47"/>
        <v>2897.8646366900384</v>
      </c>
      <c r="Q265" s="26">
        <f t="shared" si="48"/>
        <v>0.52403791885631079</v>
      </c>
      <c r="R265" s="28">
        <f t="shared" si="49"/>
        <v>0.28740153029106741</v>
      </c>
      <c r="S265" s="73">
        <f>VLOOKUP(B265,'13. Parl. Constituency gender'!$A$5:$S$667,18,FALSE)</f>
        <v>6500</v>
      </c>
      <c r="T265" s="73">
        <f>VLOOKUP(B265,'SEISS data'!$B$6:$R$668,9,FALSE)</f>
        <v>3500</v>
      </c>
      <c r="U265" s="73">
        <f t="shared" si="50"/>
        <v>10000</v>
      </c>
      <c r="V265" s="109">
        <f t="shared" si="51"/>
        <v>0.17889087656529518</v>
      </c>
      <c r="W265" s="110">
        <f t="shared" si="52"/>
        <v>0.4254156628590896</v>
      </c>
      <c r="X265" s="113">
        <f t="shared" si="53"/>
        <v>0.35640859657507851</v>
      </c>
      <c r="Y265" s="137">
        <f>VLOOKUP(A265,'BRES data'!$A$11:$AB$642,25,FALSE)</f>
        <v>1.8208322289954948E-2</v>
      </c>
      <c r="Z265" s="138">
        <f t="shared" si="54"/>
        <v>-0.64231623873368493</v>
      </c>
    </row>
    <row r="266" spans="1:26">
      <c r="A266" s="14" t="s">
        <v>278</v>
      </c>
      <c r="B266" s="15" t="str">
        <f>VLOOKUP('Master sheet'!A266,Westminster_Parliamentary_Const!$A$2:$C$651,2,FALSE)</f>
        <v>E14000544</v>
      </c>
      <c r="C266" s="15" t="str">
        <f>VLOOKUP(B266,'Region Lookup'!$B$1:$C$662,2,FALSE)</f>
        <v>East of England</v>
      </c>
      <c r="E266" s="19">
        <f>VLOOKUP('Master sheet'!A266,'APS (2019)'!$A$9:$I$640,2,FALSE)</f>
        <v>56700</v>
      </c>
      <c r="F266" s="19">
        <f>VLOOKUP(B266,'Claimant Count'!$B$2:$D$633,2,FALSE)</f>
        <v>1710</v>
      </c>
      <c r="G266" s="19">
        <f>VLOOKUP('Master sheet'!A266,'APS (combined up to 2019)'!$A$9:$I$640,8,FALSE)</f>
        <v>3700</v>
      </c>
      <c r="H266" s="19">
        <f>E266*VLOOKUP(C266,'Part-time workers'!$A$3:$G$14,6,FALSE)</f>
        <v>1057.2295630024676</v>
      </c>
      <c r="I266" s="19">
        <f t="shared" si="44"/>
        <v>6467.2295630024673</v>
      </c>
      <c r="J266" s="20">
        <f t="shared" si="45"/>
        <v>0.11406048611997296</v>
      </c>
      <c r="K266" s="27">
        <f t="shared" si="46"/>
        <v>0.66165032897027487</v>
      </c>
      <c r="L266" s="25">
        <f>VLOOKUP('Master sheet'!A266,'APS (2020)'!$A$9:$I$640,2,FALSE)</f>
        <v>57200</v>
      </c>
      <c r="M266" s="25">
        <f>VLOOKUP(B266,'Claimant Count'!$B$2:$D$633,3,FALSE)-F266</f>
        <v>2415</v>
      </c>
      <c r="N266" s="25">
        <f>VLOOKUP('Master sheet'!A266,'APS (2020)'!$A$9:$I$640,8,FALSE)-G266</f>
        <v>-900</v>
      </c>
      <c r="O266" s="25">
        <f>L266*VLOOKUP(C266,'Part-time workers'!$A$3:$H$14,8,FALSE)</f>
        <v>155.92879201189015</v>
      </c>
      <c r="P266" s="25">
        <f t="shared" si="47"/>
        <v>1670.9287920118902</v>
      </c>
      <c r="Q266" s="26">
        <f t="shared" si="48"/>
        <v>0.2583685604065904</v>
      </c>
      <c r="R266" s="28">
        <f t="shared" si="49"/>
        <v>-0.59563504004618395</v>
      </c>
      <c r="S266" s="73">
        <f>VLOOKUP(B266,'13. Parl. Constituency gender'!$A$5:$S$667,18,FALSE)</f>
        <v>6600</v>
      </c>
      <c r="T266" s="73">
        <f>VLOOKUP(B266,'SEISS data'!$B$6:$R$668,9,FALSE)</f>
        <v>4000</v>
      </c>
      <c r="U266" s="73">
        <f t="shared" si="50"/>
        <v>10600</v>
      </c>
      <c r="V266" s="109">
        <f t="shared" si="51"/>
        <v>0.18531468531468531</v>
      </c>
      <c r="W266" s="110">
        <f t="shared" si="52"/>
        <v>0.60924682759311466</v>
      </c>
      <c r="X266" s="113">
        <f t="shared" si="53"/>
        <v>6.8058937734653546E-3</v>
      </c>
      <c r="Y266" s="137">
        <f>VLOOKUP(A266,'BRES data'!$A$11:$AB$642,25,FALSE)</f>
        <v>2.6795993864477063E-2</v>
      </c>
      <c r="Z266" s="138">
        <f t="shared" si="54"/>
        <v>0.26199417629054816</v>
      </c>
    </row>
    <row r="267" spans="1:26">
      <c r="A267" s="14" t="s">
        <v>279</v>
      </c>
      <c r="B267" s="15" t="str">
        <f>VLOOKUP('Master sheet'!A267,Westminster_Parliamentary_Const!$A$2:$C$651,2,FALSE)</f>
        <v>E14000552</v>
      </c>
      <c r="C267" s="15" t="str">
        <f>VLOOKUP(B267,'Region Lookup'!$B$1:$C$662,2,FALSE)</f>
        <v>East of England</v>
      </c>
      <c r="E267" s="19">
        <f>VLOOKUP('Master sheet'!A267,'APS (2019)'!$A$9:$I$640,2,FALSE)</f>
        <v>67100</v>
      </c>
      <c r="F267" s="19">
        <f>VLOOKUP(B267,'Claimant Count'!$B$2:$D$633,2,FALSE)</f>
        <v>2835</v>
      </c>
      <c r="G267" s="19">
        <f>VLOOKUP('Master sheet'!A267,'APS (combined up to 2019)'!$A$9:$I$640,8,FALSE)</f>
        <v>2200</v>
      </c>
      <c r="H267" s="19">
        <f>E267*VLOOKUP(C267,'Part-time workers'!$A$3:$G$14,6,FALSE)</f>
        <v>1251.1482130064473</v>
      </c>
      <c r="I267" s="19">
        <f t="shared" si="44"/>
        <v>6286.1482130064469</v>
      </c>
      <c r="J267" s="20">
        <f t="shared" si="45"/>
        <v>9.3683281862987286E-2</v>
      </c>
      <c r="K267" s="27">
        <f t="shared" si="46"/>
        <v>-0.10855983440197554</v>
      </c>
      <c r="L267" s="25">
        <f>VLOOKUP('Master sheet'!A267,'APS (2020)'!$A$9:$I$640,2,FALSE)</f>
        <v>58700</v>
      </c>
      <c r="M267" s="25">
        <f>VLOOKUP(B267,'Claimant Count'!$B$2:$D$633,3,FALSE)-F267</f>
        <v>2705</v>
      </c>
      <c r="N267" s="25">
        <f>VLOOKUP('Master sheet'!A267,'APS (2020)'!$A$9:$I$640,8,FALSE)-G267</f>
        <v>-400</v>
      </c>
      <c r="O267" s="25">
        <f>L267*VLOOKUP(C267,'Part-time workers'!$A$3:$H$14,8,FALSE)</f>
        <v>160.0178337604537</v>
      </c>
      <c r="P267" s="25">
        <f t="shared" si="47"/>
        <v>2465.0178337604539</v>
      </c>
      <c r="Q267" s="26">
        <f t="shared" si="48"/>
        <v>0.39213485750465965</v>
      </c>
      <c r="R267" s="28">
        <f t="shared" si="49"/>
        <v>-0.15102022671027587</v>
      </c>
      <c r="S267" s="73">
        <f>VLOOKUP(B267,'13. Parl. Constituency gender'!$A$5:$S$667,18,FALSE)</f>
        <v>6600</v>
      </c>
      <c r="T267" s="73">
        <f>VLOOKUP(B267,'SEISS data'!$B$6:$R$668,9,FALSE)</f>
        <v>4000</v>
      </c>
      <c r="U267" s="73">
        <f t="shared" si="50"/>
        <v>10600</v>
      </c>
      <c r="V267" s="109">
        <f t="shared" si="51"/>
        <v>0.18057921635434412</v>
      </c>
      <c r="W267" s="110">
        <f t="shared" si="52"/>
        <v>0.47373115324742537</v>
      </c>
      <c r="X267" s="113">
        <f t="shared" si="53"/>
        <v>0.16135546326857475</v>
      </c>
      <c r="Y267" s="137">
        <f>VLOOKUP(A267,'BRES data'!$A$11:$AB$642,25,FALSE)</f>
        <v>2.7586922677737435E-2</v>
      </c>
      <c r="Z267" s="138">
        <f t="shared" si="54"/>
        <v>0.3452816142377676</v>
      </c>
    </row>
    <row r="268" spans="1:26">
      <c r="A268" s="14" t="s">
        <v>280</v>
      </c>
      <c r="B268" s="15" t="str">
        <f>VLOOKUP('Master sheet'!A268,Westminster_Parliamentary_Const!$A$2:$C$651,2,FALSE)</f>
        <v>E14000590</v>
      </c>
      <c r="C268" s="15" t="str">
        <f>VLOOKUP(B268,'Region Lookup'!$B$1:$C$662,2,FALSE)</f>
        <v>East of England</v>
      </c>
      <c r="E268" s="19">
        <f>VLOOKUP('Master sheet'!A268,'APS (2019)'!$A$9:$I$640,2,FALSE)</f>
        <v>56700</v>
      </c>
      <c r="F268" s="19">
        <f>VLOOKUP(B268,'Claimant Count'!$B$2:$D$633,2,FALSE)</f>
        <v>1180</v>
      </c>
      <c r="G268" s="19">
        <f>VLOOKUP('Master sheet'!A268,'APS (combined up to 2019)'!$A$9:$I$640,8,FALSE)</f>
        <v>2200</v>
      </c>
      <c r="H268" s="19">
        <f>E268*VLOOKUP(C268,'Part-time workers'!$A$3:$G$14,6,FALSE)</f>
        <v>1057.2295630024676</v>
      </c>
      <c r="I268" s="19">
        <f t="shared" si="44"/>
        <v>4437.2295630024673</v>
      </c>
      <c r="J268" s="20">
        <f t="shared" si="45"/>
        <v>7.8258016984170495E-2</v>
      </c>
      <c r="K268" s="27">
        <f t="shared" si="46"/>
        <v>-0.69159839222085773</v>
      </c>
      <c r="L268" s="25">
        <f>VLOOKUP('Master sheet'!A268,'APS (2020)'!$A$9:$I$640,2,FALSE)</f>
        <v>55100</v>
      </c>
      <c r="M268" s="25">
        <f>VLOOKUP(B268,'Claimant Count'!$B$2:$D$633,3,FALSE)-F268</f>
        <v>2090</v>
      </c>
      <c r="N268" s="25" t="e">
        <f>VLOOKUP('Master sheet'!A268,'APS (2020)'!$A$9:$I$640,8,FALSE)-G268</f>
        <v>#VALUE!</v>
      </c>
      <c r="O268" s="25">
        <f>L268*VLOOKUP(C268,'Part-time workers'!$A$3:$H$14,8,FALSE)</f>
        <v>150.20413356390119</v>
      </c>
      <c r="P268" s="25">
        <f t="shared" si="47"/>
        <v>2240.204133563901</v>
      </c>
      <c r="Q268" s="26">
        <f t="shared" si="48"/>
        <v>0.50486550261962526</v>
      </c>
      <c r="R268" s="28">
        <f t="shared" si="49"/>
        <v>0.22367590992779499</v>
      </c>
      <c r="S268" s="73">
        <f>VLOOKUP(B268,'13. Parl. Constituency gender'!$A$5:$S$667,18,FALSE)</f>
        <v>8400</v>
      </c>
      <c r="T268" s="73">
        <f>VLOOKUP(B268,'SEISS data'!$B$6:$R$668,9,FALSE)</f>
        <v>4200</v>
      </c>
      <c r="U268" s="73">
        <f t="shared" si="50"/>
        <v>12600</v>
      </c>
      <c r="V268" s="109">
        <f t="shared" si="51"/>
        <v>0.22867513611615245</v>
      </c>
      <c r="W268" s="110">
        <f t="shared" si="52"/>
        <v>1.8500997989682118</v>
      </c>
      <c r="X268" s="113">
        <f t="shared" si="53"/>
        <v>1.0368878544480034</v>
      </c>
      <c r="Y268" s="137">
        <f>VLOOKUP(A268,'BRES data'!$A$11:$AB$642,25,FALSE)</f>
        <v>2.0412022012134878E-2</v>
      </c>
      <c r="Z268" s="138">
        <f t="shared" si="54"/>
        <v>-0.41025931933941751</v>
      </c>
    </row>
    <row r="269" spans="1:26">
      <c r="A269" s="14" t="s">
        <v>281</v>
      </c>
      <c r="B269" s="15" t="str">
        <f>VLOOKUP('Master sheet'!A269,Westminster_Parliamentary_Const!$A$2:$C$651,2,FALSE)</f>
        <v>E14000594</v>
      </c>
      <c r="C269" s="15" t="str">
        <f>VLOOKUP(B269,'Region Lookup'!$B$1:$C$662,2,FALSE)</f>
        <v>East of England</v>
      </c>
      <c r="E269" s="19">
        <f>VLOOKUP('Master sheet'!A269,'APS (2019)'!$A$9:$I$640,2,FALSE)</f>
        <v>57500</v>
      </c>
      <c r="F269" s="19">
        <f>VLOOKUP(B269,'Claimant Count'!$B$2:$D$633,2,FALSE)</f>
        <v>870</v>
      </c>
      <c r="G269" s="19">
        <f>VLOOKUP('Master sheet'!A269,'APS (combined up to 2019)'!$A$9:$I$640,8,FALSE)</f>
        <v>1900</v>
      </c>
      <c r="H269" s="19">
        <f>E269*VLOOKUP(C269,'Part-time workers'!$A$3:$G$14,6,FALSE)</f>
        <v>1072.1463822335429</v>
      </c>
      <c r="I269" s="19">
        <f t="shared" si="44"/>
        <v>3842.1463822335427</v>
      </c>
      <c r="J269" s="20">
        <f t="shared" si="45"/>
        <v>6.6819937082322478E-2</v>
      </c>
      <c r="K269" s="27">
        <f t="shared" si="46"/>
        <v>-1.1239307808431624</v>
      </c>
      <c r="L269" s="25">
        <f>VLOOKUP('Master sheet'!A269,'APS (2020)'!$A$9:$I$640,2,FALSE)</f>
        <v>62800</v>
      </c>
      <c r="M269" s="25">
        <f>VLOOKUP(B269,'Claimant Count'!$B$2:$D$633,3,FALSE)-F269</f>
        <v>2235</v>
      </c>
      <c r="N269" s="25" t="e">
        <f>VLOOKUP('Master sheet'!A269,'APS (2020)'!$A$9:$I$640,8,FALSE)-G269</f>
        <v>#VALUE!</v>
      </c>
      <c r="O269" s="25">
        <f>L269*VLOOKUP(C269,'Part-time workers'!$A$3:$H$14,8,FALSE)</f>
        <v>171.1945478731941</v>
      </c>
      <c r="P269" s="25">
        <f t="shared" si="47"/>
        <v>2406.1945478731941</v>
      </c>
      <c r="Q269" s="26">
        <f t="shared" si="48"/>
        <v>0.62626311142117619</v>
      </c>
      <c r="R269" s="28">
        <f t="shared" si="49"/>
        <v>0.62717945564645883</v>
      </c>
      <c r="S269" s="73">
        <f>VLOOKUP(B269,'13. Parl. Constituency gender'!$A$5:$S$667,18,FALSE)</f>
        <v>7000</v>
      </c>
      <c r="T269" s="73">
        <f>VLOOKUP(B269,'SEISS data'!$B$6:$R$668,9,FALSE)</f>
        <v>4200</v>
      </c>
      <c r="U269" s="73">
        <f t="shared" si="50"/>
        <v>11200</v>
      </c>
      <c r="V269" s="109">
        <f t="shared" si="51"/>
        <v>0.17834394904458598</v>
      </c>
      <c r="W269" s="110">
        <f t="shared" si="52"/>
        <v>0.40976415032509483</v>
      </c>
      <c r="X269" s="113">
        <f t="shared" si="53"/>
        <v>0.51847180298577689</v>
      </c>
      <c r="Y269" s="137">
        <f>VLOOKUP(A269,'BRES data'!$A$11:$AB$642,25,FALSE)</f>
        <v>3.3556629834254004E-2</v>
      </c>
      <c r="Z269" s="138">
        <f t="shared" si="54"/>
        <v>0.97391165783407785</v>
      </c>
    </row>
    <row r="270" spans="1:26">
      <c r="A270" s="14" t="s">
        <v>282</v>
      </c>
      <c r="B270" s="15" t="str">
        <f>VLOOKUP('Master sheet'!A270,Westminster_Parliamentary_Const!$A$2:$C$651,2,FALSE)</f>
        <v>E14000603</v>
      </c>
      <c r="C270" s="15" t="str">
        <f>VLOOKUP(B270,'Region Lookup'!$B$1:$C$662,2,FALSE)</f>
        <v>East of England</v>
      </c>
      <c r="E270" s="19">
        <f>VLOOKUP('Master sheet'!A270,'APS (2019)'!$A$9:$I$640,2,FALSE)</f>
        <v>52200</v>
      </c>
      <c r="F270" s="19">
        <f>VLOOKUP(B270,'Claimant Count'!$B$2:$D$633,2,FALSE)</f>
        <v>685</v>
      </c>
      <c r="G270" s="19">
        <f>VLOOKUP('Master sheet'!A270,'APS (combined up to 2019)'!$A$9:$I$640,8,FALSE)</f>
        <v>1300</v>
      </c>
      <c r="H270" s="19">
        <f>E270*VLOOKUP(C270,'Part-time workers'!$A$3:$G$14,6,FALSE)</f>
        <v>973.32245482766848</v>
      </c>
      <c r="I270" s="19">
        <f t="shared" si="44"/>
        <v>2958.3224548276685</v>
      </c>
      <c r="J270" s="20">
        <f t="shared" si="45"/>
        <v>5.667284396221587E-2</v>
      </c>
      <c r="K270" s="27">
        <f t="shared" si="46"/>
        <v>-1.5074669201107211</v>
      </c>
      <c r="L270" s="25">
        <f>VLOOKUP('Master sheet'!A270,'APS (2020)'!$A$9:$I$640,2,FALSE)</f>
        <v>59600</v>
      </c>
      <c r="M270" s="25">
        <f>VLOOKUP(B270,'Claimant Count'!$B$2:$D$633,3,FALSE)-F270</f>
        <v>1555</v>
      </c>
      <c r="N270" s="25">
        <f>VLOOKUP('Master sheet'!A270,'APS (2020)'!$A$9:$I$640,8,FALSE)-G270</f>
        <v>-400</v>
      </c>
      <c r="O270" s="25">
        <f>L270*VLOOKUP(C270,'Part-time workers'!$A$3:$H$14,8,FALSE)</f>
        <v>162.47125880959183</v>
      </c>
      <c r="P270" s="25">
        <f t="shared" si="47"/>
        <v>1317.4712588095917</v>
      </c>
      <c r="Q270" s="26">
        <f t="shared" si="48"/>
        <v>0.44534403498158842</v>
      </c>
      <c r="R270" s="28">
        <f t="shared" si="49"/>
        <v>2.5837390080279361E-2</v>
      </c>
      <c r="S270" s="73">
        <f>VLOOKUP(B270,'13. Parl. Constituency gender'!$A$5:$S$667,18,FALSE)</f>
        <v>6800</v>
      </c>
      <c r="T270" s="73">
        <f>VLOOKUP(B270,'SEISS data'!$B$6:$R$668,9,FALSE)</f>
        <v>4000</v>
      </c>
      <c r="U270" s="73">
        <f t="shared" si="50"/>
        <v>10800</v>
      </c>
      <c r="V270" s="109">
        <f t="shared" si="51"/>
        <v>0.18120805369127516</v>
      </c>
      <c r="W270" s="110">
        <f t="shared" si="52"/>
        <v>0.49172669212259018</v>
      </c>
      <c r="X270" s="113">
        <f t="shared" si="53"/>
        <v>0.25878204110143477</v>
      </c>
      <c r="Y270" s="137">
        <f>VLOOKUP(A270,'BRES data'!$A$11:$AB$642,25,FALSE)</f>
        <v>1.5474650218143537E-2</v>
      </c>
      <c r="Z270" s="138">
        <f t="shared" si="54"/>
        <v>-0.9301810114311081</v>
      </c>
    </row>
    <row r="271" spans="1:26">
      <c r="A271" s="14" t="s">
        <v>283</v>
      </c>
      <c r="B271" s="15" t="str">
        <f>VLOOKUP('Master sheet'!A271,Westminster_Parliamentary_Const!$A$2:$C$651,2,FALSE)</f>
        <v>E14000606</v>
      </c>
      <c r="C271" s="15" t="str">
        <f>VLOOKUP(B271,'Region Lookup'!$B$1:$C$662,2,FALSE)</f>
        <v>East of England</v>
      </c>
      <c r="E271" s="19">
        <f>VLOOKUP('Master sheet'!A271,'APS (2019)'!$A$9:$I$640,2,FALSE)</f>
        <v>65400</v>
      </c>
      <c r="F271" s="19">
        <f>VLOOKUP(B271,'Claimant Count'!$B$2:$D$633,2,FALSE)</f>
        <v>1370</v>
      </c>
      <c r="G271" s="19">
        <f>VLOOKUP('Master sheet'!A271,'APS (combined up to 2019)'!$A$9:$I$640,8,FALSE)</f>
        <v>1900</v>
      </c>
      <c r="H271" s="19">
        <f>E271*VLOOKUP(C271,'Part-time workers'!$A$3:$G$14,6,FALSE)</f>
        <v>1219.4499721404122</v>
      </c>
      <c r="I271" s="19">
        <f t="shared" si="44"/>
        <v>4489.4499721404118</v>
      </c>
      <c r="J271" s="20">
        <f t="shared" si="45"/>
        <v>6.8646024038844219E-2</v>
      </c>
      <c r="K271" s="27">
        <f t="shared" si="46"/>
        <v>-1.0549090094864573</v>
      </c>
      <c r="L271" s="25">
        <f>VLOOKUP('Master sheet'!A271,'APS (2020)'!$A$9:$I$640,2,FALSE)</f>
        <v>67100</v>
      </c>
      <c r="M271" s="25">
        <f>VLOOKUP(B271,'Claimant Count'!$B$2:$D$633,3,FALSE)-F271</f>
        <v>2660</v>
      </c>
      <c r="N271" s="25">
        <f>VLOOKUP('Master sheet'!A271,'APS (2020)'!$A$9:$I$640,8,FALSE)-G271</f>
        <v>1200</v>
      </c>
      <c r="O271" s="25">
        <f>L271*VLOOKUP(C271,'Part-time workers'!$A$3:$H$14,8,FALSE)</f>
        <v>182.91646755240961</v>
      </c>
      <c r="P271" s="25">
        <f t="shared" si="47"/>
        <v>4042.9164675524098</v>
      </c>
      <c r="Q271" s="26">
        <f t="shared" si="48"/>
        <v>0.90053714656383388</v>
      </c>
      <c r="R271" s="28">
        <f t="shared" si="49"/>
        <v>1.538816404439588</v>
      </c>
      <c r="S271" s="73">
        <f>VLOOKUP(B271,'13. Parl. Constituency gender'!$A$5:$S$667,18,FALSE)</f>
        <v>8300</v>
      </c>
      <c r="T271" s="73">
        <f>VLOOKUP(B271,'SEISS data'!$B$6:$R$668,9,FALSE)</f>
        <v>4900</v>
      </c>
      <c r="U271" s="73">
        <f t="shared" si="50"/>
        <v>13200</v>
      </c>
      <c r="V271" s="109">
        <f t="shared" si="51"/>
        <v>0.19672131147540983</v>
      </c>
      <c r="W271" s="110">
        <f t="shared" si="52"/>
        <v>0.93567207694548138</v>
      </c>
      <c r="X271" s="113">
        <f t="shared" si="53"/>
        <v>1.2372442406925348</v>
      </c>
      <c r="Y271" s="137">
        <f>VLOOKUP(A271,'BRES data'!$A$11:$AB$642,25,FALSE)</f>
        <v>2.3986125933831426E-2</v>
      </c>
      <c r="Z271" s="138">
        <f t="shared" si="54"/>
        <v>-3.3894274085692511E-2</v>
      </c>
    </row>
    <row r="272" spans="1:26">
      <c r="A272" s="14" t="s">
        <v>284</v>
      </c>
      <c r="B272" s="15" t="str">
        <f>VLOOKUP('Master sheet'!A272,Westminster_Parliamentary_Const!$A$2:$C$651,2,FALSE)</f>
        <v>E14000613</v>
      </c>
      <c r="C272" s="15" t="str">
        <f>VLOOKUP(B272,'Region Lookup'!$B$1:$C$662,2,FALSE)</f>
        <v>East of England</v>
      </c>
      <c r="E272" s="19">
        <f>VLOOKUP('Master sheet'!A272,'APS (2019)'!$A$9:$I$640,2,FALSE)</f>
        <v>68200</v>
      </c>
      <c r="F272" s="19">
        <f>VLOOKUP(B272,'Claimant Count'!$B$2:$D$633,2,FALSE)</f>
        <v>1215</v>
      </c>
      <c r="G272" s="19">
        <f>VLOOKUP('Master sheet'!A272,'APS (combined up to 2019)'!$A$9:$I$640,8,FALSE)</f>
        <v>2600</v>
      </c>
      <c r="H272" s="19">
        <f>E272*VLOOKUP(C272,'Part-time workers'!$A$3:$G$14,6,FALSE)</f>
        <v>1271.658839449176</v>
      </c>
      <c r="I272" s="19">
        <f t="shared" si="44"/>
        <v>5086.6588394491755</v>
      </c>
      <c r="J272" s="20">
        <f t="shared" si="45"/>
        <v>7.4584440461131607E-2</v>
      </c>
      <c r="K272" s="27">
        <f t="shared" si="46"/>
        <v>-0.8304509030112065</v>
      </c>
      <c r="L272" s="25">
        <f>VLOOKUP('Master sheet'!A272,'APS (2020)'!$A$9:$I$640,2,FALSE)</f>
        <v>66200</v>
      </c>
      <c r="M272" s="25">
        <f>VLOOKUP(B272,'Claimant Count'!$B$2:$D$633,3,FALSE)-F272</f>
        <v>1685</v>
      </c>
      <c r="N272" s="25">
        <f>VLOOKUP('Master sheet'!A272,'APS (2020)'!$A$9:$I$640,8,FALSE)-G272</f>
        <v>400</v>
      </c>
      <c r="O272" s="25">
        <f>L272*VLOOKUP(C272,'Part-time workers'!$A$3:$H$14,8,FALSE)</f>
        <v>180.46304250327148</v>
      </c>
      <c r="P272" s="25">
        <f t="shared" si="47"/>
        <v>2265.4630425032715</v>
      </c>
      <c r="Q272" s="26">
        <f t="shared" si="48"/>
        <v>0.44537349840206586</v>
      </c>
      <c r="R272" s="28">
        <f t="shared" si="49"/>
        <v>2.5935321124795074E-2</v>
      </c>
      <c r="S272" s="73">
        <f>VLOOKUP(B272,'13. Parl. Constituency gender'!$A$5:$S$667,18,FALSE)</f>
        <v>7600</v>
      </c>
      <c r="T272" s="73">
        <f>VLOOKUP(B272,'SEISS data'!$B$6:$R$668,9,FALSE)</f>
        <v>3700</v>
      </c>
      <c r="U272" s="73">
        <f t="shared" si="50"/>
        <v>11300</v>
      </c>
      <c r="V272" s="109">
        <f t="shared" si="51"/>
        <v>0.17069486404833836</v>
      </c>
      <c r="W272" s="110">
        <f t="shared" si="52"/>
        <v>0.19086905881987981</v>
      </c>
      <c r="X272" s="113">
        <f t="shared" si="53"/>
        <v>0.10840218997233744</v>
      </c>
      <c r="Y272" s="137">
        <f>VLOOKUP(A272,'BRES data'!$A$11:$AB$642,25,FALSE)</f>
        <v>3.1165485278080718E-2</v>
      </c>
      <c r="Z272" s="138">
        <f t="shared" si="54"/>
        <v>0.72211617320105859</v>
      </c>
    </row>
    <row r="273" spans="1:26">
      <c r="A273" s="14" t="s">
        <v>285</v>
      </c>
      <c r="B273" s="15" t="str">
        <f>VLOOKUP('Master sheet'!A273,Westminster_Parliamentary_Const!$A$2:$C$651,2,FALSE)</f>
        <v>E14000617</v>
      </c>
      <c r="C273" s="15" t="str">
        <f>VLOOKUP(B273,'Region Lookup'!$B$1:$C$662,2,FALSE)</f>
        <v>East of England</v>
      </c>
      <c r="E273" s="19">
        <f>VLOOKUP('Master sheet'!A273,'APS (2019)'!$A$9:$I$640,2,FALSE)</f>
        <v>77300</v>
      </c>
      <c r="F273" s="19">
        <f>VLOOKUP(B273,'Claimant Count'!$B$2:$D$633,2,FALSE)</f>
        <v>1215</v>
      </c>
      <c r="G273" s="19">
        <f>VLOOKUP('Master sheet'!A273,'APS (combined up to 2019)'!$A$9:$I$640,8,FALSE)</f>
        <v>3400</v>
      </c>
      <c r="H273" s="19">
        <f>E273*VLOOKUP(C273,'Part-time workers'!$A$3:$G$14,6,FALSE)</f>
        <v>1441.3376582026585</v>
      </c>
      <c r="I273" s="19">
        <f t="shared" si="44"/>
        <v>6056.3376582026585</v>
      </c>
      <c r="J273" s="20">
        <f t="shared" si="45"/>
        <v>7.8348481994859748E-2</v>
      </c>
      <c r="K273" s="27">
        <f t="shared" si="46"/>
        <v>-0.68817902861318536</v>
      </c>
      <c r="L273" s="25">
        <f>VLOOKUP('Master sheet'!A273,'APS (2020)'!$A$9:$I$640,2,FALSE)</f>
        <v>77500</v>
      </c>
      <c r="M273" s="25">
        <f>VLOOKUP(B273,'Claimant Count'!$B$2:$D$633,3,FALSE)-F273</f>
        <v>2285</v>
      </c>
      <c r="N273" s="25">
        <f>VLOOKUP('Master sheet'!A273,'APS (2020)'!$A$9:$I$640,8,FALSE)-G273</f>
        <v>-400</v>
      </c>
      <c r="O273" s="25">
        <f>L273*VLOOKUP(C273,'Part-time workers'!$A$3:$H$14,8,FALSE)</f>
        <v>211.26715700911691</v>
      </c>
      <c r="P273" s="25">
        <f t="shared" si="47"/>
        <v>2096.267157009117</v>
      </c>
      <c r="Q273" s="26">
        <f t="shared" si="48"/>
        <v>0.34612785404557955</v>
      </c>
      <c r="R273" s="28">
        <f t="shared" si="49"/>
        <v>-0.3039391285477599</v>
      </c>
      <c r="S273" s="73">
        <f>VLOOKUP(B273,'13. Parl. Constituency gender'!$A$5:$S$667,18,FALSE)</f>
        <v>8200</v>
      </c>
      <c r="T273" s="73">
        <f>VLOOKUP(B273,'SEISS data'!$B$6:$R$668,9,FALSE)</f>
        <v>3000</v>
      </c>
      <c r="U273" s="73">
        <f t="shared" si="50"/>
        <v>11200</v>
      </c>
      <c r="V273" s="109">
        <f t="shared" si="51"/>
        <v>0.14451612903225808</v>
      </c>
      <c r="W273" s="110">
        <f t="shared" si="52"/>
        <v>-0.55829199765247117</v>
      </c>
      <c r="X273" s="113">
        <f t="shared" si="53"/>
        <v>-0.43111556310011556</v>
      </c>
      <c r="Y273" s="137">
        <f>VLOOKUP(A273,'BRES data'!$A$11:$AB$642,25,FALSE)</f>
        <v>3.9321241793702111E-2</v>
      </c>
      <c r="Z273" s="138">
        <f t="shared" si="54"/>
        <v>1.5809444941814863</v>
      </c>
    </row>
    <row r="274" spans="1:26">
      <c r="A274" s="14" t="s">
        <v>286</v>
      </c>
      <c r="B274" s="15" t="str">
        <f>VLOOKUP('Master sheet'!A274,Westminster_Parliamentary_Const!$A$2:$C$651,2,FALSE)</f>
        <v>E14000622</v>
      </c>
      <c r="C274" s="15" t="str">
        <f>VLOOKUP(B274,'Region Lookup'!$B$1:$C$662,2,FALSE)</f>
        <v>East of England</v>
      </c>
      <c r="E274" s="19">
        <f>VLOOKUP('Master sheet'!A274,'APS (2019)'!$A$9:$I$640,2,FALSE)</f>
        <v>54100</v>
      </c>
      <c r="F274" s="19">
        <f>VLOOKUP(B274,'Claimant Count'!$B$2:$D$633,2,FALSE)</f>
        <v>890</v>
      </c>
      <c r="G274" s="19">
        <f>VLOOKUP('Master sheet'!A274,'APS (combined up to 2019)'!$A$9:$I$640,8,FALSE)</f>
        <v>2600</v>
      </c>
      <c r="H274" s="19">
        <f>E274*VLOOKUP(C274,'Part-time workers'!$A$3:$G$14,6,FALSE)</f>
        <v>1008.7499005014726</v>
      </c>
      <c r="I274" s="19">
        <f t="shared" si="44"/>
        <v>4498.7499005014724</v>
      </c>
      <c r="J274" s="20">
        <f t="shared" si="45"/>
        <v>8.315619039743942E-2</v>
      </c>
      <c r="K274" s="27">
        <f t="shared" si="46"/>
        <v>-0.50645901307535268</v>
      </c>
      <c r="L274" s="25">
        <f>VLOOKUP('Master sheet'!A274,'APS (2020)'!$A$9:$I$640,2,FALSE)</f>
        <v>53100</v>
      </c>
      <c r="M274" s="25">
        <f>VLOOKUP(B274,'Claimant Count'!$B$2:$D$633,3,FALSE)-F274</f>
        <v>2050</v>
      </c>
      <c r="N274" s="25" t="e">
        <f>VLOOKUP('Master sheet'!A274,'APS (2020)'!$A$9:$I$640,8,FALSE)-G274</f>
        <v>#VALUE!</v>
      </c>
      <c r="O274" s="25">
        <f>L274*VLOOKUP(C274,'Part-time workers'!$A$3:$H$14,8,FALSE)</f>
        <v>144.75207789914978</v>
      </c>
      <c r="P274" s="25">
        <f t="shared" si="47"/>
        <v>2194.7520778991498</v>
      </c>
      <c r="Q274" s="26">
        <f t="shared" si="48"/>
        <v>0.48785821093422027</v>
      </c>
      <c r="R274" s="28">
        <f t="shared" si="49"/>
        <v>0.16714676931390843</v>
      </c>
      <c r="S274" s="73">
        <f>VLOOKUP(B274,'13. Parl. Constituency gender'!$A$5:$S$667,18,FALSE)</f>
        <v>6000</v>
      </c>
      <c r="T274" s="73">
        <f>VLOOKUP(B274,'SEISS data'!$B$6:$R$668,9,FALSE)</f>
        <v>4300</v>
      </c>
      <c r="U274" s="73">
        <f t="shared" si="50"/>
        <v>10300</v>
      </c>
      <c r="V274" s="109">
        <f t="shared" si="51"/>
        <v>0.19397363465160075</v>
      </c>
      <c r="W274" s="110">
        <f t="shared" si="52"/>
        <v>0.85704136881901916</v>
      </c>
      <c r="X274" s="113">
        <f t="shared" si="53"/>
        <v>0.51209406906646382</v>
      </c>
      <c r="Y274" s="137">
        <f>VLOOKUP(A274,'BRES data'!$A$11:$AB$642,25,FALSE)</f>
        <v>2.752252252252263E-2</v>
      </c>
      <c r="Z274" s="138">
        <f t="shared" si="54"/>
        <v>0.3385000634315275</v>
      </c>
    </row>
    <row r="275" spans="1:26">
      <c r="A275" s="14" t="s">
        <v>287</v>
      </c>
      <c r="B275" s="15" t="str">
        <f>VLOOKUP('Master sheet'!A275,Westminster_Parliamentary_Const!$A$2:$C$651,2,FALSE)</f>
        <v>E14000624</v>
      </c>
      <c r="C275" s="15" t="str">
        <f>VLOOKUP(B275,'Region Lookup'!$B$1:$C$662,2,FALSE)</f>
        <v>East of England</v>
      </c>
      <c r="E275" s="19">
        <f>VLOOKUP('Master sheet'!A275,'APS (2019)'!$A$9:$I$640,2,FALSE)</f>
        <v>60600</v>
      </c>
      <c r="F275" s="19">
        <f>VLOOKUP(B275,'Claimant Count'!$B$2:$D$633,2,FALSE)</f>
        <v>860</v>
      </c>
      <c r="G275" s="19">
        <f>VLOOKUP('Master sheet'!A275,'APS (combined up to 2019)'!$A$9:$I$640,8,FALSE)</f>
        <v>1900</v>
      </c>
      <c r="H275" s="19">
        <f>E275*VLOOKUP(C275,'Part-time workers'!$A$3:$G$14,6,FALSE)</f>
        <v>1129.9490567539599</v>
      </c>
      <c r="I275" s="19">
        <f t="shared" si="44"/>
        <v>3889.9490567539597</v>
      </c>
      <c r="J275" s="20">
        <f t="shared" si="45"/>
        <v>6.419057849428976E-2</v>
      </c>
      <c r="K275" s="27">
        <f t="shared" si="46"/>
        <v>-1.2233143214953914</v>
      </c>
      <c r="L275" s="25">
        <f>VLOOKUP('Master sheet'!A275,'APS (2020)'!$A$9:$I$640,2,FALSE)</f>
        <v>67700</v>
      </c>
      <c r="M275" s="25">
        <f>VLOOKUP(B275,'Claimant Count'!$B$2:$D$633,3,FALSE)-F275</f>
        <v>1510</v>
      </c>
      <c r="N275" s="25">
        <f>VLOOKUP('Master sheet'!A275,'APS (2020)'!$A$9:$I$640,8,FALSE)-G275</f>
        <v>1400</v>
      </c>
      <c r="O275" s="25">
        <f>L275*VLOOKUP(C275,'Part-time workers'!$A$3:$H$14,8,FALSE)</f>
        <v>184.55208425183503</v>
      </c>
      <c r="P275" s="25">
        <f t="shared" si="47"/>
        <v>3094.5520842518349</v>
      </c>
      <c r="Q275" s="26">
        <f t="shared" si="48"/>
        <v>0.79552509277181682</v>
      </c>
      <c r="R275" s="28">
        <f t="shared" si="49"/>
        <v>1.1897754598395605</v>
      </c>
      <c r="S275" s="73">
        <f>VLOOKUP(B275,'13. Parl. Constituency gender'!$A$5:$S$667,18,FALSE)</f>
        <v>6300</v>
      </c>
      <c r="T275" s="73">
        <f>VLOOKUP(B275,'SEISS data'!$B$6:$R$668,9,FALSE)</f>
        <v>3700</v>
      </c>
      <c r="U275" s="73">
        <f t="shared" si="50"/>
        <v>10000</v>
      </c>
      <c r="V275" s="109">
        <f t="shared" si="51"/>
        <v>0.14771048744460857</v>
      </c>
      <c r="W275" s="110">
        <f t="shared" si="52"/>
        <v>-0.46687853090253523</v>
      </c>
      <c r="X275" s="113">
        <f t="shared" si="53"/>
        <v>0.36144846446851264</v>
      </c>
      <c r="Y275" s="137">
        <f>VLOOKUP(A275,'BRES data'!$A$11:$AB$642,25,FALSE)</f>
        <v>2.1268355888281132E-2</v>
      </c>
      <c r="Z275" s="138">
        <f t="shared" si="54"/>
        <v>-0.32008451046170122</v>
      </c>
    </row>
    <row r="276" spans="1:26">
      <c r="A276" s="14" t="s">
        <v>288</v>
      </c>
      <c r="B276" s="15" t="str">
        <f>VLOOKUP('Master sheet'!A276,Westminster_Parliamentary_Const!$A$2:$C$651,2,FALSE)</f>
        <v>E14000628</v>
      </c>
      <c r="C276" s="15" t="str">
        <f>VLOOKUP(B276,'Region Lookup'!$B$1:$C$662,2,FALSE)</f>
        <v>East of England</v>
      </c>
      <c r="E276" s="19">
        <f>VLOOKUP('Master sheet'!A276,'APS (2019)'!$A$9:$I$640,2,FALSE)</f>
        <v>64300</v>
      </c>
      <c r="F276" s="19">
        <f>VLOOKUP(B276,'Claimant Count'!$B$2:$D$633,2,FALSE)</f>
        <v>1360</v>
      </c>
      <c r="G276" s="19">
        <f>VLOOKUP('Master sheet'!A276,'APS (combined up to 2019)'!$A$9:$I$640,8,FALSE)</f>
        <v>3700</v>
      </c>
      <c r="H276" s="19">
        <f>E276*VLOOKUP(C276,'Part-time workers'!$A$3:$G$14,6,FALSE)</f>
        <v>1198.9393456976836</v>
      </c>
      <c r="I276" s="19">
        <f t="shared" si="44"/>
        <v>6258.9393456976832</v>
      </c>
      <c r="J276" s="20">
        <f t="shared" si="45"/>
        <v>9.7339647678035504E-2</v>
      </c>
      <c r="K276" s="27">
        <f t="shared" si="46"/>
        <v>2.964215230047235E-2</v>
      </c>
      <c r="L276" s="25">
        <f>VLOOKUP('Master sheet'!A276,'APS (2020)'!$A$9:$I$640,2,FALSE)</f>
        <v>70900</v>
      </c>
      <c r="M276" s="25">
        <f>VLOOKUP(B276,'Claimant Count'!$B$2:$D$633,3,FALSE)-F276</f>
        <v>2405</v>
      </c>
      <c r="N276" s="25" t="e">
        <f>VLOOKUP('Master sheet'!A276,'APS (2020)'!$A$9:$I$640,8,FALSE)-G276</f>
        <v>#VALUE!</v>
      </c>
      <c r="O276" s="25">
        <f>L276*VLOOKUP(C276,'Part-time workers'!$A$3:$H$14,8,FALSE)</f>
        <v>193.27537331543726</v>
      </c>
      <c r="P276" s="25">
        <f t="shared" si="47"/>
        <v>2598.2753733154373</v>
      </c>
      <c r="Q276" s="26">
        <f t="shared" si="48"/>
        <v>0.41513030080750973</v>
      </c>
      <c r="R276" s="28">
        <f t="shared" si="49"/>
        <v>-7.4587560534449426E-2</v>
      </c>
      <c r="S276" s="73">
        <f>VLOOKUP(B276,'13. Parl. Constituency gender'!$A$5:$S$667,18,FALSE)</f>
        <v>7600</v>
      </c>
      <c r="T276" s="73">
        <f>VLOOKUP(B276,'SEISS data'!$B$6:$R$668,9,FALSE)</f>
        <v>3800</v>
      </c>
      <c r="U276" s="73">
        <f t="shared" si="50"/>
        <v>11400</v>
      </c>
      <c r="V276" s="109">
        <f t="shared" si="51"/>
        <v>0.16078984485190409</v>
      </c>
      <c r="W276" s="110">
        <f t="shared" si="52"/>
        <v>-9.2584463324013058E-2</v>
      </c>
      <c r="X276" s="113">
        <f t="shared" si="53"/>
        <v>-8.3586011929231235E-2</v>
      </c>
      <c r="Y276" s="137">
        <f>VLOOKUP(A276,'BRES data'!$A$11:$AB$642,25,FALSE)</f>
        <v>2.9150516795865666E-2</v>
      </c>
      <c r="Z276" s="138">
        <f t="shared" si="54"/>
        <v>0.50993328187826825</v>
      </c>
    </row>
    <row r="277" spans="1:26">
      <c r="A277" s="14" t="s">
        <v>289</v>
      </c>
      <c r="B277" s="15" t="str">
        <f>VLOOKUP('Master sheet'!A277,Westminster_Parliamentary_Const!$A$2:$C$651,2,FALSE)</f>
        <v>E14000642</v>
      </c>
      <c r="C277" s="15" t="str">
        <f>VLOOKUP(B277,'Region Lookup'!$B$1:$C$662,2,FALSE)</f>
        <v>East of England</v>
      </c>
      <c r="E277" s="19">
        <f>VLOOKUP('Master sheet'!A277,'APS (2019)'!$A$9:$I$640,2,FALSE)</f>
        <v>40600</v>
      </c>
      <c r="F277" s="19">
        <f>VLOOKUP(B277,'Claimant Count'!$B$2:$D$633,2,FALSE)</f>
        <v>2215</v>
      </c>
      <c r="G277" s="19">
        <f>VLOOKUP('Master sheet'!A277,'APS (combined up to 2019)'!$A$9:$I$640,8,FALSE)</f>
        <v>3100</v>
      </c>
      <c r="H277" s="19">
        <f>E277*VLOOKUP(C277,'Part-time workers'!$A$3:$G$14,6,FALSE)</f>
        <v>757.02857597707543</v>
      </c>
      <c r="I277" s="19">
        <f t="shared" si="44"/>
        <v>6072.0285759770759</v>
      </c>
      <c r="J277" s="20">
        <f t="shared" si="45"/>
        <v>0.1495573540881053</v>
      </c>
      <c r="K277" s="27">
        <f t="shared" si="46"/>
        <v>2.0033480482521404</v>
      </c>
      <c r="L277" s="25">
        <f>VLOOKUP('Master sheet'!A277,'APS (2020)'!$A$9:$I$640,2,FALSE)</f>
        <v>41200</v>
      </c>
      <c r="M277" s="25">
        <f>VLOOKUP(B277,'Claimant Count'!$B$2:$D$633,3,FALSE)-F277</f>
        <v>2230</v>
      </c>
      <c r="N277" s="25">
        <f>VLOOKUP('Master sheet'!A277,'APS (2020)'!$A$9:$I$640,8,FALSE)-G277</f>
        <v>-700</v>
      </c>
      <c r="O277" s="25">
        <f>L277*VLOOKUP(C277,'Part-time workers'!$A$3:$H$14,8,FALSE)</f>
        <v>112.31234669387892</v>
      </c>
      <c r="P277" s="25">
        <f t="shared" si="47"/>
        <v>1642.3123466938789</v>
      </c>
      <c r="Q277" s="26">
        <f t="shared" si="48"/>
        <v>0.27047177498330655</v>
      </c>
      <c r="R277" s="28">
        <f t="shared" si="49"/>
        <v>-0.55540615873203747</v>
      </c>
      <c r="S277" s="73">
        <f>VLOOKUP(B277,'13. Parl. Constituency gender'!$A$5:$S$667,18,FALSE)</f>
        <v>5100</v>
      </c>
      <c r="T277" s="73">
        <f>VLOOKUP(B277,'SEISS data'!$B$6:$R$668,9,FALSE)</f>
        <v>3500</v>
      </c>
      <c r="U277" s="73">
        <f t="shared" si="50"/>
        <v>8600</v>
      </c>
      <c r="V277" s="109">
        <f t="shared" si="51"/>
        <v>0.20873786407766989</v>
      </c>
      <c r="W277" s="110">
        <f t="shared" si="52"/>
        <v>1.2795516890480159</v>
      </c>
      <c r="X277" s="113">
        <f t="shared" si="53"/>
        <v>0.3620727651579892</v>
      </c>
      <c r="Y277" s="137">
        <f>VLOOKUP(A277,'BRES data'!$A$11:$AB$642,25,FALSE)</f>
        <v>2.6116373477672594E-2</v>
      </c>
      <c r="Z277" s="138">
        <f t="shared" si="54"/>
        <v>0.19042788632279517</v>
      </c>
    </row>
    <row r="278" spans="1:26">
      <c r="A278" s="14" t="s">
        <v>290</v>
      </c>
      <c r="B278" s="15" t="str">
        <f>VLOOKUP('Master sheet'!A278,Westminster_Parliamentary_Const!$A$2:$C$651,2,FALSE)</f>
        <v>E14000644</v>
      </c>
      <c r="C278" s="15" t="str">
        <f>VLOOKUP(B278,'Region Lookup'!$B$1:$C$662,2,FALSE)</f>
        <v>East of England</v>
      </c>
      <c r="E278" s="19">
        <f>VLOOKUP('Master sheet'!A278,'APS (2019)'!$A$9:$I$640,2,FALSE)</f>
        <v>89100</v>
      </c>
      <c r="F278" s="19">
        <f>VLOOKUP(B278,'Claimant Count'!$B$2:$D$633,2,FALSE)</f>
        <v>1855</v>
      </c>
      <c r="G278" s="19">
        <f>VLOOKUP('Master sheet'!A278,'APS (combined up to 2019)'!$A$9:$I$640,8,FALSE)</f>
        <v>4700</v>
      </c>
      <c r="H278" s="19">
        <f>E278*VLOOKUP(C278,'Part-time workers'!$A$3:$G$14,6,FALSE)</f>
        <v>1661.3607418610204</v>
      </c>
      <c r="I278" s="19">
        <f t="shared" si="44"/>
        <v>8216.3607418610209</v>
      </c>
      <c r="J278" s="20">
        <f t="shared" si="45"/>
        <v>9.2215047607867792E-2</v>
      </c>
      <c r="K278" s="27">
        <f t="shared" si="46"/>
        <v>-0.16405561936063315</v>
      </c>
      <c r="L278" s="25">
        <f>VLOOKUP('Master sheet'!A278,'APS (2020)'!$A$9:$I$640,2,FALSE)</f>
        <v>83700</v>
      </c>
      <c r="M278" s="25">
        <f>VLOOKUP(B278,'Claimant Count'!$B$2:$D$633,3,FALSE)-F278</f>
        <v>3005</v>
      </c>
      <c r="N278" s="25">
        <f>VLOOKUP('Master sheet'!A278,'APS (2020)'!$A$9:$I$640,8,FALSE)-G278</f>
        <v>500</v>
      </c>
      <c r="O278" s="25">
        <f>L278*VLOOKUP(C278,'Part-time workers'!$A$3:$H$14,8,FALSE)</f>
        <v>228.16852956984627</v>
      </c>
      <c r="P278" s="25">
        <f t="shared" si="47"/>
        <v>3733.1685295698462</v>
      </c>
      <c r="Q278" s="26">
        <f t="shared" si="48"/>
        <v>0.45435791427096917</v>
      </c>
      <c r="R278" s="28">
        <f t="shared" si="49"/>
        <v>5.5797883452853053E-2</v>
      </c>
      <c r="S278" s="73">
        <f>VLOOKUP(B278,'13. Parl. Constituency gender'!$A$5:$S$667,18,FALSE)</f>
        <v>8000</v>
      </c>
      <c r="T278" s="73">
        <f>VLOOKUP(B278,'SEISS data'!$B$6:$R$668,9,FALSE)</f>
        <v>4100</v>
      </c>
      <c r="U278" s="73">
        <f t="shared" si="50"/>
        <v>12100</v>
      </c>
      <c r="V278" s="109">
        <f t="shared" si="51"/>
        <v>0.14456391875746716</v>
      </c>
      <c r="W278" s="110">
        <f t="shared" si="52"/>
        <v>-0.55692439142534955</v>
      </c>
      <c r="X278" s="113">
        <f t="shared" si="53"/>
        <v>-0.25056325398624824</v>
      </c>
      <c r="Y278" s="137">
        <f>VLOOKUP(A278,'BRES data'!$A$11:$AB$642,25,FALSE)</f>
        <v>3.3205292360221961E-2</v>
      </c>
      <c r="Z278" s="138">
        <f t="shared" si="54"/>
        <v>0.93691465181231892</v>
      </c>
    </row>
    <row r="279" spans="1:26">
      <c r="A279" s="14" t="s">
        <v>291</v>
      </c>
      <c r="B279" s="15" t="str">
        <f>VLOOKUP('Master sheet'!A279,Westminster_Parliamentary_Const!$A$2:$C$651,2,FALSE)</f>
        <v>E14000693</v>
      </c>
      <c r="C279" s="15" t="str">
        <f>VLOOKUP(B279,'Region Lookup'!$B$1:$C$662,2,FALSE)</f>
        <v>East of England</v>
      </c>
      <c r="E279" s="19">
        <f>VLOOKUP('Master sheet'!A279,'APS (2019)'!$A$9:$I$640,2,FALSE)</f>
        <v>62200</v>
      </c>
      <c r="F279" s="19">
        <f>VLOOKUP(B279,'Claimant Count'!$B$2:$D$633,2,FALSE)</f>
        <v>1115</v>
      </c>
      <c r="G279" s="19">
        <f>VLOOKUP('Master sheet'!A279,'APS (combined up to 2019)'!$A$9:$I$640,8,FALSE)</f>
        <v>1700</v>
      </c>
      <c r="H279" s="19">
        <f>E279*VLOOKUP(C279,'Part-time workers'!$A$3:$G$14,6,FALSE)</f>
        <v>1159.7826952161106</v>
      </c>
      <c r="I279" s="19">
        <f t="shared" si="44"/>
        <v>3974.7826952161104</v>
      </c>
      <c r="J279" s="20">
        <f t="shared" si="45"/>
        <v>6.3903258765532323E-2</v>
      </c>
      <c r="K279" s="27">
        <f t="shared" si="46"/>
        <v>-1.2341743282183681</v>
      </c>
      <c r="L279" s="25">
        <f>VLOOKUP('Master sheet'!A279,'APS (2020)'!$A$9:$I$640,2,FALSE)</f>
        <v>58900</v>
      </c>
      <c r="M279" s="25">
        <f>VLOOKUP(B279,'Claimant Count'!$B$2:$D$633,3,FALSE)-F279</f>
        <v>2765</v>
      </c>
      <c r="N279" s="25">
        <f>VLOOKUP('Master sheet'!A279,'APS (2020)'!$A$9:$I$640,8,FALSE)-G279</f>
        <v>1200</v>
      </c>
      <c r="O279" s="25">
        <f>L279*VLOOKUP(C279,'Part-time workers'!$A$3:$H$14,8,FALSE)</f>
        <v>160.56303932692884</v>
      </c>
      <c r="P279" s="25">
        <f t="shared" si="47"/>
        <v>4125.5630393269284</v>
      </c>
      <c r="Q279" s="26">
        <f t="shared" si="48"/>
        <v>1.037934235824336</v>
      </c>
      <c r="R279" s="28">
        <f t="shared" si="49"/>
        <v>1.9954993097731242</v>
      </c>
      <c r="S279" s="73">
        <f>VLOOKUP(B279,'13. Parl. Constituency gender'!$A$5:$S$667,18,FALSE)</f>
        <v>8300</v>
      </c>
      <c r="T279" s="73">
        <f>VLOOKUP(B279,'SEISS data'!$B$6:$R$668,9,FALSE)</f>
        <v>5300</v>
      </c>
      <c r="U279" s="73">
        <f t="shared" si="50"/>
        <v>13600</v>
      </c>
      <c r="V279" s="109">
        <f t="shared" si="51"/>
        <v>0.23089983022071306</v>
      </c>
      <c r="W279" s="110">
        <f t="shared" si="52"/>
        <v>1.9137642267824928</v>
      </c>
      <c r="X279" s="113">
        <f t="shared" si="53"/>
        <v>1.9546317682778085</v>
      </c>
      <c r="Y279" s="137">
        <f>VLOOKUP(A279,'BRES data'!$A$11:$AB$642,25,FALSE)</f>
        <v>3.2466422466422395E-2</v>
      </c>
      <c r="Z279" s="138">
        <f t="shared" si="54"/>
        <v>0.85910919144828801</v>
      </c>
    </row>
    <row r="280" spans="1:26">
      <c r="A280" s="14" t="s">
        <v>292</v>
      </c>
      <c r="B280" s="15" t="str">
        <f>VLOOKUP('Master sheet'!A280,Westminster_Parliamentary_Const!$A$2:$C$651,2,FALSE)</f>
        <v>E14000717</v>
      </c>
      <c r="C280" s="15" t="str">
        <f>VLOOKUP(B280,'Region Lookup'!$B$1:$C$662,2,FALSE)</f>
        <v>East of England</v>
      </c>
      <c r="E280" s="19">
        <f>VLOOKUP('Master sheet'!A280,'APS (2019)'!$A$9:$I$640,2,FALSE)</f>
        <v>58500</v>
      </c>
      <c r="F280" s="19">
        <f>VLOOKUP(B280,'Claimant Count'!$B$2:$D$633,2,FALSE)</f>
        <v>2625</v>
      </c>
      <c r="G280" s="19">
        <f>VLOOKUP('Master sheet'!A280,'APS (combined up to 2019)'!$A$9:$I$640,8,FALSE)</f>
        <v>5400</v>
      </c>
      <c r="H280" s="19">
        <f>E280*VLOOKUP(C280,'Part-time workers'!$A$3:$G$14,6,FALSE)</f>
        <v>1090.7924062723871</v>
      </c>
      <c r="I280" s="19">
        <f t="shared" si="44"/>
        <v>9115.7924062723869</v>
      </c>
      <c r="J280" s="20">
        <f t="shared" si="45"/>
        <v>0.15582551121833141</v>
      </c>
      <c r="K280" s="27">
        <f t="shared" si="46"/>
        <v>2.2402695742097225</v>
      </c>
      <c r="L280" s="25">
        <f>VLOOKUP('Master sheet'!A280,'APS (2020)'!$A$9:$I$640,2,FALSE)</f>
        <v>60200</v>
      </c>
      <c r="M280" s="25">
        <f>VLOOKUP(B280,'Claimant Count'!$B$2:$D$633,3,FALSE)-F280</f>
        <v>1950</v>
      </c>
      <c r="N280" s="25">
        <f>VLOOKUP('Master sheet'!A280,'APS (2020)'!$A$9:$I$640,8,FALSE)-G280</f>
        <v>-700</v>
      </c>
      <c r="O280" s="25">
        <f>L280*VLOOKUP(C280,'Part-time workers'!$A$3:$H$14,8,FALSE)</f>
        <v>164.10687550901727</v>
      </c>
      <c r="P280" s="25">
        <f t="shared" si="47"/>
        <v>1414.1068755090173</v>
      </c>
      <c r="Q280" s="26">
        <f t="shared" si="48"/>
        <v>0.15512714775470313</v>
      </c>
      <c r="R280" s="28">
        <f t="shared" si="49"/>
        <v>-0.93879069592190345</v>
      </c>
      <c r="S280" s="73">
        <f>VLOOKUP(B280,'13. Parl. Constituency gender'!$A$5:$S$667,18,FALSE)</f>
        <v>6800</v>
      </c>
      <c r="T280" s="73">
        <f>VLOOKUP(B280,'SEISS data'!$B$6:$R$668,9,FALSE)</f>
        <v>2800</v>
      </c>
      <c r="U280" s="73">
        <f t="shared" si="50"/>
        <v>9600</v>
      </c>
      <c r="V280" s="109">
        <f t="shared" si="51"/>
        <v>0.15946843853820597</v>
      </c>
      <c r="W280" s="110">
        <f t="shared" si="52"/>
        <v>-0.13039935962787361</v>
      </c>
      <c r="X280" s="113">
        <f t="shared" si="53"/>
        <v>-0.53459502777488854</v>
      </c>
      <c r="Y280" s="137">
        <f>VLOOKUP(A280,'BRES data'!$A$11:$AB$642,25,FALSE)</f>
        <v>2.6623292127521125E-2</v>
      </c>
      <c r="Z280" s="138">
        <f t="shared" si="54"/>
        <v>0.24380810826654814</v>
      </c>
    </row>
    <row r="281" spans="1:26">
      <c r="A281" s="14" t="s">
        <v>293</v>
      </c>
      <c r="B281" s="15" t="str">
        <f>VLOOKUP('Master sheet'!A281,Westminster_Parliamentary_Const!$A$2:$C$651,2,FALSE)</f>
        <v>E14000729</v>
      </c>
      <c r="C281" s="15" t="str">
        <f>VLOOKUP(B281,'Region Lookup'!$B$1:$C$662,2,FALSE)</f>
        <v>East of England</v>
      </c>
      <c r="E281" s="19">
        <f>VLOOKUP('Master sheet'!A281,'APS (2019)'!$A$9:$I$640,2,FALSE)</f>
        <v>60400</v>
      </c>
      <c r="F281" s="19">
        <f>VLOOKUP(B281,'Claimant Count'!$B$2:$D$633,2,FALSE)</f>
        <v>1960</v>
      </c>
      <c r="G281" s="19">
        <f>VLOOKUP('Master sheet'!A281,'APS (combined up to 2019)'!$A$9:$I$640,8,FALSE)</f>
        <v>2400</v>
      </c>
      <c r="H281" s="19">
        <f>E281*VLOOKUP(C281,'Part-time workers'!$A$3:$G$14,6,FALSE)</f>
        <v>1126.2198519461911</v>
      </c>
      <c r="I281" s="19">
        <f t="shared" si="44"/>
        <v>5486.2198519461908</v>
      </c>
      <c r="J281" s="20">
        <f t="shared" si="45"/>
        <v>9.0831454502420375E-2</v>
      </c>
      <c r="K281" s="27">
        <f t="shared" si="46"/>
        <v>-0.21635216889450984</v>
      </c>
      <c r="L281" s="25">
        <f>VLOOKUP('Master sheet'!A281,'APS (2020)'!$A$9:$I$640,2,FALSE)</f>
        <v>61100</v>
      </c>
      <c r="M281" s="25">
        <f>VLOOKUP(B281,'Claimant Count'!$B$2:$D$633,3,FALSE)-F281</f>
        <v>2740</v>
      </c>
      <c r="N281" s="25">
        <f>VLOOKUP('Master sheet'!A281,'APS (2020)'!$A$9:$I$640,8,FALSE)-G281</f>
        <v>2600</v>
      </c>
      <c r="O281" s="25">
        <f>L281*VLOOKUP(C281,'Part-time workers'!$A$3:$H$14,8,FALSE)</f>
        <v>166.5603005581554</v>
      </c>
      <c r="P281" s="25">
        <f t="shared" si="47"/>
        <v>5506.5603005581552</v>
      </c>
      <c r="Q281" s="26">
        <f t="shared" si="48"/>
        <v>1.0037075525882815</v>
      </c>
      <c r="R281" s="28">
        <f t="shared" si="49"/>
        <v>1.8817360472156734</v>
      </c>
      <c r="S281" s="73">
        <f>VLOOKUP(B281,'13. Parl. Constituency gender'!$A$5:$S$667,18,FALSE)</f>
        <v>8300</v>
      </c>
      <c r="T281" s="73">
        <f>VLOOKUP(B281,'SEISS data'!$B$6:$R$668,9,FALSE)</f>
        <v>4700</v>
      </c>
      <c r="U281" s="73">
        <f t="shared" si="50"/>
        <v>13000</v>
      </c>
      <c r="V281" s="109">
        <f t="shared" si="51"/>
        <v>0.21276595744680851</v>
      </c>
      <c r="W281" s="110">
        <f t="shared" si="52"/>
        <v>1.3948242827061716</v>
      </c>
      <c r="X281" s="113">
        <f t="shared" si="53"/>
        <v>1.6382801649609227</v>
      </c>
      <c r="Y281" s="137">
        <f>VLOOKUP(A281,'BRES data'!$A$11:$AB$642,25,FALSE)</f>
        <v>2.6283629730962321E-2</v>
      </c>
      <c r="Z281" s="138">
        <f t="shared" si="54"/>
        <v>0.20804052678247043</v>
      </c>
    </row>
    <row r="282" spans="1:26">
      <c r="A282" s="14" t="s">
        <v>294</v>
      </c>
      <c r="B282" s="15" t="str">
        <f>VLOOKUP('Master sheet'!A282,Westminster_Parliamentary_Const!$A$2:$C$651,2,FALSE)</f>
        <v>E14000734</v>
      </c>
      <c r="C282" s="15" t="str">
        <f>VLOOKUP(B282,'Region Lookup'!$B$1:$C$662,2,FALSE)</f>
        <v>East of England</v>
      </c>
      <c r="E282" s="19">
        <f>VLOOKUP('Master sheet'!A282,'APS (2019)'!$A$9:$I$640,2,FALSE)</f>
        <v>58200</v>
      </c>
      <c r="F282" s="19">
        <f>VLOOKUP(B282,'Claimant Count'!$B$2:$D$633,2,FALSE)</f>
        <v>1120</v>
      </c>
      <c r="G282" s="19">
        <f>VLOOKUP('Master sheet'!A282,'APS (combined up to 2019)'!$A$9:$I$640,8,FALSE)</f>
        <v>3400</v>
      </c>
      <c r="H282" s="19">
        <f>E282*VLOOKUP(C282,'Part-time workers'!$A$3:$G$14,6,FALSE)</f>
        <v>1085.1985990607338</v>
      </c>
      <c r="I282" s="19">
        <f t="shared" si="44"/>
        <v>5605.1985990607336</v>
      </c>
      <c r="J282" s="20">
        <f t="shared" si="45"/>
        <v>9.6309254279394046E-2</v>
      </c>
      <c r="K282" s="27">
        <f t="shared" si="46"/>
        <v>-9.3042830346525898E-3</v>
      </c>
      <c r="L282" s="25">
        <f>VLOOKUP('Master sheet'!A282,'APS (2020)'!$A$9:$I$640,2,FALSE)</f>
        <v>58400</v>
      </c>
      <c r="M282" s="25">
        <f>VLOOKUP(B282,'Claimant Count'!$B$2:$D$633,3,FALSE)-F282</f>
        <v>1635</v>
      </c>
      <c r="N282" s="25">
        <f>VLOOKUP('Master sheet'!A282,'APS (2020)'!$A$9:$I$640,8,FALSE)-G282</f>
        <v>1000</v>
      </c>
      <c r="O282" s="25">
        <f>L282*VLOOKUP(C282,'Part-time workers'!$A$3:$H$14,8,FALSE)</f>
        <v>159.20002541074101</v>
      </c>
      <c r="P282" s="25">
        <f t="shared" si="47"/>
        <v>2794.2000254107411</v>
      </c>
      <c r="Q282" s="26">
        <f t="shared" si="48"/>
        <v>0.49850152069169623</v>
      </c>
      <c r="R282" s="28">
        <f t="shared" si="49"/>
        <v>0.20252319285075107</v>
      </c>
      <c r="S282" s="73">
        <f>VLOOKUP(B282,'13. Parl. Constituency gender'!$A$5:$S$667,18,FALSE)</f>
        <v>5700</v>
      </c>
      <c r="T282" s="73">
        <f>VLOOKUP(B282,'SEISS data'!$B$6:$R$668,9,FALSE)</f>
        <v>3600</v>
      </c>
      <c r="U282" s="73">
        <f t="shared" si="50"/>
        <v>9300</v>
      </c>
      <c r="V282" s="109">
        <f t="shared" si="51"/>
        <v>0.15924657534246575</v>
      </c>
      <c r="W282" s="110">
        <f t="shared" si="52"/>
        <v>-0.1367484542656007</v>
      </c>
      <c r="X282" s="113">
        <f t="shared" si="53"/>
        <v>3.2887369292575186E-2</v>
      </c>
      <c r="Y282" s="137">
        <f>VLOOKUP(A282,'BRES data'!$A$11:$AB$642,25,FALSE)</f>
        <v>2.4466646172763618E-2</v>
      </c>
      <c r="Z282" s="138">
        <f t="shared" si="54"/>
        <v>1.6706107277924671E-2</v>
      </c>
    </row>
    <row r="283" spans="1:26">
      <c r="A283" s="14" t="s">
        <v>295</v>
      </c>
      <c r="B283" s="15" t="str">
        <f>VLOOKUP('Master sheet'!A283,Westminster_Parliamentary_Const!$A$2:$C$651,2,FALSE)</f>
        <v>E14000739</v>
      </c>
      <c r="C283" s="15" t="str">
        <f>VLOOKUP(B283,'Region Lookup'!$B$1:$C$662,2,FALSE)</f>
        <v>East of England</v>
      </c>
      <c r="E283" s="19">
        <f>VLOOKUP('Master sheet'!A283,'APS (2019)'!$A$9:$I$640,2,FALSE)</f>
        <v>67200</v>
      </c>
      <c r="F283" s="19">
        <f>VLOOKUP(B283,'Claimant Count'!$B$2:$D$633,2,FALSE)</f>
        <v>1320</v>
      </c>
      <c r="G283" s="19">
        <f>VLOOKUP('Master sheet'!A283,'APS (combined up to 2019)'!$A$9:$I$640,8,FALSE)</f>
        <v>2900</v>
      </c>
      <c r="H283" s="19">
        <f>E283*VLOOKUP(C283,'Part-time workers'!$A$3:$G$14,6,FALSE)</f>
        <v>1253.0128154103318</v>
      </c>
      <c r="I283" s="19">
        <f t="shared" si="44"/>
        <v>5473.0128154103313</v>
      </c>
      <c r="J283" s="20">
        <f t="shared" si="45"/>
        <v>8.1443643086463263E-2</v>
      </c>
      <c r="K283" s="27">
        <f t="shared" si="46"/>
        <v>-0.57118925415920829</v>
      </c>
      <c r="L283" s="25">
        <f>VLOOKUP('Master sheet'!A283,'APS (2020)'!$A$9:$I$640,2,FALSE)</f>
        <v>70300</v>
      </c>
      <c r="M283" s="25">
        <f>VLOOKUP(B283,'Claimant Count'!$B$2:$D$633,3,FALSE)-F283</f>
        <v>2715</v>
      </c>
      <c r="N283" s="25">
        <f>VLOOKUP('Master sheet'!A283,'APS (2020)'!$A$9:$I$640,8,FALSE)-G283</f>
        <v>-100</v>
      </c>
      <c r="O283" s="25">
        <f>L283*VLOOKUP(C283,'Part-time workers'!$A$3:$H$14,8,FALSE)</f>
        <v>191.63975661601185</v>
      </c>
      <c r="P283" s="25">
        <f t="shared" si="47"/>
        <v>2806.6397566160117</v>
      </c>
      <c r="Q283" s="26">
        <f t="shared" si="48"/>
        <v>0.51281439515605953</v>
      </c>
      <c r="R283" s="28">
        <f t="shared" si="49"/>
        <v>0.2500965812626893</v>
      </c>
      <c r="S283" s="73">
        <f>VLOOKUP(B283,'13. Parl. Constituency gender'!$A$5:$S$667,18,FALSE)</f>
        <v>8000</v>
      </c>
      <c r="T283" s="73">
        <f>VLOOKUP(B283,'SEISS data'!$B$6:$R$668,9,FALSE)</f>
        <v>4900</v>
      </c>
      <c r="U283" s="73">
        <f t="shared" si="50"/>
        <v>12900</v>
      </c>
      <c r="V283" s="109">
        <f t="shared" si="51"/>
        <v>0.18349928876244664</v>
      </c>
      <c r="W283" s="110">
        <f t="shared" si="52"/>
        <v>0.55729533344505944</v>
      </c>
      <c r="X283" s="113">
        <f t="shared" si="53"/>
        <v>0.40369595735387437</v>
      </c>
      <c r="Y283" s="137">
        <f>VLOOKUP(A283,'BRES data'!$A$11:$AB$642,25,FALSE)</f>
        <v>3.9997478090914917E-2</v>
      </c>
      <c r="Z283" s="138">
        <f t="shared" si="54"/>
        <v>1.6521544282457141</v>
      </c>
    </row>
    <row r="284" spans="1:26">
      <c r="A284" s="14" t="s">
        <v>296</v>
      </c>
      <c r="B284" s="15" t="str">
        <f>VLOOKUP('Master sheet'!A284,Westminster_Parliamentary_Const!$A$2:$C$651,2,FALSE)</f>
        <v>E14000744</v>
      </c>
      <c r="C284" s="15" t="str">
        <f>VLOOKUP(B284,'Region Lookup'!$B$1:$C$662,2,FALSE)</f>
        <v>East of England</v>
      </c>
      <c r="E284" s="19">
        <f>VLOOKUP('Master sheet'!A284,'APS (2019)'!$A$9:$I$640,2,FALSE)</f>
        <v>68500</v>
      </c>
      <c r="F284" s="19">
        <f>VLOOKUP(B284,'Claimant Count'!$B$2:$D$633,2,FALSE)</f>
        <v>850</v>
      </c>
      <c r="G284" s="19">
        <f>VLOOKUP('Master sheet'!A284,'APS (combined up to 2019)'!$A$9:$I$640,8,FALSE)</f>
        <v>4400</v>
      </c>
      <c r="H284" s="19">
        <f>E284*VLOOKUP(C284,'Part-time workers'!$A$3:$G$14,6,FALSE)</f>
        <v>1277.2526466608292</v>
      </c>
      <c r="I284" s="19">
        <f t="shared" si="44"/>
        <v>6527.2526466608288</v>
      </c>
      <c r="J284" s="20">
        <f t="shared" si="45"/>
        <v>9.5288359805267578E-2</v>
      </c>
      <c r="K284" s="27">
        <f t="shared" si="46"/>
        <v>-4.7891681471963529E-2</v>
      </c>
      <c r="L284" s="25">
        <f>VLOOKUP('Master sheet'!A284,'APS (2020)'!$A$9:$I$640,2,FALSE)</f>
        <v>66200</v>
      </c>
      <c r="M284" s="25">
        <f>VLOOKUP(B284,'Claimant Count'!$B$2:$D$633,3,FALSE)-F284</f>
        <v>2270</v>
      </c>
      <c r="N284" s="25">
        <f>VLOOKUP('Master sheet'!A284,'APS (2020)'!$A$9:$I$640,8,FALSE)-G284</f>
        <v>-2200</v>
      </c>
      <c r="O284" s="25">
        <f>L284*VLOOKUP(C284,'Part-time workers'!$A$3:$H$14,8,FALSE)</f>
        <v>180.46304250327148</v>
      </c>
      <c r="P284" s="25">
        <f t="shared" si="47"/>
        <v>250.46304250327148</v>
      </c>
      <c r="Q284" s="26">
        <f t="shared" si="48"/>
        <v>3.8371893361811543E-2</v>
      </c>
      <c r="R284" s="28">
        <f t="shared" si="49"/>
        <v>-1.3268639009372438</v>
      </c>
      <c r="S284" s="73">
        <f>VLOOKUP(B284,'13. Parl. Constituency gender'!$A$5:$S$667,18,FALSE)</f>
        <v>9300</v>
      </c>
      <c r="T284" s="73">
        <f>VLOOKUP(B284,'SEISS data'!$B$6:$R$668,9,FALSE)</f>
        <v>4100</v>
      </c>
      <c r="U284" s="73">
        <f t="shared" si="50"/>
        <v>13400</v>
      </c>
      <c r="V284" s="109">
        <f t="shared" si="51"/>
        <v>0.20241691842900303</v>
      </c>
      <c r="W284" s="110">
        <f t="shared" si="52"/>
        <v>1.0986641741566028</v>
      </c>
      <c r="X284" s="113">
        <f t="shared" si="53"/>
        <v>-0.11409986339032052</v>
      </c>
      <c r="Y284" s="137">
        <f>VLOOKUP(A284,'BRES data'!$A$11:$AB$642,25,FALSE)</f>
        <v>3.1964492473948392E-2</v>
      </c>
      <c r="Z284" s="138">
        <f t="shared" si="54"/>
        <v>0.80625429173904573</v>
      </c>
    </row>
    <row r="285" spans="1:26">
      <c r="A285" s="14" t="s">
        <v>297</v>
      </c>
      <c r="B285" s="15" t="str">
        <f>VLOOKUP('Master sheet'!A285,Westminster_Parliamentary_Const!$A$2:$C$651,2,FALSE)</f>
        <v>E14000745</v>
      </c>
      <c r="C285" s="15" t="str">
        <f>VLOOKUP(B285,'Region Lookup'!$B$1:$C$662,2,FALSE)</f>
        <v>East of England</v>
      </c>
      <c r="E285" s="19">
        <f>VLOOKUP('Master sheet'!A285,'APS (2019)'!$A$9:$I$640,2,FALSE)</f>
        <v>64000</v>
      </c>
      <c r="F285" s="19">
        <f>VLOOKUP(B285,'Claimant Count'!$B$2:$D$633,2,FALSE)</f>
        <v>1235</v>
      </c>
      <c r="G285" s="19">
        <f>VLOOKUP('Master sheet'!A285,'APS (combined up to 2019)'!$A$9:$I$640,8,FALSE)</f>
        <v>4800</v>
      </c>
      <c r="H285" s="19">
        <f>E285*VLOOKUP(C285,'Part-time workers'!$A$3:$G$14,6,FALSE)</f>
        <v>1193.3455384860304</v>
      </c>
      <c r="I285" s="19">
        <f t="shared" si="44"/>
        <v>7228.3455384860299</v>
      </c>
      <c r="J285" s="20">
        <f t="shared" si="45"/>
        <v>0.11294289903884422</v>
      </c>
      <c r="K285" s="27">
        <f t="shared" si="46"/>
        <v>0.61940817850236662</v>
      </c>
      <c r="L285" s="25">
        <f>VLOOKUP('Master sheet'!A285,'APS (2020)'!$A$9:$I$640,2,FALSE)</f>
        <v>63400</v>
      </c>
      <c r="M285" s="25">
        <f>VLOOKUP(B285,'Claimant Count'!$B$2:$D$633,3,FALSE)-F285</f>
        <v>2450</v>
      </c>
      <c r="N285" s="25">
        <f>VLOOKUP('Master sheet'!A285,'APS (2020)'!$A$9:$I$640,8,FALSE)-G285</f>
        <v>-800</v>
      </c>
      <c r="O285" s="25">
        <f>L285*VLOOKUP(C285,'Part-time workers'!$A$3:$H$14,8,FALSE)</f>
        <v>172.83016457261951</v>
      </c>
      <c r="P285" s="25">
        <f t="shared" si="47"/>
        <v>1822.8301645726194</v>
      </c>
      <c r="Q285" s="26">
        <f t="shared" si="48"/>
        <v>0.25217806133745085</v>
      </c>
      <c r="R285" s="28">
        <f t="shared" si="49"/>
        <v>-0.61621113169103015</v>
      </c>
      <c r="S285" s="73">
        <f>VLOOKUP(B285,'13. Parl. Constituency gender'!$A$5:$S$667,18,FALSE)</f>
        <v>8600</v>
      </c>
      <c r="T285" s="73">
        <f>VLOOKUP(B285,'SEISS data'!$B$6:$R$668,9,FALSE)</f>
        <v>5500</v>
      </c>
      <c r="U285" s="73">
        <f t="shared" si="50"/>
        <v>14100</v>
      </c>
      <c r="V285" s="109">
        <f t="shared" si="51"/>
        <v>0.22239747634069401</v>
      </c>
      <c r="W285" s="110">
        <f t="shared" si="52"/>
        <v>1.6704510028492388</v>
      </c>
      <c r="X285" s="113">
        <f t="shared" si="53"/>
        <v>0.5271199355791043</v>
      </c>
      <c r="Y285" s="137">
        <f>VLOOKUP(A285,'BRES data'!$A$11:$AB$642,25,FALSE)</f>
        <v>3.2374491180461318E-2</v>
      </c>
      <c r="Z285" s="138">
        <f t="shared" si="54"/>
        <v>0.84942852089169418</v>
      </c>
    </row>
    <row r="286" spans="1:26">
      <c r="A286" s="14" t="s">
        <v>298</v>
      </c>
      <c r="B286" s="15" t="str">
        <f>VLOOKUP('Master sheet'!A286,Westminster_Parliamentary_Const!$A$2:$C$651,2,FALSE)</f>
        <v>E14000749</v>
      </c>
      <c r="C286" s="15" t="str">
        <f>VLOOKUP(B286,'Region Lookup'!$B$1:$C$662,2,FALSE)</f>
        <v>East of England</v>
      </c>
      <c r="E286" s="19">
        <f>VLOOKUP('Master sheet'!A286,'APS (2019)'!$A$9:$I$640,2,FALSE)</f>
        <v>62700</v>
      </c>
      <c r="F286" s="19">
        <f>VLOOKUP(B286,'Claimant Count'!$B$2:$D$633,2,FALSE)</f>
        <v>800</v>
      </c>
      <c r="G286" s="19">
        <f>VLOOKUP('Master sheet'!A286,'APS (combined up to 2019)'!$A$9:$I$640,8,FALSE)</f>
        <v>3200</v>
      </c>
      <c r="H286" s="19">
        <f>E286*VLOOKUP(C286,'Part-time workers'!$A$3:$G$14,6,FALSE)</f>
        <v>1169.1057072355329</v>
      </c>
      <c r="I286" s="19">
        <f t="shared" si="44"/>
        <v>5169.1057072355325</v>
      </c>
      <c r="J286" s="20">
        <f t="shared" si="45"/>
        <v>8.2441877308381692E-2</v>
      </c>
      <c r="K286" s="27">
        <f t="shared" si="46"/>
        <v>-0.53345835970228161</v>
      </c>
      <c r="L286" s="25">
        <f>VLOOKUP('Master sheet'!A286,'APS (2020)'!$A$9:$I$640,2,FALSE)</f>
        <v>60000</v>
      </c>
      <c r="M286" s="25">
        <f>VLOOKUP(B286,'Claimant Count'!$B$2:$D$633,3,FALSE)-F286</f>
        <v>1575</v>
      </c>
      <c r="N286" s="25">
        <f>VLOOKUP('Master sheet'!A286,'APS (2020)'!$A$9:$I$640,8,FALSE)-G286</f>
        <v>-1900</v>
      </c>
      <c r="O286" s="25">
        <f>L286*VLOOKUP(C286,'Part-time workers'!$A$3:$H$14,8,FALSE)</f>
        <v>163.56166994254212</v>
      </c>
      <c r="P286" s="25">
        <f t="shared" si="47"/>
        <v>-161.43833005745788</v>
      </c>
      <c r="Q286" s="26">
        <f t="shared" si="48"/>
        <v>-3.1231384924375251E-2</v>
      </c>
      <c r="R286" s="28">
        <f t="shared" si="49"/>
        <v>-1.5582125235285684</v>
      </c>
      <c r="S286" s="73">
        <f>VLOOKUP(B286,'13. Parl. Constituency gender'!$A$5:$S$667,18,FALSE)</f>
        <v>6200</v>
      </c>
      <c r="T286" s="73">
        <f>VLOOKUP(B286,'SEISS data'!$B$6:$R$668,9,FALSE)</f>
        <v>3400</v>
      </c>
      <c r="U286" s="73">
        <f t="shared" si="50"/>
        <v>9600</v>
      </c>
      <c r="V286" s="109">
        <f t="shared" si="51"/>
        <v>0.16</v>
      </c>
      <c r="W286" s="110">
        <f t="shared" si="52"/>
        <v>-0.11518758006507213</v>
      </c>
      <c r="X286" s="113">
        <f t="shared" si="53"/>
        <v>-0.83670005179682028</v>
      </c>
      <c r="Y286" s="137">
        <f>VLOOKUP(A286,'BRES data'!$A$11:$AB$642,25,FALSE)</f>
        <v>3.9768041237113305E-2</v>
      </c>
      <c r="Z286" s="138">
        <f t="shared" si="54"/>
        <v>1.6279939634814644</v>
      </c>
    </row>
    <row r="287" spans="1:26">
      <c r="A287" s="14" t="s">
        <v>299</v>
      </c>
      <c r="B287" s="15" t="str">
        <f>VLOOKUP('Master sheet'!A287,Westminster_Parliamentary_Const!$A$2:$C$651,2,FALSE)</f>
        <v>E14000757</v>
      </c>
      <c r="C287" s="15" t="str">
        <f>VLOOKUP(B287,'Region Lookup'!$B$1:$C$662,2,FALSE)</f>
        <v>East of England</v>
      </c>
      <c r="E287" s="19">
        <f>VLOOKUP('Master sheet'!A287,'APS (2019)'!$A$9:$I$640,2,FALSE)</f>
        <v>65400</v>
      </c>
      <c r="F287" s="19">
        <f>VLOOKUP(B287,'Claimant Count'!$B$2:$D$633,2,FALSE)</f>
        <v>970</v>
      </c>
      <c r="G287" s="19">
        <f>VLOOKUP('Master sheet'!A287,'APS (combined up to 2019)'!$A$9:$I$640,8,FALSE)</f>
        <v>2200</v>
      </c>
      <c r="H287" s="19">
        <f>E287*VLOOKUP(C287,'Part-time workers'!$A$3:$G$14,6,FALSE)</f>
        <v>1219.4499721404122</v>
      </c>
      <c r="I287" s="19">
        <f t="shared" si="44"/>
        <v>4389.4499721404118</v>
      </c>
      <c r="J287" s="20">
        <f t="shared" si="45"/>
        <v>6.7116972051076626E-2</v>
      </c>
      <c r="K287" s="27">
        <f t="shared" si="46"/>
        <v>-1.112703561008382</v>
      </c>
      <c r="L287" s="25">
        <f>VLOOKUP('Master sheet'!A287,'APS (2020)'!$A$9:$I$640,2,FALSE)</f>
        <v>74900</v>
      </c>
      <c r="M287" s="25">
        <f>VLOOKUP(B287,'Claimant Count'!$B$2:$D$633,3,FALSE)-F287</f>
        <v>2275</v>
      </c>
      <c r="N287" s="25">
        <f>VLOOKUP('Master sheet'!A287,'APS (2020)'!$A$9:$I$640,8,FALSE)-G287</f>
        <v>700</v>
      </c>
      <c r="O287" s="25">
        <f>L287*VLOOKUP(C287,'Part-time workers'!$A$3:$H$14,8,FALSE)</f>
        <v>204.17948464494009</v>
      </c>
      <c r="P287" s="25">
        <f t="shared" si="47"/>
        <v>3179.1794846449402</v>
      </c>
      <c r="Q287" s="26">
        <f t="shared" si="48"/>
        <v>0.72427741626468256</v>
      </c>
      <c r="R287" s="28">
        <f t="shared" si="49"/>
        <v>0.95296115699904405</v>
      </c>
      <c r="S287" s="73">
        <f>VLOOKUP(B287,'13. Parl. Constituency gender'!$A$5:$S$667,18,FALSE)</f>
        <v>7400</v>
      </c>
      <c r="T287" s="73">
        <f>VLOOKUP(B287,'SEISS data'!$B$6:$R$668,9,FALSE)</f>
        <v>3400</v>
      </c>
      <c r="U287" s="73">
        <f t="shared" si="50"/>
        <v>10800</v>
      </c>
      <c r="V287" s="109">
        <f t="shared" si="51"/>
        <v>0.14419225634178906</v>
      </c>
      <c r="W287" s="110">
        <f t="shared" si="52"/>
        <v>-0.5675603143532314</v>
      </c>
      <c r="X287" s="113">
        <f t="shared" si="53"/>
        <v>0.19270042132290632</v>
      </c>
      <c r="Y287" s="137">
        <f>VLOOKUP(A287,'BRES data'!$A$11:$AB$642,25,FALSE)</f>
        <v>1.4629332883528745E-2</v>
      </c>
      <c r="Z287" s="138">
        <f t="shared" si="54"/>
        <v>-1.0191957417988353</v>
      </c>
    </row>
    <row r="288" spans="1:26">
      <c r="A288" s="14" t="s">
        <v>300</v>
      </c>
      <c r="B288" s="15" t="str">
        <f>VLOOKUP('Master sheet'!A288,Westminster_Parliamentary_Const!$A$2:$C$651,2,FALSE)</f>
        <v>E14000761</v>
      </c>
      <c r="C288" s="15" t="str">
        <f>VLOOKUP(B288,'Region Lookup'!$B$1:$C$662,2,FALSE)</f>
        <v>East of England</v>
      </c>
      <c r="E288" s="19">
        <f>VLOOKUP('Master sheet'!A288,'APS (2019)'!$A$9:$I$640,2,FALSE)</f>
        <v>69300</v>
      </c>
      <c r="F288" s="19">
        <f>VLOOKUP(B288,'Claimant Count'!$B$2:$D$633,2,FALSE)</f>
        <v>2550</v>
      </c>
      <c r="G288" s="19">
        <f>VLOOKUP('Master sheet'!A288,'APS (combined up to 2019)'!$A$9:$I$640,8,FALSE)</f>
        <v>2000</v>
      </c>
      <c r="H288" s="19">
        <f>E288*VLOOKUP(C288,'Part-time workers'!$A$3:$G$14,6,FALSE)</f>
        <v>1292.1694658919048</v>
      </c>
      <c r="I288" s="19">
        <f t="shared" si="44"/>
        <v>5842.169465891905</v>
      </c>
      <c r="J288" s="20">
        <f t="shared" si="45"/>
        <v>8.430258969540988E-2</v>
      </c>
      <c r="K288" s="27">
        <f t="shared" si="46"/>
        <v>-0.46312782890287402</v>
      </c>
      <c r="L288" s="25">
        <f>VLOOKUP('Master sheet'!A288,'APS (2020)'!$A$9:$I$640,2,FALSE)</f>
        <v>72100</v>
      </c>
      <c r="M288" s="25">
        <f>VLOOKUP(B288,'Claimant Count'!$B$2:$D$633,3,FALSE)-F288</f>
        <v>2735</v>
      </c>
      <c r="N288" s="25">
        <f>VLOOKUP('Master sheet'!A288,'APS (2020)'!$A$9:$I$640,8,FALSE)-G288</f>
        <v>2600</v>
      </c>
      <c r="O288" s="25">
        <f>L288*VLOOKUP(C288,'Part-time workers'!$A$3:$H$14,8,FALSE)</f>
        <v>196.54660671428812</v>
      </c>
      <c r="P288" s="25">
        <f t="shared" si="47"/>
        <v>5531.5466067142879</v>
      </c>
      <c r="Q288" s="26">
        <f t="shared" si="48"/>
        <v>0.9468309057121479</v>
      </c>
      <c r="R288" s="28">
        <f t="shared" si="49"/>
        <v>1.6926884299712135</v>
      </c>
      <c r="S288" s="73">
        <f>VLOOKUP(B288,'13. Parl. Constituency gender'!$A$5:$S$667,18,FALSE)</f>
        <v>7600</v>
      </c>
      <c r="T288" s="73">
        <f>VLOOKUP(B288,'SEISS data'!$B$6:$R$668,9,FALSE)</f>
        <v>3700</v>
      </c>
      <c r="U288" s="73">
        <f t="shared" si="50"/>
        <v>11300</v>
      </c>
      <c r="V288" s="109">
        <f t="shared" si="51"/>
        <v>0.15672676837725383</v>
      </c>
      <c r="W288" s="110">
        <f t="shared" si="52"/>
        <v>-0.20885817412047561</v>
      </c>
      <c r="X288" s="113">
        <f t="shared" si="53"/>
        <v>0.74191512792536896</v>
      </c>
      <c r="Y288" s="137">
        <f>VLOOKUP(A288,'BRES data'!$A$11:$AB$642,25,FALSE)</f>
        <v>3.0150955516299982E-2</v>
      </c>
      <c r="Z288" s="138">
        <f t="shared" si="54"/>
        <v>0.6152828107501398</v>
      </c>
    </row>
    <row r="289" spans="1:26">
      <c r="A289" s="14" t="s">
        <v>301</v>
      </c>
      <c r="B289" s="15" t="str">
        <f>VLOOKUP('Master sheet'!A289,Westminster_Parliamentary_Const!$A$2:$C$651,2,FALSE)</f>
        <v>E14000800</v>
      </c>
      <c r="C289" s="15" t="str">
        <f>VLOOKUP(B289,'Region Lookup'!$B$1:$C$662,2,FALSE)</f>
        <v>East of England</v>
      </c>
      <c r="E289" s="19">
        <f>VLOOKUP('Master sheet'!A289,'APS (2019)'!$A$9:$I$640,2,FALSE)</f>
        <v>65600</v>
      </c>
      <c r="F289" s="19">
        <f>VLOOKUP(B289,'Claimant Count'!$B$2:$D$633,2,FALSE)</f>
        <v>1570</v>
      </c>
      <c r="G289" s="19">
        <f>VLOOKUP('Master sheet'!A289,'APS (combined up to 2019)'!$A$9:$I$640,8,FALSE)</f>
        <v>1600</v>
      </c>
      <c r="H289" s="19">
        <f>E289*VLOOKUP(C289,'Part-time workers'!$A$3:$G$14,6,FALSE)</f>
        <v>1223.1791769481811</v>
      </c>
      <c r="I289" s="19">
        <f t="shared" si="44"/>
        <v>4393.1791769481806</v>
      </c>
      <c r="J289" s="20">
        <f t="shared" si="45"/>
        <v>6.6969194770551535E-2</v>
      </c>
      <c r="K289" s="27">
        <f t="shared" si="46"/>
        <v>-1.1182891929694945</v>
      </c>
      <c r="L289" s="25">
        <f>VLOOKUP('Master sheet'!A289,'APS (2020)'!$A$9:$I$640,2,FALSE)</f>
        <v>66200</v>
      </c>
      <c r="M289" s="25">
        <f>VLOOKUP(B289,'Claimant Count'!$B$2:$D$633,3,FALSE)-F289</f>
        <v>3115</v>
      </c>
      <c r="N289" s="25">
        <f>VLOOKUP('Master sheet'!A289,'APS (2020)'!$A$9:$I$640,8,FALSE)-G289</f>
        <v>100</v>
      </c>
      <c r="O289" s="25">
        <f>L289*VLOOKUP(C289,'Part-time workers'!$A$3:$H$14,8,FALSE)</f>
        <v>180.46304250327148</v>
      </c>
      <c r="P289" s="25">
        <f t="shared" si="47"/>
        <v>3395.4630425032715</v>
      </c>
      <c r="Q289" s="26">
        <f t="shared" si="48"/>
        <v>0.77289427672786282</v>
      </c>
      <c r="R289" s="28">
        <f t="shared" si="49"/>
        <v>1.1145547482753835</v>
      </c>
      <c r="S289" s="73">
        <f>VLOOKUP(B289,'13. Parl. Constituency gender'!$A$5:$S$667,18,FALSE)</f>
        <v>6700</v>
      </c>
      <c r="T289" s="73">
        <f>VLOOKUP(B289,'SEISS data'!$B$6:$R$668,9,FALSE)</f>
        <v>5000</v>
      </c>
      <c r="U289" s="73">
        <f t="shared" si="50"/>
        <v>11700</v>
      </c>
      <c r="V289" s="109">
        <f t="shared" si="51"/>
        <v>0.17673716012084592</v>
      </c>
      <c r="W289" s="110">
        <f t="shared" si="52"/>
        <v>0.36378241412211282</v>
      </c>
      <c r="X289" s="113">
        <f t="shared" si="53"/>
        <v>0.73916858119874818</v>
      </c>
      <c r="Y289" s="137">
        <f>VLOOKUP(A289,'BRES data'!$A$11:$AB$642,25,FALSE)</f>
        <v>3.1557013654903265E-2</v>
      </c>
      <c r="Z289" s="138">
        <f t="shared" si="54"/>
        <v>0.76334541512835774</v>
      </c>
    </row>
    <row r="290" spans="1:26">
      <c r="A290" s="14" t="s">
        <v>302</v>
      </c>
      <c r="B290" s="15" t="str">
        <f>VLOOKUP('Master sheet'!A290,Westminster_Parliamentary_Const!$A$2:$C$651,2,FALSE)</f>
        <v>E14000801</v>
      </c>
      <c r="C290" s="15" t="str">
        <f>VLOOKUP(B290,'Region Lookup'!$B$1:$C$662,2,FALSE)</f>
        <v>East of England</v>
      </c>
      <c r="E290" s="19">
        <f>VLOOKUP('Master sheet'!A290,'APS (2019)'!$A$9:$I$640,2,FALSE)</f>
        <v>77200</v>
      </c>
      <c r="F290" s="19">
        <f>VLOOKUP(B290,'Claimant Count'!$B$2:$D$633,2,FALSE)</f>
        <v>2495</v>
      </c>
      <c r="G290" s="19">
        <f>VLOOKUP('Master sheet'!A290,'APS (combined up to 2019)'!$A$9:$I$640,8,FALSE)</f>
        <v>3600</v>
      </c>
      <c r="H290" s="19">
        <f>E290*VLOOKUP(C290,'Part-time workers'!$A$3:$G$14,6,FALSE)</f>
        <v>1439.4730557987741</v>
      </c>
      <c r="I290" s="19">
        <f t="shared" si="44"/>
        <v>7534.4730557987741</v>
      </c>
      <c r="J290" s="20">
        <f t="shared" si="45"/>
        <v>9.759680124091677E-2</v>
      </c>
      <c r="K290" s="27">
        <f t="shared" si="46"/>
        <v>3.9361949245170315E-2</v>
      </c>
      <c r="L290" s="25">
        <f>VLOOKUP('Master sheet'!A290,'APS (2020)'!$A$9:$I$640,2,FALSE)</f>
        <v>78500</v>
      </c>
      <c r="M290" s="25">
        <f>VLOOKUP(B290,'Claimant Count'!$B$2:$D$633,3,FALSE)-F290</f>
        <v>4500</v>
      </c>
      <c r="N290" s="25">
        <f>VLOOKUP('Master sheet'!A290,'APS (2020)'!$A$9:$I$640,8,FALSE)-G290</f>
        <v>-1000</v>
      </c>
      <c r="O290" s="25">
        <f>L290*VLOOKUP(C290,'Part-time workers'!$A$3:$H$14,8,FALSE)</f>
        <v>213.99318484149262</v>
      </c>
      <c r="P290" s="25">
        <f t="shared" si="47"/>
        <v>3713.9931848414926</v>
      </c>
      <c r="Q290" s="26">
        <f t="shared" si="48"/>
        <v>0.49293336870892163</v>
      </c>
      <c r="R290" s="28">
        <f t="shared" si="49"/>
        <v>0.18401566959448362</v>
      </c>
      <c r="S290" s="73">
        <f>VLOOKUP(B290,'13. Parl. Constituency gender'!$A$5:$S$667,18,FALSE)</f>
        <v>9500</v>
      </c>
      <c r="T290" s="73">
        <f>VLOOKUP(B290,'SEISS data'!$B$6:$R$668,9,FALSE)</f>
        <v>6300</v>
      </c>
      <c r="U290" s="73">
        <f t="shared" si="50"/>
        <v>15800</v>
      </c>
      <c r="V290" s="109">
        <f t="shared" si="51"/>
        <v>0.20127388535031848</v>
      </c>
      <c r="W290" s="110">
        <f t="shared" si="52"/>
        <v>1.0659538133128048</v>
      </c>
      <c r="X290" s="113">
        <f t="shared" si="53"/>
        <v>0.62498474145364424</v>
      </c>
      <c r="Y290" s="137">
        <f>VLOOKUP(A290,'BRES data'!$A$11:$AB$642,25,FALSE)</f>
        <v>2.9396807050494855E-2</v>
      </c>
      <c r="Z290" s="138">
        <f t="shared" si="54"/>
        <v>0.53586846587399994</v>
      </c>
    </row>
    <row r="291" spans="1:26">
      <c r="A291" s="14" t="s">
        <v>303</v>
      </c>
      <c r="B291" s="15" t="str">
        <f>VLOOKUP('Master sheet'!A291,Westminster_Parliamentary_Const!$A$2:$C$651,2,FALSE)</f>
        <v>E14000806</v>
      </c>
      <c r="C291" s="15" t="str">
        <f>VLOOKUP(B291,'Region Lookup'!$B$1:$C$662,2,FALSE)</f>
        <v>East of England</v>
      </c>
      <c r="E291" s="19">
        <f>VLOOKUP('Master sheet'!A291,'APS (2019)'!$A$9:$I$640,2,FALSE)</f>
        <v>57000</v>
      </c>
      <c r="F291" s="19">
        <f>VLOOKUP(B291,'Claimant Count'!$B$2:$D$633,2,FALSE)</f>
        <v>715</v>
      </c>
      <c r="G291" s="19">
        <f>VLOOKUP('Master sheet'!A291,'APS (combined up to 2019)'!$A$9:$I$640,8,FALSE)</f>
        <v>2000</v>
      </c>
      <c r="H291" s="19">
        <f>E291*VLOOKUP(C291,'Part-time workers'!$A$3:$G$14,6,FALSE)</f>
        <v>1062.8233702141208</v>
      </c>
      <c r="I291" s="19">
        <f t="shared" si="44"/>
        <v>3777.8233702141206</v>
      </c>
      <c r="J291" s="20">
        <f t="shared" si="45"/>
        <v>6.6277602986212644E-2</v>
      </c>
      <c r="K291" s="27">
        <f t="shared" si="46"/>
        <v>-1.1444297279754168</v>
      </c>
      <c r="L291" s="25">
        <f>VLOOKUP('Master sheet'!A291,'APS (2020)'!$A$9:$I$640,2,FALSE)</f>
        <v>56700</v>
      </c>
      <c r="M291" s="25">
        <f>VLOOKUP(B291,'Claimant Count'!$B$2:$D$633,3,FALSE)-F291</f>
        <v>1865</v>
      </c>
      <c r="N291" s="25">
        <f>VLOOKUP('Master sheet'!A291,'APS (2020)'!$A$9:$I$640,8,FALSE)-G291</f>
        <v>1400</v>
      </c>
      <c r="O291" s="25">
        <f>L291*VLOOKUP(C291,'Part-time workers'!$A$3:$H$14,8,FALSE)</f>
        <v>154.56577809570231</v>
      </c>
      <c r="P291" s="25">
        <f t="shared" si="47"/>
        <v>3419.5657780957022</v>
      </c>
      <c r="Q291" s="26">
        <f t="shared" si="48"/>
        <v>0.90516825245376331</v>
      </c>
      <c r="R291" s="28">
        <f t="shared" si="49"/>
        <v>1.554209357114956</v>
      </c>
      <c r="S291" s="73">
        <f>VLOOKUP(B291,'13. Parl. Constituency gender'!$A$5:$S$667,18,FALSE)</f>
        <v>6500</v>
      </c>
      <c r="T291" s="73">
        <f>VLOOKUP(B291,'SEISS data'!$B$6:$R$668,9,FALSE)</f>
        <v>3900</v>
      </c>
      <c r="U291" s="73">
        <f t="shared" si="50"/>
        <v>10400</v>
      </c>
      <c r="V291" s="109">
        <f t="shared" si="51"/>
        <v>0.18342151675485008</v>
      </c>
      <c r="W291" s="110">
        <f t="shared" si="52"/>
        <v>0.55506971943661976</v>
      </c>
      <c r="X291" s="113">
        <f t="shared" si="53"/>
        <v>1.0546395382757878</v>
      </c>
      <c r="Y291" s="137">
        <f>VLOOKUP(A291,'BRES data'!$A$11:$AB$642,25,FALSE)</f>
        <v>1.7912358444116316E-2</v>
      </c>
      <c r="Z291" s="138">
        <f t="shared" si="54"/>
        <v>-0.67348221730423763</v>
      </c>
    </row>
    <row r="292" spans="1:26">
      <c r="A292" s="14" t="s">
        <v>304</v>
      </c>
      <c r="B292" s="15" t="str">
        <f>VLOOKUP('Master sheet'!A292,Westminster_Parliamentary_Const!$A$2:$C$651,2,FALSE)</f>
        <v>E14000813</v>
      </c>
      <c r="C292" s="15" t="str">
        <f>VLOOKUP(B292,'Region Lookup'!$B$1:$C$662,2,FALSE)</f>
        <v>East of England</v>
      </c>
      <c r="E292" s="19">
        <f>VLOOKUP('Master sheet'!A292,'APS (2019)'!$A$9:$I$640,2,FALSE)</f>
        <v>70800</v>
      </c>
      <c r="F292" s="19">
        <f>VLOOKUP(B292,'Claimant Count'!$B$2:$D$633,2,FALSE)</f>
        <v>815</v>
      </c>
      <c r="G292" s="19">
        <f>VLOOKUP('Master sheet'!A292,'APS (combined up to 2019)'!$A$9:$I$640,8,FALSE)</f>
        <v>1800</v>
      </c>
      <c r="H292" s="19">
        <f>E292*VLOOKUP(C292,'Part-time workers'!$A$3:$G$14,6,FALSE)</f>
        <v>1320.1385019501711</v>
      </c>
      <c r="I292" s="19">
        <f t="shared" si="44"/>
        <v>3935.1385019501713</v>
      </c>
      <c r="J292" s="20">
        <f t="shared" si="45"/>
        <v>5.5581052287431799E-2</v>
      </c>
      <c r="K292" s="27">
        <f t="shared" si="46"/>
        <v>-1.5487340651812045</v>
      </c>
      <c r="L292" s="25">
        <f>VLOOKUP('Master sheet'!A292,'APS (2020)'!$A$9:$I$640,2,FALSE)</f>
        <v>69300</v>
      </c>
      <c r="M292" s="25">
        <f>VLOOKUP(B292,'Claimant Count'!$B$2:$D$633,3,FALSE)-F292</f>
        <v>1905</v>
      </c>
      <c r="N292" s="25">
        <f>VLOOKUP('Master sheet'!A292,'APS (2020)'!$A$9:$I$640,8,FALSE)-G292</f>
        <v>-100</v>
      </c>
      <c r="O292" s="25">
        <f>L292*VLOOKUP(C292,'Part-time workers'!$A$3:$H$14,8,FALSE)</f>
        <v>188.91372878363615</v>
      </c>
      <c r="P292" s="25">
        <f t="shared" si="47"/>
        <v>1993.9137287836361</v>
      </c>
      <c r="Q292" s="26">
        <f t="shared" si="48"/>
        <v>0.50669467613287178</v>
      </c>
      <c r="R292" s="28">
        <f t="shared" si="49"/>
        <v>0.22975574960187106</v>
      </c>
      <c r="S292" s="73">
        <f>VLOOKUP(B292,'13. Parl. Constituency gender'!$A$5:$S$667,18,FALSE)</f>
        <v>8200</v>
      </c>
      <c r="T292" s="73">
        <f>VLOOKUP(B292,'SEISS data'!$B$6:$R$668,9,FALSE)</f>
        <v>4400</v>
      </c>
      <c r="U292" s="73">
        <f t="shared" si="50"/>
        <v>12600</v>
      </c>
      <c r="V292" s="109">
        <f t="shared" si="51"/>
        <v>0.18181818181818182</v>
      </c>
      <c r="W292" s="110">
        <f t="shared" si="52"/>
        <v>0.5091868265353543</v>
      </c>
      <c r="X292" s="113">
        <f t="shared" si="53"/>
        <v>0.36947128806861268</v>
      </c>
      <c r="Y292" s="137">
        <f>VLOOKUP(A292,'BRES data'!$A$11:$AB$642,25,FALSE)</f>
        <v>2.563918757467154E-2</v>
      </c>
      <c r="Z292" s="138">
        <f t="shared" si="54"/>
        <v>0.14017862163656272</v>
      </c>
    </row>
    <row r="293" spans="1:26">
      <c r="A293" s="14" t="s">
        <v>305</v>
      </c>
      <c r="B293" s="15" t="str">
        <f>VLOOKUP('Master sheet'!A293,Westminster_Parliamentary_Const!$A$2:$C$651,2,FALSE)</f>
        <v>E14000816</v>
      </c>
      <c r="C293" s="15" t="str">
        <f>VLOOKUP(B293,'Region Lookup'!$B$1:$C$662,2,FALSE)</f>
        <v>East of England</v>
      </c>
      <c r="E293" s="19">
        <f>VLOOKUP('Master sheet'!A293,'APS (2019)'!$A$9:$I$640,2,FALSE)</f>
        <v>66500</v>
      </c>
      <c r="F293" s="19">
        <f>VLOOKUP(B293,'Claimant Count'!$B$2:$D$633,2,FALSE)</f>
        <v>925</v>
      </c>
      <c r="G293" s="19">
        <f>VLOOKUP('Master sheet'!A293,'APS (combined up to 2019)'!$A$9:$I$640,8,FALSE)</f>
        <v>4100</v>
      </c>
      <c r="H293" s="19">
        <f>E293*VLOOKUP(C293,'Part-time workers'!$A$3:$G$14,6,FALSE)</f>
        <v>1239.9605985831408</v>
      </c>
      <c r="I293" s="19">
        <f t="shared" si="44"/>
        <v>6264.9605985831404</v>
      </c>
      <c r="J293" s="20">
        <f t="shared" si="45"/>
        <v>9.42099338132803E-2</v>
      </c>
      <c r="K293" s="27">
        <f t="shared" si="46"/>
        <v>-8.8653635319908719E-2</v>
      </c>
      <c r="L293" s="25">
        <f>VLOOKUP('Master sheet'!A293,'APS (2020)'!$A$9:$I$640,2,FALSE)</f>
        <v>67400</v>
      </c>
      <c r="M293" s="25">
        <f>VLOOKUP(B293,'Claimant Count'!$B$2:$D$633,3,FALSE)-F293</f>
        <v>1495</v>
      </c>
      <c r="N293" s="25">
        <f>VLOOKUP('Master sheet'!A293,'APS (2020)'!$A$9:$I$640,8,FALSE)-G293</f>
        <v>-1400</v>
      </c>
      <c r="O293" s="25">
        <f>L293*VLOOKUP(C293,'Part-time workers'!$A$3:$H$14,8,FALSE)</f>
        <v>183.73427590212231</v>
      </c>
      <c r="P293" s="25">
        <f t="shared" si="47"/>
        <v>278.73427590212231</v>
      </c>
      <c r="Q293" s="26">
        <f t="shared" si="48"/>
        <v>4.4490986258582339E-2</v>
      </c>
      <c r="R293" s="28">
        <f t="shared" si="49"/>
        <v>-1.3065251504066209</v>
      </c>
      <c r="S293" s="73">
        <f>VLOOKUP(B293,'13. Parl. Constituency gender'!$A$5:$S$667,18,FALSE)</f>
        <v>6200</v>
      </c>
      <c r="T293" s="73">
        <f>VLOOKUP(B293,'SEISS data'!$B$6:$R$668,9,FALSE)</f>
        <v>3700</v>
      </c>
      <c r="U293" s="73">
        <f t="shared" si="50"/>
        <v>9900</v>
      </c>
      <c r="V293" s="109">
        <f t="shared" si="51"/>
        <v>0.14688427299703263</v>
      </c>
      <c r="W293" s="110">
        <f t="shared" si="52"/>
        <v>-0.49052244219307356</v>
      </c>
      <c r="X293" s="113">
        <f t="shared" si="53"/>
        <v>-0.89852379629984724</v>
      </c>
      <c r="Y293" s="137">
        <f>VLOOKUP(A293,'BRES data'!$A$11:$AB$642,25,FALSE)</f>
        <v>1.7811147186147291E-2</v>
      </c>
      <c r="Z293" s="138">
        <f t="shared" si="54"/>
        <v>-0.684140099816959</v>
      </c>
    </row>
    <row r="294" spans="1:26">
      <c r="A294" s="14" t="s">
        <v>306</v>
      </c>
      <c r="B294" s="15" t="str">
        <f>VLOOKUP('Master sheet'!A294,Westminster_Parliamentary_Const!$A$2:$C$651,2,FALSE)</f>
        <v>E14000841</v>
      </c>
      <c r="C294" s="15" t="str">
        <f>VLOOKUP(B294,'Region Lookup'!$B$1:$C$662,2,FALSE)</f>
        <v>East of England</v>
      </c>
      <c r="E294" s="19">
        <f>VLOOKUP('Master sheet'!A294,'APS (2019)'!$A$9:$I$640,2,FALSE)</f>
        <v>71000</v>
      </c>
      <c r="F294" s="19">
        <f>VLOOKUP(B294,'Claimant Count'!$B$2:$D$633,2,FALSE)</f>
        <v>1190</v>
      </c>
      <c r="G294" s="19">
        <f>VLOOKUP('Master sheet'!A294,'APS (combined up to 2019)'!$A$9:$I$640,8,FALSE)</f>
        <v>2300</v>
      </c>
      <c r="H294" s="19">
        <f>E294*VLOOKUP(C294,'Part-time workers'!$A$3:$G$14,6,FALSE)</f>
        <v>1323.8677067579399</v>
      </c>
      <c r="I294" s="19">
        <f t="shared" si="44"/>
        <v>4813.8677067579401</v>
      </c>
      <c r="J294" s="20">
        <f t="shared" si="45"/>
        <v>6.7800953616309015E-2</v>
      </c>
      <c r="K294" s="27">
        <f t="shared" si="46"/>
        <v>-1.0868506742994191</v>
      </c>
      <c r="L294" s="25">
        <f>VLOOKUP('Master sheet'!A294,'APS (2020)'!$A$9:$I$640,2,FALSE)</f>
        <v>82800</v>
      </c>
      <c r="M294" s="25">
        <f>VLOOKUP(B294,'Claimant Count'!$B$2:$D$633,3,FALSE)-F294</f>
        <v>1975</v>
      </c>
      <c r="N294" s="25">
        <f>VLOOKUP('Master sheet'!A294,'APS (2020)'!$A$9:$I$640,8,FALSE)-G294</f>
        <v>800</v>
      </c>
      <c r="O294" s="25">
        <f>L294*VLOOKUP(C294,'Part-time workers'!$A$3:$H$14,8,FALSE)</f>
        <v>225.71510452070814</v>
      </c>
      <c r="P294" s="25">
        <f t="shared" si="47"/>
        <v>3000.7151045207083</v>
      </c>
      <c r="Q294" s="26">
        <f t="shared" si="48"/>
        <v>0.62334806174838575</v>
      </c>
      <c r="R294" s="28">
        <f t="shared" si="49"/>
        <v>0.61749036135103685</v>
      </c>
      <c r="S294" s="73">
        <f>VLOOKUP(B294,'13. Parl. Constituency gender'!$A$5:$S$667,18,FALSE)</f>
        <v>7500</v>
      </c>
      <c r="T294" s="73">
        <f>VLOOKUP(B294,'SEISS data'!$B$6:$R$668,9,FALSE)</f>
        <v>4500</v>
      </c>
      <c r="U294" s="73">
        <f t="shared" si="50"/>
        <v>12000</v>
      </c>
      <c r="V294" s="109">
        <f t="shared" si="51"/>
        <v>0.14492753623188406</v>
      </c>
      <c r="W294" s="110">
        <f t="shared" si="52"/>
        <v>-0.54651869187116375</v>
      </c>
      <c r="X294" s="113">
        <f t="shared" si="53"/>
        <v>3.548583473993655E-2</v>
      </c>
      <c r="Y294" s="137">
        <f>VLOOKUP(A294,'BRES data'!$A$11:$AB$642,25,FALSE)</f>
        <v>2.3392559689061621E-2</v>
      </c>
      <c r="Z294" s="138">
        <f t="shared" si="54"/>
        <v>-9.6398776324068819E-2</v>
      </c>
    </row>
    <row r="295" spans="1:26">
      <c r="A295" s="14" t="s">
        <v>307</v>
      </c>
      <c r="B295" s="15" t="str">
        <f>VLOOKUP('Master sheet'!A295,Westminster_Parliamentary_Const!$A$2:$C$651,2,FALSE)</f>
        <v>E14000842</v>
      </c>
      <c r="C295" s="15" t="str">
        <f>VLOOKUP(B295,'Region Lookup'!$B$1:$C$662,2,FALSE)</f>
        <v>East of England</v>
      </c>
      <c r="E295" s="19">
        <f>VLOOKUP('Master sheet'!A295,'APS (2019)'!$A$9:$I$640,2,FALSE)</f>
        <v>72300</v>
      </c>
      <c r="F295" s="19">
        <f>VLOOKUP(B295,'Claimant Count'!$B$2:$D$633,2,FALSE)</f>
        <v>1580</v>
      </c>
      <c r="G295" s="19">
        <f>VLOOKUP('Master sheet'!A295,'APS (combined up to 2019)'!$A$9:$I$640,8,FALSE)</f>
        <v>5400</v>
      </c>
      <c r="H295" s="19">
        <f>E295*VLOOKUP(C295,'Part-time workers'!$A$3:$G$14,6,FALSE)</f>
        <v>1348.1075380084374</v>
      </c>
      <c r="I295" s="19">
        <f t="shared" si="44"/>
        <v>8328.1075380084367</v>
      </c>
      <c r="J295" s="20">
        <f t="shared" si="45"/>
        <v>0.11518820937771006</v>
      </c>
      <c r="K295" s="27">
        <f t="shared" si="46"/>
        <v>0.70427560295910507</v>
      </c>
      <c r="L295" s="25">
        <f>VLOOKUP('Master sheet'!A295,'APS (2020)'!$A$9:$I$640,2,FALSE)</f>
        <v>71200</v>
      </c>
      <c r="M295" s="25">
        <f>VLOOKUP(B295,'Claimant Count'!$B$2:$D$633,3,FALSE)-F295</f>
        <v>2495</v>
      </c>
      <c r="N295" s="25">
        <f>VLOOKUP('Master sheet'!A295,'APS (2020)'!$A$9:$I$640,8,FALSE)-G295</f>
        <v>-2500</v>
      </c>
      <c r="O295" s="25">
        <f>L295*VLOOKUP(C295,'Part-time workers'!$A$3:$H$14,8,FALSE)</f>
        <v>194.09318166514998</v>
      </c>
      <c r="P295" s="25">
        <f t="shared" si="47"/>
        <v>189.09318166514998</v>
      </c>
      <c r="Q295" s="26">
        <f t="shared" si="48"/>
        <v>2.2705420265306669E-2</v>
      </c>
      <c r="R295" s="28">
        <f t="shared" si="49"/>
        <v>-1.3789364047184307</v>
      </c>
      <c r="S295" s="73">
        <f>VLOOKUP(B295,'13. Parl. Constituency gender'!$A$5:$S$667,18,FALSE)</f>
        <v>6100</v>
      </c>
      <c r="T295" s="73">
        <f>VLOOKUP(B295,'SEISS data'!$B$6:$R$668,9,FALSE)</f>
        <v>4300</v>
      </c>
      <c r="U295" s="73">
        <f t="shared" si="50"/>
        <v>10400</v>
      </c>
      <c r="V295" s="109">
        <f t="shared" si="51"/>
        <v>0.14606741573033707</v>
      </c>
      <c r="W295" s="110">
        <f t="shared" si="52"/>
        <v>-0.51389857753837831</v>
      </c>
      <c r="X295" s="113">
        <f t="shared" si="53"/>
        <v>-0.94641749112840445</v>
      </c>
      <c r="Y295" s="137">
        <f>VLOOKUP(A295,'BRES data'!$A$11:$AB$642,25,FALSE)</f>
        <v>1.2753552180303718E-2</v>
      </c>
      <c r="Z295" s="138">
        <f t="shared" si="54"/>
        <v>-1.2167216964779146</v>
      </c>
    </row>
    <row r="296" spans="1:26">
      <c r="A296" s="14" t="s">
        <v>308</v>
      </c>
      <c r="B296" s="15" t="str">
        <f>VLOOKUP('Master sheet'!A296,Westminster_Parliamentary_Const!$A$2:$C$651,2,FALSE)</f>
        <v>E14000845</v>
      </c>
      <c r="C296" s="15" t="str">
        <f>VLOOKUP(B296,'Region Lookup'!$B$1:$C$662,2,FALSE)</f>
        <v>East of England</v>
      </c>
      <c r="E296" s="19">
        <f>VLOOKUP('Master sheet'!A296,'APS (2019)'!$A$9:$I$640,2,FALSE)</f>
        <v>64100</v>
      </c>
      <c r="F296" s="19">
        <f>VLOOKUP(B296,'Claimant Count'!$B$2:$D$633,2,FALSE)</f>
        <v>920</v>
      </c>
      <c r="G296" s="19">
        <f>VLOOKUP('Master sheet'!A296,'APS (combined up to 2019)'!$A$9:$I$640,8,FALSE)</f>
        <v>1600</v>
      </c>
      <c r="H296" s="19">
        <f>E296*VLOOKUP(C296,'Part-time workers'!$A$3:$G$14,6,FALSE)</f>
        <v>1195.2101408899148</v>
      </c>
      <c r="I296" s="19">
        <f t="shared" si="44"/>
        <v>3715.2101408899148</v>
      </c>
      <c r="J296" s="20">
        <f t="shared" si="45"/>
        <v>5.7959596581745938E-2</v>
      </c>
      <c r="K296" s="27">
        <f t="shared" si="46"/>
        <v>-1.4588307120809485</v>
      </c>
      <c r="L296" s="25">
        <f>VLOOKUP('Master sheet'!A296,'APS (2020)'!$A$9:$I$640,2,FALSE)</f>
        <v>73900</v>
      </c>
      <c r="M296" s="25">
        <f>VLOOKUP(B296,'Claimant Count'!$B$2:$D$633,3,FALSE)-F296</f>
        <v>1855</v>
      </c>
      <c r="N296" s="25">
        <f>VLOOKUP('Master sheet'!A296,'APS (2020)'!$A$9:$I$640,8,FALSE)-G296</f>
        <v>0</v>
      </c>
      <c r="O296" s="25">
        <f>L296*VLOOKUP(C296,'Part-time workers'!$A$3:$H$14,8,FALSE)</f>
        <v>201.45345681256438</v>
      </c>
      <c r="P296" s="25">
        <f t="shared" si="47"/>
        <v>2056.4534568125646</v>
      </c>
      <c r="Q296" s="26">
        <f t="shared" si="48"/>
        <v>0.5535227830531213</v>
      </c>
      <c r="R296" s="28">
        <f t="shared" si="49"/>
        <v>0.38540384982517617</v>
      </c>
      <c r="S296" s="73">
        <f>VLOOKUP(B296,'13. Parl. Constituency gender'!$A$5:$S$667,18,FALSE)</f>
        <v>6700</v>
      </c>
      <c r="T296" s="73">
        <f>VLOOKUP(B296,'SEISS data'!$B$6:$R$668,9,FALSE)</f>
        <v>3800</v>
      </c>
      <c r="U296" s="73">
        <f t="shared" si="50"/>
        <v>10500</v>
      </c>
      <c r="V296" s="109">
        <f t="shared" si="51"/>
        <v>0.14208389715832206</v>
      </c>
      <c r="W296" s="110">
        <f t="shared" si="52"/>
        <v>-0.62789556708179561</v>
      </c>
      <c r="X296" s="113">
        <f t="shared" si="53"/>
        <v>-0.12124585862830972</v>
      </c>
      <c r="Y296" s="137">
        <f>VLOOKUP(A296,'BRES data'!$A$11:$AB$642,25,FALSE)</f>
        <v>1.5116448326055298E-2</v>
      </c>
      <c r="Z296" s="138">
        <f t="shared" si="54"/>
        <v>-0.96790086353372029</v>
      </c>
    </row>
    <row r="297" spans="1:26">
      <c r="A297" s="14" t="s">
        <v>309</v>
      </c>
      <c r="B297" s="15" t="str">
        <f>VLOOKUP('Master sheet'!A297,Westminster_Parliamentary_Const!$A$2:$C$651,2,FALSE)</f>
        <v>E14000848</v>
      </c>
      <c r="C297" s="15" t="str">
        <f>VLOOKUP(B297,'Region Lookup'!$B$1:$C$662,2,FALSE)</f>
        <v>East of England</v>
      </c>
      <c r="E297" s="19">
        <f>VLOOKUP('Master sheet'!A297,'APS (2019)'!$A$9:$I$640,2,FALSE)</f>
        <v>43800</v>
      </c>
      <c r="F297" s="19">
        <f>VLOOKUP(B297,'Claimant Count'!$B$2:$D$633,2,FALSE)</f>
        <v>655</v>
      </c>
      <c r="H297" s="19">
        <f>E297*VLOOKUP(C297,'Part-time workers'!$A$3:$G$14,6,FALSE)</f>
        <v>816.69585290137695</v>
      </c>
      <c r="I297" s="19">
        <f t="shared" si="44"/>
        <v>1471.6958529013768</v>
      </c>
      <c r="J297" s="20">
        <f t="shared" si="45"/>
        <v>3.3600361938387599E-2</v>
      </c>
      <c r="K297" s="27">
        <f t="shared" si="46"/>
        <v>-2.379552213307111</v>
      </c>
      <c r="L297" s="25">
        <f>VLOOKUP('Master sheet'!A297,'APS (2020)'!$A$9:$I$640,2,FALSE)</f>
        <v>42400</v>
      </c>
      <c r="M297" s="25">
        <f>VLOOKUP(B297,'Claimant Count'!$B$2:$D$633,3,FALSE)-F297</f>
        <v>1430</v>
      </c>
      <c r="N297" s="25" t="e">
        <f>VLOOKUP('Master sheet'!A297,'APS (2020)'!$A$9:$I$640,8,FALSE)-G297</f>
        <v>#VALUE!</v>
      </c>
      <c r="O297" s="25">
        <f>L297*VLOOKUP(C297,'Part-time workers'!$A$3:$H$14,8,FALSE)</f>
        <v>115.58358009272976</v>
      </c>
      <c r="P297" s="25">
        <f t="shared" si="47"/>
        <v>1545.5835800927298</v>
      </c>
      <c r="Q297" s="26">
        <f t="shared" si="48"/>
        <v>1.0502058404565637</v>
      </c>
      <c r="R297" s="28">
        <f t="shared" si="49"/>
        <v>2.0362878889687486</v>
      </c>
      <c r="S297" s="73">
        <f>VLOOKUP(B297,'13. Parl. Constituency gender'!$A$5:$S$667,18,FALSE)</f>
        <v>5800</v>
      </c>
      <c r="T297" s="73">
        <f>VLOOKUP(B297,'SEISS data'!$B$6:$R$668,9,FALSE)</f>
        <v>3500</v>
      </c>
      <c r="U297" s="73">
        <f t="shared" si="50"/>
        <v>9300</v>
      </c>
      <c r="V297" s="109">
        <f t="shared" si="51"/>
        <v>0.21933962264150944</v>
      </c>
      <c r="W297" s="110">
        <f t="shared" si="52"/>
        <v>1.5829439133580214</v>
      </c>
      <c r="X297" s="113">
        <f t="shared" si="53"/>
        <v>1.809615901163385</v>
      </c>
      <c r="Y297" s="137">
        <f>VLOOKUP(A297,'BRES data'!$A$11:$AB$642,25,FALSE)</f>
        <v>2.4690516751845637E-2</v>
      </c>
      <c r="Z297" s="138">
        <f t="shared" si="54"/>
        <v>4.0280424777676307E-2</v>
      </c>
    </row>
    <row r="298" spans="1:26">
      <c r="A298" s="14" t="s">
        <v>310</v>
      </c>
      <c r="B298" s="15" t="str">
        <f>VLOOKUP('Master sheet'!A298,Westminster_Parliamentary_Const!$A$2:$C$651,2,FALSE)</f>
        <v>E14000855</v>
      </c>
      <c r="C298" s="15" t="str">
        <f>VLOOKUP(B298,'Region Lookup'!$B$1:$C$662,2,FALSE)</f>
        <v>East of England</v>
      </c>
      <c r="E298" s="19">
        <f>VLOOKUP('Master sheet'!A298,'APS (2019)'!$A$9:$I$640,2,FALSE)</f>
        <v>95600</v>
      </c>
      <c r="F298" s="19">
        <f>VLOOKUP(B298,'Claimant Count'!$B$2:$D$633,2,FALSE)</f>
        <v>1590</v>
      </c>
      <c r="G298" s="19">
        <f>VLOOKUP('Master sheet'!A298,'APS (combined up to 2019)'!$A$9:$I$640,8,FALSE)</f>
        <v>3500</v>
      </c>
      <c r="H298" s="19">
        <f>E298*VLOOKUP(C298,'Part-time workers'!$A$3:$G$14,6,FALSE)</f>
        <v>1782.5598981135079</v>
      </c>
      <c r="I298" s="19">
        <f t="shared" si="44"/>
        <v>6872.5598981135081</v>
      </c>
      <c r="J298" s="20">
        <f t="shared" si="45"/>
        <v>7.1888701863112012E-2</v>
      </c>
      <c r="K298" s="27">
        <f t="shared" si="46"/>
        <v>-0.93234345116475237</v>
      </c>
      <c r="L298" s="25">
        <f>VLOOKUP('Master sheet'!A298,'APS (2020)'!$A$9:$I$640,2,FALSE)</f>
        <v>92600</v>
      </c>
      <c r="M298" s="25">
        <f>VLOOKUP(B298,'Claimant Count'!$B$2:$D$633,3,FALSE)-F298</f>
        <v>2670</v>
      </c>
      <c r="N298" s="25">
        <f>VLOOKUP('Master sheet'!A298,'APS (2020)'!$A$9:$I$640,8,FALSE)-G298</f>
        <v>300</v>
      </c>
      <c r="O298" s="25">
        <f>L298*VLOOKUP(C298,'Part-time workers'!$A$3:$H$14,8,FALSE)</f>
        <v>252.43017727799</v>
      </c>
      <c r="P298" s="25">
        <f t="shared" si="47"/>
        <v>3222.43017727799</v>
      </c>
      <c r="Q298" s="26">
        <f t="shared" si="48"/>
        <v>0.46888353467279853</v>
      </c>
      <c r="R298" s="28">
        <f t="shared" si="49"/>
        <v>0.10407840062088669</v>
      </c>
      <c r="S298" s="73">
        <f>VLOOKUP(B298,'13. Parl. Constituency gender'!$A$5:$S$667,18,FALSE)</f>
        <v>8300</v>
      </c>
      <c r="T298" s="73">
        <f>VLOOKUP(B298,'SEISS data'!$B$6:$R$668,9,FALSE)</f>
        <v>4400</v>
      </c>
      <c r="U298" s="73">
        <f t="shared" si="50"/>
        <v>12700</v>
      </c>
      <c r="V298" s="109">
        <f t="shared" si="51"/>
        <v>0.13714902807775378</v>
      </c>
      <c r="W298" s="110">
        <f t="shared" si="52"/>
        <v>-0.76911750663236533</v>
      </c>
      <c r="X298" s="113">
        <f t="shared" si="53"/>
        <v>-0.33251955300573932</v>
      </c>
      <c r="Y298" s="137">
        <f>VLOOKUP(A298,'BRES data'!$A$11:$AB$642,25,FALSE)</f>
        <v>2.6348492025896064E-2</v>
      </c>
      <c r="Z298" s="138">
        <f t="shared" si="54"/>
        <v>0.21487074244010884</v>
      </c>
    </row>
    <row r="299" spans="1:26">
      <c r="A299" s="14" t="s">
        <v>311</v>
      </c>
      <c r="B299" s="15" t="str">
        <f>VLOOKUP('Master sheet'!A299,Westminster_Parliamentary_Const!$A$2:$C$651,2,FALSE)</f>
        <v>E14000859</v>
      </c>
      <c r="C299" s="15" t="str">
        <f>VLOOKUP(B299,'Region Lookup'!$B$1:$C$662,2,FALSE)</f>
        <v>East of England</v>
      </c>
      <c r="E299" s="19">
        <f>VLOOKUP('Master sheet'!A299,'APS (2019)'!$A$9:$I$640,2,FALSE)</f>
        <v>53400</v>
      </c>
      <c r="F299" s="19">
        <f>VLOOKUP(B299,'Claimant Count'!$B$2:$D$633,2,FALSE)</f>
        <v>1165</v>
      </c>
      <c r="G299" s="19">
        <f>VLOOKUP('Master sheet'!A299,'APS (combined up to 2019)'!$A$9:$I$640,8,FALSE)</f>
        <v>1300</v>
      </c>
      <c r="H299" s="19">
        <f>E299*VLOOKUP(C299,'Part-time workers'!$A$3:$G$14,6,FALSE)</f>
        <v>995.69768367428151</v>
      </c>
      <c r="I299" s="19">
        <f t="shared" si="44"/>
        <v>3460.6976836742815</v>
      </c>
      <c r="J299" s="20">
        <f t="shared" si="45"/>
        <v>6.4807072727982806E-2</v>
      </c>
      <c r="K299" s="27">
        <f t="shared" si="46"/>
        <v>-1.2000122964254905</v>
      </c>
      <c r="L299" s="25">
        <f>VLOOKUP('Master sheet'!A299,'APS (2020)'!$A$9:$I$640,2,FALSE)</f>
        <v>57600</v>
      </c>
      <c r="M299" s="25">
        <f>VLOOKUP(B299,'Claimant Count'!$B$2:$D$633,3,FALSE)-F299</f>
        <v>1705</v>
      </c>
      <c r="N299" s="25">
        <f>VLOOKUP('Master sheet'!A299,'APS (2020)'!$A$9:$I$640,8,FALSE)-G299</f>
        <v>1100</v>
      </c>
      <c r="O299" s="25">
        <f>L299*VLOOKUP(C299,'Part-time workers'!$A$3:$H$14,8,FALSE)</f>
        <v>157.01920314484045</v>
      </c>
      <c r="P299" s="25">
        <f t="shared" si="47"/>
        <v>2962.0192031448405</v>
      </c>
      <c r="Q299" s="26">
        <f t="shared" si="48"/>
        <v>0.85590232776415609</v>
      </c>
      <c r="R299" s="28">
        <f t="shared" si="49"/>
        <v>1.3904583945415381</v>
      </c>
      <c r="S299" s="73">
        <f>VLOOKUP(B299,'13. Parl. Constituency gender'!$A$5:$S$667,18,FALSE)</f>
        <v>6300</v>
      </c>
      <c r="T299" s="73">
        <f>VLOOKUP(B299,'SEISS data'!$B$6:$R$668,9,FALSE)</f>
        <v>3300</v>
      </c>
      <c r="U299" s="73">
        <f t="shared" si="50"/>
        <v>9600</v>
      </c>
      <c r="V299" s="109">
        <f t="shared" si="51"/>
        <v>0.16666666666666666</v>
      </c>
      <c r="W299" s="110">
        <f t="shared" si="52"/>
        <v>7.559348861839113E-2</v>
      </c>
      <c r="X299" s="113">
        <f t="shared" si="53"/>
        <v>0.73302594157996459</v>
      </c>
      <c r="Y299" s="137">
        <f>VLOOKUP(A299,'BRES data'!$A$11:$AB$642,25,FALSE)</f>
        <v>1.968217934165728E-2</v>
      </c>
      <c r="Z299" s="138">
        <f t="shared" si="54"/>
        <v>-0.48711418302564546</v>
      </c>
    </row>
    <row r="300" spans="1:26">
      <c r="A300" s="14" t="s">
        <v>312</v>
      </c>
      <c r="B300" s="15" t="str">
        <f>VLOOKUP('Master sheet'!A300,Westminster_Parliamentary_Const!$A$2:$C$651,2,FALSE)</f>
        <v>E14000863</v>
      </c>
      <c r="C300" s="15" t="str">
        <f>VLOOKUP(B300,'Region Lookup'!$B$1:$C$662,2,FALSE)</f>
        <v>East of England</v>
      </c>
      <c r="E300" s="19">
        <f>VLOOKUP('Master sheet'!A300,'APS (2019)'!$A$9:$I$640,2,FALSE)</f>
        <v>61300</v>
      </c>
      <c r="F300" s="19">
        <f>VLOOKUP(B300,'Claimant Count'!$B$2:$D$633,2,FALSE)</f>
        <v>1365</v>
      </c>
      <c r="G300" s="19">
        <f>VLOOKUP('Master sheet'!A300,'APS (combined up to 2019)'!$A$9:$I$640,8,FALSE)</f>
        <v>2900</v>
      </c>
      <c r="H300" s="19">
        <f>E300*VLOOKUP(C300,'Part-time workers'!$A$3:$G$14,6,FALSE)</f>
        <v>1143.0012735811508</v>
      </c>
      <c r="I300" s="19">
        <f t="shared" si="44"/>
        <v>5408.0012735811506</v>
      </c>
      <c r="J300" s="20">
        <f t="shared" si="45"/>
        <v>8.822188048256363E-2</v>
      </c>
      <c r="K300" s="27">
        <f t="shared" si="46"/>
        <v>-0.31498789962664919</v>
      </c>
      <c r="L300" s="25">
        <f>VLOOKUP('Master sheet'!A300,'APS (2020)'!$A$9:$I$640,2,FALSE)</f>
        <v>58400</v>
      </c>
      <c r="M300" s="25">
        <f>VLOOKUP(B300,'Claimant Count'!$B$2:$D$633,3,FALSE)-F300</f>
        <v>2015</v>
      </c>
      <c r="N300" s="25">
        <f>VLOOKUP('Master sheet'!A300,'APS (2020)'!$A$9:$I$640,8,FALSE)-G300</f>
        <v>-800</v>
      </c>
      <c r="O300" s="25">
        <f>L300*VLOOKUP(C300,'Part-time workers'!$A$3:$H$14,8,FALSE)</f>
        <v>159.20002541074101</v>
      </c>
      <c r="P300" s="25">
        <f t="shared" si="47"/>
        <v>1374.2000254107411</v>
      </c>
      <c r="Q300" s="26">
        <f t="shared" si="48"/>
        <v>0.25410497444294294</v>
      </c>
      <c r="R300" s="28">
        <f t="shared" si="49"/>
        <v>-0.60980642341025315</v>
      </c>
      <c r="S300" s="73">
        <f>VLOOKUP(B300,'13. Parl. Constituency gender'!$A$5:$S$667,18,FALSE)</f>
        <v>6500</v>
      </c>
      <c r="T300" s="73">
        <f>VLOOKUP(B300,'SEISS data'!$B$6:$R$668,9,FALSE)</f>
        <v>3300</v>
      </c>
      <c r="U300" s="73">
        <f t="shared" si="50"/>
        <v>9800</v>
      </c>
      <c r="V300" s="109">
        <f t="shared" si="51"/>
        <v>0.1678082191780822</v>
      </c>
      <c r="W300" s="110">
        <f t="shared" si="52"/>
        <v>0.10826147983131337</v>
      </c>
      <c r="X300" s="113">
        <f t="shared" si="53"/>
        <v>-0.25077247178946988</v>
      </c>
      <c r="Y300" s="137">
        <f>VLOOKUP(A300,'BRES data'!$A$11:$AB$642,25,FALSE)</f>
        <v>1.7262938520319571E-2</v>
      </c>
      <c r="Z300" s="138">
        <f t="shared" si="54"/>
        <v>-0.74186829794523157</v>
      </c>
    </row>
    <row r="301" spans="1:26">
      <c r="A301" s="14" t="s">
        <v>313</v>
      </c>
      <c r="B301" s="15" t="str">
        <f>VLOOKUP('Master sheet'!A301,Westminster_Parliamentary_Const!$A$2:$C$651,2,FALSE)</f>
        <v>E14000864</v>
      </c>
      <c r="C301" s="15" t="str">
        <f>VLOOKUP(B301,'Region Lookup'!$B$1:$C$662,2,FALSE)</f>
        <v>East of England</v>
      </c>
      <c r="E301" s="19">
        <f>VLOOKUP('Master sheet'!A301,'APS (2019)'!$A$9:$I$640,2,FALSE)</f>
        <v>69000</v>
      </c>
      <c r="F301" s="19">
        <f>VLOOKUP(B301,'Claimant Count'!$B$2:$D$633,2,FALSE)</f>
        <v>1910</v>
      </c>
      <c r="G301" s="19">
        <f>VLOOKUP('Master sheet'!A301,'APS (combined up to 2019)'!$A$9:$I$640,8,FALSE)</f>
        <v>2700</v>
      </c>
      <c r="H301" s="19">
        <f>E301*VLOOKUP(C301,'Part-time workers'!$A$3:$G$14,6,FALSE)</f>
        <v>1286.5756586802515</v>
      </c>
      <c r="I301" s="19">
        <f t="shared" si="44"/>
        <v>5896.5756586802518</v>
      </c>
      <c r="J301" s="20">
        <f t="shared" si="45"/>
        <v>8.5457618241742778E-2</v>
      </c>
      <c r="K301" s="27">
        <f t="shared" si="46"/>
        <v>-0.41947047953583816</v>
      </c>
      <c r="L301" s="25">
        <f>VLOOKUP('Master sheet'!A301,'APS (2020)'!$A$9:$I$640,2,FALSE)</f>
        <v>70300</v>
      </c>
      <c r="M301" s="25">
        <f>VLOOKUP(B301,'Claimant Count'!$B$2:$D$633,3,FALSE)-F301</f>
        <v>2360</v>
      </c>
      <c r="N301" s="25">
        <f>VLOOKUP('Master sheet'!A301,'APS (2020)'!$A$9:$I$640,8,FALSE)-G301</f>
        <v>1200</v>
      </c>
      <c r="O301" s="25">
        <f>L301*VLOOKUP(C301,'Part-time workers'!$A$3:$H$14,8,FALSE)</f>
        <v>191.63975661601185</v>
      </c>
      <c r="P301" s="25">
        <f t="shared" si="47"/>
        <v>3751.6397566160117</v>
      </c>
      <c r="Q301" s="26">
        <f t="shared" si="48"/>
        <v>0.63624041711281776</v>
      </c>
      <c r="R301" s="28">
        <f t="shared" si="49"/>
        <v>0.66034220294469848</v>
      </c>
      <c r="S301" s="73">
        <f>VLOOKUP(B301,'13. Parl. Constituency gender'!$A$5:$S$667,18,FALSE)</f>
        <v>6800</v>
      </c>
      <c r="T301" s="73">
        <f>VLOOKUP(B301,'SEISS data'!$B$6:$R$668,9,FALSE)</f>
        <v>3000</v>
      </c>
      <c r="U301" s="73">
        <f t="shared" si="50"/>
        <v>9800</v>
      </c>
      <c r="V301" s="109">
        <f t="shared" si="51"/>
        <v>0.13940256045519203</v>
      </c>
      <c r="W301" s="110">
        <f t="shared" si="52"/>
        <v>-0.70462780934029701</v>
      </c>
      <c r="X301" s="113">
        <f t="shared" si="53"/>
        <v>-2.2142803197799266E-2</v>
      </c>
      <c r="Y301" s="137">
        <f>VLOOKUP(A301,'BRES data'!$A$11:$AB$642,25,FALSE)</f>
        <v>3.1398859443139804E-2</v>
      </c>
      <c r="Z301" s="138">
        <f t="shared" si="54"/>
        <v>0.74669124995255398</v>
      </c>
    </row>
    <row r="302" spans="1:26">
      <c r="A302" s="14" t="s">
        <v>314</v>
      </c>
      <c r="B302" s="15" t="str">
        <f>VLOOKUP('Master sheet'!A302,Westminster_Parliamentary_Const!$A$2:$C$651,2,FALSE)</f>
        <v>E14000878</v>
      </c>
      <c r="C302" s="15" t="str">
        <f>VLOOKUP(B302,'Region Lookup'!$B$1:$C$662,2,FALSE)</f>
        <v>East of England</v>
      </c>
      <c r="E302" s="19">
        <f>VLOOKUP('Master sheet'!A302,'APS (2019)'!$A$9:$I$640,2,FALSE)</f>
        <v>71800</v>
      </c>
      <c r="F302" s="19">
        <f>VLOOKUP(B302,'Claimant Count'!$B$2:$D$633,2,FALSE)</f>
        <v>2920</v>
      </c>
      <c r="G302" s="19">
        <f>VLOOKUP('Master sheet'!A302,'APS (combined up to 2019)'!$A$9:$I$640,8,FALSE)</f>
        <v>3600</v>
      </c>
      <c r="H302" s="19">
        <f>E302*VLOOKUP(C302,'Part-time workers'!$A$3:$G$14,6,FALSE)</f>
        <v>1338.7845259890153</v>
      </c>
      <c r="I302" s="19">
        <f t="shared" si="44"/>
        <v>7858.7845259890155</v>
      </c>
      <c r="J302" s="20">
        <f t="shared" si="45"/>
        <v>0.10945382348174117</v>
      </c>
      <c r="K302" s="27">
        <f t="shared" si="46"/>
        <v>0.48752936819239961</v>
      </c>
      <c r="L302" s="25">
        <f>VLOOKUP('Master sheet'!A302,'APS (2020)'!$A$9:$I$640,2,FALSE)</f>
        <v>66600</v>
      </c>
      <c r="M302" s="25">
        <f>VLOOKUP(B302,'Claimant Count'!$B$2:$D$633,3,FALSE)-F302</f>
        <v>3765</v>
      </c>
      <c r="N302" s="25">
        <f>VLOOKUP('Master sheet'!A302,'APS (2020)'!$A$9:$I$640,8,FALSE)-G302</f>
        <v>200</v>
      </c>
      <c r="O302" s="25">
        <f>L302*VLOOKUP(C302,'Part-time workers'!$A$3:$H$14,8,FALSE)</f>
        <v>181.55345363622175</v>
      </c>
      <c r="P302" s="25">
        <f t="shared" si="47"/>
        <v>4146.553453636222</v>
      </c>
      <c r="Q302" s="26">
        <f t="shared" si="48"/>
        <v>0.52763292337683543</v>
      </c>
      <c r="R302" s="28">
        <f t="shared" si="49"/>
        <v>0.29935067068375515</v>
      </c>
      <c r="S302" s="73">
        <f>VLOOKUP(B302,'13. Parl. Constituency gender'!$A$5:$S$667,18,FALSE)</f>
        <v>7500</v>
      </c>
      <c r="T302" s="73">
        <f>VLOOKUP(B302,'SEISS data'!$B$6:$R$668,9,FALSE)</f>
        <v>4200</v>
      </c>
      <c r="U302" s="73">
        <f t="shared" si="50"/>
        <v>11700</v>
      </c>
      <c r="V302" s="109">
        <f t="shared" si="51"/>
        <v>0.17567567567567569</v>
      </c>
      <c r="W302" s="110">
        <f t="shared" si="52"/>
        <v>0.33340574359604519</v>
      </c>
      <c r="X302" s="113">
        <f t="shared" si="53"/>
        <v>0.31637820713990017</v>
      </c>
      <c r="Y302" s="137">
        <f>VLOOKUP(A302,'BRES data'!$A$11:$AB$642,25,FALSE)</f>
        <v>2.4552058111380282E-2</v>
      </c>
      <c r="Z302" s="138">
        <f t="shared" si="54"/>
        <v>2.5700268848752789E-2</v>
      </c>
    </row>
    <row r="303" spans="1:26">
      <c r="A303" s="14" t="s">
        <v>315</v>
      </c>
      <c r="B303" s="15" t="str">
        <f>VLOOKUP('Master sheet'!A303,Westminster_Parliamentary_Const!$A$2:$C$651,2,FALSE)</f>
        <v>E14000888</v>
      </c>
      <c r="C303" s="15" t="str">
        <f>VLOOKUP(B303,'Region Lookup'!$B$1:$C$662,2,FALSE)</f>
        <v>East of England</v>
      </c>
      <c r="E303" s="19">
        <f>VLOOKUP('Master sheet'!A303,'APS (2019)'!$A$9:$I$640,2,FALSE)</f>
        <v>61700</v>
      </c>
      <c r="F303" s="19">
        <f>VLOOKUP(B303,'Claimant Count'!$B$2:$D$633,2,FALSE)</f>
        <v>790</v>
      </c>
      <c r="G303" s="19">
        <f>VLOOKUP('Master sheet'!A303,'APS (combined up to 2019)'!$A$9:$I$640,8,FALSE)</f>
        <v>2300</v>
      </c>
      <c r="H303" s="19">
        <f>E303*VLOOKUP(C303,'Part-time workers'!$A$3:$G$14,6,FALSE)</f>
        <v>1150.4596831966885</v>
      </c>
      <c r="I303" s="19">
        <f t="shared" si="44"/>
        <v>4240.4596831966883</v>
      </c>
      <c r="J303" s="20">
        <f t="shared" si="45"/>
        <v>6.8727061315991711E-2</v>
      </c>
      <c r="K303" s="27">
        <f t="shared" si="46"/>
        <v>-1.0518459919260568</v>
      </c>
      <c r="L303" s="25">
        <f>VLOOKUP('Master sheet'!A303,'APS (2020)'!$A$9:$I$640,2,FALSE)</f>
        <v>65000</v>
      </c>
      <c r="M303" s="25">
        <f>VLOOKUP(B303,'Claimant Count'!$B$2:$D$633,3,FALSE)-F303</f>
        <v>1945</v>
      </c>
      <c r="N303" s="25" t="e">
        <f>VLOOKUP('Master sheet'!A303,'APS (2020)'!$A$9:$I$640,8,FALSE)-G303</f>
        <v>#VALUE!</v>
      </c>
      <c r="O303" s="25">
        <f>L303*VLOOKUP(C303,'Part-time workers'!$A$3:$H$14,8,FALSE)</f>
        <v>177.19180910442063</v>
      </c>
      <c r="P303" s="25">
        <f t="shared" si="47"/>
        <v>2122.1918091044208</v>
      </c>
      <c r="Q303" s="26">
        <f t="shared" si="48"/>
        <v>0.50046267802376498</v>
      </c>
      <c r="R303" s="28">
        <f t="shared" si="49"/>
        <v>0.20904172270495514</v>
      </c>
      <c r="S303" s="73">
        <f>VLOOKUP(B303,'13. Parl. Constituency gender'!$A$5:$S$667,18,FALSE)</f>
        <v>6700</v>
      </c>
      <c r="T303" s="73">
        <f>VLOOKUP(B303,'SEISS data'!$B$6:$R$668,9,FALSE)</f>
        <v>4200</v>
      </c>
      <c r="U303" s="73">
        <f t="shared" si="50"/>
        <v>10900</v>
      </c>
      <c r="V303" s="109">
        <f t="shared" si="51"/>
        <v>0.1676923076923077</v>
      </c>
      <c r="W303" s="110">
        <f t="shared" si="52"/>
        <v>0.10494442226200129</v>
      </c>
      <c r="X303" s="113">
        <f t="shared" si="53"/>
        <v>0.15699307248347821</v>
      </c>
      <c r="Y303" s="137">
        <f>VLOOKUP(A303,'BRES data'!$A$11:$AB$642,25,FALSE)</f>
        <v>2.591736831799496E-2</v>
      </c>
      <c r="Z303" s="138">
        <f t="shared" si="54"/>
        <v>0.16947198029188018</v>
      </c>
    </row>
    <row r="304" spans="1:26">
      <c r="A304" s="14" t="s">
        <v>316</v>
      </c>
      <c r="B304" s="15" t="str">
        <f>VLOOKUP('Master sheet'!A304,Westminster_Parliamentary_Const!$A$2:$C$651,2,FALSE)</f>
        <v>E14000899</v>
      </c>
      <c r="C304" s="15" t="str">
        <f>VLOOKUP(B304,'Region Lookup'!$B$1:$C$662,2,FALSE)</f>
        <v>East of England</v>
      </c>
      <c r="E304" s="19">
        <f>VLOOKUP('Master sheet'!A304,'APS (2019)'!$A$9:$I$640,2,FALSE)</f>
        <v>59200</v>
      </c>
      <c r="F304" s="19">
        <f>VLOOKUP(B304,'Claimant Count'!$B$2:$D$633,2,FALSE)</f>
        <v>2850</v>
      </c>
      <c r="G304" s="19">
        <f>VLOOKUP('Master sheet'!A304,'APS (combined up to 2019)'!$A$9:$I$640,8,FALSE)</f>
        <v>3000</v>
      </c>
      <c r="H304" s="19">
        <f>E304*VLOOKUP(C304,'Part-time workers'!$A$3:$G$14,6,FALSE)</f>
        <v>1103.844623099578</v>
      </c>
      <c r="I304" s="19">
        <f t="shared" si="44"/>
        <v>6953.8446230995778</v>
      </c>
      <c r="J304" s="20">
        <f t="shared" si="45"/>
        <v>0.11746359160641179</v>
      </c>
      <c r="K304" s="27">
        <f t="shared" si="46"/>
        <v>0.79027967378260278</v>
      </c>
      <c r="L304" s="25">
        <f>VLOOKUP('Master sheet'!A304,'APS (2020)'!$A$9:$I$640,2,FALSE)</f>
        <v>60400</v>
      </c>
      <c r="M304" s="25">
        <f>VLOOKUP(B304,'Claimant Count'!$B$2:$D$633,3,FALSE)-F304</f>
        <v>3095</v>
      </c>
      <c r="N304" s="25">
        <f>VLOOKUP('Master sheet'!A304,'APS (2020)'!$A$9:$I$640,8,FALSE)-G304</f>
        <v>500</v>
      </c>
      <c r="O304" s="25">
        <f>L304*VLOOKUP(C304,'Part-time workers'!$A$3:$H$14,8,FALSE)</f>
        <v>164.65208107549239</v>
      </c>
      <c r="P304" s="25">
        <f t="shared" si="47"/>
        <v>3759.6520810754923</v>
      </c>
      <c r="Q304" s="26">
        <f t="shared" si="48"/>
        <v>0.54065805102784714</v>
      </c>
      <c r="R304" s="28">
        <f t="shared" si="49"/>
        <v>0.34264382318079423</v>
      </c>
      <c r="S304" s="73">
        <f>VLOOKUP(B304,'13. Parl. Constituency gender'!$A$5:$S$667,18,FALSE)</f>
        <v>7400</v>
      </c>
      <c r="T304" s="73">
        <f>VLOOKUP(B304,'SEISS data'!$B$6:$R$668,9,FALSE)</f>
        <v>4000</v>
      </c>
      <c r="U304" s="73">
        <f t="shared" si="50"/>
        <v>11400</v>
      </c>
      <c r="V304" s="109">
        <f t="shared" si="51"/>
        <v>0.18874172185430463</v>
      </c>
      <c r="W304" s="110">
        <f t="shared" si="52"/>
        <v>0.70731888160999257</v>
      </c>
      <c r="X304" s="113">
        <f t="shared" si="53"/>
        <v>0.52498135239539345</v>
      </c>
      <c r="Y304" s="137">
        <f>VLOOKUP(A304,'BRES data'!$A$11:$AB$642,25,FALSE)</f>
        <v>2.1535866876545962E-2</v>
      </c>
      <c r="Z304" s="138">
        <f t="shared" si="54"/>
        <v>-0.29191471254592882</v>
      </c>
    </row>
    <row r="305" spans="1:26">
      <c r="A305" s="14" t="s">
        <v>317</v>
      </c>
      <c r="B305" s="15" t="str">
        <f>VLOOKUP('Master sheet'!A305,Westminster_Parliamentary_Const!$A$2:$C$651,2,FALSE)</f>
        <v>E14000910</v>
      </c>
      <c r="C305" s="15" t="str">
        <f>VLOOKUP(B305,'Region Lookup'!$B$1:$C$662,2,FALSE)</f>
        <v>East of England</v>
      </c>
      <c r="E305" s="19">
        <f>VLOOKUP('Master sheet'!A305,'APS (2019)'!$A$9:$I$640,2,FALSE)</f>
        <v>69600</v>
      </c>
      <c r="F305" s="19">
        <f>VLOOKUP(B305,'Claimant Count'!$B$2:$D$633,2,FALSE)</f>
        <v>740</v>
      </c>
      <c r="G305" s="19">
        <f>VLOOKUP('Master sheet'!A305,'APS (combined up to 2019)'!$A$9:$I$640,8,FALSE)</f>
        <v>2900</v>
      </c>
      <c r="H305" s="19">
        <f>E305*VLOOKUP(C305,'Part-time workers'!$A$3:$G$14,6,FALSE)</f>
        <v>1297.763273103558</v>
      </c>
      <c r="I305" s="19">
        <f t="shared" si="44"/>
        <v>4937.7632731035583</v>
      </c>
      <c r="J305" s="20">
        <f t="shared" si="45"/>
        <v>7.0944874613556877E-2</v>
      </c>
      <c r="K305" s="27">
        <f t="shared" si="46"/>
        <v>-0.96801789064659804</v>
      </c>
      <c r="L305" s="25">
        <f>VLOOKUP('Master sheet'!A305,'APS (2020)'!$A$9:$I$640,2,FALSE)</f>
        <v>67300</v>
      </c>
      <c r="M305" s="25">
        <f>VLOOKUP(B305,'Claimant Count'!$B$2:$D$633,3,FALSE)-F305</f>
        <v>2065</v>
      </c>
      <c r="N305" s="25">
        <f>VLOOKUP('Master sheet'!A305,'APS (2020)'!$A$9:$I$640,8,FALSE)-G305</f>
        <v>400</v>
      </c>
      <c r="O305" s="25">
        <f>L305*VLOOKUP(C305,'Part-time workers'!$A$3:$H$14,8,FALSE)</f>
        <v>183.46167311888473</v>
      </c>
      <c r="P305" s="25">
        <f t="shared" si="47"/>
        <v>2648.4616731188848</v>
      </c>
      <c r="Q305" s="26">
        <f t="shared" si="48"/>
        <v>0.53636870109697121</v>
      </c>
      <c r="R305" s="28">
        <f t="shared" si="49"/>
        <v>0.32838680508115575</v>
      </c>
      <c r="S305" s="73">
        <f>VLOOKUP(B305,'13. Parl. Constituency gender'!$A$5:$S$667,18,FALSE)</f>
        <v>8600</v>
      </c>
      <c r="T305" s="73">
        <f>VLOOKUP(B305,'SEISS data'!$B$6:$R$668,9,FALSE)</f>
        <v>4600</v>
      </c>
      <c r="U305" s="73">
        <f t="shared" si="50"/>
        <v>13200</v>
      </c>
      <c r="V305" s="109">
        <f t="shared" si="51"/>
        <v>0.19613670133729569</v>
      </c>
      <c r="W305" s="110">
        <f t="shared" si="52"/>
        <v>0.91894219490859075</v>
      </c>
      <c r="X305" s="113">
        <f t="shared" si="53"/>
        <v>0.62366449999487328</v>
      </c>
      <c r="Y305" s="137">
        <f>VLOOKUP(A305,'BRES data'!$A$11:$AB$642,25,FALSE)</f>
        <v>2.8716169326856278E-2</v>
      </c>
      <c r="Z305" s="138">
        <f t="shared" si="54"/>
        <v>0.46419504694973196</v>
      </c>
    </row>
    <row r="306" spans="1:26">
      <c r="A306" s="14" t="s">
        <v>318</v>
      </c>
      <c r="B306" s="15" t="str">
        <f>VLOOKUP('Master sheet'!A306,Westminster_Parliamentary_Const!$A$2:$C$651,2,FALSE)</f>
        <v>E14000933</v>
      </c>
      <c r="C306" s="15" t="str">
        <f>VLOOKUP(B306,'Region Lookup'!$B$1:$C$662,2,FALSE)</f>
        <v>East of England</v>
      </c>
      <c r="E306" s="19">
        <f>VLOOKUP('Master sheet'!A306,'APS (2019)'!$A$9:$I$640,2,FALSE)</f>
        <v>65300</v>
      </c>
      <c r="F306" s="19">
        <f>VLOOKUP(B306,'Claimant Count'!$B$2:$D$633,2,FALSE)</f>
        <v>1860</v>
      </c>
      <c r="G306" s="19">
        <f>VLOOKUP('Master sheet'!A306,'APS (combined up to 2019)'!$A$9:$I$640,8,FALSE)</f>
        <v>1700</v>
      </c>
      <c r="H306" s="19">
        <f>E306*VLOOKUP(C306,'Part-time workers'!$A$3:$G$14,6,FALSE)</f>
        <v>1217.5853697365278</v>
      </c>
      <c r="I306" s="19">
        <f t="shared" si="44"/>
        <v>4777.5853697365274</v>
      </c>
      <c r="J306" s="20">
        <f t="shared" si="45"/>
        <v>7.3163635064877913E-2</v>
      </c>
      <c r="K306" s="27">
        <f t="shared" si="46"/>
        <v>-0.88415398919358013</v>
      </c>
      <c r="L306" s="25">
        <f>VLOOKUP('Master sheet'!A306,'APS (2020)'!$A$9:$I$640,2,FALSE)</f>
        <v>60900</v>
      </c>
      <c r="M306" s="25">
        <f>VLOOKUP(B306,'Claimant Count'!$B$2:$D$633,3,FALSE)-F306</f>
        <v>2580</v>
      </c>
      <c r="N306" s="25">
        <f>VLOOKUP('Master sheet'!A306,'APS (2020)'!$A$9:$I$640,8,FALSE)-G306</f>
        <v>500</v>
      </c>
      <c r="O306" s="25">
        <f>L306*VLOOKUP(C306,'Part-time workers'!$A$3:$H$14,8,FALSE)</f>
        <v>166.01509499168026</v>
      </c>
      <c r="P306" s="25">
        <f t="shared" si="47"/>
        <v>3246.0150949916801</v>
      </c>
      <c r="Q306" s="26">
        <f t="shared" si="48"/>
        <v>0.67942586971934948</v>
      </c>
      <c r="R306" s="28">
        <f t="shared" si="49"/>
        <v>0.80388278353954656</v>
      </c>
      <c r="S306" s="73">
        <f>VLOOKUP(B306,'13. Parl. Constituency gender'!$A$5:$S$667,18,FALSE)</f>
        <v>6600</v>
      </c>
      <c r="T306" s="73">
        <f>VLOOKUP(B306,'SEISS data'!$B$6:$R$668,9,FALSE)</f>
        <v>4700</v>
      </c>
      <c r="U306" s="73">
        <f t="shared" si="50"/>
        <v>11300</v>
      </c>
      <c r="V306" s="109">
        <f t="shared" si="51"/>
        <v>0.18555008210180624</v>
      </c>
      <c r="W306" s="110">
        <f t="shared" si="52"/>
        <v>0.61598321518485222</v>
      </c>
      <c r="X306" s="113">
        <f t="shared" si="53"/>
        <v>0.70993299936219945</v>
      </c>
      <c r="Y306" s="137">
        <f>VLOOKUP(A306,'BRES data'!$A$11:$AB$642,25,FALSE)</f>
        <v>2.8914213358657959E-2</v>
      </c>
      <c r="Z306" s="138">
        <f t="shared" si="54"/>
        <v>0.4850497430146099</v>
      </c>
    </row>
    <row r="307" spans="1:26">
      <c r="A307" s="14" t="s">
        <v>319</v>
      </c>
      <c r="B307" s="15" t="str">
        <f>VLOOKUP('Master sheet'!A307,Westminster_Parliamentary_Const!$A$2:$C$651,2,FALSE)</f>
        <v>E14000934</v>
      </c>
      <c r="C307" s="15" t="str">
        <f>VLOOKUP(B307,'Region Lookup'!$B$1:$C$662,2,FALSE)</f>
        <v>East of England</v>
      </c>
      <c r="E307" s="19">
        <f>VLOOKUP('Master sheet'!A307,'APS (2019)'!$A$9:$I$640,2,FALSE)</f>
        <v>66400</v>
      </c>
      <c r="F307" s="19">
        <f>VLOOKUP(B307,'Claimant Count'!$B$2:$D$633,2,FALSE)</f>
        <v>580</v>
      </c>
      <c r="G307" s="19">
        <f>VLOOKUP('Master sheet'!A307,'APS (combined up to 2019)'!$A$9:$I$640,8,FALSE)</f>
        <v>2300</v>
      </c>
      <c r="H307" s="19">
        <f>E307*VLOOKUP(C307,'Part-time workers'!$A$3:$G$14,6,FALSE)</f>
        <v>1238.0959961792564</v>
      </c>
      <c r="I307" s="19">
        <f t="shared" si="44"/>
        <v>4118.095996179256</v>
      </c>
      <c r="J307" s="20">
        <f t="shared" si="45"/>
        <v>6.2019518014747831E-2</v>
      </c>
      <c r="K307" s="27">
        <f t="shared" si="46"/>
        <v>-1.3053752767447246</v>
      </c>
      <c r="L307" s="25">
        <f>VLOOKUP('Master sheet'!A307,'APS (2020)'!$A$9:$I$640,2,FALSE)</f>
        <v>69800</v>
      </c>
      <c r="M307" s="25">
        <f>VLOOKUP(B307,'Claimant Count'!$B$2:$D$633,3,FALSE)-F307</f>
        <v>1715</v>
      </c>
      <c r="N307" s="25">
        <f>VLOOKUP('Master sheet'!A307,'APS (2020)'!$A$9:$I$640,8,FALSE)-G307</f>
        <v>500</v>
      </c>
      <c r="O307" s="25">
        <f>L307*VLOOKUP(C307,'Part-time workers'!$A$3:$H$14,8,FALSE)</f>
        <v>190.27674269982401</v>
      </c>
      <c r="P307" s="25">
        <f t="shared" si="47"/>
        <v>2405.2767426998239</v>
      </c>
      <c r="Q307" s="26">
        <f t="shared" si="48"/>
        <v>0.5840749571965842</v>
      </c>
      <c r="R307" s="28">
        <f t="shared" si="49"/>
        <v>0.48695371326979997</v>
      </c>
      <c r="S307" s="73">
        <f>VLOOKUP(B307,'13. Parl. Constituency gender'!$A$5:$S$667,18,FALSE)</f>
        <v>6900</v>
      </c>
      <c r="T307" s="73">
        <f>VLOOKUP(B307,'SEISS data'!$B$6:$R$668,9,FALSE)</f>
        <v>3700</v>
      </c>
      <c r="U307" s="73">
        <f t="shared" si="50"/>
        <v>10600</v>
      </c>
      <c r="V307" s="109">
        <f t="shared" si="51"/>
        <v>0.15186246418338109</v>
      </c>
      <c r="W307" s="110">
        <f t="shared" si="52"/>
        <v>-0.34806074699674983</v>
      </c>
      <c r="X307" s="113">
        <f t="shared" si="53"/>
        <v>6.9446483136525072E-2</v>
      </c>
      <c r="Y307" s="137">
        <f>VLOOKUP(A307,'BRES data'!$A$11:$AB$642,25,FALSE)</f>
        <v>3.9462932900433012E-2</v>
      </c>
      <c r="Z307" s="138">
        <f t="shared" si="54"/>
        <v>1.5958650395727665</v>
      </c>
    </row>
    <row r="308" spans="1:26">
      <c r="A308" s="14" t="s">
        <v>320</v>
      </c>
      <c r="B308" s="15" t="str">
        <f>VLOOKUP('Master sheet'!A308,Westminster_Parliamentary_Const!$A$2:$C$651,2,FALSE)</f>
        <v>E14000937</v>
      </c>
      <c r="C308" s="15" t="str">
        <f>VLOOKUP(B308,'Region Lookup'!$B$1:$C$662,2,FALSE)</f>
        <v>East of England</v>
      </c>
      <c r="E308" s="19">
        <f>VLOOKUP('Master sheet'!A308,'APS (2019)'!$A$9:$I$640,2,FALSE)</f>
        <v>77000</v>
      </c>
      <c r="F308" s="19">
        <f>VLOOKUP(B308,'Claimant Count'!$B$2:$D$633,2,FALSE)</f>
        <v>770</v>
      </c>
      <c r="G308" s="19">
        <f>VLOOKUP('Master sheet'!A308,'APS (combined up to 2019)'!$A$9:$I$640,8,FALSE)</f>
        <v>2200</v>
      </c>
      <c r="H308" s="19">
        <f>E308*VLOOKUP(C308,'Part-time workers'!$A$3:$G$14,6,FALSE)</f>
        <v>1435.7438509910053</v>
      </c>
      <c r="I308" s="19">
        <f t="shared" si="44"/>
        <v>4405.7438509910053</v>
      </c>
      <c r="J308" s="20">
        <f t="shared" si="45"/>
        <v>5.7217452610272793E-2</v>
      </c>
      <c r="K308" s="27">
        <f t="shared" si="46"/>
        <v>-1.486882000290326</v>
      </c>
      <c r="L308" s="25">
        <f>VLOOKUP('Master sheet'!A308,'APS (2020)'!$A$9:$I$640,2,FALSE)</f>
        <v>77500</v>
      </c>
      <c r="M308" s="25">
        <f>VLOOKUP(B308,'Claimant Count'!$B$2:$D$633,3,FALSE)-F308</f>
        <v>1860</v>
      </c>
      <c r="N308" s="25">
        <f>VLOOKUP('Master sheet'!A308,'APS (2020)'!$A$9:$I$640,8,FALSE)-G308</f>
        <v>1300</v>
      </c>
      <c r="O308" s="25">
        <f>L308*VLOOKUP(C308,'Part-time workers'!$A$3:$H$14,8,FALSE)</f>
        <v>211.26715700911691</v>
      </c>
      <c r="P308" s="25">
        <f t="shared" si="47"/>
        <v>3371.267157009117</v>
      </c>
      <c r="Q308" s="26">
        <f t="shared" si="48"/>
        <v>0.76519817561586145</v>
      </c>
      <c r="R308" s="28">
        <f t="shared" si="49"/>
        <v>1.0889743096031661</v>
      </c>
      <c r="S308" s="73">
        <f>VLOOKUP(B308,'13. Parl. Constituency gender'!$A$5:$S$667,18,FALSE)</f>
        <v>7400</v>
      </c>
      <c r="T308" s="73">
        <f>VLOOKUP(B308,'SEISS data'!$B$6:$R$668,9,FALSE)</f>
        <v>4100</v>
      </c>
      <c r="U308" s="73">
        <f t="shared" si="50"/>
        <v>11500</v>
      </c>
      <c r="V308" s="109">
        <f t="shared" si="51"/>
        <v>0.14838709677419354</v>
      </c>
      <c r="W308" s="110">
        <f t="shared" si="52"/>
        <v>-0.44751589325562202</v>
      </c>
      <c r="X308" s="113">
        <f t="shared" si="53"/>
        <v>0.32072920817377204</v>
      </c>
      <c r="Y308" s="137">
        <f>VLOOKUP(A308,'BRES data'!$A$11:$AB$642,25,FALSE)</f>
        <v>2.6477160446910508E-2</v>
      </c>
      <c r="Z308" s="138">
        <f t="shared" si="54"/>
        <v>0.22841995565796058</v>
      </c>
    </row>
    <row r="309" spans="1:26">
      <c r="A309" s="14" t="s">
        <v>321</v>
      </c>
      <c r="B309" s="15" t="str">
        <f>VLOOKUP('Master sheet'!A309,Westminster_Parliamentary_Const!$A$2:$C$651,2,FALSE)</f>
        <v>E14000941</v>
      </c>
      <c r="C309" s="15" t="str">
        <f>VLOOKUP(B309,'Region Lookup'!$B$1:$C$662,2,FALSE)</f>
        <v>East of England</v>
      </c>
      <c r="E309" s="19">
        <f>VLOOKUP('Master sheet'!A309,'APS (2019)'!$A$9:$I$640,2,FALSE)</f>
        <v>61300</v>
      </c>
      <c r="F309" s="19">
        <f>VLOOKUP(B309,'Claimant Count'!$B$2:$D$633,2,FALSE)</f>
        <v>910</v>
      </c>
      <c r="G309" s="19">
        <f>VLOOKUP('Master sheet'!A309,'APS (combined up to 2019)'!$A$9:$I$640,8,FALSE)</f>
        <v>2400</v>
      </c>
      <c r="H309" s="19">
        <f>E309*VLOOKUP(C309,'Part-time workers'!$A$3:$G$14,6,FALSE)</f>
        <v>1143.0012735811508</v>
      </c>
      <c r="I309" s="19">
        <f t="shared" si="44"/>
        <v>4453.0012735811506</v>
      </c>
      <c r="J309" s="20">
        <f t="shared" si="45"/>
        <v>7.2642761396103595E-2</v>
      </c>
      <c r="K309" s="27">
        <f t="shared" si="46"/>
        <v>-0.90384178289007988</v>
      </c>
      <c r="L309" s="25">
        <f>VLOOKUP('Master sheet'!A309,'APS (2020)'!$A$9:$I$640,2,FALSE)</f>
        <v>54500</v>
      </c>
      <c r="M309" s="25">
        <f>VLOOKUP(B309,'Claimant Count'!$B$2:$D$633,3,FALSE)-F309</f>
        <v>1705</v>
      </c>
      <c r="N309" s="25">
        <f>VLOOKUP('Master sheet'!A309,'APS (2020)'!$A$9:$I$640,8,FALSE)-G309</f>
        <v>-400</v>
      </c>
      <c r="O309" s="25">
        <f>L309*VLOOKUP(C309,'Part-time workers'!$A$3:$H$14,8,FALSE)</f>
        <v>148.56851686447575</v>
      </c>
      <c r="P309" s="25">
        <f t="shared" si="47"/>
        <v>1453.5685168644757</v>
      </c>
      <c r="Q309" s="26">
        <f t="shared" si="48"/>
        <v>0.32642445567851824</v>
      </c>
      <c r="R309" s="28">
        <f t="shared" si="49"/>
        <v>-0.36942963682303492</v>
      </c>
      <c r="S309" s="73">
        <f>VLOOKUP(B309,'13. Parl. Constituency gender'!$A$5:$S$667,18,FALSE)</f>
        <v>6500</v>
      </c>
      <c r="T309" s="73">
        <f>VLOOKUP(B309,'SEISS data'!$B$6:$R$668,9,FALSE)</f>
        <v>4100</v>
      </c>
      <c r="U309" s="73">
        <f t="shared" si="50"/>
        <v>10600</v>
      </c>
      <c r="V309" s="109">
        <f t="shared" si="51"/>
        <v>0.19449541284403671</v>
      </c>
      <c r="W309" s="110">
        <f t="shared" si="52"/>
        <v>0.87197317899431781</v>
      </c>
      <c r="X309" s="113">
        <f t="shared" si="53"/>
        <v>0.25127177108564147</v>
      </c>
      <c r="Y309" s="137">
        <f>VLOOKUP(A309,'BRES data'!$A$11:$AB$642,25,FALSE)</f>
        <v>3.2094493250482081E-2</v>
      </c>
      <c r="Z309" s="138">
        <f t="shared" si="54"/>
        <v>0.81994380643001663</v>
      </c>
    </row>
    <row r="310" spans="1:26">
      <c r="A310" s="14" t="s">
        <v>322</v>
      </c>
      <c r="B310" s="15" t="str">
        <f>VLOOKUP('Master sheet'!A310,Westminster_Parliamentary_Const!$A$2:$C$651,2,FALSE)</f>
        <v>E14000946</v>
      </c>
      <c r="C310" s="15" t="str">
        <f>VLOOKUP(B310,'Region Lookup'!$B$1:$C$662,2,FALSE)</f>
        <v>East of England</v>
      </c>
      <c r="E310" s="19">
        <f>VLOOKUP('Master sheet'!A310,'APS (2019)'!$A$9:$I$640,2,FALSE)</f>
        <v>53100</v>
      </c>
      <c r="F310" s="19">
        <f>VLOOKUP(B310,'Claimant Count'!$B$2:$D$633,2,FALSE)</f>
        <v>915</v>
      </c>
      <c r="G310" s="19">
        <f>VLOOKUP('Master sheet'!A310,'APS (combined up to 2019)'!$A$9:$I$640,8,FALSE)</f>
        <v>1600</v>
      </c>
      <c r="H310" s="19">
        <f>E310*VLOOKUP(C310,'Part-time workers'!$A$3:$G$14,6,FALSE)</f>
        <v>990.10387646262825</v>
      </c>
      <c r="I310" s="19">
        <f t="shared" si="44"/>
        <v>3505.1038764626283</v>
      </c>
      <c r="J310" s="20">
        <f t="shared" si="45"/>
        <v>6.6009489198919552E-2</v>
      </c>
      <c r="K310" s="27">
        <f t="shared" si="46"/>
        <v>-1.1545637955005323</v>
      </c>
      <c r="L310" s="25">
        <f>VLOOKUP('Master sheet'!A310,'APS (2020)'!$A$9:$I$640,2,FALSE)</f>
        <v>55900</v>
      </c>
      <c r="M310" s="25">
        <f>VLOOKUP(B310,'Claimant Count'!$B$2:$D$633,3,FALSE)-F310</f>
        <v>1710</v>
      </c>
      <c r="N310" s="25" t="e">
        <f>VLOOKUP('Master sheet'!A310,'APS (2020)'!$A$9:$I$640,8,FALSE)-G310</f>
        <v>#VALUE!</v>
      </c>
      <c r="O310" s="25">
        <f>L310*VLOOKUP(C310,'Part-time workers'!$A$3:$H$14,8,FALSE)</f>
        <v>152.38495582980175</v>
      </c>
      <c r="P310" s="25">
        <f t="shared" si="47"/>
        <v>1862.3849558298018</v>
      </c>
      <c r="Q310" s="26">
        <f t="shared" si="48"/>
        <v>0.53133516764967659</v>
      </c>
      <c r="R310" s="28">
        <f t="shared" si="49"/>
        <v>0.31165625648528483</v>
      </c>
      <c r="S310" s="73">
        <f>VLOOKUP(B310,'13. Parl. Constituency gender'!$A$5:$S$667,18,FALSE)</f>
        <v>6000</v>
      </c>
      <c r="T310" s="73">
        <f>VLOOKUP(B310,'SEISS data'!$B$6:$R$668,9,FALSE)</f>
        <v>3900</v>
      </c>
      <c r="U310" s="73">
        <f t="shared" si="50"/>
        <v>9900</v>
      </c>
      <c r="V310" s="109">
        <f t="shared" si="51"/>
        <v>0.17710196779964221</v>
      </c>
      <c r="W310" s="110">
        <f t="shared" si="52"/>
        <v>0.37422217394581636</v>
      </c>
      <c r="X310" s="113">
        <f t="shared" si="53"/>
        <v>0.3429392152155506</v>
      </c>
      <c r="Y310" s="137">
        <f>VLOOKUP(A310,'BRES data'!$A$11:$AB$642,25,FALSE)</f>
        <v>1.6271963330786843E-2</v>
      </c>
      <c r="Z310" s="138">
        <f t="shared" si="54"/>
        <v>-0.84622128549819675</v>
      </c>
    </row>
    <row r="311" spans="1:26">
      <c r="A311" s="14" t="s">
        <v>323</v>
      </c>
      <c r="B311" s="15" t="str">
        <f>VLOOKUP('Master sheet'!A311,Westminster_Parliamentary_Const!$A$2:$C$651,2,FALSE)</f>
        <v>E14000949</v>
      </c>
      <c r="C311" s="15" t="str">
        <f>VLOOKUP(B311,'Region Lookup'!$B$1:$C$662,2,FALSE)</f>
        <v>East of England</v>
      </c>
      <c r="E311" s="19">
        <f>VLOOKUP('Master sheet'!A311,'APS (2019)'!$A$9:$I$640,2,FALSE)</f>
        <v>72200</v>
      </c>
      <c r="F311" s="19">
        <f>VLOOKUP(B311,'Claimant Count'!$B$2:$D$633,2,FALSE)</f>
        <v>1005</v>
      </c>
      <c r="G311" s="19">
        <f>VLOOKUP('Master sheet'!A311,'APS (combined up to 2019)'!$A$9:$I$640,8,FALSE)</f>
        <v>2300</v>
      </c>
      <c r="H311" s="19">
        <f>E311*VLOOKUP(C311,'Part-time workers'!$A$3:$G$14,6,FALSE)</f>
        <v>1346.2429356045529</v>
      </c>
      <c r="I311" s="19">
        <f t="shared" si="44"/>
        <v>4651.2429356045532</v>
      </c>
      <c r="J311" s="20">
        <f t="shared" si="45"/>
        <v>6.4421647307542282E-2</v>
      </c>
      <c r="K311" s="27">
        <f t="shared" si="46"/>
        <v>-1.2145804664404496</v>
      </c>
      <c r="L311" s="25">
        <f>VLOOKUP('Master sheet'!A311,'APS (2020)'!$A$9:$I$640,2,FALSE)</f>
        <v>71300</v>
      </c>
      <c r="M311" s="25">
        <f>VLOOKUP(B311,'Claimant Count'!$B$2:$D$633,3,FALSE)-F311</f>
        <v>2445</v>
      </c>
      <c r="N311" s="25">
        <f>VLOOKUP('Master sheet'!A311,'APS (2020)'!$A$9:$I$640,8,FALSE)-G311</f>
        <v>-500</v>
      </c>
      <c r="O311" s="25">
        <f>L311*VLOOKUP(C311,'Part-time workers'!$A$3:$H$14,8,FALSE)</f>
        <v>194.36578444838756</v>
      </c>
      <c r="P311" s="25">
        <f t="shared" si="47"/>
        <v>2139.3657844483878</v>
      </c>
      <c r="Q311" s="26">
        <f t="shared" si="48"/>
        <v>0.45995571808814156</v>
      </c>
      <c r="R311" s="28">
        <f t="shared" si="49"/>
        <v>7.4403964007198176E-2</v>
      </c>
      <c r="S311" s="73">
        <f>VLOOKUP(B311,'13. Parl. Constituency gender'!$A$5:$S$667,18,FALSE)</f>
        <v>8000</v>
      </c>
      <c r="T311" s="73">
        <f>VLOOKUP(B311,'SEISS data'!$B$6:$R$668,9,FALSE)</f>
        <v>4800</v>
      </c>
      <c r="U311" s="73">
        <f t="shared" si="50"/>
        <v>12800</v>
      </c>
      <c r="V311" s="109">
        <f t="shared" si="51"/>
        <v>0.17952314165497896</v>
      </c>
      <c r="W311" s="110">
        <f t="shared" si="52"/>
        <v>0.44350929428425728</v>
      </c>
      <c r="X311" s="113">
        <f t="shared" si="53"/>
        <v>0.2589566291457277</v>
      </c>
      <c r="Y311" s="137">
        <f>VLOOKUP(A311,'BRES data'!$A$11:$AB$642,25,FALSE)</f>
        <v>2.1588140161725056E-2</v>
      </c>
      <c r="Z311" s="138">
        <f t="shared" si="54"/>
        <v>-0.28641016153873489</v>
      </c>
    </row>
    <row r="312" spans="1:26">
      <c r="A312" s="14" t="s">
        <v>324</v>
      </c>
      <c r="B312" s="15" t="str">
        <f>VLOOKUP('Master sheet'!A312,Westminster_Parliamentary_Const!$A$2:$C$651,2,FALSE)</f>
        <v>E14000951</v>
      </c>
      <c r="C312" s="15" t="str">
        <f>VLOOKUP(B312,'Region Lookup'!$B$1:$C$662,2,FALSE)</f>
        <v>East of England</v>
      </c>
      <c r="E312" s="19">
        <f>VLOOKUP('Master sheet'!A312,'APS (2019)'!$A$9:$I$640,2,FALSE)</f>
        <v>69000</v>
      </c>
      <c r="F312" s="19">
        <f>VLOOKUP(B312,'Claimant Count'!$B$2:$D$633,2,FALSE)</f>
        <v>855</v>
      </c>
      <c r="G312" s="19">
        <f>VLOOKUP('Master sheet'!A312,'APS (combined up to 2019)'!$A$9:$I$640,8,FALSE)</f>
        <v>1700</v>
      </c>
      <c r="H312" s="19">
        <f>E312*VLOOKUP(C312,'Part-time workers'!$A$3:$G$14,6,FALSE)</f>
        <v>1286.5756586802515</v>
      </c>
      <c r="I312" s="19">
        <f t="shared" si="44"/>
        <v>3841.5756586802518</v>
      </c>
      <c r="J312" s="20">
        <f t="shared" si="45"/>
        <v>5.5675009546090608E-2</v>
      </c>
      <c r="K312" s="27">
        <f t="shared" si="46"/>
        <v>-1.545182702853529</v>
      </c>
      <c r="L312" s="25">
        <f>VLOOKUP('Master sheet'!A312,'APS (2020)'!$A$9:$I$640,2,FALSE)</f>
        <v>65400</v>
      </c>
      <c r="M312" s="25">
        <f>VLOOKUP(B312,'Claimant Count'!$B$2:$D$633,3,FALSE)-F312</f>
        <v>1875</v>
      </c>
      <c r="N312" s="25">
        <f>VLOOKUP('Master sheet'!A312,'APS (2020)'!$A$9:$I$640,8,FALSE)-G312</f>
        <v>1400</v>
      </c>
      <c r="O312" s="25">
        <f>L312*VLOOKUP(C312,'Part-time workers'!$A$3:$H$14,8,FALSE)</f>
        <v>178.28222023737092</v>
      </c>
      <c r="P312" s="25">
        <f t="shared" si="47"/>
        <v>3453.2822202373709</v>
      </c>
      <c r="Q312" s="26">
        <f t="shared" si="48"/>
        <v>0.89892339161262891</v>
      </c>
      <c r="R312" s="28">
        <f t="shared" si="49"/>
        <v>1.5334525768390237</v>
      </c>
      <c r="S312" s="73">
        <f>VLOOKUP(B312,'13. Parl. Constituency gender'!$A$5:$S$667,18,FALSE)</f>
        <v>8100</v>
      </c>
      <c r="T312" s="73">
        <f>VLOOKUP(B312,'SEISS data'!$B$6:$R$668,9,FALSE)</f>
        <v>4300</v>
      </c>
      <c r="U312" s="73">
        <f t="shared" si="50"/>
        <v>12400</v>
      </c>
      <c r="V312" s="109">
        <f t="shared" si="51"/>
        <v>0.18960244648318042</v>
      </c>
      <c r="W312" s="110">
        <f t="shared" si="52"/>
        <v>0.73195037629085768</v>
      </c>
      <c r="X312" s="113">
        <f t="shared" si="53"/>
        <v>1.1327014765649408</v>
      </c>
      <c r="Y312" s="137">
        <f>VLOOKUP(A312,'BRES data'!$A$11:$AB$642,25,FALSE)</f>
        <v>3.2653061224489743E-2</v>
      </c>
      <c r="Z312" s="138">
        <f t="shared" si="54"/>
        <v>0.87876287420767818</v>
      </c>
    </row>
    <row r="313" spans="1:26">
      <c r="A313" s="14" t="s">
        <v>325</v>
      </c>
      <c r="B313" s="15" t="str">
        <f>VLOOKUP('Master sheet'!A313,Westminster_Parliamentary_Const!$A$2:$C$651,2,FALSE)</f>
        <v>E14000952</v>
      </c>
      <c r="C313" s="15" t="str">
        <f>VLOOKUP(B313,'Region Lookup'!$B$1:$C$662,2,FALSE)</f>
        <v>East of England</v>
      </c>
      <c r="E313" s="19">
        <f>VLOOKUP('Master sheet'!A313,'APS (2019)'!$A$9:$I$640,2,FALSE)</f>
        <v>58100</v>
      </c>
      <c r="F313" s="19">
        <f>VLOOKUP(B313,'Claimant Count'!$B$2:$D$633,2,FALSE)</f>
        <v>1135</v>
      </c>
      <c r="G313" s="19">
        <f>VLOOKUP('Master sheet'!A313,'APS (combined up to 2019)'!$A$9:$I$640,8,FALSE)</f>
        <v>1600</v>
      </c>
      <c r="H313" s="19">
        <f>E313*VLOOKUP(C313,'Part-time workers'!$A$3:$G$14,6,FALSE)</f>
        <v>1083.3339966568494</v>
      </c>
      <c r="I313" s="19">
        <f t="shared" si="44"/>
        <v>3818.3339966568492</v>
      </c>
      <c r="J313" s="20">
        <f t="shared" si="45"/>
        <v>6.5720034365866598E-2</v>
      </c>
      <c r="K313" s="27">
        <f t="shared" si="46"/>
        <v>-1.1655045041199776</v>
      </c>
      <c r="L313" s="25">
        <f>VLOOKUP('Master sheet'!A313,'APS (2020)'!$A$9:$I$640,2,FALSE)</f>
        <v>54600</v>
      </c>
      <c r="M313" s="25">
        <f>VLOOKUP(B313,'Claimant Count'!$B$2:$D$633,3,FALSE)-F313</f>
        <v>1850</v>
      </c>
      <c r="N313" s="25" t="e">
        <f>VLOOKUP('Master sheet'!A313,'APS (2020)'!$A$9:$I$640,8,FALSE)-G313</f>
        <v>#VALUE!</v>
      </c>
      <c r="O313" s="25">
        <f>L313*VLOOKUP(C313,'Part-time workers'!$A$3:$H$14,8,FALSE)</f>
        <v>148.84111964771333</v>
      </c>
      <c r="P313" s="25">
        <f t="shared" si="47"/>
        <v>1998.8411196477134</v>
      </c>
      <c r="Q313" s="26">
        <f t="shared" si="48"/>
        <v>0.52348514336299634</v>
      </c>
      <c r="R313" s="28">
        <f t="shared" si="49"/>
        <v>0.28556420520912629</v>
      </c>
      <c r="S313" s="73">
        <f>VLOOKUP(B313,'13. Parl. Constituency gender'!$A$5:$S$667,18,FALSE)</f>
        <v>6500</v>
      </c>
      <c r="T313" s="73">
        <f>VLOOKUP(B313,'SEISS data'!$B$6:$R$668,9,FALSE)</f>
        <v>3700</v>
      </c>
      <c r="U313" s="73">
        <f t="shared" si="50"/>
        <v>10200</v>
      </c>
      <c r="V313" s="109">
        <f t="shared" si="51"/>
        <v>0.18681318681318682</v>
      </c>
      <c r="W313" s="110">
        <f t="shared" si="52"/>
        <v>0.65212968518929793</v>
      </c>
      <c r="X313" s="113">
        <f t="shared" si="53"/>
        <v>0.46884694519921211</v>
      </c>
      <c r="Y313" s="137">
        <f>VLOOKUP(A313,'BRES data'!$A$11:$AB$642,25,FALSE)</f>
        <v>1.1097560975609655E-2</v>
      </c>
      <c r="Z313" s="138">
        <f t="shared" si="54"/>
        <v>-1.3911030850298751</v>
      </c>
    </row>
    <row r="314" spans="1:26">
      <c r="A314" s="14" t="s">
        <v>326</v>
      </c>
      <c r="B314" s="15" t="str">
        <f>VLOOKUP('Master sheet'!A314,Westminster_Parliamentary_Const!$A$2:$C$651,2,FALSE)</f>
        <v>E14000957</v>
      </c>
      <c r="C314" s="15" t="str">
        <f>VLOOKUP(B314,'Region Lookup'!$B$1:$C$662,2,FALSE)</f>
        <v>East of England</v>
      </c>
      <c r="E314" s="19">
        <f>VLOOKUP('Master sheet'!A314,'APS (2019)'!$A$9:$I$640,2,FALSE)</f>
        <v>61300</v>
      </c>
      <c r="F314" s="19">
        <f>VLOOKUP(B314,'Claimant Count'!$B$2:$D$633,2,FALSE)</f>
        <v>1360</v>
      </c>
      <c r="G314" s="19">
        <f>VLOOKUP('Master sheet'!A314,'APS (combined up to 2019)'!$A$9:$I$640,8,FALSE)</f>
        <v>1400</v>
      </c>
      <c r="H314" s="19">
        <f>E314*VLOOKUP(C314,'Part-time workers'!$A$3:$G$14,6,FALSE)</f>
        <v>1143.0012735811508</v>
      </c>
      <c r="I314" s="19">
        <f t="shared" si="44"/>
        <v>3903.0012735811506</v>
      </c>
      <c r="J314" s="20">
        <f t="shared" si="45"/>
        <v>6.3670493859398866E-2</v>
      </c>
      <c r="K314" s="27">
        <f t="shared" si="46"/>
        <v>-1.2429722915758252</v>
      </c>
      <c r="L314" s="25">
        <f>VLOOKUP('Master sheet'!A314,'APS (2020)'!$A$9:$I$640,2,FALSE)</f>
        <v>59000</v>
      </c>
      <c r="M314" s="25">
        <f>VLOOKUP(B314,'Claimant Count'!$B$2:$D$633,3,FALSE)-F314</f>
        <v>2185</v>
      </c>
      <c r="N314" s="25">
        <f>VLOOKUP('Master sheet'!A314,'APS (2020)'!$A$9:$I$640,8,FALSE)-G314</f>
        <v>600</v>
      </c>
      <c r="O314" s="25">
        <f>L314*VLOOKUP(C314,'Part-time workers'!$A$3:$H$14,8,FALSE)</f>
        <v>160.83564211016642</v>
      </c>
      <c r="P314" s="25">
        <f t="shared" si="47"/>
        <v>2945.8356421101662</v>
      </c>
      <c r="Q314" s="26">
        <f t="shared" si="48"/>
        <v>0.75476163998461909</v>
      </c>
      <c r="R314" s="28">
        <f t="shared" si="49"/>
        <v>1.0542851656093211</v>
      </c>
      <c r="S314" s="73">
        <f>VLOOKUP(B314,'13. Parl. Constituency gender'!$A$5:$S$667,18,FALSE)</f>
        <v>6000</v>
      </c>
      <c r="T314" s="73">
        <f>VLOOKUP(B314,'SEISS data'!$B$6:$R$668,9,FALSE)</f>
        <v>3700</v>
      </c>
      <c r="U314" s="73">
        <f t="shared" si="50"/>
        <v>9700</v>
      </c>
      <c r="V314" s="109">
        <f t="shared" si="51"/>
        <v>0.16440677966101694</v>
      </c>
      <c r="W314" s="110">
        <f t="shared" si="52"/>
        <v>1.0921939912132236E-2</v>
      </c>
      <c r="X314" s="113">
        <f t="shared" si="53"/>
        <v>0.53260355276072668</v>
      </c>
      <c r="Y314" s="137">
        <f>VLOOKUP(A314,'BRES data'!$A$11:$AB$642,25,FALSE)</f>
        <v>3.952867109069258E-2</v>
      </c>
      <c r="Z314" s="138">
        <f t="shared" si="54"/>
        <v>1.6027874899250765</v>
      </c>
    </row>
    <row r="315" spans="1:26">
      <c r="A315" s="14" t="s">
        <v>327</v>
      </c>
      <c r="B315" s="15" t="str">
        <f>VLOOKUP('Master sheet'!A315,Westminster_Parliamentary_Const!$A$2:$C$651,2,FALSE)</f>
        <v>E14000960</v>
      </c>
      <c r="C315" s="15" t="str">
        <f>VLOOKUP(B315,'Region Lookup'!$B$1:$C$662,2,FALSE)</f>
        <v>East of England</v>
      </c>
      <c r="E315" s="19">
        <f>VLOOKUP('Master sheet'!A315,'APS (2019)'!$A$9:$I$640,2,FALSE)</f>
        <v>60100</v>
      </c>
      <c r="F315" s="19">
        <f>VLOOKUP(B315,'Claimant Count'!$B$2:$D$633,2,FALSE)</f>
        <v>1095</v>
      </c>
      <c r="G315" s="19">
        <f>VLOOKUP('Master sheet'!A315,'APS (combined up to 2019)'!$A$9:$I$640,8,FALSE)</f>
        <v>2900</v>
      </c>
      <c r="H315" s="19">
        <f>E315*VLOOKUP(C315,'Part-time workers'!$A$3:$G$14,6,FALSE)</f>
        <v>1120.6260447345378</v>
      </c>
      <c r="I315" s="19">
        <f t="shared" si="44"/>
        <v>5115.6260447345376</v>
      </c>
      <c r="J315" s="20">
        <f t="shared" si="45"/>
        <v>8.5118569795915769E-2</v>
      </c>
      <c r="K315" s="27">
        <f t="shared" si="46"/>
        <v>-0.43228570951332662</v>
      </c>
      <c r="L315" s="25">
        <f>VLOOKUP('Master sheet'!A315,'APS (2020)'!$A$9:$I$640,2,FALSE)</f>
        <v>56400</v>
      </c>
      <c r="M315" s="25">
        <f>VLOOKUP(B315,'Claimant Count'!$B$2:$D$633,3,FALSE)-F315</f>
        <v>1865</v>
      </c>
      <c r="N315" s="25" t="e">
        <f>VLOOKUP('Master sheet'!A315,'APS (2020)'!$A$9:$I$640,8,FALSE)-G315</f>
        <v>#VALUE!</v>
      </c>
      <c r="O315" s="25">
        <f>L315*VLOOKUP(C315,'Part-time workers'!$A$3:$H$14,8,FALSE)</f>
        <v>153.74796974598959</v>
      </c>
      <c r="P315" s="25">
        <f t="shared" si="47"/>
        <v>2018.7479697459896</v>
      </c>
      <c r="Q315" s="26">
        <f t="shared" si="48"/>
        <v>0.39462383530239992</v>
      </c>
      <c r="R315" s="28">
        <f t="shared" si="49"/>
        <v>-0.14274731774182181</v>
      </c>
      <c r="S315" s="73">
        <f>VLOOKUP(B315,'13. Parl. Constituency gender'!$A$5:$S$667,18,FALSE)</f>
        <v>6700</v>
      </c>
      <c r="T315" s="73">
        <f>VLOOKUP(B315,'SEISS data'!$B$6:$R$668,9,FALSE)</f>
        <v>3600</v>
      </c>
      <c r="U315" s="73">
        <f t="shared" si="50"/>
        <v>10300</v>
      </c>
      <c r="V315" s="109">
        <f t="shared" si="51"/>
        <v>0.18262411347517732</v>
      </c>
      <c r="W315" s="110">
        <f t="shared" si="52"/>
        <v>0.53225030195646961</v>
      </c>
      <c r="X315" s="113">
        <f t="shared" si="53"/>
        <v>0.1947514921073239</v>
      </c>
      <c r="Y315" s="137">
        <f>VLOOKUP(A315,'BRES data'!$A$11:$AB$642,25,FALSE)</f>
        <v>3.396932574515299E-2</v>
      </c>
      <c r="Z315" s="138">
        <f t="shared" si="54"/>
        <v>1.0173699115906711</v>
      </c>
    </row>
    <row r="316" spans="1:26">
      <c r="A316" s="14" t="s">
        <v>328</v>
      </c>
      <c r="B316" s="15" t="str">
        <f>VLOOKUP('Master sheet'!A316,Westminster_Parliamentary_Const!$A$2:$C$651,2,FALSE)</f>
        <v>E14000968</v>
      </c>
      <c r="C316" s="15" t="str">
        <f>VLOOKUP(B316,'Region Lookup'!$B$1:$C$662,2,FALSE)</f>
        <v>East of England</v>
      </c>
      <c r="E316" s="19">
        <f>VLOOKUP('Master sheet'!A316,'APS (2019)'!$A$9:$I$640,2,FALSE)</f>
        <v>65200</v>
      </c>
      <c r="F316" s="19">
        <f>VLOOKUP(B316,'Claimant Count'!$B$2:$D$633,2,FALSE)</f>
        <v>1335</v>
      </c>
      <c r="G316" s="19">
        <f>VLOOKUP('Master sheet'!A316,'APS (combined up to 2019)'!$A$9:$I$640,8,FALSE)</f>
        <v>3000</v>
      </c>
      <c r="H316" s="19">
        <f>E316*VLOOKUP(C316,'Part-time workers'!$A$3:$G$14,6,FALSE)</f>
        <v>1215.7207673326434</v>
      </c>
      <c r="I316" s="19">
        <f t="shared" si="44"/>
        <v>5550.7207673326429</v>
      </c>
      <c r="J316" s="20">
        <f t="shared" si="45"/>
        <v>8.5133754100193915E-2</v>
      </c>
      <c r="K316" s="27">
        <f t="shared" si="46"/>
        <v>-0.43171177869674981</v>
      </c>
      <c r="L316" s="25">
        <f>VLOOKUP('Master sheet'!A316,'APS (2020)'!$A$9:$I$640,2,FALSE)</f>
        <v>66400</v>
      </c>
      <c r="M316" s="25">
        <f>VLOOKUP(B316,'Claimant Count'!$B$2:$D$633,3,FALSE)-F316</f>
        <v>2285</v>
      </c>
      <c r="N316" s="25" t="e">
        <f>VLOOKUP('Master sheet'!A316,'APS (2020)'!$A$9:$I$640,8,FALSE)-G316</f>
        <v>#VALUE!</v>
      </c>
      <c r="O316" s="25">
        <f>L316*VLOOKUP(C316,'Part-time workers'!$A$3:$H$14,8,FALSE)</f>
        <v>181.0082480697466</v>
      </c>
      <c r="P316" s="25">
        <f t="shared" si="47"/>
        <v>2466.0082480697465</v>
      </c>
      <c r="Q316" s="26">
        <f t="shared" si="48"/>
        <v>0.4442681142569469</v>
      </c>
      <c r="R316" s="28">
        <f t="shared" si="49"/>
        <v>2.2261225511710843E-2</v>
      </c>
      <c r="S316" s="73">
        <f>VLOOKUP(B316,'13. Parl. Constituency gender'!$A$5:$S$667,18,FALSE)</f>
        <v>6200</v>
      </c>
      <c r="T316" s="73">
        <f>VLOOKUP(B316,'SEISS data'!$B$6:$R$668,9,FALSE)</f>
        <v>4100</v>
      </c>
      <c r="U316" s="73">
        <f t="shared" si="50"/>
        <v>10300</v>
      </c>
      <c r="V316" s="109">
        <f t="shared" si="51"/>
        <v>0.15512048192771086</v>
      </c>
      <c r="W316" s="110">
        <f t="shared" si="52"/>
        <v>-0.25482553093881177</v>
      </c>
      <c r="X316" s="113">
        <f t="shared" si="53"/>
        <v>-0.11628215271355047</v>
      </c>
      <c r="Y316" s="137">
        <f>VLOOKUP(A316,'BRES data'!$A$11:$AB$642,25,FALSE)</f>
        <v>2.5583024722249936E-2</v>
      </c>
      <c r="Z316" s="138">
        <f t="shared" si="54"/>
        <v>0.13426448624589349</v>
      </c>
    </row>
    <row r="317" spans="1:26">
      <c r="A317" s="14" t="s">
        <v>329</v>
      </c>
      <c r="B317" s="15" t="str">
        <f>VLOOKUP('Master sheet'!A317,Westminster_Parliamentary_Const!$A$2:$C$651,2,FALSE)</f>
        <v>E14000981</v>
      </c>
      <c r="C317" s="15" t="str">
        <f>VLOOKUP(B317,'Region Lookup'!$B$1:$C$662,2,FALSE)</f>
        <v>East of England</v>
      </c>
      <c r="E317" s="19">
        <f>VLOOKUP('Master sheet'!A317,'APS (2019)'!$A$9:$I$640,2,FALSE)</f>
        <v>54500</v>
      </c>
      <c r="F317" s="19">
        <f>VLOOKUP(B317,'Claimant Count'!$B$2:$D$633,2,FALSE)</f>
        <v>870</v>
      </c>
      <c r="G317" s="19">
        <f>VLOOKUP('Master sheet'!A317,'APS (combined up to 2019)'!$A$9:$I$640,8,FALSE)</f>
        <v>1600</v>
      </c>
      <c r="H317" s="19">
        <f>E317*VLOOKUP(C317,'Part-time workers'!$A$3:$G$14,6,FALSE)</f>
        <v>1016.2083101170102</v>
      </c>
      <c r="I317" s="19">
        <f t="shared" si="44"/>
        <v>3486.2083101170101</v>
      </c>
      <c r="J317" s="20">
        <f t="shared" si="45"/>
        <v>6.396712495627542E-2</v>
      </c>
      <c r="K317" s="27">
        <f t="shared" si="46"/>
        <v>-1.2317603371435455</v>
      </c>
      <c r="L317" s="25">
        <f>VLOOKUP('Master sheet'!A317,'APS (2020)'!$A$9:$I$640,2,FALSE)</f>
        <v>48400</v>
      </c>
      <c r="M317" s="25">
        <f>VLOOKUP(B317,'Claimant Count'!$B$2:$D$633,3,FALSE)-F317</f>
        <v>1490</v>
      </c>
      <c r="N317" s="25">
        <f>VLOOKUP('Master sheet'!A317,'APS (2020)'!$A$9:$I$640,8,FALSE)-G317</f>
        <v>-200</v>
      </c>
      <c r="O317" s="25">
        <f>L317*VLOOKUP(C317,'Part-time workers'!$A$3:$H$14,8,FALSE)</f>
        <v>131.93974708698397</v>
      </c>
      <c r="P317" s="25">
        <f t="shared" si="47"/>
        <v>1421.939747086984</v>
      </c>
      <c r="Q317" s="26">
        <f t="shared" si="48"/>
        <v>0.40787572646204218</v>
      </c>
      <c r="R317" s="28">
        <f t="shared" si="49"/>
        <v>-9.8700444634670828E-2</v>
      </c>
      <c r="S317" s="73">
        <f>VLOOKUP(B317,'13. Parl. Constituency gender'!$A$5:$S$667,18,FALSE)</f>
        <v>6800</v>
      </c>
      <c r="T317" s="73">
        <f>VLOOKUP(B317,'SEISS data'!$B$6:$R$668,9,FALSE)</f>
        <v>3500</v>
      </c>
      <c r="U317" s="73">
        <f t="shared" si="50"/>
        <v>10300</v>
      </c>
      <c r="V317" s="109">
        <f t="shared" si="51"/>
        <v>0.21280991735537191</v>
      </c>
      <c r="W317" s="110">
        <f t="shared" si="52"/>
        <v>1.3960822904564147</v>
      </c>
      <c r="X317" s="113">
        <f t="shared" si="53"/>
        <v>0.64869092291087194</v>
      </c>
      <c r="Y317" s="137">
        <f>VLOOKUP(A317,'BRES data'!$A$11:$AB$642,25,FALSE)</f>
        <v>2.2740213523131603E-2</v>
      </c>
      <c r="Z317" s="138">
        <f t="shared" si="54"/>
        <v>-0.16509300000651903</v>
      </c>
    </row>
    <row r="318" spans="1:26">
      <c r="A318" s="14" t="s">
        <v>330</v>
      </c>
      <c r="B318" s="15" t="str">
        <f>VLOOKUP('Master sheet'!A318,Westminster_Parliamentary_Const!$A$2:$C$651,2,FALSE)</f>
        <v>E14000995</v>
      </c>
      <c r="C318" s="15" t="str">
        <f>VLOOKUP(B318,'Region Lookup'!$B$1:$C$662,2,FALSE)</f>
        <v>East of England</v>
      </c>
      <c r="E318" s="19">
        <f>VLOOKUP('Master sheet'!A318,'APS (2019)'!$A$9:$I$640,2,FALSE)</f>
        <v>83400</v>
      </c>
      <c r="F318" s="19">
        <f>VLOOKUP(B318,'Claimant Count'!$B$2:$D$633,2,FALSE)</f>
        <v>2670</v>
      </c>
      <c r="G318" s="19">
        <f>VLOOKUP('Master sheet'!A318,'APS (combined up to 2019)'!$A$9:$I$640,8,FALSE)</f>
        <v>3000</v>
      </c>
      <c r="H318" s="19">
        <f>E318*VLOOKUP(C318,'Part-time workers'!$A$3:$G$14,6,FALSE)</f>
        <v>1555.0784048396083</v>
      </c>
      <c r="I318" s="19">
        <f t="shared" si="44"/>
        <v>7225.0784048396081</v>
      </c>
      <c r="J318" s="20">
        <f t="shared" si="45"/>
        <v>8.6631635549635586E-2</v>
      </c>
      <c r="K318" s="27">
        <f t="shared" si="46"/>
        <v>-0.37509539985806645</v>
      </c>
      <c r="L318" s="25">
        <f>VLOOKUP('Master sheet'!A318,'APS (2020)'!$A$9:$I$640,2,FALSE)</f>
        <v>86900</v>
      </c>
      <c r="M318" s="25">
        <f>VLOOKUP(B318,'Claimant Count'!$B$2:$D$633,3,FALSE)-F318</f>
        <v>3640</v>
      </c>
      <c r="N318" s="25">
        <f>VLOOKUP('Master sheet'!A318,'APS (2020)'!$A$9:$I$640,8,FALSE)-G318</f>
        <v>500</v>
      </c>
      <c r="O318" s="25">
        <f>L318*VLOOKUP(C318,'Part-time workers'!$A$3:$H$14,8,FALSE)</f>
        <v>236.89181863344851</v>
      </c>
      <c r="P318" s="25">
        <f t="shared" si="47"/>
        <v>4376.8918186334486</v>
      </c>
      <c r="Q318" s="26">
        <f t="shared" si="48"/>
        <v>0.60579160161108492</v>
      </c>
      <c r="R318" s="28">
        <f t="shared" si="49"/>
        <v>0.55913588480405929</v>
      </c>
      <c r="S318" s="73">
        <f>VLOOKUP(B318,'13. Parl. Constituency gender'!$A$5:$S$667,18,FALSE)</f>
        <v>10100</v>
      </c>
      <c r="T318" s="73">
        <f>VLOOKUP(B318,'SEISS data'!$B$6:$R$668,9,FALSE)</f>
        <v>6900</v>
      </c>
      <c r="U318" s="73">
        <f t="shared" si="50"/>
        <v>17000</v>
      </c>
      <c r="V318" s="109">
        <f t="shared" si="51"/>
        <v>0.1956271576524741</v>
      </c>
      <c r="W318" s="110">
        <f t="shared" si="52"/>
        <v>0.9043605015989149</v>
      </c>
      <c r="X318" s="113">
        <f t="shared" si="53"/>
        <v>0.7317481932014871</v>
      </c>
      <c r="Y318" s="137">
        <f>VLOOKUP(A318,'BRES data'!$A$11:$AB$642,25,FALSE)</f>
        <v>2.259896880188772E-2</v>
      </c>
      <c r="Z318" s="138">
        <f t="shared" si="54"/>
        <v>-0.17996653951948596</v>
      </c>
    </row>
    <row r="319" spans="1:26">
      <c r="A319" s="14" t="s">
        <v>331</v>
      </c>
      <c r="B319" s="15" t="str">
        <f>VLOOKUP('Master sheet'!A319,Westminster_Parliamentary_Const!$A$2:$C$651,2,FALSE)</f>
        <v>E14001021</v>
      </c>
      <c r="C319" s="15" t="str">
        <f>VLOOKUP(B319,'Region Lookup'!$B$1:$C$662,2,FALSE)</f>
        <v>East of England</v>
      </c>
      <c r="E319" s="19">
        <f>VLOOKUP('Master sheet'!A319,'APS (2019)'!$A$9:$I$640,2,FALSE)</f>
        <v>78600</v>
      </c>
      <c r="F319" s="19">
        <f>VLOOKUP(B319,'Claimant Count'!$B$2:$D$633,2,FALSE)</f>
        <v>1840</v>
      </c>
      <c r="G319" s="19">
        <f>VLOOKUP('Master sheet'!A319,'APS (combined up to 2019)'!$A$9:$I$640,8,FALSE)</f>
        <v>4100</v>
      </c>
      <c r="H319" s="19">
        <f>E319*VLOOKUP(C319,'Part-time workers'!$A$3:$G$14,6,FALSE)</f>
        <v>1465.577489453156</v>
      </c>
      <c r="I319" s="19">
        <f t="shared" si="44"/>
        <v>7405.577489453156</v>
      </c>
      <c r="J319" s="20">
        <f t="shared" si="45"/>
        <v>9.4218543122813692E-2</v>
      </c>
      <c r="K319" s="27">
        <f t="shared" si="46"/>
        <v>-8.832822376596787E-2</v>
      </c>
      <c r="L319" s="25">
        <f>VLOOKUP('Master sheet'!A319,'APS (2020)'!$A$9:$I$640,2,FALSE)</f>
        <v>81100</v>
      </c>
      <c r="M319" s="25">
        <f>VLOOKUP(B319,'Claimant Count'!$B$2:$D$633,3,FALSE)-F319</f>
        <v>3240</v>
      </c>
      <c r="N319" s="25">
        <f>VLOOKUP('Master sheet'!A319,'APS (2020)'!$A$9:$I$640,8,FALSE)-G319</f>
        <v>-1200</v>
      </c>
      <c r="O319" s="25">
        <f>L319*VLOOKUP(C319,'Part-time workers'!$A$3:$H$14,8,FALSE)</f>
        <v>221.08085720566945</v>
      </c>
      <c r="P319" s="25">
        <f t="shared" si="47"/>
        <v>2261.0808572056694</v>
      </c>
      <c r="Q319" s="26">
        <f t="shared" si="48"/>
        <v>0.30532134197850824</v>
      </c>
      <c r="R319" s="28">
        <f t="shared" si="49"/>
        <v>-0.43957254398340528</v>
      </c>
      <c r="S319" s="73">
        <f>VLOOKUP(B319,'13. Parl. Constituency gender'!$A$5:$S$667,18,FALSE)</f>
        <v>10000</v>
      </c>
      <c r="T319" s="73">
        <f>VLOOKUP(B319,'SEISS data'!$B$6:$R$668,9,FALSE)</f>
        <v>6100</v>
      </c>
      <c r="U319" s="73">
        <f t="shared" si="50"/>
        <v>16100</v>
      </c>
      <c r="V319" s="109">
        <f t="shared" si="51"/>
        <v>0.19852034525277434</v>
      </c>
      <c r="W319" s="110">
        <f t="shared" si="52"/>
        <v>0.98715531494196884</v>
      </c>
      <c r="X319" s="113">
        <f t="shared" si="53"/>
        <v>0.27379138547928178</v>
      </c>
      <c r="Y319" s="137">
        <f>VLOOKUP(A319,'BRES data'!$A$11:$AB$642,25,FALSE)</f>
        <v>4.1211592647256046E-2</v>
      </c>
      <c r="Z319" s="138">
        <f t="shared" si="54"/>
        <v>1.780004734210973</v>
      </c>
    </row>
    <row r="320" spans="1:26">
      <c r="A320" s="14" t="s">
        <v>332</v>
      </c>
      <c r="B320" s="15" t="str">
        <f>VLOOKUP('Master sheet'!A320,Westminster_Parliamentary_Const!$A$2:$C$651,2,FALSE)</f>
        <v>E14001022</v>
      </c>
      <c r="C320" s="15" t="str">
        <f>VLOOKUP(B320,'Region Lookup'!$B$1:$C$662,2,FALSE)</f>
        <v>East of England</v>
      </c>
      <c r="E320" s="19">
        <f>VLOOKUP('Master sheet'!A320,'APS (2019)'!$A$9:$I$640,2,FALSE)</f>
        <v>59800</v>
      </c>
      <c r="F320" s="19">
        <f>VLOOKUP(B320,'Claimant Count'!$B$2:$D$633,2,FALSE)</f>
        <v>2280</v>
      </c>
      <c r="G320" s="19">
        <f>VLOOKUP('Master sheet'!A320,'APS (combined up to 2019)'!$A$9:$I$640,8,FALSE)</f>
        <v>2800</v>
      </c>
      <c r="H320" s="19">
        <f>E320*VLOOKUP(C320,'Part-time workers'!$A$3:$G$14,6,FALSE)</f>
        <v>1115.0322375228845</v>
      </c>
      <c r="I320" s="19">
        <f t="shared" si="44"/>
        <v>6195.0322375228843</v>
      </c>
      <c r="J320" s="20">
        <f t="shared" si="45"/>
        <v>0.10359585681476395</v>
      </c>
      <c r="K320" s="27">
        <f t="shared" si="46"/>
        <v>0.26611207234059164</v>
      </c>
      <c r="L320" s="25">
        <f>VLOOKUP('Master sheet'!A320,'APS (2020)'!$A$9:$I$640,2,FALSE)</f>
        <v>60900</v>
      </c>
      <c r="M320" s="25">
        <f>VLOOKUP(B320,'Claimant Count'!$B$2:$D$633,3,FALSE)-F320</f>
        <v>1780</v>
      </c>
      <c r="N320" s="25">
        <f>VLOOKUP('Master sheet'!A320,'APS (2020)'!$A$9:$I$640,8,FALSE)-G320</f>
        <v>100</v>
      </c>
      <c r="O320" s="25">
        <f>L320*VLOOKUP(C320,'Part-time workers'!$A$3:$H$14,8,FALSE)</f>
        <v>166.01509499168026</v>
      </c>
      <c r="P320" s="25">
        <f t="shared" si="47"/>
        <v>2046.0150949916801</v>
      </c>
      <c r="Q320" s="26">
        <f t="shared" si="48"/>
        <v>0.33026706182400589</v>
      </c>
      <c r="R320" s="28">
        <f t="shared" si="49"/>
        <v>-0.35665751371606985</v>
      </c>
      <c r="S320" s="73">
        <f>VLOOKUP(B320,'13. Parl. Constituency gender'!$A$5:$S$667,18,FALSE)</f>
        <v>6700</v>
      </c>
      <c r="T320" s="73">
        <f>VLOOKUP(B320,'SEISS data'!$B$6:$R$668,9,FALSE)</f>
        <v>3000</v>
      </c>
      <c r="U320" s="73">
        <f t="shared" si="50"/>
        <v>9700</v>
      </c>
      <c r="V320" s="109">
        <f t="shared" si="51"/>
        <v>0.15927750410509031</v>
      </c>
      <c r="W320" s="110">
        <f t="shared" si="52"/>
        <v>-0.13586336090761508</v>
      </c>
      <c r="X320" s="113">
        <f t="shared" si="53"/>
        <v>-0.24626043731184247</v>
      </c>
      <c r="Y320" s="137">
        <f>VLOOKUP(A320,'BRES data'!$A$11:$AB$642,25,FALSE)</f>
        <v>1.5270467836257406E-2</v>
      </c>
      <c r="Z320" s="138">
        <f t="shared" si="54"/>
        <v>-0.95168209620149991</v>
      </c>
    </row>
    <row r="321" spans="1:26">
      <c r="A321" s="14" t="s">
        <v>333</v>
      </c>
      <c r="B321" s="15" t="str">
        <f>VLOOKUP('Master sheet'!A321,Westminster_Parliamentary_Const!$A$2:$C$651,2,FALSE)</f>
        <v>E14001027</v>
      </c>
      <c r="C321" s="15" t="str">
        <f>VLOOKUP(B321,'Region Lookup'!$B$1:$C$662,2,FALSE)</f>
        <v>East of England</v>
      </c>
      <c r="E321" s="19">
        <f>VLOOKUP('Master sheet'!A321,'APS (2019)'!$A$9:$I$640,2,FALSE)</f>
        <v>78800</v>
      </c>
      <c r="F321" s="19">
        <f>VLOOKUP(B321,'Claimant Count'!$B$2:$D$633,2,FALSE)</f>
        <v>1425</v>
      </c>
      <c r="G321" s="19">
        <f>VLOOKUP('Master sheet'!A321,'APS (combined up to 2019)'!$A$9:$I$640,8,FALSE)</f>
        <v>1600</v>
      </c>
      <c r="H321" s="19">
        <f>E321*VLOOKUP(C321,'Part-time workers'!$A$3:$G$14,6,FALSE)</f>
        <v>1469.3066942609248</v>
      </c>
      <c r="I321" s="19">
        <f t="shared" si="44"/>
        <v>4494.3066942609248</v>
      </c>
      <c r="J321" s="20">
        <f t="shared" si="45"/>
        <v>5.7034348911940667E-2</v>
      </c>
      <c r="K321" s="27">
        <f t="shared" si="46"/>
        <v>-1.4938028873574565</v>
      </c>
      <c r="L321" s="25">
        <f>VLOOKUP('Master sheet'!A321,'APS (2020)'!$A$9:$I$640,2,FALSE)</f>
        <v>76900</v>
      </c>
      <c r="M321" s="25">
        <f>VLOOKUP(B321,'Claimant Count'!$B$2:$D$633,3,FALSE)-F321</f>
        <v>2215</v>
      </c>
      <c r="N321" s="25">
        <f>VLOOKUP('Master sheet'!A321,'APS (2020)'!$A$9:$I$640,8,FALSE)-G321</f>
        <v>-100</v>
      </c>
      <c r="O321" s="25">
        <f>L321*VLOOKUP(C321,'Part-time workers'!$A$3:$H$14,8,FALSE)</f>
        <v>209.63154030969147</v>
      </c>
      <c r="P321" s="25">
        <f t="shared" si="47"/>
        <v>2324.6315403096914</v>
      </c>
      <c r="Q321" s="26">
        <f t="shared" si="48"/>
        <v>0.51723918692023529</v>
      </c>
      <c r="R321" s="28">
        <f t="shared" si="49"/>
        <v>0.26480378335289106</v>
      </c>
      <c r="S321" s="73">
        <f>VLOOKUP(B321,'13. Parl. Constituency gender'!$A$5:$S$667,18,FALSE)</f>
        <v>7300</v>
      </c>
      <c r="T321" s="73">
        <f>VLOOKUP(B321,'SEISS data'!$B$6:$R$668,9,FALSE)</f>
        <v>3900</v>
      </c>
      <c r="U321" s="73">
        <f t="shared" si="50"/>
        <v>11200</v>
      </c>
      <c r="V321" s="109">
        <f t="shared" si="51"/>
        <v>0.14564369310793238</v>
      </c>
      <c r="W321" s="110">
        <f t="shared" si="52"/>
        <v>-0.5260243157475375</v>
      </c>
      <c r="X321" s="113">
        <f t="shared" si="53"/>
        <v>-0.13061026619732322</v>
      </c>
      <c r="Y321" s="137">
        <f>VLOOKUP(A321,'BRES data'!$A$11:$AB$642,25,FALSE)</f>
        <v>3.5543980238427642E-2</v>
      </c>
      <c r="Z321" s="138">
        <f t="shared" si="54"/>
        <v>1.1831862735667886</v>
      </c>
    </row>
    <row r="322" spans="1:26">
      <c r="A322" s="14" t="s">
        <v>334</v>
      </c>
      <c r="B322" s="15" t="str">
        <f>VLOOKUP('Master sheet'!A322,Westminster_Parliamentary_Const!$A$2:$C$651,2,FALSE)</f>
        <v>E14001034</v>
      </c>
      <c r="C322" s="15" t="str">
        <f>VLOOKUP(B322,'Region Lookup'!$B$1:$C$662,2,FALSE)</f>
        <v>East of England</v>
      </c>
      <c r="E322" s="19">
        <f>VLOOKUP('Master sheet'!A322,'APS (2019)'!$A$9:$I$640,2,FALSE)</f>
        <v>71900</v>
      </c>
      <c r="F322" s="19">
        <f>VLOOKUP(B322,'Claimant Count'!$B$2:$D$633,2,FALSE)</f>
        <v>1230</v>
      </c>
      <c r="G322" s="19">
        <f>VLOOKUP('Master sheet'!A322,'APS (combined up to 2019)'!$A$9:$I$640,8,FALSE)</f>
        <v>1600</v>
      </c>
      <c r="H322" s="19">
        <f>E322*VLOOKUP(C322,'Part-time workers'!$A$3:$G$14,6,FALSE)</f>
        <v>1340.6491283928997</v>
      </c>
      <c r="I322" s="19">
        <f t="shared" si="44"/>
        <v>4170.6491283928999</v>
      </c>
      <c r="J322" s="20">
        <f t="shared" si="45"/>
        <v>5.8006246570137691E-2</v>
      </c>
      <c r="K322" s="27">
        <f t="shared" si="46"/>
        <v>-1.4570674527678751</v>
      </c>
      <c r="L322" s="25">
        <f>VLOOKUP('Master sheet'!A322,'APS (2020)'!$A$9:$I$640,2,FALSE)</f>
        <v>66800</v>
      </c>
      <c r="M322" s="25">
        <f>VLOOKUP(B322,'Claimant Count'!$B$2:$D$633,3,FALSE)-F322</f>
        <v>1945</v>
      </c>
      <c r="N322" s="25">
        <f>VLOOKUP('Master sheet'!A322,'APS (2020)'!$A$9:$I$640,8,FALSE)-G322</f>
        <v>1000</v>
      </c>
      <c r="O322" s="25">
        <f>L322*VLOOKUP(C322,'Part-time workers'!$A$3:$H$14,8,FALSE)</f>
        <v>182.09865920269689</v>
      </c>
      <c r="P322" s="25">
        <f t="shared" si="47"/>
        <v>3127.098659202697</v>
      </c>
      <c r="Q322" s="26">
        <f t="shared" si="48"/>
        <v>0.74978703864443275</v>
      </c>
      <c r="R322" s="28">
        <f t="shared" si="49"/>
        <v>1.0377504966062165</v>
      </c>
      <c r="S322" s="73">
        <f>VLOOKUP(B322,'13. Parl. Constituency gender'!$A$5:$S$667,18,FALSE)</f>
        <v>7300</v>
      </c>
      <c r="T322" s="73">
        <f>VLOOKUP(B322,'SEISS data'!$B$6:$R$668,9,FALSE)</f>
        <v>4100</v>
      </c>
      <c r="U322" s="73">
        <f t="shared" si="50"/>
        <v>11400</v>
      </c>
      <c r="V322" s="109">
        <f t="shared" si="51"/>
        <v>0.17065868263473055</v>
      </c>
      <c r="W322" s="110">
        <f t="shared" si="52"/>
        <v>0.18983364950669332</v>
      </c>
      <c r="X322" s="113">
        <f t="shared" si="53"/>
        <v>0.61379207305645489</v>
      </c>
      <c r="Y322" s="137">
        <f>VLOOKUP(A322,'BRES data'!$A$11:$AB$642,25,FALSE)</f>
        <v>1.3196947915514734E-2</v>
      </c>
      <c r="Z322" s="138">
        <f t="shared" si="54"/>
        <v>-1.1700306489862711</v>
      </c>
    </row>
    <row r="323" spans="1:26">
      <c r="A323" s="14" t="s">
        <v>335</v>
      </c>
      <c r="B323" s="15" t="str">
        <f>VLOOKUP('Master sheet'!A323,Westminster_Parliamentary_Const!$A$2:$C$651,2,FALSE)</f>
        <v>E14001045</v>
      </c>
      <c r="C323" s="15" t="str">
        <f>VLOOKUP(B323,'Region Lookup'!$B$1:$C$662,2,FALSE)</f>
        <v>East of England</v>
      </c>
      <c r="E323" s="19">
        <f>VLOOKUP('Master sheet'!A323,'APS (2019)'!$A$9:$I$640,2,FALSE)</f>
        <v>56800</v>
      </c>
      <c r="F323" s="19">
        <f>VLOOKUP(B323,'Claimant Count'!$B$2:$D$633,2,FALSE)</f>
        <v>935</v>
      </c>
      <c r="G323" s="19">
        <f>VLOOKUP('Master sheet'!A323,'APS (combined up to 2019)'!$A$9:$I$640,8,FALSE)</f>
        <v>3800</v>
      </c>
      <c r="H323" s="19">
        <f>E323*VLOOKUP(C323,'Part-time workers'!$A$3:$G$14,6,FALSE)</f>
        <v>1059.094165406352</v>
      </c>
      <c r="I323" s="19">
        <f t="shared" si="44"/>
        <v>5794.0941654063517</v>
      </c>
      <c r="J323" s="20">
        <f t="shared" si="45"/>
        <v>0.10200870009518224</v>
      </c>
      <c r="K323" s="27">
        <f t="shared" si="46"/>
        <v>0.20612129927527706</v>
      </c>
      <c r="L323" s="25">
        <f>VLOOKUP('Master sheet'!A323,'APS (2020)'!$A$9:$I$640,2,FALSE)</f>
        <v>60700</v>
      </c>
      <c r="M323" s="25">
        <f>VLOOKUP(B323,'Claimant Count'!$B$2:$D$633,3,FALSE)-F323</f>
        <v>1740</v>
      </c>
      <c r="N323" s="25">
        <f>VLOOKUP('Master sheet'!A323,'APS (2020)'!$A$9:$I$640,8,FALSE)-G323</f>
        <v>-400</v>
      </c>
      <c r="O323" s="25">
        <f>L323*VLOOKUP(C323,'Part-time workers'!$A$3:$H$14,8,FALSE)</f>
        <v>165.46988942520511</v>
      </c>
      <c r="P323" s="25">
        <f t="shared" si="47"/>
        <v>1505.4698894252051</v>
      </c>
      <c r="Q323" s="26">
        <f t="shared" si="48"/>
        <v>0.25982834355948431</v>
      </c>
      <c r="R323" s="28">
        <f t="shared" si="49"/>
        <v>-0.5907829866656602</v>
      </c>
      <c r="S323" s="73">
        <f>VLOOKUP(B323,'13. Parl. Constituency gender'!$A$5:$S$667,18,FALSE)</f>
        <v>6400</v>
      </c>
      <c r="T323" s="73">
        <f>VLOOKUP(B323,'SEISS data'!$B$6:$R$668,9,FALSE)</f>
        <v>3700</v>
      </c>
      <c r="U323" s="73">
        <f t="shared" si="50"/>
        <v>10100</v>
      </c>
      <c r="V323" s="109">
        <f t="shared" si="51"/>
        <v>0.16639209225700163</v>
      </c>
      <c r="W323" s="110">
        <f t="shared" si="52"/>
        <v>6.7735948722037476E-2</v>
      </c>
      <c r="X323" s="113">
        <f t="shared" si="53"/>
        <v>-0.26152351897181136</v>
      </c>
      <c r="Y323" s="137">
        <f>VLOOKUP(A323,'BRES data'!$A$11:$AB$642,25,FALSE)</f>
        <v>1.9741953385127742E-2</v>
      </c>
      <c r="Z323" s="138">
        <f t="shared" si="54"/>
        <v>-0.48081977719172675</v>
      </c>
    </row>
    <row r="324" spans="1:26">
      <c r="A324" s="14" t="s">
        <v>336</v>
      </c>
      <c r="B324" s="15" t="str">
        <f>VLOOKUP('Master sheet'!A324,Westminster_Parliamentary_Const!$A$2:$C$651,2,FALSE)</f>
        <v>E14000540</v>
      </c>
      <c r="C324" s="15" t="str">
        <f>VLOOKUP(B324,'Region Lookup'!$B$1:$C$662,2,FALSE)</f>
        <v>London</v>
      </c>
      <c r="E324" s="19">
        <f>VLOOKUP('Master sheet'!A324,'APS (2019)'!$A$9:$I$640,2,FALSE)</f>
        <v>90400</v>
      </c>
      <c r="F324" s="19">
        <f>VLOOKUP(B324,'Claimant Count'!$B$2:$D$633,2,FALSE)</f>
        <v>3430</v>
      </c>
      <c r="G324" s="19">
        <f>VLOOKUP('Master sheet'!A324,'APS (combined up to 2019)'!$A$9:$I$640,8,FALSE)</f>
        <v>3800</v>
      </c>
      <c r="H324" s="19">
        <f>E324*VLOOKUP(C324,'Part-time workers'!$A$3:$G$14,6,FALSE)</f>
        <v>2393.1966257820627</v>
      </c>
      <c r="I324" s="19">
        <f t="shared" ref="I324:I387" si="55">F324+G324+H324</f>
        <v>9623.1966257820623</v>
      </c>
      <c r="J324" s="20">
        <f t="shared" ref="J324:J387" si="56">I324/E324</f>
        <v>0.10645129010820865</v>
      </c>
      <c r="K324" s="27">
        <f t="shared" ref="K324:K387" si="57">(J324-AVERAGE($J$3:$J$634))/STDEV($J$3:$J$634)</f>
        <v>0.37404070257398853</v>
      </c>
      <c r="L324" s="25">
        <f>VLOOKUP('Master sheet'!A324,'APS (2020)'!$A$9:$I$640,2,FALSE)</f>
        <v>99100</v>
      </c>
      <c r="M324" s="25">
        <f>VLOOKUP(B324,'Claimant Count'!$B$2:$D$633,3,FALSE)-F324</f>
        <v>5680</v>
      </c>
      <c r="N324" s="25">
        <f>VLOOKUP('Master sheet'!A324,'APS (2020)'!$A$9:$I$640,8,FALSE)-G324</f>
        <v>1300</v>
      </c>
      <c r="O324" s="25">
        <f>L324*VLOOKUP(C324,'Part-time workers'!$A$3:$H$14,8,FALSE)</f>
        <v>-330.8689799430141</v>
      </c>
      <c r="P324" s="25">
        <f t="shared" ref="P324:P387" si="58">M324+IF(ISNUMBER(N324)=TRUE,N324,0)+O324</f>
        <v>6649.131020056986</v>
      </c>
      <c r="Q324" s="26">
        <f t="shared" ref="Q324:Q387" si="59">P324/I324</f>
        <v>0.69094826580212598</v>
      </c>
      <c r="R324" s="28">
        <f t="shared" ref="R324:R387" si="60">(Q324-AVERAGE($Q$3:$Q$634))/STDEV($Q$3:$Q$634)</f>
        <v>0.84218112994417327</v>
      </c>
      <c r="S324" s="73">
        <f>VLOOKUP(B324,'13. Parl. Constituency gender'!$A$5:$S$667,18,FALSE)</f>
        <v>11500</v>
      </c>
      <c r="T324" s="73">
        <f>VLOOKUP(B324,'SEISS data'!$B$6:$R$668,9,FALSE)</f>
        <v>11800</v>
      </c>
      <c r="U324" s="73">
        <f t="shared" ref="U324:U387" si="61">S324+T324</f>
        <v>23300</v>
      </c>
      <c r="V324" s="109">
        <f t="shared" ref="V324:V387" si="62">U324/L324</f>
        <v>0.23511604439959638</v>
      </c>
      <c r="W324" s="110">
        <f t="shared" ref="W324:W387" si="63">(V324-AVERAGE($V$3:$V$634))/STDEV($V$3:$V$634)</f>
        <v>2.0344203038093527</v>
      </c>
      <c r="X324" s="113">
        <f t="shared" ref="X324:X387" si="64">AVERAGE(R324,W324)</f>
        <v>1.438300716876763</v>
      </c>
      <c r="Y324" s="137">
        <f>VLOOKUP(A324,'BRES data'!$A$11:$AB$642,25,FALSE)</f>
        <v>2.4826213849827417E-2</v>
      </c>
      <c r="Z324" s="138">
        <f t="shared" ref="Z324:Z387" si="65">(Y324-AVERAGE($Y$3:$Y$634))/STDEV($Y$3:$Y$634)</f>
        <v>5.4569781086730981E-2</v>
      </c>
    </row>
    <row r="325" spans="1:26">
      <c r="A325" s="14" t="s">
        <v>337</v>
      </c>
      <c r="B325" s="15" t="str">
        <f>VLOOKUP('Master sheet'!A325,Westminster_Parliamentary_Const!$A$2:$C$651,2,FALSE)</f>
        <v>E14000549</v>
      </c>
      <c r="C325" s="15" t="str">
        <f>VLOOKUP(B325,'Region Lookup'!$B$1:$C$662,2,FALSE)</f>
        <v>London</v>
      </c>
      <c r="E325" s="19">
        <f>VLOOKUP('Master sheet'!A325,'APS (2019)'!$A$9:$I$640,2,FALSE)</f>
        <v>79100</v>
      </c>
      <c r="F325" s="19">
        <f>VLOOKUP(B325,'Claimant Count'!$B$2:$D$633,2,FALSE)</f>
        <v>1770</v>
      </c>
      <c r="G325" s="19">
        <f>VLOOKUP('Master sheet'!A325,'APS (combined up to 2019)'!$A$9:$I$640,8,FALSE)</f>
        <v>2100</v>
      </c>
      <c r="H325" s="19">
        <f>E325*VLOOKUP(C325,'Part-time workers'!$A$3:$G$14,6,FALSE)</f>
        <v>2094.0470475593047</v>
      </c>
      <c r="I325" s="19">
        <f t="shared" si="55"/>
        <v>5964.0470475593047</v>
      </c>
      <c r="J325" s="20">
        <f t="shared" si="56"/>
        <v>7.5398824874327489E-2</v>
      </c>
      <c r="K325" s="27">
        <f t="shared" si="57"/>
        <v>-0.79966909683088216</v>
      </c>
      <c r="L325" s="25">
        <f>VLOOKUP('Master sheet'!A325,'APS (2020)'!$A$9:$I$640,2,FALSE)</f>
        <v>82300</v>
      </c>
      <c r="M325" s="25">
        <f>VLOOKUP(B325,'Claimant Count'!$B$2:$D$633,3,FALSE)-F325</f>
        <v>3220</v>
      </c>
      <c r="N325" s="25" t="e">
        <f>VLOOKUP('Master sheet'!A325,'APS (2020)'!$A$9:$I$640,8,FALSE)-G325</f>
        <v>#VALUE!</v>
      </c>
      <c r="O325" s="25">
        <f>L325*VLOOKUP(C325,'Part-time workers'!$A$3:$H$14,8,FALSE)</f>
        <v>-274.77817405963731</v>
      </c>
      <c r="P325" s="25">
        <f t="shared" si="58"/>
        <v>2945.2218259403626</v>
      </c>
      <c r="Q325" s="26">
        <f t="shared" si="59"/>
        <v>0.49382940852984214</v>
      </c>
      <c r="R325" s="28">
        <f t="shared" si="60"/>
        <v>0.18699394279455611</v>
      </c>
      <c r="S325" s="73">
        <f>VLOOKUP(B325,'13. Parl. Constituency gender'!$A$5:$S$667,18,FALSE)</f>
        <v>8600</v>
      </c>
      <c r="T325" s="73">
        <f>VLOOKUP(B325,'SEISS data'!$B$6:$R$668,9,FALSE)</f>
        <v>3700</v>
      </c>
      <c r="U325" s="73">
        <f t="shared" si="61"/>
        <v>12300</v>
      </c>
      <c r="V325" s="109">
        <f t="shared" si="62"/>
        <v>0.14945321992709598</v>
      </c>
      <c r="W325" s="110">
        <f t="shared" si="63"/>
        <v>-0.41700647608678526</v>
      </c>
      <c r="X325" s="113">
        <f t="shared" si="64"/>
        <v>-0.11500626664611457</v>
      </c>
      <c r="Y325" s="137">
        <f>VLOOKUP(A325,'BRES data'!$A$11:$AB$642,25,FALSE)</f>
        <v>3.3792045694943873E-2</v>
      </c>
      <c r="Z325" s="138">
        <f t="shared" si="65"/>
        <v>0.99870173193464562</v>
      </c>
    </row>
    <row r="326" spans="1:26">
      <c r="A326" s="14" t="s">
        <v>338</v>
      </c>
      <c r="B326" s="15" t="str">
        <f>VLOOKUP('Master sheet'!A326,Westminster_Parliamentary_Const!$A$2:$C$651,2,FALSE)</f>
        <v>E14000551</v>
      </c>
      <c r="C326" s="15" t="str">
        <f>VLOOKUP(B326,'Region Lookup'!$B$1:$C$662,2,FALSE)</f>
        <v>London</v>
      </c>
      <c r="E326" s="19">
        <f>VLOOKUP('Master sheet'!A326,'APS (2019)'!$A$9:$I$640,2,FALSE)</f>
        <v>58800</v>
      </c>
      <c r="F326" s="19">
        <f>VLOOKUP(B326,'Claimant Count'!$B$2:$D$633,2,FALSE)</f>
        <v>785</v>
      </c>
      <c r="G326" s="19">
        <f>VLOOKUP('Master sheet'!A326,'APS (combined up to 2019)'!$A$9:$I$640,8,FALSE)</f>
        <v>1200</v>
      </c>
      <c r="H326" s="19">
        <f>E326*VLOOKUP(C326,'Part-time workers'!$A$3:$G$14,6,FALSE)</f>
        <v>1556.6367433184212</v>
      </c>
      <c r="I326" s="19">
        <f t="shared" si="55"/>
        <v>3541.6367433184214</v>
      </c>
      <c r="J326" s="20">
        <f t="shared" si="56"/>
        <v>6.023191740337451E-2</v>
      </c>
      <c r="K326" s="27">
        <f t="shared" si="57"/>
        <v>-1.3729423552097786</v>
      </c>
      <c r="L326" s="25">
        <f>VLOOKUP('Master sheet'!A326,'APS (2020)'!$A$9:$I$640,2,FALSE)</f>
        <v>52800</v>
      </c>
      <c r="M326" s="25">
        <f>VLOOKUP(B326,'Claimant Count'!$B$2:$D$633,3,FALSE)-F326</f>
        <v>1930</v>
      </c>
      <c r="N326" s="25">
        <f>VLOOKUP('Master sheet'!A326,'APS (2020)'!$A$9:$I$640,8,FALSE)-G326</f>
        <v>3200</v>
      </c>
      <c r="O326" s="25">
        <f>L326*VLOOKUP(C326,'Part-time workers'!$A$3:$H$14,8,FALSE)</f>
        <v>-176.2853899191841</v>
      </c>
      <c r="P326" s="25">
        <f t="shared" si="58"/>
        <v>4953.7146100808159</v>
      </c>
      <c r="Q326" s="26">
        <f t="shared" si="59"/>
        <v>1.3987077075102046</v>
      </c>
      <c r="R326" s="28">
        <f t="shared" si="60"/>
        <v>3.1946446344924047</v>
      </c>
      <c r="S326" s="73">
        <f>VLOOKUP(B326,'13. Parl. Constituency gender'!$A$5:$S$667,18,FALSE)</f>
        <v>6100</v>
      </c>
      <c r="T326" s="73">
        <f>VLOOKUP(B326,'SEISS data'!$B$6:$R$668,9,FALSE)</f>
        <v>3600</v>
      </c>
      <c r="U326" s="73">
        <f t="shared" si="61"/>
        <v>9700</v>
      </c>
      <c r="V326" s="109">
        <f t="shared" si="62"/>
        <v>0.18371212121212122</v>
      </c>
      <c r="W326" s="110">
        <f t="shared" si="63"/>
        <v>0.56338599377497456</v>
      </c>
      <c r="X326" s="113">
        <f t="shared" si="64"/>
        <v>1.8790153141336896</v>
      </c>
      <c r="Y326" s="137">
        <f>VLOOKUP(A326,'BRES data'!$A$11:$AB$642,25,FALSE)</f>
        <v>3.6566149925674196E-2</v>
      </c>
      <c r="Z326" s="138">
        <f t="shared" si="65"/>
        <v>1.2908241456113494</v>
      </c>
    </row>
    <row r="327" spans="1:26">
      <c r="A327" s="14" t="s">
        <v>339</v>
      </c>
      <c r="B327" s="15" t="str">
        <f>VLOOKUP('Master sheet'!A327,Westminster_Parliamentary_Const!$A$2:$C$651,2,FALSE)</f>
        <v>E14000553</v>
      </c>
      <c r="C327" s="15" t="str">
        <f>VLOOKUP(B327,'Region Lookup'!$B$1:$C$662,2,FALSE)</f>
        <v>London</v>
      </c>
      <c r="E327" s="19">
        <f>VLOOKUP('Master sheet'!A327,'APS (2019)'!$A$9:$I$640,2,FALSE)</f>
        <v>94600</v>
      </c>
      <c r="F327" s="19">
        <f>VLOOKUP(B327,'Claimant Count'!$B$2:$D$633,2,FALSE)</f>
        <v>3795</v>
      </c>
      <c r="G327" s="19">
        <f>VLOOKUP('Master sheet'!A327,'APS (combined up to 2019)'!$A$9:$I$640,8,FALSE)</f>
        <v>2800</v>
      </c>
      <c r="H327" s="19">
        <f>E327*VLOOKUP(C327,'Part-time workers'!$A$3:$G$14,6,FALSE)</f>
        <v>2504.3849645905211</v>
      </c>
      <c r="I327" s="19">
        <f t="shared" si="55"/>
        <v>9099.3849645905211</v>
      </c>
      <c r="J327" s="20">
        <f t="shared" si="56"/>
        <v>9.6188001739857518E-2</v>
      </c>
      <c r="K327" s="27">
        <f t="shared" si="57"/>
        <v>-1.3887342472441477E-2</v>
      </c>
      <c r="L327" s="25">
        <f>VLOOKUP('Master sheet'!A327,'APS (2020)'!$A$9:$I$640,2,FALSE)</f>
        <v>98500</v>
      </c>
      <c r="M327" s="25">
        <f>VLOOKUP(B327,'Claimant Count'!$B$2:$D$633,3,FALSE)-F327</f>
        <v>5300</v>
      </c>
      <c r="N327" s="25">
        <f>VLOOKUP('Master sheet'!A327,'APS (2020)'!$A$9:$I$640,8,FALSE)-G327</f>
        <v>-700</v>
      </c>
      <c r="O327" s="25">
        <f>L327*VLOOKUP(C327,'Part-time workers'!$A$3:$H$14,8,FALSE)</f>
        <v>-328.86573687575066</v>
      </c>
      <c r="P327" s="25">
        <f t="shared" si="58"/>
        <v>4271.1342631242496</v>
      </c>
      <c r="Q327" s="26">
        <f t="shared" si="59"/>
        <v>0.46938713767413992</v>
      </c>
      <c r="R327" s="28">
        <f t="shared" si="60"/>
        <v>0.10575228529359053</v>
      </c>
      <c r="S327" s="73">
        <f>VLOOKUP(B327,'13. Parl. Constituency gender'!$A$5:$S$667,18,FALSE)</f>
        <v>12100</v>
      </c>
      <c r="T327" s="73">
        <f>VLOOKUP(B327,'SEISS data'!$B$6:$R$668,9,FALSE)</f>
        <v>4800</v>
      </c>
      <c r="U327" s="73">
        <f t="shared" si="61"/>
        <v>16900</v>
      </c>
      <c r="V327" s="109">
        <f t="shared" si="62"/>
        <v>0.17157360406091371</v>
      </c>
      <c r="W327" s="110">
        <f t="shared" si="63"/>
        <v>0.21601610262398654</v>
      </c>
      <c r="X327" s="113">
        <f t="shared" si="64"/>
        <v>0.16088419395878853</v>
      </c>
      <c r="Y327" s="137">
        <f>VLOOKUP(A327,'BRES data'!$A$11:$AB$642,25,FALSE)</f>
        <v>4.6319634485876726E-2</v>
      </c>
      <c r="Z327" s="138">
        <f t="shared" si="65"/>
        <v>2.3178985503588345</v>
      </c>
    </row>
    <row r="328" spans="1:26">
      <c r="A328" s="14" t="s">
        <v>340</v>
      </c>
      <c r="B328" s="15" t="str">
        <f>VLOOKUP('Master sheet'!A328,Westminster_Parliamentary_Const!$A$2:$C$651,2,FALSE)</f>
        <v>E14000555</v>
      </c>
      <c r="C328" s="15" t="str">
        <f>VLOOKUP(B328,'Region Lookup'!$B$1:$C$662,2,FALSE)</f>
        <v>London</v>
      </c>
      <c r="E328" s="19">
        <f>VLOOKUP('Master sheet'!A328,'APS (2019)'!$A$9:$I$640,2,FALSE)</f>
        <v>100300</v>
      </c>
      <c r="F328" s="19">
        <f>VLOOKUP(B328,'Claimant Count'!$B$2:$D$633,2,FALSE)</f>
        <v>3825</v>
      </c>
      <c r="G328" s="19">
        <f>VLOOKUP('Master sheet'!A328,'APS (combined up to 2019)'!$A$9:$I$640,8,FALSE)</f>
        <v>2000</v>
      </c>
      <c r="H328" s="19">
        <f>E328*VLOOKUP(C328,'Part-time workers'!$A$3:$G$14,6,FALSE)</f>
        <v>2655.2834244020009</v>
      </c>
      <c r="I328" s="19">
        <f t="shared" si="55"/>
        <v>8480.2834244020014</v>
      </c>
      <c r="J328" s="20">
        <f t="shared" si="56"/>
        <v>8.4549186683968103E-2</v>
      </c>
      <c r="K328" s="27">
        <f t="shared" si="57"/>
        <v>-0.45380704551918577</v>
      </c>
      <c r="L328" s="25">
        <f>VLOOKUP('Master sheet'!A328,'APS (2020)'!$A$9:$I$640,2,FALSE)</f>
        <v>114400</v>
      </c>
      <c r="M328" s="25">
        <f>VLOOKUP(B328,'Claimant Count'!$B$2:$D$633,3,FALSE)-F328</f>
        <v>6165</v>
      </c>
      <c r="N328" s="25">
        <f>VLOOKUP('Master sheet'!A328,'APS (2020)'!$A$9:$I$640,8,FALSE)-G328</f>
        <v>0</v>
      </c>
      <c r="O328" s="25">
        <f>L328*VLOOKUP(C328,'Part-time workers'!$A$3:$H$14,8,FALSE)</f>
        <v>-381.9516781582322</v>
      </c>
      <c r="P328" s="25">
        <f t="shared" si="58"/>
        <v>5783.0483218417676</v>
      </c>
      <c r="Q328" s="26">
        <f t="shared" si="59"/>
        <v>0.68194045321658181</v>
      </c>
      <c r="R328" s="28">
        <f t="shared" si="60"/>
        <v>0.81224080119043396</v>
      </c>
      <c r="S328" s="73">
        <f>VLOOKUP(B328,'13. Parl. Constituency gender'!$A$5:$S$667,18,FALSE)</f>
        <v>12200</v>
      </c>
      <c r="T328" s="73">
        <f>VLOOKUP(B328,'SEISS data'!$B$6:$R$668,9,FALSE)</f>
        <v>5400</v>
      </c>
      <c r="U328" s="73">
        <f t="shared" si="61"/>
        <v>17600</v>
      </c>
      <c r="V328" s="109">
        <f t="shared" si="62"/>
        <v>0.15384615384615385</v>
      </c>
      <c r="W328" s="110">
        <f t="shared" si="63"/>
        <v>-0.2912931819267307</v>
      </c>
      <c r="X328" s="113">
        <f t="shared" si="64"/>
        <v>0.26047380963185163</v>
      </c>
      <c r="Y328" s="137">
        <f>VLOOKUP(A328,'BRES data'!$A$11:$AB$642,25,FALSE)</f>
        <v>4.1887435519528449E-2</v>
      </c>
      <c r="Z328" s="138">
        <f t="shared" si="65"/>
        <v>1.8511732393188127</v>
      </c>
    </row>
    <row r="329" spans="1:26">
      <c r="A329" s="14" t="s">
        <v>341</v>
      </c>
      <c r="B329" s="15" t="str">
        <f>VLOOKUP('Master sheet'!A329,Westminster_Parliamentary_Const!$A$2:$C$651,2,FALSE)</f>
        <v>E14000558</v>
      </c>
      <c r="C329" s="15" t="str">
        <f>VLOOKUP(B329,'Region Lookup'!$B$1:$C$662,2,FALSE)</f>
        <v>London</v>
      </c>
      <c r="E329" s="19">
        <f>VLOOKUP('Master sheet'!A329,'APS (2019)'!$A$9:$I$640,2,FALSE)</f>
        <v>61900</v>
      </c>
      <c r="F329" s="19">
        <f>VLOOKUP(B329,'Claimant Count'!$B$2:$D$633,2,FALSE)</f>
        <v>1175</v>
      </c>
      <c r="G329" s="19">
        <f>VLOOKUP('Master sheet'!A329,'APS (combined up to 2019)'!$A$9:$I$640,8,FALSE)</f>
        <v>2900</v>
      </c>
      <c r="H329" s="19">
        <f>E329*VLOOKUP(C329,'Part-time workers'!$A$3:$G$14,6,FALSE)</f>
        <v>1638.7043267246645</v>
      </c>
      <c r="I329" s="19">
        <f t="shared" si="55"/>
        <v>5713.7043267246645</v>
      </c>
      <c r="J329" s="20">
        <f t="shared" si="56"/>
        <v>9.2305401077942884E-2</v>
      </c>
      <c r="K329" s="27">
        <f t="shared" si="57"/>
        <v>-0.16064047172457172</v>
      </c>
      <c r="L329" s="25">
        <f>VLOOKUP('Master sheet'!A329,'APS (2020)'!$A$9:$I$640,2,FALSE)</f>
        <v>52500</v>
      </c>
      <c r="M329" s="25">
        <f>VLOOKUP(B329,'Claimant Count'!$B$2:$D$633,3,FALSE)-F329</f>
        <v>2245</v>
      </c>
      <c r="N329" s="25">
        <f>VLOOKUP('Master sheet'!A329,'APS (2020)'!$A$9:$I$640,8,FALSE)-G329</f>
        <v>-1300</v>
      </c>
      <c r="O329" s="25">
        <f>L329*VLOOKUP(C329,'Part-time workers'!$A$3:$H$14,8,FALSE)</f>
        <v>-175.28376838555238</v>
      </c>
      <c r="P329" s="25">
        <f t="shared" si="58"/>
        <v>769.71623161444768</v>
      </c>
      <c r="Q329" s="26">
        <f t="shared" si="59"/>
        <v>0.13471404671996415</v>
      </c>
      <c r="R329" s="28">
        <f t="shared" si="60"/>
        <v>-1.0066401266309974</v>
      </c>
      <c r="S329" s="73">
        <f>VLOOKUP(B329,'13. Parl. Constituency gender'!$A$5:$S$667,18,FALSE)</f>
        <v>6100</v>
      </c>
      <c r="T329" s="73">
        <f>VLOOKUP(B329,'SEISS data'!$B$6:$R$668,9,FALSE)</f>
        <v>3900</v>
      </c>
      <c r="U329" s="73">
        <f t="shared" si="61"/>
        <v>10000</v>
      </c>
      <c r="V329" s="109">
        <f t="shared" si="62"/>
        <v>0.19047619047619047</v>
      </c>
      <c r="W329" s="110">
        <f t="shared" si="63"/>
        <v>0.75695444820218971</v>
      </c>
      <c r="X329" s="113">
        <f t="shared" si="64"/>
        <v>-0.12484283921440387</v>
      </c>
      <c r="Y329" s="137">
        <f>VLOOKUP(A329,'BRES data'!$A$11:$AB$642,25,FALSE)</f>
        <v>2.2098424557414287E-2</v>
      </c>
      <c r="Z329" s="138">
        <f t="shared" si="65"/>
        <v>-0.23267551534952058</v>
      </c>
    </row>
    <row r="330" spans="1:26">
      <c r="A330" s="14" t="s">
        <v>342</v>
      </c>
      <c r="B330" s="15" t="str">
        <f>VLOOKUP('Master sheet'!A330,Westminster_Parliamentary_Const!$A$2:$C$651,2,FALSE)</f>
        <v>E14000591</v>
      </c>
      <c r="C330" s="15" t="str">
        <f>VLOOKUP(B330,'Region Lookup'!$B$1:$C$662,2,FALSE)</f>
        <v>London</v>
      </c>
      <c r="E330" s="19">
        <f>VLOOKUP('Master sheet'!A330,'APS (2019)'!$A$9:$I$640,2,FALSE)</f>
        <v>78600</v>
      </c>
      <c r="F330" s="19">
        <f>VLOOKUP(B330,'Claimant Count'!$B$2:$D$633,2,FALSE)</f>
        <v>4040</v>
      </c>
      <c r="G330" s="19">
        <f>VLOOKUP('Master sheet'!A330,'APS (combined up to 2019)'!$A$9:$I$640,8,FALSE)</f>
        <v>2000</v>
      </c>
      <c r="H330" s="19">
        <f>E330*VLOOKUP(C330,'Part-time workers'!$A$3:$G$14,6,FALSE)</f>
        <v>2080.8103405582979</v>
      </c>
      <c r="I330" s="19">
        <f t="shared" si="55"/>
        <v>8120.8103405582979</v>
      </c>
      <c r="J330" s="20">
        <f t="shared" si="56"/>
        <v>0.10331819771702669</v>
      </c>
      <c r="K330" s="27">
        <f t="shared" si="57"/>
        <v>0.25561721463916315</v>
      </c>
      <c r="L330" s="25">
        <f>VLOOKUP('Master sheet'!A330,'APS (2020)'!$A$9:$I$640,2,FALSE)</f>
        <v>85600</v>
      </c>
      <c r="M330" s="25">
        <f>VLOOKUP(B330,'Claimant Count'!$B$2:$D$633,3,FALSE)-F330</f>
        <v>7845</v>
      </c>
      <c r="N330" s="25">
        <f>VLOOKUP('Master sheet'!A330,'APS (2020)'!$A$9:$I$640,8,FALSE)-G330</f>
        <v>2500</v>
      </c>
      <c r="O330" s="25">
        <f>L330*VLOOKUP(C330,'Part-time workers'!$A$3:$H$14,8,FALSE)</f>
        <v>-285.79601092958632</v>
      </c>
      <c r="P330" s="25">
        <f t="shared" si="58"/>
        <v>10059.203989070415</v>
      </c>
      <c r="Q330" s="26">
        <f t="shared" si="59"/>
        <v>1.2386946089395869</v>
      </c>
      <c r="R330" s="28">
        <f t="shared" si="60"/>
        <v>2.6627902324817332</v>
      </c>
      <c r="S330" s="73">
        <f>VLOOKUP(B330,'13. Parl. Constituency gender'!$A$5:$S$667,18,FALSE)</f>
        <v>14800</v>
      </c>
      <c r="T330" s="73">
        <f>VLOOKUP(B330,'SEISS data'!$B$6:$R$668,9,FALSE)</f>
        <v>10100</v>
      </c>
      <c r="U330" s="73">
        <f t="shared" si="61"/>
        <v>24900</v>
      </c>
      <c r="V330" s="109">
        <f t="shared" si="62"/>
        <v>0.29088785046728971</v>
      </c>
      <c r="W330" s="110">
        <f t="shared" si="63"/>
        <v>3.6304510184095649</v>
      </c>
      <c r="X330" s="113">
        <f t="shared" si="64"/>
        <v>3.146620625445649</v>
      </c>
      <c r="Y330" s="137">
        <f>VLOOKUP(A330,'BRES data'!$A$11:$AB$642,25,FALSE)</f>
        <v>2.0191274106860613E-2</v>
      </c>
      <c r="Z330" s="138">
        <f t="shared" si="65"/>
        <v>-0.43350480888824316</v>
      </c>
    </row>
    <row r="331" spans="1:26">
      <c r="A331" s="14" t="s">
        <v>343</v>
      </c>
      <c r="B331" s="15" t="str">
        <f>VLOOKUP('Master sheet'!A331,Westminster_Parliamentary_Const!$A$2:$C$651,2,FALSE)</f>
        <v>E14000592</v>
      </c>
      <c r="C331" s="15" t="str">
        <f>VLOOKUP(B331,'Region Lookup'!$B$1:$C$662,2,FALSE)</f>
        <v>London</v>
      </c>
      <c r="E331" s="19">
        <f>VLOOKUP('Master sheet'!A331,'APS (2019)'!$A$9:$I$640,2,FALSE)</f>
        <v>106300</v>
      </c>
      <c r="F331" s="19">
        <f>VLOOKUP(B331,'Claimant Count'!$B$2:$D$633,2,FALSE)</f>
        <v>1825</v>
      </c>
      <c r="G331" s="19">
        <f>VLOOKUP('Master sheet'!A331,'APS (combined up to 2019)'!$A$9:$I$640,8,FALSE)</f>
        <v>2600</v>
      </c>
      <c r="H331" s="19">
        <f>E331*VLOOKUP(C331,'Part-time workers'!$A$3:$G$14,6,FALSE)</f>
        <v>2814.1239084140848</v>
      </c>
      <c r="I331" s="19">
        <f t="shared" si="55"/>
        <v>7239.1239084140852</v>
      </c>
      <c r="J331" s="20">
        <f t="shared" si="56"/>
        <v>6.8100883428166364E-2</v>
      </c>
      <c r="K331" s="27">
        <f t="shared" si="57"/>
        <v>-1.0755140362367337</v>
      </c>
      <c r="L331" s="25">
        <f>VLOOKUP('Master sheet'!A331,'APS (2020)'!$A$9:$I$640,2,FALSE)</f>
        <v>93600</v>
      </c>
      <c r="M331" s="25">
        <f>VLOOKUP(B331,'Claimant Count'!$B$2:$D$633,3,FALSE)-F331</f>
        <v>5490</v>
      </c>
      <c r="N331" s="25">
        <f>VLOOKUP('Master sheet'!A331,'APS (2020)'!$A$9:$I$640,8,FALSE)-G331</f>
        <v>2900</v>
      </c>
      <c r="O331" s="25">
        <f>L331*VLOOKUP(C331,'Part-time workers'!$A$3:$H$14,8,FALSE)</f>
        <v>-312.5059184930991</v>
      </c>
      <c r="P331" s="25">
        <f t="shared" si="58"/>
        <v>8077.4940815069012</v>
      </c>
      <c r="Q331" s="26">
        <f t="shared" si="59"/>
        <v>1.1158109991898844</v>
      </c>
      <c r="R331" s="28">
        <f t="shared" si="60"/>
        <v>2.2543474902052472</v>
      </c>
      <c r="S331" s="73">
        <f>VLOOKUP(B331,'13. Parl. Constituency gender'!$A$5:$S$667,18,FALSE)</f>
        <v>13400</v>
      </c>
      <c r="T331" s="73">
        <f>VLOOKUP(B331,'SEISS data'!$B$6:$R$668,9,FALSE)</f>
        <v>13200</v>
      </c>
      <c r="U331" s="73">
        <f t="shared" si="61"/>
        <v>26600</v>
      </c>
      <c r="V331" s="109">
        <f t="shared" si="62"/>
        <v>0.28418803418803418</v>
      </c>
      <c r="W331" s="110">
        <f t="shared" si="63"/>
        <v>3.4387213019486791</v>
      </c>
      <c r="X331" s="113">
        <f t="shared" si="64"/>
        <v>2.8465343960769633</v>
      </c>
      <c r="Y331" s="137">
        <f>VLOOKUP(A331,'BRES data'!$A$11:$AB$642,25,FALSE)</f>
        <v>3.3218163869694006E-2</v>
      </c>
      <c r="Z331" s="138">
        <f t="shared" si="65"/>
        <v>0.93827006462377149</v>
      </c>
    </row>
    <row r="332" spans="1:26">
      <c r="A332" s="14" t="s">
        <v>344</v>
      </c>
      <c r="B332" s="15" t="str">
        <f>VLOOKUP('Master sheet'!A332,Westminster_Parliamentary_Const!$A$2:$C$651,2,FALSE)</f>
        <v>E14000593</v>
      </c>
      <c r="C332" s="15" t="str">
        <f>VLOOKUP(B332,'Region Lookup'!$B$1:$C$662,2,FALSE)</f>
        <v>London</v>
      </c>
      <c r="E332" s="19">
        <f>VLOOKUP('Master sheet'!A332,'APS (2019)'!$A$9:$I$640,2,FALSE)</f>
        <v>100600</v>
      </c>
      <c r="F332" s="19">
        <f>VLOOKUP(B332,'Claimant Count'!$B$2:$D$633,2,FALSE)</f>
        <v>2850</v>
      </c>
      <c r="G332" s="19">
        <f>VLOOKUP('Master sheet'!A332,'APS (combined up to 2019)'!$A$9:$I$640,8,FALSE)</f>
        <v>4100</v>
      </c>
      <c r="H332" s="19">
        <f>E332*VLOOKUP(C332,'Part-time workers'!$A$3:$G$14,6,FALSE)</f>
        <v>2663.225448602605</v>
      </c>
      <c r="I332" s="19">
        <f t="shared" si="55"/>
        <v>9613.225448602605</v>
      </c>
      <c r="J332" s="20">
        <f t="shared" si="56"/>
        <v>9.5558901079548758E-2</v>
      </c>
      <c r="K332" s="27">
        <f t="shared" si="57"/>
        <v>-3.7665860675589545E-2</v>
      </c>
      <c r="L332" s="25">
        <f>VLOOKUP('Master sheet'!A332,'APS (2020)'!$A$9:$I$640,2,FALSE)</f>
        <v>97600</v>
      </c>
      <c r="M332" s="25">
        <f>VLOOKUP(B332,'Claimant Count'!$B$2:$D$633,3,FALSE)-F332</f>
        <v>4565</v>
      </c>
      <c r="N332" s="25" t="e">
        <f>VLOOKUP('Master sheet'!A332,'APS (2020)'!$A$9:$I$640,8,FALSE)-G332</f>
        <v>#VALUE!</v>
      </c>
      <c r="O332" s="25">
        <f>L332*VLOOKUP(C332,'Part-time workers'!$A$3:$H$14,8,FALSE)</f>
        <v>-325.86087227485547</v>
      </c>
      <c r="P332" s="25">
        <f t="shared" si="58"/>
        <v>4239.1391277251441</v>
      </c>
      <c r="Q332" s="26">
        <f t="shared" si="59"/>
        <v>0.4409694904576853</v>
      </c>
      <c r="R332" s="28">
        <f t="shared" si="60"/>
        <v>1.1297200666956057E-2</v>
      </c>
      <c r="S332" s="73">
        <f>VLOOKUP(B332,'13. Parl. Constituency gender'!$A$5:$S$667,18,FALSE)</f>
        <v>12800</v>
      </c>
      <c r="T332" s="73">
        <f>VLOOKUP(B332,'SEISS data'!$B$6:$R$668,9,FALSE)</f>
        <v>7400</v>
      </c>
      <c r="U332" s="73">
        <f t="shared" si="61"/>
        <v>20200</v>
      </c>
      <c r="V332" s="109">
        <f t="shared" si="62"/>
        <v>0.20696721311475411</v>
      </c>
      <c r="W332" s="110">
        <f t="shared" si="63"/>
        <v>1.2288806866024442</v>
      </c>
      <c r="X332" s="113">
        <f t="shared" si="64"/>
        <v>0.62008894363470013</v>
      </c>
      <c r="Y332" s="137">
        <f>VLOOKUP(A332,'BRES data'!$A$11:$AB$642,25,FALSE)</f>
        <v>3.2539761207479145E-2</v>
      </c>
      <c r="Z332" s="138">
        <f t="shared" si="65"/>
        <v>0.86683200511050873</v>
      </c>
    </row>
    <row r="333" spans="1:26">
      <c r="A333" s="14" t="s">
        <v>345</v>
      </c>
      <c r="B333" s="15" t="str">
        <f>VLOOKUP('Master sheet'!A333,Westminster_Parliamentary_Const!$A$2:$C$651,2,FALSE)</f>
        <v>E14000604</v>
      </c>
      <c r="C333" s="15" t="str">
        <f>VLOOKUP(B333,'Region Lookup'!$B$1:$C$662,2,FALSE)</f>
        <v>London</v>
      </c>
      <c r="E333" s="19">
        <f>VLOOKUP('Master sheet'!A333,'APS (2019)'!$A$9:$I$640,2,FALSE)</f>
        <v>66300</v>
      </c>
      <c r="F333" s="19">
        <f>VLOOKUP(B333,'Claimant Count'!$B$2:$D$633,2,FALSE)</f>
        <v>1310</v>
      </c>
      <c r="G333" s="19">
        <f>VLOOKUP('Master sheet'!A333,'APS (combined up to 2019)'!$A$9:$I$640,8,FALSE)</f>
        <v>4900</v>
      </c>
      <c r="H333" s="19">
        <f>E333*VLOOKUP(C333,'Part-time workers'!$A$3:$G$14,6,FALSE)</f>
        <v>1755.187348333526</v>
      </c>
      <c r="I333" s="19">
        <f t="shared" si="55"/>
        <v>7965.1873483335257</v>
      </c>
      <c r="J333" s="20">
        <f t="shared" si="56"/>
        <v>0.12013857237305468</v>
      </c>
      <c r="K333" s="27">
        <f t="shared" si="57"/>
        <v>0.89138762496718904</v>
      </c>
      <c r="L333" s="25">
        <f>VLOOKUP('Master sheet'!A333,'APS (2020)'!$A$9:$I$640,2,FALSE)</f>
        <v>64000</v>
      </c>
      <c r="M333" s="25">
        <f>VLOOKUP(B333,'Claimant Count'!$B$2:$D$633,3,FALSE)-F333</f>
        <v>2365</v>
      </c>
      <c r="N333" s="25">
        <f>VLOOKUP('Master sheet'!A333,'APS (2020)'!$A$9:$I$640,8,FALSE)-G333</f>
        <v>-1600</v>
      </c>
      <c r="O333" s="25">
        <f>L333*VLOOKUP(C333,'Part-time workers'!$A$3:$H$14,8,FALSE)</f>
        <v>-213.67926050810192</v>
      </c>
      <c r="P333" s="25">
        <f t="shared" si="58"/>
        <v>551.32073949189805</v>
      </c>
      <c r="Q333" s="26">
        <f t="shared" si="59"/>
        <v>6.9216292772729976E-2</v>
      </c>
      <c r="R333" s="28">
        <f t="shared" si="60"/>
        <v>-1.2243427339164545</v>
      </c>
      <c r="S333" s="73">
        <f>VLOOKUP(B333,'13. Parl. Constituency gender'!$A$5:$S$667,18,FALSE)</f>
        <v>6600</v>
      </c>
      <c r="T333" s="73">
        <f>VLOOKUP(B333,'SEISS data'!$B$6:$R$668,9,FALSE)</f>
        <v>4100</v>
      </c>
      <c r="U333" s="73">
        <f t="shared" si="61"/>
        <v>10700</v>
      </c>
      <c r="V333" s="109">
        <f t="shared" si="62"/>
        <v>0.16718749999999999</v>
      </c>
      <c r="W333" s="110">
        <f t="shared" si="63"/>
        <v>9.0498259609286674E-2</v>
      </c>
      <c r="X333" s="113">
        <f t="shared" si="64"/>
        <v>-0.56692223715358392</v>
      </c>
      <c r="Y333" s="137">
        <f>VLOOKUP(A333,'BRES data'!$A$11:$AB$642,25,FALSE)</f>
        <v>3.3626634958382917E-2</v>
      </c>
      <c r="Z333" s="138">
        <f t="shared" si="65"/>
        <v>0.98128343053235589</v>
      </c>
    </row>
    <row r="334" spans="1:26">
      <c r="A334" s="14" t="s">
        <v>346</v>
      </c>
      <c r="B334" s="15" t="str">
        <f>VLOOKUP('Master sheet'!A334,Westminster_Parliamentary_Const!$A$2:$C$651,2,FALSE)</f>
        <v>E14000615</v>
      </c>
      <c r="C334" s="15" t="str">
        <f>VLOOKUP(B334,'Region Lookup'!$B$1:$C$662,2,FALSE)</f>
        <v>London</v>
      </c>
      <c r="E334" s="19">
        <f>VLOOKUP('Master sheet'!A334,'APS (2019)'!$A$9:$I$640,2,FALSE)</f>
        <v>94000</v>
      </c>
      <c r="F334" s="19">
        <f>VLOOKUP(B334,'Claimant Count'!$B$2:$D$633,2,FALSE)</f>
        <v>4215</v>
      </c>
      <c r="G334" s="19">
        <f>VLOOKUP('Master sheet'!A334,'APS (combined up to 2019)'!$A$9:$I$640,8,FALSE)</f>
        <v>7300</v>
      </c>
      <c r="H334" s="19">
        <f>E334*VLOOKUP(C334,'Part-time workers'!$A$3:$G$14,6,FALSE)</f>
        <v>2488.5009161893126</v>
      </c>
      <c r="I334" s="19">
        <f t="shared" si="55"/>
        <v>14003.500916189312</v>
      </c>
      <c r="J334" s="20">
        <f t="shared" si="56"/>
        <v>0.14897341400201397</v>
      </c>
      <c r="K334" s="27">
        <f t="shared" si="57"/>
        <v>1.9812764930262157</v>
      </c>
      <c r="L334" s="25">
        <f>VLOOKUP('Master sheet'!A334,'APS (2020)'!$A$9:$I$640,2,FALSE)</f>
        <v>99400</v>
      </c>
      <c r="M334" s="25">
        <f>VLOOKUP(B334,'Claimant Count'!$B$2:$D$633,3,FALSE)-F334</f>
        <v>5105</v>
      </c>
      <c r="N334" s="25">
        <f>VLOOKUP('Master sheet'!A334,'APS (2020)'!$A$9:$I$640,8,FALSE)-G334</f>
        <v>-2500</v>
      </c>
      <c r="O334" s="25">
        <f>L334*VLOOKUP(C334,'Part-time workers'!$A$3:$H$14,8,FALSE)</f>
        <v>-331.87060147664579</v>
      </c>
      <c r="P334" s="25">
        <f t="shared" si="58"/>
        <v>2273.1293985233542</v>
      </c>
      <c r="Q334" s="26">
        <f t="shared" si="59"/>
        <v>0.16232579353748686</v>
      </c>
      <c r="R334" s="28">
        <f t="shared" si="60"/>
        <v>-0.91486370817971296</v>
      </c>
      <c r="S334" s="73">
        <f>VLOOKUP(B334,'13. Parl. Constituency gender'!$A$5:$S$667,18,FALSE)</f>
        <v>11700</v>
      </c>
      <c r="T334" s="73">
        <f>VLOOKUP(B334,'SEISS data'!$B$6:$R$668,9,FALSE)</f>
        <v>5100</v>
      </c>
      <c r="U334" s="73">
        <f t="shared" si="61"/>
        <v>16800</v>
      </c>
      <c r="V334" s="109">
        <f t="shared" si="62"/>
        <v>0.16901408450704225</v>
      </c>
      <c r="W334" s="110">
        <f t="shared" si="63"/>
        <v>0.1427699212534137</v>
      </c>
      <c r="X334" s="113">
        <f t="shared" si="64"/>
        <v>-0.38604689346314963</v>
      </c>
      <c r="Y334" s="137">
        <f>VLOOKUP(A334,'BRES data'!$A$11:$AB$642,25,FALSE)</f>
        <v>3.3684052757793737E-2</v>
      </c>
      <c r="Z334" s="138">
        <f t="shared" si="65"/>
        <v>0.98732971602015018</v>
      </c>
    </row>
    <row r="335" spans="1:26">
      <c r="A335" s="14" t="s">
        <v>347</v>
      </c>
      <c r="B335" s="15" t="str">
        <f>VLOOKUP('Master sheet'!A335,Westminster_Parliamentary_Const!$A$2:$C$651,2,FALSE)</f>
        <v>E14000621</v>
      </c>
      <c r="C335" s="15" t="str">
        <f>VLOOKUP(B335,'Region Lookup'!$B$1:$C$662,2,FALSE)</f>
        <v>London</v>
      </c>
      <c r="E335" s="19">
        <f>VLOOKUP('Master sheet'!A335,'APS (2019)'!$A$9:$I$640,2,FALSE)</f>
        <v>66300</v>
      </c>
      <c r="F335" s="19">
        <f>VLOOKUP(B335,'Claimant Count'!$B$2:$D$633,2,FALSE)</f>
        <v>1875</v>
      </c>
      <c r="G335" s="19">
        <f>VLOOKUP('Master sheet'!A335,'APS (combined up to 2019)'!$A$9:$I$640,8,FALSE)</f>
        <v>5300</v>
      </c>
      <c r="H335" s="19">
        <f>E335*VLOOKUP(C335,'Part-time workers'!$A$3:$G$14,6,FALSE)</f>
        <v>1755.187348333526</v>
      </c>
      <c r="I335" s="19">
        <f t="shared" si="55"/>
        <v>8930.1873483335257</v>
      </c>
      <c r="J335" s="20">
        <f t="shared" si="56"/>
        <v>0.13469362516340158</v>
      </c>
      <c r="K335" s="27">
        <f t="shared" si="57"/>
        <v>1.4415342224181944</v>
      </c>
      <c r="L335" s="25">
        <f>VLOOKUP('Master sheet'!A335,'APS (2020)'!$A$9:$I$640,2,FALSE)</f>
        <v>58000</v>
      </c>
      <c r="M335" s="25">
        <f>VLOOKUP(B335,'Claimant Count'!$B$2:$D$633,3,FALSE)-F335</f>
        <v>2255</v>
      </c>
      <c r="N335" s="25">
        <f>VLOOKUP('Master sheet'!A335,'APS (2020)'!$A$9:$I$640,8,FALSE)-G335</f>
        <v>100</v>
      </c>
      <c r="O335" s="25">
        <f>L335*VLOOKUP(C335,'Part-time workers'!$A$3:$H$14,8,FALSE)</f>
        <v>-193.64682983546737</v>
      </c>
      <c r="P335" s="25">
        <f t="shared" si="58"/>
        <v>2161.3531701645325</v>
      </c>
      <c r="Q335" s="26">
        <f t="shared" si="59"/>
        <v>0.24202775214652864</v>
      </c>
      <c r="R335" s="28">
        <f t="shared" si="60"/>
        <v>-0.64994891111774922</v>
      </c>
      <c r="S335" s="73">
        <f>VLOOKUP(B335,'13. Parl. Constituency gender'!$A$5:$S$667,18,FALSE)</f>
        <v>7000</v>
      </c>
      <c r="T335" s="73">
        <f>VLOOKUP(B335,'SEISS data'!$B$6:$R$668,9,FALSE)</f>
        <v>4800</v>
      </c>
      <c r="U335" s="73">
        <f t="shared" si="61"/>
        <v>11800</v>
      </c>
      <c r="V335" s="109">
        <f t="shared" si="62"/>
        <v>0.20344827586206896</v>
      </c>
      <c r="W335" s="110">
        <f t="shared" si="63"/>
        <v>1.1281786951478454</v>
      </c>
      <c r="X335" s="113">
        <f t="shared" si="64"/>
        <v>0.2391148920150481</v>
      </c>
      <c r="Y335" s="137">
        <f>VLOOKUP(A335,'BRES data'!$A$11:$AB$642,25,FALSE)</f>
        <v>3.4508301404853281E-2</v>
      </c>
      <c r="Z335" s="138">
        <f t="shared" si="65"/>
        <v>1.0741258434264382</v>
      </c>
    </row>
    <row r="336" spans="1:26">
      <c r="A336" s="14" t="s">
        <v>348</v>
      </c>
      <c r="B336" s="15" t="str">
        <f>VLOOKUP('Master sheet'!A336,Westminster_Parliamentary_Const!$A$2:$C$651,2,FALSE)</f>
        <v>E14000629</v>
      </c>
      <c r="C336" s="15" t="str">
        <f>VLOOKUP(B336,'Region Lookup'!$B$1:$C$662,2,FALSE)</f>
        <v>London</v>
      </c>
      <c r="E336" s="19">
        <f>VLOOKUP('Master sheet'!A336,'APS (2019)'!$A$9:$I$640,2,FALSE)</f>
        <v>74500</v>
      </c>
      <c r="F336" s="19">
        <f>VLOOKUP(B336,'Claimant Count'!$B$2:$D$633,2,FALSE)</f>
        <v>1685</v>
      </c>
      <c r="G336" s="19">
        <f>VLOOKUP('Master sheet'!A336,'APS (combined up to 2019)'!$A$9:$I$640,8,FALSE)</f>
        <v>5900</v>
      </c>
      <c r="H336" s="19">
        <f>E336*VLOOKUP(C336,'Part-time workers'!$A$3:$G$14,6,FALSE)</f>
        <v>1972.2693431500404</v>
      </c>
      <c r="I336" s="19">
        <f t="shared" si="55"/>
        <v>9557.2693431500411</v>
      </c>
      <c r="J336" s="20">
        <f t="shared" si="56"/>
        <v>0.12828549453892674</v>
      </c>
      <c r="K336" s="27">
        <f t="shared" si="57"/>
        <v>1.1993220291780213</v>
      </c>
      <c r="L336" s="25">
        <f>VLOOKUP('Master sheet'!A336,'APS (2020)'!$A$9:$I$640,2,FALSE)</f>
        <v>57600</v>
      </c>
      <c r="M336" s="25">
        <f>VLOOKUP(B336,'Claimant Count'!$B$2:$D$633,3,FALSE)-F336</f>
        <v>2550</v>
      </c>
      <c r="N336" s="25">
        <f>VLOOKUP('Master sheet'!A336,'APS (2020)'!$A$9:$I$640,8,FALSE)-G336</f>
        <v>-3400</v>
      </c>
      <c r="O336" s="25">
        <f>L336*VLOOKUP(C336,'Part-time workers'!$A$3:$H$14,8,FALSE)</f>
        <v>-192.31133445729174</v>
      </c>
      <c r="P336" s="25">
        <f t="shared" si="58"/>
        <v>-1042.3113344572917</v>
      </c>
      <c r="Q336" s="26">
        <f t="shared" si="59"/>
        <v>-0.10905953332835021</v>
      </c>
      <c r="R336" s="28">
        <f t="shared" si="60"/>
        <v>-1.8168991166809785</v>
      </c>
      <c r="S336" s="73">
        <f>VLOOKUP(B336,'13. Parl. Constituency gender'!$A$5:$S$667,18,FALSE)</f>
        <v>6700</v>
      </c>
      <c r="T336" s="73">
        <f>VLOOKUP(B336,'SEISS data'!$B$6:$R$668,9,FALSE)</f>
        <v>2800</v>
      </c>
      <c r="U336" s="73">
        <f t="shared" si="61"/>
        <v>9500</v>
      </c>
      <c r="V336" s="109">
        <f t="shared" si="62"/>
        <v>0.16493055555555555</v>
      </c>
      <c r="W336" s="110">
        <f t="shared" si="63"/>
        <v>2.5910918648739321E-2</v>
      </c>
      <c r="X336" s="113">
        <f t="shared" si="64"/>
        <v>-0.89549409901611954</v>
      </c>
      <c r="Y336" s="137">
        <f>VLOOKUP(A336,'BRES data'!$A$11:$AB$642,25,FALSE)</f>
        <v>4.0806533945890733E-2</v>
      </c>
      <c r="Z336" s="138">
        <f t="shared" si="65"/>
        <v>1.7373507040513221</v>
      </c>
    </row>
    <row r="337" spans="1:26">
      <c r="A337" s="14" t="s">
        <v>349</v>
      </c>
      <c r="B337" s="15" t="str">
        <f>VLOOKUP('Master sheet'!A337,Westminster_Parliamentary_Const!$A$2:$C$651,2,FALSE)</f>
        <v>E14000634</v>
      </c>
      <c r="C337" s="15" t="str">
        <f>VLOOKUP(B337,'Region Lookup'!$B$1:$C$662,2,FALSE)</f>
        <v>London</v>
      </c>
      <c r="E337" s="19">
        <f>VLOOKUP('Master sheet'!A337,'APS (2019)'!$A$9:$I$640,2,FALSE)</f>
        <v>76300</v>
      </c>
      <c r="F337" s="19">
        <f>VLOOKUP(B337,'Claimant Count'!$B$2:$D$633,2,FALSE)</f>
        <v>1320</v>
      </c>
      <c r="G337" s="19">
        <f>VLOOKUP('Master sheet'!A337,'APS (combined up to 2019)'!$A$9:$I$640,8,FALSE)</f>
        <v>2600</v>
      </c>
      <c r="H337" s="19">
        <f>E337*VLOOKUP(C337,'Part-time workers'!$A$3:$G$14,6,FALSE)</f>
        <v>2019.9214883536656</v>
      </c>
      <c r="I337" s="19">
        <f t="shared" si="55"/>
        <v>5939.9214883536661</v>
      </c>
      <c r="J337" s="20">
        <f t="shared" si="56"/>
        <v>7.7849560791004802E-2</v>
      </c>
      <c r="K337" s="27">
        <f t="shared" si="57"/>
        <v>-0.70703707101609559</v>
      </c>
      <c r="L337" s="25">
        <f>VLOOKUP('Master sheet'!A337,'APS (2020)'!$A$9:$I$640,2,FALSE)</f>
        <v>62200</v>
      </c>
      <c r="M337" s="25">
        <f>VLOOKUP(B337,'Claimant Count'!$B$2:$D$633,3,FALSE)-F337</f>
        <v>3045</v>
      </c>
      <c r="N337" s="25">
        <f>VLOOKUP('Master sheet'!A337,'APS (2020)'!$A$9:$I$640,8,FALSE)-G337</f>
        <v>1100</v>
      </c>
      <c r="O337" s="25">
        <f>L337*VLOOKUP(C337,'Part-time workers'!$A$3:$H$14,8,FALSE)</f>
        <v>-207.66953130631157</v>
      </c>
      <c r="P337" s="25">
        <f t="shared" si="58"/>
        <v>3937.3304686936885</v>
      </c>
      <c r="Q337" s="26">
        <f t="shared" si="59"/>
        <v>0.66285900855988855</v>
      </c>
      <c r="R337" s="28">
        <f t="shared" si="60"/>
        <v>0.74881755379355586</v>
      </c>
      <c r="S337" s="73">
        <f>VLOOKUP(B337,'13. Parl. Constituency gender'!$A$5:$S$667,18,FALSE)</f>
        <v>7300</v>
      </c>
      <c r="T337" s="73">
        <f>VLOOKUP(B337,'SEISS data'!$B$6:$R$668,9,FALSE)</f>
        <v>5900</v>
      </c>
      <c r="U337" s="73">
        <f t="shared" si="61"/>
        <v>13200</v>
      </c>
      <c r="V337" s="109">
        <f t="shared" si="62"/>
        <v>0.21221864951768488</v>
      </c>
      <c r="W337" s="110">
        <f t="shared" si="63"/>
        <v>1.3791618839636006</v>
      </c>
      <c r="X337" s="113">
        <f t="shared" si="64"/>
        <v>1.0639897188785783</v>
      </c>
      <c r="Y337" s="137">
        <f>VLOOKUP(A337,'BRES data'!$A$11:$AB$642,25,FALSE)</f>
        <v>3.7944790739091738E-2</v>
      </c>
      <c r="Z337" s="138">
        <f t="shared" si="65"/>
        <v>1.435999614343727</v>
      </c>
    </row>
    <row r="338" spans="1:26">
      <c r="A338" s="14" t="s">
        <v>350</v>
      </c>
      <c r="B338" s="15" t="str">
        <f>VLOOKUP('Master sheet'!A338,Westminster_Parliamentary_Const!$A$2:$C$651,2,FALSE)</f>
        <v>E14000636</v>
      </c>
      <c r="C338" s="15" t="str">
        <f>VLOOKUP(B338,'Region Lookup'!$B$1:$C$662,2,FALSE)</f>
        <v>London</v>
      </c>
      <c r="E338" s="19">
        <f>VLOOKUP('Master sheet'!A338,'APS (2019)'!$A$9:$I$640,2,FALSE)</f>
        <v>80600</v>
      </c>
      <c r="F338" s="19">
        <f>VLOOKUP(B338,'Claimant Count'!$B$2:$D$633,2,FALSE)</f>
        <v>1520</v>
      </c>
      <c r="G338" s="19">
        <f>VLOOKUP('Master sheet'!A338,'APS (combined up to 2019)'!$A$9:$I$640,8,FALSE)</f>
        <v>2100</v>
      </c>
      <c r="H338" s="19">
        <f>E338*VLOOKUP(C338,'Part-time workers'!$A$3:$G$14,6,FALSE)</f>
        <v>2133.7571685623257</v>
      </c>
      <c r="I338" s="19">
        <f t="shared" si="55"/>
        <v>5753.7571685623261</v>
      </c>
      <c r="J338" s="20">
        <f t="shared" si="56"/>
        <v>7.1386565366778246E-2</v>
      </c>
      <c r="K338" s="27">
        <f t="shared" si="57"/>
        <v>-0.9513230240246463</v>
      </c>
      <c r="L338" s="25">
        <f>VLOOKUP('Master sheet'!A338,'APS (2020)'!$A$9:$I$640,2,FALSE)</f>
        <v>89100</v>
      </c>
      <c r="M338" s="25">
        <f>VLOOKUP(B338,'Claimant Count'!$B$2:$D$633,3,FALSE)-F338</f>
        <v>3415</v>
      </c>
      <c r="N338" s="25">
        <f>VLOOKUP('Master sheet'!A338,'APS (2020)'!$A$9:$I$640,8,FALSE)-G338</f>
        <v>100</v>
      </c>
      <c r="O338" s="25">
        <f>L338*VLOOKUP(C338,'Part-time workers'!$A$3:$H$14,8,FALSE)</f>
        <v>-297.48159548862316</v>
      </c>
      <c r="P338" s="25">
        <f t="shared" si="58"/>
        <v>3217.518404511377</v>
      </c>
      <c r="Q338" s="26">
        <f t="shared" si="59"/>
        <v>0.55920302338990235</v>
      </c>
      <c r="R338" s="28">
        <f t="shared" si="60"/>
        <v>0.40428393435939514</v>
      </c>
      <c r="S338" s="73">
        <f>VLOOKUP(B338,'13. Parl. Constituency gender'!$A$5:$S$667,18,FALSE)</f>
        <v>8900</v>
      </c>
      <c r="T338" s="73">
        <f>VLOOKUP(B338,'SEISS data'!$B$6:$R$668,9,FALSE)</f>
        <v>6000</v>
      </c>
      <c r="U338" s="73">
        <f t="shared" si="61"/>
        <v>14900</v>
      </c>
      <c r="V338" s="109">
        <f t="shared" si="62"/>
        <v>0.16722783389450055</v>
      </c>
      <c r="W338" s="110">
        <f t="shared" si="63"/>
        <v>9.1652501133834122E-2</v>
      </c>
      <c r="X338" s="113">
        <f t="shared" si="64"/>
        <v>0.24796821774661462</v>
      </c>
      <c r="Y338" s="137">
        <f>VLOOKUP(A338,'BRES data'!$A$11:$AB$642,25,FALSE)</f>
        <v>3.9347419864884214E-2</v>
      </c>
      <c r="Z338" s="138">
        <f t="shared" si="65"/>
        <v>1.583701132253843</v>
      </c>
    </row>
    <row r="339" spans="1:26">
      <c r="A339" s="14" t="s">
        <v>351</v>
      </c>
      <c r="B339" s="15" t="str">
        <f>VLOOKUP('Master sheet'!A339,Westminster_Parliamentary_Const!$A$2:$C$651,2,FALSE)</f>
        <v>E14000639</v>
      </c>
      <c r="C339" s="15" t="str">
        <f>VLOOKUP(B339,'Region Lookup'!$B$1:$C$662,2,FALSE)</f>
        <v>London</v>
      </c>
      <c r="E339" s="19">
        <f>VLOOKUP('Master sheet'!A339,'APS (2019)'!$A$9:$I$640,2,FALSE)</f>
        <v>77600</v>
      </c>
      <c r="F339" s="19">
        <f>VLOOKUP(B339,'Claimant Count'!$B$2:$D$633,2,FALSE)</f>
        <v>1670</v>
      </c>
      <c r="G339" s="19">
        <f>VLOOKUP('Master sheet'!A339,'APS (combined up to 2019)'!$A$9:$I$640,8,FALSE)</f>
        <v>3000</v>
      </c>
      <c r="H339" s="19">
        <f>E339*VLOOKUP(C339,'Part-time workers'!$A$3:$G$14,6,FALSE)</f>
        <v>2054.3369265562837</v>
      </c>
      <c r="I339" s="19">
        <f t="shared" si="55"/>
        <v>6724.3369265562833</v>
      </c>
      <c r="J339" s="20">
        <f t="shared" si="56"/>
        <v>8.6653826373147974E-2</v>
      </c>
      <c r="K339" s="27">
        <f t="shared" si="57"/>
        <v>-0.3742566391729748</v>
      </c>
      <c r="L339" s="25">
        <f>VLOOKUP('Master sheet'!A339,'APS (2020)'!$A$9:$I$640,2,FALSE)</f>
        <v>100900</v>
      </c>
      <c r="M339" s="25">
        <f>VLOOKUP(B339,'Claimant Count'!$B$2:$D$633,3,FALSE)-F339</f>
        <v>2610</v>
      </c>
      <c r="N339" s="25">
        <f>VLOOKUP('Master sheet'!A339,'APS (2020)'!$A$9:$I$640,8,FALSE)-G339</f>
        <v>3500</v>
      </c>
      <c r="O339" s="25">
        <f>L339*VLOOKUP(C339,'Part-time workers'!$A$3:$H$14,8,FALSE)</f>
        <v>-336.87870914480447</v>
      </c>
      <c r="P339" s="25">
        <f t="shared" si="58"/>
        <v>5773.1212908551952</v>
      </c>
      <c r="Q339" s="26">
        <f t="shared" si="59"/>
        <v>0.85854134822654826</v>
      </c>
      <c r="R339" s="28">
        <f t="shared" si="60"/>
        <v>1.3992300180052266</v>
      </c>
      <c r="S339" s="73">
        <f>VLOOKUP(B339,'13. Parl. Constituency gender'!$A$5:$S$667,18,FALSE)</f>
        <v>7500</v>
      </c>
      <c r="T339" s="73">
        <f>VLOOKUP(B339,'SEISS data'!$B$6:$R$668,9,FALSE)</f>
        <v>2800</v>
      </c>
      <c r="U339" s="73">
        <f t="shared" si="61"/>
        <v>10300</v>
      </c>
      <c r="V339" s="109">
        <f t="shared" si="62"/>
        <v>0.10208126858275521</v>
      </c>
      <c r="W339" s="110">
        <f t="shared" si="63"/>
        <v>-1.7726572015509412</v>
      </c>
      <c r="X339" s="113">
        <f t="shared" si="64"/>
        <v>-0.18671359177285729</v>
      </c>
      <c r="Y339" s="137">
        <f>VLOOKUP(A339,'BRES data'!$A$11:$AB$642,25,FALSE)</f>
        <v>3.5313410206280205E-2</v>
      </c>
      <c r="Z339" s="138">
        <f t="shared" si="65"/>
        <v>1.1589064813490708</v>
      </c>
    </row>
    <row r="340" spans="1:26">
      <c r="A340" s="14" t="s">
        <v>352</v>
      </c>
      <c r="B340" s="15" t="str">
        <f>VLOOKUP('Master sheet'!A340,Westminster_Parliamentary_Const!$A$2:$C$651,2,FALSE)</f>
        <v>E14000654</v>
      </c>
      <c r="C340" s="15" t="str">
        <f>VLOOKUP(B340,'Region Lookup'!$B$1:$C$662,2,FALSE)</f>
        <v>London</v>
      </c>
      <c r="E340" s="19">
        <f>VLOOKUP('Master sheet'!A340,'APS (2019)'!$A$9:$I$640,2,FALSE)</f>
        <v>86300</v>
      </c>
      <c r="F340" s="19">
        <f>VLOOKUP(B340,'Claimant Count'!$B$2:$D$633,2,FALSE)</f>
        <v>3480</v>
      </c>
      <c r="G340" s="19">
        <f>VLOOKUP('Master sheet'!A340,'APS (combined up to 2019)'!$A$9:$I$640,8,FALSE)</f>
        <v>5700</v>
      </c>
      <c r="H340" s="19">
        <f>E340*VLOOKUP(C340,'Part-time workers'!$A$3:$G$14,6,FALSE)</f>
        <v>2284.6556283738055</v>
      </c>
      <c r="I340" s="19">
        <f t="shared" si="55"/>
        <v>11464.655628373806</v>
      </c>
      <c r="J340" s="20">
        <f t="shared" si="56"/>
        <v>0.13284653103561769</v>
      </c>
      <c r="K340" s="27">
        <f t="shared" si="57"/>
        <v>1.3717184296341258</v>
      </c>
      <c r="L340" s="25">
        <f>VLOOKUP('Master sheet'!A340,'APS (2020)'!$A$9:$I$640,2,FALSE)</f>
        <v>83200</v>
      </c>
      <c r="M340" s="25">
        <f>VLOOKUP(B340,'Claimant Count'!$B$2:$D$633,3,FALSE)-F340</f>
        <v>3915</v>
      </c>
      <c r="N340" s="25">
        <f>VLOOKUP('Master sheet'!A340,'APS (2020)'!$A$9:$I$640,8,FALSE)-G340</f>
        <v>4400</v>
      </c>
      <c r="O340" s="25">
        <f>L340*VLOOKUP(C340,'Part-time workers'!$A$3:$H$14,8,FALSE)</f>
        <v>-277.7830386605325</v>
      </c>
      <c r="P340" s="25">
        <f t="shared" si="58"/>
        <v>8037.2169613394672</v>
      </c>
      <c r="Q340" s="26">
        <f t="shared" si="59"/>
        <v>0.70104303363881315</v>
      </c>
      <c r="R340" s="28">
        <f t="shared" si="60"/>
        <v>0.87573430002323638</v>
      </c>
      <c r="S340" s="73">
        <f>VLOOKUP(B340,'13. Parl. Constituency gender'!$A$5:$S$667,18,FALSE)</f>
        <v>8800</v>
      </c>
      <c r="T340" s="73">
        <f>VLOOKUP(B340,'SEISS data'!$B$6:$R$668,9,FALSE)</f>
        <v>5500</v>
      </c>
      <c r="U340" s="73">
        <f t="shared" si="61"/>
        <v>14300</v>
      </c>
      <c r="V340" s="109">
        <f t="shared" si="62"/>
        <v>0.171875</v>
      </c>
      <c r="W340" s="110">
        <f t="shared" si="63"/>
        <v>0.22464119852734735</v>
      </c>
      <c r="X340" s="113">
        <f t="shared" si="64"/>
        <v>0.5501877492752919</v>
      </c>
      <c r="Y340" s="137">
        <f>VLOOKUP(A340,'BRES data'!$A$11:$AB$642,25,FALSE)</f>
        <v>3.1037906998949705E-2</v>
      </c>
      <c r="Z340" s="138">
        <f t="shared" si="65"/>
        <v>0.70868175555386725</v>
      </c>
    </row>
    <row r="341" spans="1:26">
      <c r="A341" s="14" t="s">
        <v>353</v>
      </c>
      <c r="B341" s="15" t="str">
        <f>VLOOKUP('Master sheet'!A341,Westminster_Parliamentary_Const!$A$2:$C$651,2,FALSE)</f>
        <v>E14000655</v>
      </c>
      <c r="C341" s="15" t="str">
        <f>VLOOKUP(B341,'Region Lookup'!$B$1:$C$662,2,FALSE)</f>
        <v>London</v>
      </c>
      <c r="E341" s="19">
        <f>VLOOKUP('Master sheet'!A341,'APS (2019)'!$A$9:$I$640,2,FALSE)</f>
        <v>82300</v>
      </c>
      <c r="F341" s="19">
        <f>VLOOKUP(B341,'Claimant Count'!$B$2:$D$633,2,FALSE)</f>
        <v>5085</v>
      </c>
      <c r="G341" s="19">
        <f>VLOOKUP('Master sheet'!A341,'APS (combined up to 2019)'!$A$9:$I$640,8,FALSE)</f>
        <v>4500</v>
      </c>
      <c r="H341" s="19">
        <f>E341*VLOOKUP(C341,'Part-time workers'!$A$3:$G$14,6,FALSE)</f>
        <v>2178.7619723657494</v>
      </c>
      <c r="I341" s="19">
        <f t="shared" si="55"/>
        <v>11763.76197236575</v>
      </c>
      <c r="J341" s="20">
        <f t="shared" si="56"/>
        <v>0.14293756953056805</v>
      </c>
      <c r="K341" s="27">
        <f t="shared" si="57"/>
        <v>1.753135836544935</v>
      </c>
      <c r="L341" s="25">
        <f>VLOOKUP('Master sheet'!A341,'APS (2020)'!$A$9:$I$640,2,FALSE)</f>
        <v>81400</v>
      </c>
      <c r="M341" s="25">
        <f>VLOOKUP(B341,'Claimant Count'!$B$2:$D$633,3,FALSE)-F341</f>
        <v>5905</v>
      </c>
      <c r="N341" s="25">
        <f>VLOOKUP('Master sheet'!A341,'APS (2020)'!$A$9:$I$640,8,FALSE)-G341</f>
        <v>1400</v>
      </c>
      <c r="O341" s="25">
        <f>L341*VLOOKUP(C341,'Part-time workers'!$A$3:$H$14,8,FALSE)</f>
        <v>-271.77330945874212</v>
      </c>
      <c r="P341" s="25">
        <f t="shared" si="58"/>
        <v>7033.226690541258</v>
      </c>
      <c r="Q341" s="26">
        <f t="shared" si="59"/>
        <v>0.59787223738996154</v>
      </c>
      <c r="R341" s="28">
        <f t="shared" si="60"/>
        <v>0.53281336021228998</v>
      </c>
      <c r="S341" s="73">
        <f>VLOOKUP(B341,'13. Parl. Constituency gender'!$A$5:$S$667,18,FALSE)</f>
        <v>11400</v>
      </c>
      <c r="T341" s="73">
        <f>VLOOKUP(B341,'SEISS data'!$B$6:$R$668,9,FALSE)</f>
        <v>8200</v>
      </c>
      <c r="U341" s="73">
        <f t="shared" si="61"/>
        <v>19600</v>
      </c>
      <c r="V341" s="109">
        <f t="shared" si="62"/>
        <v>0.24078624078624078</v>
      </c>
      <c r="W341" s="110">
        <f t="shared" si="63"/>
        <v>2.1966852227527225</v>
      </c>
      <c r="X341" s="113">
        <f t="shared" si="64"/>
        <v>1.3647492914825063</v>
      </c>
      <c r="Y341" s="137">
        <f>VLOOKUP(A341,'BRES data'!$A$11:$AB$642,25,FALSE)</f>
        <v>3.2560240963855458E-2</v>
      </c>
      <c r="Z341" s="138">
        <f t="shared" si="65"/>
        <v>0.86898859165757747</v>
      </c>
    </row>
    <row r="342" spans="1:26">
      <c r="A342" s="14" t="s">
        <v>354</v>
      </c>
      <c r="B342" s="15" t="str">
        <f>VLOOKUP('Master sheet'!A342,Westminster_Parliamentary_Const!$A$2:$C$651,2,FALSE)</f>
        <v>E14000656</v>
      </c>
      <c r="C342" s="15" t="str">
        <f>VLOOKUP(B342,'Region Lookup'!$B$1:$C$662,2,FALSE)</f>
        <v>London</v>
      </c>
      <c r="E342" s="19">
        <f>VLOOKUP('Master sheet'!A342,'APS (2019)'!$A$9:$I$640,2,FALSE)</f>
        <v>82600</v>
      </c>
      <c r="F342" s="19">
        <f>VLOOKUP(B342,'Claimant Count'!$B$2:$D$633,2,FALSE)</f>
        <v>1915</v>
      </c>
      <c r="G342" s="19">
        <f>VLOOKUP('Master sheet'!A342,'APS (combined up to 2019)'!$A$9:$I$640,8,FALSE)</f>
        <v>4200</v>
      </c>
      <c r="H342" s="19">
        <f>E342*VLOOKUP(C342,'Part-time workers'!$A$3:$G$14,6,FALSE)</f>
        <v>2186.7039965663535</v>
      </c>
      <c r="I342" s="19">
        <f t="shared" si="55"/>
        <v>8301.7039965663535</v>
      </c>
      <c r="J342" s="20">
        <f t="shared" si="56"/>
        <v>0.10050489099959266</v>
      </c>
      <c r="K342" s="27">
        <f t="shared" si="57"/>
        <v>0.14928086942103624</v>
      </c>
      <c r="L342" s="25">
        <f>VLOOKUP('Master sheet'!A342,'APS (2020)'!$A$9:$I$640,2,FALSE)</f>
        <v>86400</v>
      </c>
      <c r="M342" s="25">
        <f>VLOOKUP(B342,'Claimant Count'!$B$2:$D$633,3,FALSE)-F342</f>
        <v>2590</v>
      </c>
      <c r="N342" s="25">
        <f>VLOOKUP('Master sheet'!A342,'APS (2020)'!$A$9:$I$640,8,FALSE)-G342</f>
        <v>200</v>
      </c>
      <c r="O342" s="25">
        <f>L342*VLOOKUP(C342,'Part-time workers'!$A$3:$H$14,8,FALSE)</f>
        <v>-288.46700168593759</v>
      </c>
      <c r="P342" s="25">
        <f t="shared" si="58"/>
        <v>2501.5329983140623</v>
      </c>
      <c r="Q342" s="26">
        <f t="shared" si="59"/>
        <v>0.30132765506319126</v>
      </c>
      <c r="R342" s="28">
        <f t="shared" si="60"/>
        <v>-0.45284683205818033</v>
      </c>
      <c r="S342" s="73">
        <f>VLOOKUP(B342,'13. Parl. Constituency gender'!$A$5:$S$667,18,FALSE)</f>
        <v>7800</v>
      </c>
      <c r="T342" s="73">
        <f>VLOOKUP(B342,'SEISS data'!$B$6:$R$668,9,FALSE)</f>
        <v>4500</v>
      </c>
      <c r="U342" s="73">
        <f t="shared" si="61"/>
        <v>12300</v>
      </c>
      <c r="V342" s="109">
        <f t="shared" si="62"/>
        <v>0.1423611111111111</v>
      </c>
      <c r="W342" s="110">
        <f t="shared" si="63"/>
        <v>-0.6199624909567365</v>
      </c>
      <c r="X342" s="113">
        <f t="shared" si="64"/>
        <v>-0.53640466150745847</v>
      </c>
      <c r="Y342" s="137">
        <f>VLOOKUP(A342,'BRES data'!$A$11:$AB$642,25,FALSE)</f>
        <v>3.3542806446843043E-2</v>
      </c>
      <c r="Z342" s="138">
        <f t="shared" si="65"/>
        <v>0.97245600910576213</v>
      </c>
    </row>
    <row r="343" spans="1:26">
      <c r="A343" s="14" t="s">
        <v>355</v>
      </c>
      <c r="B343" s="15" t="str">
        <f>VLOOKUP('Master sheet'!A343,Westminster_Parliamentary_Const!$A$2:$C$651,2,FALSE)</f>
        <v>E14000657</v>
      </c>
      <c r="C343" s="15" t="str">
        <f>VLOOKUP(B343,'Region Lookup'!$B$1:$C$662,2,FALSE)</f>
        <v>London</v>
      </c>
      <c r="E343" s="19">
        <f>VLOOKUP('Master sheet'!A343,'APS (2019)'!$A$9:$I$640,2,FALSE)</f>
        <v>71700</v>
      </c>
      <c r="F343" s="19">
        <f>VLOOKUP(B343,'Claimant Count'!$B$2:$D$633,2,FALSE)</f>
        <v>2490</v>
      </c>
      <c r="G343" s="19">
        <f>VLOOKUP('Master sheet'!A343,'APS (combined up to 2019)'!$A$9:$I$640,8,FALSE)</f>
        <v>4500</v>
      </c>
      <c r="H343" s="19">
        <f>E343*VLOOKUP(C343,'Part-time workers'!$A$3:$G$14,6,FALSE)</f>
        <v>1898.1437839444013</v>
      </c>
      <c r="I343" s="19">
        <f t="shared" si="55"/>
        <v>8888.1437839444006</v>
      </c>
      <c r="J343" s="20">
        <f t="shared" si="56"/>
        <v>0.12396295375096793</v>
      </c>
      <c r="K343" s="27">
        <f t="shared" si="57"/>
        <v>1.0359402028739719</v>
      </c>
      <c r="L343" s="25">
        <f>VLOOKUP('Master sheet'!A343,'APS (2020)'!$A$9:$I$640,2,FALSE)</f>
        <v>65800</v>
      </c>
      <c r="M343" s="25">
        <f>VLOOKUP(B343,'Claimant Count'!$B$2:$D$633,3,FALSE)-F343</f>
        <v>3955</v>
      </c>
      <c r="N343" s="25">
        <f>VLOOKUP('Master sheet'!A343,'APS (2020)'!$A$9:$I$640,8,FALSE)-G343</f>
        <v>1700</v>
      </c>
      <c r="O343" s="25">
        <f>L343*VLOOKUP(C343,'Part-time workers'!$A$3:$H$14,8,FALSE)</f>
        <v>-219.6889897098923</v>
      </c>
      <c r="P343" s="25">
        <f t="shared" si="58"/>
        <v>5435.3110102901073</v>
      </c>
      <c r="Q343" s="26">
        <f t="shared" si="59"/>
        <v>0.61152374921167318</v>
      </c>
      <c r="R343" s="28">
        <f t="shared" si="60"/>
        <v>0.57818849963110308</v>
      </c>
      <c r="S343" s="73">
        <f>VLOOKUP(B343,'13. Parl. Constituency gender'!$A$5:$S$667,18,FALSE)</f>
        <v>8200</v>
      </c>
      <c r="T343" s="73">
        <f>VLOOKUP(B343,'SEISS data'!$B$6:$R$668,9,FALSE)</f>
        <v>8100</v>
      </c>
      <c r="U343" s="73">
        <f t="shared" si="61"/>
        <v>16300</v>
      </c>
      <c r="V343" s="109">
        <f t="shared" si="62"/>
        <v>0.24772036474164133</v>
      </c>
      <c r="W343" s="110">
        <f t="shared" si="63"/>
        <v>2.3951201595419609</v>
      </c>
      <c r="X343" s="113">
        <f t="shared" si="64"/>
        <v>1.486654329586532</v>
      </c>
      <c r="Y343" s="137">
        <f>VLOOKUP(A343,'BRES data'!$A$11:$AB$642,25,FALSE)</f>
        <v>1.7329240214888797E-2</v>
      </c>
      <c r="Z343" s="138">
        <f t="shared" si="65"/>
        <v>-0.73488650871256134</v>
      </c>
    </row>
    <row r="344" spans="1:26">
      <c r="A344" s="14" t="s">
        <v>356</v>
      </c>
      <c r="B344" s="15" t="str">
        <f>VLOOKUP('Master sheet'!A344,Westminster_Parliamentary_Const!$A$2:$C$651,2,FALSE)</f>
        <v>E14000673</v>
      </c>
      <c r="C344" s="15" t="str">
        <f>VLOOKUP(B344,'Region Lookup'!$B$1:$C$662,2,FALSE)</f>
        <v>London</v>
      </c>
      <c r="E344" s="19">
        <f>VLOOKUP('Master sheet'!A344,'APS (2019)'!$A$9:$I$640,2,FALSE)</f>
        <v>111500</v>
      </c>
      <c r="F344" s="19">
        <f>VLOOKUP(B344,'Claimant Count'!$B$2:$D$633,2,FALSE)</f>
        <v>3045</v>
      </c>
      <c r="G344" s="19">
        <f>VLOOKUP('Master sheet'!A344,'APS (combined up to 2019)'!$A$9:$I$640,8,FALSE)</f>
        <v>4400</v>
      </c>
      <c r="H344" s="19">
        <f>E344*VLOOKUP(C344,'Part-time workers'!$A$3:$G$14,6,FALSE)</f>
        <v>2951.7856612245573</v>
      </c>
      <c r="I344" s="19">
        <f t="shared" si="55"/>
        <v>10396.785661224558</v>
      </c>
      <c r="J344" s="20">
        <f t="shared" si="56"/>
        <v>9.3244714450444466E-2</v>
      </c>
      <c r="K344" s="27">
        <f t="shared" si="57"/>
        <v>-0.12513664612768371</v>
      </c>
      <c r="L344" s="25">
        <f>VLOOKUP('Master sheet'!A344,'APS (2020)'!$A$9:$I$640,2,FALSE)</f>
        <v>96000</v>
      </c>
      <c r="M344" s="25">
        <f>VLOOKUP(B344,'Claimant Count'!$B$2:$D$633,3,FALSE)-F344</f>
        <v>3910</v>
      </c>
      <c r="N344" s="25">
        <f>VLOOKUP('Master sheet'!A344,'APS (2020)'!$A$9:$I$640,8,FALSE)-G344</f>
        <v>-1800</v>
      </c>
      <c r="O344" s="25">
        <f>L344*VLOOKUP(C344,'Part-time workers'!$A$3:$H$14,8,FALSE)</f>
        <v>-320.51889076215292</v>
      </c>
      <c r="P344" s="25">
        <f t="shared" si="58"/>
        <v>1789.481109237847</v>
      </c>
      <c r="Q344" s="26">
        <f t="shared" si="59"/>
        <v>0.1721186881741561</v>
      </c>
      <c r="R344" s="28">
        <f t="shared" si="60"/>
        <v>-0.88231390964780954</v>
      </c>
      <c r="S344" s="73">
        <f>VLOOKUP(B344,'13. Parl. Constituency gender'!$A$5:$S$667,18,FALSE)</f>
        <v>8700</v>
      </c>
      <c r="T344" s="73">
        <f>VLOOKUP(B344,'SEISS data'!$B$6:$R$668,9,FALSE)</f>
        <v>4700</v>
      </c>
      <c r="U344" s="73">
        <f t="shared" si="61"/>
        <v>13400</v>
      </c>
      <c r="V344" s="109">
        <f t="shared" si="62"/>
        <v>0.13958333333333334</v>
      </c>
      <c r="W344" s="110">
        <f t="shared" si="63"/>
        <v>-0.6994546029081794</v>
      </c>
      <c r="X344" s="113">
        <f t="shared" si="64"/>
        <v>-0.79088425627799452</v>
      </c>
      <c r="Y344" s="137">
        <f>VLOOKUP(A344,'BRES data'!$A$11:$AB$642,25,FALSE)</f>
        <v>4.0085744908896048E-2</v>
      </c>
      <c r="Z344" s="138">
        <f t="shared" si="65"/>
        <v>1.6614492181207947</v>
      </c>
    </row>
    <row r="345" spans="1:26">
      <c r="A345" s="14" t="s">
        <v>357</v>
      </c>
      <c r="B345" s="15" t="str">
        <f>VLOOKUP('Master sheet'!A345,Westminster_Parliamentary_Const!$A$2:$C$651,2,FALSE)</f>
        <v>E14000674</v>
      </c>
      <c r="C345" s="15" t="str">
        <f>VLOOKUP(B345,'Region Lookup'!$B$1:$C$662,2,FALSE)</f>
        <v>London</v>
      </c>
      <c r="E345" s="19">
        <f>VLOOKUP('Master sheet'!A345,'APS (2019)'!$A$9:$I$640,2,FALSE)</f>
        <v>69400</v>
      </c>
      <c r="F345" s="19">
        <f>VLOOKUP(B345,'Claimant Count'!$B$2:$D$633,2,FALSE)</f>
        <v>2660</v>
      </c>
      <c r="G345" s="19">
        <f>VLOOKUP('Master sheet'!A345,'APS (combined up to 2019)'!$A$9:$I$640,8,FALSE)</f>
        <v>2700</v>
      </c>
      <c r="H345" s="19">
        <f>E345*VLOOKUP(C345,'Part-time workers'!$A$3:$G$14,6,FALSE)</f>
        <v>1837.2549317397693</v>
      </c>
      <c r="I345" s="19">
        <f t="shared" si="55"/>
        <v>7197.2549317397697</v>
      </c>
      <c r="J345" s="20">
        <f t="shared" si="56"/>
        <v>0.10370684339682665</v>
      </c>
      <c r="K345" s="27">
        <f t="shared" si="57"/>
        <v>0.27030710284745485</v>
      </c>
      <c r="L345" s="25">
        <f>VLOOKUP('Master sheet'!A345,'APS (2020)'!$A$9:$I$640,2,FALSE)</f>
        <v>95500</v>
      </c>
      <c r="M345" s="25">
        <f>VLOOKUP(B345,'Claimant Count'!$B$2:$D$633,3,FALSE)-F345</f>
        <v>4560</v>
      </c>
      <c r="N345" s="25" t="e">
        <f>VLOOKUP('Master sheet'!A345,'APS (2020)'!$A$9:$I$640,8,FALSE)-G345</f>
        <v>#VALUE!</v>
      </c>
      <c r="O345" s="25">
        <f>L345*VLOOKUP(C345,'Part-time workers'!$A$3:$H$14,8,FALSE)</f>
        <v>-318.84952153943334</v>
      </c>
      <c r="P345" s="25">
        <f t="shared" si="58"/>
        <v>4241.1504784605668</v>
      </c>
      <c r="Q345" s="26">
        <f t="shared" si="59"/>
        <v>0.58927334361287753</v>
      </c>
      <c r="R345" s="28">
        <f t="shared" si="60"/>
        <v>0.50423220311566674</v>
      </c>
      <c r="S345" s="73">
        <f>VLOOKUP(B345,'13. Parl. Constituency gender'!$A$5:$S$667,18,FALSE)</f>
        <v>12000</v>
      </c>
      <c r="T345" s="73">
        <f>VLOOKUP(B345,'SEISS data'!$B$6:$R$668,9,FALSE)</f>
        <v>6300</v>
      </c>
      <c r="U345" s="73">
        <f t="shared" si="61"/>
        <v>18300</v>
      </c>
      <c r="V345" s="109">
        <f t="shared" si="62"/>
        <v>0.19162303664921465</v>
      </c>
      <c r="W345" s="110">
        <f t="shared" si="63"/>
        <v>0.78977392897795384</v>
      </c>
      <c r="X345" s="113">
        <f t="shared" si="64"/>
        <v>0.64700306604681024</v>
      </c>
      <c r="Y345" s="137">
        <f>VLOOKUP(A345,'BRES data'!$A$11:$AB$642,25,FALSE)</f>
        <v>2.8056230475529409E-2</v>
      </c>
      <c r="Z345" s="138">
        <f t="shared" si="65"/>
        <v>0.39470128821021866</v>
      </c>
    </row>
    <row r="346" spans="1:26">
      <c r="A346" s="14" t="s">
        <v>358</v>
      </c>
      <c r="B346" s="15" t="str">
        <f>VLOOKUP('Master sheet'!A346,Westminster_Parliamentary_Const!$A$2:$C$651,2,FALSE)</f>
        <v>E14000675</v>
      </c>
      <c r="C346" s="15" t="str">
        <f>VLOOKUP(B346,'Region Lookup'!$B$1:$C$662,2,FALSE)</f>
        <v>London</v>
      </c>
      <c r="E346" s="19">
        <f>VLOOKUP('Master sheet'!A346,'APS (2019)'!$A$9:$I$640,2,FALSE)</f>
        <v>90300</v>
      </c>
      <c r="F346" s="19">
        <f>VLOOKUP(B346,'Claimant Count'!$B$2:$D$633,2,FALSE)</f>
        <v>2625</v>
      </c>
      <c r="G346" s="19">
        <f>VLOOKUP('Master sheet'!A346,'APS (combined up to 2019)'!$A$9:$I$640,8,FALSE)</f>
        <v>4200</v>
      </c>
      <c r="H346" s="19">
        <f>E346*VLOOKUP(C346,'Part-time workers'!$A$3:$G$14,6,FALSE)</f>
        <v>2390.5492843818611</v>
      </c>
      <c r="I346" s="19">
        <f t="shared" si="55"/>
        <v>9215.5492843818611</v>
      </c>
      <c r="J346" s="20">
        <f t="shared" si="56"/>
        <v>0.10205480935085118</v>
      </c>
      <c r="K346" s="27">
        <f t="shared" si="57"/>
        <v>0.20786412016934386</v>
      </c>
      <c r="L346" s="25">
        <f>VLOOKUP('Master sheet'!A346,'APS (2020)'!$A$9:$I$640,2,FALSE)</f>
        <v>80400</v>
      </c>
      <c r="M346" s="25">
        <f>VLOOKUP(B346,'Claimant Count'!$B$2:$D$633,3,FALSE)-F346</f>
        <v>4910</v>
      </c>
      <c r="N346" s="25">
        <f>VLOOKUP('Master sheet'!A346,'APS (2020)'!$A$9:$I$640,8,FALSE)-G346</f>
        <v>-700</v>
      </c>
      <c r="O346" s="25">
        <f>L346*VLOOKUP(C346,'Part-time workers'!$A$3:$H$14,8,FALSE)</f>
        <v>-268.43457101330307</v>
      </c>
      <c r="P346" s="25">
        <f t="shared" si="58"/>
        <v>3941.565428986697</v>
      </c>
      <c r="Q346" s="26">
        <f t="shared" si="59"/>
        <v>0.42770813842498812</v>
      </c>
      <c r="R346" s="28">
        <f t="shared" si="60"/>
        <v>-3.2781118659448674E-2</v>
      </c>
      <c r="S346" s="73">
        <f>VLOOKUP(B346,'13. Parl. Constituency gender'!$A$5:$S$667,18,FALSE)</f>
        <v>11300</v>
      </c>
      <c r="T346" s="73">
        <f>VLOOKUP(B346,'SEISS data'!$B$6:$R$668,9,FALSE)</f>
        <v>9500</v>
      </c>
      <c r="U346" s="73">
        <f t="shared" si="61"/>
        <v>20800</v>
      </c>
      <c r="V346" s="109">
        <f t="shared" si="62"/>
        <v>0.25870646766169153</v>
      </c>
      <c r="W346" s="110">
        <f t="shared" si="63"/>
        <v>2.7095112279050153</v>
      </c>
      <c r="X346" s="113">
        <f t="shared" si="64"/>
        <v>1.3383650546227832</v>
      </c>
      <c r="Y346" s="137">
        <f>VLOOKUP(A346,'BRES data'!$A$11:$AB$642,25,FALSE)</f>
        <v>2.4649719184156149E-2</v>
      </c>
      <c r="Z346" s="138">
        <f t="shared" si="65"/>
        <v>3.5984305037988544E-2</v>
      </c>
    </row>
    <row r="347" spans="1:26">
      <c r="A347" s="14" t="s">
        <v>359</v>
      </c>
      <c r="B347" s="15" t="str">
        <f>VLOOKUP('Master sheet'!A347,Westminster_Parliamentary_Const!$A$2:$C$651,2,FALSE)</f>
        <v>E14000676</v>
      </c>
      <c r="C347" s="15" t="str">
        <f>VLOOKUP(B347,'Region Lookup'!$B$1:$C$662,2,FALSE)</f>
        <v>London</v>
      </c>
      <c r="E347" s="19">
        <f>VLOOKUP('Master sheet'!A347,'APS (2019)'!$A$9:$I$640,2,FALSE)</f>
        <v>62300</v>
      </c>
      <c r="F347" s="19">
        <f>VLOOKUP(B347,'Claimant Count'!$B$2:$D$633,2,FALSE)</f>
        <v>2230</v>
      </c>
      <c r="G347" s="19">
        <f>VLOOKUP('Master sheet'!A347,'APS (combined up to 2019)'!$A$9:$I$640,8,FALSE)</f>
        <v>4200</v>
      </c>
      <c r="H347" s="19">
        <f>E347*VLOOKUP(C347,'Part-time workers'!$A$3:$G$14,6,FALSE)</f>
        <v>1649.2936923254701</v>
      </c>
      <c r="I347" s="19">
        <f t="shared" si="55"/>
        <v>8079.2936923254701</v>
      </c>
      <c r="J347" s="20">
        <f t="shared" si="56"/>
        <v>0.12968368687520818</v>
      </c>
      <c r="K347" s="27">
        <f t="shared" si="57"/>
        <v>1.2521703951349938</v>
      </c>
      <c r="L347" s="25">
        <f>VLOOKUP('Master sheet'!A347,'APS (2020)'!$A$9:$I$640,2,FALSE)</f>
        <v>48100</v>
      </c>
      <c r="M347" s="25">
        <f>VLOOKUP(B347,'Claimant Count'!$B$2:$D$633,3,FALSE)-F347</f>
        <v>4285</v>
      </c>
      <c r="N347" s="25" t="e">
        <f>VLOOKUP('Master sheet'!A347,'APS (2020)'!$A$9:$I$640,8,FALSE)-G347</f>
        <v>#VALUE!</v>
      </c>
      <c r="O347" s="25">
        <f>L347*VLOOKUP(C347,'Part-time workers'!$A$3:$H$14,8,FALSE)</f>
        <v>-160.59331922562035</v>
      </c>
      <c r="P347" s="25">
        <f t="shared" si="58"/>
        <v>4124.4066807743793</v>
      </c>
      <c r="Q347" s="26">
        <f t="shared" si="59"/>
        <v>0.5104909956042516</v>
      </c>
      <c r="R347" s="28">
        <f t="shared" si="60"/>
        <v>0.24237402423268889</v>
      </c>
      <c r="S347" s="73">
        <f>VLOOKUP(B347,'13. Parl. Constituency gender'!$A$5:$S$667,18,FALSE)</f>
        <v>9900</v>
      </c>
      <c r="T347" s="73">
        <f>VLOOKUP(B347,'SEISS data'!$B$6:$R$668,9,FALSE)</f>
        <v>4600</v>
      </c>
      <c r="U347" s="73">
        <f t="shared" si="61"/>
        <v>14500</v>
      </c>
      <c r="V347" s="109">
        <f t="shared" si="62"/>
        <v>0.30145530145530147</v>
      </c>
      <c r="W347" s="110">
        <f t="shared" si="63"/>
        <v>3.9328614573225158</v>
      </c>
      <c r="X347" s="113">
        <f t="shared" si="64"/>
        <v>2.0876177407776022</v>
      </c>
      <c r="Y347" s="137">
        <f>VLOOKUP(A347,'BRES data'!$A$11:$AB$642,25,FALSE)</f>
        <v>2.1233305853256335E-2</v>
      </c>
      <c r="Z347" s="138">
        <f t="shared" si="65"/>
        <v>-0.32377539587165616</v>
      </c>
    </row>
    <row r="348" spans="1:26">
      <c r="A348" s="14" t="s">
        <v>360</v>
      </c>
      <c r="B348" s="15" t="str">
        <f>VLOOKUP('Master sheet'!A348,Westminster_Parliamentary_Const!$A$2:$C$651,2,FALSE)</f>
        <v>E14000679</v>
      </c>
      <c r="C348" s="15" t="str">
        <f>VLOOKUP(B348,'Region Lookup'!$B$1:$C$662,2,FALSE)</f>
        <v>London</v>
      </c>
      <c r="E348" s="19">
        <f>VLOOKUP('Master sheet'!A348,'APS (2019)'!$A$9:$I$640,2,FALSE)</f>
        <v>97100</v>
      </c>
      <c r="F348" s="19">
        <f>VLOOKUP(B348,'Claimant Count'!$B$2:$D$633,2,FALSE)</f>
        <v>3135</v>
      </c>
      <c r="G348" s="19">
        <f>VLOOKUP('Master sheet'!A348,'APS (combined up to 2019)'!$A$9:$I$640,8,FALSE)</f>
        <v>3100</v>
      </c>
      <c r="H348" s="19">
        <f>E348*VLOOKUP(C348,'Part-time workers'!$A$3:$G$14,6,FALSE)</f>
        <v>2570.5684995955562</v>
      </c>
      <c r="I348" s="19">
        <f t="shared" si="55"/>
        <v>8805.5684995955562</v>
      </c>
      <c r="J348" s="20">
        <f t="shared" si="56"/>
        <v>9.068556642219934E-2</v>
      </c>
      <c r="K348" s="27">
        <f t="shared" si="57"/>
        <v>-0.22186639354888493</v>
      </c>
      <c r="L348" s="25">
        <f>VLOOKUP('Master sheet'!A348,'APS (2020)'!$A$9:$I$640,2,FALSE)</f>
        <v>112500</v>
      </c>
      <c r="M348" s="25">
        <f>VLOOKUP(B348,'Claimant Count'!$B$2:$D$633,3,FALSE)-F348</f>
        <v>7980</v>
      </c>
      <c r="N348" s="25">
        <f>VLOOKUP('Master sheet'!A348,'APS (2020)'!$A$9:$I$640,8,FALSE)-G348</f>
        <v>1200</v>
      </c>
      <c r="O348" s="25">
        <f>L348*VLOOKUP(C348,'Part-time workers'!$A$3:$H$14,8,FALSE)</f>
        <v>-375.6080751118979</v>
      </c>
      <c r="P348" s="25">
        <f t="shared" si="58"/>
        <v>8804.3919248881029</v>
      </c>
      <c r="Q348" s="26">
        <f t="shared" si="59"/>
        <v>0.99986638287948049</v>
      </c>
      <c r="R348" s="28">
        <f t="shared" si="60"/>
        <v>1.8689686985626863</v>
      </c>
      <c r="S348" s="73">
        <f>VLOOKUP(B348,'13. Parl. Constituency gender'!$A$5:$S$667,18,FALSE)</f>
        <v>16300</v>
      </c>
      <c r="T348" s="73">
        <f>VLOOKUP(B348,'SEISS data'!$B$6:$R$668,9,FALSE)</f>
        <v>14700</v>
      </c>
      <c r="U348" s="73">
        <f t="shared" si="61"/>
        <v>31000</v>
      </c>
      <c r="V348" s="109">
        <f t="shared" si="62"/>
        <v>0.27555555555555555</v>
      </c>
      <c r="W348" s="110">
        <f t="shared" si="63"/>
        <v>3.1916842771149638</v>
      </c>
      <c r="X348" s="113">
        <f t="shared" si="64"/>
        <v>2.530326487838825</v>
      </c>
      <c r="Y348" s="137">
        <f>VLOOKUP(A348,'BRES data'!$A$11:$AB$642,25,FALSE)</f>
        <v>2.3254067584480564E-2</v>
      </c>
      <c r="Z348" s="138">
        <f t="shared" si="65"/>
        <v>-0.11098245613581612</v>
      </c>
    </row>
    <row r="349" spans="1:26">
      <c r="A349" s="14" t="s">
        <v>361</v>
      </c>
      <c r="B349" s="15" t="str">
        <f>VLOOKUP('Master sheet'!A349,Westminster_Parliamentary_Const!$A$2:$C$651,2,FALSE)</f>
        <v>E14000687</v>
      </c>
      <c r="C349" s="15" t="str">
        <f>VLOOKUP(B349,'Region Lookup'!$B$1:$C$662,2,FALSE)</f>
        <v>London</v>
      </c>
      <c r="E349" s="19">
        <f>VLOOKUP('Master sheet'!A349,'APS (2019)'!$A$9:$I$640,2,FALSE)</f>
        <v>84100</v>
      </c>
      <c r="F349" s="19">
        <f>VLOOKUP(B349,'Claimant Count'!$B$2:$D$633,2,FALSE)</f>
        <v>3245</v>
      </c>
      <c r="G349" s="19">
        <f>VLOOKUP('Master sheet'!A349,'APS (combined up to 2019)'!$A$9:$I$640,8,FALSE)</f>
        <v>6500</v>
      </c>
      <c r="H349" s="19">
        <f>E349*VLOOKUP(C349,'Part-time workers'!$A$3:$G$14,6,FALSE)</f>
        <v>2226.4141175693744</v>
      </c>
      <c r="I349" s="19">
        <f t="shared" si="55"/>
        <v>11971.414117569375</v>
      </c>
      <c r="J349" s="20">
        <f t="shared" si="56"/>
        <v>0.14234737357395214</v>
      </c>
      <c r="K349" s="27">
        <f t="shared" si="57"/>
        <v>1.7308278241977089</v>
      </c>
      <c r="L349" s="25">
        <f>VLOOKUP('Master sheet'!A349,'APS (2020)'!$A$9:$I$640,2,FALSE)</f>
        <v>58500</v>
      </c>
      <c r="M349" s="25">
        <f>VLOOKUP(B349,'Claimant Count'!$B$2:$D$633,3,FALSE)-F349</f>
        <v>4800</v>
      </c>
      <c r="N349" s="25" t="e">
        <f>VLOOKUP('Master sheet'!A349,'APS (2020)'!$A$9:$I$640,8,FALSE)-G349</f>
        <v>#VALUE!</v>
      </c>
      <c r="O349" s="25">
        <f>L349*VLOOKUP(C349,'Part-time workers'!$A$3:$H$14,8,FALSE)</f>
        <v>-195.31619905818692</v>
      </c>
      <c r="P349" s="25">
        <f t="shared" si="58"/>
        <v>4604.6838009418134</v>
      </c>
      <c r="Q349" s="26">
        <f t="shared" si="59"/>
        <v>0.38463992271254993</v>
      </c>
      <c r="R349" s="28">
        <f t="shared" si="60"/>
        <v>-0.17593202516662085</v>
      </c>
      <c r="S349" s="73">
        <f>VLOOKUP(B349,'13. Parl. Constituency gender'!$A$5:$S$667,18,FALSE)</f>
        <v>10400</v>
      </c>
      <c r="T349" s="73">
        <f>VLOOKUP(B349,'SEISS data'!$B$6:$R$668,9,FALSE)</f>
        <v>6700</v>
      </c>
      <c r="U349" s="73">
        <f t="shared" si="61"/>
        <v>17100</v>
      </c>
      <c r="V349" s="109">
        <f t="shared" si="62"/>
        <v>0.29230769230769232</v>
      </c>
      <c r="W349" s="110">
        <f t="shared" si="63"/>
        <v>3.6710828599605905</v>
      </c>
      <c r="X349" s="113">
        <f t="shared" si="64"/>
        <v>1.7475754173969849</v>
      </c>
      <c r="Y349" s="137">
        <f>VLOOKUP(A349,'BRES data'!$A$11:$AB$642,25,FALSE)</f>
        <v>2.4450708297195645E-2</v>
      </c>
      <c r="Z349" s="138">
        <f t="shared" si="65"/>
        <v>1.5027795905114612E-2</v>
      </c>
    </row>
    <row r="350" spans="1:26">
      <c r="A350" s="14" t="s">
        <v>362</v>
      </c>
      <c r="B350" s="15" t="str">
        <f>VLOOKUP('Master sheet'!A350,Westminster_Parliamentary_Const!$A$2:$C$651,2,FALSE)</f>
        <v>E14000690</v>
      </c>
      <c r="C350" s="15" t="str">
        <f>VLOOKUP(B350,'Region Lookup'!$B$1:$C$662,2,FALSE)</f>
        <v>London</v>
      </c>
      <c r="E350" s="19">
        <f>VLOOKUP('Master sheet'!A350,'APS (2019)'!$A$9:$I$640,2,FALSE)</f>
        <v>64500</v>
      </c>
      <c r="F350" s="19">
        <f>VLOOKUP(B350,'Claimant Count'!$B$2:$D$633,2,FALSE)</f>
        <v>1620</v>
      </c>
      <c r="G350" s="19">
        <f>VLOOKUP('Master sheet'!A350,'APS (combined up to 2019)'!$A$9:$I$640,8,FALSE)</f>
        <v>3300</v>
      </c>
      <c r="H350" s="19">
        <f>E350*VLOOKUP(C350,'Part-time workers'!$A$3:$G$14,6,FALSE)</f>
        <v>1707.5352031299008</v>
      </c>
      <c r="I350" s="19">
        <f t="shared" si="55"/>
        <v>6627.5352031299008</v>
      </c>
      <c r="J350" s="20">
        <f t="shared" si="56"/>
        <v>0.10275248376945582</v>
      </c>
      <c r="K350" s="27">
        <f t="shared" si="57"/>
        <v>0.23423456437539381</v>
      </c>
      <c r="L350" s="25">
        <f>VLOOKUP('Master sheet'!A350,'APS (2020)'!$A$9:$I$640,2,FALSE)</f>
        <v>62300</v>
      </c>
      <c r="M350" s="25">
        <f>VLOOKUP(B350,'Claimant Count'!$B$2:$D$633,3,FALSE)-F350</f>
        <v>3150</v>
      </c>
      <c r="N350" s="25">
        <f>VLOOKUP('Master sheet'!A350,'APS (2020)'!$A$9:$I$640,8,FALSE)-G350</f>
        <v>200</v>
      </c>
      <c r="O350" s="25">
        <f>L350*VLOOKUP(C350,'Part-time workers'!$A$3:$H$14,8,FALSE)</f>
        <v>-208.00340515085549</v>
      </c>
      <c r="P350" s="25">
        <f t="shared" si="58"/>
        <v>3141.9965948491445</v>
      </c>
      <c r="Q350" s="26">
        <f t="shared" si="59"/>
        <v>0.47408221888664043</v>
      </c>
      <c r="R350" s="28">
        <f t="shared" si="60"/>
        <v>0.12135788029157731</v>
      </c>
      <c r="S350" s="73">
        <f>VLOOKUP(B350,'13. Parl. Constituency gender'!$A$5:$S$667,18,FALSE)</f>
        <v>7200</v>
      </c>
      <c r="T350" s="73">
        <f>VLOOKUP(B350,'SEISS data'!$B$6:$R$668,9,FALSE)</f>
        <v>5100</v>
      </c>
      <c r="U350" s="73">
        <f t="shared" si="61"/>
        <v>12300</v>
      </c>
      <c r="V350" s="109">
        <f t="shared" si="62"/>
        <v>0.19743178170144463</v>
      </c>
      <c r="W350" s="110">
        <f t="shared" si="63"/>
        <v>0.95600371729408629</v>
      </c>
      <c r="X350" s="113">
        <f t="shared" si="64"/>
        <v>0.53868079879283182</v>
      </c>
      <c r="Y350" s="137">
        <f>VLOOKUP(A350,'BRES data'!$A$11:$AB$642,25,FALSE)</f>
        <v>3.7006188757091163E-2</v>
      </c>
      <c r="Z350" s="138">
        <f t="shared" si="65"/>
        <v>1.3371616999544893</v>
      </c>
    </row>
    <row r="351" spans="1:26">
      <c r="A351" s="14" t="s">
        <v>363</v>
      </c>
      <c r="B351" s="15" t="str">
        <f>VLOOKUP('Master sheet'!A351,Westminster_Parliamentary_Const!$A$2:$C$651,2,FALSE)</f>
        <v>E14000691</v>
      </c>
      <c r="C351" s="15" t="str">
        <f>VLOOKUP(B351,'Region Lookup'!$B$1:$C$662,2,FALSE)</f>
        <v>London</v>
      </c>
      <c r="E351" s="19">
        <f>VLOOKUP('Master sheet'!A351,'APS (2019)'!$A$9:$I$640,2,FALSE)</f>
        <v>78400</v>
      </c>
      <c r="F351" s="19">
        <f>VLOOKUP(B351,'Claimant Count'!$B$2:$D$633,2,FALSE)</f>
        <v>2445</v>
      </c>
      <c r="G351" s="19">
        <f>VLOOKUP('Master sheet'!A351,'APS (combined up to 2019)'!$A$9:$I$640,8,FALSE)</f>
        <v>5900</v>
      </c>
      <c r="H351" s="19">
        <f>E351*VLOOKUP(C351,'Part-time workers'!$A$3:$G$14,6,FALSE)</f>
        <v>2075.515657757895</v>
      </c>
      <c r="I351" s="19">
        <f t="shared" si="55"/>
        <v>10420.515657757895</v>
      </c>
      <c r="J351" s="20">
        <f t="shared" si="56"/>
        <v>0.1329147405326262</v>
      </c>
      <c r="K351" s="27">
        <f t="shared" si="57"/>
        <v>1.374296587421225</v>
      </c>
      <c r="L351" s="25">
        <f>VLOOKUP('Master sheet'!A351,'APS (2020)'!$A$9:$I$640,2,FALSE)</f>
        <v>99900</v>
      </c>
      <c r="M351" s="25">
        <f>VLOOKUP(B351,'Claimant Count'!$B$2:$D$633,3,FALSE)-F351</f>
        <v>3400</v>
      </c>
      <c r="N351" s="25">
        <f>VLOOKUP('Master sheet'!A351,'APS (2020)'!$A$9:$I$640,8,FALSE)-G351</f>
        <v>300</v>
      </c>
      <c r="O351" s="25">
        <f>L351*VLOOKUP(C351,'Part-time workers'!$A$3:$H$14,8,FALSE)</f>
        <v>-333.53997069936537</v>
      </c>
      <c r="P351" s="25">
        <f t="shared" si="58"/>
        <v>3366.4600293006347</v>
      </c>
      <c r="Q351" s="26">
        <f t="shared" si="59"/>
        <v>0.32306079083469952</v>
      </c>
      <c r="R351" s="28">
        <f t="shared" si="60"/>
        <v>-0.38060984625622707</v>
      </c>
      <c r="S351" s="73">
        <f>VLOOKUP(B351,'13. Parl. Constituency gender'!$A$5:$S$667,18,FALSE)</f>
        <v>8100</v>
      </c>
      <c r="T351" s="73">
        <f>VLOOKUP(B351,'SEISS data'!$B$6:$R$668,9,FALSE)</f>
        <v>4600</v>
      </c>
      <c r="U351" s="73">
        <f t="shared" si="61"/>
        <v>12700</v>
      </c>
      <c r="V351" s="109">
        <f t="shared" si="62"/>
        <v>0.12712712712712712</v>
      </c>
      <c r="W351" s="110">
        <f t="shared" si="63"/>
        <v>-1.0559158526724215</v>
      </c>
      <c r="X351" s="113">
        <f t="shared" si="64"/>
        <v>-0.71826284946432428</v>
      </c>
      <c r="Y351" s="137">
        <f>VLOOKUP(A351,'BRES data'!$A$11:$AB$642,25,FALSE)</f>
        <v>2.5535837750633839E-2</v>
      </c>
      <c r="Z351" s="138">
        <f t="shared" si="65"/>
        <v>0.12929554099506574</v>
      </c>
    </row>
    <row r="352" spans="1:26">
      <c r="A352" s="14" t="s">
        <v>364</v>
      </c>
      <c r="B352" s="15" t="str">
        <f>VLOOKUP('Master sheet'!A352,Westminster_Parliamentary_Const!$A$2:$C$651,2,FALSE)</f>
        <v>E14000692</v>
      </c>
      <c r="C352" s="15" t="str">
        <f>VLOOKUP(B352,'Region Lookup'!$B$1:$C$662,2,FALSE)</f>
        <v>London</v>
      </c>
      <c r="E352" s="19">
        <f>VLOOKUP('Master sheet'!A352,'APS (2019)'!$A$9:$I$640,2,FALSE)</f>
        <v>55600</v>
      </c>
      <c r="F352" s="19">
        <f>VLOOKUP(B352,'Claimant Count'!$B$2:$D$633,2,FALSE)</f>
        <v>1405</v>
      </c>
      <c r="G352" s="19">
        <f>VLOOKUP('Master sheet'!A352,'APS (combined up to 2019)'!$A$9:$I$640,8,FALSE)</f>
        <v>3300</v>
      </c>
      <c r="H352" s="19">
        <f>E352*VLOOKUP(C352,'Part-time workers'!$A$3:$G$14,6,FALSE)</f>
        <v>1471.9218185119764</v>
      </c>
      <c r="I352" s="19">
        <f t="shared" si="55"/>
        <v>6176.9218185119762</v>
      </c>
      <c r="J352" s="20">
        <f t="shared" si="56"/>
        <v>0.11109571616028734</v>
      </c>
      <c r="K352" s="27">
        <f t="shared" si="57"/>
        <v>0.54958903114882396</v>
      </c>
      <c r="L352" s="25">
        <f>VLOOKUP('Master sheet'!A352,'APS (2020)'!$A$9:$I$640,2,FALSE)</f>
        <v>62700</v>
      </c>
      <c r="M352" s="25">
        <f>VLOOKUP(B352,'Claimant Count'!$B$2:$D$633,3,FALSE)-F352</f>
        <v>3420</v>
      </c>
      <c r="N352" s="25">
        <f>VLOOKUP('Master sheet'!A352,'APS (2020)'!$A$9:$I$640,8,FALSE)-G352</f>
        <v>-100</v>
      </c>
      <c r="O352" s="25">
        <f>L352*VLOOKUP(C352,'Part-time workers'!$A$3:$H$14,8,FALSE)</f>
        <v>-209.33890052903112</v>
      </c>
      <c r="P352" s="25">
        <f t="shared" si="58"/>
        <v>3110.661099470969</v>
      </c>
      <c r="Q352" s="26">
        <f t="shared" si="59"/>
        <v>0.50359405394260426</v>
      </c>
      <c r="R352" s="28">
        <f t="shared" si="60"/>
        <v>0.21944984605024417</v>
      </c>
      <c r="S352" s="73">
        <f>VLOOKUP(B352,'13. Parl. Constituency gender'!$A$5:$S$667,18,FALSE)</f>
        <v>9500</v>
      </c>
      <c r="T352" s="73">
        <f>VLOOKUP(B352,'SEISS data'!$B$6:$R$668,9,FALSE)</f>
        <v>6700</v>
      </c>
      <c r="U352" s="73">
        <f t="shared" si="61"/>
        <v>16200</v>
      </c>
      <c r="V352" s="109">
        <f t="shared" si="62"/>
        <v>0.25837320574162681</v>
      </c>
      <c r="W352" s="110">
        <f t="shared" si="63"/>
        <v>2.699974218115798</v>
      </c>
      <c r="X352" s="113">
        <f t="shared" si="64"/>
        <v>1.459712032083021</v>
      </c>
      <c r="Y352" s="137">
        <f>VLOOKUP(A352,'BRES data'!$A$11:$AB$642,25,FALSE)</f>
        <v>3.752419085752412E-2</v>
      </c>
      <c r="Z352" s="138">
        <f t="shared" si="65"/>
        <v>1.3917090461543256</v>
      </c>
    </row>
    <row r="353" spans="1:26">
      <c r="A353" s="14" t="s">
        <v>365</v>
      </c>
      <c r="B353" s="15" t="str">
        <f>VLOOKUP('Master sheet'!A353,Westminster_Parliamentary_Const!$A$2:$C$651,2,FALSE)</f>
        <v>E14000696</v>
      </c>
      <c r="C353" s="15" t="str">
        <f>VLOOKUP(B353,'Region Lookup'!$B$1:$C$662,2,FALSE)</f>
        <v>London</v>
      </c>
      <c r="E353" s="19">
        <f>VLOOKUP('Master sheet'!A353,'APS (2019)'!$A$9:$I$640,2,FALSE)</f>
        <v>68800</v>
      </c>
      <c r="F353" s="19">
        <f>VLOOKUP(B353,'Claimant Count'!$B$2:$D$633,2,FALSE)</f>
        <v>2670</v>
      </c>
      <c r="G353" s="19">
        <f>VLOOKUP('Master sheet'!A353,'APS (combined up to 2019)'!$A$9:$I$640,8,FALSE)</f>
        <v>2400</v>
      </c>
      <c r="H353" s="19">
        <f>E353*VLOOKUP(C353,'Part-time workers'!$A$3:$G$14,6,FALSE)</f>
        <v>1821.3708833385608</v>
      </c>
      <c r="I353" s="19">
        <f t="shared" si="55"/>
        <v>6891.3708833385608</v>
      </c>
      <c r="J353" s="20">
        <f t="shared" si="56"/>
        <v>0.10016527446713025</v>
      </c>
      <c r="K353" s="27">
        <f t="shared" si="57"/>
        <v>0.13644416711129148</v>
      </c>
      <c r="L353" s="25">
        <f>VLOOKUP('Master sheet'!A353,'APS (2020)'!$A$9:$I$640,2,FALSE)</f>
        <v>88800</v>
      </c>
      <c r="M353" s="25">
        <f>VLOOKUP(B353,'Claimant Count'!$B$2:$D$633,3,FALSE)-F353</f>
        <v>3930</v>
      </c>
      <c r="N353" s="25">
        <f>VLOOKUP('Master sheet'!A353,'APS (2020)'!$A$9:$I$640,8,FALSE)-G353</f>
        <v>3700</v>
      </c>
      <c r="O353" s="25">
        <f>L353*VLOOKUP(C353,'Part-time workers'!$A$3:$H$14,8,FALSE)</f>
        <v>-296.47997395499141</v>
      </c>
      <c r="P353" s="25">
        <f t="shared" si="58"/>
        <v>7333.5200260450083</v>
      </c>
      <c r="Q353" s="26">
        <f t="shared" si="59"/>
        <v>1.0641598239583132</v>
      </c>
      <c r="R353" s="28">
        <f t="shared" si="60"/>
        <v>2.0826683891733269</v>
      </c>
      <c r="S353" s="73">
        <f>VLOOKUP(B353,'13. Parl. Constituency gender'!$A$5:$S$667,18,FALSE)</f>
        <v>8200</v>
      </c>
      <c r="T353" s="73">
        <f>VLOOKUP(B353,'SEISS data'!$B$6:$R$668,9,FALSE)</f>
        <v>5800</v>
      </c>
      <c r="U353" s="73">
        <f t="shared" si="61"/>
        <v>14000</v>
      </c>
      <c r="V353" s="109">
        <f t="shared" si="62"/>
        <v>0.15765765765765766</v>
      </c>
      <c r="W353" s="110">
        <f t="shared" si="63"/>
        <v>-0.18221876635926215</v>
      </c>
      <c r="X353" s="113">
        <f t="shared" si="64"/>
        <v>0.95022481140703241</v>
      </c>
      <c r="Y353" s="137">
        <f>VLOOKUP(A353,'BRES data'!$A$11:$AB$642,25,FALSE)</f>
        <v>2.0042406156745685E-2</v>
      </c>
      <c r="Z353" s="138">
        <f t="shared" si="65"/>
        <v>-0.44918109978782023</v>
      </c>
    </row>
    <row r="354" spans="1:26">
      <c r="A354" s="14" t="s">
        <v>366</v>
      </c>
      <c r="B354" s="15" t="str">
        <f>VLOOKUP('Master sheet'!A354,Westminster_Parliamentary_Const!$A$2:$C$651,2,FALSE)</f>
        <v>E14000701</v>
      </c>
      <c r="C354" s="15" t="str">
        <f>VLOOKUP(B354,'Region Lookup'!$B$1:$C$662,2,FALSE)</f>
        <v>London</v>
      </c>
      <c r="E354" s="19">
        <f>VLOOKUP('Master sheet'!A354,'APS (2019)'!$A$9:$I$640,2,FALSE)</f>
        <v>82100</v>
      </c>
      <c r="F354" s="19">
        <f>VLOOKUP(B354,'Claimant Count'!$B$2:$D$633,2,FALSE)</f>
        <v>3345</v>
      </c>
      <c r="G354" s="19">
        <f>VLOOKUP('Master sheet'!A354,'APS (combined up to 2019)'!$A$9:$I$640,8,FALSE)</f>
        <v>4700</v>
      </c>
      <c r="H354" s="19">
        <f>E354*VLOOKUP(C354,'Part-time workers'!$A$3:$G$14,6,FALSE)</f>
        <v>2173.4672895653466</v>
      </c>
      <c r="I354" s="19">
        <f t="shared" si="55"/>
        <v>10218.467289565346</v>
      </c>
      <c r="J354" s="20">
        <f t="shared" si="56"/>
        <v>0.12446366978764124</v>
      </c>
      <c r="K354" s="27">
        <f t="shared" si="57"/>
        <v>1.0548660857156797</v>
      </c>
      <c r="L354" s="25">
        <f>VLOOKUP('Master sheet'!A354,'APS (2020)'!$A$9:$I$640,2,FALSE)</f>
        <v>83500</v>
      </c>
      <c r="M354" s="25">
        <f>VLOOKUP(B354,'Claimant Count'!$B$2:$D$633,3,FALSE)-F354</f>
        <v>5330</v>
      </c>
      <c r="N354" s="25">
        <f>VLOOKUP('Master sheet'!A354,'APS (2020)'!$A$9:$I$640,8,FALSE)-G354</f>
        <v>-600</v>
      </c>
      <c r="O354" s="25">
        <f>L354*VLOOKUP(C354,'Part-time workers'!$A$3:$H$14,8,FALSE)</f>
        <v>-278.78466019416425</v>
      </c>
      <c r="P354" s="25">
        <f t="shared" si="58"/>
        <v>4451.2153398058354</v>
      </c>
      <c r="Q354" s="26">
        <f t="shared" si="59"/>
        <v>0.43560498983553264</v>
      </c>
      <c r="R354" s="28">
        <f t="shared" si="60"/>
        <v>-6.5334225505658469E-3</v>
      </c>
      <c r="S354" s="73">
        <f>VLOOKUP(B354,'13. Parl. Constituency gender'!$A$5:$S$667,18,FALSE)</f>
        <v>14900</v>
      </c>
      <c r="T354" s="73">
        <f>VLOOKUP(B354,'SEISS data'!$B$6:$R$668,9,FALSE)</f>
        <v>7200</v>
      </c>
      <c r="U354" s="73">
        <f t="shared" si="61"/>
        <v>22100</v>
      </c>
      <c r="V354" s="109">
        <f t="shared" si="62"/>
        <v>0.26467065868263473</v>
      </c>
      <c r="W354" s="110">
        <f t="shared" si="63"/>
        <v>2.8801894384261946</v>
      </c>
      <c r="X354" s="113">
        <f t="shared" si="64"/>
        <v>1.4368280079378144</v>
      </c>
      <c r="Y354" s="137">
        <f>VLOOKUP(A354,'BRES data'!$A$11:$AB$642,25,FALSE)</f>
        <v>2.781814862150811E-2</v>
      </c>
      <c r="Z354" s="138">
        <f t="shared" si="65"/>
        <v>0.36963047613369593</v>
      </c>
    </row>
    <row r="355" spans="1:26">
      <c r="A355" s="14" t="s">
        <v>367</v>
      </c>
      <c r="B355" s="15" t="str">
        <f>VLOOKUP('Master sheet'!A355,Westminster_Parliamentary_Const!$A$2:$C$651,2,FALSE)</f>
        <v>E14000703</v>
      </c>
      <c r="C355" s="15" t="str">
        <f>VLOOKUP(B355,'Region Lookup'!$B$1:$C$662,2,FALSE)</f>
        <v>London</v>
      </c>
      <c r="E355" s="19">
        <f>VLOOKUP('Master sheet'!A355,'APS (2019)'!$A$9:$I$640,2,FALSE)</f>
        <v>74500</v>
      </c>
      <c r="F355" s="19">
        <f>VLOOKUP(B355,'Claimant Count'!$B$2:$D$633,2,FALSE)</f>
        <v>1955</v>
      </c>
      <c r="G355" s="19">
        <f>VLOOKUP('Master sheet'!A355,'APS (combined up to 2019)'!$A$9:$I$640,8,FALSE)</f>
        <v>4700</v>
      </c>
      <c r="H355" s="19">
        <f>E355*VLOOKUP(C355,'Part-time workers'!$A$3:$G$14,6,FALSE)</f>
        <v>1972.2693431500404</v>
      </c>
      <c r="I355" s="19">
        <f t="shared" si="55"/>
        <v>8627.2693431500411</v>
      </c>
      <c r="J355" s="20">
        <f t="shared" si="56"/>
        <v>0.11580227306241665</v>
      </c>
      <c r="K355" s="27">
        <f t="shared" si="57"/>
        <v>0.72748575902144585</v>
      </c>
      <c r="L355" s="25">
        <f>VLOOKUP('Master sheet'!A355,'APS (2020)'!$A$9:$I$640,2,FALSE)</f>
        <v>83100</v>
      </c>
      <c r="M355" s="25">
        <f>VLOOKUP(B355,'Claimant Count'!$B$2:$D$633,3,FALSE)-F355</f>
        <v>4045</v>
      </c>
      <c r="N355" s="25">
        <f>VLOOKUP('Master sheet'!A355,'APS (2020)'!$A$9:$I$640,8,FALSE)-G355</f>
        <v>-2100</v>
      </c>
      <c r="O355" s="25">
        <f>L355*VLOOKUP(C355,'Part-time workers'!$A$3:$H$14,8,FALSE)</f>
        <v>-277.44916481598858</v>
      </c>
      <c r="P355" s="25">
        <f t="shared" si="58"/>
        <v>1667.5508351840115</v>
      </c>
      <c r="Q355" s="26">
        <f t="shared" si="59"/>
        <v>0.1932883707297291</v>
      </c>
      <c r="R355" s="28">
        <f t="shared" si="60"/>
        <v>-0.81194973973342555</v>
      </c>
      <c r="S355" s="73">
        <f>VLOOKUP(B355,'13. Parl. Constituency gender'!$A$5:$S$667,18,FALSE)</f>
        <v>11200</v>
      </c>
      <c r="T355" s="73">
        <f>VLOOKUP(B355,'SEISS data'!$B$6:$R$668,9,FALSE)</f>
        <v>6700</v>
      </c>
      <c r="U355" s="73">
        <f t="shared" si="61"/>
        <v>17900</v>
      </c>
      <c r="V355" s="109">
        <f t="shared" si="62"/>
        <v>0.21540312876052947</v>
      </c>
      <c r="W355" s="110">
        <f t="shared" si="63"/>
        <v>1.4702926369361304</v>
      </c>
      <c r="X355" s="113">
        <f t="shared" si="64"/>
        <v>0.32917144860135245</v>
      </c>
      <c r="Y355" s="137">
        <f>VLOOKUP(A355,'BRES data'!$A$11:$AB$642,25,FALSE)</f>
        <v>3.9804425128407761E-2</v>
      </c>
      <c r="Z355" s="138">
        <f t="shared" si="65"/>
        <v>1.6318253083985548</v>
      </c>
    </row>
    <row r="356" spans="1:26">
      <c r="A356" s="14" t="s">
        <v>368</v>
      </c>
      <c r="B356" s="15" t="str">
        <f>VLOOKUP('Master sheet'!A356,Westminster_Parliamentary_Const!$A$2:$C$651,2,FALSE)</f>
        <v>E14000718</v>
      </c>
      <c r="C356" s="15" t="str">
        <f>VLOOKUP(B356,'Region Lookup'!$B$1:$C$662,2,FALSE)</f>
        <v>London</v>
      </c>
      <c r="E356" s="19">
        <f>VLOOKUP('Master sheet'!A356,'APS (2019)'!$A$9:$I$640,2,FALSE)</f>
        <v>94000</v>
      </c>
      <c r="F356" s="19">
        <f>VLOOKUP(B356,'Claimant Count'!$B$2:$D$633,2,FALSE)</f>
        <v>2800</v>
      </c>
      <c r="G356" s="19">
        <f>VLOOKUP('Master sheet'!A356,'APS (combined up to 2019)'!$A$9:$I$640,8,FALSE)</f>
        <v>3600</v>
      </c>
      <c r="H356" s="19">
        <f>E356*VLOOKUP(C356,'Part-time workers'!$A$3:$G$14,6,FALSE)</f>
        <v>2488.5009161893126</v>
      </c>
      <c r="I356" s="19">
        <f t="shared" si="55"/>
        <v>8888.5009161893122</v>
      </c>
      <c r="J356" s="20">
        <f t="shared" si="56"/>
        <v>9.4558520384992684E-2</v>
      </c>
      <c r="K356" s="27">
        <f t="shared" si="57"/>
        <v>-7.5477886725450472E-2</v>
      </c>
      <c r="L356" s="25">
        <f>VLOOKUP('Master sheet'!A356,'APS (2020)'!$A$9:$I$640,2,FALSE)</f>
        <v>88900</v>
      </c>
      <c r="M356" s="25">
        <f>VLOOKUP(B356,'Claimant Count'!$B$2:$D$633,3,FALSE)-F356</f>
        <v>4880</v>
      </c>
      <c r="N356" s="25">
        <f>VLOOKUP('Master sheet'!A356,'APS (2020)'!$A$9:$I$640,8,FALSE)-G356</f>
        <v>1700</v>
      </c>
      <c r="O356" s="25">
        <f>L356*VLOOKUP(C356,'Part-time workers'!$A$3:$H$14,8,FALSE)</f>
        <v>-296.81384779953532</v>
      </c>
      <c r="P356" s="25">
        <f t="shared" si="58"/>
        <v>6283.1861522004647</v>
      </c>
      <c r="Q356" s="26">
        <f t="shared" si="59"/>
        <v>0.70688929566924086</v>
      </c>
      <c r="R356" s="28">
        <f t="shared" si="60"/>
        <v>0.89516621043536171</v>
      </c>
      <c r="S356" s="73">
        <f>VLOOKUP(B356,'13. Parl. Constituency gender'!$A$5:$S$667,18,FALSE)</f>
        <v>10100</v>
      </c>
      <c r="T356" s="73">
        <f>VLOOKUP(B356,'SEISS data'!$B$6:$R$668,9,FALSE)</f>
        <v>5900</v>
      </c>
      <c r="U356" s="73">
        <f t="shared" si="61"/>
        <v>16000</v>
      </c>
      <c r="V356" s="109">
        <f t="shared" si="62"/>
        <v>0.17997750281214847</v>
      </c>
      <c r="W356" s="110">
        <f t="shared" si="63"/>
        <v>0.4565118203542155</v>
      </c>
      <c r="X356" s="113">
        <f t="shared" si="64"/>
        <v>0.67583901539478863</v>
      </c>
      <c r="Y356" s="137">
        <f>VLOOKUP(A356,'BRES data'!$A$11:$AB$642,25,FALSE)</f>
        <v>3.043378592840762E-2</v>
      </c>
      <c r="Z356" s="138">
        <f t="shared" si="65"/>
        <v>0.64506579501252592</v>
      </c>
    </row>
    <row r="357" spans="1:26">
      <c r="A357" s="14" t="s">
        <v>369</v>
      </c>
      <c r="B357" s="15" t="str">
        <f>VLOOKUP('Master sheet'!A357,Westminster_Parliamentary_Const!$A$2:$C$651,2,FALSE)</f>
        <v>E14000720</v>
      </c>
      <c r="C357" s="15" t="str">
        <f>VLOOKUP(B357,'Region Lookup'!$B$1:$C$662,2,FALSE)</f>
        <v>London</v>
      </c>
      <c r="E357" s="19">
        <f>VLOOKUP('Master sheet'!A357,'APS (2019)'!$A$9:$I$640,2,FALSE)</f>
        <v>104900</v>
      </c>
      <c r="F357" s="19">
        <f>VLOOKUP(B357,'Claimant Count'!$B$2:$D$633,2,FALSE)</f>
        <v>3425</v>
      </c>
      <c r="G357" s="19">
        <f>VLOOKUP('Master sheet'!A357,'APS (combined up to 2019)'!$A$9:$I$640,8,FALSE)</f>
        <v>3500</v>
      </c>
      <c r="H357" s="19">
        <f>E357*VLOOKUP(C357,'Part-time workers'!$A$3:$G$14,6,FALSE)</f>
        <v>2777.061128811265</v>
      </c>
      <c r="I357" s="19">
        <f t="shared" si="55"/>
        <v>9702.061128811265</v>
      </c>
      <c r="J357" s="20">
        <f t="shared" si="56"/>
        <v>9.2488666623558299E-2</v>
      </c>
      <c r="K357" s="27">
        <f t="shared" si="57"/>
        <v>-0.15371346721262724</v>
      </c>
      <c r="L357" s="25">
        <f>VLOOKUP('Master sheet'!A357,'APS (2020)'!$A$9:$I$640,2,FALSE)</f>
        <v>101300</v>
      </c>
      <c r="M357" s="25">
        <f>VLOOKUP(B357,'Claimant Count'!$B$2:$D$633,3,FALSE)-F357</f>
        <v>5770</v>
      </c>
      <c r="N357" s="25">
        <f>VLOOKUP('Master sheet'!A357,'APS (2020)'!$A$9:$I$640,8,FALSE)-G357</f>
        <v>3400</v>
      </c>
      <c r="O357" s="25">
        <f>L357*VLOOKUP(C357,'Part-time workers'!$A$3:$H$14,8,FALSE)</f>
        <v>-338.21420452298008</v>
      </c>
      <c r="P357" s="25">
        <f t="shared" si="58"/>
        <v>8831.7857954770207</v>
      </c>
      <c r="Q357" s="26">
        <f t="shared" si="59"/>
        <v>0.91029995360987037</v>
      </c>
      <c r="R357" s="28">
        <f t="shared" si="60"/>
        <v>1.571266197299038</v>
      </c>
      <c r="S357" s="73">
        <f>VLOOKUP(B357,'13. Parl. Constituency gender'!$A$5:$S$667,18,FALSE)</f>
        <v>12100</v>
      </c>
      <c r="T357" s="73">
        <f>VLOOKUP(B357,'SEISS data'!$B$6:$R$668,9,FALSE)</f>
        <v>6300</v>
      </c>
      <c r="U357" s="73">
        <f t="shared" si="61"/>
        <v>18400</v>
      </c>
      <c r="V357" s="109">
        <f t="shared" si="62"/>
        <v>0.18163869693978282</v>
      </c>
      <c r="W357" s="110">
        <f t="shared" si="63"/>
        <v>0.50405047899833189</v>
      </c>
      <c r="X357" s="113">
        <f t="shared" si="64"/>
        <v>1.037658338148685</v>
      </c>
      <c r="Y357" s="137">
        <f>VLOOKUP(A357,'BRES data'!$A$11:$AB$642,25,FALSE)</f>
        <v>3.635355615396807E-2</v>
      </c>
      <c r="Z357" s="138">
        <f t="shared" si="65"/>
        <v>1.2684373134817295</v>
      </c>
    </row>
    <row r="358" spans="1:26">
      <c r="A358" s="14" t="s">
        <v>370</v>
      </c>
      <c r="B358" s="15" t="str">
        <f>VLOOKUP('Master sheet'!A358,Westminster_Parliamentary_Const!$A$2:$C$651,2,FALSE)</f>
        <v>E14000721</v>
      </c>
      <c r="C358" s="15" t="str">
        <f>VLOOKUP(B358,'Region Lookup'!$B$1:$C$662,2,FALSE)</f>
        <v>London</v>
      </c>
      <c r="E358" s="19">
        <f>VLOOKUP('Master sheet'!A358,'APS (2019)'!$A$9:$I$640,2,FALSE)</f>
        <v>101500</v>
      </c>
      <c r="F358" s="19">
        <f>VLOOKUP(B358,'Claimant Count'!$B$2:$D$633,2,FALSE)</f>
        <v>3515</v>
      </c>
      <c r="G358" s="19">
        <f>VLOOKUP('Master sheet'!A358,'APS (combined up to 2019)'!$A$9:$I$640,8,FALSE)</f>
        <v>1900</v>
      </c>
      <c r="H358" s="19">
        <f>E358*VLOOKUP(C358,'Part-time workers'!$A$3:$G$14,6,FALSE)</f>
        <v>2687.0515212044174</v>
      </c>
      <c r="I358" s="19">
        <f t="shared" si="55"/>
        <v>8102.0515212044174</v>
      </c>
      <c r="J358" s="20">
        <f t="shared" si="56"/>
        <v>7.982316769659524E-2</v>
      </c>
      <c r="K358" s="27">
        <f t="shared" si="57"/>
        <v>-0.63243939421917694</v>
      </c>
      <c r="L358" s="25">
        <f>VLOOKUP('Master sheet'!A358,'APS (2020)'!$A$9:$I$640,2,FALSE)</f>
        <v>106600</v>
      </c>
      <c r="M358" s="25">
        <f>VLOOKUP(B358,'Claimant Count'!$B$2:$D$633,3,FALSE)-F358</f>
        <v>5905</v>
      </c>
      <c r="N358" s="25">
        <f>VLOOKUP('Master sheet'!A358,'APS (2020)'!$A$9:$I$640,8,FALSE)-G358</f>
        <v>4300</v>
      </c>
      <c r="O358" s="25">
        <f>L358*VLOOKUP(C358,'Part-time workers'!$A$3:$H$14,8,FALSE)</f>
        <v>-355.9095182838073</v>
      </c>
      <c r="P358" s="25">
        <f t="shared" si="58"/>
        <v>9849.0904817161936</v>
      </c>
      <c r="Q358" s="26">
        <f t="shared" si="59"/>
        <v>1.2156292089650977</v>
      </c>
      <c r="R358" s="28">
        <f t="shared" si="60"/>
        <v>2.5861250430681615</v>
      </c>
      <c r="S358" s="73">
        <f>VLOOKUP(B358,'13. Parl. Constituency gender'!$A$5:$S$667,18,FALSE)</f>
        <v>10500</v>
      </c>
      <c r="T358" s="73">
        <f>VLOOKUP(B358,'SEISS data'!$B$6:$R$668,9,FALSE)</f>
        <v>5300</v>
      </c>
      <c r="U358" s="73">
        <f t="shared" si="61"/>
        <v>15800</v>
      </c>
      <c r="V358" s="109">
        <f t="shared" si="62"/>
        <v>0.14821763602251406</v>
      </c>
      <c r="W358" s="110">
        <f t="shared" si="63"/>
        <v>-0.45236537875141913</v>
      </c>
      <c r="X358" s="113">
        <f t="shared" si="64"/>
        <v>1.0668798321583712</v>
      </c>
      <c r="Y358" s="137">
        <f>VLOOKUP(A358,'BRES data'!$A$11:$AB$642,25,FALSE)</f>
        <v>4.2991172640007624E-2</v>
      </c>
      <c r="Z358" s="138">
        <f t="shared" si="65"/>
        <v>1.9674004337144855</v>
      </c>
    </row>
    <row r="359" spans="1:26">
      <c r="A359" s="14" t="s">
        <v>371</v>
      </c>
      <c r="B359" s="15" t="str">
        <f>VLOOKUP('Master sheet'!A359,Westminster_Parliamentary_Const!$A$2:$C$651,2,FALSE)</f>
        <v>E14000726</v>
      </c>
      <c r="C359" s="15" t="str">
        <f>VLOOKUP(B359,'Region Lookup'!$B$1:$C$662,2,FALSE)</f>
        <v>London</v>
      </c>
      <c r="E359" s="19">
        <f>VLOOKUP('Master sheet'!A359,'APS (2019)'!$A$9:$I$640,2,FALSE)</f>
        <v>80300</v>
      </c>
      <c r="F359" s="19">
        <f>VLOOKUP(B359,'Claimant Count'!$B$2:$D$633,2,FALSE)</f>
        <v>3540</v>
      </c>
      <c r="G359" s="19">
        <f>VLOOKUP('Master sheet'!A359,'APS (combined up to 2019)'!$A$9:$I$640,8,FALSE)</f>
        <v>4100</v>
      </c>
      <c r="H359" s="19">
        <f>E359*VLOOKUP(C359,'Part-time workers'!$A$3:$G$14,6,FALSE)</f>
        <v>2125.8151443617217</v>
      </c>
      <c r="I359" s="19">
        <f t="shared" si="55"/>
        <v>9765.8151443617207</v>
      </c>
      <c r="J359" s="20">
        <f t="shared" si="56"/>
        <v>0.12161662695344609</v>
      </c>
      <c r="K359" s="27">
        <f t="shared" si="57"/>
        <v>0.94725459501270448</v>
      </c>
      <c r="L359" s="25">
        <f>VLOOKUP('Master sheet'!A359,'APS (2020)'!$A$9:$I$640,2,FALSE)</f>
        <v>91200</v>
      </c>
      <c r="M359" s="25">
        <f>VLOOKUP(B359,'Claimant Count'!$B$2:$D$633,3,FALSE)-F359</f>
        <v>4085</v>
      </c>
      <c r="N359" s="25">
        <f>VLOOKUP('Master sheet'!A359,'APS (2020)'!$A$9:$I$640,8,FALSE)-G359</f>
        <v>600</v>
      </c>
      <c r="O359" s="25">
        <f>L359*VLOOKUP(C359,'Part-time workers'!$A$3:$H$14,8,FALSE)</f>
        <v>-304.49294622404523</v>
      </c>
      <c r="P359" s="25">
        <f t="shared" si="58"/>
        <v>4380.5070537759548</v>
      </c>
      <c r="Q359" s="26">
        <f t="shared" si="59"/>
        <v>0.44855518858607868</v>
      </c>
      <c r="R359" s="28">
        <f t="shared" si="60"/>
        <v>3.6510679925528221E-2</v>
      </c>
      <c r="S359" s="73">
        <f>VLOOKUP(B359,'13. Parl. Constituency gender'!$A$5:$S$667,18,FALSE)</f>
        <v>10500</v>
      </c>
      <c r="T359" s="73">
        <f>VLOOKUP(B359,'SEISS data'!$B$6:$R$668,9,FALSE)</f>
        <v>4400</v>
      </c>
      <c r="U359" s="73">
        <f t="shared" si="61"/>
        <v>14900</v>
      </c>
      <c r="V359" s="109">
        <f t="shared" si="62"/>
        <v>0.16337719298245615</v>
      </c>
      <c r="W359" s="110">
        <f t="shared" si="63"/>
        <v>-1.8541907113580548E-2</v>
      </c>
      <c r="X359" s="113">
        <f t="shared" si="64"/>
        <v>8.9843864059738366E-3</v>
      </c>
      <c r="Y359" s="137">
        <f>VLOOKUP(A359,'BRES data'!$A$11:$AB$642,25,FALSE)</f>
        <v>4.1844199357810918E-2</v>
      </c>
      <c r="Z359" s="138">
        <f t="shared" si="65"/>
        <v>1.8466203275070903</v>
      </c>
    </row>
    <row r="360" spans="1:26">
      <c r="A360" s="14" t="s">
        <v>372</v>
      </c>
      <c r="B360" s="15" t="str">
        <f>VLOOKUP('Master sheet'!A360,Westminster_Parliamentary_Const!$A$2:$C$651,2,FALSE)</f>
        <v>E14000727</v>
      </c>
      <c r="C360" s="15" t="str">
        <f>VLOOKUP(B360,'Region Lookup'!$B$1:$C$662,2,FALSE)</f>
        <v>London</v>
      </c>
      <c r="E360" s="19">
        <f>VLOOKUP('Master sheet'!A360,'APS (2019)'!$A$9:$I$640,2,FALSE)</f>
        <v>118500</v>
      </c>
      <c r="F360" s="19">
        <f>VLOOKUP(B360,'Claimant Count'!$B$2:$D$633,2,FALSE)</f>
        <v>2180</v>
      </c>
      <c r="G360" s="19">
        <f>VLOOKUP('Master sheet'!A360,'APS (combined up to 2019)'!$A$9:$I$640,8,FALSE)</f>
        <v>4600</v>
      </c>
      <c r="H360" s="19">
        <f>E360*VLOOKUP(C360,'Part-time workers'!$A$3:$G$14,6,FALSE)</f>
        <v>3137.0995592386548</v>
      </c>
      <c r="I360" s="19">
        <f t="shared" si="55"/>
        <v>9917.0995592386553</v>
      </c>
      <c r="J360" s="20">
        <f t="shared" si="56"/>
        <v>8.3688603875431686E-2</v>
      </c>
      <c r="K360" s="27">
        <f t="shared" si="57"/>
        <v>-0.48633504186249932</v>
      </c>
      <c r="L360" s="25">
        <f>VLOOKUP('Master sheet'!A360,'APS (2020)'!$A$9:$I$640,2,FALSE)</f>
        <v>111900</v>
      </c>
      <c r="M360" s="25">
        <f>VLOOKUP(B360,'Claimant Count'!$B$2:$D$633,3,FALSE)-F360</f>
        <v>4420</v>
      </c>
      <c r="N360" s="25">
        <f>VLOOKUP('Master sheet'!A360,'APS (2020)'!$A$9:$I$640,8,FALSE)-G360</f>
        <v>1900</v>
      </c>
      <c r="O360" s="25">
        <f>L360*VLOOKUP(C360,'Part-time workers'!$A$3:$H$14,8,FALSE)</f>
        <v>-373.60483204463446</v>
      </c>
      <c r="P360" s="25">
        <f t="shared" si="58"/>
        <v>5946.3951679553657</v>
      </c>
      <c r="Q360" s="26">
        <f t="shared" si="59"/>
        <v>0.59961031271646081</v>
      </c>
      <c r="R360" s="28">
        <f t="shared" si="60"/>
        <v>0.53859040610217268</v>
      </c>
      <c r="S360" s="73">
        <f>VLOOKUP(B360,'13. Parl. Constituency gender'!$A$5:$S$667,18,FALSE)</f>
        <v>9900</v>
      </c>
      <c r="T360" s="73">
        <f>VLOOKUP(B360,'SEISS data'!$B$6:$R$668,9,FALSE)</f>
        <v>4700</v>
      </c>
      <c r="U360" s="73">
        <f t="shared" si="61"/>
        <v>14600</v>
      </c>
      <c r="V360" s="109">
        <f t="shared" si="62"/>
        <v>0.13047363717605004</v>
      </c>
      <c r="W360" s="110">
        <f t="shared" si="63"/>
        <v>-0.96014823814840178</v>
      </c>
      <c r="X360" s="113">
        <f t="shared" si="64"/>
        <v>-0.21077891602311455</v>
      </c>
      <c r="Y360" s="137">
        <f>VLOOKUP(A360,'BRES data'!$A$11:$AB$642,25,FALSE)</f>
        <v>4.2227837865157269E-2</v>
      </c>
      <c r="Z360" s="138">
        <f t="shared" si="65"/>
        <v>1.8870187399041038</v>
      </c>
    </row>
    <row r="361" spans="1:26">
      <c r="A361" s="14" t="s">
        <v>373</v>
      </c>
      <c r="B361" s="15" t="str">
        <f>VLOOKUP('Master sheet'!A361,Westminster_Parliamentary_Const!$A$2:$C$651,2,FALSE)</f>
        <v>E14000731</v>
      </c>
      <c r="C361" s="15" t="str">
        <f>VLOOKUP(B361,'Region Lookup'!$B$1:$C$662,2,FALSE)</f>
        <v>London</v>
      </c>
      <c r="E361" s="19">
        <f>VLOOKUP('Master sheet'!A361,'APS (2019)'!$A$9:$I$640,2,FALSE)</f>
        <v>71400</v>
      </c>
      <c r="F361" s="19">
        <f>VLOOKUP(B361,'Claimant Count'!$B$2:$D$633,2,FALSE)</f>
        <v>1255</v>
      </c>
      <c r="G361" s="19">
        <f>VLOOKUP('Master sheet'!A361,'APS (combined up to 2019)'!$A$9:$I$640,8,FALSE)</f>
        <v>2100</v>
      </c>
      <c r="H361" s="19">
        <f>E361*VLOOKUP(C361,'Part-time workers'!$A$3:$G$14,6,FALSE)</f>
        <v>1890.2017597437971</v>
      </c>
      <c r="I361" s="19">
        <f t="shared" si="55"/>
        <v>5245.2017597437971</v>
      </c>
      <c r="J361" s="20">
        <f t="shared" si="56"/>
        <v>7.3462209520221242E-2</v>
      </c>
      <c r="K361" s="27">
        <f t="shared" si="57"/>
        <v>-0.87286858040400439</v>
      </c>
      <c r="L361" s="25">
        <f>VLOOKUP('Master sheet'!A361,'APS (2020)'!$A$9:$I$640,2,FALSE)</f>
        <v>65900</v>
      </c>
      <c r="M361" s="25">
        <f>VLOOKUP(B361,'Claimant Count'!$B$2:$D$633,3,FALSE)-F361</f>
        <v>3575</v>
      </c>
      <c r="N361" s="25">
        <f>VLOOKUP('Master sheet'!A361,'APS (2020)'!$A$9:$I$640,8,FALSE)-G361</f>
        <v>2000</v>
      </c>
      <c r="O361" s="25">
        <f>L361*VLOOKUP(C361,'Part-time workers'!$A$3:$H$14,8,FALSE)</f>
        <v>-220.02286355443621</v>
      </c>
      <c r="P361" s="25">
        <f t="shared" si="58"/>
        <v>5354.9771364455637</v>
      </c>
      <c r="Q361" s="26">
        <f t="shared" si="59"/>
        <v>1.0209287233799618</v>
      </c>
      <c r="R361" s="28">
        <f t="shared" si="60"/>
        <v>1.9389760830324325</v>
      </c>
      <c r="S361" s="73">
        <f>VLOOKUP(B361,'13. Parl. Constituency gender'!$A$5:$S$667,18,FALSE)</f>
        <v>8800</v>
      </c>
      <c r="T361" s="73">
        <f>VLOOKUP(B361,'SEISS data'!$B$6:$R$668,9,FALSE)</f>
        <v>12800</v>
      </c>
      <c r="U361" s="73">
        <f t="shared" si="61"/>
        <v>21600</v>
      </c>
      <c r="V361" s="109">
        <f t="shared" si="62"/>
        <v>0.3277693474962064</v>
      </c>
      <c r="W361" s="110">
        <f t="shared" si="63"/>
        <v>4.6858947310829722</v>
      </c>
      <c r="X361" s="113">
        <f t="shared" si="64"/>
        <v>3.3124354070577025</v>
      </c>
      <c r="Y361" s="137">
        <f>VLOOKUP(A361,'BRES data'!$A$11:$AB$642,25,FALSE)</f>
        <v>3.1951129211403195E-2</v>
      </c>
      <c r="Z361" s="138">
        <f t="shared" si="65"/>
        <v>0.80484709569137947</v>
      </c>
    </row>
    <row r="362" spans="1:26">
      <c r="A362" s="14" t="s">
        <v>374</v>
      </c>
      <c r="B362" s="15" t="str">
        <f>VLOOKUP('Master sheet'!A362,Westminster_Parliamentary_Const!$A$2:$C$651,2,FALSE)</f>
        <v>E14000732</v>
      </c>
      <c r="C362" s="15" t="str">
        <f>VLOOKUP(B362,'Region Lookup'!$B$1:$C$662,2,FALSE)</f>
        <v>London</v>
      </c>
      <c r="E362" s="19">
        <f>VLOOKUP('Master sheet'!A362,'APS (2019)'!$A$9:$I$640,2,FALSE)</f>
        <v>67000</v>
      </c>
      <c r="F362" s="19">
        <f>VLOOKUP(B362,'Claimant Count'!$B$2:$D$633,2,FALSE)</f>
        <v>1610</v>
      </c>
      <c r="G362" s="19">
        <f>VLOOKUP('Master sheet'!A362,'APS (combined up to 2019)'!$A$9:$I$640,8,FALSE)</f>
        <v>2800</v>
      </c>
      <c r="H362" s="19">
        <f>E362*VLOOKUP(C362,'Part-time workers'!$A$3:$G$14,6,FALSE)</f>
        <v>1773.7187381349356</v>
      </c>
      <c r="I362" s="19">
        <f t="shared" si="55"/>
        <v>6183.7187381349358</v>
      </c>
      <c r="J362" s="20">
        <f t="shared" si="56"/>
        <v>9.2294309524402027E-2</v>
      </c>
      <c r="K362" s="27">
        <f t="shared" si="57"/>
        <v>-0.1610597062356959</v>
      </c>
      <c r="L362" s="25">
        <f>VLOOKUP('Master sheet'!A362,'APS (2020)'!$A$9:$I$640,2,FALSE)</f>
        <v>66400</v>
      </c>
      <c r="M362" s="25">
        <f>VLOOKUP(B362,'Claimant Count'!$B$2:$D$633,3,FALSE)-F362</f>
        <v>3655</v>
      </c>
      <c r="N362" s="25" t="e">
        <f>VLOOKUP('Master sheet'!A362,'APS (2020)'!$A$9:$I$640,8,FALSE)-G362</f>
        <v>#VALUE!</v>
      </c>
      <c r="O362" s="25">
        <f>L362*VLOOKUP(C362,'Part-time workers'!$A$3:$H$14,8,FALSE)</f>
        <v>-221.69223277715577</v>
      </c>
      <c r="P362" s="25">
        <f t="shared" si="58"/>
        <v>3433.3077672228442</v>
      </c>
      <c r="Q362" s="26">
        <f t="shared" si="59"/>
        <v>0.5552173235256751</v>
      </c>
      <c r="R362" s="28">
        <f t="shared" si="60"/>
        <v>0.39103619378803767</v>
      </c>
      <c r="S362" s="73">
        <f>VLOOKUP(B362,'13. Parl. Constituency gender'!$A$5:$S$667,18,FALSE)</f>
        <v>9100</v>
      </c>
      <c r="T362" s="73">
        <f>VLOOKUP(B362,'SEISS data'!$B$6:$R$668,9,FALSE)</f>
        <v>8300</v>
      </c>
      <c r="U362" s="73">
        <f t="shared" si="61"/>
        <v>17400</v>
      </c>
      <c r="V362" s="109">
        <f t="shared" si="62"/>
        <v>0.26204819277108432</v>
      </c>
      <c r="W362" s="110">
        <f t="shared" si="63"/>
        <v>2.8051419110474636</v>
      </c>
      <c r="X362" s="113">
        <f t="shared" si="64"/>
        <v>1.5980890524177507</v>
      </c>
      <c r="Y362" s="137">
        <f>VLOOKUP(A362,'BRES data'!$A$11:$AB$642,25,FALSE)</f>
        <v>3.8190968083697596E-2</v>
      </c>
      <c r="Z362" s="138">
        <f t="shared" si="65"/>
        <v>1.4619229085379948</v>
      </c>
    </row>
    <row r="363" spans="1:26">
      <c r="A363" s="14" t="s">
        <v>375</v>
      </c>
      <c r="B363" s="15" t="str">
        <f>VLOOKUP('Master sheet'!A363,Westminster_Parliamentary_Const!$A$2:$C$651,2,FALSE)</f>
        <v>E14000737</v>
      </c>
      <c r="C363" s="15" t="str">
        <f>VLOOKUP(B363,'Region Lookup'!$B$1:$C$662,2,FALSE)</f>
        <v>London</v>
      </c>
      <c r="E363" s="19">
        <f>VLOOKUP('Master sheet'!A363,'APS (2019)'!$A$9:$I$640,2,FALSE)</f>
        <v>103300</v>
      </c>
      <c r="F363" s="19">
        <f>VLOOKUP(B363,'Claimant Count'!$B$2:$D$633,2,FALSE)</f>
        <v>2285</v>
      </c>
      <c r="G363" s="19">
        <f>VLOOKUP('Master sheet'!A363,'APS (combined up to 2019)'!$A$9:$I$640,8,FALSE)</f>
        <v>5600</v>
      </c>
      <c r="H363" s="19">
        <f>E363*VLOOKUP(C363,'Part-time workers'!$A$3:$G$14,6,FALSE)</f>
        <v>2734.7036664080429</v>
      </c>
      <c r="I363" s="19">
        <f t="shared" si="55"/>
        <v>10619.703666408042</v>
      </c>
      <c r="J363" s="20">
        <f t="shared" si="56"/>
        <v>0.10280448854218821</v>
      </c>
      <c r="K363" s="27">
        <f t="shared" si="57"/>
        <v>0.2362002218815562</v>
      </c>
      <c r="L363" s="25">
        <f>VLOOKUP('Master sheet'!A363,'APS (2020)'!$A$9:$I$640,2,FALSE)</f>
        <v>95300</v>
      </c>
      <c r="M363" s="25">
        <f>VLOOKUP(B363,'Claimant Count'!$B$2:$D$633,3,FALSE)-F363</f>
        <v>5370</v>
      </c>
      <c r="N363" s="25">
        <f>VLOOKUP('Master sheet'!A363,'APS (2020)'!$A$9:$I$640,8,FALSE)-G363</f>
        <v>-3200</v>
      </c>
      <c r="O363" s="25">
        <f>L363*VLOOKUP(C363,'Part-time workers'!$A$3:$H$14,8,FALSE)</f>
        <v>-318.18177385034551</v>
      </c>
      <c r="P363" s="25">
        <f t="shared" si="58"/>
        <v>1851.8182261496545</v>
      </c>
      <c r="Q363" s="26">
        <f t="shared" si="59"/>
        <v>0.1743756967538817</v>
      </c>
      <c r="R363" s="28">
        <f t="shared" si="60"/>
        <v>-0.87481202411952486</v>
      </c>
      <c r="S363" s="73">
        <f>VLOOKUP(B363,'13. Parl. Constituency gender'!$A$5:$S$667,18,FALSE)</f>
        <v>12300</v>
      </c>
      <c r="T363" s="73">
        <f>VLOOKUP(B363,'SEISS data'!$B$6:$R$668,9,FALSE)</f>
        <v>5800</v>
      </c>
      <c r="U363" s="73">
        <f t="shared" si="61"/>
        <v>18100</v>
      </c>
      <c r="V363" s="109">
        <f t="shared" si="62"/>
        <v>0.18992654774396642</v>
      </c>
      <c r="W363" s="110">
        <f t="shared" si="63"/>
        <v>0.74122523402501928</v>
      </c>
      <c r="X363" s="113">
        <f t="shared" si="64"/>
        <v>-6.679339504725279E-2</v>
      </c>
      <c r="Y363" s="137">
        <f>VLOOKUP(A363,'BRES data'!$A$11:$AB$642,25,FALSE)</f>
        <v>2.3091359043101667E-2</v>
      </c>
      <c r="Z363" s="138">
        <f t="shared" si="65"/>
        <v>-0.12811620738672214</v>
      </c>
    </row>
    <row r="364" spans="1:26">
      <c r="A364" s="14" t="s">
        <v>376</v>
      </c>
      <c r="B364" s="15" t="str">
        <f>VLOOKUP('Master sheet'!A364,Westminster_Parliamentary_Const!$A$2:$C$651,2,FALSE)</f>
        <v>E14000741</v>
      </c>
      <c r="C364" s="15" t="str">
        <f>VLOOKUP(B364,'Region Lookup'!$B$1:$C$662,2,FALSE)</f>
        <v>London</v>
      </c>
      <c r="E364" s="19">
        <f>VLOOKUP('Master sheet'!A364,'APS (2019)'!$A$9:$I$640,2,FALSE)</f>
        <v>103000</v>
      </c>
      <c r="F364" s="19">
        <f>VLOOKUP(B364,'Claimant Count'!$B$2:$D$633,2,FALSE)</f>
        <v>2330</v>
      </c>
      <c r="G364" s="19">
        <f>VLOOKUP('Master sheet'!A364,'APS (combined up to 2019)'!$A$9:$I$640,8,FALSE)</f>
        <v>3200</v>
      </c>
      <c r="H364" s="19">
        <f>E364*VLOOKUP(C364,'Part-time workers'!$A$3:$G$14,6,FALSE)</f>
        <v>2726.7616422074384</v>
      </c>
      <c r="I364" s="19">
        <f t="shared" si="55"/>
        <v>8256.7616422074389</v>
      </c>
      <c r="J364" s="20">
        <f t="shared" si="56"/>
        <v>8.0162734390363491E-2</v>
      </c>
      <c r="K364" s="27">
        <f t="shared" si="57"/>
        <v>-0.61960457569428729</v>
      </c>
      <c r="L364" s="25">
        <f>VLOOKUP('Master sheet'!A364,'APS (2020)'!$A$9:$I$640,2,FALSE)</f>
        <v>85600</v>
      </c>
      <c r="M364" s="25">
        <f>VLOOKUP(B364,'Claimant Count'!$B$2:$D$633,3,FALSE)-F364</f>
        <v>5215</v>
      </c>
      <c r="N364" s="25">
        <f>VLOOKUP('Master sheet'!A364,'APS (2020)'!$A$9:$I$640,8,FALSE)-G364</f>
        <v>3900</v>
      </c>
      <c r="O364" s="25">
        <f>L364*VLOOKUP(C364,'Part-time workers'!$A$3:$H$14,8,FALSE)</f>
        <v>-285.79601092958632</v>
      </c>
      <c r="P364" s="25">
        <f t="shared" si="58"/>
        <v>8829.2039890704145</v>
      </c>
      <c r="Q364" s="26">
        <f t="shared" si="59"/>
        <v>1.0693301286471355</v>
      </c>
      <c r="R364" s="28">
        <f t="shared" si="60"/>
        <v>2.0998535404706313</v>
      </c>
      <c r="S364" s="73">
        <f>VLOOKUP(B364,'13. Parl. Constituency gender'!$A$5:$S$667,18,FALSE)</f>
        <v>12800</v>
      </c>
      <c r="T364" s="73">
        <f>VLOOKUP(B364,'SEISS data'!$B$6:$R$668,9,FALSE)</f>
        <v>11100</v>
      </c>
      <c r="U364" s="73">
        <f t="shared" si="61"/>
        <v>23900</v>
      </c>
      <c r="V364" s="109">
        <f t="shared" si="62"/>
        <v>0.27920560747663553</v>
      </c>
      <c r="W364" s="110">
        <f t="shared" si="63"/>
        <v>3.2961383980530288</v>
      </c>
      <c r="X364" s="113">
        <f t="shared" si="64"/>
        <v>2.6979959692618301</v>
      </c>
      <c r="Y364" s="137">
        <f>VLOOKUP(A364,'BRES data'!$A$11:$AB$642,25,FALSE)</f>
        <v>3.2743398919359734E-2</v>
      </c>
      <c r="Z364" s="138">
        <f t="shared" si="65"/>
        <v>0.88827573431548457</v>
      </c>
    </row>
    <row r="365" spans="1:26">
      <c r="A365" s="14" t="s">
        <v>377</v>
      </c>
      <c r="B365" s="15" t="str">
        <f>VLOOKUP('Master sheet'!A365,Westminster_Parliamentary_Const!$A$2:$C$651,2,FALSE)</f>
        <v>E14000750</v>
      </c>
      <c r="C365" s="15" t="str">
        <f>VLOOKUP(B365,'Region Lookup'!$B$1:$C$662,2,FALSE)</f>
        <v>London</v>
      </c>
      <c r="E365" s="19">
        <f>VLOOKUP('Master sheet'!A365,'APS (2019)'!$A$9:$I$640,2,FALSE)</f>
        <v>102800</v>
      </c>
      <c r="F365" s="19">
        <f>VLOOKUP(B365,'Claimant Count'!$B$2:$D$633,2,FALSE)</f>
        <v>2850</v>
      </c>
      <c r="G365" s="19">
        <f>VLOOKUP('Master sheet'!A365,'APS (combined up to 2019)'!$A$9:$I$640,8,FALSE)</f>
        <v>9100</v>
      </c>
      <c r="H365" s="19">
        <f>E365*VLOOKUP(C365,'Part-time workers'!$A$3:$G$14,6,FALSE)</f>
        <v>2721.4669594070356</v>
      </c>
      <c r="I365" s="19">
        <f t="shared" si="55"/>
        <v>14671.466959407036</v>
      </c>
      <c r="J365" s="20">
        <f t="shared" si="56"/>
        <v>0.1427185501887844</v>
      </c>
      <c r="K365" s="27">
        <f t="shared" si="57"/>
        <v>1.7448574230349447</v>
      </c>
      <c r="L365" s="25">
        <f>VLOOKUP('Master sheet'!A365,'APS (2020)'!$A$9:$I$640,2,FALSE)</f>
        <v>118200</v>
      </c>
      <c r="M365" s="25">
        <f>VLOOKUP(B365,'Claimant Count'!$B$2:$D$633,3,FALSE)-F365</f>
        <v>4370</v>
      </c>
      <c r="N365" s="25">
        <f>VLOOKUP('Master sheet'!A365,'APS (2020)'!$A$9:$I$640,8,FALSE)-G365</f>
        <v>2000</v>
      </c>
      <c r="O365" s="25">
        <f>L365*VLOOKUP(C365,'Part-time workers'!$A$3:$H$14,8,FALSE)</f>
        <v>-394.63888425090073</v>
      </c>
      <c r="P365" s="25">
        <f t="shared" si="58"/>
        <v>5975.3611157490996</v>
      </c>
      <c r="Q365" s="26">
        <f t="shared" si="59"/>
        <v>0.40727768615651783</v>
      </c>
      <c r="R365" s="28">
        <f t="shared" si="60"/>
        <v>-0.1006882217098867</v>
      </c>
      <c r="S365" s="73">
        <f>VLOOKUP(B365,'13. Parl. Constituency gender'!$A$5:$S$667,18,FALSE)</f>
        <v>9300</v>
      </c>
      <c r="T365" s="73">
        <f>VLOOKUP(B365,'SEISS data'!$B$6:$R$668,9,FALSE)</f>
        <v>4800</v>
      </c>
      <c r="U365" s="73">
        <f t="shared" si="61"/>
        <v>14100</v>
      </c>
      <c r="V365" s="109">
        <f t="shared" si="62"/>
        <v>0.11928934010152284</v>
      </c>
      <c r="W365" s="110">
        <f t="shared" si="63"/>
        <v>-1.280211060401147</v>
      </c>
      <c r="X365" s="113">
        <f t="shared" si="64"/>
        <v>-0.69044964105551687</v>
      </c>
      <c r="Y365" s="137">
        <f>VLOOKUP(A365,'BRES data'!$A$11:$AB$642,25,FALSE)</f>
        <v>4.476788045843616E-2</v>
      </c>
      <c r="Z365" s="138">
        <f t="shared" si="65"/>
        <v>2.1544936836970128</v>
      </c>
    </row>
    <row r="366" spans="1:26">
      <c r="A366" s="14" t="s">
        <v>378</v>
      </c>
      <c r="B366" s="15" t="str">
        <f>VLOOKUP('Master sheet'!A366,Westminster_Parliamentary_Const!$A$2:$C$651,2,FALSE)</f>
        <v>E14000751</v>
      </c>
      <c r="C366" s="15" t="str">
        <f>VLOOKUP(B366,'Region Lookup'!$B$1:$C$662,2,FALSE)</f>
        <v>London</v>
      </c>
      <c r="E366" s="19">
        <f>VLOOKUP('Master sheet'!A366,'APS (2019)'!$A$9:$I$640,2,FALSE)</f>
        <v>74600</v>
      </c>
      <c r="F366" s="19">
        <f>VLOOKUP(B366,'Claimant Count'!$B$2:$D$633,2,FALSE)</f>
        <v>1530</v>
      </c>
      <c r="G366" s="19">
        <f>VLOOKUP('Master sheet'!A366,'APS (combined up to 2019)'!$A$9:$I$640,8,FALSE)</f>
        <v>1700</v>
      </c>
      <c r="H366" s="19">
        <f>E366*VLOOKUP(C366,'Part-time workers'!$A$3:$G$14,6,FALSE)</f>
        <v>1974.9166845502418</v>
      </c>
      <c r="I366" s="19">
        <f t="shared" si="55"/>
        <v>5204.9166845502423</v>
      </c>
      <c r="J366" s="20">
        <f t="shared" si="56"/>
        <v>6.9771001133381264E-2</v>
      </c>
      <c r="K366" s="27">
        <f t="shared" si="57"/>
        <v>-1.0123875339765684</v>
      </c>
      <c r="L366" s="25">
        <f>VLOOKUP('Master sheet'!A366,'APS (2020)'!$A$9:$I$640,2,FALSE)</f>
        <v>74800</v>
      </c>
      <c r="M366" s="25">
        <f>VLOOKUP(B366,'Claimant Count'!$B$2:$D$633,3,FALSE)-F366</f>
        <v>2650</v>
      </c>
      <c r="N366" s="25">
        <f>VLOOKUP('Master sheet'!A366,'APS (2020)'!$A$9:$I$640,8,FALSE)-G366</f>
        <v>-100</v>
      </c>
      <c r="O366" s="25">
        <f>L366*VLOOKUP(C366,'Part-time workers'!$A$3:$H$14,8,FALSE)</f>
        <v>-249.73763571884413</v>
      </c>
      <c r="P366" s="25">
        <f t="shared" si="58"/>
        <v>2300.2623642811559</v>
      </c>
      <c r="Q366" s="26">
        <f t="shared" si="59"/>
        <v>0.44194028525164031</v>
      </c>
      <c r="R366" s="28">
        <f t="shared" si="60"/>
        <v>1.4523945784863698E-2</v>
      </c>
      <c r="S366" s="73">
        <f>VLOOKUP(B366,'13. Parl. Constituency gender'!$A$5:$S$667,18,FALSE)</f>
        <v>7200</v>
      </c>
      <c r="T366" s="73">
        <f>VLOOKUP(B366,'SEISS data'!$B$6:$R$668,9,FALSE)</f>
        <v>5600</v>
      </c>
      <c r="U366" s="73">
        <f t="shared" si="61"/>
        <v>12800</v>
      </c>
      <c r="V366" s="109">
        <f t="shared" si="62"/>
        <v>0.17112299465240641</v>
      </c>
      <c r="W366" s="110">
        <f t="shared" si="63"/>
        <v>0.20312094094690955</v>
      </c>
      <c r="X366" s="113">
        <f t="shared" si="64"/>
        <v>0.10882244336588662</v>
      </c>
      <c r="Y366" s="137">
        <f>VLOOKUP(A366,'BRES data'!$A$11:$AB$642,25,FALSE)</f>
        <v>3.3419485988093633E-2</v>
      </c>
      <c r="Z366" s="138">
        <f t="shared" si="65"/>
        <v>0.95946995412393044</v>
      </c>
    </row>
    <row r="367" spans="1:26">
      <c r="A367" s="14" t="s">
        <v>379</v>
      </c>
      <c r="B367" s="15" t="str">
        <f>VLOOKUP('Master sheet'!A367,Westminster_Parliamentary_Const!$A$2:$C$651,2,FALSE)</f>
        <v>E14000752</v>
      </c>
      <c r="C367" s="15" t="str">
        <f>VLOOKUP(B367,'Region Lookup'!$B$1:$C$662,2,FALSE)</f>
        <v>London</v>
      </c>
      <c r="E367" s="19">
        <f>VLOOKUP('Master sheet'!A367,'APS (2019)'!$A$9:$I$640,2,FALSE)</f>
        <v>94900</v>
      </c>
      <c r="F367" s="19">
        <f>VLOOKUP(B367,'Claimant Count'!$B$2:$D$633,2,FALSE)</f>
        <v>2290</v>
      </c>
      <c r="G367" s="19">
        <f>VLOOKUP('Master sheet'!A367,'APS (combined up to 2019)'!$A$9:$I$640,8,FALSE)</f>
        <v>4600</v>
      </c>
      <c r="H367" s="19">
        <f>E367*VLOOKUP(C367,'Part-time workers'!$A$3:$G$14,6,FALSE)</f>
        <v>2512.3269887911256</v>
      </c>
      <c r="I367" s="19">
        <f t="shared" si="55"/>
        <v>9402.3269887911265</v>
      </c>
      <c r="J367" s="20">
        <f t="shared" si="56"/>
        <v>9.9076153728041377E-2</v>
      </c>
      <c r="K367" s="27">
        <f t="shared" si="57"/>
        <v>9.5277977097851699E-2</v>
      </c>
      <c r="L367" s="25">
        <f>VLOOKUP('Master sheet'!A367,'APS (2020)'!$A$9:$I$640,2,FALSE)</f>
        <v>107300</v>
      </c>
      <c r="M367" s="25">
        <f>VLOOKUP(B367,'Claimant Count'!$B$2:$D$633,3,FALSE)-F367</f>
        <v>5170</v>
      </c>
      <c r="N367" s="25">
        <f>VLOOKUP('Master sheet'!A367,'APS (2020)'!$A$9:$I$640,8,FALSE)-G367</f>
        <v>1200</v>
      </c>
      <c r="O367" s="25">
        <f>L367*VLOOKUP(C367,'Part-time workers'!$A$3:$H$14,8,FALSE)</f>
        <v>-358.24663519561466</v>
      </c>
      <c r="P367" s="25">
        <f t="shared" si="58"/>
        <v>6011.7533648043855</v>
      </c>
      <c r="Q367" s="26">
        <f t="shared" si="59"/>
        <v>0.63938994803852567</v>
      </c>
      <c r="R367" s="28">
        <f t="shared" si="60"/>
        <v>0.67081067022687679</v>
      </c>
      <c r="S367" s="73">
        <f>VLOOKUP(B367,'13. Parl. Constituency gender'!$A$5:$S$667,18,FALSE)</f>
        <v>11400</v>
      </c>
      <c r="T367" s="73">
        <f>VLOOKUP(B367,'SEISS data'!$B$6:$R$668,9,FALSE)</f>
        <v>8000</v>
      </c>
      <c r="U367" s="73">
        <f t="shared" si="61"/>
        <v>19400</v>
      </c>
      <c r="V367" s="109">
        <f t="shared" si="62"/>
        <v>0.18080149114631874</v>
      </c>
      <c r="W367" s="110">
        <f t="shared" si="63"/>
        <v>0.48009202660057226</v>
      </c>
      <c r="X367" s="113">
        <f t="shared" si="64"/>
        <v>0.57545134841372447</v>
      </c>
      <c r="Y367" s="137">
        <f>VLOOKUP(A367,'BRES data'!$A$11:$AB$642,25,FALSE)</f>
        <v>3.4838514025777201E-2</v>
      </c>
      <c r="Z367" s="138">
        <f t="shared" si="65"/>
        <v>1.1088983320670005</v>
      </c>
    </row>
    <row r="368" spans="1:26">
      <c r="A368" s="14" t="s">
        <v>380</v>
      </c>
      <c r="B368" s="15" t="str">
        <f>VLOOKUP('Master sheet'!A368,Westminster_Parliamentary_Const!$A$2:$C$651,2,FALSE)</f>
        <v>E14000759</v>
      </c>
      <c r="C368" s="15" t="str">
        <f>VLOOKUP(B368,'Region Lookup'!$B$1:$C$662,2,FALSE)</f>
        <v>London</v>
      </c>
      <c r="E368" s="19">
        <f>VLOOKUP('Master sheet'!A368,'APS (2019)'!$A$9:$I$640,2,FALSE)</f>
        <v>87000</v>
      </c>
      <c r="F368" s="19">
        <f>VLOOKUP(B368,'Claimant Count'!$B$2:$D$633,2,FALSE)</f>
        <v>1405</v>
      </c>
      <c r="G368" s="19">
        <f>VLOOKUP('Master sheet'!A368,'APS (combined up to 2019)'!$A$9:$I$640,8,FALSE)</f>
        <v>3800</v>
      </c>
      <c r="H368" s="19">
        <f>E368*VLOOKUP(C368,'Part-time workers'!$A$3:$G$14,6,FALSE)</f>
        <v>2303.1870181752151</v>
      </c>
      <c r="I368" s="19">
        <f t="shared" si="55"/>
        <v>7508.1870181752147</v>
      </c>
      <c r="J368" s="20">
        <f t="shared" si="56"/>
        <v>8.6301000208910517E-2</v>
      </c>
      <c r="K368" s="27">
        <f t="shared" si="57"/>
        <v>-0.38759263434543206</v>
      </c>
      <c r="L368" s="25">
        <f>VLOOKUP('Master sheet'!A368,'APS (2020)'!$A$9:$I$640,2,FALSE)</f>
        <v>90400</v>
      </c>
      <c r="M368" s="25">
        <f>VLOOKUP(B368,'Claimant Count'!$B$2:$D$633,3,FALSE)-F368</f>
        <v>3685</v>
      </c>
      <c r="N368" s="25">
        <f>VLOOKUP('Master sheet'!A368,'APS (2020)'!$A$9:$I$640,8,FALSE)-G368</f>
        <v>-1500</v>
      </c>
      <c r="O368" s="25">
        <f>L368*VLOOKUP(C368,'Part-time workers'!$A$3:$H$14,8,FALSE)</f>
        <v>-301.82195546769395</v>
      </c>
      <c r="P368" s="25">
        <f t="shared" si="58"/>
        <v>1883.1780445323061</v>
      </c>
      <c r="Q368" s="26">
        <f t="shared" si="59"/>
        <v>0.25081661391407278</v>
      </c>
      <c r="R368" s="28">
        <f t="shared" si="60"/>
        <v>-0.62073633501312042</v>
      </c>
      <c r="S368" s="73">
        <f>VLOOKUP(B368,'13. Parl. Constituency gender'!$A$5:$S$667,18,FALSE)</f>
        <v>9500</v>
      </c>
      <c r="T368" s="73">
        <f>VLOOKUP(B368,'SEISS data'!$B$6:$R$668,9,FALSE)</f>
        <v>9200</v>
      </c>
      <c r="U368" s="73">
        <f t="shared" si="61"/>
        <v>18700</v>
      </c>
      <c r="V368" s="109">
        <f t="shared" si="62"/>
        <v>0.20685840707964601</v>
      </c>
      <c r="W368" s="110">
        <f t="shared" si="63"/>
        <v>1.2257669668538742</v>
      </c>
      <c r="X368" s="113">
        <f t="shared" si="64"/>
        <v>0.30251531592037689</v>
      </c>
      <c r="Y368" s="137">
        <f>VLOOKUP(A368,'BRES data'!$A$11:$AB$642,25,FALSE)</f>
        <v>3.1265367883487771E-2</v>
      </c>
      <c r="Z368" s="138">
        <f t="shared" si="65"/>
        <v>0.73263414417439321</v>
      </c>
    </row>
    <row r="369" spans="1:26">
      <c r="A369" s="14" t="s">
        <v>381</v>
      </c>
      <c r="B369" s="15" t="str">
        <f>VLOOKUP('Master sheet'!A369,Westminster_Parliamentary_Const!$A$2:$C$651,2,FALSE)</f>
        <v>E14000760</v>
      </c>
      <c r="C369" s="15" t="str">
        <f>VLOOKUP(B369,'Region Lookup'!$B$1:$C$662,2,FALSE)</f>
        <v>London</v>
      </c>
      <c r="E369" s="19">
        <f>VLOOKUP('Master sheet'!A369,'APS (2019)'!$A$9:$I$640,2,FALSE)</f>
        <v>90800</v>
      </c>
      <c r="F369" s="19">
        <f>VLOOKUP(B369,'Claimant Count'!$B$2:$D$633,2,FALSE)</f>
        <v>2785</v>
      </c>
      <c r="G369" s="19">
        <f>VLOOKUP('Master sheet'!A369,'APS (combined up to 2019)'!$A$9:$I$640,8,FALSE)</f>
        <v>5800</v>
      </c>
      <c r="H369" s="19">
        <f>E369*VLOOKUP(C369,'Part-time workers'!$A$3:$G$14,6,FALSE)</f>
        <v>2403.7859913828679</v>
      </c>
      <c r="I369" s="19">
        <f t="shared" si="55"/>
        <v>10988.785991382869</v>
      </c>
      <c r="J369" s="20">
        <f t="shared" si="56"/>
        <v>0.12102187215179371</v>
      </c>
      <c r="K369" s="27">
        <f t="shared" si="57"/>
        <v>0.92477426909703953</v>
      </c>
      <c r="L369" s="25">
        <f>VLOOKUP('Master sheet'!A369,'APS (2020)'!$A$9:$I$640,2,FALSE)</f>
        <v>78300</v>
      </c>
      <c r="M369" s="25">
        <f>VLOOKUP(B369,'Claimant Count'!$B$2:$D$633,3,FALSE)-F369</f>
        <v>5965</v>
      </c>
      <c r="N369" s="25">
        <f>VLOOKUP('Master sheet'!A369,'APS (2020)'!$A$9:$I$640,8,FALSE)-G369</f>
        <v>-1700</v>
      </c>
      <c r="O369" s="25">
        <f>L369*VLOOKUP(C369,'Part-time workers'!$A$3:$H$14,8,FALSE)</f>
        <v>-261.42322027788094</v>
      </c>
      <c r="P369" s="25">
        <f t="shared" si="58"/>
        <v>4003.5767797221192</v>
      </c>
      <c r="Q369" s="26">
        <f t="shared" si="59"/>
        <v>0.36433294659315635</v>
      </c>
      <c r="R369" s="28">
        <f t="shared" si="60"/>
        <v>-0.24342871598195809</v>
      </c>
      <c r="S369" s="73">
        <f>VLOOKUP(B369,'13. Parl. Constituency gender'!$A$5:$S$667,18,FALSE)</f>
        <v>12400</v>
      </c>
      <c r="T369" s="73">
        <f>VLOOKUP(B369,'SEISS data'!$B$6:$R$668,9,FALSE)</f>
        <v>11200</v>
      </c>
      <c r="U369" s="73">
        <f t="shared" si="61"/>
        <v>23600</v>
      </c>
      <c r="V369" s="109">
        <f t="shared" si="62"/>
        <v>0.30140485312899107</v>
      </c>
      <c r="W369" s="110">
        <f t="shared" si="63"/>
        <v>3.9314177694814973</v>
      </c>
      <c r="X369" s="113">
        <f t="shared" si="64"/>
        <v>1.8439945267497697</v>
      </c>
      <c r="Y369" s="137">
        <f>VLOOKUP(A369,'BRES data'!$A$11:$AB$642,25,FALSE)</f>
        <v>3.6127195064072248E-2</v>
      </c>
      <c r="Z369" s="138">
        <f t="shared" si="65"/>
        <v>1.2446007368995122</v>
      </c>
    </row>
    <row r="370" spans="1:26">
      <c r="A370" s="14" t="s">
        <v>382</v>
      </c>
      <c r="B370" s="15" t="str">
        <f>VLOOKUP('Master sheet'!A370,Westminster_Parliamentary_Const!$A$2:$C$651,2,FALSE)</f>
        <v>E14000763</v>
      </c>
      <c r="C370" s="15" t="str">
        <f>VLOOKUP(B370,'Region Lookup'!$B$1:$C$662,2,FALSE)</f>
        <v>London</v>
      </c>
      <c r="E370" s="19">
        <f>VLOOKUP('Master sheet'!A370,'APS (2019)'!$A$9:$I$640,2,FALSE)</f>
        <v>81800</v>
      </c>
      <c r="F370" s="19">
        <f>VLOOKUP(B370,'Claimant Count'!$B$2:$D$633,2,FALSE)</f>
        <v>2895</v>
      </c>
      <c r="G370" s="19">
        <f>VLOOKUP('Master sheet'!A370,'APS (combined up to 2019)'!$A$9:$I$640,8,FALSE)</f>
        <v>3700</v>
      </c>
      <c r="H370" s="19">
        <f>E370*VLOOKUP(C370,'Part-time workers'!$A$3:$G$14,6,FALSE)</f>
        <v>2165.5252653647426</v>
      </c>
      <c r="I370" s="19">
        <f t="shared" si="55"/>
        <v>8760.5252653647422</v>
      </c>
      <c r="J370" s="20">
        <f t="shared" si="56"/>
        <v>0.10709688588465455</v>
      </c>
      <c r="K370" s="27">
        <f t="shared" si="57"/>
        <v>0.39844269718413539</v>
      </c>
      <c r="L370" s="25">
        <f>VLOOKUP('Master sheet'!A370,'APS (2020)'!$A$9:$I$640,2,FALSE)</f>
        <v>86400</v>
      </c>
      <c r="M370" s="25">
        <f>VLOOKUP(B370,'Claimant Count'!$B$2:$D$633,3,FALSE)-F370</f>
        <v>4090</v>
      </c>
      <c r="N370" s="25">
        <f>VLOOKUP('Master sheet'!A370,'APS (2020)'!$A$9:$I$640,8,FALSE)-G370</f>
        <v>4000</v>
      </c>
      <c r="O370" s="25">
        <f>L370*VLOOKUP(C370,'Part-time workers'!$A$3:$H$14,8,FALSE)</f>
        <v>-288.46700168593759</v>
      </c>
      <c r="P370" s="25">
        <f t="shared" si="58"/>
        <v>7801.5329983140628</v>
      </c>
      <c r="Q370" s="26">
        <f t="shared" si="59"/>
        <v>0.89053256077667942</v>
      </c>
      <c r="R370" s="28">
        <f t="shared" si="60"/>
        <v>1.5055629830714414</v>
      </c>
      <c r="S370" s="73">
        <f>VLOOKUP(B370,'13. Parl. Constituency gender'!$A$5:$S$667,18,FALSE)</f>
        <v>8300</v>
      </c>
      <c r="T370" s="73">
        <f>VLOOKUP(B370,'SEISS data'!$B$6:$R$668,9,FALSE)</f>
        <v>4400</v>
      </c>
      <c r="U370" s="73">
        <f t="shared" si="61"/>
        <v>12700</v>
      </c>
      <c r="V370" s="109">
        <f t="shared" si="62"/>
        <v>0.14699074074074073</v>
      </c>
      <c r="W370" s="110">
        <f t="shared" si="63"/>
        <v>-0.48747563770433144</v>
      </c>
      <c r="X370" s="113">
        <f t="shared" si="64"/>
        <v>0.50904367268355499</v>
      </c>
      <c r="Y370" s="137">
        <f>VLOOKUP(A370,'BRES data'!$A$11:$AB$642,25,FALSE)</f>
        <v>4.0177657332128858E-2</v>
      </c>
      <c r="Z370" s="138">
        <f t="shared" si="65"/>
        <v>1.6711279023692862</v>
      </c>
    </row>
    <row r="371" spans="1:26">
      <c r="A371" s="14" t="s">
        <v>383</v>
      </c>
      <c r="B371" s="15" t="str">
        <f>VLOOKUP('Master sheet'!A371,Westminster_Parliamentary_Const!$A$2:$C$651,2,FALSE)</f>
        <v>E14000764</v>
      </c>
      <c r="C371" s="15" t="str">
        <f>VLOOKUP(B371,'Region Lookup'!$B$1:$C$662,2,FALSE)</f>
        <v>London</v>
      </c>
      <c r="E371" s="19">
        <f>VLOOKUP('Master sheet'!A371,'APS (2019)'!$A$9:$I$640,2,FALSE)</f>
        <v>92700</v>
      </c>
      <c r="F371" s="19">
        <f>VLOOKUP(B371,'Claimant Count'!$B$2:$D$633,2,FALSE)</f>
        <v>2625</v>
      </c>
      <c r="G371" s="19">
        <f>VLOOKUP('Master sheet'!A371,'APS (combined up to 2019)'!$A$9:$I$640,8,FALSE)</f>
        <v>2600</v>
      </c>
      <c r="H371" s="19">
        <f>E371*VLOOKUP(C371,'Part-time workers'!$A$3:$G$14,6,FALSE)</f>
        <v>2454.0854779866945</v>
      </c>
      <c r="I371" s="19">
        <f t="shared" si="55"/>
        <v>7679.085477986695</v>
      </c>
      <c r="J371" s="20">
        <f t="shared" si="56"/>
        <v>8.2838031046242669E-2</v>
      </c>
      <c r="K371" s="27">
        <f t="shared" si="57"/>
        <v>-0.51848468464311204</v>
      </c>
      <c r="L371" s="25">
        <f>VLOOKUP('Master sheet'!A371,'APS (2020)'!$A$9:$I$640,2,FALSE)</f>
        <v>94300</v>
      </c>
      <c r="M371" s="25">
        <f>VLOOKUP(B371,'Claimant Count'!$B$2:$D$633,3,FALSE)-F371</f>
        <v>3585</v>
      </c>
      <c r="N371" s="25">
        <f>VLOOKUP('Master sheet'!A371,'APS (2020)'!$A$9:$I$640,8,FALSE)-G371</f>
        <v>4500</v>
      </c>
      <c r="O371" s="25">
        <f>L371*VLOOKUP(C371,'Part-time workers'!$A$3:$H$14,8,FALSE)</f>
        <v>-314.84303540490646</v>
      </c>
      <c r="P371" s="25">
        <f t="shared" si="58"/>
        <v>7770.1569645950931</v>
      </c>
      <c r="Q371" s="26">
        <f t="shared" si="59"/>
        <v>1.0118596787168823</v>
      </c>
      <c r="R371" s="28">
        <f t="shared" si="60"/>
        <v>1.9088322300030411</v>
      </c>
      <c r="S371" s="73">
        <f>VLOOKUP(B371,'13. Parl. Constituency gender'!$A$5:$S$667,18,FALSE)</f>
        <v>7100</v>
      </c>
      <c r="T371" s="73">
        <f>VLOOKUP(B371,'SEISS data'!$B$6:$R$668,9,FALSE)</f>
        <v>3700</v>
      </c>
      <c r="U371" s="73">
        <f t="shared" si="61"/>
        <v>10800</v>
      </c>
      <c r="V371" s="109">
        <f t="shared" si="62"/>
        <v>0.11452810180275716</v>
      </c>
      <c r="W371" s="110">
        <f t="shared" si="63"/>
        <v>-1.4164641800354199</v>
      </c>
      <c r="X371" s="113">
        <f t="shared" si="64"/>
        <v>0.24618402498381065</v>
      </c>
      <c r="Y371" s="137">
        <f>VLOOKUP(A371,'BRES data'!$A$11:$AB$642,25,FALSE)</f>
        <v>4.6687298299696645E-2</v>
      </c>
      <c r="Z371" s="138">
        <f t="shared" si="65"/>
        <v>2.3566147743294028</v>
      </c>
    </row>
    <row r="372" spans="1:26">
      <c r="A372" s="14" t="s">
        <v>384</v>
      </c>
      <c r="B372" s="15" t="str">
        <f>VLOOKUP('Master sheet'!A372,Westminster_Parliamentary_Const!$A$2:$C$651,2,FALSE)</f>
        <v>E14000768</v>
      </c>
      <c r="C372" s="15" t="str">
        <f>VLOOKUP(B372,'Region Lookup'!$B$1:$C$662,2,FALSE)</f>
        <v>London</v>
      </c>
      <c r="E372" s="19">
        <f>VLOOKUP('Master sheet'!A372,'APS (2019)'!$A$9:$I$640,2,FALSE)</f>
        <v>74900</v>
      </c>
      <c r="F372" s="19">
        <f>VLOOKUP(B372,'Claimant Count'!$B$2:$D$633,2,FALSE)</f>
        <v>1705</v>
      </c>
      <c r="G372" s="19">
        <f>VLOOKUP('Master sheet'!A372,'APS (combined up to 2019)'!$A$9:$I$640,8,FALSE)</f>
        <v>7600</v>
      </c>
      <c r="H372" s="19">
        <f>E372*VLOOKUP(C372,'Part-time workers'!$A$3:$G$14,6,FALSE)</f>
        <v>1982.8587087508461</v>
      </c>
      <c r="I372" s="19">
        <f t="shared" si="55"/>
        <v>11287.858708750846</v>
      </c>
      <c r="J372" s="20">
        <f t="shared" si="56"/>
        <v>0.1507057237483424</v>
      </c>
      <c r="K372" s="27">
        <f t="shared" si="57"/>
        <v>2.0467537074617317</v>
      </c>
      <c r="L372" s="25">
        <f>VLOOKUP('Master sheet'!A372,'APS (2020)'!$A$9:$I$640,2,FALSE)</f>
        <v>82300</v>
      </c>
      <c r="M372" s="25">
        <f>VLOOKUP(B372,'Claimant Count'!$B$2:$D$633,3,FALSE)-F372</f>
        <v>3045</v>
      </c>
      <c r="N372" s="25">
        <f>VLOOKUP('Master sheet'!A372,'APS (2020)'!$A$9:$I$640,8,FALSE)-G372</f>
        <v>-4100</v>
      </c>
      <c r="O372" s="25">
        <f>L372*VLOOKUP(C372,'Part-time workers'!$A$3:$H$14,8,FALSE)</f>
        <v>-274.77817405963731</v>
      </c>
      <c r="P372" s="25">
        <f t="shared" si="58"/>
        <v>-1329.7781740596374</v>
      </c>
      <c r="Q372" s="26">
        <f t="shared" si="59"/>
        <v>-0.11780606121768115</v>
      </c>
      <c r="R372" s="28">
        <f t="shared" si="60"/>
        <v>-1.8459709826832282</v>
      </c>
      <c r="S372" s="73">
        <f>VLOOKUP(B372,'13. Parl. Constituency gender'!$A$5:$S$667,18,FALSE)</f>
        <v>6800</v>
      </c>
      <c r="T372" s="73">
        <f>VLOOKUP(B372,'SEISS data'!$B$6:$R$668,9,FALSE)</f>
        <v>3000</v>
      </c>
      <c r="U372" s="73">
        <f t="shared" si="61"/>
        <v>9800</v>
      </c>
      <c r="V372" s="109">
        <f t="shared" si="62"/>
        <v>0.11907654921020656</v>
      </c>
      <c r="W372" s="110">
        <f t="shared" si="63"/>
        <v>-1.2863005314488609</v>
      </c>
      <c r="X372" s="113">
        <f t="shared" si="64"/>
        <v>-1.5661357570660446</v>
      </c>
      <c r="Y372" s="137">
        <f>VLOOKUP(A372,'BRES data'!$A$11:$AB$642,25,FALSE)</f>
        <v>3.9751281928403603E-2</v>
      </c>
      <c r="Z372" s="138">
        <f t="shared" si="65"/>
        <v>1.6262291524633354</v>
      </c>
    </row>
    <row r="373" spans="1:26">
      <c r="A373" s="14" t="s">
        <v>385</v>
      </c>
      <c r="B373" s="15" t="str">
        <f>VLOOKUP('Master sheet'!A373,Westminster_Parliamentary_Const!$A$2:$C$651,2,FALSE)</f>
        <v>E14000770</v>
      </c>
      <c r="C373" s="15" t="str">
        <f>VLOOKUP(B373,'Region Lookup'!$B$1:$C$662,2,FALSE)</f>
        <v>London</v>
      </c>
      <c r="E373" s="19">
        <f>VLOOKUP('Master sheet'!A373,'APS (2019)'!$A$9:$I$640,2,FALSE)</f>
        <v>76900</v>
      </c>
      <c r="F373" s="19">
        <f>VLOOKUP(B373,'Claimant Count'!$B$2:$D$633,2,FALSE)</f>
        <v>1650</v>
      </c>
      <c r="G373" s="19">
        <f>VLOOKUP('Master sheet'!A373,'APS (combined up to 2019)'!$A$9:$I$640,8,FALSE)</f>
        <v>4000</v>
      </c>
      <c r="H373" s="19">
        <f>E373*VLOOKUP(C373,'Part-time workers'!$A$3:$G$14,6,FALSE)</f>
        <v>2035.8055367548741</v>
      </c>
      <c r="I373" s="19">
        <f t="shared" si="55"/>
        <v>7685.8055367548741</v>
      </c>
      <c r="J373" s="20">
        <f t="shared" si="56"/>
        <v>9.9945455614497719E-2</v>
      </c>
      <c r="K373" s="27">
        <f t="shared" si="57"/>
        <v>0.12813553398070093</v>
      </c>
      <c r="L373" s="25">
        <f>VLOOKUP('Master sheet'!A373,'APS (2020)'!$A$9:$I$640,2,FALSE)</f>
        <v>83400</v>
      </c>
      <c r="M373" s="25">
        <f>VLOOKUP(B373,'Claimant Count'!$B$2:$D$633,3,FALSE)-F373</f>
        <v>3230</v>
      </c>
      <c r="N373" s="25">
        <f>VLOOKUP('Master sheet'!A373,'APS (2020)'!$A$9:$I$640,8,FALSE)-G373</f>
        <v>-100</v>
      </c>
      <c r="O373" s="25">
        <f>L373*VLOOKUP(C373,'Part-time workers'!$A$3:$H$14,8,FALSE)</f>
        <v>-278.45078634962033</v>
      </c>
      <c r="P373" s="25">
        <f t="shared" si="58"/>
        <v>2851.5492136503799</v>
      </c>
      <c r="Q373" s="26">
        <f t="shared" si="59"/>
        <v>0.37101500942403109</v>
      </c>
      <c r="R373" s="28">
        <f t="shared" si="60"/>
        <v>-0.22121875590456974</v>
      </c>
      <c r="S373" s="73">
        <f>VLOOKUP(B373,'13. Parl. Constituency gender'!$A$5:$S$667,18,FALSE)</f>
        <v>9500</v>
      </c>
      <c r="T373" s="73">
        <f>VLOOKUP(B373,'SEISS data'!$B$6:$R$668,9,FALSE)</f>
        <v>5500</v>
      </c>
      <c r="U373" s="73">
        <f t="shared" si="61"/>
        <v>15000</v>
      </c>
      <c r="V373" s="109">
        <f t="shared" si="62"/>
        <v>0.17985611510791366</v>
      </c>
      <c r="W373" s="110">
        <f t="shared" si="63"/>
        <v>0.45303804896337313</v>
      </c>
      <c r="X373" s="113">
        <f t="shared" si="64"/>
        <v>0.11590964652940169</v>
      </c>
      <c r="Y373" s="137">
        <f>VLOOKUP(A373,'BRES data'!$A$11:$AB$642,25,FALSE)</f>
        <v>3.5457511263010666E-2</v>
      </c>
      <c r="Z373" s="138">
        <f t="shared" si="65"/>
        <v>1.1740808025007976</v>
      </c>
    </row>
    <row r="374" spans="1:26">
      <c r="A374" s="14" t="s">
        <v>386</v>
      </c>
      <c r="B374" s="15" t="str">
        <f>VLOOKUP('Master sheet'!A374,Westminster_Parliamentary_Const!$A$2:$C$651,2,FALSE)</f>
        <v>E14000787</v>
      </c>
      <c r="C374" s="15" t="str">
        <f>VLOOKUP(B374,'Region Lookup'!$B$1:$C$662,2,FALSE)</f>
        <v>London</v>
      </c>
      <c r="E374" s="19">
        <f>VLOOKUP('Master sheet'!A374,'APS (2019)'!$A$9:$I$640,2,FALSE)</f>
        <v>59300</v>
      </c>
      <c r="F374" s="19">
        <f>VLOOKUP(B374,'Claimant Count'!$B$2:$D$633,2,FALSE)</f>
        <v>2735</v>
      </c>
      <c r="G374" s="19">
        <f>VLOOKUP('Master sheet'!A374,'APS (combined up to 2019)'!$A$9:$I$640,8,FALSE)</f>
        <v>3200</v>
      </c>
      <c r="H374" s="19">
        <f>E374*VLOOKUP(C374,'Part-time workers'!$A$3:$G$14,6,FALSE)</f>
        <v>1569.8734503194282</v>
      </c>
      <c r="I374" s="19">
        <f t="shared" si="55"/>
        <v>7504.8734503194282</v>
      </c>
      <c r="J374" s="20">
        <f t="shared" si="56"/>
        <v>0.12655773103405443</v>
      </c>
      <c r="K374" s="27">
        <f t="shared" si="57"/>
        <v>1.1340166519253934</v>
      </c>
      <c r="L374" s="25">
        <f>VLOOKUP('Master sheet'!A374,'APS (2020)'!$A$9:$I$640,2,FALSE)</f>
        <v>71700</v>
      </c>
      <c r="M374" s="25">
        <f>VLOOKUP(B374,'Claimant Count'!$B$2:$D$633,3,FALSE)-F374</f>
        <v>4065</v>
      </c>
      <c r="N374" s="25">
        <f>VLOOKUP('Master sheet'!A374,'APS (2020)'!$A$9:$I$640,8,FALSE)-G374</f>
        <v>-200</v>
      </c>
      <c r="O374" s="25">
        <f>L374*VLOOKUP(C374,'Part-time workers'!$A$3:$H$14,8,FALSE)</f>
        <v>-239.38754653798296</v>
      </c>
      <c r="P374" s="25">
        <f t="shared" si="58"/>
        <v>3625.6124534620171</v>
      </c>
      <c r="Q374" s="26">
        <f t="shared" si="59"/>
        <v>0.4831010779146051</v>
      </c>
      <c r="R374" s="28">
        <f t="shared" si="60"/>
        <v>0.15133492540841684</v>
      </c>
      <c r="S374" s="73">
        <f>VLOOKUP(B374,'13. Parl. Constituency gender'!$A$5:$S$667,18,FALSE)</f>
        <v>8100</v>
      </c>
      <c r="T374" s="73">
        <f>VLOOKUP(B374,'SEISS data'!$B$6:$R$668,9,FALSE)</f>
        <v>5400</v>
      </c>
      <c r="U374" s="73">
        <f t="shared" si="61"/>
        <v>13500</v>
      </c>
      <c r="V374" s="109">
        <f t="shared" si="62"/>
        <v>0.18828451882845187</v>
      </c>
      <c r="W374" s="110">
        <f t="shared" si="63"/>
        <v>0.69423502932836734</v>
      </c>
      <c r="X374" s="113">
        <f t="shared" si="64"/>
        <v>0.4227849773683921</v>
      </c>
      <c r="Y374" s="137">
        <f>VLOOKUP(A374,'BRES data'!$A$11:$AB$642,25,FALSE)</f>
        <v>3.4958847736625609E-2</v>
      </c>
      <c r="Z374" s="138">
        <f t="shared" si="65"/>
        <v>1.1215698725485408</v>
      </c>
    </row>
    <row r="375" spans="1:26">
      <c r="A375" s="14" t="s">
        <v>387</v>
      </c>
      <c r="B375" s="15" t="str">
        <f>VLOOKUP('Master sheet'!A375,Westminster_Parliamentary_Const!$A$2:$C$651,2,FALSE)</f>
        <v>E14000788</v>
      </c>
      <c r="C375" s="15" t="str">
        <f>VLOOKUP(B375,'Region Lookup'!$B$1:$C$662,2,FALSE)</f>
        <v>London</v>
      </c>
      <c r="E375" s="19">
        <f>VLOOKUP('Master sheet'!A375,'APS (2019)'!$A$9:$I$640,2,FALSE)</f>
        <v>90700</v>
      </c>
      <c r="F375" s="19">
        <f>VLOOKUP(B375,'Claimant Count'!$B$2:$D$633,2,FALSE)</f>
        <v>2835</v>
      </c>
      <c r="G375" s="19">
        <f>VLOOKUP('Master sheet'!A375,'APS (combined up to 2019)'!$A$9:$I$640,8,FALSE)</f>
        <v>3200</v>
      </c>
      <c r="H375" s="19">
        <f>E375*VLOOKUP(C375,'Part-time workers'!$A$3:$G$14,6,FALSE)</f>
        <v>2401.1386499826667</v>
      </c>
      <c r="I375" s="19">
        <f t="shared" si="55"/>
        <v>8436.1386499826658</v>
      </c>
      <c r="J375" s="20">
        <f t="shared" si="56"/>
        <v>9.3011451488232255E-2</v>
      </c>
      <c r="K375" s="27">
        <f t="shared" si="57"/>
        <v>-0.13395343482785935</v>
      </c>
      <c r="L375" s="25">
        <f>VLOOKUP('Master sheet'!A375,'APS (2020)'!$A$9:$I$640,2,FALSE)</f>
        <v>86200</v>
      </c>
      <c r="M375" s="25">
        <f>VLOOKUP(B375,'Claimant Count'!$B$2:$D$633,3,FALSE)-F375</f>
        <v>4085</v>
      </c>
      <c r="N375" s="25">
        <f>VLOOKUP('Master sheet'!A375,'APS (2020)'!$A$9:$I$640,8,FALSE)-G375</f>
        <v>-1200</v>
      </c>
      <c r="O375" s="25">
        <f>L375*VLOOKUP(C375,'Part-time workers'!$A$3:$H$14,8,FALSE)</f>
        <v>-287.79925399684981</v>
      </c>
      <c r="P375" s="25">
        <f t="shared" si="58"/>
        <v>2597.20074600315</v>
      </c>
      <c r="Q375" s="26">
        <f t="shared" si="59"/>
        <v>0.30786605741816331</v>
      </c>
      <c r="R375" s="28">
        <f t="shared" si="60"/>
        <v>-0.43111437324279073</v>
      </c>
      <c r="S375" s="73">
        <f>VLOOKUP(B375,'13. Parl. Constituency gender'!$A$5:$S$667,18,FALSE)</f>
        <v>8100</v>
      </c>
      <c r="T375" s="73">
        <f>VLOOKUP(B375,'SEISS data'!$B$6:$R$668,9,FALSE)</f>
        <v>5600</v>
      </c>
      <c r="U375" s="73">
        <f t="shared" si="61"/>
        <v>13700</v>
      </c>
      <c r="V375" s="109">
        <f t="shared" si="62"/>
        <v>0.15893271461716937</v>
      </c>
      <c r="W375" s="110">
        <f t="shared" si="63"/>
        <v>-0.14573025695407218</v>
      </c>
      <c r="X375" s="113">
        <f t="shared" si="64"/>
        <v>-0.28842231509843147</v>
      </c>
      <c r="Y375" s="137">
        <f>VLOOKUP(A375,'BRES data'!$A$11:$AB$642,25,FALSE)</f>
        <v>3.5610561056105716E-2</v>
      </c>
      <c r="Z375" s="138">
        <f t="shared" si="65"/>
        <v>1.1901974553923422</v>
      </c>
    </row>
    <row r="376" spans="1:26">
      <c r="A376" s="14" t="s">
        <v>388</v>
      </c>
      <c r="B376" s="15" t="str">
        <f>VLOOKUP('Master sheet'!A376,Westminster_Parliamentary_Const!$A$2:$C$651,2,FALSE)</f>
        <v>E14000789</v>
      </c>
      <c r="C376" s="15" t="str">
        <f>VLOOKUP(B376,'Region Lookup'!$B$1:$C$662,2,FALSE)</f>
        <v>London</v>
      </c>
      <c r="E376" s="19">
        <f>VLOOKUP('Master sheet'!A376,'APS (2019)'!$A$9:$I$640,2,FALSE)</f>
        <v>100800</v>
      </c>
      <c r="F376" s="19">
        <f>VLOOKUP(B376,'Claimant Count'!$B$2:$D$633,2,FALSE)</f>
        <v>3365</v>
      </c>
      <c r="G376" s="19">
        <f>VLOOKUP('Master sheet'!A376,'APS (combined up to 2019)'!$A$9:$I$640,8,FALSE)</f>
        <v>6200</v>
      </c>
      <c r="H376" s="19">
        <f>E376*VLOOKUP(C376,'Part-time workers'!$A$3:$G$14,6,FALSE)</f>
        <v>2668.5201314030078</v>
      </c>
      <c r="I376" s="19">
        <f t="shared" si="55"/>
        <v>12233.520131403007</v>
      </c>
      <c r="J376" s="20">
        <f t="shared" si="56"/>
        <v>0.12136428701788697</v>
      </c>
      <c r="K376" s="27">
        <f t="shared" si="57"/>
        <v>0.93771674180471576</v>
      </c>
      <c r="L376" s="25">
        <f>VLOOKUP('Master sheet'!A376,'APS (2020)'!$A$9:$I$640,2,FALSE)</f>
        <v>98300</v>
      </c>
      <c r="M376" s="25">
        <f>VLOOKUP(B376,'Claimant Count'!$B$2:$D$633,3,FALSE)-F376</f>
        <v>5530</v>
      </c>
      <c r="N376" s="25">
        <f>VLOOKUP('Master sheet'!A376,'APS (2020)'!$A$9:$I$640,8,FALSE)-G376</f>
        <v>1700</v>
      </c>
      <c r="O376" s="25">
        <f>L376*VLOOKUP(C376,'Part-time workers'!$A$3:$H$14,8,FALSE)</f>
        <v>-328.19798918666282</v>
      </c>
      <c r="P376" s="25">
        <f t="shared" si="58"/>
        <v>6901.8020108133369</v>
      </c>
      <c r="Q376" s="26">
        <f t="shared" si="59"/>
        <v>0.56417138621423102</v>
      </c>
      <c r="R376" s="28">
        <f t="shared" si="60"/>
        <v>0.42079786767179334</v>
      </c>
      <c r="S376" s="73">
        <f>VLOOKUP(B376,'13. Parl. Constituency gender'!$A$5:$S$667,18,FALSE)</f>
        <v>11400</v>
      </c>
      <c r="T376" s="73">
        <f>VLOOKUP(B376,'SEISS data'!$B$6:$R$668,9,FALSE)</f>
        <v>6000</v>
      </c>
      <c r="U376" s="73">
        <f t="shared" si="61"/>
        <v>17400</v>
      </c>
      <c r="V376" s="109">
        <f t="shared" si="62"/>
        <v>0.17700915564598169</v>
      </c>
      <c r="W376" s="110">
        <f t="shared" si="63"/>
        <v>0.37156615366649104</v>
      </c>
      <c r="X376" s="113">
        <f t="shared" si="64"/>
        <v>0.39618201066914216</v>
      </c>
      <c r="Y376" s="137">
        <f>VLOOKUP(A376,'BRES data'!$A$11:$AB$642,25,FALSE)</f>
        <v>3.6536994660564481E-2</v>
      </c>
      <c r="Z376" s="138">
        <f t="shared" si="65"/>
        <v>1.2877539991039155</v>
      </c>
    </row>
    <row r="377" spans="1:26">
      <c r="A377" s="14" t="s">
        <v>389</v>
      </c>
      <c r="B377" s="15" t="str">
        <f>VLOOKUP('Master sheet'!A377,Westminster_Parliamentary_Const!$A$2:$C$651,2,FALSE)</f>
        <v>E14000790</v>
      </c>
      <c r="C377" s="15" t="str">
        <f>VLOOKUP(B377,'Region Lookup'!$B$1:$C$662,2,FALSE)</f>
        <v>London</v>
      </c>
      <c r="E377" s="19">
        <f>VLOOKUP('Master sheet'!A377,'APS (2019)'!$A$9:$I$640,2,FALSE)</f>
        <v>52800</v>
      </c>
      <c r="F377" s="19">
        <f>VLOOKUP(B377,'Claimant Count'!$B$2:$D$633,2,FALSE)</f>
        <v>2030</v>
      </c>
      <c r="G377" s="19">
        <f>VLOOKUP('Master sheet'!A377,'APS (combined up to 2019)'!$A$9:$I$640,8,FALSE)</f>
        <v>1400</v>
      </c>
      <c r="H377" s="19">
        <f>E377*VLOOKUP(C377,'Part-time workers'!$A$3:$G$14,6,FALSE)</f>
        <v>1397.7962593063373</v>
      </c>
      <c r="I377" s="19">
        <f t="shared" si="55"/>
        <v>4827.7962593063376</v>
      </c>
      <c r="J377" s="20">
        <f t="shared" si="56"/>
        <v>9.143553521413518E-2</v>
      </c>
      <c r="K377" s="27">
        <f t="shared" si="57"/>
        <v>-0.1935193456184521</v>
      </c>
      <c r="L377" s="25">
        <f>VLOOKUP('Master sheet'!A377,'APS (2020)'!$A$9:$I$640,2,FALSE)</f>
        <v>86800</v>
      </c>
      <c r="M377" s="25">
        <f>VLOOKUP(B377,'Claimant Count'!$B$2:$D$633,3,FALSE)-F377</f>
        <v>4860</v>
      </c>
      <c r="N377" s="25">
        <f>VLOOKUP('Master sheet'!A377,'APS (2020)'!$A$9:$I$640,8,FALSE)-G377</f>
        <v>1700</v>
      </c>
      <c r="O377" s="25">
        <f>L377*VLOOKUP(C377,'Part-time workers'!$A$3:$H$14,8,FALSE)</f>
        <v>-289.80249706411325</v>
      </c>
      <c r="P377" s="25">
        <f t="shared" si="58"/>
        <v>6270.1975029358864</v>
      </c>
      <c r="Q377" s="26">
        <f t="shared" si="59"/>
        <v>1.2987701150082904</v>
      </c>
      <c r="R377" s="28">
        <f t="shared" si="60"/>
        <v>2.8624702751849735</v>
      </c>
      <c r="S377" s="73">
        <f>VLOOKUP(B377,'13. Parl. Constituency gender'!$A$5:$S$667,18,FALSE)</f>
        <v>10600</v>
      </c>
      <c r="T377" s="73">
        <f>VLOOKUP(B377,'SEISS data'!$B$6:$R$668,9,FALSE)</f>
        <v>9800</v>
      </c>
      <c r="U377" s="73">
        <f t="shared" si="61"/>
        <v>20400</v>
      </c>
      <c r="V377" s="109">
        <f t="shared" si="62"/>
        <v>0.23502304147465439</v>
      </c>
      <c r="W377" s="110">
        <f t="shared" si="63"/>
        <v>2.0317588241976843</v>
      </c>
      <c r="X377" s="113">
        <f t="shared" si="64"/>
        <v>2.4471145496913289</v>
      </c>
      <c r="Y377" s="137">
        <f>VLOOKUP(A377,'BRES data'!$A$11:$AB$642,25,FALSE)</f>
        <v>3.5368331922099872E-2</v>
      </c>
      <c r="Z377" s="138">
        <f t="shared" si="65"/>
        <v>1.164689920922386</v>
      </c>
    </row>
    <row r="378" spans="1:26">
      <c r="A378" s="14" t="s">
        <v>390</v>
      </c>
      <c r="B378" s="15" t="str">
        <f>VLOOKUP('Master sheet'!A378,Westminster_Parliamentary_Const!$A$2:$C$651,2,FALSE)</f>
        <v>E14000823</v>
      </c>
      <c r="C378" s="15" t="str">
        <f>VLOOKUP(B378,'Region Lookup'!$B$1:$C$662,2,FALSE)</f>
        <v>London</v>
      </c>
      <c r="E378" s="19">
        <f>VLOOKUP('Master sheet'!A378,'APS (2019)'!$A$9:$I$640,2,FALSE)</f>
        <v>69100</v>
      </c>
      <c r="F378" s="19">
        <f>VLOOKUP(B378,'Claimant Count'!$B$2:$D$633,2,FALSE)</f>
        <v>2555</v>
      </c>
      <c r="G378" s="19">
        <f>VLOOKUP('Master sheet'!A378,'APS (combined up to 2019)'!$A$9:$I$640,8,FALSE)</f>
        <v>2500</v>
      </c>
      <c r="H378" s="19">
        <f>E378*VLOOKUP(C378,'Part-time workers'!$A$3:$G$14,6,FALSE)</f>
        <v>1829.3129075391651</v>
      </c>
      <c r="I378" s="19">
        <f t="shared" si="55"/>
        <v>6884.3129075391653</v>
      </c>
      <c r="J378" s="20">
        <f t="shared" si="56"/>
        <v>9.962826204832366E-2</v>
      </c>
      <c r="K378" s="27">
        <f t="shared" si="57"/>
        <v>0.11614636680435501</v>
      </c>
      <c r="L378" s="25">
        <f>VLOOKUP('Master sheet'!A378,'APS (2020)'!$A$9:$I$640,2,FALSE)</f>
        <v>71400</v>
      </c>
      <c r="M378" s="25">
        <f>VLOOKUP(B378,'Claimant Count'!$B$2:$D$633,3,FALSE)-F378</f>
        <v>4200</v>
      </c>
      <c r="N378" s="25">
        <f>VLOOKUP('Master sheet'!A378,'APS (2020)'!$A$9:$I$640,8,FALSE)-G378</f>
        <v>1300</v>
      </c>
      <c r="O378" s="25">
        <f>L378*VLOOKUP(C378,'Part-time workers'!$A$3:$H$14,8,FALSE)</f>
        <v>-238.38592500435121</v>
      </c>
      <c r="P378" s="25">
        <f t="shared" si="58"/>
        <v>5261.6140749956485</v>
      </c>
      <c r="Q378" s="26">
        <f t="shared" si="59"/>
        <v>0.76429037228007712</v>
      </c>
      <c r="R378" s="28">
        <f t="shared" si="60"/>
        <v>1.0859569366217674</v>
      </c>
      <c r="S378" s="73">
        <f>VLOOKUP(B378,'13. Parl. Constituency gender'!$A$5:$S$667,18,FALSE)</f>
        <v>10000</v>
      </c>
      <c r="T378" s="73">
        <f>VLOOKUP(B378,'SEISS data'!$B$6:$R$668,9,FALSE)</f>
        <v>8300</v>
      </c>
      <c r="U378" s="73">
        <f t="shared" si="61"/>
        <v>18300</v>
      </c>
      <c r="V378" s="109">
        <f t="shared" si="62"/>
        <v>0.25630252100840334</v>
      </c>
      <c r="W378" s="110">
        <f t="shared" si="63"/>
        <v>2.6407171011691619</v>
      </c>
      <c r="X378" s="113">
        <f t="shared" si="64"/>
        <v>1.8633370188954648</v>
      </c>
      <c r="Y378" s="137">
        <f>VLOOKUP(A378,'BRES data'!$A$11:$AB$642,25,FALSE)</f>
        <v>2.6121569516897258E-2</v>
      </c>
      <c r="Z378" s="138">
        <f t="shared" si="65"/>
        <v>0.19097504655673783</v>
      </c>
    </row>
    <row r="379" spans="1:26">
      <c r="A379" s="14" t="s">
        <v>391</v>
      </c>
      <c r="B379" s="15" t="str">
        <f>VLOOKUP('Master sheet'!A379,Westminster_Parliamentary_Const!$A$2:$C$651,2,FALSE)</f>
        <v>E14000869</v>
      </c>
      <c r="C379" s="15" t="str">
        <f>VLOOKUP(B379,'Region Lookup'!$B$1:$C$662,2,FALSE)</f>
        <v>London</v>
      </c>
      <c r="E379" s="19">
        <f>VLOOKUP('Master sheet'!A379,'APS (2019)'!$A$9:$I$640,2,FALSE)</f>
        <v>62800</v>
      </c>
      <c r="F379" s="19">
        <f>VLOOKUP(B379,'Claimant Count'!$B$2:$D$633,2,FALSE)</f>
        <v>670</v>
      </c>
      <c r="G379" s="19">
        <f>VLOOKUP('Master sheet'!A379,'APS (combined up to 2019)'!$A$9:$I$640,8,FALSE)</f>
        <v>2200</v>
      </c>
      <c r="H379" s="19">
        <f>E379*VLOOKUP(C379,'Part-time workers'!$A$3:$G$14,6,FALSE)</f>
        <v>1662.530399326477</v>
      </c>
      <c r="I379" s="19">
        <f t="shared" si="55"/>
        <v>4532.530399326477</v>
      </c>
      <c r="J379" s="20">
        <f t="shared" si="56"/>
        <v>7.2174050944689122E-2</v>
      </c>
      <c r="K379" s="27">
        <f t="shared" si="57"/>
        <v>-0.92155793024795229</v>
      </c>
      <c r="L379" s="25">
        <f>VLOOKUP('Master sheet'!A379,'APS (2020)'!$A$9:$I$640,2,FALSE)</f>
        <v>64800</v>
      </c>
      <c r="M379" s="25">
        <f>VLOOKUP(B379,'Claimant Count'!$B$2:$D$633,3,FALSE)-F379</f>
        <v>1850</v>
      </c>
      <c r="N379" s="25">
        <f>VLOOKUP('Master sheet'!A379,'APS (2020)'!$A$9:$I$640,8,FALSE)-G379</f>
        <v>2100</v>
      </c>
      <c r="O379" s="25">
        <f>L379*VLOOKUP(C379,'Part-time workers'!$A$3:$H$14,8,FALSE)</f>
        <v>-216.35025126445319</v>
      </c>
      <c r="P379" s="25">
        <f t="shared" si="58"/>
        <v>3733.6497487355468</v>
      </c>
      <c r="Q379" s="26">
        <f t="shared" si="59"/>
        <v>0.82374510919780219</v>
      </c>
      <c r="R379" s="28">
        <f t="shared" si="60"/>
        <v>1.2835736557063193</v>
      </c>
      <c r="S379" s="73">
        <f>VLOOKUP(B379,'13. Parl. Constituency gender'!$A$5:$S$667,18,FALSE)</f>
        <v>6100</v>
      </c>
      <c r="T379" s="73">
        <f>VLOOKUP(B379,'SEISS data'!$B$6:$R$668,9,FALSE)</f>
        <v>3800</v>
      </c>
      <c r="U379" s="73">
        <f t="shared" si="61"/>
        <v>9900</v>
      </c>
      <c r="V379" s="109">
        <f t="shared" si="62"/>
        <v>0.15277777777777779</v>
      </c>
      <c r="W379" s="110">
        <f t="shared" si="63"/>
        <v>-0.32186707113882412</v>
      </c>
      <c r="X379" s="113">
        <f t="shared" si="64"/>
        <v>0.48085329228374762</v>
      </c>
      <c r="Y379" s="137">
        <f>VLOOKUP(A379,'BRES data'!$A$11:$AB$642,25,FALSE)</f>
        <v>3.7164179104477668E-2</v>
      </c>
      <c r="Z379" s="138">
        <f t="shared" si="65"/>
        <v>1.3537986096657066</v>
      </c>
    </row>
    <row r="380" spans="1:26">
      <c r="A380" s="14" t="s">
        <v>392</v>
      </c>
      <c r="B380" s="15" t="str">
        <f>VLOOKUP('Master sheet'!A380,Westminster_Parliamentary_Const!$A$2:$C$651,2,FALSE)</f>
        <v>E14000872</v>
      </c>
      <c r="C380" s="15" t="str">
        <f>VLOOKUP(B380,'Region Lookup'!$B$1:$C$662,2,FALSE)</f>
        <v>London</v>
      </c>
      <c r="E380" s="19">
        <f>VLOOKUP('Master sheet'!A380,'APS (2019)'!$A$9:$I$640,2,FALSE)</f>
        <v>47800</v>
      </c>
      <c r="F380" s="19">
        <f>VLOOKUP(B380,'Claimant Count'!$B$2:$D$633,2,FALSE)</f>
        <v>885</v>
      </c>
      <c r="G380" s="19">
        <f>VLOOKUP('Master sheet'!A380,'APS (combined up to 2019)'!$A$9:$I$640,8,FALSE)</f>
        <v>5200</v>
      </c>
      <c r="H380" s="19">
        <f>E380*VLOOKUP(C380,'Part-time workers'!$A$3:$G$14,6,FALSE)</f>
        <v>1265.4291892962676</v>
      </c>
      <c r="I380" s="19">
        <f t="shared" si="55"/>
        <v>7350.4291892962674</v>
      </c>
      <c r="J380" s="20">
        <f t="shared" si="56"/>
        <v>0.15377466923213948</v>
      </c>
      <c r="K380" s="27">
        <f t="shared" si="57"/>
        <v>2.1627525938960934</v>
      </c>
      <c r="L380" s="25">
        <f>VLOOKUP('Master sheet'!A380,'APS (2020)'!$A$9:$I$640,2,FALSE)</f>
        <v>57700</v>
      </c>
      <c r="M380" s="25">
        <f>VLOOKUP(B380,'Claimant Count'!$B$2:$D$633,3,FALSE)-F380</f>
        <v>1775</v>
      </c>
      <c r="N380" s="25">
        <f>VLOOKUP('Master sheet'!A380,'APS (2020)'!$A$9:$I$640,8,FALSE)-G380</f>
        <v>-3700</v>
      </c>
      <c r="O380" s="25">
        <f>L380*VLOOKUP(C380,'Part-time workers'!$A$3:$H$14,8,FALSE)</f>
        <v>-192.64520830183565</v>
      </c>
      <c r="P380" s="25">
        <f t="shared" si="58"/>
        <v>-2117.6452083018357</v>
      </c>
      <c r="Q380" s="26">
        <f t="shared" si="59"/>
        <v>-0.28809817138100746</v>
      </c>
      <c r="R380" s="28">
        <f t="shared" si="60"/>
        <v>-2.4119909474680505</v>
      </c>
      <c r="S380" s="73">
        <f>VLOOKUP(B380,'13. Parl. Constituency gender'!$A$5:$S$667,18,FALSE)</f>
        <v>5700</v>
      </c>
      <c r="T380" s="73">
        <f>VLOOKUP(B380,'SEISS data'!$B$6:$R$668,9,FALSE)</f>
        <v>3400</v>
      </c>
      <c r="U380" s="73">
        <f t="shared" si="61"/>
        <v>9100</v>
      </c>
      <c r="V380" s="109">
        <f t="shared" si="62"/>
        <v>0.15771230502599654</v>
      </c>
      <c r="W380" s="110">
        <f t="shared" si="63"/>
        <v>-0.18065491385939764</v>
      </c>
      <c r="X380" s="113">
        <f t="shared" si="64"/>
        <v>-1.2963229306637241</v>
      </c>
      <c r="Y380" s="137">
        <f>VLOOKUP(A380,'BRES data'!$A$11:$AB$642,25,FALSE)</f>
        <v>3.3163664839467533E-2</v>
      </c>
      <c r="Z380" s="138">
        <f t="shared" si="65"/>
        <v>0.93253113525102549</v>
      </c>
    </row>
    <row r="381" spans="1:26">
      <c r="A381" s="14" t="s">
        <v>393</v>
      </c>
      <c r="B381" s="15" t="str">
        <f>VLOOKUP('Master sheet'!A381,Westminster_Parliamentary_Const!$A$2:$C$651,2,FALSE)</f>
        <v>E14000882</v>
      </c>
      <c r="C381" s="15" t="str">
        <f>VLOOKUP(B381,'Region Lookup'!$B$1:$C$662,2,FALSE)</f>
        <v>London</v>
      </c>
      <c r="E381" s="19">
        <f>VLOOKUP('Master sheet'!A381,'APS (2019)'!$A$9:$I$640,2,FALSE)</f>
        <v>134000</v>
      </c>
      <c r="F381" s="19">
        <f>VLOOKUP(B381,'Claimant Count'!$B$2:$D$633,2,FALSE)</f>
        <v>4080</v>
      </c>
      <c r="G381" s="19">
        <f>VLOOKUP('Master sheet'!A381,'APS (combined up to 2019)'!$A$9:$I$640,8,FALSE)</f>
        <v>6300</v>
      </c>
      <c r="H381" s="19">
        <f>E381*VLOOKUP(C381,'Part-time workers'!$A$3:$G$14,6,FALSE)</f>
        <v>3547.4374762698712</v>
      </c>
      <c r="I381" s="19">
        <f t="shared" si="55"/>
        <v>13927.437476269872</v>
      </c>
      <c r="J381" s="20">
        <f t="shared" si="56"/>
        <v>0.10393610056917815</v>
      </c>
      <c r="K381" s="27">
        <f t="shared" si="57"/>
        <v>0.27897248215779763</v>
      </c>
      <c r="L381" s="25">
        <f>VLOOKUP('Master sheet'!A381,'APS (2020)'!$A$9:$I$640,2,FALSE)</f>
        <v>121300</v>
      </c>
      <c r="M381" s="25">
        <f>VLOOKUP(B381,'Claimant Count'!$B$2:$D$633,3,FALSE)-F381</f>
        <v>6205</v>
      </c>
      <c r="N381" s="25">
        <f>VLOOKUP('Master sheet'!A381,'APS (2020)'!$A$9:$I$640,8,FALSE)-G381</f>
        <v>-2600</v>
      </c>
      <c r="O381" s="25">
        <f>L381*VLOOKUP(C381,'Part-time workers'!$A$3:$H$14,8,FALSE)</f>
        <v>-404.98897343176196</v>
      </c>
      <c r="P381" s="25">
        <f t="shared" si="58"/>
        <v>3200.0110265682379</v>
      </c>
      <c r="Q381" s="26">
        <f t="shared" si="59"/>
        <v>0.22976308685790514</v>
      </c>
      <c r="R381" s="28">
        <f t="shared" si="60"/>
        <v>-0.69071442519885506</v>
      </c>
      <c r="S381" s="73">
        <f>VLOOKUP(B381,'13. Parl. Constituency gender'!$A$5:$S$667,18,FALSE)</f>
        <v>13200</v>
      </c>
      <c r="T381" s="73">
        <f>VLOOKUP(B381,'SEISS data'!$B$6:$R$668,9,FALSE)</f>
        <v>5100</v>
      </c>
      <c r="U381" s="73">
        <f t="shared" si="61"/>
        <v>18300</v>
      </c>
      <c r="V381" s="109">
        <f t="shared" si="62"/>
        <v>0.1508656224237428</v>
      </c>
      <c r="W381" s="110">
        <f t="shared" si="63"/>
        <v>-0.37658752742856455</v>
      </c>
      <c r="X381" s="113">
        <f t="shared" si="64"/>
        <v>-0.53365097631370983</v>
      </c>
      <c r="Y381" s="137">
        <f>VLOOKUP(A381,'BRES data'!$A$11:$AB$642,25,FALSE)</f>
        <v>3.1152139617432351E-2</v>
      </c>
      <c r="Z381" s="138">
        <f t="shared" si="65"/>
        <v>0.72071083069174524</v>
      </c>
    </row>
    <row r="382" spans="1:26">
      <c r="A382" s="14" t="s">
        <v>394</v>
      </c>
      <c r="B382" s="15" t="str">
        <f>VLOOKUP('Master sheet'!A382,Westminster_Parliamentary_Const!$A$2:$C$651,2,FALSE)</f>
        <v>E14000887</v>
      </c>
      <c r="C382" s="15" t="str">
        <f>VLOOKUP(B382,'Region Lookup'!$B$1:$C$662,2,FALSE)</f>
        <v>London</v>
      </c>
      <c r="E382" s="19">
        <f>VLOOKUP('Master sheet'!A382,'APS (2019)'!$A$9:$I$640,2,FALSE)</f>
        <v>67600</v>
      </c>
      <c r="F382" s="19">
        <f>VLOOKUP(B382,'Claimant Count'!$B$2:$D$633,2,FALSE)</f>
        <v>1300</v>
      </c>
      <c r="G382" s="19">
        <f>VLOOKUP('Master sheet'!A382,'APS (combined up to 2019)'!$A$9:$I$640,8,FALSE)</f>
        <v>3700</v>
      </c>
      <c r="H382" s="19">
        <f>E382*VLOOKUP(C382,'Part-time workers'!$A$3:$G$14,6,FALSE)</f>
        <v>1789.6027865361441</v>
      </c>
      <c r="I382" s="19">
        <f t="shared" si="55"/>
        <v>6789.6027865361439</v>
      </c>
      <c r="J382" s="20">
        <f t="shared" si="56"/>
        <v>0.10043791104343408</v>
      </c>
      <c r="K382" s="27">
        <f t="shared" si="57"/>
        <v>0.14674918537228462</v>
      </c>
      <c r="L382" s="25">
        <f>VLOOKUP('Master sheet'!A382,'APS (2020)'!$A$9:$I$640,2,FALSE)</f>
        <v>69500</v>
      </c>
      <c r="M382" s="25">
        <f>VLOOKUP(B382,'Claimant Count'!$B$2:$D$633,3,FALSE)-F382</f>
        <v>2915</v>
      </c>
      <c r="N382" s="25">
        <f>VLOOKUP('Master sheet'!A382,'APS (2020)'!$A$9:$I$640,8,FALSE)-G382</f>
        <v>-2000</v>
      </c>
      <c r="O382" s="25">
        <f>L382*VLOOKUP(C382,'Part-time workers'!$A$3:$H$14,8,FALSE)</f>
        <v>-232.04232195801694</v>
      </c>
      <c r="P382" s="25">
        <f t="shared" si="58"/>
        <v>682.95767804198306</v>
      </c>
      <c r="Q382" s="26">
        <f t="shared" si="59"/>
        <v>0.10058875305581876</v>
      </c>
      <c r="R382" s="28">
        <f t="shared" si="60"/>
        <v>-1.1200663887139899</v>
      </c>
      <c r="S382" s="73">
        <f>VLOOKUP(B382,'13. Parl. Constituency gender'!$A$5:$S$667,18,FALSE)</f>
        <v>7900</v>
      </c>
      <c r="T382" s="73">
        <f>VLOOKUP(B382,'SEISS data'!$B$6:$R$668,9,FALSE)</f>
        <v>4000</v>
      </c>
      <c r="U382" s="73">
        <f t="shared" si="61"/>
        <v>11900</v>
      </c>
      <c r="V382" s="109">
        <f t="shared" si="62"/>
        <v>0.17122302158273381</v>
      </c>
      <c r="W382" s="110">
        <f t="shared" si="63"/>
        <v>0.20598342764665775</v>
      </c>
      <c r="X382" s="113">
        <f t="shared" si="64"/>
        <v>-0.45704148053366606</v>
      </c>
      <c r="Y382" s="137">
        <f>VLOOKUP(A382,'BRES data'!$A$11:$AB$642,25,FALSE)</f>
        <v>3.9271481942714903E-2</v>
      </c>
      <c r="Z382" s="138">
        <f t="shared" si="65"/>
        <v>1.5757046161648087</v>
      </c>
    </row>
    <row r="383" spans="1:26">
      <c r="A383" s="14" t="s">
        <v>395</v>
      </c>
      <c r="B383" s="15" t="str">
        <f>VLOOKUP('Master sheet'!A383,Westminster_Parliamentary_Const!$A$2:$C$651,2,FALSE)</f>
        <v>E14000896</v>
      </c>
      <c r="C383" s="15" t="str">
        <f>VLOOKUP(B383,'Region Lookup'!$B$1:$C$662,2,FALSE)</f>
        <v>London</v>
      </c>
      <c r="E383" s="19">
        <f>VLOOKUP('Master sheet'!A383,'APS (2019)'!$A$9:$I$640,2,FALSE)</f>
        <v>89900</v>
      </c>
      <c r="F383" s="19">
        <f>VLOOKUP(B383,'Claimant Count'!$B$2:$D$633,2,FALSE)</f>
        <v>1190</v>
      </c>
      <c r="G383" s="19">
        <f>VLOOKUP('Master sheet'!A383,'APS (combined up to 2019)'!$A$9:$I$640,8,FALSE)</f>
        <v>2900</v>
      </c>
      <c r="H383" s="19">
        <f>E383*VLOOKUP(C383,'Part-time workers'!$A$3:$G$14,6,FALSE)</f>
        <v>2379.9599187810554</v>
      </c>
      <c r="I383" s="19">
        <f t="shared" si="55"/>
        <v>6469.9599187810554</v>
      </c>
      <c r="J383" s="20">
        <f t="shared" si="56"/>
        <v>7.19684084402787E-2</v>
      </c>
      <c r="K383" s="27">
        <f t="shared" si="57"/>
        <v>-0.92933073091877694</v>
      </c>
      <c r="L383" s="25">
        <f>VLOOKUP('Master sheet'!A383,'APS (2020)'!$A$9:$I$640,2,FALSE)</f>
        <v>90800</v>
      </c>
      <c r="M383" s="25">
        <f>VLOOKUP(B383,'Claimant Count'!$B$2:$D$633,3,FALSE)-F383</f>
        <v>2460</v>
      </c>
      <c r="N383" s="25">
        <f>VLOOKUP('Master sheet'!A383,'APS (2020)'!$A$9:$I$640,8,FALSE)-G383</f>
        <v>2700</v>
      </c>
      <c r="O383" s="25">
        <f>L383*VLOOKUP(C383,'Part-time workers'!$A$3:$H$14,8,FALSE)</f>
        <v>-303.15745084586962</v>
      </c>
      <c r="P383" s="25">
        <f t="shared" si="58"/>
        <v>4856.8425491541302</v>
      </c>
      <c r="Q383" s="26">
        <f t="shared" si="59"/>
        <v>0.75067583263624948</v>
      </c>
      <c r="R383" s="28">
        <f t="shared" si="60"/>
        <v>1.0407046859897797</v>
      </c>
      <c r="S383" s="73">
        <f>VLOOKUP(B383,'13. Parl. Constituency gender'!$A$5:$S$667,18,FALSE)</f>
        <v>7500</v>
      </c>
      <c r="T383" s="73">
        <f>VLOOKUP(B383,'SEISS data'!$B$6:$R$668,9,FALSE)</f>
        <v>3700</v>
      </c>
      <c r="U383" s="73">
        <f t="shared" si="61"/>
        <v>11200</v>
      </c>
      <c r="V383" s="109">
        <f t="shared" si="62"/>
        <v>0.12334801762114538</v>
      </c>
      <c r="W383" s="110">
        <f t="shared" si="63"/>
        <v>-1.1640632352058766</v>
      </c>
      <c r="X383" s="113">
        <f t="shared" si="64"/>
        <v>-6.1679274608048451E-2</v>
      </c>
      <c r="Y383" s="137">
        <f>VLOOKUP(A383,'BRES data'!$A$11:$AB$642,25,FALSE)</f>
        <v>4.2753679695876956E-2</v>
      </c>
      <c r="Z383" s="138">
        <f t="shared" si="65"/>
        <v>1.9423916358106039</v>
      </c>
    </row>
    <row r="384" spans="1:26">
      <c r="A384" s="14" t="s">
        <v>396</v>
      </c>
      <c r="B384" s="15" t="str">
        <f>VLOOKUP('Master sheet'!A384,Westminster_Parliamentary_Const!$A$2:$C$651,2,FALSE)</f>
        <v>E14000900</v>
      </c>
      <c r="C384" s="15" t="str">
        <f>VLOOKUP(B384,'Region Lookup'!$B$1:$C$662,2,FALSE)</f>
        <v>London</v>
      </c>
      <c r="E384" s="19">
        <f>VLOOKUP('Master sheet'!A384,'APS (2019)'!$A$9:$I$640,2,FALSE)</f>
        <v>59800</v>
      </c>
      <c r="F384" s="19">
        <f>VLOOKUP(B384,'Claimant Count'!$B$2:$D$633,2,FALSE)</f>
        <v>1540</v>
      </c>
      <c r="G384" s="19">
        <f>VLOOKUP('Master sheet'!A384,'APS (combined up to 2019)'!$A$9:$I$640,8,FALSE)</f>
        <v>1300</v>
      </c>
      <c r="H384" s="19">
        <f>E384*VLOOKUP(C384,'Part-time workers'!$A$3:$G$14,6,FALSE)</f>
        <v>1583.1101573204351</v>
      </c>
      <c r="I384" s="19">
        <f t="shared" si="55"/>
        <v>4423.1101573204351</v>
      </c>
      <c r="J384" s="20">
        <f t="shared" si="56"/>
        <v>7.3965052798000586E-2</v>
      </c>
      <c r="K384" s="27">
        <f t="shared" si="57"/>
        <v>-0.85386229287580762</v>
      </c>
      <c r="L384" s="25">
        <f>VLOOKUP('Master sheet'!A384,'APS (2020)'!$A$9:$I$640,2,FALSE)</f>
        <v>64400</v>
      </c>
      <c r="M384" s="25">
        <f>VLOOKUP(B384,'Claimant Count'!$B$2:$D$633,3,FALSE)-F384</f>
        <v>2945</v>
      </c>
      <c r="N384" s="25">
        <f>VLOOKUP('Master sheet'!A384,'APS (2020)'!$A$9:$I$640,8,FALSE)-G384</f>
        <v>1100</v>
      </c>
      <c r="O384" s="25">
        <f>L384*VLOOKUP(C384,'Part-time workers'!$A$3:$H$14,8,FALSE)</f>
        <v>-215.01475588627756</v>
      </c>
      <c r="P384" s="25">
        <f t="shared" si="58"/>
        <v>3829.9852441137223</v>
      </c>
      <c r="Q384" s="26">
        <f t="shared" si="59"/>
        <v>0.8659032011162856</v>
      </c>
      <c r="R384" s="28">
        <f t="shared" si="60"/>
        <v>1.4236994764516788</v>
      </c>
      <c r="S384" s="73">
        <f>VLOOKUP(B384,'13. Parl. Constituency gender'!$A$5:$S$667,18,FALSE)</f>
        <v>7500</v>
      </c>
      <c r="T384" s="73">
        <f>VLOOKUP(B384,'SEISS data'!$B$6:$R$668,9,FALSE)</f>
        <v>6300</v>
      </c>
      <c r="U384" s="73">
        <f t="shared" si="61"/>
        <v>13800</v>
      </c>
      <c r="V384" s="109">
        <f t="shared" si="62"/>
        <v>0.21428571428571427</v>
      </c>
      <c r="W384" s="110">
        <f t="shared" si="63"/>
        <v>1.4383154077859883</v>
      </c>
      <c r="X384" s="113">
        <f t="shared" si="64"/>
        <v>1.4310074421188337</v>
      </c>
      <c r="Y384" s="137">
        <f>VLOOKUP(A384,'BRES data'!$A$11:$AB$642,25,FALSE)</f>
        <v>3.4027445549540403E-2</v>
      </c>
      <c r="Z384" s="138">
        <f t="shared" si="65"/>
        <v>1.023490120540282</v>
      </c>
    </row>
    <row r="385" spans="1:26">
      <c r="A385" s="14" t="s">
        <v>397</v>
      </c>
      <c r="B385" s="15" t="str">
        <f>VLOOKUP('Master sheet'!A385,Westminster_Parliamentary_Const!$A$2:$C$651,2,FALSE)</f>
        <v>E14000906</v>
      </c>
      <c r="C385" s="15" t="str">
        <f>VLOOKUP(B385,'Region Lookup'!$B$1:$C$662,2,FALSE)</f>
        <v>London</v>
      </c>
      <c r="E385" s="19">
        <f>VLOOKUP('Master sheet'!A385,'APS (2019)'!$A$9:$I$640,2,FALSE)</f>
        <v>53500</v>
      </c>
      <c r="F385" s="19">
        <f>VLOOKUP(B385,'Claimant Count'!$B$2:$D$633,2,FALSE)</f>
        <v>845</v>
      </c>
      <c r="G385" s="19">
        <f>VLOOKUP('Master sheet'!A385,'APS (combined up to 2019)'!$A$9:$I$640,8,FALSE)</f>
        <v>1500</v>
      </c>
      <c r="H385" s="19">
        <f>E385*VLOOKUP(C385,'Part-time workers'!$A$3:$G$14,6,FALSE)</f>
        <v>1416.3276491077472</v>
      </c>
      <c r="I385" s="19">
        <f t="shared" si="55"/>
        <v>3761.3276491077472</v>
      </c>
      <c r="J385" s="20">
        <f t="shared" si="56"/>
        <v>7.0305189702948551E-2</v>
      </c>
      <c r="K385" s="27">
        <f t="shared" si="57"/>
        <v>-0.99219646849726162</v>
      </c>
      <c r="L385" s="25">
        <f>VLOOKUP('Master sheet'!A385,'APS (2020)'!$A$9:$I$640,2,FALSE)</f>
        <v>78600</v>
      </c>
      <c r="M385" s="25">
        <f>VLOOKUP(B385,'Claimant Count'!$B$2:$D$633,3,FALSE)-F385</f>
        <v>2130</v>
      </c>
      <c r="N385" s="25">
        <f>VLOOKUP('Master sheet'!A385,'APS (2020)'!$A$9:$I$640,8,FALSE)-G385</f>
        <v>2400</v>
      </c>
      <c r="O385" s="25">
        <f>L385*VLOOKUP(C385,'Part-time workers'!$A$3:$H$14,8,FALSE)</f>
        <v>-262.42484181151269</v>
      </c>
      <c r="P385" s="25">
        <f t="shared" si="58"/>
        <v>4267.575158188487</v>
      </c>
      <c r="Q385" s="26">
        <f t="shared" si="59"/>
        <v>1.1345927705077303</v>
      </c>
      <c r="R385" s="28">
        <f t="shared" si="60"/>
        <v>2.3167746779929121</v>
      </c>
      <c r="S385" s="73">
        <f>VLOOKUP(B385,'13. Parl. Constituency gender'!$A$5:$S$667,18,FALSE)</f>
        <v>6600</v>
      </c>
      <c r="T385" s="73">
        <f>VLOOKUP(B385,'SEISS data'!$B$6:$R$668,9,FALSE)</f>
        <v>4000</v>
      </c>
      <c r="U385" s="73">
        <f t="shared" si="61"/>
        <v>10600</v>
      </c>
      <c r="V385" s="109">
        <f t="shared" si="62"/>
        <v>0.13486005089058525</v>
      </c>
      <c r="W385" s="110">
        <f t="shared" si="63"/>
        <v>-0.83462153372637737</v>
      </c>
      <c r="X385" s="113">
        <f t="shared" si="64"/>
        <v>0.74107657213326739</v>
      </c>
      <c r="Y385" s="137">
        <f>VLOOKUP(A385,'BRES data'!$A$11:$AB$642,25,FALSE)</f>
        <v>3.8867261817649768E-2</v>
      </c>
      <c r="Z385" s="138">
        <f t="shared" si="65"/>
        <v>1.5331388908821506</v>
      </c>
    </row>
    <row r="386" spans="1:26">
      <c r="A386" s="14" t="s">
        <v>398</v>
      </c>
      <c r="B386" s="15" t="str">
        <f>VLOOKUP('Master sheet'!A386,Westminster_Parliamentary_Const!$A$2:$C$651,2,FALSE)</f>
        <v>E14000978</v>
      </c>
      <c r="C386" s="15" t="str">
        <f>VLOOKUP(B386,'Region Lookup'!$B$1:$C$662,2,FALSE)</f>
        <v>London</v>
      </c>
      <c r="E386" s="19">
        <f>VLOOKUP('Master sheet'!A386,'APS (2019)'!$A$9:$I$640,2,FALSE)</f>
        <v>88100</v>
      </c>
      <c r="F386" s="19">
        <f>VLOOKUP(B386,'Claimant Count'!$B$2:$D$633,2,FALSE)</f>
        <v>2940</v>
      </c>
      <c r="G386" s="19">
        <f>VLOOKUP('Master sheet'!A386,'APS (combined up to 2019)'!$A$9:$I$640,8,FALSE)</f>
        <v>3600</v>
      </c>
      <c r="H386" s="19">
        <f>E386*VLOOKUP(C386,'Part-time workers'!$A$3:$G$14,6,FALSE)</f>
        <v>2332.3077735774305</v>
      </c>
      <c r="I386" s="19">
        <f t="shared" si="55"/>
        <v>8872.3077735774314</v>
      </c>
      <c r="J386" s="20">
        <f t="shared" si="56"/>
        <v>0.10070723920065189</v>
      </c>
      <c r="K386" s="27">
        <f t="shared" si="57"/>
        <v>0.15692915321062834</v>
      </c>
      <c r="L386" s="25">
        <f>VLOOKUP('Master sheet'!A386,'APS (2020)'!$A$9:$I$640,2,FALSE)</f>
        <v>92600</v>
      </c>
      <c r="M386" s="25">
        <f>VLOOKUP(B386,'Claimant Count'!$B$2:$D$633,3,FALSE)-F386</f>
        <v>4845</v>
      </c>
      <c r="N386" s="25">
        <f>VLOOKUP('Master sheet'!A386,'APS (2020)'!$A$9:$I$640,8,FALSE)-G386</f>
        <v>1400</v>
      </c>
      <c r="O386" s="25">
        <f>L386*VLOOKUP(C386,'Part-time workers'!$A$3:$H$14,8,FALSE)</f>
        <v>-309.16718004766</v>
      </c>
      <c r="P386" s="25">
        <f t="shared" si="58"/>
        <v>5935.8328199523403</v>
      </c>
      <c r="Q386" s="26">
        <f t="shared" si="59"/>
        <v>0.66902918287278201</v>
      </c>
      <c r="R386" s="28">
        <f t="shared" si="60"/>
        <v>0.7693260896496833</v>
      </c>
      <c r="S386" s="73">
        <f>VLOOKUP(B386,'13. Parl. Constituency gender'!$A$5:$S$667,18,FALSE)</f>
        <v>10800</v>
      </c>
      <c r="T386" s="73">
        <f>VLOOKUP(B386,'SEISS data'!$B$6:$R$668,9,FALSE)</f>
        <v>5600</v>
      </c>
      <c r="U386" s="73">
        <f t="shared" si="61"/>
        <v>16400</v>
      </c>
      <c r="V386" s="109">
        <f t="shared" si="62"/>
        <v>0.17710583153347731</v>
      </c>
      <c r="W386" s="110">
        <f t="shared" si="63"/>
        <v>0.37433274303634162</v>
      </c>
      <c r="X386" s="113">
        <f t="shared" si="64"/>
        <v>0.57182941634301243</v>
      </c>
      <c r="Y386" s="137">
        <f>VLOOKUP(A386,'BRES data'!$A$11:$AB$642,25,FALSE)</f>
        <v>3.4603452042822891E-2</v>
      </c>
      <c r="Z386" s="138">
        <f t="shared" si="65"/>
        <v>1.0841455224704526</v>
      </c>
    </row>
    <row r="387" spans="1:26">
      <c r="A387" s="14" t="s">
        <v>399</v>
      </c>
      <c r="B387" s="15" t="str">
        <f>VLOOKUP('Master sheet'!A387,Westminster_Parliamentary_Const!$A$2:$C$651,2,FALSE)</f>
        <v>E14000984</v>
      </c>
      <c r="C387" s="15" t="str">
        <f>VLOOKUP(B387,'Region Lookup'!$B$1:$C$662,2,FALSE)</f>
        <v>London</v>
      </c>
      <c r="E387" s="19">
        <f>VLOOKUP('Master sheet'!A387,'APS (2019)'!$A$9:$I$640,2,FALSE)</f>
        <v>65200</v>
      </c>
      <c r="F387" s="19">
        <f>VLOOKUP(B387,'Claimant Count'!$B$2:$D$633,2,FALSE)</f>
        <v>1300</v>
      </c>
      <c r="G387" s="19">
        <f>VLOOKUP('Master sheet'!A387,'APS (combined up to 2019)'!$A$9:$I$640,8,FALSE)</f>
        <v>2300</v>
      </c>
      <c r="H387" s="19">
        <f>E387*VLOOKUP(C387,'Part-time workers'!$A$3:$G$14,6,FALSE)</f>
        <v>1726.0665929313107</v>
      </c>
      <c r="I387" s="19">
        <f t="shared" si="55"/>
        <v>5326.0665929313109</v>
      </c>
      <c r="J387" s="20">
        <f t="shared" si="56"/>
        <v>8.1688137928394342E-2</v>
      </c>
      <c r="K387" s="27">
        <f t="shared" si="57"/>
        <v>-0.56194792695001317</v>
      </c>
      <c r="L387" s="25">
        <f>VLOOKUP('Master sheet'!A387,'APS (2020)'!$A$9:$I$640,2,FALSE)</f>
        <v>73800</v>
      </c>
      <c r="M387" s="25">
        <f>VLOOKUP(B387,'Claimant Count'!$B$2:$D$633,3,FALSE)-F387</f>
        <v>2175</v>
      </c>
      <c r="N387" s="25">
        <f>VLOOKUP('Master sheet'!A387,'APS (2020)'!$A$9:$I$640,8,FALSE)-G387</f>
        <v>400</v>
      </c>
      <c r="O387" s="25">
        <f>L387*VLOOKUP(C387,'Part-time workers'!$A$3:$H$14,8,FALSE)</f>
        <v>-246.39889727340503</v>
      </c>
      <c r="P387" s="25">
        <f t="shared" si="58"/>
        <v>2328.6011027265949</v>
      </c>
      <c r="Q387" s="26">
        <f t="shared" si="59"/>
        <v>0.43720840926343002</v>
      </c>
      <c r="R387" s="28">
        <f t="shared" si="60"/>
        <v>-1.203948347425543E-3</v>
      </c>
      <c r="S387" s="73">
        <f>VLOOKUP(B387,'13. Parl. Constituency gender'!$A$5:$S$667,18,FALSE)</f>
        <v>6400</v>
      </c>
      <c r="T387" s="73">
        <f>VLOOKUP(B387,'SEISS data'!$B$6:$R$668,9,FALSE)</f>
        <v>5000</v>
      </c>
      <c r="U387" s="73">
        <f t="shared" si="61"/>
        <v>11400</v>
      </c>
      <c r="V387" s="109">
        <f t="shared" si="62"/>
        <v>0.15447154471544716</v>
      </c>
      <c r="W387" s="110">
        <f t="shared" si="63"/>
        <v>-0.27339627116843207</v>
      </c>
      <c r="X387" s="113">
        <f t="shared" si="64"/>
        <v>-0.13730010975792881</v>
      </c>
      <c r="Y387" s="137">
        <f>VLOOKUP(A387,'BRES data'!$A$11:$AB$642,25,FALSE)</f>
        <v>3.7919596656494692E-2</v>
      </c>
      <c r="Z387" s="138">
        <f t="shared" si="65"/>
        <v>1.4333465935462057</v>
      </c>
    </row>
    <row r="388" spans="1:26">
      <c r="A388" s="14" t="s">
        <v>400</v>
      </c>
      <c r="B388" s="15" t="str">
        <f>VLOOKUP('Master sheet'!A388,Westminster_Parliamentary_Const!$A$2:$C$651,2,FALSE)</f>
        <v>E14000998</v>
      </c>
      <c r="C388" s="15" t="str">
        <f>VLOOKUP(B388,'Region Lookup'!$B$1:$C$662,2,FALSE)</f>
        <v>London</v>
      </c>
      <c r="E388" s="19">
        <f>VLOOKUP('Master sheet'!A388,'APS (2019)'!$A$9:$I$640,2,FALSE)</f>
        <v>88400</v>
      </c>
      <c r="F388" s="19">
        <f>VLOOKUP(B388,'Claimant Count'!$B$2:$D$633,2,FALSE)</f>
        <v>1640</v>
      </c>
      <c r="G388" s="19">
        <f>VLOOKUP('Master sheet'!A388,'APS (combined up to 2019)'!$A$9:$I$640,8,FALSE)</f>
        <v>2000</v>
      </c>
      <c r="H388" s="19">
        <f>E388*VLOOKUP(C388,'Part-time workers'!$A$3:$G$14,6,FALSE)</f>
        <v>2340.2497977780345</v>
      </c>
      <c r="I388" s="19">
        <f t="shared" ref="I388:I451" si="66">F388+G388+H388</f>
        <v>5980.2497977780349</v>
      </c>
      <c r="J388" s="20">
        <f t="shared" ref="J388:J451" si="67">I388/E388</f>
        <v>6.764988459024926E-2</v>
      </c>
      <c r="K388" s="27">
        <f t="shared" ref="K388:K451" si="68">(J388-AVERAGE($J$3:$J$634))/STDEV($J$3:$J$634)</f>
        <v>-1.0925607264623443</v>
      </c>
      <c r="L388" s="25">
        <f>VLOOKUP('Master sheet'!A388,'APS (2020)'!$A$9:$I$640,2,FALSE)</f>
        <v>83800</v>
      </c>
      <c r="M388" s="25">
        <f>VLOOKUP(B388,'Claimant Count'!$B$2:$D$633,3,FALSE)-F388</f>
        <v>3210</v>
      </c>
      <c r="N388" s="25">
        <f>VLOOKUP('Master sheet'!A388,'APS (2020)'!$A$9:$I$640,8,FALSE)-G388</f>
        <v>1800</v>
      </c>
      <c r="O388" s="25">
        <f>L388*VLOOKUP(C388,'Part-time workers'!$A$3:$H$14,8,FALSE)</f>
        <v>-279.78628172779599</v>
      </c>
      <c r="P388" s="25">
        <f t="shared" ref="P388:P451" si="69">M388+IF(ISNUMBER(N388)=TRUE,N388,0)+O388</f>
        <v>4730.2137182722036</v>
      </c>
      <c r="Q388" s="26">
        <f t="shared" ref="Q388:Q451" si="70">P388/I388</f>
        <v>0.79097259783859142</v>
      </c>
      <c r="R388" s="28">
        <f t="shared" ref="R388:R451" si="71">(Q388-AVERAGE($Q$3:$Q$634))/STDEV($Q$3:$Q$634)</f>
        <v>1.1746437956695885</v>
      </c>
      <c r="S388" s="73">
        <f>VLOOKUP(B388,'13. Parl. Constituency gender'!$A$5:$S$667,18,FALSE)</f>
        <v>7700</v>
      </c>
      <c r="T388" s="73">
        <f>VLOOKUP(B388,'SEISS data'!$B$6:$R$668,9,FALSE)</f>
        <v>4300</v>
      </c>
      <c r="U388" s="73">
        <f t="shared" ref="U388:U451" si="72">S388+T388</f>
        <v>12000</v>
      </c>
      <c r="V388" s="109">
        <f t="shared" ref="V388:V451" si="73">U388/L388</f>
        <v>0.14319809069212411</v>
      </c>
      <c r="W388" s="110">
        <f t="shared" ref="W388:W451" si="74">(V388-AVERAGE($V$3:$V$634))/STDEV($V$3:$V$634)</f>
        <v>-0.59601051211695177</v>
      </c>
      <c r="X388" s="113">
        <f t="shared" ref="X388:X451" si="75">AVERAGE(R388,W388)</f>
        <v>0.28931664177631838</v>
      </c>
      <c r="Y388" s="137">
        <f>VLOOKUP(A388,'BRES data'!$A$11:$AB$642,25,FALSE)</f>
        <v>4.4061641380958028E-2</v>
      </c>
      <c r="Z388" s="138">
        <f t="shared" ref="Z388:Z451" si="76">(Y388-AVERAGE($Y$3:$Y$634))/STDEV($Y$3:$Y$634)</f>
        <v>2.0801243569571133</v>
      </c>
    </row>
    <row r="389" spans="1:26">
      <c r="A389" s="14" t="s">
        <v>401</v>
      </c>
      <c r="B389" s="15" t="str">
        <f>VLOOKUP('Master sheet'!A389,Westminster_Parliamentary_Const!$A$2:$C$651,2,FALSE)</f>
        <v>E14001002</v>
      </c>
      <c r="C389" s="15" t="str">
        <f>VLOOKUP(B389,'Region Lookup'!$B$1:$C$662,2,FALSE)</f>
        <v>London</v>
      </c>
      <c r="E389" s="19">
        <f>VLOOKUP('Master sheet'!A389,'APS (2019)'!$A$9:$I$640,2,FALSE)</f>
        <v>100400</v>
      </c>
      <c r="F389" s="19">
        <f>VLOOKUP(B389,'Claimant Count'!$B$2:$D$633,2,FALSE)</f>
        <v>4080</v>
      </c>
      <c r="G389" s="19">
        <f>VLOOKUP('Master sheet'!A389,'APS (combined up to 2019)'!$A$9:$I$640,8,FALSE)</f>
        <v>2100</v>
      </c>
      <c r="H389" s="19">
        <f>E389*VLOOKUP(C389,'Part-time workers'!$A$3:$G$14,6,FALSE)</f>
        <v>2657.9307658022021</v>
      </c>
      <c r="I389" s="19">
        <f t="shared" si="66"/>
        <v>8837.9307658022026</v>
      </c>
      <c r="J389" s="20">
        <f t="shared" si="67"/>
        <v>8.8027198862571737E-2</v>
      </c>
      <c r="K389" s="27">
        <f t="shared" si="68"/>
        <v>-0.32234640477036275</v>
      </c>
      <c r="L389" s="25">
        <f>VLOOKUP('Master sheet'!A389,'APS (2020)'!$A$9:$I$640,2,FALSE)</f>
        <v>91000</v>
      </c>
      <c r="M389" s="25">
        <f>VLOOKUP(B389,'Claimant Count'!$B$2:$D$633,3,FALSE)-F389</f>
        <v>8280</v>
      </c>
      <c r="N389" s="25">
        <f>VLOOKUP('Master sheet'!A389,'APS (2020)'!$A$9:$I$640,8,FALSE)-G389</f>
        <v>400</v>
      </c>
      <c r="O389" s="25">
        <f>L389*VLOOKUP(C389,'Part-time workers'!$A$3:$H$14,8,FALSE)</f>
        <v>-303.82519853495745</v>
      </c>
      <c r="P389" s="25">
        <f t="shared" si="69"/>
        <v>8376.174801465042</v>
      </c>
      <c r="Q389" s="26">
        <f t="shared" si="70"/>
        <v>0.94775293260681615</v>
      </c>
      <c r="R389" s="28">
        <f t="shared" si="71"/>
        <v>1.6957530794722986</v>
      </c>
      <c r="S389" s="73">
        <f>VLOOKUP(B389,'13. Parl. Constituency gender'!$A$5:$S$667,18,FALSE)</f>
        <v>16500</v>
      </c>
      <c r="T389" s="73">
        <f>VLOOKUP(B389,'SEISS data'!$B$6:$R$668,9,FALSE)</f>
        <v>10900</v>
      </c>
      <c r="U389" s="73">
        <f t="shared" si="72"/>
        <v>27400</v>
      </c>
      <c r="V389" s="109">
        <f t="shared" si="73"/>
        <v>0.30109890109890108</v>
      </c>
      <c r="W389" s="110">
        <f t="shared" si="74"/>
        <v>3.9226622911915308</v>
      </c>
      <c r="X389" s="113">
        <f t="shared" si="75"/>
        <v>2.8092076853319146</v>
      </c>
      <c r="Y389" s="137">
        <f>VLOOKUP(A389,'BRES data'!$A$11:$AB$642,25,FALSE)</f>
        <v>2.3352272727272805E-2</v>
      </c>
      <c r="Z389" s="138">
        <f t="shared" si="76"/>
        <v>-0.10064112756202201</v>
      </c>
    </row>
    <row r="390" spans="1:26">
      <c r="A390" s="14" t="s">
        <v>402</v>
      </c>
      <c r="B390" s="15" t="str">
        <f>VLOOKUP('Master sheet'!A390,Westminster_Parliamentary_Const!$A$2:$C$651,2,FALSE)</f>
        <v>E14001005</v>
      </c>
      <c r="C390" s="15" t="str">
        <f>VLOOKUP(B390,'Region Lookup'!$B$1:$C$662,2,FALSE)</f>
        <v>London</v>
      </c>
      <c r="E390" s="19">
        <f>VLOOKUP('Master sheet'!A390,'APS (2019)'!$A$9:$I$640,2,FALSE)</f>
        <v>76600</v>
      </c>
      <c r="F390" s="19">
        <f>VLOOKUP(B390,'Claimant Count'!$B$2:$D$633,2,FALSE)</f>
        <v>1300</v>
      </c>
      <c r="G390" s="19">
        <f>VLOOKUP('Master sheet'!A390,'APS (combined up to 2019)'!$A$9:$I$640,8,FALSE)</f>
        <v>5000</v>
      </c>
      <c r="H390" s="19">
        <f>E390*VLOOKUP(C390,'Part-time workers'!$A$3:$G$14,6,FALSE)</f>
        <v>2027.8635125542698</v>
      </c>
      <c r="I390" s="19">
        <f t="shared" si="66"/>
        <v>8327.8635125542696</v>
      </c>
      <c r="J390" s="20">
        <f t="shared" si="67"/>
        <v>0.10871884481141345</v>
      </c>
      <c r="K390" s="27">
        <f t="shared" si="68"/>
        <v>0.45974891143252944</v>
      </c>
      <c r="L390" s="25">
        <f>VLOOKUP('Master sheet'!A390,'APS (2020)'!$A$9:$I$640,2,FALSE)</f>
        <v>72100</v>
      </c>
      <c r="M390" s="25">
        <f>VLOOKUP(B390,'Claimant Count'!$B$2:$D$633,3,FALSE)-F390</f>
        <v>2465</v>
      </c>
      <c r="N390" s="25">
        <f>VLOOKUP('Master sheet'!A390,'APS (2020)'!$A$9:$I$640,8,FALSE)-G390</f>
        <v>-3300</v>
      </c>
      <c r="O390" s="25">
        <f>L390*VLOOKUP(C390,'Part-time workers'!$A$3:$H$14,8,FALSE)</f>
        <v>-240.72304191615859</v>
      </c>
      <c r="P390" s="25">
        <f t="shared" si="69"/>
        <v>-1075.7230419161585</v>
      </c>
      <c r="Q390" s="26">
        <f t="shared" si="70"/>
        <v>-0.12917155045762987</v>
      </c>
      <c r="R390" s="28">
        <f t="shared" si="71"/>
        <v>-1.8837477993142988</v>
      </c>
      <c r="S390" s="73">
        <f>VLOOKUP(B390,'13. Parl. Constituency gender'!$A$5:$S$667,18,FALSE)</f>
        <v>7700</v>
      </c>
      <c r="T390" s="73">
        <f>VLOOKUP(B390,'SEISS data'!$B$6:$R$668,9,FALSE)</f>
        <v>4200</v>
      </c>
      <c r="U390" s="73">
        <f t="shared" si="72"/>
        <v>11900</v>
      </c>
      <c r="V390" s="109">
        <f t="shared" si="73"/>
        <v>0.1650485436893204</v>
      </c>
      <c r="W390" s="110">
        <f t="shared" si="74"/>
        <v>2.9287403986483034E-2</v>
      </c>
      <c r="X390" s="113">
        <f t="shared" si="75"/>
        <v>-0.92723019766390791</v>
      </c>
      <c r="Y390" s="137">
        <f>VLOOKUP(A390,'BRES data'!$A$11:$AB$642,25,FALSE)</f>
        <v>4.0481603968582025E-2</v>
      </c>
      <c r="Z390" s="138">
        <f t="shared" si="76"/>
        <v>1.7031344953754328</v>
      </c>
    </row>
    <row r="391" spans="1:26">
      <c r="A391" s="14" t="s">
        <v>403</v>
      </c>
      <c r="B391" s="15" t="str">
        <f>VLOOKUP('Master sheet'!A391,Westminster_Parliamentary_Const!$A$2:$C$651,2,FALSE)</f>
        <v>E14001007</v>
      </c>
      <c r="C391" s="15" t="str">
        <f>VLOOKUP(B391,'Region Lookup'!$B$1:$C$662,2,FALSE)</f>
        <v>London</v>
      </c>
      <c r="E391" s="19">
        <f>VLOOKUP('Master sheet'!A391,'APS (2019)'!$A$9:$I$640,2,FALSE)</f>
        <v>61400</v>
      </c>
      <c r="F391" s="19">
        <f>VLOOKUP(B391,'Claimant Count'!$B$2:$D$633,2,FALSE)</f>
        <v>1305</v>
      </c>
      <c r="G391" s="19">
        <f>VLOOKUP('Master sheet'!A391,'APS (combined up to 2019)'!$A$9:$I$640,8,FALSE)</f>
        <v>1700</v>
      </c>
      <c r="H391" s="19">
        <f>E391*VLOOKUP(C391,'Part-time workers'!$A$3:$G$14,6,FALSE)</f>
        <v>1625.4676197236574</v>
      </c>
      <c r="I391" s="19">
        <f t="shared" si="66"/>
        <v>4630.4676197236577</v>
      </c>
      <c r="J391" s="20">
        <f t="shared" si="67"/>
        <v>7.5414782080189868E-2</v>
      </c>
      <c r="K391" s="27">
        <f t="shared" si="68"/>
        <v>-0.79906595216102316</v>
      </c>
      <c r="L391" s="25">
        <f>VLOOKUP('Master sheet'!A391,'APS (2020)'!$A$9:$I$640,2,FALSE)</f>
        <v>52400</v>
      </c>
      <c r="M391" s="25">
        <f>VLOOKUP(B391,'Claimant Count'!$B$2:$D$633,3,FALSE)-F391</f>
        <v>3090</v>
      </c>
      <c r="N391" s="25">
        <f>VLOOKUP('Master sheet'!A391,'APS (2020)'!$A$9:$I$640,8,FALSE)-G391</f>
        <v>600</v>
      </c>
      <c r="O391" s="25">
        <f>L391*VLOOKUP(C391,'Part-time workers'!$A$3:$H$14,8,FALSE)</f>
        <v>-174.94989454100846</v>
      </c>
      <c r="P391" s="25">
        <f t="shared" si="69"/>
        <v>3515.0501054589913</v>
      </c>
      <c r="Q391" s="26">
        <f t="shared" si="70"/>
        <v>0.75911341880169902</v>
      </c>
      <c r="R391" s="28">
        <f t="shared" si="71"/>
        <v>1.0687496859586929</v>
      </c>
      <c r="S391" s="73">
        <f>VLOOKUP(B391,'13. Parl. Constituency gender'!$A$5:$S$667,18,FALSE)</f>
        <v>8200</v>
      </c>
      <c r="T391" s="73">
        <f>VLOOKUP(B391,'SEISS data'!$B$6:$R$668,9,FALSE)</f>
        <v>4600</v>
      </c>
      <c r="U391" s="73">
        <f t="shared" si="72"/>
        <v>12800</v>
      </c>
      <c r="V391" s="109">
        <f t="shared" si="73"/>
        <v>0.24427480916030533</v>
      </c>
      <c r="W391" s="110">
        <f t="shared" si="74"/>
        <v>2.296518143139628</v>
      </c>
      <c r="X391" s="113">
        <f t="shared" si="75"/>
        <v>1.6826339145491604</v>
      </c>
      <c r="Y391" s="137">
        <f>VLOOKUP(A391,'BRES data'!$A$11:$AB$642,25,FALSE)</f>
        <v>3.1052707581227246E-2</v>
      </c>
      <c r="Z391" s="138">
        <f t="shared" si="76"/>
        <v>0.71024030615583855</v>
      </c>
    </row>
    <row r="392" spans="1:26">
      <c r="A392" s="14" t="s">
        <v>404</v>
      </c>
      <c r="B392" s="15" t="str">
        <f>VLOOKUP('Master sheet'!A392,Westminster_Parliamentary_Const!$A$2:$C$651,2,FALSE)</f>
        <v>E14001008</v>
      </c>
      <c r="C392" s="15" t="str">
        <f>VLOOKUP(B392,'Region Lookup'!$B$1:$C$662,2,FALSE)</f>
        <v>London</v>
      </c>
      <c r="E392" s="19">
        <f>VLOOKUP('Master sheet'!A392,'APS (2019)'!$A$9:$I$640,2,FALSE)</f>
        <v>90500</v>
      </c>
      <c r="F392" s="19">
        <f>VLOOKUP(B392,'Claimant Count'!$B$2:$D$633,2,FALSE)</f>
        <v>3310</v>
      </c>
      <c r="G392" s="19">
        <f>VLOOKUP('Master sheet'!A392,'APS (combined up to 2019)'!$A$9:$I$640,8,FALSE)</f>
        <v>7100</v>
      </c>
      <c r="H392" s="19">
        <f>E392*VLOOKUP(C392,'Part-time workers'!$A$3:$G$14,6,FALSE)</f>
        <v>2395.8439671822639</v>
      </c>
      <c r="I392" s="19">
        <f t="shared" si="66"/>
        <v>12805.843967182263</v>
      </c>
      <c r="J392" s="20">
        <f t="shared" si="67"/>
        <v>0.14150103831140623</v>
      </c>
      <c r="K392" s="27">
        <f t="shared" si="68"/>
        <v>1.6988383514215448</v>
      </c>
      <c r="L392" s="25">
        <f>VLOOKUP('Master sheet'!A392,'APS (2020)'!$A$9:$I$640,2,FALSE)</f>
        <v>91000</v>
      </c>
      <c r="M392" s="25">
        <f>VLOOKUP(B392,'Claimant Count'!$B$2:$D$633,3,FALSE)-F392</f>
        <v>4580</v>
      </c>
      <c r="N392" s="25">
        <f>VLOOKUP('Master sheet'!A392,'APS (2020)'!$A$9:$I$640,8,FALSE)-G392</f>
        <v>-3000</v>
      </c>
      <c r="O392" s="25">
        <f>L392*VLOOKUP(C392,'Part-time workers'!$A$3:$H$14,8,FALSE)</f>
        <v>-303.82519853495745</v>
      </c>
      <c r="P392" s="25">
        <f t="shared" si="69"/>
        <v>1276.1748014650425</v>
      </c>
      <c r="Q392" s="26">
        <f t="shared" si="70"/>
        <v>9.9655657583796561E-2</v>
      </c>
      <c r="R392" s="28">
        <f t="shared" si="71"/>
        <v>-1.1231678281506634</v>
      </c>
      <c r="S392" s="73">
        <f>VLOOKUP(B392,'13. Parl. Constituency gender'!$A$5:$S$667,18,FALSE)</f>
        <v>10900</v>
      </c>
      <c r="T392" s="73">
        <f>VLOOKUP(B392,'SEISS data'!$B$6:$R$668,9,FALSE)</f>
        <v>4100</v>
      </c>
      <c r="U392" s="73">
        <f t="shared" si="72"/>
        <v>15000</v>
      </c>
      <c r="V392" s="109">
        <f t="shared" si="73"/>
        <v>0.16483516483516483</v>
      </c>
      <c r="W392" s="110">
        <f t="shared" si="74"/>
        <v>2.3181107111945265E-2</v>
      </c>
      <c r="X392" s="113">
        <f t="shared" si="75"/>
        <v>-0.5499933605193591</v>
      </c>
      <c r="Y392" s="137">
        <f>VLOOKUP(A392,'BRES data'!$A$11:$AB$642,25,FALSE)</f>
        <v>4.356971729755621E-2</v>
      </c>
      <c r="Z392" s="138">
        <f t="shared" si="76"/>
        <v>2.0283231127943417</v>
      </c>
    </row>
    <row r="393" spans="1:26">
      <c r="A393" s="14" t="s">
        <v>405</v>
      </c>
      <c r="B393" s="15" t="str">
        <f>VLOOKUP('Master sheet'!A393,Westminster_Parliamentary_Const!$A$2:$C$651,2,FALSE)</f>
        <v>E14001013</v>
      </c>
      <c r="C393" s="15" t="str">
        <f>VLOOKUP(B393,'Region Lookup'!$B$1:$C$662,2,FALSE)</f>
        <v>London</v>
      </c>
      <c r="E393" s="19">
        <f>VLOOKUP('Master sheet'!A393,'APS (2019)'!$A$9:$I$640,2,FALSE)</f>
        <v>84700</v>
      </c>
      <c r="F393" s="19">
        <f>VLOOKUP(B393,'Claimant Count'!$B$2:$D$633,2,FALSE)</f>
        <v>2860</v>
      </c>
      <c r="G393" s="19">
        <f>VLOOKUP('Master sheet'!A393,'APS (combined up to 2019)'!$A$9:$I$640,8,FALSE)</f>
        <v>3400</v>
      </c>
      <c r="H393" s="19">
        <f>E393*VLOOKUP(C393,'Part-time workers'!$A$3:$G$14,6,FALSE)</f>
        <v>2242.2981659705829</v>
      </c>
      <c r="I393" s="19">
        <f t="shared" si="66"/>
        <v>8502.2981659705838</v>
      </c>
      <c r="J393" s="20">
        <f t="shared" si="67"/>
        <v>0.10038132427356061</v>
      </c>
      <c r="K393" s="27">
        <f t="shared" si="68"/>
        <v>0.14461033920284455</v>
      </c>
      <c r="L393" s="25">
        <f>VLOOKUP('Master sheet'!A393,'APS (2020)'!$A$9:$I$640,2,FALSE)</f>
        <v>75000</v>
      </c>
      <c r="M393" s="25">
        <f>VLOOKUP(B393,'Claimant Count'!$B$2:$D$633,3,FALSE)-F393</f>
        <v>5600</v>
      </c>
      <c r="N393" s="25">
        <f>VLOOKUP('Master sheet'!A393,'APS (2020)'!$A$9:$I$640,8,FALSE)-G393</f>
        <v>900</v>
      </c>
      <c r="O393" s="25">
        <f>L393*VLOOKUP(C393,'Part-time workers'!$A$3:$H$14,8,FALSE)</f>
        <v>-250.40538340793196</v>
      </c>
      <c r="P393" s="25">
        <f t="shared" si="69"/>
        <v>6249.5946165920677</v>
      </c>
      <c r="Q393" s="26">
        <f t="shared" si="70"/>
        <v>0.73504768882433591</v>
      </c>
      <c r="R393" s="28">
        <f t="shared" si="71"/>
        <v>0.98875958177099088</v>
      </c>
      <c r="S393" s="73">
        <f>VLOOKUP(B393,'13. Parl. Constituency gender'!$A$5:$S$667,18,FALSE)</f>
        <v>11400</v>
      </c>
      <c r="T393" s="73">
        <f>VLOOKUP(B393,'SEISS data'!$B$6:$R$668,9,FALSE)</f>
        <v>10900</v>
      </c>
      <c r="U393" s="73">
        <f t="shared" si="72"/>
        <v>22300</v>
      </c>
      <c r="V393" s="109">
        <f t="shared" si="73"/>
        <v>0.29733333333333334</v>
      </c>
      <c r="W393" s="110">
        <f t="shared" si="74"/>
        <v>3.8149024348142784</v>
      </c>
      <c r="X393" s="113">
        <f t="shared" si="75"/>
        <v>2.4018310082926346</v>
      </c>
      <c r="Y393" s="137">
        <f>VLOOKUP(A393,'BRES data'!$A$11:$AB$642,25,FALSE)</f>
        <v>2.4121276220694599E-2</v>
      </c>
      <c r="Z393" s="138">
        <f t="shared" si="76"/>
        <v>-1.9662498808389713E-2</v>
      </c>
    </row>
    <row r="394" spans="1:26">
      <c r="A394" s="14" t="s">
        <v>406</v>
      </c>
      <c r="B394" s="15" t="str">
        <f>VLOOKUP('Master sheet'!A394,Westminster_Parliamentary_Const!$A$2:$C$651,2,FALSE)</f>
        <v>E14001032</v>
      </c>
      <c r="C394" s="15" t="str">
        <f>VLOOKUP(B394,'Region Lookup'!$B$1:$C$662,2,FALSE)</f>
        <v>London</v>
      </c>
      <c r="E394" s="19">
        <f>VLOOKUP('Master sheet'!A394,'APS (2019)'!$A$9:$I$640,2,FALSE)</f>
        <v>153100</v>
      </c>
      <c r="F394" s="19">
        <f>VLOOKUP(B394,'Claimant Count'!$B$2:$D$633,2,FALSE)</f>
        <v>4130</v>
      </c>
      <c r="G394" s="19">
        <f>VLOOKUP('Master sheet'!A394,'APS (combined up to 2019)'!$A$9:$I$640,8,FALSE)</f>
        <v>4600</v>
      </c>
      <c r="H394" s="19">
        <f>E394*VLOOKUP(C394,'Part-time workers'!$A$3:$G$14,6,FALSE)</f>
        <v>4053.0796837083381</v>
      </c>
      <c r="I394" s="19">
        <f t="shared" si="66"/>
        <v>12783.079683708338</v>
      </c>
      <c r="J394" s="20">
        <f t="shared" si="67"/>
        <v>8.3494968541530615E-2</v>
      </c>
      <c r="K394" s="27">
        <f t="shared" si="68"/>
        <v>-0.49365399986467257</v>
      </c>
      <c r="L394" s="25">
        <f>VLOOKUP('Master sheet'!A394,'APS (2020)'!$A$9:$I$640,2,FALSE)</f>
        <v>139100</v>
      </c>
      <c r="M394" s="25">
        <f>VLOOKUP(B394,'Claimant Count'!$B$2:$D$633,3,FALSE)-F394</f>
        <v>9200</v>
      </c>
      <c r="N394" s="25">
        <f>VLOOKUP('Master sheet'!A394,'APS (2020)'!$A$9:$I$640,8,FALSE)-G394</f>
        <v>-1500</v>
      </c>
      <c r="O394" s="25">
        <f>L394*VLOOKUP(C394,'Part-time workers'!$A$3:$H$14,8,FALSE)</f>
        <v>-464.4185177605778</v>
      </c>
      <c r="P394" s="25">
        <f t="shared" si="69"/>
        <v>7235.5814822394223</v>
      </c>
      <c r="Q394" s="26">
        <f t="shared" si="70"/>
        <v>0.56602803559622328</v>
      </c>
      <c r="R394" s="28">
        <f t="shared" si="71"/>
        <v>0.42696903213035281</v>
      </c>
      <c r="S394" s="73">
        <f>VLOOKUP(B394,'13. Parl. Constituency gender'!$A$5:$S$667,18,FALSE)</f>
        <v>19500</v>
      </c>
      <c r="T394" s="73">
        <f>VLOOKUP(B394,'SEISS data'!$B$6:$R$668,9,FALSE)</f>
        <v>15600</v>
      </c>
      <c r="U394" s="73">
        <f t="shared" si="72"/>
        <v>35100</v>
      </c>
      <c r="V394" s="109">
        <f t="shared" si="73"/>
        <v>0.25233644859813081</v>
      </c>
      <c r="W394" s="110">
        <f t="shared" si="74"/>
        <v>2.5272193712329929</v>
      </c>
      <c r="X394" s="113">
        <f t="shared" si="75"/>
        <v>1.4770942016816728</v>
      </c>
      <c r="Y394" s="137">
        <f>VLOOKUP(A394,'BRES data'!$A$11:$AB$642,25,FALSE)</f>
        <v>3.1767123287671284E-2</v>
      </c>
      <c r="Z394" s="138">
        <f t="shared" si="76"/>
        <v>0.78547065915524161</v>
      </c>
    </row>
    <row r="395" spans="1:26">
      <c r="A395" s="14" t="s">
        <v>407</v>
      </c>
      <c r="B395" s="15" t="str">
        <f>VLOOKUP('Master sheet'!A395,Westminster_Parliamentary_Const!$A$2:$C$651,2,FALSE)</f>
        <v>E14001036</v>
      </c>
      <c r="C395" s="15" t="str">
        <f>VLOOKUP(B395,'Region Lookup'!$B$1:$C$662,2,FALSE)</f>
        <v>London</v>
      </c>
      <c r="E395" s="19">
        <f>VLOOKUP('Master sheet'!A395,'APS (2019)'!$A$9:$I$640,2,FALSE)</f>
        <v>103700</v>
      </c>
      <c r="F395" s="19">
        <f>VLOOKUP(B395,'Claimant Count'!$B$2:$D$633,2,FALSE)</f>
        <v>2160</v>
      </c>
      <c r="G395" s="19">
        <f>VLOOKUP('Master sheet'!A395,'APS (combined up to 2019)'!$A$9:$I$640,8,FALSE)</f>
        <v>2400</v>
      </c>
      <c r="H395" s="19">
        <f>E395*VLOOKUP(C395,'Part-time workers'!$A$3:$G$14,6,FALSE)</f>
        <v>2745.2930320088481</v>
      </c>
      <c r="I395" s="19">
        <f t="shared" si="66"/>
        <v>7305.2930320088481</v>
      </c>
      <c r="J395" s="20">
        <f t="shared" si="67"/>
        <v>7.0446413037693806E-2</v>
      </c>
      <c r="K395" s="27">
        <f t="shared" si="68"/>
        <v>-0.98685856019765628</v>
      </c>
      <c r="L395" s="25">
        <f>VLOOKUP('Master sheet'!A395,'APS (2020)'!$A$9:$I$640,2,FALSE)</f>
        <v>78700</v>
      </c>
      <c r="M395" s="25">
        <f>VLOOKUP(B395,'Claimant Count'!$B$2:$D$633,3,FALSE)-F395</f>
        <v>3800</v>
      </c>
      <c r="N395" s="25">
        <f>VLOOKUP('Master sheet'!A395,'APS (2020)'!$A$9:$I$640,8,FALSE)-G395</f>
        <v>5200</v>
      </c>
      <c r="O395" s="25">
        <f>L395*VLOOKUP(C395,'Part-time workers'!$A$3:$H$14,8,FALSE)</f>
        <v>-262.75871565605661</v>
      </c>
      <c r="P395" s="25">
        <f t="shared" si="69"/>
        <v>8737.2412843439433</v>
      </c>
      <c r="Q395" s="26">
        <f t="shared" si="70"/>
        <v>1.1960151695573162</v>
      </c>
      <c r="R395" s="28">
        <f t="shared" si="71"/>
        <v>2.5209315477016836</v>
      </c>
      <c r="S395" s="73">
        <f>VLOOKUP(B395,'13. Parl. Constituency gender'!$A$5:$S$667,18,FALSE)</f>
        <v>8600</v>
      </c>
      <c r="T395" s="73">
        <f>VLOOKUP(B395,'SEISS data'!$B$6:$R$668,9,FALSE)</f>
        <v>3200</v>
      </c>
      <c r="U395" s="73">
        <f t="shared" si="72"/>
        <v>11800</v>
      </c>
      <c r="V395" s="109">
        <f t="shared" si="73"/>
        <v>0.14993646759847523</v>
      </c>
      <c r="W395" s="110">
        <f t="shared" si="74"/>
        <v>-0.40317730000910595</v>
      </c>
      <c r="X395" s="113">
        <f t="shared" si="75"/>
        <v>1.0588771238462888</v>
      </c>
      <c r="Y395" s="137">
        <f>VLOOKUP(A395,'BRES data'!$A$11:$AB$642,25,FALSE)</f>
        <v>4.0947984688133321E-2</v>
      </c>
      <c r="Z395" s="138">
        <f t="shared" si="76"/>
        <v>1.7522459382615334</v>
      </c>
    </row>
    <row r="396" spans="1:26">
      <c r="A396" s="14" t="s">
        <v>408</v>
      </c>
      <c r="B396" s="15" t="str">
        <f>VLOOKUP('Master sheet'!A396,Westminster_Parliamentary_Const!$A$2:$C$651,2,FALSE)</f>
        <v>E14001040</v>
      </c>
      <c r="C396" s="15" t="str">
        <f>VLOOKUP(B396,'Region Lookup'!$B$1:$C$662,2,FALSE)</f>
        <v>London</v>
      </c>
      <c r="E396" s="19">
        <f>VLOOKUP('Master sheet'!A396,'APS (2019)'!$A$9:$I$640,2,FALSE)</f>
        <v>69500</v>
      </c>
      <c r="F396" s="19">
        <f>VLOOKUP(B396,'Claimant Count'!$B$2:$D$633,2,FALSE)</f>
        <v>900</v>
      </c>
      <c r="G396" s="19">
        <f>VLOOKUP('Master sheet'!A396,'APS (combined up to 2019)'!$A$9:$I$640,8,FALSE)</f>
        <v>2800</v>
      </c>
      <c r="H396" s="19">
        <f>E396*VLOOKUP(C396,'Part-time workers'!$A$3:$G$14,6,FALSE)</f>
        <v>1839.9022731399707</v>
      </c>
      <c r="I396" s="19">
        <f t="shared" si="66"/>
        <v>5539.9022731399709</v>
      </c>
      <c r="J396" s="20">
        <f t="shared" si="67"/>
        <v>7.971082407395641E-2</v>
      </c>
      <c r="K396" s="27">
        <f t="shared" si="68"/>
        <v>-0.63668571765271764</v>
      </c>
      <c r="L396" s="25">
        <f>VLOOKUP('Master sheet'!A396,'APS (2020)'!$A$9:$I$640,2,FALSE)</f>
        <v>69100</v>
      </c>
      <c r="M396" s="25">
        <f>VLOOKUP(B396,'Claimant Count'!$B$2:$D$633,3,FALSE)-F396</f>
        <v>2295</v>
      </c>
      <c r="N396" s="25">
        <f>VLOOKUP('Master sheet'!A396,'APS (2020)'!$A$9:$I$640,8,FALSE)-G396</f>
        <v>-100</v>
      </c>
      <c r="O396" s="25">
        <f>L396*VLOOKUP(C396,'Part-time workers'!$A$3:$H$14,8,FALSE)</f>
        <v>-230.70682657984131</v>
      </c>
      <c r="P396" s="25">
        <f t="shared" si="69"/>
        <v>1964.2931734201586</v>
      </c>
      <c r="Q396" s="26">
        <f t="shared" si="70"/>
        <v>0.35457180949634576</v>
      </c>
      <c r="R396" s="28">
        <f t="shared" si="71"/>
        <v>-0.27587295823427121</v>
      </c>
      <c r="S396" s="73">
        <f>VLOOKUP(B396,'13. Parl. Constituency gender'!$A$5:$S$667,18,FALSE)</f>
        <v>6800</v>
      </c>
      <c r="T396" s="73">
        <f>VLOOKUP(B396,'SEISS data'!$B$6:$R$668,9,FALSE)</f>
        <v>3900</v>
      </c>
      <c r="U396" s="73">
        <f t="shared" si="72"/>
        <v>10700</v>
      </c>
      <c r="V396" s="109">
        <f t="shared" si="73"/>
        <v>0.15484804630969609</v>
      </c>
      <c r="W396" s="110">
        <f t="shared" si="74"/>
        <v>-0.26262186469165627</v>
      </c>
      <c r="X396" s="113">
        <f t="shared" si="75"/>
        <v>-0.26924741146296371</v>
      </c>
      <c r="Y396" s="137">
        <f>VLOOKUP(A396,'BRES data'!$A$11:$AB$642,25,FALSE)</f>
        <v>3.7683087027914564E-2</v>
      </c>
      <c r="Z396" s="138">
        <f t="shared" si="76"/>
        <v>1.4084413420443835</v>
      </c>
    </row>
    <row r="397" spans="1:26">
      <c r="A397" s="14" t="s">
        <v>409</v>
      </c>
      <c r="B397" s="15" t="str">
        <f>VLOOKUP('Master sheet'!A397,Westminster_Parliamentary_Const!$A$2:$C$651,2,FALSE)</f>
        <v>E14000530</v>
      </c>
      <c r="C397" s="15" t="str">
        <f>VLOOKUP(B397,'Region Lookup'!$B$1:$C$662,2,FALSE)</f>
        <v>South East</v>
      </c>
      <c r="E397" s="19">
        <f>VLOOKUP('Master sheet'!A397,'APS (2019)'!$A$9:$I$640,2,FALSE)</f>
        <v>67100</v>
      </c>
      <c r="F397" s="19">
        <f>VLOOKUP(B397,'Claimant Count'!$B$2:$D$633,2,FALSE)</f>
        <v>1025</v>
      </c>
      <c r="G397" s="19">
        <f>VLOOKUP('Master sheet'!A397,'APS (combined up to 2019)'!$A$9:$I$640,8,FALSE)</f>
        <v>2200</v>
      </c>
      <c r="H397" s="19">
        <f>E397*VLOOKUP(C397,'Part-time workers'!$A$3:$G$14,6,FALSE)</f>
        <v>1236.0481942848937</v>
      </c>
      <c r="I397" s="19">
        <f t="shared" si="66"/>
        <v>4461.0481942848937</v>
      </c>
      <c r="J397" s="20">
        <f t="shared" si="67"/>
        <v>6.6483579646570701E-2</v>
      </c>
      <c r="K397" s="27">
        <f t="shared" si="68"/>
        <v>-1.1366442969994839</v>
      </c>
      <c r="L397" s="25">
        <f>VLOOKUP('Master sheet'!A397,'APS (2020)'!$A$9:$I$640,2,FALSE)</f>
        <v>68000</v>
      </c>
      <c r="M397" s="25">
        <f>VLOOKUP(B397,'Claimant Count'!$B$2:$D$633,3,FALSE)-F397</f>
        <v>2330</v>
      </c>
      <c r="N397" s="25">
        <f>VLOOKUP('Master sheet'!A397,'APS (2020)'!$A$9:$I$640,8,FALSE)-G397</f>
        <v>600</v>
      </c>
      <c r="O397" s="25">
        <f>L397*VLOOKUP(C397,'Part-time workers'!$A$3:$H$14,8,FALSE)</f>
        <v>-17.55983523041904</v>
      </c>
      <c r="P397" s="25">
        <f t="shared" si="69"/>
        <v>2912.4401647695809</v>
      </c>
      <c r="Q397" s="26">
        <f t="shared" si="70"/>
        <v>0.65286005394443969</v>
      </c>
      <c r="R397" s="28">
        <f t="shared" si="71"/>
        <v>0.71558284941474881</v>
      </c>
      <c r="S397" s="73">
        <f>VLOOKUP(B397,'13. Parl. Constituency gender'!$A$5:$S$667,18,FALSE)</f>
        <v>8300</v>
      </c>
      <c r="T397" s="73">
        <f>VLOOKUP(B397,'SEISS data'!$B$6:$R$668,9,FALSE)</f>
        <v>3600</v>
      </c>
      <c r="U397" s="73">
        <f t="shared" si="72"/>
        <v>11900</v>
      </c>
      <c r="V397" s="109">
        <f t="shared" si="73"/>
        <v>0.17499999999999999</v>
      </c>
      <c r="W397" s="110">
        <f t="shared" si="74"/>
        <v>0.31406982447272058</v>
      </c>
      <c r="X397" s="113">
        <f t="shared" si="75"/>
        <v>0.5148263369437347</v>
      </c>
      <c r="Y397" s="137">
        <f>VLOOKUP(A397,'BRES data'!$A$11:$AB$642,25,FALSE)</f>
        <v>3.2321041214750545E-2</v>
      </c>
      <c r="Z397" s="138">
        <f t="shared" si="76"/>
        <v>0.84380006150599285</v>
      </c>
    </row>
    <row r="398" spans="1:26">
      <c r="A398" s="14" t="s">
        <v>410</v>
      </c>
      <c r="B398" s="15" t="str">
        <f>VLOOKUP('Master sheet'!A398,Westminster_Parliamentary_Const!$A$2:$C$651,2,FALSE)</f>
        <v>E14000534</v>
      </c>
      <c r="C398" s="15" t="str">
        <f>VLOOKUP(B398,'Region Lookup'!$B$1:$C$662,2,FALSE)</f>
        <v>South East</v>
      </c>
      <c r="E398" s="19">
        <f>VLOOKUP('Master sheet'!A398,'APS (2019)'!$A$9:$I$640,2,FALSE)</f>
        <v>60300</v>
      </c>
      <c r="F398" s="19">
        <f>VLOOKUP(B398,'Claimant Count'!$B$2:$D$633,2,FALSE)</f>
        <v>630</v>
      </c>
      <c r="G398" s="19">
        <f>VLOOKUP('Master sheet'!A398,'APS (combined up to 2019)'!$A$9:$I$640,8,FALSE)</f>
        <v>3000</v>
      </c>
      <c r="H398" s="19">
        <f>E398*VLOOKUP(C398,'Part-time workers'!$A$3:$G$14,6,FALSE)</f>
        <v>1110.7854860712234</v>
      </c>
      <c r="I398" s="19">
        <f t="shared" si="66"/>
        <v>4740.7854860712232</v>
      </c>
      <c r="J398" s="20">
        <f t="shared" si="67"/>
        <v>7.8619991477134707E-2</v>
      </c>
      <c r="K398" s="27">
        <f t="shared" si="68"/>
        <v>-0.67791661184281704</v>
      </c>
      <c r="L398" s="25">
        <f>VLOOKUP('Master sheet'!A398,'APS (2020)'!$A$9:$I$640,2,FALSE)</f>
        <v>54000</v>
      </c>
      <c r="M398" s="25">
        <f>VLOOKUP(B398,'Claimant Count'!$B$2:$D$633,3,FALSE)-F398</f>
        <v>1780</v>
      </c>
      <c r="N398" s="25">
        <f>VLOOKUP('Master sheet'!A398,'APS (2020)'!$A$9:$I$640,8,FALSE)-G398</f>
        <v>-800</v>
      </c>
      <c r="O398" s="25">
        <f>L398*VLOOKUP(C398,'Part-time workers'!$A$3:$H$14,8,FALSE)</f>
        <v>-13.944575035921003</v>
      </c>
      <c r="P398" s="25">
        <f t="shared" si="69"/>
        <v>966.05542496407895</v>
      </c>
      <c r="Q398" s="26">
        <f t="shared" si="70"/>
        <v>0.20377539287580526</v>
      </c>
      <c r="R398" s="28">
        <f t="shared" si="71"/>
        <v>-0.77709278775763158</v>
      </c>
      <c r="S398" s="73">
        <f>VLOOKUP(B398,'13. Parl. Constituency gender'!$A$5:$S$667,18,FALSE)</f>
        <v>7200</v>
      </c>
      <c r="T398" s="73">
        <f>VLOOKUP(B398,'SEISS data'!$B$6:$R$668,9,FALSE)</f>
        <v>4400</v>
      </c>
      <c r="U398" s="73">
        <f t="shared" si="72"/>
        <v>11600</v>
      </c>
      <c r="V398" s="109">
        <f t="shared" si="73"/>
        <v>0.21481481481481482</v>
      </c>
      <c r="W398" s="110">
        <f t="shared" si="74"/>
        <v>1.4534567624434065</v>
      </c>
      <c r="X398" s="113">
        <f t="shared" si="75"/>
        <v>0.33818198734288746</v>
      </c>
      <c r="Y398" s="137">
        <f>VLOOKUP(A398,'BRES data'!$A$11:$AB$642,25,FALSE)</f>
        <v>2.5097905901550144E-2</v>
      </c>
      <c r="Z398" s="138">
        <f t="shared" si="76"/>
        <v>8.3179858908184842E-2</v>
      </c>
    </row>
    <row r="399" spans="1:26">
      <c r="A399" s="14" t="s">
        <v>411</v>
      </c>
      <c r="B399" s="15" t="str">
        <f>VLOOKUP('Master sheet'!A399,Westminster_Parliamentary_Const!$A$2:$C$651,2,FALSE)</f>
        <v>E14000536</v>
      </c>
      <c r="C399" s="15" t="str">
        <f>VLOOKUP(B399,'Region Lookup'!$B$1:$C$662,2,FALSE)</f>
        <v>South East</v>
      </c>
      <c r="E399" s="19">
        <f>VLOOKUP('Master sheet'!A399,'APS (2019)'!$A$9:$I$640,2,FALSE)</f>
        <v>79000</v>
      </c>
      <c r="F399" s="19">
        <f>VLOOKUP(B399,'Claimant Count'!$B$2:$D$633,2,FALSE)</f>
        <v>1915</v>
      </c>
      <c r="G399" s="19">
        <f>VLOOKUP('Master sheet'!A399,'APS (combined up to 2019)'!$A$9:$I$640,8,FALSE)</f>
        <v>4500</v>
      </c>
      <c r="H399" s="19">
        <f>E399*VLOOKUP(C399,'Part-time workers'!$A$3:$G$14,6,FALSE)</f>
        <v>1455.2579336588169</v>
      </c>
      <c r="I399" s="19">
        <f t="shared" si="66"/>
        <v>7870.2579336588169</v>
      </c>
      <c r="J399" s="20">
        <f t="shared" si="67"/>
        <v>9.9623518147579956E-2</v>
      </c>
      <c r="K399" s="27">
        <f t="shared" si="68"/>
        <v>0.11596705856752577</v>
      </c>
      <c r="L399" s="25">
        <f>VLOOKUP('Master sheet'!A399,'APS (2020)'!$A$9:$I$640,2,FALSE)</f>
        <v>78500</v>
      </c>
      <c r="M399" s="25">
        <f>VLOOKUP(B399,'Claimant Count'!$B$2:$D$633,3,FALSE)-F399</f>
        <v>2790</v>
      </c>
      <c r="N399" s="25" t="e">
        <f>VLOOKUP('Master sheet'!A399,'APS (2020)'!$A$9:$I$640,8,FALSE)-G399</f>
        <v>#VALUE!</v>
      </c>
      <c r="O399" s="25">
        <f>L399*VLOOKUP(C399,'Part-time workers'!$A$3:$H$14,8,FALSE)</f>
        <v>-20.27128037629257</v>
      </c>
      <c r="P399" s="25">
        <f t="shared" si="69"/>
        <v>2769.7287196237075</v>
      </c>
      <c r="Q399" s="26">
        <f t="shared" si="70"/>
        <v>0.3519235002169851</v>
      </c>
      <c r="R399" s="28">
        <f t="shared" si="71"/>
        <v>-0.28467545603411265</v>
      </c>
      <c r="S399" s="73">
        <f>VLOOKUP(B399,'13. Parl. Constituency gender'!$A$5:$S$667,18,FALSE)</f>
        <v>8900</v>
      </c>
      <c r="T399" s="73">
        <f>VLOOKUP(B399,'SEISS data'!$B$6:$R$668,9,FALSE)</f>
        <v>4800</v>
      </c>
      <c r="U399" s="73">
        <f t="shared" si="72"/>
        <v>13700</v>
      </c>
      <c r="V399" s="109">
        <f t="shared" si="73"/>
        <v>0.17452229299363056</v>
      </c>
      <c r="W399" s="110">
        <f t="shared" si="74"/>
        <v>0.30039920649380997</v>
      </c>
      <c r="X399" s="113">
        <f t="shared" si="75"/>
        <v>7.8618752298486583E-3</v>
      </c>
      <c r="Y399" s="137">
        <f>VLOOKUP(A399,'BRES data'!$A$11:$AB$642,25,FALSE)</f>
        <v>2.4845630559916287E-2</v>
      </c>
      <c r="Z399" s="138">
        <f t="shared" si="76"/>
        <v>5.6614425319629368E-2</v>
      </c>
    </row>
    <row r="400" spans="1:26">
      <c r="A400" s="14" t="s">
        <v>412</v>
      </c>
      <c r="B400" s="15" t="str">
        <f>VLOOKUP('Master sheet'!A400,Westminster_Parliamentary_Const!$A$2:$C$651,2,FALSE)</f>
        <v>E14000538</v>
      </c>
      <c r="C400" s="15" t="str">
        <f>VLOOKUP(B400,'Region Lookup'!$B$1:$C$662,2,FALSE)</f>
        <v>South East</v>
      </c>
      <c r="E400" s="19">
        <f>VLOOKUP('Master sheet'!A400,'APS (2019)'!$A$9:$I$640,2,FALSE)</f>
        <v>69600</v>
      </c>
      <c r="F400" s="19">
        <f>VLOOKUP(B400,'Claimant Count'!$B$2:$D$633,2,FALSE)</f>
        <v>1190</v>
      </c>
      <c r="G400" s="19">
        <f>VLOOKUP('Master sheet'!A400,'APS (combined up to 2019)'!$A$9:$I$640,8,FALSE)</f>
        <v>4200</v>
      </c>
      <c r="H400" s="19">
        <f>E400*VLOOKUP(C400,'Part-time workers'!$A$3:$G$14,6,FALSE)</f>
        <v>1282.1006605399195</v>
      </c>
      <c r="I400" s="19">
        <f t="shared" si="66"/>
        <v>6672.1006605399198</v>
      </c>
      <c r="J400" s="20">
        <f t="shared" si="67"/>
        <v>9.5863515237642527E-2</v>
      </c>
      <c r="K400" s="27">
        <f t="shared" si="68"/>
        <v>-2.6152165395704856E-2</v>
      </c>
      <c r="L400" s="25">
        <f>VLOOKUP('Master sheet'!A400,'APS (2020)'!$A$9:$I$640,2,FALSE)</f>
        <v>70400</v>
      </c>
      <c r="M400" s="25">
        <f>VLOOKUP(B400,'Claimant Count'!$B$2:$D$633,3,FALSE)-F400</f>
        <v>2440</v>
      </c>
      <c r="N400" s="25">
        <f>VLOOKUP('Master sheet'!A400,'APS (2020)'!$A$9:$I$640,8,FALSE)-G400</f>
        <v>-1200</v>
      </c>
      <c r="O400" s="25">
        <f>L400*VLOOKUP(C400,'Part-time workers'!$A$3:$H$14,8,FALSE)</f>
        <v>-18.179594120904419</v>
      </c>
      <c r="P400" s="25">
        <f t="shared" si="69"/>
        <v>1221.8204058790957</v>
      </c>
      <c r="Q400" s="26">
        <f t="shared" si="70"/>
        <v>0.18312379684335031</v>
      </c>
      <c r="R400" s="28">
        <f t="shared" si="71"/>
        <v>-0.84573493241030773</v>
      </c>
      <c r="S400" s="73">
        <f>VLOOKUP(B400,'13. Parl. Constituency gender'!$A$5:$S$667,18,FALSE)</f>
        <v>8300</v>
      </c>
      <c r="T400" s="73">
        <f>VLOOKUP(B400,'SEISS data'!$B$6:$R$668,9,FALSE)</f>
        <v>4700</v>
      </c>
      <c r="U400" s="73">
        <f t="shared" si="72"/>
        <v>13000</v>
      </c>
      <c r="V400" s="109">
        <f t="shared" si="73"/>
        <v>0.18465909090909091</v>
      </c>
      <c r="W400" s="110">
        <f t="shared" si="74"/>
        <v>0.59048557739478469</v>
      </c>
      <c r="X400" s="113">
        <f t="shared" si="75"/>
        <v>-0.12762467750776152</v>
      </c>
      <c r="Y400" s="137">
        <f>VLOOKUP(A400,'BRES data'!$A$11:$AB$642,25,FALSE)</f>
        <v>3.0745598275242703E-2</v>
      </c>
      <c r="Z400" s="138">
        <f t="shared" si="76"/>
        <v>0.67790067351587691</v>
      </c>
    </row>
    <row r="401" spans="1:26">
      <c r="A401" s="14" t="s">
        <v>413</v>
      </c>
      <c r="B401" s="15" t="str">
        <f>VLOOKUP('Master sheet'!A401,Westminster_Parliamentary_Const!$A$2:$C$651,2,FALSE)</f>
        <v>E14000539</v>
      </c>
      <c r="C401" s="15" t="str">
        <f>VLOOKUP(B401,'Region Lookup'!$B$1:$C$662,2,FALSE)</f>
        <v>South East</v>
      </c>
      <c r="E401" s="19">
        <f>VLOOKUP('Master sheet'!A401,'APS (2019)'!$A$9:$I$640,2,FALSE)</f>
        <v>76800</v>
      </c>
      <c r="F401" s="19">
        <f>VLOOKUP(B401,'Claimant Count'!$B$2:$D$633,2,FALSE)</f>
        <v>1060</v>
      </c>
      <c r="G401" s="19">
        <f>VLOOKUP('Master sheet'!A401,'APS (combined up to 2019)'!$A$9:$I$640,8,FALSE)</f>
        <v>3000</v>
      </c>
      <c r="H401" s="19">
        <f>E401*VLOOKUP(C401,'Part-time workers'!$A$3:$G$14,6,FALSE)</f>
        <v>1414.7317633543942</v>
      </c>
      <c r="I401" s="19">
        <f t="shared" si="66"/>
        <v>5474.7317633543944</v>
      </c>
      <c r="J401" s="20">
        <f t="shared" si="67"/>
        <v>7.1285569835343676E-2</v>
      </c>
      <c r="K401" s="27">
        <f t="shared" si="68"/>
        <v>-0.95514041642966274</v>
      </c>
      <c r="L401" s="25">
        <f>VLOOKUP('Master sheet'!A401,'APS (2020)'!$A$9:$I$640,2,FALSE)</f>
        <v>84200</v>
      </c>
      <c r="M401" s="25">
        <f>VLOOKUP(B401,'Claimant Count'!$B$2:$D$633,3,FALSE)-F401</f>
        <v>2370</v>
      </c>
      <c r="N401" s="25">
        <f>VLOOKUP('Master sheet'!A401,'APS (2020)'!$A$9:$I$640,8,FALSE)-G401</f>
        <v>2600</v>
      </c>
      <c r="O401" s="25">
        <f>L401*VLOOKUP(C401,'Part-time workers'!$A$3:$H$14,8,FALSE)</f>
        <v>-21.743207741195341</v>
      </c>
      <c r="P401" s="25">
        <f t="shared" si="69"/>
        <v>4948.256792258805</v>
      </c>
      <c r="Q401" s="26">
        <f t="shared" si="70"/>
        <v>0.90383547653976459</v>
      </c>
      <c r="R401" s="28">
        <f t="shared" si="71"/>
        <v>1.5497794526690947</v>
      </c>
      <c r="S401" s="73">
        <f>VLOOKUP(B401,'13. Parl. Constituency gender'!$A$5:$S$667,18,FALSE)</f>
        <v>11200</v>
      </c>
      <c r="T401" s="73">
        <f>VLOOKUP(B401,'SEISS data'!$B$6:$R$668,9,FALSE)</f>
        <v>4100</v>
      </c>
      <c r="U401" s="73">
        <f t="shared" si="72"/>
        <v>15300</v>
      </c>
      <c r="V401" s="109">
        <f t="shared" si="73"/>
        <v>0.18171021377672208</v>
      </c>
      <c r="W401" s="110">
        <f t="shared" si="74"/>
        <v>0.5060970877853519</v>
      </c>
      <c r="X401" s="113">
        <f t="shared" si="75"/>
        <v>1.0279382702272233</v>
      </c>
      <c r="Y401" s="137">
        <f>VLOOKUP(A401,'BRES data'!$A$11:$AB$642,25,FALSE)</f>
        <v>2.2771256799313022E-2</v>
      </c>
      <c r="Z401" s="138">
        <f t="shared" si="76"/>
        <v>-0.16182403964587627</v>
      </c>
    </row>
    <row r="402" spans="1:26">
      <c r="A402" s="14" t="s">
        <v>414</v>
      </c>
      <c r="B402" s="15" t="str">
        <f>VLOOKUP('Master sheet'!A402,Westminster_Parliamentary_Const!$A$2:$C$651,2,FALSE)</f>
        <v>E14000545</v>
      </c>
      <c r="C402" s="15" t="str">
        <f>VLOOKUP(B402,'Region Lookup'!$B$1:$C$662,2,FALSE)</f>
        <v>South East</v>
      </c>
      <c r="E402" s="19">
        <f>VLOOKUP('Master sheet'!A402,'APS (2019)'!$A$9:$I$640,2,FALSE)</f>
        <v>68900</v>
      </c>
      <c r="F402" s="19">
        <f>VLOOKUP(B402,'Claimant Count'!$B$2:$D$633,2,FALSE)</f>
        <v>1435</v>
      </c>
      <c r="G402" s="19">
        <f>VLOOKUP('Master sheet'!A402,'APS (combined up to 2019)'!$A$9:$I$640,8,FALSE)</f>
        <v>3600</v>
      </c>
      <c r="H402" s="19">
        <f>E402*VLOOKUP(C402,'Part-time workers'!$A$3:$G$14,6,FALSE)</f>
        <v>1269.2059699885124</v>
      </c>
      <c r="I402" s="19">
        <f t="shared" si="66"/>
        <v>6304.2059699885122</v>
      </c>
      <c r="J402" s="20">
        <f t="shared" si="67"/>
        <v>9.1497909578933417E-2</v>
      </c>
      <c r="K402" s="27">
        <f t="shared" si="68"/>
        <v>-0.19116174203870584</v>
      </c>
      <c r="L402" s="25">
        <f>VLOOKUP('Master sheet'!A402,'APS (2020)'!$A$9:$I$640,2,FALSE)</f>
        <v>68700</v>
      </c>
      <c r="M402" s="25">
        <f>VLOOKUP(B402,'Claimant Count'!$B$2:$D$633,3,FALSE)-F402</f>
        <v>2225</v>
      </c>
      <c r="N402" s="25">
        <f>VLOOKUP('Master sheet'!A402,'APS (2020)'!$A$9:$I$640,8,FALSE)-G402</f>
        <v>-1000</v>
      </c>
      <c r="O402" s="25">
        <f>L402*VLOOKUP(C402,'Part-time workers'!$A$3:$H$14,8,FALSE)</f>
        <v>-17.740598240143942</v>
      </c>
      <c r="P402" s="25">
        <f t="shared" si="69"/>
        <v>1207.259401759856</v>
      </c>
      <c r="Q402" s="26">
        <f t="shared" si="70"/>
        <v>0.19150062791524813</v>
      </c>
      <c r="R402" s="28">
        <f t="shared" si="71"/>
        <v>-0.81789187130914165</v>
      </c>
      <c r="S402" s="73">
        <f>VLOOKUP(B402,'13. Parl. Constituency gender'!$A$5:$S$667,18,FALSE)</f>
        <v>8200</v>
      </c>
      <c r="T402" s="73">
        <f>VLOOKUP(B402,'SEISS data'!$B$6:$R$668,9,FALSE)</f>
        <v>3300</v>
      </c>
      <c r="U402" s="73">
        <f t="shared" si="72"/>
        <v>11500</v>
      </c>
      <c r="V402" s="109">
        <f t="shared" si="73"/>
        <v>0.16739446870451238</v>
      </c>
      <c r="W402" s="110">
        <f t="shared" si="74"/>
        <v>9.6421116203922672E-2</v>
      </c>
      <c r="X402" s="113">
        <f t="shared" si="75"/>
        <v>-0.36073537755260948</v>
      </c>
      <c r="Y402" s="137">
        <f>VLOOKUP(A402,'BRES data'!$A$11:$AB$642,25,FALSE)</f>
        <v>2.9741504501887839E-2</v>
      </c>
      <c r="Z402" s="138">
        <f t="shared" si="76"/>
        <v>0.5721662553996002</v>
      </c>
    </row>
    <row r="403" spans="1:26">
      <c r="A403" s="14" t="s">
        <v>415</v>
      </c>
      <c r="B403" s="15" t="str">
        <f>VLOOKUP('Master sheet'!A403,Westminster_Parliamentary_Const!$A$2:$C$651,2,FALSE)</f>
        <v>E14000550</v>
      </c>
      <c r="C403" s="15" t="str">
        <f>VLOOKUP(B403,'Region Lookup'!$B$1:$C$662,2,FALSE)</f>
        <v>South East</v>
      </c>
      <c r="E403" s="19">
        <f>VLOOKUP('Master sheet'!A403,'APS (2019)'!$A$9:$I$640,2,FALSE)</f>
        <v>61700</v>
      </c>
      <c r="F403" s="19">
        <f>VLOOKUP(B403,'Claimant Count'!$B$2:$D$633,2,FALSE)</f>
        <v>680</v>
      </c>
      <c r="G403" s="19">
        <f>VLOOKUP('Master sheet'!A403,'APS (combined up to 2019)'!$A$9:$I$640,8,FALSE)</f>
        <v>1300</v>
      </c>
      <c r="H403" s="19">
        <f>E403*VLOOKUP(C403,'Part-time workers'!$A$3:$G$14,6,FALSE)</f>
        <v>1136.574867174038</v>
      </c>
      <c r="I403" s="19">
        <f t="shared" si="66"/>
        <v>3116.574867174038</v>
      </c>
      <c r="J403" s="20">
        <f t="shared" si="67"/>
        <v>5.0511748252415528E-2</v>
      </c>
      <c r="K403" s="27">
        <f t="shared" si="68"/>
        <v>-1.7403417773949632</v>
      </c>
      <c r="L403" s="25">
        <f>VLOOKUP('Master sheet'!A403,'APS (2020)'!$A$9:$I$640,2,FALSE)</f>
        <v>67600</v>
      </c>
      <c r="M403" s="25">
        <f>VLOOKUP(B403,'Claimant Count'!$B$2:$D$633,3,FALSE)-F403</f>
        <v>2010</v>
      </c>
      <c r="N403" s="25">
        <f>VLOOKUP('Master sheet'!A403,'APS (2020)'!$A$9:$I$640,8,FALSE)-G403</f>
        <v>1500</v>
      </c>
      <c r="O403" s="25">
        <f>L403*VLOOKUP(C403,'Part-time workers'!$A$3:$H$14,8,FALSE)</f>
        <v>-17.456542082004812</v>
      </c>
      <c r="P403" s="25">
        <f t="shared" si="69"/>
        <v>3492.5434579179951</v>
      </c>
      <c r="Q403" s="26">
        <f t="shared" si="70"/>
        <v>1.1206351866287325</v>
      </c>
      <c r="R403" s="28">
        <f t="shared" si="71"/>
        <v>2.2703822107899723</v>
      </c>
      <c r="S403" s="73">
        <f>VLOOKUP(B403,'13. Parl. Constituency gender'!$A$5:$S$667,18,FALSE)</f>
        <v>8000</v>
      </c>
      <c r="T403" s="73">
        <f>VLOOKUP(B403,'SEISS data'!$B$6:$R$668,9,FALSE)</f>
        <v>3600</v>
      </c>
      <c r="U403" s="73">
        <f t="shared" si="72"/>
        <v>11600</v>
      </c>
      <c r="V403" s="109">
        <f t="shared" si="73"/>
        <v>0.17159763313609466</v>
      </c>
      <c r="W403" s="110">
        <f t="shared" si="74"/>
        <v>0.21670374652036117</v>
      </c>
      <c r="X403" s="113">
        <f t="shared" si="75"/>
        <v>1.2435429786551668</v>
      </c>
      <c r="Y403" s="137">
        <f>VLOOKUP(A403,'BRES data'!$A$11:$AB$642,25,FALSE)</f>
        <v>3.1054563657600509E-2</v>
      </c>
      <c r="Z403" s="138">
        <f t="shared" si="76"/>
        <v>0.71043575717895424</v>
      </c>
    </row>
    <row r="404" spans="1:26">
      <c r="A404" s="14" t="s">
        <v>416</v>
      </c>
      <c r="B404" s="15" t="str">
        <f>VLOOKUP('Master sheet'!A404,Westminster_Parliamentary_Const!$A$2:$C$651,2,FALSE)</f>
        <v>E14000557</v>
      </c>
      <c r="C404" s="15" t="str">
        <f>VLOOKUP(B404,'Region Lookup'!$B$1:$C$662,2,FALSE)</f>
        <v>South East</v>
      </c>
      <c r="E404" s="19">
        <f>VLOOKUP('Master sheet'!A404,'APS (2019)'!$A$9:$I$640,2,FALSE)</f>
        <v>58800</v>
      </c>
      <c r="F404" s="19">
        <f>VLOOKUP(B404,'Claimant Count'!$B$2:$D$633,2,FALSE)</f>
        <v>1255</v>
      </c>
      <c r="G404" s="19">
        <f>VLOOKUP('Master sheet'!A404,'APS (combined up to 2019)'!$A$9:$I$640,8,FALSE)</f>
        <v>3400</v>
      </c>
      <c r="H404" s="19">
        <f>E404*VLOOKUP(C404,'Part-time workers'!$A$3:$G$14,6,FALSE)</f>
        <v>1083.1540063182081</v>
      </c>
      <c r="I404" s="19">
        <f t="shared" si="66"/>
        <v>5738.1540063182083</v>
      </c>
      <c r="J404" s="20">
        <f t="shared" si="67"/>
        <v>9.7587653168677013E-2</v>
      </c>
      <c r="K404" s="27">
        <f t="shared" si="68"/>
        <v>3.9016173734189287E-2</v>
      </c>
      <c r="L404" s="25">
        <f>VLOOKUP('Master sheet'!A404,'APS (2020)'!$A$9:$I$640,2,FALSE)</f>
        <v>55000</v>
      </c>
      <c r="M404" s="25">
        <f>VLOOKUP(B404,'Claimant Count'!$B$2:$D$633,3,FALSE)-F404</f>
        <v>1825</v>
      </c>
      <c r="N404" s="25">
        <f>VLOOKUP('Master sheet'!A404,'APS (2020)'!$A$9:$I$640,8,FALSE)-G404</f>
        <v>-1100</v>
      </c>
      <c r="O404" s="25">
        <f>L404*VLOOKUP(C404,'Part-time workers'!$A$3:$H$14,8,FALSE)</f>
        <v>-14.202807906956577</v>
      </c>
      <c r="P404" s="25">
        <f t="shared" si="69"/>
        <v>710.79719209304346</v>
      </c>
      <c r="Q404" s="26">
        <f t="shared" si="70"/>
        <v>0.1238721009074336</v>
      </c>
      <c r="R404" s="28">
        <f t="shared" si="71"/>
        <v>-1.0426767802441432</v>
      </c>
      <c r="S404" s="73">
        <f>VLOOKUP(B404,'13. Parl. Constituency gender'!$A$5:$S$667,18,FALSE)</f>
        <v>6500</v>
      </c>
      <c r="T404" s="73">
        <f>VLOOKUP(B404,'SEISS data'!$B$6:$R$668,9,FALSE)</f>
        <v>4700</v>
      </c>
      <c r="U404" s="73">
        <f t="shared" si="72"/>
        <v>11200</v>
      </c>
      <c r="V404" s="109">
        <f t="shared" si="73"/>
        <v>0.20363636363636364</v>
      </c>
      <c r="W404" s="110">
        <f t="shared" si="74"/>
        <v>1.1335612331357807</v>
      </c>
      <c r="X404" s="113">
        <f t="shared" si="75"/>
        <v>4.5442226445818745E-2</v>
      </c>
      <c r="Y404" s="137">
        <f>VLOOKUP(A404,'BRES data'!$A$11:$AB$642,25,FALSE)</f>
        <v>2.6891314665401067E-2</v>
      </c>
      <c r="Z404" s="138">
        <f t="shared" si="76"/>
        <v>0.27203177406032836</v>
      </c>
    </row>
    <row r="405" spans="1:26">
      <c r="A405" s="14" t="s">
        <v>417</v>
      </c>
      <c r="B405" s="15" t="str">
        <f>VLOOKUP('Master sheet'!A405,Westminster_Parliamentary_Const!$A$2:$C$651,2,FALSE)</f>
        <v>E14000576</v>
      </c>
      <c r="C405" s="15" t="str">
        <f>VLOOKUP(B405,'Region Lookup'!$B$1:$C$662,2,FALSE)</f>
        <v>South East</v>
      </c>
      <c r="E405" s="19">
        <f>VLOOKUP('Master sheet'!A405,'APS (2019)'!$A$9:$I$640,2,FALSE)</f>
        <v>63300</v>
      </c>
      <c r="F405" s="19">
        <f>VLOOKUP(B405,'Claimant Count'!$B$2:$D$633,2,FALSE)</f>
        <v>1465</v>
      </c>
      <c r="G405" s="19">
        <f>VLOOKUP('Master sheet'!A405,'APS (combined up to 2019)'!$A$9:$I$640,8,FALSE)</f>
        <v>2900</v>
      </c>
      <c r="H405" s="19">
        <f>E405*VLOOKUP(C405,'Part-time workers'!$A$3:$G$14,6,FALSE)</f>
        <v>1166.0484455772546</v>
      </c>
      <c r="I405" s="19">
        <f t="shared" si="66"/>
        <v>5531.0484455772548</v>
      </c>
      <c r="J405" s="20">
        <f t="shared" si="67"/>
        <v>8.7378332473574322E-2</v>
      </c>
      <c r="K405" s="27">
        <f t="shared" si="68"/>
        <v>-0.34687202080550328</v>
      </c>
      <c r="L405" s="25">
        <f>VLOOKUP('Master sheet'!A405,'APS (2020)'!$A$9:$I$640,2,FALSE)</f>
        <v>60200</v>
      </c>
      <c r="M405" s="25">
        <f>VLOOKUP(B405,'Claimant Count'!$B$2:$D$633,3,FALSE)-F405</f>
        <v>2375</v>
      </c>
      <c r="N405" s="25">
        <f>VLOOKUP('Master sheet'!A405,'APS (2020)'!$A$9:$I$640,8,FALSE)-G405</f>
        <v>-700</v>
      </c>
      <c r="O405" s="25">
        <f>L405*VLOOKUP(C405,'Part-time workers'!$A$3:$H$14,8,FALSE)</f>
        <v>-15.545618836341562</v>
      </c>
      <c r="P405" s="25">
        <f t="shared" si="69"/>
        <v>1659.4543811636584</v>
      </c>
      <c r="Q405" s="26">
        <f t="shared" si="70"/>
        <v>0.30002528408345325</v>
      </c>
      <c r="R405" s="28">
        <f t="shared" si="71"/>
        <v>-0.45717567603915554</v>
      </c>
      <c r="S405" s="73">
        <f>VLOOKUP(B405,'13. Parl. Constituency gender'!$A$5:$S$667,18,FALSE)</f>
        <v>7600</v>
      </c>
      <c r="T405" s="73">
        <f>VLOOKUP(B405,'SEISS data'!$B$6:$R$668,9,FALSE)</f>
        <v>4300</v>
      </c>
      <c r="U405" s="73">
        <f t="shared" si="72"/>
        <v>11900</v>
      </c>
      <c r="V405" s="109">
        <f t="shared" si="73"/>
        <v>0.19767441860465115</v>
      </c>
      <c r="W405" s="110">
        <f t="shared" si="74"/>
        <v>0.96294729644845445</v>
      </c>
      <c r="X405" s="113">
        <f t="shared" si="75"/>
        <v>0.25288581020464945</v>
      </c>
      <c r="Y405" s="137">
        <f>VLOOKUP(A405,'BRES data'!$A$11:$AB$642,25,FALSE)</f>
        <v>2.3279009126466743E-2</v>
      </c>
      <c r="Z405" s="138">
        <f t="shared" si="76"/>
        <v>-0.10835602870561706</v>
      </c>
    </row>
    <row r="406" spans="1:26">
      <c r="A406" s="14" t="s">
        <v>418</v>
      </c>
      <c r="B406" s="15" t="str">
        <f>VLOOKUP('Master sheet'!A406,Westminster_Parliamentary_Const!$A$2:$C$651,2,FALSE)</f>
        <v>E14000586</v>
      </c>
      <c r="C406" s="15" t="str">
        <f>VLOOKUP(B406,'Region Lookup'!$B$1:$C$662,2,FALSE)</f>
        <v>South East</v>
      </c>
      <c r="E406" s="19">
        <f>VLOOKUP('Master sheet'!A406,'APS (2019)'!$A$9:$I$640,2,FALSE)</f>
        <v>69300</v>
      </c>
      <c r="F406" s="19">
        <f>VLOOKUP(B406,'Claimant Count'!$B$2:$D$633,2,FALSE)</f>
        <v>1030</v>
      </c>
      <c r="G406" s="19">
        <f>VLOOKUP('Master sheet'!A406,'APS (combined up to 2019)'!$A$9:$I$640,8,FALSE)</f>
        <v>2000</v>
      </c>
      <c r="H406" s="19">
        <f>E406*VLOOKUP(C406,'Part-time workers'!$A$3:$G$14,6,FALSE)</f>
        <v>1276.5743645893165</v>
      </c>
      <c r="I406" s="19">
        <f t="shared" si="66"/>
        <v>4306.5743645893162</v>
      </c>
      <c r="J406" s="20">
        <f t="shared" si="67"/>
        <v>6.2143930224954055E-2</v>
      </c>
      <c r="K406" s="27">
        <f t="shared" si="68"/>
        <v>-1.3006727892228858</v>
      </c>
      <c r="L406" s="25">
        <f>VLOOKUP('Master sheet'!A406,'APS (2020)'!$A$9:$I$640,2,FALSE)</f>
        <v>73500</v>
      </c>
      <c r="M406" s="25">
        <f>VLOOKUP(B406,'Claimant Count'!$B$2:$D$633,3,FALSE)-F406</f>
        <v>2315</v>
      </c>
      <c r="N406" s="25">
        <f>VLOOKUP('Master sheet'!A406,'APS (2020)'!$A$9:$I$640,8,FALSE)-G406</f>
        <v>400</v>
      </c>
      <c r="O406" s="25">
        <f>L406*VLOOKUP(C406,'Part-time workers'!$A$3:$H$14,8,FALSE)</f>
        <v>-18.9801160211147</v>
      </c>
      <c r="P406" s="25">
        <f t="shared" si="69"/>
        <v>2696.0198839788854</v>
      </c>
      <c r="Q406" s="26">
        <f t="shared" si="70"/>
        <v>0.62602422615683395</v>
      </c>
      <c r="R406" s="28">
        <f t="shared" si="71"/>
        <v>0.62638544452767642</v>
      </c>
      <c r="S406" s="73">
        <f>VLOOKUP(B406,'13. Parl. Constituency gender'!$A$5:$S$667,18,FALSE)</f>
        <v>8400</v>
      </c>
      <c r="T406" s="73">
        <f>VLOOKUP(B406,'SEISS data'!$B$6:$R$668,9,FALSE)</f>
        <v>4000</v>
      </c>
      <c r="U406" s="73">
        <f t="shared" si="72"/>
        <v>12400</v>
      </c>
      <c r="V406" s="109">
        <f t="shared" si="73"/>
        <v>0.16870748299319727</v>
      </c>
      <c r="W406" s="110">
        <f t="shared" si="74"/>
        <v>0.13399585658271662</v>
      </c>
      <c r="X406" s="113">
        <f t="shared" si="75"/>
        <v>0.38019065055519652</v>
      </c>
      <c r="Y406" s="137">
        <f>VLOOKUP(A406,'BRES data'!$A$11:$AB$642,25,FALSE)</f>
        <v>4.0100236406619416E-2</v>
      </c>
      <c r="Z406" s="138">
        <f t="shared" si="76"/>
        <v>1.662975221089914</v>
      </c>
    </row>
    <row r="407" spans="1:26">
      <c r="A407" s="14" t="s">
        <v>419</v>
      </c>
      <c r="B407" s="15" t="str">
        <f>VLOOKUP('Master sheet'!A407,Westminster_Parliamentary_Const!$A$2:$C$651,2,FALSE)</f>
        <v>E14000597</v>
      </c>
      <c r="C407" s="15" t="str">
        <f>VLOOKUP(B407,'Region Lookup'!$B$1:$C$662,2,FALSE)</f>
        <v>South East</v>
      </c>
      <c r="E407" s="19">
        <f>VLOOKUP('Master sheet'!A407,'APS (2019)'!$A$9:$I$640,2,FALSE)</f>
        <v>63600</v>
      </c>
      <c r="F407" s="19">
        <f>VLOOKUP(B407,'Claimant Count'!$B$2:$D$633,2,FALSE)</f>
        <v>2005</v>
      </c>
      <c r="G407" s="19">
        <f>VLOOKUP('Master sheet'!A407,'APS (combined up to 2019)'!$A$9:$I$640,8,FALSE)</f>
        <v>6100</v>
      </c>
      <c r="H407" s="19">
        <f>E407*VLOOKUP(C407,'Part-time workers'!$A$3:$G$14,6,FALSE)</f>
        <v>1171.5747415278577</v>
      </c>
      <c r="I407" s="19">
        <f t="shared" si="66"/>
        <v>9276.5747415278584</v>
      </c>
      <c r="J407" s="20">
        <f t="shared" si="67"/>
        <v>0.14585809342024936</v>
      </c>
      <c r="K407" s="27">
        <f t="shared" si="68"/>
        <v>1.863524737487166</v>
      </c>
      <c r="L407" s="25">
        <f>VLOOKUP('Master sheet'!A407,'APS (2020)'!$A$9:$I$640,2,FALSE)</f>
        <v>58600</v>
      </c>
      <c r="M407" s="25">
        <f>VLOOKUP(B407,'Claimant Count'!$B$2:$D$633,3,FALSE)-F407</f>
        <v>2915</v>
      </c>
      <c r="N407" s="25">
        <f>VLOOKUP('Master sheet'!A407,'APS (2020)'!$A$9:$I$640,8,FALSE)-G407</f>
        <v>-2400</v>
      </c>
      <c r="O407" s="25">
        <f>L407*VLOOKUP(C407,'Part-time workers'!$A$3:$H$14,8,FALSE)</f>
        <v>-15.132446242684644</v>
      </c>
      <c r="P407" s="25">
        <f t="shared" si="69"/>
        <v>499.86755375731536</v>
      </c>
      <c r="Q407" s="26">
        <f t="shared" si="70"/>
        <v>5.388492710780303E-2</v>
      </c>
      <c r="R407" s="28">
        <f t="shared" si="71"/>
        <v>-1.2753014016165747</v>
      </c>
      <c r="S407" s="73">
        <f>VLOOKUP(B407,'13. Parl. Constituency gender'!$A$5:$S$667,18,FALSE)</f>
        <v>7100</v>
      </c>
      <c r="T407" s="73">
        <f>VLOOKUP(B407,'SEISS data'!$B$6:$R$668,9,FALSE)</f>
        <v>4500</v>
      </c>
      <c r="U407" s="73">
        <f t="shared" si="72"/>
        <v>11600</v>
      </c>
      <c r="V407" s="109">
        <f t="shared" si="73"/>
        <v>0.19795221843003413</v>
      </c>
      <c r="W407" s="110">
        <f t="shared" si="74"/>
        <v>0.97089713858345106</v>
      </c>
      <c r="X407" s="113">
        <f t="shared" si="75"/>
        <v>-0.15220213151656181</v>
      </c>
      <c r="Y407" s="137">
        <f>VLOOKUP(A407,'BRES data'!$A$11:$AB$642,25,FALSE)</f>
        <v>3.8164284723185782E-2</v>
      </c>
      <c r="Z407" s="138">
        <f t="shared" si="76"/>
        <v>1.4591130618165309</v>
      </c>
    </row>
    <row r="408" spans="1:26">
      <c r="A408" s="14" t="s">
        <v>420</v>
      </c>
      <c r="B408" s="15" t="str">
        <f>VLOOKUP('Master sheet'!A408,Westminster_Parliamentary_Const!$A$2:$C$651,2,FALSE)</f>
        <v>E14000598</v>
      </c>
      <c r="C408" s="15" t="str">
        <f>VLOOKUP(B408,'Region Lookup'!$B$1:$C$662,2,FALSE)</f>
        <v>South East</v>
      </c>
      <c r="E408" s="19">
        <f>VLOOKUP('Master sheet'!A408,'APS (2019)'!$A$9:$I$640,2,FALSE)</f>
        <v>82700</v>
      </c>
      <c r="F408" s="19">
        <f>VLOOKUP(B408,'Claimant Count'!$B$2:$D$633,2,FALSE)</f>
        <v>1725</v>
      </c>
      <c r="G408" s="19">
        <f>VLOOKUP('Master sheet'!A408,'APS (combined up to 2019)'!$A$9:$I$640,8,FALSE)</f>
        <v>3100</v>
      </c>
      <c r="H408" s="19">
        <f>E408*VLOOKUP(C408,'Part-time workers'!$A$3:$G$14,6,FALSE)</f>
        <v>1523.415583716255</v>
      </c>
      <c r="I408" s="19">
        <f t="shared" si="66"/>
        <v>6348.4155837162552</v>
      </c>
      <c r="J408" s="20">
        <f t="shared" si="67"/>
        <v>7.6764396417367056E-2</v>
      </c>
      <c r="K408" s="27">
        <f t="shared" si="68"/>
        <v>-0.74805371976557966</v>
      </c>
      <c r="L408" s="25">
        <f>VLOOKUP('Master sheet'!A408,'APS (2020)'!$A$9:$I$640,2,FALSE)</f>
        <v>77500</v>
      </c>
      <c r="M408" s="25">
        <f>VLOOKUP(B408,'Claimant Count'!$B$2:$D$633,3,FALSE)-F408</f>
        <v>3480</v>
      </c>
      <c r="N408" s="25">
        <f>VLOOKUP('Master sheet'!A408,'APS (2020)'!$A$9:$I$640,8,FALSE)-G408</f>
        <v>800</v>
      </c>
      <c r="O408" s="25">
        <f>L408*VLOOKUP(C408,'Part-time workers'!$A$3:$H$14,8,FALSE)</f>
        <v>-20.013047505256996</v>
      </c>
      <c r="P408" s="25">
        <f t="shared" si="69"/>
        <v>4259.9869524947426</v>
      </c>
      <c r="Q408" s="26">
        <f t="shared" si="70"/>
        <v>0.67103151901738267</v>
      </c>
      <c r="R408" s="28">
        <f t="shared" si="71"/>
        <v>0.77598149037827391</v>
      </c>
      <c r="S408" s="73">
        <f>VLOOKUP(B408,'13. Parl. Constituency gender'!$A$5:$S$667,18,FALSE)</f>
        <v>8800</v>
      </c>
      <c r="T408" s="73">
        <f>VLOOKUP(B408,'SEISS data'!$B$6:$R$668,9,FALSE)</f>
        <v>4900</v>
      </c>
      <c r="U408" s="73">
        <f t="shared" si="72"/>
        <v>13700</v>
      </c>
      <c r="V408" s="109">
        <f t="shared" si="73"/>
        <v>0.17677419354838711</v>
      </c>
      <c r="W408" s="110">
        <f t="shared" si="74"/>
        <v>0.36484220565461079</v>
      </c>
      <c r="X408" s="113">
        <f t="shared" si="75"/>
        <v>0.5704118480164424</v>
      </c>
      <c r="Y408" s="137">
        <f>VLOOKUP(A408,'BRES data'!$A$11:$AB$642,25,FALSE)</f>
        <v>3.3514119543129439E-2</v>
      </c>
      <c r="Z408" s="138">
        <f t="shared" si="76"/>
        <v>0.96943518261305206</v>
      </c>
    </row>
    <row r="409" spans="1:26">
      <c r="A409" s="14" t="s">
        <v>421</v>
      </c>
      <c r="B409" s="15" t="str">
        <f>VLOOKUP('Master sheet'!A409,Westminster_Parliamentary_Const!$A$2:$C$651,2,FALSE)</f>
        <v>E14000608</v>
      </c>
      <c r="C409" s="15" t="str">
        <f>VLOOKUP(B409,'Region Lookup'!$B$1:$C$662,2,FALSE)</f>
        <v>South East</v>
      </c>
      <c r="E409" s="19">
        <f>VLOOKUP('Master sheet'!A409,'APS (2019)'!$A$9:$I$640,2,FALSE)</f>
        <v>68900</v>
      </c>
      <c r="F409" s="19">
        <f>VLOOKUP(B409,'Claimant Count'!$B$2:$D$633,2,FALSE)</f>
        <v>600</v>
      </c>
      <c r="G409" s="19">
        <f>VLOOKUP('Master sheet'!A409,'APS (combined up to 2019)'!$A$9:$I$640,8,FALSE)</f>
        <v>1700</v>
      </c>
      <c r="H409" s="19">
        <f>E409*VLOOKUP(C409,'Part-time workers'!$A$3:$G$14,6,FALSE)</f>
        <v>1269.2059699885124</v>
      </c>
      <c r="I409" s="19">
        <f t="shared" si="66"/>
        <v>3569.2059699885122</v>
      </c>
      <c r="J409" s="20">
        <f t="shared" si="67"/>
        <v>5.180269912900598E-2</v>
      </c>
      <c r="K409" s="27">
        <f t="shared" si="68"/>
        <v>-1.6915468851700686</v>
      </c>
      <c r="L409" s="25">
        <f>VLOOKUP('Master sheet'!A409,'APS (2020)'!$A$9:$I$640,2,FALSE)</f>
        <v>67700</v>
      </c>
      <c r="M409" s="25">
        <f>VLOOKUP(B409,'Claimant Count'!$B$2:$D$633,3,FALSE)-F409</f>
        <v>1645</v>
      </c>
      <c r="N409" s="25">
        <f>VLOOKUP('Master sheet'!A409,'APS (2020)'!$A$9:$I$640,8,FALSE)-G409</f>
        <v>300</v>
      </c>
      <c r="O409" s="25">
        <f>L409*VLOOKUP(C409,'Part-time workers'!$A$3:$H$14,8,FALSE)</f>
        <v>-17.482365369108368</v>
      </c>
      <c r="P409" s="25">
        <f t="shared" si="69"/>
        <v>1927.5176346308917</v>
      </c>
      <c r="Q409" s="26">
        <f t="shared" si="70"/>
        <v>0.54004102056264791</v>
      </c>
      <c r="R409" s="28">
        <f t="shared" si="71"/>
        <v>0.34059292627283844</v>
      </c>
      <c r="S409" s="73">
        <f>VLOOKUP(B409,'13. Parl. Constituency gender'!$A$5:$S$667,18,FALSE)</f>
        <v>7200</v>
      </c>
      <c r="T409" s="73">
        <f>VLOOKUP(B409,'SEISS data'!$B$6:$R$668,9,FALSE)</f>
        <v>4000</v>
      </c>
      <c r="U409" s="73">
        <f t="shared" si="72"/>
        <v>11200</v>
      </c>
      <c r="V409" s="109">
        <f t="shared" si="73"/>
        <v>0.16543574593796159</v>
      </c>
      <c r="W409" s="110">
        <f t="shared" si="74"/>
        <v>4.0368032805344116E-2</v>
      </c>
      <c r="X409" s="113">
        <f t="shared" si="75"/>
        <v>0.19048047953909128</v>
      </c>
      <c r="Y409" s="137">
        <f>VLOOKUP(A409,'BRES data'!$A$11:$AB$642,25,FALSE)</f>
        <v>1.9216724001058338E-2</v>
      </c>
      <c r="Z409" s="138">
        <f t="shared" si="76"/>
        <v>-0.53612818042641319</v>
      </c>
    </row>
    <row r="410" spans="1:26">
      <c r="A410" s="14" t="s">
        <v>422</v>
      </c>
      <c r="B410" s="15" t="str">
        <f>VLOOKUP('Master sheet'!A410,Westminster_Parliamentary_Const!$A$2:$C$651,2,FALSE)</f>
        <v>E14000619</v>
      </c>
      <c r="C410" s="15" t="str">
        <f>VLOOKUP(B410,'Region Lookup'!$B$1:$C$662,2,FALSE)</f>
        <v>South East</v>
      </c>
      <c r="E410" s="19">
        <f>VLOOKUP('Master sheet'!A410,'APS (2019)'!$A$9:$I$640,2,FALSE)</f>
        <v>82300</v>
      </c>
      <c r="F410" s="19">
        <f>VLOOKUP(B410,'Claimant Count'!$B$2:$D$633,2,FALSE)</f>
        <v>1595</v>
      </c>
      <c r="G410" s="19">
        <f>VLOOKUP('Master sheet'!A410,'APS (combined up to 2019)'!$A$9:$I$640,8,FALSE)</f>
        <v>4800</v>
      </c>
      <c r="H410" s="19">
        <f>E410*VLOOKUP(C410,'Part-time workers'!$A$3:$G$14,6,FALSE)</f>
        <v>1516.0471891154509</v>
      </c>
      <c r="I410" s="19">
        <f t="shared" si="66"/>
        <v>7911.0471891154511</v>
      </c>
      <c r="J410" s="20">
        <f t="shared" si="67"/>
        <v>9.6124510195813501E-2</v>
      </c>
      <c r="K410" s="27">
        <f t="shared" si="68"/>
        <v>-1.6287172787443318E-2</v>
      </c>
      <c r="L410" s="25">
        <f>VLOOKUP('Master sheet'!A410,'APS (2020)'!$A$9:$I$640,2,FALSE)</f>
        <v>81000</v>
      </c>
      <c r="M410" s="25">
        <f>VLOOKUP(B410,'Claimant Count'!$B$2:$D$633,3,FALSE)-F410</f>
        <v>2250</v>
      </c>
      <c r="N410" s="25">
        <f>VLOOKUP('Master sheet'!A410,'APS (2020)'!$A$9:$I$640,8,FALSE)-G410</f>
        <v>-3300</v>
      </c>
      <c r="O410" s="25">
        <f>L410*VLOOKUP(C410,'Part-time workers'!$A$3:$H$14,8,FALSE)</f>
        <v>-20.916862553881504</v>
      </c>
      <c r="P410" s="25">
        <f t="shared" si="69"/>
        <v>-1070.9168625538814</v>
      </c>
      <c r="Q410" s="26">
        <f t="shared" si="70"/>
        <v>-0.13536979832800397</v>
      </c>
      <c r="R410" s="28">
        <f t="shared" si="71"/>
        <v>-1.9043496465634284</v>
      </c>
      <c r="S410" s="73">
        <f>VLOOKUP(B410,'13. Parl. Constituency gender'!$A$5:$S$667,18,FALSE)</f>
        <v>7400</v>
      </c>
      <c r="T410" s="73">
        <f>VLOOKUP(B410,'SEISS data'!$B$6:$R$668,9,FALSE)</f>
        <v>3800</v>
      </c>
      <c r="U410" s="73">
        <f t="shared" si="72"/>
        <v>11200</v>
      </c>
      <c r="V410" s="109">
        <f t="shared" si="73"/>
        <v>0.13827160493827159</v>
      </c>
      <c r="W410" s="110">
        <f t="shared" si="74"/>
        <v>-0.7369925446630281</v>
      </c>
      <c r="X410" s="113">
        <f t="shared" si="75"/>
        <v>-1.3206710956132284</v>
      </c>
      <c r="Y410" s="137">
        <f>VLOOKUP(A410,'BRES data'!$A$11:$AB$642,25,FALSE)</f>
        <v>3.1276670164393172E-2</v>
      </c>
      <c r="Z410" s="138">
        <f t="shared" si="76"/>
        <v>0.73382431199201292</v>
      </c>
    </row>
    <row r="411" spans="1:26">
      <c r="A411" s="14" t="s">
        <v>423</v>
      </c>
      <c r="B411" s="15" t="str">
        <f>VLOOKUP('Master sheet'!A411,Westminster_Parliamentary_Const!$A$2:$C$651,2,FALSE)</f>
        <v>E14000626</v>
      </c>
      <c r="C411" s="15" t="str">
        <f>VLOOKUP(B411,'Region Lookup'!$B$1:$C$662,2,FALSE)</f>
        <v>South East</v>
      </c>
      <c r="E411" s="19">
        <f>VLOOKUP('Master sheet'!A411,'APS (2019)'!$A$9:$I$640,2,FALSE)</f>
        <v>53600</v>
      </c>
      <c r="F411" s="19">
        <f>VLOOKUP(B411,'Claimant Count'!$B$2:$D$633,2,FALSE)</f>
        <v>1810</v>
      </c>
      <c r="G411" s="19">
        <f>VLOOKUP('Master sheet'!A411,'APS (combined up to 2019)'!$A$9:$I$640,8,FALSE)</f>
        <v>1900</v>
      </c>
      <c r="H411" s="19">
        <f>E411*VLOOKUP(C411,'Part-time workers'!$A$3:$G$14,6,FALSE)</f>
        <v>987.36487650775416</v>
      </c>
      <c r="I411" s="19">
        <f t="shared" si="66"/>
        <v>4697.3648765077542</v>
      </c>
      <c r="J411" s="20">
        <f t="shared" si="67"/>
        <v>8.7637404412458098E-2</v>
      </c>
      <c r="K411" s="27">
        <f t="shared" si="68"/>
        <v>-0.33707971378161733</v>
      </c>
      <c r="L411" s="25">
        <f>VLOOKUP('Master sheet'!A411,'APS (2020)'!$A$9:$I$640,2,FALSE)</f>
        <v>62000</v>
      </c>
      <c r="M411" s="25">
        <f>VLOOKUP(B411,'Claimant Count'!$B$2:$D$633,3,FALSE)-F411</f>
        <v>2525</v>
      </c>
      <c r="N411" s="25">
        <f>VLOOKUP('Master sheet'!A411,'APS (2020)'!$A$9:$I$640,8,FALSE)-G411</f>
        <v>0</v>
      </c>
      <c r="O411" s="25">
        <f>L411*VLOOKUP(C411,'Part-time workers'!$A$3:$H$14,8,FALSE)</f>
        <v>-16.010438004205596</v>
      </c>
      <c r="P411" s="25">
        <f t="shared" si="69"/>
        <v>2508.9895619957942</v>
      </c>
      <c r="Q411" s="26">
        <f t="shared" si="70"/>
        <v>0.53412703248658366</v>
      </c>
      <c r="R411" s="28">
        <f t="shared" si="71"/>
        <v>0.32093590681761391</v>
      </c>
      <c r="S411" s="73">
        <f>VLOOKUP(B411,'13. Parl. Constituency gender'!$A$5:$S$667,18,FALSE)</f>
        <v>6500</v>
      </c>
      <c r="T411" s="73">
        <f>VLOOKUP(B411,'SEISS data'!$B$6:$R$668,9,FALSE)</f>
        <v>4500</v>
      </c>
      <c r="U411" s="73">
        <f t="shared" si="72"/>
        <v>11000</v>
      </c>
      <c r="V411" s="109">
        <f t="shared" si="73"/>
        <v>0.17741935483870969</v>
      </c>
      <c r="W411" s="110">
        <f t="shared" si="74"/>
        <v>0.38330488972075233</v>
      </c>
      <c r="X411" s="113">
        <f t="shared" si="75"/>
        <v>0.35212039826918312</v>
      </c>
      <c r="Y411" s="137">
        <f>VLOOKUP(A411,'BRES data'!$A$11:$AB$642,25,FALSE)</f>
        <v>1.9013240857503E-2</v>
      </c>
      <c r="Z411" s="138">
        <f t="shared" si="76"/>
        <v>-0.55755563307200462</v>
      </c>
    </row>
    <row r="412" spans="1:26">
      <c r="A412" s="14" t="s">
        <v>424</v>
      </c>
      <c r="B412" s="15" t="str">
        <f>VLOOKUP('Master sheet'!A412,Westminster_Parliamentary_Const!$A$2:$C$651,2,FALSE)</f>
        <v>E14000631</v>
      </c>
      <c r="C412" s="15" t="str">
        <f>VLOOKUP(B412,'Region Lookup'!$B$1:$C$662,2,FALSE)</f>
        <v>South East</v>
      </c>
      <c r="E412" s="19">
        <f>VLOOKUP('Master sheet'!A412,'APS (2019)'!$A$9:$I$640,2,FALSE)</f>
        <v>55100</v>
      </c>
      <c r="F412" s="19">
        <f>VLOOKUP(B412,'Claimant Count'!$B$2:$D$633,2,FALSE)</f>
        <v>645</v>
      </c>
      <c r="G412" s="19">
        <f>VLOOKUP('Master sheet'!A412,'APS (combined up to 2019)'!$A$9:$I$640,8,FALSE)</f>
        <v>3100</v>
      </c>
      <c r="H412" s="19">
        <f>E412*VLOOKUP(C412,'Part-time workers'!$A$3:$G$14,6,FALSE)</f>
        <v>1014.9963562607697</v>
      </c>
      <c r="I412" s="19">
        <f t="shared" si="66"/>
        <v>4759.99635626077</v>
      </c>
      <c r="J412" s="20">
        <f t="shared" si="67"/>
        <v>8.6388318625422317E-2</v>
      </c>
      <c r="K412" s="27">
        <f t="shared" si="68"/>
        <v>-0.3842922045613068</v>
      </c>
      <c r="L412" s="25">
        <f>VLOOKUP('Master sheet'!A412,'APS (2020)'!$A$9:$I$640,2,FALSE)</f>
        <v>55100</v>
      </c>
      <c r="M412" s="25">
        <f>VLOOKUP(B412,'Claimant Count'!$B$2:$D$633,3,FALSE)-F412</f>
        <v>1695</v>
      </c>
      <c r="N412" s="25">
        <f>VLOOKUP('Master sheet'!A412,'APS (2020)'!$A$9:$I$640,8,FALSE)-G412</f>
        <v>-1100</v>
      </c>
      <c r="O412" s="25">
        <f>L412*VLOOKUP(C412,'Part-time workers'!$A$3:$H$14,8,FALSE)</f>
        <v>-14.228631194060135</v>
      </c>
      <c r="P412" s="25">
        <f t="shared" si="69"/>
        <v>580.77136880593991</v>
      </c>
      <c r="Q412" s="26">
        <f t="shared" si="70"/>
        <v>0.12201088516424131</v>
      </c>
      <c r="R412" s="28">
        <f t="shared" si="71"/>
        <v>-1.0488631224558187</v>
      </c>
      <c r="S412" s="73">
        <f>VLOOKUP(B412,'13. Parl. Constituency gender'!$A$5:$S$667,18,FALSE)</f>
        <v>6000</v>
      </c>
      <c r="T412" s="73">
        <f>VLOOKUP(B412,'SEISS data'!$B$6:$R$668,9,FALSE)</f>
        <v>3500</v>
      </c>
      <c r="U412" s="73">
        <f t="shared" si="72"/>
        <v>9500</v>
      </c>
      <c r="V412" s="109">
        <f t="shared" si="73"/>
        <v>0.17241379310344829</v>
      </c>
      <c r="W412" s="110">
        <f t="shared" si="74"/>
        <v>0.24005992713861898</v>
      </c>
      <c r="X412" s="113">
        <f t="shared" si="75"/>
        <v>-0.40440159765859984</v>
      </c>
      <c r="Y412" s="137">
        <f>VLOOKUP(A412,'BRES data'!$A$11:$AB$642,25,FALSE)</f>
        <v>3.0684931506849145E-2</v>
      </c>
      <c r="Z412" s="138">
        <f t="shared" si="76"/>
        <v>0.67151226077464898</v>
      </c>
    </row>
    <row r="413" spans="1:26">
      <c r="A413" s="14" t="s">
        <v>425</v>
      </c>
      <c r="B413" s="15" t="str">
        <f>VLOOKUP('Master sheet'!A413,Westminster_Parliamentary_Const!$A$2:$C$651,2,FALSE)</f>
        <v>E14000633</v>
      </c>
      <c r="C413" s="15" t="str">
        <f>VLOOKUP(B413,'Region Lookup'!$B$1:$C$662,2,FALSE)</f>
        <v>South East</v>
      </c>
      <c r="E413" s="19">
        <f>VLOOKUP('Master sheet'!A413,'APS (2019)'!$A$9:$I$640,2,FALSE)</f>
        <v>60400</v>
      </c>
      <c r="F413" s="19">
        <f>VLOOKUP(B413,'Claimant Count'!$B$2:$D$633,2,FALSE)</f>
        <v>1115</v>
      </c>
      <c r="G413" s="19">
        <f>VLOOKUP('Master sheet'!A413,'APS (combined up to 2019)'!$A$9:$I$640,8,FALSE)</f>
        <v>1900</v>
      </c>
      <c r="H413" s="19">
        <f>E413*VLOOKUP(C413,'Part-time workers'!$A$3:$G$14,6,FALSE)</f>
        <v>1112.6275847214245</v>
      </c>
      <c r="I413" s="19">
        <f t="shared" si="66"/>
        <v>4127.6275847214247</v>
      </c>
      <c r="J413" s="20">
        <f t="shared" si="67"/>
        <v>6.8338205045056694E-2</v>
      </c>
      <c r="K413" s="27">
        <f t="shared" si="68"/>
        <v>-1.0665438399815628</v>
      </c>
      <c r="L413" s="25">
        <f>VLOOKUP('Master sheet'!A413,'APS (2020)'!$A$9:$I$640,2,FALSE)</f>
        <v>63400</v>
      </c>
      <c r="M413" s="25">
        <f>VLOOKUP(B413,'Claimant Count'!$B$2:$D$633,3,FALSE)-F413</f>
        <v>2045</v>
      </c>
      <c r="N413" s="25">
        <f>VLOOKUP('Master sheet'!A413,'APS (2020)'!$A$9:$I$640,8,FALSE)-G413</f>
        <v>100</v>
      </c>
      <c r="O413" s="25">
        <f>L413*VLOOKUP(C413,'Part-time workers'!$A$3:$H$14,8,FALSE)</f>
        <v>-16.371964023655401</v>
      </c>
      <c r="P413" s="25">
        <f t="shared" si="69"/>
        <v>2128.6280359763446</v>
      </c>
      <c r="Q413" s="26">
        <f t="shared" si="70"/>
        <v>0.51570254154118567</v>
      </c>
      <c r="R413" s="28">
        <f t="shared" si="71"/>
        <v>0.25969625392887818</v>
      </c>
      <c r="S413" s="73">
        <f>VLOOKUP(B413,'13. Parl. Constituency gender'!$A$5:$S$667,18,FALSE)</f>
        <v>8100</v>
      </c>
      <c r="T413" s="73">
        <f>VLOOKUP(B413,'SEISS data'!$B$6:$R$668,9,FALSE)</f>
        <v>4500</v>
      </c>
      <c r="U413" s="73">
        <f t="shared" si="72"/>
        <v>12600</v>
      </c>
      <c r="V413" s="109">
        <f t="shared" si="73"/>
        <v>0.19873817034700317</v>
      </c>
      <c r="W413" s="110">
        <f t="shared" si="74"/>
        <v>0.99338885058142645</v>
      </c>
      <c r="X413" s="113">
        <f t="shared" si="75"/>
        <v>0.62654255225515232</v>
      </c>
      <c r="Y413" s="137">
        <f>VLOOKUP(A413,'BRES data'!$A$11:$AB$642,25,FALSE)</f>
        <v>2.4162176032845872E-2</v>
      </c>
      <c r="Z413" s="138">
        <f t="shared" si="76"/>
        <v>-1.5355612386386577E-2</v>
      </c>
    </row>
    <row r="414" spans="1:26">
      <c r="A414" s="14" t="s">
        <v>426</v>
      </c>
      <c r="B414" s="15" t="str">
        <f>VLOOKUP('Master sheet'!A414,Westminster_Parliamentary_Const!$A$2:$C$651,2,FALSE)</f>
        <v>E14000652</v>
      </c>
      <c r="C414" s="15" t="str">
        <f>VLOOKUP(B414,'Region Lookup'!$B$1:$C$662,2,FALSE)</f>
        <v>South East</v>
      </c>
      <c r="E414" s="19">
        <f>VLOOKUP('Master sheet'!A414,'APS (2019)'!$A$9:$I$640,2,FALSE)</f>
        <v>72400</v>
      </c>
      <c r="F414" s="19">
        <f>VLOOKUP(B414,'Claimant Count'!$B$2:$D$633,2,FALSE)</f>
        <v>1675</v>
      </c>
      <c r="G414" s="19">
        <f>VLOOKUP('Master sheet'!A414,'APS (combined up to 2019)'!$A$9:$I$640,8,FALSE)</f>
        <v>3300</v>
      </c>
      <c r="H414" s="19">
        <f>E414*VLOOKUP(C414,'Part-time workers'!$A$3:$G$14,6,FALSE)</f>
        <v>1333.6794227455487</v>
      </c>
      <c r="I414" s="19">
        <f t="shared" si="66"/>
        <v>6308.6794227455484</v>
      </c>
      <c r="J414" s="20">
        <f t="shared" si="67"/>
        <v>8.7136456115270003E-2</v>
      </c>
      <c r="K414" s="27">
        <f t="shared" si="68"/>
        <v>-0.35601437552188142</v>
      </c>
      <c r="L414" s="25">
        <f>VLOOKUP('Master sheet'!A414,'APS (2020)'!$A$9:$I$640,2,FALSE)</f>
        <v>74800</v>
      </c>
      <c r="M414" s="25">
        <f>VLOOKUP(B414,'Claimant Count'!$B$2:$D$633,3,FALSE)-F414</f>
        <v>3920</v>
      </c>
      <c r="N414" s="25">
        <f>VLOOKUP('Master sheet'!A414,'APS (2020)'!$A$9:$I$640,8,FALSE)-G414</f>
        <v>-900</v>
      </c>
      <c r="O414" s="25">
        <f>L414*VLOOKUP(C414,'Part-time workers'!$A$3:$H$14,8,FALSE)</f>
        <v>-19.315818753460945</v>
      </c>
      <c r="P414" s="25">
        <f t="shared" si="69"/>
        <v>3000.6841812465391</v>
      </c>
      <c r="Q414" s="26">
        <f t="shared" si="70"/>
        <v>0.47564378852850886</v>
      </c>
      <c r="R414" s="28">
        <f t="shared" si="71"/>
        <v>0.126548253426608</v>
      </c>
      <c r="S414" s="73">
        <f>VLOOKUP(B414,'13. Parl. Constituency gender'!$A$5:$S$667,18,FALSE)</f>
        <v>11900</v>
      </c>
      <c r="T414" s="73">
        <f>VLOOKUP(B414,'SEISS data'!$B$6:$R$668,9,FALSE)</f>
        <v>4200</v>
      </c>
      <c r="U414" s="73">
        <f t="shared" si="72"/>
        <v>16100</v>
      </c>
      <c r="V414" s="109">
        <f t="shared" si="73"/>
        <v>0.21524064171122995</v>
      </c>
      <c r="W414" s="110">
        <f t="shared" si="74"/>
        <v>1.4656427189992425</v>
      </c>
      <c r="X414" s="113">
        <f t="shared" si="75"/>
        <v>0.79609548621292525</v>
      </c>
      <c r="Y414" s="137">
        <f>VLOOKUP(A414,'BRES data'!$A$11:$AB$642,25,FALSE)</f>
        <v>2.0786639612923263E-2</v>
      </c>
      <c r="Z414" s="138">
        <f t="shared" si="76"/>
        <v>-0.37081083844392182</v>
      </c>
    </row>
    <row r="415" spans="1:26">
      <c r="A415" s="14" t="s">
        <v>427</v>
      </c>
      <c r="B415" s="15" t="str">
        <f>VLOOKUP('Master sheet'!A415,Westminster_Parliamentary_Const!$A$2:$C$651,2,FALSE)</f>
        <v>E14000659</v>
      </c>
      <c r="C415" s="15" t="str">
        <f>VLOOKUP(B415,'Region Lookup'!$B$1:$C$662,2,FALSE)</f>
        <v>South East</v>
      </c>
      <c r="E415" s="19">
        <f>VLOOKUP('Master sheet'!A415,'APS (2019)'!$A$9:$I$640,2,FALSE)</f>
        <v>69000</v>
      </c>
      <c r="F415" s="19">
        <f>VLOOKUP(B415,'Claimant Count'!$B$2:$D$633,2,FALSE)</f>
        <v>1480</v>
      </c>
      <c r="G415" s="19">
        <f>VLOOKUP('Master sheet'!A415,'APS (combined up to 2019)'!$A$9:$I$640,8,FALSE)</f>
        <v>1700</v>
      </c>
      <c r="H415" s="19">
        <f>E415*VLOOKUP(C415,'Part-time workers'!$A$3:$G$14,6,FALSE)</f>
        <v>1271.0480686387134</v>
      </c>
      <c r="I415" s="19">
        <f t="shared" si="66"/>
        <v>4451.0480686387136</v>
      </c>
      <c r="J415" s="20">
        <f t="shared" si="67"/>
        <v>6.4507943023749473E-2</v>
      </c>
      <c r="K415" s="27">
        <f t="shared" si="68"/>
        <v>-1.2113186923108861</v>
      </c>
      <c r="L415" s="25">
        <f>VLOOKUP('Master sheet'!A415,'APS (2020)'!$A$9:$I$640,2,FALSE)</f>
        <v>72900</v>
      </c>
      <c r="M415" s="25">
        <f>VLOOKUP(B415,'Claimant Count'!$B$2:$D$633,3,FALSE)-F415</f>
        <v>2610</v>
      </c>
      <c r="N415" s="25" t="e">
        <f>VLOOKUP('Master sheet'!A415,'APS (2020)'!$A$9:$I$640,8,FALSE)-G415</f>
        <v>#VALUE!</v>
      </c>
      <c r="O415" s="25">
        <f>L415*VLOOKUP(C415,'Part-time workers'!$A$3:$H$14,8,FALSE)</f>
        <v>-18.825176298493353</v>
      </c>
      <c r="P415" s="25">
        <f t="shared" si="69"/>
        <v>2591.1748237015067</v>
      </c>
      <c r="Q415" s="26">
        <f t="shared" si="70"/>
        <v>0.58214936881011459</v>
      </c>
      <c r="R415" s="28">
        <f t="shared" si="71"/>
        <v>0.48055340811382852</v>
      </c>
      <c r="S415" s="73">
        <f>VLOOKUP(B415,'13. Parl. Constituency gender'!$A$5:$S$667,18,FALSE)</f>
        <v>8500</v>
      </c>
      <c r="T415" s="73">
        <f>VLOOKUP(B415,'SEISS data'!$B$6:$R$668,9,FALSE)</f>
        <v>4800</v>
      </c>
      <c r="U415" s="73">
        <f t="shared" si="72"/>
        <v>13300</v>
      </c>
      <c r="V415" s="109">
        <f t="shared" si="73"/>
        <v>0.18244170096021947</v>
      </c>
      <c r="W415" s="110">
        <f t="shared" si="74"/>
        <v>0.52703017377473516</v>
      </c>
      <c r="X415" s="113">
        <f t="shared" si="75"/>
        <v>0.50379179094428184</v>
      </c>
      <c r="Y415" s="137">
        <f>VLOOKUP(A415,'BRES data'!$A$11:$AB$642,25,FALSE)</f>
        <v>2.9265998457979947E-2</v>
      </c>
      <c r="Z415" s="138">
        <f t="shared" si="76"/>
        <v>0.52209388547005908</v>
      </c>
    </row>
    <row r="416" spans="1:26">
      <c r="A416" s="14" t="s">
        <v>428</v>
      </c>
      <c r="B416" s="15" t="str">
        <f>VLOOKUP('Master sheet'!A416,Westminster_Parliamentary_Const!$A$2:$C$651,2,FALSE)</f>
        <v>E14000670</v>
      </c>
      <c r="C416" s="15" t="str">
        <f>VLOOKUP(B416,'Region Lookup'!$B$1:$C$662,2,FALSE)</f>
        <v>South East</v>
      </c>
      <c r="E416" s="19">
        <f>VLOOKUP('Master sheet'!A416,'APS (2019)'!$A$9:$I$640,2,FALSE)</f>
        <v>55100</v>
      </c>
      <c r="F416" s="19">
        <f>VLOOKUP(B416,'Claimant Count'!$B$2:$D$633,2,FALSE)</f>
        <v>2310</v>
      </c>
      <c r="G416" s="19">
        <f>VLOOKUP('Master sheet'!A416,'APS (combined up to 2019)'!$A$9:$I$640,8,FALSE)</f>
        <v>1900</v>
      </c>
      <c r="H416" s="19">
        <f>E416*VLOOKUP(C416,'Part-time workers'!$A$3:$G$14,6,FALSE)</f>
        <v>1014.9963562607697</v>
      </c>
      <c r="I416" s="19">
        <f t="shared" si="66"/>
        <v>5224.99635626077</v>
      </c>
      <c r="J416" s="20">
        <f t="shared" si="67"/>
        <v>9.4827520077327948E-2</v>
      </c>
      <c r="K416" s="27">
        <f t="shared" si="68"/>
        <v>-6.5310334083404309E-2</v>
      </c>
      <c r="L416" s="25">
        <f>VLOOKUP('Master sheet'!A416,'APS (2020)'!$A$9:$I$640,2,FALSE)</f>
        <v>52400</v>
      </c>
      <c r="M416" s="25">
        <f>VLOOKUP(B416,'Claimant Count'!$B$2:$D$633,3,FALSE)-F416</f>
        <v>2035</v>
      </c>
      <c r="N416" s="25" t="e">
        <f>VLOOKUP('Master sheet'!A416,'APS (2020)'!$A$9:$I$640,8,FALSE)-G416</f>
        <v>#VALUE!</v>
      </c>
      <c r="O416" s="25">
        <f>L416*VLOOKUP(C416,'Part-time workers'!$A$3:$H$14,8,FALSE)</f>
        <v>-13.531402442264085</v>
      </c>
      <c r="P416" s="25">
        <f t="shared" si="69"/>
        <v>2021.4685975577358</v>
      </c>
      <c r="Q416" s="26">
        <f t="shared" si="70"/>
        <v>0.38688421191634759</v>
      </c>
      <c r="R416" s="28">
        <f t="shared" si="71"/>
        <v>-0.16847241652778164</v>
      </c>
      <c r="S416" s="73">
        <f>VLOOKUP(B416,'13. Parl. Constituency gender'!$A$5:$S$667,18,FALSE)</f>
        <v>6000</v>
      </c>
      <c r="T416" s="73">
        <f>VLOOKUP(B416,'SEISS data'!$B$6:$R$668,9,FALSE)</f>
        <v>3500</v>
      </c>
      <c r="U416" s="73">
        <f t="shared" si="72"/>
        <v>9500</v>
      </c>
      <c r="V416" s="109">
        <f t="shared" si="73"/>
        <v>0.18129770992366412</v>
      </c>
      <c r="W416" s="110">
        <f t="shared" si="74"/>
        <v>0.49429239889698512</v>
      </c>
      <c r="X416" s="113">
        <f t="shared" si="75"/>
        <v>0.16290999118460175</v>
      </c>
      <c r="Y416" s="137">
        <f>VLOOKUP(A416,'BRES data'!$A$11:$AB$642,25,FALSE)</f>
        <v>1.9605997210599746E-2</v>
      </c>
      <c r="Z416" s="138">
        <f t="shared" si="76"/>
        <v>-0.49513641512386153</v>
      </c>
    </row>
    <row r="417" spans="1:26">
      <c r="A417" s="14" t="s">
        <v>429</v>
      </c>
      <c r="B417" s="15" t="str">
        <f>VLOOKUP('Master sheet'!A417,Westminster_Parliamentary_Const!$A$2:$C$651,2,FALSE)</f>
        <v>E14000680</v>
      </c>
      <c r="C417" s="15" t="str">
        <f>VLOOKUP(B417,'Region Lookup'!$B$1:$C$662,2,FALSE)</f>
        <v>South East</v>
      </c>
      <c r="E417" s="19">
        <f>VLOOKUP('Master sheet'!A417,'APS (2019)'!$A$9:$I$640,2,FALSE)</f>
        <v>57600</v>
      </c>
      <c r="F417" s="19">
        <f>VLOOKUP(B417,'Claimant Count'!$B$2:$D$633,2,FALSE)</f>
        <v>575</v>
      </c>
      <c r="G417" s="19">
        <f>VLOOKUP('Master sheet'!A417,'APS (combined up to 2019)'!$A$9:$I$640,8,FALSE)</f>
        <v>1700</v>
      </c>
      <c r="H417" s="19">
        <f>E417*VLOOKUP(C417,'Part-time workers'!$A$3:$G$14,6,FALSE)</f>
        <v>1061.0488225157956</v>
      </c>
      <c r="I417" s="19">
        <f t="shared" si="66"/>
        <v>3336.0488225157956</v>
      </c>
      <c r="J417" s="20">
        <f t="shared" si="67"/>
        <v>5.791751427978812E-2</v>
      </c>
      <c r="K417" s="27">
        <f t="shared" si="68"/>
        <v>-1.4604213236416534</v>
      </c>
      <c r="L417" s="25">
        <f>VLOOKUP('Master sheet'!A417,'APS (2020)'!$A$9:$I$640,2,FALSE)</f>
        <v>58200</v>
      </c>
      <c r="M417" s="25">
        <f>VLOOKUP(B417,'Claimant Count'!$B$2:$D$633,3,FALSE)-F417</f>
        <v>1815</v>
      </c>
      <c r="N417" s="25" t="e">
        <f>VLOOKUP('Master sheet'!A417,'APS (2020)'!$A$9:$I$640,8,FALSE)-G417</f>
        <v>#VALUE!</v>
      </c>
      <c r="O417" s="25">
        <f>L417*VLOOKUP(C417,'Part-time workers'!$A$3:$H$14,8,FALSE)</f>
        <v>-15.029153094270415</v>
      </c>
      <c r="P417" s="25">
        <f t="shared" si="69"/>
        <v>1799.9708469057296</v>
      </c>
      <c r="Q417" s="26">
        <f t="shared" si="70"/>
        <v>0.53955171002213564</v>
      </c>
      <c r="R417" s="28">
        <f t="shared" si="71"/>
        <v>0.33896654713734026</v>
      </c>
      <c r="S417" s="73">
        <f>VLOOKUP(B417,'13. Parl. Constituency gender'!$A$5:$S$667,18,FALSE)</f>
        <v>6900</v>
      </c>
      <c r="T417" s="73">
        <f>VLOOKUP(B417,'SEISS data'!$B$6:$R$668,9,FALSE)</f>
        <v>3900</v>
      </c>
      <c r="U417" s="73">
        <f t="shared" si="72"/>
        <v>10800</v>
      </c>
      <c r="V417" s="109">
        <f t="shared" si="73"/>
        <v>0.18556701030927836</v>
      </c>
      <c r="W417" s="110">
        <f t="shared" si="74"/>
        <v>0.6164676524117163</v>
      </c>
      <c r="X417" s="113">
        <f t="shared" si="75"/>
        <v>0.47771709977452825</v>
      </c>
      <c r="Y417" s="137">
        <f>VLOOKUP(A417,'BRES data'!$A$11:$AB$642,25,FALSE)</f>
        <v>2.1469194312796258E-2</v>
      </c>
      <c r="Z417" s="138">
        <f t="shared" si="76"/>
        <v>-0.29893555553835299</v>
      </c>
    </row>
    <row r="418" spans="1:26">
      <c r="A418" s="14" t="s">
        <v>430</v>
      </c>
      <c r="B418" s="15" t="str">
        <f>VLOOKUP('Master sheet'!A418,Westminster_Parliamentary_Const!$A$2:$C$651,2,FALSE)</f>
        <v>E14000681</v>
      </c>
      <c r="C418" s="15" t="str">
        <f>VLOOKUP(B418,'Region Lookup'!$B$1:$C$662,2,FALSE)</f>
        <v>South East</v>
      </c>
      <c r="E418" s="19">
        <f>VLOOKUP('Master sheet'!A418,'APS (2019)'!$A$9:$I$640,2,FALSE)</f>
        <v>63500</v>
      </c>
      <c r="F418" s="19">
        <f>VLOOKUP(B418,'Claimant Count'!$B$2:$D$633,2,FALSE)</f>
        <v>865</v>
      </c>
      <c r="G418" s="19">
        <f>VLOOKUP('Master sheet'!A418,'APS (combined up to 2019)'!$A$9:$I$640,8,FALSE)</f>
        <v>4700</v>
      </c>
      <c r="H418" s="19">
        <f>E418*VLOOKUP(C418,'Part-time workers'!$A$3:$G$14,6,FALSE)</f>
        <v>1169.7326428776566</v>
      </c>
      <c r="I418" s="19">
        <f t="shared" si="66"/>
        <v>6734.7326428776569</v>
      </c>
      <c r="J418" s="20">
        <f t="shared" si="67"/>
        <v>0.10605878177760089</v>
      </c>
      <c r="K418" s="27">
        <f t="shared" si="68"/>
        <v>0.35920481529378251</v>
      </c>
      <c r="L418" s="25">
        <f>VLOOKUP('Master sheet'!A418,'APS (2020)'!$A$9:$I$640,2,FALSE)</f>
        <v>70200</v>
      </c>
      <c r="M418" s="25">
        <f>VLOOKUP(B418,'Claimant Count'!$B$2:$D$633,3,FALSE)-F418</f>
        <v>2245</v>
      </c>
      <c r="N418" s="25" t="e">
        <f>VLOOKUP('Master sheet'!A418,'APS (2020)'!$A$9:$I$640,8,FALSE)-G418</f>
        <v>#VALUE!</v>
      </c>
      <c r="O418" s="25">
        <f>L418*VLOOKUP(C418,'Part-time workers'!$A$3:$H$14,8,FALSE)</f>
        <v>-18.127947546697303</v>
      </c>
      <c r="P418" s="25">
        <f t="shared" si="69"/>
        <v>2226.8720524533028</v>
      </c>
      <c r="Q418" s="26">
        <f t="shared" si="70"/>
        <v>0.33065485603327405</v>
      </c>
      <c r="R418" s="28">
        <f t="shared" si="71"/>
        <v>-0.35536855637997716</v>
      </c>
      <c r="S418" s="73">
        <f>VLOOKUP(B418,'13. Parl. Constituency gender'!$A$5:$S$667,18,FALSE)</f>
        <v>8400</v>
      </c>
      <c r="T418" s="73">
        <f>VLOOKUP(B418,'SEISS data'!$B$6:$R$668,9,FALSE)</f>
        <v>4300</v>
      </c>
      <c r="U418" s="73">
        <f t="shared" si="72"/>
        <v>12700</v>
      </c>
      <c r="V418" s="109">
        <f t="shared" si="73"/>
        <v>0.18091168091168092</v>
      </c>
      <c r="W418" s="110">
        <f t="shared" si="74"/>
        <v>0.48324534477963854</v>
      </c>
      <c r="X418" s="113">
        <f t="shared" si="75"/>
        <v>6.3938394199830689E-2</v>
      </c>
      <c r="Y418" s="137">
        <f>VLOOKUP(A418,'BRES data'!$A$11:$AB$642,25,FALSE)</f>
        <v>3.3641058747579056E-2</v>
      </c>
      <c r="Z418" s="138">
        <f t="shared" si="76"/>
        <v>0.98280230356807841</v>
      </c>
    </row>
    <row r="419" spans="1:26">
      <c r="A419" s="14" t="s">
        <v>431</v>
      </c>
      <c r="B419" s="15" t="str">
        <f>VLOOKUP('Master sheet'!A419,Westminster_Parliamentary_Const!$A$2:$C$651,2,FALSE)</f>
        <v>E14000682</v>
      </c>
      <c r="C419" s="15" t="str">
        <f>VLOOKUP(B419,'Region Lookup'!$B$1:$C$662,2,FALSE)</f>
        <v>South East</v>
      </c>
      <c r="E419" s="19">
        <f>VLOOKUP('Master sheet'!A419,'APS (2019)'!$A$9:$I$640,2,FALSE)</f>
        <v>64700</v>
      </c>
      <c r="F419" s="19">
        <f>VLOOKUP(B419,'Claimant Count'!$B$2:$D$633,2,FALSE)</f>
        <v>1190</v>
      </c>
      <c r="G419" s="19">
        <f>VLOOKUP('Master sheet'!A419,'APS (combined up to 2019)'!$A$9:$I$640,8,FALSE)</f>
        <v>2400</v>
      </c>
      <c r="H419" s="19">
        <f>E419*VLOOKUP(C419,'Part-time workers'!$A$3:$G$14,6,FALSE)</f>
        <v>1191.8378266800689</v>
      </c>
      <c r="I419" s="19">
        <f t="shared" si="66"/>
        <v>4781.8378266800692</v>
      </c>
      <c r="J419" s="20">
        <f t="shared" si="67"/>
        <v>7.390784894405053E-2</v>
      </c>
      <c r="K419" s="27">
        <f t="shared" si="68"/>
        <v>-0.85602446336498494</v>
      </c>
      <c r="L419" s="25">
        <f>VLOOKUP('Master sheet'!A419,'APS (2020)'!$A$9:$I$640,2,FALSE)</f>
        <v>63700</v>
      </c>
      <c r="M419" s="25">
        <f>VLOOKUP(B419,'Claimant Count'!$B$2:$D$633,3,FALSE)-F419</f>
        <v>2340</v>
      </c>
      <c r="N419" s="25" t="e">
        <f>VLOOKUP('Master sheet'!A419,'APS (2020)'!$A$9:$I$640,8,FALSE)-G419</f>
        <v>#VALUE!</v>
      </c>
      <c r="O419" s="25">
        <f>L419*VLOOKUP(C419,'Part-time workers'!$A$3:$H$14,8,FALSE)</f>
        <v>-16.449433884966073</v>
      </c>
      <c r="P419" s="25">
        <f t="shared" si="69"/>
        <v>2323.5505661150341</v>
      </c>
      <c r="Q419" s="26">
        <f t="shared" si="70"/>
        <v>0.48591162024585577</v>
      </c>
      <c r="R419" s="28">
        <f t="shared" si="71"/>
        <v>0.16067665633085948</v>
      </c>
      <c r="S419" s="73">
        <f>VLOOKUP(B419,'13. Parl. Constituency gender'!$A$5:$S$667,18,FALSE)</f>
        <v>6600</v>
      </c>
      <c r="T419" s="73">
        <f>VLOOKUP(B419,'SEISS data'!$B$6:$R$668,9,FALSE)</f>
        <v>4400</v>
      </c>
      <c r="U419" s="73">
        <f t="shared" si="72"/>
        <v>11000</v>
      </c>
      <c r="V419" s="109">
        <f t="shared" si="73"/>
        <v>0.17268445839874411</v>
      </c>
      <c r="W419" s="110">
        <f t="shared" si="74"/>
        <v>0.24780559928242821</v>
      </c>
      <c r="X419" s="113">
        <f t="shared" si="75"/>
        <v>0.20424112780664383</v>
      </c>
      <c r="Y419" s="137">
        <f>VLOOKUP(A419,'BRES data'!$A$11:$AB$642,25,FALSE)</f>
        <v>1.4411943013034056E-2</v>
      </c>
      <c r="Z419" s="138">
        <f t="shared" si="76"/>
        <v>-1.0420876191026149</v>
      </c>
    </row>
    <row r="420" spans="1:26">
      <c r="A420" s="14" t="s">
        <v>432</v>
      </c>
      <c r="B420" s="15" t="str">
        <f>VLOOKUP('Master sheet'!A420,Westminster_Parliamentary_Const!$A$2:$C$651,2,FALSE)</f>
        <v>E14000684</v>
      </c>
      <c r="C420" s="15" t="str">
        <f>VLOOKUP(B420,'Region Lookup'!$B$1:$C$662,2,FALSE)</f>
        <v>South East</v>
      </c>
      <c r="E420" s="19">
        <f>VLOOKUP('Master sheet'!A420,'APS (2019)'!$A$9:$I$640,2,FALSE)</f>
        <v>64500</v>
      </c>
      <c r="F420" s="19">
        <f>VLOOKUP(B420,'Claimant Count'!$B$2:$D$633,2,FALSE)</f>
        <v>2110</v>
      </c>
      <c r="G420" s="19">
        <f>VLOOKUP('Master sheet'!A420,'APS (combined up to 2019)'!$A$9:$I$640,8,FALSE)</f>
        <v>2100</v>
      </c>
      <c r="H420" s="19">
        <f>E420*VLOOKUP(C420,'Part-time workers'!$A$3:$G$14,6,FALSE)</f>
        <v>1188.1536293796669</v>
      </c>
      <c r="I420" s="19">
        <f t="shared" si="66"/>
        <v>5398.1536293796671</v>
      </c>
      <c r="J420" s="20">
        <f t="shared" si="67"/>
        <v>8.369230433146771E-2</v>
      </c>
      <c r="K420" s="27">
        <f t="shared" si="68"/>
        <v>-0.48619517336964263</v>
      </c>
      <c r="L420" s="25">
        <f>VLOOKUP('Master sheet'!A420,'APS (2020)'!$A$9:$I$640,2,FALSE)</f>
        <v>69400</v>
      </c>
      <c r="M420" s="25">
        <f>VLOOKUP(B420,'Claimant Count'!$B$2:$D$633,3,FALSE)-F420</f>
        <v>2610</v>
      </c>
      <c r="N420" s="25">
        <f>VLOOKUP('Master sheet'!A420,'APS (2020)'!$A$9:$I$640,8,FALSE)-G420</f>
        <v>4900</v>
      </c>
      <c r="O420" s="25">
        <f>L420*VLOOKUP(C420,'Part-time workers'!$A$3:$H$14,8,FALSE)</f>
        <v>-17.921361249868845</v>
      </c>
      <c r="P420" s="25">
        <f t="shared" si="69"/>
        <v>7492.0786387501312</v>
      </c>
      <c r="Q420" s="26">
        <f t="shared" si="70"/>
        <v>1.3878965203906375</v>
      </c>
      <c r="R420" s="28">
        <f t="shared" si="71"/>
        <v>3.1587102171736547</v>
      </c>
      <c r="S420" s="73">
        <f>VLOOKUP(B420,'13. Parl. Constituency gender'!$A$5:$S$667,18,FALSE)</f>
        <v>7600</v>
      </c>
      <c r="T420" s="73">
        <f>VLOOKUP(B420,'SEISS data'!$B$6:$R$668,9,FALSE)</f>
        <v>4300</v>
      </c>
      <c r="U420" s="73">
        <f t="shared" si="72"/>
        <v>11900</v>
      </c>
      <c r="V420" s="109">
        <f t="shared" si="73"/>
        <v>0.17146974063400577</v>
      </c>
      <c r="W420" s="110">
        <f t="shared" si="74"/>
        <v>0.21304382628659313</v>
      </c>
      <c r="X420" s="113">
        <f t="shared" si="75"/>
        <v>1.685877021730124</v>
      </c>
      <c r="Y420" s="137">
        <f>VLOOKUP(A420,'BRES data'!$A$11:$AB$642,25,FALSE)</f>
        <v>3.2018801976618105E-2</v>
      </c>
      <c r="Z420" s="138">
        <f t="shared" si="76"/>
        <v>0.81197326322890995</v>
      </c>
    </row>
    <row r="421" spans="1:26">
      <c r="A421" s="14" t="s">
        <v>433</v>
      </c>
      <c r="B421" s="15" t="str">
        <f>VLOOKUP('Master sheet'!A421,Westminster_Parliamentary_Const!$A$2:$C$651,2,FALSE)</f>
        <v>E14000685</v>
      </c>
      <c r="C421" s="15" t="str">
        <f>VLOOKUP(B421,'Region Lookup'!$B$1:$C$662,2,FALSE)</f>
        <v>South East</v>
      </c>
      <c r="E421" s="19">
        <f>VLOOKUP('Master sheet'!A421,'APS (2019)'!$A$9:$I$640,2,FALSE)</f>
        <v>71500</v>
      </c>
      <c r="F421" s="19">
        <f>VLOOKUP(B421,'Claimant Count'!$B$2:$D$633,2,FALSE)</f>
        <v>1060</v>
      </c>
      <c r="G421" s="19">
        <f>VLOOKUP('Master sheet'!A421,'APS (combined up to 2019)'!$A$9:$I$640,8,FALSE)</f>
        <v>3700</v>
      </c>
      <c r="H421" s="19">
        <f>E421*VLOOKUP(C421,'Part-time workers'!$A$3:$G$14,6,FALSE)</f>
        <v>1317.1005348937392</v>
      </c>
      <c r="I421" s="19">
        <f t="shared" si="66"/>
        <v>6077.1005348937397</v>
      </c>
      <c r="J421" s="20">
        <f t="shared" si="67"/>
        <v>8.4994413075436925E-2</v>
      </c>
      <c r="K421" s="27">
        <f t="shared" si="68"/>
        <v>-0.43697854012727066</v>
      </c>
      <c r="L421" s="25">
        <f>VLOOKUP('Master sheet'!A421,'APS (2020)'!$A$9:$I$640,2,FALSE)</f>
        <v>66800</v>
      </c>
      <c r="M421" s="25">
        <f>VLOOKUP(B421,'Claimant Count'!$B$2:$D$633,3,FALSE)-F421</f>
        <v>1825</v>
      </c>
      <c r="N421" s="25" t="e">
        <f>VLOOKUP('Master sheet'!A421,'APS (2020)'!$A$9:$I$640,8,FALSE)-G421</f>
        <v>#VALUE!</v>
      </c>
      <c r="O421" s="25">
        <f>L421*VLOOKUP(C421,'Part-time workers'!$A$3:$H$14,8,FALSE)</f>
        <v>-17.249955785176351</v>
      </c>
      <c r="P421" s="25">
        <f t="shared" si="69"/>
        <v>1807.7500442148237</v>
      </c>
      <c r="Q421" s="26">
        <f t="shared" si="70"/>
        <v>0.29746916869895634</v>
      </c>
      <c r="R421" s="28">
        <f t="shared" si="71"/>
        <v>-0.46567173812054763</v>
      </c>
      <c r="S421" s="73">
        <f>VLOOKUP(B421,'13. Parl. Constituency gender'!$A$5:$S$667,18,FALSE)</f>
        <v>7800</v>
      </c>
      <c r="T421" s="73">
        <f>VLOOKUP(B421,'SEISS data'!$B$6:$R$668,9,FALSE)</f>
        <v>3800</v>
      </c>
      <c r="U421" s="73">
        <f t="shared" si="72"/>
        <v>11600</v>
      </c>
      <c r="V421" s="109">
        <f t="shared" si="73"/>
        <v>0.17365269461077845</v>
      </c>
      <c r="W421" s="110">
        <f t="shared" si="74"/>
        <v>0.27551377017291939</v>
      </c>
      <c r="X421" s="113">
        <f t="shared" si="75"/>
        <v>-9.5078983973814118E-2</v>
      </c>
      <c r="Y421" s="137">
        <f>VLOOKUP(A421,'BRES data'!$A$11:$AB$642,25,FALSE)</f>
        <v>2.1033568904593736E-2</v>
      </c>
      <c r="Z421" s="138">
        <f t="shared" si="76"/>
        <v>-0.34480836171965434</v>
      </c>
    </row>
    <row r="422" spans="1:26">
      <c r="A422" s="14" t="s">
        <v>434</v>
      </c>
      <c r="B422" s="15" t="str">
        <f>VLOOKUP('Master sheet'!A422,Westminster_Parliamentary_Const!$A$2:$C$651,2,FALSE)</f>
        <v>E14000694</v>
      </c>
      <c r="C422" s="15" t="str">
        <f>VLOOKUP(B422,'Region Lookup'!$B$1:$C$662,2,FALSE)</f>
        <v>South East</v>
      </c>
      <c r="E422" s="19">
        <f>VLOOKUP('Master sheet'!A422,'APS (2019)'!$A$9:$I$640,2,FALSE)</f>
        <v>61900</v>
      </c>
      <c r="F422" s="19">
        <f>VLOOKUP(B422,'Claimant Count'!$B$2:$D$633,2,FALSE)</f>
        <v>645</v>
      </c>
      <c r="G422" s="19">
        <f>VLOOKUP('Master sheet'!A422,'APS (combined up to 2019)'!$A$9:$I$640,8,FALSE)</f>
        <v>2800</v>
      </c>
      <c r="H422" s="19">
        <f>E422*VLOOKUP(C422,'Part-time workers'!$A$3:$G$14,6,FALSE)</f>
        <v>1140.25906447444</v>
      </c>
      <c r="I422" s="19">
        <f t="shared" si="66"/>
        <v>4585.2590644744396</v>
      </c>
      <c r="J422" s="20">
        <f t="shared" si="67"/>
        <v>7.4075267600556369E-2</v>
      </c>
      <c r="K422" s="27">
        <f t="shared" si="68"/>
        <v>-0.84969643381035564</v>
      </c>
      <c r="L422" s="25">
        <f>VLOOKUP('Master sheet'!A422,'APS (2020)'!$A$9:$I$640,2,FALSE)</f>
        <v>63100</v>
      </c>
      <c r="M422" s="25">
        <f>VLOOKUP(B422,'Claimant Count'!$B$2:$D$633,3,FALSE)-F422</f>
        <v>1870</v>
      </c>
      <c r="N422" s="25">
        <f>VLOOKUP('Master sheet'!A422,'APS (2020)'!$A$9:$I$640,8,FALSE)-G422</f>
        <v>-1800</v>
      </c>
      <c r="O422" s="25">
        <f>L422*VLOOKUP(C422,'Part-time workers'!$A$3:$H$14,8,FALSE)</f>
        <v>-16.294494162344726</v>
      </c>
      <c r="P422" s="25">
        <f t="shared" si="69"/>
        <v>53.705505837655274</v>
      </c>
      <c r="Q422" s="26">
        <f t="shared" si="70"/>
        <v>1.1712643731245963E-2</v>
      </c>
      <c r="R422" s="28">
        <f t="shared" si="71"/>
        <v>-1.4154743921843727</v>
      </c>
      <c r="S422" s="73">
        <f>VLOOKUP(B422,'13. Parl. Constituency gender'!$A$5:$S$667,18,FALSE)</f>
        <v>7400</v>
      </c>
      <c r="T422" s="73">
        <f>VLOOKUP(B422,'SEISS data'!$B$6:$R$668,9,FALSE)</f>
        <v>4100</v>
      </c>
      <c r="U422" s="73">
        <f t="shared" si="72"/>
        <v>11500</v>
      </c>
      <c r="V422" s="109">
        <f t="shared" si="73"/>
        <v>0.18225039619651348</v>
      </c>
      <c r="W422" s="110">
        <f t="shared" si="74"/>
        <v>0.52155557468512515</v>
      </c>
      <c r="X422" s="113">
        <f t="shared" si="75"/>
        <v>-0.44695940874962375</v>
      </c>
      <c r="Y422" s="137">
        <f>VLOOKUP(A422,'BRES data'!$A$11:$AB$642,25,FALSE)</f>
        <v>3.912597718826083E-2</v>
      </c>
      <c r="Z422" s="138">
        <f t="shared" si="76"/>
        <v>1.5603824809682627</v>
      </c>
    </row>
    <row r="423" spans="1:26">
      <c r="A423" s="14" t="s">
        <v>435</v>
      </c>
      <c r="B423" s="15" t="str">
        <f>VLOOKUP('Master sheet'!A423,Westminster_Parliamentary_Const!$A$2:$C$651,2,FALSE)</f>
        <v>E14000697</v>
      </c>
      <c r="C423" s="15" t="str">
        <f>VLOOKUP(B423,'Region Lookup'!$B$1:$C$662,2,FALSE)</f>
        <v>South East</v>
      </c>
      <c r="E423" s="19">
        <f>VLOOKUP('Master sheet'!A423,'APS (2019)'!$A$9:$I$640,2,FALSE)</f>
        <v>68200</v>
      </c>
      <c r="F423" s="19">
        <f>VLOOKUP(B423,'Claimant Count'!$B$2:$D$633,2,FALSE)</f>
        <v>655</v>
      </c>
      <c r="G423" s="19">
        <f>VLOOKUP('Master sheet'!A423,'APS (combined up to 2019)'!$A$9:$I$640,8,FALSE)</f>
        <v>4100</v>
      </c>
      <c r="H423" s="19">
        <f>E423*VLOOKUP(C423,'Part-time workers'!$A$3:$G$14,6,FALSE)</f>
        <v>1256.3112794371052</v>
      </c>
      <c r="I423" s="19">
        <f t="shared" si="66"/>
        <v>6011.3112794371054</v>
      </c>
      <c r="J423" s="20">
        <f t="shared" si="67"/>
        <v>8.8142394126643778E-2</v>
      </c>
      <c r="K423" s="27">
        <f t="shared" si="68"/>
        <v>-0.31799229602994417</v>
      </c>
      <c r="L423" s="25">
        <f>VLOOKUP('Master sheet'!A423,'APS (2020)'!$A$9:$I$640,2,FALSE)</f>
        <v>68800</v>
      </c>
      <c r="M423" s="25">
        <f>VLOOKUP(B423,'Claimant Count'!$B$2:$D$633,3,FALSE)-F423</f>
        <v>2115</v>
      </c>
      <c r="N423" s="25" t="e">
        <f>VLOOKUP('Master sheet'!A423,'APS (2020)'!$A$9:$I$640,8,FALSE)-G423</f>
        <v>#VALUE!</v>
      </c>
      <c r="O423" s="25">
        <f>L423*VLOOKUP(C423,'Part-time workers'!$A$3:$H$14,8,FALSE)</f>
        <v>-17.766421527247502</v>
      </c>
      <c r="P423" s="25">
        <f t="shared" si="69"/>
        <v>2097.2335784727525</v>
      </c>
      <c r="Q423" s="26">
        <f t="shared" si="70"/>
        <v>0.34888121426131435</v>
      </c>
      <c r="R423" s="28">
        <f t="shared" si="71"/>
        <v>-0.29478746056469574</v>
      </c>
      <c r="S423" s="73">
        <f>VLOOKUP(B423,'13. Parl. Constituency gender'!$A$5:$S$667,18,FALSE)</f>
        <v>7700</v>
      </c>
      <c r="T423" s="73">
        <f>VLOOKUP(B423,'SEISS data'!$B$6:$R$668,9,FALSE)</f>
        <v>3900</v>
      </c>
      <c r="U423" s="73">
        <f t="shared" si="72"/>
        <v>11600</v>
      </c>
      <c r="V423" s="109">
        <f t="shared" si="73"/>
        <v>0.16860465116279069</v>
      </c>
      <c r="W423" s="110">
        <f t="shared" si="74"/>
        <v>0.13105310160777017</v>
      </c>
      <c r="X423" s="113">
        <f t="shared" si="75"/>
        <v>-8.1867179478462782E-2</v>
      </c>
      <c r="Y423" s="137">
        <f>VLOOKUP(A423,'BRES data'!$A$11:$AB$642,25,FALSE)</f>
        <v>3.4524676629410944E-2</v>
      </c>
      <c r="Z423" s="138">
        <f t="shared" si="76"/>
        <v>1.0758502091042998</v>
      </c>
    </row>
    <row r="424" spans="1:26">
      <c r="A424" s="14" t="s">
        <v>436</v>
      </c>
      <c r="B424" s="15" t="str">
        <f>VLOOKUP('Master sheet'!A424,Westminster_Parliamentary_Const!$A$2:$C$651,2,FALSE)</f>
        <v>E14000699</v>
      </c>
      <c r="C424" s="15" t="str">
        <f>VLOOKUP(B424,'Region Lookup'!$B$1:$C$662,2,FALSE)</f>
        <v>South East</v>
      </c>
      <c r="E424" s="19">
        <f>VLOOKUP('Master sheet'!A424,'APS (2019)'!$A$9:$I$640,2,FALSE)</f>
        <v>62400</v>
      </c>
      <c r="F424" s="19">
        <f>VLOOKUP(B424,'Claimant Count'!$B$2:$D$633,2,FALSE)</f>
        <v>665</v>
      </c>
      <c r="G424" s="19">
        <f>VLOOKUP('Master sheet'!A424,'APS (combined up to 2019)'!$A$9:$I$640,8,FALSE)</f>
        <v>2300</v>
      </c>
      <c r="H424" s="19">
        <f>E424*VLOOKUP(C424,'Part-time workers'!$A$3:$G$14,6,FALSE)</f>
        <v>1149.4695577254452</v>
      </c>
      <c r="I424" s="19">
        <f t="shared" si="66"/>
        <v>4114.4695577254452</v>
      </c>
      <c r="J424" s="20">
        <f t="shared" si="67"/>
        <v>6.5937012143035975E-2</v>
      </c>
      <c r="K424" s="27">
        <f t="shared" si="68"/>
        <v>-1.1573032569275674</v>
      </c>
      <c r="L424" s="25">
        <f>VLOOKUP('Master sheet'!A424,'APS (2020)'!$A$9:$I$640,2,FALSE)</f>
        <v>61600</v>
      </c>
      <c r="M424" s="25">
        <f>VLOOKUP(B424,'Claimant Count'!$B$2:$D$633,3,FALSE)-F424</f>
        <v>1720</v>
      </c>
      <c r="N424" s="25" t="e">
        <f>VLOOKUP('Master sheet'!A424,'APS (2020)'!$A$9:$I$640,8,FALSE)-G424</f>
        <v>#VALUE!</v>
      </c>
      <c r="O424" s="25">
        <f>L424*VLOOKUP(C424,'Part-time workers'!$A$3:$H$14,8,FALSE)</f>
        <v>-15.907144855791366</v>
      </c>
      <c r="P424" s="25">
        <f t="shared" si="69"/>
        <v>1704.0928551442087</v>
      </c>
      <c r="Q424" s="26">
        <f t="shared" si="70"/>
        <v>0.41417072875033317</v>
      </c>
      <c r="R424" s="28">
        <f t="shared" si="71"/>
        <v>-7.7777003318913462E-2</v>
      </c>
      <c r="S424" s="73">
        <f>VLOOKUP(B424,'13. Parl. Constituency gender'!$A$5:$S$667,18,FALSE)</f>
        <v>6700</v>
      </c>
      <c r="T424" s="73">
        <f>VLOOKUP(B424,'SEISS data'!$B$6:$R$668,9,FALSE)</f>
        <v>3100</v>
      </c>
      <c r="U424" s="73">
        <f t="shared" si="72"/>
        <v>9800</v>
      </c>
      <c r="V424" s="109">
        <f t="shared" si="73"/>
        <v>0.15909090909090909</v>
      </c>
      <c r="W424" s="110">
        <f t="shared" si="74"/>
        <v>-0.14120318034009005</v>
      </c>
      <c r="X424" s="113">
        <f t="shared" si="75"/>
        <v>-0.10949009182950176</v>
      </c>
      <c r="Y424" s="137">
        <f>VLOOKUP(A424,'BRES data'!$A$11:$AB$642,25,FALSE)</f>
        <v>2.2146200133719596E-2</v>
      </c>
      <c r="Z424" s="138">
        <f t="shared" si="76"/>
        <v>-0.22764458806477753</v>
      </c>
    </row>
    <row r="425" spans="1:26">
      <c r="A425" s="14" t="s">
        <v>437</v>
      </c>
      <c r="B425" s="15" t="str">
        <f>VLOOKUP('Master sheet'!A425,Westminster_Parliamentary_Const!$A$2:$C$651,2,FALSE)</f>
        <v>E14000700</v>
      </c>
      <c r="C425" s="15" t="str">
        <f>VLOOKUP(B425,'Region Lookup'!$B$1:$C$662,2,FALSE)</f>
        <v>South East</v>
      </c>
      <c r="E425" s="19">
        <f>VLOOKUP('Master sheet'!A425,'APS (2019)'!$A$9:$I$640,2,FALSE)</f>
        <v>52700</v>
      </c>
      <c r="F425" s="19">
        <f>VLOOKUP(B425,'Claimant Count'!$B$2:$D$633,2,FALSE)</f>
        <v>1145</v>
      </c>
      <c r="G425" s="19">
        <f>VLOOKUP('Master sheet'!A425,'APS (combined up to 2019)'!$A$9:$I$640,8,FALSE)</f>
        <v>3900</v>
      </c>
      <c r="H425" s="19">
        <f>E425*VLOOKUP(C425,'Part-time workers'!$A$3:$G$14,6,FALSE)</f>
        <v>970.78598865594495</v>
      </c>
      <c r="I425" s="19">
        <f t="shared" si="66"/>
        <v>6015.7859886559454</v>
      </c>
      <c r="J425" s="20">
        <f t="shared" si="67"/>
        <v>0.11415153678664033</v>
      </c>
      <c r="K425" s="27">
        <f t="shared" si="68"/>
        <v>0.66509182898983643</v>
      </c>
      <c r="L425" s="25">
        <f>VLOOKUP('Master sheet'!A425,'APS (2020)'!$A$9:$I$640,2,FALSE)</f>
        <v>52400</v>
      </c>
      <c r="M425" s="25">
        <f>VLOOKUP(B425,'Claimant Count'!$B$2:$D$633,3,FALSE)-F425</f>
        <v>1900</v>
      </c>
      <c r="N425" s="25" t="e">
        <f>VLOOKUP('Master sheet'!A425,'APS (2020)'!$A$9:$I$640,8,FALSE)-G425</f>
        <v>#VALUE!</v>
      </c>
      <c r="O425" s="25">
        <f>L425*VLOOKUP(C425,'Part-time workers'!$A$3:$H$14,8,FALSE)</f>
        <v>-13.531402442264085</v>
      </c>
      <c r="P425" s="25">
        <f t="shared" si="69"/>
        <v>1886.4685975577358</v>
      </c>
      <c r="Q425" s="26">
        <f t="shared" si="70"/>
        <v>0.31358638773305381</v>
      </c>
      <c r="R425" s="28">
        <f t="shared" si="71"/>
        <v>-0.41210103692153371</v>
      </c>
      <c r="S425" s="73">
        <f>VLOOKUP(B425,'13. Parl. Constituency gender'!$A$5:$S$667,18,FALSE)</f>
        <v>6700</v>
      </c>
      <c r="T425" s="73">
        <f>VLOOKUP(B425,'SEISS data'!$B$6:$R$668,9,FALSE)</f>
        <v>4200</v>
      </c>
      <c r="U425" s="73">
        <f t="shared" si="72"/>
        <v>10900</v>
      </c>
      <c r="V425" s="109">
        <f t="shared" si="73"/>
        <v>0.20801526717557253</v>
      </c>
      <c r="W425" s="110">
        <f t="shared" si="74"/>
        <v>1.2588730176665917</v>
      </c>
      <c r="X425" s="113">
        <f t="shared" si="75"/>
        <v>0.423385990372529</v>
      </c>
      <c r="Y425" s="137">
        <f>VLOOKUP(A425,'BRES data'!$A$11:$AB$642,25,FALSE)</f>
        <v>2.4764397905759239E-2</v>
      </c>
      <c r="Z425" s="138">
        <f t="shared" si="76"/>
        <v>4.8060356320039292E-2</v>
      </c>
    </row>
    <row r="426" spans="1:26">
      <c r="A426" s="14" t="s">
        <v>438</v>
      </c>
      <c r="B426" s="15" t="str">
        <f>VLOOKUP('Master sheet'!A426,Westminster_Parliamentary_Const!$A$2:$C$651,2,FALSE)</f>
        <v>E14000704</v>
      </c>
      <c r="C426" s="15" t="str">
        <f>VLOOKUP(B426,'Region Lookup'!$B$1:$C$662,2,FALSE)</f>
        <v>South East</v>
      </c>
      <c r="E426" s="19">
        <f>VLOOKUP('Master sheet'!A426,'APS (2019)'!$A$9:$I$640,2,FALSE)</f>
        <v>65100</v>
      </c>
      <c r="F426" s="19">
        <f>VLOOKUP(B426,'Claimant Count'!$B$2:$D$633,2,FALSE)</f>
        <v>2255</v>
      </c>
      <c r="G426" s="19">
        <f>VLOOKUP('Master sheet'!A426,'APS (combined up to 2019)'!$A$9:$I$640,8,FALSE)</f>
        <v>3600</v>
      </c>
      <c r="H426" s="19">
        <f>E426*VLOOKUP(C426,'Part-time workers'!$A$3:$G$14,6,FALSE)</f>
        <v>1199.206221280873</v>
      </c>
      <c r="I426" s="19">
        <f t="shared" si="66"/>
        <v>7054.2062212808733</v>
      </c>
      <c r="J426" s="20">
        <f t="shared" si="67"/>
        <v>0.10835954256959866</v>
      </c>
      <c r="K426" s="27">
        <f t="shared" si="68"/>
        <v>0.44616813583259363</v>
      </c>
      <c r="L426" s="25">
        <f>VLOOKUP('Master sheet'!A426,'APS (2020)'!$A$9:$I$640,2,FALSE)</f>
        <v>64700</v>
      </c>
      <c r="M426" s="25">
        <f>VLOOKUP(B426,'Claimant Count'!$B$2:$D$633,3,FALSE)-F426</f>
        <v>2775</v>
      </c>
      <c r="N426" s="25">
        <f>VLOOKUP('Master sheet'!A426,'APS (2020)'!$A$9:$I$640,8,FALSE)-G426</f>
        <v>-1800</v>
      </c>
      <c r="O426" s="25">
        <f>L426*VLOOKUP(C426,'Part-time workers'!$A$3:$H$14,8,FALSE)</f>
        <v>-16.707666756001647</v>
      </c>
      <c r="P426" s="25">
        <f t="shared" si="69"/>
        <v>958.29233324399831</v>
      </c>
      <c r="Q426" s="26">
        <f t="shared" si="70"/>
        <v>0.13584694056052074</v>
      </c>
      <c r="R426" s="28">
        <f t="shared" si="71"/>
        <v>-1.0028745937996657</v>
      </c>
      <c r="S426" s="73">
        <f>VLOOKUP(B426,'13. Parl. Constituency gender'!$A$5:$S$667,18,FALSE)</f>
        <v>7300</v>
      </c>
      <c r="T426" s="73">
        <f>VLOOKUP(B426,'SEISS data'!$B$6:$R$668,9,FALSE)</f>
        <v>4400</v>
      </c>
      <c r="U426" s="73">
        <f t="shared" si="72"/>
        <v>11700</v>
      </c>
      <c r="V426" s="109">
        <f t="shared" si="73"/>
        <v>0.18083462132921174</v>
      </c>
      <c r="W426" s="110">
        <f t="shared" si="74"/>
        <v>0.48104011835527299</v>
      </c>
      <c r="X426" s="113">
        <f t="shared" si="75"/>
        <v>-0.26091723772219633</v>
      </c>
      <c r="Y426" s="137">
        <f>VLOOKUP(A426,'BRES data'!$A$11:$AB$642,25,FALSE)</f>
        <v>2.6524622375045936E-2</v>
      </c>
      <c r="Z426" s="138">
        <f t="shared" si="76"/>
        <v>0.23341785474592003</v>
      </c>
    </row>
    <row r="427" spans="1:26">
      <c r="A427" s="14" t="s">
        <v>439</v>
      </c>
      <c r="B427" s="15" t="str">
        <f>VLOOKUP('Master sheet'!A427,Westminster_Parliamentary_Const!$A$2:$C$651,2,FALSE)</f>
        <v>E14000711</v>
      </c>
      <c r="C427" s="15" t="str">
        <f>VLOOKUP(B427,'Region Lookup'!$B$1:$C$662,2,FALSE)</f>
        <v>South East</v>
      </c>
      <c r="E427" s="19">
        <f>VLOOKUP('Master sheet'!A427,'APS (2019)'!$A$9:$I$640,2,FALSE)</f>
        <v>71500</v>
      </c>
      <c r="F427" s="19">
        <f>VLOOKUP(B427,'Claimant Count'!$B$2:$D$633,2,FALSE)</f>
        <v>1925</v>
      </c>
      <c r="G427" s="19">
        <f>VLOOKUP('Master sheet'!A427,'APS (combined up to 2019)'!$A$9:$I$640,8,FALSE)</f>
        <v>2300</v>
      </c>
      <c r="H427" s="19">
        <f>E427*VLOOKUP(C427,'Part-time workers'!$A$3:$G$14,6,FALSE)</f>
        <v>1317.1005348937392</v>
      </c>
      <c r="I427" s="19">
        <f t="shared" si="66"/>
        <v>5542.1005348937397</v>
      </c>
      <c r="J427" s="20">
        <f t="shared" si="67"/>
        <v>7.7511895592919433E-2</v>
      </c>
      <c r="K427" s="27">
        <f t="shared" si="68"/>
        <v>-0.71980001749798583</v>
      </c>
      <c r="L427" s="25">
        <f>VLOOKUP('Master sheet'!A427,'APS (2020)'!$A$9:$I$640,2,FALSE)</f>
        <v>64600</v>
      </c>
      <c r="M427" s="25">
        <f>VLOOKUP(B427,'Claimant Count'!$B$2:$D$633,3,FALSE)-F427</f>
        <v>2265</v>
      </c>
      <c r="N427" s="25">
        <f>VLOOKUP('Master sheet'!A427,'APS (2020)'!$A$9:$I$640,8,FALSE)-G427</f>
        <v>-100</v>
      </c>
      <c r="O427" s="25">
        <f>L427*VLOOKUP(C427,'Part-time workers'!$A$3:$H$14,8,FALSE)</f>
        <v>-16.681843468898087</v>
      </c>
      <c r="P427" s="25">
        <f t="shared" si="69"/>
        <v>2148.318156531102</v>
      </c>
      <c r="Q427" s="26">
        <f t="shared" si="70"/>
        <v>0.38763608545262385</v>
      </c>
      <c r="R427" s="28">
        <f t="shared" si="71"/>
        <v>-0.16597332580585941</v>
      </c>
      <c r="S427" s="73">
        <f>VLOOKUP(B427,'13. Parl. Constituency gender'!$A$5:$S$667,18,FALSE)</f>
        <v>5800</v>
      </c>
      <c r="T427" s="73">
        <f>VLOOKUP(B427,'SEISS data'!$B$6:$R$668,9,FALSE)</f>
        <v>4100</v>
      </c>
      <c r="U427" s="73">
        <f t="shared" si="72"/>
        <v>9900</v>
      </c>
      <c r="V427" s="109">
        <f t="shared" si="73"/>
        <v>0.15325077399380804</v>
      </c>
      <c r="W427" s="110">
        <f t="shared" si="74"/>
        <v>-0.30833126260220123</v>
      </c>
      <c r="X427" s="113">
        <f t="shared" si="75"/>
        <v>-0.23715229420403033</v>
      </c>
      <c r="Y427" s="137">
        <f>VLOOKUP(A427,'BRES data'!$A$11:$AB$642,25,FALSE)</f>
        <v>3.0861259511089534E-2</v>
      </c>
      <c r="Z427" s="138">
        <f t="shared" si="76"/>
        <v>0.6900801868197125</v>
      </c>
    </row>
    <row r="428" spans="1:26">
      <c r="A428" s="14" t="s">
        <v>440</v>
      </c>
      <c r="B428" s="15" t="str">
        <f>VLOOKUP('Master sheet'!A428,Westminster_Parliamentary_Const!$A$2:$C$651,2,FALSE)</f>
        <v>E14000713</v>
      </c>
      <c r="C428" s="15" t="str">
        <f>VLOOKUP(B428,'Region Lookup'!$B$1:$C$662,2,FALSE)</f>
        <v>South East</v>
      </c>
      <c r="E428" s="19">
        <f>VLOOKUP('Master sheet'!A428,'APS (2019)'!$A$9:$I$640,2,FALSE)</f>
        <v>62100</v>
      </c>
      <c r="F428" s="19">
        <f>VLOOKUP(B428,'Claimant Count'!$B$2:$D$633,2,FALSE)</f>
        <v>1090</v>
      </c>
      <c r="G428" s="19">
        <f>VLOOKUP('Master sheet'!A428,'APS (combined up to 2019)'!$A$9:$I$640,8,FALSE)</f>
        <v>3300</v>
      </c>
      <c r="H428" s="19">
        <f>E428*VLOOKUP(C428,'Part-time workers'!$A$3:$G$14,6,FALSE)</f>
        <v>1143.9432617748421</v>
      </c>
      <c r="I428" s="19">
        <f t="shared" si="66"/>
        <v>5533.9432617748425</v>
      </c>
      <c r="J428" s="20">
        <f t="shared" si="67"/>
        <v>8.9113418064007133E-2</v>
      </c>
      <c r="K428" s="27">
        <f t="shared" si="68"/>
        <v>-0.28128988602300692</v>
      </c>
      <c r="L428" s="25">
        <f>VLOOKUP('Master sheet'!A428,'APS (2020)'!$A$9:$I$640,2,FALSE)</f>
        <v>62300</v>
      </c>
      <c r="M428" s="25">
        <f>VLOOKUP(B428,'Claimant Count'!$B$2:$D$633,3,FALSE)-F428</f>
        <v>1935</v>
      </c>
      <c r="N428" s="25">
        <f>VLOOKUP('Master sheet'!A428,'APS (2020)'!$A$9:$I$640,8,FALSE)-G428</f>
        <v>4100</v>
      </c>
      <c r="O428" s="25">
        <f>L428*VLOOKUP(C428,'Part-time workers'!$A$3:$H$14,8,FALSE)</f>
        <v>-16.087907865516268</v>
      </c>
      <c r="P428" s="25">
        <f t="shared" si="69"/>
        <v>6018.9120921344838</v>
      </c>
      <c r="Q428" s="26">
        <f t="shared" si="70"/>
        <v>1.087635309474442</v>
      </c>
      <c r="R428" s="28">
        <f t="shared" si="71"/>
        <v>2.1606966282526461</v>
      </c>
      <c r="S428" s="73">
        <f>VLOOKUP(B428,'13. Parl. Constituency gender'!$A$5:$S$667,18,FALSE)</f>
        <v>5600</v>
      </c>
      <c r="T428" s="73">
        <f>VLOOKUP(B428,'SEISS data'!$B$6:$R$668,9,FALSE)</f>
        <v>2900</v>
      </c>
      <c r="U428" s="73">
        <f t="shared" si="72"/>
        <v>8500</v>
      </c>
      <c r="V428" s="109">
        <f t="shared" si="73"/>
        <v>0.13643659711075443</v>
      </c>
      <c r="W428" s="110">
        <f t="shared" si="74"/>
        <v>-0.7895052578194649</v>
      </c>
      <c r="X428" s="113">
        <f t="shared" si="75"/>
        <v>0.68559568521659053</v>
      </c>
      <c r="Y428" s="137">
        <f>VLOOKUP(A428,'BRES data'!$A$11:$AB$642,25,FALSE)</f>
        <v>2.2045125232871055E-2</v>
      </c>
      <c r="Z428" s="138">
        <f t="shared" si="76"/>
        <v>-0.23828811171862241</v>
      </c>
    </row>
    <row r="429" spans="1:26">
      <c r="A429" s="14" t="s">
        <v>441</v>
      </c>
      <c r="B429" s="15" t="str">
        <f>VLOOKUP('Master sheet'!A429,Westminster_Parliamentary_Const!$A$2:$C$651,2,FALSE)</f>
        <v>E14000715</v>
      </c>
      <c r="C429" s="15" t="str">
        <f>VLOOKUP(B429,'Region Lookup'!$B$1:$C$662,2,FALSE)</f>
        <v>South East</v>
      </c>
      <c r="E429" s="19">
        <f>VLOOKUP('Master sheet'!A429,'APS (2019)'!$A$9:$I$640,2,FALSE)</f>
        <v>67000</v>
      </c>
      <c r="F429" s="19">
        <f>VLOOKUP(B429,'Claimant Count'!$B$2:$D$633,2,FALSE)</f>
        <v>2180</v>
      </c>
      <c r="G429" s="19">
        <f>VLOOKUP('Master sheet'!A429,'APS (combined up to 2019)'!$A$9:$I$640,8,FALSE)</f>
        <v>7800</v>
      </c>
      <c r="H429" s="19">
        <f>E429*VLOOKUP(C429,'Part-time workers'!$A$3:$G$14,6,FALSE)</f>
        <v>1234.2060956346927</v>
      </c>
      <c r="I429" s="19">
        <f t="shared" si="66"/>
        <v>11214.206095634692</v>
      </c>
      <c r="J429" s="20">
        <f t="shared" si="67"/>
        <v>0.16737621038260736</v>
      </c>
      <c r="K429" s="27">
        <f t="shared" si="68"/>
        <v>2.6768587047981756</v>
      </c>
      <c r="L429" s="25">
        <f>VLOOKUP('Master sheet'!A429,'APS (2020)'!$A$9:$I$640,2,FALSE)</f>
        <v>67100</v>
      </c>
      <c r="M429" s="25">
        <f>VLOOKUP(B429,'Claimant Count'!$B$2:$D$633,3,FALSE)-F429</f>
        <v>2700</v>
      </c>
      <c r="N429" s="25" t="e">
        <f>VLOOKUP('Master sheet'!A429,'APS (2020)'!$A$9:$I$640,8,FALSE)-G429</f>
        <v>#VALUE!</v>
      </c>
      <c r="O429" s="25">
        <f>L429*VLOOKUP(C429,'Part-time workers'!$A$3:$H$14,8,FALSE)</f>
        <v>-17.327425646487026</v>
      </c>
      <c r="P429" s="25">
        <f t="shared" si="69"/>
        <v>2682.672574353513</v>
      </c>
      <c r="Q429" s="26">
        <f t="shared" si="70"/>
        <v>0.23922090886110842</v>
      </c>
      <c r="R429" s="28">
        <f t="shared" si="71"/>
        <v>-0.65927834708543043</v>
      </c>
      <c r="S429" s="73">
        <f>VLOOKUP(B429,'13. Parl. Constituency gender'!$A$5:$S$667,18,FALSE)</f>
        <v>7500</v>
      </c>
      <c r="T429" s="73">
        <f>VLOOKUP(B429,'SEISS data'!$B$6:$R$668,9,FALSE)</f>
        <v>4600</v>
      </c>
      <c r="U429" s="73">
        <f t="shared" si="72"/>
        <v>12100</v>
      </c>
      <c r="V429" s="109">
        <f t="shared" si="73"/>
        <v>0.18032786885245902</v>
      </c>
      <c r="W429" s="110">
        <f t="shared" si="74"/>
        <v>0.46653830149434156</v>
      </c>
      <c r="X429" s="113">
        <f t="shared" si="75"/>
        <v>-9.6370022795544436E-2</v>
      </c>
      <c r="Y429" s="137">
        <f>VLOOKUP(A429,'BRES data'!$A$11:$AB$642,25,FALSE)</f>
        <v>2.6553773024361238E-2</v>
      </c>
      <c r="Z429" s="138">
        <f t="shared" si="76"/>
        <v>0.23648751519483086</v>
      </c>
    </row>
    <row r="430" spans="1:26">
      <c r="A430" s="14" t="s">
        <v>442</v>
      </c>
      <c r="B430" s="15" t="str">
        <f>VLOOKUP('Master sheet'!A430,Westminster_Parliamentary_Const!$A$2:$C$651,2,FALSE)</f>
        <v>E14000719</v>
      </c>
      <c r="C430" s="15" t="str">
        <f>VLOOKUP(B430,'Region Lookup'!$B$1:$C$662,2,FALSE)</f>
        <v>South East</v>
      </c>
      <c r="E430" s="19">
        <f>VLOOKUP('Master sheet'!A430,'APS (2019)'!$A$9:$I$640,2,FALSE)</f>
        <v>69100</v>
      </c>
      <c r="F430" s="19">
        <f>VLOOKUP(B430,'Claimant Count'!$B$2:$D$633,2,FALSE)</f>
        <v>675</v>
      </c>
      <c r="G430" s="19">
        <f>VLOOKUP('Master sheet'!A430,'APS (combined up to 2019)'!$A$9:$I$640,8,FALSE)</f>
        <v>5400</v>
      </c>
      <c r="H430" s="19">
        <f>E430*VLOOKUP(C430,'Part-time workers'!$A$3:$G$14,6,FALSE)</f>
        <v>1272.8901672889144</v>
      </c>
      <c r="I430" s="19">
        <f t="shared" si="66"/>
        <v>7347.8901672889142</v>
      </c>
      <c r="J430" s="20">
        <f t="shared" si="67"/>
        <v>0.10633705017784247</v>
      </c>
      <c r="K430" s="27">
        <f t="shared" si="68"/>
        <v>0.36972270318990658</v>
      </c>
      <c r="L430" s="25">
        <f>VLOOKUP('Master sheet'!A430,'APS (2020)'!$A$9:$I$640,2,FALSE)</f>
        <v>78500</v>
      </c>
      <c r="M430" s="25">
        <f>VLOOKUP(B430,'Claimant Count'!$B$2:$D$633,3,FALSE)-F430</f>
        <v>1930</v>
      </c>
      <c r="N430" s="25">
        <f>VLOOKUP('Master sheet'!A430,'APS (2020)'!$A$9:$I$640,8,FALSE)-G430</f>
        <v>-1400</v>
      </c>
      <c r="O430" s="25">
        <f>L430*VLOOKUP(C430,'Part-time workers'!$A$3:$H$14,8,FALSE)</f>
        <v>-20.27128037629257</v>
      </c>
      <c r="P430" s="25">
        <f t="shared" si="69"/>
        <v>509.72871962370743</v>
      </c>
      <c r="Q430" s="26">
        <f t="shared" si="70"/>
        <v>6.9370759227308579E-2</v>
      </c>
      <c r="R430" s="28">
        <f t="shared" si="71"/>
        <v>-1.2238293155490554</v>
      </c>
      <c r="S430" s="73">
        <f>VLOOKUP(B430,'13. Parl. Constituency gender'!$A$5:$S$667,18,FALSE)</f>
        <v>7800</v>
      </c>
      <c r="T430" s="73">
        <f>VLOOKUP(B430,'SEISS data'!$B$6:$R$668,9,FALSE)</f>
        <v>3400</v>
      </c>
      <c r="U430" s="73">
        <f t="shared" si="72"/>
        <v>11200</v>
      </c>
      <c r="V430" s="109">
        <f t="shared" si="73"/>
        <v>0.14267515923566879</v>
      </c>
      <c r="W430" s="110">
        <f t="shared" si="74"/>
        <v>-0.6109753254335637</v>
      </c>
      <c r="X430" s="113">
        <f t="shared" si="75"/>
        <v>-0.91740232049130954</v>
      </c>
      <c r="Y430" s="137">
        <f>VLOOKUP(A430,'BRES data'!$A$11:$AB$642,25,FALSE)</f>
        <v>3.0578054690204137E-2</v>
      </c>
      <c r="Z430" s="138">
        <f t="shared" si="76"/>
        <v>0.6602577760661914</v>
      </c>
    </row>
    <row r="431" spans="1:26">
      <c r="A431" s="14" t="s">
        <v>443</v>
      </c>
      <c r="B431" s="15" t="str">
        <f>VLOOKUP('Master sheet'!A431,Westminster_Parliamentary_Const!$A$2:$C$651,2,FALSE)</f>
        <v>E14000735</v>
      </c>
      <c r="C431" s="15" t="str">
        <f>VLOOKUP(B431,'Region Lookup'!$B$1:$C$662,2,FALSE)</f>
        <v>South East</v>
      </c>
      <c r="E431" s="19">
        <f>VLOOKUP('Master sheet'!A431,'APS (2019)'!$A$9:$I$640,2,FALSE)</f>
        <v>68400</v>
      </c>
      <c r="F431" s="19">
        <f>VLOOKUP(B431,'Claimant Count'!$B$2:$D$633,2,FALSE)</f>
        <v>2795</v>
      </c>
      <c r="G431" s="19">
        <f>VLOOKUP('Master sheet'!A431,'APS (combined up to 2019)'!$A$9:$I$640,8,FALSE)</f>
        <v>3700</v>
      </c>
      <c r="H431" s="19">
        <f>E431*VLOOKUP(C431,'Part-time workers'!$A$3:$G$14,6,FALSE)</f>
        <v>1259.9954767375073</v>
      </c>
      <c r="I431" s="19">
        <f t="shared" si="66"/>
        <v>7754.9954767375075</v>
      </c>
      <c r="J431" s="20">
        <f t="shared" si="67"/>
        <v>0.11337712685288753</v>
      </c>
      <c r="K431" s="27">
        <f t="shared" si="68"/>
        <v>0.63582096366058682</v>
      </c>
      <c r="L431" s="25">
        <f>VLOOKUP('Master sheet'!A431,'APS (2020)'!$A$9:$I$640,2,FALSE)</f>
        <v>65800</v>
      </c>
      <c r="M431" s="25">
        <f>VLOOKUP(B431,'Claimant Count'!$B$2:$D$633,3,FALSE)-F431</f>
        <v>2895</v>
      </c>
      <c r="N431" s="25">
        <f>VLOOKUP('Master sheet'!A431,'APS (2020)'!$A$9:$I$640,8,FALSE)-G431</f>
        <v>1000</v>
      </c>
      <c r="O431" s="25">
        <f>L431*VLOOKUP(C431,'Part-time workers'!$A$3:$H$14,8,FALSE)</f>
        <v>-16.991722914140777</v>
      </c>
      <c r="P431" s="25">
        <f t="shared" si="69"/>
        <v>3878.0082770858594</v>
      </c>
      <c r="Q431" s="26">
        <f t="shared" si="70"/>
        <v>0.50006583352867673</v>
      </c>
      <c r="R431" s="28">
        <f t="shared" si="71"/>
        <v>0.20772268386681125</v>
      </c>
      <c r="S431" s="73">
        <f>VLOOKUP(B431,'13. Parl. Constituency gender'!$A$5:$S$667,18,FALSE)</f>
        <v>7400</v>
      </c>
      <c r="T431" s="73">
        <f>VLOOKUP(B431,'SEISS data'!$B$6:$R$668,9,FALSE)</f>
        <v>5500</v>
      </c>
      <c r="U431" s="73">
        <f t="shared" si="72"/>
        <v>12900</v>
      </c>
      <c r="V431" s="109">
        <f t="shared" si="73"/>
        <v>0.196048632218845</v>
      </c>
      <c r="W431" s="110">
        <f t="shared" si="74"/>
        <v>0.91642190682818581</v>
      </c>
      <c r="X431" s="113">
        <f t="shared" si="75"/>
        <v>0.56207229534749859</v>
      </c>
      <c r="Y431" s="137">
        <f>VLOOKUP(A431,'BRES data'!$A$11:$AB$642,25,FALSE)</f>
        <v>2.5418060200668835E-2</v>
      </c>
      <c r="Z431" s="138">
        <f t="shared" si="76"/>
        <v>0.11689317276694487</v>
      </c>
    </row>
    <row r="432" spans="1:26">
      <c r="A432" s="14" t="s">
        <v>444</v>
      </c>
      <c r="B432" s="15" t="str">
        <f>VLOOKUP('Master sheet'!A432,Westminster_Parliamentary_Const!$A$2:$C$651,2,FALSE)</f>
        <v>E14000736</v>
      </c>
      <c r="C432" s="15" t="str">
        <f>VLOOKUP(B432,'Region Lookup'!$B$1:$C$662,2,FALSE)</f>
        <v>South East</v>
      </c>
      <c r="E432" s="19">
        <f>VLOOKUP('Master sheet'!A432,'APS (2019)'!$A$9:$I$640,2,FALSE)</f>
        <v>59000</v>
      </c>
      <c r="F432" s="19">
        <f>VLOOKUP(B432,'Claimant Count'!$B$2:$D$633,2,FALSE)</f>
        <v>1330</v>
      </c>
      <c r="G432" s="19">
        <f>VLOOKUP('Master sheet'!A432,'APS (combined up to 2019)'!$A$9:$I$640,8,FALSE)</f>
        <v>5400</v>
      </c>
      <c r="H432" s="19">
        <f>E432*VLOOKUP(C432,'Part-time workers'!$A$3:$G$14,6,FALSE)</f>
        <v>1086.8382036186101</v>
      </c>
      <c r="I432" s="19">
        <f t="shared" si="66"/>
        <v>7816.8382036186104</v>
      </c>
      <c r="J432" s="20">
        <f t="shared" si="67"/>
        <v>0.13248878311217985</v>
      </c>
      <c r="K432" s="27">
        <f t="shared" si="68"/>
        <v>1.3581964035955103</v>
      </c>
      <c r="L432" s="25">
        <f>VLOOKUP('Master sheet'!A432,'APS (2020)'!$A$9:$I$640,2,FALSE)</f>
        <v>54400</v>
      </c>
      <c r="M432" s="25">
        <f>VLOOKUP(B432,'Claimant Count'!$B$2:$D$633,3,FALSE)-F432</f>
        <v>2305</v>
      </c>
      <c r="N432" s="25">
        <f>VLOOKUP('Master sheet'!A432,'APS (2020)'!$A$9:$I$640,8,FALSE)-G432</f>
        <v>-3000</v>
      </c>
      <c r="O432" s="25">
        <f>L432*VLOOKUP(C432,'Part-time workers'!$A$3:$H$14,8,FALSE)</f>
        <v>-14.047868184335233</v>
      </c>
      <c r="P432" s="25">
        <f t="shared" si="69"/>
        <v>-709.04786818433524</v>
      </c>
      <c r="Q432" s="26">
        <f t="shared" si="70"/>
        <v>-9.0707758010917919E-2</v>
      </c>
      <c r="R432" s="28">
        <f t="shared" si="71"/>
        <v>-1.7559011572984247</v>
      </c>
      <c r="S432" s="73">
        <f>VLOOKUP(B432,'13. Parl. Constituency gender'!$A$5:$S$667,18,FALSE)</f>
        <v>6200</v>
      </c>
      <c r="T432" s="73">
        <f>VLOOKUP(B432,'SEISS data'!$B$6:$R$668,9,FALSE)</f>
        <v>4100</v>
      </c>
      <c r="U432" s="73">
        <f t="shared" si="72"/>
        <v>10300</v>
      </c>
      <c r="V432" s="109">
        <f t="shared" si="73"/>
        <v>0.18933823529411764</v>
      </c>
      <c r="W432" s="110">
        <f t="shared" si="74"/>
        <v>0.72438940233972882</v>
      </c>
      <c r="X432" s="113">
        <f t="shared" si="75"/>
        <v>-0.51575587747934792</v>
      </c>
      <c r="Y432" s="137">
        <f>VLOOKUP(A432,'BRES data'!$A$11:$AB$642,25,FALSE)</f>
        <v>2.5484960098219878E-2</v>
      </c>
      <c r="Z432" s="138">
        <f t="shared" si="76"/>
        <v>0.12393795476570554</v>
      </c>
    </row>
    <row r="433" spans="1:26">
      <c r="A433" s="14" t="s">
        <v>445</v>
      </c>
      <c r="B433" s="15" t="str">
        <f>VLOOKUP('Master sheet'!A433,Westminster_Parliamentary_Const!$A$2:$C$651,2,FALSE)</f>
        <v>E14000742</v>
      </c>
      <c r="C433" s="15" t="str">
        <f>VLOOKUP(B433,'Region Lookup'!$B$1:$C$662,2,FALSE)</f>
        <v>South East</v>
      </c>
      <c r="E433" s="19">
        <f>VLOOKUP('Master sheet'!A433,'APS (2019)'!$A$9:$I$640,2,FALSE)</f>
        <v>56200</v>
      </c>
      <c r="F433" s="19">
        <f>VLOOKUP(B433,'Claimant Count'!$B$2:$D$633,2,FALSE)</f>
        <v>555</v>
      </c>
      <c r="G433" s="19">
        <f>VLOOKUP('Master sheet'!A433,'APS (combined up to 2019)'!$A$9:$I$640,8,FALSE)</f>
        <v>1800</v>
      </c>
      <c r="H433" s="19">
        <f>E433*VLOOKUP(C433,'Part-time workers'!$A$3:$G$14,6,FALSE)</f>
        <v>1035.259441412981</v>
      </c>
      <c r="I433" s="19">
        <f t="shared" si="66"/>
        <v>3390.2594414129808</v>
      </c>
      <c r="J433" s="20">
        <f t="shared" si="67"/>
        <v>6.0324901092757663E-2</v>
      </c>
      <c r="K433" s="27">
        <f t="shared" si="68"/>
        <v>-1.3694277914998818</v>
      </c>
      <c r="L433" s="25">
        <f>VLOOKUP('Master sheet'!A433,'APS (2020)'!$A$9:$I$640,2,FALSE)</f>
        <v>48600</v>
      </c>
      <c r="M433" s="25">
        <f>VLOOKUP(B433,'Claimant Count'!$B$2:$D$633,3,FALSE)-F433</f>
        <v>1545</v>
      </c>
      <c r="N433" s="25" t="e">
        <f>VLOOKUP('Master sheet'!A433,'APS (2020)'!$A$9:$I$640,8,FALSE)-G433</f>
        <v>#VALUE!</v>
      </c>
      <c r="O433" s="25">
        <f>L433*VLOOKUP(C433,'Part-time workers'!$A$3:$H$14,8,FALSE)</f>
        <v>-12.550117532328903</v>
      </c>
      <c r="P433" s="25">
        <f t="shared" si="69"/>
        <v>1532.4498824676712</v>
      </c>
      <c r="Q433" s="26">
        <f t="shared" si="70"/>
        <v>0.45201551944619967</v>
      </c>
      <c r="R433" s="28">
        <f t="shared" si="71"/>
        <v>4.8012189594478914E-2</v>
      </c>
      <c r="S433" s="73">
        <f>VLOOKUP(B433,'13. Parl. Constituency gender'!$A$5:$S$667,18,FALSE)</f>
        <v>6600</v>
      </c>
      <c r="T433" s="73">
        <f>VLOOKUP(B433,'SEISS data'!$B$6:$R$668,9,FALSE)</f>
        <v>3700</v>
      </c>
      <c r="U433" s="73">
        <f t="shared" si="72"/>
        <v>10300</v>
      </c>
      <c r="V433" s="109">
        <f t="shared" si="73"/>
        <v>0.21193415637860083</v>
      </c>
      <c r="W433" s="110">
        <f t="shared" si="74"/>
        <v>1.3710204981974654</v>
      </c>
      <c r="X433" s="113">
        <f t="shared" si="75"/>
        <v>0.70951634389597218</v>
      </c>
      <c r="Y433" s="137">
        <f>VLOOKUP(A433,'BRES data'!$A$11:$AB$642,25,FALSE)</f>
        <v>3.1258955987717441E-2</v>
      </c>
      <c r="Z433" s="138">
        <f t="shared" si="76"/>
        <v>0.73195895019720825</v>
      </c>
    </row>
    <row r="434" spans="1:26">
      <c r="A434" s="14" t="s">
        <v>446</v>
      </c>
      <c r="B434" s="15" t="str">
        <f>VLOOKUP('Master sheet'!A434,Westminster_Parliamentary_Const!$A$2:$C$651,2,FALSE)</f>
        <v>E14000753</v>
      </c>
      <c r="C434" s="15" t="str">
        <f>VLOOKUP(B434,'Region Lookup'!$B$1:$C$662,2,FALSE)</f>
        <v>South East</v>
      </c>
      <c r="E434" s="19">
        <f>VLOOKUP('Master sheet'!A434,'APS (2019)'!$A$9:$I$640,2,FALSE)</f>
        <v>64300</v>
      </c>
      <c r="F434" s="19">
        <f>VLOOKUP(B434,'Claimant Count'!$B$2:$D$633,2,FALSE)</f>
        <v>750</v>
      </c>
      <c r="G434" s="19">
        <f>VLOOKUP('Master sheet'!A434,'APS (combined up to 2019)'!$A$9:$I$640,8,FALSE)</f>
        <v>3600</v>
      </c>
      <c r="H434" s="19">
        <f>E434*VLOOKUP(C434,'Part-time workers'!$A$3:$G$14,6,FALSE)</f>
        <v>1184.4694320792648</v>
      </c>
      <c r="I434" s="19">
        <f t="shared" si="66"/>
        <v>5534.4694320792651</v>
      </c>
      <c r="J434" s="20">
        <f t="shared" si="67"/>
        <v>8.6072619472461351E-2</v>
      </c>
      <c r="K434" s="27">
        <f t="shared" si="68"/>
        <v>-0.39622488644995146</v>
      </c>
      <c r="L434" s="25">
        <f>VLOOKUP('Master sheet'!A434,'APS (2020)'!$A$9:$I$640,2,FALSE)</f>
        <v>66000</v>
      </c>
      <c r="M434" s="25">
        <f>VLOOKUP(B434,'Claimant Count'!$B$2:$D$633,3,FALSE)-F434</f>
        <v>2125</v>
      </c>
      <c r="N434" s="25">
        <f>VLOOKUP('Master sheet'!A434,'APS (2020)'!$A$9:$I$640,8,FALSE)-G434</f>
        <v>-1200</v>
      </c>
      <c r="O434" s="25">
        <f>L434*VLOOKUP(C434,'Part-time workers'!$A$3:$H$14,8,FALSE)</f>
        <v>-17.043369488347892</v>
      </c>
      <c r="P434" s="25">
        <f t="shared" si="69"/>
        <v>907.95663051165207</v>
      </c>
      <c r="Q434" s="26">
        <f t="shared" si="70"/>
        <v>0.16405486409390801</v>
      </c>
      <c r="R434" s="28">
        <f t="shared" si="71"/>
        <v>-0.90911659250584353</v>
      </c>
      <c r="S434" s="73">
        <f>VLOOKUP(B434,'13. Parl. Constituency gender'!$A$5:$S$667,18,FALSE)</f>
        <v>8900</v>
      </c>
      <c r="T434" s="73">
        <f>VLOOKUP(B434,'SEISS data'!$B$6:$R$668,9,FALSE)</f>
        <v>4000</v>
      </c>
      <c r="U434" s="73">
        <f t="shared" si="72"/>
        <v>12900</v>
      </c>
      <c r="V434" s="109">
        <f t="shared" si="73"/>
        <v>0.19545454545454546</v>
      </c>
      <c r="W434" s="110">
        <f t="shared" si="74"/>
        <v>0.89942083066062084</v>
      </c>
      <c r="X434" s="113">
        <f t="shared" si="75"/>
        <v>-4.8478809226113473E-3</v>
      </c>
      <c r="Y434" s="137">
        <f>VLOOKUP(A434,'BRES data'!$A$11:$AB$642,25,FALSE)</f>
        <v>2.9524547803617462E-2</v>
      </c>
      <c r="Z434" s="138">
        <f t="shared" si="76"/>
        <v>0.54931999257356878</v>
      </c>
    </row>
    <row r="435" spans="1:26">
      <c r="A435" s="14" t="s">
        <v>447</v>
      </c>
      <c r="B435" s="15" t="str">
        <f>VLOOKUP('Master sheet'!A435,Westminster_Parliamentary_Const!$A$2:$C$651,2,FALSE)</f>
        <v>E14000755</v>
      </c>
      <c r="C435" s="15" t="str">
        <f>VLOOKUP(B435,'Region Lookup'!$B$1:$C$662,2,FALSE)</f>
        <v>South East</v>
      </c>
      <c r="E435" s="19">
        <f>VLOOKUP('Master sheet'!A435,'APS (2019)'!$A$9:$I$640,2,FALSE)</f>
        <v>71600</v>
      </c>
      <c r="F435" s="19">
        <f>VLOOKUP(B435,'Claimant Count'!$B$2:$D$633,2,FALSE)</f>
        <v>1795</v>
      </c>
      <c r="G435" s="19">
        <f>VLOOKUP('Master sheet'!A435,'APS (combined up to 2019)'!$A$9:$I$640,8,FALSE)</f>
        <v>3700</v>
      </c>
      <c r="H435" s="19">
        <f>E435*VLOOKUP(C435,'Part-time workers'!$A$3:$G$14,6,FALSE)</f>
        <v>1318.9426335439402</v>
      </c>
      <c r="I435" s="19">
        <f t="shared" si="66"/>
        <v>6813.9426335439402</v>
      </c>
      <c r="J435" s="20">
        <f t="shared" si="67"/>
        <v>9.5166796557876257E-2</v>
      </c>
      <c r="K435" s="27">
        <f t="shared" si="68"/>
        <v>-5.2486484932366233E-2</v>
      </c>
      <c r="L435" s="25">
        <f>VLOOKUP('Master sheet'!A435,'APS (2020)'!$A$9:$I$640,2,FALSE)</f>
        <v>82900</v>
      </c>
      <c r="M435" s="25">
        <f>VLOOKUP(B435,'Claimant Count'!$B$2:$D$633,3,FALSE)-F435</f>
        <v>3175</v>
      </c>
      <c r="N435" s="25">
        <f>VLOOKUP('Master sheet'!A435,'APS (2020)'!$A$9:$I$640,8,FALSE)-G435</f>
        <v>-800</v>
      </c>
      <c r="O435" s="25">
        <f>L435*VLOOKUP(C435,'Part-time workers'!$A$3:$H$14,8,FALSE)</f>
        <v>-21.407505008849096</v>
      </c>
      <c r="P435" s="25">
        <f t="shared" si="69"/>
        <v>2353.5924949911509</v>
      </c>
      <c r="Q435" s="26">
        <f t="shared" si="70"/>
        <v>0.34540832254806414</v>
      </c>
      <c r="R435" s="28">
        <f t="shared" si="71"/>
        <v>-0.30633072022217533</v>
      </c>
      <c r="S435" s="73">
        <f>VLOOKUP(B435,'13. Parl. Constituency gender'!$A$5:$S$667,18,FALSE)</f>
        <v>8700</v>
      </c>
      <c r="T435" s="73">
        <f>VLOOKUP(B435,'SEISS data'!$B$6:$R$668,9,FALSE)</f>
        <v>5200</v>
      </c>
      <c r="U435" s="73">
        <f t="shared" si="72"/>
        <v>13900</v>
      </c>
      <c r="V435" s="109">
        <f t="shared" si="73"/>
        <v>0.16767189384800965</v>
      </c>
      <c r="W435" s="110">
        <f t="shared" si="74"/>
        <v>0.10436023600733346</v>
      </c>
      <c r="X435" s="113">
        <f t="shared" si="75"/>
        <v>-0.10098524210742094</v>
      </c>
      <c r="Y435" s="137">
        <f>VLOOKUP(A435,'BRES data'!$A$11:$AB$642,25,FALSE)</f>
        <v>3.1415260639637399E-2</v>
      </c>
      <c r="Z435" s="138">
        <f t="shared" si="76"/>
        <v>0.74841835056218109</v>
      </c>
    </row>
    <row r="436" spans="1:26">
      <c r="A436" s="14" t="s">
        <v>448</v>
      </c>
      <c r="B436" s="15" t="str">
        <f>VLOOKUP('Master sheet'!A436,Westminster_Parliamentary_Const!$A$2:$C$651,2,FALSE)</f>
        <v>E14000762</v>
      </c>
      <c r="C436" s="15" t="str">
        <f>VLOOKUP(B436,'Region Lookup'!$B$1:$C$662,2,FALSE)</f>
        <v>South East</v>
      </c>
      <c r="E436" s="19">
        <f>VLOOKUP('Master sheet'!A436,'APS (2019)'!$A$9:$I$640,2,FALSE)</f>
        <v>76600</v>
      </c>
      <c r="F436" s="19">
        <f>VLOOKUP(B436,'Claimant Count'!$B$2:$D$633,2,FALSE)</f>
        <v>2045</v>
      </c>
      <c r="G436" s="19">
        <f>VLOOKUP('Master sheet'!A436,'APS (combined up to 2019)'!$A$9:$I$640,8,FALSE)</f>
        <v>8200</v>
      </c>
      <c r="H436" s="19">
        <f>E436*VLOOKUP(C436,'Part-time workers'!$A$3:$G$14,6,FALSE)</f>
        <v>1411.0475660539921</v>
      </c>
      <c r="I436" s="19">
        <f t="shared" si="66"/>
        <v>11656.047566053992</v>
      </c>
      <c r="J436" s="20">
        <f t="shared" si="67"/>
        <v>0.15216772279443855</v>
      </c>
      <c r="K436" s="27">
        <f t="shared" si="68"/>
        <v>2.1020138162550053</v>
      </c>
      <c r="L436" s="25">
        <f>VLOOKUP('Master sheet'!A436,'APS (2020)'!$A$9:$I$640,2,FALSE)</f>
        <v>75400</v>
      </c>
      <c r="M436" s="25">
        <f>VLOOKUP(B436,'Claimant Count'!$B$2:$D$633,3,FALSE)-F436</f>
        <v>2920</v>
      </c>
      <c r="N436" s="25">
        <f>VLOOKUP('Master sheet'!A436,'APS (2020)'!$A$9:$I$640,8,FALSE)-G436</f>
        <v>-2400</v>
      </c>
      <c r="O436" s="25">
        <f>L436*VLOOKUP(C436,'Part-time workers'!$A$3:$H$14,8,FALSE)</f>
        <v>-19.470758476082288</v>
      </c>
      <c r="P436" s="25">
        <f t="shared" si="69"/>
        <v>500.52924152391773</v>
      </c>
      <c r="Q436" s="26">
        <f t="shared" si="70"/>
        <v>4.2941592223903868E-2</v>
      </c>
      <c r="R436" s="28">
        <f t="shared" si="71"/>
        <v>-1.3116750540404734</v>
      </c>
      <c r="S436" s="73">
        <f>VLOOKUP(B436,'13. Parl. Constituency gender'!$A$5:$S$667,18,FALSE)</f>
        <v>10300</v>
      </c>
      <c r="T436" s="73">
        <f>VLOOKUP(B436,'SEISS data'!$B$6:$R$668,9,FALSE)</f>
        <v>5700</v>
      </c>
      <c r="U436" s="73">
        <f t="shared" si="72"/>
        <v>16000</v>
      </c>
      <c r="V436" s="109">
        <f t="shared" si="73"/>
        <v>0.21220159151193635</v>
      </c>
      <c r="W436" s="110">
        <f t="shared" si="74"/>
        <v>1.3786737322786538</v>
      </c>
      <c r="X436" s="113">
        <f t="shared" si="75"/>
        <v>3.3499339119090199E-2</v>
      </c>
      <c r="Y436" s="137">
        <f>VLOOKUP(A436,'BRES data'!$A$11:$AB$642,25,FALSE)</f>
        <v>2.4018892630003785E-2</v>
      </c>
      <c r="Z436" s="138">
        <f t="shared" si="76"/>
        <v>-3.0443831860758191E-2</v>
      </c>
    </row>
    <row r="437" spans="1:26">
      <c r="A437" s="14" t="s">
        <v>449</v>
      </c>
      <c r="B437" s="15" t="str">
        <f>VLOOKUP('Master sheet'!A437,Westminster_Parliamentary_Const!$A$2:$C$651,2,FALSE)</f>
        <v>E14000786</v>
      </c>
      <c r="C437" s="15" t="str">
        <f>VLOOKUP(B437,'Region Lookup'!$B$1:$C$662,2,FALSE)</f>
        <v>South East</v>
      </c>
      <c r="E437" s="19">
        <f>VLOOKUP('Master sheet'!A437,'APS (2019)'!$A$9:$I$640,2,FALSE)</f>
        <v>56000</v>
      </c>
      <c r="F437" s="19">
        <f>VLOOKUP(B437,'Claimant Count'!$B$2:$D$633,2,FALSE)</f>
        <v>990</v>
      </c>
      <c r="G437" s="19">
        <f>VLOOKUP('Master sheet'!A437,'APS (combined up to 2019)'!$A$9:$I$640,8,FALSE)</f>
        <v>1900</v>
      </c>
      <c r="H437" s="19">
        <f>E437*VLOOKUP(C437,'Part-time workers'!$A$3:$G$14,6,FALSE)</f>
        <v>1031.575244112579</v>
      </c>
      <c r="I437" s="19">
        <f t="shared" si="66"/>
        <v>3921.5752441125787</v>
      </c>
      <c r="J437" s="20">
        <f t="shared" si="67"/>
        <v>7.0028129359153188E-2</v>
      </c>
      <c r="K437" s="27">
        <f t="shared" si="68"/>
        <v>-1.0026686947147243</v>
      </c>
      <c r="L437" s="25">
        <f>VLOOKUP('Master sheet'!A437,'APS (2020)'!$A$9:$I$640,2,FALSE)</f>
        <v>50900</v>
      </c>
      <c r="M437" s="25">
        <f>VLOOKUP(B437,'Claimant Count'!$B$2:$D$633,3,FALSE)-F437</f>
        <v>1855</v>
      </c>
      <c r="N437" s="25">
        <f>VLOOKUP('Master sheet'!A437,'APS (2020)'!$A$9:$I$640,8,FALSE)-G437</f>
        <v>100</v>
      </c>
      <c r="O437" s="25">
        <f>L437*VLOOKUP(C437,'Part-time workers'!$A$3:$H$14,8,FALSE)</f>
        <v>-13.144053135710724</v>
      </c>
      <c r="P437" s="25">
        <f t="shared" si="69"/>
        <v>1941.8559468642893</v>
      </c>
      <c r="Q437" s="26">
        <f t="shared" si="70"/>
        <v>0.49517243097134961</v>
      </c>
      <c r="R437" s="28">
        <f t="shared" si="71"/>
        <v>0.19145790483201164</v>
      </c>
      <c r="S437" s="73">
        <f>VLOOKUP(B437,'13. Parl. Constituency gender'!$A$5:$S$667,18,FALSE)</f>
        <v>5900</v>
      </c>
      <c r="T437" s="73">
        <f>VLOOKUP(B437,'SEISS data'!$B$6:$R$668,9,FALSE)</f>
        <v>4100</v>
      </c>
      <c r="U437" s="73">
        <f t="shared" si="72"/>
        <v>10000</v>
      </c>
      <c r="V437" s="109">
        <f t="shared" si="73"/>
        <v>0.19646365422396855</v>
      </c>
      <c r="W437" s="110">
        <f t="shared" si="74"/>
        <v>0.9282986580778797</v>
      </c>
      <c r="X437" s="113">
        <f t="shared" si="75"/>
        <v>0.55987828145494567</v>
      </c>
      <c r="Y437" s="137">
        <f>VLOOKUP(A437,'BRES data'!$A$11:$AB$642,25,FALSE)</f>
        <v>2.5866666666666704E-2</v>
      </c>
      <c r="Z437" s="138">
        <f t="shared" si="76"/>
        <v>0.16413292756295464</v>
      </c>
    </row>
    <row r="438" spans="1:26">
      <c r="A438" s="14" t="s">
        <v>450</v>
      </c>
      <c r="B438" s="15" t="str">
        <f>VLOOKUP('Master sheet'!A438,Westminster_Parliamentary_Const!$A$2:$C$651,2,FALSE)</f>
        <v>E14000803</v>
      </c>
      <c r="C438" s="15" t="str">
        <f>VLOOKUP(B438,'Region Lookup'!$B$1:$C$662,2,FALSE)</f>
        <v>South East</v>
      </c>
      <c r="E438" s="19">
        <f>VLOOKUP('Master sheet'!A438,'APS (2019)'!$A$9:$I$640,2,FALSE)</f>
        <v>62600</v>
      </c>
      <c r="F438" s="19">
        <f>VLOOKUP(B438,'Claimant Count'!$B$2:$D$633,2,FALSE)</f>
        <v>820</v>
      </c>
      <c r="G438" s="19">
        <f>VLOOKUP('Master sheet'!A438,'APS (combined up to 2019)'!$A$9:$I$640,8,FALSE)</f>
        <v>1800</v>
      </c>
      <c r="H438" s="19">
        <f>E438*VLOOKUP(C438,'Part-time workers'!$A$3:$G$14,6,FALSE)</f>
        <v>1153.1537550258472</v>
      </c>
      <c r="I438" s="19">
        <f t="shared" si="66"/>
        <v>3773.1537550258472</v>
      </c>
      <c r="J438" s="20">
        <f t="shared" si="67"/>
        <v>6.0274021645780308E-2</v>
      </c>
      <c r="K438" s="27">
        <f t="shared" si="68"/>
        <v>-1.3713509143519917</v>
      </c>
      <c r="L438" s="25">
        <f>VLOOKUP('Master sheet'!A438,'APS (2020)'!$A$9:$I$640,2,FALSE)</f>
        <v>66300</v>
      </c>
      <c r="M438" s="25">
        <f>VLOOKUP(B438,'Claimant Count'!$B$2:$D$633,3,FALSE)-F438</f>
        <v>2050</v>
      </c>
      <c r="N438" s="25">
        <f>VLOOKUP('Master sheet'!A438,'APS (2020)'!$A$9:$I$640,8,FALSE)-G438</f>
        <v>1400</v>
      </c>
      <c r="O438" s="25">
        <f>L438*VLOOKUP(C438,'Part-time workers'!$A$3:$H$14,8,FALSE)</f>
        <v>-17.120839349658564</v>
      </c>
      <c r="P438" s="25">
        <f t="shared" si="69"/>
        <v>3432.8791606503414</v>
      </c>
      <c r="Q438" s="26">
        <f t="shared" si="70"/>
        <v>0.90981692863105312</v>
      </c>
      <c r="R438" s="28">
        <f t="shared" si="71"/>
        <v>1.5696607102260427</v>
      </c>
      <c r="S438" s="73">
        <f>VLOOKUP(B438,'13. Parl. Constituency gender'!$A$5:$S$667,18,FALSE)</f>
        <v>7400</v>
      </c>
      <c r="T438" s="73">
        <f>VLOOKUP(B438,'SEISS data'!$B$6:$R$668,9,FALSE)</f>
        <v>3600</v>
      </c>
      <c r="U438" s="73">
        <f t="shared" si="72"/>
        <v>11000</v>
      </c>
      <c r="V438" s="109">
        <f t="shared" si="73"/>
        <v>0.16591251885369532</v>
      </c>
      <c r="W438" s="110">
        <f t="shared" si="74"/>
        <v>5.401191976279577E-2</v>
      </c>
      <c r="X438" s="113">
        <f t="shared" si="75"/>
        <v>0.81183631499441922</v>
      </c>
      <c r="Y438" s="137">
        <f>VLOOKUP(A438,'BRES data'!$A$11:$AB$642,25,FALSE)</f>
        <v>3.8331681532870698E-2</v>
      </c>
      <c r="Z438" s="138">
        <f t="shared" si="76"/>
        <v>1.4767405033326932</v>
      </c>
    </row>
    <row r="439" spans="1:26">
      <c r="A439" s="14" t="s">
        <v>451</v>
      </c>
      <c r="B439" s="15" t="str">
        <f>VLOOKUP('Master sheet'!A439,Westminster_Parliamentary_Const!$A$2:$C$651,2,FALSE)</f>
        <v>E14000804</v>
      </c>
      <c r="C439" s="15" t="str">
        <f>VLOOKUP(B439,'Region Lookup'!$B$1:$C$662,2,FALSE)</f>
        <v>South East</v>
      </c>
      <c r="E439" s="19">
        <f>VLOOKUP('Master sheet'!A439,'APS (2019)'!$A$9:$I$640,2,FALSE)</f>
        <v>72800</v>
      </c>
      <c r="F439" s="19">
        <f>VLOOKUP(B439,'Claimant Count'!$B$2:$D$633,2,FALSE)</f>
        <v>1315</v>
      </c>
      <c r="G439" s="19">
        <f>VLOOKUP('Master sheet'!A439,'APS (combined up to 2019)'!$A$9:$I$640,8,FALSE)</f>
        <v>2200</v>
      </c>
      <c r="H439" s="19">
        <f>E439*VLOOKUP(C439,'Part-time workers'!$A$3:$G$14,6,FALSE)</f>
        <v>1341.0478173463528</v>
      </c>
      <c r="I439" s="19">
        <f t="shared" si="66"/>
        <v>4856.0478173463525</v>
      </c>
      <c r="J439" s="20">
        <f t="shared" si="67"/>
        <v>6.6703953534977364E-2</v>
      </c>
      <c r="K439" s="27">
        <f t="shared" si="68"/>
        <v>-1.1283146848283496</v>
      </c>
      <c r="L439" s="25">
        <f>VLOOKUP('Master sheet'!A439,'APS (2020)'!$A$9:$I$640,2,FALSE)</f>
        <v>78500</v>
      </c>
      <c r="M439" s="25">
        <f>VLOOKUP(B439,'Claimant Count'!$B$2:$D$633,3,FALSE)-F439</f>
        <v>2315</v>
      </c>
      <c r="N439" s="25">
        <f>VLOOKUP('Master sheet'!A439,'APS (2020)'!$A$9:$I$640,8,FALSE)-G439</f>
        <v>2200</v>
      </c>
      <c r="O439" s="25">
        <f>L439*VLOOKUP(C439,'Part-time workers'!$A$3:$H$14,8,FALSE)</f>
        <v>-20.27128037629257</v>
      </c>
      <c r="P439" s="25">
        <f t="shared" si="69"/>
        <v>4494.7287196237075</v>
      </c>
      <c r="Q439" s="26">
        <f t="shared" si="70"/>
        <v>0.92559399921228691</v>
      </c>
      <c r="R439" s="28">
        <f t="shared" si="71"/>
        <v>1.6221008199071825</v>
      </c>
      <c r="S439" s="73">
        <f>VLOOKUP(B439,'13. Parl. Constituency gender'!$A$5:$S$667,18,FALSE)</f>
        <v>7700</v>
      </c>
      <c r="T439" s="73">
        <f>VLOOKUP(B439,'SEISS data'!$B$6:$R$668,9,FALSE)</f>
        <v>4400</v>
      </c>
      <c r="U439" s="73">
        <f t="shared" si="72"/>
        <v>12100</v>
      </c>
      <c r="V439" s="109">
        <f t="shared" si="73"/>
        <v>0.15414012738853503</v>
      </c>
      <c r="W439" s="110">
        <f t="shared" si="74"/>
        <v>-0.28288049393970921</v>
      </c>
      <c r="X439" s="113">
        <f t="shared" si="75"/>
        <v>0.66961016298373666</v>
      </c>
      <c r="Y439" s="137">
        <f>VLOOKUP(A439,'BRES data'!$A$11:$AB$642,25,FALSE)</f>
        <v>3.0393053016453342E-2</v>
      </c>
      <c r="Z439" s="138">
        <f t="shared" si="76"/>
        <v>0.64077648373706908</v>
      </c>
    </row>
    <row r="440" spans="1:26">
      <c r="A440" s="14" t="s">
        <v>452</v>
      </c>
      <c r="B440" s="15" t="str">
        <f>VLOOKUP('Master sheet'!A440,Westminster_Parliamentary_Const!$A$2:$C$651,2,FALSE)</f>
        <v>E14000811</v>
      </c>
      <c r="C440" s="15" t="str">
        <f>VLOOKUP(B440,'Region Lookup'!$B$1:$C$662,2,FALSE)</f>
        <v>South East</v>
      </c>
      <c r="E440" s="19">
        <f>VLOOKUP('Master sheet'!A440,'APS (2019)'!$A$9:$I$640,2,FALSE)</f>
        <v>52300</v>
      </c>
      <c r="F440" s="19">
        <f>VLOOKUP(B440,'Claimant Count'!$B$2:$D$633,2,FALSE)</f>
        <v>675</v>
      </c>
      <c r="G440" s="19">
        <f>VLOOKUP('Master sheet'!A440,'APS (combined up to 2019)'!$A$9:$I$640,8,FALSE)</f>
        <v>2300</v>
      </c>
      <c r="H440" s="19">
        <f>E440*VLOOKUP(C440,'Part-time workers'!$A$3:$G$14,6,FALSE)</f>
        <v>963.41759405514074</v>
      </c>
      <c r="I440" s="19">
        <f t="shared" si="66"/>
        <v>3938.4175940551409</v>
      </c>
      <c r="J440" s="20">
        <f t="shared" si="67"/>
        <v>7.5304351702775163E-2</v>
      </c>
      <c r="K440" s="27">
        <f t="shared" si="68"/>
        <v>-0.80323995944667326</v>
      </c>
      <c r="L440" s="25">
        <f>VLOOKUP('Master sheet'!A440,'APS (2020)'!$A$9:$I$640,2,FALSE)</f>
        <v>53600</v>
      </c>
      <c r="M440" s="25">
        <f>VLOOKUP(B440,'Claimant Count'!$B$2:$D$633,3,FALSE)-F440</f>
        <v>1665</v>
      </c>
      <c r="N440" s="25">
        <f>VLOOKUP('Master sheet'!A440,'APS (2020)'!$A$9:$I$640,8,FALSE)-G440</f>
        <v>0</v>
      </c>
      <c r="O440" s="25">
        <f>L440*VLOOKUP(C440,'Part-time workers'!$A$3:$H$14,8,FALSE)</f>
        <v>-13.841281887506774</v>
      </c>
      <c r="P440" s="25">
        <f t="shared" si="69"/>
        <v>1651.1587181124933</v>
      </c>
      <c r="Q440" s="26">
        <f t="shared" si="70"/>
        <v>0.4192441960966356</v>
      </c>
      <c r="R440" s="28">
        <f t="shared" si="71"/>
        <v>-6.0913721714517179E-2</v>
      </c>
      <c r="S440" s="73">
        <f>VLOOKUP(B440,'13. Parl. Constituency gender'!$A$5:$S$667,18,FALSE)</f>
        <v>6000</v>
      </c>
      <c r="T440" s="73">
        <f>VLOOKUP(B440,'SEISS data'!$B$6:$R$668,9,FALSE)</f>
        <v>3700</v>
      </c>
      <c r="U440" s="73">
        <f t="shared" si="72"/>
        <v>9700</v>
      </c>
      <c r="V440" s="109">
        <f t="shared" si="73"/>
        <v>0.18097014925373134</v>
      </c>
      <c r="W440" s="110">
        <f t="shared" si="74"/>
        <v>0.48491854269671802</v>
      </c>
      <c r="X440" s="113">
        <f t="shared" si="75"/>
        <v>0.21200241049110041</v>
      </c>
      <c r="Y440" s="137">
        <f>VLOOKUP(A440,'BRES data'!$A$11:$AB$642,25,FALSE)</f>
        <v>2.2298310597163251E-2</v>
      </c>
      <c r="Z440" s="138">
        <f t="shared" si="76"/>
        <v>-0.21162684971363255</v>
      </c>
    </row>
    <row r="441" spans="1:26">
      <c r="A441" s="14" t="s">
        <v>453</v>
      </c>
      <c r="B441" s="15" t="str">
        <f>VLOOKUP('Master sheet'!A441,Westminster_Parliamentary_Const!$A$2:$C$651,2,FALSE)</f>
        <v>E14000817</v>
      </c>
      <c r="C441" s="15" t="str">
        <f>VLOOKUP(B441,'Region Lookup'!$B$1:$C$662,2,FALSE)</f>
        <v>South East</v>
      </c>
      <c r="E441" s="19">
        <f>VLOOKUP('Master sheet'!A441,'APS (2019)'!$A$9:$I$640,2,FALSE)</f>
        <v>70900</v>
      </c>
      <c r="F441" s="19">
        <f>VLOOKUP(B441,'Claimant Count'!$B$2:$D$633,2,FALSE)</f>
        <v>700</v>
      </c>
      <c r="G441" s="19">
        <f>VLOOKUP('Master sheet'!A441,'APS (combined up to 2019)'!$A$9:$I$640,8,FALSE)</f>
        <v>1900</v>
      </c>
      <c r="H441" s="19">
        <f>E441*VLOOKUP(C441,'Part-time workers'!$A$3:$G$14,6,FALSE)</f>
        <v>1306.0479429925331</v>
      </c>
      <c r="I441" s="19">
        <f t="shared" si="66"/>
        <v>3906.0479429925331</v>
      </c>
      <c r="J441" s="20">
        <f t="shared" si="67"/>
        <v>5.5092354626128819E-2</v>
      </c>
      <c r="K441" s="27">
        <f t="shared" si="68"/>
        <v>-1.5672056818369962</v>
      </c>
      <c r="L441" s="25">
        <f>VLOOKUP('Master sheet'!A441,'APS (2020)'!$A$9:$I$640,2,FALSE)</f>
        <v>69800</v>
      </c>
      <c r="M441" s="25">
        <f>VLOOKUP(B441,'Claimant Count'!$B$2:$D$633,3,FALSE)-F441</f>
        <v>1905</v>
      </c>
      <c r="N441" s="25" t="e">
        <f>VLOOKUP('Master sheet'!A441,'APS (2020)'!$A$9:$I$640,8,FALSE)-G441</f>
        <v>#VALUE!</v>
      </c>
      <c r="O441" s="25">
        <f>L441*VLOOKUP(C441,'Part-time workers'!$A$3:$H$14,8,FALSE)</f>
        <v>-18.024654398283076</v>
      </c>
      <c r="P441" s="25">
        <f t="shared" si="69"/>
        <v>1886.975345601717</v>
      </c>
      <c r="Q441" s="26">
        <f t="shared" si="70"/>
        <v>0.4830906771093168</v>
      </c>
      <c r="R441" s="28">
        <f t="shared" si="71"/>
        <v>0.15130035502557659</v>
      </c>
      <c r="S441" s="73">
        <f>VLOOKUP(B441,'13. Parl. Constituency gender'!$A$5:$S$667,18,FALSE)</f>
        <v>8300</v>
      </c>
      <c r="T441" s="73">
        <f>VLOOKUP(B441,'SEISS data'!$B$6:$R$668,9,FALSE)</f>
        <v>4000</v>
      </c>
      <c r="U441" s="73">
        <f t="shared" si="72"/>
        <v>12300</v>
      </c>
      <c r="V441" s="109">
        <f t="shared" si="73"/>
        <v>0.17621776504297995</v>
      </c>
      <c r="W441" s="110">
        <f t="shared" si="74"/>
        <v>0.34891880191848279</v>
      </c>
      <c r="X441" s="113">
        <f t="shared" si="75"/>
        <v>0.25010957847202969</v>
      </c>
      <c r="Y441" s="137">
        <f>VLOOKUP(A441,'BRES data'!$A$11:$AB$642,25,FALSE)</f>
        <v>2.7683127572016408E-2</v>
      </c>
      <c r="Z441" s="138">
        <f t="shared" si="76"/>
        <v>0.35541230998198875</v>
      </c>
    </row>
    <row r="442" spans="1:26">
      <c r="A442" s="14" t="s">
        <v>454</v>
      </c>
      <c r="B442" s="15" t="str">
        <f>VLOOKUP('Master sheet'!A442,Westminster_Parliamentary_Const!$A$2:$C$651,2,FALSE)</f>
        <v>E14000821</v>
      </c>
      <c r="C442" s="15" t="str">
        <f>VLOOKUP(B442,'Region Lookup'!$B$1:$C$662,2,FALSE)</f>
        <v>South East</v>
      </c>
      <c r="E442" s="19">
        <f>VLOOKUP('Master sheet'!A442,'APS (2019)'!$A$9:$I$640,2,FALSE)</f>
        <v>90700</v>
      </c>
      <c r="F442" s="19">
        <f>VLOOKUP(B442,'Claimant Count'!$B$2:$D$633,2,FALSE)</f>
        <v>1800</v>
      </c>
      <c r="G442" s="19">
        <f>VLOOKUP('Master sheet'!A442,'APS (combined up to 2019)'!$A$9:$I$640,8,FALSE)</f>
        <v>2300</v>
      </c>
      <c r="H442" s="19">
        <f>E442*VLOOKUP(C442,'Part-time workers'!$A$3:$G$14,6,FALSE)</f>
        <v>1670.7834757323378</v>
      </c>
      <c r="I442" s="19">
        <f t="shared" si="66"/>
        <v>5770.783475732338</v>
      </c>
      <c r="J442" s="20">
        <f t="shared" si="67"/>
        <v>6.3624955631007035E-2</v>
      </c>
      <c r="K442" s="27">
        <f t="shared" si="68"/>
        <v>-1.244693528988329</v>
      </c>
      <c r="L442" s="25">
        <f>VLOOKUP('Master sheet'!A442,'APS (2020)'!$A$9:$I$640,2,FALSE)</f>
        <v>86600</v>
      </c>
      <c r="M442" s="25">
        <f>VLOOKUP(B442,'Claimant Count'!$B$2:$D$633,3,FALSE)-F442</f>
        <v>3665</v>
      </c>
      <c r="N442" s="25">
        <f>VLOOKUP('Master sheet'!A442,'APS (2020)'!$A$9:$I$640,8,FALSE)-G442</f>
        <v>1400</v>
      </c>
      <c r="O442" s="25">
        <f>L442*VLOOKUP(C442,'Part-time workers'!$A$3:$H$14,8,FALSE)</f>
        <v>-22.36296663168072</v>
      </c>
      <c r="P442" s="25">
        <f t="shared" si="69"/>
        <v>5042.637033368319</v>
      </c>
      <c r="Q442" s="26">
        <f t="shared" si="70"/>
        <v>0.8738219090308853</v>
      </c>
      <c r="R442" s="28">
        <f t="shared" si="71"/>
        <v>1.4500198196000738</v>
      </c>
      <c r="S442" s="73">
        <f>VLOOKUP(B442,'13. Parl. Constituency gender'!$A$5:$S$667,18,FALSE)</f>
        <v>9400</v>
      </c>
      <c r="T442" s="73">
        <f>VLOOKUP(B442,'SEISS data'!$B$6:$R$668,9,FALSE)</f>
        <v>4400</v>
      </c>
      <c r="U442" s="73">
        <f t="shared" si="72"/>
        <v>13800</v>
      </c>
      <c r="V442" s="109">
        <f t="shared" si="73"/>
        <v>0.15935334872979215</v>
      </c>
      <c r="W442" s="110">
        <f t="shared" si="74"/>
        <v>-0.13369290312443816</v>
      </c>
      <c r="X442" s="113">
        <f t="shared" si="75"/>
        <v>0.65816345823781774</v>
      </c>
      <c r="Y442" s="137">
        <f>VLOOKUP(A442,'BRES data'!$A$11:$AB$642,25,FALSE)</f>
        <v>2.7084736978491897E-2</v>
      </c>
      <c r="Z442" s="138">
        <f t="shared" si="76"/>
        <v>0.2923997877539411</v>
      </c>
    </row>
    <row r="443" spans="1:26">
      <c r="A443" s="14" t="s">
        <v>455</v>
      </c>
      <c r="B443" s="15" t="str">
        <f>VLOOKUP('Master sheet'!A443,Westminster_Parliamentary_Const!$A$2:$C$651,2,FALSE)</f>
        <v>E14000822</v>
      </c>
      <c r="C443" s="15" t="str">
        <f>VLOOKUP(B443,'Region Lookup'!$B$1:$C$662,2,FALSE)</f>
        <v>South East</v>
      </c>
      <c r="E443" s="19">
        <f>VLOOKUP('Master sheet'!A443,'APS (2019)'!$A$9:$I$640,2,FALSE)</f>
        <v>80400</v>
      </c>
      <c r="F443" s="19">
        <f>VLOOKUP(B443,'Claimant Count'!$B$2:$D$633,2,FALSE)</f>
        <v>1950</v>
      </c>
      <c r="G443" s="19">
        <f>VLOOKUP('Master sheet'!A443,'APS (combined up to 2019)'!$A$9:$I$640,8,FALSE)</f>
        <v>3200</v>
      </c>
      <c r="H443" s="19">
        <f>E443*VLOOKUP(C443,'Part-time workers'!$A$3:$G$14,6,FALSE)</f>
        <v>1481.0473147616312</v>
      </c>
      <c r="I443" s="19">
        <f t="shared" si="66"/>
        <v>6631.0473147616312</v>
      </c>
      <c r="J443" s="20">
        <f t="shared" si="67"/>
        <v>8.247571287016954E-2</v>
      </c>
      <c r="K443" s="27">
        <f t="shared" si="68"/>
        <v>-0.53217945543044187</v>
      </c>
      <c r="L443" s="25">
        <f>VLOOKUP('Master sheet'!A443,'APS (2020)'!$A$9:$I$640,2,FALSE)</f>
        <v>83700</v>
      </c>
      <c r="M443" s="25">
        <f>VLOOKUP(B443,'Claimant Count'!$B$2:$D$633,3,FALSE)-F443</f>
        <v>3465</v>
      </c>
      <c r="N443" s="25">
        <f>VLOOKUP('Master sheet'!A443,'APS (2020)'!$A$9:$I$640,8,FALSE)-G443</f>
        <v>-600</v>
      </c>
      <c r="O443" s="25">
        <f>L443*VLOOKUP(C443,'Part-time workers'!$A$3:$H$14,8,FALSE)</f>
        <v>-21.614091305677555</v>
      </c>
      <c r="P443" s="25">
        <f t="shared" si="69"/>
        <v>2843.3859086943226</v>
      </c>
      <c r="Q443" s="26">
        <f t="shared" si="70"/>
        <v>0.42879891723356445</v>
      </c>
      <c r="R443" s="28">
        <f t="shared" si="71"/>
        <v>-2.9155568525468554E-2</v>
      </c>
      <c r="S443" s="73">
        <f>VLOOKUP(B443,'13. Parl. Constituency gender'!$A$5:$S$667,18,FALSE)</f>
        <v>9300</v>
      </c>
      <c r="T443" s="73">
        <f>VLOOKUP(B443,'SEISS data'!$B$6:$R$668,9,FALSE)</f>
        <v>4100</v>
      </c>
      <c r="U443" s="73">
        <f t="shared" si="72"/>
        <v>13400</v>
      </c>
      <c r="V443" s="109">
        <f t="shared" si="73"/>
        <v>0.16009557945041816</v>
      </c>
      <c r="W443" s="110">
        <f t="shared" si="74"/>
        <v>-0.11245236761082894</v>
      </c>
      <c r="X443" s="113">
        <f t="shared" si="75"/>
        <v>-7.0803968068148745E-2</v>
      </c>
      <c r="Y443" s="137">
        <f>VLOOKUP(A443,'BRES data'!$A$11:$AB$642,25,FALSE)</f>
        <v>2.7084157576442669E-2</v>
      </c>
      <c r="Z443" s="138">
        <f t="shared" si="76"/>
        <v>0.29233877478866216</v>
      </c>
    </row>
    <row r="444" spans="1:26">
      <c r="A444" s="14" t="s">
        <v>456</v>
      </c>
      <c r="B444" s="15" t="str">
        <f>VLOOKUP('Master sheet'!A444,Westminster_Parliamentary_Const!$A$2:$C$651,2,FALSE)</f>
        <v>E14000824</v>
      </c>
      <c r="C444" s="15" t="str">
        <f>VLOOKUP(B444,'Region Lookup'!$B$1:$C$662,2,FALSE)</f>
        <v>South East</v>
      </c>
      <c r="E444" s="19">
        <f>VLOOKUP('Master sheet'!A444,'APS (2019)'!$A$9:$I$640,2,FALSE)</f>
        <v>64600</v>
      </c>
      <c r="F444" s="19">
        <f>VLOOKUP(B444,'Claimant Count'!$B$2:$D$633,2,FALSE)</f>
        <v>500</v>
      </c>
      <c r="G444" s="19">
        <f>VLOOKUP('Master sheet'!A444,'APS (combined up to 2019)'!$A$9:$I$640,8,FALSE)</f>
        <v>5400</v>
      </c>
      <c r="H444" s="19">
        <f>E444*VLOOKUP(C444,'Part-time workers'!$A$3:$G$14,6,FALSE)</f>
        <v>1189.9957280298679</v>
      </c>
      <c r="I444" s="19">
        <f t="shared" si="66"/>
        <v>7089.9957280298677</v>
      </c>
      <c r="J444" s="20">
        <f t="shared" si="67"/>
        <v>0.10975225585185554</v>
      </c>
      <c r="K444" s="27">
        <f t="shared" si="68"/>
        <v>0.49880940649611138</v>
      </c>
      <c r="L444" s="25">
        <f>VLOOKUP('Master sheet'!A444,'APS (2020)'!$A$9:$I$640,2,FALSE)</f>
        <v>60000</v>
      </c>
      <c r="M444" s="25">
        <f>VLOOKUP(B444,'Claimant Count'!$B$2:$D$633,3,FALSE)-F444</f>
        <v>1580</v>
      </c>
      <c r="N444" s="25" t="e">
        <f>VLOOKUP('Master sheet'!A444,'APS (2020)'!$A$9:$I$640,8,FALSE)-G444</f>
        <v>#VALUE!</v>
      </c>
      <c r="O444" s="25">
        <f>L444*VLOOKUP(C444,'Part-time workers'!$A$3:$H$14,8,FALSE)</f>
        <v>-15.493972262134449</v>
      </c>
      <c r="P444" s="25">
        <f t="shared" si="69"/>
        <v>1564.5060277378655</v>
      </c>
      <c r="Q444" s="26">
        <f t="shared" si="70"/>
        <v>0.22066388863292058</v>
      </c>
      <c r="R444" s="28">
        <f t="shared" si="71"/>
        <v>-0.72095850317719601</v>
      </c>
      <c r="S444" s="73">
        <f>VLOOKUP(B444,'13. Parl. Constituency gender'!$A$5:$S$667,18,FALSE)</f>
        <v>6700</v>
      </c>
      <c r="T444" s="73">
        <f>VLOOKUP(B444,'SEISS data'!$B$6:$R$668,9,FALSE)</f>
        <v>3800</v>
      </c>
      <c r="U444" s="73">
        <f t="shared" si="72"/>
        <v>10500</v>
      </c>
      <c r="V444" s="109">
        <f t="shared" si="73"/>
        <v>0.17499999999999999</v>
      </c>
      <c r="W444" s="110">
        <f t="shared" si="74"/>
        <v>0.31406982447272058</v>
      </c>
      <c r="X444" s="113">
        <f t="shared" si="75"/>
        <v>-0.20344433935223771</v>
      </c>
      <c r="Y444" s="137">
        <f>VLOOKUP(A444,'BRES data'!$A$11:$AB$642,25,FALSE)</f>
        <v>3.2829643888354187E-2</v>
      </c>
      <c r="Z444" s="138">
        <f t="shared" si="76"/>
        <v>0.89735761675920933</v>
      </c>
    </row>
    <row r="445" spans="1:26">
      <c r="A445" s="14" t="s">
        <v>457</v>
      </c>
      <c r="B445" s="15" t="str">
        <f>VLOOKUP('Master sheet'!A445,Westminster_Parliamentary_Const!$A$2:$C$651,2,FALSE)</f>
        <v>E14000827</v>
      </c>
      <c r="C445" s="15" t="str">
        <f>VLOOKUP(B445,'Region Lookup'!$B$1:$C$662,2,FALSE)</f>
        <v>South East</v>
      </c>
      <c r="E445" s="19">
        <f>VLOOKUP('Master sheet'!A445,'APS (2019)'!$A$9:$I$640,2,FALSE)</f>
        <v>52500</v>
      </c>
      <c r="F445" s="19">
        <f>VLOOKUP(B445,'Claimant Count'!$B$2:$D$633,2,FALSE)</f>
        <v>720</v>
      </c>
      <c r="G445" s="19">
        <f>VLOOKUP('Master sheet'!A445,'APS (combined up to 2019)'!$A$9:$I$640,8,FALSE)</f>
        <v>1200</v>
      </c>
      <c r="H445" s="19">
        <f>E445*VLOOKUP(C445,'Part-time workers'!$A$3:$G$14,6,FALSE)</f>
        <v>967.10179135554279</v>
      </c>
      <c r="I445" s="19">
        <f t="shared" si="66"/>
        <v>2887.1017913555429</v>
      </c>
      <c r="J445" s="20">
        <f t="shared" si="67"/>
        <v>5.4992415073438911E-2</v>
      </c>
      <c r="K445" s="27">
        <f t="shared" si="68"/>
        <v>-1.570983160741064</v>
      </c>
      <c r="L445" s="25">
        <f>VLOOKUP('Master sheet'!A445,'APS (2020)'!$A$9:$I$640,2,FALSE)</f>
        <v>50700</v>
      </c>
      <c r="M445" s="25">
        <f>VLOOKUP(B445,'Claimant Count'!$B$2:$D$633,3,FALSE)-F445</f>
        <v>1475</v>
      </c>
      <c r="N445" s="25" t="e">
        <f>VLOOKUP('Master sheet'!A445,'APS (2020)'!$A$9:$I$640,8,FALSE)-G445</f>
        <v>#VALUE!</v>
      </c>
      <c r="O445" s="25">
        <f>L445*VLOOKUP(C445,'Part-time workers'!$A$3:$H$14,8,FALSE)</f>
        <v>-13.092406561503608</v>
      </c>
      <c r="P445" s="25">
        <f t="shared" si="69"/>
        <v>1461.9075934384964</v>
      </c>
      <c r="Q445" s="26">
        <f t="shared" si="70"/>
        <v>0.50635817476740441</v>
      </c>
      <c r="R445" s="28">
        <f t="shared" si="71"/>
        <v>0.22863728033838487</v>
      </c>
      <c r="S445" s="73">
        <f>VLOOKUP(B445,'13. Parl. Constituency gender'!$A$5:$S$667,18,FALSE)</f>
        <v>6300</v>
      </c>
      <c r="T445" s="73">
        <f>VLOOKUP(B445,'SEISS data'!$B$6:$R$668,9,FALSE)</f>
        <v>3000</v>
      </c>
      <c r="U445" s="73">
        <f t="shared" si="72"/>
        <v>9300</v>
      </c>
      <c r="V445" s="109">
        <f t="shared" si="73"/>
        <v>0.18343195266272189</v>
      </c>
      <c r="W445" s="110">
        <f t="shared" si="74"/>
        <v>0.55536836548508961</v>
      </c>
      <c r="X445" s="113">
        <f t="shared" si="75"/>
        <v>0.39200282291173727</v>
      </c>
      <c r="Y445" s="137">
        <f>VLOOKUP(A445,'BRES data'!$A$11:$AB$642,25,FALSE)</f>
        <v>1.9998650290187658E-2</v>
      </c>
      <c r="Z445" s="138">
        <f t="shared" si="76"/>
        <v>-0.45378873824994148</v>
      </c>
    </row>
    <row r="446" spans="1:26">
      <c r="A446" s="14" t="s">
        <v>458</v>
      </c>
      <c r="B446" s="15" t="str">
        <f>VLOOKUP('Master sheet'!A446,Westminster_Parliamentary_Const!$A$2:$C$651,2,FALSE)</f>
        <v>E14000828</v>
      </c>
      <c r="C446" s="15" t="str">
        <f>VLOOKUP(B446,'Region Lookup'!$B$1:$C$662,2,FALSE)</f>
        <v>South East</v>
      </c>
      <c r="E446" s="19">
        <f>VLOOKUP('Master sheet'!A446,'APS (2019)'!$A$9:$I$640,2,FALSE)</f>
        <v>45200</v>
      </c>
      <c r="F446" s="19">
        <f>VLOOKUP(B446,'Claimant Count'!$B$2:$D$633,2,FALSE)</f>
        <v>620</v>
      </c>
      <c r="G446" s="19">
        <f>VLOOKUP('Master sheet'!A446,'APS (combined up to 2019)'!$A$9:$I$640,8,FALSE)</f>
        <v>2400</v>
      </c>
      <c r="H446" s="19">
        <f>E446*VLOOKUP(C446,'Part-time workers'!$A$3:$G$14,6,FALSE)</f>
        <v>832.62858989086737</v>
      </c>
      <c r="I446" s="19">
        <f t="shared" si="66"/>
        <v>3852.6285898908673</v>
      </c>
      <c r="J446" s="20">
        <f t="shared" si="67"/>
        <v>8.523514579404573E-2</v>
      </c>
      <c r="K446" s="27">
        <f t="shared" si="68"/>
        <v>-0.42787941228861387</v>
      </c>
      <c r="L446" s="25">
        <f>VLOOKUP('Master sheet'!A446,'APS (2020)'!$A$9:$I$640,2,FALSE)</f>
        <v>49000</v>
      </c>
      <c r="M446" s="25">
        <f>VLOOKUP(B446,'Claimant Count'!$B$2:$D$633,3,FALSE)-F446</f>
        <v>1310</v>
      </c>
      <c r="N446" s="25">
        <f>VLOOKUP('Master sheet'!A446,'APS (2020)'!$A$9:$I$640,8,FALSE)-G446</f>
        <v>-1300</v>
      </c>
      <c r="O446" s="25">
        <f>L446*VLOOKUP(C446,'Part-time workers'!$A$3:$H$14,8,FALSE)</f>
        <v>-12.653410680743132</v>
      </c>
      <c r="P446" s="25">
        <f t="shared" si="69"/>
        <v>-2.6534106807431321</v>
      </c>
      <c r="Q446" s="26">
        <f t="shared" si="70"/>
        <v>-6.8872735038762059E-4</v>
      </c>
      <c r="R446" s="28">
        <f t="shared" si="71"/>
        <v>-1.4566942914279575</v>
      </c>
      <c r="S446" s="73">
        <f>VLOOKUP(B446,'13. Parl. Constituency gender'!$A$5:$S$667,18,FALSE)</f>
        <v>6400</v>
      </c>
      <c r="T446" s="73">
        <f>VLOOKUP(B446,'SEISS data'!$B$6:$R$668,9,FALSE)</f>
        <v>3400</v>
      </c>
      <c r="U446" s="73">
        <f t="shared" si="72"/>
        <v>9800</v>
      </c>
      <c r="V446" s="109">
        <f t="shared" si="73"/>
        <v>0.2</v>
      </c>
      <c r="W446" s="110">
        <f t="shared" si="74"/>
        <v>1.0294988320357097</v>
      </c>
      <c r="X446" s="113">
        <f t="shared" si="75"/>
        <v>-0.21359772969612389</v>
      </c>
      <c r="Y446" s="137">
        <f>VLOOKUP(A446,'BRES data'!$A$11:$AB$642,25,FALSE)</f>
        <v>2.571145965804722E-2</v>
      </c>
      <c r="Z446" s="138">
        <f t="shared" si="76"/>
        <v>0.14778911269283762</v>
      </c>
    </row>
    <row r="447" spans="1:26">
      <c r="A447" s="14" t="s">
        <v>459</v>
      </c>
      <c r="B447" s="15" t="str">
        <f>VLOOKUP('Master sheet'!A447,Westminster_Parliamentary_Const!$A$2:$C$651,2,FALSE)</f>
        <v>E14000830</v>
      </c>
      <c r="C447" s="15" t="str">
        <f>VLOOKUP(B447,'Region Lookup'!$B$1:$C$662,2,FALSE)</f>
        <v>South East</v>
      </c>
      <c r="E447" s="19">
        <f>VLOOKUP('Master sheet'!A447,'APS (2019)'!$A$9:$I$640,2,FALSE)</f>
        <v>71600</v>
      </c>
      <c r="F447" s="19">
        <f>VLOOKUP(B447,'Claimant Count'!$B$2:$D$633,2,FALSE)</f>
        <v>1000</v>
      </c>
      <c r="G447" s="19">
        <f>VLOOKUP('Master sheet'!A447,'APS (combined up to 2019)'!$A$9:$I$640,8,FALSE)</f>
        <v>2300</v>
      </c>
      <c r="H447" s="19">
        <f>E447*VLOOKUP(C447,'Part-time workers'!$A$3:$G$14,6,FALSE)</f>
        <v>1318.9426335439402</v>
      </c>
      <c r="I447" s="19">
        <f t="shared" si="66"/>
        <v>4618.9426335439402</v>
      </c>
      <c r="J447" s="20">
        <f t="shared" si="67"/>
        <v>6.4510371976870678E-2</v>
      </c>
      <c r="K447" s="27">
        <f t="shared" si="68"/>
        <v>-1.2112268836232607</v>
      </c>
      <c r="L447" s="25">
        <f>VLOOKUP('Master sheet'!A447,'APS (2020)'!$A$9:$I$640,2,FALSE)</f>
        <v>68600</v>
      </c>
      <c r="M447" s="25">
        <f>VLOOKUP(B447,'Claimant Count'!$B$2:$D$633,3,FALSE)-F447</f>
        <v>1860</v>
      </c>
      <c r="N447" s="25">
        <f>VLOOKUP('Master sheet'!A447,'APS (2020)'!$A$9:$I$640,8,FALSE)-G447</f>
        <v>300</v>
      </c>
      <c r="O447" s="25">
        <f>L447*VLOOKUP(C447,'Part-time workers'!$A$3:$H$14,8,FALSE)</f>
        <v>-17.714774953040386</v>
      </c>
      <c r="P447" s="25">
        <f t="shared" si="69"/>
        <v>2142.2852250469596</v>
      </c>
      <c r="Q447" s="26">
        <f t="shared" si="70"/>
        <v>0.46380425023881822</v>
      </c>
      <c r="R447" s="28">
        <f t="shared" si="71"/>
        <v>8.719578407631362E-2</v>
      </c>
      <c r="S447" s="73">
        <f>VLOOKUP(B447,'13. Parl. Constituency gender'!$A$5:$S$667,18,FALSE)</f>
        <v>7600</v>
      </c>
      <c r="T447" s="73">
        <f>VLOOKUP(B447,'SEISS data'!$B$6:$R$668,9,FALSE)</f>
        <v>3500</v>
      </c>
      <c r="U447" s="73">
        <f t="shared" si="72"/>
        <v>11100</v>
      </c>
      <c r="V447" s="109">
        <f t="shared" si="73"/>
        <v>0.16180758017492711</v>
      </c>
      <c r="W447" s="110">
        <f t="shared" si="74"/>
        <v>-6.3459768439526887E-2</v>
      </c>
      <c r="X447" s="113">
        <f t="shared" si="75"/>
        <v>1.1868007818393367E-2</v>
      </c>
      <c r="Y447" s="137">
        <f>VLOOKUP(A447,'BRES data'!$A$11:$AB$642,25,FALSE)</f>
        <v>2.4170477894876363E-2</v>
      </c>
      <c r="Z447" s="138">
        <f t="shared" si="76"/>
        <v>-1.4481398668137238E-2</v>
      </c>
    </row>
    <row r="448" spans="1:26">
      <c r="A448" s="14" t="s">
        <v>460</v>
      </c>
      <c r="B448" s="15" t="str">
        <f>VLOOKUP('Master sheet'!A448,Westminster_Parliamentary_Const!$A$2:$C$651,2,FALSE)</f>
        <v>E14000844</v>
      </c>
      <c r="C448" s="15" t="str">
        <f>VLOOKUP(B448,'Region Lookup'!$B$1:$C$662,2,FALSE)</f>
        <v>South East</v>
      </c>
      <c r="E448" s="19">
        <f>VLOOKUP('Master sheet'!A448,'APS (2019)'!$A$9:$I$640,2,FALSE)</f>
        <v>59900</v>
      </c>
      <c r="F448" s="19">
        <f>VLOOKUP(B448,'Claimant Count'!$B$2:$D$633,2,FALSE)</f>
        <v>405</v>
      </c>
      <c r="G448" s="19">
        <f>VLOOKUP('Master sheet'!A448,'APS (combined up to 2019)'!$A$9:$I$640,8,FALSE)</f>
        <v>1600</v>
      </c>
      <c r="H448" s="19">
        <f>E448*VLOOKUP(C448,'Part-time workers'!$A$3:$G$14,6,FALSE)</f>
        <v>1103.4170914704193</v>
      </c>
      <c r="I448" s="19">
        <f t="shared" si="66"/>
        <v>3108.4170914704191</v>
      </c>
      <c r="J448" s="20">
        <f t="shared" si="67"/>
        <v>5.1893440592160583E-2</v>
      </c>
      <c r="K448" s="27">
        <f t="shared" si="68"/>
        <v>-1.6881170723125474</v>
      </c>
      <c r="L448" s="25">
        <f>VLOOKUP('Master sheet'!A448,'APS (2020)'!$A$9:$I$640,2,FALSE)</f>
        <v>65900</v>
      </c>
      <c r="M448" s="25">
        <f>VLOOKUP(B448,'Claimant Count'!$B$2:$D$633,3,FALSE)-F448</f>
        <v>1525</v>
      </c>
      <c r="N448" s="25">
        <f>VLOOKUP('Master sheet'!A448,'APS (2020)'!$A$9:$I$640,8,FALSE)-G448</f>
        <v>400</v>
      </c>
      <c r="O448" s="25">
        <f>L448*VLOOKUP(C448,'Part-time workers'!$A$3:$H$14,8,FALSE)</f>
        <v>-17.017546201244336</v>
      </c>
      <c r="P448" s="25">
        <f t="shared" si="69"/>
        <v>1907.9824537987556</v>
      </c>
      <c r="Q448" s="26">
        <f t="shared" si="70"/>
        <v>0.61381159530820728</v>
      </c>
      <c r="R448" s="28">
        <f t="shared" si="71"/>
        <v>0.58579288344989144</v>
      </c>
      <c r="S448" s="73">
        <f>VLOOKUP(B448,'13. Parl. Constituency gender'!$A$5:$S$667,18,FALSE)</f>
        <v>6900</v>
      </c>
      <c r="T448" s="73">
        <f>VLOOKUP(B448,'SEISS data'!$B$6:$R$668,9,FALSE)</f>
        <v>3100</v>
      </c>
      <c r="U448" s="73">
        <f t="shared" si="72"/>
        <v>10000</v>
      </c>
      <c r="V448" s="109">
        <f t="shared" si="73"/>
        <v>0.15174506828528073</v>
      </c>
      <c r="W448" s="110">
        <f t="shared" si="74"/>
        <v>-0.3514202842315462</v>
      </c>
      <c r="X448" s="113">
        <f t="shared" si="75"/>
        <v>0.11718629960917262</v>
      </c>
      <c r="Y448" s="137">
        <f>VLOOKUP(A448,'BRES data'!$A$11:$AB$642,25,FALSE)</f>
        <v>3.4146904243045784E-2</v>
      </c>
      <c r="Z448" s="138">
        <f t="shared" si="76"/>
        <v>1.0360695187816633</v>
      </c>
    </row>
    <row r="449" spans="1:26">
      <c r="A449" s="14" t="s">
        <v>461</v>
      </c>
      <c r="B449" s="15" t="str">
        <f>VLOOKUP('Master sheet'!A449,Westminster_Parliamentary_Const!$A$2:$C$651,2,FALSE)</f>
        <v>E14000852</v>
      </c>
      <c r="C449" s="15" t="str">
        <f>VLOOKUP(B449,'Region Lookup'!$B$1:$C$662,2,FALSE)</f>
        <v>South East</v>
      </c>
      <c r="E449" s="19">
        <f>VLOOKUP('Master sheet'!A449,'APS (2019)'!$A$9:$I$640,2,FALSE)</f>
        <v>51700</v>
      </c>
      <c r="F449" s="19">
        <f>VLOOKUP(B449,'Claimant Count'!$B$2:$D$633,2,FALSE)</f>
        <v>2320</v>
      </c>
      <c r="G449" s="19">
        <f>VLOOKUP('Master sheet'!A449,'APS (combined up to 2019)'!$A$9:$I$640,8,FALSE)</f>
        <v>3300</v>
      </c>
      <c r="H449" s="19">
        <f>E449*VLOOKUP(C449,'Part-time workers'!$A$3:$G$14,6,FALSE)</f>
        <v>952.3650021539346</v>
      </c>
      <c r="I449" s="19">
        <f t="shared" si="66"/>
        <v>6572.3650021539343</v>
      </c>
      <c r="J449" s="20">
        <f t="shared" si="67"/>
        <v>0.12712504839756159</v>
      </c>
      <c r="K449" s="27">
        <f t="shared" si="68"/>
        <v>1.1554599075221939</v>
      </c>
      <c r="L449" s="25">
        <f>VLOOKUP('Master sheet'!A449,'APS (2020)'!$A$9:$I$640,2,FALSE)</f>
        <v>60200</v>
      </c>
      <c r="M449" s="25">
        <f>VLOOKUP(B449,'Claimant Count'!$B$2:$D$633,3,FALSE)-F449</f>
        <v>2505</v>
      </c>
      <c r="N449" s="25">
        <f>VLOOKUP('Master sheet'!A449,'APS (2020)'!$A$9:$I$640,8,FALSE)-G449</f>
        <v>100</v>
      </c>
      <c r="O449" s="25">
        <f>L449*VLOOKUP(C449,'Part-time workers'!$A$3:$H$14,8,FALSE)</f>
        <v>-15.545618836341562</v>
      </c>
      <c r="P449" s="25">
        <f t="shared" si="69"/>
        <v>2589.4543811636586</v>
      </c>
      <c r="Q449" s="26">
        <f t="shared" si="70"/>
        <v>0.39399126194528566</v>
      </c>
      <c r="R449" s="28">
        <f t="shared" si="71"/>
        <v>-0.14484987639221508</v>
      </c>
      <c r="S449" s="73">
        <f>VLOOKUP(B449,'13. Parl. Constituency gender'!$A$5:$S$667,18,FALSE)</f>
        <v>6200</v>
      </c>
      <c r="T449" s="73">
        <f>VLOOKUP(B449,'SEISS data'!$B$6:$R$668,9,FALSE)</f>
        <v>4300</v>
      </c>
      <c r="U449" s="73">
        <f t="shared" si="72"/>
        <v>10500</v>
      </c>
      <c r="V449" s="109">
        <f t="shared" si="73"/>
        <v>0.1744186046511628</v>
      </c>
      <c r="W449" s="110">
        <f t="shared" si="74"/>
        <v>0.29743194057590733</v>
      </c>
      <c r="X449" s="113">
        <f t="shared" si="75"/>
        <v>7.6291032091846123E-2</v>
      </c>
      <c r="Y449" s="137">
        <f>VLOOKUP(A449,'BRES data'!$A$11:$AB$642,25,FALSE)</f>
        <v>3.032189973614785E-2</v>
      </c>
      <c r="Z449" s="138">
        <f t="shared" si="76"/>
        <v>0.63328380636986603</v>
      </c>
    </row>
    <row r="450" spans="1:26">
      <c r="A450" s="14" t="s">
        <v>462</v>
      </c>
      <c r="B450" s="15" t="str">
        <f>VLOOKUP('Master sheet'!A450,Westminster_Parliamentary_Const!$A$2:$C$651,2,FALSE)</f>
        <v>E14000857</v>
      </c>
      <c r="C450" s="15" t="str">
        <f>VLOOKUP(B450,'Region Lookup'!$B$1:$C$662,2,FALSE)</f>
        <v>South East</v>
      </c>
      <c r="E450" s="19">
        <f>VLOOKUP('Master sheet'!A450,'APS (2019)'!$A$9:$I$640,2,FALSE)</f>
        <v>69900</v>
      </c>
      <c r="F450" s="19">
        <f>VLOOKUP(B450,'Claimant Count'!$B$2:$D$633,2,FALSE)</f>
        <v>955</v>
      </c>
      <c r="G450" s="19">
        <f>VLOOKUP('Master sheet'!A450,'APS (combined up to 2019)'!$A$9:$I$640,8,FALSE)</f>
        <v>2900</v>
      </c>
      <c r="H450" s="19">
        <f>E450*VLOOKUP(C450,'Part-time workers'!$A$3:$G$14,6,FALSE)</f>
        <v>1287.6269564905228</v>
      </c>
      <c r="I450" s="19">
        <f t="shared" si="66"/>
        <v>5142.6269564905233</v>
      </c>
      <c r="J450" s="20">
        <f t="shared" si="67"/>
        <v>7.3571201094285027E-2</v>
      </c>
      <c r="K450" s="27">
        <f t="shared" si="68"/>
        <v>-0.86874895648468842</v>
      </c>
      <c r="L450" s="25">
        <f>VLOOKUP('Master sheet'!A450,'APS (2020)'!$A$9:$I$640,2,FALSE)</f>
        <v>69300</v>
      </c>
      <c r="M450" s="25">
        <f>VLOOKUP(B450,'Claimant Count'!$B$2:$D$633,3,FALSE)-F450</f>
        <v>1620</v>
      </c>
      <c r="N450" s="25">
        <f>VLOOKUP('Master sheet'!A450,'APS (2020)'!$A$9:$I$640,8,FALSE)-G450</f>
        <v>400</v>
      </c>
      <c r="O450" s="25">
        <f>L450*VLOOKUP(C450,'Part-time workers'!$A$3:$H$14,8,FALSE)</f>
        <v>-17.895537962765289</v>
      </c>
      <c r="P450" s="25">
        <f t="shared" si="69"/>
        <v>2002.1044620372347</v>
      </c>
      <c r="Q450" s="26">
        <f t="shared" si="70"/>
        <v>0.38931551500354761</v>
      </c>
      <c r="R450" s="28">
        <f t="shared" si="71"/>
        <v>-0.16039120779486787</v>
      </c>
      <c r="S450" s="73">
        <f>VLOOKUP(B450,'13. Parl. Constituency gender'!$A$5:$S$667,18,FALSE)</f>
        <v>6600</v>
      </c>
      <c r="T450" s="73">
        <f>VLOOKUP(B450,'SEISS data'!$B$6:$R$668,9,FALSE)</f>
        <v>3400</v>
      </c>
      <c r="U450" s="73">
        <f t="shared" si="72"/>
        <v>10000</v>
      </c>
      <c r="V450" s="109">
        <f t="shared" si="73"/>
        <v>0.14430014430014429</v>
      </c>
      <c r="W450" s="110">
        <f t="shared" si="74"/>
        <v>-0.56447286735426816</v>
      </c>
      <c r="X450" s="113">
        <f t="shared" si="75"/>
        <v>-0.36243203757456799</v>
      </c>
      <c r="Y450" s="137">
        <f>VLOOKUP(A450,'BRES data'!$A$11:$AB$642,25,FALSE)</f>
        <v>1.5551763367463112E-2</v>
      </c>
      <c r="Z450" s="138">
        <f t="shared" si="76"/>
        <v>-0.92206074000946958</v>
      </c>
    </row>
    <row r="451" spans="1:26">
      <c r="A451" s="14" t="s">
        <v>463</v>
      </c>
      <c r="B451" s="15" t="str">
        <f>VLOOKUP('Master sheet'!A451,Westminster_Parliamentary_Const!$A$2:$C$651,2,FALSE)</f>
        <v>E14000873</v>
      </c>
      <c r="C451" s="15" t="str">
        <f>VLOOKUP(B451,'Region Lookup'!$B$1:$C$662,2,FALSE)</f>
        <v>South East</v>
      </c>
      <c r="E451" s="19">
        <f>VLOOKUP('Master sheet'!A451,'APS (2019)'!$A$9:$I$640,2,FALSE)</f>
        <v>77000</v>
      </c>
      <c r="F451" s="19">
        <f>VLOOKUP(B451,'Claimant Count'!$B$2:$D$633,2,FALSE)</f>
        <v>1740</v>
      </c>
      <c r="G451" s="19">
        <f>VLOOKUP('Master sheet'!A451,'APS (combined up to 2019)'!$A$9:$I$640,8,FALSE)</f>
        <v>2200</v>
      </c>
      <c r="H451" s="19">
        <f>E451*VLOOKUP(C451,'Part-time workers'!$A$3:$G$14,6,FALSE)</f>
        <v>1418.4159606547962</v>
      </c>
      <c r="I451" s="19">
        <f t="shared" si="66"/>
        <v>5358.4159606547964</v>
      </c>
      <c r="J451" s="20">
        <f t="shared" si="67"/>
        <v>6.9589817670841506E-2</v>
      </c>
      <c r="K451" s="27">
        <f t="shared" si="68"/>
        <v>-1.0192358406688498</v>
      </c>
      <c r="L451" s="25">
        <f>VLOOKUP('Master sheet'!A451,'APS (2020)'!$A$9:$I$640,2,FALSE)</f>
        <v>80700</v>
      </c>
      <c r="M451" s="25">
        <f>VLOOKUP(B451,'Claimant Count'!$B$2:$D$633,3,FALSE)-F451</f>
        <v>2500</v>
      </c>
      <c r="N451" s="25">
        <f>VLOOKUP('Master sheet'!A451,'APS (2020)'!$A$9:$I$640,8,FALSE)-G451</f>
        <v>1700</v>
      </c>
      <c r="O451" s="25">
        <f>L451*VLOOKUP(C451,'Part-time workers'!$A$3:$H$14,8,FALSE)</f>
        <v>-20.839392692570833</v>
      </c>
      <c r="P451" s="25">
        <f t="shared" si="69"/>
        <v>4179.160607307429</v>
      </c>
      <c r="Q451" s="26">
        <f t="shared" si="70"/>
        <v>0.77992463406979273</v>
      </c>
      <c r="R451" s="28">
        <f t="shared" si="71"/>
        <v>1.137922375884715</v>
      </c>
      <c r="S451" s="73">
        <f>VLOOKUP(B451,'13. Parl. Constituency gender'!$A$5:$S$667,18,FALSE)</f>
        <v>8600</v>
      </c>
      <c r="T451" s="73">
        <f>VLOOKUP(B451,'SEISS data'!$B$6:$R$668,9,FALSE)</f>
        <v>3000</v>
      </c>
      <c r="U451" s="73">
        <f t="shared" si="72"/>
        <v>11600</v>
      </c>
      <c r="V451" s="109">
        <f t="shared" si="73"/>
        <v>0.14374225526641884</v>
      </c>
      <c r="W451" s="110">
        <f t="shared" si="74"/>
        <v>-0.58043806726340696</v>
      </c>
      <c r="X451" s="113">
        <f t="shared" si="75"/>
        <v>0.27874215431065402</v>
      </c>
      <c r="Y451" s="137">
        <f>VLOOKUP(A451,'BRES data'!$A$11:$AB$642,25,FALSE)</f>
        <v>3.279068653284134E-2</v>
      </c>
      <c r="Z451" s="138">
        <f t="shared" si="76"/>
        <v>0.89325527748990274</v>
      </c>
    </row>
    <row r="452" spans="1:26">
      <c r="A452" s="14" t="s">
        <v>464</v>
      </c>
      <c r="B452" s="15" t="str">
        <f>VLOOKUP('Master sheet'!A452,Westminster_Parliamentary_Const!$A$2:$C$651,2,FALSE)</f>
        <v>E14000874</v>
      </c>
      <c r="C452" s="15" t="str">
        <f>VLOOKUP(B452,'Region Lookup'!$B$1:$C$662,2,FALSE)</f>
        <v>South East</v>
      </c>
      <c r="E452" s="19">
        <f>VLOOKUP('Master sheet'!A452,'APS (2019)'!$A$9:$I$640,2,FALSE)</f>
        <v>72400</v>
      </c>
      <c r="F452" s="19">
        <f>VLOOKUP(B452,'Claimant Count'!$B$2:$D$633,2,FALSE)</f>
        <v>780</v>
      </c>
      <c r="G452" s="19">
        <f>VLOOKUP('Master sheet'!A452,'APS (combined up to 2019)'!$A$9:$I$640,8,FALSE)</f>
        <v>5900</v>
      </c>
      <c r="H452" s="19">
        <f>E452*VLOOKUP(C452,'Part-time workers'!$A$3:$G$14,6,FALSE)</f>
        <v>1333.6794227455487</v>
      </c>
      <c r="I452" s="19">
        <f t="shared" ref="I452:I515" si="77">F452+G452+H452</f>
        <v>8013.6794227455484</v>
      </c>
      <c r="J452" s="20">
        <f t="shared" ref="J452:J515" si="78">I452/E452</f>
        <v>0.11068617987217608</v>
      </c>
      <c r="K452" s="27">
        <f t="shared" ref="K452:K515" si="79">(J452-AVERAGE($J$3:$J$634))/STDEV($J$3:$J$634)</f>
        <v>0.53410952731723715</v>
      </c>
      <c r="L452" s="25">
        <f>VLOOKUP('Master sheet'!A452,'APS (2020)'!$A$9:$I$640,2,FALSE)</f>
        <v>71500</v>
      </c>
      <c r="M452" s="25">
        <f>VLOOKUP(B452,'Claimant Count'!$B$2:$D$633,3,FALSE)-F452</f>
        <v>1545</v>
      </c>
      <c r="N452" s="25" t="e">
        <f>VLOOKUP('Master sheet'!A452,'APS (2020)'!$A$9:$I$640,8,FALSE)-G452</f>
        <v>#VALUE!</v>
      </c>
      <c r="O452" s="25">
        <f>L452*VLOOKUP(C452,'Part-time workers'!$A$3:$H$14,8,FALSE)</f>
        <v>-18.463650279043549</v>
      </c>
      <c r="P452" s="25">
        <f t="shared" ref="P452:P515" si="80">M452+IF(ISNUMBER(N452)=TRUE,N452,0)+O452</f>
        <v>1526.5363497209564</v>
      </c>
      <c r="Q452" s="26">
        <f t="shared" ref="Q452:Q515" si="81">P452/I452</f>
        <v>0.19049131730776839</v>
      </c>
      <c r="R452" s="28">
        <f t="shared" ref="R452:R515" si="82">(Q452-AVERAGE($Q$3:$Q$634))/STDEV($Q$3:$Q$634)</f>
        <v>-0.82124663597765579</v>
      </c>
      <c r="S452" s="73">
        <f>VLOOKUP(B452,'13. Parl. Constituency gender'!$A$5:$S$667,18,FALSE)</f>
        <v>6800</v>
      </c>
      <c r="T452" s="73">
        <f>VLOOKUP(B452,'SEISS data'!$B$6:$R$668,9,FALSE)</f>
        <v>2900</v>
      </c>
      <c r="U452" s="73">
        <f t="shared" ref="U452:U515" si="83">S452+T452</f>
        <v>9700</v>
      </c>
      <c r="V452" s="109">
        <f t="shared" ref="V452:V515" si="84">U452/L452</f>
        <v>0.13566433566433567</v>
      </c>
      <c r="W452" s="110">
        <f t="shared" ref="W452:W515" si="85">(V452-AVERAGE($V$3:$V$634))/STDEV($V$3:$V$634)</f>
        <v>-0.81160518742708621</v>
      </c>
      <c r="X452" s="113">
        <f t="shared" ref="X452:X515" si="86">AVERAGE(R452,W452)</f>
        <v>-0.816425911702371</v>
      </c>
      <c r="Y452" s="137">
        <f>VLOOKUP(A452,'BRES data'!$A$11:$AB$642,25,FALSE)</f>
        <v>3.2816597808514425E-2</v>
      </c>
      <c r="Z452" s="138">
        <f t="shared" ref="Z452:Z515" si="87">(Y452-AVERAGE($Y$3:$Y$634))/STDEV($Y$3:$Y$634)</f>
        <v>0.89598382110669084</v>
      </c>
    </row>
    <row r="453" spans="1:26">
      <c r="A453" s="14" t="s">
        <v>465</v>
      </c>
      <c r="B453" s="15" t="str">
        <f>VLOOKUP('Master sheet'!A453,Westminster_Parliamentary_Const!$A$2:$C$651,2,FALSE)</f>
        <v>E14000883</v>
      </c>
      <c r="C453" s="15" t="str">
        <f>VLOOKUP(B453,'Region Lookup'!$B$1:$C$662,2,FALSE)</f>
        <v>South East</v>
      </c>
      <c r="E453" s="19">
        <f>VLOOKUP('Master sheet'!A453,'APS (2019)'!$A$9:$I$640,2,FALSE)</f>
        <v>72600</v>
      </c>
      <c r="F453" s="19">
        <f>VLOOKUP(B453,'Claimant Count'!$B$2:$D$633,2,FALSE)</f>
        <v>1495</v>
      </c>
      <c r="G453" s="19">
        <f>VLOOKUP('Master sheet'!A453,'APS (combined up to 2019)'!$A$9:$I$640,8,FALSE)</f>
        <v>4600</v>
      </c>
      <c r="H453" s="19">
        <f>E453*VLOOKUP(C453,'Part-time workers'!$A$3:$G$14,6,FALSE)</f>
        <v>1337.3636200459507</v>
      </c>
      <c r="I453" s="19">
        <f t="shared" si="77"/>
        <v>7432.3636200459505</v>
      </c>
      <c r="J453" s="20">
        <f t="shared" si="78"/>
        <v>0.10237415454608748</v>
      </c>
      <c r="K453" s="27">
        <f t="shared" si="79"/>
        <v>0.21993461383928739</v>
      </c>
      <c r="L453" s="25">
        <f>VLOOKUP('Master sheet'!A453,'APS (2020)'!$A$9:$I$640,2,FALSE)</f>
        <v>73000</v>
      </c>
      <c r="M453" s="25">
        <f>VLOOKUP(B453,'Claimant Count'!$B$2:$D$633,3,FALSE)-F453</f>
        <v>2760</v>
      </c>
      <c r="N453" s="25">
        <f>VLOOKUP('Master sheet'!A453,'APS (2020)'!$A$9:$I$640,8,FALSE)-G453</f>
        <v>-600</v>
      </c>
      <c r="O453" s="25">
        <f>L453*VLOOKUP(C453,'Part-time workers'!$A$3:$H$14,8,FALSE)</f>
        <v>-18.850999585596913</v>
      </c>
      <c r="P453" s="25">
        <f t="shared" si="80"/>
        <v>2141.149000414403</v>
      </c>
      <c r="Q453" s="26">
        <f t="shared" si="81"/>
        <v>0.28808453271035805</v>
      </c>
      <c r="R453" s="28">
        <f t="shared" si="82"/>
        <v>-0.49686455924825679</v>
      </c>
      <c r="S453" s="73">
        <f>VLOOKUP(B453,'13. Parl. Constituency gender'!$A$5:$S$667,18,FALSE)</f>
        <v>7100</v>
      </c>
      <c r="T453" s="73">
        <f>VLOOKUP(B453,'SEISS data'!$B$6:$R$668,9,FALSE)</f>
        <v>4700</v>
      </c>
      <c r="U453" s="73">
        <f t="shared" si="83"/>
        <v>11800</v>
      </c>
      <c r="V453" s="109">
        <f t="shared" si="84"/>
        <v>0.16164383561643836</v>
      </c>
      <c r="W453" s="110">
        <f t="shared" si="85"/>
        <v>-6.8145672718464695E-2</v>
      </c>
      <c r="X453" s="113">
        <f t="shared" si="86"/>
        <v>-0.28250511598336076</v>
      </c>
      <c r="Y453" s="137">
        <f>VLOOKUP(A453,'BRES data'!$A$11:$AB$642,25,FALSE)</f>
        <v>2.454928390901423E-2</v>
      </c>
      <c r="Z453" s="138">
        <f t="shared" si="87"/>
        <v>2.5408136101099956E-2</v>
      </c>
    </row>
    <row r="454" spans="1:26">
      <c r="A454" s="14" t="s">
        <v>466</v>
      </c>
      <c r="B454" s="15" t="str">
        <f>VLOOKUP('Master sheet'!A454,Westminster_Parliamentary_Const!$A$2:$C$651,2,FALSE)</f>
        <v>E14000884</v>
      </c>
      <c r="C454" s="15" t="str">
        <f>VLOOKUP(B454,'Region Lookup'!$B$1:$C$662,2,FALSE)</f>
        <v>South East</v>
      </c>
      <c r="E454" s="19">
        <f>VLOOKUP('Master sheet'!A454,'APS (2019)'!$A$9:$I$640,2,FALSE)</f>
        <v>71500</v>
      </c>
      <c r="F454" s="19">
        <f>VLOOKUP(B454,'Claimant Count'!$B$2:$D$633,2,FALSE)</f>
        <v>2340</v>
      </c>
      <c r="G454" s="19">
        <f>VLOOKUP('Master sheet'!A454,'APS (combined up to 2019)'!$A$9:$I$640,8,FALSE)</f>
        <v>6000</v>
      </c>
      <c r="H454" s="19">
        <f>E454*VLOOKUP(C454,'Part-time workers'!$A$3:$G$14,6,FALSE)</f>
        <v>1317.1005348937392</v>
      </c>
      <c r="I454" s="19">
        <f t="shared" si="77"/>
        <v>9657.1005348937397</v>
      </c>
      <c r="J454" s="20">
        <f t="shared" si="78"/>
        <v>0.135064343145367</v>
      </c>
      <c r="K454" s="27">
        <f t="shared" si="79"/>
        <v>1.4555464860169522</v>
      </c>
      <c r="L454" s="25">
        <f>VLOOKUP('Master sheet'!A454,'APS (2020)'!$A$9:$I$640,2,FALSE)</f>
        <v>70700</v>
      </c>
      <c r="M454" s="25">
        <f>VLOOKUP(B454,'Claimant Count'!$B$2:$D$633,3,FALSE)-F454</f>
        <v>3405</v>
      </c>
      <c r="N454" s="25">
        <f>VLOOKUP('Master sheet'!A454,'APS (2020)'!$A$9:$I$640,8,FALSE)-G454</f>
        <v>-2300</v>
      </c>
      <c r="O454" s="25">
        <f>L454*VLOOKUP(C454,'Part-time workers'!$A$3:$H$14,8,FALSE)</f>
        <v>-18.25706398221509</v>
      </c>
      <c r="P454" s="25">
        <f t="shared" si="80"/>
        <v>1086.7429360177848</v>
      </c>
      <c r="Q454" s="26">
        <f t="shared" si="81"/>
        <v>0.11253304572020205</v>
      </c>
      <c r="R454" s="28">
        <f t="shared" si="82"/>
        <v>-1.0803657348974995</v>
      </c>
      <c r="S454" s="73">
        <f>VLOOKUP(B454,'13. Parl. Constituency gender'!$A$5:$S$667,18,FALSE)</f>
        <v>7900</v>
      </c>
      <c r="T454" s="73">
        <f>VLOOKUP(B454,'SEISS data'!$B$6:$R$668,9,FALSE)</f>
        <v>3700</v>
      </c>
      <c r="U454" s="73">
        <f t="shared" si="83"/>
        <v>11600</v>
      </c>
      <c r="V454" s="109">
        <f t="shared" si="84"/>
        <v>0.16407355021216408</v>
      </c>
      <c r="W454" s="110">
        <f t="shared" si="85"/>
        <v>1.3858593567896483E-3</v>
      </c>
      <c r="X454" s="113">
        <f t="shared" si="86"/>
        <v>-0.53948993777035492</v>
      </c>
      <c r="Y454" s="137">
        <f>VLOOKUP(A454,'BRES data'!$A$11:$AB$642,25,FALSE)</f>
        <v>2.5171240161667718E-2</v>
      </c>
      <c r="Z454" s="138">
        <f t="shared" si="87"/>
        <v>9.0902200712588241E-2</v>
      </c>
    </row>
    <row r="455" spans="1:26">
      <c r="A455" s="14" t="s">
        <v>467</v>
      </c>
      <c r="B455" s="15" t="str">
        <f>VLOOKUP('Master sheet'!A455,Westminster_Parliamentary_Const!$A$2:$C$651,2,FALSE)</f>
        <v>E14000889</v>
      </c>
      <c r="C455" s="15" t="str">
        <f>VLOOKUP(B455,'Region Lookup'!$B$1:$C$662,2,FALSE)</f>
        <v>South East</v>
      </c>
      <c r="E455" s="19">
        <f>VLOOKUP('Master sheet'!A455,'APS (2019)'!$A$9:$I$640,2,FALSE)</f>
        <v>75700</v>
      </c>
      <c r="F455" s="19">
        <f>VLOOKUP(B455,'Claimant Count'!$B$2:$D$633,2,FALSE)</f>
        <v>1515</v>
      </c>
      <c r="G455" s="19">
        <f>VLOOKUP('Master sheet'!A455,'APS (combined up to 2019)'!$A$9:$I$640,8,FALSE)</f>
        <v>2300</v>
      </c>
      <c r="H455" s="19">
        <f>E455*VLOOKUP(C455,'Part-time workers'!$A$3:$G$14,6,FALSE)</f>
        <v>1394.4686782021827</v>
      </c>
      <c r="I455" s="19">
        <f t="shared" si="77"/>
        <v>5209.4686782021827</v>
      </c>
      <c r="J455" s="20">
        <f t="shared" si="78"/>
        <v>6.88172876909139E-2</v>
      </c>
      <c r="K455" s="27">
        <f t="shared" si="79"/>
        <v>-1.0484356481864106</v>
      </c>
      <c r="L455" s="25">
        <f>VLOOKUP('Master sheet'!A455,'APS (2020)'!$A$9:$I$640,2,FALSE)</f>
        <v>72900</v>
      </c>
      <c r="M455" s="25">
        <f>VLOOKUP(B455,'Claimant Count'!$B$2:$D$633,3,FALSE)-F455</f>
        <v>2480</v>
      </c>
      <c r="N455" s="25">
        <f>VLOOKUP('Master sheet'!A455,'APS (2020)'!$A$9:$I$640,8,FALSE)-G455</f>
        <v>400</v>
      </c>
      <c r="O455" s="25">
        <f>L455*VLOOKUP(C455,'Part-time workers'!$A$3:$H$14,8,FALSE)</f>
        <v>-18.825176298493353</v>
      </c>
      <c r="P455" s="25">
        <f t="shared" si="80"/>
        <v>2861.1748237015067</v>
      </c>
      <c r="Q455" s="26">
        <f t="shared" si="81"/>
        <v>0.5492258424882045</v>
      </c>
      <c r="R455" s="28">
        <f t="shared" si="82"/>
        <v>0.37112160184020482</v>
      </c>
      <c r="S455" s="73">
        <f>VLOOKUP(B455,'13. Parl. Constituency gender'!$A$5:$S$667,18,FALSE)</f>
        <v>8400</v>
      </c>
      <c r="T455" s="73">
        <f>VLOOKUP(B455,'SEISS data'!$B$6:$R$668,9,FALSE)</f>
        <v>3400</v>
      </c>
      <c r="U455" s="73">
        <f t="shared" si="83"/>
        <v>11800</v>
      </c>
      <c r="V455" s="109">
        <f t="shared" si="84"/>
        <v>0.16186556927297668</v>
      </c>
      <c r="W455" s="110">
        <f t="shared" si="85"/>
        <v>-6.1800285124843625E-2</v>
      </c>
      <c r="X455" s="113">
        <f t="shared" si="86"/>
        <v>0.15466065835768059</v>
      </c>
      <c r="Y455" s="137">
        <f>VLOOKUP(A455,'BRES data'!$A$11:$AB$642,25,FALSE)</f>
        <v>3.6572528883183741E-2</v>
      </c>
      <c r="Z455" s="138">
        <f t="shared" si="87"/>
        <v>1.2914958710799844</v>
      </c>
    </row>
    <row r="456" spans="1:26">
      <c r="A456" s="14" t="s">
        <v>468</v>
      </c>
      <c r="B456" s="15" t="str">
        <f>VLOOKUP('Master sheet'!A456,Westminster_Parliamentary_Const!$A$2:$C$651,2,FALSE)</f>
        <v>E14000890</v>
      </c>
      <c r="C456" s="15" t="str">
        <f>VLOOKUP(B456,'Region Lookup'!$B$1:$C$662,2,FALSE)</f>
        <v>South East</v>
      </c>
      <c r="E456" s="19">
        <f>VLOOKUP('Master sheet'!A456,'APS (2019)'!$A$9:$I$640,2,FALSE)</f>
        <v>65800</v>
      </c>
      <c r="F456" s="19">
        <f>VLOOKUP(B456,'Claimant Count'!$B$2:$D$633,2,FALSE)</f>
        <v>1795</v>
      </c>
      <c r="G456" s="19">
        <f>VLOOKUP('Master sheet'!A456,'APS (combined up to 2019)'!$A$9:$I$640,8,FALSE)</f>
        <v>3000</v>
      </c>
      <c r="H456" s="19">
        <f>E456*VLOOKUP(C456,'Part-time workers'!$A$3:$G$14,6,FALSE)</f>
        <v>1212.1009118322804</v>
      </c>
      <c r="I456" s="19">
        <f t="shared" si="77"/>
        <v>6007.10091183228</v>
      </c>
      <c r="J456" s="20">
        <f t="shared" si="78"/>
        <v>9.1293326927542245E-2</v>
      </c>
      <c r="K456" s="27">
        <f t="shared" si="79"/>
        <v>-0.19889448277015845</v>
      </c>
      <c r="L456" s="25">
        <f>VLOOKUP('Master sheet'!A456,'APS (2020)'!$A$9:$I$640,2,FALSE)</f>
        <v>66900</v>
      </c>
      <c r="M456" s="25">
        <f>VLOOKUP(B456,'Claimant Count'!$B$2:$D$633,3,FALSE)-F456</f>
        <v>2575</v>
      </c>
      <c r="N456" s="25">
        <f>VLOOKUP('Master sheet'!A456,'APS (2020)'!$A$9:$I$640,8,FALSE)-G456</f>
        <v>-600</v>
      </c>
      <c r="O456" s="25">
        <f>L456*VLOOKUP(C456,'Part-time workers'!$A$3:$H$14,8,FALSE)</f>
        <v>-17.27577907227991</v>
      </c>
      <c r="P456" s="25">
        <f t="shared" si="80"/>
        <v>1957.7242209277201</v>
      </c>
      <c r="Q456" s="26">
        <f t="shared" si="81"/>
        <v>0.32590167031680128</v>
      </c>
      <c r="R456" s="28">
        <f t="shared" si="82"/>
        <v>-0.37116728016860889</v>
      </c>
      <c r="S456" s="73">
        <f>VLOOKUP(B456,'13. Parl. Constituency gender'!$A$5:$S$667,18,FALSE)</f>
        <v>8100</v>
      </c>
      <c r="T456" s="73">
        <f>VLOOKUP(B456,'SEISS data'!$B$6:$R$668,9,FALSE)</f>
        <v>3800</v>
      </c>
      <c r="U456" s="73">
        <f t="shared" si="83"/>
        <v>11900</v>
      </c>
      <c r="V456" s="109">
        <f t="shared" si="84"/>
        <v>0.17787742899850523</v>
      </c>
      <c r="W456" s="110">
        <f t="shared" si="85"/>
        <v>0.39641367138206324</v>
      </c>
      <c r="X456" s="113">
        <f t="shared" si="86"/>
        <v>1.2623195606727172E-2</v>
      </c>
      <c r="Y456" s="137">
        <f>VLOOKUP(A456,'BRES data'!$A$11:$AB$642,25,FALSE)</f>
        <v>3.8698023786103874E-2</v>
      </c>
      <c r="Z456" s="138">
        <f t="shared" si="87"/>
        <v>1.515317562572484</v>
      </c>
    </row>
    <row r="457" spans="1:26">
      <c r="A457" s="14" t="s">
        <v>469</v>
      </c>
      <c r="B457" s="15" t="str">
        <f>VLOOKUP('Master sheet'!A457,Westminster_Parliamentary_Const!$A$2:$C$651,2,FALSE)</f>
        <v>E14000893</v>
      </c>
      <c r="C457" s="15" t="str">
        <f>VLOOKUP(B457,'Region Lookup'!$B$1:$C$662,2,FALSE)</f>
        <v>South East</v>
      </c>
      <c r="E457" s="19">
        <f>VLOOKUP('Master sheet'!A457,'APS (2019)'!$A$9:$I$640,2,FALSE)</f>
        <v>70300</v>
      </c>
      <c r="F457" s="19">
        <f>VLOOKUP(B457,'Claimant Count'!$B$2:$D$633,2,FALSE)</f>
        <v>805</v>
      </c>
      <c r="G457" s="19">
        <f>VLOOKUP('Master sheet'!A457,'APS (combined up to 2019)'!$A$9:$I$640,8,FALSE)</f>
        <v>2100</v>
      </c>
      <c r="H457" s="19">
        <f>E457*VLOOKUP(C457,'Part-time workers'!$A$3:$G$14,6,FALSE)</f>
        <v>1294.9953510913269</v>
      </c>
      <c r="I457" s="19">
        <f t="shared" si="77"/>
        <v>4199.9953510913274</v>
      </c>
      <c r="J457" s="20">
        <f t="shared" si="78"/>
        <v>5.9743888351227986E-2</v>
      </c>
      <c r="K457" s="27">
        <f t="shared" si="79"/>
        <v>-1.3913887000195833</v>
      </c>
      <c r="L457" s="25">
        <f>VLOOKUP('Master sheet'!A457,'APS (2020)'!$A$9:$I$640,2,FALSE)</f>
        <v>62200</v>
      </c>
      <c r="M457" s="25">
        <f>VLOOKUP(B457,'Claimant Count'!$B$2:$D$633,3,FALSE)-F457</f>
        <v>1930</v>
      </c>
      <c r="N457" s="25" t="e">
        <f>VLOOKUP('Master sheet'!A457,'APS (2020)'!$A$9:$I$640,8,FALSE)-G457</f>
        <v>#VALUE!</v>
      </c>
      <c r="O457" s="25">
        <f>L457*VLOOKUP(C457,'Part-time workers'!$A$3:$H$14,8,FALSE)</f>
        <v>-16.062084578412712</v>
      </c>
      <c r="P457" s="25">
        <f t="shared" si="80"/>
        <v>1913.9379154215874</v>
      </c>
      <c r="Q457" s="26">
        <f t="shared" si="81"/>
        <v>0.45570000807840644</v>
      </c>
      <c r="R457" s="28">
        <f t="shared" si="82"/>
        <v>6.0258758879759178E-2</v>
      </c>
      <c r="S457" s="73">
        <f>VLOOKUP(B457,'13. Parl. Constituency gender'!$A$5:$S$667,18,FALSE)</f>
        <v>7000</v>
      </c>
      <c r="T457" s="73">
        <f>VLOOKUP(B457,'SEISS data'!$B$6:$R$668,9,FALSE)</f>
        <v>3700</v>
      </c>
      <c r="U457" s="73">
        <f t="shared" si="83"/>
        <v>10700</v>
      </c>
      <c r="V457" s="109">
        <f t="shared" si="84"/>
        <v>0.17202572347266881</v>
      </c>
      <c r="W457" s="110">
        <f t="shared" si="85"/>
        <v>0.22895447630606316</v>
      </c>
      <c r="X457" s="113">
        <f t="shared" si="86"/>
        <v>0.14460661759291116</v>
      </c>
      <c r="Y457" s="137">
        <f>VLOOKUP(A457,'BRES data'!$A$11:$AB$642,25,FALSE)</f>
        <v>3.0205128205128107E-2</v>
      </c>
      <c r="Z457" s="138">
        <f t="shared" si="87"/>
        <v>0.62098737528687409</v>
      </c>
    </row>
    <row r="458" spans="1:26">
      <c r="A458" s="14" t="s">
        <v>470</v>
      </c>
      <c r="B458" s="15" t="str">
        <f>VLOOKUP('Master sheet'!A458,Westminster_Parliamentary_Const!$A$2:$C$651,2,FALSE)</f>
        <v>E14000898</v>
      </c>
      <c r="C458" s="15" t="str">
        <f>VLOOKUP(B458,'Region Lookup'!$B$1:$C$662,2,FALSE)</f>
        <v>South East</v>
      </c>
      <c r="E458" s="19">
        <f>VLOOKUP('Master sheet'!A458,'APS (2019)'!$A$9:$I$640,2,FALSE)</f>
        <v>71200</v>
      </c>
      <c r="F458" s="19">
        <f>VLOOKUP(B458,'Claimant Count'!$B$2:$D$633,2,FALSE)</f>
        <v>1955</v>
      </c>
      <c r="G458" s="19">
        <f>VLOOKUP('Master sheet'!A458,'APS (combined up to 2019)'!$A$9:$I$640,8,FALSE)</f>
        <v>3100</v>
      </c>
      <c r="H458" s="19">
        <f>E458*VLOOKUP(C458,'Part-time workers'!$A$3:$G$14,6,FALSE)</f>
        <v>1311.5742389431362</v>
      </c>
      <c r="I458" s="19">
        <f t="shared" si="77"/>
        <v>6366.5742389431362</v>
      </c>
      <c r="J458" s="20">
        <f t="shared" si="78"/>
        <v>8.9418177513246294E-2</v>
      </c>
      <c r="K458" s="27">
        <f t="shared" si="79"/>
        <v>-0.26977069908119361</v>
      </c>
      <c r="L458" s="25">
        <f>VLOOKUP('Master sheet'!A458,'APS (2020)'!$A$9:$I$640,2,FALSE)</f>
        <v>73900</v>
      </c>
      <c r="M458" s="25">
        <f>VLOOKUP(B458,'Claimant Count'!$B$2:$D$633,3,FALSE)-F458</f>
        <v>2700</v>
      </c>
      <c r="N458" s="25">
        <f>VLOOKUP('Master sheet'!A458,'APS (2020)'!$A$9:$I$640,8,FALSE)-G458</f>
        <v>-1000</v>
      </c>
      <c r="O458" s="25">
        <f>L458*VLOOKUP(C458,'Part-time workers'!$A$3:$H$14,8,FALSE)</f>
        <v>-19.083409169528927</v>
      </c>
      <c r="P458" s="25">
        <f t="shared" si="80"/>
        <v>1680.916590830471</v>
      </c>
      <c r="Q458" s="26">
        <f t="shared" si="81"/>
        <v>0.26402214562246373</v>
      </c>
      <c r="R458" s="28">
        <f t="shared" si="82"/>
        <v>-0.57684355228008921</v>
      </c>
      <c r="S458" s="73">
        <f>VLOOKUP(B458,'13. Parl. Constituency gender'!$A$5:$S$667,18,FALSE)</f>
        <v>7400</v>
      </c>
      <c r="T458" s="73">
        <f>VLOOKUP(B458,'SEISS data'!$B$6:$R$668,9,FALSE)</f>
        <v>4800</v>
      </c>
      <c r="U458" s="73">
        <f t="shared" si="83"/>
        <v>12200</v>
      </c>
      <c r="V458" s="109">
        <f t="shared" si="84"/>
        <v>0.16508795669824086</v>
      </c>
      <c r="W458" s="110">
        <f t="shared" si="85"/>
        <v>3.0415292380764573E-2</v>
      </c>
      <c r="X458" s="113">
        <f t="shared" si="86"/>
        <v>-0.27321412994966232</v>
      </c>
      <c r="Y458" s="137">
        <f>VLOOKUP(A458,'BRES data'!$A$11:$AB$642,25,FALSE)</f>
        <v>1.9348560255954439E-2</v>
      </c>
      <c r="Z458" s="138">
        <f t="shared" si="87"/>
        <v>-0.52224538375146379</v>
      </c>
    </row>
    <row r="459" spans="1:26">
      <c r="A459" s="14" t="s">
        <v>471</v>
      </c>
      <c r="B459" s="15" t="str">
        <f>VLOOKUP('Master sheet'!A459,Westminster_Parliamentary_Const!$A$2:$C$651,2,FALSE)</f>
        <v>E14000901</v>
      </c>
      <c r="C459" s="15" t="str">
        <f>VLOOKUP(B459,'Region Lookup'!$B$1:$C$662,2,FALSE)</f>
        <v>South East</v>
      </c>
      <c r="E459" s="19">
        <f>VLOOKUP('Master sheet'!A459,'APS (2019)'!$A$9:$I$640,2,FALSE)</f>
        <v>57800</v>
      </c>
      <c r="F459" s="19">
        <f>VLOOKUP(B459,'Claimant Count'!$B$2:$D$633,2,FALSE)</f>
        <v>705</v>
      </c>
      <c r="G459" s="19">
        <f>VLOOKUP('Master sheet'!A459,'APS (combined up to 2019)'!$A$9:$I$640,8,FALSE)</f>
        <v>3000</v>
      </c>
      <c r="H459" s="19">
        <f>E459*VLOOKUP(C459,'Part-time workers'!$A$3:$G$14,6,FALSE)</f>
        <v>1064.7330198161976</v>
      </c>
      <c r="I459" s="19">
        <f t="shared" si="77"/>
        <v>4769.7330198161981</v>
      </c>
      <c r="J459" s="20">
        <f t="shared" si="78"/>
        <v>8.2521332522771593E-2</v>
      </c>
      <c r="K459" s="27">
        <f t="shared" si="79"/>
        <v>-0.5304551403752219</v>
      </c>
      <c r="L459" s="25">
        <f>VLOOKUP('Master sheet'!A459,'APS (2020)'!$A$9:$I$640,2,FALSE)</f>
        <v>47800</v>
      </c>
      <c r="M459" s="25">
        <f>VLOOKUP(B459,'Claimant Count'!$B$2:$D$633,3,FALSE)-F459</f>
        <v>1405</v>
      </c>
      <c r="N459" s="25">
        <f>VLOOKUP('Master sheet'!A459,'APS (2020)'!$A$9:$I$640,8,FALSE)-G459</f>
        <v>-800</v>
      </c>
      <c r="O459" s="25">
        <f>L459*VLOOKUP(C459,'Part-time workers'!$A$3:$H$14,8,FALSE)</f>
        <v>-12.343531235500443</v>
      </c>
      <c r="P459" s="25">
        <f t="shared" si="80"/>
        <v>592.65646876449955</v>
      </c>
      <c r="Q459" s="26">
        <f t="shared" si="81"/>
        <v>0.12425359371316293</v>
      </c>
      <c r="R459" s="28">
        <f t="shared" si="82"/>
        <v>-1.0414087676259576</v>
      </c>
      <c r="S459" s="73">
        <f>VLOOKUP(B459,'13. Parl. Constituency gender'!$A$5:$S$667,18,FALSE)</f>
        <v>5300</v>
      </c>
      <c r="T459" s="73">
        <f>VLOOKUP(B459,'SEISS data'!$B$6:$R$668,9,FALSE)</f>
        <v>2700</v>
      </c>
      <c r="U459" s="73">
        <f t="shared" si="83"/>
        <v>8000</v>
      </c>
      <c r="V459" s="109">
        <f t="shared" si="84"/>
        <v>0.16736401673640167</v>
      </c>
      <c r="W459" s="110">
        <f t="shared" si="85"/>
        <v>9.5549667350971049E-2</v>
      </c>
      <c r="X459" s="113">
        <f t="shared" si="86"/>
        <v>-0.47292955013749327</v>
      </c>
      <c r="Y459" s="137">
        <f>VLOOKUP(A459,'BRES data'!$A$11:$AB$642,25,FALSE)</f>
        <v>2.6027935399388857E-2</v>
      </c>
      <c r="Z459" s="138">
        <f t="shared" si="87"/>
        <v>0.1811150621675279</v>
      </c>
    </row>
    <row r="460" spans="1:26">
      <c r="A460" s="14" t="s">
        <v>472</v>
      </c>
      <c r="B460" s="15" t="str">
        <f>VLOOKUP('Master sheet'!A460,Westminster_Parliamentary_Const!$A$2:$C$651,2,FALSE)</f>
        <v>E14000907</v>
      </c>
      <c r="C460" s="15" t="str">
        <f>VLOOKUP(B460,'Region Lookup'!$B$1:$C$662,2,FALSE)</f>
        <v>South East</v>
      </c>
      <c r="E460" s="19">
        <f>VLOOKUP('Master sheet'!A460,'APS (2019)'!$A$9:$I$640,2,FALSE)</f>
        <v>69900</v>
      </c>
      <c r="F460" s="19">
        <f>VLOOKUP(B460,'Claimant Count'!$B$2:$D$633,2,FALSE)</f>
        <v>715</v>
      </c>
      <c r="G460" s="19">
        <f>VLOOKUP('Master sheet'!A460,'APS (combined up to 2019)'!$A$9:$I$640,8,FALSE)</f>
        <v>3300</v>
      </c>
      <c r="H460" s="19">
        <f>E460*VLOOKUP(C460,'Part-time workers'!$A$3:$G$14,6,FALSE)</f>
        <v>1287.6269564905228</v>
      </c>
      <c r="I460" s="19">
        <f t="shared" si="77"/>
        <v>5302.6269564905233</v>
      </c>
      <c r="J460" s="20">
        <f t="shared" si="78"/>
        <v>7.586018535751822E-2</v>
      </c>
      <c r="K460" s="27">
        <f t="shared" si="79"/>
        <v>-0.782230760901653</v>
      </c>
      <c r="L460" s="25">
        <f>VLOOKUP('Master sheet'!A460,'APS (2020)'!$A$9:$I$640,2,FALSE)</f>
        <v>72600</v>
      </c>
      <c r="M460" s="25">
        <f>VLOOKUP(B460,'Claimant Count'!$B$2:$D$633,3,FALSE)-F460</f>
        <v>2270</v>
      </c>
      <c r="N460" s="25">
        <f>VLOOKUP('Master sheet'!A460,'APS (2020)'!$A$9:$I$640,8,FALSE)-G460</f>
        <v>2500</v>
      </c>
      <c r="O460" s="25">
        <f>L460*VLOOKUP(C460,'Part-time workers'!$A$3:$H$14,8,FALSE)</f>
        <v>-18.747706437182682</v>
      </c>
      <c r="P460" s="25">
        <f t="shared" si="80"/>
        <v>4751.2522935628176</v>
      </c>
      <c r="Q460" s="26">
        <f t="shared" si="81"/>
        <v>0.89601858334522066</v>
      </c>
      <c r="R460" s="28">
        <f t="shared" si="82"/>
        <v>1.5237975231101801</v>
      </c>
      <c r="S460" s="73">
        <f>VLOOKUP(B460,'13. Parl. Constituency gender'!$A$5:$S$667,18,FALSE)</f>
        <v>7900</v>
      </c>
      <c r="T460" s="73">
        <f>VLOOKUP(B460,'SEISS data'!$B$6:$R$668,9,FALSE)</f>
        <v>3600</v>
      </c>
      <c r="U460" s="73">
        <f t="shared" si="83"/>
        <v>11500</v>
      </c>
      <c r="V460" s="109">
        <f t="shared" si="84"/>
        <v>0.1584022038567493</v>
      </c>
      <c r="W460" s="110">
        <f t="shared" si="85"/>
        <v>-0.16091196842722494</v>
      </c>
      <c r="X460" s="113">
        <f t="shared" si="86"/>
        <v>0.68144277734147762</v>
      </c>
      <c r="Y460" s="137">
        <f>VLOOKUP(A460,'BRES data'!$A$11:$AB$642,25,FALSE)</f>
        <v>3.6805919329491843E-2</v>
      </c>
      <c r="Z460" s="138">
        <f t="shared" si="87"/>
        <v>1.31607266230122</v>
      </c>
    </row>
    <row r="461" spans="1:26">
      <c r="A461" s="14" t="s">
        <v>473</v>
      </c>
      <c r="B461" s="15" t="str">
        <f>VLOOKUP('Master sheet'!A461,Westminster_Parliamentary_Const!$A$2:$C$651,2,FALSE)</f>
        <v>E14000918</v>
      </c>
      <c r="C461" s="15" t="str">
        <f>VLOOKUP(B461,'Region Lookup'!$B$1:$C$662,2,FALSE)</f>
        <v>South East</v>
      </c>
      <c r="E461" s="19">
        <f>VLOOKUP('Master sheet'!A461,'APS (2019)'!$A$9:$I$640,2,FALSE)</f>
        <v>58800</v>
      </c>
      <c r="F461" s="19">
        <f>VLOOKUP(B461,'Claimant Count'!$B$2:$D$633,2,FALSE)</f>
        <v>745</v>
      </c>
      <c r="G461" s="19">
        <f>VLOOKUP('Master sheet'!A461,'APS (combined up to 2019)'!$A$9:$I$640,8,FALSE)</f>
        <v>3900</v>
      </c>
      <c r="H461" s="19">
        <f>E461*VLOOKUP(C461,'Part-time workers'!$A$3:$G$14,6,FALSE)</f>
        <v>1083.1540063182081</v>
      </c>
      <c r="I461" s="19">
        <f t="shared" si="77"/>
        <v>5728.1540063182083</v>
      </c>
      <c r="J461" s="20">
        <f t="shared" si="78"/>
        <v>9.7417585141466131E-2</v>
      </c>
      <c r="K461" s="27">
        <f t="shared" si="79"/>
        <v>3.2588004228179437E-2</v>
      </c>
      <c r="L461" s="25">
        <f>VLOOKUP('Master sheet'!A461,'APS (2020)'!$A$9:$I$640,2,FALSE)</f>
        <v>56300</v>
      </c>
      <c r="M461" s="25">
        <f>VLOOKUP(B461,'Claimant Count'!$B$2:$D$633,3,FALSE)-F461</f>
        <v>1675</v>
      </c>
      <c r="N461" s="25">
        <f>VLOOKUP('Master sheet'!A461,'APS (2020)'!$A$9:$I$640,8,FALSE)-G461</f>
        <v>-2000</v>
      </c>
      <c r="O461" s="25">
        <f>L461*VLOOKUP(C461,'Part-time workers'!$A$3:$H$14,8,FALSE)</f>
        <v>-14.538510639302823</v>
      </c>
      <c r="P461" s="25">
        <f t="shared" si="80"/>
        <v>-339.53851063930284</v>
      </c>
      <c r="Q461" s="26">
        <f t="shared" si="81"/>
        <v>-5.9275380910636943E-2</v>
      </c>
      <c r="R461" s="28">
        <f t="shared" si="82"/>
        <v>-1.6514256595061858</v>
      </c>
      <c r="S461" s="73">
        <f>VLOOKUP(B461,'13. Parl. Constituency gender'!$A$5:$S$667,18,FALSE)</f>
        <v>6300</v>
      </c>
      <c r="T461" s="73">
        <f>VLOOKUP(B461,'SEISS data'!$B$6:$R$668,9,FALSE)</f>
        <v>3500</v>
      </c>
      <c r="U461" s="73">
        <f t="shared" si="83"/>
        <v>9800</v>
      </c>
      <c r="V461" s="109">
        <f t="shared" si="84"/>
        <v>0.17406749555950266</v>
      </c>
      <c r="W461" s="110">
        <f t="shared" si="85"/>
        <v>0.28738419541619709</v>
      </c>
      <c r="X461" s="113">
        <f t="shared" si="86"/>
        <v>-0.68202073204499436</v>
      </c>
      <c r="Y461" s="137">
        <f>VLOOKUP(A461,'BRES data'!$A$11:$AB$642,25,FALSE)</f>
        <v>2.9434389140271522E-2</v>
      </c>
      <c r="Z461" s="138">
        <f t="shared" si="87"/>
        <v>0.53982598508144664</v>
      </c>
    </row>
    <row r="462" spans="1:26">
      <c r="A462" s="14" t="s">
        <v>474</v>
      </c>
      <c r="B462" s="15" t="str">
        <f>VLOOKUP('Master sheet'!A462,Westminster_Parliamentary_Const!$A$2:$C$651,2,FALSE)</f>
        <v>E14000927</v>
      </c>
      <c r="C462" s="15" t="str">
        <f>VLOOKUP(B462,'Region Lookup'!$B$1:$C$662,2,FALSE)</f>
        <v>South East</v>
      </c>
      <c r="E462" s="19">
        <f>VLOOKUP('Master sheet'!A462,'APS (2019)'!$A$9:$I$640,2,FALSE)</f>
        <v>69700</v>
      </c>
      <c r="F462" s="19">
        <f>VLOOKUP(B462,'Claimant Count'!$B$2:$D$633,2,FALSE)</f>
        <v>2615</v>
      </c>
      <c r="G462" s="19">
        <f>VLOOKUP('Master sheet'!A462,'APS (combined up to 2019)'!$A$9:$I$640,8,FALSE)</f>
        <v>4200</v>
      </c>
      <c r="H462" s="19">
        <f>E462*VLOOKUP(C462,'Part-time workers'!$A$3:$G$14,6,FALSE)</f>
        <v>1283.9427591901208</v>
      </c>
      <c r="I462" s="19">
        <f t="shared" si="77"/>
        <v>8098.9427591901203</v>
      </c>
      <c r="J462" s="20">
        <f t="shared" si="78"/>
        <v>0.11619717014619972</v>
      </c>
      <c r="K462" s="27">
        <f t="shared" si="79"/>
        <v>0.74241193552632689</v>
      </c>
      <c r="L462" s="25">
        <f>VLOOKUP('Master sheet'!A462,'APS (2020)'!$A$9:$I$640,2,FALSE)</f>
        <v>66100</v>
      </c>
      <c r="M462" s="25">
        <f>VLOOKUP(B462,'Claimant Count'!$B$2:$D$633,3,FALSE)-F462</f>
        <v>2460</v>
      </c>
      <c r="N462" s="25">
        <f>VLOOKUP('Master sheet'!A462,'APS (2020)'!$A$9:$I$640,8,FALSE)-G462</f>
        <v>-1900</v>
      </c>
      <c r="O462" s="25">
        <f>L462*VLOOKUP(C462,'Part-time workers'!$A$3:$H$14,8,FALSE)</f>
        <v>-17.069192775451452</v>
      </c>
      <c r="P462" s="25">
        <f t="shared" si="80"/>
        <v>542.93080722454852</v>
      </c>
      <c r="Q462" s="26">
        <f t="shared" si="81"/>
        <v>6.7037244658689335E-2</v>
      </c>
      <c r="R462" s="28">
        <f t="shared" si="82"/>
        <v>-1.2315854930530392</v>
      </c>
      <c r="S462" s="73">
        <f>VLOOKUP(B462,'13. Parl. Constituency gender'!$A$5:$S$667,18,FALSE)</f>
        <v>6200</v>
      </c>
      <c r="T462" s="73">
        <f>VLOOKUP(B462,'SEISS data'!$B$6:$R$668,9,FALSE)</f>
        <v>4600</v>
      </c>
      <c r="U462" s="73">
        <f t="shared" si="83"/>
        <v>10800</v>
      </c>
      <c r="V462" s="109">
        <f t="shared" si="84"/>
        <v>0.16338880484114976</v>
      </c>
      <c r="W462" s="110">
        <f t="shared" si="85"/>
        <v>-1.8209608691935279E-2</v>
      </c>
      <c r="X462" s="113">
        <f t="shared" si="86"/>
        <v>-0.62489755087248722</v>
      </c>
      <c r="Y462" s="137">
        <f>VLOOKUP(A462,'BRES data'!$A$11:$AB$642,25,FALSE)</f>
        <v>1.4868503837926372E-2</v>
      </c>
      <c r="Z462" s="138">
        <f t="shared" si="87"/>
        <v>-0.9940102438258186</v>
      </c>
    </row>
    <row r="463" spans="1:26">
      <c r="A463" s="14" t="s">
        <v>475</v>
      </c>
      <c r="B463" s="15" t="str">
        <f>VLOOKUP('Master sheet'!A463,Westminster_Parliamentary_Const!$A$2:$C$651,2,FALSE)</f>
        <v>E14000930</v>
      </c>
      <c r="C463" s="15" t="str">
        <f>VLOOKUP(B463,'Region Lookup'!$B$1:$C$662,2,FALSE)</f>
        <v>South East</v>
      </c>
      <c r="E463" s="19">
        <f>VLOOKUP('Master sheet'!A463,'APS (2019)'!$A$9:$I$640,2,FALSE)</f>
        <v>95000</v>
      </c>
      <c r="F463" s="19">
        <f>VLOOKUP(B463,'Claimant Count'!$B$2:$D$633,2,FALSE)</f>
        <v>2395</v>
      </c>
      <c r="G463" s="19">
        <f>VLOOKUP('Master sheet'!A463,'APS (combined up to 2019)'!$A$9:$I$640,8,FALSE)</f>
        <v>5000</v>
      </c>
      <c r="H463" s="19">
        <f>E463*VLOOKUP(C463,'Part-time workers'!$A$3:$G$14,6,FALSE)</f>
        <v>1749.9937176909823</v>
      </c>
      <c r="I463" s="19">
        <f t="shared" si="77"/>
        <v>9144.9937176909825</v>
      </c>
      <c r="J463" s="20">
        <f t="shared" si="78"/>
        <v>9.6263091765168243E-2</v>
      </c>
      <c r="K463" s="27">
        <f t="shared" si="79"/>
        <v>-1.1049116976302896E-2</v>
      </c>
      <c r="L463" s="25">
        <f>VLOOKUP('Master sheet'!A463,'APS (2020)'!$A$9:$I$640,2,FALSE)</f>
        <v>94100</v>
      </c>
      <c r="M463" s="25">
        <f>VLOOKUP(B463,'Claimant Count'!$B$2:$D$633,3,FALSE)-F463</f>
        <v>5150</v>
      </c>
      <c r="N463" s="25">
        <f>VLOOKUP('Master sheet'!A463,'APS (2020)'!$A$9:$I$640,8,FALSE)-G463</f>
        <v>600</v>
      </c>
      <c r="O463" s="25">
        <f>L463*VLOOKUP(C463,'Part-time workers'!$A$3:$H$14,8,FALSE)</f>
        <v>-24.299713164447525</v>
      </c>
      <c r="P463" s="25">
        <f t="shared" si="80"/>
        <v>5725.7002868355521</v>
      </c>
      <c r="Q463" s="26">
        <f t="shared" si="81"/>
        <v>0.62610215639177424</v>
      </c>
      <c r="R463" s="28">
        <f t="shared" si="82"/>
        <v>0.62664447043788607</v>
      </c>
      <c r="S463" s="73">
        <f>VLOOKUP(B463,'13. Parl. Constituency gender'!$A$5:$S$667,18,FALSE)</f>
        <v>12100</v>
      </c>
      <c r="T463" s="73">
        <f>VLOOKUP(B463,'SEISS data'!$B$6:$R$668,9,FALSE)</f>
        <v>7100</v>
      </c>
      <c r="U463" s="73">
        <f t="shared" si="83"/>
        <v>19200</v>
      </c>
      <c r="V463" s="109">
        <f t="shared" si="84"/>
        <v>0.20403825717321997</v>
      </c>
      <c r="W463" s="110">
        <f t="shared" si="85"/>
        <v>1.1450622849045446</v>
      </c>
      <c r="X463" s="113">
        <f t="shared" si="86"/>
        <v>0.88585337767121541</v>
      </c>
      <c r="Y463" s="137">
        <f>VLOOKUP(A463,'BRES data'!$A$11:$AB$642,25,FALSE)</f>
        <v>3.0958124871496073E-2</v>
      </c>
      <c r="Z463" s="138">
        <f t="shared" si="87"/>
        <v>0.70028043184661715</v>
      </c>
    </row>
    <row r="464" spans="1:26">
      <c r="A464" s="14" t="s">
        <v>476</v>
      </c>
      <c r="B464" s="15" t="str">
        <f>VLOOKUP('Master sheet'!A464,Westminster_Parliamentary_Const!$A$2:$C$651,2,FALSE)</f>
        <v>E14000948</v>
      </c>
      <c r="C464" s="15" t="str">
        <f>VLOOKUP(B464,'Region Lookup'!$B$1:$C$662,2,FALSE)</f>
        <v>South East</v>
      </c>
      <c r="E464" s="19">
        <f>VLOOKUP('Master sheet'!A464,'APS (2019)'!$A$9:$I$640,2,FALSE)</f>
        <v>62500</v>
      </c>
      <c r="F464" s="19">
        <f>VLOOKUP(B464,'Claimant Count'!$B$2:$D$633,2,FALSE)</f>
        <v>2765</v>
      </c>
      <c r="G464" s="19">
        <f>VLOOKUP('Master sheet'!A464,'APS (combined up to 2019)'!$A$9:$I$640,8,FALSE)</f>
        <v>2900</v>
      </c>
      <c r="H464" s="19">
        <f>E464*VLOOKUP(C464,'Part-time workers'!$A$3:$G$14,6,FALSE)</f>
        <v>1151.3116563756462</v>
      </c>
      <c r="I464" s="19">
        <f t="shared" si="77"/>
        <v>6816.3116563756466</v>
      </c>
      <c r="J464" s="20">
        <f t="shared" si="78"/>
        <v>0.10906098650201035</v>
      </c>
      <c r="K464" s="27">
        <f t="shared" si="79"/>
        <v>0.47268105875204008</v>
      </c>
      <c r="L464" s="25">
        <f>VLOOKUP('Master sheet'!A464,'APS (2020)'!$A$9:$I$640,2,FALSE)</f>
        <v>59000</v>
      </c>
      <c r="M464" s="25">
        <f>VLOOKUP(B464,'Claimant Count'!$B$2:$D$633,3,FALSE)-F464</f>
        <v>2805</v>
      </c>
      <c r="N464" s="25">
        <f>VLOOKUP('Master sheet'!A464,'APS (2020)'!$A$9:$I$640,8,FALSE)-G464</f>
        <v>-800</v>
      </c>
      <c r="O464" s="25">
        <f>L464*VLOOKUP(C464,'Part-time workers'!$A$3:$H$14,8,FALSE)</f>
        <v>-15.235739391098873</v>
      </c>
      <c r="P464" s="25">
        <f t="shared" si="80"/>
        <v>1989.7642606089012</v>
      </c>
      <c r="Q464" s="26">
        <f t="shared" si="81"/>
        <v>0.29191216025866018</v>
      </c>
      <c r="R464" s="28">
        <f t="shared" si="82"/>
        <v>-0.48414222227080378</v>
      </c>
      <c r="S464" s="73">
        <f>VLOOKUP(B464,'13. Parl. Constituency gender'!$A$5:$S$667,18,FALSE)</f>
        <v>6300</v>
      </c>
      <c r="T464" s="73">
        <f>VLOOKUP(B464,'SEISS data'!$B$6:$R$668,9,FALSE)</f>
        <v>4400</v>
      </c>
      <c r="U464" s="73">
        <f t="shared" si="83"/>
        <v>10700</v>
      </c>
      <c r="V464" s="109">
        <f t="shared" si="84"/>
        <v>0.18135593220338983</v>
      </c>
      <c r="W464" s="110">
        <f t="shared" si="85"/>
        <v>0.49595855520907389</v>
      </c>
      <c r="X464" s="113">
        <f t="shared" si="86"/>
        <v>5.9081664691350566E-3</v>
      </c>
      <c r="Y464" s="137">
        <f>VLOOKUP(A464,'BRES data'!$A$11:$AB$642,25,FALSE)</f>
        <v>2.4893747133465816E-2</v>
      </c>
      <c r="Z464" s="138">
        <f t="shared" si="87"/>
        <v>6.1681260749760408E-2</v>
      </c>
    </row>
    <row r="465" spans="1:26">
      <c r="A465" s="14" t="s">
        <v>477</v>
      </c>
      <c r="B465" s="15" t="str">
        <f>VLOOKUP('Master sheet'!A465,Westminster_Parliamentary_Const!$A$2:$C$651,2,FALSE)</f>
        <v>E14000953</v>
      </c>
      <c r="C465" s="15" t="str">
        <f>VLOOKUP(B465,'Region Lookup'!$B$1:$C$662,2,FALSE)</f>
        <v>South East</v>
      </c>
      <c r="E465" s="19">
        <f>VLOOKUP('Master sheet'!A465,'APS (2019)'!$A$9:$I$640,2,FALSE)</f>
        <v>66100</v>
      </c>
      <c r="F465" s="19">
        <f>VLOOKUP(B465,'Claimant Count'!$B$2:$D$633,2,FALSE)</f>
        <v>525</v>
      </c>
      <c r="G465" s="19">
        <f>VLOOKUP('Master sheet'!A465,'APS (combined up to 2019)'!$A$9:$I$640,8,FALSE)</f>
        <v>1400</v>
      </c>
      <c r="H465" s="19">
        <f>E465*VLOOKUP(C465,'Part-time workers'!$A$3:$G$14,6,FALSE)</f>
        <v>1217.6272077828835</v>
      </c>
      <c r="I465" s="19">
        <f t="shared" si="77"/>
        <v>3142.6272077828835</v>
      </c>
      <c r="J465" s="20">
        <f t="shared" si="78"/>
        <v>4.7543528105641206E-2</v>
      </c>
      <c r="K465" s="27">
        <f t="shared" si="79"/>
        <v>-1.8525334841345236</v>
      </c>
      <c r="L465" s="25">
        <f>VLOOKUP('Master sheet'!A465,'APS (2020)'!$A$9:$I$640,2,FALSE)</f>
        <v>60100</v>
      </c>
      <c r="M465" s="25">
        <f>VLOOKUP(B465,'Claimant Count'!$B$2:$D$633,3,FALSE)-F465</f>
        <v>1650</v>
      </c>
      <c r="N465" s="25">
        <f>VLOOKUP('Master sheet'!A465,'APS (2020)'!$A$9:$I$640,8,FALSE)-G465</f>
        <v>200</v>
      </c>
      <c r="O465" s="25">
        <f>L465*VLOOKUP(C465,'Part-time workers'!$A$3:$H$14,8,FALSE)</f>
        <v>-15.519795549238005</v>
      </c>
      <c r="P465" s="25">
        <f t="shared" si="80"/>
        <v>1834.4802044507619</v>
      </c>
      <c r="Q465" s="26">
        <f t="shared" si="81"/>
        <v>0.58374095403602888</v>
      </c>
      <c r="R465" s="28">
        <f t="shared" si="82"/>
        <v>0.48584354758452997</v>
      </c>
      <c r="S465" s="73">
        <f>VLOOKUP(B465,'13. Parl. Constituency gender'!$A$5:$S$667,18,FALSE)</f>
        <v>7200</v>
      </c>
      <c r="T465" s="73">
        <f>VLOOKUP(B465,'SEISS data'!$B$6:$R$668,9,FALSE)</f>
        <v>3500</v>
      </c>
      <c r="U465" s="73">
        <f t="shared" si="83"/>
        <v>10700</v>
      </c>
      <c r="V465" s="109">
        <f t="shared" si="84"/>
        <v>0.17803660565723795</v>
      </c>
      <c r="W465" s="110">
        <f t="shared" si="85"/>
        <v>0.40096885534143689</v>
      </c>
      <c r="X465" s="113">
        <f t="shared" si="86"/>
        <v>0.44340620146298343</v>
      </c>
      <c r="Y465" s="137">
        <f>VLOOKUP(A465,'BRES data'!$A$11:$AB$642,25,FALSE)</f>
        <v>3.5550833953043703E-2</v>
      </c>
      <c r="Z465" s="138">
        <f t="shared" si="87"/>
        <v>1.1839079925397518</v>
      </c>
    </row>
    <row r="466" spans="1:26">
      <c r="A466" s="14" t="s">
        <v>478</v>
      </c>
      <c r="B466" s="15" t="str">
        <f>VLOOKUP('Master sheet'!A466,Westminster_Parliamentary_Const!$A$2:$C$651,2,FALSE)</f>
        <v>E14000955</v>
      </c>
      <c r="C466" s="15" t="str">
        <f>VLOOKUP(B466,'Region Lookup'!$B$1:$C$662,2,FALSE)</f>
        <v>South East</v>
      </c>
      <c r="E466" s="19">
        <f>VLOOKUP('Master sheet'!A466,'APS (2019)'!$A$9:$I$640,2,FALSE)</f>
        <v>71900</v>
      </c>
      <c r="F466" s="19">
        <f>VLOOKUP(B466,'Claimant Count'!$B$2:$D$633,2,FALSE)</f>
        <v>2305</v>
      </c>
      <c r="G466" s="19">
        <f>VLOOKUP('Master sheet'!A466,'APS (combined up to 2019)'!$A$9:$I$640,8,FALSE)</f>
        <v>3600</v>
      </c>
      <c r="H466" s="19">
        <f>E466*VLOOKUP(C466,'Part-time workers'!$A$3:$G$14,6,FALSE)</f>
        <v>1324.4689294945435</v>
      </c>
      <c r="I466" s="19">
        <f t="shared" si="77"/>
        <v>7229.4689294945438</v>
      </c>
      <c r="J466" s="20">
        <f t="shared" si="78"/>
        <v>0.10054894199575165</v>
      </c>
      <c r="K466" s="27">
        <f t="shared" si="79"/>
        <v>0.15094589296992159</v>
      </c>
      <c r="L466" s="25">
        <f>VLOOKUP('Master sheet'!A466,'APS (2020)'!$A$9:$I$640,2,FALSE)</f>
        <v>75700</v>
      </c>
      <c r="M466" s="25">
        <f>VLOOKUP(B466,'Claimant Count'!$B$2:$D$633,3,FALSE)-F466</f>
        <v>2905</v>
      </c>
      <c r="N466" s="25">
        <f>VLOOKUP('Master sheet'!A466,'APS (2020)'!$A$9:$I$640,8,FALSE)-G466</f>
        <v>-500</v>
      </c>
      <c r="O466" s="25">
        <f>L466*VLOOKUP(C466,'Part-time workers'!$A$3:$H$14,8,FALSE)</f>
        <v>-19.548228337392963</v>
      </c>
      <c r="P466" s="25">
        <f t="shared" si="80"/>
        <v>2385.4517716626069</v>
      </c>
      <c r="Q466" s="26">
        <f t="shared" si="81"/>
        <v>0.32996224133843649</v>
      </c>
      <c r="R466" s="28">
        <f t="shared" si="82"/>
        <v>-0.3576706815037155</v>
      </c>
      <c r="S466" s="73">
        <f>VLOOKUP(B466,'13. Parl. Constituency gender'!$A$5:$S$667,18,FALSE)</f>
        <v>7700</v>
      </c>
      <c r="T466" s="73">
        <f>VLOOKUP(B466,'SEISS data'!$B$6:$R$668,9,FALSE)</f>
        <v>4200</v>
      </c>
      <c r="U466" s="73">
        <f t="shared" si="83"/>
        <v>11900</v>
      </c>
      <c r="V466" s="109">
        <f t="shared" si="84"/>
        <v>0.1571994715984148</v>
      </c>
      <c r="W466" s="110">
        <f t="shared" si="85"/>
        <v>-0.1953307502649948</v>
      </c>
      <c r="X466" s="113">
        <f t="shared" si="86"/>
        <v>-0.27650071588435515</v>
      </c>
      <c r="Y466" s="137">
        <f>VLOOKUP(A466,'BRES data'!$A$11:$AB$642,25,FALSE)</f>
        <v>2.8036150464093801E-2</v>
      </c>
      <c r="Z466" s="138">
        <f t="shared" si="87"/>
        <v>0.39258679613661646</v>
      </c>
    </row>
    <row r="467" spans="1:26">
      <c r="A467" s="14" t="s">
        <v>479</v>
      </c>
      <c r="B467" s="15" t="str">
        <f>VLOOKUP('Master sheet'!A467,Westminster_Parliamentary_Const!$A$2:$C$651,2,FALSE)</f>
        <v>E14000956</v>
      </c>
      <c r="C467" s="15" t="str">
        <f>VLOOKUP(B467,'Region Lookup'!$B$1:$C$662,2,FALSE)</f>
        <v>South East</v>
      </c>
      <c r="E467" s="19">
        <f>VLOOKUP('Master sheet'!A467,'APS (2019)'!$A$9:$I$640,2,FALSE)</f>
        <v>80100</v>
      </c>
      <c r="F467" s="19">
        <f>VLOOKUP(B467,'Claimant Count'!$B$2:$D$633,2,FALSE)</f>
        <v>2465</v>
      </c>
      <c r="G467" s="19">
        <f>VLOOKUP('Master sheet'!A467,'APS (combined up to 2019)'!$A$9:$I$640,8,FALSE)</f>
        <v>4900</v>
      </c>
      <c r="H467" s="19">
        <f>E467*VLOOKUP(C467,'Part-time workers'!$A$3:$G$14,6,FALSE)</f>
        <v>1475.5210188110282</v>
      </c>
      <c r="I467" s="19">
        <f t="shared" si="77"/>
        <v>8840.5210188110286</v>
      </c>
      <c r="J467" s="20">
        <f t="shared" si="78"/>
        <v>0.1103685520450815</v>
      </c>
      <c r="K467" s="27">
        <f t="shared" si="79"/>
        <v>0.5221039461043866</v>
      </c>
      <c r="L467" s="25">
        <f>VLOOKUP('Master sheet'!A467,'APS (2020)'!$A$9:$I$640,2,FALSE)</f>
        <v>79100</v>
      </c>
      <c r="M467" s="25">
        <f>VLOOKUP(B467,'Claimant Count'!$B$2:$D$633,3,FALSE)-F467</f>
        <v>3065</v>
      </c>
      <c r="N467" s="25">
        <f>VLOOKUP('Master sheet'!A467,'APS (2020)'!$A$9:$I$640,8,FALSE)-G467</f>
        <v>-2400</v>
      </c>
      <c r="O467" s="25">
        <f>L467*VLOOKUP(C467,'Part-time workers'!$A$3:$H$14,8,FALSE)</f>
        <v>-20.426220098913912</v>
      </c>
      <c r="P467" s="25">
        <f t="shared" si="80"/>
        <v>644.57377990108614</v>
      </c>
      <c r="Q467" s="26">
        <f t="shared" si="81"/>
        <v>7.291128865929393E-2</v>
      </c>
      <c r="R467" s="28">
        <f t="shared" si="82"/>
        <v>-1.2120612404310129</v>
      </c>
      <c r="S467" s="73">
        <f>VLOOKUP(B467,'13. Parl. Constituency gender'!$A$5:$S$667,18,FALSE)</f>
        <v>7100</v>
      </c>
      <c r="T467" s="73">
        <f>VLOOKUP(B467,'SEISS data'!$B$6:$R$668,9,FALSE)</f>
        <v>4100</v>
      </c>
      <c r="U467" s="73">
        <f t="shared" si="83"/>
        <v>11200</v>
      </c>
      <c r="V467" s="109">
        <f t="shared" si="84"/>
        <v>0.1415929203539823</v>
      </c>
      <c r="W467" s="110">
        <f t="shared" si="85"/>
        <v>-0.64194592899640546</v>
      </c>
      <c r="X467" s="113">
        <f t="shared" si="86"/>
        <v>-0.92700358471370925</v>
      </c>
      <c r="Y467" s="137">
        <f>VLOOKUP(A467,'BRES data'!$A$11:$AB$642,25,FALSE)</f>
        <v>3.6202087682672301E-2</v>
      </c>
      <c r="Z467" s="138">
        <f t="shared" si="87"/>
        <v>1.2524871790416867</v>
      </c>
    </row>
    <row r="468" spans="1:26">
      <c r="A468" s="14" t="s">
        <v>480</v>
      </c>
      <c r="B468" s="15" t="str">
        <f>VLOOKUP('Master sheet'!A468,Westminster_Parliamentary_Const!$A$2:$C$651,2,FALSE)</f>
        <v>E14000959</v>
      </c>
      <c r="C468" s="15" t="str">
        <f>VLOOKUP(B468,'Region Lookup'!$B$1:$C$662,2,FALSE)</f>
        <v>South East</v>
      </c>
      <c r="E468" s="19">
        <f>VLOOKUP('Master sheet'!A468,'APS (2019)'!$A$9:$I$640,2,FALSE)</f>
        <v>62900</v>
      </c>
      <c r="F468" s="19">
        <f>VLOOKUP(B468,'Claimant Count'!$B$2:$D$633,2,FALSE)</f>
        <v>875</v>
      </c>
      <c r="G468" s="19">
        <f>VLOOKUP('Master sheet'!A468,'APS (combined up to 2019)'!$A$9:$I$640,8,FALSE)</f>
        <v>3500</v>
      </c>
      <c r="H468" s="19">
        <f>E468*VLOOKUP(C468,'Part-time workers'!$A$3:$G$14,6,FALSE)</f>
        <v>1158.6800509764503</v>
      </c>
      <c r="I468" s="19">
        <f t="shared" si="77"/>
        <v>5533.6800509764507</v>
      </c>
      <c r="J468" s="20">
        <f t="shared" si="78"/>
        <v>8.7975835468624017E-2</v>
      </c>
      <c r="K468" s="27">
        <f t="shared" si="79"/>
        <v>-0.3242878196742382</v>
      </c>
      <c r="L468" s="25">
        <f>VLOOKUP('Master sheet'!A468,'APS (2020)'!$A$9:$I$640,2,FALSE)</f>
        <v>59800</v>
      </c>
      <c r="M468" s="25">
        <f>VLOOKUP(B468,'Claimant Count'!$B$2:$D$633,3,FALSE)-F468</f>
        <v>2575</v>
      </c>
      <c r="N468" s="25">
        <f>VLOOKUP('Master sheet'!A468,'APS (2020)'!$A$9:$I$640,8,FALSE)-G468</f>
        <v>-1500</v>
      </c>
      <c r="O468" s="25">
        <f>L468*VLOOKUP(C468,'Part-time workers'!$A$3:$H$14,8,FALSE)</f>
        <v>-15.442325687927333</v>
      </c>
      <c r="P468" s="25">
        <f t="shared" si="80"/>
        <v>1059.5576743120728</v>
      </c>
      <c r="Q468" s="26">
        <f t="shared" si="81"/>
        <v>0.19147432893687222</v>
      </c>
      <c r="R468" s="28">
        <f t="shared" si="82"/>
        <v>-0.81797928432434208</v>
      </c>
      <c r="S468" s="73">
        <f>VLOOKUP(B468,'13. Parl. Constituency gender'!$A$5:$S$667,18,FALSE)</f>
        <v>7400</v>
      </c>
      <c r="T468" s="73">
        <f>VLOOKUP(B468,'SEISS data'!$B$6:$R$668,9,FALSE)</f>
        <v>3900</v>
      </c>
      <c r="U468" s="73">
        <f t="shared" si="83"/>
        <v>11300</v>
      </c>
      <c r="V468" s="109">
        <f t="shared" si="84"/>
        <v>0.18896321070234115</v>
      </c>
      <c r="W468" s="110">
        <f t="shared" si="85"/>
        <v>0.71365726347947411</v>
      </c>
      <c r="X468" s="113">
        <f t="shared" si="86"/>
        <v>-5.2161010422433984E-2</v>
      </c>
      <c r="Y468" s="137">
        <f>VLOOKUP(A468,'BRES data'!$A$11:$AB$642,25,FALSE)</f>
        <v>3.1553846153846044E-2</v>
      </c>
      <c r="Z468" s="138">
        <f t="shared" si="87"/>
        <v>0.76301186671878141</v>
      </c>
    </row>
    <row r="469" spans="1:26">
      <c r="A469" s="14" t="s">
        <v>481</v>
      </c>
      <c r="B469" s="15" t="str">
        <f>VLOOKUP('Master sheet'!A469,Westminster_Parliamentary_Const!$A$2:$C$651,2,FALSE)</f>
        <v>E14000983</v>
      </c>
      <c r="C469" s="15" t="str">
        <f>VLOOKUP(B469,'Region Lookup'!$B$1:$C$662,2,FALSE)</f>
        <v>South East</v>
      </c>
      <c r="E469" s="19">
        <f>VLOOKUP('Master sheet'!A469,'APS (2019)'!$A$9:$I$640,2,FALSE)</f>
        <v>64500</v>
      </c>
      <c r="F469" s="19">
        <f>VLOOKUP(B469,'Claimant Count'!$B$2:$D$633,2,FALSE)</f>
        <v>575</v>
      </c>
      <c r="G469" s="19">
        <f>VLOOKUP('Master sheet'!A469,'APS (combined up to 2019)'!$A$9:$I$640,8,FALSE)</f>
        <v>2000</v>
      </c>
      <c r="H469" s="19">
        <f>E469*VLOOKUP(C469,'Part-time workers'!$A$3:$G$14,6,FALSE)</f>
        <v>1188.1536293796669</v>
      </c>
      <c r="I469" s="19">
        <f t="shared" si="77"/>
        <v>3763.1536293796671</v>
      </c>
      <c r="J469" s="20">
        <f t="shared" si="78"/>
        <v>5.8343467122165385E-2</v>
      </c>
      <c r="K469" s="27">
        <f t="shared" si="79"/>
        <v>-1.444321312856131</v>
      </c>
      <c r="L469" s="25">
        <f>VLOOKUP('Master sheet'!A469,'APS (2020)'!$A$9:$I$640,2,FALSE)</f>
        <v>62400</v>
      </c>
      <c r="M469" s="25">
        <f>VLOOKUP(B469,'Claimant Count'!$B$2:$D$633,3,FALSE)-F469</f>
        <v>2135</v>
      </c>
      <c r="N469" s="25">
        <f>VLOOKUP('Master sheet'!A469,'APS (2020)'!$A$9:$I$640,8,FALSE)-G469</f>
        <v>600</v>
      </c>
      <c r="O469" s="25">
        <f>L469*VLOOKUP(C469,'Part-time workers'!$A$3:$H$14,8,FALSE)</f>
        <v>-16.113731152619827</v>
      </c>
      <c r="P469" s="25">
        <f t="shared" si="80"/>
        <v>2718.8862688473801</v>
      </c>
      <c r="Q469" s="26">
        <f t="shared" si="81"/>
        <v>0.72250206518822668</v>
      </c>
      <c r="R469" s="28">
        <f t="shared" si="82"/>
        <v>0.94706021330404566</v>
      </c>
      <c r="S469" s="73">
        <f>VLOOKUP(B469,'13. Parl. Constituency gender'!$A$5:$S$667,18,FALSE)</f>
        <v>8200</v>
      </c>
      <c r="T469" s="73">
        <f>VLOOKUP(B469,'SEISS data'!$B$6:$R$668,9,FALSE)</f>
        <v>3800</v>
      </c>
      <c r="U469" s="73">
        <f t="shared" si="83"/>
        <v>12000</v>
      </c>
      <c r="V469" s="109">
        <f t="shared" si="84"/>
        <v>0.19230769230769232</v>
      </c>
      <c r="W469" s="110">
        <f t="shared" si="85"/>
        <v>0.80936682970863638</v>
      </c>
      <c r="X469" s="113">
        <f t="shared" si="86"/>
        <v>0.87821352150634102</v>
      </c>
      <c r="Y469" s="137">
        <f>VLOOKUP(A469,'BRES data'!$A$11:$AB$642,25,FALSE)</f>
        <v>3.6182139550542836E-2</v>
      </c>
      <c r="Z469" s="138">
        <f t="shared" si="87"/>
        <v>1.250386574298199</v>
      </c>
    </row>
    <row r="470" spans="1:26">
      <c r="A470" s="14" t="s">
        <v>482</v>
      </c>
      <c r="B470" s="15" t="str">
        <f>VLOOKUP('Master sheet'!A470,Westminster_Parliamentary_Const!$A$2:$C$651,2,FALSE)</f>
        <v>E14000997</v>
      </c>
      <c r="C470" s="15" t="str">
        <f>VLOOKUP(B470,'Region Lookup'!$B$1:$C$662,2,FALSE)</f>
        <v>South East</v>
      </c>
      <c r="E470" s="19">
        <f>VLOOKUP('Master sheet'!A470,'APS (2019)'!$A$9:$I$640,2,FALSE)</f>
        <v>69000</v>
      </c>
      <c r="F470" s="19">
        <f>VLOOKUP(B470,'Claimant Count'!$B$2:$D$633,2,FALSE)</f>
        <v>885</v>
      </c>
      <c r="G470" s="19">
        <f>VLOOKUP('Master sheet'!A470,'APS (combined up to 2019)'!$A$9:$I$640,8,FALSE)</f>
        <v>4000</v>
      </c>
      <c r="H470" s="19">
        <f>E470*VLOOKUP(C470,'Part-time workers'!$A$3:$G$14,6,FALSE)</f>
        <v>1271.0480686387134</v>
      </c>
      <c r="I470" s="19">
        <f t="shared" si="77"/>
        <v>6156.0480686387136</v>
      </c>
      <c r="J470" s="20">
        <f t="shared" si="78"/>
        <v>8.9218087951285704E-2</v>
      </c>
      <c r="K470" s="27">
        <f t="shared" si="79"/>
        <v>-0.27733361165070941</v>
      </c>
      <c r="L470" s="25">
        <f>VLOOKUP('Master sheet'!A470,'APS (2020)'!$A$9:$I$640,2,FALSE)</f>
        <v>70700</v>
      </c>
      <c r="M470" s="25">
        <f>VLOOKUP(B470,'Claimant Count'!$B$2:$D$633,3,FALSE)-F470</f>
        <v>1935</v>
      </c>
      <c r="N470" s="25" t="e">
        <f>VLOOKUP('Master sheet'!A470,'APS (2020)'!$A$9:$I$640,8,FALSE)-G470</f>
        <v>#VALUE!</v>
      </c>
      <c r="O470" s="25">
        <f>L470*VLOOKUP(C470,'Part-time workers'!$A$3:$H$14,8,FALSE)</f>
        <v>-18.25706398221509</v>
      </c>
      <c r="P470" s="25">
        <f t="shared" si="80"/>
        <v>1916.7429360177848</v>
      </c>
      <c r="Q470" s="26">
        <f t="shared" si="81"/>
        <v>0.31135931926562005</v>
      </c>
      <c r="R470" s="28">
        <f t="shared" si="82"/>
        <v>-0.41950340696851501</v>
      </c>
      <c r="S470" s="73">
        <f>VLOOKUP(B470,'13. Parl. Constituency gender'!$A$5:$S$667,18,FALSE)</f>
        <v>7100</v>
      </c>
      <c r="T470" s="73">
        <f>VLOOKUP(B470,'SEISS data'!$B$6:$R$668,9,FALSE)</f>
        <v>3800</v>
      </c>
      <c r="U470" s="73">
        <f t="shared" si="83"/>
        <v>10900</v>
      </c>
      <c r="V470" s="109">
        <f t="shared" si="84"/>
        <v>0.15417256011315417</v>
      </c>
      <c r="W470" s="110">
        <f t="shared" si="85"/>
        <v>-0.28195236146023578</v>
      </c>
      <c r="X470" s="113">
        <f t="shared" si="86"/>
        <v>-0.3507278842143754</v>
      </c>
      <c r="Y470" s="137">
        <f>VLOOKUP(A470,'BRES data'!$A$11:$AB$642,25,FALSE)</f>
        <v>2.737190082644636E-2</v>
      </c>
      <c r="Z470" s="138">
        <f t="shared" si="87"/>
        <v>0.32263909724198558</v>
      </c>
    </row>
    <row r="471" spans="1:26">
      <c r="A471" s="14" t="s">
        <v>483</v>
      </c>
      <c r="B471" s="15" t="str">
        <f>VLOOKUP('Master sheet'!A471,Westminster_Parliamentary_Const!$A$2:$C$651,2,FALSE)</f>
        <v>E14001004</v>
      </c>
      <c r="C471" s="15" t="str">
        <f>VLOOKUP(B471,'Region Lookup'!$B$1:$C$662,2,FALSE)</f>
        <v>South East</v>
      </c>
      <c r="E471" s="19">
        <f>VLOOKUP('Master sheet'!A471,'APS (2019)'!$A$9:$I$640,2,FALSE)</f>
        <v>66400</v>
      </c>
      <c r="F471" s="19">
        <f>VLOOKUP(B471,'Claimant Count'!$B$2:$D$633,2,FALSE)</f>
        <v>910</v>
      </c>
      <c r="G471" s="19">
        <f>VLOOKUP('Master sheet'!A471,'APS (combined up to 2019)'!$A$9:$I$640,8,FALSE)</f>
        <v>2100</v>
      </c>
      <c r="H471" s="19">
        <f>E471*VLOOKUP(C471,'Part-time workers'!$A$3:$G$14,6,FALSE)</f>
        <v>1223.1535037334866</v>
      </c>
      <c r="I471" s="19">
        <f t="shared" si="77"/>
        <v>4233.153503733487</v>
      </c>
      <c r="J471" s="20">
        <f t="shared" si="78"/>
        <v>6.3752311803215167E-2</v>
      </c>
      <c r="K471" s="27">
        <f t="shared" si="79"/>
        <v>-1.239879766660297</v>
      </c>
      <c r="L471" s="25">
        <f>VLOOKUP('Master sheet'!A471,'APS (2020)'!$A$9:$I$640,2,FALSE)</f>
        <v>62600</v>
      </c>
      <c r="M471" s="25">
        <f>VLOOKUP(B471,'Claimant Count'!$B$2:$D$633,3,FALSE)-F471</f>
        <v>2105</v>
      </c>
      <c r="N471" s="25">
        <f>VLOOKUP('Master sheet'!A471,'APS (2020)'!$A$9:$I$640,8,FALSE)-G471</f>
        <v>1500</v>
      </c>
      <c r="O471" s="25">
        <f>L471*VLOOKUP(C471,'Part-time workers'!$A$3:$H$14,8,FALSE)</f>
        <v>-16.165377726826939</v>
      </c>
      <c r="P471" s="25">
        <f t="shared" si="80"/>
        <v>3588.834622273173</v>
      </c>
      <c r="Q471" s="26">
        <f t="shared" si="81"/>
        <v>0.8477922237187836</v>
      </c>
      <c r="R471" s="28">
        <f t="shared" si="82"/>
        <v>1.3635018855067962</v>
      </c>
      <c r="S471" s="73">
        <f>VLOOKUP(B471,'13. Parl. Constituency gender'!$A$5:$S$667,18,FALSE)</f>
        <v>7300</v>
      </c>
      <c r="T471" s="73">
        <f>VLOOKUP(B471,'SEISS data'!$B$6:$R$668,9,FALSE)</f>
        <v>4100</v>
      </c>
      <c r="U471" s="73">
        <f t="shared" si="83"/>
        <v>11400</v>
      </c>
      <c r="V471" s="109">
        <f t="shared" si="84"/>
        <v>0.18210862619808307</v>
      </c>
      <c r="W471" s="110">
        <f t="shared" si="85"/>
        <v>0.51749851991395424</v>
      </c>
      <c r="X471" s="113">
        <f t="shared" si="86"/>
        <v>0.94050020271037527</v>
      </c>
      <c r="Y471" s="137">
        <f>VLOOKUP(A471,'BRES data'!$A$11:$AB$642,25,FALSE)</f>
        <v>2.9654104284976723E-2</v>
      </c>
      <c r="Z471" s="138">
        <f t="shared" si="87"/>
        <v>0.56296272150310311</v>
      </c>
    </row>
    <row r="472" spans="1:26">
      <c r="A472" s="14" t="s">
        <v>484</v>
      </c>
      <c r="B472" s="15" t="str">
        <f>VLOOKUP('Master sheet'!A472,Westminster_Parliamentary_Const!$A$2:$C$651,2,FALSE)</f>
        <v>E14001015</v>
      </c>
      <c r="C472" s="15" t="str">
        <f>VLOOKUP(B472,'Region Lookup'!$B$1:$C$662,2,FALSE)</f>
        <v>South East</v>
      </c>
      <c r="E472" s="19">
        <f>VLOOKUP('Master sheet'!A472,'APS (2019)'!$A$9:$I$640,2,FALSE)</f>
        <v>74000</v>
      </c>
      <c r="F472" s="19">
        <f>VLOOKUP(B472,'Claimant Count'!$B$2:$D$633,2,FALSE)</f>
        <v>930</v>
      </c>
      <c r="G472" s="19">
        <f>VLOOKUP('Master sheet'!A472,'APS (combined up to 2019)'!$A$9:$I$640,8,FALSE)</f>
        <v>4800</v>
      </c>
      <c r="H472" s="19">
        <f>E472*VLOOKUP(C472,'Part-time workers'!$A$3:$G$14,6,FALSE)</f>
        <v>1363.153001148765</v>
      </c>
      <c r="I472" s="19">
        <f t="shared" si="77"/>
        <v>7093.1530011487648</v>
      </c>
      <c r="J472" s="20">
        <f t="shared" si="78"/>
        <v>9.5853418934442769E-2</v>
      </c>
      <c r="K472" s="27">
        <f t="shared" si="79"/>
        <v>-2.6533781796015295E-2</v>
      </c>
      <c r="L472" s="25">
        <f>VLOOKUP('Master sheet'!A472,'APS (2020)'!$A$9:$I$640,2,FALSE)</f>
        <v>75100</v>
      </c>
      <c r="M472" s="25">
        <f>VLOOKUP(B472,'Claimant Count'!$B$2:$D$633,3,FALSE)-F472</f>
        <v>1750</v>
      </c>
      <c r="N472" s="25">
        <f>VLOOKUP('Master sheet'!A472,'APS (2020)'!$A$9:$I$640,8,FALSE)-G472</f>
        <v>-3300</v>
      </c>
      <c r="O472" s="25">
        <f>L472*VLOOKUP(C472,'Part-time workers'!$A$3:$H$14,8,FALSE)</f>
        <v>-19.393288614771617</v>
      </c>
      <c r="P472" s="25">
        <f t="shared" si="80"/>
        <v>-1569.3932886147716</v>
      </c>
      <c r="Q472" s="26">
        <f t="shared" si="81"/>
        <v>-0.22125467875296106</v>
      </c>
      <c r="R472" s="28">
        <f t="shared" si="82"/>
        <v>-2.1898153498603037</v>
      </c>
      <c r="S472" s="73">
        <f>VLOOKUP(B472,'13. Parl. Constituency gender'!$A$5:$S$667,18,FALSE)</f>
        <v>7100</v>
      </c>
      <c r="T472" s="73">
        <f>VLOOKUP(B472,'SEISS data'!$B$6:$R$668,9,FALSE)</f>
        <v>4100</v>
      </c>
      <c r="U472" s="73">
        <f t="shared" si="83"/>
        <v>11200</v>
      </c>
      <c r="V472" s="109">
        <f t="shared" si="84"/>
        <v>0.14913448735019974</v>
      </c>
      <c r="W472" s="110">
        <f t="shared" si="85"/>
        <v>-0.42612769733346012</v>
      </c>
      <c r="X472" s="113">
        <f t="shared" si="86"/>
        <v>-1.3079715235968818</v>
      </c>
      <c r="Y472" s="137">
        <f>VLOOKUP(A472,'BRES data'!$A$11:$AB$642,25,FALSE)</f>
        <v>3.4595744680851137E-2</v>
      </c>
      <c r="Z472" s="138">
        <f t="shared" si="87"/>
        <v>1.0833339115881622</v>
      </c>
    </row>
    <row r="473" spans="1:26">
      <c r="A473" s="14" t="s">
        <v>485</v>
      </c>
      <c r="B473" s="15" t="str">
        <f>VLOOKUP('Master sheet'!A473,Westminster_Parliamentary_Const!$A$2:$C$651,2,FALSE)</f>
        <v>E14001023</v>
      </c>
      <c r="C473" s="15" t="str">
        <f>VLOOKUP(B473,'Region Lookup'!$B$1:$C$662,2,FALSE)</f>
        <v>South East</v>
      </c>
      <c r="E473" s="19">
        <f>VLOOKUP('Master sheet'!A473,'APS (2019)'!$A$9:$I$640,2,FALSE)</f>
        <v>57000</v>
      </c>
      <c r="F473" s="19">
        <f>VLOOKUP(B473,'Claimant Count'!$B$2:$D$633,2,FALSE)</f>
        <v>790</v>
      </c>
      <c r="G473" s="19">
        <f>VLOOKUP('Master sheet'!A473,'APS (combined up to 2019)'!$A$9:$I$640,8,FALSE)</f>
        <v>3500</v>
      </c>
      <c r="H473" s="19">
        <f>E473*VLOOKUP(C473,'Part-time workers'!$A$3:$G$14,6,FALSE)</f>
        <v>1049.9962306145894</v>
      </c>
      <c r="I473" s="19">
        <f t="shared" si="77"/>
        <v>5339.9962306145899</v>
      </c>
      <c r="J473" s="20">
        <f t="shared" si="78"/>
        <v>9.3684144396747188E-2</v>
      </c>
      <c r="K473" s="27">
        <f t="shared" si="79"/>
        <v>-0.10852723266428133</v>
      </c>
      <c r="L473" s="25">
        <f>VLOOKUP('Master sheet'!A473,'APS (2020)'!$A$9:$I$640,2,FALSE)</f>
        <v>64800</v>
      </c>
      <c r="M473" s="25">
        <f>VLOOKUP(B473,'Claimant Count'!$B$2:$D$633,3,FALSE)-F473</f>
        <v>1945</v>
      </c>
      <c r="N473" s="25">
        <f>VLOOKUP('Master sheet'!A473,'APS (2020)'!$A$9:$I$640,8,FALSE)-G473</f>
        <v>1700</v>
      </c>
      <c r="O473" s="25">
        <f>L473*VLOOKUP(C473,'Part-time workers'!$A$3:$H$14,8,FALSE)</f>
        <v>-16.733490043105203</v>
      </c>
      <c r="P473" s="25">
        <f t="shared" si="80"/>
        <v>3628.2665099568949</v>
      </c>
      <c r="Q473" s="26">
        <f t="shared" si="81"/>
        <v>0.67945113690451264</v>
      </c>
      <c r="R473" s="28">
        <f t="shared" si="82"/>
        <v>0.80396676706199244</v>
      </c>
      <c r="S473" s="73">
        <f>VLOOKUP(B473,'13. Parl. Constituency gender'!$A$5:$S$667,18,FALSE)</f>
        <v>7200</v>
      </c>
      <c r="T473" s="73">
        <f>VLOOKUP(B473,'SEISS data'!$B$6:$R$668,9,FALSE)</f>
        <v>5000</v>
      </c>
      <c r="U473" s="73">
        <f t="shared" si="83"/>
        <v>12200</v>
      </c>
      <c r="V473" s="109">
        <f t="shared" si="84"/>
        <v>0.18827160493827161</v>
      </c>
      <c r="W473" s="110">
        <f t="shared" si="85"/>
        <v>0.69386547046294944</v>
      </c>
      <c r="X473" s="113">
        <f t="shared" si="86"/>
        <v>0.74891611876247088</v>
      </c>
      <c r="Y473" s="137">
        <f>VLOOKUP(A473,'BRES data'!$A$11:$AB$642,25,FALSE)</f>
        <v>2.5829502167345364E-2</v>
      </c>
      <c r="Z473" s="138">
        <f t="shared" si="87"/>
        <v>0.16021938202109226</v>
      </c>
    </row>
    <row r="474" spans="1:26">
      <c r="A474" s="14" t="s">
        <v>486</v>
      </c>
      <c r="B474" s="15" t="str">
        <f>VLOOKUP('Master sheet'!A474,Westminster_Parliamentary_Const!$A$2:$C$651,2,FALSE)</f>
        <v>E14001041</v>
      </c>
      <c r="C474" s="15" t="str">
        <f>VLOOKUP(B474,'Region Lookup'!$B$1:$C$662,2,FALSE)</f>
        <v>South East</v>
      </c>
      <c r="E474" s="19">
        <f>VLOOKUP('Master sheet'!A474,'APS (2019)'!$A$9:$I$640,2,FALSE)</f>
        <v>54400</v>
      </c>
      <c r="F474" s="19">
        <f>VLOOKUP(B474,'Claimant Count'!$B$2:$D$633,2,FALSE)</f>
        <v>670</v>
      </c>
      <c r="G474" s="19">
        <f>VLOOKUP('Master sheet'!A474,'APS (combined up to 2019)'!$A$9:$I$640,8,FALSE)</f>
        <v>2200</v>
      </c>
      <c r="H474" s="19">
        <f>E474*VLOOKUP(C474,'Part-time workers'!$A$3:$G$14,6,FALSE)</f>
        <v>1002.1016657093625</v>
      </c>
      <c r="I474" s="19">
        <f t="shared" si="77"/>
        <v>3872.1016657093624</v>
      </c>
      <c r="J474" s="20">
        <f t="shared" si="78"/>
        <v>7.1178339443186814E-2</v>
      </c>
      <c r="K474" s="27">
        <f t="shared" si="79"/>
        <v>-0.9591934718351065</v>
      </c>
      <c r="L474" s="25">
        <f>VLOOKUP('Master sheet'!A474,'APS (2020)'!$A$9:$I$640,2,FALSE)</f>
        <v>65100</v>
      </c>
      <c r="M474" s="25">
        <f>VLOOKUP(B474,'Claimant Count'!$B$2:$D$633,3,FALSE)-F474</f>
        <v>1385</v>
      </c>
      <c r="N474" s="25">
        <f>VLOOKUP('Master sheet'!A474,'APS (2020)'!$A$9:$I$640,8,FALSE)-G474</f>
        <v>100</v>
      </c>
      <c r="O474" s="25">
        <f>L474*VLOOKUP(C474,'Part-time workers'!$A$3:$H$14,8,FALSE)</f>
        <v>-16.810959904415874</v>
      </c>
      <c r="P474" s="25">
        <f t="shared" si="80"/>
        <v>1468.1890400955842</v>
      </c>
      <c r="Q474" s="26">
        <f t="shared" si="81"/>
        <v>0.37917109798474635</v>
      </c>
      <c r="R474" s="28">
        <f t="shared" si="82"/>
        <v>-0.19410940271439392</v>
      </c>
      <c r="S474" s="73">
        <f>VLOOKUP(B474,'13. Parl. Constituency gender'!$A$5:$S$667,18,FALSE)</f>
        <v>6100</v>
      </c>
      <c r="T474" s="73">
        <f>VLOOKUP(B474,'SEISS data'!$B$6:$R$668,9,FALSE)</f>
        <v>2500</v>
      </c>
      <c r="U474" s="73">
        <f t="shared" si="83"/>
        <v>8600</v>
      </c>
      <c r="V474" s="109">
        <f t="shared" si="84"/>
        <v>0.13210445468509985</v>
      </c>
      <c r="W474" s="110">
        <f t="shared" si="85"/>
        <v>-0.91347887206776779</v>
      </c>
      <c r="X474" s="113">
        <f t="shared" si="86"/>
        <v>-0.55379413739108085</v>
      </c>
      <c r="Y474" s="137">
        <f>VLOOKUP(A474,'BRES data'!$A$11:$AB$642,25,FALSE)</f>
        <v>3.2490118577075178E-2</v>
      </c>
      <c r="Z474" s="138">
        <f t="shared" si="87"/>
        <v>0.86160447081160829</v>
      </c>
    </row>
    <row r="475" spans="1:26">
      <c r="A475" s="14" t="s">
        <v>487</v>
      </c>
      <c r="B475" s="15" t="str">
        <f>VLOOKUP('Master sheet'!A475,Westminster_Parliamentary_Const!$A$2:$C$651,2,FALSE)</f>
        <v>E14001042</v>
      </c>
      <c r="C475" s="15" t="str">
        <f>VLOOKUP(B475,'Region Lookup'!$B$1:$C$662,2,FALSE)</f>
        <v>South East</v>
      </c>
      <c r="E475" s="19">
        <f>VLOOKUP('Master sheet'!A475,'APS (2019)'!$A$9:$I$640,2,FALSE)</f>
        <v>64000</v>
      </c>
      <c r="F475" s="19">
        <f>VLOOKUP(B475,'Claimant Count'!$B$2:$D$633,2,FALSE)</f>
        <v>745</v>
      </c>
      <c r="G475" s="19">
        <f>VLOOKUP('Master sheet'!A475,'APS (combined up to 2019)'!$A$9:$I$640,8,FALSE)</f>
        <v>2200</v>
      </c>
      <c r="H475" s="19">
        <f>E475*VLOOKUP(C475,'Part-time workers'!$A$3:$G$14,6,FALSE)</f>
        <v>1178.9431361286618</v>
      </c>
      <c r="I475" s="19">
        <f t="shared" si="77"/>
        <v>4123.9431361286615</v>
      </c>
      <c r="J475" s="20">
        <f t="shared" si="78"/>
        <v>6.4436611502010341E-2</v>
      </c>
      <c r="K475" s="27">
        <f t="shared" si="79"/>
        <v>-1.2140148552545074</v>
      </c>
      <c r="L475" s="25">
        <f>VLOOKUP('Master sheet'!A475,'APS (2020)'!$A$9:$I$640,2,FALSE)</f>
        <v>62300</v>
      </c>
      <c r="M475" s="25">
        <f>VLOOKUP(B475,'Claimant Count'!$B$2:$D$633,3,FALSE)-F475</f>
        <v>2175</v>
      </c>
      <c r="N475" s="25">
        <f>VLOOKUP('Master sheet'!A475,'APS (2020)'!$A$9:$I$640,8,FALSE)-G475</f>
        <v>700</v>
      </c>
      <c r="O475" s="25">
        <f>L475*VLOOKUP(C475,'Part-time workers'!$A$3:$H$14,8,FALSE)</f>
        <v>-16.087907865516268</v>
      </c>
      <c r="P475" s="25">
        <f t="shared" si="80"/>
        <v>2858.9120921344838</v>
      </c>
      <c r="Q475" s="26">
        <f t="shared" si="81"/>
        <v>0.69324721456229355</v>
      </c>
      <c r="R475" s="28">
        <f t="shared" si="82"/>
        <v>0.84982241699513605</v>
      </c>
      <c r="S475" s="73">
        <f>VLOOKUP(B475,'13. Parl. Constituency gender'!$A$5:$S$667,18,FALSE)</f>
        <v>8400</v>
      </c>
      <c r="T475" s="73">
        <f>VLOOKUP(B475,'SEISS data'!$B$6:$R$668,9,FALSE)</f>
        <v>3500</v>
      </c>
      <c r="U475" s="73">
        <f t="shared" si="83"/>
        <v>11900</v>
      </c>
      <c r="V475" s="109">
        <f t="shared" si="84"/>
        <v>0.19101123595505617</v>
      </c>
      <c r="W475" s="110">
        <f t="shared" si="85"/>
        <v>0.772265930440028</v>
      </c>
      <c r="X475" s="113">
        <f t="shared" si="86"/>
        <v>0.81104417371758197</v>
      </c>
      <c r="Y475" s="137">
        <f>VLOOKUP(A475,'BRES data'!$A$11:$AB$642,25,FALSE)</f>
        <v>3.268720044000939E-2</v>
      </c>
      <c r="Z475" s="138">
        <f t="shared" si="87"/>
        <v>0.88235784729057598</v>
      </c>
    </row>
    <row r="476" spans="1:26">
      <c r="A476" s="14" t="s">
        <v>488</v>
      </c>
      <c r="B476" s="15" t="str">
        <f>VLOOKUP('Master sheet'!A476,Westminster_Parliamentary_Const!$A$2:$C$651,2,FALSE)</f>
        <v>E14001046</v>
      </c>
      <c r="C476" s="15" t="str">
        <f>VLOOKUP(B476,'Region Lookup'!$B$1:$C$662,2,FALSE)</f>
        <v>South East</v>
      </c>
      <c r="E476" s="19">
        <f>VLOOKUP('Master sheet'!A476,'APS (2019)'!$A$9:$I$640,2,FALSE)</f>
        <v>65100</v>
      </c>
      <c r="F476" s="19">
        <f>VLOOKUP(B476,'Claimant Count'!$B$2:$D$633,2,FALSE)</f>
        <v>800</v>
      </c>
      <c r="G476" s="19">
        <f>VLOOKUP('Master sheet'!A476,'APS (combined up to 2019)'!$A$9:$I$640,8,FALSE)</f>
        <v>2200</v>
      </c>
      <c r="H476" s="19">
        <f>E476*VLOOKUP(C476,'Part-time workers'!$A$3:$G$14,6,FALSE)</f>
        <v>1199.206221280873</v>
      </c>
      <c r="I476" s="19">
        <f t="shared" si="77"/>
        <v>4199.2062212808733</v>
      </c>
      <c r="J476" s="20">
        <f t="shared" si="78"/>
        <v>6.4503935810766105E-2</v>
      </c>
      <c r="K476" s="27">
        <f t="shared" si="79"/>
        <v>-1.2114701554913923</v>
      </c>
      <c r="L476" s="25">
        <f>VLOOKUP('Master sheet'!A476,'APS (2020)'!$A$9:$I$640,2,FALSE)</f>
        <v>65800</v>
      </c>
      <c r="M476" s="25">
        <f>VLOOKUP(B476,'Claimant Count'!$B$2:$D$633,3,FALSE)-F476</f>
        <v>1730</v>
      </c>
      <c r="N476" s="25">
        <f>VLOOKUP('Master sheet'!A476,'APS (2020)'!$A$9:$I$640,8,FALSE)-G476</f>
        <v>1900</v>
      </c>
      <c r="O476" s="25">
        <f>L476*VLOOKUP(C476,'Part-time workers'!$A$3:$H$14,8,FALSE)</f>
        <v>-16.991722914140777</v>
      </c>
      <c r="P476" s="25">
        <f t="shared" si="80"/>
        <v>3613.0082770858594</v>
      </c>
      <c r="Q476" s="26">
        <f t="shared" si="81"/>
        <v>0.86040267771936019</v>
      </c>
      <c r="R476" s="28">
        <f t="shared" si="82"/>
        <v>1.4054167382999243</v>
      </c>
      <c r="S476" s="73">
        <f>VLOOKUP(B476,'13. Parl. Constituency gender'!$A$5:$S$667,18,FALSE)</f>
        <v>8000</v>
      </c>
      <c r="T476" s="73">
        <f>VLOOKUP(B476,'SEISS data'!$B$6:$R$668,9,FALSE)</f>
        <v>3900</v>
      </c>
      <c r="U476" s="73">
        <f t="shared" si="83"/>
        <v>11900</v>
      </c>
      <c r="V476" s="109">
        <f t="shared" si="84"/>
        <v>0.18085106382978725</v>
      </c>
      <c r="W476" s="110">
        <f t="shared" si="85"/>
        <v>0.48151065603001642</v>
      </c>
      <c r="X476" s="113">
        <f t="shared" si="86"/>
        <v>0.94346369716497036</v>
      </c>
      <c r="Y476" s="137">
        <f>VLOOKUP(A476,'BRES data'!$A$11:$AB$642,25,FALSE)</f>
        <v>2.2953055614294726E-2</v>
      </c>
      <c r="Z476" s="138">
        <f t="shared" si="87"/>
        <v>-0.14268001901113664</v>
      </c>
    </row>
    <row r="477" spans="1:26">
      <c r="A477" s="14" t="s">
        <v>489</v>
      </c>
      <c r="B477" s="15" t="str">
        <f>VLOOKUP('Master sheet'!A477,Westminster_Parliamentary_Const!$A$2:$C$651,2,FALSE)</f>
        <v>E14001047</v>
      </c>
      <c r="C477" s="15" t="str">
        <f>VLOOKUP(B477,'Region Lookup'!$B$1:$C$662,2,FALSE)</f>
        <v>South East</v>
      </c>
      <c r="E477" s="19">
        <f>VLOOKUP('Master sheet'!A477,'APS (2019)'!$A$9:$I$640,2,FALSE)</f>
        <v>63000</v>
      </c>
      <c r="F477" s="19">
        <f>VLOOKUP(B477,'Claimant Count'!$B$2:$D$633,2,FALSE)</f>
        <v>710</v>
      </c>
      <c r="G477" s="19">
        <f>VLOOKUP('Master sheet'!A477,'APS (combined up to 2019)'!$A$9:$I$640,8,FALSE)</f>
        <v>2500</v>
      </c>
      <c r="H477" s="19">
        <f>E477*VLOOKUP(C477,'Part-time workers'!$A$3:$G$14,6,FALSE)</f>
        <v>1160.5221496266513</v>
      </c>
      <c r="I477" s="19">
        <f t="shared" si="77"/>
        <v>4370.5221496266513</v>
      </c>
      <c r="J477" s="20">
        <f t="shared" si="78"/>
        <v>6.9373367454391294E-2</v>
      </c>
      <c r="K477" s="27">
        <f t="shared" si="79"/>
        <v>-1.0274171473128622</v>
      </c>
      <c r="L477" s="25">
        <f>VLOOKUP('Master sheet'!A477,'APS (2020)'!$A$9:$I$640,2,FALSE)</f>
        <v>65900</v>
      </c>
      <c r="M477" s="25">
        <f>VLOOKUP(B477,'Claimant Count'!$B$2:$D$633,3,FALSE)-F477</f>
        <v>2175</v>
      </c>
      <c r="N477" s="25">
        <f>VLOOKUP('Master sheet'!A477,'APS (2020)'!$A$9:$I$640,8,FALSE)-G477</f>
        <v>-900</v>
      </c>
      <c r="O477" s="25">
        <f>L477*VLOOKUP(C477,'Part-time workers'!$A$3:$H$14,8,FALSE)</f>
        <v>-17.017546201244336</v>
      </c>
      <c r="P477" s="25">
        <f t="shared" si="80"/>
        <v>1257.9824537987556</v>
      </c>
      <c r="Q477" s="26">
        <f t="shared" si="81"/>
        <v>0.28783344660688148</v>
      </c>
      <c r="R477" s="28">
        <f t="shared" si="82"/>
        <v>-0.49769912373460595</v>
      </c>
      <c r="S477" s="73">
        <f>VLOOKUP(B477,'13. Parl. Constituency gender'!$A$5:$S$667,18,FALSE)</f>
        <v>7500</v>
      </c>
      <c r="T477" s="73">
        <f>VLOOKUP(B477,'SEISS data'!$B$6:$R$668,9,FALSE)</f>
        <v>4000</v>
      </c>
      <c r="U477" s="73">
        <f t="shared" si="83"/>
        <v>11500</v>
      </c>
      <c r="V477" s="109">
        <f t="shared" si="84"/>
        <v>0.17450682852807284</v>
      </c>
      <c r="W477" s="110">
        <f t="shared" si="85"/>
        <v>0.29995665740395178</v>
      </c>
      <c r="X477" s="113">
        <f t="shared" si="86"/>
        <v>-9.8871233165327088E-2</v>
      </c>
      <c r="Y477" s="137">
        <f>VLOOKUP(A477,'BRES data'!$A$11:$AB$642,25,FALSE)</f>
        <v>3.0314960629921339E-2</v>
      </c>
      <c r="Z477" s="138">
        <f t="shared" si="87"/>
        <v>0.63255309537595583</v>
      </c>
    </row>
    <row r="478" spans="1:26">
      <c r="A478" s="14" t="s">
        <v>490</v>
      </c>
      <c r="B478" s="15" t="str">
        <f>VLOOKUP('Master sheet'!A478,Westminster_Parliamentary_Const!$A$2:$C$651,2,FALSE)</f>
        <v>E14001048</v>
      </c>
      <c r="C478" s="15" t="str">
        <f>VLOOKUP(B478,'Region Lookup'!$B$1:$C$662,2,FALSE)</f>
        <v>South East</v>
      </c>
      <c r="E478" s="19">
        <f>VLOOKUP('Master sheet'!A478,'APS (2019)'!$A$9:$I$640,2,FALSE)</f>
        <v>68300</v>
      </c>
      <c r="F478" s="19">
        <f>VLOOKUP(B478,'Claimant Count'!$B$2:$D$633,2,FALSE)</f>
        <v>710</v>
      </c>
      <c r="G478" s="19">
        <f>VLOOKUP('Master sheet'!A478,'APS (combined up to 2019)'!$A$9:$I$640,8,FALSE)</f>
        <v>1800</v>
      </c>
      <c r="H478" s="19">
        <f>E478*VLOOKUP(C478,'Part-time workers'!$A$3:$G$14,6,FALSE)</f>
        <v>1258.1533780873062</v>
      </c>
      <c r="I478" s="19">
        <f t="shared" si="77"/>
        <v>3768.153378087306</v>
      </c>
      <c r="J478" s="20">
        <f t="shared" si="78"/>
        <v>5.5170620469799501E-2</v>
      </c>
      <c r="K478" s="27">
        <f t="shared" si="79"/>
        <v>-1.5642474179122776</v>
      </c>
      <c r="L478" s="25">
        <f>VLOOKUP('Master sheet'!A478,'APS (2020)'!$A$9:$I$640,2,FALSE)</f>
        <v>65600</v>
      </c>
      <c r="M478" s="25">
        <f>VLOOKUP(B478,'Claimant Count'!$B$2:$D$633,3,FALSE)-F478</f>
        <v>1670</v>
      </c>
      <c r="N478" s="25">
        <f>VLOOKUP('Master sheet'!A478,'APS (2020)'!$A$9:$I$640,8,FALSE)-G478</f>
        <v>-900</v>
      </c>
      <c r="O478" s="25">
        <f>L478*VLOOKUP(C478,'Part-time workers'!$A$3:$H$14,8,FALSE)</f>
        <v>-16.940076339933661</v>
      </c>
      <c r="P478" s="25">
        <f t="shared" si="80"/>
        <v>753.05992366006637</v>
      </c>
      <c r="Q478" s="26">
        <f t="shared" si="81"/>
        <v>0.19984853271612724</v>
      </c>
      <c r="R478" s="28">
        <f t="shared" si="82"/>
        <v>-0.79014495586550293</v>
      </c>
      <c r="S478" s="73">
        <f>VLOOKUP(B478,'13. Parl. Constituency gender'!$A$5:$S$667,18,FALSE)</f>
        <v>7300</v>
      </c>
      <c r="T478" s="73">
        <f>VLOOKUP(B478,'SEISS data'!$B$6:$R$668,9,FALSE)</f>
        <v>3300</v>
      </c>
      <c r="U478" s="73">
        <f t="shared" si="83"/>
        <v>10600</v>
      </c>
      <c r="V478" s="109">
        <f t="shared" si="84"/>
        <v>0.16158536585365854</v>
      </c>
      <c r="W478" s="110">
        <f t="shared" si="85"/>
        <v>-6.9818911292785002E-2</v>
      </c>
      <c r="X478" s="113">
        <f t="shared" si="86"/>
        <v>-0.42998193357914394</v>
      </c>
      <c r="Y478" s="137">
        <f>VLOOKUP(A478,'BRES data'!$A$11:$AB$642,25,FALSE)</f>
        <v>3.6468307484828211E-2</v>
      </c>
      <c r="Z478" s="138">
        <f t="shared" si="87"/>
        <v>1.2805210107603475</v>
      </c>
    </row>
    <row r="479" spans="1:26">
      <c r="A479" s="14" t="s">
        <v>491</v>
      </c>
      <c r="B479" s="15" t="str">
        <f>VLOOKUP('Master sheet'!A479,Westminster_Parliamentary_Const!$A$2:$C$651,2,FALSE)</f>
        <v>E14001055</v>
      </c>
      <c r="C479" s="15" t="str">
        <f>VLOOKUP(B479,'Region Lookup'!$B$1:$C$662,2,FALSE)</f>
        <v>South East</v>
      </c>
      <c r="E479" s="19">
        <f>VLOOKUP('Master sheet'!A479,'APS (2019)'!$A$9:$I$640,2,FALSE)</f>
        <v>47600</v>
      </c>
      <c r="F479" s="19">
        <f>VLOOKUP(B479,'Claimant Count'!$B$2:$D$633,2,FALSE)</f>
        <v>1230</v>
      </c>
      <c r="G479" s="19">
        <f>VLOOKUP('Master sheet'!A479,'APS (combined up to 2019)'!$A$9:$I$640,8,FALSE)</f>
        <v>3600</v>
      </c>
      <c r="H479" s="19">
        <f>E479*VLOOKUP(C479,'Part-time workers'!$A$3:$G$14,6,FALSE)</f>
        <v>876.83895749569217</v>
      </c>
      <c r="I479" s="19">
        <f t="shared" si="77"/>
        <v>5706.8389574956918</v>
      </c>
      <c r="J479" s="20">
        <f t="shared" si="78"/>
        <v>0.11989157473730445</v>
      </c>
      <c r="K479" s="27">
        <f t="shared" si="79"/>
        <v>0.88205169806649431</v>
      </c>
      <c r="L479" s="25">
        <f>VLOOKUP('Master sheet'!A479,'APS (2020)'!$A$9:$I$640,2,FALSE)</f>
        <v>53000</v>
      </c>
      <c r="M479" s="25">
        <f>VLOOKUP(B479,'Claimant Count'!$B$2:$D$633,3,FALSE)-F479</f>
        <v>2060</v>
      </c>
      <c r="N479" s="25">
        <f>VLOOKUP('Master sheet'!A479,'APS (2020)'!$A$9:$I$640,8,FALSE)-G479</f>
        <v>600</v>
      </c>
      <c r="O479" s="25">
        <f>L479*VLOOKUP(C479,'Part-time workers'!$A$3:$H$14,8,FALSE)</f>
        <v>-13.68634216488543</v>
      </c>
      <c r="P479" s="25">
        <f t="shared" si="80"/>
        <v>2646.3136578351146</v>
      </c>
      <c r="Q479" s="26">
        <f t="shared" si="81"/>
        <v>0.46370918779113146</v>
      </c>
      <c r="R479" s="28">
        <f t="shared" si="82"/>
        <v>8.6879813810630674E-2</v>
      </c>
      <c r="S479" s="73">
        <f>VLOOKUP(B479,'13. Parl. Constituency gender'!$A$5:$S$667,18,FALSE)</f>
        <v>6300</v>
      </c>
      <c r="T479" s="73">
        <f>VLOOKUP(B479,'SEISS data'!$B$6:$R$668,9,FALSE)</f>
        <v>3700</v>
      </c>
      <c r="U479" s="73">
        <f t="shared" si="83"/>
        <v>10000</v>
      </c>
      <c r="V479" s="109">
        <f t="shared" si="84"/>
        <v>0.18867924528301888</v>
      </c>
      <c r="W479" s="110">
        <f t="shared" si="85"/>
        <v>0.70553097955435651</v>
      </c>
      <c r="X479" s="113">
        <f t="shared" si="86"/>
        <v>0.3962053966824936</v>
      </c>
      <c r="Y479" s="137">
        <f>VLOOKUP(A479,'BRES data'!$A$11:$AB$642,25,FALSE)</f>
        <v>3.5675553547221073E-2</v>
      </c>
      <c r="Z479" s="138">
        <f t="shared" si="87"/>
        <v>1.1970413811414773</v>
      </c>
    </row>
    <row r="480" spans="1:26">
      <c r="A480" s="14" t="s">
        <v>492</v>
      </c>
      <c r="B480" s="15" t="str">
        <f>VLOOKUP('Master sheet'!A480,Westminster_Parliamentary_Const!$A$2:$C$651,2,FALSE)</f>
        <v>E14001056</v>
      </c>
      <c r="C480" s="15" t="str">
        <f>VLOOKUP(B480,'Region Lookup'!$B$1:$C$662,2,FALSE)</f>
        <v>South East</v>
      </c>
      <c r="E480" s="19">
        <f>VLOOKUP('Master sheet'!A480,'APS (2019)'!$A$9:$I$640,2,FALSE)</f>
        <v>69800</v>
      </c>
      <c r="F480" s="19">
        <f>VLOOKUP(B480,'Claimant Count'!$B$2:$D$633,2,FALSE)</f>
        <v>1580</v>
      </c>
      <c r="G480" s="19">
        <f>VLOOKUP('Master sheet'!A480,'APS (combined up to 2019)'!$A$9:$I$640,8,FALSE)</f>
        <v>2200</v>
      </c>
      <c r="H480" s="19">
        <f>E480*VLOOKUP(C480,'Part-time workers'!$A$3:$G$14,6,FALSE)</f>
        <v>1285.7848578403218</v>
      </c>
      <c r="I480" s="19">
        <f t="shared" si="77"/>
        <v>5065.7848578403218</v>
      </c>
      <c r="J480" s="20">
        <f t="shared" si="78"/>
        <v>7.2575714295706611E-2</v>
      </c>
      <c r="K480" s="27">
        <f t="shared" si="79"/>
        <v>-0.90637600483236092</v>
      </c>
      <c r="L480" s="25">
        <f>VLOOKUP('Master sheet'!A480,'APS (2020)'!$A$9:$I$640,2,FALSE)</f>
        <v>65100</v>
      </c>
      <c r="M480" s="25">
        <f>VLOOKUP(B480,'Claimant Count'!$B$2:$D$633,3,FALSE)-F480</f>
        <v>2970</v>
      </c>
      <c r="N480" s="25">
        <f>VLOOKUP('Master sheet'!A480,'APS (2020)'!$A$9:$I$640,8,FALSE)-G480</f>
        <v>-200</v>
      </c>
      <c r="O480" s="25">
        <f>L480*VLOOKUP(C480,'Part-time workers'!$A$3:$H$14,8,FALSE)</f>
        <v>-16.810959904415874</v>
      </c>
      <c r="P480" s="25">
        <f t="shared" si="80"/>
        <v>2753.189040095584</v>
      </c>
      <c r="Q480" s="26">
        <f t="shared" si="81"/>
        <v>0.54348716286963306</v>
      </c>
      <c r="R480" s="28">
        <f t="shared" si="82"/>
        <v>0.35204727577483486</v>
      </c>
      <c r="S480" s="73">
        <f>VLOOKUP(B480,'13. Parl. Constituency gender'!$A$5:$S$667,18,FALSE)</f>
        <v>9100</v>
      </c>
      <c r="T480" s="73">
        <f>VLOOKUP(B480,'SEISS data'!$B$6:$R$668,9,FALSE)</f>
        <v>4900</v>
      </c>
      <c r="U480" s="73">
        <f t="shared" si="83"/>
        <v>14000</v>
      </c>
      <c r="V480" s="109">
        <f t="shared" si="84"/>
        <v>0.21505376344086022</v>
      </c>
      <c r="W480" s="110">
        <f t="shared" si="85"/>
        <v>1.4602947935790145</v>
      </c>
      <c r="X480" s="113">
        <f t="shared" si="86"/>
        <v>0.90617103467692472</v>
      </c>
      <c r="Y480" s="137">
        <f>VLOOKUP(A480,'BRES data'!$A$11:$AB$642,25,FALSE)</f>
        <v>2.6692105263157906E-2</v>
      </c>
      <c r="Z480" s="138">
        <f t="shared" si="87"/>
        <v>0.25105436060710518</v>
      </c>
    </row>
    <row r="481" spans="1:26">
      <c r="A481" s="14" t="s">
        <v>493</v>
      </c>
      <c r="B481" s="15" t="str">
        <f>VLOOKUP('Master sheet'!A481,Westminster_Parliamentary_Const!$A$2:$C$651,2,FALSE)</f>
        <v>E14000547</v>
      </c>
      <c r="C481" s="15" t="str">
        <f>VLOOKUP(B481,'Region Lookup'!$B$1:$C$662,2,FALSE)</f>
        <v>South West</v>
      </c>
      <c r="E481" s="19">
        <f>VLOOKUP('Master sheet'!A481,'APS (2019)'!$A$9:$I$640,2,FALSE)</f>
        <v>65100</v>
      </c>
      <c r="F481" s="19">
        <f>VLOOKUP(B481,'Claimant Count'!$B$2:$D$633,2,FALSE)</f>
        <v>1305</v>
      </c>
      <c r="G481" s="19">
        <f>VLOOKUP('Master sheet'!A481,'APS (combined up to 2019)'!$A$9:$I$640,8,FALSE)</f>
        <v>3400</v>
      </c>
      <c r="H481" s="19">
        <f>E481*VLOOKUP(C481,'Part-time workers'!$A$3:$G$14,6,FALSE)</f>
        <v>1281.1570506081994</v>
      </c>
      <c r="I481" s="19">
        <f t="shared" si="77"/>
        <v>5986.1570506081989</v>
      </c>
      <c r="J481" s="20">
        <f t="shared" si="78"/>
        <v>9.1953257305809513E-2</v>
      </c>
      <c r="K481" s="27">
        <f t="shared" si="79"/>
        <v>-0.17395067408819492</v>
      </c>
      <c r="L481" s="25">
        <f>VLOOKUP('Master sheet'!A481,'APS (2020)'!$A$9:$I$640,2,FALSE)</f>
        <v>65700</v>
      </c>
      <c r="M481" s="25">
        <f>VLOOKUP(B481,'Claimant Count'!$B$2:$D$633,3,FALSE)-F481</f>
        <v>1635</v>
      </c>
      <c r="N481" s="25">
        <f>VLOOKUP('Master sheet'!A481,'APS (2020)'!$A$9:$I$640,8,FALSE)-G481</f>
        <v>-400</v>
      </c>
      <c r="O481" s="25">
        <f>L481*VLOOKUP(C481,'Part-time workers'!$A$3:$H$14,8,FALSE)</f>
        <v>85.980013496936465</v>
      </c>
      <c r="P481" s="25">
        <f t="shared" si="80"/>
        <v>1320.9800134969364</v>
      </c>
      <c r="Q481" s="26">
        <f t="shared" si="81"/>
        <v>0.22067246186979403</v>
      </c>
      <c r="R481" s="28">
        <f t="shared" si="82"/>
        <v>-0.72093000729897516</v>
      </c>
      <c r="S481" s="73">
        <f>VLOOKUP(B481,'13. Parl. Constituency gender'!$A$5:$S$667,18,FALSE)</f>
        <v>7200</v>
      </c>
      <c r="T481" s="73">
        <f>VLOOKUP(B481,'SEISS data'!$B$6:$R$668,9,FALSE)</f>
        <v>2800</v>
      </c>
      <c r="U481" s="73">
        <f t="shared" si="83"/>
        <v>10000</v>
      </c>
      <c r="V481" s="109">
        <f t="shared" si="84"/>
        <v>0.15220700152207001</v>
      </c>
      <c r="W481" s="110">
        <f t="shared" si="85"/>
        <v>-0.33820106674528561</v>
      </c>
      <c r="X481" s="113">
        <f t="shared" si="86"/>
        <v>-0.52956553702213038</v>
      </c>
      <c r="Y481" s="137">
        <f>VLOOKUP(A481,'BRES data'!$A$11:$AB$642,25,FALSE)</f>
        <v>3.4006899950714597E-2</v>
      </c>
      <c r="Z481" s="138">
        <f t="shared" si="87"/>
        <v>1.0213266005640167</v>
      </c>
    </row>
    <row r="482" spans="1:26">
      <c r="A482" s="14" t="s">
        <v>494</v>
      </c>
      <c r="B482" s="15" t="str">
        <f>VLOOKUP('Master sheet'!A482,Westminster_Parliamentary_Const!$A$2:$C$651,2,FALSE)</f>
        <v>E14000584</v>
      </c>
      <c r="C482" s="15" t="str">
        <f>VLOOKUP(B482,'Region Lookup'!$B$1:$C$662,2,FALSE)</f>
        <v>South West</v>
      </c>
      <c r="E482" s="19">
        <f>VLOOKUP('Master sheet'!A482,'APS (2019)'!$A$9:$I$640,2,FALSE)</f>
        <v>68100</v>
      </c>
      <c r="F482" s="19">
        <f>VLOOKUP(B482,'Claimant Count'!$B$2:$D$633,2,FALSE)</f>
        <v>1975</v>
      </c>
      <c r="G482" s="19">
        <f>VLOOKUP('Master sheet'!A482,'APS (combined up to 2019)'!$A$9:$I$640,8,FALSE)</f>
        <v>2900</v>
      </c>
      <c r="H482" s="19">
        <f>E482*VLOOKUP(C482,'Part-time workers'!$A$3:$G$14,6,FALSE)</f>
        <v>1340.1965460279321</v>
      </c>
      <c r="I482" s="19">
        <f t="shared" si="77"/>
        <v>6215.1965460279316</v>
      </c>
      <c r="J482" s="20">
        <f t="shared" si="78"/>
        <v>9.1265734890277991E-2</v>
      </c>
      <c r="K482" s="27">
        <f t="shared" si="79"/>
        <v>-0.19993739657035695</v>
      </c>
      <c r="L482" s="25">
        <f>VLOOKUP('Master sheet'!A482,'APS (2020)'!$A$9:$I$640,2,FALSE)</f>
        <v>68100</v>
      </c>
      <c r="M482" s="25">
        <f>VLOOKUP(B482,'Claimant Count'!$B$2:$D$633,3,FALSE)-F482</f>
        <v>3040</v>
      </c>
      <c r="N482" s="25">
        <f>VLOOKUP('Master sheet'!A482,'APS (2020)'!$A$9:$I$640,8,FALSE)-G482</f>
        <v>100</v>
      </c>
      <c r="O482" s="25">
        <f>L482*VLOOKUP(C482,'Part-time workers'!$A$3:$H$14,8,FALSE)</f>
        <v>89.120835907783459</v>
      </c>
      <c r="P482" s="25">
        <f t="shared" si="80"/>
        <v>3229.1208359077837</v>
      </c>
      <c r="Q482" s="26">
        <f t="shared" si="81"/>
        <v>0.51955248912787511</v>
      </c>
      <c r="R482" s="28">
        <f t="shared" si="82"/>
        <v>0.27249277864955584</v>
      </c>
      <c r="S482" s="73">
        <f>VLOOKUP(B482,'13. Parl. Constituency gender'!$A$5:$S$667,18,FALSE)</f>
        <v>8700</v>
      </c>
      <c r="T482" s="73">
        <f>VLOOKUP(B482,'SEISS data'!$B$6:$R$668,9,FALSE)</f>
        <v>4400</v>
      </c>
      <c r="U482" s="73">
        <f t="shared" si="83"/>
        <v>13100</v>
      </c>
      <c r="V482" s="109">
        <f t="shared" si="84"/>
        <v>0.19236417033773862</v>
      </c>
      <c r="W482" s="110">
        <f t="shared" si="85"/>
        <v>0.81098307054804175</v>
      </c>
      <c r="X482" s="113">
        <f t="shared" si="86"/>
        <v>0.54173792459879877</v>
      </c>
      <c r="Y482" s="137">
        <f>VLOOKUP(A482,'BRES data'!$A$11:$AB$642,25,FALSE)</f>
        <v>3.2488972062558519E-2</v>
      </c>
      <c r="Z482" s="138">
        <f t="shared" si="87"/>
        <v>0.8614837390149398</v>
      </c>
    </row>
    <row r="483" spans="1:26">
      <c r="A483" s="14" t="s">
        <v>495</v>
      </c>
      <c r="B483" s="15" t="str">
        <f>VLOOKUP('Master sheet'!A483,Westminster_Parliamentary_Const!$A$2:$C$651,2,FALSE)</f>
        <v>E14000585</v>
      </c>
      <c r="C483" s="15" t="str">
        <f>VLOOKUP(B483,'Region Lookup'!$B$1:$C$662,2,FALSE)</f>
        <v>South West</v>
      </c>
      <c r="E483" s="19">
        <f>VLOOKUP('Master sheet'!A483,'APS (2019)'!$A$9:$I$640,2,FALSE)</f>
        <v>69300</v>
      </c>
      <c r="F483" s="19">
        <f>VLOOKUP(B483,'Claimant Count'!$B$2:$D$633,2,FALSE)</f>
        <v>1815</v>
      </c>
      <c r="G483" s="19">
        <f>VLOOKUP('Master sheet'!A483,'APS (combined up to 2019)'!$A$9:$I$640,8,FALSE)</f>
        <v>3700</v>
      </c>
      <c r="H483" s="19">
        <f>E483*VLOOKUP(C483,'Part-time workers'!$A$3:$G$14,6,FALSE)</f>
        <v>1363.8123441958251</v>
      </c>
      <c r="I483" s="19">
        <f t="shared" si="77"/>
        <v>6878.8123441958251</v>
      </c>
      <c r="J483" s="20">
        <f t="shared" si="78"/>
        <v>9.926136138810715E-2</v>
      </c>
      <c r="K483" s="27">
        <f t="shared" si="79"/>
        <v>0.10227838894621154</v>
      </c>
      <c r="L483" s="25">
        <f>VLOOKUP('Master sheet'!A483,'APS (2020)'!$A$9:$I$640,2,FALSE)</f>
        <v>68400</v>
      </c>
      <c r="M483" s="25">
        <f>VLOOKUP(B483,'Claimant Count'!$B$2:$D$633,3,FALSE)-F483</f>
        <v>3075</v>
      </c>
      <c r="N483" s="25">
        <f>VLOOKUP('Master sheet'!A483,'APS (2020)'!$A$9:$I$640,8,FALSE)-G483</f>
        <v>-100</v>
      </c>
      <c r="O483" s="25">
        <f>L483*VLOOKUP(C483,'Part-time workers'!$A$3:$H$14,8,FALSE)</f>
        <v>89.513438709139322</v>
      </c>
      <c r="P483" s="25">
        <f t="shared" si="80"/>
        <v>3064.5134387091393</v>
      </c>
      <c r="Q483" s="26">
        <f t="shared" si="81"/>
        <v>0.4455003691581878</v>
      </c>
      <c r="R483" s="28">
        <f t="shared" si="82"/>
        <v>2.6357016415572157E-2</v>
      </c>
      <c r="S483" s="73">
        <f>VLOOKUP(B483,'13. Parl. Constituency gender'!$A$5:$S$667,18,FALSE)</f>
        <v>8700</v>
      </c>
      <c r="T483" s="73">
        <f>VLOOKUP(B483,'SEISS data'!$B$6:$R$668,9,FALSE)</f>
        <v>3800</v>
      </c>
      <c r="U483" s="73">
        <f t="shared" si="83"/>
        <v>12500</v>
      </c>
      <c r="V483" s="109">
        <f t="shared" si="84"/>
        <v>0.18274853801169591</v>
      </c>
      <c r="W483" s="110">
        <f t="shared" si="85"/>
        <v>0.53581097886358875</v>
      </c>
      <c r="X483" s="113">
        <f t="shared" si="86"/>
        <v>0.28108399763958047</v>
      </c>
      <c r="Y483" s="137">
        <f>VLOOKUP(A483,'BRES data'!$A$11:$AB$642,25,FALSE)</f>
        <v>2.8728159924445107E-2</v>
      </c>
      <c r="Z483" s="138">
        <f t="shared" si="87"/>
        <v>0.46545769680631388</v>
      </c>
    </row>
    <row r="484" spans="1:26">
      <c r="A484" s="14" t="s">
        <v>496</v>
      </c>
      <c r="B484" s="15" t="str">
        <f>VLOOKUP('Master sheet'!A484,Westminster_Parliamentary_Const!$A$2:$C$651,2,FALSE)</f>
        <v>E14000595</v>
      </c>
      <c r="C484" s="15" t="str">
        <f>VLOOKUP(B484,'Region Lookup'!$B$1:$C$662,2,FALSE)</f>
        <v>South West</v>
      </c>
      <c r="E484" s="19">
        <f>VLOOKUP('Master sheet'!A484,'APS (2019)'!$A$9:$I$640,2,FALSE)</f>
        <v>66200</v>
      </c>
      <c r="F484" s="19">
        <f>VLOOKUP(B484,'Claimant Count'!$B$2:$D$633,2,FALSE)</f>
        <v>1755</v>
      </c>
      <c r="G484" s="19">
        <f>VLOOKUP('Master sheet'!A484,'APS (combined up to 2019)'!$A$9:$I$640,8,FALSE)</f>
        <v>2900</v>
      </c>
      <c r="H484" s="19">
        <f>E484*VLOOKUP(C484,'Part-time workers'!$A$3:$G$14,6,FALSE)</f>
        <v>1302.8048655954346</v>
      </c>
      <c r="I484" s="19">
        <f t="shared" si="77"/>
        <v>5957.8048655954344</v>
      </c>
      <c r="J484" s="20">
        <f t="shared" si="78"/>
        <v>8.9997052350384202E-2</v>
      </c>
      <c r="K484" s="27">
        <f t="shared" si="79"/>
        <v>-0.24789059829498175</v>
      </c>
      <c r="L484" s="25">
        <f>VLOOKUP('Master sheet'!A484,'APS (2020)'!$A$9:$I$640,2,FALSE)</f>
        <v>71900</v>
      </c>
      <c r="M484" s="25">
        <f>VLOOKUP(B484,'Claimant Count'!$B$2:$D$633,3,FALSE)-F484</f>
        <v>1700</v>
      </c>
      <c r="N484" s="25">
        <f>VLOOKUP('Master sheet'!A484,'APS (2020)'!$A$9:$I$640,8,FALSE)-G484</f>
        <v>0</v>
      </c>
      <c r="O484" s="25">
        <f>L484*VLOOKUP(C484,'Part-time workers'!$A$3:$H$14,8,FALSE)</f>
        <v>94.093804724957863</v>
      </c>
      <c r="P484" s="25">
        <f t="shared" si="80"/>
        <v>1794.0938047249579</v>
      </c>
      <c r="Q484" s="26">
        <f t="shared" si="81"/>
        <v>0.30113336122928769</v>
      </c>
      <c r="R484" s="28">
        <f t="shared" si="82"/>
        <v>-0.45349262938207591</v>
      </c>
      <c r="S484" s="73">
        <f>VLOOKUP(B484,'13. Parl. Constituency gender'!$A$5:$S$667,18,FALSE)</f>
        <v>7100</v>
      </c>
      <c r="T484" s="73">
        <f>VLOOKUP(B484,'SEISS data'!$B$6:$R$668,9,FALSE)</f>
        <v>4500</v>
      </c>
      <c r="U484" s="73">
        <f t="shared" si="83"/>
        <v>11600</v>
      </c>
      <c r="V484" s="109">
        <f t="shared" si="84"/>
        <v>0.16133518776077885</v>
      </c>
      <c r="W484" s="110">
        <f t="shared" si="85"/>
        <v>-7.6978297880901825E-2</v>
      </c>
      <c r="X484" s="113">
        <f t="shared" si="86"/>
        <v>-0.26523546363148887</v>
      </c>
      <c r="Y484" s="137">
        <f>VLOOKUP(A484,'BRES data'!$A$11:$AB$642,25,FALSE)</f>
        <v>1.6550169109357471E-2</v>
      </c>
      <c r="Z484" s="138">
        <f t="shared" si="87"/>
        <v>-0.81692529054797713</v>
      </c>
    </row>
    <row r="485" spans="1:26">
      <c r="A485" s="14" t="s">
        <v>497</v>
      </c>
      <c r="B485" s="15" t="str">
        <f>VLOOKUP('Master sheet'!A485,Westminster_Parliamentary_Const!$A$2:$C$651,2,FALSE)</f>
        <v>E14000599</v>
      </c>
      <c r="C485" s="15" t="str">
        <f>VLOOKUP(B485,'Region Lookup'!$B$1:$C$662,2,FALSE)</f>
        <v>South West</v>
      </c>
      <c r="E485" s="19">
        <f>VLOOKUP('Master sheet'!A485,'APS (2019)'!$A$9:$I$640,2,FALSE)</f>
        <v>77700</v>
      </c>
      <c r="F485" s="19">
        <f>VLOOKUP(B485,'Claimant Count'!$B$2:$D$633,2,FALSE)</f>
        <v>1715</v>
      </c>
      <c r="G485" s="19">
        <f>VLOOKUP('Master sheet'!A485,'APS (combined up to 2019)'!$A$9:$I$640,8,FALSE)</f>
        <v>3300</v>
      </c>
      <c r="H485" s="19">
        <f>E485*VLOOKUP(C485,'Part-time workers'!$A$3:$G$14,6,FALSE)</f>
        <v>1529.1229313710767</v>
      </c>
      <c r="I485" s="19">
        <f t="shared" si="77"/>
        <v>6544.1229313710764</v>
      </c>
      <c r="J485" s="20">
        <f t="shared" si="78"/>
        <v>8.4222946349692102E-2</v>
      </c>
      <c r="K485" s="27">
        <f t="shared" si="79"/>
        <v>-0.46613815914951584</v>
      </c>
      <c r="L485" s="25">
        <f>VLOOKUP('Master sheet'!A485,'APS (2020)'!$A$9:$I$640,2,FALSE)</f>
        <v>72700</v>
      </c>
      <c r="M485" s="25">
        <f>VLOOKUP(B485,'Claimant Count'!$B$2:$D$633,3,FALSE)-F485</f>
        <v>2855</v>
      </c>
      <c r="N485" s="25">
        <f>VLOOKUP('Master sheet'!A485,'APS (2020)'!$A$9:$I$640,8,FALSE)-G485</f>
        <v>3700</v>
      </c>
      <c r="O485" s="25">
        <f>L485*VLOOKUP(C485,'Part-time workers'!$A$3:$H$14,8,FALSE)</f>
        <v>95.140745528573532</v>
      </c>
      <c r="P485" s="25">
        <f t="shared" si="80"/>
        <v>6650.1407455285735</v>
      </c>
      <c r="Q485" s="26">
        <f t="shared" si="81"/>
        <v>1.0162004618906639</v>
      </c>
      <c r="R485" s="28">
        <f t="shared" si="82"/>
        <v>1.9232602028363448</v>
      </c>
      <c r="S485" s="73">
        <f>VLOOKUP(B485,'13. Parl. Constituency gender'!$A$5:$S$667,18,FALSE)</f>
        <v>7100</v>
      </c>
      <c r="T485" s="73">
        <f>VLOOKUP(B485,'SEISS data'!$B$6:$R$668,9,FALSE)</f>
        <v>4500</v>
      </c>
      <c r="U485" s="73">
        <f t="shared" si="83"/>
        <v>11600</v>
      </c>
      <c r="V485" s="109">
        <f t="shared" si="84"/>
        <v>0.15955983493810177</v>
      </c>
      <c r="W485" s="110">
        <f t="shared" si="85"/>
        <v>-0.12778385420098218</v>
      </c>
      <c r="X485" s="113">
        <f t="shared" si="86"/>
        <v>0.89773817431768133</v>
      </c>
      <c r="Y485" s="137">
        <f>VLOOKUP(A485,'BRES data'!$A$11:$AB$642,25,FALSE)</f>
        <v>2.5553805774278349E-2</v>
      </c>
      <c r="Z485" s="138">
        <f t="shared" si="87"/>
        <v>0.13118763372103101</v>
      </c>
    </row>
    <row r="486" spans="1:26">
      <c r="A486" s="14" t="s">
        <v>498</v>
      </c>
      <c r="B486" s="15" t="str">
        <f>VLOOKUP('Master sheet'!A486,Westminster_Parliamentary_Const!$A$2:$C$651,2,FALSE)</f>
        <v>E14000600</v>
      </c>
      <c r="C486" s="15" t="str">
        <f>VLOOKUP(B486,'Region Lookup'!$B$1:$C$662,2,FALSE)</f>
        <v>South West</v>
      </c>
      <c r="E486" s="19">
        <f>VLOOKUP('Master sheet'!A486,'APS (2019)'!$A$9:$I$640,2,FALSE)</f>
        <v>67000</v>
      </c>
      <c r="F486" s="19">
        <f>VLOOKUP(B486,'Claimant Count'!$B$2:$D$633,2,FALSE)</f>
        <v>1600</v>
      </c>
      <c r="G486" s="19">
        <f>VLOOKUP('Master sheet'!A486,'APS (combined up to 2019)'!$A$9:$I$640,8,FALSE)</f>
        <v>2200</v>
      </c>
      <c r="H486" s="19">
        <f>E486*VLOOKUP(C486,'Part-time workers'!$A$3:$G$14,6,FALSE)</f>
        <v>1318.5487310406968</v>
      </c>
      <c r="I486" s="19">
        <f t="shared" si="77"/>
        <v>5118.548731040697</v>
      </c>
      <c r="J486" s="20">
        <f t="shared" si="78"/>
        <v>7.6396249717025327E-2</v>
      </c>
      <c r="K486" s="27">
        <f t="shared" si="79"/>
        <v>-0.76196879499568404</v>
      </c>
      <c r="L486" s="25">
        <f>VLOOKUP('Master sheet'!A486,'APS (2020)'!$A$9:$I$640,2,FALSE)</f>
        <v>68300</v>
      </c>
      <c r="M486" s="25">
        <f>VLOOKUP(B486,'Claimant Count'!$B$2:$D$633,3,FALSE)-F486</f>
        <v>2340</v>
      </c>
      <c r="N486" s="25">
        <f>VLOOKUP('Master sheet'!A486,'APS (2020)'!$A$9:$I$640,8,FALSE)-G486</f>
        <v>3400</v>
      </c>
      <c r="O486" s="25">
        <f>L486*VLOOKUP(C486,'Part-time workers'!$A$3:$H$14,8,FALSE)</f>
        <v>89.382571108687372</v>
      </c>
      <c r="P486" s="25">
        <f t="shared" si="80"/>
        <v>5829.3825711086874</v>
      </c>
      <c r="Q486" s="26">
        <f t="shared" si="81"/>
        <v>1.1388740983859822</v>
      </c>
      <c r="R486" s="28">
        <f t="shared" si="82"/>
        <v>2.3310050322504066</v>
      </c>
      <c r="S486" s="73">
        <f>VLOOKUP(B486,'13. Parl. Constituency gender'!$A$5:$S$667,18,FALSE)</f>
        <v>6100</v>
      </c>
      <c r="T486" s="73">
        <f>VLOOKUP(B486,'SEISS data'!$B$6:$R$668,9,FALSE)</f>
        <v>3100</v>
      </c>
      <c r="U486" s="73">
        <f t="shared" si="83"/>
        <v>9200</v>
      </c>
      <c r="V486" s="109">
        <f t="shared" si="84"/>
        <v>0.13469985358711567</v>
      </c>
      <c r="W486" s="110">
        <f t="shared" si="85"/>
        <v>-0.8392059256397979</v>
      </c>
      <c r="X486" s="113">
        <f t="shared" si="86"/>
        <v>0.74589955330530433</v>
      </c>
      <c r="Y486" s="137">
        <f>VLOOKUP(A486,'BRES data'!$A$11:$AB$642,25,FALSE)</f>
        <v>3.3035203628833498E-2</v>
      </c>
      <c r="Z486" s="138">
        <f t="shared" si="87"/>
        <v>0.91900374197627244</v>
      </c>
    </row>
    <row r="487" spans="1:26">
      <c r="A487" s="14" t="s">
        <v>499</v>
      </c>
      <c r="B487" s="15" t="str">
        <f>VLOOKUP('Master sheet'!A487,Westminster_Parliamentary_Const!$A$2:$C$651,2,FALSE)</f>
        <v>E14000601</v>
      </c>
      <c r="C487" s="15" t="str">
        <f>VLOOKUP(B487,'Region Lookup'!$B$1:$C$662,2,FALSE)</f>
        <v>South West</v>
      </c>
      <c r="E487" s="19">
        <f>VLOOKUP('Master sheet'!A487,'APS (2019)'!$A$9:$I$640,2,FALSE)</f>
        <v>82700</v>
      </c>
      <c r="F487" s="19">
        <f>VLOOKUP(B487,'Claimant Count'!$B$2:$D$633,2,FALSE)</f>
        <v>2160</v>
      </c>
      <c r="G487" s="19">
        <f>VLOOKUP('Master sheet'!A487,'APS (combined up to 2019)'!$A$9:$I$640,8,FALSE)</f>
        <v>4200</v>
      </c>
      <c r="H487" s="19">
        <f>E487*VLOOKUP(C487,'Part-time workers'!$A$3:$G$14,6,FALSE)</f>
        <v>1627.5220904039645</v>
      </c>
      <c r="I487" s="19">
        <f t="shared" si="77"/>
        <v>7987.5220904039643</v>
      </c>
      <c r="J487" s="20">
        <f t="shared" si="78"/>
        <v>9.6584305808995935E-2</v>
      </c>
      <c r="K487" s="27">
        <f t="shared" si="79"/>
        <v>1.0920147537367419E-3</v>
      </c>
      <c r="L487" s="25">
        <f>VLOOKUP('Master sheet'!A487,'APS (2020)'!$A$9:$I$640,2,FALSE)</f>
        <v>92400</v>
      </c>
      <c r="M487" s="25">
        <f>VLOOKUP(B487,'Claimant Count'!$B$2:$D$633,3,FALSE)-F487</f>
        <v>2900</v>
      </c>
      <c r="N487" s="25">
        <f>VLOOKUP('Master sheet'!A487,'APS (2020)'!$A$9:$I$640,8,FALSE)-G487</f>
        <v>300</v>
      </c>
      <c r="O487" s="25">
        <f>L487*VLOOKUP(C487,'Part-time workers'!$A$3:$H$14,8,FALSE)</f>
        <v>120.92166281760927</v>
      </c>
      <c r="P487" s="25">
        <f t="shared" si="80"/>
        <v>3320.9216628176091</v>
      </c>
      <c r="Q487" s="26">
        <f t="shared" si="81"/>
        <v>0.41576369057023232</v>
      </c>
      <c r="R487" s="28">
        <f t="shared" si="82"/>
        <v>-7.248228830047769E-2</v>
      </c>
      <c r="S487" s="73">
        <f>VLOOKUP(B487,'13. Parl. Constituency gender'!$A$5:$S$667,18,FALSE)</f>
        <v>8400</v>
      </c>
      <c r="T487" s="73">
        <f>VLOOKUP(B487,'SEISS data'!$B$6:$R$668,9,FALSE)</f>
        <v>4500</v>
      </c>
      <c r="U487" s="73">
        <f t="shared" si="83"/>
        <v>12900</v>
      </c>
      <c r="V487" s="109">
        <f t="shared" si="84"/>
        <v>0.1396103896103896</v>
      </c>
      <c r="W487" s="110">
        <f t="shared" si="85"/>
        <v>-0.69868032909047095</v>
      </c>
      <c r="X487" s="113">
        <f t="shared" si="86"/>
        <v>-0.3855813086954743</v>
      </c>
      <c r="Y487" s="137">
        <f>VLOOKUP(A487,'BRES data'!$A$11:$AB$642,25,FALSE)</f>
        <v>2.2486005454284586E-2</v>
      </c>
      <c r="Z487" s="138">
        <f t="shared" si="87"/>
        <v>-0.19186195620689017</v>
      </c>
    </row>
    <row r="488" spans="1:26">
      <c r="A488" s="14" t="s">
        <v>500</v>
      </c>
      <c r="B488" s="15" t="str">
        <f>VLOOKUP('Master sheet'!A488,Westminster_Parliamentary_Const!$A$2:$C$651,2,FALSE)</f>
        <v>E14000602</v>
      </c>
      <c r="C488" s="15" t="str">
        <f>VLOOKUP(B488,'Region Lookup'!$B$1:$C$662,2,FALSE)</f>
        <v>South West</v>
      </c>
      <c r="E488" s="19">
        <f>VLOOKUP('Master sheet'!A488,'APS (2019)'!$A$9:$I$640,2,FALSE)</f>
        <v>91900</v>
      </c>
      <c r="F488" s="19">
        <f>VLOOKUP(B488,'Claimant Count'!$B$2:$D$633,2,FALSE)</f>
        <v>2490</v>
      </c>
      <c r="G488" s="19">
        <f>VLOOKUP('Master sheet'!A488,'APS (combined up to 2019)'!$A$9:$I$640,8,FALSE)</f>
        <v>5000</v>
      </c>
      <c r="H488" s="19">
        <f>E488*VLOOKUP(C488,'Part-time workers'!$A$3:$G$14,6,FALSE)</f>
        <v>1808.576543024478</v>
      </c>
      <c r="I488" s="19">
        <f t="shared" si="77"/>
        <v>9298.5765430244774</v>
      </c>
      <c r="J488" s="20">
        <f t="shared" si="78"/>
        <v>0.10118146401550029</v>
      </c>
      <c r="K488" s="27">
        <f t="shared" si="79"/>
        <v>0.17485373047418257</v>
      </c>
      <c r="L488" s="25">
        <f>VLOOKUP('Master sheet'!A488,'APS (2020)'!$A$9:$I$640,2,FALSE)</f>
        <v>89000</v>
      </c>
      <c r="M488" s="25">
        <f>VLOOKUP(B488,'Claimant Count'!$B$2:$D$633,3,FALSE)-F488</f>
        <v>4375</v>
      </c>
      <c r="N488" s="25">
        <f>VLOOKUP('Master sheet'!A488,'APS (2020)'!$A$9:$I$640,8,FALSE)-G488</f>
        <v>-1600</v>
      </c>
      <c r="O488" s="25">
        <f>L488*VLOOKUP(C488,'Part-time workers'!$A$3:$H$14,8,FALSE)</f>
        <v>116.4721644022427</v>
      </c>
      <c r="P488" s="25">
        <f t="shared" si="80"/>
        <v>2891.4721644022429</v>
      </c>
      <c r="Q488" s="26">
        <f t="shared" si="81"/>
        <v>0.31095858070570398</v>
      </c>
      <c r="R488" s="28">
        <f t="shared" si="82"/>
        <v>-0.42083538896905553</v>
      </c>
      <c r="S488" s="73">
        <f>VLOOKUP(B488,'13. Parl. Constituency gender'!$A$5:$S$667,18,FALSE)</f>
        <v>9200</v>
      </c>
      <c r="T488" s="73">
        <f>VLOOKUP(B488,'SEISS data'!$B$6:$R$668,9,FALSE)</f>
        <v>4900</v>
      </c>
      <c r="U488" s="73">
        <f t="shared" si="83"/>
        <v>14100</v>
      </c>
      <c r="V488" s="109">
        <f t="shared" si="84"/>
        <v>0.15842696629213482</v>
      </c>
      <c r="W488" s="110">
        <f t="shared" si="85"/>
        <v>-0.16020333784431681</v>
      </c>
      <c r="X488" s="113">
        <f t="shared" si="86"/>
        <v>-0.29051936340668616</v>
      </c>
      <c r="Y488" s="137">
        <f>VLOOKUP(A488,'BRES data'!$A$11:$AB$642,25,FALSE)</f>
        <v>3.8324025630474434E-2</v>
      </c>
      <c r="Z488" s="138">
        <f t="shared" si="87"/>
        <v>1.47593431131507</v>
      </c>
    </row>
    <row r="489" spans="1:26">
      <c r="A489" s="14" t="s">
        <v>501</v>
      </c>
      <c r="B489" s="15" t="str">
        <f>VLOOKUP('Master sheet'!A489,Westminster_Parliamentary_Const!$A$2:$C$651,2,FALSE)</f>
        <v>E14000616</v>
      </c>
      <c r="C489" s="15" t="str">
        <f>VLOOKUP(B489,'Region Lookup'!$B$1:$C$662,2,FALSE)</f>
        <v>South West</v>
      </c>
      <c r="E489" s="19">
        <f>VLOOKUP('Master sheet'!A489,'APS (2019)'!$A$9:$I$640,2,FALSE)</f>
        <v>50900</v>
      </c>
      <c r="F489" s="19">
        <f>VLOOKUP(B489,'Claimant Count'!$B$2:$D$633,2,FALSE)</f>
        <v>1405</v>
      </c>
      <c r="G489" s="19">
        <f>VLOOKUP('Master sheet'!A489,'APS (combined up to 2019)'!$A$9:$I$640,8,FALSE)</f>
        <v>2300</v>
      </c>
      <c r="H489" s="19">
        <f>E489*VLOOKUP(C489,'Part-time workers'!$A$3:$G$14,6,FALSE)</f>
        <v>1001.703438954798</v>
      </c>
      <c r="I489" s="19">
        <f t="shared" si="77"/>
        <v>4706.703438954798</v>
      </c>
      <c r="J489" s="20">
        <f t="shared" si="78"/>
        <v>9.2469615696557914E-2</v>
      </c>
      <c r="K489" s="27">
        <f t="shared" si="79"/>
        <v>-0.15443354723009722</v>
      </c>
      <c r="L489" s="25">
        <f>VLOOKUP('Master sheet'!A489,'APS (2020)'!$A$9:$I$640,2,FALSE)</f>
        <v>47800</v>
      </c>
      <c r="M489" s="25">
        <f>VLOOKUP(B489,'Claimant Count'!$B$2:$D$633,3,FALSE)-F489</f>
        <v>1815</v>
      </c>
      <c r="N489" s="25">
        <f>VLOOKUP('Master sheet'!A489,'APS (2020)'!$A$9:$I$640,8,FALSE)-G489</f>
        <v>-900</v>
      </c>
      <c r="O489" s="25">
        <f>L489*VLOOKUP(C489,'Part-time workers'!$A$3:$H$14,8,FALSE)</f>
        <v>62.554713016035961</v>
      </c>
      <c r="P489" s="25">
        <f t="shared" si="80"/>
        <v>977.55471301603598</v>
      </c>
      <c r="Q489" s="26">
        <f t="shared" si="81"/>
        <v>0.207694137881166</v>
      </c>
      <c r="R489" s="28">
        <f t="shared" si="82"/>
        <v>-0.76406759294497917</v>
      </c>
      <c r="S489" s="73">
        <f>VLOOKUP(B489,'13. Parl. Constituency gender'!$A$5:$S$667,18,FALSE)</f>
        <v>6300</v>
      </c>
      <c r="T489" s="73">
        <f>VLOOKUP(B489,'SEISS data'!$B$6:$R$668,9,FALSE)</f>
        <v>3800</v>
      </c>
      <c r="U489" s="73">
        <f t="shared" si="83"/>
        <v>10100</v>
      </c>
      <c r="V489" s="109">
        <f t="shared" si="84"/>
        <v>0.21129707112970711</v>
      </c>
      <c r="W489" s="110">
        <f t="shared" si="85"/>
        <v>1.3527889275035032</v>
      </c>
      <c r="X489" s="113">
        <f t="shared" si="86"/>
        <v>0.29436066727926202</v>
      </c>
      <c r="Y489" s="137">
        <f>VLOOKUP(A489,'BRES data'!$A$11:$AB$642,25,FALSE)</f>
        <v>2.3503591380686251E-2</v>
      </c>
      <c r="Z489" s="138">
        <f t="shared" si="87"/>
        <v>-8.4706769443903596E-2</v>
      </c>
    </row>
    <row r="490" spans="1:26">
      <c r="A490" s="14" t="s">
        <v>502</v>
      </c>
      <c r="B490" s="15" t="str">
        <f>VLOOKUP('Master sheet'!A490,Westminster_Parliamentary_Const!$A$2:$C$651,2,FALSE)</f>
        <v>E14000623</v>
      </c>
      <c r="C490" s="15" t="str">
        <f>VLOOKUP(B490,'Region Lookup'!$B$1:$C$662,2,FALSE)</f>
        <v>South West</v>
      </c>
      <c r="E490" s="19">
        <f>VLOOKUP('Master sheet'!A490,'APS (2019)'!$A$9:$I$640,2,FALSE)</f>
        <v>52000</v>
      </c>
      <c r="F490" s="19">
        <f>VLOOKUP(B490,'Claimant Count'!$B$2:$D$633,2,FALSE)</f>
        <v>695</v>
      </c>
      <c r="G490" s="19">
        <f>VLOOKUP('Master sheet'!A490,'APS (combined up to 2019)'!$A$9:$I$640,8,FALSE)</f>
        <v>2700</v>
      </c>
      <c r="H490" s="19">
        <f>E490*VLOOKUP(C490,'Part-time workers'!$A$3:$G$14,6,FALSE)</f>
        <v>1023.3512539420333</v>
      </c>
      <c r="I490" s="19">
        <f t="shared" si="77"/>
        <v>4418.3512539420335</v>
      </c>
      <c r="J490" s="20">
        <f t="shared" si="78"/>
        <v>8.4968293345039109E-2</v>
      </c>
      <c r="K490" s="27">
        <f t="shared" si="79"/>
        <v>-0.43796580420742753</v>
      </c>
      <c r="L490" s="25">
        <f>VLOOKUP('Master sheet'!A490,'APS (2020)'!$A$9:$I$640,2,FALSE)</f>
        <v>49000</v>
      </c>
      <c r="M490" s="25">
        <f>VLOOKUP(B490,'Claimant Count'!$B$2:$D$633,3,FALSE)-F490</f>
        <v>1625</v>
      </c>
      <c r="N490" s="25">
        <f>VLOOKUP('Master sheet'!A490,'APS (2020)'!$A$9:$I$640,8,FALSE)-G490</f>
        <v>-800</v>
      </c>
      <c r="O490" s="25">
        <f>L490*VLOOKUP(C490,'Part-time workers'!$A$3:$H$14,8,FALSE)</f>
        <v>64.125124221459458</v>
      </c>
      <c r="P490" s="25">
        <f t="shared" si="80"/>
        <v>889.12512422145949</v>
      </c>
      <c r="Q490" s="26">
        <f t="shared" si="81"/>
        <v>0.2012345947887656</v>
      </c>
      <c r="R490" s="28">
        <f t="shared" si="82"/>
        <v>-0.78553793793148408</v>
      </c>
      <c r="S490" s="73">
        <f>VLOOKUP(B490,'13. Parl. Constituency gender'!$A$5:$S$667,18,FALSE)</f>
        <v>6200</v>
      </c>
      <c r="T490" s="73">
        <f>VLOOKUP(B490,'SEISS data'!$B$6:$R$668,9,FALSE)</f>
        <v>4500</v>
      </c>
      <c r="U490" s="73">
        <f t="shared" si="83"/>
        <v>10700</v>
      </c>
      <c r="V490" s="109">
        <f t="shared" si="84"/>
        <v>0.21836734693877552</v>
      </c>
      <c r="W490" s="110">
        <f t="shared" si="85"/>
        <v>1.55512014371464</v>
      </c>
      <c r="X490" s="113">
        <f t="shared" si="86"/>
        <v>0.38479110289157797</v>
      </c>
      <c r="Y490" s="137">
        <f>VLOOKUP(A490,'BRES data'!$A$11:$AB$642,25,FALSE)</f>
        <v>1.8754889178618006E-2</v>
      </c>
      <c r="Z490" s="138">
        <f t="shared" si="87"/>
        <v>-0.5847609252082141</v>
      </c>
    </row>
    <row r="491" spans="1:26">
      <c r="A491" s="14" t="s">
        <v>503</v>
      </c>
      <c r="B491" s="15" t="str">
        <f>VLOOKUP('Master sheet'!A491,Westminster_Parliamentary_Const!$A$2:$C$651,2,FALSE)</f>
        <v>E14000630</v>
      </c>
      <c r="C491" s="15" t="str">
        <f>VLOOKUP(B491,'Region Lookup'!$B$1:$C$662,2,FALSE)</f>
        <v>South West</v>
      </c>
      <c r="E491" s="19">
        <f>VLOOKUP('Master sheet'!A491,'APS (2019)'!$A$9:$I$640,2,FALSE)</f>
        <v>65200</v>
      </c>
      <c r="F491" s="19">
        <f>VLOOKUP(B491,'Claimant Count'!$B$2:$D$633,2,FALSE)</f>
        <v>1295</v>
      </c>
      <c r="G491" s="19">
        <f>VLOOKUP('Master sheet'!A491,'APS (combined up to 2019)'!$A$9:$I$640,8,FALSE)</f>
        <v>1300</v>
      </c>
      <c r="H491" s="19">
        <f>E491*VLOOKUP(C491,'Part-time workers'!$A$3:$G$14,6,FALSE)</f>
        <v>1283.1250337888571</v>
      </c>
      <c r="I491" s="19">
        <f t="shared" si="77"/>
        <v>3878.1250337888569</v>
      </c>
      <c r="J491" s="20">
        <f t="shared" si="78"/>
        <v>5.9480445303510071E-2</v>
      </c>
      <c r="K491" s="27">
        <f t="shared" si="79"/>
        <v>-1.4013462246271378</v>
      </c>
      <c r="L491" s="25">
        <f>VLOOKUP('Master sheet'!A491,'APS (2020)'!$A$9:$I$640,2,FALSE)</f>
        <v>65000</v>
      </c>
      <c r="M491" s="25">
        <f>VLOOKUP(B491,'Claimant Count'!$B$2:$D$633,3,FALSE)-F491</f>
        <v>2225</v>
      </c>
      <c r="N491" s="25">
        <f>VLOOKUP('Master sheet'!A491,'APS (2020)'!$A$9:$I$640,8,FALSE)-G491</f>
        <v>1200</v>
      </c>
      <c r="O491" s="25">
        <f>L491*VLOOKUP(C491,'Part-time workers'!$A$3:$H$14,8,FALSE)</f>
        <v>85.06394029377276</v>
      </c>
      <c r="P491" s="25">
        <f t="shared" si="80"/>
        <v>3510.0639402937727</v>
      </c>
      <c r="Q491" s="26">
        <f t="shared" si="81"/>
        <v>0.90509303070729119</v>
      </c>
      <c r="R491" s="28">
        <f t="shared" si="82"/>
        <v>1.5539593337272115</v>
      </c>
      <c r="S491" s="73">
        <f>VLOOKUP(B491,'13. Parl. Constituency gender'!$A$5:$S$667,18,FALSE)</f>
        <v>8000</v>
      </c>
      <c r="T491" s="73">
        <f>VLOOKUP(B491,'SEISS data'!$B$6:$R$668,9,FALSE)</f>
        <v>3400</v>
      </c>
      <c r="U491" s="73">
        <f t="shared" si="83"/>
        <v>11400</v>
      </c>
      <c r="V491" s="109">
        <f t="shared" si="84"/>
        <v>0.17538461538461539</v>
      </c>
      <c r="W491" s="110">
        <f t="shared" si="85"/>
        <v>0.32507642458907471</v>
      </c>
      <c r="X491" s="113">
        <f t="shared" si="86"/>
        <v>0.93951787915814311</v>
      </c>
      <c r="Y491" s="137">
        <f>VLOOKUP(A491,'BRES data'!$A$11:$AB$642,25,FALSE)</f>
        <v>3.2794196668457953E-2</v>
      </c>
      <c r="Z491" s="138">
        <f t="shared" si="87"/>
        <v>0.89362490645960724</v>
      </c>
    </row>
    <row r="492" spans="1:26">
      <c r="A492" s="14" t="s">
        <v>504</v>
      </c>
      <c r="B492" s="15" t="str">
        <f>VLOOKUP('Master sheet'!A492,Westminster_Parliamentary_Const!$A$2:$C$651,2,FALSE)</f>
        <v>E14000635</v>
      </c>
      <c r="C492" s="15" t="str">
        <f>VLOOKUP(B492,'Region Lookup'!$B$1:$C$662,2,FALSE)</f>
        <v>South West</v>
      </c>
      <c r="E492" s="19">
        <f>VLOOKUP('Master sheet'!A492,'APS (2019)'!$A$9:$I$640,2,FALSE)</f>
        <v>50400</v>
      </c>
      <c r="F492" s="19">
        <f>VLOOKUP(B492,'Claimant Count'!$B$2:$D$633,2,FALSE)</f>
        <v>1040</v>
      </c>
      <c r="G492" s="19">
        <f>VLOOKUP('Master sheet'!A492,'APS (combined up to 2019)'!$A$9:$I$640,8,FALSE)</f>
        <v>3200</v>
      </c>
      <c r="H492" s="19">
        <f>E492*VLOOKUP(C492,'Part-time workers'!$A$3:$G$14,6,FALSE)</f>
        <v>991.86352305150922</v>
      </c>
      <c r="I492" s="19">
        <f t="shared" si="77"/>
        <v>5231.8635230515092</v>
      </c>
      <c r="J492" s="20">
        <f t="shared" si="78"/>
        <v>0.1038068159335617</v>
      </c>
      <c r="K492" s="27">
        <f t="shared" si="79"/>
        <v>0.27408582847047763</v>
      </c>
      <c r="L492" s="25">
        <f>VLOOKUP('Master sheet'!A492,'APS (2020)'!$A$9:$I$640,2,FALSE)</f>
        <v>48300</v>
      </c>
      <c r="M492" s="25">
        <f>VLOOKUP(B492,'Claimant Count'!$B$2:$D$633,3,FALSE)-F492</f>
        <v>1620</v>
      </c>
      <c r="N492" s="25">
        <f>VLOOKUP('Master sheet'!A492,'APS (2020)'!$A$9:$I$640,8,FALSE)-G492</f>
        <v>-500</v>
      </c>
      <c r="O492" s="25">
        <f>L492*VLOOKUP(C492,'Part-time workers'!$A$3:$H$14,8,FALSE)</f>
        <v>63.209051018295753</v>
      </c>
      <c r="P492" s="25">
        <f t="shared" si="80"/>
        <v>1183.2090510182957</v>
      </c>
      <c r="Q492" s="26">
        <f t="shared" si="81"/>
        <v>0.22615441817338985</v>
      </c>
      <c r="R492" s="28">
        <f t="shared" si="82"/>
        <v>-0.70270898278446725</v>
      </c>
      <c r="S492" s="73">
        <f>VLOOKUP(B492,'13. Parl. Constituency gender'!$A$5:$S$667,18,FALSE)</f>
        <v>6400</v>
      </c>
      <c r="T492" s="73">
        <f>VLOOKUP(B492,'SEISS data'!$B$6:$R$668,9,FALSE)</f>
        <v>3100</v>
      </c>
      <c r="U492" s="73">
        <f t="shared" si="83"/>
        <v>9500</v>
      </c>
      <c r="V492" s="109">
        <f t="shared" si="84"/>
        <v>0.19668737060041408</v>
      </c>
      <c r="W492" s="110">
        <f t="shared" si="85"/>
        <v>0.93470078548492008</v>
      </c>
      <c r="X492" s="113">
        <f t="shared" si="86"/>
        <v>0.11599590135022642</v>
      </c>
      <c r="Y492" s="137">
        <f>VLOOKUP(A492,'BRES data'!$A$11:$AB$642,25,FALSE)</f>
        <v>2.0720935267373841E-2</v>
      </c>
      <c r="Z492" s="138">
        <f t="shared" si="87"/>
        <v>-0.3777297248355454</v>
      </c>
    </row>
    <row r="493" spans="1:26">
      <c r="A493" s="14" t="s">
        <v>505</v>
      </c>
      <c r="B493" s="15" t="str">
        <f>VLOOKUP('Master sheet'!A493,Westminster_Parliamentary_Const!$A$2:$C$651,2,FALSE)</f>
        <v>E14000638</v>
      </c>
      <c r="C493" s="15" t="str">
        <f>VLOOKUP(B493,'Region Lookup'!$B$1:$C$662,2,FALSE)</f>
        <v>South West</v>
      </c>
      <c r="E493" s="19">
        <f>VLOOKUP('Master sheet'!A493,'APS (2019)'!$A$9:$I$640,2,FALSE)</f>
        <v>47400</v>
      </c>
      <c r="F493" s="19">
        <f>VLOOKUP(B493,'Claimant Count'!$B$2:$D$633,2,FALSE)</f>
        <v>675</v>
      </c>
      <c r="G493" s="19">
        <f>VLOOKUP('Master sheet'!A493,'APS (combined up to 2019)'!$A$9:$I$640,8,FALSE)</f>
        <v>1200</v>
      </c>
      <c r="H493" s="19">
        <f>E493*VLOOKUP(C493,'Part-time workers'!$A$3:$G$14,6,FALSE)</f>
        <v>932.82402763177652</v>
      </c>
      <c r="I493" s="19">
        <f t="shared" si="77"/>
        <v>2807.8240276317765</v>
      </c>
      <c r="J493" s="20">
        <f t="shared" si="78"/>
        <v>5.9236793831894022E-2</v>
      </c>
      <c r="K493" s="27">
        <f t="shared" si="79"/>
        <v>-1.4105556744315657</v>
      </c>
      <c r="L493" s="25">
        <f>VLOOKUP('Master sheet'!A493,'APS (2020)'!$A$9:$I$640,2,FALSE)</f>
        <v>49000</v>
      </c>
      <c r="M493" s="25">
        <f>VLOOKUP(B493,'Claimant Count'!$B$2:$D$633,3,FALSE)-F493</f>
        <v>1415</v>
      </c>
      <c r="N493" s="25">
        <f>VLOOKUP('Master sheet'!A493,'APS (2020)'!$A$9:$I$640,8,FALSE)-G493</f>
        <v>3300</v>
      </c>
      <c r="O493" s="25">
        <f>L493*VLOOKUP(C493,'Part-time workers'!$A$3:$H$14,8,FALSE)</f>
        <v>64.125124221459458</v>
      </c>
      <c r="P493" s="25">
        <f t="shared" si="80"/>
        <v>4779.1251242214594</v>
      </c>
      <c r="Q493" s="26">
        <f t="shared" si="81"/>
        <v>1.7020743028017862</v>
      </c>
      <c r="R493" s="28">
        <f t="shared" si="82"/>
        <v>4.2029799556012026</v>
      </c>
      <c r="S493" s="73">
        <f>VLOOKUP(B493,'13. Parl. Constituency gender'!$A$5:$S$667,18,FALSE)</f>
        <v>6200</v>
      </c>
      <c r="T493" s="73">
        <f>VLOOKUP(B493,'SEISS data'!$B$6:$R$668,9,FALSE)</f>
        <v>3100</v>
      </c>
      <c r="U493" s="73">
        <f t="shared" si="83"/>
        <v>9300</v>
      </c>
      <c r="V493" s="109">
        <f t="shared" si="84"/>
        <v>0.18979591836734694</v>
      </c>
      <c r="W493" s="110">
        <f t="shared" si="85"/>
        <v>0.73748699221408143</v>
      </c>
      <c r="X493" s="113">
        <f t="shared" si="86"/>
        <v>2.4702334739076419</v>
      </c>
      <c r="Y493" s="137">
        <f>VLOOKUP(A493,'BRES data'!$A$11:$AB$642,25,FALSE)</f>
        <v>1.9077133105801947E-2</v>
      </c>
      <c r="Z493" s="138">
        <f t="shared" si="87"/>
        <v>-0.55082756655541021</v>
      </c>
    </row>
    <row r="494" spans="1:26">
      <c r="A494" s="14" t="s">
        <v>506</v>
      </c>
      <c r="B494" s="15" t="str">
        <f>VLOOKUP('Master sheet'!A494,Westminster_Parliamentary_Const!$A$2:$C$651,2,FALSE)</f>
        <v>E14000665</v>
      </c>
      <c r="C494" s="15" t="str">
        <f>VLOOKUP(B494,'Region Lookup'!$B$1:$C$662,2,FALSE)</f>
        <v>South West</v>
      </c>
      <c r="E494" s="19">
        <f>VLOOKUP('Master sheet'!A494,'APS (2019)'!$A$9:$I$640,2,FALSE)</f>
        <v>58000</v>
      </c>
      <c r="F494" s="19">
        <f>VLOOKUP(B494,'Claimant Count'!$B$2:$D$633,2,FALSE)</f>
        <v>855</v>
      </c>
      <c r="G494" s="19">
        <f>VLOOKUP('Master sheet'!A494,'APS (combined up to 2019)'!$A$9:$I$640,8,FALSE)</f>
        <v>1900</v>
      </c>
      <c r="H494" s="19">
        <f>E494*VLOOKUP(C494,'Part-time workers'!$A$3:$G$14,6,FALSE)</f>
        <v>1141.4302447814987</v>
      </c>
      <c r="I494" s="19">
        <f t="shared" si="77"/>
        <v>3896.4302447814989</v>
      </c>
      <c r="J494" s="20">
        <f t="shared" si="78"/>
        <v>6.7179831806577564E-2</v>
      </c>
      <c r="K494" s="27">
        <f t="shared" si="79"/>
        <v>-1.1103276108071995</v>
      </c>
      <c r="L494" s="25">
        <f>VLOOKUP('Master sheet'!A494,'APS (2020)'!$A$9:$I$640,2,FALSE)</f>
        <v>58200</v>
      </c>
      <c r="M494" s="25">
        <f>VLOOKUP(B494,'Claimant Count'!$B$2:$D$633,3,FALSE)-F494</f>
        <v>1375</v>
      </c>
      <c r="N494" s="25">
        <f>VLOOKUP('Master sheet'!A494,'APS (2020)'!$A$9:$I$640,8,FALSE)-G494</f>
        <v>1100</v>
      </c>
      <c r="O494" s="25">
        <f>L494*VLOOKUP(C494,'Part-time workers'!$A$3:$H$14,8,FALSE)</f>
        <v>76.164943463039606</v>
      </c>
      <c r="P494" s="25">
        <f t="shared" si="80"/>
        <v>2551.1649434630394</v>
      </c>
      <c r="Q494" s="26">
        <f t="shared" si="81"/>
        <v>0.6547441589336348</v>
      </c>
      <c r="R494" s="28">
        <f t="shared" si="82"/>
        <v>0.72184527131211274</v>
      </c>
      <c r="S494" s="73">
        <f>VLOOKUP(B494,'13. Parl. Constituency gender'!$A$5:$S$667,18,FALSE)</f>
        <v>5300</v>
      </c>
      <c r="T494" s="73">
        <f>VLOOKUP(B494,'SEISS data'!$B$6:$R$668,9,FALSE)</f>
        <v>2900</v>
      </c>
      <c r="U494" s="73">
        <f t="shared" si="83"/>
        <v>8200</v>
      </c>
      <c r="V494" s="109">
        <f t="shared" si="84"/>
        <v>0.14089347079037801</v>
      </c>
      <c r="W494" s="110">
        <f t="shared" si="85"/>
        <v>-0.66196218928159678</v>
      </c>
      <c r="X494" s="113">
        <f t="shared" si="86"/>
        <v>2.9941541015257978E-2</v>
      </c>
      <c r="Y494" s="137">
        <f>VLOOKUP(A494,'BRES data'!$A$11:$AB$642,25,FALSE)</f>
        <v>2.3778597785977906E-2</v>
      </c>
      <c r="Z494" s="138">
        <f t="shared" si="87"/>
        <v>-5.5747679154349909E-2</v>
      </c>
    </row>
    <row r="495" spans="1:26">
      <c r="A495" s="14" t="s">
        <v>507</v>
      </c>
      <c r="B495" s="15" t="str">
        <f>VLOOKUP('Master sheet'!A495,Westminster_Parliamentary_Const!$A$2:$C$651,2,FALSE)</f>
        <v>E14000678</v>
      </c>
      <c r="C495" s="15" t="str">
        <f>VLOOKUP(B495,'Region Lookup'!$B$1:$C$662,2,FALSE)</f>
        <v>South West</v>
      </c>
      <c r="E495" s="19">
        <f>VLOOKUP('Master sheet'!A495,'APS (2019)'!$A$9:$I$640,2,FALSE)</f>
        <v>57500</v>
      </c>
      <c r="F495" s="19">
        <f>VLOOKUP(B495,'Claimant Count'!$B$2:$D$633,2,FALSE)</f>
        <v>695</v>
      </c>
      <c r="G495" s="19">
        <f>VLOOKUP('Master sheet'!A495,'APS (combined up to 2019)'!$A$9:$I$640,8,FALSE)</f>
        <v>1800</v>
      </c>
      <c r="H495" s="19">
        <f>E495*VLOOKUP(C495,'Part-time workers'!$A$3:$G$14,6,FALSE)</f>
        <v>1131.5903288782099</v>
      </c>
      <c r="I495" s="19">
        <f t="shared" si="77"/>
        <v>3626.5903288782101</v>
      </c>
      <c r="J495" s="20">
        <f t="shared" si="78"/>
        <v>6.3071136154403656E-2</v>
      </c>
      <c r="K495" s="27">
        <f t="shared" si="79"/>
        <v>-1.2656265963597859</v>
      </c>
      <c r="L495" s="25">
        <f>VLOOKUP('Master sheet'!A495,'APS (2020)'!$A$9:$I$640,2,FALSE)</f>
        <v>58100</v>
      </c>
      <c r="M495" s="25">
        <f>VLOOKUP(B495,'Claimant Count'!$B$2:$D$633,3,FALSE)-F495</f>
        <v>1695</v>
      </c>
      <c r="N495" s="25">
        <f>VLOOKUP('Master sheet'!A495,'APS (2020)'!$A$9:$I$640,8,FALSE)-G495</f>
        <v>600</v>
      </c>
      <c r="O495" s="25">
        <f>L495*VLOOKUP(C495,'Part-time workers'!$A$3:$H$14,8,FALSE)</f>
        <v>76.034075862587642</v>
      </c>
      <c r="P495" s="25">
        <f t="shared" si="80"/>
        <v>2371.0340758625875</v>
      </c>
      <c r="Q495" s="26">
        <f t="shared" si="81"/>
        <v>0.6537915399438029</v>
      </c>
      <c r="R495" s="28">
        <f t="shared" si="82"/>
        <v>0.71867893925738124</v>
      </c>
      <c r="S495" s="73">
        <f>VLOOKUP(B495,'13. Parl. Constituency gender'!$A$5:$S$667,18,FALSE)</f>
        <v>7400</v>
      </c>
      <c r="T495" s="73">
        <f>VLOOKUP(B495,'SEISS data'!$B$6:$R$668,9,FALSE)</f>
        <v>3900</v>
      </c>
      <c r="U495" s="73">
        <f t="shared" si="83"/>
        <v>11300</v>
      </c>
      <c r="V495" s="109">
        <f t="shared" si="84"/>
        <v>0.1944922547332186</v>
      </c>
      <c r="W495" s="110">
        <f t="shared" si="85"/>
        <v>0.8718828028307829</v>
      </c>
      <c r="X495" s="113">
        <f t="shared" si="86"/>
        <v>0.79528087104408207</v>
      </c>
      <c r="Y495" s="137">
        <f>VLOOKUP(A495,'BRES data'!$A$11:$AB$642,25,FALSE)</f>
        <v>2.7490942028985499E-2</v>
      </c>
      <c r="Z495" s="138">
        <f t="shared" si="87"/>
        <v>0.33517453229431438</v>
      </c>
    </row>
    <row r="496" spans="1:26">
      <c r="A496" s="14" t="s">
        <v>508</v>
      </c>
      <c r="B496" s="15" t="str">
        <f>VLOOKUP('Master sheet'!A496,Westminster_Parliamentary_Const!$A$2:$C$651,2,FALSE)</f>
        <v>E14000698</v>
      </c>
      <c r="C496" s="15" t="str">
        <f>VLOOKUP(B496,'Region Lookup'!$B$1:$C$662,2,FALSE)</f>
        <v>South West</v>
      </c>
      <c r="E496" s="19">
        <f>VLOOKUP('Master sheet'!A496,'APS (2019)'!$A$9:$I$640,2,FALSE)</f>
        <v>77300</v>
      </c>
      <c r="F496" s="19">
        <f>VLOOKUP(B496,'Claimant Count'!$B$2:$D$633,2,FALSE)</f>
        <v>1205</v>
      </c>
      <c r="G496" s="19">
        <f>VLOOKUP('Master sheet'!A496,'APS (combined up to 2019)'!$A$9:$I$640,8,FALSE)</f>
        <v>3000</v>
      </c>
      <c r="H496" s="19">
        <f>E496*VLOOKUP(C496,'Part-time workers'!$A$3:$G$14,6,FALSE)</f>
        <v>1521.2509986484456</v>
      </c>
      <c r="I496" s="19">
        <f t="shared" si="77"/>
        <v>5726.2509986484456</v>
      </c>
      <c r="J496" s="20">
        <f t="shared" si="78"/>
        <v>7.4078279413304596E-2</v>
      </c>
      <c r="K496" s="27">
        <f t="shared" si="79"/>
        <v>-0.84958259440630379</v>
      </c>
      <c r="L496" s="25">
        <f>VLOOKUP('Master sheet'!A496,'APS (2020)'!$A$9:$I$640,2,FALSE)</f>
        <v>77400</v>
      </c>
      <c r="M496" s="25">
        <f>VLOOKUP(B496,'Claimant Count'!$B$2:$D$633,3,FALSE)-F496</f>
        <v>2170</v>
      </c>
      <c r="N496" s="25">
        <f>VLOOKUP('Master sheet'!A496,'APS (2020)'!$A$9:$I$640,8,FALSE)-G496</f>
        <v>-1300</v>
      </c>
      <c r="O496" s="25">
        <f>L496*VLOOKUP(C496,'Part-time workers'!$A$3:$H$14,8,FALSE)</f>
        <v>101.29152274981556</v>
      </c>
      <c r="P496" s="25">
        <f t="shared" si="80"/>
        <v>971.29152274981561</v>
      </c>
      <c r="Q496" s="26">
        <f t="shared" si="81"/>
        <v>0.16962084319724502</v>
      </c>
      <c r="R496" s="28">
        <f t="shared" si="82"/>
        <v>-0.89061629150515542</v>
      </c>
      <c r="S496" s="73">
        <f>VLOOKUP(B496,'13. Parl. Constituency gender'!$A$5:$S$667,18,FALSE)</f>
        <v>7300</v>
      </c>
      <c r="T496" s="73">
        <f>VLOOKUP(B496,'SEISS data'!$B$6:$R$668,9,FALSE)</f>
        <v>3300</v>
      </c>
      <c r="U496" s="73">
        <f t="shared" si="83"/>
        <v>10600</v>
      </c>
      <c r="V496" s="109">
        <f t="shared" si="84"/>
        <v>0.13695090439276486</v>
      </c>
      <c r="W496" s="110">
        <f t="shared" si="85"/>
        <v>-0.7747872438854192</v>
      </c>
      <c r="X496" s="113">
        <f t="shared" si="86"/>
        <v>-0.83270176769528725</v>
      </c>
      <c r="Y496" s="137">
        <f>VLOOKUP(A496,'BRES data'!$A$11:$AB$642,25,FALSE)</f>
        <v>3.518332999398921E-2</v>
      </c>
      <c r="Z496" s="138">
        <f t="shared" si="87"/>
        <v>1.1452086018083227</v>
      </c>
    </row>
    <row r="497" spans="1:26">
      <c r="A497" s="14" t="s">
        <v>509</v>
      </c>
      <c r="B497" s="15" t="str">
        <f>VLOOKUP('Master sheet'!A497,Westminster_Parliamentary_Const!$A$2:$C$651,2,FALSE)</f>
        <v>E14000702</v>
      </c>
      <c r="C497" s="15" t="str">
        <f>VLOOKUP(B497,'Region Lookup'!$B$1:$C$662,2,FALSE)</f>
        <v>South West</v>
      </c>
      <c r="E497" s="19">
        <f>VLOOKUP('Master sheet'!A497,'APS (2019)'!$A$9:$I$640,2,FALSE)</f>
        <v>64900</v>
      </c>
      <c r="F497" s="19">
        <f>VLOOKUP(B497,'Claimant Count'!$B$2:$D$633,2,FALSE)</f>
        <v>920</v>
      </c>
      <c r="G497" s="19">
        <f>VLOOKUP('Master sheet'!A497,'APS (combined up to 2019)'!$A$9:$I$640,8,FALSE)</f>
        <v>2900</v>
      </c>
      <c r="H497" s="19">
        <f>E497*VLOOKUP(C497,'Part-time workers'!$A$3:$G$14,6,FALSE)</f>
        <v>1277.2210842468839</v>
      </c>
      <c r="I497" s="19">
        <f t="shared" si="77"/>
        <v>5097.2210842468839</v>
      </c>
      <c r="J497" s="20">
        <f t="shared" si="78"/>
        <v>7.8539616090090664E-2</v>
      </c>
      <c r="K497" s="27">
        <f t="shared" si="79"/>
        <v>-0.68095461152155501</v>
      </c>
      <c r="L497" s="25">
        <f>VLOOKUP('Master sheet'!A497,'APS (2020)'!$A$9:$I$640,2,FALSE)</f>
        <v>60100</v>
      </c>
      <c r="M497" s="25">
        <f>VLOOKUP(B497,'Claimant Count'!$B$2:$D$633,3,FALSE)-F497</f>
        <v>1720</v>
      </c>
      <c r="N497" s="25">
        <f>VLOOKUP('Master sheet'!A497,'APS (2020)'!$A$9:$I$640,8,FALSE)-G497</f>
        <v>900</v>
      </c>
      <c r="O497" s="25">
        <f>L497*VLOOKUP(C497,'Part-time workers'!$A$3:$H$14,8,FALSE)</f>
        <v>78.651427871626808</v>
      </c>
      <c r="P497" s="25">
        <f t="shared" si="80"/>
        <v>2698.6514278716268</v>
      </c>
      <c r="Q497" s="26">
        <f t="shared" si="81"/>
        <v>0.52943582066940176</v>
      </c>
      <c r="R497" s="28">
        <f t="shared" si="82"/>
        <v>0.30534317298506736</v>
      </c>
      <c r="S497" s="73">
        <f>VLOOKUP(B497,'13. Parl. Constituency gender'!$A$5:$S$667,18,FALSE)</f>
        <v>6500</v>
      </c>
      <c r="T497" s="73">
        <f>VLOOKUP(B497,'SEISS data'!$B$6:$R$668,9,FALSE)</f>
        <v>2900</v>
      </c>
      <c r="U497" s="73">
        <f t="shared" si="83"/>
        <v>9400</v>
      </c>
      <c r="V497" s="109">
        <f t="shared" si="84"/>
        <v>0.15640599001663893</v>
      </c>
      <c r="W497" s="110">
        <f t="shared" si="85"/>
        <v>-0.2180379398877714</v>
      </c>
      <c r="X497" s="113">
        <f t="shared" si="86"/>
        <v>4.3652616548647979E-2</v>
      </c>
      <c r="Y497" s="137">
        <f>VLOOKUP(A497,'BRES data'!$A$11:$AB$642,25,FALSE)</f>
        <v>1.6581019024710208E-2</v>
      </c>
      <c r="Z497" s="138">
        <f t="shared" si="87"/>
        <v>-0.81367669172651491</v>
      </c>
    </row>
    <row r="498" spans="1:26">
      <c r="A498" s="14" t="s">
        <v>510</v>
      </c>
      <c r="B498" s="15" t="str">
        <f>VLOOKUP('Master sheet'!A498,Westminster_Parliamentary_Const!$A$2:$C$651,2,FALSE)</f>
        <v>E14000705</v>
      </c>
      <c r="C498" s="15" t="str">
        <f>VLOOKUP(B498,'Region Lookup'!$B$1:$C$662,2,FALSE)</f>
        <v>South West</v>
      </c>
      <c r="E498" s="19">
        <f>VLOOKUP('Master sheet'!A498,'APS (2019)'!$A$9:$I$640,2,FALSE)</f>
        <v>49900</v>
      </c>
      <c r="F498" s="19">
        <f>VLOOKUP(B498,'Claimant Count'!$B$2:$D$633,2,FALSE)</f>
        <v>1105</v>
      </c>
      <c r="G498" s="19">
        <f>VLOOKUP('Master sheet'!A498,'APS (combined up to 2019)'!$A$9:$I$640,8,FALSE)</f>
        <v>2000</v>
      </c>
      <c r="H498" s="19">
        <f>E498*VLOOKUP(C498,'Part-time workers'!$A$3:$G$14,6,FALSE)</f>
        <v>982.02360714822044</v>
      </c>
      <c r="I498" s="19">
        <f t="shared" si="77"/>
        <v>4087.0236071482204</v>
      </c>
      <c r="J498" s="20">
        <f t="shared" si="78"/>
        <v>8.1904280704373153E-2</v>
      </c>
      <c r="K498" s="27">
        <f t="shared" si="79"/>
        <v>-0.55377824082924409</v>
      </c>
      <c r="L498" s="25">
        <f>VLOOKUP('Master sheet'!A498,'APS (2020)'!$A$9:$I$640,2,FALSE)</f>
        <v>51900</v>
      </c>
      <c r="M498" s="25">
        <f>VLOOKUP(B498,'Claimant Count'!$B$2:$D$633,3,FALSE)-F498</f>
        <v>1430</v>
      </c>
      <c r="N498" s="25">
        <f>VLOOKUP('Master sheet'!A498,'APS (2020)'!$A$9:$I$640,8,FALSE)-G498</f>
        <v>100</v>
      </c>
      <c r="O498" s="25">
        <f>L498*VLOOKUP(C498,'Part-time workers'!$A$3:$H$14,8,FALSE)</f>
        <v>67.920284634566244</v>
      </c>
      <c r="P498" s="25">
        <f t="shared" si="80"/>
        <v>1597.9202846345663</v>
      </c>
      <c r="Q498" s="26">
        <f t="shared" si="81"/>
        <v>0.3909740775266865</v>
      </c>
      <c r="R498" s="28">
        <f t="shared" si="82"/>
        <v>-0.15487844798444492</v>
      </c>
      <c r="S498" s="73">
        <f>VLOOKUP(B498,'13. Parl. Constituency gender'!$A$5:$S$667,18,FALSE)</f>
        <v>5400</v>
      </c>
      <c r="T498" s="73">
        <f>VLOOKUP(B498,'SEISS data'!$B$6:$R$668,9,FALSE)</f>
        <v>3700</v>
      </c>
      <c r="U498" s="73">
        <f t="shared" si="83"/>
        <v>9100</v>
      </c>
      <c r="V498" s="109">
        <f t="shared" si="84"/>
        <v>0.17533718689788053</v>
      </c>
      <c r="W498" s="110">
        <f t="shared" si="85"/>
        <v>0.32371915598127721</v>
      </c>
      <c r="X498" s="113">
        <f t="shared" si="86"/>
        <v>8.4420353998416145E-2</v>
      </c>
      <c r="Y498" s="137">
        <f>VLOOKUP(A498,'BRES data'!$A$11:$AB$642,25,FALSE)</f>
        <v>1.7409024745269397E-2</v>
      </c>
      <c r="Z498" s="138">
        <f t="shared" si="87"/>
        <v>-0.72648493196909947</v>
      </c>
    </row>
    <row r="499" spans="1:26">
      <c r="A499" s="14" t="s">
        <v>511</v>
      </c>
      <c r="B499" s="15" t="str">
        <f>VLOOKUP('Master sheet'!A499,Westminster_Parliamentary_Const!$A$2:$C$651,2,FALSE)</f>
        <v>E14000712</v>
      </c>
      <c r="C499" s="15" t="str">
        <f>VLOOKUP(B499,'Region Lookup'!$B$1:$C$662,2,FALSE)</f>
        <v>South West</v>
      </c>
      <c r="E499" s="19">
        <f>VLOOKUP('Master sheet'!A499,'APS (2019)'!$A$9:$I$640,2,FALSE)</f>
        <v>78200</v>
      </c>
      <c r="F499" s="19">
        <f>VLOOKUP(B499,'Claimant Count'!$B$2:$D$633,2,FALSE)</f>
        <v>2165</v>
      </c>
      <c r="G499" s="19">
        <f>VLOOKUP('Master sheet'!A499,'APS (combined up to 2019)'!$A$9:$I$640,8,FALSE)</f>
        <v>4100</v>
      </c>
      <c r="H499" s="19">
        <f>E499*VLOOKUP(C499,'Part-time workers'!$A$3:$G$14,6,FALSE)</f>
        <v>1538.9628472743655</v>
      </c>
      <c r="I499" s="19">
        <f t="shared" si="77"/>
        <v>7803.9628472743652</v>
      </c>
      <c r="J499" s="20">
        <f t="shared" si="78"/>
        <v>9.9794921320644062E-2</v>
      </c>
      <c r="K499" s="27">
        <f t="shared" si="79"/>
        <v>0.12244569343143105</v>
      </c>
      <c r="L499" s="25">
        <f>VLOOKUP('Master sheet'!A499,'APS (2020)'!$A$9:$I$640,2,FALSE)</f>
        <v>73400</v>
      </c>
      <c r="M499" s="25">
        <f>VLOOKUP(B499,'Claimant Count'!$B$2:$D$633,3,FALSE)-F499</f>
        <v>2675</v>
      </c>
      <c r="N499" s="25">
        <f>VLOOKUP('Master sheet'!A499,'APS (2020)'!$A$9:$I$640,8,FALSE)-G499</f>
        <v>400</v>
      </c>
      <c r="O499" s="25">
        <f>L499*VLOOKUP(C499,'Part-time workers'!$A$3:$H$14,8,FALSE)</f>
        <v>96.056818731737238</v>
      </c>
      <c r="P499" s="25">
        <f t="shared" si="80"/>
        <v>3171.0568187317372</v>
      </c>
      <c r="Q499" s="26">
        <f t="shared" si="81"/>
        <v>0.40633930232500654</v>
      </c>
      <c r="R499" s="28">
        <f t="shared" si="82"/>
        <v>-0.10380723869051633</v>
      </c>
      <c r="S499" s="73">
        <f>VLOOKUP(B499,'13. Parl. Constituency gender'!$A$5:$S$667,18,FALSE)</f>
        <v>8400</v>
      </c>
      <c r="T499" s="73">
        <f>VLOOKUP(B499,'SEISS data'!$B$6:$R$668,9,FALSE)</f>
        <v>3500</v>
      </c>
      <c r="U499" s="73">
        <f t="shared" si="83"/>
        <v>11900</v>
      </c>
      <c r="V499" s="109">
        <f t="shared" si="84"/>
        <v>0.16212534059945505</v>
      </c>
      <c r="W499" s="110">
        <f t="shared" si="85"/>
        <v>-5.4366367433014137E-2</v>
      </c>
      <c r="X499" s="113">
        <f t="shared" si="86"/>
        <v>-7.9086803061765243E-2</v>
      </c>
      <c r="Y499" s="137">
        <f>VLOOKUP(A499,'BRES data'!$A$11:$AB$642,25,FALSE)</f>
        <v>2.7903399477003488E-2</v>
      </c>
      <c r="Z499" s="138">
        <f t="shared" si="87"/>
        <v>0.37860767511542182</v>
      </c>
    </row>
    <row r="500" spans="1:26">
      <c r="A500" s="14" t="s">
        <v>512</v>
      </c>
      <c r="B500" s="15" t="str">
        <f>VLOOKUP('Master sheet'!A500,Westminster_Parliamentary_Const!$A$2:$C$651,2,FALSE)</f>
        <v>E14000774</v>
      </c>
      <c r="C500" s="15" t="str">
        <f>VLOOKUP(B500,'Region Lookup'!$B$1:$C$662,2,FALSE)</f>
        <v>South West</v>
      </c>
      <c r="E500" s="19">
        <f>VLOOKUP('Master sheet'!A500,'APS (2019)'!$A$9:$I$640,2,FALSE)</f>
        <v>52000</v>
      </c>
      <c r="F500" s="19">
        <f>VLOOKUP(B500,'Claimant Count'!$B$2:$D$633,2,FALSE)</f>
        <v>815</v>
      </c>
      <c r="G500" s="19">
        <f>VLOOKUP('Master sheet'!A500,'APS (combined up to 2019)'!$A$9:$I$640,8,FALSE)</f>
        <v>1200</v>
      </c>
      <c r="H500" s="19">
        <f>E500*VLOOKUP(C500,'Part-time workers'!$A$3:$G$14,6,FALSE)</f>
        <v>1023.3512539420333</v>
      </c>
      <c r="I500" s="19">
        <f t="shared" si="77"/>
        <v>3038.3512539420335</v>
      </c>
      <c r="J500" s="20">
        <f t="shared" si="78"/>
        <v>5.842983180657757E-2</v>
      </c>
      <c r="K500" s="27">
        <f t="shared" si="79"/>
        <v>-1.4410569318914115</v>
      </c>
      <c r="L500" s="25">
        <f>VLOOKUP('Master sheet'!A500,'APS (2020)'!$A$9:$I$640,2,FALSE)</f>
        <v>59700</v>
      </c>
      <c r="M500" s="25">
        <f>VLOOKUP(B500,'Claimant Count'!$B$2:$D$633,3,FALSE)-F500</f>
        <v>1630</v>
      </c>
      <c r="N500" s="25">
        <f>VLOOKUP('Master sheet'!A500,'APS (2020)'!$A$9:$I$640,8,FALSE)-G500</f>
        <v>1400</v>
      </c>
      <c r="O500" s="25">
        <f>L500*VLOOKUP(C500,'Part-time workers'!$A$3:$H$14,8,FALSE)</f>
        <v>78.12795746981898</v>
      </c>
      <c r="P500" s="25">
        <f t="shared" si="80"/>
        <v>3108.1279574698192</v>
      </c>
      <c r="Q500" s="26">
        <f t="shared" si="81"/>
        <v>1.0229653182584653</v>
      </c>
      <c r="R500" s="28">
        <f t="shared" si="82"/>
        <v>1.9457453535541607</v>
      </c>
      <c r="S500" s="73">
        <f>VLOOKUP(B500,'13. Parl. Constituency gender'!$A$5:$S$667,18,FALSE)</f>
        <v>5700</v>
      </c>
      <c r="T500" s="73">
        <f>VLOOKUP(B500,'SEISS data'!$B$6:$R$668,9,FALSE)</f>
        <v>3400</v>
      </c>
      <c r="U500" s="73">
        <f t="shared" si="83"/>
        <v>9100</v>
      </c>
      <c r="V500" s="109">
        <f t="shared" si="84"/>
        <v>0.15242881072026801</v>
      </c>
      <c r="W500" s="110">
        <f t="shared" si="85"/>
        <v>-0.33185351736388002</v>
      </c>
      <c r="X500" s="113">
        <f t="shared" si="86"/>
        <v>0.80694591809514038</v>
      </c>
      <c r="Y500" s="137">
        <f>VLOOKUP(A500,'BRES data'!$A$11:$AB$642,25,FALSE)</f>
        <v>2.9517956596888828E-2</v>
      </c>
      <c r="Z500" s="138">
        <f t="shared" si="87"/>
        <v>0.54862591655534221</v>
      </c>
    </row>
    <row r="501" spans="1:26">
      <c r="A501" s="14" t="s">
        <v>513</v>
      </c>
      <c r="B501" s="15" t="str">
        <f>VLOOKUP('Master sheet'!A501,Westminster_Parliamentary_Const!$A$2:$C$651,2,FALSE)</f>
        <v>E14000815</v>
      </c>
      <c r="C501" s="15" t="str">
        <f>VLOOKUP(B501,'Region Lookup'!$B$1:$C$662,2,FALSE)</f>
        <v>South West</v>
      </c>
      <c r="E501" s="19">
        <f>VLOOKUP('Master sheet'!A501,'APS (2019)'!$A$9:$I$640,2,FALSE)</f>
        <v>43700</v>
      </c>
      <c r="F501" s="19">
        <f>VLOOKUP(B501,'Claimant Count'!$B$2:$D$633,2,FALSE)</f>
        <v>620</v>
      </c>
      <c r="G501" s="19">
        <f>VLOOKUP('Master sheet'!A501,'APS (combined up to 2019)'!$A$9:$I$640,8,FALSE)</f>
        <v>1100</v>
      </c>
      <c r="H501" s="19">
        <f>E501*VLOOKUP(C501,'Part-time workers'!$A$3:$G$14,6,FALSE)</f>
        <v>860.00864994743949</v>
      </c>
      <c r="I501" s="19">
        <f t="shared" si="77"/>
        <v>2580.0086499474396</v>
      </c>
      <c r="J501" s="20">
        <f t="shared" si="78"/>
        <v>5.9039099541131339E-2</v>
      </c>
      <c r="K501" s="27">
        <f t="shared" si="79"/>
        <v>-1.4180280514105563</v>
      </c>
      <c r="L501" s="25">
        <f>VLOOKUP('Master sheet'!A501,'APS (2020)'!$A$9:$I$640,2,FALSE)</f>
        <v>46000</v>
      </c>
      <c r="M501" s="25">
        <f>VLOOKUP(B501,'Claimant Count'!$B$2:$D$633,3,FALSE)-F501</f>
        <v>1195</v>
      </c>
      <c r="N501" s="25">
        <f>VLOOKUP('Master sheet'!A501,'APS (2020)'!$A$9:$I$640,8,FALSE)-G501</f>
        <v>-200</v>
      </c>
      <c r="O501" s="25">
        <f>L501*VLOOKUP(C501,'Part-time workers'!$A$3:$H$14,8,FALSE)</f>
        <v>60.199096207900716</v>
      </c>
      <c r="P501" s="25">
        <f t="shared" si="80"/>
        <v>1055.1990962079008</v>
      </c>
      <c r="Q501" s="26">
        <f t="shared" si="81"/>
        <v>0.40899052653540424</v>
      </c>
      <c r="R501" s="28">
        <f t="shared" si="82"/>
        <v>-9.4995052190703075E-2</v>
      </c>
      <c r="S501" s="73">
        <f>VLOOKUP(B501,'13. Parl. Constituency gender'!$A$5:$S$667,18,FALSE)</f>
        <v>6200</v>
      </c>
      <c r="T501" s="73">
        <f>VLOOKUP(B501,'SEISS data'!$B$6:$R$668,9,FALSE)</f>
        <v>2900</v>
      </c>
      <c r="U501" s="73">
        <f t="shared" si="83"/>
        <v>9100</v>
      </c>
      <c r="V501" s="109">
        <f t="shared" si="84"/>
        <v>0.19782608695652174</v>
      </c>
      <c r="W501" s="110">
        <f t="shared" si="85"/>
        <v>0.96728761398675378</v>
      </c>
      <c r="X501" s="113">
        <f t="shared" si="86"/>
        <v>0.43614628089802537</v>
      </c>
      <c r="Y501" s="137">
        <f>VLOOKUP(A501,'BRES data'!$A$11:$AB$642,25,FALSE)</f>
        <v>1.6220143644563256E-2</v>
      </c>
      <c r="Z501" s="138">
        <f t="shared" si="87"/>
        <v>-0.85167807102482362</v>
      </c>
    </row>
    <row r="502" spans="1:26">
      <c r="A502" s="14" t="s">
        <v>514</v>
      </c>
      <c r="B502" s="15" t="str">
        <f>VLOOKUP('Master sheet'!A502,Westminster_Parliamentary_Const!$A$2:$C$651,2,FALSE)</f>
        <v>E14000835</v>
      </c>
      <c r="C502" s="15" t="str">
        <f>VLOOKUP(B502,'Region Lookup'!$B$1:$C$662,2,FALSE)</f>
        <v>South West</v>
      </c>
      <c r="E502" s="19">
        <f>VLOOKUP('Master sheet'!A502,'APS (2019)'!$A$9:$I$640,2,FALSE)</f>
        <v>44900</v>
      </c>
      <c r="F502" s="19">
        <f>VLOOKUP(B502,'Claimant Count'!$B$2:$D$633,2,FALSE)</f>
        <v>900</v>
      </c>
      <c r="G502" s="19">
        <f>VLOOKUP('Master sheet'!A502,'APS (combined up to 2019)'!$A$9:$I$640,8,FALSE)</f>
        <v>2000</v>
      </c>
      <c r="H502" s="19">
        <f>E502*VLOOKUP(C502,'Part-time workers'!$A$3:$G$14,6,FALSE)</f>
        <v>883.6244481153326</v>
      </c>
      <c r="I502" s="19">
        <f t="shared" si="77"/>
        <v>3783.6244481153326</v>
      </c>
      <c r="J502" s="20">
        <f t="shared" si="78"/>
        <v>8.4267805080519662E-2</v>
      </c>
      <c r="K502" s="27">
        <f t="shared" si="79"/>
        <v>-0.46444260513908175</v>
      </c>
      <c r="L502" s="25">
        <f>VLOOKUP('Master sheet'!A502,'APS (2020)'!$A$9:$I$640,2,FALSE)</f>
        <v>53900</v>
      </c>
      <c r="M502" s="25">
        <f>VLOOKUP(B502,'Claimant Count'!$B$2:$D$633,3,FALSE)-F502</f>
        <v>1740</v>
      </c>
      <c r="N502" s="25">
        <f>VLOOKUP('Master sheet'!A502,'APS (2020)'!$A$9:$I$640,8,FALSE)-G502</f>
        <v>200</v>
      </c>
      <c r="O502" s="25">
        <f>L502*VLOOKUP(C502,'Part-time workers'!$A$3:$H$14,8,FALSE)</f>
        <v>70.53763664360541</v>
      </c>
      <c r="P502" s="25">
        <f t="shared" si="80"/>
        <v>2010.5376366436053</v>
      </c>
      <c r="Q502" s="26">
        <f t="shared" si="81"/>
        <v>0.53137875183280348</v>
      </c>
      <c r="R502" s="28">
        <f t="shared" si="82"/>
        <v>0.31180112237352242</v>
      </c>
      <c r="S502" s="73">
        <f>VLOOKUP(B502,'13. Parl. Constituency gender'!$A$5:$S$667,18,FALSE)</f>
        <v>6900</v>
      </c>
      <c r="T502" s="73">
        <f>VLOOKUP(B502,'SEISS data'!$B$6:$R$668,9,FALSE)</f>
        <v>3700</v>
      </c>
      <c r="U502" s="73">
        <f t="shared" si="83"/>
        <v>10600</v>
      </c>
      <c r="V502" s="109">
        <f t="shared" si="84"/>
        <v>0.19666048237476808</v>
      </c>
      <c r="W502" s="110">
        <f t="shared" si="85"/>
        <v>0.9339313208213581</v>
      </c>
      <c r="X502" s="113">
        <f t="shared" si="86"/>
        <v>0.62286622159744032</v>
      </c>
      <c r="Y502" s="137">
        <f>VLOOKUP(A502,'BRES data'!$A$11:$AB$642,25,FALSE)</f>
        <v>2.4259259259259203E-2</v>
      </c>
      <c r="Z502" s="138">
        <f t="shared" si="87"/>
        <v>-5.1324253434405567E-3</v>
      </c>
    </row>
    <row r="503" spans="1:26">
      <c r="A503" s="14" t="s">
        <v>515</v>
      </c>
      <c r="B503" s="15" t="str">
        <f>VLOOKUP('Master sheet'!A503,Westminster_Parliamentary_Const!$A$2:$C$651,2,FALSE)</f>
        <v>E14000837</v>
      </c>
      <c r="C503" s="15" t="str">
        <f>VLOOKUP(B503,'Region Lookup'!$B$1:$C$662,2,FALSE)</f>
        <v>South West</v>
      </c>
      <c r="E503" s="19">
        <f>VLOOKUP('Master sheet'!A503,'APS (2019)'!$A$9:$I$640,2,FALSE)</f>
        <v>53100</v>
      </c>
      <c r="F503" s="19">
        <f>VLOOKUP(B503,'Claimant Count'!$B$2:$D$633,2,FALSE)</f>
        <v>1160</v>
      </c>
      <c r="G503" s="19">
        <f>VLOOKUP('Master sheet'!A503,'APS (combined up to 2019)'!$A$9:$I$640,8,FALSE)</f>
        <v>4400</v>
      </c>
      <c r="H503" s="19">
        <f>E503*VLOOKUP(C503,'Part-time workers'!$A$3:$G$14,6,FALSE)</f>
        <v>1044.9990689292686</v>
      </c>
      <c r="I503" s="19">
        <f t="shared" si="77"/>
        <v>6604.9990689292681</v>
      </c>
      <c r="J503" s="20">
        <f t="shared" si="78"/>
        <v>0.12438792973501446</v>
      </c>
      <c r="K503" s="27">
        <f t="shared" si="79"/>
        <v>1.0520032907232069</v>
      </c>
      <c r="L503" s="25">
        <f>VLOOKUP('Master sheet'!A503,'APS (2020)'!$A$9:$I$640,2,FALSE)</f>
        <v>52500</v>
      </c>
      <c r="M503" s="25">
        <f>VLOOKUP(B503,'Claimant Count'!$B$2:$D$633,3,FALSE)-F503</f>
        <v>1860</v>
      </c>
      <c r="N503" s="25">
        <f>VLOOKUP('Master sheet'!A503,'APS (2020)'!$A$9:$I$640,8,FALSE)-G503</f>
        <v>-2000</v>
      </c>
      <c r="O503" s="25">
        <f>L503*VLOOKUP(C503,'Part-time workers'!$A$3:$H$14,8,FALSE)</f>
        <v>68.705490237277999</v>
      </c>
      <c r="P503" s="25">
        <f t="shared" si="80"/>
        <v>-71.294509762722001</v>
      </c>
      <c r="Q503" s="26">
        <f t="shared" si="81"/>
        <v>-1.0794022681713944E-2</v>
      </c>
      <c r="R503" s="28">
        <f t="shared" si="82"/>
        <v>-1.4902824529821934</v>
      </c>
      <c r="S503" s="73">
        <f>VLOOKUP(B503,'13. Parl. Constituency gender'!$A$5:$S$667,18,FALSE)</f>
        <v>7500</v>
      </c>
      <c r="T503" s="73">
        <f>VLOOKUP(B503,'SEISS data'!$B$6:$R$668,9,FALSE)</f>
        <v>5000</v>
      </c>
      <c r="U503" s="73">
        <f t="shared" si="83"/>
        <v>12500</v>
      </c>
      <c r="V503" s="109">
        <f t="shared" si="84"/>
        <v>0.23809523809523808</v>
      </c>
      <c r="W503" s="110">
        <f t="shared" si="85"/>
        <v>2.1196763673697867</v>
      </c>
      <c r="X503" s="113">
        <f t="shared" si="86"/>
        <v>0.31469695719379664</v>
      </c>
      <c r="Y503" s="137">
        <f>VLOOKUP(A503,'BRES data'!$A$11:$AB$642,25,FALSE)</f>
        <v>2.1396103896103913E-2</v>
      </c>
      <c r="Z503" s="138">
        <f t="shared" si="87"/>
        <v>-0.30663221981804478</v>
      </c>
    </row>
    <row r="504" spans="1:26">
      <c r="A504" s="14" t="s">
        <v>516</v>
      </c>
      <c r="B504" s="15" t="str">
        <f>VLOOKUP('Master sheet'!A504,Westminster_Parliamentary_Const!$A$2:$C$651,2,FALSE)</f>
        <v>E14000838</v>
      </c>
      <c r="C504" s="15" t="str">
        <f>VLOOKUP(B504,'Region Lookup'!$B$1:$C$662,2,FALSE)</f>
        <v>South West</v>
      </c>
      <c r="E504" s="19">
        <f>VLOOKUP('Master sheet'!A504,'APS (2019)'!$A$9:$I$640,2,FALSE)</f>
        <v>54700</v>
      </c>
      <c r="F504" s="19">
        <f>VLOOKUP(B504,'Claimant Count'!$B$2:$D$633,2,FALSE)</f>
        <v>965</v>
      </c>
      <c r="G504" s="19">
        <f>VLOOKUP('Master sheet'!A504,'APS (combined up to 2019)'!$A$9:$I$640,8,FALSE)</f>
        <v>3300</v>
      </c>
      <c r="H504" s="19">
        <f>E504*VLOOKUP(C504,'Part-time workers'!$A$3:$G$14,6,FALSE)</f>
        <v>1076.4867998197926</v>
      </c>
      <c r="I504" s="19">
        <f t="shared" si="77"/>
        <v>5341.4867998197924</v>
      </c>
      <c r="J504" s="20">
        <f t="shared" si="78"/>
        <v>9.7650581349539162E-2</v>
      </c>
      <c r="K504" s="27">
        <f t="shared" si="79"/>
        <v>4.139471025231533E-2</v>
      </c>
      <c r="L504" s="25">
        <f>VLOOKUP('Master sheet'!A504,'APS (2020)'!$A$9:$I$640,2,FALSE)</f>
        <v>53100</v>
      </c>
      <c r="M504" s="25">
        <f>VLOOKUP(B504,'Claimant Count'!$B$2:$D$633,3,FALSE)-F504</f>
        <v>2040</v>
      </c>
      <c r="N504" s="25">
        <f>VLOOKUP('Master sheet'!A504,'APS (2020)'!$A$9:$I$640,8,FALSE)-G504</f>
        <v>-600</v>
      </c>
      <c r="O504" s="25">
        <f>L504*VLOOKUP(C504,'Part-time workers'!$A$3:$H$14,8,FALSE)</f>
        <v>69.490695839989741</v>
      </c>
      <c r="P504" s="25">
        <f t="shared" si="80"/>
        <v>1509.4906958399897</v>
      </c>
      <c r="Q504" s="26">
        <f t="shared" si="81"/>
        <v>0.28259747752084979</v>
      </c>
      <c r="R504" s="28">
        <f t="shared" si="82"/>
        <v>-0.51510253153105423</v>
      </c>
      <c r="S504" s="73">
        <f>VLOOKUP(B504,'13. Parl. Constituency gender'!$A$5:$S$667,18,FALSE)</f>
        <v>6800</v>
      </c>
      <c r="T504" s="73">
        <f>VLOOKUP(B504,'SEISS data'!$B$6:$R$668,9,FALSE)</f>
        <v>4800</v>
      </c>
      <c r="U504" s="73">
        <f t="shared" si="83"/>
        <v>11600</v>
      </c>
      <c r="V504" s="109">
        <f t="shared" si="84"/>
        <v>0.2184557438794727</v>
      </c>
      <c r="W504" s="110">
        <f t="shared" si="85"/>
        <v>1.5576498131368235</v>
      </c>
      <c r="X504" s="113">
        <f t="shared" si="86"/>
        <v>0.52127364080288463</v>
      </c>
      <c r="Y504" s="137">
        <f>VLOOKUP(A504,'BRES data'!$A$11:$AB$642,25,FALSE)</f>
        <v>2.1158536585365928E-2</v>
      </c>
      <c r="Z504" s="138">
        <f t="shared" si="87"/>
        <v>-0.33164884877332867</v>
      </c>
    </row>
    <row r="505" spans="1:26">
      <c r="A505" s="14" t="s">
        <v>517</v>
      </c>
      <c r="B505" s="15" t="str">
        <f>VLOOKUP('Master sheet'!A505,Westminster_Parliamentary_Const!$A$2:$C$651,2,FALSE)</f>
        <v>E14000839</v>
      </c>
      <c r="C505" s="15" t="str">
        <f>VLOOKUP(B505,'Region Lookup'!$B$1:$C$662,2,FALSE)</f>
        <v>South West</v>
      </c>
      <c r="E505" s="19">
        <f>VLOOKUP('Master sheet'!A505,'APS (2019)'!$A$9:$I$640,2,FALSE)</f>
        <v>55800</v>
      </c>
      <c r="F505" s="19">
        <f>VLOOKUP(B505,'Claimant Count'!$B$2:$D$633,2,FALSE)</f>
        <v>725</v>
      </c>
      <c r="G505" s="19">
        <f>VLOOKUP('Master sheet'!A505,'APS (combined up to 2019)'!$A$9:$I$640,8,FALSE)</f>
        <v>3900</v>
      </c>
      <c r="H505" s="19">
        <f>E505*VLOOKUP(C505,'Part-time workers'!$A$3:$G$14,6,FALSE)</f>
        <v>1098.1346148070281</v>
      </c>
      <c r="I505" s="19">
        <f t="shared" si="77"/>
        <v>5723.1346148070279</v>
      </c>
      <c r="J505" s="20">
        <f t="shared" si="78"/>
        <v>0.10256513646607576</v>
      </c>
      <c r="K505" s="27">
        <f t="shared" si="79"/>
        <v>0.22715327906638288</v>
      </c>
      <c r="L505" s="25">
        <f>VLOOKUP('Master sheet'!A505,'APS (2020)'!$A$9:$I$640,2,FALSE)</f>
        <v>52100</v>
      </c>
      <c r="M505" s="25">
        <f>VLOOKUP(B505,'Claimant Count'!$B$2:$D$633,3,FALSE)-F505</f>
        <v>1360</v>
      </c>
      <c r="N505" s="25">
        <f>VLOOKUP('Master sheet'!A505,'APS (2020)'!$A$9:$I$640,8,FALSE)-G505</f>
        <v>-500</v>
      </c>
      <c r="O505" s="25">
        <f>L505*VLOOKUP(C505,'Part-time workers'!$A$3:$H$14,8,FALSE)</f>
        <v>68.182019835470157</v>
      </c>
      <c r="P505" s="25">
        <f t="shared" si="80"/>
        <v>928.1820198354701</v>
      </c>
      <c r="Q505" s="26">
        <f t="shared" si="81"/>
        <v>0.1621807073057579</v>
      </c>
      <c r="R505" s="28">
        <f t="shared" si="82"/>
        <v>-0.91534594839445482</v>
      </c>
      <c r="S505" s="73">
        <f>VLOOKUP(B505,'13. Parl. Constituency gender'!$A$5:$S$667,18,FALSE)</f>
        <v>6600</v>
      </c>
      <c r="T505" s="73">
        <f>VLOOKUP(B505,'SEISS data'!$B$6:$R$668,9,FALSE)</f>
        <v>3900</v>
      </c>
      <c r="U505" s="73">
        <f t="shared" si="83"/>
        <v>10500</v>
      </c>
      <c r="V505" s="109">
        <f t="shared" si="84"/>
        <v>0.20153550863723607</v>
      </c>
      <c r="W505" s="110">
        <f t="shared" si="85"/>
        <v>1.0734407288533974</v>
      </c>
      <c r="X505" s="113">
        <f t="shared" si="86"/>
        <v>7.904739022947127E-2</v>
      </c>
      <c r="Y505" s="137">
        <f>VLOOKUP(A505,'BRES data'!$A$11:$AB$642,25,FALSE)</f>
        <v>1.858654572940277E-2</v>
      </c>
      <c r="Z505" s="138">
        <f t="shared" si="87"/>
        <v>-0.60248805101936997</v>
      </c>
    </row>
    <row r="506" spans="1:26">
      <c r="A506" s="14" t="s">
        <v>518</v>
      </c>
      <c r="B506" s="15" t="str">
        <f>VLOOKUP('Master sheet'!A506,Westminster_Parliamentary_Const!$A$2:$C$651,2,FALSE)</f>
        <v>E14000846</v>
      </c>
      <c r="C506" s="15" t="str">
        <f>VLOOKUP(B506,'Region Lookup'!$B$1:$C$662,2,FALSE)</f>
        <v>South West</v>
      </c>
      <c r="E506" s="19">
        <f>VLOOKUP('Master sheet'!A506,'APS (2019)'!$A$9:$I$640,2,FALSE)</f>
        <v>55000</v>
      </c>
      <c r="F506" s="19">
        <f>VLOOKUP(B506,'Claimant Count'!$B$2:$D$633,2,FALSE)</f>
        <v>955</v>
      </c>
      <c r="G506" s="19">
        <f>VLOOKUP('Master sheet'!A506,'APS (combined up to 2019)'!$A$9:$I$640,8,FALSE)</f>
        <v>2200</v>
      </c>
      <c r="H506" s="19">
        <f>E506*VLOOKUP(C506,'Part-time workers'!$A$3:$G$14,6,FALSE)</f>
        <v>1082.390749361766</v>
      </c>
      <c r="I506" s="19">
        <f t="shared" si="77"/>
        <v>4237.3907493617662</v>
      </c>
      <c r="J506" s="20">
        <f t="shared" si="78"/>
        <v>7.704346817021393E-2</v>
      </c>
      <c r="K506" s="27">
        <f t="shared" si="79"/>
        <v>-0.73750546703954223</v>
      </c>
      <c r="L506" s="25">
        <f>VLOOKUP('Master sheet'!A506,'APS (2020)'!$A$9:$I$640,2,FALSE)</f>
        <v>55400</v>
      </c>
      <c r="M506" s="25">
        <f>VLOOKUP(B506,'Claimant Count'!$B$2:$D$633,3,FALSE)-F506</f>
        <v>1400</v>
      </c>
      <c r="N506" s="25">
        <f>VLOOKUP('Master sheet'!A506,'APS (2020)'!$A$9:$I$640,8,FALSE)-G506</f>
        <v>500</v>
      </c>
      <c r="O506" s="25">
        <f>L506*VLOOKUP(C506,'Part-time workers'!$A$3:$H$14,8,FALSE)</f>
        <v>72.500650650384785</v>
      </c>
      <c r="P506" s="25">
        <f t="shared" si="80"/>
        <v>1972.5006506503848</v>
      </c>
      <c r="Q506" s="26">
        <f t="shared" si="81"/>
        <v>0.46549888063721334</v>
      </c>
      <c r="R506" s="28">
        <f t="shared" si="82"/>
        <v>9.2828426936296629E-2</v>
      </c>
      <c r="S506" s="73">
        <f>VLOOKUP(B506,'13. Parl. Constituency gender'!$A$5:$S$667,18,FALSE)</f>
        <v>6800</v>
      </c>
      <c r="T506" s="73">
        <f>VLOOKUP(B506,'SEISS data'!$B$6:$R$668,9,FALSE)</f>
        <v>3500</v>
      </c>
      <c r="U506" s="73">
        <f t="shared" si="83"/>
        <v>10300</v>
      </c>
      <c r="V506" s="109">
        <f t="shared" si="84"/>
        <v>0.18592057761732853</v>
      </c>
      <c r="W506" s="110">
        <f t="shared" si="85"/>
        <v>0.62658574474391826</v>
      </c>
      <c r="X506" s="113">
        <f t="shared" si="86"/>
        <v>0.35970708584010747</v>
      </c>
      <c r="Y506" s="137">
        <f>VLOOKUP(A506,'BRES data'!$A$11:$AB$642,25,FALSE)</f>
        <v>2.6181936746005885E-2</v>
      </c>
      <c r="Z506" s="138">
        <f t="shared" si="87"/>
        <v>0.19733191681375192</v>
      </c>
    </row>
    <row r="507" spans="1:26">
      <c r="A507" s="14" t="s">
        <v>519</v>
      </c>
      <c r="B507" s="15" t="str">
        <f>VLOOKUP('Master sheet'!A507,Westminster_Parliamentary_Const!$A$2:$C$651,2,FALSE)</f>
        <v>E14000850</v>
      </c>
      <c r="C507" s="15" t="str">
        <f>VLOOKUP(B507,'Region Lookup'!$B$1:$C$662,2,FALSE)</f>
        <v>South West</v>
      </c>
      <c r="E507" s="19">
        <f>VLOOKUP('Master sheet'!A507,'APS (2019)'!$A$9:$I$640,2,FALSE)</f>
        <v>60900</v>
      </c>
      <c r="F507" s="19">
        <f>VLOOKUP(B507,'Claimant Count'!$B$2:$D$633,2,FALSE)</f>
        <v>640</v>
      </c>
      <c r="G507" s="19">
        <f>VLOOKUP('Master sheet'!A507,'APS (combined up to 2019)'!$A$9:$I$640,8,FALSE)</f>
        <v>2200</v>
      </c>
      <c r="H507" s="19">
        <f>E507*VLOOKUP(C507,'Part-time workers'!$A$3:$G$14,6,FALSE)</f>
        <v>1198.5017570205737</v>
      </c>
      <c r="I507" s="19">
        <f t="shared" si="77"/>
        <v>4038.5017570205737</v>
      </c>
      <c r="J507" s="20">
        <f t="shared" si="78"/>
        <v>6.6313657750748337E-2</v>
      </c>
      <c r="K507" s="27">
        <f t="shared" si="79"/>
        <v>-1.1430669430843607</v>
      </c>
      <c r="L507" s="25">
        <f>VLOOKUP('Master sheet'!A507,'APS (2020)'!$A$9:$I$640,2,FALSE)</f>
        <v>64200</v>
      </c>
      <c r="M507" s="25">
        <f>VLOOKUP(B507,'Claimant Count'!$B$2:$D$633,3,FALSE)-F507</f>
        <v>1325</v>
      </c>
      <c r="N507" s="25">
        <f>VLOOKUP('Master sheet'!A507,'APS (2020)'!$A$9:$I$640,8,FALSE)-G507</f>
        <v>-700</v>
      </c>
      <c r="O507" s="25">
        <f>L507*VLOOKUP(C507,'Part-time workers'!$A$3:$H$14,8,FALSE)</f>
        <v>84.01699949015709</v>
      </c>
      <c r="P507" s="25">
        <f t="shared" si="80"/>
        <v>709.0169994901571</v>
      </c>
      <c r="Q507" s="26">
        <f t="shared" si="81"/>
        <v>0.17556436573479126</v>
      </c>
      <c r="R507" s="28">
        <f t="shared" si="82"/>
        <v>-0.87086110487805224</v>
      </c>
      <c r="S507" s="73">
        <f>VLOOKUP(B507,'13. Parl. Constituency gender'!$A$5:$S$667,18,FALSE)</f>
        <v>6600</v>
      </c>
      <c r="T507" s="73">
        <f>VLOOKUP(B507,'SEISS data'!$B$6:$R$668,9,FALSE)</f>
        <v>3300</v>
      </c>
      <c r="U507" s="73">
        <f t="shared" si="83"/>
        <v>9900</v>
      </c>
      <c r="V507" s="109">
        <f t="shared" si="84"/>
        <v>0.1542056074766355</v>
      </c>
      <c r="W507" s="110">
        <f t="shared" si="85"/>
        <v>-0.2810066397619147</v>
      </c>
      <c r="X507" s="113">
        <f t="shared" si="86"/>
        <v>-0.5759338723199835</v>
      </c>
      <c r="Y507" s="137">
        <f>VLOOKUP(A507,'BRES data'!$A$11:$AB$642,25,FALSE)</f>
        <v>2.3210717529518643E-2</v>
      </c>
      <c r="Z507" s="138">
        <f t="shared" si="87"/>
        <v>-0.11554736128545443</v>
      </c>
    </row>
    <row r="508" spans="1:26">
      <c r="A508" s="14" t="s">
        <v>520</v>
      </c>
      <c r="B508" s="15" t="str">
        <f>VLOOKUP('Master sheet'!A508,Westminster_Parliamentary_Const!$A$2:$C$651,2,FALSE)</f>
        <v>E14000851</v>
      </c>
      <c r="C508" s="15" t="str">
        <f>VLOOKUP(B508,'Region Lookup'!$B$1:$C$662,2,FALSE)</f>
        <v>South West</v>
      </c>
      <c r="E508" s="19">
        <f>VLOOKUP('Master sheet'!A508,'APS (2019)'!$A$9:$I$640,2,FALSE)</f>
        <v>71300</v>
      </c>
      <c r="F508" s="19">
        <f>VLOOKUP(B508,'Claimant Count'!$B$2:$D$633,2,FALSE)</f>
        <v>1615</v>
      </c>
      <c r="G508" s="19">
        <f>VLOOKUP('Master sheet'!A508,'APS (combined up to 2019)'!$A$9:$I$640,8,FALSE)</f>
        <v>2600</v>
      </c>
      <c r="H508" s="19">
        <f>E508*VLOOKUP(C508,'Part-time workers'!$A$3:$G$14,6,FALSE)</f>
        <v>1403.1720078089802</v>
      </c>
      <c r="I508" s="19">
        <f t="shared" si="77"/>
        <v>5618.1720078089802</v>
      </c>
      <c r="J508" s="20">
        <f t="shared" si="78"/>
        <v>7.8796241343744466E-2</v>
      </c>
      <c r="K508" s="27">
        <f t="shared" si="79"/>
        <v>-0.67125478341709943</v>
      </c>
      <c r="L508" s="25">
        <f>VLOOKUP('Master sheet'!A508,'APS (2020)'!$A$9:$I$640,2,FALSE)</f>
        <v>70600</v>
      </c>
      <c r="M508" s="25">
        <f>VLOOKUP(B508,'Claimant Count'!$B$2:$D$633,3,FALSE)-F508</f>
        <v>2275</v>
      </c>
      <c r="N508" s="25">
        <f>VLOOKUP('Master sheet'!A508,'APS (2020)'!$A$9:$I$640,8,FALSE)-G508</f>
        <v>800</v>
      </c>
      <c r="O508" s="25">
        <f>L508*VLOOKUP(C508,'Part-time workers'!$A$3:$H$14,8,FALSE)</f>
        <v>92.392525919082402</v>
      </c>
      <c r="P508" s="25">
        <f t="shared" si="80"/>
        <v>3167.3925259190823</v>
      </c>
      <c r="Q508" s="26">
        <f t="shared" si="81"/>
        <v>0.5637763531477078</v>
      </c>
      <c r="R508" s="28">
        <f t="shared" si="82"/>
        <v>0.4194848496923469</v>
      </c>
      <c r="S508" s="73">
        <f>VLOOKUP(B508,'13. Parl. Constituency gender'!$A$5:$S$667,18,FALSE)</f>
        <v>8500</v>
      </c>
      <c r="T508" s="73">
        <f>VLOOKUP(B508,'SEISS data'!$B$6:$R$668,9,FALSE)</f>
        <v>3800</v>
      </c>
      <c r="U508" s="73">
        <f t="shared" si="83"/>
        <v>12300</v>
      </c>
      <c r="V508" s="109">
        <f t="shared" si="84"/>
        <v>0.17422096317280453</v>
      </c>
      <c r="W508" s="110">
        <f t="shared" si="85"/>
        <v>0.29177600270730186</v>
      </c>
      <c r="X508" s="113">
        <f t="shared" si="86"/>
        <v>0.35563042619982438</v>
      </c>
      <c r="Y508" s="137">
        <f>VLOOKUP(A508,'BRES data'!$A$11:$AB$642,25,FALSE)</f>
        <v>1.519643893942324E-2</v>
      </c>
      <c r="Z508" s="138">
        <f t="shared" si="87"/>
        <v>-0.9594775855654043</v>
      </c>
    </row>
    <row r="509" spans="1:26">
      <c r="A509" s="14" t="s">
        <v>521</v>
      </c>
      <c r="B509" s="15" t="str">
        <f>VLOOKUP('Master sheet'!A509,Westminster_Parliamentary_Const!$A$2:$C$651,2,FALSE)</f>
        <v>E14000860</v>
      </c>
      <c r="C509" s="15" t="str">
        <f>VLOOKUP(B509,'Region Lookup'!$B$1:$C$662,2,FALSE)</f>
        <v>South West</v>
      </c>
      <c r="E509" s="19">
        <f>VLOOKUP('Master sheet'!A509,'APS (2019)'!$A$9:$I$640,2,FALSE)</f>
        <v>59200</v>
      </c>
      <c r="F509" s="19">
        <f>VLOOKUP(B509,'Claimant Count'!$B$2:$D$633,2,FALSE)</f>
        <v>745</v>
      </c>
      <c r="G509" s="19">
        <f>VLOOKUP('Master sheet'!A509,'APS (combined up to 2019)'!$A$9:$I$640,8,FALSE)</f>
        <v>4700</v>
      </c>
      <c r="H509" s="19">
        <f>E509*VLOOKUP(C509,'Part-time workers'!$A$3:$G$14,6,FALSE)</f>
        <v>1165.0460429493917</v>
      </c>
      <c r="I509" s="19">
        <f t="shared" si="77"/>
        <v>6610.0460429493914</v>
      </c>
      <c r="J509" s="20">
        <f t="shared" si="78"/>
        <v>0.11165618315792891</v>
      </c>
      <c r="K509" s="27">
        <f t="shared" si="79"/>
        <v>0.57077335910540739</v>
      </c>
      <c r="L509" s="25">
        <f>VLOOKUP('Master sheet'!A509,'APS (2020)'!$A$9:$I$640,2,FALSE)</f>
        <v>60500</v>
      </c>
      <c r="M509" s="25">
        <f>VLOOKUP(B509,'Claimant Count'!$B$2:$D$633,3,FALSE)-F509</f>
        <v>1450</v>
      </c>
      <c r="N509" s="25">
        <f>VLOOKUP('Master sheet'!A509,'APS (2020)'!$A$9:$I$640,8,FALSE)-G509</f>
        <v>-2200</v>
      </c>
      <c r="O509" s="25">
        <f>L509*VLOOKUP(C509,'Part-time workers'!$A$3:$H$14,8,FALSE)</f>
        <v>79.174898273434636</v>
      </c>
      <c r="P509" s="25">
        <f t="shared" si="80"/>
        <v>-670.82510172656532</v>
      </c>
      <c r="Q509" s="26">
        <f t="shared" si="81"/>
        <v>-0.10148569274220128</v>
      </c>
      <c r="R509" s="28">
        <f t="shared" si="82"/>
        <v>-1.7917250497336241</v>
      </c>
      <c r="S509" s="73">
        <f>VLOOKUP(B509,'13. Parl. Constituency gender'!$A$5:$S$667,18,FALSE)</f>
        <v>5700</v>
      </c>
      <c r="T509" s="73">
        <f>VLOOKUP(B509,'SEISS data'!$B$6:$R$668,9,FALSE)</f>
        <v>3000</v>
      </c>
      <c r="U509" s="73">
        <f t="shared" si="83"/>
        <v>8700</v>
      </c>
      <c r="V509" s="109">
        <f t="shared" si="84"/>
        <v>0.14380165289256197</v>
      </c>
      <c r="W509" s="110">
        <f t="shared" si="85"/>
        <v>-0.57873827587448001</v>
      </c>
      <c r="X509" s="113">
        <f t="shared" si="86"/>
        <v>-1.185231662804052</v>
      </c>
      <c r="Y509" s="137">
        <f>VLOOKUP(A509,'BRES data'!$A$11:$AB$642,25,FALSE)</f>
        <v>2.716141787883064E-2</v>
      </c>
      <c r="Z509" s="138">
        <f t="shared" si="87"/>
        <v>0.30047454191844464</v>
      </c>
    </row>
    <row r="510" spans="1:26">
      <c r="A510" s="14" t="s">
        <v>522</v>
      </c>
      <c r="B510" s="15" t="str">
        <f>VLOOKUP('Master sheet'!A510,Westminster_Parliamentary_Const!$A$2:$C$651,2,FALSE)</f>
        <v>E14000879</v>
      </c>
      <c r="C510" s="15" t="str">
        <f>VLOOKUP(B510,'Region Lookup'!$B$1:$C$662,2,FALSE)</f>
        <v>South West</v>
      </c>
      <c r="E510" s="19">
        <f>VLOOKUP('Master sheet'!A510,'APS (2019)'!$A$9:$I$640,2,FALSE)</f>
        <v>62600</v>
      </c>
      <c r="F510" s="19">
        <f>VLOOKUP(B510,'Claimant Count'!$B$2:$D$633,2,FALSE)</f>
        <v>1675</v>
      </c>
      <c r="G510" s="19">
        <f>VLOOKUP('Master sheet'!A510,'APS (combined up to 2019)'!$A$9:$I$640,8,FALSE)</f>
        <v>5600</v>
      </c>
      <c r="H510" s="19">
        <f>E510*VLOOKUP(C510,'Part-time workers'!$A$3:$G$14,6,FALSE)</f>
        <v>1231.9574710917555</v>
      </c>
      <c r="I510" s="19">
        <f t="shared" si="77"/>
        <v>8506.957471091755</v>
      </c>
      <c r="J510" s="20">
        <f t="shared" si="78"/>
        <v>0.13589388931456478</v>
      </c>
      <c r="K510" s="27">
        <f t="shared" si="79"/>
        <v>1.4869013707423</v>
      </c>
      <c r="L510" s="25">
        <f>VLOOKUP('Master sheet'!A510,'APS (2020)'!$A$9:$I$640,2,FALSE)</f>
        <v>51800</v>
      </c>
      <c r="M510" s="25">
        <f>VLOOKUP(B510,'Claimant Count'!$B$2:$D$633,3,FALSE)-F510</f>
        <v>1770</v>
      </c>
      <c r="N510" s="25">
        <f>VLOOKUP('Master sheet'!A510,'APS (2020)'!$A$9:$I$640,8,FALSE)-G510</f>
        <v>-1300</v>
      </c>
      <c r="O510" s="25">
        <f>L510*VLOOKUP(C510,'Part-time workers'!$A$3:$H$14,8,FALSE)</f>
        <v>67.789417034114294</v>
      </c>
      <c r="P510" s="25">
        <f t="shared" si="80"/>
        <v>537.78941703411431</v>
      </c>
      <c r="Q510" s="26">
        <f t="shared" si="81"/>
        <v>6.3217597932236538E-2</v>
      </c>
      <c r="R510" s="28">
        <f t="shared" si="82"/>
        <v>-1.2442813032319355</v>
      </c>
      <c r="S510" s="73">
        <f>VLOOKUP(B510,'13. Parl. Constituency gender'!$A$5:$S$667,18,FALSE)</f>
        <v>4600</v>
      </c>
      <c r="T510" s="73">
        <f>VLOOKUP(B510,'SEISS data'!$B$6:$R$668,9,FALSE)</f>
        <v>2700</v>
      </c>
      <c r="U510" s="73">
        <f t="shared" si="83"/>
        <v>7300</v>
      </c>
      <c r="V510" s="109">
        <f t="shared" si="84"/>
        <v>0.14092664092664092</v>
      </c>
      <c r="W510" s="110">
        <f t="shared" si="85"/>
        <v>-0.66101295417490447</v>
      </c>
      <c r="X510" s="113">
        <f t="shared" si="86"/>
        <v>-0.95264712870341994</v>
      </c>
      <c r="Y510" s="137">
        <f>VLOOKUP(A510,'BRES data'!$A$11:$AB$642,25,FALSE)</f>
        <v>2.6349494425719655E-2</v>
      </c>
      <c r="Z510" s="138">
        <f t="shared" si="87"/>
        <v>0.21497629847967387</v>
      </c>
    </row>
    <row r="511" spans="1:26">
      <c r="A511" s="14" t="s">
        <v>523</v>
      </c>
      <c r="B511" s="15" t="str">
        <f>VLOOKUP('Master sheet'!A511,Westminster_Parliamentary_Const!$A$2:$C$651,2,FALSE)</f>
        <v>E14000880</v>
      </c>
      <c r="C511" s="15" t="str">
        <f>VLOOKUP(B511,'Region Lookup'!$B$1:$C$662,2,FALSE)</f>
        <v>South West</v>
      </c>
      <c r="E511" s="19">
        <f>VLOOKUP('Master sheet'!A511,'APS (2019)'!$A$9:$I$640,2,FALSE)</f>
        <v>63300</v>
      </c>
      <c r="F511" s="19">
        <f>VLOOKUP(B511,'Claimant Count'!$B$2:$D$633,2,FALSE)</f>
        <v>3225</v>
      </c>
      <c r="G511" s="19">
        <f>VLOOKUP('Master sheet'!A511,'APS (combined up to 2019)'!$A$9:$I$640,8,FALSE)</f>
        <v>5500</v>
      </c>
      <c r="H511" s="19">
        <f>E511*VLOOKUP(C511,'Part-time workers'!$A$3:$G$14,6,FALSE)</f>
        <v>1245.7333533563597</v>
      </c>
      <c r="I511" s="19">
        <f t="shared" si="77"/>
        <v>9970.7333533563597</v>
      </c>
      <c r="J511" s="20">
        <f t="shared" si="78"/>
        <v>0.15751553480815733</v>
      </c>
      <c r="K511" s="27">
        <f t="shared" si="79"/>
        <v>2.3041484718645147</v>
      </c>
      <c r="L511" s="25">
        <f>VLOOKUP('Master sheet'!A511,'APS (2020)'!$A$9:$I$640,2,FALSE)</f>
        <v>73900</v>
      </c>
      <c r="M511" s="25">
        <f>VLOOKUP(B511,'Claimant Count'!$B$2:$D$633,3,FALSE)-F511</f>
        <v>2880</v>
      </c>
      <c r="N511" s="25">
        <f>VLOOKUP('Master sheet'!A511,'APS (2020)'!$A$9:$I$640,8,FALSE)-G511</f>
        <v>-300</v>
      </c>
      <c r="O511" s="25">
        <f>L511*VLOOKUP(C511,'Part-time workers'!$A$3:$H$14,8,FALSE)</f>
        <v>96.711156733997029</v>
      </c>
      <c r="P511" s="25">
        <f t="shared" si="80"/>
        <v>2676.7111567339971</v>
      </c>
      <c r="Q511" s="26">
        <f t="shared" si="81"/>
        <v>0.26845679870006345</v>
      </c>
      <c r="R511" s="28">
        <f t="shared" si="82"/>
        <v>-0.56210357297976532</v>
      </c>
      <c r="S511" s="73">
        <f>VLOOKUP(B511,'13. Parl. Constituency gender'!$A$5:$S$667,18,FALSE)</f>
        <v>7000</v>
      </c>
      <c r="T511" s="73">
        <f>VLOOKUP(B511,'SEISS data'!$B$6:$R$668,9,FALSE)</f>
        <v>3500</v>
      </c>
      <c r="U511" s="73">
        <f t="shared" si="83"/>
        <v>10500</v>
      </c>
      <c r="V511" s="109">
        <f t="shared" si="84"/>
        <v>0.14208389715832206</v>
      </c>
      <c r="W511" s="110">
        <f t="shared" si="85"/>
        <v>-0.62789556708179561</v>
      </c>
      <c r="X511" s="113">
        <f t="shared" si="86"/>
        <v>-0.59499957003078041</v>
      </c>
      <c r="Y511" s="137">
        <f>VLOOKUP(A511,'BRES data'!$A$11:$AB$642,25,FALSE)</f>
        <v>1.7697794539641043E-2</v>
      </c>
      <c r="Z511" s="138">
        <f t="shared" si="87"/>
        <v>-0.69607651097528456</v>
      </c>
    </row>
    <row r="512" spans="1:26">
      <c r="A512" s="14" t="s">
        <v>524</v>
      </c>
      <c r="B512" s="15" t="str">
        <f>VLOOKUP('Master sheet'!A512,Westminster_Parliamentary_Const!$A$2:$C$651,2,FALSE)</f>
        <v>E14000881</v>
      </c>
      <c r="C512" s="15" t="str">
        <f>VLOOKUP(B512,'Region Lookup'!$B$1:$C$662,2,FALSE)</f>
        <v>South West</v>
      </c>
      <c r="E512" s="19">
        <f>VLOOKUP('Master sheet'!A512,'APS (2019)'!$A$9:$I$640,2,FALSE)</f>
        <v>55300</v>
      </c>
      <c r="F512" s="19">
        <f>VLOOKUP(B512,'Claimant Count'!$B$2:$D$633,2,FALSE)</f>
        <v>1305</v>
      </c>
      <c r="G512" s="19">
        <f>VLOOKUP('Master sheet'!A512,'APS (combined up to 2019)'!$A$9:$I$640,8,FALSE)</f>
        <v>2600</v>
      </c>
      <c r="H512" s="19">
        <f>E512*VLOOKUP(C512,'Part-time workers'!$A$3:$G$14,6,FALSE)</f>
        <v>1088.2946989037393</v>
      </c>
      <c r="I512" s="19">
        <f t="shared" si="77"/>
        <v>4993.2946989037391</v>
      </c>
      <c r="J512" s="20">
        <f t="shared" si="78"/>
        <v>9.0294660016342482E-2</v>
      </c>
      <c r="K512" s="27">
        <f t="shared" si="79"/>
        <v>-0.23664173185934301</v>
      </c>
      <c r="L512" s="25">
        <f>VLOOKUP('Master sheet'!A512,'APS (2020)'!$A$9:$I$640,2,FALSE)</f>
        <v>58600</v>
      </c>
      <c r="M512" s="25">
        <f>VLOOKUP(B512,'Claimant Count'!$B$2:$D$633,3,FALSE)-F512</f>
        <v>2075</v>
      </c>
      <c r="N512" s="25">
        <f>VLOOKUP('Master sheet'!A512,'APS (2020)'!$A$9:$I$640,8,FALSE)-G512</f>
        <v>-1000</v>
      </c>
      <c r="O512" s="25">
        <f>L512*VLOOKUP(C512,'Part-time workers'!$A$3:$H$14,8,FALSE)</f>
        <v>76.688413864847433</v>
      </c>
      <c r="P512" s="25">
        <f t="shared" si="80"/>
        <v>1151.6884138648475</v>
      </c>
      <c r="Q512" s="26">
        <f t="shared" si="81"/>
        <v>0.23064699428169075</v>
      </c>
      <c r="R512" s="28">
        <f t="shared" si="82"/>
        <v>-0.6877764778776061</v>
      </c>
      <c r="S512" s="73">
        <f>VLOOKUP(B512,'13. Parl. Constituency gender'!$A$5:$S$667,18,FALSE)</f>
        <v>7200</v>
      </c>
      <c r="T512" s="73">
        <f>VLOOKUP(B512,'SEISS data'!$B$6:$R$668,9,FALSE)</f>
        <v>3300</v>
      </c>
      <c r="U512" s="73">
        <f t="shared" si="83"/>
        <v>10500</v>
      </c>
      <c r="V512" s="109">
        <f t="shared" si="84"/>
        <v>0.17918088737201365</v>
      </c>
      <c r="W512" s="110">
        <f t="shared" si="85"/>
        <v>0.43371494860441528</v>
      </c>
      <c r="X512" s="113">
        <f t="shared" si="86"/>
        <v>-0.12703076463659541</v>
      </c>
      <c r="Y512" s="137">
        <f>VLOOKUP(A512,'BRES data'!$A$11:$AB$642,25,FALSE)</f>
        <v>2.3190045248868696E-2</v>
      </c>
      <c r="Z512" s="138">
        <f t="shared" si="87"/>
        <v>-0.11772422127967135</v>
      </c>
    </row>
    <row r="513" spans="1:26">
      <c r="A513" s="14" t="s">
        <v>525</v>
      </c>
      <c r="B513" s="15" t="str">
        <f>VLOOKUP('Master sheet'!A513,Westminster_Parliamentary_Const!$A$2:$C$651,2,FALSE)</f>
        <v>E14000912</v>
      </c>
      <c r="C513" s="15" t="str">
        <f>VLOOKUP(B513,'Region Lookup'!$B$1:$C$662,2,FALSE)</f>
        <v>South West</v>
      </c>
      <c r="E513" s="19">
        <f>VLOOKUP('Master sheet'!A513,'APS (2019)'!$A$9:$I$640,2,FALSE)</f>
        <v>58600</v>
      </c>
      <c r="F513" s="19">
        <f>VLOOKUP(B513,'Claimant Count'!$B$2:$D$633,2,FALSE)</f>
        <v>1000</v>
      </c>
      <c r="G513" s="19">
        <f>VLOOKUP('Master sheet'!A513,'APS (combined up to 2019)'!$A$9:$I$640,8,FALSE)</f>
        <v>3000</v>
      </c>
      <c r="H513" s="19">
        <f>E513*VLOOKUP(C513,'Part-time workers'!$A$3:$G$14,6,FALSE)</f>
        <v>1153.2381438654452</v>
      </c>
      <c r="I513" s="19">
        <f t="shared" si="77"/>
        <v>5153.2381438654447</v>
      </c>
      <c r="J513" s="20">
        <f t="shared" si="78"/>
        <v>8.7939217472106562E-2</v>
      </c>
      <c r="K513" s="27">
        <f t="shared" si="79"/>
        <v>-0.32567189340311614</v>
      </c>
      <c r="L513" s="25">
        <f>VLOOKUP('Master sheet'!A513,'APS (2020)'!$A$9:$I$640,2,FALSE)</f>
        <v>56600</v>
      </c>
      <c r="M513" s="25">
        <f>VLOOKUP(B513,'Claimant Count'!$B$2:$D$633,3,FALSE)-F513</f>
        <v>1405</v>
      </c>
      <c r="N513" s="25">
        <f>VLOOKUP('Master sheet'!A513,'APS (2020)'!$A$9:$I$640,8,FALSE)-G513</f>
        <v>-1700</v>
      </c>
      <c r="O513" s="25">
        <f>L513*VLOOKUP(C513,'Part-time workers'!$A$3:$H$14,8,FALSE)</f>
        <v>74.071061855808281</v>
      </c>
      <c r="P513" s="25">
        <f t="shared" si="80"/>
        <v>-220.9289381441917</v>
      </c>
      <c r="Q513" s="26">
        <f t="shared" si="81"/>
        <v>-4.2871866577171784E-2</v>
      </c>
      <c r="R513" s="28">
        <f t="shared" si="82"/>
        <v>-1.596903364865111</v>
      </c>
      <c r="S513" s="73">
        <f>VLOOKUP(B513,'13. Parl. Constituency gender'!$A$5:$S$667,18,FALSE)</f>
        <v>6300</v>
      </c>
      <c r="T513" s="73">
        <f>VLOOKUP(B513,'SEISS data'!$B$6:$R$668,9,FALSE)</f>
        <v>3300</v>
      </c>
      <c r="U513" s="73">
        <f t="shared" si="83"/>
        <v>9600</v>
      </c>
      <c r="V513" s="109">
        <f t="shared" si="84"/>
        <v>0.16961130742049471</v>
      </c>
      <c r="W513" s="110">
        <f t="shared" si="85"/>
        <v>0.15986074510402054</v>
      </c>
      <c r="X513" s="113">
        <f t="shared" si="86"/>
        <v>-0.71852130988054519</v>
      </c>
      <c r="Y513" s="137">
        <f>VLOOKUP(A513,'BRES data'!$A$11:$AB$642,25,FALSE)</f>
        <v>3.2404032570763963E-2</v>
      </c>
      <c r="Z513" s="138">
        <f t="shared" si="87"/>
        <v>0.85253932766779805</v>
      </c>
    </row>
    <row r="514" spans="1:26">
      <c r="A514" s="14" t="s">
        <v>526</v>
      </c>
      <c r="B514" s="15" t="str">
        <f>VLOOKUP('Master sheet'!A514,Westminster_Parliamentary_Const!$A$2:$C$651,2,FALSE)</f>
        <v>E14000932</v>
      </c>
      <c r="C514" s="15" t="str">
        <f>VLOOKUP(B514,'Region Lookup'!$B$1:$C$662,2,FALSE)</f>
        <v>South West</v>
      </c>
      <c r="E514" s="19">
        <f>VLOOKUP('Master sheet'!A514,'APS (2019)'!$A$9:$I$640,2,FALSE)</f>
        <v>51800</v>
      </c>
      <c r="F514" s="19">
        <f>VLOOKUP(B514,'Claimant Count'!$B$2:$D$633,2,FALSE)</f>
        <v>1205</v>
      </c>
      <c r="G514" s="19">
        <f>VLOOKUP('Master sheet'!A514,'APS (combined up to 2019)'!$A$9:$I$640,8,FALSE)</f>
        <v>1700</v>
      </c>
      <c r="H514" s="19">
        <f>E514*VLOOKUP(C514,'Part-time workers'!$A$3:$G$14,6,FALSE)</f>
        <v>1019.4152875807177</v>
      </c>
      <c r="I514" s="19">
        <f t="shared" si="77"/>
        <v>3924.4152875807176</v>
      </c>
      <c r="J514" s="20">
        <f t="shared" si="78"/>
        <v>7.5760912887658641E-2</v>
      </c>
      <c r="K514" s="27">
        <f t="shared" si="79"/>
        <v>-0.78598302565125433</v>
      </c>
      <c r="L514" s="25">
        <f>VLOOKUP('Master sheet'!A514,'APS (2020)'!$A$9:$I$640,2,FALSE)</f>
        <v>53900</v>
      </c>
      <c r="M514" s="25">
        <f>VLOOKUP(B514,'Claimant Count'!$B$2:$D$633,3,FALSE)-F514</f>
        <v>1840</v>
      </c>
      <c r="N514" s="25">
        <f>VLOOKUP('Master sheet'!A514,'APS (2020)'!$A$9:$I$640,8,FALSE)-G514</f>
        <v>600</v>
      </c>
      <c r="O514" s="25">
        <f>L514*VLOOKUP(C514,'Part-time workers'!$A$3:$H$14,8,FALSE)</f>
        <v>70.53763664360541</v>
      </c>
      <c r="P514" s="25">
        <f t="shared" si="80"/>
        <v>2510.5376366436053</v>
      </c>
      <c r="Q514" s="26">
        <f t="shared" si="81"/>
        <v>0.63972272368536087</v>
      </c>
      <c r="R514" s="28">
        <f t="shared" si="82"/>
        <v>0.67191675588006572</v>
      </c>
      <c r="S514" s="73">
        <f>VLOOKUP(B514,'13. Parl. Constituency gender'!$A$5:$S$667,18,FALSE)</f>
        <v>7700</v>
      </c>
      <c r="T514" s="73">
        <f>VLOOKUP(B514,'SEISS data'!$B$6:$R$668,9,FALSE)</f>
        <v>4900</v>
      </c>
      <c r="U514" s="73">
        <f t="shared" si="83"/>
        <v>12600</v>
      </c>
      <c r="V514" s="109">
        <f t="shared" si="84"/>
        <v>0.23376623376623376</v>
      </c>
      <c r="W514" s="110">
        <f t="shared" si="85"/>
        <v>1.9957925565363692</v>
      </c>
      <c r="X514" s="113">
        <f t="shared" si="86"/>
        <v>1.3338546562082174</v>
      </c>
      <c r="Y514" s="137">
        <f>VLOOKUP(A514,'BRES data'!$A$11:$AB$642,25,FALSE)</f>
        <v>1.6781914893617023E-2</v>
      </c>
      <c r="Z514" s="138">
        <f t="shared" si="87"/>
        <v>-0.7925216877174236</v>
      </c>
    </row>
    <row r="515" spans="1:26">
      <c r="A515" s="14" t="s">
        <v>527</v>
      </c>
      <c r="B515" s="15" t="str">
        <f>VLOOKUP('Master sheet'!A515,Westminster_Parliamentary_Const!$A$2:$C$651,2,FALSE)</f>
        <v>E14000936</v>
      </c>
      <c r="C515" s="15" t="str">
        <f>VLOOKUP(B515,'Region Lookup'!$B$1:$C$662,2,FALSE)</f>
        <v>South West</v>
      </c>
      <c r="E515" s="19">
        <f>VLOOKUP('Master sheet'!A515,'APS (2019)'!$A$9:$I$640,2,FALSE)</f>
        <v>54100</v>
      </c>
      <c r="F515" s="19">
        <f>VLOOKUP(B515,'Claimant Count'!$B$2:$D$633,2,FALSE)</f>
        <v>1160</v>
      </c>
      <c r="G515" s="19">
        <f>VLOOKUP('Master sheet'!A515,'APS (combined up to 2019)'!$A$9:$I$640,8,FALSE)</f>
        <v>1400</v>
      </c>
      <c r="H515" s="19">
        <f>E515*VLOOKUP(C515,'Part-time workers'!$A$3:$G$14,6,FALSE)</f>
        <v>1064.6789007358461</v>
      </c>
      <c r="I515" s="19">
        <f t="shared" si="77"/>
        <v>3624.6789007358461</v>
      </c>
      <c r="J515" s="20">
        <f t="shared" si="78"/>
        <v>6.699960999511731E-2</v>
      </c>
      <c r="K515" s="27">
        <f t="shared" si="79"/>
        <v>-1.1171395693613502</v>
      </c>
      <c r="L515" s="25">
        <f>VLOOKUP('Master sheet'!A515,'APS (2020)'!$A$9:$I$640,2,FALSE)</f>
        <v>51500</v>
      </c>
      <c r="M515" s="25">
        <f>VLOOKUP(B515,'Claimant Count'!$B$2:$D$633,3,FALSE)-F515</f>
        <v>1905</v>
      </c>
      <c r="N515" s="25">
        <f>VLOOKUP('Master sheet'!A515,'APS (2020)'!$A$9:$I$640,8,FALSE)-G515</f>
        <v>400</v>
      </c>
      <c r="O515" s="25">
        <f>L515*VLOOKUP(C515,'Part-time workers'!$A$3:$H$14,8,FALSE)</f>
        <v>67.396814232758416</v>
      </c>
      <c r="P515" s="25">
        <f t="shared" si="80"/>
        <v>2372.3968142327585</v>
      </c>
      <c r="Q515" s="26">
        <f t="shared" si="81"/>
        <v>0.65451226969405163</v>
      </c>
      <c r="R515" s="28">
        <f t="shared" si="82"/>
        <v>0.72107451370568598</v>
      </c>
      <c r="S515" s="73">
        <f>VLOOKUP(B515,'13. Parl. Constituency gender'!$A$5:$S$667,18,FALSE)</f>
        <v>6900</v>
      </c>
      <c r="T515" s="73">
        <f>VLOOKUP(B515,'SEISS data'!$B$6:$R$668,9,FALSE)</f>
        <v>3100</v>
      </c>
      <c r="U515" s="73">
        <f t="shared" si="83"/>
        <v>10000</v>
      </c>
      <c r="V515" s="109">
        <f t="shared" si="84"/>
        <v>0.1941747572815534</v>
      </c>
      <c r="W515" s="110">
        <f t="shared" si="85"/>
        <v>0.86279692736083824</v>
      </c>
      <c r="X515" s="113">
        <f t="shared" si="86"/>
        <v>0.79193572053326211</v>
      </c>
      <c r="Y515" s="137">
        <f>VLOOKUP(A515,'BRES data'!$A$11:$AB$642,25,FALSE)</f>
        <v>2.5562859490550593E-2</v>
      </c>
      <c r="Z515" s="138">
        <f t="shared" si="87"/>
        <v>0.13214102019472379</v>
      </c>
    </row>
    <row r="516" spans="1:26">
      <c r="A516" s="14" t="s">
        <v>528</v>
      </c>
      <c r="B516" s="15" t="str">
        <f>VLOOKUP('Master sheet'!A516,Westminster_Parliamentary_Const!$A$2:$C$651,2,FALSE)</f>
        <v>E14000938</v>
      </c>
      <c r="C516" s="15" t="str">
        <f>VLOOKUP(B516,'Region Lookup'!$B$1:$C$662,2,FALSE)</f>
        <v>South West</v>
      </c>
      <c r="E516" s="19">
        <f>VLOOKUP('Master sheet'!A516,'APS (2019)'!$A$9:$I$640,2,FALSE)</f>
        <v>54800</v>
      </c>
      <c r="F516" s="19">
        <f>VLOOKUP(B516,'Claimant Count'!$B$2:$D$633,2,FALSE)</f>
        <v>1150</v>
      </c>
      <c r="G516" s="19">
        <f>VLOOKUP('Master sheet'!A516,'APS (combined up to 2019)'!$A$9:$I$640,8,FALSE)</f>
        <v>4900</v>
      </c>
      <c r="H516" s="19">
        <f>E516*VLOOKUP(C516,'Part-time workers'!$A$3:$G$14,6,FALSE)</f>
        <v>1078.4547830004506</v>
      </c>
      <c r="I516" s="19">
        <f t="shared" ref="I516:I579" si="88">F516+G516+H516</f>
        <v>7128.4547830004503</v>
      </c>
      <c r="J516" s="20">
        <f t="shared" ref="J516:J579" si="89">I516/E516</f>
        <v>0.13008129166059215</v>
      </c>
      <c r="K516" s="27">
        <f t="shared" ref="K516:K579" si="90">(J516-AVERAGE($J$3:$J$634))/STDEV($J$3:$J$634)</f>
        <v>1.2671989163612654</v>
      </c>
      <c r="L516" s="25">
        <f>VLOOKUP('Master sheet'!A516,'APS (2020)'!$A$9:$I$640,2,FALSE)</f>
        <v>57700</v>
      </c>
      <c r="M516" s="25">
        <f>VLOOKUP(B516,'Claimant Count'!$B$2:$D$633,3,FALSE)-F516</f>
        <v>1655</v>
      </c>
      <c r="N516" s="25">
        <f>VLOOKUP('Master sheet'!A516,'APS (2020)'!$A$9:$I$640,8,FALSE)-G516</f>
        <v>-300</v>
      </c>
      <c r="O516" s="25">
        <f>L516*VLOOKUP(C516,'Part-time workers'!$A$3:$H$14,8,FALSE)</f>
        <v>75.510605460779814</v>
      </c>
      <c r="P516" s="25">
        <f t="shared" ref="P516:P579" si="91">M516+IF(ISNUMBER(N516)=TRUE,N516,0)+O516</f>
        <v>1430.5106054607797</v>
      </c>
      <c r="Q516" s="26">
        <f t="shared" ref="Q516:Q579" si="92">P516/I516</f>
        <v>0.20067611410991668</v>
      </c>
      <c r="R516" s="28">
        <f t="shared" ref="R516:R579" si="93">(Q516-AVERAGE($Q$3:$Q$634))/STDEV($Q$3:$Q$634)</f>
        <v>-0.78739422601125419</v>
      </c>
      <c r="S516" s="73">
        <f>VLOOKUP(B516,'13. Parl. Constituency gender'!$A$5:$S$667,18,FALSE)</f>
        <v>5500</v>
      </c>
      <c r="T516" s="73">
        <f>VLOOKUP(B516,'SEISS data'!$B$6:$R$668,9,FALSE)</f>
        <v>4200</v>
      </c>
      <c r="U516" s="73">
        <f t="shared" ref="U516:U579" si="94">S516+T516</f>
        <v>9700</v>
      </c>
      <c r="V516" s="109">
        <f t="shared" ref="V516:V579" si="95">U516/L516</f>
        <v>0.1681109185441941</v>
      </c>
      <c r="W516" s="110">
        <f t="shared" ref="W516:W579" si="96">(V516-AVERAGE($V$3:$V$634))/STDEV($V$3:$V$634)</f>
        <v>0.11692387611480889</v>
      </c>
      <c r="X516" s="113">
        <f t="shared" ref="X516:X579" si="97">AVERAGE(R516,W516)</f>
        <v>-0.33523517494822264</v>
      </c>
      <c r="Y516" s="137">
        <f>VLOOKUP(A516,'BRES data'!$A$11:$AB$642,25,FALSE)</f>
        <v>2.0987868284228828E-2</v>
      </c>
      <c r="Z516" s="138">
        <f t="shared" ref="Z516:Z579" si="98">(Y516-AVERAGE($Y$3:$Y$634))/STDEV($Y$3:$Y$634)</f>
        <v>-0.34962078923396051</v>
      </c>
    </row>
    <row r="517" spans="1:26">
      <c r="A517" s="14" t="s">
        <v>529</v>
      </c>
      <c r="B517" s="15" t="str">
        <f>VLOOKUP('Master sheet'!A517,Westminster_Parliamentary_Const!$A$2:$C$651,2,FALSE)</f>
        <v>E14000947</v>
      </c>
      <c r="C517" s="15" t="str">
        <f>VLOOKUP(B517,'Region Lookup'!$B$1:$C$662,2,FALSE)</f>
        <v>South West</v>
      </c>
      <c r="E517" s="19">
        <f>VLOOKUP('Master sheet'!A517,'APS (2019)'!$A$9:$I$640,2,FALSE)</f>
        <v>67200</v>
      </c>
      <c r="F517" s="19">
        <f>VLOOKUP(B517,'Claimant Count'!$B$2:$D$633,2,FALSE)</f>
        <v>1770</v>
      </c>
      <c r="G517" s="19">
        <f>VLOOKUP('Master sheet'!A517,'APS (combined up to 2019)'!$A$9:$I$640,8,FALSE)</f>
        <v>3500</v>
      </c>
      <c r="H517" s="19">
        <f>E517*VLOOKUP(C517,'Part-time workers'!$A$3:$G$14,6,FALSE)</f>
        <v>1322.4846974020122</v>
      </c>
      <c r="I517" s="19">
        <f t="shared" si="88"/>
        <v>6592.484697402012</v>
      </c>
      <c r="J517" s="20">
        <f t="shared" si="89"/>
        <v>9.810245085419661E-2</v>
      </c>
      <c r="K517" s="27">
        <f t="shared" si="90"/>
        <v>5.8474309623060147E-2</v>
      </c>
      <c r="L517" s="25">
        <f>VLOOKUP('Master sheet'!A517,'APS (2020)'!$A$9:$I$640,2,FALSE)</f>
        <v>69100</v>
      </c>
      <c r="M517" s="25">
        <f>VLOOKUP(B517,'Claimant Count'!$B$2:$D$633,3,FALSE)-F517</f>
        <v>2560</v>
      </c>
      <c r="N517" s="25">
        <f>VLOOKUP('Master sheet'!A517,'APS (2020)'!$A$9:$I$640,8,FALSE)-G517</f>
        <v>-2000</v>
      </c>
      <c r="O517" s="25">
        <f>L517*VLOOKUP(C517,'Part-time workers'!$A$3:$H$14,8,FALSE)</f>
        <v>90.429511912303042</v>
      </c>
      <c r="P517" s="25">
        <f t="shared" si="91"/>
        <v>650.42951191230304</v>
      </c>
      <c r="Q517" s="26">
        <f t="shared" si="92"/>
        <v>9.8662271020306877E-2</v>
      </c>
      <c r="R517" s="28">
        <f t="shared" si="93"/>
        <v>-1.1264696641966485</v>
      </c>
      <c r="S517" s="73">
        <f>VLOOKUP(B517,'13. Parl. Constituency gender'!$A$5:$S$667,18,FALSE)</f>
        <v>8000</v>
      </c>
      <c r="T517" s="73">
        <f>VLOOKUP(B517,'SEISS data'!$B$6:$R$668,9,FALSE)</f>
        <v>3200</v>
      </c>
      <c r="U517" s="73">
        <f t="shared" si="94"/>
        <v>11200</v>
      </c>
      <c r="V517" s="109">
        <f t="shared" si="95"/>
        <v>0.16208393632416787</v>
      </c>
      <c r="W517" s="110">
        <f t="shared" si="96"/>
        <v>-5.5551240216116925E-2</v>
      </c>
      <c r="X517" s="113">
        <f t="shared" si="97"/>
        <v>-0.59101045220638271</v>
      </c>
      <c r="Y517" s="137">
        <f>VLOOKUP(A517,'BRES data'!$A$11:$AB$642,25,FALSE)</f>
        <v>2.6686925354526991E-2</v>
      </c>
      <c r="Z517" s="138">
        <f t="shared" si="98"/>
        <v>0.25050889897840162</v>
      </c>
    </row>
    <row r="518" spans="1:26">
      <c r="A518" s="14" t="s">
        <v>530</v>
      </c>
      <c r="B518" s="15" t="str">
        <f>VLOOKUP('Master sheet'!A518,Westminster_Parliamentary_Const!$A$2:$C$651,2,FALSE)</f>
        <v>E14000950</v>
      </c>
      <c r="C518" s="15" t="str">
        <f>VLOOKUP(B518,'Region Lookup'!$B$1:$C$662,2,FALSE)</f>
        <v>South West</v>
      </c>
      <c r="E518" s="19">
        <f>VLOOKUP('Master sheet'!A518,'APS (2019)'!$A$9:$I$640,2,FALSE)</f>
        <v>60200</v>
      </c>
      <c r="F518" s="19">
        <f>VLOOKUP(B518,'Claimant Count'!$B$2:$D$633,2,FALSE)</f>
        <v>610</v>
      </c>
      <c r="G518" s="19">
        <f>VLOOKUP('Master sheet'!A518,'APS (combined up to 2019)'!$A$9:$I$640,8,FALSE)</f>
        <v>1300</v>
      </c>
      <c r="H518" s="19">
        <f>E518*VLOOKUP(C518,'Part-time workers'!$A$3:$G$14,6,FALSE)</f>
        <v>1184.7258747559692</v>
      </c>
      <c r="I518" s="19">
        <f t="shared" si="88"/>
        <v>3094.725874755969</v>
      </c>
      <c r="J518" s="20">
        <f t="shared" si="89"/>
        <v>5.1407406557408122E-2</v>
      </c>
      <c r="K518" s="27">
        <f t="shared" si="90"/>
        <v>-1.7064880101796904</v>
      </c>
      <c r="L518" s="25">
        <f>VLOOKUP('Master sheet'!A518,'APS (2020)'!$A$9:$I$640,2,FALSE)</f>
        <v>65900</v>
      </c>
      <c r="M518" s="25">
        <f>VLOOKUP(B518,'Claimant Count'!$B$2:$D$633,3,FALSE)-F518</f>
        <v>1395</v>
      </c>
      <c r="N518" s="25">
        <f>VLOOKUP('Master sheet'!A518,'APS (2020)'!$A$9:$I$640,8,FALSE)-G518</f>
        <v>2000</v>
      </c>
      <c r="O518" s="25">
        <f>L518*VLOOKUP(C518,'Part-time workers'!$A$3:$H$14,8,FALSE)</f>
        <v>86.241748697840379</v>
      </c>
      <c r="P518" s="25">
        <f t="shared" si="91"/>
        <v>3481.2417486978402</v>
      </c>
      <c r="Q518" s="26">
        <f t="shared" si="92"/>
        <v>1.1248950277291845</v>
      </c>
      <c r="R518" s="28">
        <f t="shared" si="93"/>
        <v>2.2845411469107018</v>
      </c>
      <c r="S518" s="73">
        <f>VLOOKUP(B518,'13. Parl. Constituency gender'!$A$5:$S$667,18,FALSE)</f>
        <v>5000</v>
      </c>
      <c r="T518" s="73">
        <f>VLOOKUP(B518,'SEISS data'!$B$6:$R$668,9,FALSE)</f>
        <v>3300</v>
      </c>
      <c r="U518" s="73">
        <f t="shared" si="94"/>
        <v>8300</v>
      </c>
      <c r="V518" s="109">
        <f t="shared" si="95"/>
        <v>0.125948406676783</v>
      </c>
      <c r="W518" s="110">
        <f t="shared" si="96"/>
        <v>-1.0896474847517772</v>
      </c>
      <c r="X518" s="113">
        <f t="shared" si="97"/>
        <v>0.59744683107946228</v>
      </c>
      <c r="Y518" s="137">
        <f>VLOOKUP(A518,'BRES data'!$A$11:$AB$642,25,FALSE)</f>
        <v>1.373191165270371E-2</v>
      </c>
      <c r="Z518" s="138">
        <f t="shared" si="98"/>
        <v>-1.1136971859512459</v>
      </c>
    </row>
    <row r="519" spans="1:26">
      <c r="A519" s="14" t="s">
        <v>531</v>
      </c>
      <c r="B519" s="15" t="str">
        <f>VLOOKUP('Master sheet'!A519,Westminster_Parliamentary_Const!$A$2:$C$651,2,FALSE)</f>
        <v>E14000954</v>
      </c>
      <c r="C519" s="15" t="str">
        <f>VLOOKUP(B519,'Region Lookup'!$B$1:$C$662,2,FALSE)</f>
        <v>South West</v>
      </c>
      <c r="E519" s="19">
        <f>VLOOKUP('Master sheet'!A519,'APS (2019)'!$A$9:$I$640,2,FALSE)</f>
        <v>65300</v>
      </c>
      <c r="F519" s="19">
        <f>VLOOKUP(B519,'Claimant Count'!$B$2:$D$633,2,FALSE)</f>
        <v>1165</v>
      </c>
      <c r="G519" s="19">
        <f>VLOOKUP('Master sheet'!A519,'APS (combined up to 2019)'!$A$9:$I$640,8,FALSE)</f>
        <v>2700</v>
      </c>
      <c r="H519" s="19">
        <f>E519*VLOOKUP(C519,'Part-time workers'!$A$3:$G$14,6,FALSE)</f>
        <v>1285.0930169695148</v>
      </c>
      <c r="I519" s="19">
        <f t="shared" si="88"/>
        <v>5150.0930169695148</v>
      </c>
      <c r="J519" s="20">
        <f t="shared" si="89"/>
        <v>7.8868193215459639E-2</v>
      </c>
      <c r="K519" s="27">
        <f t="shared" si="90"/>
        <v>-0.66853517271045981</v>
      </c>
      <c r="L519" s="25">
        <f>VLOOKUP('Master sheet'!A519,'APS (2020)'!$A$9:$I$640,2,FALSE)</f>
        <v>69200</v>
      </c>
      <c r="M519" s="25">
        <f>VLOOKUP(B519,'Claimant Count'!$B$2:$D$633,3,FALSE)-F519</f>
        <v>1710</v>
      </c>
      <c r="N519" s="25">
        <f>VLOOKUP('Master sheet'!A519,'APS (2020)'!$A$9:$I$640,8,FALSE)-G519</f>
        <v>1900</v>
      </c>
      <c r="O519" s="25">
        <f>L519*VLOOKUP(C519,'Part-time workers'!$A$3:$H$14,8,FALSE)</f>
        <v>90.560379512754992</v>
      </c>
      <c r="P519" s="25">
        <f t="shared" si="91"/>
        <v>3700.5603795127549</v>
      </c>
      <c r="Q519" s="26">
        <f t="shared" si="92"/>
        <v>0.71854243550930796</v>
      </c>
      <c r="R519" s="28">
        <f t="shared" si="93"/>
        <v>0.93389912528139474</v>
      </c>
      <c r="S519" s="73">
        <f>VLOOKUP(B519,'13. Parl. Constituency gender'!$A$5:$S$667,18,FALSE)</f>
        <v>7400</v>
      </c>
      <c r="T519" s="73">
        <f>VLOOKUP(B519,'SEISS data'!$B$6:$R$668,9,FALSE)</f>
        <v>3600</v>
      </c>
      <c r="U519" s="73">
        <f t="shared" si="94"/>
        <v>11000</v>
      </c>
      <c r="V519" s="109">
        <f t="shared" si="95"/>
        <v>0.15895953757225434</v>
      </c>
      <c r="W519" s="110">
        <f t="shared" si="96"/>
        <v>-0.14496266014861844</v>
      </c>
      <c r="X519" s="113">
        <f t="shared" si="97"/>
        <v>0.39446823256638813</v>
      </c>
      <c r="Y519" s="137">
        <f>VLOOKUP(A519,'BRES data'!$A$11:$AB$642,25,FALSE)</f>
        <v>2.0827486586875832E-2</v>
      </c>
      <c r="Z519" s="138">
        <f t="shared" si="98"/>
        <v>-0.36650951606020143</v>
      </c>
    </row>
    <row r="520" spans="1:26">
      <c r="A520" s="14" t="s">
        <v>532</v>
      </c>
      <c r="B520" s="15" t="str">
        <f>VLOOKUP('Master sheet'!A520,Westminster_Parliamentary_Const!$A$2:$C$651,2,FALSE)</f>
        <v>E14000961</v>
      </c>
      <c r="C520" s="15" t="str">
        <f>VLOOKUP(B520,'Region Lookup'!$B$1:$C$662,2,FALSE)</f>
        <v>South West</v>
      </c>
      <c r="E520" s="19">
        <f>VLOOKUP('Master sheet'!A520,'APS (2019)'!$A$9:$I$640,2,FALSE)</f>
        <v>61400</v>
      </c>
      <c r="F520" s="19">
        <f>VLOOKUP(B520,'Claimant Count'!$B$2:$D$633,2,FALSE)</f>
        <v>1475</v>
      </c>
      <c r="G520" s="19">
        <f>VLOOKUP('Master sheet'!A520,'APS (combined up to 2019)'!$A$9:$I$640,8,FALSE)</f>
        <v>3200</v>
      </c>
      <c r="H520" s="19">
        <f>E520*VLOOKUP(C520,'Part-time workers'!$A$3:$G$14,6,FALSE)</f>
        <v>1208.3416729238625</v>
      </c>
      <c r="I520" s="19">
        <f t="shared" si="88"/>
        <v>5883.3416729238625</v>
      </c>
      <c r="J520" s="20">
        <f t="shared" si="89"/>
        <v>9.5819896953157374E-2</v>
      </c>
      <c r="K520" s="27">
        <f t="shared" si="90"/>
        <v>-2.7800833465948586E-2</v>
      </c>
      <c r="L520" s="25">
        <f>VLOOKUP('Master sheet'!A520,'APS (2020)'!$A$9:$I$640,2,FALSE)</f>
        <v>60800</v>
      </c>
      <c r="M520" s="25">
        <f>VLOOKUP(B520,'Claimant Count'!$B$2:$D$633,3,FALSE)-F520</f>
        <v>2530</v>
      </c>
      <c r="N520" s="25">
        <f>VLOOKUP('Master sheet'!A520,'APS (2020)'!$A$9:$I$640,8,FALSE)-G520</f>
        <v>-1500</v>
      </c>
      <c r="O520" s="25">
        <f>L520*VLOOKUP(C520,'Part-time workers'!$A$3:$H$14,8,FALSE)</f>
        <v>79.567501074790513</v>
      </c>
      <c r="P520" s="25">
        <f t="shared" si="91"/>
        <v>1109.5675010747905</v>
      </c>
      <c r="Q520" s="26">
        <f t="shared" si="92"/>
        <v>0.18859477534361271</v>
      </c>
      <c r="R520" s="28">
        <f t="shared" si="93"/>
        <v>-0.82755039611507353</v>
      </c>
      <c r="S520" s="73">
        <f>VLOOKUP(B520,'13. Parl. Constituency gender'!$A$5:$S$667,18,FALSE)</f>
        <v>10200</v>
      </c>
      <c r="T520" s="73">
        <f>VLOOKUP(B520,'SEISS data'!$B$6:$R$668,9,FALSE)</f>
        <v>5100</v>
      </c>
      <c r="U520" s="73">
        <f t="shared" si="94"/>
        <v>15300</v>
      </c>
      <c r="V520" s="109">
        <f t="shared" si="95"/>
        <v>0.25164473684210525</v>
      </c>
      <c r="W520" s="110">
        <f t="shared" si="96"/>
        <v>2.5074245450276722</v>
      </c>
      <c r="X520" s="113">
        <f t="shared" si="97"/>
        <v>0.83993707445629928</v>
      </c>
      <c r="Y520" s="137">
        <f>VLOOKUP(A520,'BRES data'!$A$11:$AB$642,25,FALSE)</f>
        <v>2.476506639428E-2</v>
      </c>
      <c r="Z520" s="138">
        <f t="shared" si="98"/>
        <v>4.8130750387441877E-2</v>
      </c>
    </row>
    <row r="521" spans="1:26">
      <c r="A521" s="14" t="s">
        <v>533</v>
      </c>
      <c r="B521" s="15" t="str">
        <f>VLOOKUP('Master sheet'!A521,Westminster_Parliamentary_Const!$A$2:$C$651,2,FALSE)</f>
        <v>E14000964</v>
      </c>
      <c r="C521" s="15" t="str">
        <f>VLOOKUP(B521,'Region Lookup'!$B$1:$C$662,2,FALSE)</f>
        <v>South West</v>
      </c>
      <c r="E521" s="19">
        <f>VLOOKUP('Master sheet'!A521,'APS (2019)'!$A$9:$I$640,2,FALSE)</f>
        <v>49200</v>
      </c>
      <c r="F521" s="19">
        <f>VLOOKUP(B521,'Claimant Count'!$B$2:$D$633,2,FALSE)</f>
        <v>920</v>
      </c>
      <c r="G521" s="19">
        <f>VLOOKUP('Master sheet'!A521,'APS (combined up to 2019)'!$A$9:$I$640,8,FALSE)</f>
        <v>3100</v>
      </c>
      <c r="H521" s="19">
        <f>E521*VLOOKUP(C521,'Part-time workers'!$A$3:$G$14,6,FALSE)</f>
        <v>968.24772488361612</v>
      </c>
      <c r="I521" s="19">
        <f t="shared" si="88"/>
        <v>4988.2477248836158</v>
      </c>
      <c r="J521" s="20">
        <f t="shared" si="89"/>
        <v>0.10138714887974828</v>
      </c>
      <c r="K521" s="27">
        <f t="shared" si="90"/>
        <v>0.18262813224675814</v>
      </c>
      <c r="L521" s="25">
        <f>VLOOKUP('Master sheet'!A521,'APS (2020)'!$A$9:$I$640,2,FALSE)</f>
        <v>57700</v>
      </c>
      <c r="M521" s="25">
        <f>VLOOKUP(B521,'Claimant Count'!$B$2:$D$633,3,FALSE)-F521</f>
        <v>1905</v>
      </c>
      <c r="N521" s="25" t="e">
        <f>VLOOKUP('Master sheet'!A521,'APS (2020)'!$A$9:$I$640,8,FALSE)-G521</f>
        <v>#VALUE!</v>
      </c>
      <c r="O521" s="25">
        <f>L521*VLOOKUP(C521,'Part-time workers'!$A$3:$H$14,8,FALSE)</f>
        <v>75.510605460779814</v>
      </c>
      <c r="P521" s="25">
        <f t="shared" si="91"/>
        <v>1980.5106054607797</v>
      </c>
      <c r="Q521" s="26">
        <f t="shared" si="92"/>
        <v>0.3970353347892297</v>
      </c>
      <c r="R521" s="28">
        <f t="shared" si="93"/>
        <v>-0.13473193257039556</v>
      </c>
      <c r="S521" s="73">
        <f>VLOOKUP(B521,'13. Parl. Constituency gender'!$A$5:$S$667,18,FALSE)</f>
        <v>7100</v>
      </c>
      <c r="T521" s="73">
        <f>VLOOKUP(B521,'SEISS data'!$B$6:$R$668,9,FALSE)</f>
        <v>4600</v>
      </c>
      <c r="U521" s="73">
        <f t="shared" si="94"/>
        <v>11700</v>
      </c>
      <c r="V521" s="109">
        <f t="shared" si="95"/>
        <v>0.2027729636048527</v>
      </c>
      <c r="W521" s="110">
        <f t="shared" si="96"/>
        <v>1.1088531760288316</v>
      </c>
      <c r="X521" s="113">
        <f t="shared" si="97"/>
        <v>0.48706062172921805</v>
      </c>
      <c r="Y521" s="137">
        <f>VLOOKUP(A521,'BRES data'!$A$11:$AB$642,25,FALSE)</f>
        <v>2.5804710500490602E-2</v>
      </c>
      <c r="Z521" s="138">
        <f t="shared" si="98"/>
        <v>0.15760873694133792</v>
      </c>
    </row>
    <row r="522" spans="1:26">
      <c r="A522" s="14" t="s">
        <v>534</v>
      </c>
      <c r="B522" s="15" t="str">
        <f>VLOOKUP('Master sheet'!A522,Westminster_Parliamentary_Const!$A$2:$C$651,2,FALSE)</f>
        <v>E14000980</v>
      </c>
      <c r="C522" s="15" t="str">
        <f>VLOOKUP(B522,'Region Lookup'!$B$1:$C$662,2,FALSE)</f>
        <v>South West</v>
      </c>
      <c r="E522" s="19">
        <f>VLOOKUP('Master sheet'!A522,'APS (2019)'!$A$9:$I$640,2,FALSE)</f>
        <v>62900</v>
      </c>
      <c r="F522" s="19">
        <f>VLOOKUP(B522,'Claimant Count'!$B$2:$D$633,2,FALSE)</f>
        <v>915</v>
      </c>
      <c r="G522" s="19">
        <f>VLOOKUP('Master sheet'!A522,'APS (combined up to 2019)'!$A$9:$I$640,8,FALSE)</f>
        <v>1700</v>
      </c>
      <c r="H522" s="19">
        <f>E522*VLOOKUP(C522,'Part-time workers'!$A$3:$G$14,6,FALSE)</f>
        <v>1237.8614206337288</v>
      </c>
      <c r="I522" s="19">
        <f t="shared" si="88"/>
        <v>3852.8614206337288</v>
      </c>
      <c r="J522" s="20">
        <f t="shared" si="89"/>
        <v>6.1253758674622079E-2</v>
      </c>
      <c r="K522" s="27">
        <f t="shared" si="90"/>
        <v>-1.3343191700788599</v>
      </c>
      <c r="L522" s="25">
        <f>VLOOKUP('Master sheet'!A522,'APS (2020)'!$A$9:$I$640,2,FALSE)</f>
        <v>65800</v>
      </c>
      <c r="M522" s="25">
        <f>VLOOKUP(B522,'Claimant Count'!$B$2:$D$633,3,FALSE)-F522</f>
        <v>1785</v>
      </c>
      <c r="N522" s="25">
        <f>VLOOKUP('Master sheet'!A522,'APS (2020)'!$A$9:$I$640,8,FALSE)-G522</f>
        <v>1500</v>
      </c>
      <c r="O522" s="25">
        <f>L522*VLOOKUP(C522,'Part-time workers'!$A$3:$H$14,8,FALSE)</f>
        <v>86.110881097388415</v>
      </c>
      <c r="P522" s="25">
        <f t="shared" si="91"/>
        <v>3371.1108810973883</v>
      </c>
      <c r="Q522" s="26">
        <f t="shared" si="92"/>
        <v>0.87496292055656111</v>
      </c>
      <c r="R522" s="28">
        <f t="shared" si="93"/>
        <v>1.4538123341385492</v>
      </c>
      <c r="S522" s="73">
        <f>VLOOKUP(B522,'13. Parl. Constituency gender'!$A$5:$S$667,18,FALSE)</f>
        <v>7000</v>
      </c>
      <c r="T522" s="73">
        <f>VLOOKUP(B522,'SEISS data'!$B$6:$R$668,9,FALSE)</f>
        <v>4200</v>
      </c>
      <c r="U522" s="73">
        <f t="shared" si="94"/>
        <v>11200</v>
      </c>
      <c r="V522" s="109">
        <f t="shared" si="95"/>
        <v>0.1702127659574468</v>
      </c>
      <c r="W522" s="110">
        <f t="shared" si="96"/>
        <v>0.17707278047129746</v>
      </c>
      <c r="X522" s="113">
        <f t="shared" si="97"/>
        <v>0.81544255730492332</v>
      </c>
      <c r="Y522" s="137">
        <f>VLOOKUP(A522,'BRES data'!$A$11:$AB$642,25,FALSE)</f>
        <v>1.3848614072494714E-2</v>
      </c>
      <c r="Z522" s="138">
        <f t="shared" si="98"/>
        <v>-1.1014080325107911</v>
      </c>
    </row>
    <row r="523" spans="1:26">
      <c r="A523" s="14" t="s">
        <v>535</v>
      </c>
      <c r="B523" s="15" t="str">
        <f>VLOOKUP('Master sheet'!A523,Westminster_Parliamentary_Const!$A$2:$C$651,2,FALSE)</f>
        <v>E14000988</v>
      </c>
      <c r="C523" s="15" t="str">
        <f>VLOOKUP(B523,'Region Lookup'!$B$1:$C$662,2,FALSE)</f>
        <v>South West</v>
      </c>
      <c r="E523" s="19">
        <f>VLOOKUP('Master sheet'!A523,'APS (2019)'!$A$9:$I$640,2,FALSE)</f>
        <v>67900</v>
      </c>
      <c r="F523" s="19">
        <f>VLOOKUP(B523,'Claimant Count'!$B$2:$D$633,2,FALSE)</f>
        <v>1495</v>
      </c>
      <c r="G523" s="19">
        <f>VLOOKUP('Master sheet'!A523,'APS (combined up to 2019)'!$A$9:$I$640,8,FALSE)</f>
        <v>2800</v>
      </c>
      <c r="H523" s="19">
        <f>E523*VLOOKUP(C523,'Part-time workers'!$A$3:$G$14,6,FALSE)</f>
        <v>1336.2605796666166</v>
      </c>
      <c r="I523" s="19">
        <f t="shared" si="88"/>
        <v>5631.2605796666166</v>
      </c>
      <c r="J523" s="20">
        <f t="shared" si="89"/>
        <v>8.29346182572403E-2</v>
      </c>
      <c r="K523" s="27">
        <f t="shared" si="90"/>
        <v>-0.5148339163324076</v>
      </c>
      <c r="L523" s="25">
        <f>VLOOKUP('Master sheet'!A523,'APS (2020)'!$A$9:$I$640,2,FALSE)</f>
        <v>67200</v>
      </c>
      <c r="M523" s="25">
        <f>VLOOKUP(B523,'Claimant Count'!$B$2:$D$633,3,FALSE)-F523</f>
        <v>1875</v>
      </c>
      <c r="N523" s="25">
        <f>VLOOKUP('Master sheet'!A523,'APS (2020)'!$A$9:$I$640,8,FALSE)-G523</f>
        <v>0</v>
      </c>
      <c r="O523" s="25">
        <f>L523*VLOOKUP(C523,'Part-time workers'!$A$3:$H$14,8,FALSE)</f>
        <v>87.943027503715825</v>
      </c>
      <c r="P523" s="25">
        <f t="shared" si="91"/>
        <v>1962.9430275037157</v>
      </c>
      <c r="Q523" s="26">
        <f t="shared" si="92"/>
        <v>0.34857968295616082</v>
      </c>
      <c r="R523" s="28">
        <f t="shared" si="93"/>
        <v>-0.29578969571558344</v>
      </c>
      <c r="S523" s="73">
        <f>VLOOKUP(B523,'13. Parl. Constituency gender'!$A$5:$S$667,18,FALSE)</f>
        <v>7600</v>
      </c>
      <c r="T523" s="73">
        <f>VLOOKUP(B523,'SEISS data'!$B$6:$R$668,9,FALSE)</f>
        <v>4200</v>
      </c>
      <c r="U523" s="73">
        <f t="shared" si="94"/>
        <v>11800</v>
      </c>
      <c r="V523" s="109">
        <f t="shared" si="95"/>
        <v>0.17559523809523808</v>
      </c>
      <c r="W523" s="110">
        <f t="shared" si="96"/>
        <v>0.3311038484623155</v>
      </c>
      <c r="X523" s="113">
        <f t="shared" si="97"/>
        <v>1.7657076373366026E-2</v>
      </c>
      <c r="Y523" s="137">
        <f>VLOOKUP(A523,'BRES data'!$A$11:$AB$642,25,FALSE)</f>
        <v>3.0378425402348919E-2</v>
      </c>
      <c r="Z523" s="138">
        <f t="shared" si="98"/>
        <v>0.63923614725973688</v>
      </c>
    </row>
    <row r="524" spans="1:26">
      <c r="A524" s="14" t="s">
        <v>536</v>
      </c>
      <c r="B524" s="15" t="str">
        <f>VLOOKUP('Master sheet'!A524,Westminster_Parliamentary_Const!$A$2:$C$651,2,FALSE)</f>
        <v>E14000990</v>
      </c>
      <c r="C524" s="15" t="str">
        <f>VLOOKUP(B524,'Region Lookup'!$B$1:$C$662,2,FALSE)</f>
        <v>South West</v>
      </c>
      <c r="E524" s="19">
        <f>VLOOKUP('Master sheet'!A524,'APS (2019)'!$A$9:$I$640,2,FALSE)</f>
        <v>62900</v>
      </c>
      <c r="F524" s="19">
        <f>VLOOKUP(B524,'Claimant Count'!$B$2:$D$633,2,FALSE)</f>
        <v>990</v>
      </c>
      <c r="G524" s="19">
        <f>VLOOKUP('Master sheet'!A524,'APS (combined up to 2019)'!$A$9:$I$640,8,FALSE)</f>
        <v>1300</v>
      </c>
      <c r="H524" s="19">
        <f>E524*VLOOKUP(C524,'Part-time workers'!$A$3:$G$14,6,FALSE)</f>
        <v>1237.8614206337288</v>
      </c>
      <c r="I524" s="19">
        <f t="shared" si="88"/>
        <v>3527.8614206337288</v>
      </c>
      <c r="J524" s="20">
        <f t="shared" si="89"/>
        <v>5.6086827037102209E-2</v>
      </c>
      <c r="K524" s="27">
        <f t="shared" si="90"/>
        <v>-1.5296169749434867</v>
      </c>
      <c r="L524" s="25">
        <f>VLOOKUP('Master sheet'!A524,'APS (2020)'!$A$9:$I$640,2,FALSE)</f>
        <v>69300</v>
      </c>
      <c r="M524" s="25">
        <f>VLOOKUP(B524,'Claimant Count'!$B$2:$D$633,3,FALSE)-F524</f>
        <v>1665</v>
      </c>
      <c r="N524" s="25">
        <f>VLOOKUP('Master sheet'!A524,'APS (2020)'!$A$9:$I$640,8,FALSE)-G524</f>
        <v>1300</v>
      </c>
      <c r="O524" s="25">
        <f>L524*VLOOKUP(C524,'Part-time workers'!$A$3:$H$14,8,FALSE)</f>
        <v>90.691247113206956</v>
      </c>
      <c r="P524" s="25">
        <f t="shared" si="91"/>
        <v>3055.6912471132068</v>
      </c>
      <c r="Q524" s="26">
        <f t="shared" si="92"/>
        <v>0.86615965957197283</v>
      </c>
      <c r="R524" s="28">
        <f t="shared" si="93"/>
        <v>1.4245518976584959</v>
      </c>
      <c r="S524" s="73">
        <f>VLOOKUP(B524,'13. Parl. Constituency gender'!$A$5:$S$667,18,FALSE)</f>
        <v>7300</v>
      </c>
      <c r="T524" s="73">
        <f>VLOOKUP(B524,'SEISS data'!$B$6:$R$668,9,FALSE)</f>
        <v>3600</v>
      </c>
      <c r="U524" s="73">
        <f t="shared" si="94"/>
        <v>10900</v>
      </c>
      <c r="V524" s="109">
        <f t="shared" si="95"/>
        <v>0.15728715728715728</v>
      </c>
      <c r="W524" s="110">
        <f t="shared" si="96"/>
        <v>-0.19282143485401429</v>
      </c>
      <c r="X524" s="113">
        <f t="shared" si="97"/>
        <v>0.61586523140224081</v>
      </c>
      <c r="Y524" s="137">
        <f>VLOOKUP(A524,'BRES data'!$A$11:$AB$642,25,FALSE)</f>
        <v>1.0413582934261978E-2</v>
      </c>
      <c r="Z524" s="138">
        <f t="shared" si="98"/>
        <v>-1.4631282505326673</v>
      </c>
    </row>
    <row r="525" spans="1:26">
      <c r="A525" s="14" t="s">
        <v>537</v>
      </c>
      <c r="B525" s="15" t="str">
        <f>VLOOKUP('Master sheet'!A525,Westminster_Parliamentary_Const!$A$2:$C$651,2,FALSE)</f>
        <v>E14000991</v>
      </c>
      <c r="C525" s="15" t="str">
        <f>VLOOKUP(B525,'Region Lookup'!$B$1:$C$662,2,FALSE)</f>
        <v>South West</v>
      </c>
      <c r="E525" s="19">
        <f>VLOOKUP('Master sheet'!A525,'APS (2019)'!$A$9:$I$640,2,FALSE)</f>
        <v>59500</v>
      </c>
      <c r="F525" s="19">
        <f>VLOOKUP(B525,'Claimant Count'!$B$2:$D$633,2,FALSE)</f>
        <v>740</v>
      </c>
      <c r="G525" s="19">
        <f>VLOOKUP('Master sheet'!A525,'APS (combined up to 2019)'!$A$9:$I$640,8,FALSE)</f>
        <v>3600</v>
      </c>
      <c r="H525" s="19">
        <f>E525*VLOOKUP(C525,'Part-time workers'!$A$3:$G$14,6,FALSE)</f>
        <v>1170.949992491365</v>
      </c>
      <c r="I525" s="19">
        <f t="shared" si="88"/>
        <v>5510.9499924913653</v>
      </c>
      <c r="J525" s="20">
        <f t="shared" si="89"/>
        <v>9.2621008277165809E-2</v>
      </c>
      <c r="K525" s="27">
        <f t="shared" si="90"/>
        <v>-0.14871126546991026</v>
      </c>
      <c r="L525" s="25">
        <f>VLOOKUP('Master sheet'!A525,'APS (2020)'!$A$9:$I$640,2,FALSE)</f>
        <v>53900</v>
      </c>
      <c r="M525" s="25">
        <f>VLOOKUP(B525,'Claimant Count'!$B$2:$D$633,3,FALSE)-F525</f>
        <v>1620</v>
      </c>
      <c r="N525" s="25">
        <f>VLOOKUP('Master sheet'!A525,'APS (2020)'!$A$9:$I$640,8,FALSE)-G525</f>
        <v>-800</v>
      </c>
      <c r="O525" s="25">
        <f>L525*VLOOKUP(C525,'Part-time workers'!$A$3:$H$14,8,FALSE)</f>
        <v>70.53763664360541</v>
      </c>
      <c r="P525" s="25">
        <f t="shared" si="91"/>
        <v>890.53763664360542</v>
      </c>
      <c r="Q525" s="26">
        <f t="shared" si="92"/>
        <v>0.16159421476459729</v>
      </c>
      <c r="R525" s="28">
        <f t="shared" si="93"/>
        <v>-0.9172953428037196</v>
      </c>
      <c r="S525" s="73">
        <f>VLOOKUP(B525,'13. Parl. Constituency gender'!$A$5:$S$667,18,FALSE)</f>
        <v>8000</v>
      </c>
      <c r="T525" s="73">
        <f>VLOOKUP(B525,'SEISS data'!$B$6:$R$668,9,FALSE)</f>
        <v>3900</v>
      </c>
      <c r="U525" s="73">
        <f t="shared" si="94"/>
        <v>11900</v>
      </c>
      <c r="V525" s="109">
        <f t="shared" si="95"/>
        <v>0.22077922077922077</v>
      </c>
      <c r="W525" s="110">
        <f t="shared" si="96"/>
        <v>1.6241411240361152</v>
      </c>
      <c r="X525" s="113">
        <f t="shared" si="97"/>
        <v>0.3534228906161978</v>
      </c>
      <c r="Y525" s="137">
        <f>VLOOKUP(A525,'BRES data'!$A$11:$AB$642,25,FALSE)</f>
        <v>2.1162109375000071E-2</v>
      </c>
      <c r="Z525" s="138">
        <f t="shared" si="98"/>
        <v>-0.33127262212693109</v>
      </c>
    </row>
    <row r="526" spans="1:26">
      <c r="A526" s="14" t="s">
        <v>538</v>
      </c>
      <c r="B526" s="15" t="str">
        <f>VLOOKUP('Master sheet'!A526,Westminster_Parliamentary_Const!$A$2:$C$651,2,FALSE)</f>
        <v>E14000994</v>
      </c>
      <c r="C526" s="15" t="str">
        <f>VLOOKUP(B526,'Region Lookup'!$B$1:$C$662,2,FALSE)</f>
        <v>South West</v>
      </c>
      <c r="E526" s="19">
        <f>VLOOKUP('Master sheet'!A526,'APS (2019)'!$A$9:$I$640,2,FALSE)</f>
        <v>55800</v>
      </c>
      <c r="F526" s="19">
        <f>VLOOKUP(B526,'Claimant Count'!$B$2:$D$633,2,FALSE)</f>
        <v>600</v>
      </c>
      <c r="G526" s="19">
        <f>VLOOKUP('Master sheet'!A526,'APS (combined up to 2019)'!$A$9:$I$640,8,FALSE)</f>
        <v>1800</v>
      </c>
      <c r="H526" s="19">
        <f>E526*VLOOKUP(C526,'Part-time workers'!$A$3:$G$14,6,FALSE)</f>
        <v>1098.1346148070281</v>
      </c>
      <c r="I526" s="19">
        <f t="shared" si="88"/>
        <v>3498.1346148070279</v>
      </c>
      <c r="J526" s="20">
        <f t="shared" si="89"/>
        <v>6.269058449474961E-2</v>
      </c>
      <c r="K526" s="27">
        <f t="shared" si="90"/>
        <v>-1.2800105497351977</v>
      </c>
      <c r="L526" s="25">
        <f>VLOOKUP('Master sheet'!A526,'APS (2020)'!$A$9:$I$640,2,FALSE)</f>
        <v>55100</v>
      </c>
      <c r="M526" s="25">
        <f>VLOOKUP(B526,'Claimant Count'!$B$2:$D$633,3,FALSE)-F526</f>
        <v>1270</v>
      </c>
      <c r="N526" s="25">
        <f>VLOOKUP('Master sheet'!A526,'APS (2020)'!$A$9:$I$640,8,FALSE)-G526</f>
        <v>-100</v>
      </c>
      <c r="O526" s="25">
        <f>L526*VLOOKUP(C526,'Part-time workers'!$A$3:$H$14,8,FALSE)</f>
        <v>72.108047849028907</v>
      </c>
      <c r="P526" s="25">
        <f t="shared" si="91"/>
        <v>1242.1080478490289</v>
      </c>
      <c r="Q526" s="26">
        <f t="shared" si="92"/>
        <v>0.355077258202526</v>
      </c>
      <c r="R526" s="28">
        <f t="shared" si="93"/>
        <v>-0.27419293877477724</v>
      </c>
      <c r="S526" s="73">
        <f>VLOOKUP(B526,'13. Parl. Constituency gender'!$A$5:$S$667,18,FALSE)</f>
        <v>5700</v>
      </c>
      <c r="T526" s="73">
        <f>VLOOKUP(B526,'SEISS data'!$B$6:$R$668,9,FALSE)</f>
        <v>3000</v>
      </c>
      <c r="U526" s="73">
        <f t="shared" si="94"/>
        <v>8700</v>
      </c>
      <c r="V526" s="109">
        <f t="shared" si="95"/>
        <v>0.15789473684210525</v>
      </c>
      <c r="W526" s="110">
        <f t="shared" si="96"/>
        <v>-0.17543423333353467</v>
      </c>
      <c r="X526" s="113">
        <f t="shared" si="97"/>
        <v>-0.22481358605415597</v>
      </c>
      <c r="Y526" s="137">
        <f>VLOOKUP(A526,'BRES data'!$A$11:$AB$642,25,FALSE)</f>
        <v>1.9663699307616245E-2</v>
      </c>
      <c r="Z526" s="138">
        <f t="shared" si="98"/>
        <v>-0.48906019215143581</v>
      </c>
    </row>
    <row r="527" spans="1:26">
      <c r="A527" s="14" t="s">
        <v>539</v>
      </c>
      <c r="B527" s="15" t="str">
        <f>VLOOKUP('Master sheet'!A527,Westminster_Parliamentary_Const!$A$2:$C$651,2,FALSE)</f>
        <v>E14000996</v>
      </c>
      <c r="C527" s="15" t="str">
        <f>VLOOKUP(B527,'Region Lookup'!$B$1:$C$662,2,FALSE)</f>
        <v>South West</v>
      </c>
      <c r="E527" s="19">
        <f>VLOOKUP('Master sheet'!A527,'APS (2019)'!$A$9:$I$640,2,FALSE)</f>
        <v>60300</v>
      </c>
      <c r="F527" s="19">
        <f>VLOOKUP(B527,'Claimant Count'!$B$2:$D$633,2,FALSE)</f>
        <v>905</v>
      </c>
      <c r="G527" s="19">
        <f>VLOOKUP('Master sheet'!A527,'APS (combined up to 2019)'!$A$9:$I$640,8,FALSE)</f>
        <v>2100</v>
      </c>
      <c r="H527" s="19">
        <f>E527*VLOOKUP(C527,'Part-time workers'!$A$3:$G$14,6,FALSE)</f>
        <v>1186.6938579366272</v>
      </c>
      <c r="I527" s="19">
        <f t="shared" si="88"/>
        <v>4191.693857936627</v>
      </c>
      <c r="J527" s="20">
        <f t="shared" si="89"/>
        <v>6.9513994327307246E-2</v>
      </c>
      <c r="K527" s="27">
        <f t="shared" si="90"/>
        <v>-1.0221017838607835</v>
      </c>
      <c r="L527" s="25">
        <f>VLOOKUP('Master sheet'!A527,'APS (2020)'!$A$9:$I$640,2,FALSE)</f>
        <v>58000</v>
      </c>
      <c r="M527" s="25">
        <f>VLOOKUP(B527,'Claimant Count'!$B$2:$D$633,3,FALSE)-F527</f>
        <v>1645</v>
      </c>
      <c r="N527" s="25">
        <f>VLOOKUP('Master sheet'!A527,'APS (2020)'!$A$9:$I$640,8,FALSE)-G527</f>
        <v>1300</v>
      </c>
      <c r="O527" s="25">
        <f>L527*VLOOKUP(C527,'Part-time workers'!$A$3:$H$14,8,FALSE)</f>
        <v>75.903208262135692</v>
      </c>
      <c r="P527" s="25">
        <f t="shared" si="91"/>
        <v>3020.9032082621356</v>
      </c>
      <c r="Q527" s="26">
        <f t="shared" si="92"/>
        <v>0.72068793920679686</v>
      </c>
      <c r="R527" s="28">
        <f t="shared" si="93"/>
        <v>0.94103038888564294</v>
      </c>
      <c r="S527" s="73">
        <f>VLOOKUP(B527,'13. Parl. Constituency gender'!$A$5:$S$667,18,FALSE)</f>
        <v>6500</v>
      </c>
      <c r="T527" s="73">
        <f>VLOOKUP(B527,'SEISS data'!$B$6:$R$668,9,FALSE)</f>
        <v>4500</v>
      </c>
      <c r="U527" s="73">
        <f t="shared" si="94"/>
        <v>11000</v>
      </c>
      <c r="V527" s="109">
        <f t="shared" si="95"/>
        <v>0.18965517241379309</v>
      </c>
      <c r="W527" s="110">
        <f t="shared" si="96"/>
        <v>0.73345924269930007</v>
      </c>
      <c r="X527" s="113">
        <f t="shared" si="97"/>
        <v>0.83724481579247145</v>
      </c>
      <c r="Y527" s="137">
        <f>VLOOKUP(A527,'BRES data'!$A$11:$AB$642,25,FALSE)</f>
        <v>1.5283259974442576E-2</v>
      </c>
      <c r="Z527" s="138">
        <f t="shared" si="98"/>
        <v>-0.95033504145087366</v>
      </c>
    </row>
    <row r="528" spans="1:26">
      <c r="A528" s="14" t="s">
        <v>540</v>
      </c>
      <c r="B528" s="15" t="str">
        <f>VLOOKUP('Master sheet'!A528,Westminster_Parliamentary_Const!$A$2:$C$651,2,FALSE)</f>
        <v>E14000999</v>
      </c>
      <c r="C528" s="15" t="str">
        <f>VLOOKUP(B528,'Region Lookup'!$B$1:$C$662,2,FALSE)</f>
        <v>South West</v>
      </c>
      <c r="E528" s="19">
        <f>VLOOKUP('Master sheet'!A528,'APS (2019)'!$A$9:$I$640,2,FALSE)</f>
        <v>56500</v>
      </c>
      <c r="F528" s="19">
        <f>VLOOKUP(B528,'Claimant Count'!$B$2:$D$633,2,FALSE)</f>
        <v>1880</v>
      </c>
      <c r="G528" s="19">
        <f>VLOOKUP('Master sheet'!A528,'APS (combined up to 2019)'!$A$9:$I$640,8,FALSE)</f>
        <v>4000</v>
      </c>
      <c r="H528" s="19">
        <f>E528*VLOOKUP(C528,'Part-time workers'!$A$3:$G$14,6,FALSE)</f>
        <v>1111.9104970716323</v>
      </c>
      <c r="I528" s="19">
        <f t="shared" si="88"/>
        <v>6991.9104970716326</v>
      </c>
      <c r="J528" s="20">
        <f t="shared" si="89"/>
        <v>0.12375062826675456</v>
      </c>
      <c r="K528" s="27">
        <f t="shared" si="90"/>
        <v>1.0279148013605135</v>
      </c>
      <c r="L528" s="25">
        <f>VLOOKUP('Master sheet'!A528,'APS (2020)'!$A$9:$I$640,2,FALSE)</f>
        <v>57000</v>
      </c>
      <c r="M528" s="25">
        <f>VLOOKUP(B528,'Claimant Count'!$B$2:$D$633,3,FALSE)-F528</f>
        <v>2675</v>
      </c>
      <c r="N528" s="25">
        <f>VLOOKUP('Master sheet'!A528,'APS (2020)'!$A$9:$I$640,8,FALSE)-G528</f>
        <v>300</v>
      </c>
      <c r="O528" s="25">
        <f>L528*VLOOKUP(C528,'Part-time workers'!$A$3:$H$14,8,FALSE)</f>
        <v>74.594532257616109</v>
      </c>
      <c r="P528" s="25">
        <f t="shared" si="91"/>
        <v>3049.5945322576163</v>
      </c>
      <c r="Q528" s="26">
        <f t="shared" si="92"/>
        <v>0.43616040759315416</v>
      </c>
      <c r="R528" s="28">
        <f t="shared" si="93"/>
        <v>-4.6873150632120181E-3</v>
      </c>
      <c r="S528" s="73">
        <f>VLOOKUP(B528,'13. Parl. Constituency gender'!$A$5:$S$667,18,FALSE)</f>
        <v>8200</v>
      </c>
      <c r="T528" s="73">
        <f>VLOOKUP(B528,'SEISS data'!$B$6:$R$668,9,FALSE)</f>
        <v>4300</v>
      </c>
      <c r="U528" s="73">
        <f t="shared" si="94"/>
        <v>12500</v>
      </c>
      <c r="V528" s="109">
        <f t="shared" si="95"/>
        <v>0.21929824561403508</v>
      </c>
      <c r="W528" s="110">
        <f t="shared" si="96"/>
        <v>1.5817598203299459</v>
      </c>
      <c r="X528" s="113">
        <f t="shared" si="97"/>
        <v>0.78853625263336691</v>
      </c>
      <c r="Y528" s="137">
        <f>VLOOKUP(A528,'BRES data'!$A$11:$AB$642,25,FALSE)</f>
        <v>3.5008029978586652E-2</v>
      </c>
      <c r="Z528" s="138">
        <f t="shared" si="98"/>
        <v>1.1267489264112391</v>
      </c>
    </row>
    <row r="529" spans="1:26">
      <c r="A529" s="14" t="s">
        <v>541</v>
      </c>
      <c r="B529" s="15" t="str">
        <f>VLOOKUP('Master sheet'!A529,Westminster_Parliamentary_Const!$A$2:$C$651,2,FALSE)</f>
        <v>E14001000</v>
      </c>
      <c r="C529" s="15" t="str">
        <f>VLOOKUP(B529,'Region Lookup'!$B$1:$C$662,2,FALSE)</f>
        <v>South West</v>
      </c>
      <c r="E529" s="19">
        <f>VLOOKUP('Master sheet'!A529,'APS (2019)'!$A$9:$I$640,2,FALSE)</f>
        <v>57800</v>
      </c>
      <c r="F529" s="19">
        <f>VLOOKUP(B529,'Claimant Count'!$B$2:$D$633,2,FALSE)</f>
        <v>1005</v>
      </c>
      <c r="G529" s="19">
        <f>VLOOKUP('Master sheet'!A529,'APS (combined up to 2019)'!$A$9:$I$640,8,FALSE)</f>
        <v>2900</v>
      </c>
      <c r="H529" s="19">
        <f>E529*VLOOKUP(C529,'Part-time workers'!$A$3:$G$14,6,FALSE)</f>
        <v>1137.4942784201833</v>
      </c>
      <c r="I529" s="19">
        <f t="shared" si="88"/>
        <v>5042.494278420183</v>
      </c>
      <c r="J529" s="20">
        <f t="shared" si="89"/>
        <v>8.7240385439795551E-2</v>
      </c>
      <c r="K529" s="27">
        <f t="shared" si="90"/>
        <v>-0.35208609267147284</v>
      </c>
      <c r="L529" s="25">
        <f>VLOOKUP('Master sheet'!A529,'APS (2020)'!$A$9:$I$640,2,FALSE)</f>
        <v>56400</v>
      </c>
      <c r="M529" s="25">
        <f>VLOOKUP(B529,'Claimant Count'!$B$2:$D$633,3,FALSE)-F529</f>
        <v>1740</v>
      </c>
      <c r="N529" s="25">
        <f>VLOOKUP('Master sheet'!A529,'APS (2020)'!$A$9:$I$640,8,FALSE)-G529</f>
        <v>800</v>
      </c>
      <c r="O529" s="25">
        <f>L529*VLOOKUP(C529,'Part-time workers'!$A$3:$H$14,8,FALSE)</f>
        <v>73.809326654904353</v>
      </c>
      <c r="P529" s="25">
        <f t="shared" si="91"/>
        <v>2613.8093266549045</v>
      </c>
      <c r="Q529" s="26">
        <f t="shared" si="92"/>
        <v>0.51835642884929811</v>
      </c>
      <c r="R529" s="28">
        <f t="shared" si="93"/>
        <v>0.26851729208055758</v>
      </c>
      <c r="S529" s="73">
        <f>VLOOKUP(B529,'13. Parl. Constituency gender'!$A$5:$S$667,18,FALSE)</f>
        <v>6200</v>
      </c>
      <c r="T529" s="73">
        <f>VLOOKUP(B529,'SEISS data'!$B$6:$R$668,9,FALSE)</f>
        <v>5100</v>
      </c>
      <c r="U529" s="73">
        <f t="shared" si="94"/>
        <v>11300</v>
      </c>
      <c r="V529" s="109">
        <f t="shared" si="95"/>
        <v>0.20035460992907803</v>
      </c>
      <c r="W529" s="110">
        <f t="shared" si="96"/>
        <v>1.0396467612210003</v>
      </c>
      <c r="X529" s="113">
        <f t="shared" si="97"/>
        <v>0.65408202665077897</v>
      </c>
      <c r="Y529" s="137">
        <f>VLOOKUP(A529,'BRES data'!$A$11:$AB$642,25,FALSE)</f>
        <v>2.2505835278426201E-2</v>
      </c>
      <c r="Z529" s="138">
        <f t="shared" si="98"/>
        <v>-0.18977380968850643</v>
      </c>
    </row>
    <row r="530" spans="1:26">
      <c r="A530" s="14" t="s">
        <v>542</v>
      </c>
      <c r="B530" s="15" t="str">
        <f>VLOOKUP('Master sheet'!A530,Westminster_Parliamentary_Const!$A$2:$C$651,2,FALSE)</f>
        <v>E14001001</v>
      </c>
      <c r="C530" s="15" t="str">
        <f>VLOOKUP(B530,'Region Lookup'!$B$1:$C$662,2,FALSE)</f>
        <v>South West</v>
      </c>
      <c r="E530" s="19">
        <f>VLOOKUP('Master sheet'!A530,'APS (2019)'!$A$9:$I$640,2,FALSE)</f>
        <v>47600</v>
      </c>
      <c r="F530" s="19">
        <f>VLOOKUP(B530,'Claimant Count'!$B$2:$D$633,2,FALSE)</f>
        <v>765</v>
      </c>
      <c r="G530" s="19">
        <f>VLOOKUP('Master sheet'!A530,'APS (combined up to 2019)'!$A$9:$I$640,8,FALSE)</f>
        <v>1500</v>
      </c>
      <c r="H530" s="19">
        <f>E530*VLOOKUP(C530,'Part-time workers'!$A$3:$G$14,6,FALSE)</f>
        <v>936.75999399309205</v>
      </c>
      <c r="I530" s="19">
        <f t="shared" si="88"/>
        <v>3201.7599939930919</v>
      </c>
      <c r="J530" s="20">
        <f t="shared" si="89"/>
        <v>6.7263865420022939E-2</v>
      </c>
      <c r="K530" s="27">
        <f t="shared" si="90"/>
        <v>-1.1071513388159948</v>
      </c>
      <c r="L530" s="25">
        <f>VLOOKUP('Master sheet'!A530,'APS (2020)'!$A$9:$I$640,2,FALSE)</f>
        <v>39300</v>
      </c>
      <c r="M530" s="25">
        <f>VLOOKUP(B530,'Claimant Count'!$B$2:$D$633,3,FALSE)-F530</f>
        <v>1890</v>
      </c>
      <c r="N530" s="25">
        <f>VLOOKUP('Master sheet'!A530,'APS (2020)'!$A$9:$I$640,8,FALSE)-G530</f>
        <v>-200</v>
      </c>
      <c r="O530" s="25">
        <f>L530*VLOOKUP(C530,'Part-time workers'!$A$3:$H$14,8,FALSE)</f>
        <v>51.430966977619526</v>
      </c>
      <c r="P530" s="25">
        <f t="shared" si="91"/>
        <v>1741.4309669776196</v>
      </c>
      <c r="Q530" s="26">
        <f t="shared" si="92"/>
        <v>0.54389803428263361</v>
      </c>
      <c r="R530" s="28">
        <f t="shared" si="93"/>
        <v>0.35341293753388298</v>
      </c>
      <c r="S530" s="73">
        <f>VLOOKUP(B530,'13. Parl. Constituency gender'!$A$5:$S$667,18,FALSE)</f>
        <v>6600</v>
      </c>
      <c r="T530" s="73">
        <f>VLOOKUP(B530,'SEISS data'!$B$6:$R$668,9,FALSE)</f>
        <v>4400</v>
      </c>
      <c r="U530" s="73">
        <f t="shared" si="94"/>
        <v>11000</v>
      </c>
      <c r="V530" s="109">
        <f t="shared" si="95"/>
        <v>0.27989821882951654</v>
      </c>
      <c r="W530" s="110">
        <f t="shared" si="96"/>
        <v>3.3159589681657695</v>
      </c>
      <c r="X530" s="113">
        <f t="shared" si="97"/>
        <v>1.8346859528498263</v>
      </c>
      <c r="Y530" s="137">
        <f>VLOOKUP(A530,'BRES data'!$A$11:$AB$642,25,FALSE)</f>
        <v>2.2433070866141769E-2</v>
      </c>
      <c r="Z530" s="138">
        <f t="shared" si="98"/>
        <v>-0.19743614461840164</v>
      </c>
    </row>
    <row r="531" spans="1:26">
      <c r="A531" s="14" t="s">
        <v>543</v>
      </c>
      <c r="B531" s="15" t="str">
        <f>VLOOKUP('Master sheet'!A531,Westminster_Parliamentary_Const!$A$2:$C$651,2,FALSE)</f>
        <v>E14001003</v>
      </c>
      <c r="C531" s="15" t="str">
        <f>VLOOKUP(B531,'Region Lookup'!$B$1:$C$662,2,FALSE)</f>
        <v>South West</v>
      </c>
      <c r="E531" s="19">
        <f>VLOOKUP('Master sheet'!A531,'APS (2019)'!$A$9:$I$640,2,FALSE)</f>
        <v>57000</v>
      </c>
      <c r="F531" s="19">
        <f>VLOOKUP(B531,'Claimant Count'!$B$2:$D$633,2,FALSE)</f>
        <v>1040</v>
      </c>
      <c r="G531" s="19">
        <f>VLOOKUP('Master sheet'!A531,'APS (combined up to 2019)'!$A$9:$I$640,8,FALSE)</f>
        <v>4300</v>
      </c>
      <c r="H531" s="19">
        <f>E531*VLOOKUP(C531,'Part-time workers'!$A$3:$G$14,6,FALSE)</f>
        <v>1121.7504129749211</v>
      </c>
      <c r="I531" s="19">
        <f t="shared" si="88"/>
        <v>6461.7504129749213</v>
      </c>
      <c r="J531" s="20">
        <f t="shared" si="89"/>
        <v>0.11336404233289336</v>
      </c>
      <c r="K531" s="27">
        <f t="shared" si="90"/>
        <v>0.63532639972751437</v>
      </c>
      <c r="L531" s="25">
        <f>VLOOKUP('Master sheet'!A531,'APS (2020)'!$A$9:$I$640,2,FALSE)</f>
        <v>53300</v>
      </c>
      <c r="M531" s="25">
        <f>VLOOKUP(B531,'Claimant Count'!$B$2:$D$633,3,FALSE)-F531</f>
        <v>1890</v>
      </c>
      <c r="N531" s="25">
        <f>VLOOKUP('Master sheet'!A531,'APS (2020)'!$A$9:$I$640,8,FALSE)-G531</f>
        <v>-1200</v>
      </c>
      <c r="O531" s="25">
        <f>L531*VLOOKUP(C531,'Part-time workers'!$A$3:$H$14,8,FALSE)</f>
        <v>69.752431040893654</v>
      </c>
      <c r="P531" s="25">
        <f t="shared" si="91"/>
        <v>759.75243104089361</v>
      </c>
      <c r="Q531" s="26">
        <f t="shared" si="92"/>
        <v>0.1175768766177262</v>
      </c>
      <c r="R531" s="28">
        <f t="shared" si="93"/>
        <v>-1.0636009594521834</v>
      </c>
      <c r="S531" s="73">
        <f>VLOOKUP(B531,'13. Parl. Constituency gender'!$A$5:$S$667,18,FALSE)</f>
        <v>7700</v>
      </c>
      <c r="T531" s="73">
        <f>VLOOKUP(B531,'SEISS data'!$B$6:$R$668,9,FALSE)</f>
        <v>3900</v>
      </c>
      <c r="U531" s="73">
        <f t="shared" si="94"/>
        <v>11600</v>
      </c>
      <c r="V531" s="109">
        <f t="shared" si="95"/>
        <v>0.2176360225140713</v>
      </c>
      <c r="W531" s="110">
        <f t="shared" si="96"/>
        <v>1.5341917154197315</v>
      </c>
      <c r="X531" s="113">
        <f t="shared" si="97"/>
        <v>0.23529537798377409</v>
      </c>
      <c r="Y531" s="137">
        <f>VLOOKUP(A531,'BRES data'!$A$11:$AB$642,25,FALSE)</f>
        <v>3.1388539306988816E-2</v>
      </c>
      <c r="Z531" s="138">
        <f t="shared" si="98"/>
        <v>0.74560450524826249</v>
      </c>
    </row>
    <row r="532" spans="1:26">
      <c r="A532" s="14" t="s">
        <v>544</v>
      </c>
      <c r="B532" s="15" t="str">
        <f>VLOOKUP('Master sheet'!A532,Westminster_Parliamentary_Const!$A$2:$C$651,2,FALSE)</f>
        <v>E14001026</v>
      </c>
      <c r="C532" s="15" t="str">
        <f>VLOOKUP(B532,'Region Lookup'!$B$1:$C$662,2,FALSE)</f>
        <v>South West</v>
      </c>
      <c r="E532" s="19">
        <f>VLOOKUP('Master sheet'!A532,'APS (2019)'!$A$9:$I$640,2,FALSE)</f>
        <v>60100</v>
      </c>
      <c r="F532" s="19">
        <f>VLOOKUP(B532,'Claimant Count'!$B$2:$D$633,2,FALSE)</f>
        <v>1370</v>
      </c>
      <c r="G532" s="19">
        <f>VLOOKUP('Master sheet'!A532,'APS (combined up to 2019)'!$A$9:$I$640,8,FALSE)</f>
        <v>1400</v>
      </c>
      <c r="H532" s="19">
        <f>E532*VLOOKUP(C532,'Part-time workers'!$A$3:$G$14,6,FALSE)</f>
        <v>1182.7578915753115</v>
      </c>
      <c r="I532" s="19">
        <f t="shared" si="88"/>
        <v>3952.7578915753115</v>
      </c>
      <c r="J532" s="20">
        <f t="shared" si="89"/>
        <v>6.5769682056161585E-2</v>
      </c>
      <c r="K532" s="27">
        <f t="shared" si="90"/>
        <v>-1.163627938759445</v>
      </c>
      <c r="L532" s="25">
        <f>VLOOKUP('Master sheet'!A532,'APS (2020)'!$A$9:$I$640,2,FALSE)</f>
        <v>52400</v>
      </c>
      <c r="M532" s="25">
        <f>VLOOKUP(B532,'Claimant Count'!$B$2:$D$633,3,FALSE)-F532</f>
        <v>1955</v>
      </c>
      <c r="N532" s="25">
        <f>VLOOKUP('Master sheet'!A532,'APS (2020)'!$A$9:$I$640,8,FALSE)-G532</f>
        <v>100</v>
      </c>
      <c r="O532" s="25">
        <f>L532*VLOOKUP(C532,'Part-time workers'!$A$3:$H$14,8,FALSE)</f>
        <v>68.574622636826035</v>
      </c>
      <c r="P532" s="25">
        <f t="shared" si="91"/>
        <v>2123.574622636826</v>
      </c>
      <c r="Q532" s="26">
        <f t="shared" si="92"/>
        <v>0.53723872822135021</v>
      </c>
      <c r="R532" s="28">
        <f t="shared" si="93"/>
        <v>0.33127861681471482</v>
      </c>
      <c r="S532" s="73">
        <f>VLOOKUP(B532,'13. Parl. Constituency gender'!$A$5:$S$667,18,FALSE)</f>
        <v>8400</v>
      </c>
      <c r="T532" s="73">
        <f>VLOOKUP(B532,'SEISS data'!$B$6:$R$668,9,FALSE)</f>
        <v>4500</v>
      </c>
      <c r="U532" s="73">
        <f t="shared" si="94"/>
        <v>12900</v>
      </c>
      <c r="V532" s="109">
        <f t="shared" si="95"/>
        <v>0.24618320610687022</v>
      </c>
      <c r="W532" s="110">
        <f t="shared" si="96"/>
        <v>2.3511310444803142</v>
      </c>
      <c r="X532" s="113">
        <f t="shared" si="97"/>
        <v>1.3412048306475146</v>
      </c>
      <c r="Y532" s="137">
        <f>VLOOKUP(A532,'BRES data'!$A$11:$AB$642,25,FALSE)</f>
        <v>2.2828261332198174E-2</v>
      </c>
      <c r="Z532" s="138">
        <f t="shared" si="98"/>
        <v>-0.15582127249947397</v>
      </c>
    </row>
    <row r="533" spans="1:26">
      <c r="A533" s="14" t="s">
        <v>545</v>
      </c>
      <c r="B533" s="15" t="str">
        <f>VLOOKUP('Master sheet'!A533,Westminster_Parliamentary_Const!$A$2:$C$651,2,FALSE)</f>
        <v>E14001031</v>
      </c>
      <c r="C533" s="15" t="str">
        <f>VLOOKUP(B533,'Region Lookup'!$B$1:$C$662,2,FALSE)</f>
        <v>South West</v>
      </c>
      <c r="E533" s="19">
        <f>VLOOKUP('Master sheet'!A533,'APS (2019)'!$A$9:$I$640,2,FALSE)</f>
        <v>52200</v>
      </c>
      <c r="F533" s="19">
        <f>VLOOKUP(B533,'Claimant Count'!$B$2:$D$633,2,FALSE)</f>
        <v>810</v>
      </c>
      <c r="G533" s="19">
        <f>VLOOKUP('Master sheet'!A533,'APS (combined up to 2019)'!$A$9:$I$640,8,FALSE)</f>
        <v>3100</v>
      </c>
      <c r="H533" s="19">
        <f>E533*VLOOKUP(C533,'Part-time workers'!$A$3:$G$14,6,FALSE)</f>
        <v>1027.2872203033487</v>
      </c>
      <c r="I533" s="19">
        <f t="shared" si="88"/>
        <v>4937.2872203033485</v>
      </c>
      <c r="J533" s="20">
        <f t="shared" si="89"/>
        <v>9.4584046365964528E-2</v>
      </c>
      <c r="K533" s="27">
        <f t="shared" si="90"/>
        <v>-7.4513064970384596E-2</v>
      </c>
      <c r="L533" s="25">
        <f>VLOOKUP('Master sheet'!A533,'APS (2020)'!$A$9:$I$640,2,FALSE)</f>
        <v>52100</v>
      </c>
      <c r="M533" s="25">
        <f>VLOOKUP(B533,'Claimant Count'!$B$2:$D$633,3,FALSE)-F533</f>
        <v>1485</v>
      </c>
      <c r="N533" s="25">
        <f>VLOOKUP('Master sheet'!A533,'APS (2020)'!$A$9:$I$640,8,FALSE)-G533</f>
        <v>-900</v>
      </c>
      <c r="O533" s="25">
        <f>L533*VLOOKUP(C533,'Part-time workers'!$A$3:$H$14,8,FALSE)</f>
        <v>68.182019835470157</v>
      </c>
      <c r="P533" s="25">
        <f t="shared" si="91"/>
        <v>653.1820198354701</v>
      </c>
      <c r="Q533" s="26">
        <f t="shared" si="92"/>
        <v>0.13229573056828126</v>
      </c>
      <c r="R533" s="28">
        <f t="shared" si="93"/>
        <v>-1.0146781691551126</v>
      </c>
      <c r="S533" s="73">
        <f>VLOOKUP(B533,'13. Parl. Constituency gender'!$A$5:$S$667,18,FALSE)</f>
        <v>6700</v>
      </c>
      <c r="T533" s="73">
        <f>VLOOKUP(B533,'SEISS data'!$B$6:$R$668,9,FALSE)</f>
        <v>3900</v>
      </c>
      <c r="U533" s="73">
        <f t="shared" si="94"/>
        <v>10600</v>
      </c>
      <c r="V533" s="109">
        <f t="shared" si="95"/>
        <v>0.2034548944337812</v>
      </c>
      <c r="W533" s="110">
        <f t="shared" si="96"/>
        <v>1.1283680998755086</v>
      </c>
      <c r="X533" s="113">
        <f t="shared" si="97"/>
        <v>5.6844965360198008E-2</v>
      </c>
      <c r="Y533" s="137">
        <f>VLOOKUP(A533,'BRES data'!$A$11:$AB$642,25,FALSE)</f>
        <v>2.7738693467336706E-2</v>
      </c>
      <c r="Z533" s="138">
        <f t="shared" si="98"/>
        <v>0.3612635838019343</v>
      </c>
    </row>
    <row r="534" spans="1:26">
      <c r="A534" s="14" t="s">
        <v>546</v>
      </c>
      <c r="B534" s="15" t="str">
        <f>VLOOKUP('Master sheet'!A534,Westminster_Parliamentary_Const!$A$2:$C$651,2,FALSE)</f>
        <v>E14001038</v>
      </c>
      <c r="C534" s="15" t="str">
        <f>VLOOKUP(B534,'Region Lookup'!$B$1:$C$662,2,FALSE)</f>
        <v>South West</v>
      </c>
      <c r="E534" s="19">
        <f>VLOOKUP('Master sheet'!A534,'APS (2019)'!$A$9:$I$640,2,FALSE)</f>
        <v>61900</v>
      </c>
      <c r="F534" s="19">
        <f>VLOOKUP(B534,'Claimant Count'!$B$2:$D$633,2,FALSE)</f>
        <v>1915</v>
      </c>
      <c r="G534" s="19">
        <f>VLOOKUP('Master sheet'!A534,'APS (combined up to 2019)'!$A$9:$I$640,8,FALSE)</f>
        <v>3900</v>
      </c>
      <c r="H534" s="19">
        <f>E534*VLOOKUP(C534,'Part-time workers'!$A$3:$G$14,6,FALSE)</f>
        <v>1218.1815888271512</v>
      </c>
      <c r="I534" s="19">
        <f t="shared" si="88"/>
        <v>7033.1815888271512</v>
      </c>
      <c r="J534" s="20">
        <f t="shared" si="89"/>
        <v>0.11362167348670681</v>
      </c>
      <c r="K534" s="27">
        <f t="shared" si="90"/>
        <v>0.64506424848075572</v>
      </c>
      <c r="L534" s="25">
        <f>VLOOKUP('Master sheet'!A534,'APS (2020)'!$A$9:$I$640,2,FALSE)</f>
        <v>60800</v>
      </c>
      <c r="M534" s="25">
        <f>VLOOKUP(B534,'Claimant Count'!$B$2:$D$633,3,FALSE)-F534</f>
        <v>1975</v>
      </c>
      <c r="N534" s="25">
        <f>VLOOKUP('Master sheet'!A534,'APS (2020)'!$A$9:$I$640,8,FALSE)-G534</f>
        <v>-1700</v>
      </c>
      <c r="O534" s="25">
        <f>L534*VLOOKUP(C534,'Part-time workers'!$A$3:$H$14,8,FALSE)</f>
        <v>79.567501074790513</v>
      </c>
      <c r="P534" s="25">
        <f t="shared" si="91"/>
        <v>354.56750107479053</v>
      </c>
      <c r="Q534" s="26">
        <f t="shared" si="92"/>
        <v>5.0413528585420468E-2</v>
      </c>
      <c r="R534" s="28">
        <f t="shared" si="93"/>
        <v>-1.2868396981795132</v>
      </c>
      <c r="S534" s="73">
        <f>VLOOKUP(B534,'13. Parl. Constituency gender'!$A$5:$S$667,18,FALSE)</f>
        <v>8000</v>
      </c>
      <c r="T534" s="73">
        <f>VLOOKUP(B534,'SEISS data'!$B$6:$R$668,9,FALSE)</f>
        <v>3700</v>
      </c>
      <c r="U534" s="73">
        <f t="shared" si="94"/>
        <v>11700</v>
      </c>
      <c r="V534" s="109">
        <f t="shared" si="95"/>
        <v>0.19243421052631579</v>
      </c>
      <c r="W534" s="110">
        <f t="shared" si="96"/>
        <v>0.81298742185217343</v>
      </c>
      <c r="X534" s="113">
        <f t="shared" si="97"/>
        <v>-0.23692613816366986</v>
      </c>
      <c r="Y534" s="137">
        <f>VLOOKUP(A534,'BRES data'!$A$11:$AB$642,25,FALSE)</f>
        <v>2.9988826815642522E-2</v>
      </c>
      <c r="Z534" s="138">
        <f t="shared" si="98"/>
        <v>0.59821011865815721</v>
      </c>
    </row>
    <row r="535" spans="1:26">
      <c r="A535" s="14" t="s">
        <v>547</v>
      </c>
      <c r="B535" s="15" t="str">
        <f>VLOOKUP('Master sheet'!A535,Westminster_Parliamentary_Const!$A$2:$C$651,2,FALSE)</f>
        <v>E14001060</v>
      </c>
      <c r="C535" s="15" t="str">
        <f>VLOOKUP(B535,'Region Lookup'!$B$1:$C$662,2,FALSE)</f>
        <v>South West</v>
      </c>
      <c r="E535" s="19">
        <f>VLOOKUP('Master sheet'!A535,'APS (2019)'!$A$9:$I$640,2,FALSE)</f>
        <v>73000</v>
      </c>
      <c r="F535" s="19">
        <f>VLOOKUP(B535,'Claimant Count'!$B$2:$D$633,2,FALSE)</f>
        <v>1290</v>
      </c>
      <c r="G535" s="19">
        <f>VLOOKUP('Master sheet'!A535,'APS (combined up to 2019)'!$A$9:$I$640,8,FALSE)</f>
        <v>2600</v>
      </c>
      <c r="H535" s="19">
        <f>E535*VLOOKUP(C535,'Part-time workers'!$A$3:$G$14,6,FALSE)</f>
        <v>1436.6277218801622</v>
      </c>
      <c r="I535" s="19">
        <f t="shared" si="88"/>
        <v>5326.6277218801624</v>
      </c>
      <c r="J535" s="20">
        <f t="shared" si="89"/>
        <v>7.2967503039454276E-2</v>
      </c>
      <c r="K535" s="27">
        <f t="shared" si="90"/>
        <v>-0.89156731623486363</v>
      </c>
      <c r="L535" s="25">
        <f>VLOOKUP('Master sheet'!A535,'APS (2020)'!$A$9:$I$640,2,FALSE)</f>
        <v>71400</v>
      </c>
      <c r="M535" s="25">
        <f>VLOOKUP(B535,'Claimant Count'!$B$2:$D$633,3,FALSE)-F535</f>
        <v>1775</v>
      </c>
      <c r="N535" s="25">
        <f>VLOOKUP('Master sheet'!A535,'APS (2020)'!$A$9:$I$640,8,FALSE)-G535</f>
        <v>-700</v>
      </c>
      <c r="O535" s="25">
        <f>L535*VLOOKUP(C535,'Part-time workers'!$A$3:$H$14,8,FALSE)</f>
        <v>93.439466722698072</v>
      </c>
      <c r="P535" s="25">
        <f t="shared" si="91"/>
        <v>1168.4394667226982</v>
      </c>
      <c r="Q535" s="26">
        <f t="shared" si="92"/>
        <v>0.21935819954585997</v>
      </c>
      <c r="R535" s="28">
        <f t="shared" si="93"/>
        <v>-0.72529837594269975</v>
      </c>
      <c r="S535" s="73">
        <f>VLOOKUP(B535,'13. Parl. Constituency gender'!$A$5:$S$667,18,FALSE)</f>
        <v>6600</v>
      </c>
      <c r="T535" s="73">
        <f>VLOOKUP(B535,'SEISS data'!$B$6:$R$668,9,FALSE)</f>
        <v>3500</v>
      </c>
      <c r="U535" s="73">
        <f t="shared" si="94"/>
        <v>10100</v>
      </c>
      <c r="V535" s="109">
        <f t="shared" si="95"/>
        <v>0.14145658263305322</v>
      </c>
      <c r="W535" s="110">
        <f t="shared" si="96"/>
        <v>-0.64584752741151308</v>
      </c>
      <c r="X535" s="113">
        <f t="shared" si="97"/>
        <v>-0.68557295167710641</v>
      </c>
      <c r="Y535" s="137">
        <f>VLOOKUP(A535,'BRES data'!$A$11:$AB$642,25,FALSE)</f>
        <v>1.2280843337032055E-2</v>
      </c>
      <c r="Z535" s="138">
        <f t="shared" si="98"/>
        <v>-1.2664995118653655</v>
      </c>
    </row>
    <row r="536" spans="1:26">
      <c r="A536" s="14" t="s">
        <v>548</v>
      </c>
      <c r="B536" s="15" t="str">
        <f>VLOOKUP('Master sheet'!A536,Westminster_Parliamentary_Const!$A$2:$C$651,2,FALSE)</f>
        <v>W07000041</v>
      </c>
      <c r="C536" s="15" t="str">
        <f>VLOOKUP(B536,'Region Lookup'!$B$1:$C$662,2,FALSE)</f>
        <v>Wales</v>
      </c>
      <c r="E536" s="19">
        <f>VLOOKUP('Master sheet'!A536,'APS (2019)'!$A$9:$I$640,2,FALSE)</f>
        <v>39700</v>
      </c>
      <c r="F536" s="19">
        <f>VLOOKUP(B536,'Claimant Count'!$B$2:$D$633,2,FALSE)</f>
        <v>1120</v>
      </c>
      <c r="G536" s="19">
        <f>VLOOKUP('Master sheet'!A536,'APS (combined up to 2019)'!$A$9:$I$640,8,FALSE)</f>
        <v>1400</v>
      </c>
      <c r="H536" s="19">
        <f>E536*VLOOKUP(C536,'Part-time workers'!$A$3:$G$14,6,FALSE)</f>
        <v>1129.7839677470024</v>
      </c>
      <c r="I536" s="19">
        <f t="shared" si="88"/>
        <v>3649.7839677470024</v>
      </c>
      <c r="J536" s="20">
        <f t="shared" si="89"/>
        <v>9.1934104981032813E-2</v>
      </c>
      <c r="K536" s="27">
        <f t="shared" si="90"/>
        <v>-0.17467458670197575</v>
      </c>
      <c r="L536" s="25">
        <f>VLOOKUP('Master sheet'!A536,'APS (2020)'!$A$9:$I$640,2,FALSE)</f>
        <v>39000</v>
      </c>
      <c r="M536" s="25">
        <f>VLOOKUP(B536,'Claimant Count'!$B$2:$D$633,3,FALSE)-F536</f>
        <v>1395</v>
      </c>
      <c r="N536" s="25">
        <f>VLOOKUP('Master sheet'!A536,'APS (2020)'!$A$9:$I$640,8,FALSE)-G536</f>
        <v>700</v>
      </c>
      <c r="O536" s="25">
        <f>L536*VLOOKUP(C536,'Part-time workers'!$A$3:$H$14,8,FALSE)</f>
        <v>-119.2867547200199</v>
      </c>
      <c r="P536" s="25">
        <f t="shared" si="91"/>
        <v>1975.7132452799801</v>
      </c>
      <c r="Q536" s="26">
        <f t="shared" si="92"/>
        <v>0.54132333933714449</v>
      </c>
      <c r="R536" s="28">
        <f t="shared" si="93"/>
        <v>0.3448551203750041</v>
      </c>
      <c r="S536" s="73">
        <f>VLOOKUP(B536,'13. Parl. Constituency gender'!$A$5:$S$667,18,FALSE)</f>
        <v>3800</v>
      </c>
      <c r="T536" s="73">
        <f>VLOOKUP(B536,'SEISS data'!$B$6:$R$668,9,FALSE)</f>
        <v>2600</v>
      </c>
      <c r="U536" s="73">
        <f t="shared" si="94"/>
        <v>6400</v>
      </c>
      <c r="V536" s="109">
        <f t="shared" si="95"/>
        <v>0.1641025641025641</v>
      </c>
      <c r="W536" s="110">
        <f t="shared" si="96"/>
        <v>2.216154509366922E-3</v>
      </c>
      <c r="X536" s="113">
        <f t="shared" si="97"/>
        <v>0.1735356374421855</v>
      </c>
      <c r="Y536" s="137">
        <f>VLOOKUP(A536,'BRES data'!$A$11:$AB$642,25,FALSE)</f>
        <v>1.5868055555555483E-2</v>
      </c>
      <c r="Z536" s="138">
        <f t="shared" si="98"/>
        <v>-0.88875411930318671</v>
      </c>
    </row>
    <row r="537" spans="1:26">
      <c r="A537" s="14" t="s">
        <v>549</v>
      </c>
      <c r="B537" s="15" t="str">
        <f>VLOOKUP('Master sheet'!A537,Westminster_Parliamentary_Const!$A$2:$C$651,2,FALSE)</f>
        <v>W07000042</v>
      </c>
      <c r="C537" s="15" t="str">
        <f>VLOOKUP(B537,'Region Lookup'!$B$1:$C$662,2,FALSE)</f>
        <v>Wales</v>
      </c>
      <c r="E537" s="19">
        <f>VLOOKUP('Master sheet'!A537,'APS (2019)'!$A$9:$I$640,2,FALSE)</f>
        <v>41100</v>
      </c>
      <c r="F537" s="19">
        <f>VLOOKUP(B537,'Claimant Count'!$B$2:$D$633,2,FALSE)</f>
        <v>1260</v>
      </c>
      <c r="G537" s="19">
        <f>VLOOKUP('Master sheet'!A537,'APS (combined up to 2019)'!$A$9:$I$640,8,FALSE)</f>
        <v>1100</v>
      </c>
      <c r="H537" s="19">
        <f>E537*VLOOKUP(C537,'Part-time workers'!$A$3:$G$14,6,FALSE)</f>
        <v>1169.6252159798942</v>
      </c>
      <c r="I537" s="19">
        <f t="shared" si="88"/>
        <v>3529.6252159798942</v>
      </c>
      <c r="J537" s="20">
        <f t="shared" si="89"/>
        <v>8.5878959026274793E-2</v>
      </c>
      <c r="K537" s="27">
        <f t="shared" si="90"/>
        <v>-0.40354479363716816</v>
      </c>
      <c r="L537" s="25">
        <f>VLOOKUP('Master sheet'!A537,'APS (2020)'!$A$9:$I$640,2,FALSE)</f>
        <v>43300</v>
      </c>
      <c r="M537" s="25">
        <f>VLOOKUP(B537,'Claimant Count'!$B$2:$D$633,3,FALSE)-F537</f>
        <v>1095</v>
      </c>
      <c r="N537" s="25">
        <f>VLOOKUP('Master sheet'!A537,'APS (2020)'!$A$9:$I$640,8,FALSE)-G537</f>
        <v>1300</v>
      </c>
      <c r="O537" s="25">
        <f>L537*VLOOKUP(C537,'Part-time workers'!$A$3:$H$14,8,FALSE)</f>
        <v>-132.4388840865862</v>
      </c>
      <c r="P537" s="25">
        <f t="shared" si="91"/>
        <v>2262.5611159134137</v>
      </c>
      <c r="Q537" s="26">
        <f t="shared" si="92"/>
        <v>0.64102021531067332</v>
      </c>
      <c r="R537" s="28">
        <f t="shared" si="93"/>
        <v>0.67622938177543801</v>
      </c>
      <c r="S537" s="73">
        <f>VLOOKUP(B537,'13. Parl. Constituency gender'!$A$5:$S$667,18,FALSE)</f>
        <v>4500</v>
      </c>
      <c r="T537" s="73">
        <f>VLOOKUP(B537,'SEISS data'!$B$6:$R$668,9,FALSE)</f>
        <v>2000</v>
      </c>
      <c r="U537" s="73">
        <f t="shared" si="94"/>
        <v>6500</v>
      </c>
      <c r="V537" s="109">
        <f t="shared" si="95"/>
        <v>0.15011547344110854</v>
      </c>
      <c r="W537" s="110">
        <f t="shared" si="96"/>
        <v>-0.39805466111538107</v>
      </c>
      <c r="X537" s="113">
        <f t="shared" si="97"/>
        <v>0.13908736033002847</v>
      </c>
      <c r="Y537" s="137">
        <f>VLOOKUP(A537,'BRES data'!$A$11:$AB$642,25,FALSE)</f>
        <v>1.2395293179098488E-2</v>
      </c>
      <c r="Z537" s="138">
        <f t="shared" si="98"/>
        <v>-1.2544475623607279</v>
      </c>
    </row>
    <row r="538" spans="1:26">
      <c r="A538" s="14" t="s">
        <v>550</v>
      </c>
      <c r="B538" s="15" t="str">
        <f>VLOOKUP('Master sheet'!A538,Westminster_Parliamentary_Const!$A$2:$C$651,2,FALSE)</f>
        <v>W07000043</v>
      </c>
      <c r="C538" s="15" t="str">
        <f>VLOOKUP(B538,'Region Lookup'!$B$1:$C$662,2,FALSE)</f>
        <v>Wales</v>
      </c>
      <c r="E538" s="19">
        <f>VLOOKUP('Master sheet'!A538,'APS (2019)'!$A$9:$I$640,2,FALSE)</f>
        <v>52000</v>
      </c>
      <c r="F538" s="19">
        <f>VLOOKUP(B538,'Claimant Count'!$B$2:$D$633,2,FALSE)</f>
        <v>1330</v>
      </c>
      <c r="G538" s="19">
        <f>VLOOKUP('Master sheet'!A538,'APS (combined up to 2019)'!$A$9:$I$640,8,FALSE)</f>
        <v>1200</v>
      </c>
      <c r="H538" s="19">
        <f>E538*VLOOKUP(C538,'Part-time workers'!$A$3:$G$14,6,FALSE)</f>
        <v>1479.8177915074086</v>
      </c>
      <c r="I538" s="19">
        <f t="shared" si="88"/>
        <v>4009.8177915074084</v>
      </c>
      <c r="J538" s="20">
        <f t="shared" si="89"/>
        <v>7.7111880605911703E-2</v>
      </c>
      <c r="K538" s="27">
        <f t="shared" si="90"/>
        <v>-0.73491963864959464</v>
      </c>
      <c r="L538" s="25">
        <f>VLOOKUP('Master sheet'!A538,'APS (2020)'!$A$9:$I$640,2,FALSE)</f>
        <v>51900</v>
      </c>
      <c r="M538" s="25">
        <f>VLOOKUP(B538,'Claimant Count'!$B$2:$D$633,3,FALSE)-F538</f>
        <v>1450</v>
      </c>
      <c r="N538" s="25">
        <f>VLOOKUP('Master sheet'!A538,'APS (2020)'!$A$9:$I$640,8,FALSE)-G538</f>
        <v>900</v>
      </c>
      <c r="O538" s="25">
        <f>L538*VLOOKUP(C538,'Part-time workers'!$A$3:$H$14,8,FALSE)</f>
        <v>-158.7431428197188</v>
      </c>
      <c r="P538" s="25">
        <f t="shared" si="91"/>
        <v>2191.2568571802813</v>
      </c>
      <c r="Q538" s="26">
        <f t="shared" si="92"/>
        <v>0.54647292498458477</v>
      </c>
      <c r="R538" s="28">
        <f t="shared" si="93"/>
        <v>0.36197140535159539</v>
      </c>
      <c r="S538" s="73">
        <f>VLOOKUP(B538,'13. Parl. Constituency gender'!$A$5:$S$667,18,FALSE)</f>
        <v>6300</v>
      </c>
      <c r="T538" s="73">
        <f>VLOOKUP(B538,'SEISS data'!$B$6:$R$668,9,FALSE)</f>
        <v>2200</v>
      </c>
      <c r="U538" s="73">
        <f t="shared" si="94"/>
        <v>8500</v>
      </c>
      <c r="V538" s="109">
        <f t="shared" si="95"/>
        <v>0.16377649325626203</v>
      </c>
      <c r="W538" s="110">
        <f t="shared" si="96"/>
        <v>-7.1150671692375642E-3</v>
      </c>
      <c r="X538" s="113">
        <f t="shared" si="97"/>
        <v>0.17742816909117892</v>
      </c>
      <c r="Y538" s="137">
        <f>VLOOKUP(A538,'BRES data'!$A$11:$AB$642,25,FALSE)</f>
        <v>-6.4145234493192538E-3</v>
      </c>
      <c r="Z538" s="138">
        <f t="shared" si="98"/>
        <v>-3.2351838928276657</v>
      </c>
    </row>
    <row r="539" spans="1:26">
      <c r="A539" s="14" t="s">
        <v>551</v>
      </c>
      <c r="B539" s="15" t="str">
        <f>VLOOKUP('Master sheet'!A539,Westminster_Parliamentary_Const!$A$2:$C$651,2,FALSE)</f>
        <v>W07000044</v>
      </c>
      <c r="C539" s="15" t="str">
        <f>VLOOKUP(B539,'Region Lookup'!$B$1:$C$662,2,FALSE)</f>
        <v>Wales</v>
      </c>
      <c r="E539" s="19">
        <f>VLOOKUP('Master sheet'!A539,'APS (2019)'!$A$9:$I$640,2,FALSE)</f>
        <v>42500</v>
      </c>
      <c r="F539" s="19">
        <f>VLOOKUP(B539,'Claimant Count'!$B$2:$D$633,2,FALSE)</f>
        <v>1420</v>
      </c>
      <c r="G539" s="19">
        <f>VLOOKUP('Master sheet'!A539,'APS (combined up to 2019)'!$A$9:$I$640,8,FALSE)</f>
        <v>1400</v>
      </c>
      <c r="H539" s="19">
        <f>E539*VLOOKUP(C539,'Part-time workers'!$A$3:$G$14,6,FALSE)</f>
        <v>1209.4664642127859</v>
      </c>
      <c r="I539" s="19">
        <f t="shared" si="88"/>
        <v>4029.4664642127859</v>
      </c>
      <c r="J539" s="20">
        <f t="shared" si="89"/>
        <v>9.4810975628536145E-2</v>
      </c>
      <c r="K539" s="27">
        <f t="shared" si="90"/>
        <v>-6.5935675148161496E-2</v>
      </c>
      <c r="L539" s="25">
        <f>VLOOKUP('Master sheet'!A539,'APS (2020)'!$A$9:$I$640,2,FALSE)</f>
        <v>46500</v>
      </c>
      <c r="M539" s="25">
        <f>VLOOKUP(B539,'Claimant Count'!$B$2:$D$633,3,FALSE)-F539</f>
        <v>1270</v>
      </c>
      <c r="N539" s="25">
        <f>VLOOKUP('Master sheet'!A539,'APS (2020)'!$A$9:$I$640,8,FALSE)-G539</f>
        <v>500</v>
      </c>
      <c r="O539" s="25">
        <f>L539*VLOOKUP(C539,'Part-time workers'!$A$3:$H$14,8,FALSE)</f>
        <v>-142.22651524310066</v>
      </c>
      <c r="P539" s="25">
        <f t="shared" si="91"/>
        <v>1627.7734847568993</v>
      </c>
      <c r="Q539" s="26">
        <f t="shared" si="92"/>
        <v>0.40396749773543733</v>
      </c>
      <c r="R539" s="28">
        <f t="shared" si="93"/>
        <v>-0.11169068525170386</v>
      </c>
      <c r="S539" s="73">
        <f>VLOOKUP(B539,'13. Parl. Constituency gender'!$A$5:$S$667,18,FALSE)</f>
        <v>4400</v>
      </c>
      <c r="T539" s="73">
        <f>VLOOKUP(B539,'SEISS data'!$B$6:$R$668,9,FALSE)</f>
        <v>1800</v>
      </c>
      <c r="U539" s="73">
        <f t="shared" si="94"/>
        <v>6200</v>
      </c>
      <c r="V539" s="109">
        <f t="shared" si="95"/>
        <v>0.13333333333333333</v>
      </c>
      <c r="W539" s="110">
        <f t="shared" si="96"/>
        <v>-0.87831185479892671</v>
      </c>
      <c r="X539" s="113">
        <f t="shared" si="97"/>
        <v>-0.4950012700253153</v>
      </c>
      <c r="Y539" s="137">
        <f>VLOOKUP(A539,'BRES data'!$A$11:$AB$642,25,FALSE)</f>
        <v>1.322249811076337E-2</v>
      </c>
      <c r="Z539" s="138">
        <f t="shared" si="98"/>
        <v>-1.1673401283406291</v>
      </c>
    </row>
    <row r="540" spans="1:26">
      <c r="A540" s="14" t="s">
        <v>552</v>
      </c>
      <c r="B540" s="15" t="str">
        <f>VLOOKUP('Master sheet'!A540,Westminster_Parliamentary_Const!$A$2:$C$651,2,FALSE)</f>
        <v>W07000045</v>
      </c>
      <c r="C540" s="15" t="str">
        <f>VLOOKUP(B540,'Region Lookup'!$B$1:$C$662,2,FALSE)</f>
        <v>Wales</v>
      </c>
      <c r="E540" s="19">
        <f>VLOOKUP('Master sheet'!A540,'APS (2019)'!$A$9:$I$640,2,FALSE)</f>
        <v>46800</v>
      </c>
      <c r="F540" s="19">
        <f>VLOOKUP(B540,'Claimant Count'!$B$2:$D$633,2,FALSE)</f>
        <v>1555</v>
      </c>
      <c r="G540" s="19">
        <f>VLOOKUP('Master sheet'!A540,'APS (combined up to 2019)'!$A$9:$I$640,8,FALSE)</f>
        <v>1900</v>
      </c>
      <c r="H540" s="19">
        <f>E540*VLOOKUP(C540,'Part-time workers'!$A$3:$G$14,6,FALSE)</f>
        <v>1331.8360123566679</v>
      </c>
      <c r="I540" s="19">
        <f t="shared" si="88"/>
        <v>4786.8360123566681</v>
      </c>
      <c r="J540" s="20">
        <f t="shared" si="89"/>
        <v>0.10228282077685188</v>
      </c>
      <c r="K540" s="27">
        <f t="shared" si="90"/>
        <v>0.21648241321170464</v>
      </c>
      <c r="L540" s="25">
        <f>VLOOKUP('Master sheet'!A540,'APS (2020)'!$A$9:$I$640,2,FALSE)</f>
        <v>47700</v>
      </c>
      <c r="M540" s="25">
        <f>VLOOKUP(B540,'Claimant Count'!$B$2:$D$633,3,FALSE)-F540</f>
        <v>1445</v>
      </c>
      <c r="N540" s="25">
        <f>VLOOKUP('Master sheet'!A540,'APS (2020)'!$A$9:$I$640,8,FALSE)-G540</f>
        <v>600</v>
      </c>
      <c r="O540" s="25">
        <f>L540*VLOOKUP(C540,'Part-time workers'!$A$3:$H$14,8,FALSE)</f>
        <v>-145.89687692679357</v>
      </c>
      <c r="P540" s="25">
        <f t="shared" si="91"/>
        <v>1899.1031230732065</v>
      </c>
      <c r="Q540" s="26">
        <f t="shared" si="92"/>
        <v>0.39673452739364573</v>
      </c>
      <c r="R540" s="28">
        <f t="shared" si="93"/>
        <v>-0.13573176157769457</v>
      </c>
      <c r="S540" s="73">
        <f>VLOOKUP(B540,'13. Parl. Constituency gender'!$A$5:$S$667,18,FALSE)</f>
        <v>4400</v>
      </c>
      <c r="T540" s="73">
        <f>VLOOKUP(B540,'SEISS data'!$B$6:$R$668,9,FALSE)</f>
        <v>2100</v>
      </c>
      <c r="U540" s="73">
        <f t="shared" si="94"/>
        <v>6500</v>
      </c>
      <c r="V540" s="109">
        <f t="shared" si="95"/>
        <v>0.13626834381551362</v>
      </c>
      <c r="W540" s="110">
        <f t="shared" si="96"/>
        <v>-0.7943201893407984</v>
      </c>
      <c r="X540" s="113">
        <f t="shared" si="97"/>
        <v>-0.46502597545924651</v>
      </c>
      <c r="Y540" s="137">
        <f>VLOOKUP(A540,'BRES data'!$A$11:$AB$642,25,FALSE)</f>
        <v>1.1735985533453785E-2</v>
      </c>
      <c r="Z540" s="138">
        <f t="shared" si="98"/>
        <v>-1.3238748530398998</v>
      </c>
    </row>
    <row r="541" spans="1:26">
      <c r="A541" s="14" t="s">
        <v>553</v>
      </c>
      <c r="B541" s="15" t="str">
        <f>VLOOKUP('Master sheet'!A541,Westminster_Parliamentary_Const!$A$2:$C$651,2,FALSE)</f>
        <v>W07000046</v>
      </c>
      <c r="C541" s="15" t="str">
        <f>VLOOKUP(B541,'Region Lookup'!$B$1:$C$662,2,FALSE)</f>
        <v>Wales</v>
      </c>
      <c r="E541" s="19">
        <f>VLOOKUP('Master sheet'!A541,'APS (2019)'!$A$9:$I$640,2,FALSE)</f>
        <v>55500</v>
      </c>
      <c r="F541" s="19">
        <f>VLOOKUP(B541,'Claimant Count'!$B$2:$D$633,2,FALSE)</f>
        <v>960</v>
      </c>
      <c r="G541" s="19">
        <f>VLOOKUP('Master sheet'!A541,'APS (combined up to 2019)'!$A$9:$I$640,8,FALSE)</f>
        <v>2500</v>
      </c>
      <c r="H541" s="19">
        <f>E541*VLOOKUP(C541,'Part-time workers'!$A$3:$G$14,6,FALSE)</f>
        <v>1579.420912089638</v>
      </c>
      <c r="I541" s="19">
        <f t="shared" si="88"/>
        <v>5039.4209120896376</v>
      </c>
      <c r="J541" s="20">
        <f t="shared" si="89"/>
        <v>9.0800376794407889E-2</v>
      </c>
      <c r="K541" s="27">
        <f t="shared" si="90"/>
        <v>-0.21752683281128959</v>
      </c>
      <c r="L541" s="25">
        <f>VLOOKUP('Master sheet'!A541,'APS (2020)'!$A$9:$I$640,2,FALSE)</f>
        <v>54000</v>
      </c>
      <c r="M541" s="25">
        <f>VLOOKUP(B541,'Claimant Count'!$B$2:$D$633,3,FALSE)-F541</f>
        <v>1155</v>
      </c>
      <c r="N541" s="25">
        <f>VLOOKUP('Master sheet'!A541,'APS (2020)'!$A$9:$I$640,8,FALSE)-G541</f>
        <v>-500</v>
      </c>
      <c r="O541" s="25">
        <f>L541*VLOOKUP(C541,'Part-time workers'!$A$3:$H$14,8,FALSE)</f>
        <v>-165.1662757661814</v>
      </c>
      <c r="P541" s="25">
        <f t="shared" si="91"/>
        <v>489.8337242338186</v>
      </c>
      <c r="Q541" s="26">
        <f t="shared" si="92"/>
        <v>9.7200399168622928E-2</v>
      </c>
      <c r="R541" s="28">
        <f t="shared" si="93"/>
        <v>-1.1313286600316079</v>
      </c>
      <c r="S541" s="73">
        <f>VLOOKUP(B541,'13. Parl. Constituency gender'!$A$5:$S$667,18,FALSE)</f>
        <v>4300</v>
      </c>
      <c r="T541" s="73">
        <f>VLOOKUP(B541,'SEISS data'!$B$6:$R$668,9,FALSE)</f>
        <v>2100</v>
      </c>
      <c r="U541" s="73">
        <f t="shared" si="94"/>
        <v>6400</v>
      </c>
      <c r="V541" s="109">
        <f t="shared" si="95"/>
        <v>0.11851851851851852</v>
      </c>
      <c r="W541" s="110">
        <f t="shared" si="96"/>
        <v>-1.3022697852066234</v>
      </c>
      <c r="X541" s="113">
        <f t="shared" si="97"/>
        <v>-1.2167992226191156</v>
      </c>
      <c r="Y541" s="137">
        <f>VLOOKUP(A541,'BRES data'!$A$11:$AB$642,25,FALSE)</f>
        <v>2.122853368560107E-2</v>
      </c>
      <c r="Z541" s="138">
        <f t="shared" si="98"/>
        <v>-0.32427792101778552</v>
      </c>
    </row>
    <row r="542" spans="1:26">
      <c r="A542" s="14" t="s">
        <v>554</v>
      </c>
      <c r="B542" s="15" t="str">
        <f>VLOOKUP('Master sheet'!A542,Westminster_Parliamentary_Const!$A$2:$C$651,2,FALSE)</f>
        <v>W07000047</v>
      </c>
      <c r="C542" s="15" t="str">
        <f>VLOOKUP(B542,'Region Lookup'!$B$1:$C$662,2,FALSE)</f>
        <v>Wales</v>
      </c>
      <c r="E542" s="19">
        <f>VLOOKUP('Master sheet'!A542,'APS (2019)'!$A$9:$I$640,2,FALSE)</f>
        <v>57400</v>
      </c>
      <c r="F542" s="19">
        <f>VLOOKUP(B542,'Claimant Count'!$B$2:$D$633,2,FALSE)</f>
        <v>2135</v>
      </c>
      <c r="G542" s="19">
        <f>VLOOKUP('Master sheet'!A542,'APS (combined up to 2019)'!$A$9:$I$640,8,FALSE)</f>
        <v>2300</v>
      </c>
      <c r="H542" s="19">
        <f>E542*VLOOKUP(C542,'Part-time workers'!$A$3:$G$14,6,FALSE)</f>
        <v>1633.4911775485627</v>
      </c>
      <c r="I542" s="19">
        <f t="shared" si="88"/>
        <v>6068.4911775485625</v>
      </c>
      <c r="J542" s="20">
        <f t="shared" si="89"/>
        <v>0.10572284281443489</v>
      </c>
      <c r="K542" s="27">
        <f t="shared" si="90"/>
        <v>0.34650711641222531</v>
      </c>
      <c r="L542" s="25">
        <f>VLOOKUP('Master sheet'!A542,'APS (2020)'!$A$9:$I$640,2,FALSE)</f>
        <v>58200</v>
      </c>
      <c r="M542" s="25">
        <f>VLOOKUP(B542,'Claimant Count'!$B$2:$D$633,3,FALSE)-F542</f>
        <v>1280</v>
      </c>
      <c r="N542" s="25">
        <f>VLOOKUP('Master sheet'!A542,'APS (2020)'!$A$9:$I$640,8,FALSE)-G542</f>
        <v>200</v>
      </c>
      <c r="O542" s="25">
        <f>L542*VLOOKUP(C542,'Part-time workers'!$A$3:$H$14,8,FALSE)</f>
        <v>-178.01254165910663</v>
      </c>
      <c r="P542" s="25">
        <f t="shared" si="91"/>
        <v>1301.9874583408935</v>
      </c>
      <c r="Q542" s="26">
        <f t="shared" si="92"/>
        <v>0.2145487931428198</v>
      </c>
      <c r="R542" s="28">
        <f t="shared" si="93"/>
        <v>-0.741283967055957</v>
      </c>
      <c r="S542" s="73">
        <f>VLOOKUP(B542,'13. Parl. Constituency gender'!$A$5:$S$667,18,FALSE)</f>
        <v>4100</v>
      </c>
      <c r="T542" s="73">
        <f>VLOOKUP(B542,'SEISS data'!$B$6:$R$668,9,FALSE)</f>
        <v>1700</v>
      </c>
      <c r="U542" s="73">
        <f t="shared" si="94"/>
        <v>5800</v>
      </c>
      <c r="V542" s="109">
        <f t="shared" si="95"/>
        <v>9.9656357388316158E-2</v>
      </c>
      <c r="W542" s="110">
        <f t="shared" si="96"/>
        <v>-1.8420512739215777</v>
      </c>
      <c r="X542" s="113">
        <f t="shared" si="97"/>
        <v>-1.2916676204887674</v>
      </c>
      <c r="Y542" s="137">
        <f>VLOOKUP(A542,'BRES data'!$A$11:$AB$642,25,FALSE)</f>
        <v>3.3394736842105255E-2</v>
      </c>
      <c r="Z542" s="138">
        <f t="shared" si="98"/>
        <v>0.95686378663300709</v>
      </c>
    </row>
    <row r="543" spans="1:26">
      <c r="A543" s="14" t="s">
        <v>555</v>
      </c>
      <c r="B543" s="15" t="str">
        <f>VLOOKUP('Master sheet'!A543,Westminster_Parliamentary_Const!$A$2:$C$651,2,FALSE)</f>
        <v>W07000048</v>
      </c>
      <c r="C543" s="15" t="str">
        <f>VLOOKUP(B543,'Region Lookup'!$B$1:$C$662,2,FALSE)</f>
        <v>Wales</v>
      </c>
      <c r="E543" s="19">
        <f>VLOOKUP('Master sheet'!A543,'APS (2019)'!$A$9:$I$640,2,FALSE)</f>
        <v>42500</v>
      </c>
      <c r="F543" s="19">
        <f>VLOOKUP(B543,'Claimant Count'!$B$2:$D$633,2,FALSE)</f>
        <v>2235</v>
      </c>
      <c r="G543" s="19">
        <f>VLOOKUP('Master sheet'!A543,'APS (combined up to 2019)'!$A$9:$I$640,8,FALSE)</f>
        <v>3100</v>
      </c>
      <c r="H543" s="19">
        <f>E543*VLOOKUP(C543,'Part-time workers'!$A$3:$G$14,6,FALSE)</f>
        <v>1209.4664642127859</v>
      </c>
      <c r="I543" s="19">
        <f t="shared" si="88"/>
        <v>6544.4664642127864</v>
      </c>
      <c r="J543" s="20">
        <f t="shared" si="89"/>
        <v>0.15398744621677143</v>
      </c>
      <c r="K543" s="27">
        <f t="shared" si="90"/>
        <v>2.170795061058342</v>
      </c>
      <c r="L543" s="25">
        <f>VLOOKUP('Master sheet'!A543,'APS (2020)'!$A$9:$I$640,2,FALSE)</f>
        <v>42300</v>
      </c>
      <c r="M543" s="25">
        <f>VLOOKUP(B543,'Claimant Count'!$B$2:$D$633,3,FALSE)-F543</f>
        <v>1465</v>
      </c>
      <c r="N543" s="25">
        <f>VLOOKUP('Master sheet'!A543,'APS (2020)'!$A$9:$I$640,8,FALSE)-G543</f>
        <v>100</v>
      </c>
      <c r="O543" s="25">
        <f>L543*VLOOKUP(C543,'Part-time workers'!$A$3:$H$14,8,FALSE)</f>
        <v>-129.38024935017543</v>
      </c>
      <c r="P543" s="25">
        <f t="shared" si="91"/>
        <v>1435.6197506498245</v>
      </c>
      <c r="Q543" s="26">
        <f t="shared" si="92"/>
        <v>0.21936390972438283</v>
      </c>
      <c r="R543" s="28">
        <f t="shared" si="93"/>
        <v>-0.72527939634908656</v>
      </c>
      <c r="S543" s="73">
        <f>VLOOKUP(B543,'13. Parl. Constituency gender'!$A$5:$S$667,18,FALSE)</f>
        <v>4500</v>
      </c>
      <c r="T543" s="73">
        <f>VLOOKUP(B543,'SEISS data'!$B$6:$R$668,9,FALSE)</f>
        <v>1700</v>
      </c>
      <c r="U543" s="73">
        <f t="shared" si="94"/>
        <v>6200</v>
      </c>
      <c r="V543" s="109">
        <f t="shared" si="95"/>
        <v>0.14657210401891252</v>
      </c>
      <c r="W543" s="110">
        <f t="shared" si="96"/>
        <v>-0.49945583188141057</v>
      </c>
      <c r="X543" s="113">
        <f t="shared" si="97"/>
        <v>-0.61236761411524854</v>
      </c>
      <c r="Y543" s="137">
        <f>VLOOKUP(A543,'BRES data'!$A$11:$AB$642,25,FALSE)</f>
        <v>2.4109835247129396E-2</v>
      </c>
      <c r="Z543" s="138">
        <f t="shared" si="98"/>
        <v>-2.0867271424953704E-2</v>
      </c>
    </row>
    <row r="544" spans="1:26">
      <c r="A544" s="14" t="s">
        <v>556</v>
      </c>
      <c r="B544" s="15" t="str">
        <f>VLOOKUP('Master sheet'!A544,Westminster_Parliamentary_Const!$A$2:$C$651,2,FALSE)</f>
        <v>W07000049</v>
      </c>
      <c r="C544" s="15" t="str">
        <f>VLOOKUP(B544,'Region Lookup'!$B$1:$C$662,2,FALSE)</f>
        <v>Wales</v>
      </c>
      <c r="E544" s="19">
        <f>VLOOKUP('Master sheet'!A544,'APS (2019)'!$A$9:$I$640,2,FALSE)</f>
        <v>38000</v>
      </c>
      <c r="F544" s="19">
        <f>VLOOKUP(B544,'Claimant Count'!$B$2:$D$633,2,FALSE)</f>
        <v>1510</v>
      </c>
      <c r="G544" s="19">
        <f>VLOOKUP('Master sheet'!A544,'APS (combined up to 2019)'!$A$9:$I$640,8,FALSE)</f>
        <v>1700</v>
      </c>
      <c r="H544" s="19">
        <f>E544*VLOOKUP(C544,'Part-time workers'!$A$3:$G$14,6,FALSE)</f>
        <v>1081.4053091784911</v>
      </c>
      <c r="I544" s="19">
        <f t="shared" si="88"/>
        <v>4291.4053091784908</v>
      </c>
      <c r="J544" s="20">
        <f t="shared" si="89"/>
        <v>0.11293171866259187</v>
      </c>
      <c r="K544" s="27">
        <f t="shared" si="90"/>
        <v>0.61898558670266324</v>
      </c>
      <c r="L544" s="25">
        <f>VLOOKUP('Master sheet'!A544,'APS (2020)'!$A$9:$I$640,2,FALSE)</f>
        <v>39100</v>
      </c>
      <c r="M544" s="25">
        <f>VLOOKUP(B544,'Claimant Count'!$B$2:$D$633,3,FALSE)-F544</f>
        <v>1120</v>
      </c>
      <c r="N544" s="25">
        <f>VLOOKUP('Master sheet'!A544,'APS (2020)'!$A$9:$I$640,8,FALSE)-G544</f>
        <v>500</v>
      </c>
      <c r="O544" s="25">
        <f>L544*VLOOKUP(C544,'Part-time workers'!$A$3:$H$14,8,FALSE)</f>
        <v>-119.59261819366098</v>
      </c>
      <c r="P544" s="25">
        <f t="shared" si="91"/>
        <v>1500.4073818063391</v>
      </c>
      <c r="Q544" s="26">
        <f t="shared" si="92"/>
        <v>0.34963077912898516</v>
      </c>
      <c r="R544" s="28">
        <f t="shared" si="93"/>
        <v>-0.29229604343682031</v>
      </c>
      <c r="S544" s="73">
        <f>VLOOKUP(B544,'13. Parl. Constituency gender'!$A$5:$S$667,18,FALSE)</f>
        <v>3100</v>
      </c>
      <c r="T544" s="73">
        <f>VLOOKUP(B544,'SEISS data'!$B$6:$R$668,9,FALSE)</f>
        <v>1400</v>
      </c>
      <c r="U544" s="73">
        <f t="shared" si="94"/>
        <v>4500</v>
      </c>
      <c r="V544" s="109">
        <f t="shared" si="95"/>
        <v>0.11508951406649616</v>
      </c>
      <c r="W544" s="110">
        <f t="shared" si="96"/>
        <v>-1.4003981552882006</v>
      </c>
      <c r="X544" s="113">
        <f t="shared" si="97"/>
        <v>-0.8463470993625104</v>
      </c>
      <c r="Y544" s="137">
        <f>VLOOKUP(A544,'BRES data'!$A$11:$AB$642,25,FALSE)</f>
        <v>1.8991234814700331E-3</v>
      </c>
      <c r="Z544" s="138">
        <f t="shared" si="98"/>
        <v>-2.3597291853314295</v>
      </c>
    </row>
    <row r="545" spans="1:26">
      <c r="A545" s="14" t="s">
        <v>557</v>
      </c>
      <c r="B545" s="15" t="str">
        <f>VLOOKUP('Master sheet'!A545,Westminster_Parliamentary_Const!$A$2:$C$651,2,FALSE)</f>
        <v>W07000050</v>
      </c>
      <c r="C545" s="15" t="str">
        <f>VLOOKUP(B545,'Region Lookup'!$B$1:$C$662,2,FALSE)</f>
        <v>Wales</v>
      </c>
      <c r="E545" s="19">
        <f>VLOOKUP('Master sheet'!A545,'APS (2019)'!$A$9:$I$640,2,FALSE)</f>
        <v>51800</v>
      </c>
      <c r="F545" s="19">
        <f>VLOOKUP(B545,'Claimant Count'!$B$2:$D$633,2,FALSE)</f>
        <v>2055</v>
      </c>
      <c r="G545" s="19">
        <f>VLOOKUP('Master sheet'!A545,'APS (combined up to 2019)'!$A$9:$I$640,8,FALSE)</f>
        <v>1600</v>
      </c>
      <c r="H545" s="19">
        <f>E545*VLOOKUP(C545,'Part-time workers'!$A$3:$G$14,6,FALSE)</f>
        <v>1474.1261846169955</v>
      </c>
      <c r="I545" s="19">
        <f t="shared" si="88"/>
        <v>5129.1261846169955</v>
      </c>
      <c r="J545" s="20">
        <f t="shared" si="89"/>
        <v>9.9017880011911114E-2</v>
      </c>
      <c r="K545" s="27">
        <f t="shared" si="90"/>
        <v>9.307536834667271E-2</v>
      </c>
      <c r="L545" s="25">
        <f>VLOOKUP('Master sheet'!A545,'APS (2020)'!$A$9:$I$640,2,FALSE)</f>
        <v>56500</v>
      </c>
      <c r="M545" s="25">
        <f>VLOOKUP(B545,'Claimant Count'!$B$2:$D$633,3,FALSE)-F545</f>
        <v>2325</v>
      </c>
      <c r="N545" s="25">
        <f>VLOOKUP('Master sheet'!A545,'APS (2020)'!$A$9:$I$640,8,FALSE)-G545</f>
        <v>0</v>
      </c>
      <c r="O545" s="25">
        <f>L545*VLOOKUP(C545,'Part-time workers'!$A$3:$H$14,8,FALSE)</f>
        <v>-172.81286260720833</v>
      </c>
      <c r="P545" s="25">
        <f t="shared" si="91"/>
        <v>2152.1871373927916</v>
      </c>
      <c r="Q545" s="26">
        <f t="shared" si="92"/>
        <v>0.41960112891110335</v>
      </c>
      <c r="R545" s="28">
        <f t="shared" si="93"/>
        <v>-5.9727342035025187E-2</v>
      </c>
      <c r="S545" s="73">
        <f>VLOOKUP(B545,'13. Parl. Constituency gender'!$A$5:$S$667,18,FALSE)</f>
        <v>5600</v>
      </c>
      <c r="T545" s="73">
        <f>VLOOKUP(B545,'SEISS data'!$B$6:$R$668,9,FALSE)</f>
        <v>2100</v>
      </c>
      <c r="U545" s="73">
        <f t="shared" si="94"/>
        <v>7700</v>
      </c>
      <c r="V545" s="109">
        <f t="shared" si="95"/>
        <v>0.13628318584070798</v>
      </c>
      <c r="W545" s="110">
        <f t="shared" si="96"/>
        <v>-0.79389545272659734</v>
      </c>
      <c r="X545" s="113">
        <f t="shared" si="97"/>
        <v>-0.42681139738081125</v>
      </c>
      <c r="Y545" s="137">
        <f>VLOOKUP(A545,'BRES data'!$A$11:$AB$642,25,FALSE)</f>
        <v>3.1261707988980758E-2</v>
      </c>
      <c r="Z545" s="138">
        <f t="shared" si="98"/>
        <v>0.73224874509481019</v>
      </c>
    </row>
    <row r="546" spans="1:26">
      <c r="A546" s="14" t="s">
        <v>558</v>
      </c>
      <c r="B546" s="15" t="str">
        <f>VLOOKUP('Master sheet'!A546,Westminster_Parliamentary_Const!$A$2:$C$651,2,FALSE)</f>
        <v>W07000051</v>
      </c>
      <c r="C546" s="15" t="str">
        <f>VLOOKUP(B546,'Region Lookup'!$B$1:$C$662,2,FALSE)</f>
        <v>Wales</v>
      </c>
      <c r="E546" s="19">
        <f>VLOOKUP('Master sheet'!A546,'APS (2019)'!$A$9:$I$640,2,FALSE)</f>
        <v>69600</v>
      </c>
      <c r="F546" s="19">
        <f>VLOOKUP(B546,'Claimant Count'!$B$2:$D$633,2,FALSE)</f>
        <v>1005</v>
      </c>
      <c r="G546" s="19">
        <f>VLOOKUP('Master sheet'!A546,'APS (combined up to 2019)'!$A$9:$I$640,8,FALSE)</f>
        <v>4200</v>
      </c>
      <c r="H546" s="19">
        <f>E546*VLOOKUP(C546,'Part-time workers'!$A$3:$G$14,6,FALSE)</f>
        <v>1980.6791978637625</v>
      </c>
      <c r="I546" s="19">
        <f t="shared" si="88"/>
        <v>7185.679197863763</v>
      </c>
      <c r="J546" s="20">
        <f t="shared" si="89"/>
        <v>0.10324251721068625</v>
      </c>
      <c r="K546" s="27">
        <f t="shared" si="90"/>
        <v>0.25275667035558808</v>
      </c>
      <c r="L546" s="25">
        <f>VLOOKUP('Master sheet'!A546,'APS (2020)'!$A$9:$I$640,2,FALSE)</f>
        <v>67600</v>
      </c>
      <c r="M546" s="25">
        <f>VLOOKUP(B546,'Claimant Count'!$B$2:$D$633,3,FALSE)-F546</f>
        <v>1295</v>
      </c>
      <c r="N546" s="25">
        <f>VLOOKUP('Master sheet'!A546,'APS (2020)'!$A$9:$I$640,8,FALSE)-G546</f>
        <v>-3400</v>
      </c>
      <c r="O546" s="25">
        <f>L546*VLOOKUP(C546,'Part-time workers'!$A$3:$H$14,8,FALSE)</f>
        <v>-206.76370818136783</v>
      </c>
      <c r="P546" s="25">
        <f t="shared" si="91"/>
        <v>-2311.7637081813677</v>
      </c>
      <c r="Q546" s="26">
        <f t="shared" si="92"/>
        <v>-0.32171819037908539</v>
      </c>
      <c r="R546" s="28">
        <f t="shared" si="93"/>
        <v>-2.5237377685691924</v>
      </c>
      <c r="S546" s="73">
        <f>VLOOKUP(B546,'13. Parl. Constituency gender'!$A$5:$S$667,18,FALSE)</f>
        <v>4500</v>
      </c>
      <c r="T546" s="73">
        <f>VLOOKUP(B546,'SEISS data'!$B$6:$R$668,9,FALSE)</f>
        <v>2300</v>
      </c>
      <c r="U546" s="73">
        <f t="shared" si="94"/>
        <v>6800</v>
      </c>
      <c r="V546" s="109">
        <f t="shared" si="95"/>
        <v>0.10059171597633136</v>
      </c>
      <c r="W546" s="110">
        <f t="shared" si="96"/>
        <v>-1.8152839672680083</v>
      </c>
      <c r="X546" s="113">
        <f t="shared" si="97"/>
        <v>-2.1695108679186004</v>
      </c>
      <c r="Y546" s="137">
        <f>VLOOKUP(A546,'BRES data'!$A$11:$AB$642,25,FALSE)</f>
        <v>3.0916171745691612E-2</v>
      </c>
      <c r="Z546" s="138">
        <f t="shared" si="98"/>
        <v>0.69586262798924181</v>
      </c>
    </row>
    <row r="547" spans="1:26">
      <c r="A547" s="14" t="s">
        <v>559</v>
      </c>
      <c r="B547" s="15" t="str">
        <f>VLOOKUP('Master sheet'!A547,Westminster_Parliamentary_Const!$A$2:$C$651,2,FALSE)</f>
        <v>W07000052</v>
      </c>
      <c r="C547" s="15" t="str">
        <f>VLOOKUP(B547,'Region Lookup'!$B$1:$C$662,2,FALSE)</f>
        <v>Wales</v>
      </c>
      <c r="E547" s="19">
        <f>VLOOKUP('Master sheet'!A547,'APS (2019)'!$A$9:$I$640,2,FALSE)</f>
        <v>44200</v>
      </c>
      <c r="F547" s="19">
        <f>VLOOKUP(B547,'Claimant Count'!$B$2:$D$633,2,FALSE)</f>
        <v>1680</v>
      </c>
      <c r="G547" s="19">
        <f>VLOOKUP('Master sheet'!A547,'APS (combined up to 2019)'!$A$9:$I$640,8,FALSE)</f>
        <v>2300</v>
      </c>
      <c r="H547" s="19">
        <f>E547*VLOOKUP(C547,'Part-time workers'!$A$3:$G$14,6,FALSE)</f>
        <v>1257.8451227812973</v>
      </c>
      <c r="I547" s="19">
        <f t="shared" si="88"/>
        <v>5237.8451227812975</v>
      </c>
      <c r="J547" s="20">
        <f t="shared" si="89"/>
        <v>0.11850328332084384</v>
      </c>
      <c r="K547" s="27">
        <f t="shared" si="90"/>
        <v>0.829577563479859</v>
      </c>
      <c r="L547" s="25">
        <f>VLOOKUP('Master sheet'!A547,'APS (2020)'!$A$9:$I$640,2,FALSE)</f>
        <v>40000</v>
      </c>
      <c r="M547" s="25">
        <f>VLOOKUP(B547,'Claimant Count'!$B$2:$D$633,3,FALSE)-F547</f>
        <v>1455</v>
      </c>
      <c r="N547" s="25">
        <f>VLOOKUP('Master sheet'!A547,'APS (2020)'!$A$9:$I$640,8,FALSE)-G547</f>
        <v>1000</v>
      </c>
      <c r="O547" s="25">
        <f>L547*VLOOKUP(C547,'Part-time workers'!$A$3:$H$14,8,FALSE)</f>
        <v>-122.34538945643067</v>
      </c>
      <c r="P547" s="25">
        <f t="shared" si="91"/>
        <v>2332.6546105435691</v>
      </c>
      <c r="Q547" s="26">
        <f t="shared" si="92"/>
        <v>0.44534623606910484</v>
      </c>
      <c r="R547" s="28">
        <f t="shared" si="93"/>
        <v>2.5844706094376176E-2</v>
      </c>
      <c r="S547" s="73">
        <f>VLOOKUP(B547,'13. Parl. Constituency gender'!$A$5:$S$667,18,FALSE)</f>
        <v>3400</v>
      </c>
      <c r="T547" s="73">
        <f>VLOOKUP(B547,'SEISS data'!$B$6:$R$668,9,FALSE)</f>
        <v>2300</v>
      </c>
      <c r="U547" s="73">
        <f t="shared" si="94"/>
        <v>5700</v>
      </c>
      <c r="V547" s="109">
        <f t="shared" si="95"/>
        <v>0.14249999999999999</v>
      </c>
      <c r="W547" s="110">
        <f t="shared" si="96"/>
        <v>-0.6159878853591646</v>
      </c>
      <c r="X547" s="113">
        <f t="shared" si="97"/>
        <v>-0.29507158963239422</v>
      </c>
      <c r="Y547" s="137">
        <f>VLOOKUP(A547,'BRES data'!$A$11:$AB$642,25,FALSE)</f>
        <v>1.5505791505791455E-2</v>
      </c>
      <c r="Z547" s="138">
        <f t="shared" si="98"/>
        <v>-0.92690173013665034</v>
      </c>
    </row>
    <row r="548" spans="1:26">
      <c r="A548" s="14" t="s">
        <v>560</v>
      </c>
      <c r="B548" s="15" t="str">
        <f>VLOOKUP('Master sheet'!A548,Westminster_Parliamentary_Const!$A$2:$C$651,2,FALSE)</f>
        <v>W07000053</v>
      </c>
      <c r="C548" s="15" t="str">
        <f>VLOOKUP(B548,'Region Lookup'!$B$1:$C$662,2,FALSE)</f>
        <v>Wales</v>
      </c>
      <c r="E548" s="19">
        <f>VLOOKUP('Master sheet'!A548,'APS (2019)'!$A$9:$I$640,2,FALSE)</f>
        <v>47500</v>
      </c>
      <c r="F548" s="19">
        <f>VLOOKUP(B548,'Claimant Count'!$B$2:$D$633,2,FALSE)</f>
        <v>1890</v>
      </c>
      <c r="G548" s="19">
        <f>VLOOKUP('Master sheet'!A548,'APS (combined up to 2019)'!$A$9:$I$640,8,FALSE)</f>
        <v>3700</v>
      </c>
      <c r="H548" s="19">
        <f>E548*VLOOKUP(C548,'Part-time workers'!$A$3:$G$14,6,FALSE)</f>
        <v>1351.7566364731138</v>
      </c>
      <c r="I548" s="19">
        <f t="shared" si="88"/>
        <v>6941.7566364731138</v>
      </c>
      <c r="J548" s="20">
        <f t="shared" si="89"/>
        <v>0.14614224497838135</v>
      </c>
      <c r="K548" s="27">
        <f t="shared" si="90"/>
        <v>1.8742649948478536</v>
      </c>
      <c r="L548" s="25">
        <f>VLOOKUP('Master sheet'!A548,'APS (2020)'!$A$9:$I$640,2,FALSE)</f>
        <v>46300</v>
      </c>
      <c r="M548" s="25">
        <f>VLOOKUP(B548,'Claimant Count'!$B$2:$D$633,3,FALSE)-F548</f>
        <v>1560</v>
      </c>
      <c r="N548" s="25">
        <f>VLOOKUP('Master sheet'!A548,'APS (2020)'!$A$9:$I$640,8,FALSE)-G548</f>
        <v>-2300</v>
      </c>
      <c r="O548" s="25">
        <f>L548*VLOOKUP(C548,'Part-time workers'!$A$3:$H$14,8,FALSE)</f>
        <v>-141.6147882958185</v>
      </c>
      <c r="P548" s="25">
        <f t="shared" si="91"/>
        <v>-881.61478829581847</v>
      </c>
      <c r="Q548" s="26">
        <f t="shared" si="92"/>
        <v>-0.12700168479886945</v>
      </c>
      <c r="R548" s="28">
        <f t="shared" si="93"/>
        <v>-1.8765355609869834</v>
      </c>
      <c r="S548" s="73">
        <f>VLOOKUP(B548,'13. Parl. Constituency gender'!$A$5:$S$667,18,FALSE)</f>
        <v>4200</v>
      </c>
      <c r="T548" s="73">
        <f>VLOOKUP(B548,'SEISS data'!$B$6:$R$668,9,FALSE)</f>
        <v>2200</v>
      </c>
      <c r="U548" s="73">
        <f t="shared" si="94"/>
        <v>6400</v>
      </c>
      <c r="V548" s="109">
        <f t="shared" si="95"/>
        <v>0.13822894168466524</v>
      </c>
      <c r="W548" s="110">
        <f t="shared" si="96"/>
        <v>-0.73821344583050819</v>
      </c>
      <c r="X548" s="113">
        <f t="shared" si="97"/>
        <v>-1.3073745034087458</v>
      </c>
      <c r="Y548" s="137">
        <f>VLOOKUP(A548,'BRES data'!$A$11:$AB$642,25,FALSE)</f>
        <v>7.8797606887495153E-3</v>
      </c>
      <c r="Z548" s="138">
        <f t="shared" si="98"/>
        <v>-1.7299481709910853</v>
      </c>
    </row>
    <row r="549" spans="1:26">
      <c r="A549" s="14" t="s">
        <v>561</v>
      </c>
      <c r="B549" s="15" t="str">
        <f>VLOOKUP('Master sheet'!A549,Westminster_Parliamentary_Const!$A$2:$C$651,2,FALSE)</f>
        <v>W07000054</v>
      </c>
      <c r="C549" s="15" t="str">
        <f>VLOOKUP(B549,'Region Lookup'!$B$1:$C$662,2,FALSE)</f>
        <v>Wales</v>
      </c>
      <c r="E549" s="19">
        <f>VLOOKUP('Master sheet'!A549,'APS (2019)'!$A$9:$I$640,2,FALSE)</f>
        <v>52400</v>
      </c>
      <c r="F549" s="19">
        <f>VLOOKUP(B549,'Claimant Count'!$B$2:$D$633,2,FALSE)</f>
        <v>850</v>
      </c>
      <c r="G549" s="19">
        <f>VLOOKUP('Master sheet'!A549,'APS (combined up to 2019)'!$A$9:$I$640,8,FALSE)</f>
        <v>1800</v>
      </c>
      <c r="H549" s="19">
        <f>E549*VLOOKUP(C549,'Part-time workers'!$A$3:$G$14,6,FALSE)</f>
        <v>1491.2010052882349</v>
      </c>
      <c r="I549" s="19">
        <f t="shared" si="88"/>
        <v>4141.2010052882351</v>
      </c>
      <c r="J549" s="20">
        <f t="shared" si="89"/>
        <v>7.9030553536035025E-2</v>
      </c>
      <c r="K549" s="27">
        <f t="shared" si="90"/>
        <v>-0.66239833629961264</v>
      </c>
      <c r="L549" s="25">
        <f>VLOOKUP('Master sheet'!A549,'APS (2020)'!$A$9:$I$640,2,FALSE)</f>
        <v>51300</v>
      </c>
      <c r="M549" s="25">
        <f>VLOOKUP(B549,'Claimant Count'!$B$2:$D$633,3,FALSE)-F549</f>
        <v>1230</v>
      </c>
      <c r="N549" s="25">
        <f>VLOOKUP('Master sheet'!A549,'APS (2020)'!$A$9:$I$640,8,FALSE)-G549</f>
        <v>0</v>
      </c>
      <c r="O549" s="25">
        <f>L549*VLOOKUP(C549,'Part-time workers'!$A$3:$H$14,8,FALSE)</f>
        <v>-156.90796197787233</v>
      </c>
      <c r="P549" s="25">
        <f t="shared" si="91"/>
        <v>1073.0920380221278</v>
      </c>
      <c r="Q549" s="26">
        <f t="shared" si="92"/>
        <v>0.25912580351733944</v>
      </c>
      <c r="R549" s="28">
        <f t="shared" si="93"/>
        <v>-0.59311810183648861</v>
      </c>
      <c r="S549" s="73">
        <f>VLOOKUP(B549,'13. Parl. Constituency gender'!$A$5:$S$667,18,FALSE)</f>
        <v>4700</v>
      </c>
      <c r="T549" s="73">
        <f>VLOOKUP(B549,'SEISS data'!$B$6:$R$668,9,FALSE)</f>
        <v>3000</v>
      </c>
      <c r="U549" s="73">
        <f t="shared" si="94"/>
        <v>7700</v>
      </c>
      <c r="V549" s="109">
        <f t="shared" si="95"/>
        <v>0.15009746588693956</v>
      </c>
      <c r="W549" s="110">
        <f t="shared" si="96"/>
        <v>-0.39856998617969092</v>
      </c>
      <c r="X549" s="113">
        <f t="shared" si="97"/>
        <v>-0.49584404400808979</v>
      </c>
      <c r="Y549" s="137">
        <f>VLOOKUP(A549,'BRES data'!$A$11:$AB$642,25,FALSE)</f>
        <v>2.4603197057575299E-2</v>
      </c>
      <c r="Z549" s="138">
        <f t="shared" si="98"/>
        <v>3.1085370183405486E-2</v>
      </c>
    </row>
    <row r="550" spans="1:26">
      <c r="A550" s="14" t="s">
        <v>562</v>
      </c>
      <c r="B550" s="15" t="str">
        <f>VLOOKUP('Master sheet'!A550,Westminster_Parliamentary_Const!$A$2:$C$651,2,FALSE)</f>
        <v>W07000055</v>
      </c>
      <c r="C550" s="15" t="str">
        <f>VLOOKUP(B550,'Region Lookup'!$B$1:$C$662,2,FALSE)</f>
        <v>Wales</v>
      </c>
      <c r="E550" s="19">
        <f>VLOOKUP('Master sheet'!A550,'APS (2019)'!$A$9:$I$640,2,FALSE)</f>
        <v>48400</v>
      </c>
      <c r="F550" s="19">
        <f>VLOOKUP(B550,'Claimant Count'!$B$2:$D$633,2,FALSE)</f>
        <v>1810</v>
      </c>
      <c r="G550" s="19">
        <f>VLOOKUP('Master sheet'!A550,'APS (combined up to 2019)'!$A$9:$I$640,8,FALSE)</f>
        <v>3500</v>
      </c>
      <c r="H550" s="19">
        <f>E550*VLOOKUP(C550,'Part-time workers'!$A$3:$G$14,6,FALSE)</f>
        <v>1377.3688674799728</v>
      </c>
      <c r="I550" s="19">
        <f t="shared" si="88"/>
        <v>6687.3688674799723</v>
      </c>
      <c r="J550" s="20">
        <f t="shared" si="89"/>
        <v>0.13816877825371843</v>
      </c>
      <c r="K550" s="27">
        <f t="shared" si="90"/>
        <v>1.5728867963866735</v>
      </c>
      <c r="L550" s="25">
        <f>VLOOKUP('Master sheet'!A550,'APS (2020)'!$A$9:$I$640,2,FALSE)</f>
        <v>47000</v>
      </c>
      <c r="M550" s="25">
        <f>VLOOKUP(B550,'Claimant Count'!$B$2:$D$633,3,FALSE)-F550</f>
        <v>1915</v>
      </c>
      <c r="N550" s="25">
        <f>VLOOKUP('Master sheet'!A550,'APS (2020)'!$A$9:$I$640,8,FALSE)-G550</f>
        <v>-1000</v>
      </c>
      <c r="O550" s="25">
        <f>L550*VLOOKUP(C550,'Part-time workers'!$A$3:$H$14,8,FALSE)</f>
        <v>-143.75583261130603</v>
      </c>
      <c r="P550" s="25">
        <f t="shared" si="91"/>
        <v>771.244167388694</v>
      </c>
      <c r="Q550" s="26">
        <f t="shared" si="92"/>
        <v>0.1153284920679611</v>
      </c>
      <c r="R550" s="28">
        <f t="shared" si="93"/>
        <v>-1.071074180275275</v>
      </c>
      <c r="S550" s="73">
        <f>VLOOKUP(B550,'13. Parl. Constituency gender'!$A$5:$S$667,18,FALSE)</f>
        <v>4800</v>
      </c>
      <c r="T550" s="73">
        <f>VLOOKUP(B550,'SEISS data'!$B$6:$R$668,9,FALSE)</f>
        <v>2100</v>
      </c>
      <c r="U550" s="73">
        <f t="shared" si="94"/>
        <v>6900</v>
      </c>
      <c r="V550" s="109">
        <f t="shared" si="95"/>
        <v>0.14680851063829786</v>
      </c>
      <c r="W550" s="110">
        <f t="shared" si="96"/>
        <v>-0.49269054575788346</v>
      </c>
      <c r="X550" s="113">
        <f t="shared" si="97"/>
        <v>-0.78188236301657921</v>
      </c>
      <c r="Y550" s="137">
        <f>VLOOKUP(A550,'BRES data'!$A$11:$AB$642,25,FALSE)</f>
        <v>8.8674275680420411E-3</v>
      </c>
      <c r="Z550" s="138">
        <f t="shared" si="98"/>
        <v>-1.6259435595235801</v>
      </c>
    </row>
    <row r="551" spans="1:26">
      <c r="A551" s="14" t="s">
        <v>563</v>
      </c>
      <c r="B551" s="15" t="str">
        <f>VLOOKUP('Master sheet'!A551,Westminster_Parliamentary_Const!$A$2:$C$651,2,FALSE)</f>
        <v>W07000056</v>
      </c>
      <c r="C551" s="15" t="str">
        <f>VLOOKUP(B551,'Region Lookup'!$B$1:$C$662,2,FALSE)</f>
        <v>Wales</v>
      </c>
      <c r="E551" s="19">
        <f>VLOOKUP('Master sheet'!A551,'APS (2019)'!$A$9:$I$640,2,FALSE)</f>
        <v>54500</v>
      </c>
      <c r="F551" s="19">
        <f>VLOOKUP(B551,'Claimant Count'!$B$2:$D$633,2,FALSE)</f>
        <v>2215</v>
      </c>
      <c r="G551" s="19">
        <f>VLOOKUP('Master sheet'!A551,'APS (combined up to 2019)'!$A$9:$I$640,8,FALSE)</f>
        <v>2800</v>
      </c>
      <c r="H551" s="19">
        <f>E551*VLOOKUP(C551,'Part-time workers'!$A$3:$G$14,6,FALSE)</f>
        <v>1550.9628776375725</v>
      </c>
      <c r="I551" s="19">
        <f t="shared" si="88"/>
        <v>6565.9628776375721</v>
      </c>
      <c r="J551" s="20">
        <f t="shared" si="89"/>
        <v>0.12047638307591875</v>
      </c>
      <c r="K551" s="27">
        <f t="shared" si="90"/>
        <v>0.90415607118584196</v>
      </c>
      <c r="L551" s="25">
        <f>VLOOKUP('Master sheet'!A551,'APS (2020)'!$A$9:$I$640,2,FALSE)</f>
        <v>56300</v>
      </c>
      <c r="M551" s="25">
        <f>VLOOKUP(B551,'Claimant Count'!$B$2:$D$633,3,FALSE)-F551</f>
        <v>1920</v>
      </c>
      <c r="N551" s="25">
        <f>VLOOKUP('Master sheet'!A551,'APS (2020)'!$A$9:$I$640,8,FALSE)-G551</f>
        <v>500</v>
      </c>
      <c r="O551" s="25">
        <f>L551*VLOOKUP(C551,'Part-time workers'!$A$3:$H$14,8,FALSE)</f>
        <v>-172.20113565992617</v>
      </c>
      <c r="P551" s="25">
        <f t="shared" si="91"/>
        <v>2247.798864340074</v>
      </c>
      <c r="Q551" s="26">
        <f t="shared" si="92"/>
        <v>0.34234108633109273</v>
      </c>
      <c r="R551" s="28">
        <f t="shared" si="93"/>
        <v>-0.31652565487799578</v>
      </c>
      <c r="S551" s="73">
        <f>VLOOKUP(B551,'13. Parl. Constituency gender'!$A$5:$S$667,18,FALSE)</f>
        <v>4700</v>
      </c>
      <c r="T551" s="73">
        <f>VLOOKUP(B551,'SEISS data'!$B$6:$R$668,9,FALSE)</f>
        <v>2200</v>
      </c>
      <c r="U551" s="73">
        <f t="shared" si="94"/>
        <v>6900</v>
      </c>
      <c r="V551" s="109">
        <f t="shared" si="95"/>
        <v>0.12255772646536411</v>
      </c>
      <c r="W551" s="110">
        <f t="shared" si="96"/>
        <v>-1.1866791238965324</v>
      </c>
      <c r="X551" s="113">
        <f t="shared" si="97"/>
        <v>-0.75160238938726409</v>
      </c>
      <c r="Y551" s="137">
        <f>VLOOKUP(A551,'BRES data'!$A$11:$AB$642,25,FALSE)</f>
        <v>2.5448215839860788E-2</v>
      </c>
      <c r="Z551" s="138">
        <f t="shared" si="98"/>
        <v>0.12006866199663328</v>
      </c>
    </row>
    <row r="552" spans="1:26">
      <c r="A552" s="14" t="s">
        <v>564</v>
      </c>
      <c r="B552" s="15" t="str">
        <f>VLOOKUP('Master sheet'!A552,Westminster_Parliamentary_Const!$A$2:$C$651,2,FALSE)</f>
        <v>W07000057</v>
      </c>
      <c r="C552" s="15" t="str">
        <f>VLOOKUP(B552,'Region Lookup'!$B$1:$C$662,2,FALSE)</f>
        <v>Wales</v>
      </c>
      <c r="E552" s="19">
        <f>VLOOKUP('Master sheet'!A552,'APS (2019)'!$A$9:$I$640,2,FALSE)</f>
        <v>38600</v>
      </c>
      <c r="F552" s="19">
        <f>VLOOKUP(B552,'Claimant Count'!$B$2:$D$633,2,FALSE)</f>
        <v>1020</v>
      </c>
      <c r="G552" s="19">
        <f>VLOOKUP('Master sheet'!A552,'APS (combined up to 2019)'!$A$9:$I$640,8,FALSE)</f>
        <v>900</v>
      </c>
      <c r="H552" s="19">
        <f>E552*VLOOKUP(C552,'Part-time workers'!$A$3:$G$14,6,FALSE)</f>
        <v>1098.4801298497302</v>
      </c>
      <c r="I552" s="19">
        <f t="shared" si="88"/>
        <v>3018.4801298497305</v>
      </c>
      <c r="J552" s="20">
        <f t="shared" si="89"/>
        <v>7.8198967094552596E-2</v>
      </c>
      <c r="K552" s="27">
        <f t="shared" si="90"/>
        <v>-0.69383033849553488</v>
      </c>
      <c r="L552" s="25">
        <f>VLOOKUP('Master sheet'!A552,'APS (2020)'!$A$9:$I$640,2,FALSE)</f>
        <v>32000</v>
      </c>
      <c r="M552" s="25">
        <f>VLOOKUP(B552,'Claimant Count'!$B$2:$D$633,3,FALSE)-F552</f>
        <v>1245</v>
      </c>
      <c r="N552" s="25">
        <f>VLOOKUP('Master sheet'!A552,'APS (2020)'!$A$9:$I$640,8,FALSE)-G552</f>
        <v>1000</v>
      </c>
      <c r="O552" s="25">
        <f>L552*VLOOKUP(C552,'Part-time workers'!$A$3:$H$14,8,FALSE)</f>
        <v>-97.876311565144533</v>
      </c>
      <c r="P552" s="25">
        <f t="shared" si="91"/>
        <v>2147.1236884348555</v>
      </c>
      <c r="Q552" s="26">
        <f t="shared" si="92"/>
        <v>0.71132609660138668</v>
      </c>
      <c r="R552" s="28">
        <f t="shared" si="93"/>
        <v>0.90991332881308251</v>
      </c>
      <c r="S552" s="73">
        <f>VLOOKUP(B552,'13. Parl. Constituency gender'!$A$5:$S$667,18,FALSE)</f>
        <v>3600</v>
      </c>
      <c r="T552" s="73">
        <f>VLOOKUP(B552,'SEISS data'!$B$6:$R$668,9,FALSE)</f>
        <v>2000</v>
      </c>
      <c r="U552" s="73">
        <f t="shared" si="94"/>
        <v>5600</v>
      </c>
      <c r="V552" s="109">
        <f t="shared" si="95"/>
        <v>0.17499999999999999</v>
      </c>
      <c r="W552" s="110">
        <f t="shared" si="96"/>
        <v>0.31406982447272058</v>
      </c>
      <c r="X552" s="113">
        <f t="shared" si="97"/>
        <v>0.6119915766429016</v>
      </c>
      <c r="Y552" s="137">
        <f>VLOOKUP(A552,'BRES data'!$A$11:$AB$642,25,FALSE)</f>
        <v>2.9212121212121245E-2</v>
      </c>
      <c r="Z552" s="138">
        <f t="shared" si="98"/>
        <v>0.51642043206187405</v>
      </c>
    </row>
    <row r="553" spans="1:26">
      <c r="A553" s="14" t="s">
        <v>565</v>
      </c>
      <c r="B553" s="15" t="str">
        <f>VLOOKUP('Master sheet'!A553,Westminster_Parliamentary_Const!$A$2:$C$651,2,FALSE)</f>
        <v>W07000058</v>
      </c>
      <c r="C553" s="15" t="str">
        <f>VLOOKUP(B553,'Region Lookup'!$B$1:$C$662,2,FALSE)</f>
        <v>Wales</v>
      </c>
      <c r="E553" s="19">
        <f>VLOOKUP('Master sheet'!A553,'APS (2019)'!$A$9:$I$640,2,FALSE)</f>
        <v>31900</v>
      </c>
      <c r="F553" s="19">
        <f>VLOOKUP(B553,'Claimant Count'!$B$2:$D$633,2,FALSE)</f>
        <v>850</v>
      </c>
      <c r="G553" s="19">
        <f>VLOOKUP('Master sheet'!A553,'APS (combined up to 2019)'!$A$9:$I$640,8,FALSE)</f>
        <v>1600</v>
      </c>
      <c r="H553" s="19">
        <f>E553*VLOOKUP(C553,'Part-time workers'!$A$3:$G$14,6,FALSE)</f>
        <v>907.81129902089106</v>
      </c>
      <c r="I553" s="19">
        <f t="shared" si="88"/>
        <v>3357.8112990208911</v>
      </c>
      <c r="J553" s="20">
        <f t="shared" si="89"/>
        <v>0.10526054228905615</v>
      </c>
      <c r="K553" s="27">
        <f t="shared" si="90"/>
        <v>0.32903324910989562</v>
      </c>
      <c r="L553" s="25">
        <f>VLOOKUP('Master sheet'!A553,'APS (2020)'!$A$9:$I$640,2,FALSE)</f>
        <v>33300</v>
      </c>
      <c r="M553" s="25">
        <f>VLOOKUP(B553,'Claimant Count'!$B$2:$D$633,3,FALSE)-F553</f>
        <v>1200</v>
      </c>
      <c r="N553" s="25">
        <f>VLOOKUP('Master sheet'!A553,'APS (2020)'!$A$9:$I$640,8,FALSE)-G553</f>
        <v>-600</v>
      </c>
      <c r="O553" s="25">
        <f>L553*VLOOKUP(C553,'Part-time workers'!$A$3:$H$14,8,FALSE)</f>
        <v>-101.85253672247853</v>
      </c>
      <c r="P553" s="25">
        <f t="shared" si="91"/>
        <v>498.14746327752147</v>
      </c>
      <c r="Q553" s="26">
        <f t="shared" si="92"/>
        <v>0.14835481178551546</v>
      </c>
      <c r="R553" s="28">
        <f t="shared" si="93"/>
        <v>-0.96130070747272711</v>
      </c>
      <c r="S553" s="73">
        <f>VLOOKUP(B553,'13. Parl. Constituency gender'!$A$5:$S$667,18,FALSE)</f>
        <v>4900</v>
      </c>
      <c r="T553" s="73">
        <f>VLOOKUP(B553,'SEISS data'!$B$6:$R$668,9,FALSE)</f>
        <v>2200</v>
      </c>
      <c r="U553" s="73">
        <f t="shared" si="94"/>
        <v>7100</v>
      </c>
      <c r="V553" s="109">
        <f t="shared" si="95"/>
        <v>0.21321321321321321</v>
      </c>
      <c r="W553" s="110">
        <f t="shared" si="96"/>
        <v>1.4076234726696011</v>
      </c>
      <c r="X553" s="113">
        <f t="shared" si="97"/>
        <v>0.22316138259843699</v>
      </c>
      <c r="Y553" s="137">
        <f>VLOOKUP(A553,'BRES data'!$A$11:$AB$642,25,FALSE)</f>
        <v>2.7753054101221641E-2</v>
      </c>
      <c r="Z553" s="138">
        <f t="shared" si="98"/>
        <v>0.3627758063730705</v>
      </c>
    </row>
    <row r="554" spans="1:26">
      <c r="A554" s="14" t="s">
        <v>566</v>
      </c>
      <c r="B554" s="15" t="str">
        <f>VLOOKUP('Master sheet'!A554,Westminster_Parliamentary_Const!$A$2:$C$651,2,FALSE)</f>
        <v>W07000059</v>
      </c>
      <c r="C554" s="15" t="str">
        <f>VLOOKUP(B554,'Region Lookup'!$B$1:$C$662,2,FALSE)</f>
        <v>Wales</v>
      </c>
      <c r="E554" s="19">
        <f>VLOOKUP('Master sheet'!A554,'APS (2019)'!$A$9:$I$640,2,FALSE)</f>
        <v>44300</v>
      </c>
      <c r="F554" s="19">
        <f>VLOOKUP(B554,'Claimant Count'!$B$2:$D$633,2,FALSE)</f>
        <v>1310</v>
      </c>
      <c r="G554" s="19">
        <f>VLOOKUP('Master sheet'!A554,'APS (combined up to 2019)'!$A$9:$I$640,8,FALSE)</f>
        <v>2200</v>
      </c>
      <c r="H554" s="19">
        <f>E554*VLOOKUP(C554,'Part-time workers'!$A$3:$G$14,6,FALSE)</f>
        <v>1260.690926226504</v>
      </c>
      <c r="I554" s="19">
        <f t="shared" si="88"/>
        <v>4770.6909262265035</v>
      </c>
      <c r="J554" s="20">
        <f t="shared" si="89"/>
        <v>0.10769054009540641</v>
      </c>
      <c r="K554" s="27">
        <f t="shared" si="90"/>
        <v>0.42088142336479206</v>
      </c>
      <c r="L554" s="25">
        <f>VLOOKUP('Master sheet'!A554,'APS (2020)'!$A$9:$I$640,2,FALSE)</f>
        <v>39700</v>
      </c>
      <c r="M554" s="25">
        <f>VLOOKUP(B554,'Claimant Count'!$B$2:$D$633,3,FALSE)-F554</f>
        <v>1425</v>
      </c>
      <c r="N554" s="25">
        <f>VLOOKUP('Master sheet'!A554,'APS (2020)'!$A$9:$I$640,8,FALSE)-G554</f>
        <v>-500</v>
      </c>
      <c r="O554" s="25">
        <f>L554*VLOOKUP(C554,'Part-time workers'!$A$3:$H$14,8,FALSE)</f>
        <v>-121.42779903550743</v>
      </c>
      <c r="P554" s="25">
        <f t="shared" si="91"/>
        <v>803.57220096449259</v>
      </c>
      <c r="Q554" s="26">
        <f t="shared" si="92"/>
        <v>0.16843937563570022</v>
      </c>
      <c r="R554" s="28">
        <f t="shared" si="93"/>
        <v>-0.89454327454000437</v>
      </c>
      <c r="S554" s="73">
        <f>VLOOKUP(B554,'13. Parl. Constituency gender'!$A$5:$S$667,18,FALSE)</f>
        <v>4500</v>
      </c>
      <c r="T554" s="73">
        <f>VLOOKUP(B554,'SEISS data'!$B$6:$R$668,9,FALSE)</f>
        <v>2900</v>
      </c>
      <c r="U554" s="73">
        <f t="shared" si="94"/>
        <v>7400</v>
      </c>
      <c r="V554" s="109">
        <f t="shared" si="95"/>
        <v>0.18639798488664988</v>
      </c>
      <c r="W554" s="110">
        <f t="shared" si="96"/>
        <v>0.64024778509967561</v>
      </c>
      <c r="X554" s="113">
        <f t="shared" si="97"/>
        <v>-0.12714774472016438</v>
      </c>
      <c r="Y554" s="137">
        <f>VLOOKUP(A554,'BRES data'!$A$11:$AB$642,25,FALSE)</f>
        <v>3.0437678401522339E-2</v>
      </c>
      <c r="Z554" s="138">
        <f t="shared" si="98"/>
        <v>0.64547568539402189</v>
      </c>
    </row>
    <row r="555" spans="1:26">
      <c r="A555" s="14" t="s">
        <v>567</v>
      </c>
      <c r="B555" s="15" t="str">
        <f>VLOOKUP('Master sheet'!A555,Westminster_Parliamentary_Const!$A$2:$C$651,2,FALSE)</f>
        <v>W07000060</v>
      </c>
      <c r="C555" s="15" t="str">
        <f>VLOOKUP(B555,'Region Lookup'!$B$1:$C$662,2,FALSE)</f>
        <v>Wales</v>
      </c>
      <c r="E555" s="19">
        <f>VLOOKUP('Master sheet'!A555,'APS (2019)'!$A$9:$I$640,2,FALSE)</f>
        <v>38100</v>
      </c>
      <c r="F555" s="19">
        <f>VLOOKUP(B555,'Claimant Count'!$B$2:$D$633,2,FALSE)</f>
        <v>1625</v>
      </c>
      <c r="G555" s="19">
        <f>VLOOKUP('Master sheet'!A555,'APS (combined up to 2019)'!$A$9:$I$640,8,FALSE)</f>
        <v>1800</v>
      </c>
      <c r="H555" s="19">
        <f>E555*VLOOKUP(C555,'Part-time workers'!$A$3:$G$14,6,FALSE)</f>
        <v>1084.2511126236975</v>
      </c>
      <c r="I555" s="19">
        <f t="shared" si="88"/>
        <v>4509.2511126236977</v>
      </c>
      <c r="J555" s="20">
        <f t="shared" si="89"/>
        <v>0.11835304757542514</v>
      </c>
      <c r="K555" s="27">
        <f t="shared" si="90"/>
        <v>0.82389900735586974</v>
      </c>
      <c r="L555" s="25">
        <f>VLOOKUP('Master sheet'!A555,'APS (2020)'!$A$9:$I$640,2,FALSE)</f>
        <v>41100</v>
      </c>
      <c r="M555" s="25">
        <f>VLOOKUP(B555,'Claimant Count'!$B$2:$D$633,3,FALSE)-F555</f>
        <v>1455</v>
      </c>
      <c r="N555" s="25">
        <f>VLOOKUP('Master sheet'!A555,'APS (2020)'!$A$9:$I$640,8,FALSE)-G555</f>
        <v>600</v>
      </c>
      <c r="O555" s="25">
        <f>L555*VLOOKUP(C555,'Part-time workers'!$A$3:$H$14,8,FALSE)</f>
        <v>-125.70988766648252</v>
      </c>
      <c r="P555" s="25">
        <f t="shared" si="91"/>
        <v>1929.2901123335175</v>
      </c>
      <c r="Q555" s="26">
        <f t="shared" si="92"/>
        <v>0.42785155764167776</v>
      </c>
      <c r="R555" s="28">
        <f t="shared" si="93"/>
        <v>-3.2304419299141955E-2</v>
      </c>
      <c r="S555" s="73">
        <f>VLOOKUP(B555,'13. Parl. Constituency gender'!$A$5:$S$667,18,FALSE)</f>
        <v>4100</v>
      </c>
      <c r="T555" s="73">
        <f>VLOOKUP(B555,'SEISS data'!$B$6:$R$668,9,FALSE)</f>
        <v>2100</v>
      </c>
      <c r="U555" s="73">
        <f t="shared" si="94"/>
        <v>6200</v>
      </c>
      <c r="V555" s="109">
        <f t="shared" si="95"/>
        <v>0.15085158150851583</v>
      </c>
      <c r="W555" s="110">
        <f t="shared" si="96"/>
        <v>-0.37698933855040884</v>
      </c>
      <c r="X555" s="113">
        <f t="shared" si="97"/>
        <v>-0.2046468789247754</v>
      </c>
      <c r="Y555" s="137">
        <f>VLOOKUP(A555,'BRES data'!$A$11:$AB$642,25,FALSE)</f>
        <v>2.7059729064039528E-2</v>
      </c>
      <c r="Z555" s="138">
        <f t="shared" si="98"/>
        <v>0.28976637108202202</v>
      </c>
    </row>
    <row r="556" spans="1:26">
      <c r="A556" s="14" t="s">
        <v>568</v>
      </c>
      <c r="B556" s="15" t="str">
        <f>VLOOKUP('Master sheet'!A556,Westminster_Parliamentary_Const!$A$2:$C$651,2,FALSE)</f>
        <v>W07000061</v>
      </c>
      <c r="C556" s="15" t="str">
        <f>VLOOKUP(B556,'Region Lookup'!$B$1:$C$662,2,FALSE)</f>
        <v>Wales</v>
      </c>
      <c r="E556" s="19">
        <f>VLOOKUP('Master sheet'!A556,'APS (2019)'!$A$9:$I$640,2,FALSE)</f>
        <v>35500</v>
      </c>
      <c r="F556" s="19">
        <f>VLOOKUP(B556,'Claimant Count'!$B$2:$D$633,2,FALSE)</f>
        <v>530</v>
      </c>
      <c r="G556" s="19">
        <f>VLOOKUP('Master sheet'!A556,'APS (combined up to 2019)'!$A$9:$I$640,8,FALSE)</f>
        <v>2600</v>
      </c>
      <c r="H556" s="19">
        <f>E556*VLOOKUP(C556,'Part-time workers'!$A$3:$G$14,6,FALSE)</f>
        <v>1010.2602230483271</v>
      </c>
      <c r="I556" s="19">
        <f t="shared" si="88"/>
        <v>4140.2602230483271</v>
      </c>
      <c r="J556" s="20">
        <f t="shared" si="89"/>
        <v>0.11662704853657259</v>
      </c>
      <c r="K556" s="27">
        <f t="shared" si="90"/>
        <v>0.75866032274881745</v>
      </c>
      <c r="L556" s="25">
        <f>VLOOKUP('Master sheet'!A556,'APS (2020)'!$A$9:$I$640,2,FALSE)</f>
        <v>41400</v>
      </c>
      <c r="M556" s="25">
        <f>VLOOKUP(B556,'Claimant Count'!$B$2:$D$633,3,FALSE)-F556</f>
        <v>1180</v>
      </c>
      <c r="N556" s="25">
        <f>VLOOKUP('Master sheet'!A556,'APS (2020)'!$A$9:$I$640,8,FALSE)-G556</f>
        <v>-1100</v>
      </c>
      <c r="O556" s="25">
        <f>L556*VLOOKUP(C556,'Part-time workers'!$A$3:$H$14,8,FALSE)</f>
        <v>-126.62747808740575</v>
      </c>
      <c r="P556" s="25">
        <f t="shared" si="91"/>
        <v>-46.627478087405748</v>
      </c>
      <c r="Q556" s="26">
        <f t="shared" si="92"/>
        <v>-1.1261967986416948E-2</v>
      </c>
      <c r="R556" s="28">
        <f t="shared" si="93"/>
        <v>-1.4918378179643712</v>
      </c>
      <c r="S556" s="73">
        <f>VLOOKUP(B556,'13. Parl. Constituency gender'!$A$5:$S$667,18,FALSE)</f>
        <v>4900</v>
      </c>
      <c r="T556" s="73">
        <f>VLOOKUP(B556,'SEISS data'!$B$6:$R$668,9,FALSE)</f>
        <v>3200</v>
      </c>
      <c r="U556" s="73">
        <f t="shared" si="94"/>
        <v>8100</v>
      </c>
      <c r="V556" s="109">
        <f t="shared" si="95"/>
        <v>0.19565217391304349</v>
      </c>
      <c r="W556" s="110">
        <f t="shared" si="96"/>
        <v>0.90507639593779865</v>
      </c>
      <c r="X556" s="113">
        <f t="shared" si="97"/>
        <v>-0.29338071101328628</v>
      </c>
      <c r="Y556" s="137">
        <f>VLOOKUP(A556,'BRES data'!$A$11:$AB$642,25,FALSE)</f>
        <v>2.0808080808080831E-2</v>
      </c>
      <c r="Z556" s="138">
        <f t="shared" si="98"/>
        <v>-0.36855300919145245</v>
      </c>
    </row>
    <row r="557" spans="1:26">
      <c r="A557" s="14" t="s">
        <v>569</v>
      </c>
      <c r="B557" s="15" t="str">
        <f>VLOOKUP('Master sheet'!A557,Westminster_Parliamentary_Const!$A$2:$C$651,2,FALSE)</f>
        <v>W07000062</v>
      </c>
      <c r="C557" s="15" t="str">
        <f>VLOOKUP(B557,'Region Lookup'!$B$1:$C$662,2,FALSE)</f>
        <v>Wales</v>
      </c>
      <c r="E557" s="19">
        <f>VLOOKUP('Master sheet'!A557,'APS (2019)'!$A$9:$I$640,2,FALSE)</f>
        <v>49000</v>
      </c>
      <c r="F557" s="19">
        <f>VLOOKUP(B557,'Claimant Count'!$B$2:$D$633,2,FALSE)</f>
        <v>1320</v>
      </c>
      <c r="G557" s="19">
        <f>VLOOKUP('Master sheet'!A557,'APS (combined up to 2019)'!$A$9:$I$640,8,FALSE)</f>
        <v>3000</v>
      </c>
      <c r="H557" s="19">
        <f>E557*VLOOKUP(C557,'Part-time workers'!$A$3:$G$14,6,FALSE)</f>
        <v>1394.443688151212</v>
      </c>
      <c r="I557" s="19">
        <f t="shared" si="88"/>
        <v>5714.443688151212</v>
      </c>
      <c r="J557" s="20">
        <f t="shared" si="89"/>
        <v>0.116621299758188</v>
      </c>
      <c r="K557" s="27">
        <f t="shared" si="90"/>
        <v>0.75844303251199463</v>
      </c>
      <c r="L557" s="25">
        <f>VLOOKUP('Master sheet'!A557,'APS (2020)'!$A$9:$I$640,2,FALSE)</f>
        <v>44300</v>
      </c>
      <c r="M557" s="25">
        <f>VLOOKUP(B557,'Claimant Count'!$B$2:$D$633,3,FALSE)-F557</f>
        <v>1220</v>
      </c>
      <c r="N557" s="25">
        <f>VLOOKUP('Master sheet'!A557,'APS (2020)'!$A$9:$I$640,8,FALSE)-G557</f>
        <v>-600</v>
      </c>
      <c r="O557" s="25">
        <f>L557*VLOOKUP(C557,'Part-time workers'!$A$3:$H$14,8,FALSE)</f>
        <v>-135.49751882299697</v>
      </c>
      <c r="P557" s="25">
        <f t="shared" si="91"/>
        <v>484.50248117700301</v>
      </c>
      <c r="Q557" s="26">
        <f t="shared" si="92"/>
        <v>8.478559027217461E-2</v>
      </c>
      <c r="R557" s="28">
        <f t="shared" si="93"/>
        <v>-1.1725932241246737</v>
      </c>
      <c r="S557" s="73">
        <f>VLOOKUP(B557,'13. Parl. Constituency gender'!$A$5:$S$667,18,FALSE)</f>
        <v>4600</v>
      </c>
      <c r="T557" s="73">
        <f>VLOOKUP(B557,'SEISS data'!$B$6:$R$668,9,FALSE)</f>
        <v>2400</v>
      </c>
      <c r="U557" s="73">
        <f t="shared" si="94"/>
        <v>7000</v>
      </c>
      <c r="V557" s="109">
        <f t="shared" si="95"/>
        <v>0.1580135440180587</v>
      </c>
      <c r="W557" s="110">
        <f t="shared" si="96"/>
        <v>-0.17203430933418529</v>
      </c>
      <c r="X557" s="113">
        <f t="shared" si="97"/>
        <v>-0.67231376672942944</v>
      </c>
      <c r="Y557" s="137">
        <f>VLOOKUP(A557,'BRES data'!$A$11:$AB$642,25,FALSE)</f>
        <v>5.3836709637815616E-3</v>
      </c>
      <c r="Z557" s="138">
        <f t="shared" si="98"/>
        <v>-1.9927947313812462</v>
      </c>
    </row>
    <row r="558" spans="1:26">
      <c r="A558" s="14" t="s">
        <v>570</v>
      </c>
      <c r="B558" s="15" t="str">
        <f>VLOOKUP('Master sheet'!A558,Westminster_Parliamentary_Const!$A$2:$C$651,2,FALSE)</f>
        <v>W07000063</v>
      </c>
      <c r="C558" s="15" t="str">
        <f>VLOOKUP(B558,'Region Lookup'!$B$1:$C$662,2,FALSE)</f>
        <v>Wales</v>
      </c>
      <c r="E558" s="19">
        <f>VLOOKUP('Master sheet'!A558,'APS (2019)'!$A$9:$I$640,2,FALSE)</f>
        <v>34500</v>
      </c>
      <c r="F558" s="19">
        <f>VLOOKUP(B558,'Claimant Count'!$B$2:$D$633,2,FALSE)</f>
        <v>635</v>
      </c>
      <c r="G558" s="19">
        <f>VLOOKUP('Master sheet'!A558,'APS (combined up to 2019)'!$A$9:$I$640,8,FALSE)</f>
        <v>1200</v>
      </c>
      <c r="H558" s="19">
        <f>E558*VLOOKUP(C558,'Part-time workers'!$A$3:$G$14,6,FALSE)</f>
        <v>981.80218859626154</v>
      </c>
      <c r="I558" s="19">
        <f t="shared" si="88"/>
        <v>2816.8021885962617</v>
      </c>
      <c r="J558" s="20">
        <f t="shared" si="89"/>
        <v>8.1646440249167007E-2</v>
      </c>
      <c r="K558" s="27">
        <f t="shared" si="90"/>
        <v>-0.5635240006804868</v>
      </c>
      <c r="L558" s="25">
        <f>VLOOKUP('Master sheet'!A558,'APS (2020)'!$A$9:$I$640,2,FALSE)</f>
        <v>37100</v>
      </c>
      <c r="M558" s="25">
        <f>VLOOKUP(B558,'Claimant Count'!$B$2:$D$633,3,FALSE)-F558</f>
        <v>1280</v>
      </c>
      <c r="N558" s="25">
        <f>VLOOKUP('Master sheet'!A558,'APS (2020)'!$A$9:$I$640,8,FALSE)-G558</f>
        <v>700</v>
      </c>
      <c r="O558" s="25">
        <f>L558*VLOOKUP(C558,'Part-time workers'!$A$3:$H$14,8,FALSE)</f>
        <v>-113.47534872083945</v>
      </c>
      <c r="P558" s="25">
        <f t="shared" si="91"/>
        <v>1866.5246512791605</v>
      </c>
      <c r="Q558" s="26">
        <f t="shared" si="92"/>
        <v>0.66263959139045292</v>
      </c>
      <c r="R558" s="28">
        <f t="shared" si="93"/>
        <v>0.74808825107719379</v>
      </c>
      <c r="S558" s="73">
        <f>VLOOKUP(B558,'13. Parl. Constituency gender'!$A$5:$S$667,18,FALSE)</f>
        <v>3600</v>
      </c>
      <c r="T558" s="73">
        <f>VLOOKUP(B558,'SEISS data'!$B$6:$R$668,9,FALSE)</f>
        <v>3500</v>
      </c>
      <c r="U558" s="73">
        <f t="shared" si="94"/>
        <v>7100</v>
      </c>
      <c r="V558" s="109">
        <f t="shared" si="95"/>
        <v>0.19137466307277629</v>
      </c>
      <c r="W558" s="110">
        <f t="shared" si="96"/>
        <v>0.78266618252610709</v>
      </c>
      <c r="X558" s="113">
        <f t="shared" si="97"/>
        <v>0.76537721680165038</v>
      </c>
      <c r="Y558" s="137">
        <f>VLOOKUP(A558,'BRES data'!$A$11:$AB$642,25,FALSE)</f>
        <v>9.7883167107672975E-3</v>
      </c>
      <c r="Z558" s="138">
        <f t="shared" si="98"/>
        <v>-1.5289708660964296</v>
      </c>
    </row>
    <row r="559" spans="1:26">
      <c r="A559" s="14" t="s">
        <v>571</v>
      </c>
      <c r="B559" s="15" t="str">
        <f>VLOOKUP('Master sheet'!A559,Westminster_Parliamentary_Const!$A$2:$C$651,2,FALSE)</f>
        <v>W07000064</v>
      </c>
      <c r="C559" s="15" t="str">
        <f>VLOOKUP(B559,'Region Lookup'!$B$1:$C$662,2,FALSE)</f>
        <v>Wales</v>
      </c>
      <c r="E559" s="19">
        <f>VLOOKUP('Master sheet'!A559,'APS (2019)'!$A$9:$I$640,2,FALSE)</f>
        <v>47000</v>
      </c>
      <c r="F559" s="19">
        <f>VLOOKUP(B559,'Claimant Count'!$B$2:$D$633,2,FALSE)</f>
        <v>740</v>
      </c>
      <c r="G559" s="19">
        <f>VLOOKUP('Master sheet'!A559,'APS (combined up to 2019)'!$A$9:$I$640,8,FALSE)</f>
        <v>2200</v>
      </c>
      <c r="H559" s="19">
        <f>E559*VLOOKUP(C559,'Part-time workers'!$A$3:$G$14,6,FALSE)</f>
        <v>1337.527619247081</v>
      </c>
      <c r="I559" s="19">
        <f t="shared" si="88"/>
        <v>4277.527619247081</v>
      </c>
      <c r="J559" s="20">
        <f t="shared" si="89"/>
        <v>9.1011225941427257E-2</v>
      </c>
      <c r="K559" s="27">
        <f t="shared" si="90"/>
        <v>-0.20955723335472951</v>
      </c>
      <c r="L559" s="25">
        <f>VLOOKUP('Master sheet'!A559,'APS (2020)'!$A$9:$I$640,2,FALSE)</f>
        <v>46900</v>
      </c>
      <c r="M559" s="25">
        <f>VLOOKUP(B559,'Claimant Count'!$B$2:$D$633,3,FALSE)-F559</f>
        <v>1185</v>
      </c>
      <c r="N559" s="25">
        <f>VLOOKUP('Master sheet'!A559,'APS (2020)'!$A$9:$I$640,8,FALSE)-G559</f>
        <v>600</v>
      </c>
      <c r="O559" s="25">
        <f>L559*VLOOKUP(C559,'Part-time workers'!$A$3:$H$14,8,FALSE)</f>
        <v>-143.44996913766497</v>
      </c>
      <c r="P559" s="25">
        <f t="shared" si="91"/>
        <v>1641.550030862335</v>
      </c>
      <c r="Q559" s="26">
        <f t="shared" si="92"/>
        <v>0.38376141009026993</v>
      </c>
      <c r="R559" s="28">
        <f t="shared" si="93"/>
        <v>-0.17885204115003331</v>
      </c>
      <c r="S559" s="73">
        <f>VLOOKUP(B559,'13. Parl. Constituency gender'!$A$5:$S$667,18,FALSE)</f>
        <v>3900</v>
      </c>
      <c r="T559" s="73">
        <f>VLOOKUP(B559,'SEISS data'!$B$6:$R$668,9,FALSE)</f>
        <v>3500</v>
      </c>
      <c r="U559" s="73">
        <f t="shared" si="94"/>
        <v>7400</v>
      </c>
      <c r="V559" s="109">
        <f t="shared" si="95"/>
        <v>0.15778251599147122</v>
      </c>
      <c r="W559" s="110">
        <f t="shared" si="96"/>
        <v>-0.17864567540541385</v>
      </c>
      <c r="X559" s="113">
        <f t="shared" si="97"/>
        <v>-0.17874885827772358</v>
      </c>
      <c r="Y559" s="137">
        <f>VLOOKUP(A559,'BRES data'!$A$11:$AB$642,25,FALSE)</f>
        <v>2.6187443130118337E-2</v>
      </c>
      <c r="Z559" s="138">
        <f t="shared" si="98"/>
        <v>0.19791175739787348</v>
      </c>
    </row>
    <row r="560" spans="1:26">
      <c r="A560" s="14" t="s">
        <v>572</v>
      </c>
      <c r="B560" s="15" t="str">
        <f>VLOOKUP('Master sheet'!A560,Westminster_Parliamentary_Const!$A$2:$C$651,2,FALSE)</f>
        <v>W07000065</v>
      </c>
      <c r="C560" s="15" t="str">
        <f>VLOOKUP(B560,'Region Lookup'!$B$1:$C$662,2,FALSE)</f>
        <v>Wales</v>
      </c>
      <c r="E560" s="19">
        <f>VLOOKUP('Master sheet'!A560,'APS (2019)'!$A$9:$I$640,2,FALSE)</f>
        <v>49300</v>
      </c>
      <c r="F560" s="19">
        <f>VLOOKUP(B560,'Claimant Count'!$B$2:$D$633,2,FALSE)</f>
        <v>1140</v>
      </c>
      <c r="G560" s="19">
        <f>VLOOKUP('Master sheet'!A560,'APS (combined up to 2019)'!$A$9:$I$640,8,FALSE)</f>
        <v>2300</v>
      </c>
      <c r="H560" s="19">
        <f>E560*VLOOKUP(C560,'Part-time workers'!$A$3:$G$14,6,FALSE)</f>
        <v>1402.9810984868318</v>
      </c>
      <c r="I560" s="19">
        <f t="shared" si="88"/>
        <v>4842.9810984868318</v>
      </c>
      <c r="J560" s="20">
        <f t="shared" si="89"/>
        <v>9.8234910719814036E-2</v>
      </c>
      <c r="K560" s="27">
        <f t="shared" si="90"/>
        <v>6.3480979500380993E-2</v>
      </c>
      <c r="L560" s="25">
        <f>VLOOKUP('Master sheet'!A560,'APS (2020)'!$A$9:$I$640,2,FALSE)</f>
        <v>45400</v>
      </c>
      <c r="M560" s="25">
        <f>VLOOKUP(B560,'Claimant Count'!$B$2:$D$633,3,FALSE)-F560</f>
        <v>1360</v>
      </c>
      <c r="N560" s="25">
        <f>VLOOKUP('Master sheet'!A560,'APS (2020)'!$A$9:$I$640,8,FALSE)-G560</f>
        <v>-700</v>
      </c>
      <c r="O560" s="25">
        <f>L560*VLOOKUP(C560,'Part-time workers'!$A$3:$H$14,8,FALSE)</f>
        <v>-138.8620170330488</v>
      </c>
      <c r="P560" s="25">
        <f t="shared" si="91"/>
        <v>521.1379829669512</v>
      </c>
      <c r="Q560" s="26">
        <f t="shared" si="92"/>
        <v>0.10760685874445772</v>
      </c>
      <c r="R560" s="28">
        <f t="shared" si="93"/>
        <v>-1.0967394833692286</v>
      </c>
      <c r="S560" s="73">
        <f>VLOOKUP(B560,'13. Parl. Constituency gender'!$A$5:$S$667,18,FALSE)</f>
        <v>4900</v>
      </c>
      <c r="T560" s="73">
        <f>VLOOKUP(B560,'SEISS data'!$B$6:$R$668,9,FALSE)</f>
        <v>3400</v>
      </c>
      <c r="U560" s="73">
        <f t="shared" si="94"/>
        <v>8300</v>
      </c>
      <c r="V560" s="109">
        <f t="shared" si="95"/>
        <v>0.1828193832599119</v>
      </c>
      <c r="W560" s="110">
        <f t="shared" si="96"/>
        <v>0.53783836868845758</v>
      </c>
      <c r="X560" s="113">
        <f t="shared" si="97"/>
        <v>-0.27945055734038549</v>
      </c>
      <c r="Y560" s="137">
        <f>VLOOKUP(A560,'BRES data'!$A$11:$AB$642,25,FALSE)</f>
        <v>2.7629233511586415E-2</v>
      </c>
      <c r="Z560" s="138">
        <f t="shared" si="98"/>
        <v>0.34973708594345188</v>
      </c>
    </row>
    <row r="561" spans="1:26">
      <c r="A561" s="14" t="s">
        <v>573</v>
      </c>
      <c r="B561" s="15" t="str">
        <f>VLOOKUP('Master sheet'!A561,Westminster_Parliamentary_Const!$A$2:$C$651,2,FALSE)</f>
        <v>W07000066</v>
      </c>
      <c r="C561" s="15" t="str">
        <f>VLOOKUP(B561,'Region Lookup'!$B$1:$C$662,2,FALSE)</f>
        <v>Wales</v>
      </c>
      <c r="E561" s="19">
        <f>VLOOKUP('Master sheet'!A561,'APS (2019)'!$A$9:$I$640,2,FALSE)</f>
        <v>42600</v>
      </c>
      <c r="F561" s="19">
        <f>VLOOKUP(B561,'Claimant Count'!$B$2:$D$633,2,FALSE)</f>
        <v>1195</v>
      </c>
      <c r="G561" s="19">
        <f>VLOOKUP('Master sheet'!A561,'APS (combined up to 2019)'!$A$9:$I$640,8,FALSE)</f>
        <v>2700</v>
      </c>
      <c r="H561" s="19">
        <f>E561*VLOOKUP(C561,'Part-time workers'!$A$3:$G$14,6,FALSE)</f>
        <v>1212.3122676579926</v>
      </c>
      <c r="I561" s="19">
        <f t="shared" si="88"/>
        <v>5107.3122676579924</v>
      </c>
      <c r="J561" s="20">
        <f t="shared" si="89"/>
        <v>0.11988995933469465</v>
      </c>
      <c r="K561" s="27">
        <f t="shared" si="90"/>
        <v>0.88199063966553226</v>
      </c>
      <c r="L561" s="25">
        <f>VLOOKUP('Master sheet'!A561,'APS (2020)'!$A$9:$I$640,2,FALSE)</f>
        <v>44100</v>
      </c>
      <c r="M561" s="25">
        <f>VLOOKUP(B561,'Claimant Count'!$B$2:$D$633,3,FALSE)-F561</f>
        <v>1420</v>
      </c>
      <c r="N561" s="25">
        <f>VLOOKUP('Master sheet'!A561,'APS (2020)'!$A$9:$I$640,8,FALSE)-G561</f>
        <v>-500</v>
      </c>
      <c r="O561" s="25">
        <f>L561*VLOOKUP(C561,'Part-time workers'!$A$3:$H$14,8,FALSE)</f>
        <v>-134.8857918757148</v>
      </c>
      <c r="P561" s="25">
        <f t="shared" si="91"/>
        <v>785.11420812428514</v>
      </c>
      <c r="Q561" s="26">
        <f t="shared" si="92"/>
        <v>0.15372355692758666</v>
      </c>
      <c r="R561" s="28">
        <f t="shared" si="93"/>
        <v>-0.9434559762439032</v>
      </c>
      <c r="S561" s="73">
        <f>VLOOKUP(B561,'13. Parl. Constituency gender'!$A$5:$S$667,18,FALSE)</f>
        <v>5400</v>
      </c>
      <c r="T561" s="73">
        <f>VLOOKUP(B561,'SEISS data'!$B$6:$R$668,9,FALSE)</f>
        <v>3200</v>
      </c>
      <c r="U561" s="73">
        <f t="shared" si="94"/>
        <v>8600</v>
      </c>
      <c r="V561" s="109">
        <f t="shared" si="95"/>
        <v>0.19501133786848074</v>
      </c>
      <c r="W561" s="110">
        <f t="shared" si="96"/>
        <v>0.88673748812291386</v>
      </c>
      <c r="X561" s="113">
        <f t="shared" si="97"/>
        <v>-2.8359244060494671E-2</v>
      </c>
      <c r="Y561" s="137">
        <f>VLOOKUP(A561,'BRES data'!$A$11:$AB$642,25,FALSE)</f>
        <v>2.7244147157190701E-2</v>
      </c>
      <c r="Z561" s="138">
        <f t="shared" si="98"/>
        <v>0.30918621043059369</v>
      </c>
    </row>
    <row r="562" spans="1:26">
      <c r="A562" s="14" t="s">
        <v>574</v>
      </c>
      <c r="B562" s="15" t="str">
        <f>VLOOKUP('Master sheet'!A562,Westminster_Parliamentary_Const!$A$2:$C$651,2,FALSE)</f>
        <v>W07000067</v>
      </c>
      <c r="C562" s="15" t="str">
        <f>VLOOKUP(B562,'Region Lookup'!$B$1:$C$662,2,FALSE)</f>
        <v>Wales</v>
      </c>
      <c r="E562" s="19">
        <f>VLOOKUP('Master sheet'!A562,'APS (2019)'!$A$9:$I$640,2,FALSE)</f>
        <v>41400</v>
      </c>
      <c r="F562" s="19">
        <f>VLOOKUP(B562,'Claimant Count'!$B$2:$D$633,2,FALSE)</f>
        <v>975</v>
      </c>
      <c r="G562" s="19">
        <f>VLOOKUP('Master sheet'!A562,'APS (combined up to 2019)'!$A$9:$I$640,8,FALSE)</f>
        <v>2500</v>
      </c>
      <c r="H562" s="19">
        <f>E562*VLOOKUP(C562,'Part-time workers'!$A$3:$G$14,6,FALSE)</f>
        <v>1178.1626263155138</v>
      </c>
      <c r="I562" s="19">
        <f t="shared" si="88"/>
        <v>4653.162626315514</v>
      </c>
      <c r="J562" s="20">
        <f t="shared" si="89"/>
        <v>0.11239523251969841</v>
      </c>
      <c r="K562" s="27">
        <f t="shared" si="90"/>
        <v>0.59870767838149264</v>
      </c>
      <c r="L562" s="25">
        <f>VLOOKUP('Master sheet'!A562,'APS (2020)'!$A$9:$I$640,2,FALSE)</f>
        <v>39800</v>
      </c>
      <c r="M562" s="25">
        <f>VLOOKUP(B562,'Claimant Count'!$B$2:$D$633,3,FALSE)-F562</f>
        <v>1175</v>
      </c>
      <c r="N562" s="25">
        <f>VLOOKUP('Master sheet'!A562,'APS (2020)'!$A$9:$I$640,8,FALSE)-G562</f>
        <v>600</v>
      </c>
      <c r="O562" s="25">
        <f>L562*VLOOKUP(C562,'Part-time workers'!$A$3:$H$14,8,FALSE)</f>
        <v>-121.73366250914852</v>
      </c>
      <c r="P562" s="25">
        <f t="shared" si="91"/>
        <v>1653.2663374908516</v>
      </c>
      <c r="Q562" s="26">
        <f t="shared" si="92"/>
        <v>0.35529949633416263</v>
      </c>
      <c r="R562" s="28">
        <f t="shared" si="93"/>
        <v>-0.2734542596937431</v>
      </c>
      <c r="S562" s="73">
        <f>VLOOKUP(B562,'13. Parl. Constituency gender'!$A$5:$S$667,18,FALSE)</f>
        <v>3800</v>
      </c>
      <c r="T562" s="73">
        <f>VLOOKUP(B562,'SEISS data'!$B$6:$R$668,9,FALSE)</f>
        <v>3100</v>
      </c>
      <c r="U562" s="73">
        <f t="shared" si="94"/>
        <v>6900</v>
      </c>
      <c r="V562" s="109">
        <f t="shared" si="95"/>
        <v>0.17336683417085427</v>
      </c>
      <c r="W562" s="110">
        <f t="shared" si="96"/>
        <v>0.26733325613946041</v>
      </c>
      <c r="X562" s="113">
        <f t="shared" si="97"/>
        <v>-3.0605017771413445E-3</v>
      </c>
      <c r="Y562" s="137">
        <f>VLOOKUP(A562,'BRES data'!$A$11:$AB$642,25,FALSE)</f>
        <v>1.6073619631901792E-2</v>
      </c>
      <c r="Z562" s="138">
        <f t="shared" si="98"/>
        <v>-0.86710753750488956</v>
      </c>
    </row>
    <row r="563" spans="1:26">
      <c r="A563" s="14" t="s">
        <v>575</v>
      </c>
      <c r="B563" s="15" t="str">
        <f>VLOOKUP('Master sheet'!A563,Westminster_Parliamentary_Const!$A$2:$C$651,2,FALSE)</f>
        <v>W07000068</v>
      </c>
      <c r="C563" s="15" t="str">
        <f>VLOOKUP(B563,'Region Lookup'!$B$1:$C$662,2,FALSE)</f>
        <v>Wales</v>
      </c>
      <c r="E563" s="19">
        <f>VLOOKUP('Master sheet'!A563,'APS (2019)'!$A$9:$I$640,2,FALSE)</f>
        <v>39400</v>
      </c>
      <c r="F563" s="19">
        <f>VLOOKUP(B563,'Claimant Count'!$B$2:$D$633,2,FALSE)</f>
        <v>620</v>
      </c>
      <c r="G563" s="19">
        <f>VLOOKUP('Master sheet'!A563,'APS (combined up to 2019)'!$A$9:$I$640,8,FALSE)</f>
        <v>1900</v>
      </c>
      <c r="H563" s="19">
        <f>E563*VLOOKUP(C563,'Part-time workers'!$A$3:$G$14,6,FALSE)</f>
        <v>1121.2465574113828</v>
      </c>
      <c r="I563" s="19">
        <f t="shared" si="88"/>
        <v>3641.246557411383</v>
      </c>
      <c r="J563" s="20">
        <f t="shared" si="89"/>
        <v>9.2417425315009724E-2</v>
      </c>
      <c r="K563" s="27">
        <f t="shared" si="90"/>
        <v>-0.15640622031084681</v>
      </c>
      <c r="L563" s="25">
        <f>VLOOKUP('Master sheet'!A563,'APS (2020)'!$A$9:$I$640,2,FALSE)</f>
        <v>36600</v>
      </c>
      <c r="M563" s="25">
        <f>VLOOKUP(B563,'Claimant Count'!$B$2:$D$633,3,FALSE)-F563</f>
        <v>1040</v>
      </c>
      <c r="N563" s="25">
        <f>VLOOKUP('Master sheet'!A563,'APS (2020)'!$A$9:$I$640,8,FALSE)-G563</f>
        <v>100</v>
      </c>
      <c r="O563" s="25">
        <f>L563*VLOOKUP(C563,'Part-time workers'!$A$3:$H$14,8,FALSE)</f>
        <v>-111.94603135263407</v>
      </c>
      <c r="P563" s="25">
        <f t="shared" si="91"/>
        <v>1028.053968647366</v>
      </c>
      <c r="Q563" s="26">
        <f t="shared" si="92"/>
        <v>0.28233572004479285</v>
      </c>
      <c r="R563" s="28">
        <f t="shared" si="93"/>
        <v>-0.51597256571665351</v>
      </c>
      <c r="S563" s="73">
        <f>VLOOKUP(B563,'13. Parl. Constituency gender'!$A$5:$S$667,18,FALSE)</f>
        <v>3500</v>
      </c>
      <c r="T563" s="73">
        <f>VLOOKUP(B563,'SEISS data'!$B$6:$R$668,9,FALSE)</f>
        <v>3900</v>
      </c>
      <c r="U563" s="73">
        <f t="shared" si="94"/>
        <v>7400</v>
      </c>
      <c r="V563" s="109">
        <f t="shared" si="95"/>
        <v>0.20218579234972678</v>
      </c>
      <c r="W563" s="110">
        <f t="shared" si="96"/>
        <v>1.0920500020958614</v>
      </c>
      <c r="X563" s="113">
        <f t="shared" si="97"/>
        <v>0.28803871818960397</v>
      </c>
      <c r="Y563" s="137">
        <f>VLOOKUP(A563,'BRES data'!$A$11:$AB$642,25,FALSE)</f>
        <v>2.5106580166821102E-2</v>
      </c>
      <c r="Z563" s="138">
        <f t="shared" si="98"/>
        <v>8.4093287927813704E-2</v>
      </c>
    </row>
    <row r="564" spans="1:26">
      <c r="A564" s="14" t="s">
        <v>576</v>
      </c>
      <c r="B564" s="15" t="str">
        <f>VLOOKUP('Master sheet'!A564,Westminster_Parliamentary_Const!$A$2:$C$651,2,FALSE)</f>
        <v>W07000069</v>
      </c>
      <c r="C564" s="15" t="str">
        <f>VLOOKUP(B564,'Region Lookup'!$B$1:$C$662,2,FALSE)</f>
        <v>Wales</v>
      </c>
      <c r="E564" s="19">
        <f>VLOOKUP('Master sheet'!A564,'APS (2019)'!$A$9:$I$640,2,FALSE)</f>
        <v>48300</v>
      </c>
      <c r="F564" s="19">
        <f>VLOOKUP(B564,'Claimant Count'!$B$2:$D$633,2,FALSE)</f>
        <v>1505</v>
      </c>
      <c r="G564" s="19">
        <f>VLOOKUP('Master sheet'!A564,'APS (combined up to 2019)'!$A$9:$I$640,8,FALSE)</f>
        <v>2000</v>
      </c>
      <c r="H564" s="19">
        <f>E564*VLOOKUP(C564,'Part-time workers'!$A$3:$G$14,6,FALSE)</f>
        <v>1374.5230640347661</v>
      </c>
      <c r="I564" s="19">
        <f t="shared" si="88"/>
        <v>4879.5230640347663</v>
      </c>
      <c r="J564" s="20">
        <f t="shared" si="89"/>
        <v>0.10102532223674464</v>
      </c>
      <c r="K564" s="27">
        <f t="shared" si="90"/>
        <v>0.16895194024781238</v>
      </c>
      <c r="L564" s="25">
        <f>VLOOKUP('Master sheet'!A564,'APS (2020)'!$A$9:$I$640,2,FALSE)</f>
        <v>47200</v>
      </c>
      <c r="M564" s="25">
        <f>VLOOKUP(B564,'Claimant Count'!$B$2:$D$633,3,FALSE)-F564</f>
        <v>1100</v>
      </c>
      <c r="N564" s="25">
        <f>VLOOKUP('Master sheet'!A564,'APS (2020)'!$A$9:$I$640,8,FALSE)-G564</f>
        <v>700</v>
      </c>
      <c r="O564" s="25">
        <f>L564*VLOOKUP(C564,'Part-time workers'!$A$3:$H$14,8,FALSE)</f>
        <v>-144.3675595585882</v>
      </c>
      <c r="P564" s="25">
        <f t="shared" si="91"/>
        <v>1655.6324404414117</v>
      </c>
      <c r="Q564" s="26">
        <f t="shared" si="92"/>
        <v>0.33930210365117264</v>
      </c>
      <c r="R564" s="28">
        <f t="shared" si="93"/>
        <v>-0.3266266799214948</v>
      </c>
      <c r="S564" s="73">
        <f>VLOOKUP(B564,'13. Parl. Constituency gender'!$A$5:$S$667,18,FALSE)</f>
        <v>3400</v>
      </c>
      <c r="T564" s="73">
        <f>VLOOKUP(B564,'SEISS data'!$B$6:$R$668,9,FALSE)</f>
        <v>1900</v>
      </c>
      <c r="U564" s="73">
        <f t="shared" si="94"/>
        <v>5300</v>
      </c>
      <c r="V564" s="109">
        <f t="shared" si="95"/>
        <v>0.11228813559322035</v>
      </c>
      <c r="W564" s="110">
        <f t="shared" si="96"/>
        <v>-1.480565652125962</v>
      </c>
      <c r="X564" s="113">
        <f t="shared" si="97"/>
        <v>-0.90359616602372839</v>
      </c>
      <c r="Y564" s="137">
        <f>VLOOKUP(A564,'BRES data'!$A$11:$AB$642,25,FALSE)</f>
        <v>1.9938034818530515E-2</v>
      </c>
      <c r="Z564" s="138">
        <f t="shared" si="98"/>
        <v>-0.46017174927399918</v>
      </c>
    </row>
    <row r="565" spans="1:26">
      <c r="A565" s="14" t="s">
        <v>577</v>
      </c>
      <c r="B565" s="15" t="str">
        <f>VLOOKUP('Master sheet'!A565,Westminster_Parliamentary_Const!$A$2:$C$651,2,FALSE)</f>
        <v>W07000070</v>
      </c>
      <c r="C565" s="15" t="str">
        <f>VLOOKUP(B565,'Region Lookup'!$B$1:$C$662,2,FALSE)</f>
        <v>Wales</v>
      </c>
      <c r="E565" s="19">
        <f>VLOOKUP('Master sheet'!A565,'APS (2019)'!$A$9:$I$640,2,FALSE)</f>
        <v>45800</v>
      </c>
      <c r="F565" s="19">
        <f>VLOOKUP(B565,'Claimant Count'!$B$2:$D$633,2,FALSE)</f>
        <v>1540</v>
      </c>
      <c r="G565" s="19">
        <f>VLOOKUP('Master sheet'!A565,'APS (combined up to 2019)'!$A$9:$I$640,8,FALSE)</f>
        <v>2100</v>
      </c>
      <c r="H565" s="19">
        <f>E565*VLOOKUP(C565,'Part-time workers'!$A$3:$G$14,6,FALSE)</f>
        <v>1303.3779779046022</v>
      </c>
      <c r="I565" s="19">
        <f t="shared" si="88"/>
        <v>4943.3779779046017</v>
      </c>
      <c r="J565" s="20">
        <f t="shared" si="89"/>
        <v>0.10793401698481662</v>
      </c>
      <c r="K565" s="27">
        <f t="shared" si="90"/>
        <v>0.43008427437443064</v>
      </c>
      <c r="L565" s="25">
        <f>VLOOKUP('Master sheet'!A565,'APS (2020)'!$A$9:$I$640,2,FALSE)</f>
        <v>42100</v>
      </c>
      <c r="M565" s="25">
        <f>VLOOKUP(B565,'Claimant Count'!$B$2:$D$633,3,FALSE)-F565</f>
        <v>1630</v>
      </c>
      <c r="N565" s="25">
        <f>VLOOKUP('Master sheet'!A565,'APS (2020)'!$A$9:$I$640,8,FALSE)-G565</f>
        <v>500</v>
      </c>
      <c r="O565" s="25">
        <f>L565*VLOOKUP(C565,'Part-time workers'!$A$3:$H$14,8,FALSE)</f>
        <v>-128.76852240289327</v>
      </c>
      <c r="P565" s="25">
        <f t="shared" si="91"/>
        <v>2001.2314775971067</v>
      </c>
      <c r="Q565" s="26">
        <f t="shared" si="92"/>
        <v>0.40483076279863761</v>
      </c>
      <c r="R565" s="28">
        <f t="shared" si="93"/>
        <v>-0.10882134937816308</v>
      </c>
      <c r="S565" s="73">
        <f>VLOOKUP(B565,'13. Parl. Constituency gender'!$A$5:$S$667,18,FALSE)</f>
        <v>3400</v>
      </c>
      <c r="T565" s="73">
        <f>VLOOKUP(B565,'SEISS data'!$B$6:$R$668,9,FALSE)</f>
        <v>2200</v>
      </c>
      <c r="U565" s="73">
        <f t="shared" si="94"/>
        <v>5600</v>
      </c>
      <c r="V565" s="109">
        <f t="shared" si="95"/>
        <v>0.1330166270783848</v>
      </c>
      <c r="W565" s="110">
        <f t="shared" si="96"/>
        <v>-0.88737508846559954</v>
      </c>
      <c r="X565" s="113">
        <f t="shared" si="97"/>
        <v>-0.49809821892188133</v>
      </c>
      <c r="Y565" s="137">
        <f>VLOOKUP(A565,'BRES data'!$A$11:$AB$642,25,FALSE)</f>
        <v>1.9480763215514507E-2</v>
      </c>
      <c r="Z565" s="138">
        <f t="shared" si="98"/>
        <v>-0.5083239718542174</v>
      </c>
    </row>
    <row r="566" spans="1:26">
      <c r="A566" s="14" t="s">
        <v>578</v>
      </c>
      <c r="B566" s="15" t="str">
        <f>VLOOKUP('Master sheet'!A566,Westminster_Parliamentary_Const!$A$2:$C$651,2,FALSE)</f>
        <v>W07000071</v>
      </c>
      <c r="C566" s="15" t="str">
        <f>VLOOKUP(B566,'Region Lookup'!$B$1:$C$662,2,FALSE)</f>
        <v>Wales</v>
      </c>
      <c r="E566" s="19">
        <f>VLOOKUP('Master sheet'!A566,'APS (2019)'!$A$9:$I$640,2,FALSE)</f>
        <v>47400</v>
      </c>
      <c r="F566" s="19">
        <f>VLOOKUP(B566,'Claimant Count'!$B$2:$D$633,2,FALSE)</f>
        <v>1960</v>
      </c>
      <c r="G566" s="19">
        <f>VLOOKUP('Master sheet'!A566,'APS (combined up to 2019)'!$A$9:$I$640,8,FALSE)</f>
        <v>3500</v>
      </c>
      <c r="H566" s="19">
        <f>E566*VLOOKUP(C566,'Part-time workers'!$A$3:$G$14,6,FALSE)</f>
        <v>1348.9108330279071</v>
      </c>
      <c r="I566" s="19">
        <f t="shared" si="88"/>
        <v>6808.9108330279068</v>
      </c>
      <c r="J566" s="20">
        <f t="shared" si="89"/>
        <v>0.14364790786978707</v>
      </c>
      <c r="K566" s="27">
        <f t="shared" si="90"/>
        <v>1.7799849470215057</v>
      </c>
      <c r="L566" s="25">
        <f>VLOOKUP('Master sheet'!A566,'APS (2020)'!$A$9:$I$640,2,FALSE)</f>
        <v>45500</v>
      </c>
      <c r="M566" s="25">
        <f>VLOOKUP(B566,'Claimant Count'!$B$2:$D$633,3,FALSE)-F566</f>
        <v>1405</v>
      </c>
      <c r="N566" s="25">
        <f>VLOOKUP('Master sheet'!A566,'APS (2020)'!$A$9:$I$640,8,FALSE)-G566</f>
        <v>-700</v>
      </c>
      <c r="O566" s="25">
        <f>L566*VLOOKUP(C566,'Part-time workers'!$A$3:$H$14,8,FALSE)</f>
        <v>-139.1678805066899</v>
      </c>
      <c r="P566" s="25">
        <f t="shared" si="91"/>
        <v>565.83211949331007</v>
      </c>
      <c r="Q566" s="26">
        <f t="shared" si="92"/>
        <v>8.3101707948448178E-2</v>
      </c>
      <c r="R566" s="28">
        <f t="shared" si="93"/>
        <v>-1.1781901423416321</v>
      </c>
      <c r="S566" s="73">
        <f>VLOOKUP(B566,'13. Parl. Constituency gender'!$A$5:$S$667,18,FALSE)</f>
        <v>4000</v>
      </c>
      <c r="T566" s="73">
        <f>VLOOKUP(B566,'SEISS data'!$B$6:$R$668,9,FALSE)</f>
        <v>2100</v>
      </c>
      <c r="U566" s="73">
        <f t="shared" si="94"/>
        <v>6100</v>
      </c>
      <c r="V566" s="109">
        <f t="shared" si="95"/>
        <v>0.13406593406593406</v>
      </c>
      <c r="W566" s="110">
        <f t="shared" si="96"/>
        <v>-0.85734690219634835</v>
      </c>
      <c r="X566" s="113">
        <f t="shared" si="97"/>
        <v>-1.0177685222689903</v>
      </c>
      <c r="Y566" s="137">
        <f>VLOOKUP(A566,'BRES data'!$A$11:$AB$642,25,FALSE)</f>
        <v>1.8473903552292059E-2</v>
      </c>
      <c r="Z566" s="138">
        <f t="shared" si="98"/>
        <v>-0.61434964738437636</v>
      </c>
    </row>
    <row r="567" spans="1:26">
      <c r="A567" s="14" t="s">
        <v>579</v>
      </c>
      <c r="B567" s="15" t="str">
        <f>VLOOKUP('Master sheet'!A567,Westminster_Parliamentary_Const!$A$2:$C$651,2,FALSE)</f>
        <v>W07000072</v>
      </c>
      <c r="C567" s="15" t="str">
        <f>VLOOKUP(B567,'Region Lookup'!$B$1:$C$662,2,FALSE)</f>
        <v>Wales</v>
      </c>
      <c r="E567" s="19">
        <f>VLOOKUP('Master sheet'!A567,'APS (2019)'!$A$9:$I$640,2,FALSE)</f>
        <v>43400</v>
      </c>
      <c r="F567" s="19">
        <f>VLOOKUP(B567,'Claimant Count'!$B$2:$D$633,2,FALSE)</f>
        <v>1640</v>
      </c>
      <c r="G567" s="19">
        <f>VLOOKUP('Master sheet'!A567,'APS (combined up to 2019)'!$A$9:$I$640,8,FALSE)</f>
        <v>2500</v>
      </c>
      <c r="H567" s="19">
        <f>E567*VLOOKUP(C567,'Part-time workers'!$A$3:$G$14,6,FALSE)</f>
        <v>1235.0786952196449</v>
      </c>
      <c r="I567" s="19">
        <f t="shared" si="88"/>
        <v>5375.0786952196449</v>
      </c>
      <c r="J567" s="20">
        <f t="shared" si="89"/>
        <v>0.12384973952118998</v>
      </c>
      <c r="K567" s="27">
        <f t="shared" si="90"/>
        <v>1.0316609725480825</v>
      </c>
      <c r="L567" s="25">
        <f>VLOOKUP('Master sheet'!A567,'APS (2020)'!$A$9:$I$640,2,FALSE)</f>
        <v>42600</v>
      </c>
      <c r="M567" s="25">
        <f>VLOOKUP(B567,'Claimant Count'!$B$2:$D$633,3,FALSE)-F567</f>
        <v>1350</v>
      </c>
      <c r="N567" s="25">
        <f>VLOOKUP('Master sheet'!A567,'APS (2020)'!$A$9:$I$640,8,FALSE)-G567</f>
        <v>-500</v>
      </c>
      <c r="O567" s="25">
        <f>L567*VLOOKUP(C567,'Part-time workers'!$A$3:$H$14,8,FALSE)</f>
        <v>-130.29783977109867</v>
      </c>
      <c r="P567" s="25">
        <f t="shared" si="91"/>
        <v>719.70216022890133</v>
      </c>
      <c r="Q567" s="26">
        <f t="shared" si="92"/>
        <v>0.13389611595249243</v>
      </c>
      <c r="R567" s="28">
        <f t="shared" si="93"/>
        <v>-1.0093587795607</v>
      </c>
      <c r="S567" s="73">
        <f>VLOOKUP(B567,'13. Parl. Constituency gender'!$A$5:$S$667,18,FALSE)</f>
        <v>3300</v>
      </c>
      <c r="T567" s="73">
        <f>VLOOKUP(B567,'SEISS data'!$B$6:$R$668,9,FALSE)</f>
        <v>1800</v>
      </c>
      <c r="U567" s="73">
        <f t="shared" si="94"/>
        <v>5100</v>
      </c>
      <c r="V567" s="109">
        <f t="shared" si="95"/>
        <v>0.11971830985915492</v>
      </c>
      <c r="W567" s="110">
        <f t="shared" si="96"/>
        <v>-1.2679351640820569</v>
      </c>
      <c r="X567" s="113">
        <f t="shared" si="97"/>
        <v>-1.1386469718213785</v>
      </c>
      <c r="Y567" s="137">
        <f>VLOOKUP(A567,'BRES data'!$A$11:$AB$642,25,FALSE)</f>
        <v>2.0403709765413058E-3</v>
      </c>
      <c r="Z567" s="138">
        <f t="shared" si="98"/>
        <v>-2.344855353725201</v>
      </c>
    </row>
    <row r="568" spans="1:26">
      <c r="A568" s="14" t="s">
        <v>580</v>
      </c>
      <c r="B568" s="15" t="str">
        <f>VLOOKUP('Master sheet'!A568,Westminster_Parliamentary_Const!$A$2:$C$651,2,FALSE)</f>
        <v>W07000073</v>
      </c>
      <c r="C568" s="15" t="str">
        <f>VLOOKUP(B568,'Region Lookup'!$B$1:$C$662,2,FALSE)</f>
        <v>Wales</v>
      </c>
      <c r="E568" s="19">
        <f>VLOOKUP('Master sheet'!A568,'APS (2019)'!$A$9:$I$640,2,FALSE)</f>
        <v>55200</v>
      </c>
      <c r="F568" s="19">
        <f>VLOOKUP(B568,'Claimant Count'!$B$2:$D$633,2,FALSE)</f>
        <v>1375</v>
      </c>
      <c r="G568" s="19">
        <f>VLOOKUP('Master sheet'!A568,'APS (combined up to 2019)'!$A$9:$I$640,8,FALSE)</f>
        <v>4200</v>
      </c>
      <c r="H568" s="19">
        <f>E568*VLOOKUP(C568,'Part-time workers'!$A$3:$G$14,6,FALSE)</f>
        <v>1570.8835017540184</v>
      </c>
      <c r="I568" s="19">
        <f t="shared" si="88"/>
        <v>7145.8835017540187</v>
      </c>
      <c r="J568" s="20">
        <f t="shared" si="89"/>
        <v>0.12945441126365975</v>
      </c>
      <c r="K568" s="27">
        <f t="shared" si="90"/>
        <v>1.2435043188665849</v>
      </c>
      <c r="L568" s="25">
        <f>VLOOKUP('Master sheet'!A568,'APS (2020)'!$A$9:$I$640,2,FALSE)</f>
        <v>56200</v>
      </c>
      <c r="M568" s="25">
        <f>VLOOKUP(B568,'Claimant Count'!$B$2:$D$633,3,FALSE)-F568</f>
        <v>1535</v>
      </c>
      <c r="N568" s="25">
        <f>VLOOKUP('Master sheet'!A568,'APS (2020)'!$A$9:$I$640,8,FALSE)-G568</f>
        <v>-1400</v>
      </c>
      <c r="O568" s="25">
        <f>L568*VLOOKUP(C568,'Part-time workers'!$A$3:$H$14,8,FALSE)</f>
        <v>-171.8952721862851</v>
      </c>
      <c r="P568" s="25">
        <f t="shared" si="91"/>
        <v>-36.895272186285098</v>
      </c>
      <c r="Q568" s="26">
        <f t="shared" si="92"/>
        <v>-5.163150529564166E-3</v>
      </c>
      <c r="R568" s="28">
        <f t="shared" si="93"/>
        <v>-1.471566459303973</v>
      </c>
      <c r="S568" s="73">
        <f>VLOOKUP(B568,'13. Parl. Constituency gender'!$A$5:$S$667,18,FALSE)</f>
        <v>4900</v>
      </c>
      <c r="T568" s="73">
        <f>VLOOKUP(B568,'SEISS data'!$B$6:$R$668,9,FALSE)</f>
        <v>2100</v>
      </c>
      <c r="U568" s="73">
        <f t="shared" si="94"/>
        <v>7000</v>
      </c>
      <c r="V568" s="109">
        <f t="shared" si="95"/>
        <v>0.12455516014234876</v>
      </c>
      <c r="W568" s="110">
        <f t="shared" si="96"/>
        <v>-1.1295182441686118</v>
      </c>
      <c r="X568" s="113">
        <f t="shared" si="97"/>
        <v>-1.3005423517362924</v>
      </c>
      <c r="Y568" s="137">
        <f>VLOOKUP(A568,'BRES data'!$A$11:$AB$642,25,FALSE)</f>
        <v>1.5693591946967844E-2</v>
      </c>
      <c r="Z568" s="138">
        <f t="shared" si="98"/>
        <v>-0.90712571827730004</v>
      </c>
    </row>
    <row r="569" spans="1:26">
      <c r="A569" s="14" t="s">
        <v>581</v>
      </c>
      <c r="B569" s="15" t="str">
        <f>VLOOKUP('Master sheet'!A569,Westminster_Parliamentary_Const!$A$2:$C$651,2,FALSE)</f>
        <v>W07000074</v>
      </c>
      <c r="C569" s="15" t="str">
        <f>VLOOKUP(B569,'Region Lookup'!$B$1:$C$662,2,FALSE)</f>
        <v>Wales</v>
      </c>
      <c r="E569" s="19">
        <f>VLOOKUP('Master sheet'!A569,'APS (2019)'!$A$9:$I$640,2,FALSE)</f>
        <v>42200</v>
      </c>
      <c r="F569" s="19">
        <f>VLOOKUP(B569,'Claimant Count'!$B$2:$D$633,2,FALSE)</f>
        <v>1395</v>
      </c>
      <c r="G569" s="19">
        <f>VLOOKUP('Master sheet'!A569,'APS (combined up to 2019)'!$A$9:$I$640,8,FALSE)</f>
        <v>2900</v>
      </c>
      <c r="H569" s="19">
        <f>E569*VLOOKUP(C569,'Part-time workers'!$A$3:$G$14,6,FALSE)</f>
        <v>1200.9290538771663</v>
      </c>
      <c r="I569" s="19">
        <f t="shared" si="88"/>
        <v>5495.9290538771666</v>
      </c>
      <c r="J569" s="20">
        <f t="shared" si="89"/>
        <v>0.13023528563689968</v>
      </c>
      <c r="K569" s="27">
        <f t="shared" si="90"/>
        <v>1.2730195247310079</v>
      </c>
      <c r="L569" s="25">
        <f>VLOOKUP('Master sheet'!A569,'APS (2020)'!$A$9:$I$640,2,FALSE)</f>
        <v>41300</v>
      </c>
      <c r="M569" s="25">
        <f>VLOOKUP(B569,'Claimant Count'!$B$2:$D$633,3,FALSE)-F569</f>
        <v>1510</v>
      </c>
      <c r="N569" s="25">
        <f>VLOOKUP('Master sheet'!A569,'APS (2020)'!$A$9:$I$640,8,FALSE)-G569</f>
        <v>-700</v>
      </c>
      <c r="O569" s="25">
        <f>L569*VLOOKUP(C569,'Part-time workers'!$A$3:$H$14,8,FALSE)</f>
        <v>-126.32161461376467</v>
      </c>
      <c r="P569" s="25">
        <f t="shared" si="91"/>
        <v>683.67838538623528</v>
      </c>
      <c r="Q569" s="26">
        <f t="shared" si="92"/>
        <v>0.124397236333305</v>
      </c>
      <c r="R569" s="28">
        <f t="shared" si="93"/>
        <v>-1.0409313257132558</v>
      </c>
      <c r="S569" s="73">
        <f>VLOOKUP(B569,'13. Parl. Constituency gender'!$A$5:$S$667,18,FALSE)</f>
        <v>4200</v>
      </c>
      <c r="T569" s="73">
        <f>VLOOKUP(B569,'SEISS data'!$B$6:$R$668,9,FALSE)</f>
        <v>2000</v>
      </c>
      <c r="U569" s="73">
        <f t="shared" si="94"/>
        <v>6200</v>
      </c>
      <c r="V569" s="109">
        <f t="shared" si="95"/>
        <v>0.15012106537530268</v>
      </c>
      <c r="W569" s="110">
        <f t="shared" si="96"/>
        <v>-0.39789463583814627</v>
      </c>
      <c r="X569" s="113">
        <f t="shared" si="97"/>
        <v>-0.71941298077570104</v>
      </c>
      <c r="Y569" s="137">
        <f>VLOOKUP(A569,'BRES data'!$A$11:$AB$642,25,FALSE)</f>
        <v>7.9289940828402017E-3</v>
      </c>
      <c r="Z569" s="138">
        <f t="shared" si="98"/>
        <v>-1.7247637306387915</v>
      </c>
    </row>
    <row r="570" spans="1:26">
      <c r="A570" s="14" t="s">
        <v>582</v>
      </c>
      <c r="B570" s="15" t="str">
        <f>VLOOKUP('Master sheet'!A570,Westminster_Parliamentary_Const!$A$2:$C$651,2,FALSE)</f>
        <v>W07000075</v>
      </c>
      <c r="C570" s="15" t="str">
        <f>VLOOKUP(B570,'Region Lookup'!$B$1:$C$662,2,FALSE)</f>
        <v>Wales</v>
      </c>
      <c r="E570" s="19">
        <f>VLOOKUP('Master sheet'!A570,'APS (2019)'!$A$9:$I$640,2,FALSE)</f>
        <v>49200</v>
      </c>
      <c r="F570" s="19">
        <f>VLOOKUP(B570,'Claimant Count'!$B$2:$D$633,2,FALSE)</f>
        <v>1150</v>
      </c>
      <c r="G570" s="19">
        <f>VLOOKUP('Master sheet'!A570,'APS (combined up to 2019)'!$A$9:$I$640,8,FALSE)</f>
        <v>1500</v>
      </c>
      <c r="H570" s="19">
        <f>E570*VLOOKUP(C570,'Part-time workers'!$A$3:$G$14,6,FALSE)</f>
        <v>1400.1352950416251</v>
      </c>
      <c r="I570" s="19">
        <f t="shared" si="88"/>
        <v>4050.1352950416249</v>
      </c>
      <c r="J570" s="20">
        <f t="shared" si="89"/>
        <v>8.2319823069951725E-2</v>
      </c>
      <c r="K570" s="27">
        <f t="shared" si="90"/>
        <v>-0.53807172146358373</v>
      </c>
      <c r="L570" s="25">
        <f>VLOOKUP('Master sheet'!A570,'APS (2020)'!$A$9:$I$640,2,FALSE)</f>
        <v>54700</v>
      </c>
      <c r="M570" s="25">
        <f>VLOOKUP(B570,'Claimant Count'!$B$2:$D$633,3,FALSE)-F570</f>
        <v>1460</v>
      </c>
      <c r="N570" s="25">
        <f>VLOOKUP('Master sheet'!A570,'APS (2020)'!$A$9:$I$640,8,FALSE)-G570</f>
        <v>300</v>
      </c>
      <c r="O570" s="25">
        <f>L570*VLOOKUP(C570,'Part-time workers'!$A$3:$H$14,8,FALSE)</f>
        <v>-167.30732008166893</v>
      </c>
      <c r="P570" s="25">
        <f t="shared" si="91"/>
        <v>1592.6926799183311</v>
      </c>
      <c r="Q570" s="26">
        <f t="shared" si="92"/>
        <v>0.39324431504008867</v>
      </c>
      <c r="R570" s="28">
        <f t="shared" si="93"/>
        <v>-0.14733259188954637</v>
      </c>
      <c r="S570" s="73">
        <f>VLOOKUP(B570,'13. Parl. Constituency gender'!$A$5:$S$667,18,FALSE)</f>
        <v>4600</v>
      </c>
      <c r="T570" s="73">
        <f>VLOOKUP(B570,'SEISS data'!$B$6:$R$668,9,FALSE)</f>
        <v>2400</v>
      </c>
      <c r="U570" s="73">
        <f t="shared" si="94"/>
        <v>7000</v>
      </c>
      <c r="V570" s="109">
        <f t="shared" si="95"/>
        <v>0.12797074954296161</v>
      </c>
      <c r="W570" s="110">
        <f t="shared" si="96"/>
        <v>-1.031773774763687</v>
      </c>
      <c r="X570" s="113">
        <f t="shared" si="97"/>
        <v>-0.58955318332661666</v>
      </c>
      <c r="Y570" s="137">
        <f>VLOOKUP(A570,'BRES data'!$A$11:$AB$642,25,FALSE)</f>
        <v>1.5855338691159515E-2</v>
      </c>
      <c r="Z570" s="138">
        <f t="shared" si="98"/>
        <v>-0.89009324747313712</v>
      </c>
    </row>
    <row r="571" spans="1:26">
      <c r="A571" s="14" t="s">
        <v>583</v>
      </c>
      <c r="B571" s="15" t="str">
        <f>VLOOKUP('Master sheet'!A571,Westminster_Parliamentary_Const!$A$2:$C$651,2,FALSE)</f>
        <v>W07000076</v>
      </c>
      <c r="C571" s="15" t="str">
        <f>VLOOKUP(B571,'Region Lookup'!$B$1:$C$662,2,FALSE)</f>
        <v>Wales</v>
      </c>
      <c r="E571" s="19">
        <f>VLOOKUP('Master sheet'!A571,'APS (2019)'!$A$9:$I$640,2,FALSE)</f>
        <v>50900</v>
      </c>
      <c r="F571" s="19">
        <f>VLOOKUP(B571,'Claimant Count'!$B$2:$D$633,2,FALSE)</f>
        <v>1710</v>
      </c>
      <c r="G571" s="19">
        <f>VLOOKUP('Master sheet'!A571,'APS (combined up to 2019)'!$A$9:$I$640,8,FALSE)</f>
        <v>5200</v>
      </c>
      <c r="H571" s="19">
        <f>E571*VLOOKUP(C571,'Part-time workers'!$A$3:$G$14,6,FALSE)</f>
        <v>1448.5139536101367</v>
      </c>
      <c r="I571" s="19">
        <f t="shared" si="88"/>
        <v>8358.513953610136</v>
      </c>
      <c r="J571" s="20">
        <f t="shared" si="89"/>
        <v>0.16421441952082783</v>
      </c>
      <c r="K571" s="27">
        <f t="shared" si="90"/>
        <v>2.5573504824979914</v>
      </c>
      <c r="L571" s="25">
        <f>VLOOKUP('Master sheet'!A571,'APS (2020)'!$A$9:$I$640,2,FALSE)</f>
        <v>54700</v>
      </c>
      <c r="M571" s="25">
        <f>VLOOKUP(B571,'Claimant Count'!$B$2:$D$633,3,FALSE)-F571</f>
        <v>1650</v>
      </c>
      <c r="N571" s="25">
        <f>VLOOKUP('Master sheet'!A571,'APS (2020)'!$A$9:$I$640,8,FALSE)-G571</f>
        <v>-1500</v>
      </c>
      <c r="O571" s="25">
        <f>L571*VLOOKUP(C571,'Part-time workers'!$A$3:$H$14,8,FALSE)</f>
        <v>-167.30732008166893</v>
      </c>
      <c r="P571" s="25">
        <f t="shared" si="91"/>
        <v>-17.307320081668934</v>
      </c>
      <c r="Q571" s="26">
        <f t="shared" si="92"/>
        <v>-2.0706216652535115E-3</v>
      </c>
      <c r="R571" s="28">
        <f t="shared" si="93"/>
        <v>-1.4612874564940699</v>
      </c>
      <c r="S571" s="73">
        <f>VLOOKUP(B571,'13. Parl. Constituency gender'!$A$5:$S$667,18,FALSE)</f>
        <v>4300</v>
      </c>
      <c r="T571" s="73">
        <f>VLOOKUP(B571,'SEISS data'!$B$6:$R$668,9,FALSE)</f>
        <v>2300</v>
      </c>
      <c r="U571" s="73">
        <f t="shared" si="94"/>
        <v>6600</v>
      </c>
      <c r="V571" s="109">
        <f t="shared" si="95"/>
        <v>0.1206581352833638</v>
      </c>
      <c r="W571" s="110">
        <f t="shared" si="96"/>
        <v>-1.2410400292610877</v>
      </c>
      <c r="X571" s="113">
        <f t="shared" si="97"/>
        <v>-1.3511637428775787</v>
      </c>
      <c r="Y571" s="137">
        <f>VLOOKUP(A571,'BRES data'!$A$11:$AB$642,25,FALSE)</f>
        <v>1.513671274961581E-2</v>
      </c>
      <c r="Z571" s="138">
        <f t="shared" si="98"/>
        <v>-0.9657669522492458</v>
      </c>
    </row>
    <row r="572" spans="1:26">
      <c r="A572" s="14" t="s">
        <v>584</v>
      </c>
      <c r="B572" s="15" t="str">
        <f>VLOOKUP('Master sheet'!A572,Westminster_Parliamentary_Const!$A$2:$C$651,2,FALSE)</f>
        <v>W07000077</v>
      </c>
      <c r="C572" s="15" t="str">
        <f>VLOOKUP(B572,'Region Lookup'!$B$1:$C$662,2,FALSE)</f>
        <v>Wales</v>
      </c>
      <c r="E572" s="19">
        <f>VLOOKUP('Master sheet'!A572,'APS (2019)'!$A$9:$I$640,2,FALSE)</f>
        <v>50400</v>
      </c>
      <c r="F572" s="19">
        <f>VLOOKUP(B572,'Claimant Count'!$B$2:$D$633,2,FALSE)</f>
        <v>1350</v>
      </c>
      <c r="G572" s="19">
        <f>VLOOKUP('Master sheet'!A572,'APS (combined up to 2019)'!$A$9:$I$640,8,FALSE)</f>
        <v>4500</v>
      </c>
      <c r="H572" s="19">
        <f>E572*VLOOKUP(C572,'Part-time workers'!$A$3:$G$14,6,FALSE)</f>
        <v>1434.2849363841037</v>
      </c>
      <c r="I572" s="19">
        <f t="shared" si="88"/>
        <v>7284.2849363841033</v>
      </c>
      <c r="J572" s="20">
        <f t="shared" si="89"/>
        <v>0.14452946302349412</v>
      </c>
      <c r="K572" s="27">
        <f t="shared" si="90"/>
        <v>1.8133056484482282</v>
      </c>
      <c r="L572" s="25">
        <f>VLOOKUP('Master sheet'!A572,'APS (2020)'!$A$9:$I$640,2,FALSE)</f>
        <v>49700</v>
      </c>
      <c r="M572" s="25">
        <f>VLOOKUP(B572,'Claimant Count'!$B$2:$D$633,3,FALSE)-F572</f>
        <v>1345</v>
      </c>
      <c r="N572" s="25">
        <f>VLOOKUP('Master sheet'!A572,'APS (2020)'!$A$9:$I$640,8,FALSE)-G572</f>
        <v>-1800</v>
      </c>
      <c r="O572" s="25">
        <f>L572*VLOOKUP(C572,'Part-time workers'!$A$3:$H$14,8,FALSE)</f>
        <v>-152.0141463996151</v>
      </c>
      <c r="P572" s="25">
        <f t="shared" si="91"/>
        <v>-607.01414639961513</v>
      </c>
      <c r="Q572" s="26">
        <f t="shared" si="92"/>
        <v>-8.3332015661229081E-2</v>
      </c>
      <c r="R572" s="28">
        <f t="shared" si="93"/>
        <v>-1.7313855328162995</v>
      </c>
      <c r="S572" s="73">
        <f>VLOOKUP(B572,'13. Parl. Constituency gender'!$A$5:$S$667,18,FALSE)</f>
        <v>3300</v>
      </c>
      <c r="T572" s="73">
        <f>VLOOKUP(B572,'SEISS data'!$B$6:$R$668,9,FALSE)</f>
        <v>1800</v>
      </c>
      <c r="U572" s="73">
        <f t="shared" si="94"/>
        <v>5100</v>
      </c>
      <c r="V572" s="109">
        <f t="shared" si="95"/>
        <v>0.10261569416498995</v>
      </c>
      <c r="W572" s="110">
        <f t="shared" si="96"/>
        <v>-1.7573634589943625</v>
      </c>
      <c r="X572" s="113">
        <f t="shared" si="97"/>
        <v>-1.7443744959053311</v>
      </c>
      <c r="Y572" s="137">
        <f>VLOOKUP(A572,'BRES data'!$A$11:$AB$642,25,FALSE)</f>
        <v>-5.9401431359792367E-3</v>
      </c>
      <c r="Z572" s="138">
        <f t="shared" si="98"/>
        <v>-3.1852300660757726</v>
      </c>
    </row>
    <row r="573" spans="1:26">
      <c r="A573" s="14" t="s">
        <v>585</v>
      </c>
      <c r="B573" s="15" t="str">
        <f>VLOOKUP('Master sheet'!A573,Westminster_Parliamentary_Const!$A$2:$C$651,2,FALSE)</f>
        <v>W07000078</v>
      </c>
      <c r="C573" s="15" t="str">
        <f>VLOOKUP(B573,'Region Lookup'!$B$1:$C$662,2,FALSE)</f>
        <v>Wales</v>
      </c>
      <c r="E573" s="19">
        <f>VLOOKUP('Master sheet'!A573,'APS (2019)'!$A$9:$I$640,2,FALSE)</f>
        <v>57300</v>
      </c>
      <c r="F573" s="19">
        <f>VLOOKUP(B573,'Claimant Count'!$B$2:$D$633,2,FALSE)</f>
        <v>1665</v>
      </c>
      <c r="G573" s="19">
        <f>VLOOKUP('Master sheet'!A573,'APS (combined up to 2019)'!$A$9:$I$640,8,FALSE)</f>
        <v>2100</v>
      </c>
      <c r="H573" s="19">
        <f>E573*VLOOKUP(C573,'Part-time workers'!$A$3:$G$14,6,FALSE)</f>
        <v>1630.6453741033561</v>
      </c>
      <c r="I573" s="19">
        <f t="shared" si="88"/>
        <v>5395.6453741033565</v>
      </c>
      <c r="J573" s="20">
        <f t="shared" si="89"/>
        <v>9.4164840734788077E-2</v>
      </c>
      <c r="K573" s="27">
        <f t="shared" si="90"/>
        <v>-9.0358047118232143E-2</v>
      </c>
      <c r="L573" s="25">
        <f>VLOOKUP('Master sheet'!A573,'APS (2020)'!$A$9:$I$640,2,FALSE)</f>
        <v>57400</v>
      </c>
      <c r="M573" s="25">
        <f>VLOOKUP(B573,'Claimant Count'!$B$2:$D$633,3,FALSE)-F573</f>
        <v>1950</v>
      </c>
      <c r="N573" s="25">
        <f>VLOOKUP('Master sheet'!A573,'APS (2020)'!$A$9:$I$640,8,FALSE)-G573</f>
        <v>1800</v>
      </c>
      <c r="O573" s="25">
        <f>L573*VLOOKUP(C573,'Part-time workers'!$A$3:$H$14,8,FALSE)</f>
        <v>-175.565633869978</v>
      </c>
      <c r="P573" s="25">
        <f t="shared" si="91"/>
        <v>3574.4343661300218</v>
      </c>
      <c r="Q573" s="26">
        <f t="shared" si="92"/>
        <v>0.66246651110276467</v>
      </c>
      <c r="R573" s="28">
        <f t="shared" si="93"/>
        <v>0.74751296371803022</v>
      </c>
      <c r="S573" s="73">
        <f>VLOOKUP(B573,'13. Parl. Constituency gender'!$A$5:$S$667,18,FALSE)</f>
        <v>6100</v>
      </c>
      <c r="T573" s="73">
        <f>VLOOKUP(B573,'SEISS data'!$B$6:$R$668,9,FALSE)</f>
        <v>2800</v>
      </c>
      <c r="U573" s="73">
        <f t="shared" si="94"/>
        <v>8900</v>
      </c>
      <c r="V573" s="109">
        <f t="shared" si="95"/>
        <v>0.15505226480836237</v>
      </c>
      <c r="W573" s="110">
        <f t="shared" si="96"/>
        <v>-0.25677771117858345</v>
      </c>
      <c r="X573" s="113">
        <f t="shared" si="97"/>
        <v>0.24536762626972339</v>
      </c>
      <c r="Y573" s="137">
        <f>VLOOKUP(A573,'BRES data'!$A$11:$AB$642,25,FALSE)</f>
        <v>1.7991701244813196E-2</v>
      </c>
      <c r="Z573" s="138">
        <f t="shared" si="98"/>
        <v>-0.66512715616749718</v>
      </c>
    </row>
    <row r="574" spans="1:26">
      <c r="A574" s="14" t="s">
        <v>586</v>
      </c>
      <c r="B574" s="15" t="str">
        <f>VLOOKUP('Master sheet'!A574,Westminster_Parliamentary_Const!$A$2:$C$651,2,FALSE)</f>
        <v>W07000079</v>
      </c>
      <c r="C574" s="15" t="str">
        <f>VLOOKUP(B574,'Region Lookup'!$B$1:$C$662,2,FALSE)</f>
        <v>Wales</v>
      </c>
      <c r="E574" s="19">
        <f>VLOOKUP('Master sheet'!A574,'APS (2019)'!$A$9:$I$640,2,FALSE)</f>
        <v>68000</v>
      </c>
      <c r="F574" s="19">
        <f>VLOOKUP(B574,'Claimant Count'!$B$2:$D$633,2,FALSE)</f>
        <v>2160</v>
      </c>
      <c r="G574" s="19">
        <f>VLOOKUP('Master sheet'!A574,'APS (combined up to 2019)'!$A$9:$I$640,8,FALSE)</f>
        <v>1900</v>
      </c>
      <c r="H574" s="19">
        <f>E574*VLOOKUP(C574,'Part-time workers'!$A$3:$G$14,6,FALSE)</f>
        <v>1935.1463427404576</v>
      </c>
      <c r="I574" s="19">
        <f t="shared" si="88"/>
        <v>5995.1463427404578</v>
      </c>
      <c r="J574" s="20">
        <f t="shared" si="89"/>
        <v>8.8163916805006737E-2</v>
      </c>
      <c r="K574" s="27">
        <f t="shared" si="90"/>
        <v>-0.31717878965247043</v>
      </c>
      <c r="L574" s="25">
        <f>VLOOKUP('Master sheet'!A574,'APS (2020)'!$A$9:$I$640,2,FALSE)</f>
        <v>56700</v>
      </c>
      <c r="M574" s="25">
        <f>VLOOKUP(B574,'Claimant Count'!$B$2:$D$633,3,FALSE)-F574</f>
        <v>2195</v>
      </c>
      <c r="N574" s="25">
        <f>VLOOKUP('Master sheet'!A574,'APS (2020)'!$A$9:$I$640,8,FALSE)-G574</f>
        <v>1000</v>
      </c>
      <c r="O574" s="25">
        <f>L574*VLOOKUP(C574,'Part-time workers'!$A$3:$H$14,8,FALSE)</f>
        <v>-173.42458955449047</v>
      </c>
      <c r="P574" s="25">
        <f t="shared" si="91"/>
        <v>3021.5754104455095</v>
      </c>
      <c r="Q574" s="26">
        <f t="shared" si="92"/>
        <v>0.5040036118725183</v>
      </c>
      <c r="R574" s="28">
        <f t="shared" si="93"/>
        <v>0.22081114203069185</v>
      </c>
      <c r="S574" s="73">
        <f>VLOOKUP(B574,'13. Parl. Constituency gender'!$A$5:$S$667,18,FALSE)</f>
        <v>5700</v>
      </c>
      <c r="T574" s="73">
        <f>VLOOKUP(B574,'SEISS data'!$B$6:$R$668,9,FALSE)</f>
        <v>2900</v>
      </c>
      <c r="U574" s="73">
        <f t="shared" si="94"/>
        <v>8600</v>
      </c>
      <c r="V574" s="109">
        <f t="shared" si="95"/>
        <v>0.15167548500881833</v>
      </c>
      <c r="W574" s="110">
        <f t="shared" si="96"/>
        <v>-0.35341156000844504</v>
      </c>
      <c r="X574" s="113">
        <f t="shared" si="97"/>
        <v>-6.6300208988876591E-2</v>
      </c>
      <c r="Y574" s="137">
        <f>VLOOKUP(A574,'BRES data'!$A$11:$AB$642,25,FALSE)</f>
        <v>3.5394875394875402E-2</v>
      </c>
      <c r="Z574" s="138">
        <f t="shared" si="98"/>
        <v>1.1674850369993723</v>
      </c>
    </row>
    <row r="575" spans="1:26">
      <c r="A575" s="14" t="s">
        <v>587</v>
      </c>
      <c r="B575" s="15" t="str">
        <f>VLOOKUP('Master sheet'!A575,Westminster_Parliamentary_Const!$A$2:$C$651,2,FALSE)</f>
        <v>W07000080</v>
      </c>
      <c r="C575" s="15" t="str">
        <f>VLOOKUP(B575,'Region Lookup'!$B$1:$C$662,2,FALSE)</f>
        <v>Wales</v>
      </c>
      <c r="E575" s="19">
        <f>VLOOKUP('Master sheet'!A575,'APS (2019)'!$A$9:$I$640,2,FALSE)</f>
        <v>76300</v>
      </c>
      <c r="F575" s="19">
        <f>VLOOKUP(B575,'Claimant Count'!$B$2:$D$633,2,FALSE)</f>
        <v>2855</v>
      </c>
      <c r="G575" s="19">
        <f>VLOOKUP('Master sheet'!A575,'APS (combined up to 2019)'!$A$9:$I$640,8,FALSE)</f>
        <v>1100</v>
      </c>
      <c r="H575" s="19">
        <f>E575*VLOOKUP(C575,'Part-time workers'!$A$3:$G$14,6,FALSE)</f>
        <v>2171.3480286926015</v>
      </c>
      <c r="I575" s="19">
        <f t="shared" si="88"/>
        <v>6126.3480286926015</v>
      </c>
      <c r="J575" s="20">
        <f t="shared" si="89"/>
        <v>8.0292896837386649E-2</v>
      </c>
      <c r="K575" s="27">
        <f t="shared" si="90"/>
        <v>-0.6146847428103297</v>
      </c>
      <c r="L575" s="25">
        <f>VLOOKUP('Master sheet'!A575,'APS (2020)'!$A$9:$I$640,2,FALSE)</f>
        <v>82300</v>
      </c>
      <c r="M575" s="25">
        <f>VLOOKUP(B575,'Claimant Count'!$B$2:$D$633,3,FALSE)-F575</f>
        <v>2935</v>
      </c>
      <c r="N575" s="25">
        <f>VLOOKUP('Master sheet'!A575,'APS (2020)'!$A$9:$I$640,8,FALSE)-G575</f>
        <v>1600</v>
      </c>
      <c r="O575" s="25">
        <f>L575*VLOOKUP(C575,'Part-time workers'!$A$3:$H$14,8,FALSE)</f>
        <v>-251.7256388066061</v>
      </c>
      <c r="P575" s="25">
        <f t="shared" si="91"/>
        <v>4283.2743611933938</v>
      </c>
      <c r="Q575" s="26">
        <f t="shared" si="92"/>
        <v>0.69915622506798225</v>
      </c>
      <c r="R575" s="28">
        <f t="shared" si="93"/>
        <v>0.86946289191282466</v>
      </c>
      <c r="S575" s="73">
        <f>VLOOKUP(B575,'13. Parl. Constituency gender'!$A$5:$S$667,18,FALSE)</f>
        <v>7500</v>
      </c>
      <c r="T575" s="73">
        <f>VLOOKUP(B575,'SEISS data'!$B$6:$R$668,9,FALSE)</f>
        <v>3500</v>
      </c>
      <c r="U575" s="73">
        <f t="shared" si="94"/>
        <v>11000</v>
      </c>
      <c r="V575" s="109">
        <f t="shared" si="95"/>
        <v>0.13365735115431349</v>
      </c>
      <c r="W575" s="110">
        <f t="shared" si="96"/>
        <v>-0.86903938487506449</v>
      </c>
      <c r="X575" s="113">
        <f t="shared" si="97"/>
        <v>2.1175351888008676E-4</v>
      </c>
      <c r="Y575" s="137">
        <f>VLOOKUP(A575,'BRES data'!$A$11:$AB$642,25,FALSE)</f>
        <v>2.5260878256813557E-2</v>
      </c>
      <c r="Z575" s="138">
        <f t="shared" si="98"/>
        <v>0.10034139063966994</v>
      </c>
    </row>
    <row r="576" spans="1:26">
      <c r="A576" s="14" t="s">
        <v>588</v>
      </c>
      <c r="B576" s="15" t="str">
        <f>VLOOKUP('Master sheet'!A576,Westminster_Parliamentary_Const!$A$2:$C$651,2,FALSE)</f>
        <v>S14000001</v>
      </c>
      <c r="C576" s="15" t="str">
        <f>VLOOKUP(B576,'Region Lookup'!$B$1:$C$662,2,FALSE)</f>
        <v>Scotland</v>
      </c>
      <c r="E576" s="19">
        <f>VLOOKUP('Master sheet'!A576,'APS (2019)'!$A$9:$I$640,2,FALSE)</f>
        <v>72100</v>
      </c>
      <c r="F576" s="19">
        <f>VLOOKUP(B576,'Claimant Count'!$B$2:$D$633,2,FALSE)</f>
        <v>2305</v>
      </c>
      <c r="G576" s="19">
        <f>VLOOKUP('Master sheet'!A576,'APS (combined up to 2019)'!$A$9:$I$640,8,FALSE)</f>
        <v>3700</v>
      </c>
      <c r="H576" s="19">
        <f>E576*VLOOKUP(C576,'Part-time workers'!$A$3:$G$14,6,FALSE)</f>
        <v>1577.8930947331726</v>
      </c>
      <c r="I576" s="19">
        <f t="shared" si="88"/>
        <v>7582.8930947331728</v>
      </c>
      <c r="J576" s="20">
        <f t="shared" si="89"/>
        <v>0.10517188758298436</v>
      </c>
      <c r="K576" s="27">
        <f t="shared" si="90"/>
        <v>0.32568231073846199</v>
      </c>
      <c r="L576" s="25">
        <f>VLOOKUP('Master sheet'!A576,'APS (2020)'!$A$9:$I$640,2,FALSE)</f>
        <v>68700</v>
      </c>
      <c r="M576" s="25">
        <f>VLOOKUP(B576,'Claimant Count'!$B$2:$D$633,3,FALSE)-F576</f>
        <v>2750</v>
      </c>
      <c r="N576" s="25">
        <f>VLOOKUP('Master sheet'!A576,'APS (2020)'!$A$9:$I$640,8,FALSE)-G576</f>
        <v>-1500</v>
      </c>
      <c r="O576" s="25">
        <f>L576*VLOOKUP(C576,'Part-time workers'!$A$3:$H$14,8,FALSE)</f>
        <v>88.476388707239835</v>
      </c>
      <c r="P576" s="25">
        <f t="shared" si="91"/>
        <v>1338.4763887072399</v>
      </c>
      <c r="Q576" s="26">
        <f t="shared" si="92"/>
        <v>0.17651262809400564</v>
      </c>
      <c r="R576" s="28">
        <f t="shared" si="93"/>
        <v>-0.86770925347017136</v>
      </c>
      <c r="S576" s="73">
        <f>VLOOKUP(B576,'13. Parl. Constituency gender'!$A$5:$S$667,18,FALSE)</f>
        <v>7700</v>
      </c>
      <c r="T576" s="73">
        <f>VLOOKUP(B576,'SEISS data'!$B$6:$R$668,9,FALSE)</f>
        <v>1800</v>
      </c>
      <c r="U576" s="73">
        <f t="shared" si="94"/>
        <v>9500</v>
      </c>
      <c r="V576" s="109">
        <f t="shared" si="95"/>
        <v>0.13828238719068414</v>
      </c>
      <c r="W576" s="110">
        <f t="shared" si="96"/>
        <v>-0.73668398721731587</v>
      </c>
      <c r="X576" s="113">
        <f t="shared" si="97"/>
        <v>-0.80219662034374362</v>
      </c>
      <c r="Y576" s="137">
        <f>VLOOKUP(A576,'BRES data'!$A$11:$AB$642,25,FALSE)</f>
        <v>3.8706235411803958E-2</v>
      </c>
      <c r="Z576" s="138">
        <f t="shared" si="98"/>
        <v>1.5161822741046409</v>
      </c>
    </row>
    <row r="577" spans="1:26">
      <c r="A577" s="14" t="s">
        <v>589</v>
      </c>
      <c r="B577" s="15" t="str">
        <f>VLOOKUP('Master sheet'!A577,Westminster_Parliamentary_Const!$A$2:$C$651,2,FALSE)</f>
        <v>S14000002</v>
      </c>
      <c r="C577" s="15" t="str">
        <f>VLOOKUP(B577,'Region Lookup'!$B$1:$C$662,2,FALSE)</f>
        <v>Scotland</v>
      </c>
      <c r="E577" s="19">
        <f>VLOOKUP('Master sheet'!A577,'APS (2019)'!$A$9:$I$640,2,FALSE)</f>
        <v>67500</v>
      </c>
      <c r="F577" s="19">
        <f>VLOOKUP(B577,'Claimant Count'!$B$2:$D$633,2,FALSE)</f>
        <v>1265</v>
      </c>
      <c r="G577" s="19">
        <f>VLOOKUP('Master sheet'!A577,'APS (combined up to 2019)'!$A$9:$I$640,8,FALSE)</f>
        <v>2600</v>
      </c>
      <c r="H577" s="19">
        <f>E577*VLOOKUP(C577,'Part-time workers'!$A$3:$G$14,6,FALSE)</f>
        <v>1477.2230775934695</v>
      </c>
      <c r="I577" s="19">
        <f t="shared" si="88"/>
        <v>5342.2230775934695</v>
      </c>
      <c r="J577" s="20">
        <f t="shared" si="89"/>
        <v>7.9144045593977322E-2</v>
      </c>
      <c r="K577" s="27">
        <f t="shared" si="90"/>
        <v>-0.65810860472570343</v>
      </c>
      <c r="L577" s="25">
        <f>VLOOKUP('Master sheet'!A577,'APS (2020)'!$A$9:$I$640,2,FALSE)</f>
        <v>66400</v>
      </c>
      <c r="M577" s="25">
        <f>VLOOKUP(B577,'Claimant Count'!$B$2:$D$633,3,FALSE)-F577</f>
        <v>2120</v>
      </c>
      <c r="N577" s="25">
        <f>VLOOKUP('Master sheet'!A577,'APS (2020)'!$A$9:$I$640,8,FALSE)-G577</f>
        <v>2000</v>
      </c>
      <c r="O577" s="25">
        <f>L577*VLOOKUP(C577,'Part-time workers'!$A$3:$H$14,8,FALSE)</f>
        <v>85.514297091131368</v>
      </c>
      <c r="P577" s="25">
        <f t="shared" si="91"/>
        <v>4205.5142970911311</v>
      </c>
      <c r="Q577" s="26">
        <f t="shared" si="92"/>
        <v>0.7872217681680197</v>
      </c>
      <c r="R577" s="28">
        <f t="shared" si="93"/>
        <v>1.1621767208531764</v>
      </c>
      <c r="S577" s="73">
        <f>VLOOKUP(B577,'13. Parl. Constituency gender'!$A$5:$S$667,18,FALSE)</f>
        <v>6800</v>
      </c>
      <c r="T577" s="73">
        <f>VLOOKUP(B577,'SEISS data'!$B$6:$R$668,9,FALSE)</f>
        <v>1500</v>
      </c>
      <c r="U577" s="73">
        <f t="shared" si="94"/>
        <v>8300</v>
      </c>
      <c r="V577" s="109">
        <f t="shared" si="95"/>
        <v>0.125</v>
      </c>
      <c r="W577" s="110">
        <f t="shared" si="96"/>
        <v>-1.1167881906532562</v>
      </c>
      <c r="X577" s="113">
        <f t="shared" si="97"/>
        <v>2.2694265099960087E-2</v>
      </c>
      <c r="Y577" s="137">
        <f>VLOOKUP(A577,'BRES data'!$A$11:$AB$642,25,FALSE)</f>
        <v>3.4517572944297026E-2</v>
      </c>
      <c r="Z577" s="138">
        <f t="shared" si="98"/>
        <v>1.0751021674054735</v>
      </c>
    </row>
    <row r="578" spans="1:26">
      <c r="A578" s="14" t="s">
        <v>590</v>
      </c>
      <c r="B578" s="15" t="str">
        <f>VLOOKUP('Master sheet'!A578,Westminster_Parliamentary_Const!$A$2:$C$651,2,FALSE)</f>
        <v>S14000003</v>
      </c>
      <c r="C578" s="15" t="str">
        <f>VLOOKUP(B578,'Region Lookup'!$B$1:$C$662,2,FALSE)</f>
        <v>Scotland</v>
      </c>
      <c r="E578" s="19">
        <f>VLOOKUP('Master sheet'!A578,'APS (2019)'!$A$9:$I$640,2,FALSE)</f>
        <v>55300</v>
      </c>
      <c r="F578" s="19">
        <f>VLOOKUP(B578,'Claimant Count'!$B$2:$D$633,2,FALSE)</f>
        <v>2265</v>
      </c>
      <c r="G578" s="19">
        <f>VLOOKUP('Master sheet'!A578,'APS (combined up to 2019)'!$A$9:$I$640,8,FALSE)</f>
        <v>3400</v>
      </c>
      <c r="H578" s="19">
        <f>E578*VLOOKUP(C578,'Part-time workers'!$A$3:$G$14,6,FALSE)</f>
        <v>1210.2286843099091</v>
      </c>
      <c r="I578" s="19">
        <f t="shared" si="88"/>
        <v>6875.2286843099091</v>
      </c>
      <c r="J578" s="20">
        <f t="shared" si="89"/>
        <v>0.1243260159911376</v>
      </c>
      <c r="K578" s="27">
        <f t="shared" si="90"/>
        <v>1.0496630975257011</v>
      </c>
      <c r="L578" s="25">
        <f>VLOOKUP('Master sheet'!A578,'APS (2020)'!$A$9:$I$640,2,FALSE)</f>
        <v>53400</v>
      </c>
      <c r="M578" s="25">
        <f>VLOOKUP(B578,'Claimant Count'!$B$2:$D$633,3,FALSE)-F578</f>
        <v>1720</v>
      </c>
      <c r="N578" s="25">
        <f>VLOOKUP('Master sheet'!A578,'APS (2020)'!$A$9:$I$640,8,FALSE)-G578</f>
        <v>-300</v>
      </c>
      <c r="O578" s="25">
        <f>L578*VLOOKUP(C578,'Part-time workers'!$A$3:$H$14,8,FALSE)</f>
        <v>68.772040130518292</v>
      </c>
      <c r="P578" s="25">
        <f t="shared" si="91"/>
        <v>1488.7720401305182</v>
      </c>
      <c r="Q578" s="26">
        <f t="shared" si="92"/>
        <v>0.2165414575267981</v>
      </c>
      <c r="R578" s="28">
        <f t="shared" si="93"/>
        <v>-0.7346607134984926</v>
      </c>
      <c r="S578" s="73">
        <f>VLOOKUP(B578,'13. Parl. Constituency gender'!$A$5:$S$667,18,FALSE)</f>
        <v>5000</v>
      </c>
      <c r="T578" s="73">
        <f>VLOOKUP(B578,'SEISS data'!$B$6:$R$668,9,FALSE)</f>
        <v>2200</v>
      </c>
      <c r="U578" s="73">
        <f t="shared" si="94"/>
        <v>7200</v>
      </c>
      <c r="V578" s="109">
        <f t="shared" si="95"/>
        <v>0.1348314606741573</v>
      </c>
      <c r="W578" s="110">
        <f t="shared" si="96"/>
        <v>-0.83543970453297989</v>
      </c>
      <c r="X578" s="113">
        <f t="shared" si="97"/>
        <v>-0.7850502090157363</v>
      </c>
      <c r="Y578" s="137">
        <f>VLOOKUP(A578,'BRES data'!$A$11:$AB$642,25,FALSE)</f>
        <v>2.7710049423393723E-2</v>
      </c>
      <c r="Z578" s="138">
        <f t="shared" si="98"/>
        <v>0.35824727058580008</v>
      </c>
    </row>
    <row r="579" spans="1:26">
      <c r="A579" s="14" t="s">
        <v>591</v>
      </c>
      <c r="B579" s="15" t="str">
        <f>VLOOKUP('Master sheet'!A579,Westminster_Parliamentary_Const!$A$2:$C$651,2,FALSE)</f>
        <v>S14000004</v>
      </c>
      <c r="C579" s="15" t="str">
        <f>VLOOKUP(B579,'Region Lookup'!$B$1:$C$662,2,FALSE)</f>
        <v>Scotland</v>
      </c>
      <c r="E579" s="19">
        <f>VLOOKUP('Master sheet'!A579,'APS (2019)'!$A$9:$I$640,2,FALSE)</f>
        <v>53200</v>
      </c>
      <c r="F579" s="19">
        <f>VLOOKUP(B579,'Claimant Count'!$B$2:$D$633,2,FALSE)</f>
        <v>1820</v>
      </c>
      <c r="G579" s="19">
        <f>VLOOKUP('Master sheet'!A579,'APS (combined up to 2019)'!$A$9:$I$640,8,FALSE)</f>
        <v>3800</v>
      </c>
      <c r="H579" s="19">
        <f>E579*VLOOKUP(C579,'Part-time workers'!$A$3:$G$14,6,FALSE)</f>
        <v>1164.2706330070012</v>
      </c>
      <c r="I579" s="19">
        <f t="shared" si="88"/>
        <v>6784.2706330070014</v>
      </c>
      <c r="J579" s="20">
        <f t="shared" si="89"/>
        <v>0.12752388407907897</v>
      </c>
      <c r="K579" s="27">
        <f t="shared" si="90"/>
        <v>1.1705349537133258</v>
      </c>
      <c r="L579" s="25">
        <f>VLOOKUP('Master sheet'!A579,'APS (2020)'!$A$9:$I$640,2,FALSE)</f>
        <v>50100</v>
      </c>
      <c r="M579" s="25">
        <f>VLOOKUP(B579,'Claimant Count'!$B$2:$D$633,3,FALSE)-F579</f>
        <v>1425</v>
      </c>
      <c r="N579" s="25">
        <f>VLOOKUP('Master sheet'!A579,'APS (2020)'!$A$9:$I$640,8,FALSE)-G579</f>
        <v>-600</v>
      </c>
      <c r="O579" s="25">
        <f>L579*VLOOKUP(C579,'Part-time workers'!$A$3:$H$14,8,FALSE)</f>
        <v>64.522082594362672</v>
      </c>
      <c r="P579" s="25">
        <f t="shared" si="91"/>
        <v>889.5220825943627</v>
      </c>
      <c r="Q579" s="26">
        <f t="shared" si="92"/>
        <v>0.13111535944138752</v>
      </c>
      <c r="R579" s="28">
        <f t="shared" si="93"/>
        <v>-1.0186015078408368</v>
      </c>
      <c r="S579" s="73">
        <f>VLOOKUP(B579,'13. Parl. Constituency gender'!$A$5:$S$667,18,FALSE)</f>
        <v>5400</v>
      </c>
      <c r="T579" s="73">
        <f>VLOOKUP(B579,'SEISS data'!$B$6:$R$668,9,FALSE)</f>
        <v>2000</v>
      </c>
      <c r="U579" s="73">
        <f t="shared" si="94"/>
        <v>7400</v>
      </c>
      <c r="V579" s="109">
        <f t="shared" si="95"/>
        <v>0.14770459081836326</v>
      </c>
      <c r="W579" s="110">
        <f t="shared" si="96"/>
        <v>-0.46704727560104131</v>
      </c>
      <c r="X579" s="113">
        <f t="shared" si="97"/>
        <v>-0.74282439172093906</v>
      </c>
      <c r="Y579" s="137">
        <f>VLOOKUP(A579,'BRES data'!$A$11:$AB$642,25,FALSE)</f>
        <v>1.5135850388144023E-2</v>
      </c>
      <c r="Z579" s="138">
        <f t="shared" si="98"/>
        <v>-0.96585776178401739</v>
      </c>
    </row>
    <row r="580" spans="1:26">
      <c r="A580" s="14" t="s">
        <v>592</v>
      </c>
      <c r="B580" s="15" t="str">
        <f>VLOOKUP('Master sheet'!A580,Westminster_Parliamentary_Const!$A$2:$C$651,2,FALSE)</f>
        <v>S14000005</v>
      </c>
      <c r="C580" s="15" t="str">
        <f>VLOOKUP(B580,'Region Lookup'!$B$1:$C$662,2,FALSE)</f>
        <v>Scotland</v>
      </c>
      <c r="E580" s="19">
        <f>VLOOKUP('Master sheet'!A580,'APS (2019)'!$A$9:$I$640,2,FALSE)</f>
        <v>49900</v>
      </c>
      <c r="F580" s="19">
        <f>VLOOKUP(B580,'Claimant Count'!$B$2:$D$633,2,FALSE)</f>
        <v>1330</v>
      </c>
      <c r="G580" s="19">
        <f>VLOOKUP('Master sheet'!A580,'APS (combined up to 2019)'!$A$9:$I$640,8,FALSE)</f>
        <v>1700</v>
      </c>
      <c r="H580" s="19">
        <f>E580*VLOOKUP(C580,'Part-time workers'!$A$3:$G$14,6,FALSE)</f>
        <v>1092.0508381024315</v>
      </c>
      <c r="I580" s="19">
        <f t="shared" ref="I580:I634" si="99">F580+G580+H580</f>
        <v>4122.050838102432</v>
      </c>
      <c r="J580" s="20">
        <f t="shared" ref="J580:J634" si="100">I580/E580</f>
        <v>8.2606229220489616E-2</v>
      </c>
      <c r="K580" s="27">
        <f t="shared" ref="K580:K634" si="101">(J580-AVERAGE($J$3:$J$634))/STDEV($J$3:$J$634)</f>
        <v>-0.52724624583824209</v>
      </c>
      <c r="L580" s="25">
        <f>VLOOKUP('Master sheet'!A580,'APS (2020)'!$A$9:$I$640,2,FALSE)</f>
        <v>49200</v>
      </c>
      <c r="M580" s="25">
        <f>VLOOKUP(B580,'Claimant Count'!$B$2:$D$633,3,FALSE)-F580</f>
        <v>1580</v>
      </c>
      <c r="N580" s="25">
        <f>VLOOKUP('Master sheet'!A580,'APS (2020)'!$A$9:$I$640,8,FALSE)-G580</f>
        <v>-100</v>
      </c>
      <c r="O580" s="25">
        <f>L580*VLOOKUP(C580,'Part-time workers'!$A$3:$H$14,8,FALSE)</f>
        <v>63.363003266320227</v>
      </c>
      <c r="P580" s="25">
        <f t="shared" ref="P580:P634" si="102">M580+IF(ISNUMBER(N580)=TRUE,N580,0)+O580</f>
        <v>1543.3630032663202</v>
      </c>
      <c r="Q580" s="26">
        <f t="shared" ref="Q580:Q634" si="103">P580/I580</f>
        <v>0.3744162951606877</v>
      </c>
      <c r="R580" s="28">
        <f t="shared" ref="R580:R634" si="104">(Q580-AVERAGE($Q$3:$Q$634))/STDEV($Q$3:$Q$634)</f>
        <v>-0.2099135014741734</v>
      </c>
      <c r="S580" s="73">
        <f>VLOOKUP(B580,'13. Parl. Constituency gender'!$A$5:$S$667,18,FALSE)</f>
        <v>5700</v>
      </c>
      <c r="T580" s="73">
        <f>VLOOKUP(B580,'SEISS data'!$B$6:$R$668,9,FALSE)</f>
        <v>3200</v>
      </c>
      <c r="U580" s="73">
        <f t="shared" ref="U580:U634" si="105">S580+T580</f>
        <v>8900</v>
      </c>
      <c r="V580" s="109">
        <f t="shared" ref="V580:V634" si="106">U580/L580</f>
        <v>0.18089430894308944</v>
      </c>
      <c r="W580" s="110">
        <f t="shared" ref="W580:W634" si="107">(V580-AVERAGE($V$3:$V$634))/STDEV($V$3:$V$634)</f>
        <v>0.48274820836968602</v>
      </c>
      <c r="X580" s="113">
        <f t="shared" ref="X580:X634" si="108">AVERAGE(R580,W580)</f>
        <v>0.1364173534477563</v>
      </c>
      <c r="Y580" s="137">
        <f>VLOOKUP(A580,'BRES data'!$A$11:$AB$642,25,FALSE)</f>
        <v>2.5498349834983447E-2</v>
      </c>
      <c r="Z580" s="138">
        <f t="shared" ref="Z580:Z634" si="109">(Y580-AVERAGE($Y$3:$Y$634))/STDEV($Y$3:$Y$634)</f>
        <v>0.12534793863672969</v>
      </c>
    </row>
    <row r="581" spans="1:26">
      <c r="A581" s="14" t="s">
        <v>593</v>
      </c>
      <c r="B581" s="15" t="str">
        <f>VLOOKUP('Master sheet'!A581,Westminster_Parliamentary_Const!$A$2:$C$651,2,FALSE)</f>
        <v>S14000006</v>
      </c>
      <c r="C581" s="15" t="str">
        <f>VLOOKUP(B581,'Region Lookup'!$B$1:$C$662,2,FALSE)</f>
        <v>Scotland</v>
      </c>
      <c r="E581" s="19">
        <f>VLOOKUP('Master sheet'!A581,'APS (2019)'!$A$9:$I$640,2,FALSE)</f>
        <v>53600</v>
      </c>
      <c r="F581" s="19">
        <f>VLOOKUP(B581,'Claimant Count'!$B$2:$D$633,2,FALSE)</f>
        <v>2620</v>
      </c>
      <c r="G581" s="19">
        <f>VLOOKUP('Master sheet'!A581,'APS (combined up to 2019)'!$A$9:$I$640,8,FALSE)</f>
        <v>4600</v>
      </c>
      <c r="H581" s="19">
        <f>E581*VLOOKUP(C581,'Part-time workers'!$A$3:$G$14,6,FALSE)</f>
        <v>1173.0245475408883</v>
      </c>
      <c r="I581" s="19">
        <f t="shared" si="99"/>
        <v>8393.0245475408883</v>
      </c>
      <c r="J581" s="20">
        <f t="shared" si="100"/>
        <v>0.1565862788720315</v>
      </c>
      <c r="K581" s="27">
        <f t="shared" si="101"/>
        <v>2.2690247935938435</v>
      </c>
      <c r="L581" s="25">
        <f>VLOOKUP('Master sheet'!A581,'APS (2020)'!$A$9:$I$640,2,FALSE)</f>
        <v>52100</v>
      </c>
      <c r="M581" s="25">
        <f>VLOOKUP(B581,'Claimant Count'!$B$2:$D$633,3,FALSE)-F581</f>
        <v>1795</v>
      </c>
      <c r="N581" s="25">
        <f>VLOOKUP('Master sheet'!A581,'APS (2020)'!$A$9:$I$640,8,FALSE)-G581</f>
        <v>-2000</v>
      </c>
      <c r="O581" s="25">
        <f>L581*VLOOKUP(C581,'Part-time workers'!$A$3:$H$14,8,FALSE)</f>
        <v>67.097814434456993</v>
      </c>
      <c r="P581" s="25">
        <f t="shared" si="102"/>
        <v>-137.90218556554299</v>
      </c>
      <c r="Q581" s="26">
        <f t="shared" si="103"/>
        <v>-1.6430570980034559E-2</v>
      </c>
      <c r="R581" s="28">
        <f t="shared" si="104"/>
        <v>-1.5090173131366862</v>
      </c>
      <c r="S581" s="73">
        <f>VLOOKUP(B581,'13. Parl. Constituency gender'!$A$5:$S$667,18,FALSE)</f>
        <v>5800</v>
      </c>
      <c r="T581" s="73">
        <f>VLOOKUP(B581,'SEISS data'!$B$6:$R$668,9,FALSE)</f>
        <v>2400</v>
      </c>
      <c r="U581" s="73">
        <f t="shared" si="105"/>
        <v>8200</v>
      </c>
      <c r="V581" s="109">
        <f t="shared" si="106"/>
        <v>0.15738963531669867</v>
      </c>
      <c r="W581" s="110">
        <f t="shared" si="107"/>
        <v>-0.1898888046551421</v>
      </c>
      <c r="X581" s="113">
        <f t="shared" si="108"/>
        <v>-0.84945305889591416</v>
      </c>
      <c r="Y581" s="137">
        <f>VLOOKUP(A581,'BRES data'!$A$11:$AB$642,25,FALSE)</f>
        <v>2.8573067546249664E-2</v>
      </c>
      <c r="Z581" s="138">
        <f t="shared" si="109"/>
        <v>0.44912595290158486</v>
      </c>
    </row>
    <row r="582" spans="1:26">
      <c r="A582" s="14" t="s">
        <v>594</v>
      </c>
      <c r="B582" s="15" t="str">
        <f>VLOOKUP('Master sheet'!A582,Westminster_Parliamentary_Const!$A$2:$C$651,2,FALSE)</f>
        <v>S14000007</v>
      </c>
      <c r="C582" s="15" t="str">
        <f>VLOOKUP(B582,'Region Lookup'!$B$1:$C$662,2,FALSE)</f>
        <v>Scotland</v>
      </c>
      <c r="E582" s="19">
        <f>VLOOKUP('Master sheet'!A582,'APS (2019)'!$A$9:$I$640,2,FALSE)</f>
        <v>54100</v>
      </c>
      <c r="F582" s="19">
        <f>VLOOKUP(B582,'Claimant Count'!$B$2:$D$633,2,FALSE)</f>
        <v>1390</v>
      </c>
      <c r="G582" s="19">
        <f>VLOOKUP('Master sheet'!A582,'APS (combined up to 2019)'!$A$9:$I$640,8,FALSE)</f>
        <v>2100</v>
      </c>
      <c r="H582" s="19">
        <f>E582*VLOOKUP(C582,'Part-time workers'!$A$3:$G$14,6,FALSE)</f>
        <v>1183.9669407082474</v>
      </c>
      <c r="I582" s="19">
        <f t="shared" si="99"/>
        <v>4673.9669407082474</v>
      </c>
      <c r="J582" s="20">
        <f t="shared" si="100"/>
        <v>8.6394952693313265E-2</v>
      </c>
      <c r="K582" s="27">
        <f t="shared" si="101"/>
        <v>-0.38404145247335253</v>
      </c>
      <c r="L582" s="25">
        <f>VLOOKUP('Master sheet'!A582,'APS (2020)'!$A$9:$I$640,2,FALSE)</f>
        <v>54200</v>
      </c>
      <c r="M582" s="25">
        <f>VLOOKUP(B582,'Claimant Count'!$B$2:$D$633,3,FALSE)-F582</f>
        <v>1420</v>
      </c>
      <c r="N582" s="25">
        <f>VLOOKUP('Master sheet'!A582,'APS (2020)'!$A$9:$I$640,8,FALSE)-G582</f>
        <v>0</v>
      </c>
      <c r="O582" s="25">
        <f>L582*VLOOKUP(C582,'Part-time workers'!$A$3:$H$14,8,FALSE)</f>
        <v>69.802332866556029</v>
      </c>
      <c r="P582" s="25">
        <f t="shared" si="102"/>
        <v>1489.8023328665561</v>
      </c>
      <c r="Q582" s="26">
        <f t="shared" si="103"/>
        <v>0.31874473049670438</v>
      </c>
      <c r="R582" s="28">
        <f t="shared" si="104"/>
        <v>-0.39495564488528939</v>
      </c>
      <c r="S582" s="73">
        <f>VLOOKUP(B582,'13. Parl. Constituency gender'!$A$5:$S$667,18,FALSE)</f>
        <v>5400</v>
      </c>
      <c r="T582" s="73">
        <f>VLOOKUP(B582,'SEISS data'!$B$6:$R$668,9,FALSE)</f>
        <v>2100</v>
      </c>
      <c r="U582" s="73">
        <f t="shared" si="105"/>
        <v>7500</v>
      </c>
      <c r="V582" s="109">
        <f t="shared" si="106"/>
        <v>0.13837638376383765</v>
      </c>
      <c r="W582" s="110">
        <f t="shared" si="107"/>
        <v>-0.7339940722154944</v>
      </c>
      <c r="X582" s="113">
        <f t="shared" si="108"/>
        <v>-0.56447485855039192</v>
      </c>
      <c r="Y582" s="137">
        <f>VLOOKUP(A582,'BRES data'!$A$11:$AB$642,25,FALSE)</f>
        <v>9.1497093023256149E-3</v>
      </c>
      <c r="Z582" s="138">
        <f t="shared" si="109"/>
        <v>-1.5962183528632468</v>
      </c>
    </row>
    <row r="583" spans="1:26">
      <c r="A583" s="14" t="s">
        <v>595</v>
      </c>
      <c r="B583" s="15" t="str">
        <f>VLOOKUP('Master sheet'!A583,Westminster_Parliamentary_Const!$A$2:$C$651,2,FALSE)</f>
        <v>S14000008</v>
      </c>
      <c r="C583" s="15" t="str">
        <f>VLOOKUP(B583,'Region Lookup'!$B$1:$C$662,2,FALSE)</f>
        <v>Scotland</v>
      </c>
      <c r="E583" s="19">
        <f>VLOOKUP('Master sheet'!A583,'APS (2019)'!$A$9:$I$640,2,FALSE)</f>
        <v>57800</v>
      </c>
      <c r="F583" s="19">
        <f>VLOOKUP(B583,'Claimant Count'!$B$2:$D$633,2,FALSE)</f>
        <v>1540</v>
      </c>
      <c r="G583" s="19">
        <f>VLOOKUP('Master sheet'!A583,'APS (combined up to 2019)'!$A$9:$I$640,8,FALSE)</f>
        <v>1900</v>
      </c>
      <c r="H583" s="19">
        <f>E583*VLOOKUP(C583,'Part-time workers'!$A$3:$G$14,6,FALSE)</f>
        <v>1264.9406501467042</v>
      </c>
      <c r="I583" s="19">
        <f t="shared" si="99"/>
        <v>4704.9406501467038</v>
      </c>
      <c r="J583" s="20">
        <f t="shared" si="100"/>
        <v>8.1400357268974113E-2</v>
      </c>
      <c r="K583" s="27">
        <f t="shared" si="101"/>
        <v>-0.57282535576272398</v>
      </c>
      <c r="L583" s="25">
        <f>VLOOKUP('Master sheet'!A583,'APS (2020)'!$A$9:$I$640,2,FALSE)</f>
        <v>53700</v>
      </c>
      <c r="M583" s="25">
        <f>VLOOKUP(B583,'Claimant Count'!$B$2:$D$633,3,FALSE)-F583</f>
        <v>1600</v>
      </c>
      <c r="N583" s="25">
        <f>VLOOKUP('Master sheet'!A583,'APS (2020)'!$A$9:$I$640,8,FALSE)-G583</f>
        <v>1300</v>
      </c>
      <c r="O583" s="25">
        <f>L583*VLOOKUP(C583,'Part-time workers'!$A$3:$H$14,8,FALSE)</f>
        <v>69.158399906532452</v>
      </c>
      <c r="P583" s="25">
        <f t="shared" si="102"/>
        <v>2969.1583999065324</v>
      </c>
      <c r="Q583" s="26">
        <f t="shared" si="103"/>
        <v>0.6310724450507047</v>
      </c>
      <c r="R583" s="28">
        <f t="shared" si="104"/>
        <v>0.64316480487381511</v>
      </c>
      <c r="S583" s="73">
        <f>VLOOKUP(B583,'13. Parl. Constituency gender'!$A$5:$S$667,18,FALSE)</f>
        <v>5700</v>
      </c>
      <c r="T583" s="73">
        <f>VLOOKUP(B583,'SEISS data'!$B$6:$R$668,9,FALSE)</f>
        <v>3400</v>
      </c>
      <c r="U583" s="73">
        <f t="shared" si="105"/>
        <v>9100</v>
      </c>
      <c r="V583" s="109">
        <f t="shared" si="106"/>
        <v>0.16945996275605213</v>
      </c>
      <c r="W583" s="110">
        <f t="shared" si="107"/>
        <v>0.15552969058073612</v>
      </c>
      <c r="X583" s="113">
        <f t="shared" si="108"/>
        <v>0.39934724772727559</v>
      </c>
      <c r="Y583" s="137">
        <f>VLOOKUP(A583,'BRES data'!$A$11:$AB$642,25,FALSE)</f>
        <v>1.9789018122802204E-2</v>
      </c>
      <c r="Z583" s="138">
        <f t="shared" si="109"/>
        <v>-0.47586370358201041</v>
      </c>
    </row>
    <row r="584" spans="1:26">
      <c r="A584" s="14" t="s">
        <v>596</v>
      </c>
      <c r="B584" s="15" t="str">
        <f>VLOOKUP('Master sheet'!A584,Westminster_Parliamentary_Const!$A$2:$C$651,2,FALSE)</f>
        <v>S14000009</v>
      </c>
      <c r="C584" s="15" t="str">
        <f>VLOOKUP(B584,'Region Lookup'!$B$1:$C$662,2,FALSE)</f>
        <v>Scotland</v>
      </c>
      <c r="E584" s="19">
        <f>VLOOKUP('Master sheet'!A584,'APS (2019)'!$A$9:$I$640,2,FALSE)</f>
        <v>27400</v>
      </c>
      <c r="F584" s="19">
        <f>VLOOKUP(B584,'Claimant Count'!$B$2:$D$633,2,FALSE)</f>
        <v>1220</v>
      </c>
      <c r="G584" s="19">
        <f>VLOOKUP('Master sheet'!A584,'APS (combined up to 2019)'!$A$9:$I$640,8,FALSE)</f>
        <v>600</v>
      </c>
      <c r="H584" s="19">
        <f>E584*VLOOKUP(C584,'Part-time workers'!$A$3:$G$14,6,FALSE)</f>
        <v>599.643145571275</v>
      </c>
      <c r="I584" s="19">
        <f t="shared" si="99"/>
        <v>2419.643145571275</v>
      </c>
      <c r="J584" s="20">
        <f t="shared" si="100"/>
        <v>8.8308143998951649E-2</v>
      </c>
      <c r="K584" s="27">
        <f t="shared" si="101"/>
        <v>-0.31172734257415247</v>
      </c>
      <c r="L584" s="25">
        <f>VLOOKUP('Master sheet'!A584,'APS (2020)'!$A$9:$I$640,2,FALSE)</f>
        <v>36900</v>
      </c>
      <c r="M584" s="25">
        <f>VLOOKUP(B584,'Claimant Count'!$B$2:$D$633,3,FALSE)-F584</f>
        <v>940</v>
      </c>
      <c r="N584" s="25">
        <f>VLOOKUP('Master sheet'!A584,'APS (2020)'!$A$9:$I$640,8,FALSE)-G584</f>
        <v>2400</v>
      </c>
      <c r="O584" s="25">
        <f>L584*VLOOKUP(C584,'Part-time workers'!$A$3:$H$14,8,FALSE)</f>
        <v>47.522252449740172</v>
      </c>
      <c r="P584" s="25">
        <f t="shared" si="102"/>
        <v>3387.5222524497403</v>
      </c>
      <c r="Q584" s="26">
        <f t="shared" si="103"/>
        <v>1.4000090296992742</v>
      </c>
      <c r="R584" s="28">
        <f t="shared" si="104"/>
        <v>3.1989699924841779</v>
      </c>
      <c r="S584" s="73">
        <f>VLOOKUP(B584,'13. Parl. Constituency gender'!$A$5:$S$667,18,FALSE)</f>
        <v>3900</v>
      </c>
      <c r="T584" s="73">
        <f>VLOOKUP(B584,'SEISS data'!$B$6:$R$668,9,FALSE)</f>
        <v>1700</v>
      </c>
      <c r="U584" s="73">
        <f t="shared" si="105"/>
        <v>5600</v>
      </c>
      <c r="V584" s="109">
        <f t="shared" si="106"/>
        <v>0.15176151761517614</v>
      </c>
      <c r="W584" s="110">
        <f t="shared" si="107"/>
        <v>-0.35094955112105997</v>
      </c>
      <c r="X584" s="113">
        <f t="shared" si="108"/>
        <v>1.424010220681559</v>
      </c>
      <c r="Y584" s="137">
        <f>VLOOKUP(A584,'BRES data'!$A$11:$AB$642,25,FALSE)</f>
        <v>1.9919028340080969E-2</v>
      </c>
      <c r="Z584" s="138">
        <f t="shared" si="109"/>
        <v>-0.46217319474914409</v>
      </c>
    </row>
    <row r="585" spans="1:26">
      <c r="A585" s="14" t="s">
        <v>597</v>
      </c>
      <c r="B585" s="15" t="str">
        <f>VLOOKUP('Master sheet'!A585,Westminster_Parliamentary_Const!$A$2:$C$651,2,FALSE)</f>
        <v>S14000010</v>
      </c>
      <c r="C585" s="15" t="str">
        <f>VLOOKUP(B585,'Region Lookup'!$B$1:$C$662,2,FALSE)</f>
        <v>Scotland</v>
      </c>
      <c r="E585" s="19">
        <f>VLOOKUP('Master sheet'!A585,'APS (2019)'!$A$9:$I$640,2,FALSE)</f>
        <v>52100</v>
      </c>
      <c r="F585" s="19">
        <f>VLOOKUP(B585,'Claimant Count'!$B$2:$D$633,2,FALSE)</f>
        <v>2210</v>
      </c>
      <c r="G585" s="19">
        <f>VLOOKUP('Master sheet'!A585,'APS (combined up to 2019)'!$A$9:$I$640,8,FALSE)</f>
        <v>3200</v>
      </c>
      <c r="H585" s="19">
        <f>E585*VLOOKUP(C585,'Part-time workers'!$A$3:$G$14,6,FALSE)</f>
        <v>1140.1973680388112</v>
      </c>
      <c r="I585" s="19">
        <f t="shared" si="99"/>
        <v>6550.197368038811</v>
      </c>
      <c r="J585" s="20">
        <f t="shared" si="100"/>
        <v>0.12572355792780826</v>
      </c>
      <c r="K585" s="27">
        <f t="shared" si="101"/>
        <v>1.1024868799144785</v>
      </c>
      <c r="L585" s="25">
        <f>VLOOKUP('Master sheet'!A585,'APS (2020)'!$A$9:$I$640,2,FALSE)</f>
        <v>52600</v>
      </c>
      <c r="M585" s="25">
        <f>VLOOKUP(B585,'Claimant Count'!$B$2:$D$633,3,FALSE)-F585</f>
        <v>1740</v>
      </c>
      <c r="N585" s="25">
        <f>VLOOKUP('Master sheet'!A585,'APS (2020)'!$A$9:$I$640,8,FALSE)-G585</f>
        <v>-200</v>
      </c>
      <c r="O585" s="25">
        <f>L585*VLOOKUP(C585,'Part-time workers'!$A$3:$H$14,8,FALSE)</f>
        <v>67.741747394480569</v>
      </c>
      <c r="P585" s="25">
        <f t="shared" si="102"/>
        <v>1607.7417473944806</v>
      </c>
      <c r="Q585" s="26">
        <f t="shared" si="103"/>
        <v>0.24544935931844344</v>
      </c>
      <c r="R585" s="28">
        <f t="shared" si="104"/>
        <v>-0.63857611193699304</v>
      </c>
      <c r="S585" s="73">
        <f>VLOOKUP(B585,'13. Parl. Constituency gender'!$A$5:$S$667,18,FALSE)</f>
        <v>5300</v>
      </c>
      <c r="T585" s="73">
        <f>VLOOKUP(B585,'SEISS data'!$B$6:$R$668,9,FALSE)</f>
        <v>2200</v>
      </c>
      <c r="U585" s="73">
        <f t="shared" si="105"/>
        <v>7500</v>
      </c>
      <c r="V585" s="109">
        <f t="shared" si="106"/>
        <v>0.14258555133079848</v>
      </c>
      <c r="W585" s="110">
        <f t="shared" si="107"/>
        <v>-0.61353964921161031</v>
      </c>
      <c r="X585" s="113">
        <f t="shared" si="108"/>
        <v>-0.62605788057430167</v>
      </c>
      <c r="Y585" s="137">
        <f>VLOOKUP(A585,'BRES data'!$A$11:$AB$642,25,FALSE)</f>
        <v>1.2724177071509635E-2</v>
      </c>
      <c r="Z585" s="138">
        <f t="shared" si="109"/>
        <v>-1.2198149932574245</v>
      </c>
    </row>
    <row r="586" spans="1:26">
      <c r="A586" s="14" t="s">
        <v>598</v>
      </c>
      <c r="B586" s="15" t="str">
        <f>VLOOKUP('Master sheet'!A586,Westminster_Parliamentary_Const!$A$2:$C$651,2,FALSE)</f>
        <v>S14000011</v>
      </c>
      <c r="C586" s="15" t="str">
        <f>VLOOKUP(B586,'Region Lookup'!$B$1:$C$662,2,FALSE)</f>
        <v>Scotland</v>
      </c>
      <c r="E586" s="19">
        <f>VLOOKUP('Master sheet'!A586,'APS (2019)'!$A$9:$I$640,2,FALSE)</f>
        <v>60500</v>
      </c>
      <c r="F586" s="19">
        <f>VLOOKUP(B586,'Claimant Count'!$B$2:$D$633,2,FALSE)</f>
        <v>2230</v>
      </c>
      <c r="G586" s="19">
        <f>VLOOKUP('Master sheet'!A586,'APS (combined up to 2019)'!$A$9:$I$640,8,FALSE)</f>
        <v>3900</v>
      </c>
      <c r="H586" s="19">
        <f>E586*VLOOKUP(C586,'Part-time workers'!$A$3:$G$14,6,FALSE)</f>
        <v>1324.029573250443</v>
      </c>
      <c r="I586" s="19">
        <f t="shared" si="99"/>
        <v>7454.0295732504428</v>
      </c>
      <c r="J586" s="20">
        <f t="shared" si="100"/>
        <v>0.12320710038430484</v>
      </c>
      <c r="K586" s="27">
        <f t="shared" si="101"/>
        <v>1.007370731925892</v>
      </c>
      <c r="L586" s="25">
        <f>VLOOKUP('Master sheet'!A586,'APS (2020)'!$A$9:$I$640,2,FALSE)</f>
        <v>58100</v>
      </c>
      <c r="M586" s="25">
        <f>VLOOKUP(B586,'Claimant Count'!$B$2:$D$633,3,FALSE)-F586</f>
        <v>2015</v>
      </c>
      <c r="N586" s="25">
        <f>VLOOKUP('Master sheet'!A586,'APS (2020)'!$A$9:$I$640,8,FALSE)-G586</f>
        <v>-2600</v>
      </c>
      <c r="O586" s="25">
        <f>L586*VLOOKUP(C586,'Part-time workers'!$A$3:$H$14,8,FALSE)</f>
        <v>74.82500995473994</v>
      </c>
      <c r="P586" s="25">
        <f t="shared" si="102"/>
        <v>-510.17499004526007</v>
      </c>
      <c r="Q586" s="26">
        <f t="shared" si="103"/>
        <v>-6.8442844911170711E-2</v>
      </c>
      <c r="R586" s="28">
        <f t="shared" si="104"/>
        <v>-1.6818966404915734</v>
      </c>
      <c r="S586" s="73">
        <f>VLOOKUP(B586,'13. Parl. Constituency gender'!$A$5:$S$667,18,FALSE)</f>
        <v>6400</v>
      </c>
      <c r="T586" s="73">
        <f>VLOOKUP(B586,'SEISS data'!$B$6:$R$668,9,FALSE)</f>
        <v>2500</v>
      </c>
      <c r="U586" s="73">
        <f t="shared" si="105"/>
        <v>8900</v>
      </c>
      <c r="V586" s="109">
        <f t="shared" si="106"/>
        <v>0.153184165232358</v>
      </c>
      <c r="W586" s="110">
        <f t="shared" si="107"/>
        <v>-0.31023741620616924</v>
      </c>
      <c r="X586" s="113">
        <f t="shared" si="108"/>
        <v>-0.99606702834887129</v>
      </c>
      <c r="Y586" s="137">
        <f>VLOOKUP(A586,'BRES data'!$A$11:$AB$642,25,FALSE)</f>
        <v>1.9076956333765605E-2</v>
      </c>
      <c r="Z586" s="138">
        <f t="shared" si="109"/>
        <v>-0.55084618123951423</v>
      </c>
    </row>
    <row r="587" spans="1:26">
      <c r="A587" s="14" t="s">
        <v>599</v>
      </c>
      <c r="B587" s="15" t="str">
        <f>VLOOKUP('Master sheet'!A587,Westminster_Parliamentary_Const!$A$2:$C$651,2,FALSE)</f>
        <v>S14000012</v>
      </c>
      <c r="C587" s="15" t="str">
        <f>VLOOKUP(B587,'Region Lookup'!$B$1:$C$662,2,FALSE)</f>
        <v>Scotland</v>
      </c>
      <c r="E587" s="19">
        <f>VLOOKUP('Master sheet'!A587,'APS (2019)'!$A$9:$I$640,2,FALSE)</f>
        <v>69900</v>
      </c>
      <c r="F587" s="19">
        <f>VLOOKUP(B587,'Claimant Count'!$B$2:$D$633,2,FALSE)</f>
        <v>1895</v>
      </c>
      <c r="G587" s="19">
        <f>VLOOKUP('Master sheet'!A587,'APS (combined up to 2019)'!$A$9:$I$640,8,FALSE)</f>
        <v>2000</v>
      </c>
      <c r="H587" s="19">
        <f>E587*VLOOKUP(C587,'Part-time workers'!$A$3:$G$14,6,FALSE)</f>
        <v>1529.7465647967929</v>
      </c>
      <c r="I587" s="19">
        <f t="shared" si="99"/>
        <v>5424.7465647967929</v>
      </c>
      <c r="J587" s="20">
        <f t="shared" si="100"/>
        <v>7.7607246992801041E-2</v>
      </c>
      <c r="K587" s="27">
        <f t="shared" si="101"/>
        <v>-0.71619595992686891</v>
      </c>
      <c r="L587" s="25">
        <f>VLOOKUP('Master sheet'!A587,'APS (2020)'!$A$9:$I$640,2,FALSE)</f>
        <v>67500</v>
      </c>
      <c r="M587" s="25">
        <f>VLOOKUP(B587,'Claimant Count'!$B$2:$D$633,3,FALSE)-F587</f>
        <v>1860</v>
      </c>
      <c r="N587" s="25">
        <f>VLOOKUP('Master sheet'!A587,'APS (2020)'!$A$9:$I$640,8,FALSE)-G587</f>
        <v>2400</v>
      </c>
      <c r="O587" s="25">
        <f>L587*VLOOKUP(C587,'Part-time workers'!$A$3:$H$14,8,FALSE)</f>
        <v>86.930949603183237</v>
      </c>
      <c r="P587" s="25">
        <f t="shared" si="102"/>
        <v>4346.9309496031829</v>
      </c>
      <c r="Q587" s="26">
        <f t="shared" si="103"/>
        <v>0.80131502876319449</v>
      </c>
      <c r="R587" s="28">
        <f t="shared" si="104"/>
        <v>1.2090201527545921</v>
      </c>
      <c r="S587" s="73">
        <f>VLOOKUP(B587,'13. Parl. Constituency gender'!$A$5:$S$667,18,FALSE)</f>
        <v>5900</v>
      </c>
      <c r="T587" s="73">
        <f>VLOOKUP(B587,'SEISS data'!$B$6:$R$668,9,FALSE)</f>
        <v>2300</v>
      </c>
      <c r="U587" s="73">
        <f t="shared" si="105"/>
        <v>8200</v>
      </c>
      <c r="V587" s="109">
        <f t="shared" si="106"/>
        <v>0.12148148148148148</v>
      </c>
      <c r="W587" s="110">
        <f t="shared" si="107"/>
        <v>-1.2174781991250843</v>
      </c>
      <c r="X587" s="113">
        <f t="shared" si="108"/>
        <v>-4.2290231852460947E-3</v>
      </c>
      <c r="Y587" s="137">
        <f>VLOOKUP(A587,'BRES data'!$A$11:$AB$642,25,FALSE)</f>
        <v>2.2422003284072289E-2</v>
      </c>
      <c r="Z587" s="138">
        <f t="shared" si="109"/>
        <v>-0.19860159786701664</v>
      </c>
    </row>
    <row r="588" spans="1:26">
      <c r="A588" s="14" t="s">
        <v>600</v>
      </c>
      <c r="B588" s="15" t="str">
        <f>VLOOKUP('Master sheet'!A588,Westminster_Parliamentary_Const!$A$2:$C$651,2,FALSE)</f>
        <v>S14000013</v>
      </c>
      <c r="C588" s="15" t="str">
        <f>VLOOKUP(B588,'Region Lookup'!$B$1:$C$662,2,FALSE)</f>
        <v>Scotland</v>
      </c>
      <c r="E588" s="19">
        <f>VLOOKUP('Master sheet'!A588,'APS (2019)'!$A$9:$I$640,2,FALSE)</f>
        <v>53800</v>
      </c>
      <c r="F588" s="19">
        <f>VLOOKUP(B588,'Claimant Count'!$B$2:$D$633,2,FALSE)</f>
        <v>1890</v>
      </c>
      <c r="G588" s="19">
        <f>VLOOKUP('Master sheet'!A588,'APS (combined up to 2019)'!$A$9:$I$640,8,FALSE)</f>
        <v>3600</v>
      </c>
      <c r="H588" s="19">
        <f>E588*VLOOKUP(C588,'Part-time workers'!$A$3:$G$14,6,FALSE)</f>
        <v>1177.401504807832</v>
      </c>
      <c r="I588" s="19">
        <f t="shared" si="99"/>
        <v>6667.4015048078318</v>
      </c>
      <c r="J588" s="20">
        <f t="shared" si="100"/>
        <v>0.12392939600014558</v>
      </c>
      <c r="K588" s="27">
        <f t="shared" si="101"/>
        <v>1.034671799200076</v>
      </c>
      <c r="L588" s="25">
        <f>VLOOKUP('Master sheet'!A588,'APS (2020)'!$A$9:$I$640,2,FALSE)</f>
        <v>55600</v>
      </c>
      <c r="M588" s="25">
        <f>VLOOKUP(B588,'Claimant Count'!$B$2:$D$633,3,FALSE)-F588</f>
        <v>1250</v>
      </c>
      <c r="N588" s="25">
        <f>VLOOKUP('Master sheet'!A588,'APS (2020)'!$A$9:$I$640,8,FALSE)-G588</f>
        <v>-200</v>
      </c>
      <c r="O588" s="25">
        <f>L588*VLOOKUP(C588,'Part-time workers'!$A$3:$H$14,8,FALSE)</f>
        <v>71.605345154622043</v>
      </c>
      <c r="P588" s="25">
        <f t="shared" si="102"/>
        <v>1121.605345154622</v>
      </c>
      <c r="Q588" s="26">
        <f t="shared" si="103"/>
        <v>0.16822225935333843</v>
      </c>
      <c r="R588" s="28">
        <f t="shared" si="104"/>
        <v>-0.89526492952671366</v>
      </c>
      <c r="S588" s="73">
        <f>VLOOKUP(B588,'13. Parl. Constituency gender'!$A$5:$S$667,18,FALSE)</f>
        <v>5300</v>
      </c>
      <c r="T588" s="73">
        <f>VLOOKUP(B588,'SEISS data'!$B$6:$R$668,9,FALSE)</f>
        <v>3400</v>
      </c>
      <c r="U588" s="73">
        <f t="shared" si="105"/>
        <v>8700</v>
      </c>
      <c r="V588" s="109">
        <f t="shared" si="106"/>
        <v>0.15647482014388489</v>
      </c>
      <c r="W588" s="110">
        <f t="shared" si="107"/>
        <v>-0.21606821710273108</v>
      </c>
      <c r="X588" s="113">
        <f t="shared" si="108"/>
        <v>-0.55566657331472236</v>
      </c>
      <c r="Y588" s="137">
        <f>VLOOKUP(A588,'BRES data'!$A$11:$AB$642,25,FALSE)</f>
        <v>2.4871449724054306E-2</v>
      </c>
      <c r="Z588" s="138">
        <f t="shared" si="109"/>
        <v>5.9333269285029855E-2</v>
      </c>
    </row>
    <row r="589" spans="1:26">
      <c r="A589" s="14" t="s">
        <v>601</v>
      </c>
      <c r="B589" s="15" t="str">
        <f>VLOOKUP('Master sheet'!A589,Westminster_Parliamentary_Const!$A$2:$C$651,2,FALSE)</f>
        <v>S14000014</v>
      </c>
      <c r="C589" s="15" t="str">
        <f>VLOOKUP(B589,'Region Lookup'!$B$1:$C$662,2,FALSE)</f>
        <v>Scotland</v>
      </c>
      <c r="E589" s="19">
        <f>VLOOKUP('Master sheet'!A589,'APS (2019)'!$A$9:$I$640,2,FALSE)</f>
        <v>52300</v>
      </c>
      <c r="F589" s="19">
        <f>VLOOKUP(B589,'Claimant Count'!$B$2:$D$633,2,FALSE)</f>
        <v>1190</v>
      </c>
      <c r="G589" s="19">
        <f>VLOOKUP('Master sheet'!A589,'APS (combined up to 2019)'!$A$9:$I$640,8,FALSE)</f>
        <v>2500</v>
      </c>
      <c r="H589" s="19">
        <f>E589*VLOOKUP(C589,'Part-time workers'!$A$3:$G$14,6,FALSE)</f>
        <v>1144.5743253057549</v>
      </c>
      <c r="I589" s="19">
        <f t="shared" si="99"/>
        <v>4834.5743253057553</v>
      </c>
      <c r="J589" s="20">
        <f t="shared" si="100"/>
        <v>9.2439279642557465E-2</v>
      </c>
      <c r="K589" s="27">
        <f t="shared" si="101"/>
        <v>-0.15558017837797636</v>
      </c>
      <c r="L589" s="25">
        <f>VLOOKUP('Master sheet'!A589,'APS (2020)'!$A$9:$I$640,2,FALSE)</f>
        <v>47800</v>
      </c>
      <c r="M589" s="25">
        <f>VLOOKUP(B589,'Claimant Count'!$B$2:$D$633,3,FALSE)-F589</f>
        <v>1345</v>
      </c>
      <c r="N589" s="25">
        <f>VLOOKUP('Master sheet'!A589,'APS (2020)'!$A$9:$I$640,8,FALSE)-G589</f>
        <v>200</v>
      </c>
      <c r="O589" s="25">
        <f>L589*VLOOKUP(C589,'Part-time workers'!$A$3:$H$14,8,FALSE)</f>
        <v>61.559990978254206</v>
      </c>
      <c r="P589" s="25">
        <f t="shared" si="102"/>
        <v>1606.5599909782543</v>
      </c>
      <c r="Q589" s="26">
        <f t="shared" si="103"/>
        <v>0.33230640029029851</v>
      </c>
      <c r="R589" s="28">
        <f t="shared" si="104"/>
        <v>-0.3498791240081251</v>
      </c>
      <c r="S589" s="73">
        <f>VLOOKUP(B589,'13. Parl. Constituency gender'!$A$5:$S$667,18,FALSE)</f>
        <v>5700</v>
      </c>
      <c r="T589" s="73">
        <f>VLOOKUP(B589,'SEISS data'!$B$6:$R$668,9,FALSE)</f>
        <v>3100</v>
      </c>
      <c r="U589" s="73">
        <f t="shared" si="105"/>
        <v>8800</v>
      </c>
      <c r="V589" s="109">
        <f t="shared" si="106"/>
        <v>0.18410041841004185</v>
      </c>
      <c r="W589" s="110">
        <f t="shared" si="107"/>
        <v>0.57449795693288852</v>
      </c>
      <c r="X589" s="113">
        <f t="shared" si="108"/>
        <v>0.11230941646238171</v>
      </c>
      <c r="Y589" s="137">
        <f>VLOOKUP(A589,'BRES data'!$A$11:$AB$642,25,FALSE)</f>
        <v>2.1057770545158672E-2</v>
      </c>
      <c r="Z589" s="138">
        <f t="shared" si="109"/>
        <v>-0.34225984837309426</v>
      </c>
    </row>
    <row r="590" spans="1:26">
      <c r="A590" s="14" t="s">
        <v>602</v>
      </c>
      <c r="B590" s="15" t="str">
        <f>VLOOKUP('Master sheet'!A590,Westminster_Parliamentary_Const!$A$2:$C$651,2,FALSE)</f>
        <v>S14000015</v>
      </c>
      <c r="C590" s="15" t="str">
        <f>VLOOKUP(B590,'Region Lookup'!$B$1:$C$662,2,FALSE)</f>
        <v>Scotland</v>
      </c>
      <c r="E590" s="19">
        <f>VLOOKUP('Master sheet'!A590,'APS (2019)'!$A$9:$I$640,2,FALSE)</f>
        <v>52400</v>
      </c>
      <c r="F590" s="19">
        <f>VLOOKUP(B590,'Claimant Count'!$B$2:$D$633,2,FALSE)</f>
        <v>1860</v>
      </c>
      <c r="G590" s="19">
        <f>VLOOKUP('Master sheet'!A590,'APS (combined up to 2019)'!$A$9:$I$640,8,FALSE)</f>
        <v>3700</v>
      </c>
      <c r="H590" s="19">
        <f>E590*VLOOKUP(C590,'Part-time workers'!$A$3:$G$14,6,FALSE)</f>
        <v>1146.7628039392266</v>
      </c>
      <c r="I590" s="19">
        <f t="shared" si="99"/>
        <v>6706.7628039392266</v>
      </c>
      <c r="J590" s="20">
        <f t="shared" si="100"/>
        <v>0.12799165656372569</v>
      </c>
      <c r="K590" s="27">
        <f t="shared" si="101"/>
        <v>1.1882156481440782</v>
      </c>
      <c r="L590" s="25">
        <f>VLOOKUP('Master sheet'!A590,'APS (2020)'!$A$9:$I$640,2,FALSE)</f>
        <v>53200</v>
      </c>
      <c r="M590" s="25">
        <f>VLOOKUP(B590,'Claimant Count'!$B$2:$D$633,3,FALSE)-F590</f>
        <v>1440</v>
      </c>
      <c r="N590" s="25">
        <f>VLOOKUP('Master sheet'!A590,'APS (2020)'!$A$9:$I$640,8,FALSE)-G590</f>
        <v>-1100</v>
      </c>
      <c r="O590" s="25">
        <f>L590*VLOOKUP(C590,'Part-time workers'!$A$3:$H$14,8,FALSE)</f>
        <v>68.514466946508861</v>
      </c>
      <c r="P590" s="25">
        <f t="shared" si="102"/>
        <v>408.51446694650883</v>
      </c>
      <c r="Q590" s="26">
        <f t="shared" si="103"/>
        <v>6.0910826711594347E-2</v>
      </c>
      <c r="R590" s="28">
        <f t="shared" si="104"/>
        <v>-1.2519485907170822</v>
      </c>
      <c r="S590" s="73">
        <f>VLOOKUP(B590,'13. Parl. Constituency gender'!$A$5:$S$667,18,FALSE)</f>
        <v>6100</v>
      </c>
      <c r="T590" s="73">
        <f>VLOOKUP(B590,'SEISS data'!$B$6:$R$668,9,FALSE)</f>
        <v>2000</v>
      </c>
      <c r="U590" s="73">
        <f t="shared" si="105"/>
        <v>8100</v>
      </c>
      <c r="V590" s="109">
        <f t="shared" si="106"/>
        <v>0.15225563909774437</v>
      </c>
      <c r="W590" s="110">
        <f t="shared" si="107"/>
        <v>-0.33680919744548654</v>
      </c>
      <c r="X590" s="113">
        <f t="shared" si="108"/>
        <v>-0.79437889408128437</v>
      </c>
      <c r="Y590" s="137">
        <f>VLOOKUP(A590,'BRES data'!$A$11:$AB$642,25,FALSE)</f>
        <v>2.4332344213649826E-2</v>
      </c>
      <c r="Z590" s="138">
        <f t="shared" si="109"/>
        <v>2.5636637376896076E-3</v>
      </c>
    </row>
    <row r="591" spans="1:26">
      <c r="A591" s="14" t="s">
        <v>603</v>
      </c>
      <c r="B591" s="15" t="str">
        <f>VLOOKUP('Master sheet'!A591,Westminster_Parliamentary_Const!$A$2:$C$651,2,FALSE)</f>
        <v>S14000016</v>
      </c>
      <c r="C591" s="15" t="str">
        <f>VLOOKUP(B591,'Region Lookup'!$B$1:$C$662,2,FALSE)</f>
        <v>Scotland</v>
      </c>
      <c r="E591" s="19">
        <f>VLOOKUP('Master sheet'!A591,'APS (2019)'!$A$9:$I$640,2,FALSE)</f>
        <v>58600</v>
      </c>
      <c r="F591" s="19">
        <f>VLOOKUP(B591,'Claimant Count'!$B$2:$D$633,2,FALSE)</f>
        <v>3055</v>
      </c>
      <c r="G591" s="19">
        <f>VLOOKUP('Master sheet'!A591,'APS (combined up to 2019)'!$A$9:$I$640,8,FALSE)</f>
        <v>3600</v>
      </c>
      <c r="H591" s="19">
        <f>E591*VLOOKUP(C591,'Part-time workers'!$A$3:$G$14,6,FALSE)</f>
        <v>1282.4484792144785</v>
      </c>
      <c r="I591" s="19">
        <f t="shared" si="99"/>
        <v>7937.4484792144785</v>
      </c>
      <c r="J591" s="20">
        <f t="shared" si="100"/>
        <v>0.13545133923574196</v>
      </c>
      <c r="K591" s="27">
        <f t="shared" si="101"/>
        <v>1.4701740236434615</v>
      </c>
      <c r="L591" s="25">
        <f>VLOOKUP('Master sheet'!A591,'APS (2020)'!$A$9:$I$640,2,FALSE)</f>
        <v>60100</v>
      </c>
      <c r="M591" s="25">
        <f>VLOOKUP(B591,'Claimant Count'!$B$2:$D$633,3,FALSE)-F591</f>
        <v>1625</v>
      </c>
      <c r="N591" s="25">
        <f>VLOOKUP('Master sheet'!A591,'APS (2020)'!$A$9:$I$640,8,FALSE)-G591</f>
        <v>300</v>
      </c>
      <c r="O591" s="25">
        <f>L591*VLOOKUP(C591,'Part-time workers'!$A$3:$H$14,8,FALSE)</f>
        <v>77.400741794834261</v>
      </c>
      <c r="P591" s="25">
        <f t="shared" si="102"/>
        <v>2002.4007417948342</v>
      </c>
      <c r="Q591" s="26">
        <f t="shared" si="103"/>
        <v>0.25227259704909605</v>
      </c>
      <c r="R591" s="28">
        <f t="shared" si="104"/>
        <v>-0.61589691220003318</v>
      </c>
      <c r="S591" s="73">
        <f>VLOOKUP(B591,'13. Parl. Constituency gender'!$A$5:$S$667,18,FALSE)</f>
        <v>5800</v>
      </c>
      <c r="T591" s="73">
        <f>VLOOKUP(B591,'SEISS data'!$B$6:$R$668,9,FALSE)</f>
        <v>1900</v>
      </c>
      <c r="U591" s="73">
        <f t="shared" si="105"/>
        <v>7700</v>
      </c>
      <c r="V591" s="109">
        <f t="shared" si="106"/>
        <v>0.1281198003327787</v>
      </c>
      <c r="W591" s="110">
        <f t="shared" si="107"/>
        <v>-1.0275083644182743</v>
      </c>
      <c r="X591" s="113">
        <f t="shared" si="108"/>
        <v>-0.82170263830915369</v>
      </c>
      <c r="Y591" s="137">
        <f>VLOOKUP(A591,'BRES data'!$A$11:$AB$642,25,FALSE)</f>
        <v>3.3469387755101998E-2</v>
      </c>
      <c r="Z591" s="138">
        <f t="shared" si="109"/>
        <v>0.96472477637023735</v>
      </c>
    </row>
    <row r="592" spans="1:26">
      <c r="A592" s="14" t="s">
        <v>604</v>
      </c>
      <c r="B592" s="15" t="str">
        <f>VLOOKUP('Master sheet'!A592,Westminster_Parliamentary_Const!$A$2:$C$651,2,FALSE)</f>
        <v>S14000017</v>
      </c>
      <c r="C592" s="15" t="str">
        <f>VLOOKUP(B592,'Region Lookup'!$B$1:$C$662,2,FALSE)</f>
        <v>Scotland</v>
      </c>
      <c r="E592" s="19">
        <f>VLOOKUP('Master sheet'!A592,'APS (2019)'!$A$9:$I$640,2,FALSE)</f>
        <v>71400</v>
      </c>
      <c r="F592" s="19">
        <f>VLOOKUP(B592,'Claimant Count'!$B$2:$D$633,2,FALSE)</f>
        <v>2090</v>
      </c>
      <c r="G592" s="19">
        <f>VLOOKUP('Master sheet'!A592,'APS (combined up to 2019)'!$A$9:$I$640,8,FALSE)</f>
        <v>2100</v>
      </c>
      <c r="H592" s="19">
        <f>E592*VLOOKUP(C592,'Part-time workers'!$A$3:$G$14,6,FALSE)</f>
        <v>1562.5737442988698</v>
      </c>
      <c r="I592" s="19">
        <f t="shared" si="99"/>
        <v>5752.5737442988702</v>
      </c>
      <c r="J592" s="20">
        <f t="shared" si="100"/>
        <v>8.0568259724073818E-2</v>
      </c>
      <c r="K592" s="27">
        <f t="shared" si="101"/>
        <v>-0.60427667645994843</v>
      </c>
      <c r="L592" s="25">
        <f>VLOOKUP('Master sheet'!A592,'APS (2020)'!$A$9:$I$640,2,FALSE)</f>
        <v>63700</v>
      </c>
      <c r="M592" s="25">
        <f>VLOOKUP(B592,'Claimant Count'!$B$2:$D$633,3,FALSE)-F592</f>
        <v>1885</v>
      </c>
      <c r="N592" s="25">
        <f>VLOOKUP('Master sheet'!A592,'APS (2020)'!$A$9:$I$640,8,FALSE)-G592</f>
        <v>800</v>
      </c>
      <c r="O592" s="25">
        <f>L592*VLOOKUP(C592,'Part-time workers'!$A$3:$H$14,8,FALSE)</f>
        <v>82.03705910700404</v>
      </c>
      <c r="P592" s="25">
        <f t="shared" si="102"/>
        <v>2767.0370591070041</v>
      </c>
      <c r="Q592" s="26">
        <f t="shared" si="103"/>
        <v>0.48100853324119419</v>
      </c>
      <c r="R592" s="28">
        <f t="shared" si="104"/>
        <v>0.14437968795661277</v>
      </c>
      <c r="S592" s="73">
        <f>VLOOKUP(B592,'13. Parl. Constituency gender'!$A$5:$S$667,18,FALSE)</f>
        <v>6100</v>
      </c>
      <c r="T592" s="73">
        <f>VLOOKUP(B592,'SEISS data'!$B$6:$R$668,9,FALSE)</f>
        <v>2500</v>
      </c>
      <c r="U592" s="73">
        <f t="shared" si="105"/>
        <v>8600</v>
      </c>
      <c r="V592" s="109">
        <f t="shared" si="106"/>
        <v>0.13500784929356358</v>
      </c>
      <c r="W592" s="110">
        <f t="shared" si="107"/>
        <v>-0.83039196313589037</v>
      </c>
      <c r="X592" s="113">
        <f t="shared" si="108"/>
        <v>-0.34300613758963883</v>
      </c>
      <c r="Y592" s="137">
        <f>VLOOKUP(A592,'BRES data'!$A$11:$AB$642,25,FALSE)</f>
        <v>1.9675914559292851E-2</v>
      </c>
      <c r="Z592" s="138">
        <f t="shared" si="109"/>
        <v>-0.48777388547127937</v>
      </c>
    </row>
    <row r="593" spans="1:26">
      <c r="A593" s="14" t="s">
        <v>605</v>
      </c>
      <c r="B593" s="15" t="str">
        <f>VLOOKUP('Master sheet'!A593,Westminster_Parliamentary_Const!$A$2:$C$651,2,FALSE)</f>
        <v>S14000018</v>
      </c>
      <c r="C593" s="15" t="str">
        <f>VLOOKUP(B593,'Region Lookup'!$B$1:$C$662,2,FALSE)</f>
        <v>Scotland</v>
      </c>
      <c r="E593" s="19">
        <f>VLOOKUP('Master sheet'!A593,'APS (2019)'!$A$9:$I$640,2,FALSE)</f>
        <v>50500</v>
      </c>
      <c r="F593" s="19">
        <f>VLOOKUP(B593,'Claimant Count'!$B$2:$D$633,2,FALSE)</f>
        <v>650</v>
      </c>
      <c r="G593" s="19">
        <f>VLOOKUP('Master sheet'!A593,'APS (combined up to 2019)'!$A$9:$I$640,8,FALSE)</f>
        <v>1500</v>
      </c>
      <c r="H593" s="19">
        <f>E593*VLOOKUP(C593,'Part-time workers'!$A$3:$G$14,6,FALSE)</f>
        <v>1105.1817099032623</v>
      </c>
      <c r="I593" s="19">
        <f t="shared" si="99"/>
        <v>3255.1817099032623</v>
      </c>
      <c r="J593" s="20">
        <f t="shared" si="100"/>
        <v>6.4459043760460646E-2</v>
      </c>
      <c r="K593" s="27">
        <f t="shared" si="101"/>
        <v>-1.2131669688993469</v>
      </c>
      <c r="L593" s="25">
        <f>VLOOKUP('Master sheet'!A593,'APS (2020)'!$A$9:$I$640,2,FALSE)</f>
        <v>47700</v>
      </c>
      <c r="M593" s="25">
        <f>VLOOKUP(B593,'Claimant Count'!$B$2:$D$633,3,FALSE)-F593</f>
        <v>1140</v>
      </c>
      <c r="N593" s="25">
        <f>VLOOKUP('Master sheet'!A593,'APS (2020)'!$A$9:$I$640,8,FALSE)-G593</f>
        <v>600</v>
      </c>
      <c r="O593" s="25">
        <f>L593*VLOOKUP(C593,'Part-time workers'!$A$3:$H$14,8,FALSE)</f>
        <v>61.43120438624949</v>
      </c>
      <c r="P593" s="25">
        <f t="shared" si="102"/>
        <v>1801.4312043862494</v>
      </c>
      <c r="Q593" s="26">
        <f t="shared" si="103"/>
        <v>0.55340419212412706</v>
      </c>
      <c r="R593" s="28">
        <f t="shared" si="104"/>
        <v>0.3850096751720537</v>
      </c>
      <c r="S593" s="73">
        <f>VLOOKUP(B593,'13. Parl. Constituency gender'!$A$5:$S$667,18,FALSE)</f>
        <v>5000</v>
      </c>
      <c r="T593" s="73">
        <f>VLOOKUP(B593,'SEISS data'!$B$6:$R$668,9,FALSE)</f>
        <v>2000</v>
      </c>
      <c r="U593" s="73">
        <f t="shared" si="105"/>
        <v>7000</v>
      </c>
      <c r="V593" s="109">
        <f t="shared" si="106"/>
        <v>0.14675052410901468</v>
      </c>
      <c r="W593" s="110">
        <f t="shared" si="107"/>
        <v>-0.49434995556176708</v>
      </c>
      <c r="X593" s="113">
        <f t="shared" si="108"/>
        <v>-5.4670140194856692E-2</v>
      </c>
      <c r="Y593" s="137">
        <f>VLOOKUP(A593,'BRES data'!$A$11:$AB$642,25,FALSE)</f>
        <v>3.0451828830982519E-2</v>
      </c>
      <c r="Z593" s="138">
        <f t="shared" si="109"/>
        <v>0.64696577273921918</v>
      </c>
    </row>
    <row r="594" spans="1:26">
      <c r="A594" s="14" t="s">
        <v>606</v>
      </c>
      <c r="B594" s="15" t="str">
        <f>VLOOKUP('Master sheet'!A594,Westminster_Parliamentary_Const!$A$2:$C$651,2,FALSE)</f>
        <v>S14000019</v>
      </c>
      <c r="C594" s="15" t="str">
        <f>VLOOKUP(B594,'Region Lookup'!$B$1:$C$662,2,FALSE)</f>
        <v>Scotland</v>
      </c>
      <c r="E594" s="19">
        <f>VLOOKUP('Master sheet'!A594,'APS (2019)'!$A$9:$I$640,2,FALSE)</f>
        <v>60800</v>
      </c>
      <c r="F594" s="19">
        <f>VLOOKUP(B594,'Claimant Count'!$B$2:$D$633,2,FALSE)</f>
        <v>1675</v>
      </c>
      <c r="G594" s="19">
        <f>VLOOKUP('Master sheet'!A594,'APS (combined up to 2019)'!$A$9:$I$640,8,FALSE)</f>
        <v>2700</v>
      </c>
      <c r="H594" s="19">
        <f>E594*VLOOKUP(C594,'Part-time workers'!$A$3:$G$14,6,FALSE)</f>
        <v>1330.5950091508585</v>
      </c>
      <c r="I594" s="19">
        <f t="shared" si="99"/>
        <v>5705.5950091508585</v>
      </c>
      <c r="J594" s="20">
        <f t="shared" si="100"/>
        <v>9.384202317682333E-2</v>
      </c>
      <c r="K594" s="27">
        <f t="shared" si="101"/>
        <v>-0.10255978789306003</v>
      </c>
      <c r="L594" s="25">
        <f>VLOOKUP('Master sheet'!A594,'APS (2020)'!$A$9:$I$640,2,FALSE)</f>
        <v>63800</v>
      </c>
      <c r="M594" s="25">
        <f>VLOOKUP(B594,'Claimant Count'!$B$2:$D$633,3,FALSE)-F594</f>
        <v>1960</v>
      </c>
      <c r="N594" s="25">
        <f>VLOOKUP('Master sheet'!A594,'APS (2020)'!$A$9:$I$640,8,FALSE)-G594</f>
        <v>1400</v>
      </c>
      <c r="O594" s="25">
        <f>L594*VLOOKUP(C594,'Part-time workers'!$A$3:$H$14,8,FALSE)</f>
        <v>82.165845699008756</v>
      </c>
      <c r="P594" s="25">
        <f t="shared" si="102"/>
        <v>3442.165845699009</v>
      </c>
      <c r="Q594" s="26">
        <f t="shared" si="103"/>
        <v>0.60329656068794357</v>
      </c>
      <c r="R594" s="28">
        <f t="shared" si="104"/>
        <v>0.55084282311083888</v>
      </c>
      <c r="S594" s="73">
        <f>VLOOKUP(B594,'13. Parl. Constituency gender'!$A$5:$S$667,18,FALSE)</f>
        <v>7200</v>
      </c>
      <c r="T594" s="73">
        <f>VLOOKUP(B594,'SEISS data'!$B$6:$R$668,9,FALSE)</f>
        <v>2700</v>
      </c>
      <c r="U594" s="73">
        <f t="shared" si="105"/>
        <v>9900</v>
      </c>
      <c r="V594" s="109">
        <f t="shared" si="106"/>
        <v>0.15517241379310345</v>
      </c>
      <c r="W594" s="110">
        <f t="shared" si="107"/>
        <v>-0.25333938842206299</v>
      </c>
      <c r="X594" s="113">
        <f t="shared" si="108"/>
        <v>0.14875171734438794</v>
      </c>
      <c r="Y594" s="137">
        <f>VLOOKUP(A594,'BRES data'!$A$11:$AB$642,25,FALSE)</f>
        <v>2.0955544200306431E-2</v>
      </c>
      <c r="Z594" s="138">
        <f t="shared" si="109"/>
        <v>-0.35302462291500897</v>
      </c>
    </row>
    <row r="595" spans="1:26">
      <c r="A595" s="14" t="s">
        <v>607</v>
      </c>
      <c r="B595" s="15" t="str">
        <f>VLOOKUP('Master sheet'!A595,Westminster_Parliamentary_Const!$A$2:$C$651,2,FALSE)</f>
        <v>S14000020</v>
      </c>
      <c r="C595" s="15" t="str">
        <f>VLOOKUP(B595,'Region Lookup'!$B$1:$C$662,2,FALSE)</f>
        <v>Scotland</v>
      </c>
      <c r="E595" s="19">
        <f>VLOOKUP('Master sheet'!A595,'APS (2019)'!$A$9:$I$640,2,FALSE)</f>
        <v>64400</v>
      </c>
      <c r="F595" s="19">
        <f>VLOOKUP(B595,'Claimant Count'!$B$2:$D$633,2,FALSE)</f>
        <v>1685</v>
      </c>
      <c r="G595" s="19">
        <f>VLOOKUP('Master sheet'!A595,'APS (combined up to 2019)'!$A$9:$I$640,8,FALSE)</f>
        <v>2900</v>
      </c>
      <c r="H595" s="19">
        <f>E595*VLOOKUP(C595,'Part-time workers'!$A$3:$G$14,6,FALSE)</f>
        <v>1409.3802399558435</v>
      </c>
      <c r="I595" s="19">
        <f t="shared" si="99"/>
        <v>5994.3802399558435</v>
      </c>
      <c r="J595" s="20">
        <f t="shared" si="100"/>
        <v>9.3080438508631111E-2</v>
      </c>
      <c r="K595" s="27">
        <f t="shared" si="101"/>
        <v>-0.13134588849412948</v>
      </c>
      <c r="L595" s="25">
        <f>VLOOKUP('Master sheet'!A595,'APS (2020)'!$A$9:$I$640,2,FALSE)</f>
        <v>63900</v>
      </c>
      <c r="M595" s="25">
        <f>VLOOKUP(B595,'Claimant Count'!$B$2:$D$633,3,FALSE)-F595</f>
        <v>1715</v>
      </c>
      <c r="N595" s="25">
        <f>VLOOKUP('Master sheet'!A595,'APS (2020)'!$A$9:$I$640,8,FALSE)-G595</f>
        <v>-100</v>
      </c>
      <c r="O595" s="25">
        <f>L595*VLOOKUP(C595,'Part-time workers'!$A$3:$H$14,8,FALSE)</f>
        <v>82.294632291013471</v>
      </c>
      <c r="P595" s="25">
        <f t="shared" si="102"/>
        <v>1697.2946322910134</v>
      </c>
      <c r="Q595" s="26">
        <f t="shared" si="103"/>
        <v>0.28314764234968121</v>
      </c>
      <c r="R595" s="28">
        <f t="shared" si="104"/>
        <v>-0.51327388382246497</v>
      </c>
      <c r="S595" s="73">
        <f>VLOOKUP(B595,'13. Parl. Constituency gender'!$A$5:$S$667,18,FALSE)</f>
        <v>7800</v>
      </c>
      <c r="T595" s="73">
        <f>VLOOKUP(B595,'SEISS data'!$B$6:$R$668,9,FALSE)</f>
        <v>3400</v>
      </c>
      <c r="U595" s="73">
        <f t="shared" si="105"/>
        <v>11200</v>
      </c>
      <c r="V595" s="109">
        <f t="shared" si="106"/>
        <v>0.17527386541471049</v>
      </c>
      <c r="W595" s="110">
        <f t="shared" si="107"/>
        <v>0.32190707494680698</v>
      </c>
      <c r="X595" s="113">
        <f t="shared" si="108"/>
        <v>-9.5683404437828995E-2</v>
      </c>
      <c r="Y595" s="137">
        <f>VLOOKUP(A595,'BRES data'!$A$11:$AB$642,25,FALSE)</f>
        <v>2.8006824879789116E-2</v>
      </c>
      <c r="Z595" s="138">
        <f t="shared" si="109"/>
        <v>0.38949871445076395</v>
      </c>
    </row>
    <row r="596" spans="1:26">
      <c r="A596" s="14" t="s">
        <v>608</v>
      </c>
      <c r="B596" s="15" t="str">
        <f>VLOOKUP('Master sheet'!A596,Westminster_Parliamentary_Const!$A$2:$C$651,2,FALSE)</f>
        <v>S14000021</v>
      </c>
      <c r="C596" s="15" t="str">
        <f>VLOOKUP(B596,'Region Lookup'!$B$1:$C$662,2,FALSE)</f>
        <v>Scotland</v>
      </c>
      <c r="E596" s="19">
        <f>VLOOKUP('Master sheet'!A596,'APS (2019)'!$A$9:$I$640,2,FALSE)</f>
        <v>57400</v>
      </c>
      <c r="F596" s="19">
        <f>VLOOKUP(B596,'Claimant Count'!$B$2:$D$633,2,FALSE)</f>
        <v>960</v>
      </c>
      <c r="G596" s="19">
        <f>VLOOKUP('Master sheet'!A596,'APS (combined up to 2019)'!$A$9:$I$640,8,FALSE)</f>
        <v>2100</v>
      </c>
      <c r="H596" s="19">
        <f>E596*VLOOKUP(C596,'Part-time workers'!$A$3:$G$14,6,FALSE)</f>
        <v>1256.1867356128171</v>
      </c>
      <c r="I596" s="19">
        <f t="shared" si="99"/>
        <v>4316.1867356128168</v>
      </c>
      <c r="J596" s="20">
        <f t="shared" si="100"/>
        <v>7.5194890864334785E-2</v>
      </c>
      <c r="K596" s="27">
        <f t="shared" si="101"/>
        <v>-0.80737732045040989</v>
      </c>
      <c r="L596" s="25">
        <f>VLOOKUP('Master sheet'!A596,'APS (2020)'!$A$9:$I$640,2,FALSE)</f>
        <v>57900</v>
      </c>
      <c r="M596" s="25">
        <f>VLOOKUP(B596,'Claimant Count'!$B$2:$D$633,3,FALSE)-F596</f>
        <v>1320</v>
      </c>
      <c r="N596" s="25">
        <f>VLOOKUP('Master sheet'!A596,'APS (2020)'!$A$9:$I$640,8,FALSE)-G596</f>
        <v>1100</v>
      </c>
      <c r="O596" s="25">
        <f>L596*VLOOKUP(C596,'Part-time workers'!$A$3:$H$14,8,FALSE)</f>
        <v>74.567436770730509</v>
      </c>
      <c r="P596" s="25">
        <f t="shared" si="102"/>
        <v>2494.5674367707306</v>
      </c>
      <c r="Q596" s="26">
        <f t="shared" si="103"/>
        <v>0.57795632802169516</v>
      </c>
      <c r="R596" s="28">
        <f t="shared" si="104"/>
        <v>0.46661650406627037</v>
      </c>
      <c r="S596" s="73">
        <f>VLOOKUP(B596,'13. Parl. Constituency gender'!$A$5:$S$667,18,FALSE)</f>
        <v>6200</v>
      </c>
      <c r="T596" s="73">
        <f>VLOOKUP(B596,'SEISS data'!$B$6:$R$668,9,FALSE)</f>
        <v>2300</v>
      </c>
      <c r="U596" s="73">
        <f t="shared" si="105"/>
        <v>8500</v>
      </c>
      <c r="V596" s="109">
        <f t="shared" si="106"/>
        <v>0.14680483592400692</v>
      </c>
      <c r="W596" s="110">
        <f t="shared" si="107"/>
        <v>-0.49279570564581332</v>
      </c>
      <c r="X596" s="113">
        <f t="shared" si="108"/>
        <v>-1.3089600789771477E-2</v>
      </c>
      <c r="Y596" s="137">
        <f>VLOOKUP(A596,'BRES data'!$A$11:$AB$642,25,FALSE)</f>
        <v>3.2163661581137371E-2</v>
      </c>
      <c r="Z596" s="138">
        <f t="shared" si="109"/>
        <v>0.82722746198887498</v>
      </c>
    </row>
    <row r="597" spans="1:26">
      <c r="A597" s="14" t="s">
        <v>609</v>
      </c>
      <c r="B597" s="15" t="str">
        <f>VLOOKUP('Master sheet'!A597,Westminster_Parliamentary_Const!$A$2:$C$651,2,FALSE)</f>
        <v>S14000022</v>
      </c>
      <c r="C597" s="15" t="str">
        <f>VLOOKUP(B597,'Region Lookup'!$B$1:$C$662,2,FALSE)</f>
        <v>Scotland</v>
      </c>
      <c r="E597" s="19">
        <f>VLOOKUP('Master sheet'!A597,'APS (2019)'!$A$9:$I$640,2,FALSE)</f>
        <v>71800</v>
      </c>
      <c r="F597" s="19">
        <f>VLOOKUP(B597,'Claimant Count'!$B$2:$D$633,2,FALSE)</f>
        <v>1620</v>
      </c>
      <c r="G597" s="19">
        <f>VLOOKUP('Master sheet'!A597,'APS (combined up to 2019)'!$A$9:$I$640,8,FALSE)</f>
        <v>4300</v>
      </c>
      <c r="H597" s="19">
        <f>E597*VLOOKUP(C597,'Part-time workers'!$A$3:$G$14,6,FALSE)</f>
        <v>1571.3276588327572</v>
      </c>
      <c r="I597" s="19">
        <f t="shared" si="99"/>
        <v>7491.3276588327572</v>
      </c>
      <c r="J597" s="20">
        <f t="shared" si="100"/>
        <v>0.10433603981661221</v>
      </c>
      <c r="K597" s="27">
        <f t="shared" si="101"/>
        <v>0.29408924053251739</v>
      </c>
      <c r="L597" s="25">
        <f>VLOOKUP('Master sheet'!A597,'APS (2020)'!$A$9:$I$640,2,FALSE)</f>
        <v>67500</v>
      </c>
      <c r="M597" s="25">
        <f>VLOOKUP(B597,'Claimant Count'!$B$2:$D$633,3,FALSE)-F597</f>
        <v>2995</v>
      </c>
      <c r="N597" s="25">
        <f>VLOOKUP('Master sheet'!A597,'APS (2020)'!$A$9:$I$640,8,FALSE)-G597</f>
        <v>-1700</v>
      </c>
      <c r="O597" s="25">
        <f>L597*VLOOKUP(C597,'Part-time workers'!$A$3:$H$14,8,FALSE)</f>
        <v>86.930949603183237</v>
      </c>
      <c r="P597" s="25">
        <f t="shared" si="102"/>
        <v>1381.9309496031833</v>
      </c>
      <c r="Q597" s="26">
        <f t="shared" si="103"/>
        <v>0.18447076573587032</v>
      </c>
      <c r="R597" s="28">
        <f t="shared" si="104"/>
        <v>-0.84125785308831702</v>
      </c>
      <c r="S597" s="73">
        <f>VLOOKUP(B597,'13. Parl. Constituency gender'!$A$5:$S$667,18,FALSE)</f>
        <v>8600</v>
      </c>
      <c r="T597" s="73">
        <f>VLOOKUP(B597,'SEISS data'!$B$6:$R$668,9,FALSE)</f>
        <v>3300</v>
      </c>
      <c r="U597" s="73">
        <f t="shared" si="105"/>
        <v>11900</v>
      </c>
      <c r="V597" s="109">
        <f t="shared" si="106"/>
        <v>0.17629629629629628</v>
      </c>
      <c r="W597" s="110">
        <f t="shared" si="107"/>
        <v>0.35116614338339402</v>
      </c>
      <c r="X597" s="113">
        <f t="shared" si="108"/>
        <v>-0.2450458548524615</v>
      </c>
      <c r="Y597" s="137">
        <f>VLOOKUP(A597,'BRES data'!$A$11:$AB$642,25,FALSE)</f>
        <v>3.4482343015547867E-2</v>
      </c>
      <c r="Z597" s="138">
        <f t="shared" si="109"/>
        <v>1.0713923385872703</v>
      </c>
    </row>
    <row r="598" spans="1:26">
      <c r="A598" s="14" t="s">
        <v>610</v>
      </c>
      <c r="B598" s="15" t="str">
        <f>VLOOKUP('Master sheet'!A598,Westminster_Parliamentary_Const!$A$2:$C$651,2,FALSE)</f>
        <v>S14000023</v>
      </c>
      <c r="C598" s="15" t="str">
        <f>VLOOKUP(B598,'Region Lookup'!$B$1:$C$662,2,FALSE)</f>
        <v>Scotland</v>
      </c>
      <c r="E598" s="19">
        <f>VLOOKUP('Master sheet'!A598,'APS (2019)'!$A$9:$I$640,2,FALSE)</f>
        <v>78800</v>
      </c>
      <c r="F598" s="19">
        <f>VLOOKUP(B598,'Claimant Count'!$B$2:$D$633,2,FALSE)</f>
        <v>1690</v>
      </c>
      <c r="G598" s="19">
        <f>VLOOKUP('Master sheet'!A598,'APS (combined up to 2019)'!$A$9:$I$640,8,FALSE)</f>
        <v>2800</v>
      </c>
      <c r="H598" s="19">
        <f>E598*VLOOKUP(C598,'Part-time workers'!$A$3:$G$14,6,FALSE)</f>
        <v>1724.5211631757836</v>
      </c>
      <c r="I598" s="19">
        <f t="shared" si="99"/>
        <v>6214.5211631757838</v>
      </c>
      <c r="J598" s="20">
        <f t="shared" si="100"/>
        <v>7.8864481766190153E-2</v>
      </c>
      <c r="K598" s="27">
        <f t="shared" si="101"/>
        <v>-0.66867545672156103</v>
      </c>
      <c r="L598" s="25">
        <f>VLOOKUP('Master sheet'!A598,'APS (2020)'!$A$9:$I$640,2,FALSE)</f>
        <v>77100</v>
      </c>
      <c r="M598" s="25">
        <f>VLOOKUP(B598,'Claimant Count'!$B$2:$D$633,3,FALSE)-F598</f>
        <v>3220</v>
      </c>
      <c r="N598" s="25">
        <f>VLOOKUP('Master sheet'!A598,'APS (2020)'!$A$9:$I$640,8,FALSE)-G598</f>
        <v>-500</v>
      </c>
      <c r="O598" s="25">
        <f>L598*VLOOKUP(C598,'Part-time workers'!$A$3:$H$14,8,FALSE)</f>
        <v>99.294462435635964</v>
      </c>
      <c r="P598" s="25">
        <f t="shared" si="102"/>
        <v>2819.294462435636</v>
      </c>
      <c r="Q598" s="26">
        <f t="shared" si="103"/>
        <v>0.45366238015913396</v>
      </c>
      <c r="R598" s="28">
        <f t="shared" si="104"/>
        <v>5.3486054718626767E-2</v>
      </c>
      <c r="S598" s="73">
        <f>VLOOKUP(B598,'13. Parl. Constituency gender'!$A$5:$S$667,18,FALSE)</f>
        <v>9900</v>
      </c>
      <c r="T598" s="73">
        <f>VLOOKUP(B598,'SEISS data'!$B$6:$R$668,9,FALSE)</f>
        <v>3600</v>
      </c>
      <c r="U598" s="73">
        <f t="shared" si="105"/>
        <v>13500</v>
      </c>
      <c r="V598" s="109">
        <f t="shared" si="106"/>
        <v>0.17509727626459143</v>
      </c>
      <c r="W598" s="110">
        <f t="shared" si="107"/>
        <v>0.31685359493016413</v>
      </c>
      <c r="X598" s="113">
        <f t="shared" si="108"/>
        <v>0.18516982482439545</v>
      </c>
      <c r="Y598" s="137">
        <f>VLOOKUP(A598,'BRES data'!$A$11:$AB$642,25,FALSE)</f>
        <v>3.319737140267387E-2</v>
      </c>
      <c r="Z598" s="138">
        <f t="shared" si="109"/>
        <v>0.93608054860453505</v>
      </c>
    </row>
    <row r="599" spans="1:26">
      <c r="A599" s="14" t="s">
        <v>611</v>
      </c>
      <c r="B599" s="15" t="str">
        <f>VLOOKUP('Master sheet'!A599,Westminster_Parliamentary_Const!$A$2:$C$651,2,FALSE)</f>
        <v>S14000024</v>
      </c>
      <c r="C599" s="15" t="str">
        <f>VLOOKUP(B599,'Region Lookup'!$B$1:$C$662,2,FALSE)</f>
        <v>Scotland</v>
      </c>
      <c r="E599" s="19">
        <f>VLOOKUP('Master sheet'!A599,'APS (2019)'!$A$9:$I$640,2,FALSE)</f>
        <v>59100</v>
      </c>
      <c r="F599" s="19">
        <f>VLOOKUP(B599,'Claimant Count'!$B$2:$D$633,2,FALSE)</f>
        <v>695</v>
      </c>
      <c r="G599" s="19">
        <f>VLOOKUP('Master sheet'!A599,'APS (combined up to 2019)'!$A$9:$I$640,8,FALSE)</f>
        <v>4200</v>
      </c>
      <c r="H599" s="19">
        <f>E599*VLOOKUP(C599,'Part-time workers'!$A$3:$G$14,6,FALSE)</f>
        <v>1293.3908723818377</v>
      </c>
      <c r="I599" s="19">
        <f t="shared" si="99"/>
        <v>6188.3908723818377</v>
      </c>
      <c r="J599" s="20">
        <f t="shared" si="100"/>
        <v>0.10471050545485343</v>
      </c>
      <c r="K599" s="27">
        <f t="shared" si="101"/>
        <v>0.30824315668164687</v>
      </c>
      <c r="L599" s="25">
        <f>VLOOKUP('Master sheet'!A599,'APS (2020)'!$A$9:$I$640,2,FALSE)</f>
        <v>72700</v>
      </c>
      <c r="M599" s="25">
        <f>VLOOKUP(B599,'Claimant Count'!$B$2:$D$633,3,FALSE)-F599</f>
        <v>1660</v>
      </c>
      <c r="N599" s="25">
        <f>VLOOKUP('Master sheet'!A599,'APS (2020)'!$A$9:$I$640,8,FALSE)-G599</f>
        <v>800</v>
      </c>
      <c r="O599" s="25">
        <f>L599*VLOOKUP(C599,'Part-time workers'!$A$3:$H$14,8,FALSE)</f>
        <v>93.627852387428476</v>
      </c>
      <c r="P599" s="25">
        <f t="shared" si="102"/>
        <v>2553.6278523874284</v>
      </c>
      <c r="Q599" s="26">
        <f t="shared" si="103"/>
        <v>0.41264811888079195</v>
      </c>
      <c r="R599" s="28">
        <f t="shared" si="104"/>
        <v>-8.2837881265121149E-2</v>
      </c>
      <c r="S599" s="73">
        <f>VLOOKUP(B599,'13. Parl. Constituency gender'!$A$5:$S$667,18,FALSE)</f>
        <v>5600</v>
      </c>
      <c r="T599" s="73">
        <f>VLOOKUP(B599,'SEISS data'!$B$6:$R$668,9,FALSE)</f>
        <v>2300</v>
      </c>
      <c r="U599" s="73">
        <f t="shared" si="105"/>
        <v>7900</v>
      </c>
      <c r="V599" s="109">
        <f t="shared" si="106"/>
        <v>0.10866574965612105</v>
      </c>
      <c r="W599" s="110">
        <f t="shared" si="107"/>
        <v>-1.5842280511655249</v>
      </c>
      <c r="X599" s="113">
        <f t="shared" si="108"/>
        <v>-0.83353296621532302</v>
      </c>
      <c r="Y599" s="137">
        <f>VLOOKUP(A599,'BRES data'!$A$11:$AB$642,25,FALSE)</f>
        <v>4.1074334319526784E-2</v>
      </c>
      <c r="Z599" s="138">
        <f t="shared" si="109"/>
        <v>1.7655509752103806</v>
      </c>
    </row>
    <row r="600" spans="1:26">
      <c r="A600" s="14" t="s">
        <v>612</v>
      </c>
      <c r="B600" s="15" t="str">
        <f>VLOOKUP('Master sheet'!A600,Westminster_Parliamentary_Const!$A$2:$C$651,2,FALSE)</f>
        <v>S14000025</v>
      </c>
      <c r="C600" s="15" t="str">
        <f>VLOOKUP(B600,'Region Lookup'!$B$1:$C$662,2,FALSE)</f>
        <v>Scotland</v>
      </c>
      <c r="E600" s="19">
        <f>VLOOKUP('Master sheet'!A600,'APS (2019)'!$A$9:$I$640,2,FALSE)</f>
        <v>77500</v>
      </c>
      <c r="F600" s="19">
        <f>VLOOKUP(B600,'Claimant Count'!$B$2:$D$633,2,FALSE)</f>
        <v>1400</v>
      </c>
      <c r="G600" s="19">
        <f>VLOOKUP('Master sheet'!A600,'APS (combined up to 2019)'!$A$9:$I$640,8,FALSE)</f>
        <v>3300</v>
      </c>
      <c r="H600" s="19">
        <f>E600*VLOOKUP(C600,'Part-time workers'!$A$3:$G$14,6,FALSE)</f>
        <v>1696.0709409406502</v>
      </c>
      <c r="I600" s="19">
        <f t="shared" si="99"/>
        <v>6396.07094094065</v>
      </c>
      <c r="J600" s="20">
        <f t="shared" si="100"/>
        <v>8.2529947625040651E-2</v>
      </c>
      <c r="K600" s="27">
        <f t="shared" si="101"/>
        <v>-0.53012950986956286</v>
      </c>
      <c r="L600" s="25">
        <f>VLOOKUP('Master sheet'!A600,'APS (2020)'!$A$9:$I$640,2,FALSE)</f>
        <v>73200</v>
      </c>
      <c r="M600" s="25">
        <f>VLOOKUP(B600,'Claimant Count'!$B$2:$D$633,3,FALSE)-F600</f>
        <v>2415</v>
      </c>
      <c r="N600" s="25">
        <f>VLOOKUP('Master sheet'!A600,'APS (2020)'!$A$9:$I$640,8,FALSE)-G600</f>
        <v>700</v>
      </c>
      <c r="O600" s="25">
        <f>L600*VLOOKUP(C600,'Part-time workers'!$A$3:$H$14,8,FALSE)</f>
        <v>94.271785347452052</v>
      </c>
      <c r="P600" s="25">
        <f t="shared" si="102"/>
        <v>3209.2717853474519</v>
      </c>
      <c r="Q600" s="26">
        <f t="shared" si="103"/>
        <v>0.50175675269722297</v>
      </c>
      <c r="R600" s="28">
        <f t="shared" si="104"/>
        <v>0.21334299127457421</v>
      </c>
      <c r="S600" s="73">
        <f>VLOOKUP(B600,'13. Parl. Constituency gender'!$A$5:$S$667,18,FALSE)</f>
        <v>7700</v>
      </c>
      <c r="T600" s="73">
        <f>VLOOKUP(B600,'SEISS data'!$B$6:$R$668,9,FALSE)</f>
        <v>2500</v>
      </c>
      <c r="U600" s="73">
        <f t="shared" si="105"/>
        <v>10200</v>
      </c>
      <c r="V600" s="109">
        <f t="shared" si="106"/>
        <v>0.13934426229508196</v>
      </c>
      <c r="W600" s="110">
        <f t="shared" si="107"/>
        <v>-0.70629613713350903</v>
      </c>
      <c r="X600" s="113">
        <f t="shared" si="108"/>
        <v>-0.2464765729294674</v>
      </c>
      <c r="Y600" s="137">
        <f>VLOOKUP(A600,'BRES data'!$A$11:$AB$642,25,FALSE)</f>
        <v>2.9883843717001035E-2</v>
      </c>
      <c r="Z600" s="138">
        <f t="shared" si="109"/>
        <v>0.58715504876183366</v>
      </c>
    </row>
    <row r="601" spans="1:26">
      <c r="A601" s="14" t="s">
        <v>613</v>
      </c>
      <c r="B601" s="15" t="str">
        <f>VLOOKUP('Master sheet'!A601,Westminster_Parliamentary_Const!$A$2:$C$651,2,FALSE)</f>
        <v>S14000026</v>
      </c>
      <c r="C601" s="15" t="str">
        <f>VLOOKUP(B601,'Region Lookup'!$B$1:$C$662,2,FALSE)</f>
        <v>Scotland</v>
      </c>
      <c r="E601" s="19">
        <f>VLOOKUP('Master sheet'!A601,'APS (2019)'!$A$9:$I$640,2,FALSE)</f>
        <v>69200</v>
      </c>
      <c r="F601" s="19">
        <f>VLOOKUP(B601,'Claimant Count'!$B$2:$D$633,2,FALSE)</f>
        <v>980</v>
      </c>
      <c r="G601" s="19">
        <f>VLOOKUP('Master sheet'!A601,'APS (combined up to 2019)'!$A$9:$I$640,8,FALSE)</f>
        <v>3300</v>
      </c>
      <c r="H601" s="19">
        <f>E601*VLOOKUP(C601,'Part-time workers'!$A$3:$G$14,6,FALSE)</f>
        <v>1514.4272143624901</v>
      </c>
      <c r="I601" s="19">
        <f t="shared" si="99"/>
        <v>5794.4272143624903</v>
      </c>
      <c r="J601" s="20">
        <f t="shared" si="100"/>
        <v>8.3734497317377032E-2</v>
      </c>
      <c r="K601" s="27">
        <f t="shared" si="101"/>
        <v>-0.48460037821715052</v>
      </c>
      <c r="L601" s="25">
        <f>VLOOKUP('Master sheet'!A601,'APS (2020)'!$A$9:$I$640,2,FALSE)</f>
        <v>68000</v>
      </c>
      <c r="M601" s="25">
        <f>VLOOKUP(B601,'Claimant Count'!$B$2:$D$633,3,FALSE)-F601</f>
        <v>1610</v>
      </c>
      <c r="N601" s="25">
        <f>VLOOKUP('Master sheet'!A601,'APS (2020)'!$A$9:$I$640,8,FALSE)-G601</f>
        <v>-1300</v>
      </c>
      <c r="O601" s="25">
        <f>L601*VLOOKUP(C601,'Part-time workers'!$A$3:$H$14,8,FALSE)</f>
        <v>87.574882563206828</v>
      </c>
      <c r="P601" s="25">
        <f t="shared" si="102"/>
        <v>397.57488256320681</v>
      </c>
      <c r="Q601" s="26">
        <f t="shared" si="103"/>
        <v>6.8613318945097576E-2</v>
      </c>
      <c r="R601" s="28">
        <f t="shared" si="104"/>
        <v>-1.2263469091207861</v>
      </c>
      <c r="S601" s="73">
        <f>VLOOKUP(B601,'13. Parl. Constituency gender'!$A$5:$S$667,18,FALSE)</f>
        <v>6800</v>
      </c>
      <c r="T601" s="73">
        <f>VLOOKUP(B601,'SEISS data'!$B$6:$R$668,9,FALSE)</f>
        <v>2600</v>
      </c>
      <c r="U601" s="73">
        <f t="shared" si="105"/>
        <v>9400</v>
      </c>
      <c r="V601" s="109">
        <f t="shared" si="106"/>
        <v>0.13823529411764707</v>
      </c>
      <c r="W601" s="110">
        <f t="shared" si="107"/>
        <v>-0.73803165723755615</v>
      </c>
      <c r="X601" s="113">
        <f t="shared" si="108"/>
        <v>-0.9821892831791712</v>
      </c>
      <c r="Y601" s="137">
        <f>VLOOKUP(A601,'BRES data'!$A$11:$AB$642,25,FALSE)</f>
        <v>2.9347048300536693E-2</v>
      </c>
      <c r="Z601" s="138">
        <f t="shared" si="109"/>
        <v>0.53062870379934735</v>
      </c>
    </row>
    <row r="602" spans="1:26">
      <c r="A602" s="14" t="s">
        <v>614</v>
      </c>
      <c r="B602" s="15" t="str">
        <f>VLOOKUP('Master sheet'!A602,Westminster_Parliamentary_Const!$A$2:$C$651,2,FALSE)</f>
        <v>S14000028</v>
      </c>
      <c r="C602" s="15" t="str">
        <f>VLOOKUP(B602,'Region Lookup'!$B$1:$C$662,2,FALSE)</f>
        <v>Scotland</v>
      </c>
      <c r="E602" s="19">
        <f>VLOOKUP('Master sheet'!A602,'APS (2019)'!$A$9:$I$640,2,FALSE)</f>
        <v>68800</v>
      </c>
      <c r="F602" s="19">
        <f>VLOOKUP(B602,'Claimant Count'!$B$2:$D$633,2,FALSE)</f>
        <v>2195</v>
      </c>
      <c r="G602" s="19">
        <f>VLOOKUP('Master sheet'!A602,'APS (combined up to 2019)'!$A$9:$I$640,8,FALSE)</f>
        <v>2500</v>
      </c>
      <c r="H602" s="19">
        <f>E602*VLOOKUP(C602,'Part-time workers'!$A$3:$G$14,6,FALSE)</f>
        <v>1505.6732998286029</v>
      </c>
      <c r="I602" s="19">
        <f t="shared" si="99"/>
        <v>6200.6732998286025</v>
      </c>
      <c r="J602" s="20">
        <f t="shared" si="100"/>
        <v>9.0126065404485506E-2</v>
      </c>
      <c r="K602" s="27">
        <f t="shared" si="101"/>
        <v>-0.24301420974710461</v>
      </c>
      <c r="L602" s="25">
        <f>VLOOKUP('Master sheet'!A602,'APS (2020)'!$A$9:$I$640,2,FALSE)</f>
        <v>72900</v>
      </c>
      <c r="M602" s="25">
        <f>VLOOKUP(B602,'Claimant Count'!$B$2:$D$633,3,FALSE)-F602</f>
        <v>1915</v>
      </c>
      <c r="N602" s="25">
        <f>VLOOKUP('Master sheet'!A602,'APS (2020)'!$A$9:$I$640,8,FALSE)-G602</f>
        <v>-200</v>
      </c>
      <c r="O602" s="25">
        <f>L602*VLOOKUP(C602,'Part-time workers'!$A$3:$H$14,8,FALSE)</f>
        <v>93.885425571437906</v>
      </c>
      <c r="P602" s="25">
        <f t="shared" si="102"/>
        <v>1808.885425571438</v>
      </c>
      <c r="Q602" s="26">
        <f t="shared" si="103"/>
        <v>0.29172403352091436</v>
      </c>
      <c r="R602" s="28">
        <f t="shared" si="104"/>
        <v>-0.48476752129007045</v>
      </c>
      <c r="S602" s="73">
        <f>VLOOKUP(B602,'13. Parl. Constituency gender'!$A$5:$S$667,18,FALSE)</f>
        <v>7100</v>
      </c>
      <c r="T602" s="73">
        <f>VLOOKUP(B602,'SEISS data'!$B$6:$R$668,9,FALSE)</f>
        <v>2800</v>
      </c>
      <c r="U602" s="73">
        <f t="shared" si="105"/>
        <v>9900</v>
      </c>
      <c r="V602" s="109">
        <f t="shared" si="106"/>
        <v>0.13580246913580246</v>
      </c>
      <c r="W602" s="110">
        <f t="shared" si="107"/>
        <v>-0.80765219973097735</v>
      </c>
      <c r="X602" s="113">
        <f t="shared" si="108"/>
        <v>-0.64620986051052387</v>
      </c>
      <c r="Y602" s="137">
        <f>VLOOKUP(A602,'BRES data'!$A$11:$AB$642,25,FALSE)</f>
        <v>2.8565603017636887E-2</v>
      </c>
      <c r="Z602" s="138">
        <f t="shared" si="109"/>
        <v>0.44833991318066591</v>
      </c>
    </row>
    <row r="603" spans="1:26">
      <c r="A603" s="14" t="s">
        <v>615</v>
      </c>
      <c r="B603" s="15" t="str">
        <f>VLOOKUP('Master sheet'!A603,Westminster_Parliamentary_Const!$A$2:$C$651,2,FALSE)</f>
        <v>S14000029</v>
      </c>
      <c r="C603" s="15" t="str">
        <f>VLOOKUP(B603,'Region Lookup'!$B$1:$C$662,2,FALSE)</f>
        <v>Scotland</v>
      </c>
      <c r="E603" s="19">
        <f>VLOOKUP('Master sheet'!A603,'APS (2019)'!$A$9:$I$640,2,FALSE)</f>
        <v>82100</v>
      </c>
      <c r="F603" s="19">
        <f>VLOOKUP(B603,'Claimant Count'!$B$2:$D$633,2,FALSE)</f>
        <v>3130</v>
      </c>
      <c r="G603" s="19">
        <f>VLOOKUP('Master sheet'!A603,'APS (combined up to 2019)'!$A$9:$I$640,8,FALSE)</f>
        <v>4900</v>
      </c>
      <c r="H603" s="19">
        <f>E603*VLOOKUP(C603,'Part-time workers'!$A$3:$G$14,6,FALSE)</f>
        <v>1796.7409580803533</v>
      </c>
      <c r="I603" s="19">
        <f t="shared" si="99"/>
        <v>9826.7409580803542</v>
      </c>
      <c r="J603" s="20">
        <f t="shared" si="100"/>
        <v>0.11969233810085693</v>
      </c>
      <c r="K603" s="27">
        <f t="shared" si="101"/>
        <v>0.87452102406564958</v>
      </c>
      <c r="L603" s="25">
        <f>VLOOKUP('Master sheet'!A603,'APS (2020)'!$A$9:$I$640,2,FALSE)</f>
        <v>70100</v>
      </c>
      <c r="M603" s="25">
        <f>VLOOKUP(B603,'Claimant Count'!$B$2:$D$633,3,FALSE)-F603</f>
        <v>3815</v>
      </c>
      <c r="N603" s="25">
        <f>VLOOKUP('Master sheet'!A603,'APS (2020)'!$A$9:$I$640,8,FALSE)-G603</f>
        <v>-2800</v>
      </c>
      <c r="O603" s="25">
        <f>L603*VLOOKUP(C603,'Part-time workers'!$A$3:$H$14,8,FALSE)</f>
        <v>90.279400995305849</v>
      </c>
      <c r="P603" s="25">
        <f t="shared" si="102"/>
        <v>1105.2794009953059</v>
      </c>
      <c r="Q603" s="26">
        <f t="shared" si="103"/>
        <v>0.11247670063862367</v>
      </c>
      <c r="R603" s="28">
        <f t="shared" si="104"/>
        <v>-1.0805530156884899</v>
      </c>
      <c r="S603" s="73">
        <f>VLOOKUP(B603,'13. Parl. Constituency gender'!$A$5:$S$667,18,FALSE)</f>
        <v>7900</v>
      </c>
      <c r="T603" s="73">
        <f>VLOOKUP(B603,'SEISS data'!$B$6:$R$668,9,FALSE)</f>
        <v>2700</v>
      </c>
      <c r="U603" s="73">
        <f t="shared" si="105"/>
        <v>10600</v>
      </c>
      <c r="V603" s="109">
        <f t="shared" si="106"/>
        <v>0.15121255349500715</v>
      </c>
      <c r="W603" s="110">
        <f t="shared" si="107"/>
        <v>-0.36665934534826783</v>
      </c>
      <c r="X603" s="113">
        <f t="shared" si="108"/>
        <v>-0.72360618051837888</v>
      </c>
      <c r="Y603" s="137">
        <f>VLOOKUP(A603,'BRES data'!$A$11:$AB$642,25,FALSE)</f>
        <v>3.6308299039780501E-2</v>
      </c>
      <c r="Z603" s="138">
        <f t="shared" si="109"/>
        <v>1.2636715886448389</v>
      </c>
    </row>
    <row r="604" spans="1:26">
      <c r="A604" s="14" t="s">
        <v>616</v>
      </c>
      <c r="B604" s="15" t="str">
        <f>VLOOKUP('Master sheet'!A604,Westminster_Parliamentary_Const!$A$2:$C$651,2,FALSE)</f>
        <v>S14000030</v>
      </c>
      <c r="C604" s="15" t="str">
        <f>VLOOKUP(B604,'Region Lookup'!$B$1:$C$662,2,FALSE)</f>
        <v>Scotland</v>
      </c>
      <c r="E604" s="19">
        <f>VLOOKUP('Master sheet'!A604,'APS (2019)'!$A$9:$I$640,2,FALSE)</f>
        <v>48700</v>
      </c>
      <c r="F604" s="19">
        <f>VLOOKUP(B604,'Claimant Count'!$B$2:$D$633,2,FALSE)</f>
        <v>3035</v>
      </c>
      <c r="G604" s="19">
        <f>VLOOKUP('Master sheet'!A604,'APS (combined up to 2019)'!$A$9:$I$640,8,FALSE)</f>
        <v>2500</v>
      </c>
      <c r="H604" s="19">
        <f>E604*VLOOKUP(C604,'Part-time workers'!$A$3:$G$14,6,FALSE)</f>
        <v>1065.7890945007698</v>
      </c>
      <c r="I604" s="19">
        <f t="shared" si="99"/>
        <v>6600.7890945007694</v>
      </c>
      <c r="J604" s="20">
        <f t="shared" si="100"/>
        <v>0.13553981713553942</v>
      </c>
      <c r="K604" s="27">
        <f t="shared" si="101"/>
        <v>1.4735182791555725</v>
      </c>
      <c r="L604" s="25">
        <f>VLOOKUP('Master sheet'!A604,'APS (2020)'!$A$9:$I$640,2,FALSE)</f>
        <v>46500</v>
      </c>
      <c r="M604" s="25">
        <f>VLOOKUP(B604,'Claimant Count'!$B$2:$D$633,3,FALSE)-F604</f>
        <v>2850</v>
      </c>
      <c r="N604" s="25">
        <f>VLOOKUP('Master sheet'!A604,'APS (2020)'!$A$9:$I$640,8,FALSE)-G604</f>
        <v>1700</v>
      </c>
      <c r="O604" s="25">
        <f>L604*VLOOKUP(C604,'Part-time workers'!$A$3:$H$14,8,FALSE)</f>
        <v>59.885765282192899</v>
      </c>
      <c r="P604" s="25">
        <f t="shared" si="102"/>
        <v>4609.8857652821926</v>
      </c>
      <c r="Q604" s="26">
        <f t="shared" si="103"/>
        <v>0.69838404155690526</v>
      </c>
      <c r="R604" s="28">
        <f t="shared" si="104"/>
        <v>0.86689629453301631</v>
      </c>
      <c r="S604" s="73">
        <f>VLOOKUP(B604,'13. Parl. Constituency gender'!$A$5:$S$667,18,FALSE)</f>
        <v>6700</v>
      </c>
      <c r="T604" s="73">
        <f>VLOOKUP(B604,'SEISS data'!$B$6:$R$668,9,FALSE)</f>
        <v>2600</v>
      </c>
      <c r="U604" s="73">
        <f t="shared" si="105"/>
        <v>9300</v>
      </c>
      <c r="V604" s="109">
        <f t="shared" si="106"/>
        <v>0.2</v>
      </c>
      <c r="W604" s="110">
        <f t="shared" si="107"/>
        <v>1.0294988320357097</v>
      </c>
      <c r="X604" s="113">
        <f t="shared" si="108"/>
        <v>0.948197563284363</v>
      </c>
      <c r="Y604" s="137">
        <f>VLOOKUP(A604,'BRES data'!$A$11:$AB$642,25,FALSE)</f>
        <v>1.7614416475972616E-2</v>
      </c>
      <c r="Z604" s="138">
        <f t="shared" si="109"/>
        <v>-0.70485649874095635</v>
      </c>
    </row>
    <row r="605" spans="1:26">
      <c r="A605" s="14" t="s">
        <v>617</v>
      </c>
      <c r="B605" s="15" t="str">
        <f>VLOOKUP('Master sheet'!A605,Westminster_Parliamentary_Const!$A$2:$C$651,2,FALSE)</f>
        <v>S14000031</v>
      </c>
      <c r="C605" s="15" t="str">
        <f>VLOOKUP(B605,'Region Lookup'!$B$1:$C$662,2,FALSE)</f>
        <v>Scotland</v>
      </c>
      <c r="E605" s="19">
        <f>VLOOKUP('Master sheet'!A605,'APS (2019)'!$A$9:$I$640,2,FALSE)</f>
        <v>57600</v>
      </c>
      <c r="F605" s="19">
        <f>VLOOKUP(B605,'Claimant Count'!$B$2:$D$633,2,FALSE)</f>
        <v>1960</v>
      </c>
      <c r="G605" s="19">
        <f>VLOOKUP('Master sheet'!A605,'APS (combined up to 2019)'!$A$9:$I$640,8,FALSE)</f>
        <v>2800</v>
      </c>
      <c r="H605" s="19">
        <f>E605*VLOOKUP(C605,'Part-time workers'!$A$3:$G$14,6,FALSE)</f>
        <v>1260.5636928797605</v>
      </c>
      <c r="I605" s="19">
        <f t="shared" si="99"/>
        <v>6020.5636928797603</v>
      </c>
      <c r="J605" s="20">
        <f t="shared" si="100"/>
        <v>0.10452367522360695</v>
      </c>
      <c r="K605" s="27">
        <f t="shared" si="101"/>
        <v>0.30118141547728638</v>
      </c>
      <c r="L605" s="25">
        <f>VLOOKUP('Master sheet'!A605,'APS (2020)'!$A$9:$I$640,2,FALSE)</f>
        <v>51200</v>
      </c>
      <c r="M605" s="25">
        <f>VLOOKUP(B605,'Claimant Count'!$B$2:$D$633,3,FALSE)-F605</f>
        <v>1770</v>
      </c>
      <c r="N605" s="25">
        <f>VLOOKUP('Master sheet'!A605,'APS (2020)'!$A$9:$I$640,8,FALSE)-G605</f>
        <v>-1800</v>
      </c>
      <c r="O605" s="25">
        <f>L605*VLOOKUP(C605,'Part-time workers'!$A$3:$H$14,8,FALSE)</f>
        <v>65.938735106414555</v>
      </c>
      <c r="P605" s="25">
        <f t="shared" si="102"/>
        <v>35.938735106414555</v>
      </c>
      <c r="Q605" s="26">
        <f t="shared" si="103"/>
        <v>5.9693306041953545E-3</v>
      </c>
      <c r="R605" s="28">
        <f t="shared" si="104"/>
        <v>-1.434564119188187</v>
      </c>
      <c r="S605" s="73">
        <f>VLOOKUP(B605,'13. Parl. Constituency gender'!$A$5:$S$667,18,FALSE)</f>
        <v>5100</v>
      </c>
      <c r="T605" s="73">
        <f>VLOOKUP(B605,'SEISS data'!$B$6:$R$668,9,FALSE)</f>
        <v>1700</v>
      </c>
      <c r="U605" s="73">
        <f t="shared" si="105"/>
        <v>6800</v>
      </c>
      <c r="V605" s="109">
        <f t="shared" si="106"/>
        <v>0.1328125</v>
      </c>
      <c r="W605" s="110">
        <f t="shared" si="107"/>
        <v>-0.8932166257898223</v>
      </c>
      <c r="X605" s="113">
        <f t="shared" si="108"/>
        <v>-1.1638903724890046</v>
      </c>
      <c r="Y605" s="137">
        <f>VLOOKUP(A605,'BRES data'!$A$11:$AB$642,25,FALSE)</f>
        <v>3.4794808839003766E-2</v>
      </c>
      <c r="Z605" s="138">
        <f t="shared" si="109"/>
        <v>1.1042960303549678</v>
      </c>
    </row>
    <row r="606" spans="1:26">
      <c r="A606" s="14" t="s">
        <v>618</v>
      </c>
      <c r="B606" s="15" t="str">
        <f>VLOOKUP('Master sheet'!A606,Westminster_Parliamentary_Const!$A$2:$C$651,2,FALSE)</f>
        <v>S14000032</v>
      </c>
      <c r="C606" s="15" t="str">
        <f>VLOOKUP(B606,'Region Lookup'!$B$1:$C$662,2,FALSE)</f>
        <v>Scotland</v>
      </c>
      <c r="E606" s="19">
        <f>VLOOKUP('Master sheet'!A606,'APS (2019)'!$A$9:$I$640,2,FALSE)</f>
        <v>57900</v>
      </c>
      <c r="F606" s="19">
        <f>VLOOKUP(B606,'Claimant Count'!$B$2:$D$633,2,FALSE)</f>
        <v>3145</v>
      </c>
      <c r="G606" s="19">
        <f>VLOOKUP('Master sheet'!A606,'APS (combined up to 2019)'!$A$9:$I$640,8,FALSE)</f>
        <v>8000</v>
      </c>
      <c r="H606" s="19">
        <f>E606*VLOOKUP(C606,'Part-time workers'!$A$3:$G$14,6,FALSE)</f>
        <v>1267.129128780176</v>
      </c>
      <c r="I606" s="19">
        <f t="shared" si="99"/>
        <v>12412.129128780176</v>
      </c>
      <c r="J606" s="20">
        <f t="shared" si="100"/>
        <v>0.21437183296684242</v>
      </c>
      <c r="K606" s="27">
        <f t="shared" si="101"/>
        <v>4.4531821735083383</v>
      </c>
      <c r="L606" s="25">
        <f>VLOOKUP('Master sheet'!A606,'APS (2020)'!$A$9:$I$640,2,FALSE)</f>
        <v>58200</v>
      </c>
      <c r="M606" s="25">
        <f>VLOOKUP(B606,'Claimant Count'!$B$2:$D$633,3,FALSE)-F606</f>
        <v>2660</v>
      </c>
      <c r="N606" s="25">
        <f>VLOOKUP('Master sheet'!A606,'APS (2020)'!$A$9:$I$640,8,FALSE)-G606</f>
        <v>-5200</v>
      </c>
      <c r="O606" s="25">
        <f>L606*VLOOKUP(C606,'Part-time workers'!$A$3:$H$14,8,FALSE)</f>
        <v>74.953796546744655</v>
      </c>
      <c r="P606" s="25">
        <f t="shared" si="102"/>
        <v>-2465.0462034532552</v>
      </c>
      <c r="Q606" s="26">
        <f t="shared" si="103"/>
        <v>-0.19859978718216187</v>
      </c>
      <c r="R606" s="28">
        <f t="shared" si="104"/>
        <v>-2.1145146156289338</v>
      </c>
      <c r="S606" s="73">
        <f>VLOOKUP(B606,'13. Parl. Constituency gender'!$A$5:$S$667,18,FALSE)</f>
        <v>5900</v>
      </c>
      <c r="T606" s="73">
        <f>VLOOKUP(B606,'SEISS data'!$B$6:$R$668,9,FALSE)</f>
        <v>1900</v>
      </c>
      <c r="U606" s="73">
        <f t="shared" si="105"/>
        <v>7800</v>
      </c>
      <c r="V606" s="109">
        <f t="shared" si="106"/>
        <v>0.13402061855670103</v>
      </c>
      <c r="W606" s="110">
        <f t="shared" si="107"/>
        <v>-0.85864370338826046</v>
      </c>
      <c r="X606" s="113">
        <f t="shared" si="108"/>
        <v>-1.4865791595085971</v>
      </c>
      <c r="Y606" s="137">
        <f>VLOOKUP(A606,'BRES data'!$A$11:$AB$642,25,FALSE)</f>
        <v>2.7816753192086541E-2</v>
      </c>
      <c r="Z606" s="138">
        <f t="shared" si="109"/>
        <v>0.36948353276861662</v>
      </c>
    </row>
    <row r="607" spans="1:26">
      <c r="A607" s="14" t="s">
        <v>619</v>
      </c>
      <c r="B607" s="15" t="str">
        <f>VLOOKUP('Master sheet'!A607,Westminster_Parliamentary_Const!$A$2:$C$651,2,FALSE)</f>
        <v>S14000033</v>
      </c>
      <c r="C607" s="15" t="str">
        <f>VLOOKUP(B607,'Region Lookup'!$B$1:$C$662,2,FALSE)</f>
        <v>Scotland</v>
      </c>
      <c r="E607" s="19">
        <f>VLOOKUP('Master sheet'!A607,'APS (2019)'!$A$9:$I$640,2,FALSE)</f>
        <v>51800</v>
      </c>
      <c r="F607" s="19">
        <f>VLOOKUP(B607,'Claimant Count'!$B$2:$D$633,2,FALSE)</f>
        <v>2580</v>
      </c>
      <c r="G607" s="19">
        <f>VLOOKUP('Master sheet'!A607,'APS (combined up to 2019)'!$A$9:$I$640,8,FALSE)</f>
        <v>3000</v>
      </c>
      <c r="H607" s="19">
        <f>E607*VLOOKUP(C607,'Part-time workers'!$A$3:$G$14,6,FALSE)</f>
        <v>1133.6319321383958</v>
      </c>
      <c r="I607" s="19">
        <f t="shared" si="99"/>
        <v>6713.6319321383962</v>
      </c>
      <c r="J607" s="20">
        <f t="shared" si="100"/>
        <v>0.12960679405672579</v>
      </c>
      <c r="K607" s="27">
        <f t="shared" si="101"/>
        <v>1.249264028317516</v>
      </c>
      <c r="L607" s="25">
        <f>VLOOKUP('Master sheet'!A607,'APS (2020)'!$A$9:$I$640,2,FALSE)</f>
        <v>61500</v>
      </c>
      <c r="M607" s="25">
        <f>VLOOKUP(B607,'Claimant Count'!$B$2:$D$633,3,FALSE)-F607</f>
        <v>2420</v>
      </c>
      <c r="N607" s="25">
        <f>VLOOKUP('Master sheet'!A607,'APS (2020)'!$A$9:$I$640,8,FALSE)-G607</f>
        <v>2800</v>
      </c>
      <c r="O607" s="25">
        <f>L607*VLOOKUP(C607,'Part-time workers'!$A$3:$H$14,8,FALSE)</f>
        <v>79.203754082900289</v>
      </c>
      <c r="P607" s="25">
        <f t="shared" si="102"/>
        <v>5299.2037540829006</v>
      </c>
      <c r="Q607" s="26">
        <f t="shared" si="103"/>
        <v>0.7893199698236989</v>
      </c>
      <c r="R607" s="28">
        <f t="shared" si="104"/>
        <v>1.1691507610839302</v>
      </c>
      <c r="S607" s="73">
        <f>VLOOKUP(B607,'13. Parl. Constituency gender'!$A$5:$S$667,18,FALSE)</f>
        <v>5200</v>
      </c>
      <c r="T607" s="73">
        <f>VLOOKUP(B607,'SEISS data'!$B$6:$R$668,9,FALSE)</f>
        <v>2000</v>
      </c>
      <c r="U607" s="73">
        <f t="shared" si="105"/>
        <v>7200</v>
      </c>
      <c r="V607" s="109">
        <f t="shared" si="106"/>
        <v>0.11707317073170732</v>
      </c>
      <c r="W607" s="110">
        <f t="shared" si="107"/>
        <v>-1.3436315345146914</v>
      </c>
      <c r="X607" s="113">
        <f t="shared" si="108"/>
        <v>-8.7240386715380591E-2</v>
      </c>
      <c r="Y607" s="137">
        <f>VLOOKUP(A607,'BRES data'!$A$11:$AB$642,25,FALSE)</f>
        <v>2.2816901408450718E-2</v>
      </c>
      <c r="Z607" s="138">
        <f t="shared" si="109"/>
        <v>-0.15701751030032129</v>
      </c>
    </row>
    <row r="608" spans="1:26">
      <c r="A608" s="14" t="s">
        <v>620</v>
      </c>
      <c r="B608" s="15" t="str">
        <f>VLOOKUP('Master sheet'!A608,Westminster_Parliamentary_Const!$A$2:$C$651,2,FALSE)</f>
        <v>S14000034</v>
      </c>
      <c r="C608" s="15" t="str">
        <f>VLOOKUP(B608,'Region Lookup'!$B$1:$C$662,2,FALSE)</f>
        <v>Scotland</v>
      </c>
      <c r="E608" s="19">
        <f>VLOOKUP('Master sheet'!A608,'APS (2019)'!$A$9:$I$640,2,FALSE)</f>
        <v>69400</v>
      </c>
      <c r="F608" s="19">
        <f>VLOOKUP(B608,'Claimant Count'!$B$2:$D$633,2,FALSE)</f>
        <v>2160</v>
      </c>
      <c r="G608" s="19">
        <f>VLOOKUP('Master sheet'!A608,'APS (combined up to 2019)'!$A$9:$I$640,8,FALSE)</f>
        <v>1600</v>
      </c>
      <c r="H608" s="19">
        <f>E608*VLOOKUP(C608,'Part-time workers'!$A$3:$G$14,6,FALSE)</f>
        <v>1518.8041716294338</v>
      </c>
      <c r="I608" s="19">
        <f t="shared" si="99"/>
        <v>5278.8041716294338</v>
      </c>
      <c r="J608" s="20">
        <f t="shared" si="100"/>
        <v>7.6063460686303083E-2</v>
      </c>
      <c r="K608" s="27">
        <f t="shared" si="101"/>
        <v>-0.77454743387511726</v>
      </c>
      <c r="L608" s="25">
        <f>VLOOKUP('Master sheet'!A608,'APS (2020)'!$A$9:$I$640,2,FALSE)</f>
        <v>72300</v>
      </c>
      <c r="M608" s="25">
        <f>VLOOKUP(B608,'Claimant Count'!$B$2:$D$633,3,FALSE)-F608</f>
        <v>2330</v>
      </c>
      <c r="N608" s="25">
        <f>VLOOKUP('Master sheet'!A608,'APS (2020)'!$A$9:$I$640,8,FALSE)-G608</f>
        <v>2000</v>
      </c>
      <c r="O608" s="25">
        <f>L608*VLOOKUP(C608,'Part-time workers'!$A$3:$H$14,8,FALSE)</f>
        <v>93.1127060194096</v>
      </c>
      <c r="P608" s="25">
        <f t="shared" si="102"/>
        <v>4423.1127060194094</v>
      </c>
      <c r="Q608" s="26">
        <f t="shared" si="103"/>
        <v>0.83790050970087526</v>
      </c>
      <c r="R608" s="28">
        <f t="shared" si="104"/>
        <v>1.3306236293462017</v>
      </c>
      <c r="S608" s="73">
        <f>VLOOKUP(B608,'13. Parl. Constituency gender'!$A$5:$S$667,18,FALSE)</f>
        <v>6200</v>
      </c>
      <c r="T608" s="73">
        <f>VLOOKUP(B608,'SEISS data'!$B$6:$R$668,9,FALSE)</f>
        <v>2600</v>
      </c>
      <c r="U608" s="73">
        <f t="shared" si="105"/>
        <v>8800</v>
      </c>
      <c r="V608" s="109">
        <f t="shared" si="106"/>
        <v>0.12171507607192254</v>
      </c>
      <c r="W608" s="110">
        <f t="shared" si="107"/>
        <v>-1.2107933852846309</v>
      </c>
      <c r="X608" s="113">
        <f t="shared" si="108"/>
        <v>5.9915122030785417E-2</v>
      </c>
      <c r="Y608" s="137">
        <f>VLOOKUP(A608,'BRES data'!$A$11:$AB$642,25,FALSE)</f>
        <v>2.8832951945080065E-2</v>
      </c>
      <c r="Z608" s="138">
        <f t="shared" si="109"/>
        <v>0.4764926455522317</v>
      </c>
    </row>
    <row r="609" spans="1:26">
      <c r="A609" s="14" t="s">
        <v>621</v>
      </c>
      <c r="B609" s="15" t="str">
        <f>VLOOKUP('Master sheet'!A609,Westminster_Parliamentary_Const!$A$2:$C$651,2,FALSE)</f>
        <v>S14000035</v>
      </c>
      <c r="C609" s="15" t="str">
        <f>VLOOKUP(B609,'Region Lookup'!$B$1:$C$662,2,FALSE)</f>
        <v>Scotland</v>
      </c>
      <c r="E609" s="19">
        <f>VLOOKUP('Master sheet'!A609,'APS (2019)'!$A$9:$I$640,2,FALSE)</f>
        <v>65000</v>
      </c>
      <c r="F609" s="19">
        <f>VLOOKUP(B609,'Claimant Count'!$B$2:$D$633,2,FALSE)</f>
        <v>2910</v>
      </c>
      <c r="G609" s="19">
        <f>VLOOKUP('Master sheet'!A609,'APS (combined up to 2019)'!$A$9:$I$640,8,FALSE)</f>
        <v>5500</v>
      </c>
      <c r="H609" s="19">
        <f>E609*VLOOKUP(C609,'Part-time workers'!$A$3:$G$14,6,FALSE)</f>
        <v>1422.5111117566742</v>
      </c>
      <c r="I609" s="19">
        <f t="shared" si="99"/>
        <v>9832.5111117566739</v>
      </c>
      <c r="J609" s="20">
        <f t="shared" si="100"/>
        <v>0.15126940171933345</v>
      </c>
      <c r="K609" s="27">
        <f t="shared" si="101"/>
        <v>2.0680594026224171</v>
      </c>
      <c r="L609" s="25">
        <f>VLOOKUP('Master sheet'!A609,'APS (2020)'!$A$9:$I$640,2,FALSE)</f>
        <v>74300</v>
      </c>
      <c r="M609" s="25">
        <f>VLOOKUP(B609,'Claimant Count'!$B$2:$D$633,3,FALSE)-F609</f>
        <v>2695</v>
      </c>
      <c r="N609" s="25">
        <f>VLOOKUP('Master sheet'!A609,'APS (2020)'!$A$9:$I$640,8,FALSE)-G609</f>
        <v>300</v>
      </c>
      <c r="O609" s="25">
        <f>L609*VLOOKUP(C609,'Part-time workers'!$A$3:$H$14,8,FALSE)</f>
        <v>95.688437859503921</v>
      </c>
      <c r="P609" s="25">
        <f t="shared" si="102"/>
        <v>3090.6884378595041</v>
      </c>
      <c r="Q609" s="26">
        <f t="shared" si="103"/>
        <v>0.31433358200470141</v>
      </c>
      <c r="R609" s="28">
        <f t="shared" si="104"/>
        <v>-0.40961749922316493</v>
      </c>
      <c r="S609" s="73">
        <f>VLOOKUP(B609,'13. Parl. Constituency gender'!$A$5:$S$667,18,FALSE)</f>
        <v>6600</v>
      </c>
      <c r="T609" s="73">
        <f>VLOOKUP(B609,'SEISS data'!$B$6:$R$668,9,FALSE)</f>
        <v>2400</v>
      </c>
      <c r="U609" s="73">
        <f t="shared" si="105"/>
        <v>9000</v>
      </c>
      <c r="V609" s="109">
        <f t="shared" si="106"/>
        <v>0.12113055181695828</v>
      </c>
      <c r="W609" s="110">
        <f t="shared" si="107"/>
        <v>-1.2275208095896539</v>
      </c>
      <c r="X609" s="113">
        <f t="shared" si="108"/>
        <v>-0.81856915440640943</v>
      </c>
      <c r="Y609" s="137">
        <f>VLOOKUP(A609,'BRES data'!$A$11:$AB$642,25,FALSE)</f>
        <v>3.2178077718515219E-2</v>
      </c>
      <c r="Z609" s="138">
        <f t="shared" si="109"/>
        <v>0.82874552926264988</v>
      </c>
    </row>
    <row r="610" spans="1:26">
      <c r="A610" s="14" t="s">
        <v>622</v>
      </c>
      <c r="B610" s="15" t="str">
        <f>VLOOKUP('Master sheet'!A610,Westminster_Parliamentary_Const!$A$2:$C$651,2,FALSE)</f>
        <v>S14000036</v>
      </c>
      <c r="C610" s="15" t="str">
        <f>VLOOKUP(B610,'Region Lookup'!$B$1:$C$662,2,FALSE)</f>
        <v>Scotland</v>
      </c>
      <c r="E610" s="19">
        <f>VLOOKUP('Master sheet'!A610,'APS (2019)'!$A$9:$I$640,2,FALSE)</f>
        <v>48800</v>
      </c>
      <c r="F610" s="19">
        <f>VLOOKUP(B610,'Claimant Count'!$B$2:$D$633,2,FALSE)</f>
        <v>2600</v>
      </c>
      <c r="G610" s="19">
        <f>VLOOKUP('Master sheet'!A610,'APS (combined up to 2019)'!$A$9:$I$640,8,FALSE)</f>
        <v>2200</v>
      </c>
      <c r="H610" s="19">
        <f>E610*VLOOKUP(C610,'Part-time workers'!$A$3:$G$14,6,FALSE)</f>
        <v>1067.9775731342415</v>
      </c>
      <c r="I610" s="19">
        <f t="shared" si="99"/>
        <v>5867.9775731342415</v>
      </c>
      <c r="J610" s="20">
        <f t="shared" si="100"/>
        <v>0.12024544207242298</v>
      </c>
      <c r="K610" s="27">
        <f t="shared" si="101"/>
        <v>0.89542704703765186</v>
      </c>
      <c r="L610" s="25">
        <f>VLOOKUP('Master sheet'!A610,'APS (2020)'!$A$9:$I$640,2,FALSE)</f>
        <v>48700</v>
      </c>
      <c r="M610" s="25">
        <f>VLOOKUP(B610,'Claimant Count'!$B$2:$D$633,3,FALSE)-F610</f>
        <v>1540</v>
      </c>
      <c r="N610" s="25">
        <f>VLOOKUP('Master sheet'!A610,'APS (2020)'!$A$9:$I$640,8,FALSE)-G610</f>
        <v>1400</v>
      </c>
      <c r="O610" s="25">
        <f>L610*VLOOKUP(C610,'Part-time workers'!$A$3:$H$14,8,FALSE)</f>
        <v>62.719070306296651</v>
      </c>
      <c r="P610" s="25">
        <f t="shared" si="102"/>
        <v>3002.7190703062965</v>
      </c>
      <c r="Q610" s="26">
        <f t="shared" si="103"/>
        <v>0.51171277205520493</v>
      </c>
      <c r="R610" s="28">
        <f t="shared" si="104"/>
        <v>0.24643498667587121</v>
      </c>
      <c r="S610" s="73">
        <f>VLOOKUP(B610,'13. Parl. Constituency gender'!$A$5:$S$667,18,FALSE)</f>
        <v>4600</v>
      </c>
      <c r="T610" s="73">
        <f>VLOOKUP(B610,'SEISS data'!$B$6:$R$668,9,FALSE)</f>
        <v>1900</v>
      </c>
      <c r="U610" s="73">
        <f t="shared" si="105"/>
        <v>6500</v>
      </c>
      <c r="V610" s="109">
        <f t="shared" si="106"/>
        <v>0.13347022587268995</v>
      </c>
      <c r="W610" s="110">
        <f t="shared" si="107"/>
        <v>-0.87439437905593953</v>
      </c>
      <c r="X610" s="113">
        <f t="shared" si="108"/>
        <v>-0.31397969619003419</v>
      </c>
      <c r="Y610" s="137">
        <f>VLOOKUP(A610,'BRES data'!$A$11:$AB$642,25,FALSE)</f>
        <v>8.4807417974321897E-3</v>
      </c>
      <c r="Z610" s="138">
        <f t="shared" si="109"/>
        <v>-1.6666628588900814</v>
      </c>
    </row>
    <row r="611" spans="1:26">
      <c r="A611" s="14" t="s">
        <v>623</v>
      </c>
      <c r="B611" s="15" t="str">
        <f>VLOOKUP('Master sheet'!A611,Westminster_Parliamentary_Const!$A$2:$C$651,2,FALSE)</f>
        <v>S14000037</v>
      </c>
      <c r="C611" s="15" t="str">
        <f>VLOOKUP(B611,'Region Lookup'!$B$1:$C$662,2,FALSE)</f>
        <v>Scotland</v>
      </c>
      <c r="E611" s="19">
        <f>VLOOKUP('Master sheet'!A611,'APS (2019)'!$A$9:$I$640,2,FALSE)</f>
        <v>62800</v>
      </c>
      <c r="F611" s="19">
        <f>VLOOKUP(B611,'Claimant Count'!$B$2:$D$633,2,FALSE)</f>
        <v>890</v>
      </c>
      <c r="G611" s="19">
        <f>VLOOKUP('Master sheet'!A611,'APS (combined up to 2019)'!$A$9:$I$640,8,FALSE)</f>
        <v>2600</v>
      </c>
      <c r="H611" s="19">
        <f>E611*VLOOKUP(C611,'Part-time workers'!$A$3:$G$14,6,FALSE)</f>
        <v>1374.3645818202945</v>
      </c>
      <c r="I611" s="19">
        <f t="shared" si="99"/>
        <v>4864.3645818202949</v>
      </c>
      <c r="J611" s="20">
        <f t="shared" si="100"/>
        <v>7.745803474236139E-2</v>
      </c>
      <c r="K611" s="27">
        <f t="shared" si="101"/>
        <v>-0.72183583035948073</v>
      </c>
      <c r="L611" s="25">
        <f>VLOOKUP('Master sheet'!A611,'APS (2020)'!$A$9:$I$640,2,FALSE)</f>
        <v>74100</v>
      </c>
      <c r="M611" s="25">
        <f>VLOOKUP(B611,'Claimant Count'!$B$2:$D$633,3,FALSE)-F611</f>
        <v>1640</v>
      </c>
      <c r="N611" s="25">
        <f>VLOOKUP('Master sheet'!A611,'APS (2020)'!$A$9:$I$640,8,FALSE)-G611</f>
        <v>1200</v>
      </c>
      <c r="O611" s="25">
        <f>L611*VLOOKUP(C611,'Part-time workers'!$A$3:$H$14,8,FALSE)</f>
        <v>95.43086467549449</v>
      </c>
      <c r="P611" s="25">
        <f t="shared" si="102"/>
        <v>2935.4308646754944</v>
      </c>
      <c r="Q611" s="26">
        <f t="shared" si="103"/>
        <v>0.60345617917829386</v>
      </c>
      <c r="R611" s="28">
        <f t="shared" si="104"/>
        <v>0.55137336590698149</v>
      </c>
      <c r="S611" s="73">
        <f>VLOOKUP(B611,'13. Parl. Constituency gender'!$A$5:$S$667,18,FALSE)</f>
        <v>6900</v>
      </c>
      <c r="T611" s="73">
        <f>VLOOKUP(B611,'SEISS data'!$B$6:$R$668,9,FALSE)</f>
        <v>2400</v>
      </c>
      <c r="U611" s="73">
        <f t="shared" si="105"/>
        <v>9300</v>
      </c>
      <c r="V611" s="109">
        <f t="shared" si="106"/>
        <v>0.12550607287449392</v>
      </c>
      <c r="W611" s="110">
        <f t="shared" si="107"/>
        <v>-1.1023058220791069</v>
      </c>
      <c r="X611" s="113">
        <f t="shared" si="108"/>
        <v>-0.27546622808606269</v>
      </c>
      <c r="Y611" s="137">
        <f>VLOOKUP(A611,'BRES data'!$A$11:$AB$642,25,FALSE)</f>
        <v>2.472517028354182E-2</v>
      </c>
      <c r="Z611" s="138">
        <f t="shared" si="109"/>
        <v>4.39295570667129E-2</v>
      </c>
    </row>
    <row r="612" spans="1:26">
      <c r="A612" s="14" t="s">
        <v>624</v>
      </c>
      <c r="B612" s="15" t="str">
        <f>VLOOKUP('Master sheet'!A612,Westminster_Parliamentary_Const!$A$2:$C$651,2,FALSE)</f>
        <v>S14000038</v>
      </c>
      <c r="C612" s="15" t="str">
        <f>VLOOKUP(B612,'Region Lookup'!$B$1:$C$662,2,FALSE)</f>
        <v>Scotland</v>
      </c>
      <c r="E612" s="19">
        <f>VLOOKUP('Master sheet'!A612,'APS (2019)'!$A$9:$I$640,2,FALSE)</f>
        <v>47700</v>
      </c>
      <c r="F612" s="19">
        <f>VLOOKUP(B612,'Claimant Count'!$B$2:$D$633,2,FALSE)</f>
        <v>2275</v>
      </c>
      <c r="G612" s="19">
        <f>VLOOKUP('Master sheet'!A612,'APS (combined up to 2019)'!$A$9:$I$640,8,FALSE)</f>
        <v>2200</v>
      </c>
      <c r="H612" s="19">
        <f>E612*VLOOKUP(C612,'Part-time workers'!$A$3:$G$14,6,FALSE)</f>
        <v>1043.9043081660518</v>
      </c>
      <c r="I612" s="19">
        <f t="shared" si="99"/>
        <v>5518.904308166052</v>
      </c>
      <c r="J612" s="20">
        <f t="shared" si="100"/>
        <v>0.11570029996155246</v>
      </c>
      <c r="K612" s="27">
        <f t="shared" si="101"/>
        <v>0.72363141680228382</v>
      </c>
      <c r="L612" s="25">
        <f>VLOOKUP('Master sheet'!A612,'APS (2020)'!$A$9:$I$640,2,FALSE)</f>
        <v>47700</v>
      </c>
      <c r="M612" s="25">
        <f>VLOOKUP(B612,'Claimant Count'!$B$2:$D$633,3,FALSE)-F612</f>
        <v>855</v>
      </c>
      <c r="N612" s="25">
        <f>VLOOKUP('Master sheet'!A612,'APS (2020)'!$A$9:$I$640,8,FALSE)-G612</f>
        <v>500</v>
      </c>
      <c r="O612" s="25">
        <f>L612*VLOOKUP(C612,'Part-time workers'!$A$3:$H$14,8,FALSE)</f>
        <v>61.43120438624949</v>
      </c>
      <c r="P612" s="25">
        <f t="shared" si="102"/>
        <v>1416.4312043862494</v>
      </c>
      <c r="Q612" s="26">
        <f t="shared" si="103"/>
        <v>0.25665079974125038</v>
      </c>
      <c r="R612" s="28">
        <f t="shared" si="104"/>
        <v>-0.60134456370157818</v>
      </c>
      <c r="S612" s="73">
        <f>VLOOKUP(B612,'13. Parl. Constituency gender'!$A$5:$S$667,18,FALSE)</f>
        <v>4000</v>
      </c>
      <c r="T612" s="73">
        <f>VLOOKUP(B612,'SEISS data'!$B$6:$R$668,9,FALSE)</f>
        <v>1400</v>
      </c>
      <c r="U612" s="73">
        <f t="shared" si="105"/>
        <v>5400</v>
      </c>
      <c r="V612" s="109">
        <f t="shared" si="106"/>
        <v>0.11320754716981132</v>
      </c>
      <c r="W612" s="110">
        <f t="shared" si="107"/>
        <v>-1.4542547036546658</v>
      </c>
      <c r="X612" s="113">
        <f t="shared" si="108"/>
        <v>-1.0277996336781219</v>
      </c>
      <c r="Y612" s="137">
        <f>VLOOKUP(A612,'BRES data'!$A$11:$AB$642,25,FALSE)</f>
        <v>2.8925118483412282E-2</v>
      </c>
      <c r="Z612" s="138">
        <f t="shared" si="109"/>
        <v>0.4861980889669319</v>
      </c>
    </row>
    <row r="613" spans="1:26">
      <c r="A613" s="14" t="s">
        <v>625</v>
      </c>
      <c r="B613" s="15" t="str">
        <f>VLOOKUP('Master sheet'!A613,Westminster_Parliamentary_Const!$A$2:$C$651,2,FALSE)</f>
        <v>S14000039</v>
      </c>
      <c r="C613" s="15" t="str">
        <f>VLOOKUP(B613,'Region Lookup'!$B$1:$C$662,2,FALSE)</f>
        <v>Scotland</v>
      </c>
      <c r="E613" s="19">
        <f>VLOOKUP('Master sheet'!A613,'APS (2019)'!$A$9:$I$640,2,FALSE)</f>
        <v>72600</v>
      </c>
      <c r="F613" s="19">
        <f>VLOOKUP(B613,'Claimant Count'!$B$2:$D$633,2,FALSE)</f>
        <v>1305</v>
      </c>
      <c r="G613" s="19">
        <f>VLOOKUP('Master sheet'!A613,'APS (combined up to 2019)'!$A$9:$I$640,8,FALSE)</f>
        <v>2200</v>
      </c>
      <c r="H613" s="19">
        <f>E613*VLOOKUP(C613,'Part-time workers'!$A$3:$G$14,6,FALSE)</f>
        <v>1588.8354879005315</v>
      </c>
      <c r="I613" s="19">
        <f t="shared" si="99"/>
        <v>5093.835487900531</v>
      </c>
      <c r="J613" s="20">
        <f t="shared" si="100"/>
        <v>7.0163023249318612E-2</v>
      </c>
      <c r="K613" s="27">
        <f t="shared" si="101"/>
        <v>-0.99757002446183074</v>
      </c>
      <c r="L613" s="25">
        <f>VLOOKUP('Master sheet'!A613,'APS (2020)'!$A$9:$I$640,2,FALSE)</f>
        <v>70200</v>
      </c>
      <c r="M613" s="25">
        <f>VLOOKUP(B613,'Claimant Count'!$B$2:$D$633,3,FALSE)-F613</f>
        <v>2055</v>
      </c>
      <c r="N613" s="25">
        <f>VLOOKUP('Master sheet'!A613,'APS (2020)'!$A$9:$I$640,8,FALSE)-G613</f>
        <v>100</v>
      </c>
      <c r="O613" s="25">
        <f>L613*VLOOKUP(C613,'Part-time workers'!$A$3:$H$14,8,FALSE)</f>
        <v>90.408187587310564</v>
      </c>
      <c r="P613" s="25">
        <f t="shared" si="102"/>
        <v>2245.4081875873107</v>
      </c>
      <c r="Q613" s="26">
        <f t="shared" si="103"/>
        <v>0.44080893325292203</v>
      </c>
      <c r="R613" s="28">
        <f t="shared" si="104"/>
        <v>1.0763537755040214E-2</v>
      </c>
      <c r="S613" s="73">
        <f>VLOOKUP(B613,'13. Parl. Constituency gender'!$A$5:$S$667,18,FALSE)</f>
        <v>9700</v>
      </c>
      <c r="T613" s="73">
        <f>VLOOKUP(B613,'SEISS data'!$B$6:$R$668,9,FALSE)</f>
        <v>3100</v>
      </c>
      <c r="U613" s="73">
        <f t="shared" si="105"/>
        <v>12800</v>
      </c>
      <c r="V613" s="109">
        <f t="shared" si="106"/>
        <v>0.18233618233618235</v>
      </c>
      <c r="W613" s="110">
        <f t="shared" si="107"/>
        <v>0.5240105303957634</v>
      </c>
      <c r="X613" s="113">
        <f t="shared" si="108"/>
        <v>0.26738703407540182</v>
      </c>
      <c r="Y613" s="137">
        <f>VLOOKUP(A613,'BRES data'!$A$11:$AB$642,25,FALSE)</f>
        <v>3.1476190476190435E-2</v>
      </c>
      <c r="Z613" s="138">
        <f t="shared" si="109"/>
        <v>0.7548344652566582</v>
      </c>
    </row>
    <row r="614" spans="1:26">
      <c r="A614" s="14" t="s">
        <v>626</v>
      </c>
      <c r="B614" s="15" t="str">
        <f>VLOOKUP('Master sheet'!A614,Westminster_Parliamentary_Const!$A$2:$C$651,2,FALSE)</f>
        <v>S14000040</v>
      </c>
      <c r="C614" s="15" t="str">
        <f>VLOOKUP(B614,'Region Lookup'!$B$1:$C$662,2,FALSE)</f>
        <v>Scotland</v>
      </c>
      <c r="E614" s="19">
        <f>VLOOKUP('Master sheet'!A614,'APS (2019)'!$A$9:$I$640,2,FALSE)</f>
        <v>60900</v>
      </c>
      <c r="F614" s="19">
        <f>VLOOKUP(B614,'Claimant Count'!$B$2:$D$633,2,FALSE)</f>
        <v>2840</v>
      </c>
      <c r="G614" s="19">
        <f>VLOOKUP('Master sheet'!A614,'APS (combined up to 2019)'!$A$9:$I$640,8,FALSE)</f>
        <v>3900</v>
      </c>
      <c r="H614" s="19">
        <f>E614*VLOOKUP(C614,'Part-time workers'!$A$3:$G$14,6,FALSE)</f>
        <v>1332.7834877843302</v>
      </c>
      <c r="I614" s="19">
        <f t="shared" si="99"/>
        <v>8072.7834877843306</v>
      </c>
      <c r="J614" s="20">
        <f t="shared" si="100"/>
        <v>0.13255802114588391</v>
      </c>
      <c r="K614" s="27">
        <f t="shared" si="101"/>
        <v>1.3608134376389562</v>
      </c>
      <c r="L614" s="25">
        <f>VLOOKUP('Master sheet'!A614,'APS (2020)'!$A$9:$I$640,2,FALSE)</f>
        <v>60400</v>
      </c>
      <c r="M614" s="25">
        <f>VLOOKUP(B614,'Claimant Count'!$B$2:$D$633,3,FALSE)-F614</f>
        <v>1965</v>
      </c>
      <c r="N614" s="25">
        <f>VLOOKUP('Master sheet'!A614,'APS (2020)'!$A$9:$I$640,8,FALSE)-G614</f>
        <v>-500</v>
      </c>
      <c r="O614" s="25">
        <f>L614*VLOOKUP(C614,'Part-time workers'!$A$3:$H$14,8,FALSE)</f>
        <v>77.787101570848407</v>
      </c>
      <c r="P614" s="25">
        <f t="shared" si="102"/>
        <v>1542.7871015708483</v>
      </c>
      <c r="Q614" s="26">
        <f t="shared" si="103"/>
        <v>0.19110968402724798</v>
      </c>
      <c r="R614" s="28">
        <f t="shared" si="104"/>
        <v>-0.81919129760379772</v>
      </c>
      <c r="S614" s="73">
        <f>VLOOKUP(B614,'13. Parl. Constituency gender'!$A$5:$S$667,18,FALSE)</f>
        <v>5600</v>
      </c>
      <c r="T614" s="73">
        <f>VLOOKUP(B614,'SEISS data'!$B$6:$R$668,9,FALSE)</f>
        <v>2800</v>
      </c>
      <c r="U614" s="73">
        <f t="shared" si="105"/>
        <v>8400</v>
      </c>
      <c r="V614" s="109">
        <f t="shared" si="106"/>
        <v>0.13907284768211919</v>
      </c>
      <c r="W614" s="110">
        <f t="shared" si="107"/>
        <v>-0.71406325262111059</v>
      </c>
      <c r="X614" s="113">
        <f t="shared" si="108"/>
        <v>-0.7666272751124541</v>
      </c>
      <c r="Y614" s="137">
        <f>VLOOKUP(A614,'BRES data'!$A$11:$AB$642,25,FALSE)</f>
        <v>2.9550398839738978E-2</v>
      </c>
      <c r="Z614" s="138">
        <f t="shared" si="109"/>
        <v>0.55204219276496991</v>
      </c>
    </row>
    <row r="615" spans="1:26">
      <c r="A615" s="14" t="s">
        <v>627</v>
      </c>
      <c r="B615" s="15" t="str">
        <f>VLOOKUP('Master sheet'!A615,Westminster_Parliamentary_Const!$A$2:$C$651,2,FALSE)</f>
        <v>S14000041</v>
      </c>
      <c r="C615" s="15" t="str">
        <f>VLOOKUP(B615,'Region Lookup'!$B$1:$C$662,2,FALSE)</f>
        <v>Scotland</v>
      </c>
      <c r="E615" s="19">
        <f>VLOOKUP('Master sheet'!A615,'APS (2019)'!$A$9:$I$640,2,FALSE)</f>
        <v>60200</v>
      </c>
      <c r="F615" s="19">
        <f>VLOOKUP(B615,'Claimant Count'!$B$2:$D$633,2,FALSE)</f>
        <v>2980</v>
      </c>
      <c r="G615" s="19">
        <f>VLOOKUP('Master sheet'!A615,'APS (combined up to 2019)'!$A$9:$I$640,8,FALSE)</f>
        <v>1900</v>
      </c>
      <c r="H615" s="19">
        <f>E615*VLOOKUP(C615,'Part-time workers'!$A$3:$G$14,6,FALSE)</f>
        <v>1317.4641373500276</v>
      </c>
      <c r="I615" s="19">
        <f t="shared" si="99"/>
        <v>6197.4641373500272</v>
      </c>
      <c r="J615" s="20">
        <f t="shared" si="100"/>
        <v>0.1029479092583061</v>
      </c>
      <c r="K615" s="27">
        <f t="shared" si="101"/>
        <v>0.24162118600396557</v>
      </c>
      <c r="L615" s="25">
        <f>VLOOKUP('Master sheet'!A615,'APS (2020)'!$A$9:$I$640,2,FALSE)</f>
        <v>56400</v>
      </c>
      <c r="M615" s="25">
        <f>VLOOKUP(B615,'Claimant Count'!$B$2:$D$633,3,FALSE)-F615</f>
        <v>2015</v>
      </c>
      <c r="N615" s="25">
        <f>VLOOKUP('Master sheet'!A615,'APS (2020)'!$A$9:$I$640,8,FALSE)-G615</f>
        <v>1500</v>
      </c>
      <c r="O615" s="25">
        <f>L615*VLOOKUP(C615,'Part-time workers'!$A$3:$H$14,8,FALSE)</f>
        <v>72.63563789065978</v>
      </c>
      <c r="P615" s="25">
        <f t="shared" si="102"/>
        <v>3587.6356378906598</v>
      </c>
      <c r="Q615" s="26">
        <f t="shared" si="103"/>
        <v>0.57888768024798876</v>
      </c>
      <c r="R615" s="28">
        <f t="shared" si="104"/>
        <v>0.46971214927157884</v>
      </c>
      <c r="S615" s="73">
        <f>VLOOKUP(B615,'13. Parl. Constituency gender'!$A$5:$S$667,18,FALSE)</f>
        <v>5100</v>
      </c>
      <c r="T615" s="73">
        <f>VLOOKUP(B615,'SEISS data'!$B$6:$R$668,9,FALSE)</f>
        <v>2300</v>
      </c>
      <c r="U615" s="73">
        <f t="shared" si="105"/>
        <v>7400</v>
      </c>
      <c r="V615" s="109">
        <f t="shared" si="106"/>
        <v>0.13120567375886524</v>
      </c>
      <c r="W615" s="110">
        <f t="shared" si="107"/>
        <v>-0.93919942991067051</v>
      </c>
      <c r="X615" s="113">
        <f t="shared" si="108"/>
        <v>-0.23474364031954584</v>
      </c>
      <c r="Y615" s="137">
        <f>VLOOKUP(A615,'BRES data'!$A$11:$AB$642,25,FALSE)</f>
        <v>2.5565759265332888E-2</v>
      </c>
      <c r="Z615" s="138">
        <f t="shared" si="109"/>
        <v>0.1324463761359819</v>
      </c>
    </row>
    <row r="616" spans="1:26">
      <c r="A616" s="14" t="s">
        <v>628</v>
      </c>
      <c r="B616" s="15" t="str">
        <f>VLOOKUP('Master sheet'!A616,Westminster_Parliamentary_Const!$A$2:$C$651,2,FALSE)</f>
        <v>S14000042</v>
      </c>
      <c r="C616" s="15" t="str">
        <f>VLOOKUP(B616,'Region Lookup'!$B$1:$C$662,2,FALSE)</f>
        <v>Scotland</v>
      </c>
      <c r="E616" s="19">
        <f>VLOOKUP('Master sheet'!A616,'APS (2019)'!$A$9:$I$640,2,FALSE)</f>
        <v>68900</v>
      </c>
      <c r="F616" s="19">
        <f>VLOOKUP(B616,'Claimant Count'!$B$2:$D$633,2,FALSE)</f>
        <v>2195</v>
      </c>
      <c r="G616" s="19">
        <f>VLOOKUP('Master sheet'!A616,'APS (combined up to 2019)'!$A$9:$I$640,8,FALSE)</f>
        <v>1200</v>
      </c>
      <c r="H616" s="19">
        <f>E616*VLOOKUP(C616,'Part-time workers'!$A$3:$G$14,6,FALSE)</f>
        <v>1507.8617784620747</v>
      </c>
      <c r="I616" s="19">
        <f t="shared" si="99"/>
        <v>4902.8617784620747</v>
      </c>
      <c r="J616" s="20">
        <f t="shared" si="100"/>
        <v>7.115909692978338E-2</v>
      </c>
      <c r="K616" s="27">
        <f t="shared" si="101"/>
        <v>-0.95992079336583469</v>
      </c>
      <c r="L616" s="25">
        <f>VLOOKUP('Master sheet'!A616,'APS (2020)'!$A$9:$I$640,2,FALSE)</f>
        <v>65400</v>
      </c>
      <c r="M616" s="25">
        <f>VLOOKUP(B616,'Claimant Count'!$B$2:$D$633,3,FALSE)-F616</f>
        <v>1850</v>
      </c>
      <c r="N616" s="25">
        <f>VLOOKUP('Master sheet'!A616,'APS (2020)'!$A$9:$I$640,8,FALSE)-G616</f>
        <v>1100</v>
      </c>
      <c r="O616" s="25">
        <f>L616*VLOOKUP(C616,'Part-time workers'!$A$3:$H$14,8,FALSE)</f>
        <v>84.226431171084201</v>
      </c>
      <c r="P616" s="25">
        <f t="shared" si="102"/>
        <v>3034.2264311710842</v>
      </c>
      <c r="Q616" s="26">
        <f t="shared" si="103"/>
        <v>0.61886844220251658</v>
      </c>
      <c r="R616" s="28">
        <f t="shared" si="104"/>
        <v>0.60260092169836932</v>
      </c>
      <c r="S616" s="73">
        <f>VLOOKUP(B616,'13. Parl. Constituency gender'!$A$5:$S$667,18,FALSE)</f>
        <v>6300</v>
      </c>
      <c r="T616" s="73">
        <f>VLOOKUP(B616,'SEISS data'!$B$6:$R$668,9,FALSE)</f>
        <v>2600</v>
      </c>
      <c r="U616" s="73">
        <f t="shared" si="105"/>
        <v>8900</v>
      </c>
      <c r="V616" s="109">
        <f t="shared" si="106"/>
        <v>0.13608562691131498</v>
      </c>
      <c r="W616" s="110">
        <f t="shared" si="107"/>
        <v>-0.79954902827823071</v>
      </c>
      <c r="X616" s="113">
        <f t="shared" si="108"/>
        <v>-9.8474053289930696E-2</v>
      </c>
      <c r="Y616" s="137">
        <f>VLOOKUP(A616,'BRES data'!$A$11:$AB$642,25,FALSE)</f>
        <v>2.5061242836273756E-2</v>
      </c>
      <c r="Z616" s="138">
        <f t="shared" si="109"/>
        <v>7.9319116041106141E-2</v>
      </c>
    </row>
    <row r="617" spans="1:26">
      <c r="A617" s="14" t="s">
        <v>629</v>
      </c>
      <c r="B617" s="15" t="str">
        <f>VLOOKUP('Master sheet'!A617,Westminster_Parliamentary_Const!$A$2:$C$651,2,FALSE)</f>
        <v>S14000043</v>
      </c>
      <c r="C617" s="15" t="str">
        <f>VLOOKUP(B617,'Region Lookup'!$B$1:$C$662,2,FALSE)</f>
        <v>Scotland</v>
      </c>
      <c r="E617" s="19">
        <f>VLOOKUP('Master sheet'!A617,'APS (2019)'!$A$9:$I$640,2,FALSE)</f>
        <v>80400</v>
      </c>
      <c r="F617" s="19">
        <f>VLOOKUP(B617,'Claimant Count'!$B$2:$D$633,2,FALSE)</f>
        <v>2245</v>
      </c>
      <c r="G617" s="19">
        <f>VLOOKUP('Master sheet'!A617,'APS (combined up to 2019)'!$A$9:$I$640,8,FALSE)</f>
        <v>3600</v>
      </c>
      <c r="H617" s="19">
        <f>E617*VLOOKUP(C617,'Part-time workers'!$A$3:$G$14,6,FALSE)</f>
        <v>1759.5368213113325</v>
      </c>
      <c r="I617" s="19">
        <f t="shared" si="99"/>
        <v>7604.5368213113325</v>
      </c>
      <c r="J617" s="20">
        <f t="shared" si="100"/>
        <v>9.4583791309842444E-2</v>
      </c>
      <c r="K617" s="27">
        <f t="shared" si="101"/>
        <v>-7.4522705489024038E-2</v>
      </c>
      <c r="L617" s="25">
        <f>VLOOKUP('Master sheet'!A617,'APS (2020)'!$A$9:$I$640,2,FALSE)</f>
        <v>73100</v>
      </c>
      <c r="M617" s="25">
        <f>VLOOKUP(B617,'Claimant Count'!$B$2:$D$633,3,FALSE)-F617</f>
        <v>2140</v>
      </c>
      <c r="N617" s="25">
        <f>VLOOKUP('Master sheet'!A617,'APS (2020)'!$A$9:$I$640,8,FALSE)-G617</f>
        <v>-200</v>
      </c>
      <c r="O617" s="25">
        <f>L617*VLOOKUP(C617,'Part-time workers'!$A$3:$H$14,8,FALSE)</f>
        <v>94.142998755447337</v>
      </c>
      <c r="P617" s="25">
        <f t="shared" si="102"/>
        <v>2034.1429987554473</v>
      </c>
      <c r="Q617" s="26">
        <f t="shared" si="103"/>
        <v>0.2674907159440485</v>
      </c>
      <c r="R617" s="28">
        <f t="shared" si="104"/>
        <v>-0.56531465614160037</v>
      </c>
      <c r="S617" s="73">
        <f>VLOOKUP(B617,'13. Parl. Constituency gender'!$A$5:$S$667,18,FALSE)</f>
        <v>7200</v>
      </c>
      <c r="T617" s="73">
        <f>VLOOKUP(B617,'SEISS data'!$B$6:$R$668,9,FALSE)</f>
        <v>2700</v>
      </c>
      <c r="U617" s="73">
        <f t="shared" si="105"/>
        <v>9900</v>
      </c>
      <c r="V617" s="109">
        <f t="shared" si="106"/>
        <v>0.13543091655266759</v>
      </c>
      <c r="W617" s="110">
        <f t="shared" si="107"/>
        <v>-0.81828497956336321</v>
      </c>
      <c r="X617" s="113">
        <f t="shared" si="108"/>
        <v>-0.69179981785248179</v>
      </c>
      <c r="Y617" s="137">
        <f>VLOOKUP(A617,'BRES data'!$A$11:$AB$642,25,FALSE)</f>
        <v>1.2160493827160446E-2</v>
      </c>
      <c r="Z617" s="138">
        <f t="shared" si="109"/>
        <v>-1.2791727160366619</v>
      </c>
    </row>
    <row r="618" spans="1:26">
      <c r="A618" s="14" t="s">
        <v>630</v>
      </c>
      <c r="B618" s="15" t="str">
        <f>VLOOKUP('Master sheet'!A618,Westminster_Parliamentary_Const!$A$2:$C$651,2,FALSE)</f>
        <v>S14000044</v>
      </c>
      <c r="C618" s="15" t="str">
        <f>VLOOKUP(B618,'Region Lookup'!$B$1:$C$662,2,FALSE)</f>
        <v>Scotland</v>
      </c>
      <c r="E618" s="19">
        <f>VLOOKUP('Master sheet'!A618,'APS (2019)'!$A$9:$I$640,2,FALSE)</f>
        <v>69000</v>
      </c>
      <c r="F618" s="19">
        <f>VLOOKUP(B618,'Claimant Count'!$B$2:$D$633,2,FALSE)</f>
        <v>1965</v>
      </c>
      <c r="G618" s="19">
        <f>VLOOKUP('Master sheet'!A618,'APS (combined up to 2019)'!$A$9:$I$640,8,FALSE)</f>
        <v>3700</v>
      </c>
      <c r="H618" s="19">
        <f>E618*VLOOKUP(C618,'Part-time workers'!$A$3:$G$14,6,FALSE)</f>
        <v>1510.0502570955466</v>
      </c>
      <c r="I618" s="19">
        <f t="shared" si="99"/>
        <v>7175.0502570955468</v>
      </c>
      <c r="J618" s="20">
        <f t="shared" si="100"/>
        <v>0.10398623561008039</v>
      </c>
      <c r="K618" s="27">
        <f t="shared" si="101"/>
        <v>0.28086746821952618</v>
      </c>
      <c r="L618" s="25">
        <f>VLOOKUP('Master sheet'!A618,'APS (2020)'!$A$9:$I$640,2,FALSE)</f>
        <v>72200</v>
      </c>
      <c r="M618" s="25">
        <f>VLOOKUP(B618,'Claimant Count'!$B$2:$D$633,3,FALSE)-F618</f>
        <v>2210</v>
      </c>
      <c r="N618" s="25">
        <f>VLOOKUP('Master sheet'!A618,'APS (2020)'!$A$9:$I$640,8,FALSE)-G618</f>
        <v>300</v>
      </c>
      <c r="O618" s="25">
        <f>L618*VLOOKUP(C618,'Part-time workers'!$A$3:$H$14,8,FALSE)</f>
        <v>92.983919427404885</v>
      </c>
      <c r="P618" s="25">
        <f t="shared" si="102"/>
        <v>2602.983919427405</v>
      </c>
      <c r="Q618" s="26">
        <f t="shared" si="103"/>
        <v>0.36278267414967075</v>
      </c>
      <c r="R618" s="28">
        <f t="shared" si="104"/>
        <v>-0.24858153928673132</v>
      </c>
      <c r="S618" s="73">
        <f>VLOOKUP(B618,'13. Parl. Constituency gender'!$A$5:$S$667,18,FALSE)</f>
        <v>7900</v>
      </c>
      <c r="T618" s="73">
        <f>VLOOKUP(B618,'SEISS data'!$B$6:$R$668,9,FALSE)</f>
        <v>2600</v>
      </c>
      <c r="U618" s="73">
        <f t="shared" si="105"/>
        <v>10500</v>
      </c>
      <c r="V618" s="109">
        <f t="shared" si="106"/>
        <v>0.14542936288088643</v>
      </c>
      <c r="W618" s="110">
        <f t="shared" si="107"/>
        <v>-0.53215783821258689</v>
      </c>
      <c r="X618" s="113">
        <f t="shared" si="108"/>
        <v>-0.39036968874965911</v>
      </c>
      <c r="Y618" s="137">
        <f>VLOOKUP(A618,'BRES data'!$A$11:$AB$642,25,FALSE)</f>
        <v>2.6512495337560615E-2</v>
      </c>
      <c r="Z618" s="138">
        <f t="shared" si="109"/>
        <v>0.23214083731387233</v>
      </c>
    </row>
    <row r="619" spans="1:26">
      <c r="A619" s="14" t="s">
        <v>631</v>
      </c>
      <c r="B619" s="15" t="str">
        <f>VLOOKUP('Master sheet'!A619,Westminster_Parliamentary_Const!$A$2:$C$651,2,FALSE)</f>
        <v>S14000045</v>
      </c>
      <c r="C619" s="15" t="str">
        <f>VLOOKUP(B619,'Region Lookup'!$B$1:$C$662,2,FALSE)</f>
        <v>Scotland</v>
      </c>
      <c r="E619" s="19">
        <f>VLOOKUP('Master sheet'!A619,'APS (2019)'!$A$9:$I$640,2,FALSE)</f>
        <v>56700</v>
      </c>
      <c r="F619" s="19">
        <f>VLOOKUP(B619,'Claimant Count'!$B$2:$D$633,2,FALSE)</f>
        <v>1350</v>
      </c>
      <c r="G619" s="19">
        <f>VLOOKUP('Master sheet'!A619,'APS (combined up to 2019)'!$A$9:$I$640,8,FALSE)</f>
        <v>1800</v>
      </c>
      <c r="H619" s="19">
        <f>E619*VLOOKUP(C619,'Part-time workers'!$A$3:$G$14,6,FALSE)</f>
        <v>1240.8673851785143</v>
      </c>
      <c r="I619" s="19">
        <f t="shared" si="99"/>
        <v>4390.8673851785143</v>
      </c>
      <c r="J619" s="20">
        <f t="shared" si="100"/>
        <v>7.7440341890273615E-2</v>
      </c>
      <c r="K619" s="27">
        <f t="shared" si="101"/>
        <v>-0.72250457835479875</v>
      </c>
      <c r="L619" s="25">
        <f>VLOOKUP('Master sheet'!A619,'APS (2020)'!$A$9:$I$640,2,FALSE)</f>
        <v>55900</v>
      </c>
      <c r="M619" s="25">
        <f>VLOOKUP(B619,'Claimant Count'!$B$2:$D$633,3,FALSE)-F619</f>
        <v>1700</v>
      </c>
      <c r="N619" s="25">
        <f>VLOOKUP('Master sheet'!A619,'APS (2020)'!$A$9:$I$640,8,FALSE)-G619</f>
        <v>0</v>
      </c>
      <c r="O619" s="25">
        <f>L619*VLOOKUP(C619,'Part-time workers'!$A$3:$H$14,8,FALSE)</f>
        <v>71.991704930636189</v>
      </c>
      <c r="P619" s="25">
        <f t="shared" si="102"/>
        <v>1771.9917049306362</v>
      </c>
      <c r="Q619" s="26">
        <f t="shared" si="103"/>
        <v>0.40356302058040733</v>
      </c>
      <c r="R619" s="28">
        <f t="shared" si="104"/>
        <v>-0.11303509366162239</v>
      </c>
      <c r="S619" s="73">
        <f>VLOOKUP(B619,'13. Parl. Constituency gender'!$A$5:$S$667,18,FALSE)</f>
        <v>6600</v>
      </c>
      <c r="T619" s="73">
        <f>VLOOKUP(B619,'SEISS data'!$B$6:$R$668,9,FALSE)</f>
        <v>2800</v>
      </c>
      <c r="U619" s="73">
        <f t="shared" si="105"/>
        <v>9400</v>
      </c>
      <c r="V619" s="109">
        <f t="shared" si="106"/>
        <v>0.16815742397137745</v>
      </c>
      <c r="W619" s="110">
        <f t="shared" si="107"/>
        <v>0.11825472937945188</v>
      </c>
      <c r="X619" s="113">
        <f t="shared" si="108"/>
        <v>2.6098178589147453E-3</v>
      </c>
      <c r="Y619" s="137">
        <f>VLOOKUP(A619,'BRES data'!$A$11:$AB$642,25,FALSE)</f>
        <v>2.6160614301711682E-2</v>
      </c>
      <c r="Z619" s="138">
        <f t="shared" si="109"/>
        <v>0.19508659242265297</v>
      </c>
    </row>
    <row r="620" spans="1:26">
      <c r="A620" s="14" t="s">
        <v>632</v>
      </c>
      <c r="B620" s="15" t="str">
        <f>VLOOKUP('Master sheet'!A620,Westminster_Parliamentary_Const!$A$2:$C$651,2,FALSE)</f>
        <v>S14000046</v>
      </c>
      <c r="C620" s="15" t="str">
        <f>VLOOKUP(B620,'Region Lookup'!$B$1:$C$662,2,FALSE)</f>
        <v>Scotland</v>
      </c>
      <c r="E620" s="19">
        <f>VLOOKUP('Master sheet'!A620,'APS (2019)'!$A$9:$I$640,2,FALSE)</f>
        <v>58800</v>
      </c>
      <c r="F620" s="19">
        <f>VLOOKUP(B620,'Claimant Count'!$B$2:$D$633,2,FALSE)</f>
        <v>1400</v>
      </c>
      <c r="G620" s="19">
        <f>VLOOKUP('Master sheet'!A620,'APS (combined up to 2019)'!$A$9:$I$640,8,FALSE)</f>
        <v>1800</v>
      </c>
      <c r="H620" s="19">
        <f>E620*VLOOKUP(C620,'Part-time workers'!$A$3:$G$14,6,FALSE)</f>
        <v>1286.8254364814222</v>
      </c>
      <c r="I620" s="19">
        <f t="shared" si="99"/>
        <v>4486.825436481422</v>
      </c>
      <c r="J620" s="20">
        <f t="shared" si="100"/>
        <v>7.630655504220106E-2</v>
      </c>
      <c r="K620" s="27">
        <f t="shared" si="101"/>
        <v>-0.76535904172819824</v>
      </c>
      <c r="L620" s="25">
        <f>VLOOKUP('Master sheet'!A620,'APS (2020)'!$A$9:$I$640,2,FALSE)</f>
        <v>59200</v>
      </c>
      <c r="M620" s="25">
        <f>VLOOKUP(B620,'Claimant Count'!$B$2:$D$633,3,FALSE)-F620</f>
        <v>1450</v>
      </c>
      <c r="N620" s="25">
        <f>VLOOKUP('Master sheet'!A620,'APS (2020)'!$A$9:$I$640,8,FALSE)-G620</f>
        <v>700</v>
      </c>
      <c r="O620" s="25">
        <f>L620*VLOOKUP(C620,'Part-time workers'!$A$3:$H$14,8,FALSE)</f>
        <v>76.241662466791823</v>
      </c>
      <c r="P620" s="25">
        <f t="shared" si="102"/>
        <v>2226.2416624667917</v>
      </c>
      <c r="Q620" s="26">
        <f t="shared" si="103"/>
        <v>0.49617300561009015</v>
      </c>
      <c r="R620" s="28">
        <f t="shared" si="104"/>
        <v>0.19478363273121571</v>
      </c>
      <c r="S620" s="73">
        <f>VLOOKUP(B620,'13. Parl. Constituency gender'!$A$5:$S$667,18,FALSE)</f>
        <v>6000</v>
      </c>
      <c r="T620" s="73">
        <f>VLOOKUP(B620,'SEISS data'!$B$6:$R$668,9,FALSE)</f>
        <v>2400</v>
      </c>
      <c r="U620" s="73">
        <f t="shared" si="105"/>
        <v>8400</v>
      </c>
      <c r="V620" s="109">
        <f t="shared" si="106"/>
        <v>0.14189189189189189</v>
      </c>
      <c r="W620" s="110">
        <f t="shared" si="107"/>
        <v>-0.63339021257015593</v>
      </c>
      <c r="X620" s="113">
        <f t="shared" si="108"/>
        <v>-0.21930328991947012</v>
      </c>
      <c r="Y620" s="137">
        <f>VLOOKUP(A620,'BRES data'!$A$11:$AB$642,25,FALSE)</f>
        <v>1.2631930527722046E-2</v>
      </c>
      <c r="Z620" s="138">
        <f t="shared" si="109"/>
        <v>-1.2295288615130056</v>
      </c>
    </row>
    <row r="621" spans="1:26">
      <c r="A621" s="14" t="s">
        <v>633</v>
      </c>
      <c r="B621" s="15" t="str">
        <f>VLOOKUP('Master sheet'!A621,Westminster_Parliamentary_Const!$A$2:$C$651,2,FALSE)</f>
        <v>S14000047</v>
      </c>
      <c r="C621" s="15" t="str">
        <f>VLOOKUP(B621,'Region Lookup'!$B$1:$C$662,2,FALSE)</f>
        <v>Scotland</v>
      </c>
      <c r="E621" s="19">
        <f>VLOOKUP('Master sheet'!A621,'APS (2019)'!$A$9:$I$640,2,FALSE)</f>
        <v>47100</v>
      </c>
      <c r="F621" s="19">
        <f>VLOOKUP(B621,'Claimant Count'!$B$2:$D$633,2,FALSE)</f>
        <v>2350</v>
      </c>
      <c r="G621" s="19">
        <f>VLOOKUP('Master sheet'!A621,'APS (combined up to 2019)'!$A$9:$I$640,8,FALSE)</f>
        <v>2800</v>
      </c>
      <c r="H621" s="19">
        <f>E621*VLOOKUP(C621,'Part-time workers'!$A$3:$G$14,6,FALSE)</f>
        <v>1030.773436365221</v>
      </c>
      <c r="I621" s="19">
        <f t="shared" si="99"/>
        <v>6180.7734363652207</v>
      </c>
      <c r="J621" s="20">
        <f t="shared" si="100"/>
        <v>0.13122661223705351</v>
      </c>
      <c r="K621" s="27">
        <f t="shared" si="101"/>
        <v>1.3104893274100475</v>
      </c>
      <c r="L621" s="25">
        <f>VLOOKUP('Master sheet'!A621,'APS (2020)'!$A$9:$I$640,2,FALSE)</f>
        <v>55700</v>
      </c>
      <c r="M621" s="25">
        <f>VLOOKUP(B621,'Claimant Count'!$B$2:$D$633,3,FALSE)-F621</f>
        <v>1840</v>
      </c>
      <c r="N621" s="25">
        <f>VLOOKUP('Master sheet'!A621,'APS (2020)'!$A$9:$I$640,8,FALSE)-G621</f>
        <v>-700</v>
      </c>
      <c r="O621" s="25">
        <f>L621*VLOOKUP(C621,'Part-time workers'!$A$3:$H$14,8,FALSE)</f>
        <v>71.734131746626758</v>
      </c>
      <c r="P621" s="25">
        <f t="shared" si="102"/>
        <v>1211.7341317466266</v>
      </c>
      <c r="Q621" s="26">
        <f t="shared" si="103"/>
        <v>0.19604894827842473</v>
      </c>
      <c r="R621" s="28">
        <f t="shared" si="104"/>
        <v>-0.80277408264984218</v>
      </c>
      <c r="S621" s="73">
        <f>VLOOKUP(B621,'13. Parl. Constituency gender'!$A$5:$S$667,18,FALSE)</f>
        <v>5600</v>
      </c>
      <c r="T621" s="73">
        <f>VLOOKUP(B621,'SEISS data'!$B$6:$R$668,9,FALSE)</f>
        <v>2200</v>
      </c>
      <c r="U621" s="73">
        <f t="shared" si="105"/>
        <v>7800</v>
      </c>
      <c r="V621" s="109">
        <f t="shared" si="106"/>
        <v>0.14003590664272891</v>
      </c>
      <c r="W621" s="110">
        <f t="shared" si="107"/>
        <v>-0.68650323996456442</v>
      </c>
      <c r="X621" s="113">
        <f t="shared" si="108"/>
        <v>-0.74463866130720335</v>
      </c>
      <c r="Y621" s="137">
        <f>VLOOKUP(A621,'BRES data'!$A$11:$AB$642,25,FALSE)</f>
        <v>2.5688793718772196E-2</v>
      </c>
      <c r="Z621" s="138">
        <f t="shared" si="109"/>
        <v>0.14540231380621957</v>
      </c>
    </row>
    <row r="622" spans="1:26">
      <c r="A622" s="14" t="s">
        <v>634</v>
      </c>
      <c r="B622" s="15" t="str">
        <f>VLOOKUP('Master sheet'!A622,Westminster_Parliamentary_Const!$A$2:$C$651,2,FALSE)</f>
        <v>S14000027</v>
      </c>
      <c r="C622" s="15" t="str">
        <f>VLOOKUP(B622,'Region Lookup'!$B$1:$C$662,2,FALSE)</f>
        <v>Scotland</v>
      </c>
      <c r="E622" s="19">
        <f>VLOOKUP('Master sheet'!A622,'APS (2019)'!$A$9:$I$640,2,FALSE)</f>
        <v>15200</v>
      </c>
      <c r="F622" s="19">
        <f>VLOOKUP(B622,'Claimant Count'!$B$2:$D$633,2,FALSE)</f>
        <v>340</v>
      </c>
      <c r="G622" s="19">
        <f>VLOOKUP('Master sheet'!A622,'APS (combined up to 2019)'!$A$9:$I$640,8,FALSE)</f>
        <v>1100</v>
      </c>
      <c r="H622" s="19">
        <f>E622*VLOOKUP(C622,'Part-time workers'!$A$3:$G$14,6,FALSE)</f>
        <v>332.64875228771461</v>
      </c>
      <c r="I622" s="19">
        <f t="shared" si="99"/>
        <v>1772.6487522877146</v>
      </c>
      <c r="J622" s="20">
        <f t="shared" si="100"/>
        <v>0.11662162843998122</v>
      </c>
      <c r="K622" s="27">
        <f t="shared" si="101"/>
        <v>0.75845545590700336</v>
      </c>
      <c r="L622" s="25">
        <f>VLOOKUP('Master sheet'!A622,'APS (2020)'!$A$9:$I$640,2,FALSE)</f>
        <v>15200</v>
      </c>
      <c r="M622" s="25">
        <f>VLOOKUP(B622,'Claimant Count'!$B$2:$D$633,3,FALSE)-F622</f>
        <v>455</v>
      </c>
      <c r="N622" s="25">
        <f>VLOOKUP('Master sheet'!A622,'APS (2020)'!$A$9:$I$640,8,FALSE)-G622</f>
        <v>-500</v>
      </c>
      <c r="O622" s="25">
        <f>L622*VLOOKUP(C622,'Part-time workers'!$A$3:$H$14,8,FALSE)</f>
        <v>19.575561984716821</v>
      </c>
      <c r="P622" s="25">
        <f t="shared" si="102"/>
        <v>-25.424438015283179</v>
      </c>
      <c r="Q622" s="26">
        <f t="shared" si="103"/>
        <v>-1.4342625961556875E-2</v>
      </c>
      <c r="R622" s="28">
        <f t="shared" si="104"/>
        <v>-1.5020773641003045</v>
      </c>
      <c r="S622" s="73">
        <f>VLOOKUP(B622,'13. Parl. Constituency gender'!$A$5:$S$667,18,FALSE)</f>
        <v>1300</v>
      </c>
      <c r="T622" s="73">
        <f>VLOOKUP(B622,'SEISS data'!$B$6:$R$668,9,FALSE)</f>
        <v>900</v>
      </c>
      <c r="U622" s="73">
        <f t="shared" si="105"/>
        <v>2200</v>
      </c>
      <c r="V622" s="109">
        <f t="shared" si="106"/>
        <v>0.14473684210526316</v>
      </c>
      <c r="W622" s="110">
        <f t="shared" si="107"/>
        <v>-0.551975816261423</v>
      </c>
      <c r="X622" s="113">
        <f t="shared" si="108"/>
        <v>-1.0270265901808637</v>
      </c>
      <c r="Y622" s="137">
        <f>VLOOKUP(A622,'BRES data'!$A$11:$AB$642,25,FALSE)</f>
        <v>2.3788214443952294E-2</v>
      </c>
      <c r="Z622" s="138">
        <f t="shared" si="109"/>
        <v>-5.4735013044741709E-2</v>
      </c>
    </row>
    <row r="623" spans="1:26">
      <c r="A623" s="14" t="s">
        <v>636</v>
      </c>
      <c r="B623" s="15" t="str">
        <f>VLOOKUP('Master sheet'!A623,Westminster_Parliamentary_Const!$A$2:$C$651,2,FALSE)</f>
        <v>S14000048</v>
      </c>
      <c r="C623" s="15" t="str">
        <f>VLOOKUP(B623,'Region Lookup'!$B$1:$C$662,2,FALSE)</f>
        <v>Scotland</v>
      </c>
      <c r="E623" s="19">
        <f>VLOOKUP('Master sheet'!A623,'APS (2019)'!$A$9:$I$640,2,FALSE)</f>
        <v>54100</v>
      </c>
      <c r="F623" s="19">
        <f>VLOOKUP(B623,'Claimant Count'!$B$2:$D$633,2,FALSE)</f>
        <v>2960</v>
      </c>
      <c r="G623" s="19">
        <f>VLOOKUP('Master sheet'!A623,'APS (combined up to 2019)'!$A$9:$I$640,8,FALSE)</f>
        <v>3200</v>
      </c>
      <c r="H623" s="19">
        <f>E623*VLOOKUP(C623,'Part-time workers'!$A$3:$G$14,6,FALSE)</f>
        <v>1183.9669407082474</v>
      </c>
      <c r="I623" s="19">
        <f t="shared" si="99"/>
        <v>7343.9669407082474</v>
      </c>
      <c r="J623" s="20">
        <f t="shared" si="100"/>
        <v>0.13574800260089182</v>
      </c>
      <c r="K623" s="27">
        <f t="shared" si="101"/>
        <v>1.4813871977402122</v>
      </c>
      <c r="L623" s="25">
        <f>VLOOKUP('Master sheet'!A623,'APS (2020)'!$A$9:$I$640,2,FALSE)</f>
        <v>52100</v>
      </c>
      <c r="M623" s="25">
        <f>VLOOKUP(B623,'Claimant Count'!$B$2:$D$633,3,FALSE)-F623</f>
        <v>1705</v>
      </c>
      <c r="N623" s="25">
        <f>VLOOKUP('Master sheet'!A623,'APS (2020)'!$A$9:$I$640,8,FALSE)-G623</f>
        <v>-600</v>
      </c>
      <c r="O623" s="25">
        <f>L623*VLOOKUP(C623,'Part-time workers'!$A$3:$H$14,8,FALSE)</f>
        <v>67.097814434456993</v>
      </c>
      <c r="P623" s="25">
        <f t="shared" si="102"/>
        <v>1172.097814434457</v>
      </c>
      <c r="Q623" s="26">
        <f t="shared" si="103"/>
        <v>0.15960009404963643</v>
      </c>
      <c r="R623" s="28">
        <f t="shared" si="104"/>
        <v>-0.92392343694017898</v>
      </c>
      <c r="S623" s="73">
        <f>VLOOKUP(B623,'13. Parl. Constituency gender'!$A$5:$S$667,18,FALSE)</f>
        <v>5400</v>
      </c>
      <c r="T623" s="73">
        <f>VLOOKUP(B623,'SEISS data'!$B$6:$R$668,9,FALSE)</f>
        <v>2300</v>
      </c>
      <c r="U623" s="73">
        <f t="shared" si="105"/>
        <v>7700</v>
      </c>
      <c r="V623" s="109">
        <f t="shared" si="106"/>
        <v>0.14779270633397312</v>
      </c>
      <c r="W623" s="110">
        <f t="shared" si="107"/>
        <v>-0.46452565976569482</v>
      </c>
      <c r="X623" s="113">
        <f t="shared" si="108"/>
        <v>-0.6942245483529369</v>
      </c>
      <c r="Y623" s="137">
        <f>VLOOKUP(A623,'BRES data'!$A$11:$AB$642,25,FALSE)</f>
        <v>1.8081334723670572E-2</v>
      </c>
      <c r="Z623" s="138">
        <f t="shared" si="109"/>
        <v>-0.65568845235096351</v>
      </c>
    </row>
    <row r="624" spans="1:26">
      <c r="A624" s="14" t="s">
        <v>637</v>
      </c>
      <c r="B624" s="15" t="str">
        <f>VLOOKUP('Master sheet'!A624,Westminster_Parliamentary_Const!$A$2:$C$651,2,FALSE)</f>
        <v>S14000049</v>
      </c>
      <c r="C624" s="15" t="str">
        <f>VLOOKUP(B624,'Region Lookup'!$B$1:$C$662,2,FALSE)</f>
        <v>Scotland</v>
      </c>
      <c r="E624" s="19">
        <f>VLOOKUP('Master sheet'!A624,'APS (2019)'!$A$9:$I$640,2,FALSE)</f>
        <v>47900</v>
      </c>
      <c r="F624" s="19">
        <f>VLOOKUP(B624,'Claimant Count'!$B$2:$D$633,2,FALSE)</f>
        <v>950</v>
      </c>
      <c r="G624" s="19">
        <f>VLOOKUP('Master sheet'!A624,'APS (combined up to 2019)'!$A$9:$I$640,8,FALSE)</f>
        <v>1700</v>
      </c>
      <c r="H624" s="19">
        <f>E624*VLOOKUP(C624,'Part-time workers'!$A$3:$G$14,6,FALSE)</f>
        <v>1048.2812654329953</v>
      </c>
      <c r="I624" s="19">
        <f t="shared" si="99"/>
        <v>3698.2812654329955</v>
      </c>
      <c r="J624" s="20">
        <f t="shared" si="100"/>
        <v>7.7208377148914306E-2</v>
      </c>
      <c r="K624" s="27">
        <f t="shared" si="101"/>
        <v>-0.73127229737482613</v>
      </c>
      <c r="L624" s="25">
        <f>VLOOKUP('Master sheet'!A624,'APS (2020)'!$A$9:$I$640,2,FALSE)</f>
        <v>59100</v>
      </c>
      <c r="M624" s="25">
        <f>VLOOKUP(B624,'Claimant Count'!$B$2:$D$633,3,FALSE)-F624</f>
        <v>1155</v>
      </c>
      <c r="N624" s="25">
        <f>VLOOKUP('Master sheet'!A624,'APS (2020)'!$A$9:$I$640,8,FALSE)-G624</f>
        <v>2100</v>
      </c>
      <c r="O624" s="25">
        <f>L624*VLOOKUP(C624,'Part-time workers'!$A$3:$H$14,8,FALSE)</f>
        <v>76.112875874787107</v>
      </c>
      <c r="P624" s="25">
        <f t="shared" si="102"/>
        <v>3331.1128758747873</v>
      </c>
      <c r="Q624" s="26">
        <f t="shared" si="103"/>
        <v>0.90071918191024336</v>
      </c>
      <c r="R624" s="28">
        <f t="shared" si="104"/>
        <v>1.5394214567832665</v>
      </c>
      <c r="S624" s="73">
        <f>VLOOKUP(B624,'13. Parl. Constituency gender'!$A$5:$S$667,18,FALSE)</f>
        <v>5300</v>
      </c>
      <c r="T624" s="73">
        <f>VLOOKUP(B624,'SEISS data'!$B$6:$R$668,9,FALSE)</f>
        <v>2300</v>
      </c>
      <c r="U624" s="73">
        <f t="shared" si="105"/>
        <v>7600</v>
      </c>
      <c r="V624" s="109">
        <f t="shared" si="106"/>
        <v>0.12859560067681894</v>
      </c>
      <c r="W624" s="110">
        <f t="shared" si="107"/>
        <v>-1.013892309700881</v>
      </c>
      <c r="X624" s="113">
        <f t="shared" si="108"/>
        <v>0.26276457354119276</v>
      </c>
      <c r="Y624" s="137">
        <f>VLOOKUP(A624,'BRES data'!$A$11:$AB$642,25,FALSE)</f>
        <v>2.7107736804049098E-2</v>
      </c>
      <c r="Z624" s="138">
        <f t="shared" si="109"/>
        <v>0.29482174597796357</v>
      </c>
    </row>
    <row r="625" spans="1:26">
      <c r="A625" s="14" t="s">
        <v>638</v>
      </c>
      <c r="B625" s="15" t="str">
        <f>VLOOKUP('Master sheet'!A625,Westminster_Parliamentary_Const!$A$2:$C$651,2,FALSE)</f>
        <v>S14000050</v>
      </c>
      <c r="C625" s="15" t="str">
        <f>VLOOKUP(B625,'Region Lookup'!$B$1:$C$662,2,FALSE)</f>
        <v>Scotland</v>
      </c>
      <c r="E625" s="19">
        <f>VLOOKUP('Master sheet'!A625,'APS (2019)'!$A$9:$I$640,2,FALSE)</f>
        <v>60100</v>
      </c>
      <c r="F625" s="19">
        <f>VLOOKUP(B625,'Claimant Count'!$B$2:$D$633,2,FALSE)</f>
        <v>1690</v>
      </c>
      <c r="G625" s="19">
        <f>VLOOKUP('Master sheet'!A625,'APS (combined up to 2019)'!$A$9:$I$640,8,FALSE)</f>
        <v>1600</v>
      </c>
      <c r="H625" s="19">
        <f>E625*VLOOKUP(C625,'Part-time workers'!$A$3:$G$14,6,FALSE)</f>
        <v>1315.2756587165557</v>
      </c>
      <c r="I625" s="19">
        <f t="shared" si="99"/>
        <v>4605.2756587165559</v>
      </c>
      <c r="J625" s="20">
        <f t="shared" si="100"/>
        <v>7.6626882840541699E-2</v>
      </c>
      <c r="K625" s="27">
        <f t="shared" si="101"/>
        <v>-0.75325140798310108</v>
      </c>
      <c r="L625" s="25">
        <f>VLOOKUP('Master sheet'!A625,'APS (2020)'!$A$9:$I$640,2,FALSE)</f>
        <v>59700</v>
      </c>
      <c r="M625" s="25">
        <f>VLOOKUP(B625,'Claimant Count'!$B$2:$D$633,3,FALSE)-F625</f>
        <v>1655</v>
      </c>
      <c r="N625" s="25">
        <f>VLOOKUP('Master sheet'!A625,'APS (2020)'!$A$9:$I$640,8,FALSE)-G625</f>
        <v>300</v>
      </c>
      <c r="O625" s="25">
        <f>L625*VLOOKUP(C625,'Part-time workers'!$A$3:$H$14,8,FALSE)</f>
        <v>76.885595426815399</v>
      </c>
      <c r="P625" s="25">
        <f t="shared" si="102"/>
        <v>2031.8855954268154</v>
      </c>
      <c r="Q625" s="26">
        <f t="shared" si="103"/>
        <v>0.44120824593442065</v>
      </c>
      <c r="R625" s="28">
        <f t="shared" si="104"/>
        <v>1.2090780395366936E-2</v>
      </c>
      <c r="S625" s="73">
        <f>VLOOKUP(B625,'13. Parl. Constituency gender'!$A$5:$S$667,18,FALSE)</f>
        <v>7400</v>
      </c>
      <c r="T625" s="73">
        <f>VLOOKUP(B625,'SEISS data'!$B$6:$R$668,9,FALSE)</f>
        <v>2900</v>
      </c>
      <c r="U625" s="73">
        <f t="shared" si="105"/>
        <v>10300</v>
      </c>
      <c r="V625" s="109">
        <f t="shared" si="106"/>
        <v>0.17252931323283083</v>
      </c>
      <c r="W625" s="110">
        <f t="shared" si="107"/>
        <v>0.24336578519932692</v>
      </c>
      <c r="X625" s="113">
        <f t="shared" si="108"/>
        <v>0.12772828279734694</v>
      </c>
      <c r="Y625" s="137">
        <f>VLOOKUP(A625,'BRES data'!$A$11:$AB$642,25,FALSE)</f>
        <v>1.8492904909476415E-2</v>
      </c>
      <c r="Z625" s="138">
        <f t="shared" si="109"/>
        <v>-0.61234874119551053</v>
      </c>
    </row>
    <row r="626" spans="1:26">
      <c r="A626" s="14" t="s">
        <v>639</v>
      </c>
      <c r="B626" s="15" t="str">
        <f>VLOOKUP('Master sheet'!A626,Westminster_Parliamentary_Const!$A$2:$C$651,2,FALSE)</f>
        <v>S14000051</v>
      </c>
      <c r="C626" s="15" t="str">
        <f>VLOOKUP(B626,'Region Lookup'!$B$1:$C$662,2,FALSE)</f>
        <v>Scotland</v>
      </c>
      <c r="E626" s="19">
        <f>VLOOKUP('Master sheet'!A626,'APS (2019)'!$A$9:$I$640,2,FALSE)</f>
        <v>26700</v>
      </c>
      <c r="F626" s="19">
        <f>VLOOKUP(B626,'Claimant Count'!$B$2:$D$633,2,FALSE)</f>
        <v>380</v>
      </c>
      <c r="G626" s="19">
        <f>VLOOKUP('Master sheet'!A626,'APS (combined up to 2019)'!$A$9:$I$640,8,FALSE)</f>
        <v>1300</v>
      </c>
      <c r="H626" s="19">
        <f>E626*VLOOKUP(C626,'Part-time workers'!$A$3:$G$14,6,FALSE)</f>
        <v>584.32379513697231</v>
      </c>
      <c r="I626" s="19">
        <f t="shared" si="99"/>
        <v>2264.3237951369724</v>
      </c>
      <c r="J626" s="20">
        <f t="shared" si="100"/>
        <v>8.4806134649324807E-2</v>
      </c>
      <c r="K626" s="27">
        <f t="shared" si="101"/>
        <v>-0.44409501967502663</v>
      </c>
      <c r="L626" s="25">
        <f>VLOOKUP('Master sheet'!A626,'APS (2020)'!$A$9:$I$640,2,FALSE)</f>
        <v>26800</v>
      </c>
      <c r="M626" s="25">
        <f>VLOOKUP(B626,'Claimant Count'!$B$2:$D$633,3,FALSE)-F626</f>
        <v>565</v>
      </c>
      <c r="N626" s="25">
        <f>VLOOKUP('Master sheet'!A626,'APS (2020)'!$A$9:$I$640,8,FALSE)-G626</f>
        <v>-500</v>
      </c>
      <c r="O626" s="25">
        <f>L626*VLOOKUP(C626,'Part-time workers'!$A$3:$H$14,8,FALSE)</f>
        <v>34.514806657263868</v>
      </c>
      <c r="P626" s="25">
        <f t="shared" si="102"/>
        <v>99.514806657263875</v>
      </c>
      <c r="Q626" s="26">
        <f t="shared" si="103"/>
        <v>4.3949017746926992E-2</v>
      </c>
      <c r="R626" s="28">
        <f t="shared" si="104"/>
        <v>-1.3083265550494281</v>
      </c>
      <c r="S626" s="73">
        <f>VLOOKUP(B626,'13. Parl. Constituency gender'!$A$5:$S$667,18,FALSE)</f>
        <v>2000</v>
      </c>
      <c r="T626" s="73">
        <f>VLOOKUP(B626,'SEISS data'!$B$6:$R$668,9,FALSE)</f>
        <v>1400</v>
      </c>
      <c r="U626" s="73">
        <f t="shared" si="105"/>
        <v>3400</v>
      </c>
      <c r="V626" s="109">
        <f t="shared" si="106"/>
        <v>0.12686567164179105</v>
      </c>
      <c r="W626" s="110">
        <f t="shared" si="107"/>
        <v>-1.0633979662082569</v>
      </c>
      <c r="X626" s="113">
        <f t="shared" si="108"/>
        <v>-1.1858622606288425</v>
      </c>
      <c r="Y626" s="137">
        <f>VLOOKUP(A626,'BRES data'!$A$11:$AB$642,25,FALSE)</f>
        <v>2.5499001996007964E-2</v>
      </c>
      <c r="Z626" s="138">
        <f t="shared" si="109"/>
        <v>0.12541661336440477</v>
      </c>
    </row>
    <row r="627" spans="1:26">
      <c r="A627" s="14" t="s">
        <v>640</v>
      </c>
      <c r="B627" s="15" t="str">
        <f>VLOOKUP('Master sheet'!A627,Westminster_Parliamentary_Const!$A$2:$C$651,2,FALSE)</f>
        <v>S14000052</v>
      </c>
      <c r="C627" s="15" t="str">
        <f>VLOOKUP(B627,'Region Lookup'!$B$1:$C$662,2,FALSE)</f>
        <v>Scotland</v>
      </c>
      <c r="E627" s="19">
        <f>VLOOKUP('Master sheet'!A627,'APS (2019)'!$A$9:$I$640,2,FALSE)</f>
        <v>59600</v>
      </c>
      <c r="F627" s="19">
        <f>VLOOKUP(B627,'Claimant Count'!$B$2:$D$633,2,FALSE)</f>
        <v>1505</v>
      </c>
      <c r="G627" s="19">
        <f>VLOOKUP('Master sheet'!A627,'APS (combined up to 2019)'!$A$9:$I$640,8,FALSE)</f>
        <v>1700</v>
      </c>
      <c r="H627" s="19">
        <f>E627*VLOOKUP(C627,'Part-time workers'!$A$3:$G$14,6,FALSE)</f>
        <v>1304.3332655491968</v>
      </c>
      <c r="I627" s="19">
        <f t="shared" si="99"/>
        <v>4509.3332655491968</v>
      </c>
      <c r="J627" s="20">
        <f t="shared" si="100"/>
        <v>7.5659954119952966E-2</v>
      </c>
      <c r="K627" s="27">
        <f t="shared" si="101"/>
        <v>-0.78979902847420247</v>
      </c>
      <c r="L627" s="25">
        <f>VLOOKUP('Master sheet'!A627,'APS (2020)'!$A$9:$I$640,2,FALSE)</f>
        <v>57700</v>
      </c>
      <c r="M627" s="25">
        <f>VLOOKUP(B627,'Claimant Count'!$B$2:$D$633,3,FALSE)-F627</f>
        <v>1895</v>
      </c>
      <c r="N627" s="25">
        <f>VLOOKUP('Master sheet'!A627,'APS (2020)'!$A$9:$I$640,8,FALSE)-G627</f>
        <v>700</v>
      </c>
      <c r="O627" s="25">
        <f>L627*VLOOKUP(C627,'Part-time workers'!$A$3:$H$14,8,FALSE)</f>
        <v>74.309863586721079</v>
      </c>
      <c r="P627" s="25">
        <f t="shared" si="102"/>
        <v>2669.3098635867209</v>
      </c>
      <c r="Q627" s="26">
        <f t="shared" si="103"/>
        <v>0.59195222583789731</v>
      </c>
      <c r="R627" s="28">
        <f t="shared" si="104"/>
        <v>0.51313631981968844</v>
      </c>
      <c r="S627" s="73">
        <f>VLOOKUP(B627,'13. Parl. Constituency gender'!$A$5:$S$667,18,FALSE)</f>
        <v>6700</v>
      </c>
      <c r="T627" s="73">
        <f>VLOOKUP(B627,'SEISS data'!$B$6:$R$668,9,FALSE)</f>
        <v>2000</v>
      </c>
      <c r="U627" s="73">
        <f t="shared" si="105"/>
        <v>8700</v>
      </c>
      <c r="V627" s="109">
        <f t="shared" si="106"/>
        <v>0.15077989601386482</v>
      </c>
      <c r="W627" s="110">
        <f t="shared" si="107"/>
        <v>-0.37904077384220203</v>
      </c>
      <c r="X627" s="113">
        <f t="shared" si="108"/>
        <v>6.7047772988743204E-2</v>
      </c>
      <c r="Y627" s="137">
        <f>VLOOKUP(A627,'BRES data'!$A$11:$AB$642,25,FALSE)</f>
        <v>2.1381635829154311E-2</v>
      </c>
      <c r="Z627" s="138">
        <f t="shared" si="109"/>
        <v>-0.30815575544865853</v>
      </c>
    </row>
    <row r="628" spans="1:26">
      <c r="A628" s="14" t="s">
        <v>641</v>
      </c>
      <c r="B628" s="15" t="str">
        <f>VLOOKUP('Master sheet'!A628,Westminster_Parliamentary_Const!$A$2:$C$651,2,FALSE)</f>
        <v>S14000053</v>
      </c>
      <c r="C628" s="15" t="str">
        <f>VLOOKUP(B628,'Region Lookup'!$B$1:$C$662,2,FALSE)</f>
        <v>Scotland</v>
      </c>
      <c r="E628" s="19">
        <f>VLOOKUP('Master sheet'!A628,'APS (2019)'!$A$9:$I$640,2,FALSE)</f>
        <v>51500</v>
      </c>
      <c r="F628" s="19">
        <f>VLOOKUP(B628,'Claimant Count'!$B$2:$D$633,2,FALSE)</f>
        <v>2255</v>
      </c>
      <c r="G628" s="19">
        <f>VLOOKUP('Master sheet'!A628,'APS (combined up to 2019)'!$A$9:$I$640,8,FALSE)</f>
        <v>1300</v>
      </c>
      <c r="H628" s="19">
        <f>E628*VLOOKUP(C628,'Part-time workers'!$A$3:$G$14,6,FALSE)</f>
        <v>1127.0664962379803</v>
      </c>
      <c r="I628" s="19">
        <f t="shared" si="99"/>
        <v>4682.0664962379806</v>
      </c>
      <c r="J628" s="20">
        <f t="shared" si="100"/>
        <v>9.0913912548310299E-2</v>
      </c>
      <c r="K628" s="27">
        <f t="shared" si="101"/>
        <v>-0.21323544963335492</v>
      </c>
      <c r="L628" s="25">
        <f>VLOOKUP('Master sheet'!A628,'APS (2020)'!$A$9:$I$640,2,FALSE)</f>
        <v>54300</v>
      </c>
      <c r="M628" s="25">
        <f>VLOOKUP(B628,'Claimant Count'!$B$2:$D$633,3,FALSE)-F628</f>
        <v>1880</v>
      </c>
      <c r="N628" s="25">
        <f>VLOOKUP('Master sheet'!A628,'APS (2020)'!$A$9:$I$640,8,FALSE)-G628</f>
        <v>3200</v>
      </c>
      <c r="O628" s="25">
        <f>L628*VLOOKUP(C628,'Part-time workers'!$A$3:$H$14,8,FALSE)</f>
        <v>69.931119458560744</v>
      </c>
      <c r="P628" s="25">
        <f t="shared" si="102"/>
        <v>5149.9311194585607</v>
      </c>
      <c r="Q628" s="26">
        <f t="shared" si="103"/>
        <v>1.0999269496912329</v>
      </c>
      <c r="R628" s="28">
        <f t="shared" si="104"/>
        <v>2.2015518020829723</v>
      </c>
      <c r="S628" s="73">
        <f>VLOOKUP(B628,'13. Parl. Constituency gender'!$A$5:$S$667,18,FALSE)</f>
        <v>5800</v>
      </c>
      <c r="T628" s="73">
        <f>VLOOKUP(B628,'SEISS data'!$B$6:$R$668,9,FALSE)</f>
        <v>2000</v>
      </c>
      <c r="U628" s="73">
        <f t="shared" si="105"/>
        <v>7800</v>
      </c>
      <c r="V628" s="109">
        <f t="shared" si="106"/>
        <v>0.143646408839779</v>
      </c>
      <c r="W628" s="110">
        <f t="shared" si="107"/>
        <v>-0.58318091981898312</v>
      </c>
      <c r="X628" s="113">
        <f t="shared" si="108"/>
        <v>0.80918544113199453</v>
      </c>
      <c r="Y628" s="137">
        <f>VLOOKUP(A628,'BRES data'!$A$11:$AB$642,25,FALSE)</f>
        <v>3.1901060070671283E-2</v>
      </c>
      <c r="Z628" s="138">
        <f t="shared" si="109"/>
        <v>0.79957464843460346</v>
      </c>
    </row>
    <row r="629" spans="1:26">
      <c r="A629" s="14" t="s">
        <v>642</v>
      </c>
      <c r="B629" s="15" t="str">
        <f>VLOOKUP('Master sheet'!A629,Westminster_Parliamentary_Const!$A$2:$C$651,2,FALSE)</f>
        <v>S14000054</v>
      </c>
      <c r="C629" s="15" t="str">
        <f>VLOOKUP(B629,'Region Lookup'!$B$1:$C$662,2,FALSE)</f>
        <v>Scotland</v>
      </c>
      <c r="E629" s="19">
        <f>VLOOKUP('Master sheet'!A629,'APS (2019)'!$A$9:$I$640,2,FALSE)</f>
        <v>60900</v>
      </c>
      <c r="F629" s="19">
        <f>VLOOKUP(B629,'Claimant Count'!$B$2:$D$633,2,FALSE)</f>
        <v>1350</v>
      </c>
      <c r="G629" s="19">
        <f>VLOOKUP('Master sheet'!A629,'APS (combined up to 2019)'!$A$9:$I$640,8,FALSE)</f>
        <v>2100</v>
      </c>
      <c r="H629" s="19">
        <f>E629*VLOOKUP(C629,'Part-time workers'!$A$3:$G$14,6,FALSE)</f>
        <v>1332.7834877843302</v>
      </c>
      <c r="I629" s="19">
        <f t="shared" si="99"/>
        <v>4782.7834877843306</v>
      </c>
      <c r="J629" s="20">
        <f t="shared" si="100"/>
        <v>7.8535032640136795E-2</v>
      </c>
      <c r="K629" s="27">
        <f t="shared" si="101"/>
        <v>-0.68112785509772256</v>
      </c>
      <c r="L629" s="25">
        <f>VLOOKUP('Master sheet'!A629,'APS (2020)'!$A$9:$I$640,2,FALSE)</f>
        <v>61100</v>
      </c>
      <c r="M629" s="25">
        <f>VLOOKUP(B629,'Claimant Count'!$B$2:$D$633,3,FALSE)-F629</f>
        <v>1905</v>
      </c>
      <c r="N629" s="25">
        <f>VLOOKUP('Master sheet'!A629,'APS (2020)'!$A$9:$I$640,8,FALSE)-G629</f>
        <v>-300</v>
      </c>
      <c r="O629" s="25">
        <f>L629*VLOOKUP(C629,'Part-time workers'!$A$3:$H$14,8,FALSE)</f>
        <v>78.688607714881428</v>
      </c>
      <c r="P629" s="25">
        <f t="shared" si="102"/>
        <v>1683.6886077148815</v>
      </c>
      <c r="Q629" s="26">
        <f t="shared" si="103"/>
        <v>0.35203111577498275</v>
      </c>
      <c r="R629" s="28">
        <f t="shared" si="104"/>
        <v>-0.28431776151561905</v>
      </c>
      <c r="S629" s="73">
        <f>VLOOKUP(B629,'13. Parl. Constituency gender'!$A$5:$S$667,18,FALSE)</f>
        <v>7700</v>
      </c>
      <c r="T629" s="73">
        <f>VLOOKUP(B629,'SEISS data'!$B$6:$R$668,9,FALSE)</f>
        <v>3000</v>
      </c>
      <c r="U629" s="73">
        <f t="shared" si="105"/>
        <v>10700</v>
      </c>
      <c r="V629" s="109">
        <f t="shared" si="106"/>
        <v>0.17512274959083471</v>
      </c>
      <c r="W629" s="110">
        <f t="shared" si="107"/>
        <v>0.31758256919070643</v>
      </c>
      <c r="X629" s="113">
        <f t="shared" si="108"/>
        <v>1.6632403837543691E-2</v>
      </c>
      <c r="Y629" s="137">
        <f>VLOOKUP(A629,'BRES data'!$A$11:$AB$642,25,FALSE)</f>
        <v>2.4228356336260859E-2</v>
      </c>
      <c r="Z629" s="138">
        <f t="shared" si="109"/>
        <v>-8.3866060465084043E-3</v>
      </c>
    </row>
    <row r="630" spans="1:26">
      <c r="A630" s="14" t="s">
        <v>643</v>
      </c>
      <c r="B630" s="15" t="str">
        <f>VLOOKUP('Master sheet'!A630,Westminster_Parliamentary_Const!$A$2:$C$651,2,FALSE)</f>
        <v>S14000055</v>
      </c>
      <c r="C630" s="15" t="str">
        <f>VLOOKUP(B630,'Region Lookup'!$B$1:$C$662,2,FALSE)</f>
        <v>Scotland</v>
      </c>
      <c r="E630" s="19">
        <f>VLOOKUP('Master sheet'!A630,'APS (2019)'!$A$9:$I$640,2,FALSE)</f>
        <v>39700</v>
      </c>
      <c r="F630" s="19">
        <f>VLOOKUP(B630,'Claimant Count'!$B$2:$D$633,2,FALSE)</f>
        <v>715</v>
      </c>
      <c r="G630" s="19">
        <f>VLOOKUP('Master sheet'!A630,'APS (combined up to 2019)'!$A$9:$I$640,8,FALSE)</f>
        <v>2600</v>
      </c>
      <c r="H630" s="19">
        <f>E630*VLOOKUP(C630,'Part-time workers'!$A$3:$G$14,6,FALSE)</f>
        <v>868.82601748830723</v>
      </c>
      <c r="I630" s="19">
        <f t="shared" si="99"/>
        <v>4183.8260174883071</v>
      </c>
      <c r="J630" s="20">
        <f t="shared" si="100"/>
        <v>0.10538604578056189</v>
      </c>
      <c r="K630" s="27">
        <f t="shared" si="101"/>
        <v>0.33377698448582599</v>
      </c>
      <c r="L630" s="25">
        <f>VLOOKUP('Master sheet'!A630,'APS (2020)'!$A$9:$I$640,2,FALSE)</f>
        <v>37100</v>
      </c>
      <c r="M630" s="25">
        <f>VLOOKUP(B630,'Claimant Count'!$B$2:$D$633,3,FALSE)-F630</f>
        <v>1495</v>
      </c>
      <c r="N630" s="25">
        <f>VLOOKUP('Master sheet'!A630,'APS (2020)'!$A$9:$I$640,8,FALSE)-G630</f>
        <v>-1500</v>
      </c>
      <c r="O630" s="25">
        <f>L630*VLOOKUP(C630,'Part-time workers'!$A$3:$H$14,8,FALSE)</f>
        <v>47.779825633749603</v>
      </c>
      <c r="P630" s="25">
        <f t="shared" si="102"/>
        <v>42.779825633749603</v>
      </c>
      <c r="Q630" s="26">
        <f t="shared" si="103"/>
        <v>1.0225048903785866E-2</v>
      </c>
      <c r="R630" s="28">
        <f t="shared" si="104"/>
        <v>-1.4204188865067784</v>
      </c>
      <c r="S630" s="73">
        <f>VLOOKUP(B630,'13. Parl. Constituency gender'!$A$5:$S$667,18,FALSE)</f>
        <v>5800</v>
      </c>
      <c r="T630" s="73">
        <f>VLOOKUP(B630,'SEISS data'!$B$6:$R$668,9,FALSE)</f>
        <v>3100</v>
      </c>
      <c r="U630" s="73">
        <f t="shared" si="105"/>
        <v>8900</v>
      </c>
      <c r="V630" s="109">
        <f t="shared" si="106"/>
        <v>0.23989218328840969</v>
      </c>
      <c r="W630" s="110">
        <f t="shared" si="107"/>
        <v>2.1710998360176208</v>
      </c>
      <c r="X630" s="113">
        <f t="shared" si="108"/>
        <v>0.37534047475542121</v>
      </c>
      <c r="Y630" s="137">
        <f>VLOOKUP(A630,'BRES data'!$A$11:$AB$642,25,FALSE)</f>
        <v>2.2360406091370466E-2</v>
      </c>
      <c r="Z630" s="138">
        <f t="shared" si="109"/>
        <v>-0.20508798738635656</v>
      </c>
    </row>
    <row r="631" spans="1:26">
      <c r="A631" s="14" t="s">
        <v>644</v>
      </c>
      <c r="B631" s="15" t="str">
        <f>VLOOKUP('Master sheet'!A631,Westminster_Parliamentary_Const!$A$2:$C$651,2,FALSE)</f>
        <v>S14000056</v>
      </c>
      <c r="C631" s="15" t="str">
        <f>VLOOKUP(B631,'Region Lookup'!$B$1:$C$662,2,FALSE)</f>
        <v>Scotland</v>
      </c>
      <c r="E631" s="19">
        <f>VLOOKUP('Master sheet'!A631,'APS (2019)'!$A$9:$I$640,2,FALSE)</f>
        <v>58200</v>
      </c>
      <c r="F631" s="19">
        <f>VLOOKUP(B631,'Claimant Count'!$B$2:$D$633,2,FALSE)</f>
        <v>2695</v>
      </c>
      <c r="G631" s="19">
        <f>VLOOKUP('Master sheet'!A631,'APS (combined up to 2019)'!$A$9:$I$640,8,FALSE)</f>
        <v>2100</v>
      </c>
      <c r="H631" s="19">
        <f>E631*VLOOKUP(C631,'Part-time workers'!$A$3:$G$14,6,FALSE)</f>
        <v>1273.6945646805914</v>
      </c>
      <c r="I631" s="19">
        <f t="shared" si="99"/>
        <v>6068.6945646805916</v>
      </c>
      <c r="J631" s="20">
        <f t="shared" si="100"/>
        <v>0.10427310248592082</v>
      </c>
      <c r="K631" s="27">
        <f t="shared" si="101"/>
        <v>0.29171035817246987</v>
      </c>
      <c r="L631" s="25">
        <f>VLOOKUP('Master sheet'!A631,'APS (2020)'!$A$9:$I$640,2,FALSE)</f>
        <v>61800</v>
      </c>
      <c r="M631" s="25">
        <f>VLOOKUP(B631,'Claimant Count'!$B$2:$D$633,3,FALSE)-F631</f>
        <v>2340</v>
      </c>
      <c r="N631" s="25">
        <f>VLOOKUP('Master sheet'!A631,'APS (2020)'!$A$9:$I$640,8,FALSE)-G631</f>
        <v>1300</v>
      </c>
      <c r="O631" s="25">
        <f>L631*VLOOKUP(C631,'Part-time workers'!$A$3:$H$14,8,FALSE)</f>
        <v>79.590113858914435</v>
      </c>
      <c r="P631" s="25">
        <f t="shared" si="102"/>
        <v>3719.5901138589143</v>
      </c>
      <c r="Q631" s="26">
        <f t="shared" si="103"/>
        <v>0.61291437132240723</v>
      </c>
      <c r="R631" s="28">
        <f t="shared" si="104"/>
        <v>0.58281067430139033</v>
      </c>
      <c r="S631" s="73">
        <f>VLOOKUP(B631,'13. Parl. Constituency gender'!$A$5:$S$667,18,FALSE)</f>
        <v>7200</v>
      </c>
      <c r="T631" s="73">
        <f>VLOOKUP(B631,'SEISS data'!$B$6:$R$668,9,FALSE)</f>
        <v>3100</v>
      </c>
      <c r="U631" s="73">
        <f t="shared" si="105"/>
        <v>10300</v>
      </c>
      <c r="V631" s="109">
        <f t="shared" si="106"/>
        <v>0.16666666666666666</v>
      </c>
      <c r="W631" s="110">
        <f t="shared" si="107"/>
        <v>7.559348861839113E-2</v>
      </c>
      <c r="X631" s="113">
        <f t="shared" si="108"/>
        <v>0.32920208145989072</v>
      </c>
      <c r="Y631" s="137">
        <f>VLOOKUP(A631,'BRES data'!$A$11:$AB$642,25,FALSE)</f>
        <v>2.3360310780187632E-2</v>
      </c>
      <c r="Z631" s="138">
        <f t="shared" si="109"/>
        <v>-9.9794693822175762E-2</v>
      </c>
    </row>
    <row r="632" spans="1:26">
      <c r="A632" s="14" t="s">
        <v>645</v>
      </c>
      <c r="B632" s="15" t="str">
        <f>VLOOKUP('Master sheet'!A632,Westminster_Parliamentary_Const!$A$2:$C$651,2,FALSE)</f>
        <v>S14000057</v>
      </c>
      <c r="C632" s="15" t="str">
        <f>VLOOKUP(B632,'Region Lookup'!$B$1:$C$662,2,FALSE)</f>
        <v>Scotland</v>
      </c>
      <c r="E632" s="19">
        <f>VLOOKUP('Master sheet'!A632,'APS (2019)'!$A$9:$I$640,2,FALSE)</f>
        <v>59500</v>
      </c>
      <c r="F632" s="19">
        <f>VLOOKUP(B632,'Claimant Count'!$B$2:$D$633,2,FALSE)</f>
        <v>1430</v>
      </c>
      <c r="G632" s="19">
        <f>VLOOKUP('Master sheet'!A632,'APS (combined up to 2019)'!$A$9:$I$640,8,FALSE)</f>
        <v>1900</v>
      </c>
      <c r="H632" s="19">
        <f>E632*VLOOKUP(C632,'Part-time workers'!$A$3:$G$14,6,FALSE)</f>
        <v>1302.1447869157248</v>
      </c>
      <c r="I632" s="19">
        <f t="shared" si="99"/>
        <v>4632.1447869157246</v>
      </c>
      <c r="J632" s="20">
        <f t="shared" si="100"/>
        <v>7.7851172889339904E-2</v>
      </c>
      <c r="K632" s="27">
        <f t="shared" si="101"/>
        <v>-0.70697613750890831</v>
      </c>
      <c r="L632" s="25">
        <f>VLOOKUP('Master sheet'!A632,'APS (2020)'!$A$9:$I$640,2,FALSE)</f>
        <v>59400</v>
      </c>
      <c r="M632" s="25">
        <f>VLOOKUP(B632,'Claimant Count'!$B$2:$D$633,3,FALSE)-F632</f>
        <v>1465</v>
      </c>
      <c r="N632" s="25">
        <f>VLOOKUP('Master sheet'!A632,'APS (2020)'!$A$9:$I$640,8,FALSE)-G632</f>
        <v>-300</v>
      </c>
      <c r="O632" s="25">
        <f>L632*VLOOKUP(C632,'Part-time workers'!$A$3:$H$14,8,FALSE)</f>
        <v>76.499235650801253</v>
      </c>
      <c r="P632" s="25">
        <f t="shared" si="102"/>
        <v>1241.4992356508012</v>
      </c>
      <c r="Q632" s="26">
        <f t="shared" si="103"/>
        <v>0.26801822757302957</v>
      </c>
      <c r="R632" s="28">
        <f t="shared" si="104"/>
        <v>-0.5635613035442717</v>
      </c>
      <c r="S632" s="73">
        <f>VLOOKUP(B632,'13. Parl. Constituency gender'!$A$5:$S$667,18,FALSE)</f>
        <v>6400</v>
      </c>
      <c r="T632" s="73">
        <f>VLOOKUP(B632,'SEISS data'!$B$6:$R$668,9,FALSE)</f>
        <v>2400</v>
      </c>
      <c r="U632" s="73">
        <f t="shared" si="105"/>
        <v>8800</v>
      </c>
      <c r="V632" s="109">
        <f t="shared" si="106"/>
        <v>0.14814814814814814</v>
      </c>
      <c r="W632" s="110">
        <f t="shared" si="107"/>
        <v>-0.45435392439122996</v>
      </c>
      <c r="X632" s="113">
        <f t="shared" si="108"/>
        <v>-0.50895761396775085</v>
      </c>
      <c r="Y632" s="137">
        <f>VLOOKUP(A632,'BRES data'!$A$11:$AB$642,25,FALSE)</f>
        <v>2.8218970736629601E-2</v>
      </c>
      <c r="Z632" s="138">
        <f t="shared" si="109"/>
        <v>0.41183837965340836</v>
      </c>
    </row>
    <row r="633" spans="1:26">
      <c r="A633" s="14" t="s">
        <v>646</v>
      </c>
      <c r="B633" s="15" t="str">
        <f>VLOOKUP('Master sheet'!A633,Westminster_Parliamentary_Const!$A$2:$C$651,2,FALSE)</f>
        <v>S14000058</v>
      </c>
      <c r="C633" s="15" t="str">
        <f>VLOOKUP(B633,'Region Lookup'!$B$1:$C$662,2,FALSE)</f>
        <v>Scotland</v>
      </c>
      <c r="E633" s="19">
        <f>VLOOKUP('Master sheet'!A633,'APS (2019)'!$A$9:$I$640,2,FALSE)</f>
        <v>66100</v>
      </c>
      <c r="F633" s="19">
        <f>VLOOKUP(B633,'Claimant Count'!$B$2:$D$633,2,FALSE)</f>
        <v>670</v>
      </c>
      <c r="G633" s="19">
        <f>VLOOKUP('Master sheet'!A633,'APS (combined up to 2019)'!$A$9:$I$640,8,FALSE)</f>
        <v>1700</v>
      </c>
      <c r="H633" s="19">
        <f>E633*VLOOKUP(C633,'Part-time workers'!$A$3:$G$14,6,FALSE)</f>
        <v>1446.5843767248641</v>
      </c>
      <c r="I633" s="19">
        <f t="shared" si="99"/>
        <v>3816.5843767248643</v>
      </c>
      <c r="J633" s="20">
        <f t="shared" si="100"/>
        <v>5.7739551841525932E-2</v>
      </c>
      <c r="K633" s="27">
        <f t="shared" si="101"/>
        <v>-1.4671478832285043</v>
      </c>
      <c r="L633" s="25">
        <f>VLOOKUP('Master sheet'!A633,'APS (2020)'!$A$9:$I$640,2,FALSE)</f>
        <v>60000</v>
      </c>
      <c r="M633" s="25">
        <f>VLOOKUP(B633,'Claimant Count'!$B$2:$D$633,3,FALSE)-F633</f>
        <v>1445</v>
      </c>
      <c r="N633" s="25">
        <f>VLOOKUP('Master sheet'!A633,'APS (2020)'!$A$9:$I$640,8,FALSE)-G633</f>
        <v>1000</v>
      </c>
      <c r="O633" s="25">
        <f>L633*VLOOKUP(C633,'Part-time workers'!$A$3:$H$14,8,FALSE)</f>
        <v>77.271955202829545</v>
      </c>
      <c r="P633" s="25">
        <f t="shared" si="102"/>
        <v>2522.2719552028298</v>
      </c>
      <c r="Q633" s="26">
        <f t="shared" si="103"/>
        <v>0.66087152968101648</v>
      </c>
      <c r="R633" s="28">
        <f t="shared" si="104"/>
        <v>0.74221153591080835</v>
      </c>
      <c r="S633" s="73">
        <f>VLOOKUP(B633,'13. Parl. Constituency gender'!$A$5:$S$667,18,FALSE)</f>
        <v>6600</v>
      </c>
      <c r="T633" s="73">
        <f>VLOOKUP(B633,'SEISS data'!$B$6:$R$668,9,FALSE)</f>
        <v>2300</v>
      </c>
      <c r="U633" s="73">
        <f t="shared" si="105"/>
        <v>8900</v>
      </c>
      <c r="V633" s="109">
        <f t="shared" si="106"/>
        <v>0.14833333333333334</v>
      </c>
      <c r="W633" s="110">
        <f t="shared" si="107"/>
        <v>-0.44905445026113322</v>
      </c>
      <c r="X633" s="113">
        <f t="shared" si="108"/>
        <v>0.14657854282483757</v>
      </c>
      <c r="Y633" s="137">
        <f>VLOOKUP(A633,'BRES data'!$A$11:$AB$642,25,FALSE)</f>
        <v>2.7402376910016901E-2</v>
      </c>
      <c r="Z633" s="138">
        <f t="shared" si="109"/>
        <v>0.32584833033186683</v>
      </c>
    </row>
    <row r="634" spans="1:26">
      <c r="A634" s="14" t="s">
        <v>647</v>
      </c>
      <c r="B634" s="15" t="str">
        <f>VLOOKUP('Master sheet'!A634,Westminster_Parliamentary_Const!$A$2:$C$651,2,FALSE)</f>
        <v>S14000059</v>
      </c>
      <c r="C634" s="15" t="str">
        <f>VLOOKUP(B634,'Region Lookup'!$B$1:$C$662,2,FALSE)</f>
        <v>Scotland</v>
      </c>
      <c r="E634" s="19">
        <f>VLOOKUP('Master sheet'!A634,'APS (2019)'!$A$9:$I$640,2,FALSE)</f>
        <v>56200</v>
      </c>
      <c r="F634" s="19">
        <f>VLOOKUP(B634,'Claimant Count'!$B$2:$D$633,2,FALSE)</f>
        <v>2705</v>
      </c>
      <c r="G634" s="19">
        <f>VLOOKUP('Master sheet'!A634,'APS (combined up to 2019)'!$A$9:$I$640,8,FALSE)</f>
        <v>2300</v>
      </c>
      <c r="H634" s="19">
        <f>E634*VLOOKUP(C634,'Part-time workers'!$A$3:$G$14,6,FALSE)</f>
        <v>1229.9249920111554</v>
      </c>
      <c r="I634" s="19">
        <f t="shared" si="99"/>
        <v>6234.9249920111552</v>
      </c>
      <c r="J634" s="20">
        <f t="shared" si="100"/>
        <v>0.11094172583649742</v>
      </c>
      <c r="K634" s="27">
        <f t="shared" si="101"/>
        <v>0.54376856083561509</v>
      </c>
      <c r="L634" s="25">
        <f>VLOOKUP('Master sheet'!A634,'APS (2020)'!$A$9:$I$640,2,FALSE)</f>
        <v>56200</v>
      </c>
      <c r="M634" s="25">
        <f>VLOOKUP(B634,'Claimant Count'!$B$2:$D$633,3,FALSE)-F634</f>
        <v>1955</v>
      </c>
      <c r="N634" s="25">
        <f>VLOOKUP('Master sheet'!A634,'APS (2020)'!$A$9:$I$640,8,FALSE)-G634</f>
        <v>-100</v>
      </c>
      <c r="O634" s="25">
        <f>L634*VLOOKUP(C634,'Part-time workers'!$A$3:$H$14,8,FALSE)</f>
        <v>72.378064706650349</v>
      </c>
      <c r="P634" s="25">
        <f t="shared" si="102"/>
        <v>1927.3780647066503</v>
      </c>
      <c r="Q634" s="26">
        <f t="shared" si="103"/>
        <v>0.30912610290840881</v>
      </c>
      <c r="R634" s="28">
        <f t="shared" si="104"/>
        <v>-0.42692621148161464</v>
      </c>
      <c r="S634" s="73">
        <f>VLOOKUP(B634,'13. Parl. Constituency gender'!$A$5:$S$667,18,FALSE)</f>
        <v>5700</v>
      </c>
      <c r="T634" s="73">
        <f>VLOOKUP(B634,'SEISS data'!$B$6:$R$668,9,FALSE)</f>
        <v>2000</v>
      </c>
      <c r="U634" s="73">
        <f t="shared" si="105"/>
        <v>7700</v>
      </c>
      <c r="V634" s="109">
        <f t="shared" si="106"/>
        <v>0.13701067615658363</v>
      </c>
      <c r="W634" s="110">
        <f t="shared" si="107"/>
        <v>-0.77307674573865304</v>
      </c>
      <c r="X634" s="113">
        <f t="shared" si="108"/>
        <v>-0.60000147861013386</v>
      </c>
      <c r="Y634" s="137">
        <f>VLOOKUP(A634,'BRES data'!$A$11:$AB$642,25,FALSE)</f>
        <v>2.364568081991214E-2</v>
      </c>
      <c r="Z634" s="138">
        <f t="shared" si="109"/>
        <v>-6.9744278314394448E-2</v>
      </c>
    </row>
  </sheetData>
  <mergeCells count="3">
    <mergeCell ref="E1:K1"/>
    <mergeCell ref="L1:R1"/>
    <mergeCell ref="S1:V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AF4CD-9B76-4C00-884D-83841BD200D2}">
  <sheetPr codeName="Sheet6"/>
  <dimension ref="A1:AE646"/>
  <sheetViews>
    <sheetView topLeftCell="A4" workbookViewId="0">
      <pane xSplit="1" ySplit="6" topLeftCell="T584" activePane="bottomRight" state="frozen"/>
      <selection activeCell="A4" sqref="A4"/>
      <selection pane="topRight" activeCell="B4" sqref="B4"/>
      <selection pane="bottomLeft" activeCell="A10" sqref="A10"/>
      <selection pane="bottomRight" activeCell="T588" sqref="T588"/>
    </sheetView>
  </sheetViews>
  <sheetFormatPr defaultRowHeight="14.5"/>
  <cols>
    <col min="1" max="1" width="40.08984375" style="11" customWidth="1" collapsed="1"/>
    <col min="2" max="22" width="14" style="11" customWidth="1" collapsed="1"/>
    <col min="23" max="23" width="14" style="11" customWidth="1"/>
    <col min="24" max="24" width="13.81640625" style="11" customWidth="1"/>
    <col min="25" max="25" width="17.26953125" style="11" customWidth="1"/>
    <col min="26" max="26" width="15" style="11" customWidth="1"/>
    <col min="27" max="27" width="15.453125" style="11" customWidth="1"/>
    <col min="28" max="16384" width="8.7265625" style="11"/>
  </cols>
  <sheetData>
    <row r="1" spans="1:31" ht="15.5">
      <c r="A1" s="1" t="s">
        <v>1736</v>
      </c>
    </row>
    <row r="2" spans="1:31">
      <c r="A2" s="3" t="s">
        <v>1737</v>
      </c>
    </row>
    <row r="4" spans="1:31">
      <c r="A4" s="4" t="s">
        <v>2</v>
      </c>
      <c r="B4" s="4">
        <v>2019</v>
      </c>
    </row>
    <row r="5" spans="1:31" hidden="1">
      <c r="A5" s="4" t="s">
        <v>1738</v>
      </c>
      <c r="B5" s="4" t="s">
        <v>1739</v>
      </c>
    </row>
    <row r="6" spans="1:31" hidden="1">
      <c r="A6" s="4" t="s">
        <v>1740</v>
      </c>
      <c r="B6" s="4" t="s">
        <v>1741</v>
      </c>
    </row>
    <row r="7" spans="1:31" hidden="1">
      <c r="A7" s="4"/>
      <c r="B7" s="4"/>
    </row>
    <row r="8" spans="1:31">
      <c r="A8" s="11" t="s">
        <v>1745</v>
      </c>
      <c r="B8" s="132">
        <f>'ICAEW sectoral forecasts'!B8/100</f>
        <v>1</v>
      </c>
      <c r="C8" s="132">
        <f>'ICAEW sectoral forecasts'!C14/100</f>
        <v>1.03</v>
      </c>
      <c r="D8" s="132">
        <f>'ICAEW sectoral forecasts'!B3/100</f>
        <v>0.91</v>
      </c>
      <c r="E8" s="132">
        <f>'ICAEW sectoral forecasts'!B6/100</f>
        <v>0.98</v>
      </c>
      <c r="F8" s="132">
        <f>'ICAEW sectoral forecasts'!B4/100</f>
        <v>0.94</v>
      </c>
      <c r="G8" s="132">
        <f>'ICAEW sectoral forecasts'!B13/100</f>
        <v>1.02</v>
      </c>
      <c r="H8" s="132">
        <f>'ICAEW sectoral forecasts'!B12/100</f>
        <v>1.02</v>
      </c>
      <c r="I8" s="132">
        <f>'ICAEW sectoral forecasts'!B9/100</f>
        <v>1.01</v>
      </c>
      <c r="J8" s="132">
        <f>'ICAEW sectoral forecasts'!B11/100</f>
        <v>1.02</v>
      </c>
      <c r="K8" s="132">
        <f>'ICAEW sectoral forecasts'!B22/100</f>
        <v>1.07</v>
      </c>
      <c r="L8" s="132">
        <f>'ICAEW sectoral forecasts'!B7/100</f>
        <v>0.99</v>
      </c>
      <c r="M8" s="132">
        <f>'ICAEW sectoral forecasts'!B19/100</f>
        <v>1.06</v>
      </c>
      <c r="N8" s="132">
        <f>'ICAEW sectoral forecasts'!B21/100</f>
        <v>1.07</v>
      </c>
      <c r="O8" s="132">
        <f>'ICAEW sectoral forecasts'!B20/100</f>
        <v>1.06</v>
      </c>
      <c r="P8" s="132">
        <f>'ICAEW sectoral forecasts'!B10/100</f>
        <v>1.01</v>
      </c>
      <c r="Q8" s="132">
        <f>'ICAEW sectoral forecasts'!B15/100</f>
        <v>1.03</v>
      </c>
      <c r="R8" s="132">
        <f>'ICAEW sectoral forecasts'!B18/100</f>
        <v>1.06</v>
      </c>
      <c r="S8" s="132">
        <f>'ICAEW sectoral forecasts'!B17/100</f>
        <v>1.05</v>
      </c>
      <c r="T8" s="132">
        <f>'ICAEW sectoral forecasts'!B16/100</f>
        <v>1.03</v>
      </c>
      <c r="U8" s="132">
        <f>'ICAEW sectoral forecasts'!C14/100</f>
        <v>1.03</v>
      </c>
      <c r="V8" s="132">
        <f>'ICAEW sectoral forecasts'!C14/100</f>
        <v>1.03</v>
      </c>
      <c r="W8" s="132"/>
    </row>
    <row r="9" spans="1:31" ht="91" customHeight="1">
      <c r="A9" s="5" t="s">
        <v>6</v>
      </c>
      <c r="B9" s="10" t="s">
        <v>1696</v>
      </c>
      <c r="C9" s="10" t="s">
        <v>1698</v>
      </c>
      <c r="D9" s="10" t="s">
        <v>1700</v>
      </c>
      <c r="E9" s="10" t="s">
        <v>1702</v>
      </c>
      <c r="F9" s="10" t="s">
        <v>1704</v>
      </c>
      <c r="G9" s="10" t="s">
        <v>1706</v>
      </c>
      <c r="H9" s="10" t="s">
        <v>1708</v>
      </c>
      <c r="I9" s="10" t="s">
        <v>1710</v>
      </c>
      <c r="J9" s="10" t="s">
        <v>1712</v>
      </c>
      <c r="K9" s="10" t="s">
        <v>1714</v>
      </c>
      <c r="L9" s="10" t="s">
        <v>1716</v>
      </c>
      <c r="M9" s="10" t="s">
        <v>1718</v>
      </c>
      <c r="N9" s="10" t="s">
        <v>1720</v>
      </c>
      <c r="O9" s="10" t="s">
        <v>1722</v>
      </c>
      <c r="P9" s="10" t="s">
        <v>1724</v>
      </c>
      <c r="Q9" s="10" t="s">
        <v>1726</v>
      </c>
      <c r="R9" s="10" t="s">
        <v>1728</v>
      </c>
      <c r="S9" s="10" t="s">
        <v>1730</v>
      </c>
      <c r="T9" s="10" t="s">
        <v>1732</v>
      </c>
      <c r="U9" s="10" t="s">
        <v>1734</v>
      </c>
      <c r="V9" s="10" t="s">
        <v>1735</v>
      </c>
      <c r="W9" s="10" t="s">
        <v>1746</v>
      </c>
      <c r="X9" s="10" t="s">
        <v>1747</v>
      </c>
      <c r="Y9" s="10" t="s">
        <v>1748</v>
      </c>
      <c r="Z9" s="147" t="s">
        <v>1811</v>
      </c>
      <c r="AA9" s="147" t="s">
        <v>1812</v>
      </c>
    </row>
    <row r="10" spans="1:31" ht="26" customHeight="1">
      <c r="B10" s="6" t="s">
        <v>11</v>
      </c>
      <c r="C10" s="6" t="s">
        <v>11</v>
      </c>
      <c r="D10" s="6" t="s">
        <v>11</v>
      </c>
      <c r="E10" s="6" t="s">
        <v>11</v>
      </c>
      <c r="F10" s="6" t="s">
        <v>11</v>
      </c>
      <c r="G10" s="6" t="s">
        <v>11</v>
      </c>
      <c r="H10" s="6" t="s">
        <v>11</v>
      </c>
      <c r="I10" s="6" t="s">
        <v>11</v>
      </c>
      <c r="J10" s="6" t="s">
        <v>11</v>
      </c>
      <c r="K10" s="6" t="s">
        <v>11</v>
      </c>
      <c r="L10" s="6" t="s">
        <v>11</v>
      </c>
      <c r="M10" s="6" t="s">
        <v>11</v>
      </c>
      <c r="N10" s="6" t="s">
        <v>11</v>
      </c>
      <c r="O10" s="6" t="s">
        <v>11</v>
      </c>
      <c r="P10" s="6" t="s">
        <v>11</v>
      </c>
      <c r="Q10" s="6" t="s">
        <v>11</v>
      </c>
      <c r="R10" s="6" t="s">
        <v>11</v>
      </c>
      <c r="S10" s="6" t="s">
        <v>11</v>
      </c>
      <c r="T10" s="6" t="s">
        <v>11</v>
      </c>
      <c r="U10" s="6" t="s">
        <v>11</v>
      </c>
      <c r="V10" s="6" t="s">
        <v>11</v>
      </c>
      <c r="W10" s="6"/>
    </row>
    <row r="11" spans="1:31">
      <c r="A11" s="4" t="s">
        <v>13</v>
      </c>
      <c r="B11" s="7">
        <v>250</v>
      </c>
      <c r="C11" s="7">
        <v>30</v>
      </c>
      <c r="D11" s="7">
        <v>1500</v>
      </c>
      <c r="E11" s="7">
        <v>250</v>
      </c>
      <c r="F11" s="7">
        <v>250</v>
      </c>
      <c r="G11" s="7">
        <v>2000</v>
      </c>
      <c r="H11" s="7">
        <v>5000</v>
      </c>
      <c r="I11" s="7">
        <v>900</v>
      </c>
      <c r="J11" s="7">
        <v>4000</v>
      </c>
      <c r="K11" s="7">
        <v>225</v>
      </c>
      <c r="L11" s="7">
        <v>125</v>
      </c>
      <c r="M11" s="7">
        <v>500</v>
      </c>
      <c r="N11" s="7">
        <v>1250</v>
      </c>
      <c r="O11" s="7">
        <v>800</v>
      </c>
      <c r="P11" s="7">
        <v>400</v>
      </c>
      <c r="Q11" s="7">
        <v>1500</v>
      </c>
      <c r="R11" s="7">
        <v>3000</v>
      </c>
      <c r="S11" s="7">
        <v>1000</v>
      </c>
      <c r="T11" s="7">
        <v>1000</v>
      </c>
      <c r="U11" s="7">
        <v>0</v>
      </c>
      <c r="V11" s="7">
        <v>0</v>
      </c>
      <c r="W11" s="7">
        <f>SUM(B11:V11)</f>
        <v>23980</v>
      </c>
      <c r="X11" s="7">
        <f>SUMPRODUCT(B11:V11,$B$8:$V$8)</f>
        <v>24543.9</v>
      </c>
      <c r="Y11" s="133">
        <f>X11/W11-1</f>
        <v>2.3515429524603837E-2</v>
      </c>
      <c r="Z11" s="133">
        <f>B11/W11</f>
        <v>1.0425354462051709E-2</v>
      </c>
      <c r="AA11" s="187" cm="1">
        <f t="array" ref="AA11">6-MATCH(Z11,PERCENTILE(Z$11:Z$642,{5,4,3,2,1}/5),-1)</f>
        <v>5</v>
      </c>
      <c r="AB11" s="11" t="str">
        <f>IF(AA11=5,"Very high",IF(AA11=4,"High",IF(AA11=3,"Mid",IF(AA11=2,"Low",IF(AA11=1,"Very low","Missing")))))</f>
        <v>Very high</v>
      </c>
      <c r="AD11" s="14"/>
    </row>
    <row r="12" spans="1:31">
      <c r="A12" s="4" t="s">
        <v>15</v>
      </c>
      <c r="B12" s="7">
        <v>75</v>
      </c>
      <c r="C12" s="7">
        <v>50</v>
      </c>
      <c r="D12" s="7">
        <v>5000</v>
      </c>
      <c r="E12" s="7">
        <v>20</v>
      </c>
      <c r="F12" s="7">
        <v>150</v>
      </c>
      <c r="G12" s="7">
        <v>2000</v>
      </c>
      <c r="H12" s="7">
        <v>6000</v>
      </c>
      <c r="I12" s="7">
        <v>1500</v>
      </c>
      <c r="J12" s="7">
        <v>2250</v>
      </c>
      <c r="K12" s="7">
        <v>200</v>
      </c>
      <c r="L12" s="7">
        <v>150</v>
      </c>
      <c r="M12" s="7">
        <v>600</v>
      </c>
      <c r="N12" s="7">
        <v>1500</v>
      </c>
      <c r="O12" s="7">
        <v>800</v>
      </c>
      <c r="P12" s="7">
        <v>2000</v>
      </c>
      <c r="Q12" s="7">
        <v>3000</v>
      </c>
      <c r="R12" s="7">
        <v>4000</v>
      </c>
      <c r="S12" s="7">
        <v>1000</v>
      </c>
      <c r="T12" s="7">
        <v>700</v>
      </c>
      <c r="U12" s="7">
        <v>0</v>
      </c>
      <c r="V12" s="7">
        <v>0</v>
      </c>
      <c r="W12" s="7">
        <f t="shared" ref="W12:W17" si="0">SUM(B12:V12)</f>
        <v>30995</v>
      </c>
      <c r="X12" s="7">
        <f t="shared" ref="X12:X17" si="1">SUMPRODUCT(B12:V12,$B$8:$V$8)</f>
        <v>31379.599999999999</v>
      </c>
      <c r="Y12" s="133">
        <f t="shared" ref="Y12:Y17" si="2">X12/W12-1</f>
        <v>1.2408452976286455E-2</v>
      </c>
      <c r="Z12" s="133">
        <f t="shared" ref="Z12:Z75" si="3">B12/W12</f>
        <v>2.4197451201806745E-3</v>
      </c>
      <c r="AA12" s="187" cm="1">
        <f t="array" ref="AA12">6-MATCH(Z12,PERCENTILE(Z$11:Z$642,{5,4,3,2,1}/5),-1)</f>
        <v>4</v>
      </c>
      <c r="AB12" s="148" t="str">
        <f t="shared" ref="AB12:AB75" si="4">IF(AA12=5,"Very high",IF(AA12=4,"High",IF(AA12=3,"Mid",IF(AA12=2,"Low",IF(AA12=1,"Very low","Missing")))))</f>
        <v>High</v>
      </c>
      <c r="AD12" s="14"/>
      <c r="AE12" s="192"/>
    </row>
    <row r="13" spans="1:31">
      <c r="A13" s="4" t="s">
        <v>16</v>
      </c>
      <c r="B13" s="7">
        <v>5</v>
      </c>
      <c r="C13" s="7">
        <v>0</v>
      </c>
      <c r="D13" s="7">
        <v>4000</v>
      </c>
      <c r="E13" s="7">
        <v>100</v>
      </c>
      <c r="F13" s="7">
        <v>150</v>
      </c>
      <c r="G13" s="7">
        <v>1750</v>
      </c>
      <c r="H13" s="7">
        <v>10000</v>
      </c>
      <c r="I13" s="7">
        <v>1000</v>
      </c>
      <c r="J13" s="7">
        <v>3500</v>
      </c>
      <c r="K13" s="7">
        <v>500</v>
      </c>
      <c r="L13" s="7">
        <v>150</v>
      </c>
      <c r="M13" s="7">
        <v>450</v>
      </c>
      <c r="N13" s="7">
        <v>1500</v>
      </c>
      <c r="O13" s="7">
        <v>2500</v>
      </c>
      <c r="P13" s="7">
        <v>250</v>
      </c>
      <c r="Q13" s="7">
        <v>2500</v>
      </c>
      <c r="R13" s="7">
        <v>2250</v>
      </c>
      <c r="S13" s="7">
        <v>600</v>
      </c>
      <c r="T13" s="7">
        <v>700</v>
      </c>
      <c r="U13" s="7">
        <v>0</v>
      </c>
      <c r="V13" s="7">
        <v>0</v>
      </c>
      <c r="W13" s="7">
        <f t="shared" si="0"/>
        <v>31905</v>
      </c>
      <c r="X13" s="7">
        <f t="shared" si="1"/>
        <v>32428</v>
      </c>
      <c r="Y13" s="133">
        <f t="shared" si="2"/>
        <v>1.6392414981977854E-2</v>
      </c>
      <c r="Z13" s="133">
        <f t="shared" si="3"/>
        <v>1.567152483936687E-4</v>
      </c>
      <c r="AA13" s="187" cm="1">
        <f t="array" ref="AA13">6-MATCH(Z13,PERCENTILE(Z$11:Z$642,{5,4,3,2,1}/5),-1)</f>
        <v>2</v>
      </c>
      <c r="AB13" s="148" t="str">
        <f t="shared" si="4"/>
        <v>Low</v>
      </c>
      <c r="AD13" s="14"/>
      <c r="AE13" s="192"/>
    </row>
    <row r="14" spans="1:31">
      <c r="A14" s="4" t="s">
        <v>17</v>
      </c>
      <c r="B14" s="7">
        <v>20</v>
      </c>
      <c r="C14" s="7">
        <v>150</v>
      </c>
      <c r="D14" s="7">
        <v>6000</v>
      </c>
      <c r="E14" s="7">
        <v>75</v>
      </c>
      <c r="F14" s="7">
        <v>450</v>
      </c>
      <c r="G14" s="7">
        <v>1500</v>
      </c>
      <c r="H14" s="7">
        <v>4500</v>
      </c>
      <c r="I14" s="7">
        <v>1250</v>
      </c>
      <c r="J14" s="7">
        <v>2000</v>
      </c>
      <c r="K14" s="7">
        <v>450</v>
      </c>
      <c r="L14" s="7">
        <v>200</v>
      </c>
      <c r="M14" s="7">
        <v>175</v>
      </c>
      <c r="N14" s="7">
        <v>2000</v>
      </c>
      <c r="O14" s="7">
        <v>2000</v>
      </c>
      <c r="P14" s="7">
        <v>450</v>
      </c>
      <c r="Q14" s="7">
        <v>2000</v>
      </c>
      <c r="R14" s="7">
        <v>5000</v>
      </c>
      <c r="S14" s="7">
        <v>450</v>
      </c>
      <c r="T14" s="7">
        <v>450</v>
      </c>
      <c r="U14" s="7">
        <v>0</v>
      </c>
      <c r="V14" s="7">
        <v>0</v>
      </c>
      <c r="W14" s="7">
        <f t="shared" si="0"/>
        <v>29120</v>
      </c>
      <c r="X14" s="7">
        <f t="shared" si="1"/>
        <v>29429</v>
      </c>
      <c r="Y14" s="133">
        <f t="shared" si="2"/>
        <v>1.0611263736263643E-2</v>
      </c>
      <c r="Z14" s="133">
        <f t="shared" si="3"/>
        <v>6.8681318681318687E-4</v>
      </c>
      <c r="AA14" s="187" cm="1">
        <f t="array" ref="AA14">6-MATCH(Z14,PERCENTILE(Z$11:Z$642,{5,4,3,2,1}/5),-1)</f>
        <v>3</v>
      </c>
      <c r="AB14" s="148" t="str">
        <f t="shared" si="4"/>
        <v>Mid</v>
      </c>
      <c r="AD14" s="14"/>
      <c r="AE14" s="192"/>
    </row>
    <row r="15" spans="1:31">
      <c r="A15" s="4" t="s">
        <v>18</v>
      </c>
      <c r="B15" s="7">
        <v>10</v>
      </c>
      <c r="C15" s="7">
        <v>175</v>
      </c>
      <c r="D15" s="7">
        <v>1000</v>
      </c>
      <c r="E15" s="7">
        <v>700</v>
      </c>
      <c r="F15" s="7">
        <v>1000</v>
      </c>
      <c r="G15" s="7">
        <v>2500</v>
      </c>
      <c r="H15" s="7">
        <v>6000</v>
      </c>
      <c r="I15" s="7">
        <v>900</v>
      </c>
      <c r="J15" s="7">
        <v>3500</v>
      </c>
      <c r="K15" s="7">
        <v>700</v>
      </c>
      <c r="L15" s="7">
        <v>600</v>
      </c>
      <c r="M15" s="7">
        <v>900</v>
      </c>
      <c r="N15" s="7">
        <v>2000</v>
      </c>
      <c r="O15" s="7">
        <v>2500</v>
      </c>
      <c r="P15" s="7">
        <v>8000</v>
      </c>
      <c r="Q15" s="7">
        <v>8000</v>
      </c>
      <c r="R15" s="7">
        <v>7000</v>
      </c>
      <c r="S15" s="7">
        <v>800</v>
      </c>
      <c r="T15" s="7">
        <v>1250</v>
      </c>
      <c r="U15" s="7">
        <v>0</v>
      </c>
      <c r="V15" s="7">
        <v>0</v>
      </c>
      <c r="W15" s="7">
        <f t="shared" si="0"/>
        <v>47535</v>
      </c>
      <c r="X15" s="7">
        <f t="shared" si="1"/>
        <v>48829.75</v>
      </c>
      <c r="Y15" s="133">
        <f t="shared" si="2"/>
        <v>2.7237824760702578E-2</v>
      </c>
      <c r="Z15" s="133">
        <f t="shared" si="3"/>
        <v>2.1037130535394972E-4</v>
      </c>
      <c r="AA15" s="187" cm="1">
        <f t="array" ref="AA15">6-MATCH(Z15,PERCENTILE(Z$11:Z$642,{5,4,3,2,1}/5),-1)</f>
        <v>2</v>
      </c>
      <c r="AB15" s="148" t="str">
        <f t="shared" si="4"/>
        <v>Low</v>
      </c>
      <c r="AD15" s="14"/>
      <c r="AE15" s="192"/>
    </row>
    <row r="16" spans="1:31">
      <c r="A16" s="4" t="s">
        <v>19</v>
      </c>
      <c r="B16" s="7">
        <v>100</v>
      </c>
      <c r="C16" s="7">
        <v>10</v>
      </c>
      <c r="D16" s="7">
        <v>2250</v>
      </c>
      <c r="E16" s="7">
        <v>0</v>
      </c>
      <c r="F16" s="7">
        <v>225</v>
      </c>
      <c r="G16" s="7">
        <v>1250</v>
      </c>
      <c r="H16" s="7">
        <v>6000</v>
      </c>
      <c r="I16" s="7">
        <v>2500</v>
      </c>
      <c r="J16" s="7">
        <v>2250</v>
      </c>
      <c r="K16" s="7">
        <v>800</v>
      </c>
      <c r="L16" s="7">
        <v>3000</v>
      </c>
      <c r="M16" s="7">
        <v>450</v>
      </c>
      <c r="N16" s="7">
        <v>4000</v>
      </c>
      <c r="O16" s="7">
        <v>4000</v>
      </c>
      <c r="P16" s="7">
        <v>2500</v>
      </c>
      <c r="Q16" s="7">
        <v>3000</v>
      </c>
      <c r="R16" s="7">
        <v>9000</v>
      </c>
      <c r="S16" s="7">
        <v>800</v>
      </c>
      <c r="T16" s="7">
        <v>900</v>
      </c>
      <c r="U16" s="7">
        <v>0</v>
      </c>
      <c r="V16" s="7">
        <v>0</v>
      </c>
      <c r="W16" s="7">
        <f t="shared" si="0"/>
        <v>43035</v>
      </c>
      <c r="X16" s="7">
        <f t="shared" si="1"/>
        <v>44329.3</v>
      </c>
      <c r="Y16" s="133">
        <f t="shared" si="2"/>
        <v>3.0075519925641947E-2</v>
      </c>
      <c r="Z16" s="133">
        <f t="shared" si="3"/>
        <v>2.3236900197513653E-3</v>
      </c>
      <c r="AA16" s="187" cm="1">
        <f t="array" ref="AA16">6-MATCH(Z16,PERCENTILE(Z$11:Z$642,{5,4,3,2,1}/5),-1)</f>
        <v>4</v>
      </c>
      <c r="AB16" s="148" t="str">
        <f t="shared" si="4"/>
        <v>High</v>
      </c>
      <c r="AD16" s="14"/>
      <c r="AE16" s="192"/>
    </row>
    <row r="17" spans="1:31">
      <c r="A17" s="4" t="s">
        <v>20</v>
      </c>
      <c r="B17" s="7">
        <v>10</v>
      </c>
      <c r="C17" s="7">
        <v>0</v>
      </c>
      <c r="D17" s="7">
        <v>5000</v>
      </c>
      <c r="E17" s="7">
        <v>400</v>
      </c>
      <c r="F17" s="7">
        <v>150</v>
      </c>
      <c r="G17" s="7">
        <v>1250</v>
      </c>
      <c r="H17" s="7">
        <v>4500</v>
      </c>
      <c r="I17" s="7">
        <v>1000</v>
      </c>
      <c r="J17" s="7">
        <v>2000</v>
      </c>
      <c r="K17" s="7">
        <v>250</v>
      </c>
      <c r="L17" s="7">
        <v>600</v>
      </c>
      <c r="M17" s="7">
        <v>600</v>
      </c>
      <c r="N17" s="7">
        <v>900</v>
      </c>
      <c r="O17" s="7">
        <v>3000</v>
      </c>
      <c r="P17" s="7">
        <v>2250</v>
      </c>
      <c r="Q17" s="7">
        <v>2500</v>
      </c>
      <c r="R17" s="7">
        <v>3000</v>
      </c>
      <c r="S17" s="7">
        <v>400</v>
      </c>
      <c r="T17" s="7">
        <v>400</v>
      </c>
      <c r="U17" s="7">
        <v>0</v>
      </c>
      <c r="V17" s="7">
        <v>0</v>
      </c>
      <c r="W17" s="7">
        <f t="shared" si="0"/>
        <v>28210</v>
      </c>
      <c r="X17" s="7">
        <f t="shared" si="1"/>
        <v>28508</v>
      </c>
      <c r="Y17" s="133">
        <f t="shared" si="2"/>
        <v>1.0563629918468598E-2</v>
      </c>
      <c r="Z17" s="133">
        <f t="shared" si="3"/>
        <v>3.5448422545196739E-4</v>
      </c>
      <c r="AA17" s="187" cm="1">
        <f t="array" ref="AA17">6-MATCH(Z17,PERCENTILE(Z$11:Z$642,{5,4,3,2,1}/5),-1)</f>
        <v>2</v>
      </c>
      <c r="AB17" s="148" t="str">
        <f t="shared" si="4"/>
        <v>Low</v>
      </c>
      <c r="AD17" s="14"/>
      <c r="AE17" s="192"/>
    </row>
    <row r="18" spans="1:31">
      <c r="A18" s="4" t="s">
        <v>21</v>
      </c>
      <c r="B18" s="7">
        <v>0</v>
      </c>
      <c r="C18" s="7">
        <v>0</v>
      </c>
      <c r="D18" s="7">
        <v>5000</v>
      </c>
      <c r="E18" s="7">
        <v>125</v>
      </c>
      <c r="F18" s="7">
        <v>175</v>
      </c>
      <c r="G18" s="7">
        <v>3000</v>
      </c>
      <c r="H18" s="7">
        <v>7000</v>
      </c>
      <c r="I18" s="7">
        <v>3500</v>
      </c>
      <c r="J18" s="7">
        <v>2000</v>
      </c>
      <c r="K18" s="7">
        <v>2000</v>
      </c>
      <c r="L18" s="7">
        <v>1250</v>
      </c>
      <c r="M18" s="7">
        <v>1500</v>
      </c>
      <c r="N18" s="7">
        <v>4000</v>
      </c>
      <c r="O18" s="7">
        <v>8000</v>
      </c>
      <c r="P18" s="7">
        <v>6000</v>
      </c>
      <c r="Q18" s="7">
        <v>4000</v>
      </c>
      <c r="R18" s="7">
        <v>9000</v>
      </c>
      <c r="S18" s="7">
        <v>1250</v>
      </c>
      <c r="T18" s="7">
        <v>600</v>
      </c>
      <c r="U18" s="7">
        <v>0</v>
      </c>
      <c r="V18" s="7">
        <v>0</v>
      </c>
      <c r="W18" s="7">
        <f t="shared" ref="W18:W25" si="5">SUM(B18:V18)</f>
        <v>58400</v>
      </c>
      <c r="X18" s="7">
        <f t="shared" ref="X18:X25" si="6">SUMPRODUCT(B18:V18,$B$8:$V$8)</f>
        <v>59990</v>
      </c>
      <c r="Y18" s="133">
        <f t="shared" ref="Y18:Y25" si="7">X18/W18-1</f>
        <v>2.7226027397260211E-2</v>
      </c>
      <c r="Z18" s="133">
        <f t="shared" si="3"/>
        <v>0</v>
      </c>
      <c r="AA18" s="187" cm="1">
        <f t="array" ref="AA18">6-MATCH(Z18,PERCENTILE(Z$11:Z$642,{5,4,3,2,1}/5),-1)</f>
        <v>1</v>
      </c>
      <c r="AB18" s="148" t="str">
        <f t="shared" si="4"/>
        <v>Very low</v>
      </c>
      <c r="AD18" s="14"/>
      <c r="AE18" s="192"/>
    </row>
    <row r="19" spans="1:31">
      <c r="A19" s="4" t="s">
        <v>22</v>
      </c>
      <c r="B19" s="7">
        <v>50</v>
      </c>
      <c r="C19" s="7">
        <v>10</v>
      </c>
      <c r="D19" s="7">
        <v>3500</v>
      </c>
      <c r="E19" s="7">
        <v>1250</v>
      </c>
      <c r="F19" s="7">
        <v>250</v>
      </c>
      <c r="G19" s="7">
        <v>1500</v>
      </c>
      <c r="H19" s="7">
        <v>4500</v>
      </c>
      <c r="I19" s="7">
        <v>1000</v>
      </c>
      <c r="J19" s="7">
        <v>2500</v>
      </c>
      <c r="K19" s="7">
        <v>500</v>
      </c>
      <c r="L19" s="7">
        <v>200</v>
      </c>
      <c r="M19" s="7">
        <v>300</v>
      </c>
      <c r="N19" s="7">
        <v>1500</v>
      </c>
      <c r="O19" s="7">
        <v>1250</v>
      </c>
      <c r="P19" s="7">
        <v>1750</v>
      </c>
      <c r="Q19" s="7">
        <v>3500</v>
      </c>
      <c r="R19" s="7">
        <v>5000</v>
      </c>
      <c r="S19" s="7">
        <v>900</v>
      </c>
      <c r="T19" s="7">
        <v>500</v>
      </c>
      <c r="U19" s="7">
        <v>0</v>
      </c>
      <c r="V19" s="7">
        <v>0</v>
      </c>
      <c r="W19" s="7">
        <f t="shared" si="5"/>
        <v>29960</v>
      </c>
      <c r="X19" s="7">
        <f t="shared" si="6"/>
        <v>30498.799999999999</v>
      </c>
      <c r="Y19" s="133">
        <f t="shared" si="7"/>
        <v>1.7983978638184128E-2</v>
      </c>
      <c r="Z19" s="133">
        <f t="shared" si="3"/>
        <v>1.6688918558077437E-3</v>
      </c>
      <c r="AA19" s="187" cm="1">
        <f t="array" ref="AA19">6-MATCH(Z19,PERCENTILE(Z$11:Z$642,{5,4,3,2,1}/5),-1)</f>
        <v>4</v>
      </c>
      <c r="AB19" s="148" t="str">
        <f t="shared" si="4"/>
        <v>High</v>
      </c>
      <c r="AD19" s="14"/>
      <c r="AE19" s="192"/>
    </row>
    <row r="20" spans="1:31">
      <c r="A20" s="4" t="s">
        <v>23</v>
      </c>
      <c r="B20" s="7">
        <v>350</v>
      </c>
      <c r="C20" s="7">
        <v>100</v>
      </c>
      <c r="D20" s="7">
        <v>2250</v>
      </c>
      <c r="E20" s="7">
        <v>225</v>
      </c>
      <c r="F20" s="7">
        <v>400</v>
      </c>
      <c r="G20" s="7">
        <v>2000</v>
      </c>
      <c r="H20" s="7">
        <v>4500</v>
      </c>
      <c r="I20" s="7">
        <v>1250</v>
      </c>
      <c r="J20" s="7">
        <v>3500</v>
      </c>
      <c r="K20" s="7">
        <v>500</v>
      </c>
      <c r="L20" s="7">
        <v>200</v>
      </c>
      <c r="M20" s="7">
        <v>600</v>
      </c>
      <c r="N20" s="7">
        <v>2000</v>
      </c>
      <c r="O20" s="7">
        <v>900</v>
      </c>
      <c r="P20" s="7">
        <v>700</v>
      </c>
      <c r="Q20" s="7">
        <v>2250</v>
      </c>
      <c r="R20" s="7">
        <v>4000</v>
      </c>
      <c r="S20" s="7">
        <v>900</v>
      </c>
      <c r="T20" s="7">
        <v>600</v>
      </c>
      <c r="U20" s="7">
        <v>0</v>
      </c>
      <c r="V20" s="7">
        <v>0</v>
      </c>
      <c r="W20" s="7">
        <f t="shared" si="5"/>
        <v>27225</v>
      </c>
      <c r="X20" s="7">
        <f t="shared" si="6"/>
        <v>27850</v>
      </c>
      <c r="Y20" s="133">
        <f t="shared" si="7"/>
        <v>2.2956841138659367E-2</v>
      </c>
      <c r="Z20" s="133">
        <f t="shared" si="3"/>
        <v>1.2855831037649219E-2</v>
      </c>
      <c r="AA20" s="187" cm="1">
        <f t="array" ref="AA20">6-MATCH(Z20,PERCENTILE(Z$11:Z$642,{5,4,3,2,1}/5),-1)</f>
        <v>5</v>
      </c>
      <c r="AB20" s="148" t="str">
        <f t="shared" si="4"/>
        <v>Very high</v>
      </c>
      <c r="AD20" s="14"/>
      <c r="AE20" s="192"/>
    </row>
    <row r="21" spans="1:31">
      <c r="A21" s="4" t="s">
        <v>24</v>
      </c>
      <c r="B21" s="7">
        <v>10</v>
      </c>
      <c r="C21" s="7">
        <v>0</v>
      </c>
      <c r="D21" s="7">
        <v>1500</v>
      </c>
      <c r="E21" s="7">
        <v>3500</v>
      </c>
      <c r="F21" s="7">
        <v>75</v>
      </c>
      <c r="G21" s="7">
        <v>1250</v>
      </c>
      <c r="H21" s="7">
        <v>2500</v>
      </c>
      <c r="I21" s="7">
        <v>2000</v>
      </c>
      <c r="J21" s="7">
        <v>1500</v>
      </c>
      <c r="K21" s="7">
        <v>700</v>
      </c>
      <c r="L21" s="7">
        <v>3000</v>
      </c>
      <c r="M21" s="7">
        <v>500</v>
      </c>
      <c r="N21" s="7">
        <v>600</v>
      </c>
      <c r="O21" s="7">
        <v>2000</v>
      </c>
      <c r="P21" s="7">
        <v>450</v>
      </c>
      <c r="Q21" s="7">
        <v>2000</v>
      </c>
      <c r="R21" s="7">
        <v>2500</v>
      </c>
      <c r="S21" s="7">
        <v>250</v>
      </c>
      <c r="T21" s="7">
        <v>600</v>
      </c>
      <c r="U21" s="7">
        <v>0</v>
      </c>
      <c r="V21" s="7">
        <v>0</v>
      </c>
      <c r="W21" s="7">
        <f t="shared" si="5"/>
        <v>24935</v>
      </c>
      <c r="X21" s="7">
        <f t="shared" si="6"/>
        <v>25306.5</v>
      </c>
      <c r="Y21" s="133">
        <f t="shared" si="7"/>
        <v>1.489873671546027E-2</v>
      </c>
      <c r="Z21" s="133">
        <f t="shared" si="3"/>
        <v>4.0104271104872668E-4</v>
      </c>
      <c r="AA21" s="187" cm="1">
        <f t="array" ref="AA21">6-MATCH(Z21,PERCENTILE(Z$11:Z$642,{5,4,3,2,1}/5),-1)</f>
        <v>2</v>
      </c>
      <c r="AB21" s="148" t="str">
        <f t="shared" si="4"/>
        <v>Low</v>
      </c>
      <c r="AD21" s="14"/>
      <c r="AE21" s="192"/>
    </row>
    <row r="22" spans="1:31">
      <c r="A22" s="4" t="s">
        <v>25</v>
      </c>
      <c r="B22" s="7">
        <v>0</v>
      </c>
      <c r="C22" s="7">
        <v>10</v>
      </c>
      <c r="D22" s="7">
        <v>4000</v>
      </c>
      <c r="E22" s="7">
        <v>125</v>
      </c>
      <c r="F22" s="7">
        <v>75</v>
      </c>
      <c r="G22" s="7">
        <v>1750</v>
      </c>
      <c r="H22" s="7">
        <v>4500</v>
      </c>
      <c r="I22" s="7">
        <v>1750</v>
      </c>
      <c r="J22" s="7">
        <v>1750</v>
      </c>
      <c r="K22" s="7">
        <v>500</v>
      </c>
      <c r="L22" s="7">
        <v>100</v>
      </c>
      <c r="M22" s="7">
        <v>150</v>
      </c>
      <c r="N22" s="7">
        <v>1500</v>
      </c>
      <c r="O22" s="7">
        <v>3000</v>
      </c>
      <c r="P22" s="7">
        <v>500</v>
      </c>
      <c r="Q22" s="7">
        <v>2250</v>
      </c>
      <c r="R22" s="7">
        <v>3500</v>
      </c>
      <c r="S22" s="7">
        <v>600</v>
      </c>
      <c r="T22" s="7">
        <v>450</v>
      </c>
      <c r="U22" s="7">
        <v>0</v>
      </c>
      <c r="V22" s="7">
        <v>0</v>
      </c>
      <c r="W22" s="7">
        <f t="shared" si="5"/>
        <v>26510</v>
      </c>
      <c r="X22" s="7">
        <f t="shared" si="6"/>
        <v>26974.799999999999</v>
      </c>
      <c r="Y22" s="133">
        <f t="shared" si="7"/>
        <v>1.7533006412674412E-2</v>
      </c>
      <c r="Z22" s="133">
        <f t="shared" si="3"/>
        <v>0</v>
      </c>
      <c r="AA22" s="187" cm="1">
        <f t="array" ref="AA22">6-MATCH(Z22,PERCENTILE(Z$11:Z$642,{5,4,3,2,1}/5),-1)</f>
        <v>1</v>
      </c>
      <c r="AB22" s="148" t="str">
        <f t="shared" si="4"/>
        <v>Very low</v>
      </c>
      <c r="AD22" s="14"/>
      <c r="AE22" s="192"/>
    </row>
    <row r="23" spans="1:31">
      <c r="A23" s="4" t="s">
        <v>26</v>
      </c>
      <c r="B23" s="7">
        <v>0</v>
      </c>
      <c r="C23" s="7">
        <v>25</v>
      </c>
      <c r="D23" s="7">
        <v>2500</v>
      </c>
      <c r="E23" s="7">
        <v>400</v>
      </c>
      <c r="F23" s="7">
        <v>100</v>
      </c>
      <c r="G23" s="7">
        <v>2000</v>
      </c>
      <c r="H23" s="7">
        <v>7000</v>
      </c>
      <c r="I23" s="7">
        <v>2000</v>
      </c>
      <c r="J23" s="7">
        <v>3000</v>
      </c>
      <c r="K23" s="7">
        <v>1250</v>
      </c>
      <c r="L23" s="7">
        <v>900</v>
      </c>
      <c r="M23" s="7">
        <v>1500</v>
      </c>
      <c r="N23" s="7">
        <v>2250</v>
      </c>
      <c r="O23" s="7">
        <v>5000</v>
      </c>
      <c r="P23" s="7">
        <v>4500</v>
      </c>
      <c r="Q23" s="7">
        <v>6000</v>
      </c>
      <c r="R23" s="7">
        <v>15000</v>
      </c>
      <c r="S23" s="7">
        <v>1250</v>
      </c>
      <c r="T23" s="7">
        <v>700</v>
      </c>
      <c r="U23" s="7">
        <v>0</v>
      </c>
      <c r="V23" s="7">
        <v>0</v>
      </c>
      <c r="W23" s="7">
        <f t="shared" si="5"/>
        <v>55375</v>
      </c>
      <c r="X23" s="7">
        <f t="shared" si="6"/>
        <v>57231.25</v>
      </c>
      <c r="Y23" s="133">
        <f t="shared" si="7"/>
        <v>3.3521444695259639E-2</v>
      </c>
      <c r="Z23" s="133">
        <f t="shared" si="3"/>
        <v>0</v>
      </c>
      <c r="AA23" s="187" cm="1">
        <f t="array" ref="AA23">6-MATCH(Z23,PERCENTILE(Z$11:Z$642,{5,4,3,2,1}/5),-1)</f>
        <v>1</v>
      </c>
      <c r="AB23" s="148" t="str">
        <f t="shared" si="4"/>
        <v>Very low</v>
      </c>
      <c r="AD23" s="14"/>
      <c r="AE23" s="192"/>
    </row>
    <row r="24" spans="1:31">
      <c r="A24" s="4" t="s">
        <v>27</v>
      </c>
      <c r="B24" s="7">
        <v>15</v>
      </c>
      <c r="C24" s="7">
        <v>500</v>
      </c>
      <c r="D24" s="7">
        <v>1000</v>
      </c>
      <c r="E24" s="7">
        <v>40</v>
      </c>
      <c r="F24" s="7">
        <v>35</v>
      </c>
      <c r="G24" s="7">
        <v>800</v>
      </c>
      <c r="H24" s="7">
        <v>3000</v>
      </c>
      <c r="I24" s="7">
        <v>600</v>
      </c>
      <c r="J24" s="7">
        <v>2000</v>
      </c>
      <c r="K24" s="7">
        <v>125</v>
      </c>
      <c r="L24" s="7">
        <v>125</v>
      </c>
      <c r="M24" s="7">
        <v>150</v>
      </c>
      <c r="N24" s="7">
        <v>1500</v>
      </c>
      <c r="O24" s="7">
        <v>500</v>
      </c>
      <c r="P24" s="7">
        <v>700</v>
      </c>
      <c r="Q24" s="7">
        <v>1750</v>
      </c>
      <c r="R24" s="7">
        <v>3500</v>
      </c>
      <c r="S24" s="7">
        <v>800</v>
      </c>
      <c r="T24" s="7">
        <v>350</v>
      </c>
      <c r="U24" s="7">
        <v>0</v>
      </c>
      <c r="V24" s="7">
        <v>0</v>
      </c>
      <c r="W24" s="7">
        <f t="shared" si="5"/>
        <v>17490</v>
      </c>
      <c r="X24" s="7">
        <f t="shared" si="6"/>
        <v>18005.599999999999</v>
      </c>
      <c r="Y24" s="133">
        <f t="shared" si="7"/>
        <v>2.9479702687249754E-2</v>
      </c>
      <c r="Z24" s="133">
        <f t="shared" si="3"/>
        <v>8.576329331046312E-4</v>
      </c>
      <c r="AA24" s="187" cm="1">
        <f t="array" ref="AA24">6-MATCH(Z24,PERCENTILE(Z$11:Z$642,{5,4,3,2,1}/5),-1)</f>
        <v>3</v>
      </c>
      <c r="AB24" s="148" t="str">
        <f t="shared" si="4"/>
        <v>Mid</v>
      </c>
      <c r="AD24" s="14"/>
      <c r="AE24" s="192"/>
    </row>
    <row r="25" spans="1:31">
      <c r="A25" s="4" t="s">
        <v>28</v>
      </c>
      <c r="B25" s="7">
        <v>50</v>
      </c>
      <c r="C25" s="7">
        <v>50</v>
      </c>
      <c r="D25" s="7">
        <v>1000</v>
      </c>
      <c r="E25" s="7">
        <v>225</v>
      </c>
      <c r="F25" s="7">
        <v>50</v>
      </c>
      <c r="G25" s="7">
        <v>2000</v>
      </c>
      <c r="H25" s="7">
        <v>12000</v>
      </c>
      <c r="I25" s="7">
        <v>1750</v>
      </c>
      <c r="J25" s="7">
        <v>11000</v>
      </c>
      <c r="K25" s="7">
        <v>6000</v>
      </c>
      <c r="L25" s="7">
        <v>4500</v>
      </c>
      <c r="M25" s="7">
        <v>1750</v>
      </c>
      <c r="N25" s="7">
        <v>8000</v>
      </c>
      <c r="O25" s="7">
        <v>9000</v>
      </c>
      <c r="P25" s="7">
        <v>5000</v>
      </c>
      <c r="Q25" s="7">
        <v>13000</v>
      </c>
      <c r="R25" s="7">
        <v>17000</v>
      </c>
      <c r="S25" s="7">
        <v>3500</v>
      </c>
      <c r="T25" s="7">
        <v>3000</v>
      </c>
      <c r="U25" s="7">
        <v>0</v>
      </c>
      <c r="V25" s="7">
        <v>0</v>
      </c>
      <c r="W25" s="7">
        <f t="shared" si="5"/>
        <v>98875</v>
      </c>
      <c r="X25" s="7">
        <f t="shared" si="6"/>
        <v>102601.5</v>
      </c>
      <c r="Y25" s="133">
        <f t="shared" si="7"/>
        <v>3.7689001264222588E-2</v>
      </c>
      <c r="Z25" s="133">
        <f t="shared" si="3"/>
        <v>5.0568900126422248E-4</v>
      </c>
      <c r="AA25" s="187" cm="1">
        <f t="array" ref="AA25">6-MATCH(Z25,PERCENTILE(Z$11:Z$642,{5,4,3,2,1}/5),-1)</f>
        <v>3</v>
      </c>
      <c r="AB25" s="148" t="str">
        <f t="shared" si="4"/>
        <v>Mid</v>
      </c>
      <c r="AD25" s="14"/>
      <c r="AE25" s="192"/>
    </row>
    <row r="26" spans="1:31">
      <c r="A26" s="4" t="s">
        <v>29</v>
      </c>
      <c r="B26" s="7">
        <v>0</v>
      </c>
      <c r="C26" s="7">
        <v>0</v>
      </c>
      <c r="D26" s="7">
        <v>3500</v>
      </c>
      <c r="E26" s="7">
        <v>30</v>
      </c>
      <c r="F26" s="7">
        <v>50</v>
      </c>
      <c r="G26" s="7">
        <v>1250</v>
      </c>
      <c r="H26" s="7">
        <v>6000</v>
      </c>
      <c r="I26" s="7">
        <v>1750</v>
      </c>
      <c r="J26" s="7">
        <v>4500</v>
      </c>
      <c r="K26" s="7">
        <v>2250</v>
      </c>
      <c r="L26" s="7">
        <v>800</v>
      </c>
      <c r="M26" s="7">
        <v>1750</v>
      </c>
      <c r="N26" s="7">
        <v>5000</v>
      </c>
      <c r="O26" s="7">
        <v>3500</v>
      </c>
      <c r="P26" s="7">
        <v>10000</v>
      </c>
      <c r="Q26" s="7">
        <v>6000</v>
      </c>
      <c r="R26" s="7">
        <v>10000</v>
      </c>
      <c r="S26" s="7">
        <v>1500</v>
      </c>
      <c r="T26" s="7">
        <v>1000</v>
      </c>
      <c r="U26" s="7">
        <v>0</v>
      </c>
      <c r="V26" s="7">
        <v>0</v>
      </c>
      <c r="W26" s="7">
        <f t="shared" ref="W26:W89" si="8">SUM(B26:V26)</f>
        <v>58880</v>
      </c>
      <c r="X26" s="7">
        <f t="shared" ref="X26:X89" si="9">SUMPRODUCT(B26:V26,$B$8:$V$8)</f>
        <v>60613.4</v>
      </c>
      <c r="Y26" s="133">
        <f t="shared" ref="Y26:Y89" si="10">X26/W26-1</f>
        <v>2.9439538043478208E-2</v>
      </c>
      <c r="Z26" s="133">
        <f t="shared" si="3"/>
        <v>0</v>
      </c>
      <c r="AA26" s="187" cm="1">
        <f t="array" ref="AA26">6-MATCH(Z26,PERCENTILE(Z$11:Z$642,{5,4,3,2,1}/5),-1)</f>
        <v>1</v>
      </c>
      <c r="AB26" s="148" t="str">
        <f t="shared" si="4"/>
        <v>Very low</v>
      </c>
      <c r="AD26" s="14"/>
      <c r="AE26" s="192"/>
    </row>
    <row r="27" spans="1:31">
      <c r="A27" s="4" t="s">
        <v>30</v>
      </c>
      <c r="B27" s="7">
        <v>20</v>
      </c>
      <c r="C27" s="7">
        <v>0</v>
      </c>
      <c r="D27" s="7">
        <v>2000</v>
      </c>
      <c r="E27" s="7">
        <v>10</v>
      </c>
      <c r="F27" s="7">
        <v>15</v>
      </c>
      <c r="G27" s="7">
        <v>1750</v>
      </c>
      <c r="H27" s="7">
        <v>4500</v>
      </c>
      <c r="I27" s="7">
        <v>3500</v>
      </c>
      <c r="J27" s="7">
        <v>2500</v>
      </c>
      <c r="K27" s="7">
        <v>2500</v>
      </c>
      <c r="L27" s="7">
        <v>450</v>
      </c>
      <c r="M27" s="7">
        <v>500</v>
      </c>
      <c r="N27" s="7">
        <v>1500</v>
      </c>
      <c r="O27" s="7">
        <v>2000</v>
      </c>
      <c r="P27" s="7">
        <v>1750</v>
      </c>
      <c r="Q27" s="7">
        <v>2250</v>
      </c>
      <c r="R27" s="7">
        <v>5000</v>
      </c>
      <c r="S27" s="7">
        <v>1250</v>
      </c>
      <c r="T27" s="7">
        <v>400</v>
      </c>
      <c r="U27" s="7">
        <v>0</v>
      </c>
      <c r="V27" s="7">
        <v>0</v>
      </c>
      <c r="W27" s="7">
        <f t="shared" si="8"/>
        <v>31895</v>
      </c>
      <c r="X27" s="7">
        <f t="shared" si="9"/>
        <v>32808.9</v>
      </c>
      <c r="Y27" s="133">
        <f t="shared" si="10"/>
        <v>2.8653393948894879E-2</v>
      </c>
      <c r="Z27" s="133">
        <f t="shared" si="3"/>
        <v>6.2705753252860952E-4</v>
      </c>
      <c r="AA27" s="187" cm="1">
        <f t="array" ref="AA27">6-MATCH(Z27,PERCENTILE(Z$11:Z$642,{5,4,3,2,1}/5),-1)</f>
        <v>3</v>
      </c>
      <c r="AB27" s="148" t="str">
        <f t="shared" si="4"/>
        <v>Mid</v>
      </c>
      <c r="AD27" s="14"/>
      <c r="AE27" s="192"/>
    </row>
    <row r="28" spans="1:31">
      <c r="A28" s="4" t="s">
        <v>31</v>
      </c>
      <c r="B28" s="7">
        <v>0</v>
      </c>
      <c r="C28" s="7">
        <v>0</v>
      </c>
      <c r="D28" s="7">
        <v>2000</v>
      </c>
      <c r="E28" s="7">
        <v>600</v>
      </c>
      <c r="F28" s="7">
        <v>175</v>
      </c>
      <c r="G28" s="7">
        <v>1500</v>
      </c>
      <c r="H28" s="7">
        <v>3500</v>
      </c>
      <c r="I28" s="7">
        <v>2250</v>
      </c>
      <c r="J28" s="7">
        <v>2000</v>
      </c>
      <c r="K28" s="7">
        <v>225</v>
      </c>
      <c r="L28" s="7">
        <v>200</v>
      </c>
      <c r="M28" s="7">
        <v>400</v>
      </c>
      <c r="N28" s="7">
        <v>1250</v>
      </c>
      <c r="O28" s="7">
        <v>1000</v>
      </c>
      <c r="P28" s="7">
        <v>800</v>
      </c>
      <c r="Q28" s="7">
        <v>2000</v>
      </c>
      <c r="R28" s="7">
        <v>4000</v>
      </c>
      <c r="S28" s="7">
        <v>1000</v>
      </c>
      <c r="T28" s="7">
        <v>450</v>
      </c>
      <c r="U28" s="7">
        <v>0</v>
      </c>
      <c r="V28" s="7">
        <v>0</v>
      </c>
      <c r="W28" s="7">
        <f t="shared" si="8"/>
        <v>23350</v>
      </c>
      <c r="X28" s="7">
        <f t="shared" si="9"/>
        <v>23866.75</v>
      </c>
      <c r="Y28" s="133">
        <f t="shared" si="10"/>
        <v>2.2130620985010729E-2</v>
      </c>
      <c r="Z28" s="133">
        <f t="shared" si="3"/>
        <v>0</v>
      </c>
      <c r="AA28" s="187" cm="1">
        <f t="array" ref="AA28">6-MATCH(Z28,PERCENTILE(Z$11:Z$642,{5,4,3,2,1}/5),-1)</f>
        <v>1</v>
      </c>
      <c r="AB28" s="148" t="str">
        <f t="shared" si="4"/>
        <v>Very low</v>
      </c>
      <c r="AD28" s="14"/>
      <c r="AE28" s="192"/>
    </row>
    <row r="29" spans="1:31">
      <c r="A29" s="4" t="s">
        <v>32</v>
      </c>
      <c r="B29" s="7">
        <v>0</v>
      </c>
      <c r="C29" s="7">
        <v>10</v>
      </c>
      <c r="D29" s="7">
        <v>4500</v>
      </c>
      <c r="E29" s="7">
        <v>400</v>
      </c>
      <c r="F29" s="7">
        <v>250</v>
      </c>
      <c r="G29" s="7">
        <v>2500</v>
      </c>
      <c r="H29" s="7">
        <v>5000</v>
      </c>
      <c r="I29" s="7">
        <v>1250</v>
      </c>
      <c r="J29" s="7">
        <v>3000</v>
      </c>
      <c r="K29" s="7">
        <v>2000</v>
      </c>
      <c r="L29" s="7">
        <v>1500</v>
      </c>
      <c r="M29" s="7">
        <v>1250</v>
      </c>
      <c r="N29" s="7">
        <v>3000</v>
      </c>
      <c r="O29" s="7">
        <v>5000</v>
      </c>
      <c r="P29" s="7">
        <v>1500</v>
      </c>
      <c r="Q29" s="7">
        <v>3500</v>
      </c>
      <c r="R29" s="7">
        <v>6000</v>
      </c>
      <c r="S29" s="7">
        <v>700</v>
      </c>
      <c r="T29" s="7">
        <v>800</v>
      </c>
      <c r="U29" s="7">
        <v>0</v>
      </c>
      <c r="V29" s="7">
        <v>0</v>
      </c>
      <c r="W29" s="7">
        <f t="shared" si="8"/>
        <v>42160</v>
      </c>
      <c r="X29" s="7">
        <f t="shared" si="9"/>
        <v>43203.8</v>
      </c>
      <c r="Y29" s="133">
        <f t="shared" si="10"/>
        <v>2.4758064516129163E-2</v>
      </c>
      <c r="Z29" s="133">
        <f t="shared" si="3"/>
        <v>0</v>
      </c>
      <c r="AA29" s="187" cm="1">
        <f t="array" ref="AA29">6-MATCH(Z29,PERCENTILE(Z$11:Z$642,{5,4,3,2,1}/5),-1)</f>
        <v>1</v>
      </c>
      <c r="AB29" s="148" t="str">
        <f t="shared" si="4"/>
        <v>Very low</v>
      </c>
      <c r="AD29" s="14"/>
      <c r="AE29" s="192"/>
    </row>
    <row r="30" spans="1:31">
      <c r="A30" s="4" t="s">
        <v>33</v>
      </c>
      <c r="B30" s="7">
        <v>200</v>
      </c>
      <c r="C30" s="7">
        <v>75</v>
      </c>
      <c r="D30" s="7">
        <v>4000</v>
      </c>
      <c r="E30" s="7">
        <v>50</v>
      </c>
      <c r="F30" s="7">
        <v>75</v>
      </c>
      <c r="G30" s="7">
        <v>2000</v>
      </c>
      <c r="H30" s="7">
        <v>3500</v>
      </c>
      <c r="I30" s="7">
        <v>900</v>
      </c>
      <c r="J30" s="7">
        <v>1750</v>
      </c>
      <c r="K30" s="7">
        <v>250</v>
      </c>
      <c r="L30" s="7">
        <v>100</v>
      </c>
      <c r="M30" s="7">
        <v>175</v>
      </c>
      <c r="N30" s="7">
        <v>1250</v>
      </c>
      <c r="O30" s="7">
        <v>800</v>
      </c>
      <c r="P30" s="7">
        <v>700</v>
      </c>
      <c r="Q30" s="7">
        <v>2250</v>
      </c>
      <c r="R30" s="7">
        <v>3500</v>
      </c>
      <c r="S30" s="7">
        <v>800</v>
      </c>
      <c r="T30" s="7">
        <v>400</v>
      </c>
      <c r="U30" s="7">
        <v>0</v>
      </c>
      <c r="V30" s="7">
        <v>0</v>
      </c>
      <c r="W30" s="7">
        <f t="shared" si="8"/>
        <v>22775</v>
      </c>
      <c r="X30" s="7">
        <f t="shared" si="9"/>
        <v>23064.75</v>
      </c>
      <c r="Y30" s="133">
        <f t="shared" si="10"/>
        <v>1.2722283205268914E-2</v>
      </c>
      <c r="Z30" s="133">
        <f t="shared" si="3"/>
        <v>8.7815587266739849E-3</v>
      </c>
      <c r="AA30" s="187" cm="1">
        <f t="array" ref="AA30">6-MATCH(Z30,PERCENTILE(Z$11:Z$642,{5,4,3,2,1}/5),-1)</f>
        <v>5</v>
      </c>
      <c r="AB30" s="148" t="str">
        <f t="shared" si="4"/>
        <v>Very high</v>
      </c>
      <c r="AD30" s="14"/>
      <c r="AE30" s="192"/>
    </row>
    <row r="31" spans="1:31">
      <c r="A31" s="4" t="s">
        <v>34</v>
      </c>
      <c r="B31" s="7">
        <v>10</v>
      </c>
      <c r="C31" s="7">
        <v>20</v>
      </c>
      <c r="D31" s="7">
        <v>4000</v>
      </c>
      <c r="E31" s="7">
        <v>100</v>
      </c>
      <c r="F31" s="7">
        <v>400</v>
      </c>
      <c r="G31" s="7">
        <v>1500</v>
      </c>
      <c r="H31" s="7">
        <v>5000</v>
      </c>
      <c r="I31" s="7">
        <v>3000</v>
      </c>
      <c r="J31" s="7">
        <v>1750</v>
      </c>
      <c r="K31" s="7">
        <v>250</v>
      </c>
      <c r="L31" s="7">
        <v>150</v>
      </c>
      <c r="M31" s="7">
        <v>700</v>
      </c>
      <c r="N31" s="7">
        <v>2250</v>
      </c>
      <c r="O31" s="7">
        <v>1500</v>
      </c>
      <c r="P31" s="7">
        <v>1500</v>
      </c>
      <c r="Q31" s="7">
        <v>2500</v>
      </c>
      <c r="R31" s="7">
        <v>4000</v>
      </c>
      <c r="S31" s="7">
        <v>800</v>
      </c>
      <c r="T31" s="7">
        <v>350</v>
      </c>
      <c r="U31" s="7">
        <v>0</v>
      </c>
      <c r="V31" s="7">
        <v>0</v>
      </c>
      <c r="W31" s="7">
        <f t="shared" si="8"/>
        <v>29780</v>
      </c>
      <c r="X31" s="7">
        <f t="shared" si="9"/>
        <v>30275.599999999999</v>
      </c>
      <c r="Y31" s="133">
        <f t="shared" si="10"/>
        <v>1.6642041638683658E-2</v>
      </c>
      <c r="Z31" s="133">
        <f t="shared" si="3"/>
        <v>3.3579583613163198E-4</v>
      </c>
      <c r="AA31" s="187" cm="1">
        <f t="array" ref="AA31">6-MATCH(Z31,PERCENTILE(Z$11:Z$642,{5,4,3,2,1}/5),-1)</f>
        <v>2</v>
      </c>
      <c r="AB31" s="148" t="str">
        <f t="shared" si="4"/>
        <v>Low</v>
      </c>
      <c r="AD31" s="14"/>
      <c r="AE31" s="192"/>
    </row>
    <row r="32" spans="1:31">
      <c r="A32" s="4" t="s">
        <v>35</v>
      </c>
      <c r="B32" s="7">
        <v>40</v>
      </c>
      <c r="C32" s="7">
        <v>75</v>
      </c>
      <c r="D32" s="7">
        <v>8000</v>
      </c>
      <c r="E32" s="7">
        <v>100</v>
      </c>
      <c r="F32" s="7">
        <v>75</v>
      </c>
      <c r="G32" s="7">
        <v>1500</v>
      </c>
      <c r="H32" s="7">
        <v>4500</v>
      </c>
      <c r="I32" s="7">
        <v>2250</v>
      </c>
      <c r="J32" s="7">
        <v>2250</v>
      </c>
      <c r="K32" s="7">
        <v>600</v>
      </c>
      <c r="L32" s="7">
        <v>100</v>
      </c>
      <c r="M32" s="7">
        <v>225</v>
      </c>
      <c r="N32" s="7">
        <v>1750</v>
      </c>
      <c r="O32" s="7">
        <v>1250</v>
      </c>
      <c r="P32" s="7">
        <v>1500</v>
      </c>
      <c r="Q32" s="7">
        <v>2500</v>
      </c>
      <c r="R32" s="7">
        <v>3500</v>
      </c>
      <c r="S32" s="7">
        <v>600</v>
      </c>
      <c r="T32" s="7">
        <v>400</v>
      </c>
      <c r="U32" s="7">
        <v>0</v>
      </c>
      <c r="V32" s="7">
        <v>0</v>
      </c>
      <c r="W32" s="7">
        <f t="shared" si="8"/>
        <v>31215</v>
      </c>
      <c r="X32" s="7">
        <f t="shared" si="9"/>
        <v>31272.25</v>
      </c>
      <c r="Y32" s="133">
        <f t="shared" si="10"/>
        <v>1.83405414063742E-3</v>
      </c>
      <c r="Z32" s="133">
        <f t="shared" si="3"/>
        <v>1.2814352074323242E-3</v>
      </c>
      <c r="AA32" s="187" cm="1">
        <f t="array" ref="AA32">6-MATCH(Z32,PERCENTILE(Z$11:Z$642,{5,4,3,2,1}/5),-1)</f>
        <v>4</v>
      </c>
      <c r="AB32" s="148" t="str">
        <f t="shared" si="4"/>
        <v>High</v>
      </c>
      <c r="AD32" s="14"/>
      <c r="AE32" s="192"/>
    </row>
    <row r="33" spans="1:31">
      <c r="A33" s="4" t="s">
        <v>36</v>
      </c>
      <c r="B33" s="7">
        <v>75</v>
      </c>
      <c r="C33" s="7">
        <v>20</v>
      </c>
      <c r="D33" s="7">
        <v>1000</v>
      </c>
      <c r="E33" s="7">
        <v>100</v>
      </c>
      <c r="F33" s="7">
        <v>50</v>
      </c>
      <c r="G33" s="7">
        <v>900</v>
      </c>
      <c r="H33" s="7">
        <v>3000</v>
      </c>
      <c r="I33" s="7">
        <v>1000</v>
      </c>
      <c r="J33" s="7">
        <v>2000</v>
      </c>
      <c r="K33" s="7">
        <v>500</v>
      </c>
      <c r="L33" s="7">
        <v>150</v>
      </c>
      <c r="M33" s="7">
        <v>800</v>
      </c>
      <c r="N33" s="7">
        <v>900</v>
      </c>
      <c r="O33" s="7">
        <v>1250</v>
      </c>
      <c r="P33" s="7">
        <v>1750</v>
      </c>
      <c r="Q33" s="7">
        <v>2500</v>
      </c>
      <c r="R33" s="7">
        <v>4000</v>
      </c>
      <c r="S33" s="7">
        <v>700</v>
      </c>
      <c r="T33" s="7">
        <v>600</v>
      </c>
      <c r="U33" s="7">
        <v>0</v>
      </c>
      <c r="V33" s="7">
        <v>0</v>
      </c>
      <c r="W33" s="7">
        <f t="shared" si="8"/>
        <v>21295</v>
      </c>
      <c r="X33" s="7">
        <f t="shared" si="9"/>
        <v>21933.599999999999</v>
      </c>
      <c r="Y33" s="133">
        <f t="shared" si="10"/>
        <v>2.9988260154965918E-2</v>
      </c>
      <c r="Z33" s="133">
        <f t="shared" si="3"/>
        <v>3.5219535102136651E-3</v>
      </c>
      <c r="AA33" s="187" cm="1">
        <f t="array" ref="AA33">6-MATCH(Z33,PERCENTILE(Z$11:Z$642,{5,4,3,2,1}/5),-1)</f>
        <v>5</v>
      </c>
      <c r="AB33" s="148" t="str">
        <f t="shared" si="4"/>
        <v>Very high</v>
      </c>
      <c r="AD33" s="14"/>
      <c r="AE33" s="192"/>
    </row>
    <row r="34" spans="1:31">
      <c r="A34" s="4" t="s">
        <v>37</v>
      </c>
      <c r="B34" s="7">
        <v>0</v>
      </c>
      <c r="C34" s="7">
        <v>150</v>
      </c>
      <c r="D34" s="7">
        <v>7000</v>
      </c>
      <c r="E34" s="7">
        <v>45</v>
      </c>
      <c r="F34" s="7">
        <v>400</v>
      </c>
      <c r="G34" s="7">
        <v>3000</v>
      </c>
      <c r="H34" s="7">
        <v>7000</v>
      </c>
      <c r="I34" s="7">
        <v>3000</v>
      </c>
      <c r="J34" s="7">
        <v>3000</v>
      </c>
      <c r="K34" s="7">
        <v>400</v>
      </c>
      <c r="L34" s="7">
        <v>300</v>
      </c>
      <c r="M34" s="7">
        <v>900</v>
      </c>
      <c r="N34" s="7">
        <v>3000</v>
      </c>
      <c r="O34" s="7">
        <v>3500</v>
      </c>
      <c r="P34" s="7">
        <v>3000</v>
      </c>
      <c r="Q34" s="7">
        <v>2500</v>
      </c>
      <c r="R34" s="7">
        <v>8000</v>
      </c>
      <c r="S34" s="7">
        <v>1250</v>
      </c>
      <c r="T34" s="7">
        <v>700</v>
      </c>
      <c r="U34" s="7">
        <v>0</v>
      </c>
      <c r="V34" s="7">
        <v>0</v>
      </c>
      <c r="W34" s="7">
        <f t="shared" si="8"/>
        <v>47145</v>
      </c>
      <c r="X34" s="7">
        <f t="shared" si="9"/>
        <v>47952.1</v>
      </c>
      <c r="Y34" s="133">
        <f t="shared" si="10"/>
        <v>1.7119524870081726E-2</v>
      </c>
      <c r="Z34" s="133">
        <f t="shared" si="3"/>
        <v>0</v>
      </c>
      <c r="AA34" s="187" cm="1">
        <f t="array" ref="AA34">6-MATCH(Z34,PERCENTILE(Z$11:Z$642,{5,4,3,2,1}/5),-1)</f>
        <v>1</v>
      </c>
      <c r="AB34" s="148" t="str">
        <f t="shared" si="4"/>
        <v>Very low</v>
      </c>
      <c r="AD34" s="14"/>
      <c r="AE34" s="192"/>
    </row>
    <row r="35" spans="1:31">
      <c r="A35" s="4" t="s">
        <v>38</v>
      </c>
      <c r="B35" s="7">
        <v>10</v>
      </c>
      <c r="C35" s="7">
        <v>5</v>
      </c>
      <c r="D35" s="7">
        <v>4000</v>
      </c>
      <c r="E35" s="7">
        <v>225</v>
      </c>
      <c r="F35" s="7">
        <v>150</v>
      </c>
      <c r="G35" s="7">
        <v>3000</v>
      </c>
      <c r="H35" s="7">
        <v>7000</v>
      </c>
      <c r="I35" s="7">
        <v>1750</v>
      </c>
      <c r="J35" s="7">
        <v>2250</v>
      </c>
      <c r="K35" s="7">
        <v>1750</v>
      </c>
      <c r="L35" s="7">
        <v>2250</v>
      </c>
      <c r="M35" s="7">
        <v>300</v>
      </c>
      <c r="N35" s="7">
        <v>4500</v>
      </c>
      <c r="O35" s="7">
        <v>3500</v>
      </c>
      <c r="P35" s="7">
        <v>800</v>
      </c>
      <c r="Q35" s="7">
        <v>4000</v>
      </c>
      <c r="R35" s="7">
        <v>3500</v>
      </c>
      <c r="S35" s="7">
        <v>700</v>
      </c>
      <c r="T35" s="7">
        <v>600</v>
      </c>
      <c r="U35" s="7">
        <v>0</v>
      </c>
      <c r="V35" s="7">
        <v>0</v>
      </c>
      <c r="W35" s="7">
        <f t="shared" si="8"/>
        <v>40290</v>
      </c>
      <c r="X35" s="7">
        <f t="shared" si="9"/>
        <v>41213.15</v>
      </c>
      <c r="Y35" s="133">
        <f t="shared" si="10"/>
        <v>2.2912633407793592E-2</v>
      </c>
      <c r="Z35" s="133">
        <f t="shared" si="3"/>
        <v>2.4820054604120131E-4</v>
      </c>
      <c r="AA35" s="187" cm="1">
        <f t="array" ref="AA35">6-MATCH(Z35,PERCENTILE(Z$11:Z$642,{5,4,3,2,1}/5),-1)</f>
        <v>2</v>
      </c>
      <c r="AB35" s="148" t="str">
        <f t="shared" si="4"/>
        <v>Low</v>
      </c>
      <c r="AD35" s="14"/>
      <c r="AE35" s="192"/>
    </row>
    <row r="36" spans="1:31">
      <c r="A36" s="4" t="s">
        <v>39</v>
      </c>
      <c r="B36" s="7">
        <v>25</v>
      </c>
      <c r="C36" s="7">
        <v>0</v>
      </c>
      <c r="D36" s="7">
        <v>2500</v>
      </c>
      <c r="E36" s="7">
        <v>125</v>
      </c>
      <c r="F36" s="7">
        <v>125</v>
      </c>
      <c r="G36" s="7">
        <v>2000</v>
      </c>
      <c r="H36" s="7">
        <v>8000</v>
      </c>
      <c r="I36" s="7">
        <v>1750</v>
      </c>
      <c r="J36" s="7">
        <v>3500</v>
      </c>
      <c r="K36" s="7">
        <v>700</v>
      </c>
      <c r="L36" s="7">
        <v>450</v>
      </c>
      <c r="M36" s="7">
        <v>400</v>
      </c>
      <c r="N36" s="7">
        <v>1750</v>
      </c>
      <c r="O36" s="7">
        <v>5000</v>
      </c>
      <c r="P36" s="7">
        <v>2500</v>
      </c>
      <c r="Q36" s="7">
        <v>5000</v>
      </c>
      <c r="R36" s="7">
        <v>12000</v>
      </c>
      <c r="S36" s="7">
        <v>1750</v>
      </c>
      <c r="T36" s="7">
        <v>800</v>
      </c>
      <c r="U36" s="7">
        <v>0</v>
      </c>
      <c r="V36" s="7">
        <v>0</v>
      </c>
      <c r="W36" s="7">
        <f t="shared" si="8"/>
        <v>48375</v>
      </c>
      <c r="X36" s="7">
        <f t="shared" si="9"/>
        <v>49925</v>
      </c>
      <c r="Y36" s="133">
        <f t="shared" si="10"/>
        <v>3.2041343669250599E-2</v>
      </c>
      <c r="Z36" s="133">
        <f t="shared" si="3"/>
        <v>5.1679586563307489E-4</v>
      </c>
      <c r="AA36" s="187" cm="1">
        <f t="array" ref="AA36">6-MATCH(Z36,PERCENTILE(Z$11:Z$642,{5,4,3,2,1}/5),-1)</f>
        <v>3</v>
      </c>
      <c r="AB36" s="148" t="str">
        <f t="shared" si="4"/>
        <v>Mid</v>
      </c>
      <c r="AD36" s="14"/>
      <c r="AE36" s="192"/>
    </row>
    <row r="37" spans="1:31">
      <c r="A37" s="4" t="s">
        <v>40</v>
      </c>
      <c r="B37" s="7">
        <v>20</v>
      </c>
      <c r="C37" s="7">
        <v>0</v>
      </c>
      <c r="D37" s="7">
        <v>2500</v>
      </c>
      <c r="E37" s="7">
        <v>400</v>
      </c>
      <c r="F37" s="7">
        <v>45</v>
      </c>
      <c r="G37" s="7">
        <v>1250</v>
      </c>
      <c r="H37" s="7">
        <v>6000</v>
      </c>
      <c r="I37" s="7">
        <v>1000</v>
      </c>
      <c r="J37" s="7">
        <v>4000</v>
      </c>
      <c r="K37" s="7">
        <v>6000</v>
      </c>
      <c r="L37" s="7">
        <v>1000</v>
      </c>
      <c r="M37" s="7">
        <v>500</v>
      </c>
      <c r="N37" s="7">
        <v>2500</v>
      </c>
      <c r="O37" s="7">
        <v>4000</v>
      </c>
      <c r="P37" s="7">
        <v>1500</v>
      </c>
      <c r="Q37" s="7">
        <v>2000</v>
      </c>
      <c r="R37" s="7">
        <v>8000</v>
      </c>
      <c r="S37" s="7">
        <v>700</v>
      </c>
      <c r="T37" s="7">
        <v>1000</v>
      </c>
      <c r="U37" s="7">
        <v>0</v>
      </c>
      <c r="V37" s="7">
        <v>0</v>
      </c>
      <c r="W37" s="7">
        <f t="shared" si="8"/>
        <v>42415</v>
      </c>
      <c r="X37" s="7">
        <f t="shared" si="9"/>
        <v>43889.3</v>
      </c>
      <c r="Y37" s="133">
        <f t="shared" si="10"/>
        <v>3.4758929623953883E-2</v>
      </c>
      <c r="Z37" s="133">
        <f t="shared" si="3"/>
        <v>4.7153129788989745E-4</v>
      </c>
      <c r="AA37" s="187" cm="1">
        <f t="array" ref="AA37">6-MATCH(Z37,PERCENTILE(Z$11:Z$642,{5,4,3,2,1}/5),-1)</f>
        <v>3</v>
      </c>
      <c r="AB37" s="148" t="str">
        <f t="shared" si="4"/>
        <v>Mid</v>
      </c>
      <c r="AD37" s="14"/>
      <c r="AE37" s="192"/>
    </row>
    <row r="38" spans="1:31">
      <c r="A38" s="4" t="s">
        <v>41</v>
      </c>
      <c r="B38" s="7">
        <v>20</v>
      </c>
      <c r="C38" s="7">
        <v>0</v>
      </c>
      <c r="D38" s="7">
        <v>2000</v>
      </c>
      <c r="E38" s="7">
        <v>1000</v>
      </c>
      <c r="F38" s="7">
        <v>500</v>
      </c>
      <c r="G38" s="7">
        <v>1250</v>
      </c>
      <c r="H38" s="7">
        <v>4500</v>
      </c>
      <c r="I38" s="7">
        <v>900</v>
      </c>
      <c r="J38" s="7">
        <v>1500</v>
      </c>
      <c r="K38" s="7">
        <v>200</v>
      </c>
      <c r="L38" s="7">
        <v>175</v>
      </c>
      <c r="M38" s="7">
        <v>700</v>
      </c>
      <c r="N38" s="7">
        <v>1000</v>
      </c>
      <c r="O38" s="7">
        <v>1000</v>
      </c>
      <c r="P38" s="7">
        <v>1750</v>
      </c>
      <c r="Q38" s="7">
        <v>2500</v>
      </c>
      <c r="R38" s="7">
        <v>6000</v>
      </c>
      <c r="S38" s="7">
        <v>700</v>
      </c>
      <c r="T38" s="7">
        <v>500</v>
      </c>
      <c r="U38" s="7">
        <v>0</v>
      </c>
      <c r="V38" s="7">
        <v>0</v>
      </c>
      <c r="W38" s="7">
        <f t="shared" si="8"/>
        <v>26195</v>
      </c>
      <c r="X38" s="7">
        <f t="shared" si="9"/>
        <v>26805.75</v>
      </c>
      <c r="Y38" s="133">
        <f t="shared" si="10"/>
        <v>2.3315518228669507E-2</v>
      </c>
      <c r="Z38" s="133">
        <f t="shared" si="3"/>
        <v>7.6350448558885279E-4</v>
      </c>
      <c r="AA38" s="187" cm="1">
        <f t="array" ref="AA38">6-MATCH(Z38,PERCENTILE(Z$11:Z$642,{5,4,3,2,1}/5),-1)</f>
        <v>3</v>
      </c>
      <c r="AB38" s="148" t="str">
        <f t="shared" si="4"/>
        <v>Mid</v>
      </c>
      <c r="AD38" s="14"/>
      <c r="AE38" s="192"/>
    </row>
    <row r="39" spans="1:31">
      <c r="A39" s="4" t="s">
        <v>42</v>
      </c>
      <c r="B39" s="7">
        <v>30</v>
      </c>
      <c r="C39" s="7">
        <v>10</v>
      </c>
      <c r="D39" s="7">
        <v>15000</v>
      </c>
      <c r="E39" s="7">
        <v>225</v>
      </c>
      <c r="F39" s="7">
        <v>500</v>
      </c>
      <c r="G39" s="7">
        <v>3000</v>
      </c>
      <c r="H39" s="7">
        <v>5000</v>
      </c>
      <c r="I39" s="7">
        <v>3000</v>
      </c>
      <c r="J39" s="7">
        <v>2000</v>
      </c>
      <c r="K39" s="7">
        <v>450</v>
      </c>
      <c r="L39" s="7">
        <v>1500</v>
      </c>
      <c r="M39" s="7">
        <v>350</v>
      </c>
      <c r="N39" s="7">
        <v>1500</v>
      </c>
      <c r="O39" s="7">
        <v>1750</v>
      </c>
      <c r="P39" s="7">
        <v>4000</v>
      </c>
      <c r="Q39" s="7">
        <v>3000</v>
      </c>
      <c r="R39" s="7">
        <v>2500</v>
      </c>
      <c r="S39" s="7">
        <v>350</v>
      </c>
      <c r="T39" s="7">
        <v>450</v>
      </c>
      <c r="U39" s="7">
        <v>0</v>
      </c>
      <c r="V39" s="7">
        <v>0</v>
      </c>
      <c r="W39" s="7">
        <f t="shared" si="8"/>
        <v>44615</v>
      </c>
      <c r="X39" s="7">
        <f t="shared" si="9"/>
        <v>44019.3</v>
      </c>
      <c r="Y39" s="133">
        <f t="shared" si="10"/>
        <v>-1.3352011655272777E-2</v>
      </c>
      <c r="Z39" s="133">
        <f t="shared" si="3"/>
        <v>6.7241958982405022E-4</v>
      </c>
      <c r="AA39" s="187" cm="1">
        <f t="array" ref="AA39">6-MATCH(Z39,PERCENTILE(Z$11:Z$642,{5,4,3,2,1}/5),-1)</f>
        <v>3</v>
      </c>
      <c r="AB39" s="148" t="str">
        <f t="shared" si="4"/>
        <v>Mid</v>
      </c>
      <c r="AD39" s="14"/>
      <c r="AE39" s="192"/>
    </row>
    <row r="40" spans="1:31">
      <c r="A40" s="4" t="s">
        <v>43</v>
      </c>
      <c r="B40" s="7">
        <v>40</v>
      </c>
      <c r="C40" s="7">
        <v>0</v>
      </c>
      <c r="D40" s="7">
        <v>1750</v>
      </c>
      <c r="E40" s="7">
        <v>0</v>
      </c>
      <c r="F40" s="7">
        <v>100</v>
      </c>
      <c r="G40" s="7">
        <v>2500</v>
      </c>
      <c r="H40" s="7">
        <v>7000</v>
      </c>
      <c r="I40" s="7">
        <v>1000</v>
      </c>
      <c r="J40" s="7">
        <v>2500</v>
      </c>
      <c r="K40" s="7">
        <v>2500</v>
      </c>
      <c r="L40" s="7">
        <v>2000</v>
      </c>
      <c r="M40" s="7">
        <v>1750</v>
      </c>
      <c r="N40" s="7">
        <v>16000</v>
      </c>
      <c r="O40" s="7">
        <v>5000</v>
      </c>
      <c r="P40" s="7">
        <v>400</v>
      </c>
      <c r="Q40" s="7">
        <v>3500</v>
      </c>
      <c r="R40" s="7">
        <v>3500</v>
      </c>
      <c r="S40" s="7">
        <v>1000</v>
      </c>
      <c r="T40" s="7">
        <v>1500</v>
      </c>
      <c r="U40" s="7">
        <v>0</v>
      </c>
      <c r="V40" s="7">
        <v>0</v>
      </c>
      <c r="W40" s="7">
        <f t="shared" si="8"/>
        <v>52040</v>
      </c>
      <c r="X40" s="7">
        <f t="shared" si="9"/>
        <v>54220.5</v>
      </c>
      <c r="Y40" s="133">
        <f t="shared" si="10"/>
        <v>4.1900461183704829E-2</v>
      </c>
      <c r="Z40" s="133">
        <f t="shared" si="3"/>
        <v>7.6863950807071484E-4</v>
      </c>
      <c r="AA40" s="187" cm="1">
        <f t="array" ref="AA40">6-MATCH(Z40,PERCENTILE(Z$11:Z$642,{5,4,3,2,1}/5),-1)</f>
        <v>3</v>
      </c>
      <c r="AB40" s="148" t="str">
        <f t="shared" si="4"/>
        <v>Mid</v>
      </c>
      <c r="AD40" s="14"/>
      <c r="AE40" s="192"/>
    </row>
    <row r="41" spans="1:31">
      <c r="A41" s="4" t="s">
        <v>44</v>
      </c>
      <c r="B41" s="7">
        <v>25</v>
      </c>
      <c r="C41" s="7">
        <v>0</v>
      </c>
      <c r="D41" s="7">
        <v>3500</v>
      </c>
      <c r="E41" s="7">
        <v>150</v>
      </c>
      <c r="F41" s="7">
        <v>50</v>
      </c>
      <c r="G41" s="7">
        <v>1250</v>
      </c>
      <c r="H41" s="7">
        <v>8000</v>
      </c>
      <c r="I41" s="7">
        <v>1250</v>
      </c>
      <c r="J41" s="7">
        <v>2250</v>
      </c>
      <c r="K41" s="7">
        <v>600</v>
      </c>
      <c r="L41" s="7">
        <v>250</v>
      </c>
      <c r="M41" s="7">
        <v>1000</v>
      </c>
      <c r="N41" s="7">
        <v>1500</v>
      </c>
      <c r="O41" s="7">
        <v>1250</v>
      </c>
      <c r="P41" s="7">
        <v>2250</v>
      </c>
      <c r="Q41" s="7">
        <v>2500</v>
      </c>
      <c r="R41" s="7">
        <v>10000</v>
      </c>
      <c r="S41" s="7">
        <v>600</v>
      </c>
      <c r="T41" s="7">
        <v>900</v>
      </c>
      <c r="U41" s="7">
        <v>0</v>
      </c>
      <c r="V41" s="7">
        <v>0</v>
      </c>
      <c r="W41" s="7">
        <f t="shared" si="8"/>
        <v>37325</v>
      </c>
      <c r="X41" s="7">
        <f t="shared" si="9"/>
        <v>38280.5</v>
      </c>
      <c r="Y41" s="133">
        <f t="shared" si="10"/>
        <v>2.5599464166108588E-2</v>
      </c>
      <c r="Z41" s="133">
        <f t="shared" si="3"/>
        <v>6.6979236436704619E-4</v>
      </c>
      <c r="AA41" s="187" cm="1">
        <f t="array" ref="AA41">6-MATCH(Z41,PERCENTILE(Z$11:Z$642,{5,4,3,2,1}/5),-1)</f>
        <v>3</v>
      </c>
      <c r="AB41" s="148" t="str">
        <f t="shared" si="4"/>
        <v>Mid</v>
      </c>
      <c r="AD41" s="14"/>
      <c r="AE41" s="192"/>
    </row>
    <row r="42" spans="1:31">
      <c r="A42" s="4" t="s">
        <v>45</v>
      </c>
      <c r="B42" s="7">
        <v>40</v>
      </c>
      <c r="C42" s="7">
        <v>200</v>
      </c>
      <c r="D42" s="7">
        <v>10000</v>
      </c>
      <c r="E42" s="7">
        <v>200</v>
      </c>
      <c r="F42" s="7">
        <v>300</v>
      </c>
      <c r="G42" s="7">
        <v>1500</v>
      </c>
      <c r="H42" s="7">
        <v>6000</v>
      </c>
      <c r="I42" s="7">
        <v>1000</v>
      </c>
      <c r="J42" s="7">
        <v>2500</v>
      </c>
      <c r="K42" s="7">
        <v>700</v>
      </c>
      <c r="L42" s="7">
        <v>350</v>
      </c>
      <c r="M42" s="7">
        <v>250</v>
      </c>
      <c r="N42" s="7">
        <v>2250</v>
      </c>
      <c r="O42" s="7">
        <v>1750</v>
      </c>
      <c r="P42" s="7">
        <v>1500</v>
      </c>
      <c r="Q42" s="7">
        <v>2500</v>
      </c>
      <c r="R42" s="7">
        <v>6000</v>
      </c>
      <c r="S42" s="7">
        <v>1000</v>
      </c>
      <c r="T42" s="7">
        <v>600</v>
      </c>
      <c r="U42" s="7">
        <v>0</v>
      </c>
      <c r="V42" s="7">
        <v>0</v>
      </c>
      <c r="W42" s="7">
        <f t="shared" si="8"/>
        <v>38640</v>
      </c>
      <c r="X42" s="7">
        <f t="shared" si="9"/>
        <v>38775</v>
      </c>
      <c r="Y42" s="133">
        <f t="shared" si="10"/>
        <v>3.4937888198758316E-3</v>
      </c>
      <c r="Z42" s="133">
        <f t="shared" si="3"/>
        <v>1.0351966873706005E-3</v>
      </c>
      <c r="AA42" s="187" cm="1">
        <f t="array" ref="AA42">6-MATCH(Z42,PERCENTILE(Z$11:Z$642,{5,4,3,2,1}/5),-1)</f>
        <v>3</v>
      </c>
      <c r="AB42" s="148" t="str">
        <f t="shared" si="4"/>
        <v>Mid</v>
      </c>
      <c r="AD42" s="14"/>
      <c r="AE42" s="192"/>
    </row>
    <row r="43" spans="1:31">
      <c r="A43" s="4" t="s">
        <v>46</v>
      </c>
      <c r="B43" s="7">
        <v>10</v>
      </c>
      <c r="C43" s="7">
        <v>0</v>
      </c>
      <c r="D43" s="7">
        <v>3000</v>
      </c>
      <c r="E43" s="7">
        <v>400</v>
      </c>
      <c r="F43" s="7">
        <v>250</v>
      </c>
      <c r="G43" s="7">
        <v>1250</v>
      </c>
      <c r="H43" s="7">
        <v>6000</v>
      </c>
      <c r="I43" s="7">
        <v>1750</v>
      </c>
      <c r="J43" s="7">
        <v>1500</v>
      </c>
      <c r="K43" s="7">
        <v>600</v>
      </c>
      <c r="L43" s="7">
        <v>500</v>
      </c>
      <c r="M43" s="7">
        <v>900</v>
      </c>
      <c r="N43" s="7">
        <v>2500</v>
      </c>
      <c r="O43" s="7">
        <v>2500</v>
      </c>
      <c r="P43" s="7">
        <v>4000</v>
      </c>
      <c r="Q43" s="7">
        <v>3000</v>
      </c>
      <c r="R43" s="7">
        <v>6000</v>
      </c>
      <c r="S43" s="7">
        <v>1250</v>
      </c>
      <c r="T43" s="7">
        <v>800</v>
      </c>
      <c r="U43" s="7">
        <v>0</v>
      </c>
      <c r="V43" s="7">
        <v>0</v>
      </c>
      <c r="W43" s="7">
        <f t="shared" si="8"/>
        <v>36210</v>
      </c>
      <c r="X43" s="7">
        <f t="shared" si="9"/>
        <v>37102</v>
      </c>
      <c r="Y43" s="133">
        <f t="shared" si="10"/>
        <v>2.4634078983706065E-2</v>
      </c>
      <c r="Z43" s="133">
        <f t="shared" si="3"/>
        <v>2.7616680475006904E-4</v>
      </c>
      <c r="AA43" s="187" cm="1">
        <f t="array" ref="AA43">6-MATCH(Z43,PERCENTILE(Z$11:Z$642,{5,4,3,2,1}/5),-1)</f>
        <v>2</v>
      </c>
      <c r="AB43" s="148" t="str">
        <f t="shared" si="4"/>
        <v>Low</v>
      </c>
      <c r="AD43" s="14"/>
      <c r="AE43" s="192"/>
    </row>
    <row r="44" spans="1:31">
      <c r="A44" s="4" t="s">
        <v>47</v>
      </c>
      <c r="B44" s="7">
        <v>0</v>
      </c>
      <c r="C44" s="7">
        <v>0</v>
      </c>
      <c r="D44" s="7">
        <v>8000</v>
      </c>
      <c r="E44" s="7">
        <v>25</v>
      </c>
      <c r="F44" s="7">
        <v>200</v>
      </c>
      <c r="G44" s="7">
        <v>1250</v>
      </c>
      <c r="H44" s="7">
        <v>10000</v>
      </c>
      <c r="I44" s="7">
        <v>2500</v>
      </c>
      <c r="J44" s="7">
        <v>2000</v>
      </c>
      <c r="K44" s="7">
        <v>1000</v>
      </c>
      <c r="L44" s="7">
        <v>600</v>
      </c>
      <c r="M44" s="7">
        <v>900</v>
      </c>
      <c r="N44" s="7">
        <v>3500</v>
      </c>
      <c r="O44" s="7">
        <v>4500</v>
      </c>
      <c r="P44" s="7">
        <v>3500</v>
      </c>
      <c r="Q44" s="7">
        <v>5000</v>
      </c>
      <c r="R44" s="7">
        <v>12000</v>
      </c>
      <c r="S44" s="7">
        <v>1250</v>
      </c>
      <c r="T44" s="7">
        <v>1000</v>
      </c>
      <c r="U44" s="7">
        <v>0</v>
      </c>
      <c r="V44" s="7">
        <v>0</v>
      </c>
      <c r="W44" s="7">
        <f t="shared" si="8"/>
        <v>57225</v>
      </c>
      <c r="X44" s="7">
        <f t="shared" si="9"/>
        <v>58413</v>
      </c>
      <c r="Y44" s="133">
        <f t="shared" si="10"/>
        <v>2.0760157273918667E-2</v>
      </c>
      <c r="Z44" s="133">
        <f t="shared" si="3"/>
        <v>0</v>
      </c>
      <c r="AA44" s="187" cm="1">
        <f t="array" ref="AA44">6-MATCH(Z44,PERCENTILE(Z$11:Z$642,{5,4,3,2,1}/5),-1)</f>
        <v>1</v>
      </c>
      <c r="AB44" s="148" t="str">
        <f t="shared" si="4"/>
        <v>Very low</v>
      </c>
      <c r="AD44" s="14"/>
      <c r="AE44" s="192"/>
    </row>
    <row r="45" spans="1:31">
      <c r="A45" s="4" t="s">
        <v>48</v>
      </c>
      <c r="B45" s="7">
        <v>0</v>
      </c>
      <c r="C45" s="7">
        <v>0</v>
      </c>
      <c r="D45" s="7">
        <v>1750</v>
      </c>
      <c r="E45" s="7">
        <v>5</v>
      </c>
      <c r="F45" s="7">
        <v>20</v>
      </c>
      <c r="G45" s="7">
        <v>1250</v>
      </c>
      <c r="H45" s="7">
        <v>9000</v>
      </c>
      <c r="I45" s="7">
        <v>1500</v>
      </c>
      <c r="J45" s="7">
        <v>1500</v>
      </c>
      <c r="K45" s="7">
        <v>2000</v>
      </c>
      <c r="L45" s="7">
        <v>175</v>
      </c>
      <c r="M45" s="7">
        <v>1500</v>
      </c>
      <c r="N45" s="7">
        <v>3500</v>
      </c>
      <c r="O45" s="7">
        <v>4000</v>
      </c>
      <c r="P45" s="7">
        <v>3500</v>
      </c>
      <c r="Q45" s="7">
        <v>6000</v>
      </c>
      <c r="R45" s="7">
        <v>8000</v>
      </c>
      <c r="S45" s="7">
        <v>1000</v>
      </c>
      <c r="T45" s="7">
        <v>700</v>
      </c>
      <c r="U45" s="7">
        <v>0</v>
      </c>
      <c r="V45" s="7">
        <v>0</v>
      </c>
      <c r="W45" s="7">
        <f t="shared" si="8"/>
        <v>45400</v>
      </c>
      <c r="X45" s="7">
        <f t="shared" si="9"/>
        <v>46970.45</v>
      </c>
      <c r="Y45" s="133">
        <f t="shared" si="10"/>
        <v>3.4591409691629993E-2</v>
      </c>
      <c r="Z45" s="133">
        <f t="shared" si="3"/>
        <v>0</v>
      </c>
      <c r="AA45" s="187" cm="1">
        <f t="array" ref="AA45">6-MATCH(Z45,PERCENTILE(Z$11:Z$642,{5,4,3,2,1}/5),-1)</f>
        <v>1</v>
      </c>
      <c r="AB45" s="148" t="str">
        <f t="shared" si="4"/>
        <v>Very low</v>
      </c>
      <c r="AD45" s="14"/>
      <c r="AE45" s="192"/>
    </row>
    <row r="46" spans="1:31">
      <c r="A46" s="4" t="s">
        <v>49</v>
      </c>
      <c r="B46" s="7">
        <v>100</v>
      </c>
      <c r="C46" s="7">
        <v>0</v>
      </c>
      <c r="D46" s="7">
        <v>2250</v>
      </c>
      <c r="E46" s="7">
        <v>25</v>
      </c>
      <c r="F46" s="7">
        <v>125</v>
      </c>
      <c r="G46" s="7">
        <v>1000</v>
      </c>
      <c r="H46" s="7">
        <v>3500</v>
      </c>
      <c r="I46" s="7">
        <v>1000</v>
      </c>
      <c r="J46" s="7">
        <v>3500</v>
      </c>
      <c r="K46" s="7">
        <v>225</v>
      </c>
      <c r="L46" s="7">
        <v>125</v>
      </c>
      <c r="M46" s="7">
        <v>250</v>
      </c>
      <c r="N46" s="7">
        <v>800</v>
      </c>
      <c r="O46" s="7">
        <v>1750</v>
      </c>
      <c r="P46" s="7">
        <v>4000</v>
      </c>
      <c r="Q46" s="7">
        <v>2500</v>
      </c>
      <c r="R46" s="7">
        <v>10000</v>
      </c>
      <c r="S46" s="7">
        <v>700</v>
      </c>
      <c r="T46" s="7">
        <v>450</v>
      </c>
      <c r="U46" s="7">
        <v>0</v>
      </c>
      <c r="V46" s="7">
        <v>0</v>
      </c>
      <c r="W46" s="7">
        <f t="shared" si="8"/>
        <v>32300</v>
      </c>
      <c r="X46" s="7">
        <f t="shared" si="9"/>
        <v>33213.5</v>
      </c>
      <c r="Y46" s="133">
        <f t="shared" si="10"/>
        <v>2.8281733746130078E-2</v>
      </c>
      <c r="Z46" s="133">
        <f t="shared" si="3"/>
        <v>3.0959752321981426E-3</v>
      </c>
      <c r="AA46" s="187" cm="1">
        <f t="array" ref="AA46">6-MATCH(Z46,PERCENTILE(Z$11:Z$642,{5,4,3,2,1}/5),-1)</f>
        <v>5</v>
      </c>
      <c r="AB46" s="148" t="str">
        <f t="shared" si="4"/>
        <v>Very high</v>
      </c>
      <c r="AD46" s="14"/>
      <c r="AE46" s="192"/>
    </row>
    <row r="47" spans="1:31">
      <c r="A47" s="4" t="s">
        <v>50</v>
      </c>
      <c r="B47" s="7">
        <v>0</v>
      </c>
      <c r="C47" s="7">
        <v>0</v>
      </c>
      <c r="D47" s="7">
        <v>2500</v>
      </c>
      <c r="E47" s="7">
        <v>40</v>
      </c>
      <c r="F47" s="7">
        <v>175</v>
      </c>
      <c r="G47" s="7">
        <v>800</v>
      </c>
      <c r="H47" s="7">
        <v>8000</v>
      </c>
      <c r="I47" s="7">
        <v>2250</v>
      </c>
      <c r="J47" s="7">
        <v>5000</v>
      </c>
      <c r="K47" s="7">
        <v>700</v>
      </c>
      <c r="L47" s="7">
        <v>600</v>
      </c>
      <c r="M47" s="7">
        <v>450</v>
      </c>
      <c r="N47" s="7">
        <v>1750</v>
      </c>
      <c r="O47" s="7">
        <v>3000</v>
      </c>
      <c r="P47" s="7">
        <v>4000</v>
      </c>
      <c r="Q47" s="7">
        <v>2000</v>
      </c>
      <c r="R47" s="7">
        <v>5000</v>
      </c>
      <c r="S47" s="7">
        <v>3000</v>
      </c>
      <c r="T47" s="7">
        <v>600</v>
      </c>
      <c r="U47" s="7">
        <v>0</v>
      </c>
      <c r="V47" s="7">
        <v>0</v>
      </c>
      <c r="W47" s="7">
        <f t="shared" si="8"/>
        <v>39865</v>
      </c>
      <c r="X47" s="7">
        <f t="shared" si="9"/>
        <v>40867.699999999997</v>
      </c>
      <c r="Y47" s="133">
        <f t="shared" si="10"/>
        <v>2.5152389313934487E-2</v>
      </c>
      <c r="Z47" s="133">
        <f t="shared" si="3"/>
        <v>0</v>
      </c>
      <c r="AA47" s="187" cm="1">
        <f t="array" ref="AA47">6-MATCH(Z47,PERCENTILE(Z$11:Z$642,{5,4,3,2,1}/5),-1)</f>
        <v>1</v>
      </c>
      <c r="AB47" s="148" t="str">
        <f t="shared" si="4"/>
        <v>Very low</v>
      </c>
      <c r="AD47" s="14"/>
      <c r="AE47" s="192"/>
    </row>
    <row r="48" spans="1:31">
      <c r="A48" s="4" t="s">
        <v>51</v>
      </c>
      <c r="B48" s="7">
        <v>20</v>
      </c>
      <c r="C48" s="7">
        <v>20</v>
      </c>
      <c r="D48" s="7">
        <v>3500</v>
      </c>
      <c r="E48" s="7">
        <v>100</v>
      </c>
      <c r="F48" s="7">
        <v>150</v>
      </c>
      <c r="G48" s="7">
        <v>1500</v>
      </c>
      <c r="H48" s="7">
        <v>7000</v>
      </c>
      <c r="I48" s="7">
        <v>2000</v>
      </c>
      <c r="J48" s="7">
        <v>1750</v>
      </c>
      <c r="K48" s="7">
        <v>800</v>
      </c>
      <c r="L48" s="7">
        <v>900</v>
      </c>
      <c r="M48" s="7">
        <v>1250</v>
      </c>
      <c r="N48" s="7">
        <v>3000</v>
      </c>
      <c r="O48" s="7">
        <v>2500</v>
      </c>
      <c r="P48" s="7">
        <v>2000</v>
      </c>
      <c r="Q48" s="7">
        <v>3000</v>
      </c>
      <c r="R48" s="7">
        <v>5000</v>
      </c>
      <c r="S48" s="7">
        <v>900</v>
      </c>
      <c r="T48" s="7">
        <v>1250</v>
      </c>
      <c r="U48" s="7">
        <v>0</v>
      </c>
      <c r="V48" s="7">
        <v>0</v>
      </c>
      <c r="W48" s="7">
        <f t="shared" si="8"/>
        <v>36640</v>
      </c>
      <c r="X48" s="7">
        <f t="shared" si="9"/>
        <v>37514.1</v>
      </c>
      <c r="Y48" s="133">
        <f t="shared" si="10"/>
        <v>2.385644104803486E-2</v>
      </c>
      <c r="Z48" s="133">
        <f t="shared" si="3"/>
        <v>5.4585152838427945E-4</v>
      </c>
      <c r="AA48" s="187" cm="1">
        <f t="array" ref="AA48">6-MATCH(Z48,PERCENTILE(Z$11:Z$642,{5,4,3,2,1}/5),-1)</f>
        <v>3</v>
      </c>
      <c r="AB48" s="148" t="str">
        <f t="shared" si="4"/>
        <v>Mid</v>
      </c>
      <c r="AD48" s="14"/>
      <c r="AE48" s="192"/>
    </row>
    <row r="49" spans="1:31">
      <c r="A49" s="4" t="s">
        <v>52</v>
      </c>
      <c r="B49" s="7">
        <v>15</v>
      </c>
      <c r="C49" s="7">
        <v>0</v>
      </c>
      <c r="D49" s="7">
        <v>5000</v>
      </c>
      <c r="E49" s="7">
        <v>5</v>
      </c>
      <c r="F49" s="7">
        <v>200</v>
      </c>
      <c r="G49" s="7">
        <v>2250</v>
      </c>
      <c r="H49" s="7">
        <v>8000</v>
      </c>
      <c r="I49" s="7">
        <v>4000</v>
      </c>
      <c r="J49" s="7">
        <v>1500</v>
      </c>
      <c r="K49" s="7">
        <v>400</v>
      </c>
      <c r="L49" s="7">
        <v>900</v>
      </c>
      <c r="M49" s="7">
        <v>350</v>
      </c>
      <c r="N49" s="7">
        <v>2500</v>
      </c>
      <c r="O49" s="7">
        <v>3500</v>
      </c>
      <c r="P49" s="7">
        <v>1500</v>
      </c>
      <c r="Q49" s="7">
        <v>4000</v>
      </c>
      <c r="R49" s="7">
        <v>9000</v>
      </c>
      <c r="S49" s="7">
        <v>600</v>
      </c>
      <c r="T49" s="7">
        <v>600</v>
      </c>
      <c r="U49" s="7">
        <v>0</v>
      </c>
      <c r="V49" s="7">
        <v>0</v>
      </c>
      <c r="W49" s="7">
        <f t="shared" si="8"/>
        <v>44320</v>
      </c>
      <c r="X49" s="7">
        <f t="shared" si="9"/>
        <v>45280.9</v>
      </c>
      <c r="Y49" s="133">
        <f t="shared" si="10"/>
        <v>2.1680956678700403E-2</v>
      </c>
      <c r="Z49" s="133">
        <f t="shared" si="3"/>
        <v>3.3844765342960287E-4</v>
      </c>
      <c r="AA49" s="187" cm="1">
        <f t="array" ref="AA49">6-MATCH(Z49,PERCENTILE(Z$11:Z$642,{5,4,3,2,1}/5),-1)</f>
        <v>2</v>
      </c>
      <c r="AB49" s="148" t="str">
        <f t="shared" si="4"/>
        <v>Low</v>
      </c>
      <c r="AD49" s="14"/>
      <c r="AE49" s="192"/>
    </row>
    <row r="50" spans="1:31">
      <c r="A50" s="4" t="s">
        <v>53</v>
      </c>
      <c r="B50" s="7">
        <v>5</v>
      </c>
      <c r="C50" s="7">
        <v>250</v>
      </c>
      <c r="D50" s="7">
        <v>6000</v>
      </c>
      <c r="E50" s="7">
        <v>1000</v>
      </c>
      <c r="F50" s="7">
        <v>250</v>
      </c>
      <c r="G50" s="7">
        <v>3000</v>
      </c>
      <c r="H50" s="7">
        <v>7000</v>
      </c>
      <c r="I50" s="7">
        <v>3500</v>
      </c>
      <c r="J50" s="7">
        <v>2500</v>
      </c>
      <c r="K50" s="7">
        <v>1000</v>
      </c>
      <c r="L50" s="7">
        <v>1750</v>
      </c>
      <c r="M50" s="7">
        <v>250</v>
      </c>
      <c r="N50" s="7">
        <v>3500</v>
      </c>
      <c r="O50" s="7">
        <v>2500</v>
      </c>
      <c r="P50" s="7">
        <v>225</v>
      </c>
      <c r="Q50" s="7">
        <v>2000</v>
      </c>
      <c r="R50" s="7">
        <v>4000</v>
      </c>
      <c r="S50" s="7">
        <v>900</v>
      </c>
      <c r="T50" s="7">
        <v>800</v>
      </c>
      <c r="U50" s="7">
        <v>0</v>
      </c>
      <c r="V50" s="7">
        <v>0</v>
      </c>
      <c r="W50" s="7">
        <f t="shared" si="8"/>
        <v>40430</v>
      </c>
      <c r="X50" s="7">
        <f t="shared" si="9"/>
        <v>40981.25</v>
      </c>
      <c r="Y50" s="133">
        <f t="shared" si="10"/>
        <v>1.3634677219886315E-2</v>
      </c>
      <c r="Z50" s="133">
        <f t="shared" si="3"/>
        <v>1.2367054167697255E-4</v>
      </c>
      <c r="AA50" s="187" cm="1">
        <f t="array" ref="AA50">6-MATCH(Z50,PERCENTILE(Z$11:Z$642,{5,4,3,2,1}/5),-1)</f>
        <v>2</v>
      </c>
      <c r="AB50" s="148" t="str">
        <f t="shared" si="4"/>
        <v>Low</v>
      </c>
      <c r="AD50" s="14"/>
      <c r="AE50" s="192"/>
    </row>
    <row r="51" spans="1:31">
      <c r="A51" s="4" t="s">
        <v>54</v>
      </c>
      <c r="B51" s="7">
        <v>0</v>
      </c>
      <c r="C51" s="7">
        <v>0</v>
      </c>
      <c r="D51" s="7">
        <v>3000</v>
      </c>
      <c r="E51" s="7">
        <v>40</v>
      </c>
      <c r="F51" s="7">
        <v>200</v>
      </c>
      <c r="G51" s="7">
        <v>1750</v>
      </c>
      <c r="H51" s="7">
        <v>6000</v>
      </c>
      <c r="I51" s="7">
        <v>3500</v>
      </c>
      <c r="J51" s="7">
        <v>2000</v>
      </c>
      <c r="K51" s="7">
        <v>400</v>
      </c>
      <c r="L51" s="7">
        <v>3500</v>
      </c>
      <c r="M51" s="7">
        <v>400</v>
      </c>
      <c r="N51" s="7">
        <v>2500</v>
      </c>
      <c r="O51" s="7">
        <v>3000</v>
      </c>
      <c r="P51" s="7">
        <v>8000</v>
      </c>
      <c r="Q51" s="7">
        <v>3500</v>
      </c>
      <c r="R51" s="7">
        <v>4500</v>
      </c>
      <c r="S51" s="7">
        <v>700</v>
      </c>
      <c r="T51" s="7">
        <v>700</v>
      </c>
      <c r="U51" s="7">
        <v>0</v>
      </c>
      <c r="V51" s="7">
        <v>0</v>
      </c>
      <c r="W51" s="7">
        <f t="shared" si="8"/>
        <v>43690</v>
      </c>
      <c r="X51" s="7">
        <f t="shared" si="9"/>
        <v>44520.2</v>
      </c>
      <c r="Y51" s="133">
        <f t="shared" si="10"/>
        <v>1.9002059967955898E-2</v>
      </c>
      <c r="Z51" s="133">
        <f t="shared" si="3"/>
        <v>0</v>
      </c>
      <c r="AA51" s="187" cm="1">
        <f t="array" ref="AA51">6-MATCH(Z51,PERCENTILE(Z$11:Z$642,{5,4,3,2,1}/5),-1)</f>
        <v>1</v>
      </c>
      <c r="AB51" s="148" t="str">
        <f t="shared" si="4"/>
        <v>Very low</v>
      </c>
      <c r="AD51" s="14"/>
      <c r="AE51" s="192"/>
    </row>
    <row r="52" spans="1:31">
      <c r="A52" s="4" t="s">
        <v>55</v>
      </c>
      <c r="B52" s="7">
        <v>30</v>
      </c>
      <c r="C52" s="7">
        <v>0</v>
      </c>
      <c r="D52" s="7">
        <v>7000</v>
      </c>
      <c r="E52" s="7">
        <v>15</v>
      </c>
      <c r="F52" s="7">
        <v>200</v>
      </c>
      <c r="G52" s="7">
        <v>1750</v>
      </c>
      <c r="H52" s="7">
        <v>9000</v>
      </c>
      <c r="I52" s="7">
        <v>2500</v>
      </c>
      <c r="J52" s="7">
        <v>1750</v>
      </c>
      <c r="K52" s="7">
        <v>900</v>
      </c>
      <c r="L52" s="7">
        <v>500</v>
      </c>
      <c r="M52" s="7">
        <v>700</v>
      </c>
      <c r="N52" s="7">
        <v>1500</v>
      </c>
      <c r="O52" s="7">
        <v>2500</v>
      </c>
      <c r="P52" s="7">
        <v>900</v>
      </c>
      <c r="Q52" s="7">
        <v>3000</v>
      </c>
      <c r="R52" s="7">
        <v>7000</v>
      </c>
      <c r="S52" s="7">
        <v>1250</v>
      </c>
      <c r="T52" s="7">
        <v>900</v>
      </c>
      <c r="U52" s="7">
        <v>0</v>
      </c>
      <c r="V52" s="7">
        <v>0</v>
      </c>
      <c r="W52" s="7">
        <f t="shared" si="8"/>
        <v>41395</v>
      </c>
      <c r="X52" s="7">
        <f t="shared" si="9"/>
        <v>41991.199999999997</v>
      </c>
      <c r="Y52" s="133">
        <f t="shared" si="10"/>
        <v>1.4402705640777835E-2</v>
      </c>
      <c r="Z52" s="133">
        <f t="shared" si="3"/>
        <v>7.247252083584974E-4</v>
      </c>
      <c r="AA52" s="187" cm="1">
        <f t="array" ref="AA52">6-MATCH(Z52,PERCENTILE(Z$11:Z$642,{5,4,3,2,1}/5),-1)</f>
        <v>3</v>
      </c>
      <c r="AB52" s="148" t="str">
        <f t="shared" si="4"/>
        <v>Mid</v>
      </c>
      <c r="AD52" s="14"/>
      <c r="AE52" s="192"/>
    </row>
    <row r="53" spans="1:31">
      <c r="A53" s="4" t="s">
        <v>57</v>
      </c>
      <c r="B53" s="7">
        <v>10</v>
      </c>
      <c r="C53" s="7">
        <v>0</v>
      </c>
      <c r="D53" s="7">
        <v>4000</v>
      </c>
      <c r="E53" s="7">
        <v>100</v>
      </c>
      <c r="F53" s="7">
        <v>175</v>
      </c>
      <c r="G53" s="7">
        <v>2000</v>
      </c>
      <c r="H53" s="7">
        <v>8000</v>
      </c>
      <c r="I53" s="7">
        <v>4000</v>
      </c>
      <c r="J53" s="7">
        <v>2500</v>
      </c>
      <c r="K53" s="7">
        <v>700</v>
      </c>
      <c r="L53" s="7">
        <v>700</v>
      </c>
      <c r="M53" s="7">
        <v>800</v>
      </c>
      <c r="N53" s="7">
        <v>2500</v>
      </c>
      <c r="O53" s="7">
        <v>3000</v>
      </c>
      <c r="P53" s="7">
        <v>1750</v>
      </c>
      <c r="Q53" s="7">
        <v>3500</v>
      </c>
      <c r="R53" s="7">
        <v>8000</v>
      </c>
      <c r="S53" s="7">
        <v>800</v>
      </c>
      <c r="T53" s="7">
        <v>800</v>
      </c>
      <c r="U53" s="7">
        <v>0</v>
      </c>
      <c r="V53" s="7">
        <v>0</v>
      </c>
      <c r="W53" s="7">
        <f t="shared" si="8"/>
        <v>43335</v>
      </c>
      <c r="X53" s="7">
        <f t="shared" si="9"/>
        <v>44364</v>
      </c>
      <c r="Y53" s="133">
        <f t="shared" si="10"/>
        <v>2.3745240567670578E-2</v>
      </c>
      <c r="Z53" s="133">
        <f t="shared" si="3"/>
        <v>2.3076035537094726E-4</v>
      </c>
      <c r="AA53" s="187" cm="1">
        <f t="array" ref="AA53">6-MATCH(Z53,PERCENTILE(Z$11:Z$642,{5,4,3,2,1}/5),-1)</f>
        <v>2</v>
      </c>
      <c r="AB53" s="148" t="str">
        <f t="shared" si="4"/>
        <v>Low</v>
      </c>
      <c r="AD53" s="14"/>
      <c r="AE53" s="192"/>
    </row>
    <row r="54" spans="1:31">
      <c r="A54" s="4" t="s">
        <v>58</v>
      </c>
      <c r="B54" s="7">
        <v>20</v>
      </c>
      <c r="C54" s="7">
        <v>0</v>
      </c>
      <c r="D54" s="7">
        <v>3000</v>
      </c>
      <c r="E54" s="7">
        <v>0</v>
      </c>
      <c r="F54" s="7">
        <v>300</v>
      </c>
      <c r="G54" s="7">
        <v>1750</v>
      </c>
      <c r="H54" s="7">
        <v>6000</v>
      </c>
      <c r="I54" s="7">
        <v>2250</v>
      </c>
      <c r="J54" s="7">
        <v>2000</v>
      </c>
      <c r="K54" s="7">
        <v>500</v>
      </c>
      <c r="L54" s="7">
        <v>350</v>
      </c>
      <c r="M54" s="7">
        <v>900</v>
      </c>
      <c r="N54" s="7">
        <v>3500</v>
      </c>
      <c r="O54" s="7">
        <v>1750</v>
      </c>
      <c r="P54" s="7">
        <v>500</v>
      </c>
      <c r="Q54" s="7">
        <v>3000</v>
      </c>
      <c r="R54" s="7">
        <v>4500</v>
      </c>
      <c r="S54" s="7">
        <v>500</v>
      </c>
      <c r="T54" s="7">
        <v>700</v>
      </c>
      <c r="U54" s="7">
        <v>0</v>
      </c>
      <c r="V54" s="7">
        <v>0</v>
      </c>
      <c r="W54" s="7">
        <f t="shared" si="8"/>
        <v>31520</v>
      </c>
      <c r="X54" s="7">
        <f t="shared" si="9"/>
        <v>32296</v>
      </c>
      <c r="Y54" s="133">
        <f t="shared" si="10"/>
        <v>2.4619289340101602E-2</v>
      </c>
      <c r="Z54" s="133">
        <f t="shared" si="3"/>
        <v>6.3451776649746188E-4</v>
      </c>
      <c r="AA54" s="187" cm="1">
        <f t="array" ref="AA54">6-MATCH(Z54,PERCENTILE(Z$11:Z$642,{5,4,3,2,1}/5),-1)</f>
        <v>3</v>
      </c>
      <c r="AB54" s="148" t="str">
        <f t="shared" si="4"/>
        <v>Mid</v>
      </c>
      <c r="AD54" s="14"/>
      <c r="AE54" s="192"/>
    </row>
    <row r="55" spans="1:31">
      <c r="A55" s="4" t="s">
        <v>59</v>
      </c>
      <c r="B55" s="7">
        <v>30</v>
      </c>
      <c r="C55" s="7">
        <v>10</v>
      </c>
      <c r="D55" s="7">
        <v>5000</v>
      </c>
      <c r="E55" s="7">
        <v>100</v>
      </c>
      <c r="F55" s="7">
        <v>200</v>
      </c>
      <c r="G55" s="7">
        <v>2000</v>
      </c>
      <c r="H55" s="7">
        <v>9000</v>
      </c>
      <c r="I55" s="7">
        <v>2500</v>
      </c>
      <c r="J55" s="7">
        <v>3500</v>
      </c>
      <c r="K55" s="7">
        <v>600</v>
      </c>
      <c r="L55" s="7">
        <v>500</v>
      </c>
      <c r="M55" s="7">
        <v>800</v>
      </c>
      <c r="N55" s="7">
        <v>2500</v>
      </c>
      <c r="O55" s="7">
        <v>3000</v>
      </c>
      <c r="P55" s="7">
        <v>2000</v>
      </c>
      <c r="Q55" s="7">
        <v>2500</v>
      </c>
      <c r="R55" s="7">
        <v>9000</v>
      </c>
      <c r="S55" s="7">
        <v>1000</v>
      </c>
      <c r="T55" s="7">
        <v>900</v>
      </c>
      <c r="U55" s="7">
        <v>0</v>
      </c>
      <c r="V55" s="7">
        <v>0</v>
      </c>
      <c r="W55" s="7">
        <f t="shared" si="8"/>
        <v>45140</v>
      </c>
      <c r="X55" s="7">
        <f t="shared" si="9"/>
        <v>46143.3</v>
      </c>
      <c r="Y55" s="133">
        <f t="shared" si="10"/>
        <v>2.222640673460341E-2</v>
      </c>
      <c r="Z55" s="133">
        <f t="shared" si="3"/>
        <v>6.64599025254763E-4</v>
      </c>
      <c r="AA55" s="187" cm="1">
        <f t="array" ref="AA55">6-MATCH(Z55,PERCENTILE(Z$11:Z$642,{5,4,3,2,1}/5),-1)</f>
        <v>3</v>
      </c>
      <c r="AB55" s="148" t="str">
        <f t="shared" si="4"/>
        <v>Mid</v>
      </c>
      <c r="AD55" s="14"/>
      <c r="AE55" s="192"/>
    </row>
    <row r="56" spans="1:31">
      <c r="A56" s="4" t="s">
        <v>60</v>
      </c>
      <c r="B56" s="7">
        <v>5</v>
      </c>
      <c r="C56" s="7">
        <v>0</v>
      </c>
      <c r="D56" s="7">
        <v>2500</v>
      </c>
      <c r="E56" s="7">
        <v>5</v>
      </c>
      <c r="F56" s="7">
        <v>100</v>
      </c>
      <c r="G56" s="7">
        <v>1750</v>
      </c>
      <c r="H56" s="7">
        <v>7000</v>
      </c>
      <c r="I56" s="7">
        <v>700</v>
      </c>
      <c r="J56" s="7">
        <v>2500</v>
      </c>
      <c r="K56" s="7">
        <v>1000</v>
      </c>
      <c r="L56" s="7">
        <v>2000</v>
      </c>
      <c r="M56" s="7">
        <v>700</v>
      </c>
      <c r="N56" s="7">
        <v>6000</v>
      </c>
      <c r="O56" s="7">
        <v>3500</v>
      </c>
      <c r="P56" s="7">
        <v>600</v>
      </c>
      <c r="Q56" s="7">
        <v>4000</v>
      </c>
      <c r="R56" s="7">
        <v>11000</v>
      </c>
      <c r="S56" s="7">
        <v>800</v>
      </c>
      <c r="T56" s="7">
        <v>1750</v>
      </c>
      <c r="U56" s="7">
        <v>0</v>
      </c>
      <c r="V56" s="7">
        <v>0</v>
      </c>
      <c r="W56" s="7">
        <f t="shared" si="8"/>
        <v>45910</v>
      </c>
      <c r="X56" s="7">
        <f t="shared" si="9"/>
        <v>47511.4</v>
      </c>
      <c r="Y56" s="133">
        <f t="shared" si="10"/>
        <v>3.4881289479416377E-2</v>
      </c>
      <c r="Z56" s="133">
        <f t="shared" si="3"/>
        <v>1.0890873448050534E-4</v>
      </c>
      <c r="AA56" s="187" cm="1">
        <f t="array" ref="AA56">6-MATCH(Z56,PERCENTILE(Z$11:Z$642,{5,4,3,2,1}/5),-1)</f>
        <v>1</v>
      </c>
      <c r="AB56" s="148" t="str">
        <f t="shared" si="4"/>
        <v>Very low</v>
      </c>
      <c r="AD56" s="14"/>
      <c r="AE56" s="192"/>
    </row>
    <row r="57" spans="1:31">
      <c r="A57" s="4" t="s">
        <v>61</v>
      </c>
      <c r="B57" s="7">
        <v>45</v>
      </c>
      <c r="C57" s="7">
        <v>25</v>
      </c>
      <c r="D57" s="7">
        <v>2250</v>
      </c>
      <c r="E57" s="7">
        <v>0</v>
      </c>
      <c r="F57" s="7">
        <v>150</v>
      </c>
      <c r="G57" s="7">
        <v>2250</v>
      </c>
      <c r="H57" s="7">
        <v>7000</v>
      </c>
      <c r="I57" s="7">
        <v>1500</v>
      </c>
      <c r="J57" s="7">
        <v>2500</v>
      </c>
      <c r="K57" s="7">
        <v>1500</v>
      </c>
      <c r="L57" s="7">
        <v>600</v>
      </c>
      <c r="M57" s="7">
        <v>450</v>
      </c>
      <c r="N57" s="7">
        <v>2500</v>
      </c>
      <c r="O57" s="7">
        <v>2500</v>
      </c>
      <c r="P57" s="7">
        <v>900</v>
      </c>
      <c r="Q57" s="7">
        <v>3000</v>
      </c>
      <c r="R57" s="7">
        <v>7000</v>
      </c>
      <c r="S57" s="7">
        <v>900</v>
      </c>
      <c r="T57" s="7">
        <v>1250</v>
      </c>
      <c r="U57" s="7">
        <v>0</v>
      </c>
      <c r="V57" s="7">
        <v>0</v>
      </c>
      <c r="W57" s="7">
        <f t="shared" si="8"/>
        <v>36320</v>
      </c>
      <c r="X57" s="7">
        <f t="shared" si="9"/>
        <v>37411.75</v>
      </c>
      <c r="Y57" s="133">
        <f t="shared" si="10"/>
        <v>3.0059196035242319E-2</v>
      </c>
      <c r="Z57" s="133">
        <f t="shared" si="3"/>
        <v>1.2389867841409693E-3</v>
      </c>
      <c r="AA57" s="187" cm="1">
        <f t="array" ref="AA57">6-MATCH(Z57,PERCENTILE(Z$11:Z$642,{5,4,3,2,1}/5),-1)</f>
        <v>4</v>
      </c>
      <c r="AB57" s="148" t="str">
        <f t="shared" si="4"/>
        <v>High</v>
      </c>
      <c r="AD57" s="14"/>
      <c r="AE57" s="192"/>
    </row>
    <row r="58" spans="1:31">
      <c r="A58" s="4" t="s">
        <v>62</v>
      </c>
      <c r="B58" s="7">
        <v>5</v>
      </c>
      <c r="C58" s="7">
        <v>0</v>
      </c>
      <c r="D58" s="7">
        <v>1500</v>
      </c>
      <c r="E58" s="7">
        <v>20</v>
      </c>
      <c r="F58" s="7">
        <v>300</v>
      </c>
      <c r="G58" s="7">
        <v>1750</v>
      </c>
      <c r="H58" s="7">
        <v>10000</v>
      </c>
      <c r="I58" s="7">
        <v>2000</v>
      </c>
      <c r="J58" s="7">
        <v>6000</v>
      </c>
      <c r="K58" s="7">
        <v>1750</v>
      </c>
      <c r="L58" s="7">
        <v>8000</v>
      </c>
      <c r="M58" s="7">
        <v>1750</v>
      </c>
      <c r="N58" s="7">
        <v>7000</v>
      </c>
      <c r="O58" s="7">
        <v>7000</v>
      </c>
      <c r="P58" s="7">
        <v>2000</v>
      </c>
      <c r="Q58" s="7">
        <v>5000</v>
      </c>
      <c r="R58" s="7">
        <v>10000</v>
      </c>
      <c r="S58" s="7">
        <v>3000</v>
      </c>
      <c r="T58" s="7">
        <v>1250</v>
      </c>
      <c r="U58" s="7">
        <v>0</v>
      </c>
      <c r="V58" s="7">
        <v>0</v>
      </c>
      <c r="W58" s="7">
        <f t="shared" si="8"/>
        <v>68325</v>
      </c>
      <c r="X58" s="7">
        <f t="shared" si="9"/>
        <v>70561.600000000006</v>
      </c>
      <c r="Y58" s="133">
        <f t="shared" si="10"/>
        <v>3.2734723746798533E-2</v>
      </c>
      <c r="Z58" s="133">
        <f t="shared" si="3"/>
        <v>7.3179656055616542E-5</v>
      </c>
      <c r="AA58" s="187" cm="1">
        <f t="array" ref="AA58">6-MATCH(Z58,PERCENTILE(Z$11:Z$642,{5,4,3,2,1}/5),-1)</f>
        <v>1</v>
      </c>
      <c r="AB58" s="148" t="str">
        <f t="shared" si="4"/>
        <v>Very low</v>
      </c>
      <c r="AD58" s="14"/>
      <c r="AE58" s="192"/>
    </row>
    <row r="59" spans="1:31">
      <c r="A59" s="4" t="s">
        <v>63</v>
      </c>
      <c r="B59" s="7">
        <v>40</v>
      </c>
      <c r="C59" s="7">
        <v>225</v>
      </c>
      <c r="D59" s="7">
        <v>3500</v>
      </c>
      <c r="E59" s="7">
        <v>150</v>
      </c>
      <c r="F59" s="7">
        <v>600</v>
      </c>
      <c r="G59" s="7">
        <v>3000</v>
      </c>
      <c r="H59" s="7">
        <v>6000</v>
      </c>
      <c r="I59" s="7">
        <v>2000</v>
      </c>
      <c r="J59" s="7">
        <v>3000</v>
      </c>
      <c r="K59" s="7">
        <v>900</v>
      </c>
      <c r="L59" s="7">
        <v>400</v>
      </c>
      <c r="M59" s="7">
        <v>500</v>
      </c>
      <c r="N59" s="7">
        <v>3000</v>
      </c>
      <c r="O59" s="7">
        <v>2500</v>
      </c>
      <c r="P59" s="7">
        <v>300</v>
      </c>
      <c r="Q59" s="7">
        <v>3000</v>
      </c>
      <c r="R59" s="7">
        <v>3000</v>
      </c>
      <c r="S59" s="7">
        <v>1000</v>
      </c>
      <c r="T59" s="7">
        <v>800</v>
      </c>
      <c r="U59" s="7">
        <v>0</v>
      </c>
      <c r="V59" s="7">
        <v>0</v>
      </c>
      <c r="W59" s="7">
        <f t="shared" si="8"/>
        <v>33915</v>
      </c>
      <c r="X59" s="7">
        <f t="shared" si="9"/>
        <v>34623.75</v>
      </c>
      <c r="Y59" s="133">
        <f t="shared" si="10"/>
        <v>2.0897832817337481E-2</v>
      </c>
      <c r="Z59" s="133">
        <f t="shared" si="3"/>
        <v>1.1794191360754828E-3</v>
      </c>
      <c r="AA59" s="187" cm="1">
        <f t="array" ref="AA59">6-MATCH(Z59,PERCENTILE(Z$11:Z$642,{5,4,3,2,1}/5),-1)</f>
        <v>4</v>
      </c>
      <c r="AB59" s="148" t="str">
        <f t="shared" si="4"/>
        <v>High</v>
      </c>
      <c r="AD59" s="14"/>
      <c r="AE59" s="192"/>
    </row>
    <row r="60" spans="1:31">
      <c r="A60" s="4" t="s">
        <v>64</v>
      </c>
      <c r="B60" s="7">
        <v>50</v>
      </c>
      <c r="C60" s="7">
        <v>125</v>
      </c>
      <c r="D60" s="7">
        <v>11000</v>
      </c>
      <c r="E60" s="7">
        <v>20</v>
      </c>
      <c r="F60" s="7">
        <v>300</v>
      </c>
      <c r="G60" s="7">
        <v>2500</v>
      </c>
      <c r="H60" s="7">
        <v>4000</v>
      </c>
      <c r="I60" s="7">
        <v>900</v>
      </c>
      <c r="J60" s="7">
        <v>4000</v>
      </c>
      <c r="K60" s="7">
        <v>350</v>
      </c>
      <c r="L60" s="7">
        <v>175</v>
      </c>
      <c r="M60" s="7">
        <v>350</v>
      </c>
      <c r="N60" s="7">
        <v>2500</v>
      </c>
      <c r="O60" s="7">
        <v>2250</v>
      </c>
      <c r="P60" s="7">
        <v>2250</v>
      </c>
      <c r="Q60" s="7">
        <v>2000</v>
      </c>
      <c r="R60" s="7">
        <v>4000</v>
      </c>
      <c r="S60" s="7">
        <v>900</v>
      </c>
      <c r="T60" s="7">
        <v>600</v>
      </c>
      <c r="U60" s="7">
        <v>0</v>
      </c>
      <c r="V60" s="7">
        <v>0</v>
      </c>
      <c r="W60" s="7">
        <f t="shared" si="8"/>
        <v>38270</v>
      </c>
      <c r="X60" s="7">
        <f t="shared" si="9"/>
        <v>38223.599999999999</v>
      </c>
      <c r="Y60" s="133">
        <f t="shared" si="10"/>
        <v>-1.2124379409459429E-3</v>
      </c>
      <c r="Z60" s="133">
        <f t="shared" si="3"/>
        <v>1.3065064018813691E-3</v>
      </c>
      <c r="AA60" s="187" cm="1">
        <f t="array" ref="AA60">6-MATCH(Z60,PERCENTILE(Z$11:Z$642,{5,4,3,2,1}/5),-1)</f>
        <v>4</v>
      </c>
      <c r="AB60" s="148" t="str">
        <f t="shared" si="4"/>
        <v>High</v>
      </c>
      <c r="AD60" s="14"/>
      <c r="AE60" s="192"/>
    </row>
    <row r="61" spans="1:31">
      <c r="A61" s="4" t="s">
        <v>65</v>
      </c>
      <c r="B61" s="7">
        <v>800</v>
      </c>
      <c r="C61" s="7">
        <v>100</v>
      </c>
      <c r="D61" s="7">
        <v>8000</v>
      </c>
      <c r="E61" s="7">
        <v>200</v>
      </c>
      <c r="F61" s="7">
        <v>75</v>
      </c>
      <c r="G61" s="7">
        <v>2000</v>
      </c>
      <c r="H61" s="7">
        <v>10000</v>
      </c>
      <c r="I61" s="7">
        <v>5000</v>
      </c>
      <c r="J61" s="7">
        <v>3500</v>
      </c>
      <c r="K61" s="7">
        <v>1750</v>
      </c>
      <c r="L61" s="7">
        <v>2000</v>
      </c>
      <c r="M61" s="7">
        <v>600</v>
      </c>
      <c r="N61" s="7">
        <v>3000</v>
      </c>
      <c r="O61" s="7">
        <v>7000</v>
      </c>
      <c r="P61" s="7">
        <v>1750</v>
      </c>
      <c r="Q61" s="7">
        <v>3000</v>
      </c>
      <c r="R61" s="7">
        <v>4000</v>
      </c>
      <c r="S61" s="7">
        <v>1500</v>
      </c>
      <c r="T61" s="7">
        <v>1000</v>
      </c>
      <c r="U61" s="7">
        <v>0</v>
      </c>
      <c r="V61" s="7">
        <v>0</v>
      </c>
      <c r="W61" s="7">
        <f t="shared" si="8"/>
        <v>55275</v>
      </c>
      <c r="X61" s="7">
        <f t="shared" si="9"/>
        <v>56130.5</v>
      </c>
      <c r="Y61" s="133">
        <f t="shared" si="10"/>
        <v>1.5477159656264172E-2</v>
      </c>
      <c r="Z61" s="133">
        <f t="shared" si="3"/>
        <v>1.4473089099954772E-2</v>
      </c>
      <c r="AA61" s="187" cm="1">
        <f t="array" ref="AA61">6-MATCH(Z61,PERCENTILE(Z$11:Z$642,{5,4,3,2,1}/5),-1)</f>
        <v>5</v>
      </c>
      <c r="AB61" s="148" t="str">
        <f t="shared" si="4"/>
        <v>Very high</v>
      </c>
      <c r="AD61" s="14"/>
      <c r="AE61" s="192"/>
    </row>
    <row r="62" spans="1:31">
      <c r="A62" s="4" t="s">
        <v>66</v>
      </c>
      <c r="B62" s="7">
        <v>0</v>
      </c>
      <c r="C62" s="7">
        <v>0</v>
      </c>
      <c r="D62" s="7">
        <v>5000</v>
      </c>
      <c r="E62" s="7">
        <v>0</v>
      </c>
      <c r="F62" s="7">
        <v>225</v>
      </c>
      <c r="G62" s="7">
        <v>2250</v>
      </c>
      <c r="H62" s="7">
        <v>6000</v>
      </c>
      <c r="I62" s="7">
        <v>1250</v>
      </c>
      <c r="J62" s="7">
        <v>1500</v>
      </c>
      <c r="K62" s="7">
        <v>300</v>
      </c>
      <c r="L62" s="7">
        <v>225</v>
      </c>
      <c r="M62" s="7">
        <v>175</v>
      </c>
      <c r="N62" s="7">
        <v>1500</v>
      </c>
      <c r="O62" s="7">
        <v>1750</v>
      </c>
      <c r="P62" s="7">
        <v>250</v>
      </c>
      <c r="Q62" s="7">
        <v>2000</v>
      </c>
      <c r="R62" s="7">
        <v>3500</v>
      </c>
      <c r="S62" s="7">
        <v>600</v>
      </c>
      <c r="T62" s="7">
        <v>700</v>
      </c>
      <c r="U62" s="7">
        <v>0</v>
      </c>
      <c r="V62" s="7">
        <v>0</v>
      </c>
      <c r="W62" s="7">
        <f t="shared" si="8"/>
        <v>27225</v>
      </c>
      <c r="X62" s="7">
        <f t="shared" si="9"/>
        <v>27531.75</v>
      </c>
      <c r="Y62" s="133">
        <f t="shared" si="10"/>
        <v>1.1267217630853921E-2</v>
      </c>
      <c r="Z62" s="133">
        <f t="shared" si="3"/>
        <v>0</v>
      </c>
      <c r="AA62" s="187" cm="1">
        <f t="array" ref="AA62">6-MATCH(Z62,PERCENTILE(Z$11:Z$642,{5,4,3,2,1}/5),-1)</f>
        <v>1</v>
      </c>
      <c r="AB62" s="148" t="str">
        <f t="shared" si="4"/>
        <v>Very low</v>
      </c>
      <c r="AD62" s="14"/>
      <c r="AE62" s="192"/>
    </row>
    <row r="63" spans="1:31">
      <c r="A63" s="4" t="s">
        <v>67</v>
      </c>
      <c r="B63" s="7">
        <v>300</v>
      </c>
      <c r="C63" s="7">
        <v>150</v>
      </c>
      <c r="D63" s="7">
        <v>4500</v>
      </c>
      <c r="E63" s="7">
        <v>100</v>
      </c>
      <c r="F63" s="7">
        <v>300</v>
      </c>
      <c r="G63" s="7">
        <v>2000</v>
      </c>
      <c r="H63" s="7">
        <v>6000</v>
      </c>
      <c r="I63" s="7">
        <v>2000</v>
      </c>
      <c r="J63" s="7">
        <v>3500</v>
      </c>
      <c r="K63" s="7">
        <v>1000</v>
      </c>
      <c r="L63" s="7">
        <v>250</v>
      </c>
      <c r="M63" s="7">
        <v>500</v>
      </c>
      <c r="N63" s="7">
        <v>3000</v>
      </c>
      <c r="O63" s="7">
        <v>2000</v>
      </c>
      <c r="P63" s="7">
        <v>2500</v>
      </c>
      <c r="Q63" s="7">
        <v>3000</v>
      </c>
      <c r="R63" s="7">
        <v>8000</v>
      </c>
      <c r="S63" s="7">
        <v>1250</v>
      </c>
      <c r="T63" s="7">
        <v>600</v>
      </c>
      <c r="U63" s="7">
        <v>0</v>
      </c>
      <c r="V63" s="7">
        <v>0</v>
      </c>
      <c r="W63" s="7">
        <f t="shared" si="8"/>
        <v>40950</v>
      </c>
      <c r="X63" s="7">
        <f t="shared" si="9"/>
        <v>41882.5</v>
      </c>
      <c r="Y63" s="133">
        <f t="shared" si="10"/>
        <v>2.2771672771672691E-2</v>
      </c>
      <c r="Z63" s="133">
        <f t="shared" si="3"/>
        <v>7.326007326007326E-3</v>
      </c>
      <c r="AA63" s="187" cm="1">
        <f t="array" ref="AA63">6-MATCH(Z63,PERCENTILE(Z$11:Z$642,{5,4,3,2,1}/5),-1)</f>
        <v>5</v>
      </c>
      <c r="AB63" s="148" t="str">
        <f t="shared" si="4"/>
        <v>Very high</v>
      </c>
      <c r="AD63" s="14"/>
      <c r="AE63" s="192"/>
    </row>
    <row r="64" spans="1:31">
      <c r="A64" s="4" t="s">
        <v>68</v>
      </c>
      <c r="B64" s="7">
        <v>45</v>
      </c>
      <c r="C64" s="7">
        <v>30</v>
      </c>
      <c r="D64" s="7">
        <v>6000</v>
      </c>
      <c r="E64" s="7">
        <v>40</v>
      </c>
      <c r="F64" s="7">
        <v>1000</v>
      </c>
      <c r="G64" s="7">
        <v>2250</v>
      </c>
      <c r="H64" s="7">
        <v>8000</v>
      </c>
      <c r="I64" s="7">
        <v>2000</v>
      </c>
      <c r="J64" s="7">
        <v>3000</v>
      </c>
      <c r="K64" s="7">
        <v>450</v>
      </c>
      <c r="L64" s="7">
        <v>300</v>
      </c>
      <c r="M64" s="7">
        <v>300</v>
      </c>
      <c r="N64" s="7">
        <v>3500</v>
      </c>
      <c r="O64" s="7">
        <v>2500</v>
      </c>
      <c r="P64" s="7">
        <v>1000</v>
      </c>
      <c r="Q64" s="7">
        <v>2500</v>
      </c>
      <c r="R64" s="7">
        <v>3000</v>
      </c>
      <c r="S64" s="7">
        <v>800</v>
      </c>
      <c r="T64" s="7">
        <v>600</v>
      </c>
      <c r="U64" s="7">
        <v>0</v>
      </c>
      <c r="V64" s="7">
        <v>0</v>
      </c>
      <c r="W64" s="7">
        <f t="shared" si="8"/>
        <v>37315</v>
      </c>
      <c r="X64" s="7">
        <f t="shared" si="9"/>
        <v>37764.6</v>
      </c>
      <c r="Y64" s="133">
        <f t="shared" si="10"/>
        <v>1.2048773951494063E-2</v>
      </c>
      <c r="Z64" s="133">
        <f t="shared" si="3"/>
        <v>1.2059493501272946E-3</v>
      </c>
      <c r="AA64" s="187" cm="1">
        <f t="array" ref="AA64">6-MATCH(Z64,PERCENTILE(Z$11:Z$642,{5,4,3,2,1}/5),-1)</f>
        <v>4</v>
      </c>
      <c r="AB64" s="148" t="str">
        <f t="shared" si="4"/>
        <v>High</v>
      </c>
      <c r="AD64" s="14"/>
      <c r="AE64" s="192"/>
    </row>
    <row r="65" spans="1:31">
      <c r="A65" s="4" t="s">
        <v>69</v>
      </c>
      <c r="B65" s="7">
        <v>35</v>
      </c>
      <c r="C65" s="7">
        <v>0</v>
      </c>
      <c r="D65" s="7">
        <v>9000</v>
      </c>
      <c r="E65" s="7">
        <v>25</v>
      </c>
      <c r="F65" s="7">
        <v>200</v>
      </c>
      <c r="G65" s="7">
        <v>2000</v>
      </c>
      <c r="H65" s="7">
        <v>5000</v>
      </c>
      <c r="I65" s="7">
        <v>900</v>
      </c>
      <c r="J65" s="7">
        <v>4000</v>
      </c>
      <c r="K65" s="7">
        <v>900</v>
      </c>
      <c r="L65" s="7">
        <v>800</v>
      </c>
      <c r="M65" s="7">
        <v>400</v>
      </c>
      <c r="N65" s="7">
        <v>6000</v>
      </c>
      <c r="O65" s="7">
        <v>1500</v>
      </c>
      <c r="P65" s="7">
        <v>1250</v>
      </c>
      <c r="Q65" s="7">
        <v>2000</v>
      </c>
      <c r="R65" s="7">
        <v>4000</v>
      </c>
      <c r="S65" s="7">
        <v>600</v>
      </c>
      <c r="T65" s="7">
        <v>700</v>
      </c>
      <c r="U65" s="7">
        <v>0</v>
      </c>
      <c r="V65" s="7">
        <v>0</v>
      </c>
      <c r="W65" s="7">
        <f t="shared" si="8"/>
        <v>39310</v>
      </c>
      <c r="X65" s="7">
        <f t="shared" si="9"/>
        <v>39669</v>
      </c>
      <c r="Y65" s="133">
        <f t="shared" si="10"/>
        <v>9.1325362503180685E-3</v>
      </c>
      <c r="Z65" s="133">
        <f t="shared" si="3"/>
        <v>8.9035868735690669E-4</v>
      </c>
      <c r="AA65" s="187" cm="1">
        <f t="array" ref="AA65">6-MATCH(Z65,PERCENTILE(Z$11:Z$642,{5,4,3,2,1}/5),-1)</f>
        <v>3</v>
      </c>
      <c r="AB65" s="148" t="str">
        <f t="shared" si="4"/>
        <v>Mid</v>
      </c>
      <c r="AD65" s="14"/>
      <c r="AE65" s="192"/>
    </row>
    <row r="66" spans="1:31">
      <c r="A66" s="4" t="s">
        <v>70</v>
      </c>
      <c r="B66" s="7">
        <v>0</v>
      </c>
      <c r="C66" s="7">
        <v>10</v>
      </c>
      <c r="D66" s="7">
        <v>10000</v>
      </c>
      <c r="E66" s="7">
        <v>100</v>
      </c>
      <c r="F66" s="7">
        <v>100</v>
      </c>
      <c r="G66" s="7">
        <v>2250</v>
      </c>
      <c r="H66" s="7">
        <v>11000</v>
      </c>
      <c r="I66" s="7">
        <v>4500</v>
      </c>
      <c r="J66" s="7">
        <v>2000</v>
      </c>
      <c r="K66" s="7">
        <v>400</v>
      </c>
      <c r="L66" s="7">
        <v>700</v>
      </c>
      <c r="M66" s="7">
        <v>2000</v>
      </c>
      <c r="N66" s="7">
        <v>2000</v>
      </c>
      <c r="O66" s="7">
        <v>4000</v>
      </c>
      <c r="P66" s="7">
        <v>1750</v>
      </c>
      <c r="Q66" s="7">
        <v>2500</v>
      </c>
      <c r="R66" s="7">
        <v>4000</v>
      </c>
      <c r="S66" s="7">
        <v>1250</v>
      </c>
      <c r="T66" s="7">
        <v>1000</v>
      </c>
      <c r="U66" s="7">
        <v>0</v>
      </c>
      <c r="V66" s="7">
        <v>0</v>
      </c>
      <c r="W66" s="7">
        <f t="shared" si="8"/>
        <v>49560</v>
      </c>
      <c r="X66" s="7">
        <f t="shared" si="9"/>
        <v>49948.3</v>
      </c>
      <c r="Y66" s="133">
        <f t="shared" si="10"/>
        <v>7.8349475383374667E-3</v>
      </c>
      <c r="Z66" s="133">
        <f t="shared" si="3"/>
        <v>0</v>
      </c>
      <c r="AA66" s="187" cm="1">
        <f t="array" ref="AA66">6-MATCH(Z66,PERCENTILE(Z$11:Z$642,{5,4,3,2,1}/5),-1)</f>
        <v>1</v>
      </c>
      <c r="AB66" s="148" t="str">
        <f t="shared" si="4"/>
        <v>Very low</v>
      </c>
      <c r="AD66" s="14"/>
      <c r="AE66" s="192"/>
    </row>
    <row r="67" spans="1:31">
      <c r="A67" s="4" t="s">
        <v>71</v>
      </c>
      <c r="B67" s="7">
        <v>10</v>
      </c>
      <c r="C67" s="7">
        <v>0</v>
      </c>
      <c r="D67" s="7">
        <v>4000</v>
      </c>
      <c r="E67" s="7">
        <v>50</v>
      </c>
      <c r="F67" s="7">
        <v>800</v>
      </c>
      <c r="G67" s="7">
        <v>1750</v>
      </c>
      <c r="H67" s="7">
        <v>6000</v>
      </c>
      <c r="I67" s="7">
        <v>4500</v>
      </c>
      <c r="J67" s="7">
        <v>2000</v>
      </c>
      <c r="K67" s="7">
        <v>450</v>
      </c>
      <c r="L67" s="7">
        <v>175</v>
      </c>
      <c r="M67" s="7">
        <v>600</v>
      </c>
      <c r="N67" s="7">
        <v>2250</v>
      </c>
      <c r="O67" s="7">
        <v>4000</v>
      </c>
      <c r="P67" s="7">
        <v>1500</v>
      </c>
      <c r="Q67" s="7">
        <v>3000</v>
      </c>
      <c r="R67" s="7">
        <v>3500</v>
      </c>
      <c r="S67" s="7">
        <v>800</v>
      </c>
      <c r="T67" s="7">
        <v>600</v>
      </c>
      <c r="U67" s="7">
        <v>0</v>
      </c>
      <c r="V67" s="7">
        <v>0</v>
      </c>
      <c r="W67" s="7">
        <f t="shared" si="8"/>
        <v>35985</v>
      </c>
      <c r="X67" s="7">
        <f t="shared" si="9"/>
        <v>36652.25</v>
      </c>
      <c r="Y67" s="133">
        <f t="shared" si="10"/>
        <v>1.8542448242323095E-2</v>
      </c>
      <c r="Z67" s="133">
        <f t="shared" si="3"/>
        <v>2.7789356676392944E-4</v>
      </c>
      <c r="AA67" s="187" cm="1">
        <f t="array" ref="AA67">6-MATCH(Z67,PERCENTILE(Z$11:Z$642,{5,4,3,2,1}/5),-1)</f>
        <v>2</v>
      </c>
      <c r="AB67" s="148" t="str">
        <f t="shared" si="4"/>
        <v>Low</v>
      </c>
      <c r="AD67" s="14"/>
      <c r="AE67" s="192"/>
    </row>
    <row r="68" spans="1:31">
      <c r="A68" s="4" t="s">
        <v>72</v>
      </c>
      <c r="B68" s="7">
        <v>10</v>
      </c>
      <c r="C68" s="7">
        <v>125</v>
      </c>
      <c r="D68" s="7">
        <v>3000</v>
      </c>
      <c r="E68" s="7">
        <v>0</v>
      </c>
      <c r="F68" s="7">
        <v>400</v>
      </c>
      <c r="G68" s="7">
        <v>1750</v>
      </c>
      <c r="H68" s="7">
        <v>5000</v>
      </c>
      <c r="I68" s="7">
        <v>900</v>
      </c>
      <c r="J68" s="7">
        <v>1750</v>
      </c>
      <c r="K68" s="7">
        <v>700</v>
      </c>
      <c r="L68" s="7">
        <v>250</v>
      </c>
      <c r="M68" s="7">
        <v>250</v>
      </c>
      <c r="N68" s="7">
        <v>3000</v>
      </c>
      <c r="O68" s="7">
        <v>1250</v>
      </c>
      <c r="P68" s="7">
        <v>200</v>
      </c>
      <c r="Q68" s="7">
        <v>1500</v>
      </c>
      <c r="R68" s="7">
        <v>2500</v>
      </c>
      <c r="S68" s="7">
        <v>600</v>
      </c>
      <c r="T68" s="7">
        <v>700</v>
      </c>
      <c r="U68" s="7">
        <v>0</v>
      </c>
      <c r="V68" s="7">
        <v>0</v>
      </c>
      <c r="W68" s="7">
        <f t="shared" si="8"/>
        <v>23885</v>
      </c>
      <c r="X68" s="7">
        <f t="shared" si="9"/>
        <v>24368.25</v>
      </c>
      <c r="Y68" s="133">
        <f t="shared" si="10"/>
        <v>2.0232363407996612E-2</v>
      </c>
      <c r="Z68" s="133">
        <f t="shared" si="3"/>
        <v>4.1867280720117231E-4</v>
      </c>
      <c r="AA68" s="187" cm="1">
        <f t="array" ref="AA68">6-MATCH(Z68,PERCENTILE(Z$11:Z$642,{5,4,3,2,1}/5),-1)</f>
        <v>2</v>
      </c>
      <c r="AB68" s="148" t="str">
        <f t="shared" si="4"/>
        <v>Low</v>
      </c>
      <c r="AD68" s="14"/>
      <c r="AE68" s="192"/>
    </row>
    <row r="69" spans="1:31">
      <c r="A69" s="4" t="s">
        <v>73</v>
      </c>
      <c r="B69" s="7">
        <v>10</v>
      </c>
      <c r="C69" s="7">
        <v>20</v>
      </c>
      <c r="D69" s="7">
        <v>4500</v>
      </c>
      <c r="E69" s="7">
        <v>30</v>
      </c>
      <c r="F69" s="7">
        <v>250</v>
      </c>
      <c r="G69" s="7">
        <v>2250</v>
      </c>
      <c r="H69" s="7">
        <v>7000</v>
      </c>
      <c r="I69" s="7">
        <v>4000</v>
      </c>
      <c r="J69" s="7">
        <v>1750</v>
      </c>
      <c r="K69" s="7">
        <v>600</v>
      </c>
      <c r="L69" s="7">
        <v>300</v>
      </c>
      <c r="M69" s="7">
        <v>225</v>
      </c>
      <c r="N69" s="7">
        <v>1750</v>
      </c>
      <c r="O69" s="7">
        <v>4000</v>
      </c>
      <c r="P69" s="7">
        <v>200</v>
      </c>
      <c r="Q69" s="7">
        <v>4000</v>
      </c>
      <c r="R69" s="7">
        <v>2500</v>
      </c>
      <c r="S69" s="7">
        <v>700</v>
      </c>
      <c r="T69" s="7">
        <v>900</v>
      </c>
      <c r="U69" s="7">
        <v>0</v>
      </c>
      <c r="V69" s="7">
        <v>0</v>
      </c>
      <c r="W69" s="7">
        <f t="shared" si="8"/>
        <v>34985</v>
      </c>
      <c r="X69" s="7">
        <f t="shared" si="9"/>
        <v>35574</v>
      </c>
      <c r="Y69" s="133">
        <f t="shared" si="10"/>
        <v>1.68357867657567E-2</v>
      </c>
      <c r="Z69" s="133">
        <f t="shared" si="3"/>
        <v>2.8583678719451192E-4</v>
      </c>
      <c r="AA69" s="187" cm="1">
        <f t="array" ref="AA69">6-MATCH(Z69,PERCENTILE(Z$11:Z$642,{5,4,3,2,1}/5),-1)</f>
        <v>2</v>
      </c>
      <c r="AB69" s="148" t="str">
        <f t="shared" si="4"/>
        <v>Low</v>
      </c>
      <c r="AD69" s="14"/>
      <c r="AE69" s="192"/>
    </row>
    <row r="70" spans="1:31">
      <c r="A70" s="4" t="s">
        <v>74</v>
      </c>
      <c r="B70" s="7">
        <v>40</v>
      </c>
      <c r="C70" s="7">
        <v>0</v>
      </c>
      <c r="D70" s="7">
        <v>7000</v>
      </c>
      <c r="E70" s="7">
        <v>300</v>
      </c>
      <c r="F70" s="7">
        <v>150</v>
      </c>
      <c r="G70" s="7">
        <v>1500</v>
      </c>
      <c r="H70" s="7">
        <v>8000</v>
      </c>
      <c r="I70" s="7">
        <v>1500</v>
      </c>
      <c r="J70" s="7">
        <v>1750</v>
      </c>
      <c r="K70" s="7">
        <v>700</v>
      </c>
      <c r="L70" s="7">
        <v>250</v>
      </c>
      <c r="M70" s="7">
        <v>225</v>
      </c>
      <c r="N70" s="7">
        <v>1250</v>
      </c>
      <c r="O70" s="7">
        <v>1750</v>
      </c>
      <c r="P70" s="7">
        <v>700</v>
      </c>
      <c r="Q70" s="7">
        <v>3000</v>
      </c>
      <c r="R70" s="7">
        <v>5000</v>
      </c>
      <c r="S70" s="7">
        <v>700</v>
      </c>
      <c r="T70" s="7">
        <v>700</v>
      </c>
      <c r="U70" s="7">
        <v>0</v>
      </c>
      <c r="V70" s="7">
        <v>0</v>
      </c>
      <c r="W70" s="7">
        <f t="shared" si="8"/>
        <v>34515</v>
      </c>
      <c r="X70" s="7">
        <f t="shared" si="9"/>
        <v>34815.5</v>
      </c>
      <c r="Y70" s="133">
        <f t="shared" si="10"/>
        <v>8.7063595538172667E-3</v>
      </c>
      <c r="Z70" s="133">
        <f t="shared" si="3"/>
        <v>1.1589164131537012E-3</v>
      </c>
      <c r="AA70" s="187" cm="1">
        <f t="array" ref="AA70">6-MATCH(Z70,PERCENTILE(Z$11:Z$642,{5,4,3,2,1}/5),-1)</f>
        <v>4</v>
      </c>
      <c r="AB70" s="148" t="str">
        <f t="shared" si="4"/>
        <v>High</v>
      </c>
      <c r="AD70" s="14"/>
      <c r="AE70" s="192"/>
    </row>
    <row r="71" spans="1:31">
      <c r="A71" s="4" t="s">
        <v>75</v>
      </c>
      <c r="B71" s="7">
        <v>100</v>
      </c>
      <c r="C71" s="7">
        <v>0</v>
      </c>
      <c r="D71" s="7">
        <v>6000</v>
      </c>
      <c r="E71" s="7">
        <v>10</v>
      </c>
      <c r="F71" s="7">
        <v>1000</v>
      </c>
      <c r="G71" s="7">
        <v>3000</v>
      </c>
      <c r="H71" s="7">
        <v>8000</v>
      </c>
      <c r="I71" s="7">
        <v>3000</v>
      </c>
      <c r="J71" s="7">
        <v>1750</v>
      </c>
      <c r="K71" s="7">
        <v>600</v>
      </c>
      <c r="L71" s="7">
        <v>1000</v>
      </c>
      <c r="M71" s="7">
        <v>300</v>
      </c>
      <c r="N71" s="7">
        <v>8000</v>
      </c>
      <c r="O71" s="7">
        <v>4000</v>
      </c>
      <c r="P71" s="7">
        <v>1750</v>
      </c>
      <c r="Q71" s="7">
        <v>2500</v>
      </c>
      <c r="R71" s="7">
        <v>7000</v>
      </c>
      <c r="S71" s="7">
        <v>800</v>
      </c>
      <c r="T71" s="7">
        <v>700</v>
      </c>
      <c r="U71" s="7">
        <v>0</v>
      </c>
      <c r="V71" s="7">
        <v>0</v>
      </c>
      <c r="W71" s="7">
        <f t="shared" si="8"/>
        <v>49510</v>
      </c>
      <c r="X71" s="7">
        <f t="shared" si="9"/>
        <v>50618.3</v>
      </c>
      <c r="Y71" s="133">
        <f t="shared" si="10"/>
        <v>2.2385376691577585E-2</v>
      </c>
      <c r="Z71" s="133">
        <f t="shared" si="3"/>
        <v>2.0197939810139365E-3</v>
      </c>
      <c r="AA71" s="187" cm="1">
        <f t="array" ref="AA71">6-MATCH(Z71,PERCENTILE(Z$11:Z$642,{5,4,3,2,1}/5),-1)</f>
        <v>4</v>
      </c>
      <c r="AB71" s="148" t="str">
        <f t="shared" si="4"/>
        <v>High</v>
      </c>
      <c r="AD71" s="14"/>
      <c r="AE71" s="192"/>
    </row>
    <row r="72" spans="1:31">
      <c r="A72" s="4" t="s">
        <v>76</v>
      </c>
      <c r="B72" s="7">
        <v>125</v>
      </c>
      <c r="C72" s="7">
        <v>0</v>
      </c>
      <c r="D72" s="7">
        <v>2500</v>
      </c>
      <c r="E72" s="7">
        <v>300</v>
      </c>
      <c r="F72" s="7">
        <v>200</v>
      </c>
      <c r="G72" s="7">
        <v>1250</v>
      </c>
      <c r="H72" s="7">
        <v>6000</v>
      </c>
      <c r="I72" s="7">
        <v>1000</v>
      </c>
      <c r="J72" s="7">
        <v>3500</v>
      </c>
      <c r="K72" s="7">
        <v>800</v>
      </c>
      <c r="L72" s="7">
        <v>600</v>
      </c>
      <c r="M72" s="7">
        <v>700</v>
      </c>
      <c r="N72" s="7">
        <v>3000</v>
      </c>
      <c r="O72" s="7">
        <v>2250</v>
      </c>
      <c r="P72" s="7">
        <v>1250</v>
      </c>
      <c r="Q72" s="7">
        <v>8000</v>
      </c>
      <c r="R72" s="7">
        <v>8000</v>
      </c>
      <c r="S72" s="7">
        <v>900</v>
      </c>
      <c r="T72" s="7">
        <v>800</v>
      </c>
      <c r="U72" s="7">
        <v>0</v>
      </c>
      <c r="V72" s="7">
        <v>0</v>
      </c>
      <c r="W72" s="7">
        <f t="shared" si="8"/>
        <v>41175</v>
      </c>
      <c r="X72" s="7">
        <f t="shared" si="9"/>
        <v>42395.5</v>
      </c>
      <c r="Y72" s="133">
        <f t="shared" si="10"/>
        <v>2.964177292046144E-2</v>
      </c>
      <c r="Z72" s="133">
        <f t="shared" si="3"/>
        <v>3.0358227079538553E-3</v>
      </c>
      <c r="AA72" s="187" cm="1">
        <f t="array" ref="AA72">6-MATCH(Z72,PERCENTILE(Z$11:Z$642,{5,4,3,2,1}/5),-1)</f>
        <v>5</v>
      </c>
      <c r="AB72" s="148" t="str">
        <f t="shared" si="4"/>
        <v>Very high</v>
      </c>
      <c r="AD72" s="14"/>
      <c r="AE72" s="192"/>
    </row>
    <row r="73" spans="1:31">
      <c r="A73" s="4" t="s">
        <v>77</v>
      </c>
      <c r="B73" s="7">
        <v>20</v>
      </c>
      <c r="C73" s="7">
        <v>10</v>
      </c>
      <c r="D73" s="7">
        <v>3500</v>
      </c>
      <c r="E73" s="7">
        <v>20</v>
      </c>
      <c r="F73" s="7">
        <v>400</v>
      </c>
      <c r="G73" s="7">
        <v>3500</v>
      </c>
      <c r="H73" s="7">
        <v>7000</v>
      </c>
      <c r="I73" s="7">
        <v>1750</v>
      </c>
      <c r="J73" s="7">
        <v>2000</v>
      </c>
      <c r="K73" s="7">
        <v>400</v>
      </c>
      <c r="L73" s="7">
        <v>400</v>
      </c>
      <c r="M73" s="7">
        <v>600</v>
      </c>
      <c r="N73" s="7">
        <v>2500</v>
      </c>
      <c r="O73" s="7">
        <v>2500</v>
      </c>
      <c r="P73" s="7">
        <v>600</v>
      </c>
      <c r="Q73" s="7">
        <v>2500</v>
      </c>
      <c r="R73" s="7">
        <v>4000</v>
      </c>
      <c r="S73" s="7">
        <v>1000</v>
      </c>
      <c r="T73" s="7">
        <v>700</v>
      </c>
      <c r="U73" s="7">
        <v>0</v>
      </c>
      <c r="V73" s="7">
        <v>0</v>
      </c>
      <c r="W73" s="7">
        <f t="shared" si="8"/>
        <v>33400</v>
      </c>
      <c r="X73" s="7">
        <f t="shared" si="9"/>
        <v>34105.4</v>
      </c>
      <c r="Y73" s="133">
        <f t="shared" si="10"/>
        <v>2.1119760479041849E-2</v>
      </c>
      <c r="Z73" s="133">
        <f t="shared" si="3"/>
        <v>5.9880239520958083E-4</v>
      </c>
      <c r="AA73" s="187" cm="1">
        <f t="array" ref="AA73">6-MATCH(Z73,PERCENTILE(Z$11:Z$642,{5,4,3,2,1}/5),-1)</f>
        <v>3</v>
      </c>
      <c r="AB73" s="148" t="str">
        <f t="shared" si="4"/>
        <v>Mid</v>
      </c>
      <c r="AD73" s="14"/>
      <c r="AE73" s="192"/>
    </row>
    <row r="74" spans="1:31">
      <c r="A74" s="4" t="s">
        <v>78</v>
      </c>
      <c r="B74" s="7">
        <v>10</v>
      </c>
      <c r="C74" s="7">
        <v>10</v>
      </c>
      <c r="D74" s="7">
        <v>2500</v>
      </c>
      <c r="E74" s="7">
        <v>100</v>
      </c>
      <c r="F74" s="7">
        <v>600</v>
      </c>
      <c r="G74" s="7">
        <v>3000</v>
      </c>
      <c r="H74" s="7">
        <v>16000</v>
      </c>
      <c r="I74" s="7">
        <v>7000</v>
      </c>
      <c r="J74" s="7">
        <v>15000</v>
      </c>
      <c r="K74" s="7">
        <v>6000</v>
      </c>
      <c r="L74" s="7">
        <v>6000</v>
      </c>
      <c r="M74" s="7">
        <v>3000</v>
      </c>
      <c r="N74" s="7">
        <v>16000</v>
      </c>
      <c r="O74" s="7">
        <v>13000</v>
      </c>
      <c r="P74" s="7">
        <v>14000</v>
      </c>
      <c r="Q74" s="7">
        <v>15000</v>
      </c>
      <c r="R74" s="7">
        <v>17000</v>
      </c>
      <c r="S74" s="7">
        <v>4000</v>
      </c>
      <c r="T74" s="7">
        <v>2250</v>
      </c>
      <c r="U74" s="7">
        <v>0</v>
      </c>
      <c r="V74" s="7">
        <v>0</v>
      </c>
      <c r="W74" s="7">
        <f t="shared" si="8"/>
        <v>140470</v>
      </c>
      <c r="X74" s="7">
        <f t="shared" si="9"/>
        <v>145274.79999999999</v>
      </c>
      <c r="Y74" s="133">
        <f t="shared" si="10"/>
        <v>3.4205168363351524E-2</v>
      </c>
      <c r="Z74" s="133">
        <f t="shared" si="3"/>
        <v>7.1189577845803378E-5</v>
      </c>
      <c r="AA74" s="187" cm="1">
        <f t="array" ref="AA74">6-MATCH(Z74,PERCENTILE(Z$11:Z$642,{5,4,3,2,1}/5),-1)</f>
        <v>1</v>
      </c>
      <c r="AB74" s="148" t="str">
        <f t="shared" si="4"/>
        <v>Very low</v>
      </c>
      <c r="AD74" s="14"/>
      <c r="AE74" s="192"/>
    </row>
    <row r="75" spans="1:31">
      <c r="A75" s="4" t="s">
        <v>79</v>
      </c>
      <c r="B75" s="7">
        <v>0</v>
      </c>
      <c r="C75" s="7">
        <v>0</v>
      </c>
      <c r="D75" s="7">
        <v>2000</v>
      </c>
      <c r="E75" s="7">
        <v>0</v>
      </c>
      <c r="F75" s="7">
        <v>40</v>
      </c>
      <c r="G75" s="7">
        <v>900</v>
      </c>
      <c r="H75" s="7">
        <v>4500</v>
      </c>
      <c r="I75" s="7">
        <v>1750</v>
      </c>
      <c r="J75" s="7">
        <v>2250</v>
      </c>
      <c r="K75" s="7">
        <v>150</v>
      </c>
      <c r="L75" s="7">
        <v>125</v>
      </c>
      <c r="M75" s="7">
        <v>175</v>
      </c>
      <c r="N75" s="7">
        <v>500</v>
      </c>
      <c r="O75" s="7">
        <v>1250</v>
      </c>
      <c r="P75" s="7">
        <v>2500</v>
      </c>
      <c r="Q75" s="7">
        <v>3000</v>
      </c>
      <c r="R75" s="7">
        <v>12000</v>
      </c>
      <c r="S75" s="7">
        <v>5000</v>
      </c>
      <c r="T75" s="7">
        <v>600</v>
      </c>
      <c r="U75" s="7">
        <v>0</v>
      </c>
      <c r="V75" s="7">
        <v>0</v>
      </c>
      <c r="W75" s="7">
        <f t="shared" si="8"/>
        <v>36740</v>
      </c>
      <c r="X75" s="7">
        <f t="shared" si="9"/>
        <v>37960.85</v>
      </c>
      <c r="Y75" s="133">
        <f t="shared" si="10"/>
        <v>3.322945019052792E-2</v>
      </c>
      <c r="Z75" s="133">
        <f t="shared" si="3"/>
        <v>0</v>
      </c>
      <c r="AA75" s="187" cm="1">
        <f t="array" ref="AA75">6-MATCH(Z75,PERCENTILE(Z$11:Z$642,{5,4,3,2,1}/5),-1)</f>
        <v>1</v>
      </c>
      <c r="AB75" s="148" t="str">
        <f t="shared" si="4"/>
        <v>Very low</v>
      </c>
      <c r="AD75" s="14"/>
      <c r="AE75" s="192"/>
    </row>
    <row r="76" spans="1:31">
      <c r="A76" s="4" t="s">
        <v>80</v>
      </c>
      <c r="B76" s="7">
        <v>0</v>
      </c>
      <c r="C76" s="7">
        <v>0</v>
      </c>
      <c r="D76" s="7">
        <v>1250</v>
      </c>
      <c r="E76" s="7">
        <v>250</v>
      </c>
      <c r="F76" s="7">
        <v>400</v>
      </c>
      <c r="G76" s="7">
        <v>1000</v>
      </c>
      <c r="H76" s="7">
        <v>4000</v>
      </c>
      <c r="I76" s="7">
        <v>1500</v>
      </c>
      <c r="J76" s="7">
        <v>2000</v>
      </c>
      <c r="K76" s="7">
        <v>1250</v>
      </c>
      <c r="L76" s="7">
        <v>2500</v>
      </c>
      <c r="M76" s="7">
        <v>400</v>
      </c>
      <c r="N76" s="7">
        <v>1250</v>
      </c>
      <c r="O76" s="7">
        <v>1500</v>
      </c>
      <c r="P76" s="7">
        <v>150</v>
      </c>
      <c r="Q76" s="7">
        <v>4000</v>
      </c>
      <c r="R76" s="7">
        <v>5000</v>
      </c>
      <c r="S76" s="7">
        <v>350</v>
      </c>
      <c r="T76" s="7">
        <v>900</v>
      </c>
      <c r="U76" s="7">
        <v>0</v>
      </c>
      <c r="V76" s="7">
        <v>0</v>
      </c>
      <c r="W76" s="7">
        <f t="shared" si="8"/>
        <v>27700</v>
      </c>
      <c r="X76" s="7">
        <f t="shared" si="9"/>
        <v>28443.5</v>
      </c>
      <c r="Y76" s="133">
        <f t="shared" si="10"/>
        <v>2.6841155234657021E-2</v>
      </c>
      <c r="Z76" s="133">
        <f t="shared" ref="Z76:Z139" si="11">B76/W76</f>
        <v>0</v>
      </c>
      <c r="AA76" s="187" cm="1">
        <f t="array" ref="AA76">6-MATCH(Z76,PERCENTILE(Z$11:Z$642,{5,4,3,2,1}/5),-1)</f>
        <v>1</v>
      </c>
      <c r="AB76" s="148" t="str">
        <f t="shared" ref="AB76:AB139" si="12">IF(AA76=5,"Very high",IF(AA76=4,"High",IF(AA76=3,"Mid",IF(AA76=2,"Low",IF(AA76=1,"Very low","Missing")))))</f>
        <v>Very low</v>
      </c>
      <c r="AD76" s="14"/>
      <c r="AE76" s="192"/>
    </row>
    <row r="77" spans="1:31">
      <c r="A77" s="4" t="s">
        <v>81</v>
      </c>
      <c r="B77" s="7">
        <v>0</v>
      </c>
      <c r="C77" s="7">
        <v>0</v>
      </c>
      <c r="D77" s="7">
        <v>125</v>
      </c>
      <c r="E77" s="7">
        <v>0</v>
      </c>
      <c r="F77" s="7">
        <v>100</v>
      </c>
      <c r="G77" s="7">
        <v>500</v>
      </c>
      <c r="H77" s="7">
        <v>2000</v>
      </c>
      <c r="I77" s="7">
        <v>600</v>
      </c>
      <c r="J77" s="7">
        <v>1000</v>
      </c>
      <c r="K77" s="7">
        <v>175</v>
      </c>
      <c r="L77" s="7">
        <v>100</v>
      </c>
      <c r="M77" s="7">
        <v>300</v>
      </c>
      <c r="N77" s="7">
        <v>600</v>
      </c>
      <c r="O77" s="7">
        <v>600</v>
      </c>
      <c r="P77" s="7">
        <v>600</v>
      </c>
      <c r="Q77" s="7">
        <v>2500</v>
      </c>
      <c r="R77" s="7">
        <v>9000</v>
      </c>
      <c r="S77" s="7">
        <v>500</v>
      </c>
      <c r="T77" s="7">
        <v>350</v>
      </c>
      <c r="U77" s="7">
        <v>0</v>
      </c>
      <c r="V77" s="7">
        <v>0</v>
      </c>
      <c r="W77" s="7">
        <f t="shared" si="8"/>
        <v>19050</v>
      </c>
      <c r="X77" s="7">
        <f t="shared" si="9"/>
        <v>19872.5</v>
      </c>
      <c r="Y77" s="133">
        <f t="shared" si="10"/>
        <v>4.317585301837279E-2</v>
      </c>
      <c r="Z77" s="133">
        <f t="shared" si="11"/>
        <v>0</v>
      </c>
      <c r="AA77" s="187" cm="1">
        <f t="array" ref="AA77">6-MATCH(Z77,PERCENTILE(Z$11:Z$642,{5,4,3,2,1}/5),-1)</f>
        <v>1</v>
      </c>
      <c r="AB77" s="148" t="str">
        <f t="shared" si="12"/>
        <v>Very low</v>
      </c>
      <c r="AD77" s="14"/>
      <c r="AE77" s="192"/>
    </row>
    <row r="78" spans="1:31">
      <c r="A78" s="4" t="s">
        <v>82</v>
      </c>
      <c r="B78" s="7">
        <v>75</v>
      </c>
      <c r="C78" s="7">
        <v>100</v>
      </c>
      <c r="D78" s="7">
        <v>7000</v>
      </c>
      <c r="E78" s="7">
        <v>0</v>
      </c>
      <c r="F78" s="7">
        <v>400</v>
      </c>
      <c r="G78" s="7">
        <v>1500</v>
      </c>
      <c r="H78" s="7">
        <v>7000</v>
      </c>
      <c r="I78" s="7">
        <v>900</v>
      </c>
      <c r="J78" s="7">
        <v>3500</v>
      </c>
      <c r="K78" s="7">
        <v>1250</v>
      </c>
      <c r="L78" s="7">
        <v>1000</v>
      </c>
      <c r="M78" s="7">
        <v>900</v>
      </c>
      <c r="N78" s="7">
        <v>7000</v>
      </c>
      <c r="O78" s="7">
        <v>2000</v>
      </c>
      <c r="P78" s="7">
        <v>1000</v>
      </c>
      <c r="Q78" s="7">
        <v>3000</v>
      </c>
      <c r="R78" s="7">
        <v>7000</v>
      </c>
      <c r="S78" s="7">
        <v>1250</v>
      </c>
      <c r="T78" s="7">
        <v>900</v>
      </c>
      <c r="U78" s="7">
        <v>0</v>
      </c>
      <c r="V78" s="7">
        <v>0</v>
      </c>
      <c r="W78" s="7">
        <f t="shared" si="8"/>
        <v>45775</v>
      </c>
      <c r="X78" s="7">
        <f t="shared" si="9"/>
        <v>46724</v>
      </c>
      <c r="Y78" s="133">
        <f t="shared" si="10"/>
        <v>2.0731840524303768E-2</v>
      </c>
      <c r="Z78" s="133">
        <f t="shared" si="11"/>
        <v>1.6384489350081922E-3</v>
      </c>
      <c r="AA78" s="187" cm="1">
        <f t="array" ref="AA78">6-MATCH(Z78,PERCENTILE(Z$11:Z$642,{5,4,3,2,1}/5),-1)</f>
        <v>4</v>
      </c>
      <c r="AB78" s="148" t="str">
        <f t="shared" si="12"/>
        <v>High</v>
      </c>
      <c r="AD78" s="14"/>
      <c r="AE78" s="192"/>
    </row>
    <row r="79" spans="1:31">
      <c r="A79" s="4" t="s">
        <v>83</v>
      </c>
      <c r="B79" s="7">
        <v>0</v>
      </c>
      <c r="C79" s="7">
        <v>0</v>
      </c>
      <c r="D79" s="7">
        <v>2250</v>
      </c>
      <c r="E79" s="7">
        <v>0</v>
      </c>
      <c r="F79" s="7">
        <v>150</v>
      </c>
      <c r="G79" s="7">
        <v>2000</v>
      </c>
      <c r="H79" s="7">
        <v>4000</v>
      </c>
      <c r="I79" s="7">
        <v>1500</v>
      </c>
      <c r="J79" s="7">
        <v>1250</v>
      </c>
      <c r="K79" s="7">
        <v>450</v>
      </c>
      <c r="L79" s="7">
        <v>150</v>
      </c>
      <c r="M79" s="7">
        <v>150</v>
      </c>
      <c r="N79" s="7">
        <v>1250</v>
      </c>
      <c r="O79" s="7">
        <v>2000</v>
      </c>
      <c r="P79" s="7">
        <v>1250</v>
      </c>
      <c r="Q79" s="7">
        <v>3000</v>
      </c>
      <c r="R79" s="7">
        <v>2250</v>
      </c>
      <c r="S79" s="7">
        <v>400</v>
      </c>
      <c r="T79" s="7">
        <v>600</v>
      </c>
      <c r="U79" s="7">
        <v>0</v>
      </c>
      <c r="V79" s="7">
        <v>0</v>
      </c>
      <c r="W79" s="7">
        <f t="shared" si="8"/>
        <v>22650</v>
      </c>
      <c r="X79" s="7">
        <f t="shared" si="9"/>
        <v>23120.5</v>
      </c>
      <c r="Y79" s="133">
        <f t="shared" si="10"/>
        <v>2.077262693156734E-2</v>
      </c>
      <c r="Z79" s="133">
        <f t="shared" si="11"/>
        <v>0</v>
      </c>
      <c r="AA79" s="187" cm="1">
        <f t="array" ref="AA79">6-MATCH(Z79,PERCENTILE(Z$11:Z$642,{5,4,3,2,1}/5),-1)</f>
        <v>1</v>
      </c>
      <c r="AB79" s="148" t="str">
        <f t="shared" si="12"/>
        <v>Very low</v>
      </c>
      <c r="AD79" s="14"/>
      <c r="AE79" s="192"/>
    </row>
    <row r="80" spans="1:31">
      <c r="A80" s="4" t="s">
        <v>84</v>
      </c>
      <c r="B80" s="7">
        <v>75</v>
      </c>
      <c r="C80" s="7">
        <v>40</v>
      </c>
      <c r="D80" s="7">
        <v>5000</v>
      </c>
      <c r="E80" s="7">
        <v>350</v>
      </c>
      <c r="F80" s="7">
        <v>225</v>
      </c>
      <c r="G80" s="7">
        <v>4000</v>
      </c>
      <c r="H80" s="7">
        <v>27000</v>
      </c>
      <c r="I80" s="7">
        <v>10000</v>
      </c>
      <c r="J80" s="7">
        <v>23000</v>
      </c>
      <c r="K80" s="7">
        <v>11000</v>
      </c>
      <c r="L80" s="7">
        <v>18000</v>
      </c>
      <c r="M80" s="7">
        <v>7000</v>
      </c>
      <c r="N80" s="7">
        <v>45000</v>
      </c>
      <c r="O80" s="7">
        <v>33000</v>
      </c>
      <c r="P80" s="7">
        <v>13000</v>
      </c>
      <c r="Q80" s="7">
        <v>26000</v>
      </c>
      <c r="R80" s="7">
        <v>22000</v>
      </c>
      <c r="S80" s="7">
        <v>6000</v>
      </c>
      <c r="T80" s="7">
        <v>4500</v>
      </c>
      <c r="U80" s="7">
        <v>0</v>
      </c>
      <c r="V80" s="7">
        <v>0</v>
      </c>
      <c r="W80" s="7">
        <f t="shared" si="8"/>
        <v>255190</v>
      </c>
      <c r="X80" s="7">
        <f t="shared" si="9"/>
        <v>264705.7</v>
      </c>
      <c r="Y80" s="133">
        <f t="shared" si="10"/>
        <v>3.728868686077047E-2</v>
      </c>
      <c r="Z80" s="133">
        <f t="shared" si="11"/>
        <v>2.9389866374074218E-4</v>
      </c>
      <c r="AA80" s="187" cm="1">
        <f t="array" ref="AA80">6-MATCH(Z80,PERCENTILE(Z$11:Z$642,{5,4,3,2,1}/5),-1)</f>
        <v>2</v>
      </c>
      <c r="AB80" s="148" t="str">
        <f t="shared" si="12"/>
        <v>Low</v>
      </c>
      <c r="AD80" s="14"/>
      <c r="AE80" s="192"/>
    </row>
    <row r="81" spans="1:31">
      <c r="A81" s="4" t="s">
        <v>85</v>
      </c>
      <c r="B81" s="7">
        <v>0</v>
      </c>
      <c r="C81" s="7">
        <v>0</v>
      </c>
      <c r="D81" s="7">
        <v>700</v>
      </c>
      <c r="E81" s="7">
        <v>0</v>
      </c>
      <c r="F81" s="7">
        <v>500</v>
      </c>
      <c r="G81" s="7">
        <v>1000</v>
      </c>
      <c r="H81" s="7">
        <v>4000</v>
      </c>
      <c r="I81" s="7">
        <v>600</v>
      </c>
      <c r="J81" s="7">
        <v>2000</v>
      </c>
      <c r="K81" s="7">
        <v>800</v>
      </c>
      <c r="L81" s="7">
        <v>100</v>
      </c>
      <c r="M81" s="7">
        <v>700</v>
      </c>
      <c r="N81" s="7">
        <v>1500</v>
      </c>
      <c r="O81" s="7">
        <v>2000</v>
      </c>
      <c r="P81" s="7">
        <v>175</v>
      </c>
      <c r="Q81" s="7">
        <v>4000</v>
      </c>
      <c r="R81" s="7">
        <v>3500</v>
      </c>
      <c r="S81" s="7">
        <v>500</v>
      </c>
      <c r="T81" s="7">
        <v>600</v>
      </c>
      <c r="U81" s="7">
        <v>0</v>
      </c>
      <c r="V81" s="7">
        <v>0</v>
      </c>
      <c r="W81" s="7">
        <f t="shared" si="8"/>
        <v>22675</v>
      </c>
      <c r="X81" s="7">
        <f t="shared" si="9"/>
        <v>23424.75</v>
      </c>
      <c r="Y81" s="133">
        <f t="shared" si="10"/>
        <v>3.3065049614112496E-2</v>
      </c>
      <c r="Z81" s="133">
        <f t="shared" si="11"/>
        <v>0</v>
      </c>
      <c r="AA81" s="187" cm="1">
        <f t="array" ref="AA81">6-MATCH(Z81,PERCENTILE(Z$11:Z$642,{5,4,3,2,1}/5),-1)</f>
        <v>1</v>
      </c>
      <c r="AB81" s="148" t="str">
        <f t="shared" si="12"/>
        <v>Very low</v>
      </c>
      <c r="AD81" s="14"/>
      <c r="AE81" s="192"/>
    </row>
    <row r="82" spans="1:31">
      <c r="A82" s="4" t="s">
        <v>86</v>
      </c>
      <c r="B82" s="7">
        <v>0</v>
      </c>
      <c r="C82" s="7">
        <v>0</v>
      </c>
      <c r="D82" s="7">
        <v>500</v>
      </c>
      <c r="E82" s="7">
        <v>0</v>
      </c>
      <c r="F82" s="7">
        <v>0</v>
      </c>
      <c r="G82" s="7">
        <v>1000</v>
      </c>
      <c r="H82" s="7">
        <v>4000</v>
      </c>
      <c r="I82" s="7">
        <v>350</v>
      </c>
      <c r="J82" s="7">
        <v>3500</v>
      </c>
      <c r="K82" s="7">
        <v>1250</v>
      </c>
      <c r="L82" s="7">
        <v>400</v>
      </c>
      <c r="M82" s="7">
        <v>1500</v>
      </c>
      <c r="N82" s="7">
        <v>2500</v>
      </c>
      <c r="O82" s="7">
        <v>3000</v>
      </c>
      <c r="P82" s="7">
        <v>800</v>
      </c>
      <c r="Q82" s="7">
        <v>3000</v>
      </c>
      <c r="R82" s="7">
        <v>7000</v>
      </c>
      <c r="S82" s="7">
        <v>800</v>
      </c>
      <c r="T82" s="7">
        <v>700</v>
      </c>
      <c r="U82" s="7">
        <v>0</v>
      </c>
      <c r="V82" s="7">
        <v>0</v>
      </c>
      <c r="W82" s="7">
        <f t="shared" si="8"/>
        <v>30300</v>
      </c>
      <c r="X82" s="7">
        <f t="shared" si="9"/>
        <v>31536</v>
      </c>
      <c r="Y82" s="133">
        <f t="shared" si="10"/>
        <v>4.0792079207920828E-2</v>
      </c>
      <c r="Z82" s="133">
        <f t="shared" si="11"/>
        <v>0</v>
      </c>
      <c r="AA82" s="187" cm="1">
        <f t="array" ref="AA82">6-MATCH(Z82,PERCENTILE(Z$11:Z$642,{5,4,3,2,1}/5),-1)</f>
        <v>1</v>
      </c>
      <c r="AB82" s="148" t="str">
        <f t="shared" si="12"/>
        <v>Very low</v>
      </c>
      <c r="AD82" s="14"/>
      <c r="AE82" s="192"/>
    </row>
    <row r="83" spans="1:31">
      <c r="A83" s="4" t="s">
        <v>87</v>
      </c>
      <c r="B83" s="7">
        <v>50</v>
      </c>
      <c r="C83" s="7">
        <v>30</v>
      </c>
      <c r="D83" s="7">
        <v>1500</v>
      </c>
      <c r="E83" s="7">
        <v>1000</v>
      </c>
      <c r="F83" s="7">
        <v>250</v>
      </c>
      <c r="G83" s="7">
        <v>2000</v>
      </c>
      <c r="H83" s="7">
        <v>6000</v>
      </c>
      <c r="I83" s="7">
        <v>1750</v>
      </c>
      <c r="J83" s="7">
        <v>2500</v>
      </c>
      <c r="K83" s="7">
        <v>450</v>
      </c>
      <c r="L83" s="7">
        <v>450</v>
      </c>
      <c r="M83" s="7">
        <v>250</v>
      </c>
      <c r="N83" s="7">
        <v>1250</v>
      </c>
      <c r="O83" s="7">
        <v>1750</v>
      </c>
      <c r="P83" s="7">
        <v>400</v>
      </c>
      <c r="Q83" s="7">
        <v>2250</v>
      </c>
      <c r="R83" s="7">
        <v>3500</v>
      </c>
      <c r="S83" s="7">
        <v>700</v>
      </c>
      <c r="T83" s="7">
        <v>450</v>
      </c>
      <c r="U83" s="7">
        <v>0</v>
      </c>
      <c r="V83" s="7">
        <v>0</v>
      </c>
      <c r="W83" s="7">
        <f t="shared" si="8"/>
        <v>26530</v>
      </c>
      <c r="X83" s="7">
        <f t="shared" si="9"/>
        <v>27152.9</v>
      </c>
      <c r="Y83" s="133">
        <f t="shared" si="10"/>
        <v>2.3479080286468168E-2</v>
      </c>
      <c r="Z83" s="133">
        <f t="shared" si="11"/>
        <v>1.8846588767433095E-3</v>
      </c>
      <c r="AA83" s="187" cm="1">
        <f t="array" ref="AA83">6-MATCH(Z83,PERCENTILE(Z$11:Z$642,{5,4,3,2,1}/5),-1)</f>
        <v>4</v>
      </c>
      <c r="AB83" s="148" t="str">
        <f t="shared" si="12"/>
        <v>High</v>
      </c>
      <c r="AD83" s="14"/>
      <c r="AE83" s="192"/>
    </row>
    <row r="84" spans="1:31">
      <c r="A84" s="4" t="s">
        <v>88</v>
      </c>
      <c r="B84" s="7">
        <v>10</v>
      </c>
      <c r="C84" s="7">
        <v>0</v>
      </c>
      <c r="D84" s="7">
        <v>4500</v>
      </c>
      <c r="E84" s="7">
        <v>0</v>
      </c>
      <c r="F84" s="7">
        <v>225</v>
      </c>
      <c r="G84" s="7">
        <v>1750</v>
      </c>
      <c r="H84" s="7">
        <v>6000</v>
      </c>
      <c r="I84" s="7">
        <v>3500</v>
      </c>
      <c r="J84" s="7">
        <v>2000</v>
      </c>
      <c r="K84" s="7">
        <v>600</v>
      </c>
      <c r="L84" s="7">
        <v>300</v>
      </c>
      <c r="M84" s="7">
        <v>500</v>
      </c>
      <c r="N84" s="7">
        <v>2250</v>
      </c>
      <c r="O84" s="7">
        <v>3000</v>
      </c>
      <c r="P84" s="7">
        <v>2500</v>
      </c>
      <c r="Q84" s="7">
        <v>3000</v>
      </c>
      <c r="R84" s="7">
        <v>3500</v>
      </c>
      <c r="S84" s="7">
        <v>600</v>
      </c>
      <c r="T84" s="7">
        <v>700</v>
      </c>
      <c r="U84" s="7">
        <v>0</v>
      </c>
      <c r="V84" s="7">
        <v>0</v>
      </c>
      <c r="W84" s="7">
        <f t="shared" si="8"/>
        <v>34935</v>
      </c>
      <c r="X84" s="7">
        <f t="shared" si="9"/>
        <v>35529</v>
      </c>
      <c r="Y84" s="133">
        <f t="shared" si="10"/>
        <v>1.7003005581794683E-2</v>
      </c>
      <c r="Z84" s="133">
        <f t="shared" si="11"/>
        <v>2.8624588521540003E-4</v>
      </c>
      <c r="AA84" s="187" cm="1">
        <f t="array" ref="AA84">6-MATCH(Z84,PERCENTILE(Z$11:Z$642,{5,4,3,2,1}/5),-1)</f>
        <v>2</v>
      </c>
      <c r="AB84" s="148" t="str">
        <f t="shared" si="12"/>
        <v>Low</v>
      </c>
      <c r="AD84" s="14"/>
      <c r="AE84" s="192"/>
    </row>
    <row r="85" spans="1:31">
      <c r="A85" s="4" t="s">
        <v>89</v>
      </c>
      <c r="B85" s="7">
        <v>10</v>
      </c>
      <c r="C85" s="7">
        <v>0</v>
      </c>
      <c r="D85" s="7">
        <v>5000</v>
      </c>
      <c r="E85" s="7">
        <v>150</v>
      </c>
      <c r="F85" s="7">
        <v>150</v>
      </c>
      <c r="G85" s="7">
        <v>2500</v>
      </c>
      <c r="H85" s="7">
        <v>8000</v>
      </c>
      <c r="I85" s="7">
        <v>2500</v>
      </c>
      <c r="J85" s="7">
        <v>2250</v>
      </c>
      <c r="K85" s="7">
        <v>800</v>
      </c>
      <c r="L85" s="7">
        <v>300</v>
      </c>
      <c r="M85" s="7">
        <v>1250</v>
      </c>
      <c r="N85" s="7">
        <v>2250</v>
      </c>
      <c r="O85" s="7">
        <v>2000</v>
      </c>
      <c r="P85" s="7">
        <v>1000</v>
      </c>
      <c r="Q85" s="7">
        <v>4500</v>
      </c>
      <c r="R85" s="7">
        <v>8000</v>
      </c>
      <c r="S85" s="7">
        <v>800</v>
      </c>
      <c r="T85" s="7">
        <v>600</v>
      </c>
      <c r="U85" s="7">
        <v>0</v>
      </c>
      <c r="V85" s="7">
        <v>0</v>
      </c>
      <c r="W85" s="7">
        <f t="shared" si="8"/>
        <v>42060</v>
      </c>
      <c r="X85" s="7">
        <f t="shared" si="9"/>
        <v>42966.5</v>
      </c>
      <c r="Y85" s="133">
        <f t="shared" si="10"/>
        <v>2.1552543984783679E-2</v>
      </c>
      <c r="Z85" s="133">
        <f t="shared" si="11"/>
        <v>2.3775558725630053E-4</v>
      </c>
      <c r="AA85" s="187" cm="1">
        <f t="array" ref="AA85">6-MATCH(Z85,PERCENTILE(Z$11:Z$642,{5,4,3,2,1}/5),-1)</f>
        <v>2</v>
      </c>
      <c r="AB85" s="148" t="str">
        <f t="shared" si="12"/>
        <v>Low</v>
      </c>
      <c r="AD85" s="14"/>
      <c r="AE85" s="192"/>
    </row>
    <row r="86" spans="1:31">
      <c r="A86" s="4" t="s">
        <v>90</v>
      </c>
      <c r="B86" s="7">
        <v>30</v>
      </c>
      <c r="C86" s="7">
        <v>0</v>
      </c>
      <c r="D86" s="7">
        <v>9000</v>
      </c>
      <c r="E86" s="7">
        <v>0</v>
      </c>
      <c r="F86" s="7">
        <v>75</v>
      </c>
      <c r="G86" s="7">
        <v>1500</v>
      </c>
      <c r="H86" s="7">
        <v>6000</v>
      </c>
      <c r="I86" s="7">
        <v>700</v>
      </c>
      <c r="J86" s="7">
        <v>2000</v>
      </c>
      <c r="K86" s="7">
        <v>1250</v>
      </c>
      <c r="L86" s="7">
        <v>350</v>
      </c>
      <c r="M86" s="7">
        <v>300</v>
      </c>
      <c r="N86" s="7">
        <v>1500</v>
      </c>
      <c r="O86" s="7">
        <v>2250</v>
      </c>
      <c r="P86" s="7">
        <v>600</v>
      </c>
      <c r="Q86" s="7">
        <v>3000</v>
      </c>
      <c r="R86" s="7">
        <v>3500</v>
      </c>
      <c r="S86" s="7">
        <v>500</v>
      </c>
      <c r="T86" s="7">
        <v>400</v>
      </c>
      <c r="U86" s="7">
        <v>0</v>
      </c>
      <c r="V86" s="7">
        <v>0</v>
      </c>
      <c r="W86" s="7">
        <f t="shared" si="8"/>
        <v>32955</v>
      </c>
      <c r="X86" s="7">
        <f t="shared" si="9"/>
        <v>33022.5</v>
      </c>
      <c r="Y86" s="133">
        <f t="shared" si="10"/>
        <v>2.0482476103778069E-3</v>
      </c>
      <c r="Z86" s="133">
        <f t="shared" si="11"/>
        <v>9.1033227127901685E-4</v>
      </c>
      <c r="AA86" s="187" cm="1">
        <f t="array" ref="AA86">6-MATCH(Z86,PERCENTILE(Z$11:Z$642,{5,4,3,2,1}/5),-1)</f>
        <v>3</v>
      </c>
      <c r="AB86" s="148" t="str">
        <f t="shared" si="12"/>
        <v>Mid</v>
      </c>
      <c r="AD86" s="14"/>
      <c r="AE86" s="192"/>
    </row>
    <row r="87" spans="1:31">
      <c r="A87" s="4" t="s">
        <v>91</v>
      </c>
      <c r="B87" s="7">
        <v>200</v>
      </c>
      <c r="C87" s="7">
        <v>250</v>
      </c>
      <c r="D87" s="7">
        <v>4000</v>
      </c>
      <c r="E87" s="7">
        <v>25</v>
      </c>
      <c r="F87" s="7">
        <v>300</v>
      </c>
      <c r="G87" s="7">
        <v>3000</v>
      </c>
      <c r="H87" s="7">
        <v>7000</v>
      </c>
      <c r="I87" s="7">
        <v>4500</v>
      </c>
      <c r="J87" s="7">
        <v>6000</v>
      </c>
      <c r="K87" s="7">
        <v>400</v>
      </c>
      <c r="L87" s="7">
        <v>700</v>
      </c>
      <c r="M87" s="7">
        <v>600</v>
      </c>
      <c r="N87" s="7">
        <v>3000</v>
      </c>
      <c r="O87" s="7">
        <v>2000</v>
      </c>
      <c r="P87" s="7">
        <v>2500</v>
      </c>
      <c r="Q87" s="7">
        <v>2500</v>
      </c>
      <c r="R87" s="7">
        <v>3500</v>
      </c>
      <c r="S87" s="7">
        <v>800</v>
      </c>
      <c r="T87" s="7">
        <v>700</v>
      </c>
      <c r="U87" s="7">
        <v>0</v>
      </c>
      <c r="V87" s="7">
        <v>0</v>
      </c>
      <c r="W87" s="7">
        <f t="shared" si="8"/>
        <v>41975</v>
      </c>
      <c r="X87" s="7">
        <f t="shared" si="9"/>
        <v>42727</v>
      </c>
      <c r="Y87" s="133">
        <f t="shared" si="10"/>
        <v>1.7915425848719524E-2</v>
      </c>
      <c r="Z87" s="133">
        <f t="shared" si="11"/>
        <v>4.764740917212627E-3</v>
      </c>
      <c r="AA87" s="187" cm="1">
        <f t="array" ref="AA87">6-MATCH(Z87,PERCENTILE(Z$11:Z$642,{5,4,3,2,1}/5),-1)</f>
        <v>5</v>
      </c>
      <c r="AB87" s="148" t="str">
        <f t="shared" si="12"/>
        <v>Very high</v>
      </c>
      <c r="AD87" s="14"/>
      <c r="AE87" s="192"/>
    </row>
    <row r="88" spans="1:31">
      <c r="A88" s="4" t="s">
        <v>92</v>
      </c>
      <c r="B88" s="7">
        <v>0</v>
      </c>
      <c r="C88" s="7">
        <v>0</v>
      </c>
      <c r="D88" s="7">
        <v>3000</v>
      </c>
      <c r="E88" s="7">
        <v>300</v>
      </c>
      <c r="F88" s="7">
        <v>300</v>
      </c>
      <c r="G88" s="7">
        <v>3000</v>
      </c>
      <c r="H88" s="7">
        <v>12000</v>
      </c>
      <c r="I88" s="7">
        <v>3000</v>
      </c>
      <c r="J88" s="7">
        <v>3000</v>
      </c>
      <c r="K88" s="7">
        <v>1250</v>
      </c>
      <c r="L88" s="7">
        <v>1250</v>
      </c>
      <c r="M88" s="7">
        <v>1000</v>
      </c>
      <c r="N88" s="7">
        <v>4000</v>
      </c>
      <c r="O88" s="7">
        <v>10000</v>
      </c>
      <c r="P88" s="7">
        <v>9000</v>
      </c>
      <c r="Q88" s="7">
        <v>6000</v>
      </c>
      <c r="R88" s="7">
        <v>6000</v>
      </c>
      <c r="S88" s="7">
        <v>1750</v>
      </c>
      <c r="T88" s="7">
        <v>1000</v>
      </c>
      <c r="U88" s="7">
        <v>0</v>
      </c>
      <c r="V88" s="7">
        <v>0</v>
      </c>
      <c r="W88" s="7">
        <f t="shared" si="8"/>
        <v>65850</v>
      </c>
      <c r="X88" s="7">
        <f t="shared" si="9"/>
        <v>67708.5</v>
      </c>
      <c r="Y88" s="133">
        <f t="shared" si="10"/>
        <v>2.8223234624145777E-2</v>
      </c>
      <c r="Z88" s="133">
        <f t="shared" si="11"/>
        <v>0</v>
      </c>
      <c r="AA88" s="187" cm="1">
        <f t="array" ref="AA88">6-MATCH(Z88,PERCENTILE(Z$11:Z$642,{5,4,3,2,1}/5),-1)</f>
        <v>1</v>
      </c>
      <c r="AB88" s="148" t="str">
        <f t="shared" si="12"/>
        <v>Very low</v>
      </c>
      <c r="AD88" s="14"/>
      <c r="AE88" s="192"/>
    </row>
    <row r="89" spans="1:31">
      <c r="A89" s="4" t="s">
        <v>93</v>
      </c>
      <c r="B89" s="7">
        <v>50</v>
      </c>
      <c r="C89" s="7">
        <v>250</v>
      </c>
      <c r="D89" s="7">
        <v>13000</v>
      </c>
      <c r="E89" s="7">
        <v>30</v>
      </c>
      <c r="F89" s="7">
        <v>2000</v>
      </c>
      <c r="G89" s="7">
        <v>11000</v>
      </c>
      <c r="H89" s="7">
        <v>10000</v>
      </c>
      <c r="I89" s="7">
        <v>2500</v>
      </c>
      <c r="J89" s="7">
        <v>4500</v>
      </c>
      <c r="K89" s="7">
        <v>1500</v>
      </c>
      <c r="L89" s="7">
        <v>500</v>
      </c>
      <c r="M89" s="7">
        <v>1250</v>
      </c>
      <c r="N89" s="7">
        <v>3000</v>
      </c>
      <c r="O89" s="7">
        <v>3500</v>
      </c>
      <c r="P89" s="7">
        <v>2000</v>
      </c>
      <c r="Q89" s="7">
        <v>3000</v>
      </c>
      <c r="R89" s="7">
        <v>6000</v>
      </c>
      <c r="S89" s="7">
        <v>1000</v>
      </c>
      <c r="T89" s="7">
        <v>1000</v>
      </c>
      <c r="U89" s="7">
        <v>0</v>
      </c>
      <c r="V89" s="7">
        <v>0</v>
      </c>
      <c r="W89" s="7">
        <f t="shared" si="8"/>
        <v>66080</v>
      </c>
      <c r="X89" s="7">
        <f t="shared" si="9"/>
        <v>66476.899999999994</v>
      </c>
      <c r="Y89" s="133">
        <f t="shared" si="10"/>
        <v>6.0063559322032223E-3</v>
      </c>
      <c r="Z89" s="133">
        <f t="shared" si="11"/>
        <v>7.5665859564164647E-4</v>
      </c>
      <c r="AA89" s="187" cm="1">
        <f t="array" ref="AA89">6-MATCH(Z89,PERCENTILE(Z$11:Z$642,{5,4,3,2,1}/5),-1)</f>
        <v>3</v>
      </c>
      <c r="AB89" s="148" t="str">
        <f t="shared" si="12"/>
        <v>Mid</v>
      </c>
      <c r="AD89" s="14"/>
      <c r="AE89" s="192"/>
    </row>
    <row r="90" spans="1:31">
      <c r="A90" s="4" t="s">
        <v>94</v>
      </c>
      <c r="B90" s="7">
        <v>20</v>
      </c>
      <c r="C90" s="7">
        <v>0</v>
      </c>
      <c r="D90" s="7">
        <v>6000</v>
      </c>
      <c r="E90" s="7">
        <v>30</v>
      </c>
      <c r="F90" s="7">
        <v>50</v>
      </c>
      <c r="G90" s="7">
        <v>2500</v>
      </c>
      <c r="H90" s="7">
        <v>9000</v>
      </c>
      <c r="I90" s="7">
        <v>2500</v>
      </c>
      <c r="J90" s="7">
        <v>2000</v>
      </c>
      <c r="K90" s="7">
        <v>1250</v>
      </c>
      <c r="L90" s="7">
        <v>300</v>
      </c>
      <c r="M90" s="7">
        <v>900</v>
      </c>
      <c r="N90" s="7">
        <v>2000</v>
      </c>
      <c r="O90" s="7">
        <v>3000</v>
      </c>
      <c r="P90" s="7">
        <v>2250</v>
      </c>
      <c r="Q90" s="7">
        <v>4500</v>
      </c>
      <c r="R90" s="7">
        <v>6000</v>
      </c>
      <c r="S90" s="7">
        <v>700</v>
      </c>
      <c r="T90" s="7">
        <v>600</v>
      </c>
      <c r="U90" s="7">
        <v>0</v>
      </c>
      <c r="V90" s="7">
        <v>0</v>
      </c>
      <c r="W90" s="7">
        <f t="shared" ref="W90:W153" si="13">SUM(B90:V90)</f>
        <v>43600</v>
      </c>
      <c r="X90" s="7">
        <f t="shared" ref="X90:X153" si="14">SUMPRODUCT(B90:V90,$B$8:$V$8)</f>
        <v>44380.4</v>
      </c>
      <c r="Y90" s="133">
        <f t="shared" ref="Y90:Y153" si="15">X90/W90-1</f>
        <v>1.7899082568807456E-2</v>
      </c>
      <c r="Z90" s="133">
        <f t="shared" si="11"/>
        <v>4.5871559633027525E-4</v>
      </c>
      <c r="AA90" s="187" cm="1">
        <f t="array" ref="AA90">6-MATCH(Z90,PERCENTILE(Z$11:Z$642,{5,4,3,2,1}/5),-1)</f>
        <v>3</v>
      </c>
      <c r="AB90" s="148" t="str">
        <f t="shared" si="12"/>
        <v>Mid</v>
      </c>
      <c r="AD90" s="14"/>
      <c r="AE90" s="192"/>
    </row>
    <row r="91" spans="1:31">
      <c r="A91" s="4" t="s">
        <v>95</v>
      </c>
      <c r="B91" s="7">
        <v>25</v>
      </c>
      <c r="C91" s="7">
        <v>30</v>
      </c>
      <c r="D91" s="7">
        <v>5000</v>
      </c>
      <c r="E91" s="7">
        <v>0</v>
      </c>
      <c r="F91" s="7">
        <v>250</v>
      </c>
      <c r="G91" s="7">
        <v>1250</v>
      </c>
      <c r="H91" s="7">
        <v>5000</v>
      </c>
      <c r="I91" s="7">
        <v>1250</v>
      </c>
      <c r="J91" s="7">
        <v>1500</v>
      </c>
      <c r="K91" s="7">
        <v>450</v>
      </c>
      <c r="L91" s="7">
        <v>250</v>
      </c>
      <c r="M91" s="7">
        <v>225</v>
      </c>
      <c r="N91" s="7">
        <v>1500</v>
      </c>
      <c r="O91" s="7">
        <v>1500</v>
      </c>
      <c r="P91" s="7">
        <v>500</v>
      </c>
      <c r="Q91" s="7">
        <v>3000</v>
      </c>
      <c r="R91" s="7">
        <v>3000</v>
      </c>
      <c r="S91" s="7">
        <v>600</v>
      </c>
      <c r="T91" s="7">
        <v>700</v>
      </c>
      <c r="U91" s="7">
        <v>0</v>
      </c>
      <c r="V91" s="7">
        <v>0</v>
      </c>
      <c r="W91" s="7">
        <f t="shared" si="13"/>
        <v>26030</v>
      </c>
      <c r="X91" s="7">
        <f t="shared" si="14"/>
        <v>26296.9</v>
      </c>
      <c r="Y91" s="133">
        <f t="shared" si="15"/>
        <v>1.025355359200919E-2</v>
      </c>
      <c r="Z91" s="133">
        <f t="shared" si="11"/>
        <v>9.6043027276219745E-4</v>
      </c>
      <c r="AA91" s="187" cm="1">
        <f t="array" ref="AA91">6-MATCH(Z91,PERCENTILE(Z$11:Z$642,{5,4,3,2,1}/5),-1)</f>
        <v>3</v>
      </c>
      <c r="AB91" s="148" t="str">
        <f t="shared" si="12"/>
        <v>Mid</v>
      </c>
      <c r="AD91" s="14"/>
      <c r="AE91" s="192"/>
    </row>
    <row r="92" spans="1:31">
      <c r="A92" s="4" t="s">
        <v>96</v>
      </c>
      <c r="B92" s="7">
        <v>150</v>
      </c>
      <c r="C92" s="7">
        <v>50</v>
      </c>
      <c r="D92" s="7">
        <v>4500</v>
      </c>
      <c r="E92" s="7">
        <v>500</v>
      </c>
      <c r="F92" s="7">
        <v>600</v>
      </c>
      <c r="G92" s="7">
        <v>6000</v>
      </c>
      <c r="H92" s="7">
        <v>13000</v>
      </c>
      <c r="I92" s="7">
        <v>2250</v>
      </c>
      <c r="J92" s="7">
        <v>6000</v>
      </c>
      <c r="K92" s="7">
        <v>11000</v>
      </c>
      <c r="L92" s="7">
        <v>6000</v>
      </c>
      <c r="M92" s="7">
        <v>2000</v>
      </c>
      <c r="N92" s="7">
        <v>8000</v>
      </c>
      <c r="O92" s="7">
        <v>14000</v>
      </c>
      <c r="P92" s="7">
        <v>9000</v>
      </c>
      <c r="Q92" s="7">
        <v>7000</v>
      </c>
      <c r="R92" s="7">
        <v>13000</v>
      </c>
      <c r="S92" s="7">
        <v>2000</v>
      </c>
      <c r="T92" s="7">
        <v>2250</v>
      </c>
      <c r="U92" s="7">
        <v>0</v>
      </c>
      <c r="V92" s="7">
        <v>0</v>
      </c>
      <c r="W92" s="7">
        <f t="shared" si="13"/>
        <v>107300</v>
      </c>
      <c r="X92" s="7">
        <f t="shared" si="14"/>
        <v>110850.5</v>
      </c>
      <c r="Y92" s="133">
        <f t="shared" si="15"/>
        <v>3.3089468779123887E-2</v>
      </c>
      <c r="Z92" s="133">
        <f t="shared" si="11"/>
        <v>1.3979496738117428E-3</v>
      </c>
      <c r="AA92" s="187" cm="1">
        <f t="array" ref="AA92">6-MATCH(Z92,PERCENTILE(Z$11:Z$642,{5,4,3,2,1}/5),-1)</f>
        <v>4</v>
      </c>
      <c r="AB92" s="148" t="str">
        <f t="shared" si="12"/>
        <v>High</v>
      </c>
      <c r="AD92" s="14"/>
      <c r="AE92" s="192"/>
    </row>
    <row r="93" spans="1:31">
      <c r="A93" s="4" t="s">
        <v>97</v>
      </c>
      <c r="B93" s="7">
        <v>50</v>
      </c>
      <c r="C93" s="7">
        <v>0</v>
      </c>
      <c r="D93" s="7">
        <v>500</v>
      </c>
      <c r="E93" s="7">
        <v>0</v>
      </c>
      <c r="F93" s="7">
        <v>20</v>
      </c>
      <c r="G93" s="7">
        <v>1000</v>
      </c>
      <c r="H93" s="7">
        <v>4500</v>
      </c>
      <c r="I93" s="7">
        <v>600</v>
      </c>
      <c r="J93" s="7">
        <v>2500</v>
      </c>
      <c r="K93" s="7">
        <v>300</v>
      </c>
      <c r="L93" s="7">
        <v>450</v>
      </c>
      <c r="M93" s="7">
        <v>250</v>
      </c>
      <c r="N93" s="7">
        <v>1250</v>
      </c>
      <c r="O93" s="7">
        <v>800</v>
      </c>
      <c r="P93" s="7">
        <v>250</v>
      </c>
      <c r="Q93" s="7">
        <v>2500</v>
      </c>
      <c r="R93" s="7">
        <v>4500</v>
      </c>
      <c r="S93" s="7">
        <v>600</v>
      </c>
      <c r="T93" s="7">
        <v>600</v>
      </c>
      <c r="U93" s="7">
        <v>0</v>
      </c>
      <c r="V93" s="7">
        <v>0</v>
      </c>
      <c r="W93" s="7">
        <f t="shared" si="13"/>
        <v>20670</v>
      </c>
      <c r="X93" s="7">
        <f t="shared" si="14"/>
        <v>21352.3</v>
      </c>
      <c r="Y93" s="133">
        <f t="shared" si="15"/>
        <v>3.3009192065795778E-2</v>
      </c>
      <c r="Z93" s="133">
        <f t="shared" si="11"/>
        <v>2.4189646831156266E-3</v>
      </c>
      <c r="AA93" s="187" cm="1">
        <f t="array" ref="AA93">6-MATCH(Z93,PERCENTILE(Z$11:Z$642,{5,4,3,2,1}/5),-1)</f>
        <v>4</v>
      </c>
      <c r="AB93" s="148" t="str">
        <f t="shared" si="12"/>
        <v>High</v>
      </c>
      <c r="AD93" s="14"/>
      <c r="AE93" s="192"/>
    </row>
    <row r="94" spans="1:31">
      <c r="A94" s="4" t="s">
        <v>98</v>
      </c>
      <c r="B94" s="7">
        <v>35</v>
      </c>
      <c r="C94" s="7">
        <v>0</v>
      </c>
      <c r="D94" s="7">
        <v>3500</v>
      </c>
      <c r="E94" s="7">
        <v>20</v>
      </c>
      <c r="F94" s="7">
        <v>250</v>
      </c>
      <c r="G94" s="7">
        <v>2000</v>
      </c>
      <c r="H94" s="7">
        <v>6000</v>
      </c>
      <c r="I94" s="7">
        <v>3000</v>
      </c>
      <c r="J94" s="7">
        <v>2000</v>
      </c>
      <c r="K94" s="7">
        <v>700</v>
      </c>
      <c r="L94" s="7">
        <v>200</v>
      </c>
      <c r="M94" s="7">
        <v>600</v>
      </c>
      <c r="N94" s="7">
        <v>2250</v>
      </c>
      <c r="O94" s="7">
        <v>2250</v>
      </c>
      <c r="P94" s="7">
        <v>2500</v>
      </c>
      <c r="Q94" s="7">
        <v>3000</v>
      </c>
      <c r="R94" s="7">
        <v>3500</v>
      </c>
      <c r="S94" s="7">
        <v>600</v>
      </c>
      <c r="T94" s="7">
        <v>900</v>
      </c>
      <c r="U94" s="7">
        <v>0</v>
      </c>
      <c r="V94" s="7">
        <v>0</v>
      </c>
      <c r="W94" s="7">
        <f t="shared" si="13"/>
        <v>33305</v>
      </c>
      <c r="X94" s="7">
        <f t="shared" si="14"/>
        <v>33962.1</v>
      </c>
      <c r="Y94" s="133">
        <f t="shared" si="15"/>
        <v>1.9729770304758976E-2</v>
      </c>
      <c r="Z94" s="133">
        <f t="shared" si="11"/>
        <v>1.0508932592703799E-3</v>
      </c>
      <c r="AA94" s="187" cm="1">
        <f t="array" ref="AA94">6-MATCH(Z94,PERCENTILE(Z$11:Z$642,{5,4,3,2,1}/5),-1)</f>
        <v>3</v>
      </c>
      <c r="AB94" s="148" t="str">
        <f t="shared" si="12"/>
        <v>Mid</v>
      </c>
      <c r="AD94" s="14"/>
      <c r="AE94" s="192"/>
    </row>
    <row r="95" spans="1:31">
      <c r="A95" s="4" t="s">
        <v>99</v>
      </c>
      <c r="B95" s="7">
        <v>0</v>
      </c>
      <c r="C95" s="7">
        <v>10</v>
      </c>
      <c r="D95" s="7">
        <v>1250</v>
      </c>
      <c r="E95" s="7">
        <v>0</v>
      </c>
      <c r="F95" s="7">
        <v>150</v>
      </c>
      <c r="G95" s="7">
        <v>1500</v>
      </c>
      <c r="H95" s="7">
        <v>6000</v>
      </c>
      <c r="I95" s="7">
        <v>800</v>
      </c>
      <c r="J95" s="7">
        <v>3000</v>
      </c>
      <c r="K95" s="7">
        <v>600</v>
      </c>
      <c r="L95" s="7">
        <v>900</v>
      </c>
      <c r="M95" s="7">
        <v>350</v>
      </c>
      <c r="N95" s="7">
        <v>2500</v>
      </c>
      <c r="O95" s="7">
        <v>1750</v>
      </c>
      <c r="P95" s="7">
        <v>1000</v>
      </c>
      <c r="Q95" s="7">
        <v>2500</v>
      </c>
      <c r="R95" s="7">
        <v>7000</v>
      </c>
      <c r="S95" s="7">
        <v>1250</v>
      </c>
      <c r="T95" s="7">
        <v>900</v>
      </c>
      <c r="U95" s="7">
        <v>0</v>
      </c>
      <c r="V95" s="7">
        <v>0</v>
      </c>
      <c r="W95" s="7">
        <f t="shared" si="13"/>
        <v>31460</v>
      </c>
      <c r="X95" s="7">
        <f t="shared" si="14"/>
        <v>32485.3</v>
      </c>
      <c r="Y95" s="133">
        <f t="shared" si="15"/>
        <v>3.2590591226954846E-2</v>
      </c>
      <c r="Z95" s="133">
        <f t="shared" si="11"/>
        <v>0</v>
      </c>
      <c r="AA95" s="187" cm="1">
        <f t="array" ref="AA95">6-MATCH(Z95,PERCENTILE(Z$11:Z$642,{5,4,3,2,1}/5),-1)</f>
        <v>1</v>
      </c>
      <c r="AB95" s="148" t="str">
        <f t="shared" si="12"/>
        <v>Very low</v>
      </c>
      <c r="AD95" s="14"/>
      <c r="AE95" s="192"/>
    </row>
    <row r="96" spans="1:31">
      <c r="A96" s="4" t="s">
        <v>100</v>
      </c>
      <c r="B96" s="7">
        <v>0</v>
      </c>
      <c r="C96" s="7">
        <v>20</v>
      </c>
      <c r="D96" s="7">
        <v>2250</v>
      </c>
      <c r="E96" s="7">
        <v>5</v>
      </c>
      <c r="F96" s="7">
        <v>225</v>
      </c>
      <c r="G96" s="7">
        <v>1750</v>
      </c>
      <c r="H96" s="7">
        <v>4500</v>
      </c>
      <c r="I96" s="7">
        <v>3500</v>
      </c>
      <c r="J96" s="7">
        <v>1500</v>
      </c>
      <c r="K96" s="7">
        <v>300</v>
      </c>
      <c r="L96" s="7">
        <v>300</v>
      </c>
      <c r="M96" s="7">
        <v>200</v>
      </c>
      <c r="N96" s="7">
        <v>2000</v>
      </c>
      <c r="O96" s="7">
        <v>5000</v>
      </c>
      <c r="P96" s="7">
        <v>125</v>
      </c>
      <c r="Q96" s="7">
        <v>3000</v>
      </c>
      <c r="R96" s="7">
        <v>3000</v>
      </c>
      <c r="S96" s="7">
        <v>300</v>
      </c>
      <c r="T96" s="7">
        <v>600</v>
      </c>
      <c r="U96" s="7">
        <v>0</v>
      </c>
      <c r="V96" s="7">
        <v>0</v>
      </c>
      <c r="W96" s="7">
        <f t="shared" si="13"/>
        <v>28575</v>
      </c>
      <c r="X96" s="7">
        <f t="shared" si="14"/>
        <v>29323.75</v>
      </c>
      <c r="Y96" s="133">
        <f t="shared" si="15"/>
        <v>2.620297462817156E-2</v>
      </c>
      <c r="Z96" s="133">
        <f t="shared" si="11"/>
        <v>0</v>
      </c>
      <c r="AA96" s="187" cm="1">
        <f t="array" ref="AA96">6-MATCH(Z96,PERCENTILE(Z$11:Z$642,{5,4,3,2,1}/5),-1)</f>
        <v>1</v>
      </c>
      <c r="AB96" s="148" t="str">
        <f t="shared" si="12"/>
        <v>Very low</v>
      </c>
      <c r="AD96" s="14"/>
      <c r="AE96" s="192"/>
    </row>
    <row r="97" spans="1:31">
      <c r="A97" s="4" t="s">
        <v>101</v>
      </c>
      <c r="B97" s="7">
        <v>50</v>
      </c>
      <c r="C97" s="7">
        <v>10</v>
      </c>
      <c r="D97" s="7">
        <v>4000</v>
      </c>
      <c r="E97" s="7">
        <v>20</v>
      </c>
      <c r="F97" s="7">
        <v>350</v>
      </c>
      <c r="G97" s="7">
        <v>2000</v>
      </c>
      <c r="H97" s="7">
        <v>8000</v>
      </c>
      <c r="I97" s="7">
        <v>3000</v>
      </c>
      <c r="J97" s="7">
        <v>3000</v>
      </c>
      <c r="K97" s="7">
        <v>450</v>
      </c>
      <c r="L97" s="7">
        <v>350</v>
      </c>
      <c r="M97" s="7">
        <v>800</v>
      </c>
      <c r="N97" s="7">
        <v>1500</v>
      </c>
      <c r="O97" s="7">
        <v>3000</v>
      </c>
      <c r="P97" s="7">
        <v>2500</v>
      </c>
      <c r="Q97" s="7">
        <v>3000</v>
      </c>
      <c r="R97" s="7">
        <v>13000</v>
      </c>
      <c r="S97" s="7">
        <v>1500</v>
      </c>
      <c r="T97" s="7">
        <v>1000</v>
      </c>
      <c r="U97" s="7">
        <v>0</v>
      </c>
      <c r="V97" s="7">
        <v>0</v>
      </c>
      <c r="W97" s="7">
        <f t="shared" si="13"/>
        <v>47530</v>
      </c>
      <c r="X97" s="7">
        <f t="shared" si="14"/>
        <v>48799.9</v>
      </c>
      <c r="Y97" s="133">
        <f t="shared" si="15"/>
        <v>2.6717862402693138E-2</v>
      </c>
      <c r="Z97" s="133">
        <f t="shared" si="11"/>
        <v>1.051967178624027E-3</v>
      </c>
      <c r="AA97" s="187" cm="1">
        <f t="array" ref="AA97">6-MATCH(Z97,PERCENTILE(Z$11:Z$642,{5,4,3,2,1}/5),-1)</f>
        <v>3</v>
      </c>
      <c r="AB97" s="148" t="str">
        <f t="shared" si="12"/>
        <v>Mid</v>
      </c>
      <c r="AD97" s="14"/>
      <c r="AE97" s="192"/>
    </row>
    <row r="98" spans="1:31">
      <c r="A98" s="4" t="s">
        <v>102</v>
      </c>
      <c r="B98" s="7">
        <v>10</v>
      </c>
      <c r="C98" s="7">
        <v>0</v>
      </c>
      <c r="D98" s="7">
        <v>3000</v>
      </c>
      <c r="E98" s="7">
        <v>800</v>
      </c>
      <c r="F98" s="7">
        <v>500</v>
      </c>
      <c r="G98" s="7">
        <v>1000</v>
      </c>
      <c r="H98" s="7">
        <v>4500</v>
      </c>
      <c r="I98" s="7">
        <v>800</v>
      </c>
      <c r="J98" s="7">
        <v>1250</v>
      </c>
      <c r="K98" s="7">
        <v>350</v>
      </c>
      <c r="L98" s="7">
        <v>225</v>
      </c>
      <c r="M98" s="7">
        <v>200</v>
      </c>
      <c r="N98" s="7">
        <v>1500</v>
      </c>
      <c r="O98" s="7">
        <v>1250</v>
      </c>
      <c r="P98" s="7">
        <v>500</v>
      </c>
      <c r="Q98" s="7">
        <v>2500</v>
      </c>
      <c r="R98" s="7">
        <v>2500</v>
      </c>
      <c r="S98" s="7">
        <v>900</v>
      </c>
      <c r="T98" s="7">
        <v>600</v>
      </c>
      <c r="U98" s="7">
        <v>0</v>
      </c>
      <c r="V98" s="7">
        <v>0</v>
      </c>
      <c r="W98" s="7">
        <f t="shared" si="13"/>
        <v>22385</v>
      </c>
      <c r="X98" s="7">
        <f t="shared" si="14"/>
        <v>22719.25</v>
      </c>
      <c r="Y98" s="133">
        <f t="shared" si="15"/>
        <v>1.4931874022783065E-2</v>
      </c>
      <c r="Z98" s="133">
        <f t="shared" si="11"/>
        <v>4.4672771945499217E-4</v>
      </c>
      <c r="AA98" s="187" cm="1">
        <f t="array" ref="AA98">6-MATCH(Z98,PERCENTILE(Z$11:Z$642,{5,4,3,2,1}/5),-1)</f>
        <v>3</v>
      </c>
      <c r="AB98" s="148" t="str">
        <f t="shared" si="12"/>
        <v>Mid</v>
      </c>
      <c r="AD98" s="14"/>
      <c r="AE98" s="192"/>
    </row>
    <row r="99" spans="1:31">
      <c r="A99" s="4" t="s">
        <v>103</v>
      </c>
      <c r="B99" s="7">
        <v>0</v>
      </c>
      <c r="C99" s="7">
        <v>0</v>
      </c>
      <c r="D99" s="7">
        <v>4000</v>
      </c>
      <c r="E99" s="7">
        <v>8000</v>
      </c>
      <c r="F99" s="7">
        <v>100</v>
      </c>
      <c r="G99" s="7">
        <v>1750</v>
      </c>
      <c r="H99" s="7">
        <v>9000</v>
      </c>
      <c r="I99" s="7">
        <v>4000</v>
      </c>
      <c r="J99" s="7">
        <v>2500</v>
      </c>
      <c r="K99" s="7">
        <v>3500</v>
      </c>
      <c r="L99" s="7">
        <v>3000</v>
      </c>
      <c r="M99" s="7">
        <v>2250</v>
      </c>
      <c r="N99" s="7">
        <v>5000</v>
      </c>
      <c r="O99" s="7">
        <v>9000</v>
      </c>
      <c r="P99" s="7">
        <v>4000</v>
      </c>
      <c r="Q99" s="7">
        <v>3000</v>
      </c>
      <c r="R99" s="7">
        <v>5000</v>
      </c>
      <c r="S99" s="7">
        <v>900</v>
      </c>
      <c r="T99" s="7">
        <v>700</v>
      </c>
      <c r="U99" s="7">
        <v>0</v>
      </c>
      <c r="V99" s="7">
        <v>0</v>
      </c>
      <c r="W99" s="7">
        <f t="shared" si="13"/>
        <v>65700</v>
      </c>
      <c r="X99" s="7">
        <f t="shared" si="14"/>
        <v>67215</v>
      </c>
      <c r="Y99" s="133">
        <f t="shared" si="15"/>
        <v>2.3059360730593559E-2</v>
      </c>
      <c r="Z99" s="133">
        <f t="shared" si="11"/>
        <v>0</v>
      </c>
      <c r="AA99" s="187" cm="1">
        <f t="array" ref="AA99">6-MATCH(Z99,PERCENTILE(Z$11:Z$642,{5,4,3,2,1}/5),-1)</f>
        <v>1</v>
      </c>
      <c r="AB99" s="148" t="str">
        <f t="shared" si="12"/>
        <v>Very low</v>
      </c>
      <c r="AD99" s="14"/>
      <c r="AE99" s="192"/>
    </row>
    <row r="100" spans="1:31">
      <c r="A100" s="4" t="s">
        <v>104</v>
      </c>
      <c r="B100" s="7">
        <v>5</v>
      </c>
      <c r="C100" s="7">
        <v>0</v>
      </c>
      <c r="D100" s="7">
        <v>7000</v>
      </c>
      <c r="E100" s="7">
        <v>1000</v>
      </c>
      <c r="F100" s="7">
        <v>900</v>
      </c>
      <c r="G100" s="7">
        <v>4500</v>
      </c>
      <c r="H100" s="7">
        <v>21000</v>
      </c>
      <c r="I100" s="7">
        <v>7000</v>
      </c>
      <c r="J100" s="7">
        <v>4000</v>
      </c>
      <c r="K100" s="7">
        <v>3000</v>
      </c>
      <c r="L100" s="7">
        <v>1750</v>
      </c>
      <c r="M100" s="7">
        <v>1250</v>
      </c>
      <c r="N100" s="7">
        <v>6000</v>
      </c>
      <c r="O100" s="7">
        <v>15000</v>
      </c>
      <c r="P100" s="7">
        <v>3500</v>
      </c>
      <c r="Q100" s="7">
        <v>3000</v>
      </c>
      <c r="R100" s="7">
        <v>5000</v>
      </c>
      <c r="S100" s="7">
        <v>6000</v>
      </c>
      <c r="T100" s="7">
        <v>800</v>
      </c>
      <c r="U100" s="7">
        <v>0</v>
      </c>
      <c r="V100" s="7">
        <v>0</v>
      </c>
      <c r="W100" s="7">
        <f t="shared" si="13"/>
        <v>90705</v>
      </c>
      <c r="X100" s="7">
        <f t="shared" si="14"/>
        <v>92997.5</v>
      </c>
      <c r="Y100" s="133">
        <f t="shared" si="15"/>
        <v>2.5274240670304815E-2</v>
      </c>
      <c r="Z100" s="133">
        <f t="shared" si="11"/>
        <v>5.5123752825092332E-5</v>
      </c>
      <c r="AA100" s="187" cm="1">
        <f t="array" ref="AA100">6-MATCH(Z100,PERCENTILE(Z$11:Z$642,{5,4,3,2,1}/5),-1)</f>
        <v>1</v>
      </c>
      <c r="AB100" s="148" t="str">
        <f t="shared" si="12"/>
        <v>Very low</v>
      </c>
      <c r="AD100" s="14"/>
      <c r="AE100" s="192"/>
    </row>
    <row r="101" spans="1:31">
      <c r="A101" s="4" t="s">
        <v>105</v>
      </c>
      <c r="B101" s="7">
        <v>100</v>
      </c>
      <c r="C101" s="7">
        <v>100</v>
      </c>
      <c r="D101" s="7">
        <v>4000</v>
      </c>
      <c r="E101" s="7">
        <v>175</v>
      </c>
      <c r="F101" s="7">
        <v>100</v>
      </c>
      <c r="G101" s="7">
        <v>2500</v>
      </c>
      <c r="H101" s="7">
        <v>12000</v>
      </c>
      <c r="I101" s="7">
        <v>3500</v>
      </c>
      <c r="J101" s="7">
        <v>4000</v>
      </c>
      <c r="K101" s="7">
        <v>3500</v>
      </c>
      <c r="L101" s="7">
        <v>9000</v>
      </c>
      <c r="M101" s="7">
        <v>1500</v>
      </c>
      <c r="N101" s="7">
        <v>10000</v>
      </c>
      <c r="O101" s="7">
        <v>5000</v>
      </c>
      <c r="P101" s="7">
        <v>700</v>
      </c>
      <c r="Q101" s="7">
        <v>2500</v>
      </c>
      <c r="R101" s="7">
        <v>5000</v>
      </c>
      <c r="S101" s="7">
        <v>1500</v>
      </c>
      <c r="T101" s="7">
        <v>2250</v>
      </c>
      <c r="U101" s="7">
        <v>0</v>
      </c>
      <c r="V101" s="7">
        <v>0</v>
      </c>
      <c r="W101" s="7">
        <f t="shared" si="13"/>
        <v>67425</v>
      </c>
      <c r="X101" s="7">
        <f t="shared" si="14"/>
        <v>69233</v>
      </c>
      <c r="Y101" s="133">
        <f t="shared" si="15"/>
        <v>2.6814979606970768E-2</v>
      </c>
      <c r="Z101" s="133">
        <f t="shared" si="11"/>
        <v>1.4831294030404152E-3</v>
      </c>
      <c r="AA101" s="187" cm="1">
        <f t="array" ref="AA101">6-MATCH(Z101,PERCENTILE(Z$11:Z$642,{5,4,3,2,1}/5),-1)</f>
        <v>4</v>
      </c>
      <c r="AB101" s="148" t="str">
        <f t="shared" si="12"/>
        <v>High</v>
      </c>
      <c r="AD101" s="14"/>
      <c r="AE101" s="192"/>
    </row>
    <row r="102" spans="1:31">
      <c r="A102" s="4" t="s">
        <v>106</v>
      </c>
      <c r="B102" s="7">
        <v>10</v>
      </c>
      <c r="C102" s="7">
        <v>0</v>
      </c>
      <c r="D102" s="7">
        <v>2000</v>
      </c>
      <c r="E102" s="7">
        <v>0</v>
      </c>
      <c r="F102" s="7">
        <v>100</v>
      </c>
      <c r="G102" s="7">
        <v>1500</v>
      </c>
      <c r="H102" s="7">
        <v>3000</v>
      </c>
      <c r="I102" s="7">
        <v>500</v>
      </c>
      <c r="J102" s="7">
        <v>1500</v>
      </c>
      <c r="K102" s="7">
        <v>300</v>
      </c>
      <c r="L102" s="7">
        <v>175</v>
      </c>
      <c r="M102" s="7">
        <v>175</v>
      </c>
      <c r="N102" s="7">
        <v>1500</v>
      </c>
      <c r="O102" s="7">
        <v>1250</v>
      </c>
      <c r="P102" s="7">
        <v>800</v>
      </c>
      <c r="Q102" s="7">
        <v>2500</v>
      </c>
      <c r="R102" s="7">
        <v>3000</v>
      </c>
      <c r="S102" s="7">
        <v>600</v>
      </c>
      <c r="T102" s="7">
        <v>600</v>
      </c>
      <c r="U102" s="7">
        <v>0</v>
      </c>
      <c r="V102" s="7">
        <v>0</v>
      </c>
      <c r="W102" s="7">
        <f t="shared" si="13"/>
        <v>19510</v>
      </c>
      <c r="X102" s="7">
        <f t="shared" si="14"/>
        <v>19969.75</v>
      </c>
      <c r="Y102" s="133">
        <f t="shared" si="15"/>
        <v>2.3564838544336331E-2</v>
      </c>
      <c r="Z102" s="133">
        <f t="shared" si="11"/>
        <v>5.1255766273705791E-4</v>
      </c>
      <c r="AA102" s="187" cm="1">
        <f t="array" ref="AA102">6-MATCH(Z102,PERCENTILE(Z$11:Z$642,{5,4,3,2,1}/5),-1)</f>
        <v>3</v>
      </c>
      <c r="AB102" s="148" t="str">
        <f t="shared" si="12"/>
        <v>Mid</v>
      </c>
      <c r="AD102" s="14"/>
      <c r="AE102" s="192"/>
    </row>
    <row r="103" spans="1:31">
      <c r="A103" s="4" t="s">
        <v>107</v>
      </c>
      <c r="B103" s="7">
        <v>5</v>
      </c>
      <c r="C103" s="7">
        <v>40</v>
      </c>
      <c r="D103" s="7">
        <v>4500</v>
      </c>
      <c r="E103" s="7">
        <v>250</v>
      </c>
      <c r="F103" s="7">
        <v>1250</v>
      </c>
      <c r="G103" s="7">
        <v>5000</v>
      </c>
      <c r="H103" s="7">
        <v>13000</v>
      </c>
      <c r="I103" s="7">
        <v>5000</v>
      </c>
      <c r="J103" s="7">
        <v>3000</v>
      </c>
      <c r="K103" s="7">
        <v>3000</v>
      </c>
      <c r="L103" s="7">
        <v>1000</v>
      </c>
      <c r="M103" s="7">
        <v>1000</v>
      </c>
      <c r="N103" s="7">
        <v>8000</v>
      </c>
      <c r="O103" s="7">
        <v>6000</v>
      </c>
      <c r="P103" s="7">
        <v>1750</v>
      </c>
      <c r="Q103" s="7">
        <v>3000</v>
      </c>
      <c r="R103" s="7">
        <v>6000</v>
      </c>
      <c r="S103" s="7">
        <v>1000</v>
      </c>
      <c r="T103" s="7">
        <v>1000</v>
      </c>
      <c r="U103" s="7">
        <v>0</v>
      </c>
      <c r="V103" s="7">
        <v>0</v>
      </c>
      <c r="W103" s="7">
        <f t="shared" si="13"/>
        <v>63795</v>
      </c>
      <c r="X103" s="7">
        <f t="shared" si="14"/>
        <v>65508.7</v>
      </c>
      <c r="Y103" s="133">
        <f t="shared" si="15"/>
        <v>2.6862606787365628E-2</v>
      </c>
      <c r="Z103" s="133">
        <f t="shared" si="11"/>
        <v>7.837604827964574E-5</v>
      </c>
      <c r="AA103" s="187" cm="1">
        <f t="array" ref="AA103">6-MATCH(Z103,PERCENTILE(Z$11:Z$642,{5,4,3,2,1}/5),-1)</f>
        <v>1</v>
      </c>
      <c r="AB103" s="148" t="str">
        <f t="shared" si="12"/>
        <v>Very low</v>
      </c>
      <c r="AD103" s="14"/>
      <c r="AE103" s="192"/>
    </row>
    <row r="104" spans="1:31">
      <c r="A104" s="4" t="s">
        <v>108</v>
      </c>
      <c r="B104" s="7">
        <v>0</v>
      </c>
      <c r="C104" s="7">
        <v>0</v>
      </c>
      <c r="D104" s="7">
        <v>2500</v>
      </c>
      <c r="E104" s="7">
        <v>600</v>
      </c>
      <c r="F104" s="7">
        <v>350</v>
      </c>
      <c r="G104" s="7">
        <v>3500</v>
      </c>
      <c r="H104" s="7">
        <v>9000</v>
      </c>
      <c r="I104" s="7">
        <v>5000</v>
      </c>
      <c r="J104" s="7">
        <v>4500</v>
      </c>
      <c r="K104" s="7">
        <v>1250</v>
      </c>
      <c r="L104" s="7">
        <v>900</v>
      </c>
      <c r="M104" s="7">
        <v>700</v>
      </c>
      <c r="N104" s="7">
        <v>15000</v>
      </c>
      <c r="O104" s="7">
        <v>14000</v>
      </c>
      <c r="P104" s="7">
        <v>3500</v>
      </c>
      <c r="Q104" s="7">
        <v>3500</v>
      </c>
      <c r="R104" s="7">
        <v>9000</v>
      </c>
      <c r="S104" s="7">
        <v>1500</v>
      </c>
      <c r="T104" s="7">
        <v>1250</v>
      </c>
      <c r="U104" s="7">
        <v>0</v>
      </c>
      <c r="V104" s="7">
        <v>0</v>
      </c>
      <c r="W104" s="7">
        <f t="shared" si="13"/>
        <v>76050</v>
      </c>
      <c r="X104" s="7">
        <f t="shared" si="14"/>
        <v>78985</v>
      </c>
      <c r="Y104" s="133">
        <f t="shared" si="15"/>
        <v>3.8593030900723191E-2</v>
      </c>
      <c r="Z104" s="133">
        <f t="shared" si="11"/>
        <v>0</v>
      </c>
      <c r="AA104" s="187" cm="1">
        <f t="array" ref="AA104">6-MATCH(Z104,PERCENTILE(Z$11:Z$642,{5,4,3,2,1}/5),-1)</f>
        <v>1</v>
      </c>
      <c r="AB104" s="148" t="str">
        <f t="shared" si="12"/>
        <v>Very low</v>
      </c>
      <c r="AD104" s="14"/>
      <c r="AE104" s="192"/>
    </row>
    <row r="105" spans="1:31">
      <c r="A105" s="4" t="s">
        <v>109</v>
      </c>
      <c r="B105" s="7">
        <v>10</v>
      </c>
      <c r="C105" s="7">
        <v>300</v>
      </c>
      <c r="D105" s="7">
        <v>5000</v>
      </c>
      <c r="E105" s="7">
        <v>75</v>
      </c>
      <c r="F105" s="7">
        <v>100</v>
      </c>
      <c r="G105" s="7">
        <v>2000</v>
      </c>
      <c r="H105" s="7">
        <v>9000</v>
      </c>
      <c r="I105" s="7">
        <v>3000</v>
      </c>
      <c r="J105" s="7">
        <v>2500</v>
      </c>
      <c r="K105" s="7">
        <v>1500</v>
      </c>
      <c r="L105" s="7">
        <v>600</v>
      </c>
      <c r="M105" s="7">
        <v>900</v>
      </c>
      <c r="N105" s="7">
        <v>7000</v>
      </c>
      <c r="O105" s="7">
        <v>4500</v>
      </c>
      <c r="P105" s="7">
        <v>700</v>
      </c>
      <c r="Q105" s="7">
        <v>3000</v>
      </c>
      <c r="R105" s="7">
        <v>7000</v>
      </c>
      <c r="S105" s="7">
        <v>900</v>
      </c>
      <c r="T105" s="7">
        <v>1500</v>
      </c>
      <c r="U105" s="7">
        <v>0</v>
      </c>
      <c r="V105" s="7">
        <v>0</v>
      </c>
      <c r="W105" s="7">
        <f t="shared" si="13"/>
        <v>49585</v>
      </c>
      <c r="X105" s="7">
        <f t="shared" si="14"/>
        <v>50956.5</v>
      </c>
      <c r="Y105" s="133">
        <f t="shared" si="15"/>
        <v>2.7659574468085202E-2</v>
      </c>
      <c r="Z105" s="133">
        <f t="shared" si="11"/>
        <v>2.0167389331451045E-4</v>
      </c>
      <c r="AA105" s="187" cm="1">
        <f t="array" ref="AA105">6-MATCH(Z105,PERCENTILE(Z$11:Z$642,{5,4,3,2,1}/5),-1)</f>
        <v>2</v>
      </c>
      <c r="AB105" s="148" t="str">
        <f t="shared" si="12"/>
        <v>Low</v>
      </c>
      <c r="AD105" s="14"/>
      <c r="AE105" s="192"/>
    </row>
    <row r="106" spans="1:31">
      <c r="A106" s="4" t="s">
        <v>110</v>
      </c>
      <c r="B106" s="7">
        <v>100</v>
      </c>
      <c r="C106" s="7">
        <v>10</v>
      </c>
      <c r="D106" s="7">
        <v>7000</v>
      </c>
      <c r="E106" s="7">
        <v>0</v>
      </c>
      <c r="F106" s="7">
        <v>400</v>
      </c>
      <c r="G106" s="7">
        <v>2500</v>
      </c>
      <c r="H106" s="7">
        <v>7000</v>
      </c>
      <c r="I106" s="7">
        <v>3000</v>
      </c>
      <c r="J106" s="7">
        <v>4500</v>
      </c>
      <c r="K106" s="7">
        <v>700</v>
      </c>
      <c r="L106" s="7">
        <v>1000</v>
      </c>
      <c r="M106" s="7">
        <v>400</v>
      </c>
      <c r="N106" s="7">
        <v>2500</v>
      </c>
      <c r="O106" s="7">
        <v>2250</v>
      </c>
      <c r="P106" s="7">
        <v>900</v>
      </c>
      <c r="Q106" s="7">
        <v>4000</v>
      </c>
      <c r="R106" s="7">
        <v>6000</v>
      </c>
      <c r="S106" s="7">
        <v>600</v>
      </c>
      <c r="T106" s="7">
        <v>1000</v>
      </c>
      <c r="U106" s="7">
        <v>0</v>
      </c>
      <c r="V106" s="7">
        <v>0</v>
      </c>
      <c r="W106" s="7">
        <f t="shared" si="13"/>
        <v>43860</v>
      </c>
      <c r="X106" s="7">
        <f t="shared" si="14"/>
        <v>44438.3</v>
      </c>
      <c r="Y106" s="133">
        <f t="shared" si="15"/>
        <v>1.3185134518924002E-2</v>
      </c>
      <c r="Z106" s="133">
        <f t="shared" si="11"/>
        <v>2.2799817601459188E-3</v>
      </c>
      <c r="AA106" s="187" cm="1">
        <f t="array" ref="AA106">6-MATCH(Z106,PERCENTILE(Z$11:Z$642,{5,4,3,2,1}/5),-1)</f>
        <v>4</v>
      </c>
      <c r="AB106" s="148" t="str">
        <f t="shared" si="12"/>
        <v>High</v>
      </c>
      <c r="AD106" s="14"/>
      <c r="AE106" s="192"/>
    </row>
    <row r="107" spans="1:31">
      <c r="A107" s="4" t="s">
        <v>111</v>
      </c>
      <c r="B107" s="7">
        <v>100</v>
      </c>
      <c r="C107" s="7">
        <v>30</v>
      </c>
      <c r="D107" s="7">
        <v>4000</v>
      </c>
      <c r="E107" s="7">
        <v>150</v>
      </c>
      <c r="F107" s="7">
        <v>300</v>
      </c>
      <c r="G107" s="7">
        <v>2500</v>
      </c>
      <c r="H107" s="7">
        <v>9000</v>
      </c>
      <c r="I107" s="7">
        <v>1500</v>
      </c>
      <c r="J107" s="7">
        <v>9000</v>
      </c>
      <c r="K107" s="7">
        <v>600</v>
      </c>
      <c r="L107" s="7">
        <v>450</v>
      </c>
      <c r="M107" s="7">
        <v>1000</v>
      </c>
      <c r="N107" s="7">
        <v>2500</v>
      </c>
      <c r="O107" s="7">
        <v>1750</v>
      </c>
      <c r="P107" s="7">
        <v>900</v>
      </c>
      <c r="Q107" s="7">
        <v>3000</v>
      </c>
      <c r="R107" s="7">
        <v>5000</v>
      </c>
      <c r="S107" s="7">
        <v>2000</v>
      </c>
      <c r="T107" s="7">
        <v>1250</v>
      </c>
      <c r="U107" s="7">
        <v>0</v>
      </c>
      <c r="V107" s="7">
        <v>0</v>
      </c>
      <c r="W107" s="7">
        <f t="shared" si="13"/>
        <v>45030</v>
      </c>
      <c r="X107" s="7">
        <f t="shared" si="14"/>
        <v>45988.9</v>
      </c>
      <c r="Y107" s="133">
        <f t="shared" si="15"/>
        <v>2.1294692427270778E-2</v>
      </c>
      <c r="Z107" s="133">
        <f t="shared" si="11"/>
        <v>2.2207417277370642E-3</v>
      </c>
      <c r="AA107" s="187" cm="1">
        <f t="array" ref="AA107">6-MATCH(Z107,PERCENTILE(Z$11:Z$642,{5,4,3,2,1}/5),-1)</f>
        <v>4</v>
      </c>
      <c r="AB107" s="148" t="str">
        <f t="shared" si="12"/>
        <v>High</v>
      </c>
      <c r="AD107" s="14"/>
      <c r="AE107" s="192"/>
    </row>
    <row r="108" spans="1:31">
      <c r="A108" s="4" t="s">
        <v>112</v>
      </c>
      <c r="B108" s="7">
        <v>10</v>
      </c>
      <c r="C108" s="7">
        <v>0</v>
      </c>
      <c r="D108" s="7">
        <v>6000</v>
      </c>
      <c r="E108" s="7">
        <v>0</v>
      </c>
      <c r="F108" s="7">
        <v>250</v>
      </c>
      <c r="G108" s="7">
        <v>2000</v>
      </c>
      <c r="H108" s="7">
        <v>8000</v>
      </c>
      <c r="I108" s="7">
        <v>2500</v>
      </c>
      <c r="J108" s="7">
        <v>3000</v>
      </c>
      <c r="K108" s="7">
        <v>500</v>
      </c>
      <c r="L108" s="7">
        <v>400</v>
      </c>
      <c r="M108" s="7">
        <v>350</v>
      </c>
      <c r="N108" s="7">
        <v>2250</v>
      </c>
      <c r="O108" s="7">
        <v>6000</v>
      </c>
      <c r="P108" s="7">
        <v>4000</v>
      </c>
      <c r="Q108" s="7">
        <v>3000</v>
      </c>
      <c r="R108" s="7">
        <v>7000</v>
      </c>
      <c r="S108" s="7">
        <v>1750</v>
      </c>
      <c r="T108" s="7">
        <v>1000</v>
      </c>
      <c r="U108" s="7">
        <v>0</v>
      </c>
      <c r="V108" s="7">
        <v>0</v>
      </c>
      <c r="W108" s="7">
        <f t="shared" si="13"/>
        <v>48010</v>
      </c>
      <c r="X108" s="7">
        <f t="shared" si="14"/>
        <v>48977</v>
      </c>
      <c r="Y108" s="133">
        <f t="shared" si="15"/>
        <v>2.0141637158925141E-2</v>
      </c>
      <c r="Z108" s="133">
        <f t="shared" si="11"/>
        <v>2.0828993959591752E-4</v>
      </c>
      <c r="AA108" s="187" cm="1">
        <f t="array" ref="AA108">6-MATCH(Z108,PERCENTILE(Z$11:Z$642,{5,4,3,2,1}/5),-1)</f>
        <v>2</v>
      </c>
      <c r="AB108" s="148" t="str">
        <f t="shared" si="12"/>
        <v>Low</v>
      </c>
      <c r="AD108" s="14"/>
      <c r="AE108" s="192"/>
    </row>
    <row r="109" spans="1:31">
      <c r="A109" s="4" t="s">
        <v>113</v>
      </c>
      <c r="B109" s="7">
        <v>0</v>
      </c>
      <c r="C109" s="7">
        <v>0</v>
      </c>
      <c r="D109" s="7">
        <v>3500</v>
      </c>
      <c r="E109" s="7">
        <v>0</v>
      </c>
      <c r="F109" s="7">
        <v>500</v>
      </c>
      <c r="G109" s="7">
        <v>1500</v>
      </c>
      <c r="H109" s="7">
        <v>4500</v>
      </c>
      <c r="I109" s="7">
        <v>1000</v>
      </c>
      <c r="J109" s="7">
        <v>2250</v>
      </c>
      <c r="K109" s="7">
        <v>350</v>
      </c>
      <c r="L109" s="7">
        <v>300</v>
      </c>
      <c r="M109" s="7">
        <v>250</v>
      </c>
      <c r="N109" s="7">
        <v>3500</v>
      </c>
      <c r="O109" s="7">
        <v>2000</v>
      </c>
      <c r="P109" s="7">
        <v>200</v>
      </c>
      <c r="Q109" s="7">
        <v>1750</v>
      </c>
      <c r="R109" s="7">
        <v>6000</v>
      </c>
      <c r="S109" s="7">
        <v>600</v>
      </c>
      <c r="T109" s="7">
        <v>700</v>
      </c>
      <c r="U109" s="7">
        <v>0</v>
      </c>
      <c r="V109" s="7">
        <v>0</v>
      </c>
      <c r="W109" s="7">
        <f t="shared" si="13"/>
        <v>28900</v>
      </c>
      <c r="X109" s="7">
        <f t="shared" si="14"/>
        <v>29597</v>
      </c>
      <c r="Y109" s="133">
        <f t="shared" si="15"/>
        <v>2.4117647058823577E-2</v>
      </c>
      <c r="Z109" s="133">
        <f t="shared" si="11"/>
        <v>0</v>
      </c>
      <c r="AA109" s="187" cm="1">
        <f t="array" ref="AA109">6-MATCH(Z109,PERCENTILE(Z$11:Z$642,{5,4,3,2,1}/5),-1)</f>
        <v>1</v>
      </c>
      <c r="AB109" s="148" t="str">
        <f t="shared" si="12"/>
        <v>Very low</v>
      </c>
      <c r="AD109" s="14"/>
      <c r="AE109" s="192"/>
    </row>
    <row r="110" spans="1:31">
      <c r="A110" s="4" t="s">
        <v>114</v>
      </c>
      <c r="B110" s="7">
        <v>20</v>
      </c>
      <c r="C110" s="7">
        <v>0</v>
      </c>
      <c r="D110" s="7">
        <v>300</v>
      </c>
      <c r="E110" s="7">
        <v>0</v>
      </c>
      <c r="F110" s="7">
        <v>35</v>
      </c>
      <c r="G110" s="7">
        <v>600</v>
      </c>
      <c r="H110" s="7">
        <v>2500</v>
      </c>
      <c r="I110" s="7">
        <v>350</v>
      </c>
      <c r="J110" s="7">
        <v>1750</v>
      </c>
      <c r="K110" s="7">
        <v>350</v>
      </c>
      <c r="L110" s="7">
        <v>100</v>
      </c>
      <c r="M110" s="7">
        <v>200</v>
      </c>
      <c r="N110" s="7">
        <v>1000</v>
      </c>
      <c r="O110" s="7">
        <v>350</v>
      </c>
      <c r="P110" s="7">
        <v>50</v>
      </c>
      <c r="Q110" s="7">
        <v>2500</v>
      </c>
      <c r="R110" s="7">
        <v>8000</v>
      </c>
      <c r="S110" s="7">
        <v>700</v>
      </c>
      <c r="T110" s="7">
        <v>600</v>
      </c>
      <c r="U110" s="7">
        <v>0</v>
      </c>
      <c r="V110" s="7">
        <v>0</v>
      </c>
      <c r="W110" s="7">
        <f t="shared" si="13"/>
        <v>19405</v>
      </c>
      <c r="X110" s="7">
        <f t="shared" si="14"/>
        <v>20211.400000000001</v>
      </c>
      <c r="Y110" s="133">
        <f t="shared" si="15"/>
        <v>4.1556299922700379E-2</v>
      </c>
      <c r="Z110" s="133">
        <f t="shared" si="11"/>
        <v>1.030662200463798E-3</v>
      </c>
      <c r="AA110" s="187" cm="1">
        <f t="array" ref="AA110">6-MATCH(Z110,PERCENTILE(Z$11:Z$642,{5,4,3,2,1}/5),-1)</f>
        <v>3</v>
      </c>
      <c r="AB110" s="148" t="str">
        <f t="shared" si="12"/>
        <v>Mid</v>
      </c>
      <c r="AD110" s="14"/>
      <c r="AE110" s="192"/>
    </row>
    <row r="111" spans="1:31">
      <c r="A111" s="4" t="s">
        <v>115</v>
      </c>
      <c r="B111" s="7">
        <v>75</v>
      </c>
      <c r="C111" s="7">
        <v>75</v>
      </c>
      <c r="D111" s="7">
        <v>4000</v>
      </c>
      <c r="E111" s="7">
        <v>75</v>
      </c>
      <c r="F111" s="7">
        <v>250</v>
      </c>
      <c r="G111" s="7">
        <v>2250</v>
      </c>
      <c r="H111" s="7">
        <v>5000</v>
      </c>
      <c r="I111" s="7">
        <v>1500</v>
      </c>
      <c r="J111" s="7">
        <v>2250</v>
      </c>
      <c r="K111" s="7">
        <v>150</v>
      </c>
      <c r="L111" s="7">
        <v>250</v>
      </c>
      <c r="M111" s="7">
        <v>350</v>
      </c>
      <c r="N111" s="7">
        <v>1500</v>
      </c>
      <c r="O111" s="7">
        <v>2250</v>
      </c>
      <c r="P111" s="7">
        <v>1500</v>
      </c>
      <c r="Q111" s="7">
        <v>2500</v>
      </c>
      <c r="R111" s="7">
        <v>3500</v>
      </c>
      <c r="S111" s="7">
        <v>700</v>
      </c>
      <c r="T111" s="7">
        <v>700</v>
      </c>
      <c r="U111" s="7">
        <v>0</v>
      </c>
      <c r="V111" s="7">
        <v>0</v>
      </c>
      <c r="W111" s="7">
        <f t="shared" si="13"/>
        <v>28875</v>
      </c>
      <c r="X111" s="7">
        <f t="shared" si="14"/>
        <v>29330.75</v>
      </c>
      <c r="Y111" s="133">
        <f t="shared" si="15"/>
        <v>1.5783549783549677E-2</v>
      </c>
      <c r="Z111" s="133">
        <f t="shared" si="11"/>
        <v>2.5974025974025974E-3</v>
      </c>
      <c r="AA111" s="187" cm="1">
        <f t="array" ref="AA111">6-MATCH(Z111,PERCENTILE(Z$11:Z$642,{5,4,3,2,1}/5),-1)</f>
        <v>4</v>
      </c>
      <c r="AB111" s="148" t="str">
        <f t="shared" si="12"/>
        <v>High</v>
      </c>
      <c r="AD111" s="14"/>
      <c r="AE111" s="192"/>
    </row>
    <row r="112" spans="1:31">
      <c r="A112" s="4" t="s">
        <v>116</v>
      </c>
      <c r="B112" s="7">
        <v>10</v>
      </c>
      <c r="C112" s="7">
        <v>40</v>
      </c>
      <c r="D112" s="7">
        <v>2250</v>
      </c>
      <c r="E112" s="7">
        <v>200</v>
      </c>
      <c r="F112" s="7">
        <v>800</v>
      </c>
      <c r="G112" s="7">
        <v>2000</v>
      </c>
      <c r="H112" s="7">
        <v>6000</v>
      </c>
      <c r="I112" s="7">
        <v>2000</v>
      </c>
      <c r="J112" s="7">
        <v>2250</v>
      </c>
      <c r="K112" s="7">
        <v>400</v>
      </c>
      <c r="L112" s="7">
        <v>300</v>
      </c>
      <c r="M112" s="7">
        <v>300</v>
      </c>
      <c r="N112" s="7">
        <v>2500</v>
      </c>
      <c r="O112" s="7">
        <v>1500</v>
      </c>
      <c r="P112" s="7">
        <v>350</v>
      </c>
      <c r="Q112" s="7">
        <v>3000</v>
      </c>
      <c r="R112" s="7">
        <v>3000</v>
      </c>
      <c r="S112" s="7">
        <v>700</v>
      </c>
      <c r="T112" s="7">
        <v>500</v>
      </c>
      <c r="U112" s="7">
        <v>0</v>
      </c>
      <c r="V112" s="7">
        <v>0</v>
      </c>
      <c r="W112" s="7">
        <f t="shared" si="13"/>
        <v>28100</v>
      </c>
      <c r="X112" s="7">
        <f t="shared" si="14"/>
        <v>28703.200000000001</v>
      </c>
      <c r="Y112" s="133">
        <f t="shared" si="15"/>
        <v>2.1466192170818577E-2</v>
      </c>
      <c r="Z112" s="133">
        <f t="shared" si="11"/>
        <v>3.5587188612099647E-4</v>
      </c>
      <c r="AA112" s="187" cm="1">
        <f t="array" ref="AA112">6-MATCH(Z112,PERCENTILE(Z$11:Z$642,{5,4,3,2,1}/5),-1)</f>
        <v>2</v>
      </c>
      <c r="AB112" s="148" t="str">
        <f t="shared" si="12"/>
        <v>Low</v>
      </c>
      <c r="AD112" s="14"/>
      <c r="AE112" s="192"/>
    </row>
    <row r="113" spans="1:31">
      <c r="A113" s="4" t="s">
        <v>117</v>
      </c>
      <c r="B113" s="7">
        <v>50</v>
      </c>
      <c r="C113" s="7">
        <v>50</v>
      </c>
      <c r="D113" s="7">
        <v>2000</v>
      </c>
      <c r="E113" s="7">
        <v>5</v>
      </c>
      <c r="F113" s="7">
        <v>250</v>
      </c>
      <c r="G113" s="7">
        <v>3000</v>
      </c>
      <c r="H113" s="7">
        <v>7000</v>
      </c>
      <c r="I113" s="7">
        <v>1500</v>
      </c>
      <c r="J113" s="7">
        <v>3000</v>
      </c>
      <c r="K113" s="7">
        <v>800</v>
      </c>
      <c r="L113" s="7">
        <v>1250</v>
      </c>
      <c r="M113" s="7">
        <v>500</v>
      </c>
      <c r="N113" s="7">
        <v>2250</v>
      </c>
      <c r="O113" s="7">
        <v>1500</v>
      </c>
      <c r="P113" s="7">
        <v>500</v>
      </c>
      <c r="Q113" s="7">
        <v>3500</v>
      </c>
      <c r="R113" s="7">
        <v>13000</v>
      </c>
      <c r="S113" s="7">
        <v>600</v>
      </c>
      <c r="T113" s="7">
        <v>600</v>
      </c>
      <c r="U113" s="7">
        <v>0</v>
      </c>
      <c r="V113" s="7">
        <v>0</v>
      </c>
      <c r="W113" s="7">
        <f t="shared" si="13"/>
        <v>41355</v>
      </c>
      <c r="X113" s="7">
        <f t="shared" si="14"/>
        <v>42695.4</v>
      </c>
      <c r="Y113" s="133">
        <f t="shared" si="15"/>
        <v>3.2412042074718928E-2</v>
      </c>
      <c r="Z113" s="133">
        <f t="shared" si="11"/>
        <v>1.2090436464756377E-3</v>
      </c>
      <c r="AA113" s="187" cm="1">
        <f t="array" ref="AA113">6-MATCH(Z113,PERCENTILE(Z$11:Z$642,{5,4,3,2,1}/5),-1)</f>
        <v>4</v>
      </c>
      <c r="AB113" s="148" t="str">
        <f t="shared" si="12"/>
        <v>High</v>
      </c>
      <c r="AD113" s="14"/>
      <c r="AE113" s="192"/>
    </row>
    <row r="114" spans="1:31">
      <c r="A114" s="4" t="s">
        <v>118</v>
      </c>
      <c r="B114" s="7">
        <v>5</v>
      </c>
      <c r="C114" s="7">
        <v>0</v>
      </c>
      <c r="D114" s="7">
        <v>3500</v>
      </c>
      <c r="E114" s="7">
        <v>5</v>
      </c>
      <c r="F114" s="7">
        <v>15</v>
      </c>
      <c r="G114" s="7">
        <v>2250</v>
      </c>
      <c r="H114" s="7">
        <v>8000</v>
      </c>
      <c r="I114" s="7">
        <v>17000</v>
      </c>
      <c r="J114" s="7">
        <v>4500</v>
      </c>
      <c r="K114" s="7">
        <v>4500</v>
      </c>
      <c r="L114" s="7">
        <v>2250</v>
      </c>
      <c r="M114" s="7">
        <v>900</v>
      </c>
      <c r="N114" s="7">
        <v>6000</v>
      </c>
      <c r="O114" s="7">
        <v>9000</v>
      </c>
      <c r="P114" s="7">
        <v>1250</v>
      </c>
      <c r="Q114" s="7">
        <v>3500</v>
      </c>
      <c r="R114" s="7">
        <v>12000</v>
      </c>
      <c r="S114" s="7">
        <v>700</v>
      </c>
      <c r="T114" s="7">
        <v>1250</v>
      </c>
      <c r="U114" s="7">
        <v>0</v>
      </c>
      <c r="V114" s="7">
        <v>0</v>
      </c>
      <c r="W114" s="7">
        <f t="shared" si="13"/>
        <v>76625</v>
      </c>
      <c r="X114" s="7">
        <f t="shared" si="14"/>
        <v>78990.5</v>
      </c>
      <c r="Y114" s="133">
        <f t="shared" si="15"/>
        <v>3.0871125611745542E-2</v>
      </c>
      <c r="Z114" s="133">
        <f t="shared" si="11"/>
        <v>6.5252854812398049E-5</v>
      </c>
      <c r="AA114" s="187" cm="1">
        <f t="array" ref="AA114">6-MATCH(Z114,PERCENTILE(Z$11:Z$642,{5,4,3,2,1}/5),-1)</f>
        <v>1</v>
      </c>
      <c r="AB114" s="148" t="str">
        <f t="shared" si="12"/>
        <v>Very low</v>
      </c>
      <c r="AD114" s="14"/>
      <c r="AE114" s="192"/>
    </row>
    <row r="115" spans="1:31">
      <c r="A115" s="4" t="s">
        <v>119</v>
      </c>
      <c r="B115" s="7">
        <v>10</v>
      </c>
      <c r="C115" s="7">
        <v>50</v>
      </c>
      <c r="D115" s="7">
        <v>3500</v>
      </c>
      <c r="E115" s="7">
        <v>20</v>
      </c>
      <c r="F115" s="7">
        <v>125</v>
      </c>
      <c r="G115" s="7">
        <v>2500</v>
      </c>
      <c r="H115" s="7">
        <v>6000</v>
      </c>
      <c r="I115" s="7">
        <v>2000</v>
      </c>
      <c r="J115" s="7">
        <v>2250</v>
      </c>
      <c r="K115" s="7">
        <v>450</v>
      </c>
      <c r="L115" s="7">
        <v>500</v>
      </c>
      <c r="M115" s="7">
        <v>1250</v>
      </c>
      <c r="N115" s="7">
        <v>1750</v>
      </c>
      <c r="O115" s="7">
        <v>4000</v>
      </c>
      <c r="P115" s="7">
        <v>1500</v>
      </c>
      <c r="Q115" s="7">
        <v>3500</v>
      </c>
      <c r="R115" s="7">
        <v>10000</v>
      </c>
      <c r="S115" s="7">
        <v>1000</v>
      </c>
      <c r="T115" s="7">
        <v>1000</v>
      </c>
      <c r="U115" s="7">
        <v>0</v>
      </c>
      <c r="V115" s="7">
        <v>0</v>
      </c>
      <c r="W115" s="7">
        <f t="shared" si="13"/>
        <v>41405</v>
      </c>
      <c r="X115" s="7">
        <f t="shared" si="14"/>
        <v>42582.6</v>
      </c>
      <c r="Y115" s="133">
        <f t="shared" si="15"/>
        <v>2.8441009539910578E-2</v>
      </c>
      <c r="Z115" s="133">
        <f t="shared" si="11"/>
        <v>2.4151672503320854E-4</v>
      </c>
      <c r="AA115" s="187" cm="1">
        <f t="array" ref="AA115">6-MATCH(Z115,PERCENTILE(Z$11:Z$642,{5,4,3,2,1}/5),-1)</f>
        <v>2</v>
      </c>
      <c r="AB115" s="148" t="str">
        <f t="shared" si="12"/>
        <v>Low</v>
      </c>
      <c r="AD115" s="14"/>
      <c r="AE115" s="192"/>
    </row>
    <row r="116" spans="1:31">
      <c r="A116" s="4" t="s">
        <v>120</v>
      </c>
      <c r="B116" s="7">
        <v>0</v>
      </c>
      <c r="C116" s="7">
        <v>0</v>
      </c>
      <c r="D116" s="7">
        <v>6000</v>
      </c>
      <c r="E116" s="7">
        <v>20</v>
      </c>
      <c r="F116" s="7">
        <v>50</v>
      </c>
      <c r="G116" s="7">
        <v>1750</v>
      </c>
      <c r="H116" s="7">
        <v>3500</v>
      </c>
      <c r="I116" s="7">
        <v>3500</v>
      </c>
      <c r="J116" s="7">
        <v>1250</v>
      </c>
      <c r="K116" s="7">
        <v>200</v>
      </c>
      <c r="L116" s="7">
        <v>50</v>
      </c>
      <c r="M116" s="7">
        <v>250</v>
      </c>
      <c r="N116" s="7">
        <v>900</v>
      </c>
      <c r="O116" s="7">
        <v>1750</v>
      </c>
      <c r="P116" s="7">
        <v>225</v>
      </c>
      <c r="Q116" s="7">
        <v>2000</v>
      </c>
      <c r="R116" s="7">
        <v>3500</v>
      </c>
      <c r="S116" s="7">
        <v>350</v>
      </c>
      <c r="T116" s="7">
        <v>500</v>
      </c>
      <c r="U116" s="7">
        <v>0</v>
      </c>
      <c r="V116" s="7">
        <v>0</v>
      </c>
      <c r="W116" s="7">
        <f t="shared" si="13"/>
        <v>25795</v>
      </c>
      <c r="X116" s="7">
        <f t="shared" si="14"/>
        <v>25917.85</v>
      </c>
      <c r="Y116" s="133">
        <f t="shared" si="15"/>
        <v>4.7625508819537643E-3</v>
      </c>
      <c r="Z116" s="133">
        <f t="shared" si="11"/>
        <v>0</v>
      </c>
      <c r="AA116" s="187" cm="1">
        <f t="array" ref="AA116">6-MATCH(Z116,PERCENTILE(Z$11:Z$642,{5,4,3,2,1}/5),-1)</f>
        <v>1</v>
      </c>
      <c r="AB116" s="148" t="str">
        <f t="shared" si="12"/>
        <v>Very low</v>
      </c>
      <c r="AD116" s="14"/>
      <c r="AE116" s="192"/>
    </row>
    <row r="117" spans="1:31">
      <c r="A117" s="4" t="s">
        <v>121</v>
      </c>
      <c r="B117" s="7">
        <v>5</v>
      </c>
      <c r="C117" s="7">
        <v>0</v>
      </c>
      <c r="D117" s="7">
        <v>8000</v>
      </c>
      <c r="E117" s="7">
        <v>50</v>
      </c>
      <c r="F117" s="7">
        <v>75</v>
      </c>
      <c r="G117" s="7">
        <v>3500</v>
      </c>
      <c r="H117" s="7">
        <v>9000</v>
      </c>
      <c r="I117" s="7">
        <v>1000</v>
      </c>
      <c r="J117" s="7">
        <v>2500</v>
      </c>
      <c r="K117" s="7">
        <v>900</v>
      </c>
      <c r="L117" s="7">
        <v>225</v>
      </c>
      <c r="M117" s="7">
        <v>700</v>
      </c>
      <c r="N117" s="7">
        <v>2250</v>
      </c>
      <c r="O117" s="7">
        <v>3000</v>
      </c>
      <c r="P117" s="7">
        <v>600</v>
      </c>
      <c r="Q117" s="7">
        <v>3000</v>
      </c>
      <c r="R117" s="7">
        <v>6000</v>
      </c>
      <c r="S117" s="7">
        <v>600</v>
      </c>
      <c r="T117" s="7">
        <v>1000</v>
      </c>
      <c r="U117" s="7">
        <v>0</v>
      </c>
      <c r="V117" s="7">
        <v>0</v>
      </c>
      <c r="W117" s="7">
        <f t="shared" si="13"/>
        <v>42405</v>
      </c>
      <c r="X117" s="7">
        <f t="shared" si="14"/>
        <v>42945.75</v>
      </c>
      <c r="Y117" s="133">
        <f t="shared" si="15"/>
        <v>1.2752033958259634E-2</v>
      </c>
      <c r="Z117" s="133">
        <f t="shared" si="11"/>
        <v>1.1791062374719962E-4</v>
      </c>
      <c r="AA117" s="187" cm="1">
        <f t="array" ref="AA117">6-MATCH(Z117,PERCENTILE(Z$11:Z$642,{5,4,3,2,1}/5),-1)</f>
        <v>2</v>
      </c>
      <c r="AB117" s="148" t="str">
        <f t="shared" si="12"/>
        <v>Low</v>
      </c>
      <c r="AD117" s="14"/>
      <c r="AE117" s="192"/>
    </row>
    <row r="118" spans="1:31">
      <c r="A118" s="4" t="s">
        <v>122</v>
      </c>
      <c r="B118" s="7">
        <v>50</v>
      </c>
      <c r="C118" s="7">
        <v>200</v>
      </c>
      <c r="D118" s="7">
        <v>4500</v>
      </c>
      <c r="E118" s="7">
        <v>175</v>
      </c>
      <c r="F118" s="7">
        <v>800</v>
      </c>
      <c r="G118" s="7">
        <v>2250</v>
      </c>
      <c r="H118" s="7">
        <v>5000</v>
      </c>
      <c r="I118" s="7">
        <v>800</v>
      </c>
      <c r="J118" s="7">
        <v>3000</v>
      </c>
      <c r="K118" s="7">
        <v>300</v>
      </c>
      <c r="L118" s="7">
        <v>225</v>
      </c>
      <c r="M118" s="7">
        <v>600</v>
      </c>
      <c r="N118" s="7">
        <v>2250</v>
      </c>
      <c r="O118" s="7">
        <v>1750</v>
      </c>
      <c r="P118" s="7">
        <v>5000</v>
      </c>
      <c r="Q118" s="7">
        <v>3000</v>
      </c>
      <c r="R118" s="7">
        <v>3500</v>
      </c>
      <c r="S118" s="7">
        <v>900</v>
      </c>
      <c r="T118" s="7">
        <v>1250</v>
      </c>
      <c r="U118" s="7">
        <v>0</v>
      </c>
      <c r="V118" s="7">
        <v>0</v>
      </c>
      <c r="W118" s="7">
        <f t="shared" si="13"/>
        <v>35550</v>
      </c>
      <c r="X118" s="7">
        <f t="shared" si="14"/>
        <v>36062.25</v>
      </c>
      <c r="Y118" s="133">
        <f t="shared" si="15"/>
        <v>1.4409282700421855E-2</v>
      </c>
      <c r="Z118" s="133">
        <f t="shared" si="11"/>
        <v>1.4064697609001407E-3</v>
      </c>
      <c r="AA118" s="187" cm="1">
        <f t="array" ref="AA118">6-MATCH(Z118,PERCENTILE(Z$11:Z$642,{5,4,3,2,1}/5),-1)</f>
        <v>4</v>
      </c>
      <c r="AB118" s="148" t="str">
        <f t="shared" si="12"/>
        <v>High</v>
      </c>
      <c r="AD118" s="14"/>
      <c r="AE118" s="192"/>
    </row>
    <row r="119" spans="1:31">
      <c r="A119" s="4" t="s">
        <v>123</v>
      </c>
      <c r="B119" s="7">
        <v>30</v>
      </c>
      <c r="C119" s="7">
        <v>10</v>
      </c>
      <c r="D119" s="7">
        <v>4500</v>
      </c>
      <c r="E119" s="7">
        <v>0</v>
      </c>
      <c r="F119" s="7">
        <v>250</v>
      </c>
      <c r="G119" s="7">
        <v>2000</v>
      </c>
      <c r="H119" s="7">
        <v>7000</v>
      </c>
      <c r="I119" s="7">
        <v>1250</v>
      </c>
      <c r="J119" s="7">
        <v>1500</v>
      </c>
      <c r="K119" s="7">
        <v>800</v>
      </c>
      <c r="L119" s="7">
        <v>1500</v>
      </c>
      <c r="M119" s="7">
        <v>500</v>
      </c>
      <c r="N119" s="7">
        <v>3500</v>
      </c>
      <c r="O119" s="7">
        <v>2000</v>
      </c>
      <c r="P119" s="7">
        <v>1500</v>
      </c>
      <c r="Q119" s="7">
        <v>4500</v>
      </c>
      <c r="R119" s="7">
        <v>4500</v>
      </c>
      <c r="S119" s="7">
        <v>500</v>
      </c>
      <c r="T119" s="7">
        <v>700</v>
      </c>
      <c r="U119" s="7">
        <v>0</v>
      </c>
      <c r="V119" s="7">
        <v>0</v>
      </c>
      <c r="W119" s="7">
        <f t="shared" si="13"/>
        <v>36540</v>
      </c>
      <c r="X119" s="7">
        <f t="shared" si="14"/>
        <v>37244.800000000003</v>
      </c>
      <c r="Y119" s="133">
        <f t="shared" si="15"/>
        <v>1.9288451012589025E-2</v>
      </c>
      <c r="Z119" s="133">
        <f t="shared" si="11"/>
        <v>8.2101806239737272E-4</v>
      </c>
      <c r="AA119" s="187" cm="1">
        <f t="array" ref="AA119">6-MATCH(Z119,PERCENTILE(Z$11:Z$642,{5,4,3,2,1}/5),-1)</f>
        <v>3</v>
      </c>
      <c r="AB119" s="148" t="str">
        <f t="shared" si="12"/>
        <v>Mid</v>
      </c>
      <c r="AD119" s="14"/>
      <c r="AE119" s="192"/>
    </row>
    <row r="120" spans="1:31">
      <c r="A120" s="4" t="s">
        <v>124</v>
      </c>
      <c r="B120" s="7">
        <v>0</v>
      </c>
      <c r="C120" s="7">
        <v>20</v>
      </c>
      <c r="D120" s="7">
        <v>9000</v>
      </c>
      <c r="E120" s="7">
        <v>0</v>
      </c>
      <c r="F120" s="7">
        <v>2500</v>
      </c>
      <c r="G120" s="7">
        <v>2000</v>
      </c>
      <c r="H120" s="7">
        <v>6000</v>
      </c>
      <c r="I120" s="7">
        <v>4000</v>
      </c>
      <c r="J120" s="7">
        <v>1250</v>
      </c>
      <c r="K120" s="7">
        <v>350</v>
      </c>
      <c r="L120" s="7">
        <v>150</v>
      </c>
      <c r="M120" s="7">
        <v>225</v>
      </c>
      <c r="N120" s="7">
        <v>1500</v>
      </c>
      <c r="O120" s="7">
        <v>1750</v>
      </c>
      <c r="P120" s="7">
        <v>500</v>
      </c>
      <c r="Q120" s="7">
        <v>3000</v>
      </c>
      <c r="R120" s="7">
        <v>3500</v>
      </c>
      <c r="S120" s="7">
        <v>600</v>
      </c>
      <c r="T120" s="7">
        <v>400</v>
      </c>
      <c r="U120" s="7">
        <v>0</v>
      </c>
      <c r="V120" s="7">
        <v>0</v>
      </c>
      <c r="W120" s="7">
        <f t="shared" si="13"/>
        <v>36745</v>
      </c>
      <c r="X120" s="7">
        <f t="shared" si="14"/>
        <v>36604.1</v>
      </c>
      <c r="Y120" s="133">
        <f t="shared" si="15"/>
        <v>-3.8345353109267011E-3</v>
      </c>
      <c r="Z120" s="133">
        <f t="shared" si="11"/>
        <v>0</v>
      </c>
      <c r="AA120" s="187" cm="1">
        <f t="array" ref="AA120">6-MATCH(Z120,PERCENTILE(Z$11:Z$642,{5,4,3,2,1}/5),-1)</f>
        <v>1</v>
      </c>
      <c r="AB120" s="148" t="str">
        <f t="shared" si="12"/>
        <v>Very low</v>
      </c>
      <c r="AD120" s="14"/>
      <c r="AE120" s="192"/>
    </row>
    <row r="121" spans="1:31">
      <c r="A121" s="4" t="s">
        <v>125</v>
      </c>
      <c r="B121" s="7">
        <v>0</v>
      </c>
      <c r="C121" s="7">
        <v>0</v>
      </c>
      <c r="D121" s="7">
        <v>5000</v>
      </c>
      <c r="E121" s="7">
        <v>0</v>
      </c>
      <c r="F121" s="7">
        <v>35</v>
      </c>
      <c r="G121" s="7">
        <v>1250</v>
      </c>
      <c r="H121" s="7">
        <v>10000</v>
      </c>
      <c r="I121" s="7">
        <v>1000</v>
      </c>
      <c r="J121" s="7">
        <v>3000</v>
      </c>
      <c r="K121" s="7">
        <v>1000</v>
      </c>
      <c r="L121" s="7">
        <v>3500</v>
      </c>
      <c r="M121" s="7">
        <v>900</v>
      </c>
      <c r="N121" s="7">
        <v>2500</v>
      </c>
      <c r="O121" s="7">
        <v>4000</v>
      </c>
      <c r="P121" s="7">
        <v>5000</v>
      </c>
      <c r="Q121" s="7">
        <v>8000</v>
      </c>
      <c r="R121" s="7">
        <v>13000</v>
      </c>
      <c r="S121" s="7">
        <v>1000</v>
      </c>
      <c r="T121" s="7">
        <v>1250</v>
      </c>
      <c r="U121" s="7">
        <v>0</v>
      </c>
      <c r="V121" s="7">
        <v>0</v>
      </c>
      <c r="W121" s="7">
        <f t="shared" si="13"/>
        <v>60435</v>
      </c>
      <c r="X121" s="7">
        <f t="shared" si="14"/>
        <v>61939.4</v>
      </c>
      <c r="Y121" s="133">
        <f t="shared" si="15"/>
        <v>2.489286009762548E-2</v>
      </c>
      <c r="Z121" s="133">
        <f t="shared" si="11"/>
        <v>0</v>
      </c>
      <c r="AA121" s="187" cm="1">
        <f t="array" ref="AA121">6-MATCH(Z121,PERCENTILE(Z$11:Z$642,{5,4,3,2,1}/5),-1)</f>
        <v>1</v>
      </c>
      <c r="AB121" s="148" t="str">
        <f t="shared" si="12"/>
        <v>Very low</v>
      </c>
      <c r="AD121" s="14"/>
      <c r="AE121" s="192"/>
    </row>
    <row r="122" spans="1:31">
      <c r="A122" s="4" t="s">
        <v>126</v>
      </c>
      <c r="B122" s="7">
        <v>125</v>
      </c>
      <c r="C122" s="7">
        <v>125</v>
      </c>
      <c r="D122" s="7">
        <v>4000</v>
      </c>
      <c r="E122" s="7">
        <v>125</v>
      </c>
      <c r="F122" s="7">
        <v>125</v>
      </c>
      <c r="G122" s="7">
        <v>2250</v>
      </c>
      <c r="H122" s="7">
        <v>6000</v>
      </c>
      <c r="I122" s="7">
        <v>4000</v>
      </c>
      <c r="J122" s="7">
        <v>2000</v>
      </c>
      <c r="K122" s="7">
        <v>350</v>
      </c>
      <c r="L122" s="7">
        <v>125</v>
      </c>
      <c r="M122" s="7">
        <v>600</v>
      </c>
      <c r="N122" s="7">
        <v>1750</v>
      </c>
      <c r="O122" s="7">
        <v>3000</v>
      </c>
      <c r="P122" s="7">
        <v>800</v>
      </c>
      <c r="Q122" s="7">
        <v>2500</v>
      </c>
      <c r="R122" s="7">
        <v>3000</v>
      </c>
      <c r="S122" s="7">
        <v>800</v>
      </c>
      <c r="T122" s="7">
        <v>800</v>
      </c>
      <c r="U122" s="7">
        <v>0</v>
      </c>
      <c r="V122" s="7">
        <v>0</v>
      </c>
      <c r="W122" s="7">
        <f t="shared" si="13"/>
        <v>32475</v>
      </c>
      <c r="X122" s="7">
        <f t="shared" si="14"/>
        <v>33042.5</v>
      </c>
      <c r="Y122" s="133">
        <f t="shared" si="15"/>
        <v>1.747498075442655E-2</v>
      </c>
      <c r="Z122" s="133">
        <f t="shared" si="11"/>
        <v>3.8491147036181679E-3</v>
      </c>
      <c r="AA122" s="187" cm="1">
        <f t="array" ref="AA122">6-MATCH(Z122,PERCENTILE(Z$11:Z$642,{5,4,3,2,1}/5),-1)</f>
        <v>5</v>
      </c>
      <c r="AB122" s="148" t="str">
        <f t="shared" si="12"/>
        <v>Very high</v>
      </c>
      <c r="AD122" s="14"/>
      <c r="AE122" s="192"/>
    </row>
    <row r="123" spans="1:31">
      <c r="A123" s="4" t="s">
        <v>127</v>
      </c>
      <c r="B123" s="7">
        <v>50</v>
      </c>
      <c r="C123" s="7">
        <v>100</v>
      </c>
      <c r="D123" s="7">
        <v>9000</v>
      </c>
      <c r="E123" s="7">
        <v>10</v>
      </c>
      <c r="F123" s="7">
        <v>100</v>
      </c>
      <c r="G123" s="7">
        <v>3500</v>
      </c>
      <c r="H123" s="7">
        <v>7000</v>
      </c>
      <c r="I123" s="7">
        <v>2250</v>
      </c>
      <c r="J123" s="7">
        <v>3500</v>
      </c>
      <c r="K123" s="7">
        <v>1250</v>
      </c>
      <c r="L123" s="7">
        <v>450</v>
      </c>
      <c r="M123" s="7">
        <v>900</v>
      </c>
      <c r="N123" s="7">
        <v>3000</v>
      </c>
      <c r="O123" s="7">
        <v>8000</v>
      </c>
      <c r="P123" s="7">
        <v>225</v>
      </c>
      <c r="Q123" s="7">
        <v>3500</v>
      </c>
      <c r="R123" s="7">
        <v>3000</v>
      </c>
      <c r="S123" s="7">
        <v>800</v>
      </c>
      <c r="T123" s="7">
        <v>1750</v>
      </c>
      <c r="U123" s="7">
        <v>0</v>
      </c>
      <c r="V123" s="7">
        <v>0</v>
      </c>
      <c r="W123" s="7">
        <f t="shared" si="13"/>
        <v>48385</v>
      </c>
      <c r="X123" s="7">
        <f t="shared" si="14"/>
        <v>49081.05</v>
      </c>
      <c r="Y123" s="133">
        <f t="shared" si="15"/>
        <v>1.4385656711790817E-2</v>
      </c>
      <c r="Z123" s="133">
        <f t="shared" si="11"/>
        <v>1.0333781130515657E-3</v>
      </c>
      <c r="AA123" s="187" cm="1">
        <f t="array" ref="AA123">6-MATCH(Z123,PERCENTILE(Z$11:Z$642,{5,4,3,2,1}/5),-1)</f>
        <v>3</v>
      </c>
      <c r="AB123" s="148" t="str">
        <f t="shared" si="12"/>
        <v>Mid</v>
      </c>
      <c r="AD123" s="14"/>
      <c r="AE123" s="192"/>
    </row>
    <row r="124" spans="1:31">
      <c r="A124" s="4" t="s">
        <v>128</v>
      </c>
      <c r="B124" s="7">
        <v>20</v>
      </c>
      <c r="C124" s="7">
        <v>100</v>
      </c>
      <c r="D124" s="7">
        <v>8000</v>
      </c>
      <c r="E124" s="7">
        <v>75</v>
      </c>
      <c r="F124" s="7">
        <v>300</v>
      </c>
      <c r="G124" s="7">
        <v>3000</v>
      </c>
      <c r="H124" s="7">
        <v>6000</v>
      </c>
      <c r="I124" s="7">
        <v>5000</v>
      </c>
      <c r="J124" s="7">
        <v>3000</v>
      </c>
      <c r="K124" s="7">
        <v>350</v>
      </c>
      <c r="L124" s="7">
        <v>300</v>
      </c>
      <c r="M124" s="7">
        <v>500</v>
      </c>
      <c r="N124" s="7">
        <v>2250</v>
      </c>
      <c r="O124" s="7">
        <v>1750</v>
      </c>
      <c r="P124" s="7">
        <v>350</v>
      </c>
      <c r="Q124" s="7">
        <v>3000</v>
      </c>
      <c r="R124" s="7">
        <v>3000</v>
      </c>
      <c r="S124" s="7">
        <v>900</v>
      </c>
      <c r="T124" s="7">
        <v>900</v>
      </c>
      <c r="U124" s="7">
        <v>0</v>
      </c>
      <c r="V124" s="7">
        <v>0</v>
      </c>
      <c r="W124" s="7">
        <f t="shared" si="13"/>
        <v>38795</v>
      </c>
      <c r="X124" s="7">
        <f t="shared" si="14"/>
        <v>39008</v>
      </c>
      <c r="Y124" s="133">
        <f t="shared" si="15"/>
        <v>5.4903982471967705E-3</v>
      </c>
      <c r="Z124" s="133">
        <f t="shared" si="11"/>
        <v>5.1553035184946519E-4</v>
      </c>
      <c r="AA124" s="187" cm="1">
        <f t="array" ref="AA124">6-MATCH(Z124,PERCENTILE(Z$11:Z$642,{5,4,3,2,1}/5),-1)</f>
        <v>3</v>
      </c>
      <c r="AB124" s="148" t="str">
        <f t="shared" si="12"/>
        <v>Mid</v>
      </c>
      <c r="AD124" s="14"/>
      <c r="AE124" s="192"/>
    </row>
    <row r="125" spans="1:31">
      <c r="A125" s="4" t="s">
        <v>129</v>
      </c>
      <c r="B125" s="7">
        <v>15</v>
      </c>
      <c r="C125" s="7">
        <v>50</v>
      </c>
      <c r="D125" s="7">
        <v>4500</v>
      </c>
      <c r="E125" s="7">
        <v>0</v>
      </c>
      <c r="F125" s="7">
        <v>100</v>
      </c>
      <c r="G125" s="7">
        <v>2250</v>
      </c>
      <c r="H125" s="7">
        <v>4000</v>
      </c>
      <c r="I125" s="7">
        <v>600</v>
      </c>
      <c r="J125" s="7">
        <v>2000</v>
      </c>
      <c r="K125" s="7">
        <v>600</v>
      </c>
      <c r="L125" s="7">
        <v>100</v>
      </c>
      <c r="M125" s="7">
        <v>1000</v>
      </c>
      <c r="N125" s="7">
        <v>1750</v>
      </c>
      <c r="O125" s="7">
        <v>1250</v>
      </c>
      <c r="P125" s="7">
        <v>150</v>
      </c>
      <c r="Q125" s="7">
        <v>3000</v>
      </c>
      <c r="R125" s="7">
        <v>6000</v>
      </c>
      <c r="S125" s="7">
        <v>400</v>
      </c>
      <c r="T125" s="7">
        <v>700</v>
      </c>
      <c r="U125" s="7">
        <v>0</v>
      </c>
      <c r="V125" s="7">
        <v>0</v>
      </c>
      <c r="W125" s="7">
        <f t="shared" si="13"/>
        <v>28465</v>
      </c>
      <c r="X125" s="7">
        <f t="shared" si="14"/>
        <v>29017.5</v>
      </c>
      <c r="Y125" s="133">
        <f t="shared" si="15"/>
        <v>1.9409801510626989E-2</v>
      </c>
      <c r="Z125" s="133">
        <f t="shared" si="11"/>
        <v>5.2696293694010185E-4</v>
      </c>
      <c r="AA125" s="187" cm="1">
        <f t="array" ref="AA125">6-MATCH(Z125,PERCENTILE(Z$11:Z$642,{5,4,3,2,1}/5),-1)</f>
        <v>3</v>
      </c>
      <c r="AB125" s="148" t="str">
        <f t="shared" si="12"/>
        <v>Mid</v>
      </c>
      <c r="AD125" s="14"/>
      <c r="AE125" s="192"/>
    </row>
    <row r="126" spans="1:31">
      <c r="A126" s="4" t="s">
        <v>130</v>
      </c>
      <c r="B126" s="7">
        <v>10</v>
      </c>
      <c r="C126" s="7">
        <v>0</v>
      </c>
      <c r="D126" s="7">
        <v>8000</v>
      </c>
      <c r="E126" s="7">
        <v>100</v>
      </c>
      <c r="F126" s="7">
        <v>300</v>
      </c>
      <c r="G126" s="7">
        <v>2000</v>
      </c>
      <c r="H126" s="7">
        <v>9000</v>
      </c>
      <c r="I126" s="7">
        <v>1500</v>
      </c>
      <c r="J126" s="7">
        <v>1750</v>
      </c>
      <c r="K126" s="7">
        <v>600</v>
      </c>
      <c r="L126" s="7">
        <v>225</v>
      </c>
      <c r="M126" s="7">
        <v>600</v>
      </c>
      <c r="N126" s="7">
        <v>2500</v>
      </c>
      <c r="O126" s="7">
        <v>1500</v>
      </c>
      <c r="P126" s="7">
        <v>600</v>
      </c>
      <c r="Q126" s="7">
        <v>4000</v>
      </c>
      <c r="R126" s="7">
        <v>3500</v>
      </c>
      <c r="S126" s="7">
        <v>600</v>
      </c>
      <c r="T126" s="7">
        <v>800</v>
      </c>
      <c r="U126" s="7">
        <v>0</v>
      </c>
      <c r="V126" s="7">
        <v>0</v>
      </c>
      <c r="W126" s="7">
        <f t="shared" si="13"/>
        <v>37585</v>
      </c>
      <c r="X126" s="7">
        <f t="shared" si="14"/>
        <v>37845.75</v>
      </c>
      <c r="Y126" s="133">
        <f t="shared" si="15"/>
        <v>6.9376080883332136E-3</v>
      </c>
      <c r="Z126" s="133">
        <f t="shared" si="11"/>
        <v>2.6606358919781828E-4</v>
      </c>
      <c r="AA126" s="187" cm="1">
        <f t="array" ref="AA126">6-MATCH(Z126,PERCENTILE(Z$11:Z$642,{5,4,3,2,1}/5),-1)</f>
        <v>2</v>
      </c>
      <c r="AB126" s="148" t="str">
        <f t="shared" si="12"/>
        <v>Low</v>
      </c>
      <c r="AD126" s="14"/>
      <c r="AE126" s="192"/>
    </row>
    <row r="127" spans="1:31">
      <c r="A127" s="4" t="s">
        <v>131</v>
      </c>
      <c r="B127" s="7">
        <v>50</v>
      </c>
      <c r="C127" s="7">
        <v>100</v>
      </c>
      <c r="D127" s="7">
        <v>3500</v>
      </c>
      <c r="E127" s="7">
        <v>10</v>
      </c>
      <c r="F127" s="7">
        <v>250</v>
      </c>
      <c r="G127" s="7">
        <v>1750</v>
      </c>
      <c r="H127" s="7">
        <v>4000</v>
      </c>
      <c r="I127" s="7">
        <v>3000</v>
      </c>
      <c r="J127" s="7">
        <v>1750</v>
      </c>
      <c r="K127" s="7">
        <v>350</v>
      </c>
      <c r="L127" s="7">
        <v>125</v>
      </c>
      <c r="M127" s="7">
        <v>400</v>
      </c>
      <c r="N127" s="7">
        <v>1500</v>
      </c>
      <c r="O127" s="7">
        <v>900</v>
      </c>
      <c r="P127" s="7">
        <v>2000</v>
      </c>
      <c r="Q127" s="7">
        <v>3000</v>
      </c>
      <c r="R127" s="7">
        <v>3500</v>
      </c>
      <c r="S127" s="7">
        <v>600</v>
      </c>
      <c r="T127" s="7">
        <v>700</v>
      </c>
      <c r="U127" s="7">
        <v>0</v>
      </c>
      <c r="V127" s="7">
        <v>0</v>
      </c>
      <c r="W127" s="7">
        <f t="shared" si="13"/>
        <v>27485</v>
      </c>
      <c r="X127" s="7">
        <f t="shared" si="14"/>
        <v>27915.05</v>
      </c>
      <c r="Y127" s="133">
        <f t="shared" si="15"/>
        <v>1.5646716390758542E-2</v>
      </c>
      <c r="Z127" s="133">
        <f t="shared" si="11"/>
        <v>1.8191740949608877E-3</v>
      </c>
      <c r="AA127" s="187" cm="1">
        <f t="array" ref="AA127">6-MATCH(Z127,PERCENTILE(Z$11:Z$642,{5,4,3,2,1}/5),-1)</f>
        <v>4</v>
      </c>
      <c r="AB127" s="148" t="str">
        <f t="shared" si="12"/>
        <v>High</v>
      </c>
      <c r="AD127" s="14"/>
      <c r="AE127" s="192"/>
    </row>
    <row r="128" spans="1:31">
      <c r="A128" s="4" t="s">
        <v>132</v>
      </c>
      <c r="B128" s="7">
        <v>20</v>
      </c>
      <c r="C128" s="7">
        <v>15</v>
      </c>
      <c r="D128" s="7">
        <v>6000</v>
      </c>
      <c r="E128" s="7">
        <v>50</v>
      </c>
      <c r="F128" s="7">
        <v>350</v>
      </c>
      <c r="G128" s="7">
        <v>5000</v>
      </c>
      <c r="H128" s="7">
        <v>13000</v>
      </c>
      <c r="I128" s="7">
        <v>6000</v>
      </c>
      <c r="J128" s="7">
        <v>3500</v>
      </c>
      <c r="K128" s="7">
        <v>1750</v>
      </c>
      <c r="L128" s="7">
        <v>2250</v>
      </c>
      <c r="M128" s="7">
        <v>800</v>
      </c>
      <c r="N128" s="7">
        <v>3000</v>
      </c>
      <c r="O128" s="7">
        <v>6000</v>
      </c>
      <c r="P128" s="7">
        <v>4000</v>
      </c>
      <c r="Q128" s="7">
        <v>4500</v>
      </c>
      <c r="R128" s="7">
        <v>14000</v>
      </c>
      <c r="S128" s="7">
        <v>1500</v>
      </c>
      <c r="T128" s="7">
        <v>1000</v>
      </c>
      <c r="U128" s="7">
        <v>0</v>
      </c>
      <c r="V128" s="7">
        <v>0</v>
      </c>
      <c r="W128" s="7">
        <f t="shared" si="13"/>
        <v>72735</v>
      </c>
      <c r="X128" s="7">
        <f t="shared" si="14"/>
        <v>74501.45</v>
      </c>
      <c r="Y128" s="133">
        <f t="shared" si="15"/>
        <v>2.4286107101120447E-2</v>
      </c>
      <c r="Z128" s="133">
        <f t="shared" si="11"/>
        <v>2.7497078435416238E-4</v>
      </c>
      <c r="AA128" s="187" cm="1">
        <f t="array" ref="AA128">6-MATCH(Z128,PERCENTILE(Z$11:Z$642,{5,4,3,2,1}/5),-1)</f>
        <v>2</v>
      </c>
      <c r="AB128" s="148" t="str">
        <f t="shared" si="12"/>
        <v>Low</v>
      </c>
      <c r="AD128" s="14"/>
      <c r="AE128" s="192"/>
    </row>
    <row r="129" spans="1:31">
      <c r="A129" s="4" t="s">
        <v>133</v>
      </c>
      <c r="B129" s="7">
        <v>15</v>
      </c>
      <c r="C129" s="7">
        <v>20</v>
      </c>
      <c r="D129" s="7">
        <v>1500</v>
      </c>
      <c r="E129" s="7">
        <v>10</v>
      </c>
      <c r="F129" s="7">
        <v>20</v>
      </c>
      <c r="G129" s="7">
        <v>1750</v>
      </c>
      <c r="H129" s="7">
        <v>4500</v>
      </c>
      <c r="I129" s="7">
        <v>2250</v>
      </c>
      <c r="J129" s="7">
        <v>1500</v>
      </c>
      <c r="K129" s="7">
        <v>150</v>
      </c>
      <c r="L129" s="7">
        <v>100</v>
      </c>
      <c r="M129" s="7">
        <v>300</v>
      </c>
      <c r="N129" s="7">
        <v>1500</v>
      </c>
      <c r="O129" s="7">
        <v>2250</v>
      </c>
      <c r="P129" s="7">
        <v>500</v>
      </c>
      <c r="Q129" s="7">
        <v>3000</v>
      </c>
      <c r="R129" s="7">
        <v>3500</v>
      </c>
      <c r="S129" s="7">
        <v>400</v>
      </c>
      <c r="T129" s="7">
        <v>500</v>
      </c>
      <c r="U129" s="7">
        <v>0</v>
      </c>
      <c r="V129" s="7">
        <v>0</v>
      </c>
      <c r="W129" s="7">
        <f t="shared" si="13"/>
        <v>23765</v>
      </c>
      <c r="X129" s="7">
        <f t="shared" si="14"/>
        <v>24414.2</v>
      </c>
      <c r="Y129" s="133">
        <f t="shared" si="15"/>
        <v>2.7317483694508704E-2</v>
      </c>
      <c r="Z129" s="133">
        <f t="shared" si="11"/>
        <v>6.3118030717441618E-4</v>
      </c>
      <c r="AA129" s="187" cm="1">
        <f t="array" ref="AA129">6-MATCH(Z129,PERCENTILE(Z$11:Z$642,{5,4,3,2,1}/5),-1)</f>
        <v>3</v>
      </c>
      <c r="AB129" s="148" t="str">
        <f t="shared" si="12"/>
        <v>Mid</v>
      </c>
      <c r="AD129" s="14"/>
      <c r="AE129" s="192"/>
    </row>
    <row r="130" spans="1:31">
      <c r="A130" s="4" t="s">
        <v>134</v>
      </c>
      <c r="B130" s="7">
        <v>100</v>
      </c>
      <c r="C130" s="7">
        <v>40</v>
      </c>
      <c r="D130" s="7">
        <v>6000</v>
      </c>
      <c r="E130" s="7">
        <v>15</v>
      </c>
      <c r="F130" s="7">
        <v>300</v>
      </c>
      <c r="G130" s="7">
        <v>2000</v>
      </c>
      <c r="H130" s="7">
        <v>6000</v>
      </c>
      <c r="I130" s="7">
        <v>1000</v>
      </c>
      <c r="J130" s="7">
        <v>3500</v>
      </c>
      <c r="K130" s="7">
        <v>600</v>
      </c>
      <c r="L130" s="7">
        <v>200</v>
      </c>
      <c r="M130" s="7">
        <v>1250</v>
      </c>
      <c r="N130" s="7">
        <v>2000</v>
      </c>
      <c r="O130" s="7">
        <v>1000</v>
      </c>
      <c r="P130" s="7">
        <v>1250</v>
      </c>
      <c r="Q130" s="7">
        <v>3000</v>
      </c>
      <c r="R130" s="7">
        <v>4000</v>
      </c>
      <c r="S130" s="7">
        <v>900</v>
      </c>
      <c r="T130" s="7">
        <v>800</v>
      </c>
      <c r="U130" s="7">
        <v>0</v>
      </c>
      <c r="V130" s="7">
        <v>0</v>
      </c>
      <c r="W130" s="7">
        <f t="shared" si="13"/>
        <v>33955</v>
      </c>
      <c r="X130" s="7">
        <f t="shared" si="14"/>
        <v>34364.400000000001</v>
      </c>
      <c r="Y130" s="133">
        <f t="shared" si="15"/>
        <v>1.2057134442644779E-2</v>
      </c>
      <c r="Z130" s="133">
        <f t="shared" si="11"/>
        <v>2.9450743631276688E-3</v>
      </c>
      <c r="AA130" s="187" cm="1">
        <f t="array" ref="AA130">6-MATCH(Z130,PERCENTILE(Z$11:Z$642,{5,4,3,2,1}/5),-1)</f>
        <v>4</v>
      </c>
      <c r="AB130" s="148" t="str">
        <f t="shared" si="12"/>
        <v>High</v>
      </c>
      <c r="AD130" s="14"/>
      <c r="AE130" s="192"/>
    </row>
    <row r="131" spans="1:31">
      <c r="A131" s="4" t="s">
        <v>135</v>
      </c>
      <c r="B131" s="7">
        <v>25</v>
      </c>
      <c r="C131" s="7">
        <v>20</v>
      </c>
      <c r="D131" s="7">
        <v>3000</v>
      </c>
      <c r="E131" s="7">
        <v>150</v>
      </c>
      <c r="F131" s="7">
        <v>200</v>
      </c>
      <c r="G131" s="7">
        <v>3500</v>
      </c>
      <c r="H131" s="7">
        <v>5000</v>
      </c>
      <c r="I131" s="7">
        <v>1250</v>
      </c>
      <c r="J131" s="7">
        <v>2500</v>
      </c>
      <c r="K131" s="7">
        <v>2500</v>
      </c>
      <c r="L131" s="7">
        <v>350</v>
      </c>
      <c r="M131" s="7">
        <v>1500</v>
      </c>
      <c r="N131" s="7">
        <v>4000</v>
      </c>
      <c r="O131" s="7">
        <v>6000</v>
      </c>
      <c r="P131" s="7">
        <v>1000</v>
      </c>
      <c r="Q131" s="7">
        <v>3000</v>
      </c>
      <c r="R131" s="7">
        <v>3500</v>
      </c>
      <c r="S131" s="7">
        <v>1750</v>
      </c>
      <c r="T131" s="7">
        <v>1500</v>
      </c>
      <c r="U131" s="7">
        <v>0</v>
      </c>
      <c r="V131" s="7">
        <v>0</v>
      </c>
      <c r="W131" s="7">
        <f t="shared" si="13"/>
        <v>40745</v>
      </c>
      <c r="X131" s="7">
        <f t="shared" si="14"/>
        <v>42037.1</v>
      </c>
      <c r="Y131" s="133">
        <f t="shared" si="15"/>
        <v>3.1711866486685558E-2</v>
      </c>
      <c r="Z131" s="133">
        <f t="shared" si="11"/>
        <v>6.1357221744999383E-4</v>
      </c>
      <c r="AA131" s="187" cm="1">
        <f t="array" ref="AA131">6-MATCH(Z131,PERCENTILE(Z$11:Z$642,{5,4,3,2,1}/5),-1)</f>
        <v>3</v>
      </c>
      <c r="AB131" s="148" t="str">
        <f t="shared" si="12"/>
        <v>Mid</v>
      </c>
      <c r="AD131" s="14"/>
      <c r="AE131" s="192"/>
    </row>
    <row r="132" spans="1:31">
      <c r="A132" s="4" t="s">
        <v>136</v>
      </c>
      <c r="B132" s="7">
        <v>10</v>
      </c>
      <c r="C132" s="7">
        <v>0</v>
      </c>
      <c r="D132" s="7">
        <v>7000</v>
      </c>
      <c r="E132" s="7">
        <v>250</v>
      </c>
      <c r="F132" s="7">
        <v>300</v>
      </c>
      <c r="G132" s="7">
        <v>1500</v>
      </c>
      <c r="H132" s="7">
        <v>7000</v>
      </c>
      <c r="I132" s="7">
        <v>1750</v>
      </c>
      <c r="J132" s="7">
        <v>1500</v>
      </c>
      <c r="K132" s="7">
        <v>300</v>
      </c>
      <c r="L132" s="7">
        <v>500</v>
      </c>
      <c r="M132" s="7">
        <v>800</v>
      </c>
      <c r="N132" s="7">
        <v>2250</v>
      </c>
      <c r="O132" s="7">
        <v>2500</v>
      </c>
      <c r="P132" s="7">
        <v>1750</v>
      </c>
      <c r="Q132" s="7">
        <v>4000</v>
      </c>
      <c r="R132" s="7">
        <v>8000</v>
      </c>
      <c r="S132" s="7">
        <v>600</v>
      </c>
      <c r="T132" s="7">
        <v>800</v>
      </c>
      <c r="U132" s="7">
        <v>0</v>
      </c>
      <c r="V132" s="7">
        <v>0</v>
      </c>
      <c r="W132" s="7">
        <f t="shared" si="13"/>
        <v>40810</v>
      </c>
      <c r="X132" s="7">
        <f t="shared" si="14"/>
        <v>41417.5</v>
      </c>
      <c r="Y132" s="133">
        <f t="shared" si="15"/>
        <v>1.4886057338887593E-2</v>
      </c>
      <c r="Z132" s="133">
        <f t="shared" si="11"/>
        <v>2.4503798088703748E-4</v>
      </c>
      <c r="AA132" s="187" cm="1">
        <f t="array" ref="AA132">6-MATCH(Z132,PERCENTILE(Z$11:Z$642,{5,4,3,2,1}/5),-1)</f>
        <v>2</v>
      </c>
      <c r="AB132" s="148" t="str">
        <f t="shared" si="12"/>
        <v>Low</v>
      </c>
      <c r="AD132" s="14"/>
      <c r="AE132" s="192"/>
    </row>
    <row r="133" spans="1:31">
      <c r="A133" s="4" t="s">
        <v>137</v>
      </c>
      <c r="B133" s="7">
        <v>5</v>
      </c>
      <c r="C133" s="7">
        <v>5</v>
      </c>
      <c r="D133" s="7">
        <v>4500</v>
      </c>
      <c r="E133" s="7">
        <v>0</v>
      </c>
      <c r="F133" s="7">
        <v>225</v>
      </c>
      <c r="G133" s="7">
        <v>2000</v>
      </c>
      <c r="H133" s="7">
        <v>7000</v>
      </c>
      <c r="I133" s="7">
        <v>1500</v>
      </c>
      <c r="J133" s="7">
        <v>3000</v>
      </c>
      <c r="K133" s="7">
        <v>1000</v>
      </c>
      <c r="L133" s="7">
        <v>6000</v>
      </c>
      <c r="M133" s="7">
        <v>800</v>
      </c>
      <c r="N133" s="7">
        <v>2250</v>
      </c>
      <c r="O133" s="7">
        <v>2000</v>
      </c>
      <c r="P133" s="7">
        <v>3000</v>
      </c>
      <c r="Q133" s="7">
        <v>4000</v>
      </c>
      <c r="R133" s="7">
        <v>7000</v>
      </c>
      <c r="S133" s="7">
        <v>1250</v>
      </c>
      <c r="T133" s="7">
        <v>1250</v>
      </c>
      <c r="U133" s="7">
        <v>0</v>
      </c>
      <c r="V133" s="7">
        <v>0</v>
      </c>
      <c r="W133" s="7">
        <f t="shared" si="13"/>
        <v>46785</v>
      </c>
      <c r="X133" s="7">
        <f t="shared" si="14"/>
        <v>47627.15</v>
      </c>
      <c r="Y133" s="133">
        <f t="shared" si="15"/>
        <v>1.8000427487442572E-2</v>
      </c>
      <c r="Z133" s="133">
        <f t="shared" si="11"/>
        <v>1.0687186063909372E-4</v>
      </c>
      <c r="AA133" s="187" cm="1">
        <f t="array" ref="AA133">6-MATCH(Z133,PERCENTILE(Z$11:Z$642,{5,4,3,2,1}/5),-1)</f>
        <v>1</v>
      </c>
      <c r="AB133" s="148" t="str">
        <f t="shared" si="12"/>
        <v>Very low</v>
      </c>
      <c r="AD133" s="14"/>
      <c r="AE133" s="192"/>
    </row>
    <row r="134" spans="1:31">
      <c r="A134" s="4" t="s">
        <v>138</v>
      </c>
      <c r="B134" s="7">
        <v>75</v>
      </c>
      <c r="C134" s="7">
        <v>125</v>
      </c>
      <c r="D134" s="7">
        <v>6000</v>
      </c>
      <c r="E134" s="7">
        <v>5</v>
      </c>
      <c r="F134" s="7">
        <v>300</v>
      </c>
      <c r="G134" s="7">
        <v>2250</v>
      </c>
      <c r="H134" s="7">
        <v>5000</v>
      </c>
      <c r="I134" s="7">
        <v>1000</v>
      </c>
      <c r="J134" s="7">
        <v>2000</v>
      </c>
      <c r="K134" s="7">
        <v>1750</v>
      </c>
      <c r="L134" s="7">
        <v>125</v>
      </c>
      <c r="M134" s="7">
        <v>800</v>
      </c>
      <c r="N134" s="7">
        <v>2500</v>
      </c>
      <c r="O134" s="7">
        <v>2000</v>
      </c>
      <c r="P134" s="7">
        <v>1250</v>
      </c>
      <c r="Q134" s="7">
        <v>3000</v>
      </c>
      <c r="R134" s="7">
        <v>6000</v>
      </c>
      <c r="S134" s="7">
        <v>600</v>
      </c>
      <c r="T134" s="7">
        <v>900</v>
      </c>
      <c r="U134" s="7">
        <v>0</v>
      </c>
      <c r="V134" s="7">
        <v>0</v>
      </c>
      <c r="W134" s="7">
        <f t="shared" si="13"/>
        <v>35680</v>
      </c>
      <c r="X134" s="7">
        <f t="shared" si="14"/>
        <v>36304.400000000001</v>
      </c>
      <c r="Y134" s="133">
        <f t="shared" si="15"/>
        <v>1.7500000000000071E-2</v>
      </c>
      <c r="Z134" s="133">
        <f t="shared" si="11"/>
        <v>2.1020179372197309E-3</v>
      </c>
      <c r="AA134" s="187" cm="1">
        <f t="array" ref="AA134">6-MATCH(Z134,PERCENTILE(Z$11:Z$642,{5,4,3,2,1}/5),-1)</f>
        <v>4</v>
      </c>
      <c r="AB134" s="148" t="str">
        <f t="shared" si="12"/>
        <v>High</v>
      </c>
      <c r="AD134" s="14"/>
      <c r="AE134" s="192"/>
    </row>
    <row r="135" spans="1:31">
      <c r="A135" s="4" t="s">
        <v>139</v>
      </c>
      <c r="B135" s="7">
        <v>30</v>
      </c>
      <c r="C135" s="7">
        <v>0</v>
      </c>
      <c r="D135" s="7">
        <v>2500</v>
      </c>
      <c r="E135" s="7">
        <v>200</v>
      </c>
      <c r="F135" s="7">
        <v>300</v>
      </c>
      <c r="G135" s="7">
        <v>2250</v>
      </c>
      <c r="H135" s="7">
        <v>10000</v>
      </c>
      <c r="I135" s="7">
        <v>900</v>
      </c>
      <c r="J135" s="7">
        <v>5000</v>
      </c>
      <c r="K135" s="7">
        <v>2000</v>
      </c>
      <c r="L135" s="7">
        <v>1750</v>
      </c>
      <c r="M135" s="7">
        <v>1500</v>
      </c>
      <c r="N135" s="7">
        <v>6000</v>
      </c>
      <c r="O135" s="7">
        <v>4000</v>
      </c>
      <c r="P135" s="7">
        <v>1750</v>
      </c>
      <c r="Q135" s="7">
        <v>4000</v>
      </c>
      <c r="R135" s="7">
        <v>10000</v>
      </c>
      <c r="S135" s="7">
        <v>1250</v>
      </c>
      <c r="T135" s="7">
        <v>1750</v>
      </c>
      <c r="U135" s="7">
        <v>0</v>
      </c>
      <c r="V135" s="7">
        <v>0</v>
      </c>
      <c r="W135" s="7">
        <f t="shared" si="13"/>
        <v>55180</v>
      </c>
      <c r="X135" s="7">
        <f t="shared" si="14"/>
        <v>57012</v>
      </c>
      <c r="Y135" s="133">
        <f t="shared" si="15"/>
        <v>3.3200434940195755E-2</v>
      </c>
      <c r="Z135" s="133">
        <f t="shared" si="11"/>
        <v>5.4367524465386008E-4</v>
      </c>
      <c r="AA135" s="187" cm="1">
        <f t="array" ref="AA135">6-MATCH(Z135,PERCENTILE(Z$11:Z$642,{5,4,3,2,1}/5),-1)</f>
        <v>3</v>
      </c>
      <c r="AB135" s="148" t="str">
        <f t="shared" si="12"/>
        <v>Mid</v>
      </c>
      <c r="AD135" s="14"/>
      <c r="AE135" s="192"/>
    </row>
    <row r="136" spans="1:31">
      <c r="A136" s="4" t="s">
        <v>140</v>
      </c>
      <c r="B136" s="7">
        <v>25</v>
      </c>
      <c r="C136" s="7">
        <v>10</v>
      </c>
      <c r="D136" s="7">
        <v>2500</v>
      </c>
      <c r="E136" s="7">
        <v>50</v>
      </c>
      <c r="F136" s="7">
        <v>300</v>
      </c>
      <c r="G136" s="7">
        <v>1250</v>
      </c>
      <c r="H136" s="7">
        <v>4000</v>
      </c>
      <c r="I136" s="7">
        <v>6000</v>
      </c>
      <c r="J136" s="7">
        <v>2000</v>
      </c>
      <c r="K136" s="7">
        <v>175</v>
      </c>
      <c r="L136" s="7">
        <v>75</v>
      </c>
      <c r="M136" s="7">
        <v>225</v>
      </c>
      <c r="N136" s="7">
        <v>800</v>
      </c>
      <c r="O136" s="7">
        <v>2250</v>
      </c>
      <c r="P136" s="7">
        <v>350</v>
      </c>
      <c r="Q136" s="7">
        <v>3000</v>
      </c>
      <c r="R136" s="7">
        <v>3000</v>
      </c>
      <c r="S136" s="7">
        <v>500</v>
      </c>
      <c r="T136" s="7">
        <v>600</v>
      </c>
      <c r="U136" s="7">
        <v>0</v>
      </c>
      <c r="V136" s="7">
        <v>0</v>
      </c>
      <c r="W136" s="7">
        <f t="shared" si="13"/>
        <v>27110</v>
      </c>
      <c r="X136" s="7">
        <f t="shared" si="14"/>
        <v>27603.8</v>
      </c>
      <c r="Y136" s="133">
        <f t="shared" si="15"/>
        <v>1.8214680929546256E-2</v>
      </c>
      <c r="Z136" s="133">
        <f t="shared" si="11"/>
        <v>9.2216894135005532E-4</v>
      </c>
      <c r="AA136" s="187" cm="1">
        <f t="array" ref="AA136">6-MATCH(Z136,PERCENTILE(Z$11:Z$642,{5,4,3,2,1}/5),-1)</f>
        <v>3</v>
      </c>
      <c r="AB136" s="148" t="str">
        <f t="shared" si="12"/>
        <v>Mid</v>
      </c>
      <c r="AD136" s="14"/>
      <c r="AE136" s="192"/>
    </row>
    <row r="137" spans="1:31">
      <c r="A137" s="4" t="s">
        <v>141</v>
      </c>
      <c r="B137" s="7">
        <v>0</v>
      </c>
      <c r="C137" s="7">
        <v>0</v>
      </c>
      <c r="D137" s="7">
        <v>5000</v>
      </c>
      <c r="E137" s="7">
        <v>10</v>
      </c>
      <c r="F137" s="7">
        <v>200</v>
      </c>
      <c r="G137" s="7">
        <v>2000</v>
      </c>
      <c r="H137" s="7">
        <v>10000</v>
      </c>
      <c r="I137" s="7">
        <v>2250</v>
      </c>
      <c r="J137" s="7">
        <v>3000</v>
      </c>
      <c r="K137" s="7">
        <v>800</v>
      </c>
      <c r="L137" s="7">
        <v>1000</v>
      </c>
      <c r="M137" s="7">
        <v>2000</v>
      </c>
      <c r="N137" s="7">
        <v>3000</v>
      </c>
      <c r="O137" s="7">
        <v>3000</v>
      </c>
      <c r="P137" s="7">
        <v>4000</v>
      </c>
      <c r="Q137" s="7">
        <v>6000</v>
      </c>
      <c r="R137" s="7">
        <v>6000</v>
      </c>
      <c r="S137" s="7">
        <v>1750</v>
      </c>
      <c r="T137" s="7">
        <v>1250</v>
      </c>
      <c r="U137" s="7">
        <v>0</v>
      </c>
      <c r="V137" s="7">
        <v>0</v>
      </c>
      <c r="W137" s="7">
        <f t="shared" si="13"/>
        <v>51260</v>
      </c>
      <c r="X137" s="7">
        <f t="shared" si="14"/>
        <v>52381.3</v>
      </c>
      <c r="Y137" s="133">
        <f t="shared" si="15"/>
        <v>2.1874756145142449E-2</v>
      </c>
      <c r="Z137" s="133">
        <f t="shared" si="11"/>
        <v>0</v>
      </c>
      <c r="AA137" s="187" cm="1">
        <f t="array" ref="AA137">6-MATCH(Z137,PERCENTILE(Z$11:Z$642,{5,4,3,2,1}/5),-1)</f>
        <v>1</v>
      </c>
      <c r="AB137" s="148" t="str">
        <f t="shared" si="12"/>
        <v>Very low</v>
      </c>
      <c r="AD137" s="14"/>
      <c r="AE137" s="192"/>
    </row>
    <row r="138" spans="1:31">
      <c r="A138" s="4" t="s">
        <v>142</v>
      </c>
      <c r="B138" s="7">
        <v>35</v>
      </c>
      <c r="C138" s="7">
        <v>10</v>
      </c>
      <c r="D138" s="7">
        <v>5000</v>
      </c>
      <c r="E138" s="7">
        <v>100</v>
      </c>
      <c r="F138" s="7">
        <v>35</v>
      </c>
      <c r="G138" s="7">
        <v>2000</v>
      </c>
      <c r="H138" s="7">
        <v>6000</v>
      </c>
      <c r="I138" s="7">
        <v>1000</v>
      </c>
      <c r="J138" s="7">
        <v>4000</v>
      </c>
      <c r="K138" s="7">
        <v>1000</v>
      </c>
      <c r="L138" s="7">
        <v>350</v>
      </c>
      <c r="M138" s="7">
        <v>800</v>
      </c>
      <c r="N138" s="7">
        <v>2000</v>
      </c>
      <c r="O138" s="7">
        <v>2000</v>
      </c>
      <c r="P138" s="7">
        <v>250</v>
      </c>
      <c r="Q138" s="7">
        <v>3000</v>
      </c>
      <c r="R138" s="7">
        <v>7000</v>
      </c>
      <c r="S138" s="7">
        <v>900</v>
      </c>
      <c r="T138" s="7">
        <v>600</v>
      </c>
      <c r="U138" s="7">
        <v>0</v>
      </c>
      <c r="V138" s="7">
        <v>0</v>
      </c>
      <c r="W138" s="7">
        <f t="shared" si="13"/>
        <v>36080</v>
      </c>
      <c r="X138" s="7">
        <f t="shared" si="14"/>
        <v>36826.199999999997</v>
      </c>
      <c r="Y138" s="133">
        <f t="shared" si="15"/>
        <v>2.0681818181818024E-2</v>
      </c>
      <c r="Z138" s="133">
        <f t="shared" si="11"/>
        <v>9.7006651884700671E-4</v>
      </c>
      <c r="AA138" s="187" cm="1">
        <f t="array" ref="AA138">6-MATCH(Z138,PERCENTILE(Z$11:Z$642,{5,4,3,2,1}/5),-1)</f>
        <v>3</v>
      </c>
      <c r="AB138" s="148" t="str">
        <f t="shared" si="12"/>
        <v>Mid</v>
      </c>
      <c r="AD138" s="14"/>
      <c r="AE138" s="192"/>
    </row>
    <row r="139" spans="1:31">
      <c r="A139" s="4" t="s">
        <v>143</v>
      </c>
      <c r="B139" s="7">
        <v>0</v>
      </c>
      <c r="C139" s="7">
        <v>40</v>
      </c>
      <c r="D139" s="7">
        <v>13000</v>
      </c>
      <c r="E139" s="7">
        <v>10</v>
      </c>
      <c r="F139" s="7">
        <v>400</v>
      </c>
      <c r="G139" s="7">
        <v>3000</v>
      </c>
      <c r="H139" s="7">
        <v>6000</v>
      </c>
      <c r="I139" s="7">
        <v>3000</v>
      </c>
      <c r="J139" s="7">
        <v>1250</v>
      </c>
      <c r="K139" s="7">
        <v>700</v>
      </c>
      <c r="L139" s="7">
        <v>225</v>
      </c>
      <c r="M139" s="7">
        <v>350</v>
      </c>
      <c r="N139" s="7">
        <v>1000</v>
      </c>
      <c r="O139" s="7">
        <v>2250</v>
      </c>
      <c r="P139" s="7">
        <v>1250</v>
      </c>
      <c r="Q139" s="7">
        <v>3000</v>
      </c>
      <c r="R139" s="7">
        <v>3500</v>
      </c>
      <c r="S139" s="7">
        <v>600</v>
      </c>
      <c r="T139" s="7">
        <v>500</v>
      </c>
      <c r="U139" s="7">
        <v>0</v>
      </c>
      <c r="V139" s="7">
        <v>0</v>
      </c>
      <c r="W139" s="7">
        <f t="shared" si="13"/>
        <v>40075</v>
      </c>
      <c r="X139" s="7">
        <f t="shared" si="14"/>
        <v>39747.25</v>
      </c>
      <c r="Y139" s="133">
        <f t="shared" si="15"/>
        <v>-8.1784154709918511E-3</v>
      </c>
      <c r="Z139" s="133">
        <f t="shared" si="11"/>
        <v>0</v>
      </c>
      <c r="AA139" s="187" cm="1">
        <f t="array" ref="AA139">6-MATCH(Z139,PERCENTILE(Z$11:Z$642,{5,4,3,2,1}/5),-1)</f>
        <v>1</v>
      </c>
      <c r="AB139" s="148" t="str">
        <f t="shared" si="12"/>
        <v>Very low</v>
      </c>
      <c r="AD139" s="14"/>
      <c r="AE139" s="192"/>
    </row>
    <row r="140" spans="1:31">
      <c r="A140" s="4" t="s">
        <v>144</v>
      </c>
      <c r="B140" s="7">
        <v>0</v>
      </c>
      <c r="C140" s="7">
        <v>0</v>
      </c>
      <c r="D140" s="7">
        <v>1500</v>
      </c>
      <c r="E140" s="7">
        <v>150</v>
      </c>
      <c r="F140" s="7">
        <v>200</v>
      </c>
      <c r="G140" s="7">
        <v>1250</v>
      </c>
      <c r="H140" s="7">
        <v>4000</v>
      </c>
      <c r="I140" s="7">
        <v>300</v>
      </c>
      <c r="J140" s="7">
        <v>1750</v>
      </c>
      <c r="K140" s="7">
        <v>250</v>
      </c>
      <c r="L140" s="7">
        <v>50</v>
      </c>
      <c r="M140" s="7">
        <v>600</v>
      </c>
      <c r="N140" s="7">
        <v>500</v>
      </c>
      <c r="O140" s="7">
        <v>1500</v>
      </c>
      <c r="P140" s="7">
        <v>1250</v>
      </c>
      <c r="Q140" s="7">
        <v>5000</v>
      </c>
      <c r="R140" s="7">
        <v>3000</v>
      </c>
      <c r="S140" s="7">
        <v>400</v>
      </c>
      <c r="T140" s="7">
        <v>700</v>
      </c>
      <c r="U140" s="7">
        <v>0</v>
      </c>
      <c r="V140" s="7">
        <v>0</v>
      </c>
      <c r="W140" s="7">
        <f t="shared" si="13"/>
        <v>22400</v>
      </c>
      <c r="X140" s="7">
        <f t="shared" si="14"/>
        <v>22954.5</v>
      </c>
      <c r="Y140" s="133">
        <f t="shared" si="15"/>
        <v>2.4754464285714262E-2</v>
      </c>
      <c r="Z140" s="133">
        <f t="shared" ref="Z140:Z203" si="16">B140/W140</f>
        <v>0</v>
      </c>
      <c r="AA140" s="187" cm="1">
        <f t="array" ref="AA140">6-MATCH(Z140,PERCENTILE(Z$11:Z$642,{5,4,3,2,1}/5),-1)</f>
        <v>1</v>
      </c>
      <c r="AB140" s="148" t="str">
        <f t="shared" ref="AB140:AB203" si="17">IF(AA140=5,"Very high",IF(AA140=4,"High",IF(AA140=3,"Mid",IF(AA140=2,"Low",IF(AA140=1,"Very low","Missing")))))</f>
        <v>Very low</v>
      </c>
      <c r="AD140" s="14"/>
      <c r="AE140" s="192"/>
    </row>
    <row r="141" spans="1:31">
      <c r="A141" s="4" t="s">
        <v>145</v>
      </c>
      <c r="B141" s="7">
        <v>50</v>
      </c>
      <c r="C141" s="7">
        <v>0</v>
      </c>
      <c r="D141" s="7">
        <v>6000</v>
      </c>
      <c r="E141" s="7">
        <v>0</v>
      </c>
      <c r="F141" s="7">
        <v>75</v>
      </c>
      <c r="G141" s="7">
        <v>4000</v>
      </c>
      <c r="H141" s="7">
        <v>11000</v>
      </c>
      <c r="I141" s="7">
        <v>2250</v>
      </c>
      <c r="J141" s="7">
        <v>4000</v>
      </c>
      <c r="K141" s="7">
        <v>2250</v>
      </c>
      <c r="L141" s="7">
        <v>1000</v>
      </c>
      <c r="M141" s="7">
        <v>1750</v>
      </c>
      <c r="N141" s="7">
        <v>5000</v>
      </c>
      <c r="O141" s="7">
        <v>12000</v>
      </c>
      <c r="P141" s="7">
        <v>3500</v>
      </c>
      <c r="Q141" s="7">
        <v>3500</v>
      </c>
      <c r="R141" s="7">
        <v>14000</v>
      </c>
      <c r="S141" s="7">
        <v>1500</v>
      </c>
      <c r="T141" s="7">
        <v>1500</v>
      </c>
      <c r="U141" s="7">
        <v>0</v>
      </c>
      <c r="V141" s="7">
        <v>0</v>
      </c>
      <c r="W141" s="7">
        <f t="shared" si="13"/>
        <v>73375</v>
      </c>
      <c r="X141" s="7">
        <f t="shared" si="14"/>
        <v>75655.5</v>
      </c>
      <c r="Y141" s="133">
        <f t="shared" si="15"/>
        <v>3.1080068143100492E-2</v>
      </c>
      <c r="Z141" s="133">
        <f t="shared" si="16"/>
        <v>6.814310051107325E-4</v>
      </c>
      <c r="AA141" s="187" cm="1">
        <f t="array" ref="AA141">6-MATCH(Z141,PERCENTILE(Z$11:Z$642,{5,4,3,2,1}/5),-1)</f>
        <v>3</v>
      </c>
      <c r="AB141" s="148" t="str">
        <f t="shared" si="17"/>
        <v>Mid</v>
      </c>
      <c r="AD141" s="14"/>
      <c r="AE141" s="192"/>
    </row>
    <row r="142" spans="1:31">
      <c r="A142" s="4" t="s">
        <v>146</v>
      </c>
      <c r="B142" s="7">
        <v>10</v>
      </c>
      <c r="C142" s="7">
        <v>10</v>
      </c>
      <c r="D142" s="7">
        <v>10000</v>
      </c>
      <c r="E142" s="7">
        <v>1500</v>
      </c>
      <c r="F142" s="7">
        <v>700</v>
      </c>
      <c r="G142" s="7">
        <v>6000</v>
      </c>
      <c r="H142" s="7">
        <v>21000</v>
      </c>
      <c r="I142" s="7">
        <v>9000</v>
      </c>
      <c r="J142" s="7">
        <v>12000</v>
      </c>
      <c r="K142" s="7">
        <v>16000</v>
      </c>
      <c r="L142" s="7">
        <v>17000</v>
      </c>
      <c r="M142" s="7">
        <v>5000</v>
      </c>
      <c r="N142" s="7">
        <v>31000</v>
      </c>
      <c r="O142" s="7">
        <v>23000</v>
      </c>
      <c r="P142" s="7">
        <v>12000</v>
      </c>
      <c r="Q142" s="7">
        <v>20000</v>
      </c>
      <c r="R142" s="7">
        <v>33000</v>
      </c>
      <c r="S142" s="7">
        <v>5000</v>
      </c>
      <c r="T142" s="7">
        <v>3500</v>
      </c>
      <c r="U142" s="7">
        <v>0</v>
      </c>
      <c r="V142" s="7">
        <v>0</v>
      </c>
      <c r="W142" s="7">
        <f t="shared" si="13"/>
        <v>225720</v>
      </c>
      <c r="X142" s="7">
        <f t="shared" si="14"/>
        <v>233473.3</v>
      </c>
      <c r="Y142" s="133">
        <f t="shared" si="15"/>
        <v>3.4349193691298963E-2</v>
      </c>
      <c r="Z142" s="133">
        <f t="shared" si="16"/>
        <v>4.4302675881623249E-5</v>
      </c>
      <c r="AA142" s="187" cm="1">
        <f t="array" ref="AA142">6-MATCH(Z142,PERCENTILE(Z$11:Z$642,{5,4,3,2,1}/5),-1)</f>
        <v>1</v>
      </c>
      <c r="AB142" s="148" t="str">
        <f t="shared" si="17"/>
        <v>Very low</v>
      </c>
      <c r="AD142" s="14"/>
      <c r="AE142" s="192"/>
    </row>
    <row r="143" spans="1:31">
      <c r="A143" s="4" t="s">
        <v>147</v>
      </c>
      <c r="B143" s="7">
        <v>0</v>
      </c>
      <c r="C143" s="7">
        <v>10</v>
      </c>
      <c r="D143" s="7">
        <v>3000</v>
      </c>
      <c r="E143" s="7">
        <v>800</v>
      </c>
      <c r="F143" s="7">
        <v>1750</v>
      </c>
      <c r="G143" s="7">
        <v>3000</v>
      </c>
      <c r="H143" s="7">
        <v>6000</v>
      </c>
      <c r="I143" s="7">
        <v>2000</v>
      </c>
      <c r="J143" s="7">
        <v>1750</v>
      </c>
      <c r="K143" s="7">
        <v>450</v>
      </c>
      <c r="L143" s="7">
        <v>900</v>
      </c>
      <c r="M143" s="7">
        <v>400</v>
      </c>
      <c r="N143" s="7">
        <v>3500</v>
      </c>
      <c r="O143" s="7">
        <v>4500</v>
      </c>
      <c r="P143" s="7">
        <v>350</v>
      </c>
      <c r="Q143" s="7">
        <v>3500</v>
      </c>
      <c r="R143" s="7">
        <v>5000</v>
      </c>
      <c r="S143" s="7">
        <v>800</v>
      </c>
      <c r="T143" s="7">
        <v>600</v>
      </c>
      <c r="U143" s="7">
        <v>0</v>
      </c>
      <c r="V143" s="7">
        <v>0</v>
      </c>
      <c r="W143" s="7">
        <f t="shared" si="13"/>
        <v>38310</v>
      </c>
      <c r="X143" s="7">
        <f t="shared" si="14"/>
        <v>39182.300000000003</v>
      </c>
      <c r="Y143" s="133">
        <f t="shared" si="15"/>
        <v>2.2769511876794546E-2</v>
      </c>
      <c r="Z143" s="133">
        <f t="shared" si="16"/>
        <v>0</v>
      </c>
      <c r="AA143" s="187" cm="1">
        <f t="array" ref="AA143">6-MATCH(Z143,PERCENTILE(Z$11:Z$642,{5,4,3,2,1}/5),-1)</f>
        <v>1</v>
      </c>
      <c r="AB143" s="148" t="str">
        <f t="shared" si="17"/>
        <v>Very low</v>
      </c>
      <c r="AD143" s="14"/>
      <c r="AE143" s="192"/>
    </row>
    <row r="144" spans="1:31">
      <c r="A144" s="4" t="s">
        <v>148</v>
      </c>
      <c r="B144" s="7">
        <v>0</v>
      </c>
      <c r="C144" s="7">
        <v>40</v>
      </c>
      <c r="D144" s="7">
        <v>250</v>
      </c>
      <c r="E144" s="7">
        <v>0</v>
      </c>
      <c r="F144" s="7">
        <v>20</v>
      </c>
      <c r="G144" s="7">
        <v>900</v>
      </c>
      <c r="H144" s="7">
        <v>3000</v>
      </c>
      <c r="I144" s="7">
        <v>150</v>
      </c>
      <c r="J144" s="7">
        <v>1750</v>
      </c>
      <c r="K144" s="7">
        <v>900</v>
      </c>
      <c r="L144" s="7">
        <v>150</v>
      </c>
      <c r="M144" s="7">
        <v>1500</v>
      </c>
      <c r="N144" s="7">
        <v>2000</v>
      </c>
      <c r="O144" s="7">
        <v>700</v>
      </c>
      <c r="P144" s="7">
        <v>300</v>
      </c>
      <c r="Q144" s="7">
        <v>3500</v>
      </c>
      <c r="R144" s="7">
        <v>5000</v>
      </c>
      <c r="S144" s="7">
        <v>450</v>
      </c>
      <c r="T144" s="7">
        <v>900</v>
      </c>
      <c r="U144" s="7">
        <v>0</v>
      </c>
      <c r="V144" s="7">
        <v>0</v>
      </c>
      <c r="W144" s="7">
        <f t="shared" si="13"/>
        <v>21510</v>
      </c>
      <c r="X144" s="7">
        <f t="shared" si="14"/>
        <v>22393</v>
      </c>
      <c r="Y144" s="133">
        <f t="shared" si="15"/>
        <v>4.1050674105067353E-2</v>
      </c>
      <c r="Z144" s="133">
        <f t="shared" si="16"/>
        <v>0</v>
      </c>
      <c r="AA144" s="187" cm="1">
        <f t="array" ref="AA144">6-MATCH(Z144,PERCENTILE(Z$11:Z$642,{5,4,3,2,1}/5),-1)</f>
        <v>1</v>
      </c>
      <c r="AB144" s="148" t="str">
        <f t="shared" si="17"/>
        <v>Very low</v>
      </c>
      <c r="AD144" s="14"/>
      <c r="AE144" s="192"/>
    </row>
    <row r="145" spans="1:31">
      <c r="A145" s="4" t="s">
        <v>149</v>
      </c>
      <c r="B145" s="7">
        <v>30</v>
      </c>
      <c r="C145" s="7">
        <v>10</v>
      </c>
      <c r="D145" s="7">
        <v>1500</v>
      </c>
      <c r="E145" s="7">
        <v>0</v>
      </c>
      <c r="F145" s="7">
        <v>5</v>
      </c>
      <c r="G145" s="7">
        <v>1250</v>
      </c>
      <c r="H145" s="7">
        <v>3500</v>
      </c>
      <c r="I145" s="7">
        <v>2500</v>
      </c>
      <c r="J145" s="7">
        <v>3000</v>
      </c>
      <c r="K145" s="7">
        <v>1250</v>
      </c>
      <c r="L145" s="7">
        <v>700</v>
      </c>
      <c r="M145" s="7">
        <v>900</v>
      </c>
      <c r="N145" s="7">
        <v>2500</v>
      </c>
      <c r="O145" s="7">
        <v>1000</v>
      </c>
      <c r="P145" s="7">
        <v>400</v>
      </c>
      <c r="Q145" s="7">
        <v>3500</v>
      </c>
      <c r="R145" s="7">
        <v>3500</v>
      </c>
      <c r="S145" s="7">
        <v>1500</v>
      </c>
      <c r="T145" s="7">
        <v>900</v>
      </c>
      <c r="U145" s="7">
        <v>0</v>
      </c>
      <c r="V145" s="7">
        <v>0</v>
      </c>
      <c r="W145" s="7">
        <f t="shared" si="13"/>
        <v>27945</v>
      </c>
      <c r="X145" s="7">
        <f t="shared" si="14"/>
        <v>28780.5</v>
      </c>
      <c r="Y145" s="133">
        <f t="shared" si="15"/>
        <v>2.9898013955985014E-2</v>
      </c>
      <c r="Z145" s="133">
        <f t="shared" si="16"/>
        <v>1.0735373054213634E-3</v>
      </c>
      <c r="AA145" s="187" cm="1">
        <f t="array" ref="AA145">6-MATCH(Z145,PERCENTILE(Z$11:Z$642,{5,4,3,2,1}/5),-1)</f>
        <v>3</v>
      </c>
      <c r="AB145" s="148" t="str">
        <f t="shared" si="17"/>
        <v>Mid</v>
      </c>
      <c r="AD145" s="14"/>
      <c r="AE145" s="192"/>
    </row>
    <row r="146" spans="1:31">
      <c r="A146" s="4" t="s">
        <v>150</v>
      </c>
      <c r="B146" s="7">
        <v>10</v>
      </c>
      <c r="C146" s="7">
        <v>0</v>
      </c>
      <c r="D146" s="7">
        <v>3500</v>
      </c>
      <c r="E146" s="7">
        <v>1000</v>
      </c>
      <c r="F146" s="7">
        <v>250</v>
      </c>
      <c r="G146" s="7">
        <v>2500</v>
      </c>
      <c r="H146" s="7">
        <v>6000</v>
      </c>
      <c r="I146" s="7">
        <v>2250</v>
      </c>
      <c r="J146" s="7">
        <v>1750</v>
      </c>
      <c r="K146" s="7">
        <v>1250</v>
      </c>
      <c r="L146" s="7">
        <v>700</v>
      </c>
      <c r="M146" s="7">
        <v>300</v>
      </c>
      <c r="N146" s="7">
        <v>2000</v>
      </c>
      <c r="O146" s="7">
        <v>15000</v>
      </c>
      <c r="P146" s="7">
        <v>2000</v>
      </c>
      <c r="Q146" s="7">
        <v>3000</v>
      </c>
      <c r="R146" s="7">
        <v>4500</v>
      </c>
      <c r="S146" s="7">
        <v>1750</v>
      </c>
      <c r="T146" s="7">
        <v>1250</v>
      </c>
      <c r="U146" s="7">
        <v>0</v>
      </c>
      <c r="V146" s="7">
        <v>0</v>
      </c>
      <c r="W146" s="7">
        <f t="shared" si="13"/>
        <v>49010</v>
      </c>
      <c r="X146" s="7">
        <f t="shared" si="14"/>
        <v>50531</v>
      </c>
      <c r="Y146" s="133">
        <f t="shared" si="15"/>
        <v>3.1034482758620641E-2</v>
      </c>
      <c r="Z146" s="133">
        <f t="shared" si="16"/>
        <v>2.0403999183840033E-4</v>
      </c>
      <c r="AA146" s="187" cm="1">
        <f t="array" ref="AA146">6-MATCH(Z146,PERCENTILE(Z$11:Z$642,{5,4,3,2,1}/5),-1)</f>
        <v>2</v>
      </c>
      <c r="AB146" s="148" t="str">
        <f t="shared" si="17"/>
        <v>Low</v>
      </c>
      <c r="AD146" s="14"/>
      <c r="AE146" s="192"/>
    </row>
    <row r="147" spans="1:31">
      <c r="A147" s="4" t="s">
        <v>151</v>
      </c>
      <c r="B147" s="7">
        <v>40</v>
      </c>
      <c r="C147" s="7">
        <v>20</v>
      </c>
      <c r="D147" s="7">
        <v>3500</v>
      </c>
      <c r="E147" s="7">
        <v>10</v>
      </c>
      <c r="F147" s="7">
        <v>200</v>
      </c>
      <c r="G147" s="7">
        <v>3500</v>
      </c>
      <c r="H147" s="7">
        <v>10000</v>
      </c>
      <c r="I147" s="7">
        <v>6000</v>
      </c>
      <c r="J147" s="7">
        <v>2500</v>
      </c>
      <c r="K147" s="7">
        <v>2250</v>
      </c>
      <c r="L147" s="7">
        <v>4500</v>
      </c>
      <c r="M147" s="7">
        <v>450</v>
      </c>
      <c r="N147" s="7">
        <v>3500</v>
      </c>
      <c r="O147" s="7">
        <v>4000</v>
      </c>
      <c r="P147" s="7">
        <v>2500</v>
      </c>
      <c r="Q147" s="7">
        <v>3500</v>
      </c>
      <c r="R147" s="7">
        <v>6000</v>
      </c>
      <c r="S147" s="7">
        <v>350</v>
      </c>
      <c r="T147" s="7">
        <v>800</v>
      </c>
      <c r="U147" s="7">
        <v>0</v>
      </c>
      <c r="V147" s="7">
        <v>0</v>
      </c>
      <c r="W147" s="7">
        <f t="shared" si="13"/>
        <v>53620</v>
      </c>
      <c r="X147" s="7">
        <f t="shared" si="14"/>
        <v>54829.4</v>
      </c>
      <c r="Y147" s="133">
        <f t="shared" si="15"/>
        <v>2.2555016784781889E-2</v>
      </c>
      <c r="Z147" s="133">
        <f t="shared" si="16"/>
        <v>7.459903021260724E-4</v>
      </c>
      <c r="AA147" s="187" cm="1">
        <f t="array" ref="AA147">6-MATCH(Z147,PERCENTILE(Z$11:Z$642,{5,4,3,2,1}/5),-1)</f>
        <v>3</v>
      </c>
      <c r="AB147" s="148" t="str">
        <f t="shared" si="17"/>
        <v>Mid</v>
      </c>
      <c r="AD147" s="14"/>
      <c r="AE147" s="192"/>
    </row>
    <row r="148" spans="1:31">
      <c r="A148" s="4" t="s">
        <v>152</v>
      </c>
      <c r="B148" s="7">
        <v>20</v>
      </c>
      <c r="C148" s="7">
        <v>50</v>
      </c>
      <c r="D148" s="7">
        <v>10000</v>
      </c>
      <c r="E148" s="7">
        <v>800</v>
      </c>
      <c r="F148" s="7">
        <v>700</v>
      </c>
      <c r="G148" s="7">
        <v>3500</v>
      </c>
      <c r="H148" s="7">
        <v>11000</v>
      </c>
      <c r="I148" s="7">
        <v>6000</v>
      </c>
      <c r="J148" s="7">
        <v>3000</v>
      </c>
      <c r="K148" s="7">
        <v>500</v>
      </c>
      <c r="L148" s="7">
        <v>300</v>
      </c>
      <c r="M148" s="7">
        <v>2000</v>
      </c>
      <c r="N148" s="7">
        <v>2250</v>
      </c>
      <c r="O148" s="7">
        <v>4000</v>
      </c>
      <c r="P148" s="7">
        <v>1500</v>
      </c>
      <c r="Q148" s="7">
        <v>3500</v>
      </c>
      <c r="R148" s="7">
        <v>4000</v>
      </c>
      <c r="S148" s="7">
        <v>1000</v>
      </c>
      <c r="T148" s="7">
        <v>900</v>
      </c>
      <c r="U148" s="7">
        <v>0</v>
      </c>
      <c r="V148" s="7">
        <v>0</v>
      </c>
      <c r="W148" s="7">
        <f t="shared" si="13"/>
        <v>55020</v>
      </c>
      <c r="X148" s="7">
        <f t="shared" si="14"/>
        <v>55460</v>
      </c>
      <c r="Y148" s="133">
        <f t="shared" si="15"/>
        <v>7.9970919665575124E-3</v>
      </c>
      <c r="Z148" s="133">
        <f t="shared" si="16"/>
        <v>3.6350418029807341E-4</v>
      </c>
      <c r="AA148" s="187" cm="1">
        <f t="array" ref="AA148">6-MATCH(Z148,PERCENTILE(Z$11:Z$642,{5,4,3,2,1}/5),-1)</f>
        <v>2</v>
      </c>
      <c r="AB148" s="148" t="str">
        <f t="shared" si="17"/>
        <v>Low</v>
      </c>
      <c r="AD148" s="14"/>
      <c r="AE148" s="192"/>
    </row>
    <row r="149" spans="1:31">
      <c r="A149" s="4" t="s">
        <v>153</v>
      </c>
      <c r="B149" s="7">
        <v>35</v>
      </c>
      <c r="C149" s="7">
        <v>10</v>
      </c>
      <c r="D149" s="7">
        <v>4500</v>
      </c>
      <c r="E149" s="7">
        <v>10</v>
      </c>
      <c r="F149" s="7">
        <v>350</v>
      </c>
      <c r="G149" s="7">
        <v>2000</v>
      </c>
      <c r="H149" s="7">
        <v>6000</v>
      </c>
      <c r="I149" s="7">
        <v>1750</v>
      </c>
      <c r="J149" s="7">
        <v>2000</v>
      </c>
      <c r="K149" s="7">
        <v>1500</v>
      </c>
      <c r="L149" s="7">
        <v>500</v>
      </c>
      <c r="M149" s="7">
        <v>600</v>
      </c>
      <c r="N149" s="7">
        <v>1500</v>
      </c>
      <c r="O149" s="7">
        <v>2000</v>
      </c>
      <c r="P149" s="7">
        <v>450</v>
      </c>
      <c r="Q149" s="7">
        <v>2250</v>
      </c>
      <c r="R149" s="7">
        <v>2500</v>
      </c>
      <c r="S149" s="7">
        <v>400</v>
      </c>
      <c r="T149" s="7">
        <v>600</v>
      </c>
      <c r="U149" s="7">
        <v>0</v>
      </c>
      <c r="V149" s="7">
        <v>0</v>
      </c>
      <c r="W149" s="7">
        <f t="shared" si="13"/>
        <v>28955</v>
      </c>
      <c r="X149" s="7">
        <f t="shared" si="14"/>
        <v>29367.599999999999</v>
      </c>
      <c r="Y149" s="133">
        <f t="shared" si="15"/>
        <v>1.4249697806941741E-2</v>
      </c>
      <c r="Z149" s="133">
        <f t="shared" si="16"/>
        <v>1.2087722327749958E-3</v>
      </c>
      <c r="AA149" s="187" cm="1">
        <f t="array" ref="AA149">6-MATCH(Z149,PERCENTILE(Z$11:Z$642,{5,4,3,2,1}/5),-1)</f>
        <v>4</v>
      </c>
      <c r="AB149" s="148" t="str">
        <f t="shared" si="17"/>
        <v>High</v>
      </c>
      <c r="AD149" s="14"/>
      <c r="AE149" s="192"/>
    </row>
    <row r="150" spans="1:31">
      <c r="A150" s="4" t="s">
        <v>154</v>
      </c>
      <c r="B150" s="7">
        <v>10</v>
      </c>
      <c r="C150" s="7">
        <v>10</v>
      </c>
      <c r="D150" s="7">
        <v>4500</v>
      </c>
      <c r="E150" s="7">
        <v>20</v>
      </c>
      <c r="F150" s="7">
        <v>300</v>
      </c>
      <c r="G150" s="7">
        <v>2500</v>
      </c>
      <c r="H150" s="7">
        <v>5000</v>
      </c>
      <c r="I150" s="7">
        <v>500</v>
      </c>
      <c r="J150" s="7">
        <v>2250</v>
      </c>
      <c r="K150" s="7">
        <v>1750</v>
      </c>
      <c r="L150" s="7">
        <v>1750</v>
      </c>
      <c r="M150" s="7">
        <v>900</v>
      </c>
      <c r="N150" s="7">
        <v>3000</v>
      </c>
      <c r="O150" s="7">
        <v>3500</v>
      </c>
      <c r="P150" s="7">
        <v>500</v>
      </c>
      <c r="Q150" s="7">
        <v>4000</v>
      </c>
      <c r="R150" s="7">
        <v>3500</v>
      </c>
      <c r="S150" s="7">
        <v>700</v>
      </c>
      <c r="T150" s="7">
        <v>1000</v>
      </c>
      <c r="U150" s="7">
        <v>0</v>
      </c>
      <c r="V150" s="7">
        <v>0</v>
      </c>
      <c r="W150" s="7">
        <f t="shared" si="13"/>
        <v>35690</v>
      </c>
      <c r="X150" s="7">
        <f t="shared" si="14"/>
        <v>36445.9</v>
      </c>
      <c r="Y150" s="133">
        <f t="shared" si="15"/>
        <v>2.1179602129448138E-2</v>
      </c>
      <c r="Z150" s="133">
        <f t="shared" si="16"/>
        <v>2.8019052956010089E-4</v>
      </c>
      <c r="AA150" s="187" cm="1">
        <f t="array" ref="AA150">6-MATCH(Z150,PERCENTILE(Z$11:Z$642,{5,4,3,2,1}/5),-1)</f>
        <v>2</v>
      </c>
      <c r="AB150" s="148" t="str">
        <f t="shared" si="17"/>
        <v>Low</v>
      </c>
      <c r="AD150" s="14"/>
      <c r="AE150" s="192"/>
    </row>
    <row r="151" spans="1:31">
      <c r="A151" s="4" t="s">
        <v>155</v>
      </c>
      <c r="B151" s="7">
        <v>300</v>
      </c>
      <c r="C151" s="7">
        <v>75</v>
      </c>
      <c r="D151" s="7">
        <v>4500</v>
      </c>
      <c r="E151" s="7">
        <v>100</v>
      </c>
      <c r="F151" s="7">
        <v>300</v>
      </c>
      <c r="G151" s="7">
        <v>4000</v>
      </c>
      <c r="H151" s="7">
        <v>7000</v>
      </c>
      <c r="I151" s="7">
        <v>1500</v>
      </c>
      <c r="J151" s="7">
        <v>5000</v>
      </c>
      <c r="K151" s="7">
        <v>700</v>
      </c>
      <c r="L151" s="7">
        <v>250</v>
      </c>
      <c r="M151" s="7">
        <v>2250</v>
      </c>
      <c r="N151" s="7">
        <v>3000</v>
      </c>
      <c r="O151" s="7">
        <v>2000</v>
      </c>
      <c r="P151" s="7">
        <v>5000</v>
      </c>
      <c r="Q151" s="7">
        <v>3000</v>
      </c>
      <c r="R151" s="7">
        <v>4500</v>
      </c>
      <c r="S151" s="7">
        <v>1500</v>
      </c>
      <c r="T151" s="7">
        <v>1250</v>
      </c>
      <c r="U151" s="7">
        <v>0</v>
      </c>
      <c r="V151" s="7">
        <v>0</v>
      </c>
      <c r="W151" s="7">
        <f t="shared" si="13"/>
        <v>46225</v>
      </c>
      <c r="X151" s="7">
        <f t="shared" si="14"/>
        <v>47171.25</v>
      </c>
      <c r="Y151" s="133">
        <f t="shared" si="15"/>
        <v>2.0470524607896223E-2</v>
      </c>
      <c r="Z151" s="133">
        <f t="shared" si="16"/>
        <v>6.4899945916711737E-3</v>
      </c>
      <c r="AA151" s="187" cm="1">
        <f t="array" ref="AA151">6-MATCH(Z151,PERCENTILE(Z$11:Z$642,{5,4,3,2,1}/5),-1)</f>
        <v>5</v>
      </c>
      <c r="AB151" s="148" t="str">
        <f t="shared" si="17"/>
        <v>Very high</v>
      </c>
      <c r="AD151" s="14"/>
      <c r="AE151" s="192"/>
    </row>
    <row r="152" spans="1:31">
      <c r="A152" s="4" t="s">
        <v>156</v>
      </c>
      <c r="B152" s="7">
        <v>20</v>
      </c>
      <c r="C152" s="7">
        <v>0</v>
      </c>
      <c r="D152" s="7">
        <v>4000</v>
      </c>
      <c r="E152" s="7">
        <v>400</v>
      </c>
      <c r="F152" s="7">
        <v>200</v>
      </c>
      <c r="G152" s="7">
        <v>2500</v>
      </c>
      <c r="H152" s="7">
        <v>4000</v>
      </c>
      <c r="I152" s="7">
        <v>1250</v>
      </c>
      <c r="J152" s="7">
        <v>1750</v>
      </c>
      <c r="K152" s="7">
        <v>500</v>
      </c>
      <c r="L152" s="7">
        <v>100</v>
      </c>
      <c r="M152" s="7">
        <v>300</v>
      </c>
      <c r="N152" s="7">
        <v>1250</v>
      </c>
      <c r="O152" s="7">
        <v>1500</v>
      </c>
      <c r="P152" s="7">
        <v>700</v>
      </c>
      <c r="Q152" s="7">
        <v>3500</v>
      </c>
      <c r="R152" s="7">
        <v>2250</v>
      </c>
      <c r="S152" s="7">
        <v>450</v>
      </c>
      <c r="T152" s="7">
        <v>800</v>
      </c>
      <c r="U152" s="7">
        <v>0</v>
      </c>
      <c r="V152" s="7">
        <v>0</v>
      </c>
      <c r="W152" s="7">
        <f t="shared" si="13"/>
        <v>25470</v>
      </c>
      <c r="X152" s="7">
        <f t="shared" si="14"/>
        <v>25790.5</v>
      </c>
      <c r="Y152" s="133">
        <f t="shared" si="15"/>
        <v>1.2583431488025099E-2</v>
      </c>
      <c r="Z152" s="133">
        <f t="shared" si="16"/>
        <v>7.8523753435414214E-4</v>
      </c>
      <c r="AA152" s="187" cm="1">
        <f t="array" ref="AA152">6-MATCH(Z152,PERCENTILE(Z$11:Z$642,{5,4,3,2,1}/5),-1)</f>
        <v>3</v>
      </c>
      <c r="AB152" s="148" t="str">
        <f t="shared" si="17"/>
        <v>Mid</v>
      </c>
      <c r="AD152" s="14"/>
      <c r="AE152" s="192"/>
    </row>
    <row r="153" spans="1:31">
      <c r="A153" s="4" t="s">
        <v>157</v>
      </c>
      <c r="B153" s="7">
        <v>50</v>
      </c>
      <c r="C153" s="7">
        <v>0</v>
      </c>
      <c r="D153" s="7">
        <v>7000</v>
      </c>
      <c r="E153" s="7">
        <v>400</v>
      </c>
      <c r="F153" s="7">
        <v>350</v>
      </c>
      <c r="G153" s="7">
        <v>2250</v>
      </c>
      <c r="H153" s="7">
        <v>6000</v>
      </c>
      <c r="I153" s="7">
        <v>1250</v>
      </c>
      <c r="J153" s="7">
        <v>2250</v>
      </c>
      <c r="K153" s="7">
        <v>600</v>
      </c>
      <c r="L153" s="7">
        <v>400</v>
      </c>
      <c r="M153" s="7">
        <v>350</v>
      </c>
      <c r="N153" s="7">
        <v>1750</v>
      </c>
      <c r="O153" s="7">
        <v>2250</v>
      </c>
      <c r="P153" s="7">
        <v>4000</v>
      </c>
      <c r="Q153" s="7">
        <v>3500</v>
      </c>
      <c r="R153" s="7">
        <v>9000</v>
      </c>
      <c r="S153" s="7">
        <v>900</v>
      </c>
      <c r="T153" s="7">
        <v>1000</v>
      </c>
      <c r="U153" s="7">
        <v>0</v>
      </c>
      <c r="V153" s="7">
        <v>0</v>
      </c>
      <c r="W153" s="7">
        <f t="shared" si="13"/>
        <v>43300</v>
      </c>
      <c r="X153" s="7">
        <f t="shared" si="14"/>
        <v>43940</v>
      </c>
      <c r="Y153" s="133">
        <f t="shared" si="15"/>
        <v>1.4780600461893778E-2</v>
      </c>
      <c r="Z153" s="133">
        <f t="shared" si="16"/>
        <v>1.1547344110854503E-3</v>
      </c>
      <c r="AA153" s="187" cm="1">
        <f t="array" ref="AA153">6-MATCH(Z153,PERCENTILE(Z$11:Z$642,{5,4,3,2,1}/5),-1)</f>
        <v>4</v>
      </c>
      <c r="AB153" s="148" t="str">
        <f t="shared" si="17"/>
        <v>High</v>
      </c>
      <c r="AD153" s="14"/>
      <c r="AE153" s="192"/>
    </row>
    <row r="154" spans="1:31">
      <c r="A154" s="4" t="s">
        <v>158</v>
      </c>
      <c r="B154" s="7">
        <v>200</v>
      </c>
      <c r="C154" s="7">
        <v>50</v>
      </c>
      <c r="D154" s="7">
        <v>4500</v>
      </c>
      <c r="E154" s="7">
        <v>40</v>
      </c>
      <c r="F154" s="7">
        <v>75</v>
      </c>
      <c r="G154" s="7">
        <v>1750</v>
      </c>
      <c r="H154" s="7">
        <v>6000</v>
      </c>
      <c r="I154" s="7">
        <v>1000</v>
      </c>
      <c r="J154" s="7">
        <v>6000</v>
      </c>
      <c r="K154" s="7">
        <v>400</v>
      </c>
      <c r="L154" s="7">
        <v>300</v>
      </c>
      <c r="M154" s="7">
        <v>1500</v>
      </c>
      <c r="N154" s="7">
        <v>1250</v>
      </c>
      <c r="O154" s="7">
        <v>2500</v>
      </c>
      <c r="P154" s="7">
        <v>1500</v>
      </c>
      <c r="Q154" s="7">
        <v>3500</v>
      </c>
      <c r="R154" s="7">
        <v>8000</v>
      </c>
      <c r="S154" s="7">
        <v>1500</v>
      </c>
      <c r="T154" s="7">
        <v>900</v>
      </c>
      <c r="U154" s="7">
        <v>0</v>
      </c>
      <c r="V154" s="7">
        <v>0</v>
      </c>
      <c r="W154" s="7">
        <f t="shared" ref="W154:W217" si="18">SUM(B154:V154)</f>
        <v>40965</v>
      </c>
      <c r="X154" s="7">
        <f t="shared" ref="X154:X217" si="19">SUMPRODUCT(B154:V154,$B$8:$V$8)</f>
        <v>41895.699999999997</v>
      </c>
      <c r="Y154" s="133">
        <f t="shared" ref="Y154:Y217" si="20">X154/W154-1</f>
        <v>2.2719394605150711E-2</v>
      </c>
      <c r="Z154" s="133">
        <f t="shared" si="16"/>
        <v>4.8822165263029413E-3</v>
      </c>
      <c r="AA154" s="187" cm="1">
        <f t="array" ref="AA154">6-MATCH(Z154,PERCENTILE(Z$11:Z$642,{5,4,3,2,1}/5),-1)</f>
        <v>5</v>
      </c>
      <c r="AB154" s="148" t="str">
        <f t="shared" si="17"/>
        <v>Very high</v>
      </c>
      <c r="AD154" s="14"/>
      <c r="AE154" s="192"/>
    </row>
    <row r="155" spans="1:31">
      <c r="A155" s="4" t="s">
        <v>159</v>
      </c>
      <c r="B155" s="7">
        <v>30</v>
      </c>
      <c r="C155" s="7">
        <v>20</v>
      </c>
      <c r="D155" s="7">
        <v>11000</v>
      </c>
      <c r="E155" s="7">
        <v>125</v>
      </c>
      <c r="F155" s="7">
        <v>600</v>
      </c>
      <c r="G155" s="7">
        <v>3000</v>
      </c>
      <c r="H155" s="7">
        <v>6000</v>
      </c>
      <c r="I155" s="7">
        <v>2000</v>
      </c>
      <c r="J155" s="7">
        <v>2000</v>
      </c>
      <c r="K155" s="7">
        <v>300</v>
      </c>
      <c r="L155" s="7">
        <v>250</v>
      </c>
      <c r="M155" s="7">
        <v>500</v>
      </c>
      <c r="N155" s="7">
        <v>1250</v>
      </c>
      <c r="O155" s="7">
        <v>4000</v>
      </c>
      <c r="P155" s="7">
        <v>1500</v>
      </c>
      <c r="Q155" s="7">
        <v>3500</v>
      </c>
      <c r="R155" s="7">
        <v>8000</v>
      </c>
      <c r="S155" s="7">
        <v>600</v>
      </c>
      <c r="T155" s="7">
        <v>800</v>
      </c>
      <c r="U155" s="7">
        <v>0</v>
      </c>
      <c r="V155" s="7">
        <v>0</v>
      </c>
      <c r="W155" s="7">
        <f t="shared" si="18"/>
        <v>45475</v>
      </c>
      <c r="X155" s="7">
        <f t="shared" si="19"/>
        <v>45717.1</v>
      </c>
      <c r="Y155" s="133">
        <f t="shared" si="20"/>
        <v>5.3238042880703329E-3</v>
      </c>
      <c r="Z155" s="133">
        <f t="shared" si="16"/>
        <v>6.5970313358988458E-4</v>
      </c>
      <c r="AA155" s="187" cm="1">
        <f t="array" ref="AA155">6-MATCH(Z155,PERCENTILE(Z$11:Z$642,{5,4,3,2,1}/5),-1)</f>
        <v>3</v>
      </c>
      <c r="AB155" s="148" t="str">
        <f t="shared" si="17"/>
        <v>Mid</v>
      </c>
      <c r="AD155" s="14"/>
      <c r="AE155" s="192"/>
    </row>
    <row r="156" spans="1:31">
      <c r="A156" s="4" t="s">
        <v>160</v>
      </c>
      <c r="B156" s="7">
        <v>150</v>
      </c>
      <c r="C156" s="7">
        <v>75</v>
      </c>
      <c r="D156" s="7">
        <v>7000</v>
      </c>
      <c r="E156" s="7">
        <v>1000</v>
      </c>
      <c r="F156" s="7">
        <v>300</v>
      </c>
      <c r="G156" s="7">
        <v>3000</v>
      </c>
      <c r="H156" s="7">
        <v>5000</v>
      </c>
      <c r="I156" s="7">
        <v>5000</v>
      </c>
      <c r="J156" s="7">
        <v>3000</v>
      </c>
      <c r="K156" s="7">
        <v>500</v>
      </c>
      <c r="L156" s="7">
        <v>200</v>
      </c>
      <c r="M156" s="7">
        <v>800</v>
      </c>
      <c r="N156" s="7">
        <v>3500</v>
      </c>
      <c r="O156" s="7">
        <v>4000</v>
      </c>
      <c r="P156" s="7">
        <v>900</v>
      </c>
      <c r="Q156" s="7">
        <v>3500</v>
      </c>
      <c r="R156" s="7">
        <v>3000</v>
      </c>
      <c r="S156" s="7">
        <v>700</v>
      </c>
      <c r="T156" s="7">
        <v>900</v>
      </c>
      <c r="U156" s="7">
        <v>0</v>
      </c>
      <c r="V156" s="7">
        <v>0</v>
      </c>
      <c r="W156" s="7">
        <f t="shared" si="18"/>
        <v>42525</v>
      </c>
      <c r="X156" s="7">
        <f t="shared" si="19"/>
        <v>43051.25</v>
      </c>
      <c r="Y156" s="133">
        <f t="shared" si="20"/>
        <v>1.2375073486184496E-2</v>
      </c>
      <c r="Z156" s="133">
        <f t="shared" si="16"/>
        <v>3.5273368606701938E-3</v>
      </c>
      <c r="AA156" s="187" cm="1">
        <f t="array" ref="AA156">6-MATCH(Z156,PERCENTILE(Z$11:Z$642,{5,4,3,2,1}/5),-1)</f>
        <v>5</v>
      </c>
      <c r="AB156" s="148" t="str">
        <f t="shared" si="17"/>
        <v>Very high</v>
      </c>
      <c r="AD156" s="14"/>
      <c r="AE156" s="192"/>
    </row>
    <row r="157" spans="1:31">
      <c r="A157" s="4" t="s">
        <v>161</v>
      </c>
      <c r="B157" s="7">
        <v>50</v>
      </c>
      <c r="C157" s="7">
        <v>0</v>
      </c>
      <c r="D157" s="7">
        <v>4500</v>
      </c>
      <c r="E157" s="7">
        <v>100</v>
      </c>
      <c r="F157" s="7">
        <v>450</v>
      </c>
      <c r="G157" s="7">
        <v>2250</v>
      </c>
      <c r="H157" s="7">
        <v>12000</v>
      </c>
      <c r="I157" s="7">
        <v>4000</v>
      </c>
      <c r="J157" s="7">
        <v>8000</v>
      </c>
      <c r="K157" s="7">
        <v>7000</v>
      </c>
      <c r="L157" s="7">
        <v>5000</v>
      </c>
      <c r="M157" s="7">
        <v>2500</v>
      </c>
      <c r="N157" s="7">
        <v>10000</v>
      </c>
      <c r="O157" s="7">
        <v>9000</v>
      </c>
      <c r="P157" s="7">
        <v>10000</v>
      </c>
      <c r="Q157" s="7">
        <v>19000</v>
      </c>
      <c r="R157" s="7">
        <v>18000</v>
      </c>
      <c r="S157" s="7">
        <v>3000</v>
      </c>
      <c r="T157" s="7">
        <v>2250</v>
      </c>
      <c r="U157" s="7">
        <v>0</v>
      </c>
      <c r="V157" s="7">
        <v>0</v>
      </c>
      <c r="W157" s="7">
        <f t="shared" si="18"/>
        <v>117100</v>
      </c>
      <c r="X157" s="7">
        <f t="shared" si="19"/>
        <v>120948.5</v>
      </c>
      <c r="Y157" s="133">
        <f t="shared" si="20"/>
        <v>3.2865072587532129E-2</v>
      </c>
      <c r="Z157" s="133">
        <f t="shared" si="16"/>
        <v>4.2698548249359521E-4</v>
      </c>
      <c r="AA157" s="187" cm="1">
        <f t="array" ref="AA157">6-MATCH(Z157,PERCENTILE(Z$11:Z$642,{5,4,3,2,1}/5),-1)</f>
        <v>2</v>
      </c>
      <c r="AB157" s="148" t="str">
        <f t="shared" si="17"/>
        <v>Low</v>
      </c>
      <c r="AD157" s="14"/>
      <c r="AE157" s="192"/>
    </row>
    <row r="158" spans="1:31">
      <c r="A158" s="4" t="s">
        <v>162</v>
      </c>
      <c r="B158" s="7">
        <v>10</v>
      </c>
      <c r="C158" s="7">
        <v>0</v>
      </c>
      <c r="D158" s="7">
        <v>10000</v>
      </c>
      <c r="E158" s="7">
        <v>125</v>
      </c>
      <c r="F158" s="7">
        <v>250</v>
      </c>
      <c r="G158" s="7">
        <v>3000</v>
      </c>
      <c r="H158" s="7">
        <v>17000</v>
      </c>
      <c r="I158" s="7">
        <v>5000</v>
      </c>
      <c r="J158" s="7">
        <v>4000</v>
      </c>
      <c r="K158" s="7">
        <v>3000</v>
      </c>
      <c r="L158" s="7">
        <v>1500</v>
      </c>
      <c r="M158" s="7">
        <v>600</v>
      </c>
      <c r="N158" s="7">
        <v>3500</v>
      </c>
      <c r="O158" s="7">
        <v>7000</v>
      </c>
      <c r="P158" s="7">
        <v>2500</v>
      </c>
      <c r="Q158" s="7">
        <v>2500</v>
      </c>
      <c r="R158" s="7">
        <v>3500</v>
      </c>
      <c r="S158" s="7">
        <v>1250</v>
      </c>
      <c r="T158" s="7">
        <v>1000</v>
      </c>
      <c r="U158" s="7">
        <v>0</v>
      </c>
      <c r="V158" s="7">
        <v>0</v>
      </c>
      <c r="W158" s="7">
        <f t="shared" si="18"/>
        <v>65735</v>
      </c>
      <c r="X158" s="7">
        <f t="shared" si="19"/>
        <v>66646</v>
      </c>
      <c r="Y158" s="133">
        <f t="shared" si="20"/>
        <v>1.3858674982885733E-2</v>
      </c>
      <c r="Z158" s="133">
        <f t="shared" si="16"/>
        <v>1.5212596029512437E-4</v>
      </c>
      <c r="AA158" s="187" cm="1">
        <f t="array" ref="AA158">6-MATCH(Z158,PERCENTILE(Z$11:Z$642,{5,4,3,2,1}/5),-1)</f>
        <v>2</v>
      </c>
      <c r="AB158" s="148" t="str">
        <f t="shared" si="17"/>
        <v>Low</v>
      </c>
      <c r="AD158" s="14"/>
      <c r="AE158" s="192"/>
    </row>
    <row r="159" spans="1:31">
      <c r="A159" s="4" t="s">
        <v>163</v>
      </c>
      <c r="B159" s="7">
        <v>0</v>
      </c>
      <c r="C159" s="7">
        <v>10</v>
      </c>
      <c r="D159" s="7">
        <v>4000</v>
      </c>
      <c r="E159" s="7">
        <v>0</v>
      </c>
      <c r="F159" s="7">
        <v>75</v>
      </c>
      <c r="G159" s="7">
        <v>1750</v>
      </c>
      <c r="H159" s="7">
        <v>5000</v>
      </c>
      <c r="I159" s="7">
        <v>600</v>
      </c>
      <c r="J159" s="7">
        <v>900</v>
      </c>
      <c r="K159" s="7">
        <v>350</v>
      </c>
      <c r="L159" s="7">
        <v>45</v>
      </c>
      <c r="M159" s="7">
        <v>600</v>
      </c>
      <c r="N159" s="7">
        <v>1250</v>
      </c>
      <c r="O159" s="7">
        <v>1250</v>
      </c>
      <c r="P159" s="7">
        <v>40</v>
      </c>
      <c r="Q159" s="7">
        <v>3500</v>
      </c>
      <c r="R159" s="7">
        <v>14000</v>
      </c>
      <c r="S159" s="7">
        <v>1500</v>
      </c>
      <c r="T159" s="7">
        <v>500</v>
      </c>
      <c r="U159" s="7">
        <v>0</v>
      </c>
      <c r="V159" s="7">
        <v>0</v>
      </c>
      <c r="W159" s="7">
        <f t="shared" si="18"/>
        <v>35370</v>
      </c>
      <c r="X159" s="7">
        <f t="shared" si="19"/>
        <v>36422.75</v>
      </c>
      <c r="Y159" s="133">
        <f t="shared" si="20"/>
        <v>2.976392422957308E-2</v>
      </c>
      <c r="Z159" s="133">
        <f t="shared" si="16"/>
        <v>0</v>
      </c>
      <c r="AA159" s="187" cm="1">
        <f t="array" ref="AA159">6-MATCH(Z159,PERCENTILE(Z$11:Z$642,{5,4,3,2,1}/5),-1)</f>
        <v>1</v>
      </c>
      <c r="AB159" s="148" t="str">
        <f t="shared" si="17"/>
        <v>Very low</v>
      </c>
      <c r="AD159" s="14"/>
      <c r="AE159" s="192"/>
    </row>
    <row r="160" spans="1:31">
      <c r="A160" s="4" t="s">
        <v>164</v>
      </c>
      <c r="B160" s="7">
        <v>5</v>
      </c>
      <c r="C160" s="7">
        <v>0</v>
      </c>
      <c r="D160" s="7">
        <v>300</v>
      </c>
      <c r="E160" s="7">
        <v>0</v>
      </c>
      <c r="F160" s="7">
        <v>5</v>
      </c>
      <c r="G160" s="7">
        <v>1000</v>
      </c>
      <c r="H160" s="7">
        <v>1750</v>
      </c>
      <c r="I160" s="7">
        <v>175</v>
      </c>
      <c r="J160" s="7">
        <v>2000</v>
      </c>
      <c r="K160" s="7">
        <v>400</v>
      </c>
      <c r="L160" s="7">
        <v>2000</v>
      </c>
      <c r="M160" s="7">
        <v>450</v>
      </c>
      <c r="N160" s="7">
        <v>2500</v>
      </c>
      <c r="O160" s="7">
        <v>700</v>
      </c>
      <c r="P160" s="7">
        <v>0</v>
      </c>
      <c r="Q160" s="7">
        <v>3000</v>
      </c>
      <c r="R160" s="7">
        <v>3000</v>
      </c>
      <c r="S160" s="7">
        <v>600</v>
      </c>
      <c r="T160" s="7">
        <v>600</v>
      </c>
      <c r="U160" s="7">
        <v>0</v>
      </c>
      <c r="V160" s="7">
        <v>0</v>
      </c>
      <c r="W160" s="7">
        <f t="shared" si="18"/>
        <v>18485</v>
      </c>
      <c r="X160" s="7">
        <f t="shared" si="19"/>
        <v>19124.45</v>
      </c>
      <c r="Y160" s="133">
        <f t="shared" si="20"/>
        <v>3.4592913172842854E-2</v>
      </c>
      <c r="Z160" s="133">
        <f t="shared" si="16"/>
        <v>2.7048958615093319E-4</v>
      </c>
      <c r="AA160" s="187" cm="1">
        <f t="array" ref="AA160">6-MATCH(Z160,PERCENTILE(Z$11:Z$642,{5,4,3,2,1}/5),-1)</f>
        <v>2</v>
      </c>
      <c r="AB160" s="148" t="str">
        <f t="shared" si="17"/>
        <v>Low</v>
      </c>
      <c r="AD160" s="14"/>
      <c r="AE160" s="192"/>
    </row>
    <row r="161" spans="1:31">
      <c r="A161" s="4" t="s">
        <v>165</v>
      </c>
      <c r="B161" s="7">
        <v>15</v>
      </c>
      <c r="C161" s="7">
        <v>0</v>
      </c>
      <c r="D161" s="7">
        <v>700</v>
      </c>
      <c r="E161" s="7">
        <v>0</v>
      </c>
      <c r="F161" s="7">
        <v>30</v>
      </c>
      <c r="G161" s="7">
        <v>900</v>
      </c>
      <c r="H161" s="7">
        <v>3000</v>
      </c>
      <c r="I161" s="7">
        <v>1250</v>
      </c>
      <c r="J161" s="7">
        <v>1250</v>
      </c>
      <c r="K161" s="7">
        <v>450</v>
      </c>
      <c r="L161" s="7">
        <v>75</v>
      </c>
      <c r="M161" s="7">
        <v>150</v>
      </c>
      <c r="N161" s="7">
        <v>3000</v>
      </c>
      <c r="O161" s="7">
        <v>1000</v>
      </c>
      <c r="P161" s="7">
        <v>100</v>
      </c>
      <c r="Q161" s="7">
        <v>3500</v>
      </c>
      <c r="R161" s="7">
        <v>3000</v>
      </c>
      <c r="S161" s="7">
        <v>500</v>
      </c>
      <c r="T161" s="7">
        <v>600</v>
      </c>
      <c r="U161" s="7">
        <v>0</v>
      </c>
      <c r="V161" s="7">
        <v>0</v>
      </c>
      <c r="W161" s="7">
        <f t="shared" si="18"/>
        <v>19520</v>
      </c>
      <c r="X161" s="7">
        <f t="shared" si="19"/>
        <v>20209.45</v>
      </c>
      <c r="Y161" s="133">
        <f t="shared" si="20"/>
        <v>3.5320184426229639E-2</v>
      </c>
      <c r="Z161" s="133">
        <f t="shared" si="16"/>
        <v>7.6844262295081966E-4</v>
      </c>
      <c r="AA161" s="187" cm="1">
        <f t="array" ref="AA161">6-MATCH(Z161,PERCENTILE(Z$11:Z$642,{5,4,3,2,1}/5),-1)</f>
        <v>3</v>
      </c>
      <c r="AB161" s="148" t="str">
        <f t="shared" si="17"/>
        <v>Mid</v>
      </c>
      <c r="AD161" s="14"/>
      <c r="AE161" s="192"/>
    </row>
    <row r="162" spans="1:31">
      <c r="A162" s="4" t="s">
        <v>166</v>
      </c>
      <c r="B162" s="7">
        <v>40</v>
      </c>
      <c r="C162" s="7">
        <v>25</v>
      </c>
      <c r="D162" s="7">
        <v>3500</v>
      </c>
      <c r="E162" s="7">
        <v>0</v>
      </c>
      <c r="F162" s="7">
        <v>75</v>
      </c>
      <c r="G162" s="7">
        <v>1500</v>
      </c>
      <c r="H162" s="7">
        <v>5000</v>
      </c>
      <c r="I162" s="7">
        <v>350</v>
      </c>
      <c r="J162" s="7">
        <v>2000</v>
      </c>
      <c r="K162" s="7">
        <v>1000</v>
      </c>
      <c r="L162" s="7">
        <v>1250</v>
      </c>
      <c r="M162" s="7">
        <v>1500</v>
      </c>
      <c r="N162" s="7">
        <v>2500</v>
      </c>
      <c r="O162" s="7">
        <v>1500</v>
      </c>
      <c r="P162" s="7">
        <v>1500</v>
      </c>
      <c r="Q162" s="7">
        <v>3000</v>
      </c>
      <c r="R162" s="7">
        <v>4500</v>
      </c>
      <c r="S162" s="7">
        <v>700</v>
      </c>
      <c r="T162" s="7">
        <v>800</v>
      </c>
      <c r="U162" s="7">
        <v>0</v>
      </c>
      <c r="V162" s="7">
        <v>0</v>
      </c>
      <c r="W162" s="7">
        <f t="shared" si="18"/>
        <v>30740</v>
      </c>
      <c r="X162" s="7">
        <f t="shared" si="19"/>
        <v>31441.25</v>
      </c>
      <c r="Y162" s="133">
        <f t="shared" si="20"/>
        <v>2.281229668184781E-2</v>
      </c>
      <c r="Z162" s="133">
        <f t="shared" si="16"/>
        <v>1.3012361743656475E-3</v>
      </c>
      <c r="AA162" s="187" cm="1">
        <f t="array" ref="AA162">6-MATCH(Z162,PERCENTILE(Z$11:Z$642,{5,4,3,2,1}/5),-1)</f>
        <v>4</v>
      </c>
      <c r="AB162" s="148" t="str">
        <f t="shared" si="17"/>
        <v>High</v>
      </c>
      <c r="AD162" s="14"/>
      <c r="AE162" s="192"/>
    </row>
    <row r="163" spans="1:31">
      <c r="A163" s="4" t="s">
        <v>167</v>
      </c>
      <c r="B163" s="7">
        <v>125</v>
      </c>
      <c r="C163" s="7">
        <v>150</v>
      </c>
      <c r="D163" s="7">
        <v>4500</v>
      </c>
      <c r="E163" s="7">
        <v>5</v>
      </c>
      <c r="F163" s="7">
        <v>125</v>
      </c>
      <c r="G163" s="7">
        <v>4000</v>
      </c>
      <c r="H163" s="7">
        <v>8000</v>
      </c>
      <c r="I163" s="7">
        <v>2500</v>
      </c>
      <c r="J163" s="7">
        <v>5000</v>
      </c>
      <c r="K163" s="7">
        <v>800</v>
      </c>
      <c r="L163" s="7">
        <v>2250</v>
      </c>
      <c r="M163" s="7">
        <v>1750</v>
      </c>
      <c r="N163" s="7">
        <v>4000</v>
      </c>
      <c r="O163" s="7">
        <v>5000</v>
      </c>
      <c r="P163" s="7">
        <v>900</v>
      </c>
      <c r="Q163" s="7">
        <v>4000</v>
      </c>
      <c r="R163" s="7">
        <v>3500</v>
      </c>
      <c r="S163" s="7">
        <v>1750</v>
      </c>
      <c r="T163" s="7">
        <v>1500</v>
      </c>
      <c r="U163" s="7">
        <v>0</v>
      </c>
      <c r="V163" s="7">
        <v>0</v>
      </c>
      <c r="W163" s="7">
        <f t="shared" si="18"/>
        <v>49855</v>
      </c>
      <c r="X163" s="7">
        <f t="shared" si="19"/>
        <v>51001.9</v>
      </c>
      <c r="Y163" s="133">
        <f t="shared" si="20"/>
        <v>2.3004713669642074E-2</v>
      </c>
      <c r="Z163" s="133">
        <f t="shared" si="16"/>
        <v>2.5072710861498344E-3</v>
      </c>
      <c r="AA163" s="187" cm="1">
        <f t="array" ref="AA163">6-MATCH(Z163,PERCENTILE(Z$11:Z$642,{5,4,3,2,1}/5),-1)</f>
        <v>4</v>
      </c>
      <c r="AB163" s="148" t="str">
        <f t="shared" si="17"/>
        <v>High</v>
      </c>
      <c r="AD163" s="14"/>
      <c r="AE163" s="192"/>
    </row>
    <row r="164" spans="1:31">
      <c r="A164" s="4" t="s">
        <v>168</v>
      </c>
      <c r="B164" s="7">
        <v>225</v>
      </c>
      <c r="C164" s="7">
        <v>50</v>
      </c>
      <c r="D164" s="7">
        <v>8000</v>
      </c>
      <c r="E164" s="7">
        <v>30</v>
      </c>
      <c r="F164" s="7">
        <v>225</v>
      </c>
      <c r="G164" s="7">
        <v>3000</v>
      </c>
      <c r="H164" s="7">
        <v>7000</v>
      </c>
      <c r="I164" s="7">
        <v>1000</v>
      </c>
      <c r="J164" s="7">
        <v>5000</v>
      </c>
      <c r="K164" s="7">
        <v>700</v>
      </c>
      <c r="L164" s="7">
        <v>300</v>
      </c>
      <c r="M164" s="7">
        <v>1750</v>
      </c>
      <c r="N164" s="7">
        <v>3000</v>
      </c>
      <c r="O164" s="7">
        <v>2250</v>
      </c>
      <c r="P164" s="7">
        <v>900</v>
      </c>
      <c r="Q164" s="7">
        <v>3500</v>
      </c>
      <c r="R164" s="7">
        <v>3500</v>
      </c>
      <c r="S164" s="7">
        <v>2500</v>
      </c>
      <c r="T164" s="7">
        <v>900</v>
      </c>
      <c r="U164" s="7">
        <v>0</v>
      </c>
      <c r="V164" s="7">
        <v>0</v>
      </c>
      <c r="W164" s="7">
        <f t="shared" si="18"/>
        <v>43830</v>
      </c>
      <c r="X164" s="7">
        <f t="shared" si="19"/>
        <v>44379.4</v>
      </c>
      <c r="Y164" s="133">
        <f t="shared" si="20"/>
        <v>1.2534793520419862E-2</v>
      </c>
      <c r="Z164" s="133">
        <f t="shared" si="16"/>
        <v>5.1334702258726897E-3</v>
      </c>
      <c r="AA164" s="187" cm="1">
        <f t="array" ref="AA164">6-MATCH(Z164,PERCENTILE(Z$11:Z$642,{5,4,3,2,1}/5),-1)</f>
        <v>5</v>
      </c>
      <c r="AB164" s="148" t="str">
        <f t="shared" si="17"/>
        <v>Very high</v>
      </c>
      <c r="AD164" s="14"/>
      <c r="AE164" s="192"/>
    </row>
    <row r="165" spans="1:31">
      <c r="A165" s="4" t="s">
        <v>169</v>
      </c>
      <c r="B165" s="7">
        <v>30</v>
      </c>
      <c r="C165" s="7">
        <v>0</v>
      </c>
      <c r="D165" s="7">
        <v>5000</v>
      </c>
      <c r="E165" s="7">
        <v>0</v>
      </c>
      <c r="F165" s="7">
        <v>100</v>
      </c>
      <c r="G165" s="7">
        <v>3000</v>
      </c>
      <c r="H165" s="7">
        <v>9000</v>
      </c>
      <c r="I165" s="7">
        <v>2000</v>
      </c>
      <c r="J165" s="7">
        <v>3000</v>
      </c>
      <c r="K165" s="7">
        <v>1250</v>
      </c>
      <c r="L165" s="7">
        <v>700</v>
      </c>
      <c r="M165" s="7">
        <v>1000</v>
      </c>
      <c r="N165" s="7">
        <v>4000</v>
      </c>
      <c r="O165" s="7">
        <v>6000</v>
      </c>
      <c r="P165" s="7">
        <v>6000</v>
      </c>
      <c r="Q165" s="7">
        <v>3500</v>
      </c>
      <c r="R165" s="7">
        <v>11000</v>
      </c>
      <c r="S165" s="7">
        <v>800</v>
      </c>
      <c r="T165" s="7">
        <v>1250</v>
      </c>
      <c r="U165" s="7">
        <v>0</v>
      </c>
      <c r="V165" s="7">
        <v>0</v>
      </c>
      <c r="W165" s="7">
        <f t="shared" si="18"/>
        <v>57630</v>
      </c>
      <c r="X165" s="7">
        <f t="shared" si="19"/>
        <v>59177</v>
      </c>
      <c r="Y165" s="133">
        <f t="shared" si="20"/>
        <v>2.6843657817109179E-2</v>
      </c>
      <c r="Z165" s="133">
        <f t="shared" si="16"/>
        <v>5.2056220718375845E-4</v>
      </c>
      <c r="AA165" s="187" cm="1">
        <f t="array" ref="AA165">6-MATCH(Z165,PERCENTILE(Z$11:Z$642,{5,4,3,2,1}/5),-1)</f>
        <v>3</v>
      </c>
      <c r="AB165" s="148" t="str">
        <f t="shared" si="17"/>
        <v>Mid</v>
      </c>
      <c r="AD165" s="14"/>
      <c r="AE165" s="192"/>
    </row>
    <row r="166" spans="1:31">
      <c r="A166" s="4" t="s">
        <v>170</v>
      </c>
      <c r="B166" s="7">
        <v>5</v>
      </c>
      <c r="C166" s="7">
        <v>0</v>
      </c>
      <c r="D166" s="7">
        <v>4000</v>
      </c>
      <c r="E166" s="7">
        <v>20</v>
      </c>
      <c r="F166" s="7">
        <v>150</v>
      </c>
      <c r="G166" s="7">
        <v>3000</v>
      </c>
      <c r="H166" s="7">
        <v>7000</v>
      </c>
      <c r="I166" s="7">
        <v>2500</v>
      </c>
      <c r="J166" s="7">
        <v>2000</v>
      </c>
      <c r="K166" s="7">
        <v>2250</v>
      </c>
      <c r="L166" s="7">
        <v>800</v>
      </c>
      <c r="M166" s="7">
        <v>350</v>
      </c>
      <c r="N166" s="7">
        <v>1000</v>
      </c>
      <c r="O166" s="7">
        <v>5000</v>
      </c>
      <c r="P166" s="7">
        <v>1000</v>
      </c>
      <c r="Q166" s="7">
        <v>2500</v>
      </c>
      <c r="R166" s="7">
        <v>3000</v>
      </c>
      <c r="S166" s="7">
        <v>600</v>
      </c>
      <c r="T166" s="7">
        <v>800</v>
      </c>
      <c r="U166" s="7">
        <v>0</v>
      </c>
      <c r="V166" s="7">
        <v>0</v>
      </c>
      <c r="W166" s="7">
        <f t="shared" si="18"/>
        <v>35975</v>
      </c>
      <c r="X166" s="7">
        <f t="shared" si="19"/>
        <v>36730.1</v>
      </c>
      <c r="Y166" s="133">
        <f t="shared" si="20"/>
        <v>2.0989576094510021E-2</v>
      </c>
      <c r="Z166" s="133">
        <f t="shared" si="16"/>
        <v>1.389854065323141E-4</v>
      </c>
      <c r="AA166" s="187" cm="1">
        <f t="array" ref="AA166">6-MATCH(Z166,PERCENTILE(Z$11:Z$642,{5,4,3,2,1}/5),-1)</f>
        <v>2</v>
      </c>
      <c r="AB166" s="148" t="str">
        <f t="shared" si="17"/>
        <v>Low</v>
      </c>
      <c r="AD166" s="14"/>
      <c r="AE166" s="192"/>
    </row>
    <row r="167" spans="1:31">
      <c r="A167" s="4" t="s">
        <v>171</v>
      </c>
      <c r="B167" s="7">
        <v>30</v>
      </c>
      <c r="C167" s="7">
        <v>0</v>
      </c>
      <c r="D167" s="7">
        <v>900</v>
      </c>
      <c r="E167" s="7">
        <v>0</v>
      </c>
      <c r="F167" s="7">
        <v>35</v>
      </c>
      <c r="G167" s="7">
        <v>1500</v>
      </c>
      <c r="H167" s="7">
        <v>8000</v>
      </c>
      <c r="I167" s="7">
        <v>4000</v>
      </c>
      <c r="J167" s="7">
        <v>8000</v>
      </c>
      <c r="K167" s="7">
        <v>1250</v>
      </c>
      <c r="L167" s="7">
        <v>3500</v>
      </c>
      <c r="M167" s="7">
        <v>1250</v>
      </c>
      <c r="N167" s="7">
        <v>4500</v>
      </c>
      <c r="O167" s="7">
        <v>3000</v>
      </c>
      <c r="P167" s="7">
        <v>6000</v>
      </c>
      <c r="Q167" s="7">
        <v>4000</v>
      </c>
      <c r="R167" s="7">
        <v>11000</v>
      </c>
      <c r="S167" s="7">
        <v>1750</v>
      </c>
      <c r="T167" s="7">
        <v>1750</v>
      </c>
      <c r="U167" s="7">
        <v>0</v>
      </c>
      <c r="V167" s="7">
        <v>0</v>
      </c>
      <c r="W167" s="7">
        <f t="shared" si="18"/>
        <v>60465</v>
      </c>
      <c r="X167" s="7">
        <f t="shared" si="19"/>
        <v>62374.400000000001</v>
      </c>
      <c r="Y167" s="133">
        <f t="shared" si="20"/>
        <v>3.157859918961381E-2</v>
      </c>
      <c r="Z167" s="133">
        <f t="shared" si="16"/>
        <v>4.9615480029769287E-4</v>
      </c>
      <c r="AA167" s="187" cm="1">
        <f t="array" ref="AA167">6-MATCH(Z167,PERCENTILE(Z$11:Z$642,{5,4,3,2,1}/5),-1)</f>
        <v>3</v>
      </c>
      <c r="AB167" s="148" t="str">
        <f t="shared" si="17"/>
        <v>Mid</v>
      </c>
      <c r="AD167" s="14"/>
      <c r="AE167" s="192"/>
    </row>
    <row r="168" spans="1:31">
      <c r="A168" s="4" t="s">
        <v>172</v>
      </c>
      <c r="B168" s="7">
        <v>25</v>
      </c>
      <c r="C168" s="7">
        <v>0</v>
      </c>
      <c r="D168" s="7">
        <v>4000</v>
      </c>
      <c r="E168" s="7">
        <v>75</v>
      </c>
      <c r="F168" s="7">
        <v>125</v>
      </c>
      <c r="G168" s="7">
        <v>3500</v>
      </c>
      <c r="H168" s="7">
        <v>10000</v>
      </c>
      <c r="I168" s="7">
        <v>800</v>
      </c>
      <c r="J168" s="7">
        <v>3500</v>
      </c>
      <c r="K168" s="7">
        <v>2000</v>
      </c>
      <c r="L168" s="7">
        <v>800</v>
      </c>
      <c r="M168" s="7">
        <v>1750</v>
      </c>
      <c r="N168" s="7">
        <v>4000</v>
      </c>
      <c r="O168" s="7">
        <v>6000</v>
      </c>
      <c r="P168" s="7">
        <v>600</v>
      </c>
      <c r="Q168" s="7">
        <v>8000</v>
      </c>
      <c r="R168" s="7">
        <v>4500</v>
      </c>
      <c r="S168" s="7">
        <v>700</v>
      </c>
      <c r="T168" s="7">
        <v>1250</v>
      </c>
      <c r="U168" s="7">
        <v>0</v>
      </c>
      <c r="V168" s="7">
        <v>0</v>
      </c>
      <c r="W168" s="7">
        <f t="shared" si="18"/>
        <v>51625</v>
      </c>
      <c r="X168" s="7">
        <f t="shared" si="19"/>
        <v>53069.5</v>
      </c>
      <c r="Y168" s="133">
        <f t="shared" si="20"/>
        <v>2.7980629539951618E-2</v>
      </c>
      <c r="Z168" s="133">
        <f t="shared" si="16"/>
        <v>4.8426150121065375E-4</v>
      </c>
      <c r="AA168" s="187" cm="1">
        <f t="array" ref="AA168">6-MATCH(Z168,PERCENTILE(Z$11:Z$642,{5,4,3,2,1}/5),-1)</f>
        <v>3</v>
      </c>
      <c r="AB168" s="148" t="str">
        <f t="shared" si="17"/>
        <v>Mid</v>
      </c>
      <c r="AD168" s="14"/>
      <c r="AE168" s="192"/>
    </row>
    <row r="169" spans="1:31">
      <c r="A169" s="4" t="s">
        <v>173</v>
      </c>
      <c r="B169" s="7">
        <v>25</v>
      </c>
      <c r="C169" s="7">
        <v>5</v>
      </c>
      <c r="D169" s="7">
        <v>10000</v>
      </c>
      <c r="E169" s="7">
        <v>0</v>
      </c>
      <c r="F169" s="7">
        <v>250</v>
      </c>
      <c r="G169" s="7">
        <v>4000</v>
      </c>
      <c r="H169" s="7">
        <v>6000</v>
      </c>
      <c r="I169" s="7">
        <v>3500</v>
      </c>
      <c r="J169" s="7">
        <v>2500</v>
      </c>
      <c r="K169" s="7">
        <v>400</v>
      </c>
      <c r="L169" s="7">
        <v>225</v>
      </c>
      <c r="M169" s="7">
        <v>700</v>
      </c>
      <c r="N169" s="7">
        <v>1750</v>
      </c>
      <c r="O169" s="7">
        <v>2250</v>
      </c>
      <c r="P169" s="7">
        <v>2500</v>
      </c>
      <c r="Q169" s="7">
        <v>2500</v>
      </c>
      <c r="R169" s="7">
        <v>3500</v>
      </c>
      <c r="S169" s="7">
        <v>800</v>
      </c>
      <c r="T169" s="7">
        <v>600</v>
      </c>
      <c r="U169" s="7">
        <v>0</v>
      </c>
      <c r="V169" s="7">
        <v>0</v>
      </c>
      <c r="W169" s="7">
        <f t="shared" si="18"/>
        <v>41505</v>
      </c>
      <c r="X169" s="7">
        <f t="shared" si="19"/>
        <v>41568.400000000001</v>
      </c>
      <c r="Y169" s="133">
        <f t="shared" si="20"/>
        <v>1.5275268039995904E-3</v>
      </c>
      <c r="Z169" s="133">
        <f t="shared" si="16"/>
        <v>6.0233706782315388E-4</v>
      </c>
      <c r="AA169" s="187" cm="1">
        <f t="array" ref="AA169">6-MATCH(Z169,PERCENTILE(Z$11:Z$642,{5,4,3,2,1}/5),-1)</f>
        <v>3</v>
      </c>
      <c r="AB169" s="148" t="str">
        <f t="shared" si="17"/>
        <v>Mid</v>
      </c>
      <c r="AD169" s="14"/>
      <c r="AE169" s="192"/>
    </row>
    <row r="170" spans="1:31">
      <c r="A170" s="4" t="s">
        <v>174</v>
      </c>
      <c r="B170" s="7">
        <v>50</v>
      </c>
      <c r="C170" s="7">
        <v>50</v>
      </c>
      <c r="D170" s="7">
        <v>10000</v>
      </c>
      <c r="E170" s="7">
        <v>800</v>
      </c>
      <c r="F170" s="7">
        <v>100</v>
      </c>
      <c r="G170" s="7">
        <v>5000</v>
      </c>
      <c r="H170" s="7">
        <v>9000</v>
      </c>
      <c r="I170" s="7">
        <v>2500</v>
      </c>
      <c r="J170" s="7">
        <v>2250</v>
      </c>
      <c r="K170" s="7">
        <v>700</v>
      </c>
      <c r="L170" s="7">
        <v>300</v>
      </c>
      <c r="M170" s="7">
        <v>300</v>
      </c>
      <c r="N170" s="7">
        <v>2250</v>
      </c>
      <c r="O170" s="7">
        <v>2500</v>
      </c>
      <c r="P170" s="7">
        <v>900</v>
      </c>
      <c r="Q170" s="7">
        <v>3000</v>
      </c>
      <c r="R170" s="7">
        <v>10000</v>
      </c>
      <c r="S170" s="7">
        <v>600</v>
      </c>
      <c r="T170" s="7">
        <v>600</v>
      </c>
      <c r="U170" s="7">
        <v>0</v>
      </c>
      <c r="V170" s="7">
        <v>0</v>
      </c>
      <c r="W170" s="7">
        <f t="shared" si="18"/>
        <v>50900</v>
      </c>
      <c r="X170" s="7">
        <f t="shared" si="19"/>
        <v>51448</v>
      </c>
      <c r="Y170" s="133">
        <f t="shared" si="20"/>
        <v>1.0766208251473453E-2</v>
      </c>
      <c r="Z170" s="133">
        <f t="shared" si="16"/>
        <v>9.8231827111984276E-4</v>
      </c>
      <c r="AA170" s="187" cm="1">
        <f t="array" ref="AA170">6-MATCH(Z170,PERCENTILE(Z$11:Z$642,{5,4,3,2,1}/5),-1)</f>
        <v>3</v>
      </c>
      <c r="AB170" s="148" t="str">
        <f t="shared" si="17"/>
        <v>Mid</v>
      </c>
      <c r="AD170" s="14"/>
      <c r="AE170" s="192"/>
    </row>
    <row r="171" spans="1:31">
      <c r="A171" s="4" t="s">
        <v>175</v>
      </c>
      <c r="B171" s="7">
        <v>150</v>
      </c>
      <c r="C171" s="7">
        <v>40</v>
      </c>
      <c r="D171" s="7">
        <v>8000</v>
      </c>
      <c r="E171" s="7">
        <v>300</v>
      </c>
      <c r="F171" s="7">
        <v>175</v>
      </c>
      <c r="G171" s="7">
        <v>2250</v>
      </c>
      <c r="H171" s="7">
        <v>8000</v>
      </c>
      <c r="I171" s="7">
        <v>3500</v>
      </c>
      <c r="J171" s="7">
        <v>2500</v>
      </c>
      <c r="K171" s="7">
        <v>800</v>
      </c>
      <c r="L171" s="7">
        <v>700</v>
      </c>
      <c r="M171" s="7">
        <v>400</v>
      </c>
      <c r="N171" s="7">
        <v>3500</v>
      </c>
      <c r="O171" s="7">
        <v>2500</v>
      </c>
      <c r="P171" s="7">
        <v>1750</v>
      </c>
      <c r="Q171" s="7">
        <v>3500</v>
      </c>
      <c r="R171" s="7">
        <v>4500</v>
      </c>
      <c r="S171" s="7">
        <v>800</v>
      </c>
      <c r="T171" s="7">
        <v>1000</v>
      </c>
      <c r="U171" s="7">
        <v>0</v>
      </c>
      <c r="V171" s="7">
        <v>0</v>
      </c>
      <c r="W171" s="7">
        <f t="shared" si="18"/>
        <v>44365</v>
      </c>
      <c r="X171" s="7">
        <f t="shared" si="19"/>
        <v>44850.2</v>
      </c>
      <c r="Y171" s="133">
        <f t="shared" si="20"/>
        <v>1.0936549081483005E-2</v>
      </c>
      <c r="Z171" s="133">
        <f t="shared" si="16"/>
        <v>3.3810436154626394E-3</v>
      </c>
      <c r="AA171" s="187" cm="1">
        <f t="array" ref="AA171">6-MATCH(Z171,PERCENTILE(Z$11:Z$642,{5,4,3,2,1}/5),-1)</f>
        <v>5</v>
      </c>
      <c r="AB171" s="148" t="str">
        <f t="shared" si="17"/>
        <v>Very high</v>
      </c>
      <c r="AD171" s="14"/>
      <c r="AE171" s="192"/>
    </row>
    <row r="172" spans="1:31">
      <c r="A172" s="4" t="s">
        <v>176</v>
      </c>
      <c r="B172" s="7">
        <v>15</v>
      </c>
      <c r="C172" s="7">
        <v>5</v>
      </c>
      <c r="D172" s="7">
        <v>5000</v>
      </c>
      <c r="E172" s="7">
        <v>250</v>
      </c>
      <c r="F172" s="7">
        <v>400</v>
      </c>
      <c r="G172" s="7">
        <v>2250</v>
      </c>
      <c r="H172" s="7">
        <v>6000</v>
      </c>
      <c r="I172" s="7">
        <v>3500</v>
      </c>
      <c r="J172" s="7">
        <v>2250</v>
      </c>
      <c r="K172" s="7">
        <v>900</v>
      </c>
      <c r="L172" s="7">
        <v>250</v>
      </c>
      <c r="M172" s="7">
        <v>600</v>
      </c>
      <c r="N172" s="7">
        <v>4000</v>
      </c>
      <c r="O172" s="7">
        <v>1500</v>
      </c>
      <c r="P172" s="7">
        <v>700</v>
      </c>
      <c r="Q172" s="7">
        <v>2500</v>
      </c>
      <c r="R172" s="7">
        <v>3000</v>
      </c>
      <c r="S172" s="7">
        <v>500</v>
      </c>
      <c r="T172" s="7">
        <v>1250</v>
      </c>
      <c r="U172" s="7">
        <v>0</v>
      </c>
      <c r="V172" s="7">
        <v>0</v>
      </c>
      <c r="W172" s="7">
        <f t="shared" si="18"/>
        <v>34870</v>
      </c>
      <c r="X172" s="7">
        <f t="shared" si="19"/>
        <v>35427.15</v>
      </c>
      <c r="Y172" s="133">
        <f t="shared" si="20"/>
        <v>1.597791798107262E-2</v>
      </c>
      <c r="Z172" s="133">
        <f t="shared" si="16"/>
        <v>4.3016919988528822E-4</v>
      </c>
      <c r="AA172" s="187" cm="1">
        <f t="array" ref="AA172">6-MATCH(Z172,PERCENTILE(Z$11:Z$642,{5,4,3,2,1}/5),-1)</f>
        <v>2</v>
      </c>
      <c r="AB172" s="148" t="str">
        <f t="shared" si="17"/>
        <v>Low</v>
      </c>
      <c r="AD172" s="14"/>
      <c r="AE172" s="192"/>
    </row>
    <row r="173" spans="1:31">
      <c r="A173" s="4" t="s">
        <v>177</v>
      </c>
      <c r="B173" s="7">
        <v>500</v>
      </c>
      <c r="C173" s="7">
        <v>0</v>
      </c>
      <c r="D173" s="7">
        <v>5000</v>
      </c>
      <c r="E173" s="7">
        <v>25</v>
      </c>
      <c r="F173" s="7">
        <v>600</v>
      </c>
      <c r="G173" s="7">
        <v>1750</v>
      </c>
      <c r="H173" s="7">
        <v>9000</v>
      </c>
      <c r="I173" s="7">
        <v>2250</v>
      </c>
      <c r="J173" s="7">
        <v>6000</v>
      </c>
      <c r="K173" s="7">
        <v>200</v>
      </c>
      <c r="L173" s="7">
        <v>350</v>
      </c>
      <c r="M173" s="7">
        <v>600</v>
      </c>
      <c r="N173" s="7">
        <v>1250</v>
      </c>
      <c r="O173" s="7">
        <v>7000</v>
      </c>
      <c r="P173" s="7">
        <v>1000</v>
      </c>
      <c r="Q173" s="7">
        <v>3000</v>
      </c>
      <c r="R173" s="7">
        <v>6000</v>
      </c>
      <c r="S173" s="7">
        <v>1750</v>
      </c>
      <c r="T173" s="7">
        <v>1000</v>
      </c>
      <c r="U173" s="7">
        <v>0</v>
      </c>
      <c r="V173" s="7">
        <v>0</v>
      </c>
      <c r="W173" s="7">
        <f t="shared" si="18"/>
        <v>47275</v>
      </c>
      <c r="X173" s="7">
        <f t="shared" si="19"/>
        <v>48277.5</v>
      </c>
      <c r="Y173" s="133">
        <f t="shared" si="20"/>
        <v>2.1205711263881488E-2</v>
      </c>
      <c r="Z173" s="133">
        <f t="shared" si="16"/>
        <v>1.0576414595452142E-2</v>
      </c>
      <c r="AA173" s="187" cm="1">
        <f t="array" ref="AA173">6-MATCH(Z173,PERCENTILE(Z$11:Z$642,{5,4,3,2,1}/5),-1)</f>
        <v>5</v>
      </c>
      <c r="AB173" s="148" t="str">
        <f t="shared" si="17"/>
        <v>Very high</v>
      </c>
      <c r="AD173" s="14"/>
      <c r="AE173" s="192"/>
    </row>
    <row r="174" spans="1:31">
      <c r="A174" s="4" t="s">
        <v>178</v>
      </c>
      <c r="B174" s="7">
        <v>50</v>
      </c>
      <c r="C174" s="7">
        <v>100</v>
      </c>
      <c r="D174" s="7">
        <v>7000</v>
      </c>
      <c r="E174" s="7">
        <v>1000</v>
      </c>
      <c r="F174" s="7">
        <v>350</v>
      </c>
      <c r="G174" s="7">
        <v>2250</v>
      </c>
      <c r="H174" s="7">
        <v>8000</v>
      </c>
      <c r="I174" s="7">
        <v>3000</v>
      </c>
      <c r="J174" s="7">
        <v>3000</v>
      </c>
      <c r="K174" s="7">
        <v>700</v>
      </c>
      <c r="L174" s="7">
        <v>500</v>
      </c>
      <c r="M174" s="7">
        <v>600</v>
      </c>
      <c r="N174" s="7">
        <v>3500</v>
      </c>
      <c r="O174" s="7">
        <v>3500</v>
      </c>
      <c r="P174" s="7">
        <v>600</v>
      </c>
      <c r="Q174" s="7">
        <v>3500</v>
      </c>
      <c r="R174" s="7">
        <v>2500</v>
      </c>
      <c r="S174" s="7">
        <v>1250</v>
      </c>
      <c r="T174" s="7">
        <v>900</v>
      </c>
      <c r="U174" s="7">
        <v>0</v>
      </c>
      <c r="V174" s="7">
        <v>0</v>
      </c>
      <c r="W174" s="7">
        <f t="shared" si="18"/>
        <v>42300</v>
      </c>
      <c r="X174" s="7">
        <f t="shared" si="19"/>
        <v>42812.5</v>
      </c>
      <c r="Y174" s="133">
        <f t="shared" si="20"/>
        <v>1.2115839243498794E-2</v>
      </c>
      <c r="Z174" s="133">
        <f t="shared" si="16"/>
        <v>1.1820330969267139E-3</v>
      </c>
      <c r="AA174" s="187" cm="1">
        <f t="array" ref="AA174">6-MATCH(Z174,PERCENTILE(Z$11:Z$642,{5,4,3,2,1}/5),-1)</f>
        <v>4</v>
      </c>
      <c r="AB174" s="148" t="str">
        <f t="shared" si="17"/>
        <v>High</v>
      </c>
      <c r="AD174" s="14"/>
      <c r="AE174" s="192"/>
    </row>
    <row r="175" spans="1:31">
      <c r="A175" s="4" t="s">
        <v>179</v>
      </c>
      <c r="B175" s="7">
        <v>40</v>
      </c>
      <c r="C175" s="7">
        <v>30</v>
      </c>
      <c r="D175" s="7">
        <v>4000</v>
      </c>
      <c r="E175" s="7">
        <v>600</v>
      </c>
      <c r="F175" s="7">
        <v>75</v>
      </c>
      <c r="G175" s="7">
        <v>2500</v>
      </c>
      <c r="H175" s="7">
        <v>6000</v>
      </c>
      <c r="I175" s="7">
        <v>1250</v>
      </c>
      <c r="J175" s="7">
        <v>2250</v>
      </c>
      <c r="K175" s="7">
        <v>900</v>
      </c>
      <c r="L175" s="7">
        <v>500</v>
      </c>
      <c r="M175" s="7">
        <v>350</v>
      </c>
      <c r="N175" s="7">
        <v>4500</v>
      </c>
      <c r="O175" s="7">
        <v>1750</v>
      </c>
      <c r="P175" s="7">
        <v>900</v>
      </c>
      <c r="Q175" s="7">
        <v>2500</v>
      </c>
      <c r="R175" s="7">
        <v>2500</v>
      </c>
      <c r="S175" s="7">
        <v>700</v>
      </c>
      <c r="T175" s="7">
        <v>900</v>
      </c>
      <c r="U175" s="7">
        <v>0</v>
      </c>
      <c r="V175" s="7">
        <v>0</v>
      </c>
      <c r="W175" s="7">
        <f t="shared" si="18"/>
        <v>32245</v>
      </c>
      <c r="X175" s="7">
        <f t="shared" si="19"/>
        <v>32891.9</v>
      </c>
      <c r="Y175" s="133">
        <f t="shared" si="20"/>
        <v>2.0062025120173743E-2</v>
      </c>
      <c r="Z175" s="133">
        <f t="shared" si="16"/>
        <v>1.2405024034734067E-3</v>
      </c>
      <c r="AA175" s="187" cm="1">
        <f t="array" ref="AA175">6-MATCH(Z175,PERCENTILE(Z$11:Z$642,{5,4,3,2,1}/5),-1)</f>
        <v>4</v>
      </c>
      <c r="AB175" s="148" t="str">
        <f t="shared" si="17"/>
        <v>High</v>
      </c>
      <c r="AD175" s="14"/>
      <c r="AE175" s="192"/>
    </row>
    <row r="176" spans="1:31">
      <c r="A176" s="4" t="s">
        <v>180</v>
      </c>
      <c r="B176" s="7">
        <v>75</v>
      </c>
      <c r="C176" s="7">
        <v>25</v>
      </c>
      <c r="D176" s="7">
        <v>5000</v>
      </c>
      <c r="E176" s="7">
        <v>10</v>
      </c>
      <c r="F176" s="7">
        <v>125</v>
      </c>
      <c r="G176" s="7">
        <v>2500</v>
      </c>
      <c r="H176" s="7">
        <v>5000</v>
      </c>
      <c r="I176" s="7">
        <v>1750</v>
      </c>
      <c r="J176" s="7">
        <v>2500</v>
      </c>
      <c r="K176" s="7">
        <v>500</v>
      </c>
      <c r="L176" s="7">
        <v>300</v>
      </c>
      <c r="M176" s="7">
        <v>450</v>
      </c>
      <c r="N176" s="7">
        <v>3500</v>
      </c>
      <c r="O176" s="7">
        <v>1500</v>
      </c>
      <c r="P176" s="7">
        <v>4000</v>
      </c>
      <c r="Q176" s="7">
        <v>2500</v>
      </c>
      <c r="R176" s="7">
        <v>2500</v>
      </c>
      <c r="S176" s="7">
        <v>800</v>
      </c>
      <c r="T176" s="7">
        <v>900</v>
      </c>
      <c r="U176" s="7">
        <v>0</v>
      </c>
      <c r="V176" s="7">
        <v>0</v>
      </c>
      <c r="W176" s="7">
        <f t="shared" si="18"/>
        <v>33935</v>
      </c>
      <c r="X176" s="7">
        <f t="shared" si="19"/>
        <v>34421.550000000003</v>
      </c>
      <c r="Y176" s="133">
        <f t="shared" si="20"/>
        <v>1.4337704434949305E-2</v>
      </c>
      <c r="Z176" s="133">
        <f t="shared" si="16"/>
        <v>2.2101075585678502E-3</v>
      </c>
      <c r="AA176" s="187" cm="1">
        <f t="array" ref="AA176">6-MATCH(Z176,PERCENTILE(Z$11:Z$642,{5,4,3,2,1}/5),-1)</f>
        <v>4</v>
      </c>
      <c r="AB176" s="148" t="str">
        <f t="shared" si="17"/>
        <v>High</v>
      </c>
      <c r="AD176" s="14"/>
      <c r="AE176" s="192"/>
    </row>
    <row r="177" spans="1:31">
      <c r="A177" s="4" t="s">
        <v>181</v>
      </c>
      <c r="B177" s="7">
        <v>50</v>
      </c>
      <c r="C177" s="7">
        <v>5</v>
      </c>
      <c r="D177" s="7">
        <v>3500</v>
      </c>
      <c r="E177" s="7">
        <v>50</v>
      </c>
      <c r="F177" s="7">
        <v>350</v>
      </c>
      <c r="G177" s="7">
        <v>2000</v>
      </c>
      <c r="H177" s="7">
        <v>10000</v>
      </c>
      <c r="I177" s="7">
        <v>3000</v>
      </c>
      <c r="J177" s="7">
        <v>3000</v>
      </c>
      <c r="K177" s="7">
        <v>1250</v>
      </c>
      <c r="L177" s="7">
        <v>1250</v>
      </c>
      <c r="M177" s="7">
        <v>350</v>
      </c>
      <c r="N177" s="7">
        <v>3000</v>
      </c>
      <c r="O177" s="7">
        <v>4000</v>
      </c>
      <c r="P177" s="7">
        <v>1500</v>
      </c>
      <c r="Q177" s="7">
        <v>3500</v>
      </c>
      <c r="R177" s="7">
        <v>9000</v>
      </c>
      <c r="S177" s="7">
        <v>800</v>
      </c>
      <c r="T177" s="7">
        <v>800</v>
      </c>
      <c r="U177" s="7">
        <v>0</v>
      </c>
      <c r="V177" s="7">
        <v>0</v>
      </c>
      <c r="W177" s="7">
        <f t="shared" si="18"/>
        <v>47405</v>
      </c>
      <c r="X177" s="7">
        <f t="shared" si="19"/>
        <v>48668.15</v>
      </c>
      <c r="Y177" s="133">
        <f t="shared" si="20"/>
        <v>2.6645923425798967E-2</v>
      </c>
      <c r="Z177" s="133">
        <f t="shared" si="16"/>
        <v>1.0547410610695074E-3</v>
      </c>
      <c r="AA177" s="187" cm="1">
        <f t="array" ref="AA177">6-MATCH(Z177,PERCENTILE(Z$11:Z$642,{5,4,3,2,1}/5),-1)</f>
        <v>3</v>
      </c>
      <c r="AB177" s="148" t="str">
        <f t="shared" si="17"/>
        <v>Mid</v>
      </c>
      <c r="AD177" s="14"/>
      <c r="AE177" s="192"/>
    </row>
    <row r="178" spans="1:31">
      <c r="A178" s="4" t="s">
        <v>182</v>
      </c>
      <c r="B178" s="7">
        <v>175</v>
      </c>
      <c r="C178" s="7">
        <v>45</v>
      </c>
      <c r="D178" s="7">
        <v>9000</v>
      </c>
      <c r="E178" s="7">
        <v>10</v>
      </c>
      <c r="F178" s="7">
        <v>500</v>
      </c>
      <c r="G178" s="7">
        <v>2000</v>
      </c>
      <c r="H178" s="7">
        <v>11000</v>
      </c>
      <c r="I178" s="7">
        <v>7000</v>
      </c>
      <c r="J178" s="7">
        <v>2500</v>
      </c>
      <c r="K178" s="7">
        <v>700</v>
      </c>
      <c r="L178" s="7">
        <v>300</v>
      </c>
      <c r="M178" s="7">
        <v>700</v>
      </c>
      <c r="N178" s="7">
        <v>2500</v>
      </c>
      <c r="O178" s="7">
        <v>4500</v>
      </c>
      <c r="P178" s="7">
        <v>1000</v>
      </c>
      <c r="Q178" s="7">
        <v>4500</v>
      </c>
      <c r="R178" s="7">
        <v>3000</v>
      </c>
      <c r="S178" s="7">
        <v>1000</v>
      </c>
      <c r="T178" s="7">
        <v>1000</v>
      </c>
      <c r="U178" s="7">
        <v>0</v>
      </c>
      <c r="V178" s="7">
        <v>0</v>
      </c>
      <c r="W178" s="7">
        <f t="shared" si="18"/>
        <v>51430</v>
      </c>
      <c r="X178" s="7">
        <f t="shared" si="19"/>
        <v>51909.15</v>
      </c>
      <c r="Y178" s="133">
        <f t="shared" si="20"/>
        <v>9.3165467625899723E-3</v>
      </c>
      <c r="Z178" s="133">
        <f t="shared" si="16"/>
        <v>3.4026832587983665E-3</v>
      </c>
      <c r="AA178" s="187" cm="1">
        <f t="array" ref="AA178">6-MATCH(Z178,PERCENTILE(Z$11:Z$642,{5,4,3,2,1}/5),-1)</f>
        <v>5</v>
      </c>
      <c r="AB178" s="148" t="str">
        <f t="shared" si="17"/>
        <v>Very high</v>
      </c>
      <c r="AD178" s="14"/>
      <c r="AE178" s="192"/>
    </row>
    <row r="179" spans="1:31">
      <c r="A179" s="4" t="s">
        <v>183</v>
      </c>
      <c r="B179" s="7">
        <v>150</v>
      </c>
      <c r="C179" s="7">
        <v>30</v>
      </c>
      <c r="D179" s="7">
        <v>6000</v>
      </c>
      <c r="E179" s="7">
        <v>50</v>
      </c>
      <c r="F179" s="7">
        <v>450</v>
      </c>
      <c r="G179" s="7">
        <v>2250</v>
      </c>
      <c r="H179" s="7">
        <v>9000</v>
      </c>
      <c r="I179" s="7">
        <v>7000</v>
      </c>
      <c r="J179" s="7">
        <v>3500</v>
      </c>
      <c r="K179" s="7">
        <v>1250</v>
      </c>
      <c r="L179" s="7">
        <v>300</v>
      </c>
      <c r="M179" s="7">
        <v>800</v>
      </c>
      <c r="N179" s="7">
        <v>4500</v>
      </c>
      <c r="O179" s="7">
        <v>6000</v>
      </c>
      <c r="P179" s="7">
        <v>900</v>
      </c>
      <c r="Q179" s="7">
        <v>3500</v>
      </c>
      <c r="R179" s="7">
        <v>2250</v>
      </c>
      <c r="S179" s="7">
        <v>1500</v>
      </c>
      <c r="T179" s="7">
        <v>1250</v>
      </c>
      <c r="U179" s="7">
        <v>0</v>
      </c>
      <c r="V179" s="7">
        <v>0</v>
      </c>
      <c r="W179" s="7">
        <f t="shared" si="18"/>
        <v>50680</v>
      </c>
      <c r="X179" s="7">
        <f t="shared" si="19"/>
        <v>51646.9</v>
      </c>
      <c r="Y179" s="133">
        <f t="shared" si="20"/>
        <v>1.9078531965272427E-2</v>
      </c>
      <c r="Z179" s="133">
        <f t="shared" si="16"/>
        <v>2.9597474348855564E-3</v>
      </c>
      <c r="AA179" s="187" cm="1">
        <f t="array" ref="AA179">6-MATCH(Z179,PERCENTILE(Z$11:Z$642,{5,4,3,2,1}/5),-1)</f>
        <v>4</v>
      </c>
      <c r="AB179" s="148" t="str">
        <f t="shared" si="17"/>
        <v>High</v>
      </c>
      <c r="AD179" s="14"/>
      <c r="AE179" s="192"/>
    </row>
    <row r="180" spans="1:31">
      <c r="A180" s="4" t="s">
        <v>184</v>
      </c>
      <c r="B180" s="7">
        <v>0</v>
      </c>
      <c r="C180" s="7">
        <v>0</v>
      </c>
      <c r="D180" s="7">
        <v>3000</v>
      </c>
      <c r="E180" s="7">
        <v>0</v>
      </c>
      <c r="F180" s="7">
        <v>50</v>
      </c>
      <c r="G180" s="7">
        <v>1750</v>
      </c>
      <c r="H180" s="7">
        <v>6000</v>
      </c>
      <c r="I180" s="7">
        <v>1250</v>
      </c>
      <c r="J180" s="7">
        <v>3500</v>
      </c>
      <c r="K180" s="7">
        <v>1500</v>
      </c>
      <c r="L180" s="7">
        <v>300</v>
      </c>
      <c r="M180" s="7">
        <v>700</v>
      </c>
      <c r="N180" s="7">
        <v>6000</v>
      </c>
      <c r="O180" s="7">
        <v>6000</v>
      </c>
      <c r="P180" s="7">
        <v>2000</v>
      </c>
      <c r="Q180" s="7">
        <v>4500</v>
      </c>
      <c r="R180" s="7">
        <v>15000</v>
      </c>
      <c r="S180" s="7">
        <v>800</v>
      </c>
      <c r="T180" s="7">
        <v>500</v>
      </c>
      <c r="U180" s="7">
        <v>0</v>
      </c>
      <c r="V180" s="7">
        <v>0</v>
      </c>
      <c r="W180" s="7">
        <f t="shared" si="18"/>
        <v>52850</v>
      </c>
      <c r="X180" s="7">
        <f t="shared" si="19"/>
        <v>54848.5</v>
      </c>
      <c r="Y180" s="133">
        <f t="shared" si="20"/>
        <v>3.7814569536423814E-2</v>
      </c>
      <c r="Z180" s="133">
        <f t="shared" si="16"/>
        <v>0</v>
      </c>
      <c r="AA180" s="187" cm="1">
        <f t="array" ref="AA180">6-MATCH(Z180,PERCENTILE(Z$11:Z$642,{5,4,3,2,1}/5),-1)</f>
        <v>1</v>
      </c>
      <c r="AB180" s="148" t="str">
        <f t="shared" si="17"/>
        <v>Very low</v>
      </c>
      <c r="AD180" s="14"/>
      <c r="AE180" s="192"/>
    </row>
    <row r="181" spans="1:31">
      <c r="A181" s="4" t="s">
        <v>185</v>
      </c>
      <c r="B181" s="7">
        <v>50</v>
      </c>
      <c r="C181" s="7">
        <v>0</v>
      </c>
      <c r="D181" s="7">
        <v>25000</v>
      </c>
      <c r="E181" s="7">
        <v>250</v>
      </c>
      <c r="F181" s="7">
        <v>800</v>
      </c>
      <c r="G181" s="7">
        <v>2500</v>
      </c>
      <c r="H181" s="7">
        <v>10000</v>
      </c>
      <c r="I181" s="7">
        <v>4500</v>
      </c>
      <c r="J181" s="7">
        <v>5000</v>
      </c>
      <c r="K181" s="7">
        <v>1500</v>
      </c>
      <c r="L181" s="7">
        <v>900</v>
      </c>
      <c r="M181" s="7">
        <v>1500</v>
      </c>
      <c r="N181" s="7">
        <v>7000</v>
      </c>
      <c r="O181" s="7">
        <v>8000</v>
      </c>
      <c r="P181" s="7">
        <v>3000</v>
      </c>
      <c r="Q181" s="7">
        <v>5000</v>
      </c>
      <c r="R181" s="7">
        <v>5000</v>
      </c>
      <c r="S181" s="7">
        <v>2000</v>
      </c>
      <c r="T181" s="7">
        <v>1250</v>
      </c>
      <c r="U181" s="7">
        <v>0</v>
      </c>
      <c r="V181" s="7">
        <v>0</v>
      </c>
      <c r="W181" s="7">
        <f t="shared" si="18"/>
        <v>83250</v>
      </c>
      <c r="X181" s="7">
        <f t="shared" si="19"/>
        <v>83115.5</v>
      </c>
      <c r="Y181" s="133">
        <f t="shared" si="20"/>
        <v>-1.6156156156156287E-3</v>
      </c>
      <c r="Z181" s="133">
        <f t="shared" si="16"/>
        <v>6.0060060060060057E-4</v>
      </c>
      <c r="AA181" s="187" cm="1">
        <f t="array" ref="AA181">6-MATCH(Z181,PERCENTILE(Z$11:Z$642,{5,4,3,2,1}/5),-1)</f>
        <v>3</v>
      </c>
      <c r="AB181" s="148" t="str">
        <f t="shared" si="17"/>
        <v>Mid</v>
      </c>
      <c r="AD181" s="14"/>
      <c r="AE181" s="192"/>
    </row>
    <row r="182" spans="1:31">
      <c r="A182" s="4" t="s">
        <v>186</v>
      </c>
      <c r="B182" s="7">
        <v>200</v>
      </c>
      <c r="C182" s="7">
        <v>400</v>
      </c>
      <c r="D182" s="7">
        <v>5000</v>
      </c>
      <c r="E182" s="7">
        <v>5</v>
      </c>
      <c r="F182" s="7">
        <v>400</v>
      </c>
      <c r="G182" s="7">
        <v>1500</v>
      </c>
      <c r="H182" s="7">
        <v>6000</v>
      </c>
      <c r="I182" s="7">
        <v>1250</v>
      </c>
      <c r="J182" s="7">
        <v>5000</v>
      </c>
      <c r="K182" s="7">
        <v>600</v>
      </c>
      <c r="L182" s="7">
        <v>175</v>
      </c>
      <c r="M182" s="7">
        <v>900</v>
      </c>
      <c r="N182" s="7">
        <v>3000</v>
      </c>
      <c r="O182" s="7">
        <v>1500</v>
      </c>
      <c r="P182" s="7">
        <v>3000</v>
      </c>
      <c r="Q182" s="7">
        <v>2250</v>
      </c>
      <c r="R182" s="7">
        <v>2500</v>
      </c>
      <c r="S182" s="7">
        <v>2000</v>
      </c>
      <c r="T182" s="7">
        <v>900</v>
      </c>
      <c r="U182" s="7">
        <v>0</v>
      </c>
      <c r="V182" s="7">
        <v>0</v>
      </c>
      <c r="W182" s="7">
        <f t="shared" si="18"/>
        <v>36580</v>
      </c>
      <c r="X182" s="7">
        <f t="shared" si="19"/>
        <v>37149.15</v>
      </c>
      <c r="Y182" s="133">
        <f t="shared" si="20"/>
        <v>1.5559048660470198E-2</v>
      </c>
      <c r="Z182" s="133">
        <f t="shared" si="16"/>
        <v>5.4674685620557679E-3</v>
      </c>
      <c r="AA182" s="187" cm="1">
        <f t="array" ref="AA182">6-MATCH(Z182,PERCENTILE(Z$11:Z$642,{5,4,3,2,1}/5),-1)</f>
        <v>5</v>
      </c>
      <c r="AB182" s="148" t="str">
        <f t="shared" si="17"/>
        <v>Very high</v>
      </c>
      <c r="AD182" s="14"/>
      <c r="AE182" s="192"/>
    </row>
    <row r="183" spans="1:31">
      <c r="A183" s="4" t="s">
        <v>187</v>
      </c>
      <c r="B183" s="7">
        <v>25</v>
      </c>
      <c r="C183" s="7">
        <v>0</v>
      </c>
      <c r="D183" s="7">
        <v>7000</v>
      </c>
      <c r="E183" s="7">
        <v>0</v>
      </c>
      <c r="F183" s="7">
        <v>500</v>
      </c>
      <c r="G183" s="7">
        <v>2250</v>
      </c>
      <c r="H183" s="7">
        <v>6000</v>
      </c>
      <c r="I183" s="7">
        <v>1750</v>
      </c>
      <c r="J183" s="7">
        <v>3000</v>
      </c>
      <c r="K183" s="7">
        <v>700</v>
      </c>
      <c r="L183" s="7">
        <v>350</v>
      </c>
      <c r="M183" s="7">
        <v>400</v>
      </c>
      <c r="N183" s="7">
        <v>2000</v>
      </c>
      <c r="O183" s="7">
        <v>2250</v>
      </c>
      <c r="P183" s="7">
        <v>700</v>
      </c>
      <c r="Q183" s="7">
        <v>3500</v>
      </c>
      <c r="R183" s="7">
        <v>4000</v>
      </c>
      <c r="S183" s="7">
        <v>800</v>
      </c>
      <c r="T183" s="7">
        <v>700</v>
      </c>
      <c r="U183" s="7">
        <v>0</v>
      </c>
      <c r="V183" s="7">
        <v>0</v>
      </c>
      <c r="W183" s="7">
        <f t="shared" si="18"/>
        <v>35925</v>
      </c>
      <c r="X183" s="7">
        <f t="shared" si="19"/>
        <v>36265</v>
      </c>
      <c r="Y183" s="133">
        <f t="shared" si="20"/>
        <v>9.4641614474599844E-3</v>
      </c>
      <c r="Z183" s="133">
        <f t="shared" si="16"/>
        <v>6.9589422407794019E-4</v>
      </c>
      <c r="AA183" s="187" cm="1">
        <f t="array" ref="AA183">6-MATCH(Z183,PERCENTILE(Z$11:Z$642,{5,4,3,2,1}/5),-1)</f>
        <v>3</v>
      </c>
      <c r="AB183" s="148" t="str">
        <f t="shared" si="17"/>
        <v>Mid</v>
      </c>
      <c r="AD183" s="14"/>
      <c r="AE183" s="192"/>
    </row>
    <row r="184" spans="1:31">
      <c r="A184" s="4" t="s">
        <v>188</v>
      </c>
      <c r="B184" s="7">
        <v>350</v>
      </c>
      <c r="C184" s="7">
        <v>75</v>
      </c>
      <c r="D184" s="7">
        <v>3500</v>
      </c>
      <c r="E184" s="7">
        <v>5</v>
      </c>
      <c r="F184" s="7">
        <v>350</v>
      </c>
      <c r="G184" s="7">
        <v>2250</v>
      </c>
      <c r="H184" s="7">
        <v>4500</v>
      </c>
      <c r="I184" s="7">
        <v>1000</v>
      </c>
      <c r="J184" s="7">
        <v>2000</v>
      </c>
      <c r="K184" s="7">
        <v>450</v>
      </c>
      <c r="L184" s="7">
        <v>200</v>
      </c>
      <c r="M184" s="7">
        <v>900</v>
      </c>
      <c r="N184" s="7">
        <v>2000</v>
      </c>
      <c r="O184" s="7">
        <v>2000</v>
      </c>
      <c r="P184" s="7">
        <v>1250</v>
      </c>
      <c r="Q184" s="7">
        <v>3000</v>
      </c>
      <c r="R184" s="7">
        <v>2500</v>
      </c>
      <c r="S184" s="7">
        <v>900</v>
      </c>
      <c r="T184" s="7">
        <v>600</v>
      </c>
      <c r="U184" s="7">
        <v>0</v>
      </c>
      <c r="V184" s="7">
        <v>0</v>
      </c>
      <c r="W184" s="7">
        <f t="shared" si="18"/>
        <v>27830</v>
      </c>
      <c r="X184" s="7">
        <f t="shared" si="19"/>
        <v>28340.15</v>
      </c>
      <c r="Y184" s="133">
        <f t="shared" si="20"/>
        <v>1.833093783686679E-2</v>
      </c>
      <c r="Z184" s="133">
        <f t="shared" si="16"/>
        <v>1.2576356449874237E-2</v>
      </c>
      <c r="AA184" s="187" cm="1">
        <f t="array" ref="AA184">6-MATCH(Z184,PERCENTILE(Z$11:Z$642,{5,4,3,2,1}/5),-1)</f>
        <v>5</v>
      </c>
      <c r="AB184" s="148" t="str">
        <f t="shared" si="17"/>
        <v>Very high</v>
      </c>
      <c r="AD184" s="14"/>
      <c r="AE184" s="192"/>
    </row>
    <row r="185" spans="1:31">
      <c r="A185" s="4" t="s">
        <v>189</v>
      </c>
      <c r="B185" s="7">
        <v>5</v>
      </c>
      <c r="C185" s="7">
        <v>50</v>
      </c>
      <c r="D185" s="7">
        <v>3000</v>
      </c>
      <c r="E185" s="7">
        <v>0</v>
      </c>
      <c r="F185" s="7">
        <v>400</v>
      </c>
      <c r="G185" s="7">
        <v>1750</v>
      </c>
      <c r="H185" s="7">
        <v>5000</v>
      </c>
      <c r="I185" s="7">
        <v>900</v>
      </c>
      <c r="J185" s="7">
        <v>1750</v>
      </c>
      <c r="K185" s="7">
        <v>300</v>
      </c>
      <c r="L185" s="7">
        <v>250</v>
      </c>
      <c r="M185" s="7">
        <v>250</v>
      </c>
      <c r="N185" s="7">
        <v>1000</v>
      </c>
      <c r="O185" s="7">
        <v>2000</v>
      </c>
      <c r="P185" s="7">
        <v>1000</v>
      </c>
      <c r="Q185" s="7">
        <v>2500</v>
      </c>
      <c r="R185" s="7">
        <v>2500</v>
      </c>
      <c r="S185" s="7">
        <v>500</v>
      </c>
      <c r="T185" s="7">
        <v>600</v>
      </c>
      <c r="U185" s="7">
        <v>0</v>
      </c>
      <c r="V185" s="7">
        <v>0</v>
      </c>
      <c r="W185" s="7">
        <f t="shared" si="18"/>
        <v>23755</v>
      </c>
      <c r="X185" s="7">
        <f t="shared" si="19"/>
        <v>24143</v>
      </c>
      <c r="Y185" s="133">
        <f t="shared" si="20"/>
        <v>1.6333403494001253E-2</v>
      </c>
      <c r="Z185" s="133">
        <f t="shared" si="16"/>
        <v>2.1048200378867606E-4</v>
      </c>
      <c r="AA185" s="187" cm="1">
        <f t="array" ref="AA185">6-MATCH(Z185,PERCENTILE(Z$11:Z$642,{5,4,3,2,1}/5),-1)</f>
        <v>2</v>
      </c>
      <c r="AB185" s="148" t="str">
        <f t="shared" si="17"/>
        <v>Low</v>
      </c>
      <c r="AD185" s="14"/>
      <c r="AE185" s="192"/>
    </row>
    <row r="186" spans="1:31">
      <c r="A186" s="4" t="s">
        <v>190</v>
      </c>
      <c r="B186" s="7">
        <v>100</v>
      </c>
      <c r="C186" s="7">
        <v>75</v>
      </c>
      <c r="D186" s="7">
        <v>5000</v>
      </c>
      <c r="E186" s="7">
        <v>200</v>
      </c>
      <c r="F186" s="7">
        <v>500</v>
      </c>
      <c r="G186" s="7">
        <v>1750</v>
      </c>
      <c r="H186" s="7">
        <v>8000</v>
      </c>
      <c r="I186" s="7">
        <v>1500</v>
      </c>
      <c r="J186" s="7">
        <v>3500</v>
      </c>
      <c r="K186" s="7">
        <v>900</v>
      </c>
      <c r="L186" s="7">
        <v>500</v>
      </c>
      <c r="M186" s="7">
        <v>1500</v>
      </c>
      <c r="N186" s="7">
        <v>3500</v>
      </c>
      <c r="O186" s="7">
        <v>3000</v>
      </c>
      <c r="P186" s="7">
        <v>1000</v>
      </c>
      <c r="Q186" s="7">
        <v>5000</v>
      </c>
      <c r="R186" s="7">
        <v>8000</v>
      </c>
      <c r="S186" s="7">
        <v>1250</v>
      </c>
      <c r="T186" s="7">
        <v>1250</v>
      </c>
      <c r="U186" s="7">
        <v>0</v>
      </c>
      <c r="V186" s="7">
        <v>0</v>
      </c>
      <c r="W186" s="7">
        <f t="shared" si="18"/>
        <v>46525</v>
      </c>
      <c r="X186" s="7">
        <f t="shared" si="19"/>
        <v>47636.25</v>
      </c>
      <c r="Y186" s="133">
        <f t="shared" si="20"/>
        <v>2.3885008060182678E-2</v>
      </c>
      <c r="Z186" s="133">
        <f t="shared" si="16"/>
        <v>2.1493820526598604E-3</v>
      </c>
      <c r="AA186" s="187" cm="1">
        <f t="array" ref="AA186">6-MATCH(Z186,PERCENTILE(Z$11:Z$642,{5,4,3,2,1}/5),-1)</f>
        <v>4</v>
      </c>
      <c r="AB186" s="148" t="str">
        <f t="shared" si="17"/>
        <v>High</v>
      </c>
      <c r="AD186" s="14"/>
      <c r="AE186" s="192"/>
    </row>
    <row r="187" spans="1:31">
      <c r="A187" s="4" t="s">
        <v>191</v>
      </c>
      <c r="B187" s="7">
        <v>75</v>
      </c>
      <c r="C187" s="7">
        <v>10</v>
      </c>
      <c r="D187" s="7">
        <v>4500</v>
      </c>
      <c r="E187" s="7">
        <v>20</v>
      </c>
      <c r="F187" s="7">
        <v>150</v>
      </c>
      <c r="G187" s="7">
        <v>2250</v>
      </c>
      <c r="H187" s="7">
        <v>8000</v>
      </c>
      <c r="I187" s="7">
        <v>1000</v>
      </c>
      <c r="J187" s="7">
        <v>3000</v>
      </c>
      <c r="K187" s="7">
        <v>700</v>
      </c>
      <c r="L187" s="7">
        <v>700</v>
      </c>
      <c r="M187" s="7">
        <v>600</v>
      </c>
      <c r="N187" s="7">
        <v>3000</v>
      </c>
      <c r="O187" s="7">
        <v>3000</v>
      </c>
      <c r="P187" s="7">
        <v>1250</v>
      </c>
      <c r="Q187" s="7">
        <v>4000</v>
      </c>
      <c r="R187" s="7">
        <v>4000</v>
      </c>
      <c r="S187" s="7">
        <v>1250</v>
      </c>
      <c r="T187" s="7">
        <v>1000</v>
      </c>
      <c r="U187" s="7">
        <v>0</v>
      </c>
      <c r="V187" s="7">
        <v>0</v>
      </c>
      <c r="W187" s="7">
        <f t="shared" si="18"/>
        <v>38505</v>
      </c>
      <c r="X187" s="7">
        <f t="shared" si="19"/>
        <v>39298.9</v>
      </c>
      <c r="Y187" s="133">
        <f t="shared" si="20"/>
        <v>2.0618101545254008E-2</v>
      </c>
      <c r="Z187" s="133">
        <f t="shared" si="16"/>
        <v>1.9477989871445266E-3</v>
      </c>
      <c r="AA187" s="187" cm="1">
        <f t="array" ref="AA187">6-MATCH(Z187,PERCENTILE(Z$11:Z$642,{5,4,3,2,1}/5),-1)</f>
        <v>4</v>
      </c>
      <c r="AB187" s="148" t="str">
        <f t="shared" si="17"/>
        <v>High</v>
      </c>
      <c r="AD187" s="14"/>
      <c r="AE187" s="192"/>
    </row>
    <row r="188" spans="1:31">
      <c r="A188" s="4" t="s">
        <v>192</v>
      </c>
      <c r="B188" s="7">
        <v>35</v>
      </c>
      <c r="C188" s="7">
        <v>600</v>
      </c>
      <c r="D188" s="7">
        <v>6000</v>
      </c>
      <c r="E188" s="7">
        <v>0</v>
      </c>
      <c r="F188" s="7">
        <v>250</v>
      </c>
      <c r="G188" s="7">
        <v>1500</v>
      </c>
      <c r="H188" s="7">
        <v>5000</v>
      </c>
      <c r="I188" s="7">
        <v>1750</v>
      </c>
      <c r="J188" s="7">
        <v>3000</v>
      </c>
      <c r="K188" s="7">
        <v>500</v>
      </c>
      <c r="L188" s="7">
        <v>225</v>
      </c>
      <c r="M188" s="7">
        <v>450</v>
      </c>
      <c r="N188" s="7">
        <v>2250</v>
      </c>
      <c r="O188" s="7">
        <v>2000</v>
      </c>
      <c r="P188" s="7">
        <v>800</v>
      </c>
      <c r="Q188" s="7">
        <v>2500</v>
      </c>
      <c r="R188" s="7">
        <v>3500</v>
      </c>
      <c r="S188" s="7">
        <v>1000</v>
      </c>
      <c r="T188" s="7">
        <v>700</v>
      </c>
      <c r="U188" s="7">
        <v>0</v>
      </c>
      <c r="V188" s="7">
        <v>0</v>
      </c>
      <c r="W188" s="7">
        <f t="shared" si="18"/>
        <v>32060</v>
      </c>
      <c r="X188" s="7">
        <f t="shared" si="19"/>
        <v>32431.75</v>
      </c>
      <c r="Y188" s="133">
        <f t="shared" si="20"/>
        <v>1.159544603867757E-2</v>
      </c>
      <c r="Z188" s="133">
        <f t="shared" si="16"/>
        <v>1.0917030567685589E-3</v>
      </c>
      <c r="AA188" s="187" cm="1">
        <f t="array" ref="AA188">6-MATCH(Z188,PERCENTILE(Z$11:Z$642,{5,4,3,2,1}/5),-1)</f>
        <v>4</v>
      </c>
      <c r="AB188" s="148" t="str">
        <f t="shared" si="17"/>
        <v>High</v>
      </c>
      <c r="AD188" s="14"/>
      <c r="AE188" s="192"/>
    </row>
    <row r="189" spans="1:31">
      <c r="A189" s="4" t="s">
        <v>193</v>
      </c>
      <c r="B189" s="7">
        <v>20</v>
      </c>
      <c r="C189" s="7">
        <v>0</v>
      </c>
      <c r="D189" s="7">
        <v>5000</v>
      </c>
      <c r="E189" s="7">
        <v>200</v>
      </c>
      <c r="F189" s="7">
        <v>225</v>
      </c>
      <c r="G189" s="7">
        <v>2000</v>
      </c>
      <c r="H189" s="7">
        <v>9000</v>
      </c>
      <c r="I189" s="7">
        <v>3500</v>
      </c>
      <c r="J189" s="7">
        <v>3000</v>
      </c>
      <c r="K189" s="7">
        <v>700</v>
      </c>
      <c r="L189" s="7">
        <v>350</v>
      </c>
      <c r="M189" s="7">
        <v>500</v>
      </c>
      <c r="N189" s="7">
        <v>4000</v>
      </c>
      <c r="O189" s="7">
        <v>3500</v>
      </c>
      <c r="P189" s="7">
        <v>1250</v>
      </c>
      <c r="Q189" s="7">
        <v>3500</v>
      </c>
      <c r="R189" s="7">
        <v>9000</v>
      </c>
      <c r="S189" s="7">
        <v>700</v>
      </c>
      <c r="T189" s="7">
        <v>800</v>
      </c>
      <c r="U189" s="7">
        <v>0</v>
      </c>
      <c r="V189" s="7">
        <v>0</v>
      </c>
      <c r="W189" s="7">
        <f t="shared" si="18"/>
        <v>47245</v>
      </c>
      <c r="X189" s="7">
        <f t="shared" si="19"/>
        <v>48374.5</v>
      </c>
      <c r="Y189" s="133">
        <f t="shared" si="20"/>
        <v>2.3907291776907647E-2</v>
      </c>
      <c r="Z189" s="133">
        <f t="shared" si="16"/>
        <v>4.2332521959995769E-4</v>
      </c>
      <c r="AA189" s="187" cm="1">
        <f t="array" ref="AA189">6-MATCH(Z189,PERCENTILE(Z$11:Z$642,{5,4,3,2,1}/5),-1)</f>
        <v>2</v>
      </c>
      <c r="AB189" s="148" t="str">
        <f t="shared" si="17"/>
        <v>Low</v>
      </c>
      <c r="AD189" s="14"/>
      <c r="AE189" s="192"/>
    </row>
    <row r="190" spans="1:31">
      <c r="A190" s="4" t="s">
        <v>194</v>
      </c>
      <c r="B190" s="7">
        <v>10</v>
      </c>
      <c r="C190" s="7">
        <v>0</v>
      </c>
      <c r="D190" s="7">
        <v>12000</v>
      </c>
      <c r="E190" s="7">
        <v>0</v>
      </c>
      <c r="F190" s="7">
        <v>50</v>
      </c>
      <c r="G190" s="7">
        <v>1750</v>
      </c>
      <c r="H190" s="7">
        <v>7000</v>
      </c>
      <c r="I190" s="7">
        <v>1250</v>
      </c>
      <c r="J190" s="7">
        <v>1250</v>
      </c>
      <c r="K190" s="7">
        <v>700</v>
      </c>
      <c r="L190" s="7">
        <v>450</v>
      </c>
      <c r="M190" s="7">
        <v>600</v>
      </c>
      <c r="N190" s="7">
        <v>1500</v>
      </c>
      <c r="O190" s="7">
        <v>1500</v>
      </c>
      <c r="P190" s="7">
        <v>1000</v>
      </c>
      <c r="Q190" s="7">
        <v>4000</v>
      </c>
      <c r="R190" s="7">
        <v>7000</v>
      </c>
      <c r="S190" s="7">
        <v>350</v>
      </c>
      <c r="T190" s="7">
        <v>700</v>
      </c>
      <c r="U190" s="7">
        <v>0</v>
      </c>
      <c r="V190" s="7">
        <v>0</v>
      </c>
      <c r="W190" s="7">
        <f t="shared" si="18"/>
        <v>41110</v>
      </c>
      <c r="X190" s="7">
        <f t="shared" si="19"/>
        <v>41103.5</v>
      </c>
      <c r="Y190" s="133">
        <f t="shared" si="20"/>
        <v>-1.5811238141572037E-4</v>
      </c>
      <c r="Z190" s="133">
        <f t="shared" si="16"/>
        <v>2.4324981756263683E-4</v>
      </c>
      <c r="AA190" s="187" cm="1">
        <f t="array" ref="AA190">6-MATCH(Z190,PERCENTILE(Z$11:Z$642,{5,4,3,2,1}/5),-1)</f>
        <v>2</v>
      </c>
      <c r="AB190" s="148" t="str">
        <f t="shared" si="17"/>
        <v>Low</v>
      </c>
      <c r="AD190" s="14"/>
      <c r="AE190" s="192"/>
    </row>
    <row r="191" spans="1:31">
      <c r="A191" s="4" t="s">
        <v>195</v>
      </c>
      <c r="B191" s="7">
        <v>5</v>
      </c>
      <c r="C191" s="7">
        <v>0</v>
      </c>
      <c r="D191" s="7">
        <v>4500</v>
      </c>
      <c r="E191" s="7">
        <v>500</v>
      </c>
      <c r="F191" s="7">
        <v>10</v>
      </c>
      <c r="G191" s="7">
        <v>1250</v>
      </c>
      <c r="H191" s="7">
        <v>11000</v>
      </c>
      <c r="I191" s="7">
        <v>1000</v>
      </c>
      <c r="J191" s="7">
        <v>6000</v>
      </c>
      <c r="K191" s="7">
        <v>3500</v>
      </c>
      <c r="L191" s="7">
        <v>4000</v>
      </c>
      <c r="M191" s="7">
        <v>1500</v>
      </c>
      <c r="N191" s="7">
        <v>6000</v>
      </c>
      <c r="O191" s="7">
        <v>11000</v>
      </c>
      <c r="P191" s="7">
        <v>6000</v>
      </c>
      <c r="Q191" s="7">
        <v>15000</v>
      </c>
      <c r="R191" s="7">
        <v>13000</v>
      </c>
      <c r="S191" s="7">
        <v>3000</v>
      </c>
      <c r="T191" s="7">
        <v>2250</v>
      </c>
      <c r="U191" s="7">
        <v>0</v>
      </c>
      <c r="V191" s="7">
        <v>0</v>
      </c>
      <c r="W191" s="7">
        <f t="shared" si="18"/>
        <v>89515</v>
      </c>
      <c r="X191" s="7">
        <f t="shared" si="19"/>
        <v>92356.9</v>
      </c>
      <c r="Y191" s="133">
        <f t="shared" si="20"/>
        <v>3.1747751773445687E-2</v>
      </c>
      <c r="Z191" s="133">
        <f t="shared" si="16"/>
        <v>5.5856560353013463E-5</v>
      </c>
      <c r="AA191" s="187" cm="1">
        <f t="array" ref="AA191">6-MATCH(Z191,PERCENTILE(Z$11:Z$642,{5,4,3,2,1}/5),-1)</f>
        <v>1</v>
      </c>
      <c r="AB191" s="148" t="str">
        <f t="shared" si="17"/>
        <v>Very low</v>
      </c>
      <c r="AD191" s="14"/>
      <c r="AE191" s="192"/>
    </row>
    <row r="192" spans="1:31">
      <c r="A192" s="4" t="s">
        <v>196</v>
      </c>
      <c r="B192" s="7">
        <v>0</v>
      </c>
      <c r="C192" s="7">
        <v>0</v>
      </c>
      <c r="D192" s="7">
        <v>8000</v>
      </c>
      <c r="E192" s="7">
        <v>20</v>
      </c>
      <c r="F192" s="7">
        <v>600</v>
      </c>
      <c r="G192" s="7">
        <v>1250</v>
      </c>
      <c r="H192" s="7">
        <v>7000</v>
      </c>
      <c r="I192" s="7">
        <v>2250</v>
      </c>
      <c r="J192" s="7">
        <v>1500</v>
      </c>
      <c r="K192" s="7">
        <v>500</v>
      </c>
      <c r="L192" s="7">
        <v>250</v>
      </c>
      <c r="M192" s="7">
        <v>700</v>
      </c>
      <c r="N192" s="7">
        <v>2000</v>
      </c>
      <c r="O192" s="7">
        <v>2500</v>
      </c>
      <c r="P192" s="7">
        <v>1750</v>
      </c>
      <c r="Q192" s="7">
        <v>4000</v>
      </c>
      <c r="R192" s="7">
        <v>8000</v>
      </c>
      <c r="S192" s="7">
        <v>800</v>
      </c>
      <c r="T192" s="7">
        <v>800</v>
      </c>
      <c r="U192" s="7">
        <v>0</v>
      </c>
      <c r="V192" s="7">
        <v>0</v>
      </c>
      <c r="W192" s="7">
        <f t="shared" si="18"/>
        <v>41920</v>
      </c>
      <c r="X192" s="7">
        <f t="shared" si="19"/>
        <v>42427.1</v>
      </c>
      <c r="Y192" s="133">
        <f t="shared" si="20"/>
        <v>1.2096851145038112E-2</v>
      </c>
      <c r="Z192" s="133">
        <f t="shared" si="16"/>
        <v>0</v>
      </c>
      <c r="AA192" s="187" cm="1">
        <f t="array" ref="AA192">6-MATCH(Z192,PERCENTILE(Z$11:Z$642,{5,4,3,2,1}/5),-1)</f>
        <v>1</v>
      </c>
      <c r="AB192" s="148" t="str">
        <f t="shared" si="17"/>
        <v>Very low</v>
      </c>
      <c r="AD192" s="14"/>
      <c r="AE192" s="192"/>
    </row>
    <row r="193" spans="1:31">
      <c r="A193" s="4" t="s">
        <v>197</v>
      </c>
      <c r="B193" s="7">
        <v>10</v>
      </c>
      <c r="C193" s="7">
        <v>0</v>
      </c>
      <c r="D193" s="7">
        <v>4000</v>
      </c>
      <c r="E193" s="7">
        <v>225</v>
      </c>
      <c r="F193" s="7">
        <v>1250</v>
      </c>
      <c r="G193" s="7">
        <v>1750</v>
      </c>
      <c r="H193" s="7">
        <v>10000</v>
      </c>
      <c r="I193" s="7">
        <v>1500</v>
      </c>
      <c r="J193" s="7">
        <v>4500</v>
      </c>
      <c r="K193" s="7">
        <v>1500</v>
      </c>
      <c r="L193" s="7">
        <v>800</v>
      </c>
      <c r="M193" s="7">
        <v>600</v>
      </c>
      <c r="N193" s="7">
        <v>3500</v>
      </c>
      <c r="O193" s="7">
        <v>4500</v>
      </c>
      <c r="P193" s="7">
        <v>4500</v>
      </c>
      <c r="Q193" s="7">
        <v>6000</v>
      </c>
      <c r="R193" s="7">
        <v>10000</v>
      </c>
      <c r="S193" s="7">
        <v>1250</v>
      </c>
      <c r="T193" s="7">
        <v>1750</v>
      </c>
      <c r="U193" s="7">
        <v>0</v>
      </c>
      <c r="V193" s="7">
        <v>0</v>
      </c>
      <c r="W193" s="7">
        <f t="shared" si="18"/>
        <v>57635</v>
      </c>
      <c r="X193" s="7">
        <f t="shared" si="19"/>
        <v>59123.5</v>
      </c>
      <c r="Y193" s="133">
        <f t="shared" si="20"/>
        <v>2.5826320812006642E-2</v>
      </c>
      <c r="Z193" s="133">
        <f t="shared" si="16"/>
        <v>1.7350568231109568E-4</v>
      </c>
      <c r="AA193" s="187" cm="1">
        <f t="array" ref="AA193">6-MATCH(Z193,PERCENTILE(Z$11:Z$642,{5,4,3,2,1}/5),-1)</f>
        <v>2</v>
      </c>
      <c r="AB193" s="148" t="str">
        <f t="shared" si="17"/>
        <v>Low</v>
      </c>
      <c r="AD193" s="14"/>
      <c r="AE193" s="192"/>
    </row>
    <row r="194" spans="1:31">
      <c r="A194" s="4" t="s">
        <v>198</v>
      </c>
      <c r="B194" s="7">
        <v>150</v>
      </c>
      <c r="C194" s="7">
        <v>5</v>
      </c>
      <c r="D194" s="7">
        <v>6000</v>
      </c>
      <c r="E194" s="7">
        <v>0</v>
      </c>
      <c r="F194" s="7">
        <v>225</v>
      </c>
      <c r="G194" s="7">
        <v>2000</v>
      </c>
      <c r="H194" s="7">
        <v>8000</v>
      </c>
      <c r="I194" s="7">
        <v>1500</v>
      </c>
      <c r="J194" s="7">
        <v>3000</v>
      </c>
      <c r="K194" s="7">
        <v>1250</v>
      </c>
      <c r="L194" s="7">
        <v>450</v>
      </c>
      <c r="M194" s="7">
        <v>500</v>
      </c>
      <c r="N194" s="7">
        <v>3500</v>
      </c>
      <c r="O194" s="7">
        <v>3500</v>
      </c>
      <c r="P194" s="7">
        <v>1250</v>
      </c>
      <c r="Q194" s="7">
        <v>8000</v>
      </c>
      <c r="R194" s="7">
        <v>3500</v>
      </c>
      <c r="S194" s="7">
        <v>1500</v>
      </c>
      <c r="T194" s="7">
        <v>1250</v>
      </c>
      <c r="U194" s="7">
        <v>0</v>
      </c>
      <c r="V194" s="7">
        <v>0</v>
      </c>
      <c r="W194" s="7">
        <f t="shared" si="18"/>
        <v>45580</v>
      </c>
      <c r="X194" s="7">
        <f t="shared" si="19"/>
        <v>46444.65</v>
      </c>
      <c r="Y194" s="133">
        <f t="shared" si="20"/>
        <v>1.896994295743748E-2</v>
      </c>
      <c r="Z194" s="133">
        <f t="shared" si="16"/>
        <v>3.2909170688898638E-3</v>
      </c>
      <c r="AA194" s="187" cm="1">
        <f t="array" ref="AA194">6-MATCH(Z194,PERCENTILE(Z$11:Z$642,{5,4,3,2,1}/5),-1)</f>
        <v>5</v>
      </c>
      <c r="AB194" s="148" t="str">
        <f t="shared" si="17"/>
        <v>Very high</v>
      </c>
      <c r="AD194" s="14"/>
      <c r="AE194" s="192"/>
    </row>
    <row r="195" spans="1:31">
      <c r="A195" s="4" t="s">
        <v>199</v>
      </c>
      <c r="B195" s="7">
        <v>225</v>
      </c>
      <c r="C195" s="7">
        <v>100</v>
      </c>
      <c r="D195" s="7">
        <v>4000</v>
      </c>
      <c r="E195" s="7">
        <v>50</v>
      </c>
      <c r="F195" s="7">
        <v>250</v>
      </c>
      <c r="G195" s="7">
        <v>1500</v>
      </c>
      <c r="H195" s="7">
        <v>6000</v>
      </c>
      <c r="I195" s="7">
        <v>900</v>
      </c>
      <c r="J195" s="7">
        <v>4000</v>
      </c>
      <c r="K195" s="7">
        <v>350</v>
      </c>
      <c r="L195" s="7">
        <v>150</v>
      </c>
      <c r="M195" s="7">
        <v>600</v>
      </c>
      <c r="N195" s="7">
        <v>1500</v>
      </c>
      <c r="O195" s="7">
        <v>1500</v>
      </c>
      <c r="P195" s="7">
        <v>900</v>
      </c>
      <c r="Q195" s="7">
        <v>3000</v>
      </c>
      <c r="R195" s="7">
        <v>4000</v>
      </c>
      <c r="S195" s="7">
        <v>900</v>
      </c>
      <c r="T195" s="7">
        <v>600</v>
      </c>
      <c r="U195" s="7">
        <v>0</v>
      </c>
      <c r="V195" s="7">
        <v>0</v>
      </c>
      <c r="W195" s="7">
        <f t="shared" si="18"/>
        <v>30525</v>
      </c>
      <c r="X195" s="7">
        <f t="shared" si="19"/>
        <v>31047</v>
      </c>
      <c r="Y195" s="133">
        <f t="shared" si="20"/>
        <v>1.7100737100737007E-2</v>
      </c>
      <c r="Z195" s="133">
        <f t="shared" si="16"/>
        <v>7.3710073710073713E-3</v>
      </c>
      <c r="AA195" s="187" cm="1">
        <f t="array" ref="AA195">6-MATCH(Z195,PERCENTILE(Z$11:Z$642,{5,4,3,2,1}/5),-1)</f>
        <v>5</v>
      </c>
      <c r="AB195" s="148" t="str">
        <f t="shared" si="17"/>
        <v>Very high</v>
      </c>
      <c r="AD195" s="14"/>
      <c r="AE195" s="192"/>
    </row>
    <row r="196" spans="1:31">
      <c r="A196" s="4" t="s">
        <v>200</v>
      </c>
      <c r="B196" s="7">
        <v>35</v>
      </c>
      <c r="C196" s="7">
        <v>10</v>
      </c>
      <c r="D196" s="7">
        <v>4500</v>
      </c>
      <c r="E196" s="7">
        <v>10</v>
      </c>
      <c r="F196" s="7">
        <v>350</v>
      </c>
      <c r="G196" s="7">
        <v>2500</v>
      </c>
      <c r="H196" s="7">
        <v>8000</v>
      </c>
      <c r="I196" s="7">
        <v>1000</v>
      </c>
      <c r="J196" s="7">
        <v>2250</v>
      </c>
      <c r="K196" s="7">
        <v>600</v>
      </c>
      <c r="L196" s="7">
        <v>600</v>
      </c>
      <c r="M196" s="7">
        <v>600</v>
      </c>
      <c r="N196" s="7">
        <v>2000</v>
      </c>
      <c r="O196" s="7">
        <v>6000</v>
      </c>
      <c r="P196" s="7">
        <v>1750</v>
      </c>
      <c r="Q196" s="7">
        <v>4000</v>
      </c>
      <c r="R196" s="7">
        <v>5000</v>
      </c>
      <c r="S196" s="7">
        <v>1000</v>
      </c>
      <c r="T196" s="7">
        <v>900</v>
      </c>
      <c r="U196" s="7">
        <v>0</v>
      </c>
      <c r="V196" s="7">
        <v>0</v>
      </c>
      <c r="W196" s="7">
        <f t="shared" si="18"/>
        <v>41105</v>
      </c>
      <c r="X196" s="7">
        <f t="shared" si="19"/>
        <v>42030.6</v>
      </c>
      <c r="Y196" s="133">
        <f t="shared" si="20"/>
        <v>2.2517941856221801E-2</v>
      </c>
      <c r="Z196" s="133">
        <f t="shared" si="16"/>
        <v>8.5147792239386941E-4</v>
      </c>
      <c r="AA196" s="187" cm="1">
        <f t="array" ref="AA196">6-MATCH(Z196,PERCENTILE(Z$11:Z$642,{5,4,3,2,1}/5),-1)</f>
        <v>3</v>
      </c>
      <c r="AB196" s="148" t="str">
        <f t="shared" si="17"/>
        <v>Mid</v>
      </c>
      <c r="AD196" s="14"/>
      <c r="AE196" s="192"/>
    </row>
    <row r="197" spans="1:31">
      <c r="A197" s="4" t="s">
        <v>201</v>
      </c>
      <c r="B197" s="7">
        <v>45</v>
      </c>
      <c r="C197" s="7">
        <v>150</v>
      </c>
      <c r="D197" s="7">
        <v>1250</v>
      </c>
      <c r="E197" s="7">
        <v>5</v>
      </c>
      <c r="F197" s="7">
        <v>250</v>
      </c>
      <c r="G197" s="7">
        <v>1250</v>
      </c>
      <c r="H197" s="7">
        <v>4500</v>
      </c>
      <c r="I197" s="7">
        <v>900</v>
      </c>
      <c r="J197" s="7">
        <v>1750</v>
      </c>
      <c r="K197" s="7">
        <v>400</v>
      </c>
      <c r="L197" s="7">
        <v>300</v>
      </c>
      <c r="M197" s="7">
        <v>350</v>
      </c>
      <c r="N197" s="7">
        <v>1500</v>
      </c>
      <c r="O197" s="7">
        <v>1000</v>
      </c>
      <c r="P197" s="7">
        <v>125</v>
      </c>
      <c r="Q197" s="7">
        <v>4000</v>
      </c>
      <c r="R197" s="7">
        <v>2250</v>
      </c>
      <c r="S197" s="7">
        <v>500</v>
      </c>
      <c r="T197" s="7">
        <v>600</v>
      </c>
      <c r="U197" s="7">
        <v>0</v>
      </c>
      <c r="V197" s="7">
        <v>0</v>
      </c>
      <c r="W197" s="7">
        <f t="shared" si="18"/>
        <v>21125</v>
      </c>
      <c r="X197" s="7">
        <f t="shared" si="19"/>
        <v>21671.15</v>
      </c>
      <c r="Y197" s="133">
        <f t="shared" si="20"/>
        <v>2.5853254437869788E-2</v>
      </c>
      <c r="Z197" s="133">
        <f t="shared" si="16"/>
        <v>2.1301775147928993E-3</v>
      </c>
      <c r="AA197" s="187" cm="1">
        <f t="array" ref="AA197">6-MATCH(Z197,PERCENTILE(Z$11:Z$642,{5,4,3,2,1}/5),-1)</f>
        <v>4</v>
      </c>
      <c r="AB197" s="148" t="str">
        <f t="shared" si="17"/>
        <v>High</v>
      </c>
      <c r="AD197" s="14"/>
      <c r="AE197" s="192"/>
    </row>
    <row r="198" spans="1:31">
      <c r="A198" s="4" t="s">
        <v>202</v>
      </c>
      <c r="B198" s="7">
        <v>125</v>
      </c>
      <c r="C198" s="7">
        <v>50</v>
      </c>
      <c r="D198" s="7">
        <v>5000</v>
      </c>
      <c r="E198" s="7">
        <v>350</v>
      </c>
      <c r="F198" s="7">
        <v>700</v>
      </c>
      <c r="G198" s="7">
        <v>2500</v>
      </c>
      <c r="H198" s="7">
        <v>7000</v>
      </c>
      <c r="I198" s="7">
        <v>5000</v>
      </c>
      <c r="J198" s="7">
        <v>3500</v>
      </c>
      <c r="K198" s="7">
        <v>1500</v>
      </c>
      <c r="L198" s="7">
        <v>300</v>
      </c>
      <c r="M198" s="7">
        <v>800</v>
      </c>
      <c r="N198" s="7">
        <v>3000</v>
      </c>
      <c r="O198" s="7">
        <v>3000</v>
      </c>
      <c r="P198" s="7">
        <v>1750</v>
      </c>
      <c r="Q198" s="7">
        <v>3000</v>
      </c>
      <c r="R198" s="7">
        <v>5000</v>
      </c>
      <c r="S198" s="7">
        <v>1250</v>
      </c>
      <c r="T198" s="7">
        <v>1250</v>
      </c>
      <c r="U198" s="7">
        <v>0</v>
      </c>
      <c r="V198" s="7">
        <v>0</v>
      </c>
      <c r="W198" s="7">
        <f t="shared" si="18"/>
        <v>45075</v>
      </c>
      <c r="X198" s="7">
        <f t="shared" si="19"/>
        <v>45935</v>
      </c>
      <c r="Y198" s="133">
        <f t="shared" si="20"/>
        <v>1.9079312257348935E-2</v>
      </c>
      <c r="Z198" s="133">
        <f t="shared" si="16"/>
        <v>2.7731558513588465E-3</v>
      </c>
      <c r="AA198" s="187" cm="1">
        <f t="array" ref="AA198">6-MATCH(Z198,PERCENTILE(Z$11:Z$642,{5,4,3,2,1}/5),-1)</f>
        <v>4</v>
      </c>
      <c r="AB198" s="148" t="str">
        <f t="shared" si="17"/>
        <v>High</v>
      </c>
      <c r="AD198" s="14"/>
      <c r="AE198" s="192"/>
    </row>
    <row r="199" spans="1:31">
      <c r="A199" s="4" t="s">
        <v>203</v>
      </c>
      <c r="B199" s="7">
        <v>150</v>
      </c>
      <c r="C199" s="7">
        <v>20</v>
      </c>
      <c r="D199" s="7">
        <v>6000</v>
      </c>
      <c r="E199" s="7">
        <v>0</v>
      </c>
      <c r="F199" s="7">
        <v>300</v>
      </c>
      <c r="G199" s="7">
        <v>2250</v>
      </c>
      <c r="H199" s="7">
        <v>4500</v>
      </c>
      <c r="I199" s="7">
        <v>1000</v>
      </c>
      <c r="J199" s="7">
        <v>2000</v>
      </c>
      <c r="K199" s="7">
        <v>600</v>
      </c>
      <c r="L199" s="7">
        <v>200</v>
      </c>
      <c r="M199" s="7">
        <v>600</v>
      </c>
      <c r="N199" s="7">
        <v>1500</v>
      </c>
      <c r="O199" s="7">
        <v>1750</v>
      </c>
      <c r="P199" s="7">
        <v>400</v>
      </c>
      <c r="Q199" s="7">
        <v>2500</v>
      </c>
      <c r="R199" s="7">
        <v>3000</v>
      </c>
      <c r="S199" s="7">
        <v>800</v>
      </c>
      <c r="T199" s="7">
        <v>450</v>
      </c>
      <c r="U199" s="7">
        <v>0</v>
      </c>
      <c r="V199" s="7">
        <v>0</v>
      </c>
      <c r="W199" s="7">
        <f t="shared" si="18"/>
        <v>28020</v>
      </c>
      <c r="X199" s="7">
        <f t="shared" si="19"/>
        <v>28246.1</v>
      </c>
      <c r="Y199" s="133">
        <f t="shared" si="20"/>
        <v>8.0692362598142608E-3</v>
      </c>
      <c r="Z199" s="133">
        <f t="shared" si="16"/>
        <v>5.3533190578158455E-3</v>
      </c>
      <c r="AA199" s="187" cm="1">
        <f t="array" ref="AA199">6-MATCH(Z199,PERCENTILE(Z$11:Z$642,{5,4,3,2,1}/5),-1)</f>
        <v>5</v>
      </c>
      <c r="AB199" s="148" t="str">
        <f t="shared" si="17"/>
        <v>Very high</v>
      </c>
      <c r="AD199" s="14"/>
      <c r="AE199" s="192"/>
    </row>
    <row r="200" spans="1:31">
      <c r="A200" s="4" t="s">
        <v>204</v>
      </c>
      <c r="B200" s="7">
        <v>75</v>
      </c>
      <c r="C200" s="7">
        <v>1250</v>
      </c>
      <c r="D200" s="7">
        <v>8000</v>
      </c>
      <c r="E200" s="7">
        <v>500</v>
      </c>
      <c r="F200" s="7">
        <v>250</v>
      </c>
      <c r="G200" s="7">
        <v>3500</v>
      </c>
      <c r="H200" s="7">
        <v>9000</v>
      </c>
      <c r="I200" s="7">
        <v>9000</v>
      </c>
      <c r="J200" s="7">
        <v>3500</v>
      </c>
      <c r="K200" s="7">
        <v>1500</v>
      </c>
      <c r="L200" s="7">
        <v>900</v>
      </c>
      <c r="M200" s="7">
        <v>1500</v>
      </c>
      <c r="N200" s="7">
        <v>7000</v>
      </c>
      <c r="O200" s="7">
        <v>7000</v>
      </c>
      <c r="P200" s="7">
        <v>800</v>
      </c>
      <c r="Q200" s="7">
        <v>3500</v>
      </c>
      <c r="R200" s="7">
        <v>2000</v>
      </c>
      <c r="S200" s="7">
        <v>800</v>
      </c>
      <c r="T200" s="7">
        <v>1000</v>
      </c>
      <c r="U200" s="7">
        <v>0</v>
      </c>
      <c r="V200" s="7">
        <v>0</v>
      </c>
      <c r="W200" s="7">
        <f t="shared" si="18"/>
        <v>61075</v>
      </c>
      <c r="X200" s="7">
        <f t="shared" si="19"/>
        <v>62176.5</v>
      </c>
      <c r="Y200" s="133">
        <f t="shared" si="20"/>
        <v>1.8035202619729906E-2</v>
      </c>
      <c r="Z200" s="133">
        <f t="shared" si="16"/>
        <v>1.2279983626688497E-3</v>
      </c>
      <c r="AA200" s="187" cm="1">
        <f t="array" ref="AA200">6-MATCH(Z200,PERCENTILE(Z$11:Z$642,{5,4,3,2,1}/5),-1)</f>
        <v>4</v>
      </c>
      <c r="AB200" s="148" t="str">
        <f t="shared" si="17"/>
        <v>High</v>
      </c>
      <c r="AD200" s="14"/>
      <c r="AE200" s="192"/>
    </row>
    <row r="201" spans="1:31">
      <c r="A201" s="4" t="s">
        <v>205</v>
      </c>
      <c r="B201" s="7">
        <v>15</v>
      </c>
      <c r="C201" s="7">
        <v>0</v>
      </c>
      <c r="D201" s="7">
        <v>5000</v>
      </c>
      <c r="E201" s="7">
        <v>20</v>
      </c>
      <c r="F201" s="7">
        <v>20</v>
      </c>
      <c r="G201" s="7">
        <v>2500</v>
      </c>
      <c r="H201" s="7">
        <v>4500</v>
      </c>
      <c r="I201" s="7">
        <v>3000</v>
      </c>
      <c r="J201" s="7">
        <v>1750</v>
      </c>
      <c r="K201" s="7">
        <v>800</v>
      </c>
      <c r="L201" s="7">
        <v>3000</v>
      </c>
      <c r="M201" s="7">
        <v>450</v>
      </c>
      <c r="N201" s="7">
        <v>1750</v>
      </c>
      <c r="O201" s="7">
        <v>3500</v>
      </c>
      <c r="P201" s="7">
        <v>1000</v>
      </c>
      <c r="Q201" s="7">
        <v>3500</v>
      </c>
      <c r="R201" s="7">
        <v>2500</v>
      </c>
      <c r="S201" s="7">
        <v>600</v>
      </c>
      <c r="T201" s="7">
        <v>800</v>
      </c>
      <c r="U201" s="7">
        <v>0</v>
      </c>
      <c r="V201" s="7">
        <v>0</v>
      </c>
      <c r="W201" s="7">
        <f t="shared" si="18"/>
        <v>34705</v>
      </c>
      <c r="X201" s="7">
        <f t="shared" si="19"/>
        <v>35162.9</v>
      </c>
      <c r="Y201" s="133">
        <f t="shared" si="20"/>
        <v>1.3194064255870996E-2</v>
      </c>
      <c r="Z201" s="133">
        <f t="shared" si="16"/>
        <v>4.3221437833165251E-4</v>
      </c>
      <c r="AA201" s="187" cm="1">
        <f t="array" ref="AA201">6-MATCH(Z201,PERCENTILE(Z$11:Z$642,{5,4,3,2,1}/5),-1)</f>
        <v>3</v>
      </c>
      <c r="AB201" s="148" t="str">
        <f t="shared" si="17"/>
        <v>Mid</v>
      </c>
      <c r="AD201" s="14"/>
      <c r="AE201" s="192"/>
    </row>
    <row r="202" spans="1:31">
      <c r="A202" s="4" t="s">
        <v>206</v>
      </c>
      <c r="B202" s="7">
        <v>5</v>
      </c>
      <c r="C202" s="7">
        <v>0</v>
      </c>
      <c r="D202" s="7">
        <v>3500</v>
      </c>
      <c r="E202" s="7">
        <v>20</v>
      </c>
      <c r="F202" s="7">
        <v>250</v>
      </c>
      <c r="G202" s="7">
        <v>2000</v>
      </c>
      <c r="H202" s="7">
        <v>11000</v>
      </c>
      <c r="I202" s="7">
        <v>3000</v>
      </c>
      <c r="J202" s="7">
        <v>4000</v>
      </c>
      <c r="K202" s="7">
        <v>900</v>
      </c>
      <c r="L202" s="7">
        <v>1250</v>
      </c>
      <c r="M202" s="7">
        <v>900</v>
      </c>
      <c r="N202" s="7">
        <v>4500</v>
      </c>
      <c r="O202" s="7">
        <v>8000</v>
      </c>
      <c r="P202" s="7">
        <v>3500</v>
      </c>
      <c r="Q202" s="7">
        <v>4000</v>
      </c>
      <c r="R202" s="7">
        <v>15000</v>
      </c>
      <c r="S202" s="7">
        <v>2250</v>
      </c>
      <c r="T202" s="7">
        <v>2500</v>
      </c>
      <c r="U202" s="7">
        <v>0</v>
      </c>
      <c r="V202" s="7">
        <v>0</v>
      </c>
      <c r="W202" s="7">
        <f t="shared" si="18"/>
        <v>66575</v>
      </c>
      <c r="X202" s="7">
        <f t="shared" si="19"/>
        <v>68756.600000000006</v>
      </c>
      <c r="Y202" s="133">
        <f t="shared" si="20"/>
        <v>3.2769057453999384E-2</v>
      </c>
      <c r="Z202" s="133">
        <f t="shared" si="16"/>
        <v>7.5103266992114157E-5</v>
      </c>
      <c r="AA202" s="187" cm="1">
        <f t="array" ref="AA202">6-MATCH(Z202,PERCENTILE(Z$11:Z$642,{5,4,3,2,1}/5),-1)</f>
        <v>1</v>
      </c>
      <c r="AB202" s="148" t="str">
        <f t="shared" si="17"/>
        <v>Very low</v>
      </c>
      <c r="AD202" s="14"/>
      <c r="AE202" s="192"/>
    </row>
    <row r="203" spans="1:31">
      <c r="A203" s="4" t="s">
        <v>207</v>
      </c>
      <c r="B203" s="7">
        <v>0</v>
      </c>
      <c r="C203" s="7">
        <v>0</v>
      </c>
      <c r="D203" s="7">
        <v>1500</v>
      </c>
      <c r="E203" s="7">
        <v>3000</v>
      </c>
      <c r="F203" s="7">
        <v>225</v>
      </c>
      <c r="G203" s="7">
        <v>1500</v>
      </c>
      <c r="H203" s="7">
        <v>7000</v>
      </c>
      <c r="I203" s="7">
        <v>1500</v>
      </c>
      <c r="J203" s="7">
        <v>3500</v>
      </c>
      <c r="K203" s="7">
        <v>3000</v>
      </c>
      <c r="L203" s="7">
        <v>2000</v>
      </c>
      <c r="M203" s="7">
        <v>2000</v>
      </c>
      <c r="N203" s="7">
        <v>4500</v>
      </c>
      <c r="O203" s="7">
        <v>6000</v>
      </c>
      <c r="P203" s="7">
        <v>1750</v>
      </c>
      <c r="Q203" s="7">
        <v>9000</v>
      </c>
      <c r="R203" s="7">
        <v>13000</v>
      </c>
      <c r="S203" s="7">
        <v>1250</v>
      </c>
      <c r="T203" s="7">
        <v>1500</v>
      </c>
      <c r="U203" s="7">
        <v>0</v>
      </c>
      <c r="V203" s="7">
        <v>0</v>
      </c>
      <c r="W203" s="7">
        <f t="shared" si="18"/>
        <v>62225</v>
      </c>
      <c r="X203" s="7">
        <f t="shared" si="19"/>
        <v>64431.5</v>
      </c>
      <c r="Y203" s="133">
        <f t="shared" si="20"/>
        <v>3.5460024106066745E-2</v>
      </c>
      <c r="Z203" s="133">
        <f t="shared" si="16"/>
        <v>0</v>
      </c>
      <c r="AA203" s="187" cm="1">
        <f t="array" ref="AA203">6-MATCH(Z203,PERCENTILE(Z$11:Z$642,{5,4,3,2,1}/5),-1)</f>
        <v>1</v>
      </c>
      <c r="AB203" s="148" t="str">
        <f t="shared" si="17"/>
        <v>Very low</v>
      </c>
      <c r="AD203" s="14"/>
      <c r="AE203" s="192"/>
    </row>
    <row r="204" spans="1:31">
      <c r="A204" s="4" t="s">
        <v>208</v>
      </c>
      <c r="B204" s="7">
        <v>0</v>
      </c>
      <c r="C204" s="7">
        <v>0</v>
      </c>
      <c r="D204" s="7">
        <v>2250</v>
      </c>
      <c r="E204" s="7">
        <v>200</v>
      </c>
      <c r="F204" s="7">
        <v>250</v>
      </c>
      <c r="G204" s="7">
        <v>2250</v>
      </c>
      <c r="H204" s="7">
        <v>5000</v>
      </c>
      <c r="I204" s="7">
        <v>1750</v>
      </c>
      <c r="J204" s="7">
        <v>1000</v>
      </c>
      <c r="K204" s="7">
        <v>800</v>
      </c>
      <c r="L204" s="7">
        <v>125</v>
      </c>
      <c r="M204" s="7">
        <v>900</v>
      </c>
      <c r="N204" s="7">
        <v>1500</v>
      </c>
      <c r="O204" s="7">
        <v>2000</v>
      </c>
      <c r="P204" s="7">
        <v>500</v>
      </c>
      <c r="Q204" s="7">
        <v>3500</v>
      </c>
      <c r="R204" s="7">
        <v>3500</v>
      </c>
      <c r="S204" s="7">
        <v>450</v>
      </c>
      <c r="T204" s="7">
        <v>350</v>
      </c>
      <c r="U204" s="7">
        <v>0</v>
      </c>
      <c r="V204" s="7">
        <v>0</v>
      </c>
      <c r="W204" s="7">
        <f t="shared" si="18"/>
        <v>26325</v>
      </c>
      <c r="X204" s="7">
        <f t="shared" si="19"/>
        <v>26972.75</v>
      </c>
      <c r="Y204" s="133">
        <f t="shared" si="20"/>
        <v>2.4605887939221249E-2</v>
      </c>
      <c r="Z204" s="133">
        <f t="shared" ref="Z204:Z267" si="21">B204/W204</f>
        <v>0</v>
      </c>
      <c r="AA204" s="187" cm="1">
        <f t="array" ref="AA204">6-MATCH(Z204,PERCENTILE(Z$11:Z$642,{5,4,3,2,1}/5),-1)</f>
        <v>1</v>
      </c>
      <c r="AB204" s="148" t="str">
        <f t="shared" ref="AB204:AB267" si="22">IF(AA204=5,"Very high",IF(AA204=4,"High",IF(AA204=3,"Mid",IF(AA204=2,"Low",IF(AA204=1,"Very low","Missing")))))</f>
        <v>Very low</v>
      </c>
      <c r="AD204" s="14"/>
      <c r="AE204" s="192"/>
    </row>
    <row r="205" spans="1:31">
      <c r="A205" s="4" t="s">
        <v>209</v>
      </c>
      <c r="B205" s="7">
        <v>0</v>
      </c>
      <c r="C205" s="7">
        <v>0</v>
      </c>
      <c r="D205" s="7">
        <v>5000</v>
      </c>
      <c r="E205" s="7">
        <v>350</v>
      </c>
      <c r="F205" s="7">
        <v>225</v>
      </c>
      <c r="G205" s="7">
        <v>1750</v>
      </c>
      <c r="H205" s="7">
        <v>22000</v>
      </c>
      <c r="I205" s="7">
        <v>4000</v>
      </c>
      <c r="J205" s="7">
        <v>7000</v>
      </c>
      <c r="K205" s="7">
        <v>6000</v>
      </c>
      <c r="L205" s="7">
        <v>3000</v>
      </c>
      <c r="M205" s="7">
        <v>1500</v>
      </c>
      <c r="N205" s="7">
        <v>9000</v>
      </c>
      <c r="O205" s="7">
        <v>12000</v>
      </c>
      <c r="P205" s="7">
        <v>10000</v>
      </c>
      <c r="Q205" s="7">
        <v>12000</v>
      </c>
      <c r="R205" s="7">
        <v>14000</v>
      </c>
      <c r="S205" s="7">
        <v>3500</v>
      </c>
      <c r="T205" s="7">
        <v>1500</v>
      </c>
      <c r="U205" s="7">
        <v>0</v>
      </c>
      <c r="V205" s="7">
        <v>0</v>
      </c>
      <c r="W205" s="7">
        <f t="shared" si="18"/>
        <v>112825</v>
      </c>
      <c r="X205" s="7">
        <f t="shared" si="19"/>
        <v>116359.5</v>
      </c>
      <c r="Y205" s="133">
        <f t="shared" si="20"/>
        <v>3.1327276756038192E-2</v>
      </c>
      <c r="Z205" s="133">
        <f t="shared" si="21"/>
        <v>0</v>
      </c>
      <c r="AA205" s="187" cm="1">
        <f t="array" ref="AA205">6-MATCH(Z205,PERCENTILE(Z$11:Z$642,{5,4,3,2,1}/5),-1)</f>
        <v>1</v>
      </c>
      <c r="AB205" s="148" t="str">
        <f t="shared" si="22"/>
        <v>Very low</v>
      </c>
      <c r="AD205" s="14"/>
      <c r="AE205" s="192"/>
    </row>
    <row r="206" spans="1:31">
      <c r="A206" s="4" t="s">
        <v>210</v>
      </c>
      <c r="B206" s="7">
        <v>100</v>
      </c>
      <c r="C206" s="7">
        <v>150</v>
      </c>
      <c r="D206" s="7">
        <v>2250</v>
      </c>
      <c r="E206" s="7">
        <v>300</v>
      </c>
      <c r="F206" s="7">
        <v>75</v>
      </c>
      <c r="G206" s="7">
        <v>1500</v>
      </c>
      <c r="H206" s="7">
        <v>5000</v>
      </c>
      <c r="I206" s="7">
        <v>700</v>
      </c>
      <c r="J206" s="7">
        <v>2500</v>
      </c>
      <c r="K206" s="7">
        <v>2250</v>
      </c>
      <c r="L206" s="7">
        <v>450</v>
      </c>
      <c r="M206" s="7">
        <v>700</v>
      </c>
      <c r="N206" s="7">
        <v>5000</v>
      </c>
      <c r="O206" s="7">
        <v>2500</v>
      </c>
      <c r="P206" s="7">
        <v>2250</v>
      </c>
      <c r="Q206" s="7">
        <v>5000</v>
      </c>
      <c r="R206" s="7">
        <v>4000</v>
      </c>
      <c r="S206" s="7">
        <v>2500</v>
      </c>
      <c r="T206" s="7">
        <v>800</v>
      </c>
      <c r="U206" s="7">
        <v>0</v>
      </c>
      <c r="V206" s="7">
        <v>0</v>
      </c>
      <c r="W206" s="7">
        <f t="shared" si="18"/>
        <v>38025</v>
      </c>
      <c r="X206" s="7">
        <f t="shared" si="19"/>
        <v>39260</v>
      </c>
      <c r="Y206" s="133">
        <f t="shared" si="20"/>
        <v>3.2478632478632585E-2</v>
      </c>
      <c r="Z206" s="133">
        <f t="shared" si="21"/>
        <v>2.6298487836949377E-3</v>
      </c>
      <c r="AA206" s="187" cm="1">
        <f t="array" ref="AA206">6-MATCH(Z206,PERCENTILE(Z$11:Z$642,{5,4,3,2,1}/5),-1)</f>
        <v>4</v>
      </c>
      <c r="AB206" s="148" t="str">
        <f t="shared" si="22"/>
        <v>High</v>
      </c>
      <c r="AD206" s="14"/>
      <c r="AE206" s="192"/>
    </row>
    <row r="207" spans="1:31">
      <c r="A207" s="4" t="s">
        <v>211</v>
      </c>
      <c r="B207" s="7">
        <v>225</v>
      </c>
      <c r="C207" s="7">
        <v>300</v>
      </c>
      <c r="D207" s="7">
        <v>6000</v>
      </c>
      <c r="E207" s="7">
        <v>5</v>
      </c>
      <c r="F207" s="7">
        <v>350</v>
      </c>
      <c r="G207" s="7">
        <v>1750</v>
      </c>
      <c r="H207" s="7">
        <v>6000</v>
      </c>
      <c r="I207" s="7">
        <v>1250</v>
      </c>
      <c r="J207" s="7">
        <v>4000</v>
      </c>
      <c r="K207" s="7">
        <v>700</v>
      </c>
      <c r="L207" s="7">
        <v>350</v>
      </c>
      <c r="M207" s="7">
        <v>900</v>
      </c>
      <c r="N207" s="7">
        <v>3500</v>
      </c>
      <c r="O207" s="7">
        <v>2500</v>
      </c>
      <c r="P207" s="7">
        <v>1250</v>
      </c>
      <c r="Q207" s="7">
        <v>4500</v>
      </c>
      <c r="R207" s="7">
        <v>2500</v>
      </c>
      <c r="S207" s="7">
        <v>1250</v>
      </c>
      <c r="T207" s="7">
        <v>1500</v>
      </c>
      <c r="U207" s="7">
        <v>0</v>
      </c>
      <c r="V207" s="7">
        <v>0</v>
      </c>
      <c r="W207" s="7">
        <f t="shared" si="18"/>
        <v>38830</v>
      </c>
      <c r="X207" s="7">
        <f t="shared" si="19"/>
        <v>39424.9</v>
      </c>
      <c r="Y207" s="133">
        <f t="shared" si="20"/>
        <v>1.5320628380118606E-2</v>
      </c>
      <c r="Z207" s="133">
        <f t="shared" si="21"/>
        <v>5.7944887973216588E-3</v>
      </c>
      <c r="AA207" s="187" cm="1">
        <f t="array" ref="AA207">6-MATCH(Z207,PERCENTILE(Z$11:Z$642,{5,4,3,2,1}/5),-1)</f>
        <v>5</v>
      </c>
      <c r="AB207" s="148" t="str">
        <f t="shared" si="22"/>
        <v>Very high</v>
      </c>
      <c r="AD207" s="14"/>
      <c r="AE207" s="192"/>
    </row>
    <row r="208" spans="1:31">
      <c r="A208" s="4" t="s">
        <v>212</v>
      </c>
      <c r="B208" s="7">
        <v>225</v>
      </c>
      <c r="C208" s="7">
        <v>30</v>
      </c>
      <c r="D208" s="7">
        <v>3000</v>
      </c>
      <c r="E208" s="7">
        <v>40</v>
      </c>
      <c r="F208" s="7">
        <v>350</v>
      </c>
      <c r="G208" s="7">
        <v>3000</v>
      </c>
      <c r="H208" s="7">
        <v>4500</v>
      </c>
      <c r="I208" s="7">
        <v>1750</v>
      </c>
      <c r="J208" s="7">
        <v>4500</v>
      </c>
      <c r="K208" s="7">
        <v>250</v>
      </c>
      <c r="L208" s="7">
        <v>200</v>
      </c>
      <c r="M208" s="7">
        <v>450</v>
      </c>
      <c r="N208" s="7">
        <v>1250</v>
      </c>
      <c r="O208" s="7">
        <v>2250</v>
      </c>
      <c r="P208" s="7">
        <v>600</v>
      </c>
      <c r="Q208" s="7">
        <v>2500</v>
      </c>
      <c r="R208" s="7">
        <v>4500</v>
      </c>
      <c r="S208" s="7">
        <v>1250</v>
      </c>
      <c r="T208" s="7">
        <v>700</v>
      </c>
      <c r="U208" s="7">
        <v>0</v>
      </c>
      <c r="V208" s="7">
        <v>0</v>
      </c>
      <c r="W208" s="7">
        <f t="shared" si="18"/>
        <v>31345</v>
      </c>
      <c r="X208" s="7">
        <f t="shared" si="19"/>
        <v>32011.1</v>
      </c>
      <c r="Y208" s="133">
        <f t="shared" si="20"/>
        <v>2.125059818152808E-2</v>
      </c>
      <c r="Z208" s="133">
        <f t="shared" si="21"/>
        <v>7.1781783378529274E-3</v>
      </c>
      <c r="AA208" s="187" cm="1">
        <f t="array" ref="AA208">6-MATCH(Z208,PERCENTILE(Z$11:Z$642,{5,4,3,2,1}/5),-1)</f>
        <v>5</v>
      </c>
      <c r="AB208" s="148" t="str">
        <f t="shared" si="22"/>
        <v>Very high</v>
      </c>
      <c r="AD208" s="14"/>
      <c r="AE208" s="192"/>
    </row>
    <row r="209" spans="1:31">
      <c r="A209" s="4" t="s">
        <v>213</v>
      </c>
      <c r="B209" s="7">
        <v>300</v>
      </c>
      <c r="C209" s="7">
        <v>150</v>
      </c>
      <c r="D209" s="7">
        <v>6000</v>
      </c>
      <c r="E209" s="7">
        <v>35</v>
      </c>
      <c r="F209" s="7">
        <v>400</v>
      </c>
      <c r="G209" s="7">
        <v>3500</v>
      </c>
      <c r="H209" s="7">
        <v>9000</v>
      </c>
      <c r="I209" s="7">
        <v>2000</v>
      </c>
      <c r="J209" s="7">
        <v>3500</v>
      </c>
      <c r="K209" s="7">
        <v>1000</v>
      </c>
      <c r="L209" s="7">
        <v>225</v>
      </c>
      <c r="M209" s="7">
        <v>500</v>
      </c>
      <c r="N209" s="7">
        <v>2500</v>
      </c>
      <c r="O209" s="7">
        <v>3500</v>
      </c>
      <c r="P209" s="7">
        <v>1500</v>
      </c>
      <c r="Q209" s="7">
        <v>3500</v>
      </c>
      <c r="R209" s="7">
        <v>4000</v>
      </c>
      <c r="S209" s="7">
        <v>1250</v>
      </c>
      <c r="T209" s="7">
        <v>1000</v>
      </c>
      <c r="U209" s="7">
        <v>0</v>
      </c>
      <c r="V209" s="7">
        <v>0</v>
      </c>
      <c r="W209" s="7">
        <f t="shared" si="18"/>
        <v>43860</v>
      </c>
      <c r="X209" s="7">
        <f t="shared" si="19"/>
        <v>44575.05</v>
      </c>
      <c r="Y209" s="133">
        <f t="shared" si="20"/>
        <v>1.6303009575923566E-2</v>
      </c>
      <c r="Z209" s="133">
        <f t="shared" si="21"/>
        <v>6.8399452804377564E-3</v>
      </c>
      <c r="AA209" s="187" cm="1">
        <f t="array" ref="AA209">6-MATCH(Z209,PERCENTILE(Z$11:Z$642,{5,4,3,2,1}/5),-1)</f>
        <v>5</v>
      </c>
      <c r="AB209" s="148" t="str">
        <f t="shared" si="22"/>
        <v>Very high</v>
      </c>
      <c r="AD209" s="14"/>
      <c r="AE209" s="192"/>
    </row>
    <row r="210" spans="1:31">
      <c r="A210" s="4" t="s">
        <v>214</v>
      </c>
      <c r="B210" s="7">
        <v>75</v>
      </c>
      <c r="C210" s="7">
        <v>30</v>
      </c>
      <c r="D210" s="7">
        <v>7000</v>
      </c>
      <c r="E210" s="7">
        <v>10</v>
      </c>
      <c r="F210" s="7">
        <v>250</v>
      </c>
      <c r="G210" s="7">
        <v>1750</v>
      </c>
      <c r="H210" s="7">
        <v>4500</v>
      </c>
      <c r="I210" s="7">
        <v>2000</v>
      </c>
      <c r="J210" s="7">
        <v>2250</v>
      </c>
      <c r="K210" s="7">
        <v>700</v>
      </c>
      <c r="L210" s="7">
        <v>175</v>
      </c>
      <c r="M210" s="7">
        <v>700</v>
      </c>
      <c r="N210" s="7">
        <v>2500</v>
      </c>
      <c r="O210" s="7">
        <v>3000</v>
      </c>
      <c r="P210" s="7">
        <v>800</v>
      </c>
      <c r="Q210" s="7">
        <v>3500</v>
      </c>
      <c r="R210" s="7">
        <v>2500</v>
      </c>
      <c r="S210" s="7">
        <v>800</v>
      </c>
      <c r="T210" s="7">
        <v>800</v>
      </c>
      <c r="U210" s="7">
        <v>0</v>
      </c>
      <c r="V210" s="7">
        <v>0</v>
      </c>
      <c r="W210" s="7">
        <f t="shared" si="18"/>
        <v>33340</v>
      </c>
      <c r="X210" s="7">
        <f t="shared" si="19"/>
        <v>33656.949999999997</v>
      </c>
      <c r="Y210" s="133">
        <f t="shared" si="20"/>
        <v>9.5065986802638225E-3</v>
      </c>
      <c r="Z210" s="133">
        <f t="shared" si="21"/>
        <v>2.2495500899820035E-3</v>
      </c>
      <c r="AA210" s="187" cm="1">
        <f t="array" ref="AA210">6-MATCH(Z210,PERCENTILE(Z$11:Z$642,{5,4,3,2,1}/5),-1)</f>
        <v>4</v>
      </c>
      <c r="AB210" s="148" t="str">
        <f t="shared" si="22"/>
        <v>High</v>
      </c>
      <c r="AD210" s="14"/>
      <c r="AE210" s="192"/>
    </row>
    <row r="211" spans="1:31">
      <c r="A211" s="4" t="s">
        <v>215</v>
      </c>
      <c r="B211" s="7">
        <v>225</v>
      </c>
      <c r="C211" s="7">
        <v>10</v>
      </c>
      <c r="D211" s="7">
        <v>9000</v>
      </c>
      <c r="E211" s="7">
        <v>75</v>
      </c>
      <c r="F211" s="7">
        <v>200</v>
      </c>
      <c r="G211" s="7">
        <v>2250</v>
      </c>
      <c r="H211" s="7">
        <v>9000</v>
      </c>
      <c r="I211" s="7">
        <v>3500</v>
      </c>
      <c r="J211" s="7">
        <v>2000</v>
      </c>
      <c r="K211" s="7">
        <v>400</v>
      </c>
      <c r="L211" s="7">
        <v>350</v>
      </c>
      <c r="M211" s="7">
        <v>350</v>
      </c>
      <c r="N211" s="7">
        <v>2000</v>
      </c>
      <c r="O211" s="7">
        <v>7000</v>
      </c>
      <c r="P211" s="7">
        <v>450</v>
      </c>
      <c r="Q211" s="7">
        <v>2500</v>
      </c>
      <c r="R211" s="7">
        <v>3000</v>
      </c>
      <c r="S211" s="7">
        <v>600</v>
      </c>
      <c r="T211" s="7">
        <v>600</v>
      </c>
      <c r="U211" s="7">
        <v>0</v>
      </c>
      <c r="V211" s="7">
        <v>0</v>
      </c>
      <c r="W211" s="7">
        <f t="shared" si="18"/>
        <v>43510</v>
      </c>
      <c r="X211" s="7">
        <f t="shared" si="19"/>
        <v>43899.8</v>
      </c>
      <c r="Y211" s="133">
        <f t="shared" si="20"/>
        <v>8.9588600321766076E-3</v>
      </c>
      <c r="Z211" s="133">
        <f t="shared" si="21"/>
        <v>5.1712250057458055E-3</v>
      </c>
      <c r="AA211" s="187" cm="1">
        <f t="array" ref="AA211">6-MATCH(Z211,PERCENTILE(Z$11:Z$642,{5,4,3,2,1}/5),-1)</f>
        <v>5</v>
      </c>
      <c r="AB211" s="148" t="str">
        <f t="shared" si="22"/>
        <v>Very high</v>
      </c>
      <c r="AD211" s="14"/>
      <c r="AE211" s="192"/>
    </row>
    <row r="212" spans="1:31">
      <c r="A212" s="4" t="s">
        <v>216</v>
      </c>
      <c r="B212" s="7">
        <v>200</v>
      </c>
      <c r="C212" s="7">
        <v>100</v>
      </c>
      <c r="D212" s="7">
        <v>4500</v>
      </c>
      <c r="E212" s="7">
        <v>3500</v>
      </c>
      <c r="F212" s="7">
        <v>400</v>
      </c>
      <c r="G212" s="7">
        <v>4000</v>
      </c>
      <c r="H212" s="7">
        <v>13000</v>
      </c>
      <c r="I212" s="7">
        <v>7000</v>
      </c>
      <c r="J212" s="7">
        <v>3500</v>
      </c>
      <c r="K212" s="7">
        <v>1750</v>
      </c>
      <c r="L212" s="7">
        <v>2500</v>
      </c>
      <c r="M212" s="7">
        <v>800</v>
      </c>
      <c r="N212" s="7">
        <v>14000</v>
      </c>
      <c r="O212" s="7">
        <v>4500</v>
      </c>
      <c r="P212" s="7">
        <v>2500</v>
      </c>
      <c r="Q212" s="7">
        <v>3000</v>
      </c>
      <c r="R212" s="7">
        <v>3500</v>
      </c>
      <c r="S212" s="7">
        <v>1250</v>
      </c>
      <c r="T212" s="7">
        <v>1000</v>
      </c>
      <c r="U212" s="7">
        <v>0</v>
      </c>
      <c r="V212" s="7">
        <v>0</v>
      </c>
      <c r="W212" s="7">
        <f t="shared" si="18"/>
        <v>71000</v>
      </c>
      <c r="X212" s="7">
        <f t="shared" si="19"/>
        <v>72797</v>
      </c>
      <c r="Y212" s="133">
        <f t="shared" si="20"/>
        <v>2.530985915492967E-2</v>
      </c>
      <c r="Z212" s="133">
        <f t="shared" si="21"/>
        <v>2.8169014084507044E-3</v>
      </c>
      <c r="AA212" s="187" cm="1">
        <f t="array" ref="AA212">6-MATCH(Z212,PERCENTILE(Z$11:Z$642,{5,4,3,2,1}/5),-1)</f>
        <v>4</v>
      </c>
      <c r="AB212" s="148" t="str">
        <f t="shared" si="22"/>
        <v>High</v>
      </c>
      <c r="AD212" s="14"/>
      <c r="AE212" s="192"/>
    </row>
    <row r="213" spans="1:31">
      <c r="A213" s="4" t="s">
        <v>217</v>
      </c>
      <c r="B213" s="7">
        <v>125</v>
      </c>
      <c r="C213" s="7">
        <v>0</v>
      </c>
      <c r="D213" s="7">
        <v>3500</v>
      </c>
      <c r="E213" s="7">
        <v>900</v>
      </c>
      <c r="F213" s="7">
        <v>150</v>
      </c>
      <c r="G213" s="7">
        <v>3000</v>
      </c>
      <c r="H213" s="7">
        <v>11000</v>
      </c>
      <c r="I213" s="7">
        <v>10000</v>
      </c>
      <c r="J213" s="7">
        <v>4000</v>
      </c>
      <c r="K213" s="7">
        <v>2000</v>
      </c>
      <c r="L213" s="7">
        <v>5000</v>
      </c>
      <c r="M213" s="7">
        <v>1250</v>
      </c>
      <c r="N213" s="7">
        <v>7000</v>
      </c>
      <c r="O213" s="7">
        <v>5000</v>
      </c>
      <c r="P213" s="7">
        <v>2000</v>
      </c>
      <c r="Q213" s="7">
        <v>4000</v>
      </c>
      <c r="R213" s="7">
        <v>4500</v>
      </c>
      <c r="S213" s="7">
        <v>2500</v>
      </c>
      <c r="T213" s="7">
        <v>1250</v>
      </c>
      <c r="U213" s="7">
        <v>0</v>
      </c>
      <c r="V213" s="7">
        <v>0</v>
      </c>
      <c r="W213" s="7">
        <f t="shared" si="18"/>
        <v>67175</v>
      </c>
      <c r="X213" s="7">
        <f t="shared" si="19"/>
        <v>68820.5</v>
      </c>
      <c r="Y213" s="133">
        <f t="shared" si="20"/>
        <v>2.4495720133978383E-2</v>
      </c>
      <c r="Z213" s="133">
        <f t="shared" si="21"/>
        <v>1.8608113137327876E-3</v>
      </c>
      <c r="AA213" s="187" cm="1">
        <f t="array" ref="AA213">6-MATCH(Z213,PERCENTILE(Z$11:Z$642,{5,4,3,2,1}/5),-1)</f>
        <v>4</v>
      </c>
      <c r="AB213" s="148" t="str">
        <f t="shared" si="22"/>
        <v>High</v>
      </c>
      <c r="AD213" s="14"/>
      <c r="AE213" s="192"/>
    </row>
    <row r="214" spans="1:31">
      <c r="A214" s="4" t="s">
        <v>218</v>
      </c>
      <c r="B214" s="7">
        <v>40</v>
      </c>
      <c r="C214" s="7">
        <v>0</v>
      </c>
      <c r="D214" s="7">
        <v>7000</v>
      </c>
      <c r="E214" s="7">
        <v>10</v>
      </c>
      <c r="F214" s="7">
        <v>350</v>
      </c>
      <c r="G214" s="7">
        <v>2250</v>
      </c>
      <c r="H214" s="7">
        <v>12000</v>
      </c>
      <c r="I214" s="7">
        <v>8000</v>
      </c>
      <c r="J214" s="7">
        <v>3000</v>
      </c>
      <c r="K214" s="7">
        <v>600</v>
      </c>
      <c r="L214" s="7">
        <v>800</v>
      </c>
      <c r="M214" s="7">
        <v>600</v>
      </c>
      <c r="N214" s="7">
        <v>3000</v>
      </c>
      <c r="O214" s="7">
        <v>4500</v>
      </c>
      <c r="P214" s="7">
        <v>500</v>
      </c>
      <c r="Q214" s="7">
        <v>3000</v>
      </c>
      <c r="R214" s="7">
        <v>3000</v>
      </c>
      <c r="S214" s="7">
        <v>2000</v>
      </c>
      <c r="T214" s="7">
        <v>900</v>
      </c>
      <c r="U214" s="7">
        <v>0</v>
      </c>
      <c r="V214" s="7">
        <v>0</v>
      </c>
      <c r="W214" s="7">
        <f t="shared" si="18"/>
        <v>51550</v>
      </c>
      <c r="X214" s="7">
        <f t="shared" si="19"/>
        <v>52275.8</v>
      </c>
      <c r="Y214" s="133">
        <f t="shared" si="20"/>
        <v>1.4079534432589691E-2</v>
      </c>
      <c r="Z214" s="133">
        <f t="shared" si="21"/>
        <v>7.7594568380213384E-4</v>
      </c>
      <c r="AA214" s="187" cm="1">
        <f t="array" ref="AA214">6-MATCH(Z214,PERCENTILE(Z$11:Z$642,{5,4,3,2,1}/5),-1)</f>
        <v>3</v>
      </c>
      <c r="AB214" s="148" t="str">
        <f t="shared" si="22"/>
        <v>Mid</v>
      </c>
      <c r="AD214" s="14"/>
      <c r="AE214" s="192"/>
    </row>
    <row r="215" spans="1:31">
      <c r="A215" s="4" t="s">
        <v>219</v>
      </c>
      <c r="B215" s="7">
        <v>20</v>
      </c>
      <c r="C215" s="7">
        <v>10</v>
      </c>
      <c r="D215" s="7">
        <v>4500</v>
      </c>
      <c r="E215" s="7">
        <v>0</v>
      </c>
      <c r="F215" s="7">
        <v>400</v>
      </c>
      <c r="G215" s="7">
        <v>2500</v>
      </c>
      <c r="H215" s="7">
        <v>4000</v>
      </c>
      <c r="I215" s="7">
        <v>1250</v>
      </c>
      <c r="J215" s="7">
        <v>1500</v>
      </c>
      <c r="K215" s="7">
        <v>200</v>
      </c>
      <c r="L215" s="7">
        <v>125</v>
      </c>
      <c r="M215" s="7">
        <v>300</v>
      </c>
      <c r="N215" s="7">
        <v>1250</v>
      </c>
      <c r="O215" s="7">
        <v>2500</v>
      </c>
      <c r="P215" s="7">
        <v>400</v>
      </c>
      <c r="Q215" s="7">
        <v>2500</v>
      </c>
      <c r="R215" s="7">
        <v>2000</v>
      </c>
      <c r="S215" s="7">
        <v>450</v>
      </c>
      <c r="T215" s="7">
        <v>450</v>
      </c>
      <c r="U215" s="7">
        <v>0</v>
      </c>
      <c r="V215" s="7">
        <v>0</v>
      </c>
      <c r="W215" s="7">
        <f t="shared" si="18"/>
        <v>24355</v>
      </c>
      <c r="X215" s="7">
        <f t="shared" si="19"/>
        <v>24602.05</v>
      </c>
      <c r="Y215" s="133">
        <f t="shared" si="20"/>
        <v>1.0143707657565226E-2</v>
      </c>
      <c r="Z215" s="133">
        <f t="shared" si="21"/>
        <v>8.2118661465818102E-4</v>
      </c>
      <c r="AA215" s="187" cm="1">
        <f t="array" ref="AA215">6-MATCH(Z215,PERCENTILE(Z$11:Z$642,{5,4,3,2,1}/5),-1)</f>
        <v>3</v>
      </c>
      <c r="AB215" s="148" t="str">
        <f t="shared" si="22"/>
        <v>Mid</v>
      </c>
      <c r="AD215" s="14"/>
      <c r="AE215" s="192"/>
    </row>
    <row r="216" spans="1:31">
      <c r="A216" s="4" t="s">
        <v>220</v>
      </c>
      <c r="B216" s="7">
        <v>0</v>
      </c>
      <c r="C216" s="7">
        <v>0</v>
      </c>
      <c r="D216" s="7">
        <v>2250</v>
      </c>
      <c r="E216" s="7">
        <v>0</v>
      </c>
      <c r="F216" s="7">
        <v>75</v>
      </c>
      <c r="G216" s="7">
        <v>2250</v>
      </c>
      <c r="H216" s="7">
        <v>3500</v>
      </c>
      <c r="I216" s="7">
        <v>700</v>
      </c>
      <c r="J216" s="7">
        <v>3500</v>
      </c>
      <c r="K216" s="7">
        <v>700</v>
      </c>
      <c r="L216" s="7">
        <v>1000</v>
      </c>
      <c r="M216" s="7">
        <v>1000</v>
      </c>
      <c r="N216" s="7">
        <v>3000</v>
      </c>
      <c r="O216" s="7">
        <v>3500</v>
      </c>
      <c r="P216" s="7">
        <v>3000</v>
      </c>
      <c r="Q216" s="7">
        <v>14000</v>
      </c>
      <c r="R216" s="7">
        <v>18000</v>
      </c>
      <c r="S216" s="7">
        <v>900</v>
      </c>
      <c r="T216" s="7">
        <v>2000</v>
      </c>
      <c r="U216" s="7">
        <v>0</v>
      </c>
      <c r="V216" s="7">
        <v>0</v>
      </c>
      <c r="W216" s="7">
        <f t="shared" si="18"/>
        <v>59375</v>
      </c>
      <c r="X216" s="7">
        <f t="shared" si="19"/>
        <v>61514</v>
      </c>
      <c r="Y216" s="133">
        <f t="shared" si="20"/>
        <v>3.6025263157894782E-2</v>
      </c>
      <c r="Z216" s="133">
        <f t="shared" si="21"/>
        <v>0</v>
      </c>
      <c r="AA216" s="187" cm="1">
        <f t="array" ref="AA216">6-MATCH(Z216,PERCENTILE(Z$11:Z$642,{5,4,3,2,1}/5),-1)</f>
        <v>1</v>
      </c>
      <c r="AB216" s="148" t="str">
        <f t="shared" si="22"/>
        <v>Very low</v>
      </c>
      <c r="AD216" s="14"/>
      <c r="AE216" s="192"/>
    </row>
    <row r="217" spans="1:31">
      <c r="A217" s="4" t="s">
        <v>221</v>
      </c>
      <c r="B217" s="7">
        <v>0</v>
      </c>
      <c r="C217" s="7">
        <v>10</v>
      </c>
      <c r="D217" s="7">
        <v>6000</v>
      </c>
      <c r="E217" s="7">
        <v>150</v>
      </c>
      <c r="F217" s="7">
        <v>150</v>
      </c>
      <c r="G217" s="7">
        <v>1500</v>
      </c>
      <c r="H217" s="7">
        <v>6000</v>
      </c>
      <c r="I217" s="7">
        <v>3500</v>
      </c>
      <c r="J217" s="7">
        <v>1750</v>
      </c>
      <c r="K217" s="7">
        <v>700</v>
      </c>
      <c r="L217" s="7">
        <v>300</v>
      </c>
      <c r="M217" s="7">
        <v>350</v>
      </c>
      <c r="N217" s="7">
        <v>1750</v>
      </c>
      <c r="O217" s="7">
        <v>2250</v>
      </c>
      <c r="P217" s="7">
        <v>700</v>
      </c>
      <c r="Q217" s="7">
        <v>2500</v>
      </c>
      <c r="R217" s="7">
        <v>5000</v>
      </c>
      <c r="S217" s="7">
        <v>500</v>
      </c>
      <c r="T217" s="7">
        <v>400</v>
      </c>
      <c r="U217" s="7">
        <v>0</v>
      </c>
      <c r="V217" s="7">
        <v>0</v>
      </c>
      <c r="W217" s="7">
        <f t="shared" si="18"/>
        <v>33510</v>
      </c>
      <c r="X217" s="7">
        <f t="shared" si="19"/>
        <v>33921.800000000003</v>
      </c>
      <c r="Y217" s="133">
        <f t="shared" si="20"/>
        <v>1.2288868994330127E-2</v>
      </c>
      <c r="Z217" s="133">
        <f t="shared" si="21"/>
        <v>0</v>
      </c>
      <c r="AA217" s="187" cm="1">
        <f t="array" ref="AA217">6-MATCH(Z217,PERCENTILE(Z$11:Z$642,{5,4,3,2,1}/5),-1)</f>
        <v>1</v>
      </c>
      <c r="AB217" s="148" t="str">
        <f t="shared" si="22"/>
        <v>Very low</v>
      </c>
      <c r="AD217" s="14"/>
      <c r="AE217" s="192"/>
    </row>
    <row r="218" spans="1:31">
      <c r="A218" s="4" t="s">
        <v>222</v>
      </c>
      <c r="B218" s="7">
        <v>5</v>
      </c>
      <c r="C218" s="7">
        <v>0</v>
      </c>
      <c r="D218" s="7">
        <v>2250</v>
      </c>
      <c r="E218" s="7">
        <v>0</v>
      </c>
      <c r="F218" s="7">
        <v>50</v>
      </c>
      <c r="G218" s="7">
        <v>900</v>
      </c>
      <c r="H218" s="7">
        <v>5000</v>
      </c>
      <c r="I218" s="7">
        <v>350</v>
      </c>
      <c r="J218" s="7">
        <v>3500</v>
      </c>
      <c r="K218" s="7">
        <v>500</v>
      </c>
      <c r="L218" s="7">
        <v>300</v>
      </c>
      <c r="M218" s="7">
        <v>450</v>
      </c>
      <c r="N218" s="7">
        <v>1750</v>
      </c>
      <c r="O218" s="7">
        <v>1500</v>
      </c>
      <c r="P218" s="7">
        <v>500</v>
      </c>
      <c r="Q218" s="7">
        <v>3500</v>
      </c>
      <c r="R218" s="7">
        <v>4500</v>
      </c>
      <c r="S218" s="7">
        <v>700</v>
      </c>
      <c r="T218" s="7">
        <v>700</v>
      </c>
      <c r="U218" s="7">
        <v>0</v>
      </c>
      <c r="V218" s="7">
        <v>0</v>
      </c>
      <c r="W218" s="7">
        <f t="shared" ref="W218:W281" si="23">SUM(B218:V218)</f>
        <v>26455</v>
      </c>
      <c r="X218" s="7">
        <f t="shared" ref="X218:X281" si="24">SUMPRODUCT(B218:V218,$B$8:$V$8)</f>
        <v>27148.5</v>
      </c>
      <c r="Y218" s="133">
        <f t="shared" ref="Y218:Y281" si="25">X218/W218-1</f>
        <v>2.6214326214326178E-2</v>
      </c>
      <c r="Z218" s="133">
        <f t="shared" si="21"/>
        <v>1.8900018900018899E-4</v>
      </c>
      <c r="AA218" s="187" cm="1">
        <f t="array" ref="AA218">6-MATCH(Z218,PERCENTILE(Z$11:Z$642,{5,4,3,2,1}/5),-1)</f>
        <v>2</v>
      </c>
      <c r="AB218" s="148" t="str">
        <f t="shared" si="22"/>
        <v>Low</v>
      </c>
      <c r="AD218" s="14"/>
      <c r="AE218" s="192"/>
    </row>
    <row r="219" spans="1:31">
      <c r="A219" s="4" t="s">
        <v>223</v>
      </c>
      <c r="B219" s="7">
        <v>10</v>
      </c>
      <c r="C219" s="7">
        <v>0</v>
      </c>
      <c r="D219" s="7">
        <v>2000</v>
      </c>
      <c r="E219" s="7">
        <v>10</v>
      </c>
      <c r="F219" s="7">
        <v>125</v>
      </c>
      <c r="G219" s="7">
        <v>900</v>
      </c>
      <c r="H219" s="7">
        <v>3500</v>
      </c>
      <c r="I219" s="7">
        <v>1250</v>
      </c>
      <c r="J219" s="7">
        <v>1250</v>
      </c>
      <c r="K219" s="7">
        <v>250</v>
      </c>
      <c r="L219" s="7">
        <v>125</v>
      </c>
      <c r="M219" s="7">
        <v>250</v>
      </c>
      <c r="N219" s="7">
        <v>500</v>
      </c>
      <c r="O219" s="7">
        <v>1500</v>
      </c>
      <c r="P219" s="7">
        <v>350</v>
      </c>
      <c r="Q219" s="7">
        <v>4500</v>
      </c>
      <c r="R219" s="7">
        <v>10000</v>
      </c>
      <c r="S219" s="7">
        <v>225</v>
      </c>
      <c r="T219" s="7">
        <v>300</v>
      </c>
      <c r="U219" s="7">
        <v>0</v>
      </c>
      <c r="V219" s="7">
        <v>0</v>
      </c>
      <c r="W219" s="7">
        <f t="shared" si="23"/>
        <v>27045</v>
      </c>
      <c r="X219" s="7">
        <f t="shared" si="24"/>
        <v>27897.8</v>
      </c>
      <c r="Y219" s="133">
        <f t="shared" si="25"/>
        <v>3.1532630800517714E-2</v>
      </c>
      <c r="Z219" s="133">
        <f t="shared" si="21"/>
        <v>3.6975411351451286E-4</v>
      </c>
      <c r="AA219" s="187" cm="1">
        <f t="array" ref="AA219">6-MATCH(Z219,PERCENTILE(Z$11:Z$642,{5,4,3,2,1}/5),-1)</f>
        <v>2</v>
      </c>
      <c r="AB219" s="148" t="str">
        <f t="shared" si="22"/>
        <v>Low</v>
      </c>
      <c r="AD219" s="14"/>
      <c r="AE219" s="192"/>
    </row>
    <row r="220" spans="1:31">
      <c r="A220" s="4" t="s">
        <v>224</v>
      </c>
      <c r="B220" s="7">
        <v>10</v>
      </c>
      <c r="C220" s="7">
        <v>20</v>
      </c>
      <c r="D220" s="7">
        <v>13000</v>
      </c>
      <c r="E220" s="7">
        <v>600</v>
      </c>
      <c r="F220" s="7">
        <v>1000</v>
      </c>
      <c r="G220" s="7">
        <v>7000</v>
      </c>
      <c r="H220" s="7">
        <v>26000</v>
      </c>
      <c r="I220" s="7">
        <v>10000</v>
      </c>
      <c r="J220" s="7">
        <v>17000</v>
      </c>
      <c r="K220" s="7">
        <v>8000</v>
      </c>
      <c r="L220" s="7">
        <v>19000</v>
      </c>
      <c r="M220" s="7">
        <v>6000</v>
      </c>
      <c r="N220" s="7">
        <v>33000</v>
      </c>
      <c r="O220" s="7">
        <v>28000</v>
      </c>
      <c r="P220" s="7">
        <v>18000</v>
      </c>
      <c r="Q220" s="7">
        <v>13000</v>
      </c>
      <c r="R220" s="7">
        <v>21000</v>
      </c>
      <c r="S220" s="7">
        <v>4500</v>
      </c>
      <c r="T220" s="7">
        <v>4500</v>
      </c>
      <c r="U220" s="7">
        <v>0</v>
      </c>
      <c r="V220" s="7">
        <v>0</v>
      </c>
      <c r="W220" s="7">
        <f t="shared" si="23"/>
        <v>229630</v>
      </c>
      <c r="X220" s="7">
        <f t="shared" si="24"/>
        <v>236398.6</v>
      </c>
      <c r="Y220" s="133">
        <f t="shared" si="25"/>
        <v>2.9476113748203581E-2</v>
      </c>
      <c r="Z220" s="133">
        <f t="shared" si="21"/>
        <v>4.3548316857553457E-5</v>
      </c>
      <c r="AA220" s="187" cm="1">
        <f t="array" ref="AA220">6-MATCH(Z220,PERCENTILE(Z$11:Z$642,{5,4,3,2,1}/5),-1)</f>
        <v>1</v>
      </c>
      <c r="AB220" s="148" t="str">
        <f t="shared" si="22"/>
        <v>Very low</v>
      </c>
      <c r="AD220" s="14"/>
      <c r="AE220" s="192"/>
    </row>
    <row r="221" spans="1:31">
      <c r="A221" s="4" t="s">
        <v>225</v>
      </c>
      <c r="B221" s="7">
        <v>0</v>
      </c>
      <c r="C221" s="7">
        <v>0</v>
      </c>
      <c r="D221" s="7">
        <v>1500</v>
      </c>
      <c r="E221" s="7">
        <v>0</v>
      </c>
      <c r="F221" s="7">
        <v>225</v>
      </c>
      <c r="G221" s="7">
        <v>1500</v>
      </c>
      <c r="H221" s="7">
        <v>4000</v>
      </c>
      <c r="I221" s="7">
        <v>500</v>
      </c>
      <c r="J221" s="7">
        <v>2500</v>
      </c>
      <c r="K221" s="7">
        <v>800</v>
      </c>
      <c r="L221" s="7">
        <v>150</v>
      </c>
      <c r="M221" s="7">
        <v>400</v>
      </c>
      <c r="N221" s="7">
        <v>1000</v>
      </c>
      <c r="O221" s="7">
        <v>2250</v>
      </c>
      <c r="P221" s="7">
        <v>400</v>
      </c>
      <c r="Q221" s="7">
        <v>3000</v>
      </c>
      <c r="R221" s="7">
        <v>6000</v>
      </c>
      <c r="S221" s="7">
        <v>300</v>
      </c>
      <c r="T221" s="7">
        <v>400</v>
      </c>
      <c r="U221" s="7">
        <v>0</v>
      </c>
      <c r="V221" s="7">
        <v>0</v>
      </c>
      <c r="W221" s="7">
        <f t="shared" si="23"/>
        <v>24925</v>
      </c>
      <c r="X221" s="7">
        <f t="shared" si="24"/>
        <v>25706</v>
      </c>
      <c r="Y221" s="133">
        <f t="shared" si="25"/>
        <v>3.1334002006017991E-2</v>
      </c>
      <c r="Z221" s="133">
        <f t="shared" si="21"/>
        <v>0</v>
      </c>
      <c r="AA221" s="187" cm="1">
        <f t="array" ref="AA221">6-MATCH(Z221,PERCENTILE(Z$11:Z$642,{5,4,3,2,1}/5),-1)</f>
        <v>1</v>
      </c>
      <c r="AB221" s="148" t="str">
        <f t="shared" si="22"/>
        <v>Very low</v>
      </c>
      <c r="AD221" s="14"/>
      <c r="AE221" s="192"/>
    </row>
    <row r="222" spans="1:31">
      <c r="A222" s="4" t="s">
        <v>226</v>
      </c>
      <c r="B222" s="7">
        <v>0</v>
      </c>
      <c r="C222" s="7">
        <v>0</v>
      </c>
      <c r="D222" s="7">
        <v>4000</v>
      </c>
      <c r="E222" s="7">
        <v>0</v>
      </c>
      <c r="F222" s="7">
        <v>400</v>
      </c>
      <c r="G222" s="7">
        <v>1250</v>
      </c>
      <c r="H222" s="7">
        <v>6000</v>
      </c>
      <c r="I222" s="7">
        <v>2000</v>
      </c>
      <c r="J222" s="7">
        <v>1250</v>
      </c>
      <c r="K222" s="7">
        <v>300</v>
      </c>
      <c r="L222" s="7">
        <v>175</v>
      </c>
      <c r="M222" s="7">
        <v>350</v>
      </c>
      <c r="N222" s="7">
        <v>900</v>
      </c>
      <c r="O222" s="7">
        <v>2250</v>
      </c>
      <c r="P222" s="7">
        <v>350</v>
      </c>
      <c r="Q222" s="7">
        <v>4000</v>
      </c>
      <c r="R222" s="7">
        <v>3000</v>
      </c>
      <c r="S222" s="7">
        <v>800</v>
      </c>
      <c r="T222" s="7">
        <v>400</v>
      </c>
      <c r="U222" s="7">
        <v>0</v>
      </c>
      <c r="V222" s="7">
        <v>0</v>
      </c>
      <c r="W222" s="7">
        <f t="shared" si="23"/>
        <v>27425</v>
      </c>
      <c r="X222" s="7">
        <f t="shared" si="24"/>
        <v>27824.75</v>
      </c>
      <c r="Y222" s="133">
        <f t="shared" si="25"/>
        <v>1.4576116681859652E-2</v>
      </c>
      <c r="Z222" s="133">
        <f t="shared" si="21"/>
        <v>0</v>
      </c>
      <c r="AA222" s="187" cm="1">
        <f t="array" ref="AA222">6-MATCH(Z222,PERCENTILE(Z$11:Z$642,{5,4,3,2,1}/5),-1)</f>
        <v>1</v>
      </c>
      <c r="AB222" s="148" t="str">
        <f t="shared" si="22"/>
        <v>Very low</v>
      </c>
      <c r="AD222" s="14"/>
      <c r="AE222" s="192"/>
    </row>
    <row r="223" spans="1:31">
      <c r="A223" s="4" t="s">
        <v>227</v>
      </c>
      <c r="B223" s="7">
        <v>10</v>
      </c>
      <c r="C223" s="7">
        <v>0</v>
      </c>
      <c r="D223" s="7">
        <v>1500</v>
      </c>
      <c r="E223" s="7">
        <v>0</v>
      </c>
      <c r="F223" s="7">
        <v>30</v>
      </c>
      <c r="G223" s="7">
        <v>700</v>
      </c>
      <c r="H223" s="7">
        <v>5000</v>
      </c>
      <c r="I223" s="7">
        <v>800</v>
      </c>
      <c r="J223" s="7">
        <v>1750</v>
      </c>
      <c r="K223" s="7">
        <v>250</v>
      </c>
      <c r="L223" s="7">
        <v>450</v>
      </c>
      <c r="M223" s="7">
        <v>450</v>
      </c>
      <c r="N223" s="7">
        <v>800</v>
      </c>
      <c r="O223" s="7">
        <v>1250</v>
      </c>
      <c r="P223" s="7">
        <v>1000</v>
      </c>
      <c r="Q223" s="7">
        <v>2500</v>
      </c>
      <c r="R223" s="7">
        <v>5000</v>
      </c>
      <c r="S223" s="7">
        <v>600</v>
      </c>
      <c r="T223" s="7">
        <v>500</v>
      </c>
      <c r="U223" s="7">
        <v>0</v>
      </c>
      <c r="V223" s="7">
        <v>0</v>
      </c>
      <c r="W223" s="7">
        <f t="shared" si="23"/>
        <v>22590</v>
      </c>
      <c r="X223" s="7">
        <f t="shared" si="24"/>
        <v>23211.200000000001</v>
      </c>
      <c r="Y223" s="133">
        <f t="shared" si="25"/>
        <v>2.7498893315626383E-2</v>
      </c>
      <c r="Z223" s="133">
        <f t="shared" si="21"/>
        <v>4.4267374944665782E-4</v>
      </c>
      <c r="AA223" s="187" cm="1">
        <f t="array" ref="AA223">6-MATCH(Z223,PERCENTILE(Z$11:Z$642,{5,4,3,2,1}/5),-1)</f>
        <v>3</v>
      </c>
      <c r="AB223" s="148" t="str">
        <f t="shared" si="22"/>
        <v>Mid</v>
      </c>
      <c r="AD223" s="14"/>
      <c r="AE223" s="192"/>
    </row>
    <row r="224" spans="1:31">
      <c r="A224" s="4" t="s">
        <v>228</v>
      </c>
      <c r="B224" s="7">
        <v>0</v>
      </c>
      <c r="C224" s="7">
        <v>0</v>
      </c>
      <c r="D224" s="7">
        <v>5000</v>
      </c>
      <c r="E224" s="7">
        <v>10</v>
      </c>
      <c r="F224" s="7">
        <v>800</v>
      </c>
      <c r="G224" s="7">
        <v>1750</v>
      </c>
      <c r="H224" s="7">
        <v>7000</v>
      </c>
      <c r="I224" s="7">
        <v>2500</v>
      </c>
      <c r="J224" s="7">
        <v>2000</v>
      </c>
      <c r="K224" s="7">
        <v>1750</v>
      </c>
      <c r="L224" s="7">
        <v>1500</v>
      </c>
      <c r="M224" s="7">
        <v>400</v>
      </c>
      <c r="N224" s="7">
        <v>1000</v>
      </c>
      <c r="O224" s="7">
        <v>3000</v>
      </c>
      <c r="P224" s="7">
        <v>900</v>
      </c>
      <c r="Q224" s="7">
        <v>3000</v>
      </c>
      <c r="R224" s="7">
        <v>3000</v>
      </c>
      <c r="S224" s="7">
        <v>600</v>
      </c>
      <c r="T224" s="7">
        <v>350</v>
      </c>
      <c r="U224" s="7">
        <v>0</v>
      </c>
      <c r="V224" s="7">
        <v>0</v>
      </c>
      <c r="W224" s="7">
        <f t="shared" si="23"/>
        <v>34560</v>
      </c>
      <c r="X224" s="7">
        <f t="shared" si="24"/>
        <v>35002.800000000003</v>
      </c>
      <c r="Y224" s="133">
        <f t="shared" si="25"/>
        <v>1.2812500000000115E-2</v>
      </c>
      <c r="Z224" s="133">
        <f t="shared" si="21"/>
        <v>0</v>
      </c>
      <c r="AA224" s="187" cm="1">
        <f t="array" ref="AA224">6-MATCH(Z224,PERCENTILE(Z$11:Z$642,{5,4,3,2,1}/5),-1)</f>
        <v>1</v>
      </c>
      <c r="AB224" s="148" t="str">
        <f t="shared" si="22"/>
        <v>Very low</v>
      </c>
      <c r="AD224" s="14"/>
      <c r="AE224" s="192"/>
    </row>
    <row r="225" spans="1:31">
      <c r="A225" s="4" t="s">
        <v>229</v>
      </c>
      <c r="B225" s="7">
        <v>10</v>
      </c>
      <c r="C225" s="7">
        <v>75</v>
      </c>
      <c r="D225" s="7">
        <v>3000</v>
      </c>
      <c r="E225" s="7">
        <v>5</v>
      </c>
      <c r="F225" s="7">
        <v>150</v>
      </c>
      <c r="G225" s="7">
        <v>3500</v>
      </c>
      <c r="H225" s="7">
        <v>5000</v>
      </c>
      <c r="I225" s="7">
        <v>1500</v>
      </c>
      <c r="J225" s="7">
        <v>3500</v>
      </c>
      <c r="K225" s="7">
        <v>1500</v>
      </c>
      <c r="L225" s="7">
        <v>2000</v>
      </c>
      <c r="M225" s="7">
        <v>900</v>
      </c>
      <c r="N225" s="7">
        <v>2500</v>
      </c>
      <c r="O225" s="7">
        <v>14000</v>
      </c>
      <c r="P225" s="7">
        <v>1000</v>
      </c>
      <c r="Q225" s="7">
        <v>3500</v>
      </c>
      <c r="R225" s="7">
        <v>5000</v>
      </c>
      <c r="S225" s="7">
        <v>1000</v>
      </c>
      <c r="T225" s="7">
        <v>1000</v>
      </c>
      <c r="U225" s="7">
        <v>0</v>
      </c>
      <c r="V225" s="7">
        <v>0</v>
      </c>
      <c r="W225" s="7">
        <f t="shared" si="23"/>
        <v>49140</v>
      </c>
      <c r="X225" s="7">
        <f t="shared" si="24"/>
        <v>50767.15</v>
      </c>
      <c r="Y225" s="133">
        <f t="shared" si="25"/>
        <v>3.3112535612535687E-2</v>
      </c>
      <c r="Z225" s="133">
        <f t="shared" si="21"/>
        <v>2.0350020350020349E-4</v>
      </c>
      <c r="AA225" s="187" cm="1">
        <f t="array" ref="AA225">6-MATCH(Z225,PERCENTILE(Z$11:Z$642,{5,4,3,2,1}/5),-1)</f>
        <v>2</v>
      </c>
      <c r="AB225" s="148" t="str">
        <f t="shared" si="22"/>
        <v>Low</v>
      </c>
      <c r="AD225" s="14"/>
      <c r="AE225" s="192"/>
    </row>
    <row r="226" spans="1:31">
      <c r="A226" s="4" t="s">
        <v>230</v>
      </c>
      <c r="B226" s="7">
        <v>75</v>
      </c>
      <c r="C226" s="7">
        <v>50</v>
      </c>
      <c r="D226" s="7">
        <v>9000</v>
      </c>
      <c r="E226" s="7">
        <v>50</v>
      </c>
      <c r="F226" s="7">
        <v>450</v>
      </c>
      <c r="G226" s="7">
        <v>2500</v>
      </c>
      <c r="H226" s="7">
        <v>10000</v>
      </c>
      <c r="I226" s="7">
        <v>4000</v>
      </c>
      <c r="J226" s="7">
        <v>4000</v>
      </c>
      <c r="K226" s="7">
        <v>800</v>
      </c>
      <c r="L226" s="7">
        <v>600</v>
      </c>
      <c r="M226" s="7">
        <v>700</v>
      </c>
      <c r="N226" s="7">
        <v>4000</v>
      </c>
      <c r="O226" s="7">
        <v>4500</v>
      </c>
      <c r="P226" s="7">
        <v>1250</v>
      </c>
      <c r="Q226" s="7">
        <v>4000</v>
      </c>
      <c r="R226" s="7">
        <v>8000</v>
      </c>
      <c r="S226" s="7">
        <v>1250</v>
      </c>
      <c r="T226" s="7">
        <v>800</v>
      </c>
      <c r="U226" s="7">
        <v>0</v>
      </c>
      <c r="V226" s="7">
        <v>0</v>
      </c>
      <c r="W226" s="7">
        <f t="shared" si="23"/>
        <v>56025</v>
      </c>
      <c r="X226" s="7">
        <f t="shared" si="24"/>
        <v>56899.5</v>
      </c>
      <c r="Y226" s="133">
        <f t="shared" si="25"/>
        <v>1.5609103078982667E-2</v>
      </c>
      <c r="Z226" s="133">
        <f t="shared" si="21"/>
        <v>1.3386880856760374E-3</v>
      </c>
      <c r="AA226" s="187" cm="1">
        <f t="array" ref="AA226">6-MATCH(Z226,PERCENTILE(Z$11:Z$642,{5,4,3,2,1}/5),-1)</f>
        <v>4</v>
      </c>
      <c r="AB226" s="148" t="str">
        <f t="shared" si="22"/>
        <v>High</v>
      </c>
      <c r="AD226" s="14"/>
      <c r="AE226" s="192"/>
    </row>
    <row r="227" spans="1:31">
      <c r="A227" s="4" t="s">
        <v>231</v>
      </c>
      <c r="B227" s="7">
        <v>100</v>
      </c>
      <c r="C227" s="7">
        <v>0</v>
      </c>
      <c r="D227" s="7">
        <v>5000</v>
      </c>
      <c r="E227" s="7">
        <v>20</v>
      </c>
      <c r="F227" s="7">
        <v>500</v>
      </c>
      <c r="G227" s="7">
        <v>3500</v>
      </c>
      <c r="H227" s="7">
        <v>10000</v>
      </c>
      <c r="I227" s="7">
        <v>5000</v>
      </c>
      <c r="J227" s="7">
        <v>3000</v>
      </c>
      <c r="K227" s="7">
        <v>1000</v>
      </c>
      <c r="L227" s="7">
        <v>450</v>
      </c>
      <c r="M227" s="7">
        <v>400</v>
      </c>
      <c r="N227" s="7">
        <v>1500</v>
      </c>
      <c r="O227" s="7">
        <v>2500</v>
      </c>
      <c r="P227" s="7">
        <v>900</v>
      </c>
      <c r="Q227" s="7">
        <v>2500</v>
      </c>
      <c r="R227" s="7">
        <v>3500</v>
      </c>
      <c r="S227" s="7">
        <v>700</v>
      </c>
      <c r="T227" s="7">
        <v>600</v>
      </c>
      <c r="U227" s="7">
        <v>0</v>
      </c>
      <c r="V227" s="7">
        <v>0</v>
      </c>
      <c r="W227" s="7">
        <f t="shared" si="23"/>
        <v>41170</v>
      </c>
      <c r="X227" s="7">
        <f t="shared" si="24"/>
        <v>41761.1</v>
      </c>
      <c r="Y227" s="133">
        <f t="shared" si="25"/>
        <v>1.4357541899441273E-2</v>
      </c>
      <c r="Z227" s="133">
        <f t="shared" si="21"/>
        <v>2.4289531212047608E-3</v>
      </c>
      <c r="AA227" s="187" cm="1">
        <f t="array" ref="AA227">6-MATCH(Z227,PERCENTILE(Z$11:Z$642,{5,4,3,2,1}/5),-1)</f>
        <v>4</v>
      </c>
      <c r="AB227" s="148" t="str">
        <f t="shared" si="22"/>
        <v>High</v>
      </c>
      <c r="AD227" s="14"/>
      <c r="AE227" s="192"/>
    </row>
    <row r="228" spans="1:31">
      <c r="A228" s="4" t="s">
        <v>232</v>
      </c>
      <c r="B228" s="7">
        <v>0</v>
      </c>
      <c r="C228" s="7">
        <v>0</v>
      </c>
      <c r="D228" s="7">
        <v>5000</v>
      </c>
      <c r="E228" s="7">
        <v>150</v>
      </c>
      <c r="F228" s="7">
        <v>175</v>
      </c>
      <c r="G228" s="7">
        <v>1750</v>
      </c>
      <c r="H228" s="7">
        <v>11000</v>
      </c>
      <c r="I228" s="7">
        <v>2500</v>
      </c>
      <c r="J228" s="7">
        <v>3000</v>
      </c>
      <c r="K228" s="7">
        <v>900</v>
      </c>
      <c r="L228" s="7">
        <v>1500</v>
      </c>
      <c r="M228" s="7">
        <v>600</v>
      </c>
      <c r="N228" s="7">
        <v>4000</v>
      </c>
      <c r="O228" s="7">
        <v>5000</v>
      </c>
      <c r="P228" s="7">
        <v>250</v>
      </c>
      <c r="Q228" s="7">
        <v>4000</v>
      </c>
      <c r="R228" s="7">
        <v>14000</v>
      </c>
      <c r="S228" s="7">
        <v>800</v>
      </c>
      <c r="T228" s="7">
        <v>700</v>
      </c>
      <c r="U228" s="7">
        <v>0</v>
      </c>
      <c r="V228" s="7">
        <v>0</v>
      </c>
      <c r="W228" s="7">
        <f t="shared" si="23"/>
        <v>55325</v>
      </c>
      <c r="X228" s="7">
        <f t="shared" si="24"/>
        <v>56889</v>
      </c>
      <c r="Y228" s="133">
        <f t="shared" si="25"/>
        <v>2.8269317668323524E-2</v>
      </c>
      <c r="Z228" s="133">
        <f t="shared" si="21"/>
        <v>0</v>
      </c>
      <c r="AA228" s="187" cm="1">
        <f t="array" ref="AA228">6-MATCH(Z228,PERCENTILE(Z$11:Z$642,{5,4,3,2,1}/5),-1)</f>
        <v>1</v>
      </c>
      <c r="AB228" s="148" t="str">
        <f t="shared" si="22"/>
        <v>Very low</v>
      </c>
      <c r="AD228" s="14"/>
      <c r="AE228" s="192"/>
    </row>
    <row r="229" spans="1:31">
      <c r="A229" s="4" t="s">
        <v>233</v>
      </c>
      <c r="B229" s="7">
        <v>0</v>
      </c>
      <c r="C229" s="7">
        <v>100</v>
      </c>
      <c r="D229" s="7">
        <v>2250</v>
      </c>
      <c r="E229" s="7">
        <v>50</v>
      </c>
      <c r="F229" s="7">
        <v>10</v>
      </c>
      <c r="G229" s="7">
        <v>1000</v>
      </c>
      <c r="H229" s="7">
        <v>3500</v>
      </c>
      <c r="I229" s="7">
        <v>2000</v>
      </c>
      <c r="J229" s="7">
        <v>2250</v>
      </c>
      <c r="K229" s="7">
        <v>500</v>
      </c>
      <c r="L229" s="7">
        <v>250</v>
      </c>
      <c r="M229" s="7">
        <v>250</v>
      </c>
      <c r="N229" s="7">
        <v>1750</v>
      </c>
      <c r="O229" s="7">
        <v>2500</v>
      </c>
      <c r="P229" s="7">
        <v>700</v>
      </c>
      <c r="Q229" s="7">
        <v>3500</v>
      </c>
      <c r="R229" s="7">
        <v>2500</v>
      </c>
      <c r="S229" s="7">
        <v>400</v>
      </c>
      <c r="T229" s="7">
        <v>500</v>
      </c>
      <c r="U229" s="7">
        <v>0</v>
      </c>
      <c r="V229" s="7">
        <v>0</v>
      </c>
      <c r="W229" s="7">
        <f t="shared" si="23"/>
        <v>24010</v>
      </c>
      <c r="X229" s="7">
        <f t="shared" si="24"/>
        <v>24580.9</v>
      </c>
      <c r="Y229" s="133">
        <f t="shared" si="25"/>
        <v>2.3777592669721015E-2</v>
      </c>
      <c r="Z229" s="133">
        <f t="shared" si="21"/>
        <v>0</v>
      </c>
      <c r="AA229" s="187" cm="1">
        <f t="array" ref="AA229">6-MATCH(Z229,PERCENTILE(Z$11:Z$642,{5,4,3,2,1}/5),-1)</f>
        <v>1</v>
      </c>
      <c r="AB229" s="148" t="str">
        <f t="shared" si="22"/>
        <v>Very low</v>
      </c>
      <c r="AD229" s="14"/>
      <c r="AE229" s="192"/>
    </row>
    <row r="230" spans="1:31">
      <c r="A230" s="4" t="s">
        <v>234</v>
      </c>
      <c r="B230" s="7">
        <v>0</v>
      </c>
      <c r="C230" s="7">
        <v>0</v>
      </c>
      <c r="D230" s="7">
        <v>11000</v>
      </c>
      <c r="E230" s="7">
        <v>2000</v>
      </c>
      <c r="F230" s="7">
        <v>3000</v>
      </c>
      <c r="G230" s="7">
        <v>1500</v>
      </c>
      <c r="H230" s="7">
        <v>10000</v>
      </c>
      <c r="I230" s="7">
        <v>2500</v>
      </c>
      <c r="J230" s="7">
        <v>4500</v>
      </c>
      <c r="K230" s="7">
        <v>3000</v>
      </c>
      <c r="L230" s="7">
        <v>3500</v>
      </c>
      <c r="M230" s="7">
        <v>1500</v>
      </c>
      <c r="N230" s="7">
        <v>6000</v>
      </c>
      <c r="O230" s="7">
        <v>9000</v>
      </c>
      <c r="P230" s="7">
        <v>5000</v>
      </c>
      <c r="Q230" s="7">
        <v>16000</v>
      </c>
      <c r="R230" s="7">
        <v>4500</v>
      </c>
      <c r="S230" s="7">
        <v>1750</v>
      </c>
      <c r="T230" s="7">
        <v>2000</v>
      </c>
      <c r="U230" s="7">
        <v>0</v>
      </c>
      <c r="V230" s="7">
        <v>0</v>
      </c>
      <c r="W230" s="7">
        <f t="shared" si="23"/>
        <v>86750</v>
      </c>
      <c r="X230" s="7">
        <f t="shared" si="24"/>
        <v>88057.5</v>
      </c>
      <c r="Y230" s="133">
        <f t="shared" si="25"/>
        <v>1.5072046109510184E-2</v>
      </c>
      <c r="Z230" s="133">
        <f t="shared" si="21"/>
        <v>0</v>
      </c>
      <c r="AA230" s="187" cm="1">
        <f t="array" ref="AA230">6-MATCH(Z230,PERCENTILE(Z$11:Z$642,{5,4,3,2,1}/5),-1)</f>
        <v>1</v>
      </c>
      <c r="AB230" s="148" t="str">
        <f t="shared" si="22"/>
        <v>Very low</v>
      </c>
      <c r="AD230" s="14"/>
      <c r="AE230" s="192"/>
    </row>
    <row r="231" spans="1:31">
      <c r="A231" s="4" t="s">
        <v>235</v>
      </c>
      <c r="B231" s="7">
        <v>20</v>
      </c>
      <c r="C231" s="7">
        <v>0</v>
      </c>
      <c r="D231" s="7">
        <v>2000</v>
      </c>
      <c r="E231" s="7">
        <v>0</v>
      </c>
      <c r="F231" s="7">
        <v>75</v>
      </c>
      <c r="G231" s="7">
        <v>1750</v>
      </c>
      <c r="H231" s="7">
        <v>3500</v>
      </c>
      <c r="I231" s="7">
        <v>500</v>
      </c>
      <c r="J231" s="7">
        <v>2000</v>
      </c>
      <c r="K231" s="7">
        <v>500</v>
      </c>
      <c r="L231" s="7">
        <v>400</v>
      </c>
      <c r="M231" s="7">
        <v>175</v>
      </c>
      <c r="N231" s="7">
        <v>1250</v>
      </c>
      <c r="O231" s="7">
        <v>2000</v>
      </c>
      <c r="P231" s="7">
        <v>1500</v>
      </c>
      <c r="Q231" s="7">
        <v>3000</v>
      </c>
      <c r="R231" s="7">
        <v>10000</v>
      </c>
      <c r="S231" s="7">
        <v>900</v>
      </c>
      <c r="T231" s="7">
        <v>350</v>
      </c>
      <c r="U231" s="7">
        <v>0</v>
      </c>
      <c r="V231" s="7">
        <v>0</v>
      </c>
      <c r="W231" s="7">
        <f t="shared" si="23"/>
        <v>29920</v>
      </c>
      <c r="X231" s="7">
        <f t="shared" si="24"/>
        <v>30895</v>
      </c>
      <c r="Y231" s="133">
        <f t="shared" si="25"/>
        <v>3.2586898395721819E-2</v>
      </c>
      <c r="Z231" s="133">
        <f t="shared" si="21"/>
        <v>6.6844919786096253E-4</v>
      </c>
      <c r="AA231" s="187" cm="1">
        <f t="array" ref="AA231">6-MATCH(Z231,PERCENTILE(Z$11:Z$642,{5,4,3,2,1}/5),-1)</f>
        <v>3</v>
      </c>
      <c r="AB231" s="148" t="str">
        <f t="shared" si="22"/>
        <v>Mid</v>
      </c>
      <c r="AD231" s="14"/>
      <c r="AE231" s="192"/>
    </row>
    <row r="232" spans="1:31">
      <c r="A232" s="4" t="s">
        <v>236</v>
      </c>
      <c r="B232" s="7">
        <v>10</v>
      </c>
      <c r="C232" s="7">
        <v>0</v>
      </c>
      <c r="D232" s="7">
        <v>9000</v>
      </c>
      <c r="E232" s="7">
        <v>300</v>
      </c>
      <c r="F232" s="7">
        <v>100</v>
      </c>
      <c r="G232" s="7">
        <v>2000</v>
      </c>
      <c r="H232" s="7">
        <v>11000</v>
      </c>
      <c r="I232" s="7">
        <v>1750</v>
      </c>
      <c r="J232" s="7">
        <v>2500</v>
      </c>
      <c r="K232" s="7">
        <v>800</v>
      </c>
      <c r="L232" s="7">
        <v>450</v>
      </c>
      <c r="M232" s="7">
        <v>600</v>
      </c>
      <c r="N232" s="7">
        <v>1500</v>
      </c>
      <c r="O232" s="7">
        <v>2500</v>
      </c>
      <c r="P232" s="7">
        <v>2250</v>
      </c>
      <c r="Q232" s="7">
        <v>2500</v>
      </c>
      <c r="R232" s="7">
        <v>3500</v>
      </c>
      <c r="S232" s="7">
        <v>450</v>
      </c>
      <c r="T232" s="7">
        <v>600</v>
      </c>
      <c r="U232" s="7">
        <v>0</v>
      </c>
      <c r="V232" s="7">
        <v>0</v>
      </c>
      <c r="W232" s="7">
        <f t="shared" si="23"/>
        <v>41810</v>
      </c>
      <c r="X232" s="7">
        <f t="shared" si="24"/>
        <v>42006</v>
      </c>
      <c r="Y232" s="133">
        <f t="shared" si="25"/>
        <v>4.6878737144224747E-3</v>
      </c>
      <c r="Z232" s="133">
        <f t="shared" si="21"/>
        <v>2.3917723032767282E-4</v>
      </c>
      <c r="AA232" s="187" cm="1">
        <f t="array" ref="AA232">6-MATCH(Z232,PERCENTILE(Z$11:Z$642,{5,4,3,2,1}/5),-1)</f>
        <v>2</v>
      </c>
      <c r="AB232" s="148" t="str">
        <f t="shared" si="22"/>
        <v>Low</v>
      </c>
      <c r="AD232" s="14"/>
      <c r="AE232" s="192"/>
    </row>
    <row r="233" spans="1:31">
      <c r="A233" s="4" t="s">
        <v>237</v>
      </c>
      <c r="B233" s="7">
        <v>10</v>
      </c>
      <c r="C233" s="7">
        <v>0</v>
      </c>
      <c r="D233" s="7">
        <v>5000</v>
      </c>
      <c r="E233" s="7">
        <v>0</v>
      </c>
      <c r="F233" s="7">
        <v>100</v>
      </c>
      <c r="G233" s="7">
        <v>2500</v>
      </c>
      <c r="H233" s="7">
        <v>7000</v>
      </c>
      <c r="I233" s="7">
        <v>1250</v>
      </c>
      <c r="J233" s="7">
        <v>1500</v>
      </c>
      <c r="K233" s="7">
        <v>450</v>
      </c>
      <c r="L233" s="7">
        <v>500</v>
      </c>
      <c r="M233" s="7">
        <v>2250</v>
      </c>
      <c r="N233" s="7">
        <v>1750</v>
      </c>
      <c r="O233" s="7">
        <v>1250</v>
      </c>
      <c r="P233" s="7">
        <v>225</v>
      </c>
      <c r="Q233" s="7">
        <v>2500</v>
      </c>
      <c r="R233" s="7">
        <v>3000</v>
      </c>
      <c r="S233" s="7">
        <v>800</v>
      </c>
      <c r="T233" s="7">
        <v>700</v>
      </c>
      <c r="U233" s="7">
        <v>0</v>
      </c>
      <c r="V233" s="7">
        <v>0</v>
      </c>
      <c r="W233" s="7">
        <f t="shared" si="23"/>
        <v>30785</v>
      </c>
      <c r="X233" s="7">
        <f t="shared" si="24"/>
        <v>31238.75</v>
      </c>
      <c r="Y233" s="133">
        <f t="shared" si="25"/>
        <v>1.4739321097937408E-2</v>
      </c>
      <c r="Z233" s="133">
        <f t="shared" si="21"/>
        <v>3.2483352281955497E-4</v>
      </c>
      <c r="AA233" s="187" cm="1">
        <f t="array" ref="AA233">6-MATCH(Z233,PERCENTILE(Z$11:Z$642,{5,4,3,2,1}/5),-1)</f>
        <v>2</v>
      </c>
      <c r="AB233" s="148" t="str">
        <f t="shared" si="22"/>
        <v>Low</v>
      </c>
      <c r="AD233" s="14"/>
      <c r="AE233" s="192"/>
    </row>
    <row r="234" spans="1:31">
      <c r="A234" s="4" t="s">
        <v>238</v>
      </c>
      <c r="B234" s="7">
        <v>150</v>
      </c>
      <c r="C234" s="7">
        <v>75</v>
      </c>
      <c r="D234" s="7">
        <v>8000</v>
      </c>
      <c r="E234" s="7">
        <v>150</v>
      </c>
      <c r="F234" s="7">
        <v>450</v>
      </c>
      <c r="G234" s="7">
        <v>2500</v>
      </c>
      <c r="H234" s="7">
        <v>9000</v>
      </c>
      <c r="I234" s="7">
        <v>1250</v>
      </c>
      <c r="J234" s="7">
        <v>5000</v>
      </c>
      <c r="K234" s="7">
        <v>700</v>
      </c>
      <c r="L234" s="7">
        <v>400</v>
      </c>
      <c r="M234" s="7">
        <v>1750</v>
      </c>
      <c r="N234" s="7">
        <v>2500</v>
      </c>
      <c r="O234" s="7">
        <v>3500</v>
      </c>
      <c r="P234" s="7">
        <v>900</v>
      </c>
      <c r="Q234" s="7">
        <v>4000</v>
      </c>
      <c r="R234" s="7">
        <v>8000</v>
      </c>
      <c r="S234" s="7">
        <v>1000</v>
      </c>
      <c r="T234" s="7">
        <v>1000</v>
      </c>
      <c r="U234" s="7">
        <v>0</v>
      </c>
      <c r="V234" s="7">
        <v>0</v>
      </c>
      <c r="W234" s="7">
        <f t="shared" si="23"/>
        <v>50325</v>
      </c>
      <c r="X234" s="7">
        <f t="shared" si="24"/>
        <v>51143.75</v>
      </c>
      <c r="Y234" s="133">
        <f t="shared" si="25"/>
        <v>1.6269249875807246E-2</v>
      </c>
      <c r="Z234" s="133">
        <f t="shared" si="21"/>
        <v>2.9806259314456036E-3</v>
      </c>
      <c r="AA234" s="187" cm="1">
        <f t="array" ref="AA234">6-MATCH(Z234,PERCENTILE(Z$11:Z$642,{5,4,3,2,1}/5),-1)</f>
        <v>5</v>
      </c>
      <c r="AB234" s="148" t="str">
        <f t="shared" si="22"/>
        <v>Very high</v>
      </c>
      <c r="AD234" s="14"/>
      <c r="AE234" s="192"/>
    </row>
    <row r="235" spans="1:31">
      <c r="A235" s="4" t="s">
        <v>239</v>
      </c>
      <c r="B235" s="7">
        <v>100</v>
      </c>
      <c r="C235" s="7">
        <v>0</v>
      </c>
      <c r="D235" s="7">
        <v>12000</v>
      </c>
      <c r="E235" s="7">
        <v>50</v>
      </c>
      <c r="F235" s="7">
        <v>200</v>
      </c>
      <c r="G235" s="7">
        <v>1750</v>
      </c>
      <c r="H235" s="7">
        <v>5000</v>
      </c>
      <c r="I235" s="7">
        <v>4000</v>
      </c>
      <c r="J235" s="7">
        <v>4500</v>
      </c>
      <c r="K235" s="7">
        <v>1750</v>
      </c>
      <c r="L235" s="7">
        <v>250</v>
      </c>
      <c r="M235" s="7">
        <v>800</v>
      </c>
      <c r="N235" s="7">
        <v>5000</v>
      </c>
      <c r="O235" s="7">
        <v>3000</v>
      </c>
      <c r="P235" s="7">
        <v>800</v>
      </c>
      <c r="Q235" s="7">
        <v>3000</v>
      </c>
      <c r="R235" s="7">
        <v>2500</v>
      </c>
      <c r="S235" s="7">
        <v>1000</v>
      </c>
      <c r="T235" s="7">
        <v>1500</v>
      </c>
      <c r="U235" s="7">
        <v>0</v>
      </c>
      <c r="V235" s="7">
        <v>0</v>
      </c>
      <c r="W235" s="7">
        <f t="shared" si="23"/>
        <v>47200</v>
      </c>
      <c r="X235" s="7">
        <f t="shared" si="24"/>
        <v>47413</v>
      </c>
      <c r="Y235" s="133">
        <f t="shared" si="25"/>
        <v>4.5127118644068265E-3</v>
      </c>
      <c r="Z235" s="133">
        <f t="shared" si="21"/>
        <v>2.1186440677966102E-3</v>
      </c>
      <c r="AA235" s="187" cm="1">
        <f t="array" ref="AA235">6-MATCH(Z235,PERCENTILE(Z$11:Z$642,{5,4,3,2,1}/5),-1)</f>
        <v>4</v>
      </c>
      <c r="AB235" s="148" t="str">
        <f t="shared" si="22"/>
        <v>High</v>
      </c>
      <c r="AD235" s="14"/>
      <c r="AE235" s="192"/>
    </row>
    <row r="236" spans="1:31">
      <c r="A236" s="4" t="s">
        <v>240</v>
      </c>
      <c r="B236" s="7">
        <v>75</v>
      </c>
      <c r="C236" s="7">
        <v>50</v>
      </c>
      <c r="D236" s="7">
        <v>6000</v>
      </c>
      <c r="E236" s="7">
        <v>10</v>
      </c>
      <c r="F236" s="7">
        <v>300</v>
      </c>
      <c r="G236" s="7">
        <v>3000</v>
      </c>
      <c r="H236" s="7">
        <v>9000</v>
      </c>
      <c r="I236" s="7">
        <v>3500</v>
      </c>
      <c r="J236" s="7">
        <v>3500</v>
      </c>
      <c r="K236" s="7">
        <v>800</v>
      </c>
      <c r="L236" s="7">
        <v>700</v>
      </c>
      <c r="M236" s="7">
        <v>700</v>
      </c>
      <c r="N236" s="7">
        <v>3000</v>
      </c>
      <c r="O236" s="7">
        <v>5000</v>
      </c>
      <c r="P236" s="7">
        <v>1250</v>
      </c>
      <c r="Q236" s="7">
        <v>3000</v>
      </c>
      <c r="R236" s="7">
        <v>4500</v>
      </c>
      <c r="S236" s="7">
        <v>1000</v>
      </c>
      <c r="T236" s="7">
        <v>1500</v>
      </c>
      <c r="U236" s="7">
        <v>0</v>
      </c>
      <c r="V236" s="7">
        <v>0</v>
      </c>
      <c r="W236" s="7">
        <f t="shared" si="23"/>
        <v>46885</v>
      </c>
      <c r="X236" s="7">
        <f t="shared" si="24"/>
        <v>47741.8</v>
      </c>
      <c r="Y236" s="133">
        <f t="shared" si="25"/>
        <v>1.8274501439693003E-2</v>
      </c>
      <c r="Z236" s="133">
        <f t="shared" si="21"/>
        <v>1.5996587394689133E-3</v>
      </c>
      <c r="AA236" s="187" cm="1">
        <f t="array" ref="AA236">6-MATCH(Z236,PERCENTILE(Z$11:Z$642,{5,4,3,2,1}/5),-1)</f>
        <v>4</v>
      </c>
      <c r="AB236" s="148" t="str">
        <f t="shared" si="22"/>
        <v>High</v>
      </c>
      <c r="AD236" s="14"/>
      <c r="AE236" s="192"/>
    </row>
    <row r="237" spans="1:31">
      <c r="A237" s="4" t="s">
        <v>241</v>
      </c>
      <c r="B237" s="7">
        <v>250</v>
      </c>
      <c r="C237" s="7">
        <v>50</v>
      </c>
      <c r="D237" s="7">
        <v>4500</v>
      </c>
      <c r="E237" s="7">
        <v>100</v>
      </c>
      <c r="F237" s="7">
        <v>175</v>
      </c>
      <c r="G237" s="7">
        <v>1750</v>
      </c>
      <c r="H237" s="7">
        <v>5000</v>
      </c>
      <c r="I237" s="7">
        <v>800</v>
      </c>
      <c r="J237" s="7">
        <v>3500</v>
      </c>
      <c r="K237" s="7">
        <v>600</v>
      </c>
      <c r="L237" s="7">
        <v>400</v>
      </c>
      <c r="M237" s="7">
        <v>1000</v>
      </c>
      <c r="N237" s="7">
        <v>2250</v>
      </c>
      <c r="O237" s="7">
        <v>1250</v>
      </c>
      <c r="P237" s="7">
        <v>300</v>
      </c>
      <c r="Q237" s="7">
        <v>2250</v>
      </c>
      <c r="R237" s="7">
        <v>2500</v>
      </c>
      <c r="S237" s="7">
        <v>600</v>
      </c>
      <c r="T237" s="7">
        <v>900</v>
      </c>
      <c r="U237" s="7">
        <v>0</v>
      </c>
      <c r="V237" s="7">
        <v>0</v>
      </c>
      <c r="W237" s="7">
        <f t="shared" si="23"/>
        <v>28175</v>
      </c>
      <c r="X237" s="7">
        <f t="shared" si="24"/>
        <v>28580</v>
      </c>
      <c r="Y237" s="133">
        <f t="shared" si="25"/>
        <v>1.437444543034605E-2</v>
      </c>
      <c r="Z237" s="133">
        <f t="shared" si="21"/>
        <v>8.8731144631765749E-3</v>
      </c>
      <c r="AA237" s="187" cm="1">
        <f t="array" ref="AA237">6-MATCH(Z237,PERCENTILE(Z$11:Z$642,{5,4,3,2,1}/5),-1)</f>
        <v>5</v>
      </c>
      <c r="AB237" s="148" t="str">
        <f t="shared" si="22"/>
        <v>Very high</v>
      </c>
      <c r="AD237" s="14"/>
      <c r="AE237" s="192"/>
    </row>
    <row r="238" spans="1:31">
      <c r="A238" s="4" t="s">
        <v>242</v>
      </c>
      <c r="B238" s="7">
        <v>75</v>
      </c>
      <c r="C238" s="7">
        <v>125</v>
      </c>
      <c r="D238" s="7">
        <v>2000</v>
      </c>
      <c r="E238" s="7">
        <v>300</v>
      </c>
      <c r="F238" s="7">
        <v>175</v>
      </c>
      <c r="G238" s="7">
        <v>4000</v>
      </c>
      <c r="H238" s="7">
        <v>7000</v>
      </c>
      <c r="I238" s="7">
        <v>6000</v>
      </c>
      <c r="J238" s="7">
        <v>7000</v>
      </c>
      <c r="K238" s="7">
        <v>4000</v>
      </c>
      <c r="L238" s="7">
        <v>1000</v>
      </c>
      <c r="M238" s="7">
        <v>2000</v>
      </c>
      <c r="N238" s="7">
        <v>7000</v>
      </c>
      <c r="O238" s="7">
        <v>33000</v>
      </c>
      <c r="P238" s="7">
        <v>1250</v>
      </c>
      <c r="Q238" s="7">
        <v>4500</v>
      </c>
      <c r="R238" s="7">
        <v>3500</v>
      </c>
      <c r="S238" s="7">
        <v>1500</v>
      </c>
      <c r="T238" s="7">
        <v>1000</v>
      </c>
      <c r="U238" s="7">
        <v>0</v>
      </c>
      <c r="V238" s="7">
        <v>0</v>
      </c>
      <c r="W238" s="7">
        <f t="shared" si="23"/>
        <v>85425</v>
      </c>
      <c r="X238" s="7">
        <f t="shared" si="24"/>
        <v>88974.75</v>
      </c>
      <c r="Y238" s="133">
        <f t="shared" si="25"/>
        <v>4.1553994732221211E-2</v>
      </c>
      <c r="Z238" s="133">
        <f t="shared" si="21"/>
        <v>8.7796312554872696E-4</v>
      </c>
      <c r="AA238" s="187" cm="1">
        <f t="array" ref="AA238">6-MATCH(Z238,PERCENTILE(Z$11:Z$642,{5,4,3,2,1}/5),-1)</f>
        <v>3</v>
      </c>
      <c r="AB238" s="148" t="str">
        <f t="shared" si="22"/>
        <v>Mid</v>
      </c>
      <c r="AD238" s="14"/>
      <c r="AE238" s="192"/>
    </row>
    <row r="239" spans="1:31">
      <c r="A239" s="4" t="s">
        <v>243</v>
      </c>
      <c r="B239" s="7">
        <v>75</v>
      </c>
      <c r="C239" s="7">
        <v>30</v>
      </c>
      <c r="D239" s="7">
        <v>8000</v>
      </c>
      <c r="E239" s="7">
        <v>25</v>
      </c>
      <c r="F239" s="7">
        <v>600</v>
      </c>
      <c r="G239" s="7">
        <v>3000</v>
      </c>
      <c r="H239" s="7">
        <v>8000</v>
      </c>
      <c r="I239" s="7">
        <v>3000</v>
      </c>
      <c r="J239" s="7">
        <v>4000</v>
      </c>
      <c r="K239" s="7">
        <v>1500</v>
      </c>
      <c r="L239" s="7">
        <v>400</v>
      </c>
      <c r="M239" s="7">
        <v>1250</v>
      </c>
      <c r="N239" s="7">
        <v>2500</v>
      </c>
      <c r="O239" s="7">
        <v>2500</v>
      </c>
      <c r="P239" s="7">
        <v>2500</v>
      </c>
      <c r="Q239" s="7">
        <v>3000</v>
      </c>
      <c r="R239" s="7">
        <v>3500</v>
      </c>
      <c r="S239" s="7">
        <v>1250</v>
      </c>
      <c r="T239" s="7">
        <v>700</v>
      </c>
      <c r="U239" s="7">
        <v>0</v>
      </c>
      <c r="V239" s="7">
        <v>0</v>
      </c>
      <c r="W239" s="7">
        <f t="shared" si="23"/>
        <v>45830</v>
      </c>
      <c r="X239" s="7">
        <f t="shared" si="24"/>
        <v>46313.9</v>
      </c>
      <c r="Y239" s="133">
        <f t="shared" si="25"/>
        <v>1.0558586078987631E-2</v>
      </c>
      <c r="Z239" s="133">
        <f t="shared" si="21"/>
        <v>1.6364826532838752E-3</v>
      </c>
      <c r="AA239" s="187" cm="1">
        <f t="array" ref="AA239">6-MATCH(Z239,PERCENTILE(Z$11:Z$642,{5,4,3,2,1}/5),-1)</f>
        <v>4</v>
      </c>
      <c r="AB239" s="148" t="str">
        <f t="shared" si="22"/>
        <v>High</v>
      </c>
      <c r="AD239" s="14"/>
      <c r="AE239" s="192"/>
    </row>
    <row r="240" spans="1:31">
      <c r="A240" s="4" t="s">
        <v>244</v>
      </c>
      <c r="B240" s="7">
        <v>10</v>
      </c>
      <c r="C240" s="7">
        <v>0</v>
      </c>
      <c r="D240" s="7">
        <v>3500</v>
      </c>
      <c r="E240" s="7">
        <v>40</v>
      </c>
      <c r="F240" s="7">
        <v>125</v>
      </c>
      <c r="G240" s="7">
        <v>2000</v>
      </c>
      <c r="H240" s="7">
        <v>7000</v>
      </c>
      <c r="I240" s="7">
        <v>4000</v>
      </c>
      <c r="J240" s="7">
        <v>3000</v>
      </c>
      <c r="K240" s="7">
        <v>700</v>
      </c>
      <c r="L240" s="7">
        <v>600</v>
      </c>
      <c r="M240" s="7">
        <v>600</v>
      </c>
      <c r="N240" s="7">
        <v>2500</v>
      </c>
      <c r="O240" s="7">
        <v>3500</v>
      </c>
      <c r="P240" s="7">
        <v>900</v>
      </c>
      <c r="Q240" s="7">
        <v>5000</v>
      </c>
      <c r="R240" s="7">
        <v>4000</v>
      </c>
      <c r="S240" s="7">
        <v>700</v>
      </c>
      <c r="T240" s="7">
        <v>600</v>
      </c>
      <c r="U240" s="7">
        <v>0</v>
      </c>
      <c r="V240" s="7">
        <v>0</v>
      </c>
      <c r="W240" s="7">
        <f t="shared" si="23"/>
        <v>38775</v>
      </c>
      <c r="X240" s="7">
        <f t="shared" si="24"/>
        <v>39647.699999999997</v>
      </c>
      <c r="Y240" s="133">
        <f t="shared" si="25"/>
        <v>2.2506769825918704E-2</v>
      </c>
      <c r="Z240" s="133">
        <f t="shared" si="21"/>
        <v>2.5789813023855578E-4</v>
      </c>
      <c r="AA240" s="187" cm="1">
        <f t="array" ref="AA240">6-MATCH(Z240,PERCENTILE(Z$11:Z$642,{5,4,3,2,1}/5),-1)</f>
        <v>2</v>
      </c>
      <c r="AB240" s="148" t="str">
        <f t="shared" si="22"/>
        <v>Low</v>
      </c>
      <c r="AD240" s="14"/>
      <c r="AE240" s="192"/>
    </row>
    <row r="241" spans="1:31">
      <c r="A241" s="4" t="s">
        <v>245</v>
      </c>
      <c r="B241" s="7">
        <v>250</v>
      </c>
      <c r="C241" s="7">
        <v>30</v>
      </c>
      <c r="D241" s="7">
        <v>4500</v>
      </c>
      <c r="E241" s="7">
        <v>10</v>
      </c>
      <c r="F241" s="7">
        <v>150</v>
      </c>
      <c r="G241" s="7">
        <v>2250</v>
      </c>
      <c r="H241" s="7">
        <v>5000</v>
      </c>
      <c r="I241" s="7">
        <v>600</v>
      </c>
      <c r="J241" s="7">
        <v>3000</v>
      </c>
      <c r="K241" s="7">
        <v>500</v>
      </c>
      <c r="L241" s="7">
        <v>450</v>
      </c>
      <c r="M241" s="7">
        <v>500</v>
      </c>
      <c r="N241" s="7">
        <v>1750</v>
      </c>
      <c r="O241" s="7">
        <v>1500</v>
      </c>
      <c r="P241" s="7">
        <v>500</v>
      </c>
      <c r="Q241" s="7">
        <v>2250</v>
      </c>
      <c r="R241" s="7">
        <v>4000</v>
      </c>
      <c r="S241" s="7">
        <v>900</v>
      </c>
      <c r="T241" s="7">
        <v>600</v>
      </c>
      <c r="U241" s="7">
        <v>0</v>
      </c>
      <c r="V241" s="7">
        <v>0</v>
      </c>
      <c r="W241" s="7">
        <f t="shared" si="23"/>
        <v>28740</v>
      </c>
      <c r="X241" s="7">
        <f t="shared" si="24"/>
        <v>29186.2</v>
      </c>
      <c r="Y241" s="133">
        <f t="shared" si="25"/>
        <v>1.5525400139178913E-2</v>
      </c>
      <c r="Z241" s="133">
        <f t="shared" si="21"/>
        <v>8.6986778009742523E-3</v>
      </c>
      <c r="AA241" s="187" cm="1">
        <f t="array" ref="AA241">6-MATCH(Z241,PERCENTILE(Z$11:Z$642,{5,4,3,2,1}/5),-1)</f>
        <v>5</v>
      </c>
      <c r="AB241" s="148" t="str">
        <f t="shared" si="22"/>
        <v>Very high</v>
      </c>
      <c r="AD241" s="14"/>
      <c r="AE241" s="192"/>
    </row>
    <row r="242" spans="1:31">
      <c r="A242" s="4" t="s">
        <v>246</v>
      </c>
      <c r="B242" s="7">
        <v>250</v>
      </c>
      <c r="C242" s="7">
        <v>100</v>
      </c>
      <c r="D242" s="7">
        <v>5000</v>
      </c>
      <c r="E242" s="7">
        <v>30</v>
      </c>
      <c r="F242" s="7">
        <v>400</v>
      </c>
      <c r="G242" s="7">
        <v>3500</v>
      </c>
      <c r="H242" s="7">
        <v>8000</v>
      </c>
      <c r="I242" s="7">
        <v>2500</v>
      </c>
      <c r="J242" s="7">
        <v>4000</v>
      </c>
      <c r="K242" s="7">
        <v>700</v>
      </c>
      <c r="L242" s="7">
        <v>500</v>
      </c>
      <c r="M242" s="7">
        <v>800</v>
      </c>
      <c r="N242" s="7">
        <v>2000</v>
      </c>
      <c r="O242" s="7">
        <v>1750</v>
      </c>
      <c r="P242" s="7">
        <v>800</v>
      </c>
      <c r="Q242" s="7">
        <v>4000</v>
      </c>
      <c r="R242" s="7">
        <v>5000</v>
      </c>
      <c r="S242" s="7">
        <v>900</v>
      </c>
      <c r="T242" s="7">
        <v>600</v>
      </c>
      <c r="U242" s="7">
        <v>0</v>
      </c>
      <c r="V242" s="7">
        <v>0</v>
      </c>
      <c r="W242" s="7">
        <f t="shared" si="23"/>
        <v>40830</v>
      </c>
      <c r="X242" s="7">
        <f t="shared" si="24"/>
        <v>41521.4</v>
      </c>
      <c r="Y242" s="133">
        <f t="shared" si="25"/>
        <v>1.6933627234876347E-2</v>
      </c>
      <c r="Z242" s="133">
        <f t="shared" si="21"/>
        <v>6.1229488121479301E-3</v>
      </c>
      <c r="AA242" s="187" cm="1">
        <f t="array" ref="AA242">6-MATCH(Z242,PERCENTILE(Z$11:Z$642,{5,4,3,2,1}/5),-1)</f>
        <v>5</v>
      </c>
      <c r="AB242" s="148" t="str">
        <f t="shared" si="22"/>
        <v>Very high</v>
      </c>
      <c r="AD242" s="14"/>
      <c r="AE242" s="192"/>
    </row>
    <row r="243" spans="1:31">
      <c r="A243" s="4" t="s">
        <v>247</v>
      </c>
      <c r="B243" s="7">
        <v>75</v>
      </c>
      <c r="C243" s="7">
        <v>100</v>
      </c>
      <c r="D243" s="7">
        <v>10000</v>
      </c>
      <c r="E243" s="7">
        <v>600</v>
      </c>
      <c r="F243" s="7">
        <v>350</v>
      </c>
      <c r="G243" s="7">
        <v>3500</v>
      </c>
      <c r="H243" s="7">
        <v>12000</v>
      </c>
      <c r="I243" s="7">
        <v>9000</v>
      </c>
      <c r="J243" s="7">
        <v>4500</v>
      </c>
      <c r="K243" s="7">
        <v>1250</v>
      </c>
      <c r="L243" s="7">
        <v>600</v>
      </c>
      <c r="M243" s="7">
        <v>450</v>
      </c>
      <c r="N243" s="7">
        <v>4000</v>
      </c>
      <c r="O243" s="7">
        <v>6000</v>
      </c>
      <c r="P243" s="7">
        <v>900</v>
      </c>
      <c r="Q243" s="7">
        <v>3500</v>
      </c>
      <c r="R243" s="7">
        <v>3500</v>
      </c>
      <c r="S243" s="7">
        <v>900</v>
      </c>
      <c r="T243" s="7">
        <v>600</v>
      </c>
      <c r="U243" s="7">
        <v>0</v>
      </c>
      <c r="V243" s="7">
        <v>0</v>
      </c>
      <c r="W243" s="7">
        <f t="shared" si="23"/>
        <v>61825</v>
      </c>
      <c r="X243" s="7">
        <f t="shared" si="24"/>
        <v>62520.5</v>
      </c>
      <c r="Y243" s="133">
        <f t="shared" si="25"/>
        <v>1.1249494541043292E-2</v>
      </c>
      <c r="Z243" s="133">
        <f t="shared" si="21"/>
        <v>1.2131014961585119E-3</v>
      </c>
      <c r="AA243" s="187" cm="1">
        <f t="array" ref="AA243">6-MATCH(Z243,PERCENTILE(Z$11:Z$642,{5,4,3,2,1}/5),-1)</f>
        <v>4</v>
      </c>
      <c r="AB243" s="148" t="str">
        <f t="shared" si="22"/>
        <v>High</v>
      </c>
      <c r="AD243" s="14"/>
      <c r="AE243" s="192"/>
    </row>
    <row r="244" spans="1:31">
      <c r="A244" s="4" t="s">
        <v>248</v>
      </c>
      <c r="B244" s="7">
        <v>15</v>
      </c>
      <c r="C244" s="7">
        <v>20</v>
      </c>
      <c r="D244" s="7">
        <v>2500</v>
      </c>
      <c r="E244" s="7">
        <v>0</v>
      </c>
      <c r="F244" s="7">
        <v>225</v>
      </c>
      <c r="G244" s="7">
        <v>1500</v>
      </c>
      <c r="H244" s="7">
        <v>6000</v>
      </c>
      <c r="I244" s="7">
        <v>3500</v>
      </c>
      <c r="J244" s="7">
        <v>2250</v>
      </c>
      <c r="K244" s="7">
        <v>450</v>
      </c>
      <c r="L244" s="7">
        <v>350</v>
      </c>
      <c r="M244" s="7">
        <v>500</v>
      </c>
      <c r="N244" s="7">
        <v>2250</v>
      </c>
      <c r="O244" s="7">
        <v>1500</v>
      </c>
      <c r="P244" s="7">
        <v>1750</v>
      </c>
      <c r="Q244" s="7">
        <v>3000</v>
      </c>
      <c r="R244" s="7">
        <v>6000</v>
      </c>
      <c r="S244" s="7">
        <v>800</v>
      </c>
      <c r="T244" s="7">
        <v>500</v>
      </c>
      <c r="U244" s="7">
        <v>0</v>
      </c>
      <c r="V244" s="7">
        <v>0</v>
      </c>
      <c r="W244" s="7">
        <f t="shared" si="23"/>
        <v>33110</v>
      </c>
      <c r="X244" s="7">
        <f t="shared" si="24"/>
        <v>33930.1</v>
      </c>
      <c r="Y244" s="133">
        <f t="shared" si="25"/>
        <v>2.476895197825435E-2</v>
      </c>
      <c r="Z244" s="133">
        <f t="shared" si="21"/>
        <v>4.5303533675626698E-4</v>
      </c>
      <c r="AA244" s="187" cm="1">
        <f t="array" ref="AA244">6-MATCH(Z244,PERCENTILE(Z$11:Z$642,{5,4,3,2,1}/5),-1)</f>
        <v>3</v>
      </c>
      <c r="AB244" s="148" t="str">
        <f t="shared" si="22"/>
        <v>Mid</v>
      </c>
      <c r="AD244" s="14"/>
      <c r="AE244" s="192"/>
    </row>
    <row r="245" spans="1:31">
      <c r="A245" s="4" t="s">
        <v>249</v>
      </c>
      <c r="B245" s="7">
        <v>35</v>
      </c>
      <c r="C245" s="7">
        <v>0</v>
      </c>
      <c r="D245" s="7">
        <v>9000</v>
      </c>
      <c r="E245" s="7">
        <v>5</v>
      </c>
      <c r="F245" s="7">
        <v>125</v>
      </c>
      <c r="G245" s="7">
        <v>2000</v>
      </c>
      <c r="H245" s="7">
        <v>9000</v>
      </c>
      <c r="I245" s="7">
        <v>2250</v>
      </c>
      <c r="J245" s="7">
        <v>2500</v>
      </c>
      <c r="K245" s="7">
        <v>1250</v>
      </c>
      <c r="L245" s="7">
        <v>600</v>
      </c>
      <c r="M245" s="7">
        <v>500</v>
      </c>
      <c r="N245" s="7">
        <v>2250</v>
      </c>
      <c r="O245" s="7">
        <v>4500</v>
      </c>
      <c r="P245" s="7">
        <v>900</v>
      </c>
      <c r="Q245" s="7">
        <v>2500</v>
      </c>
      <c r="R245" s="7">
        <v>4500</v>
      </c>
      <c r="S245" s="7">
        <v>500</v>
      </c>
      <c r="T245" s="7">
        <v>700</v>
      </c>
      <c r="U245" s="7">
        <v>0</v>
      </c>
      <c r="V245" s="7">
        <v>0</v>
      </c>
      <c r="W245" s="7">
        <f t="shared" si="23"/>
        <v>43115</v>
      </c>
      <c r="X245" s="7">
        <f t="shared" si="24"/>
        <v>43528.9</v>
      </c>
      <c r="Y245" s="133">
        <f t="shared" si="25"/>
        <v>9.5999072248638129E-3</v>
      </c>
      <c r="Z245" s="133">
        <f t="shared" si="21"/>
        <v>8.1178244230546215E-4</v>
      </c>
      <c r="AA245" s="187" cm="1">
        <f t="array" ref="AA245">6-MATCH(Z245,PERCENTILE(Z$11:Z$642,{5,4,3,2,1}/5),-1)</f>
        <v>3</v>
      </c>
      <c r="AB245" s="148" t="str">
        <f t="shared" si="22"/>
        <v>Mid</v>
      </c>
      <c r="AD245" s="14"/>
      <c r="AE245" s="192"/>
    </row>
    <row r="246" spans="1:31">
      <c r="A246" s="4" t="s">
        <v>250</v>
      </c>
      <c r="B246" s="7">
        <v>20</v>
      </c>
      <c r="C246" s="7">
        <v>100</v>
      </c>
      <c r="D246" s="7">
        <v>5000</v>
      </c>
      <c r="E246" s="7">
        <v>10</v>
      </c>
      <c r="F246" s="7">
        <v>175</v>
      </c>
      <c r="G246" s="7">
        <v>3000</v>
      </c>
      <c r="H246" s="7">
        <v>7000</v>
      </c>
      <c r="I246" s="7">
        <v>5000</v>
      </c>
      <c r="J246" s="7">
        <v>4000</v>
      </c>
      <c r="K246" s="7">
        <v>1500</v>
      </c>
      <c r="L246" s="7">
        <v>900</v>
      </c>
      <c r="M246" s="7">
        <v>600</v>
      </c>
      <c r="N246" s="7">
        <v>4500</v>
      </c>
      <c r="O246" s="7">
        <v>4000</v>
      </c>
      <c r="P246" s="7">
        <v>1250</v>
      </c>
      <c r="Q246" s="7">
        <v>4000</v>
      </c>
      <c r="R246" s="7">
        <v>4000</v>
      </c>
      <c r="S246" s="7">
        <v>900</v>
      </c>
      <c r="T246" s="7">
        <v>700</v>
      </c>
      <c r="U246" s="7">
        <v>0</v>
      </c>
      <c r="V246" s="7">
        <v>0</v>
      </c>
      <c r="W246" s="7">
        <f t="shared" si="23"/>
        <v>46655</v>
      </c>
      <c r="X246" s="7">
        <f t="shared" si="24"/>
        <v>47652.800000000003</v>
      </c>
      <c r="Y246" s="133">
        <f t="shared" si="25"/>
        <v>2.1386775265245017E-2</v>
      </c>
      <c r="Z246" s="133">
        <f t="shared" si="21"/>
        <v>4.2867859822098381E-4</v>
      </c>
      <c r="AA246" s="187" cm="1">
        <f t="array" ref="AA246">6-MATCH(Z246,PERCENTILE(Z$11:Z$642,{5,4,3,2,1}/5),-1)</f>
        <v>2</v>
      </c>
      <c r="AB246" s="148" t="str">
        <f t="shared" si="22"/>
        <v>Low</v>
      </c>
      <c r="AD246" s="14"/>
      <c r="AE246" s="192"/>
    </row>
    <row r="247" spans="1:31">
      <c r="A247" s="4" t="s">
        <v>251</v>
      </c>
      <c r="B247" s="7">
        <v>100</v>
      </c>
      <c r="C247" s="7">
        <v>75</v>
      </c>
      <c r="D247" s="7">
        <v>3000</v>
      </c>
      <c r="E247" s="7">
        <v>15</v>
      </c>
      <c r="F247" s="7">
        <v>600</v>
      </c>
      <c r="G247" s="7">
        <v>3000</v>
      </c>
      <c r="H247" s="7">
        <v>9000</v>
      </c>
      <c r="I247" s="7">
        <v>1750</v>
      </c>
      <c r="J247" s="7">
        <v>5000</v>
      </c>
      <c r="K247" s="7">
        <v>1250</v>
      </c>
      <c r="L247" s="7">
        <v>600</v>
      </c>
      <c r="M247" s="7">
        <v>1500</v>
      </c>
      <c r="N247" s="7">
        <v>4500</v>
      </c>
      <c r="O247" s="7">
        <v>3000</v>
      </c>
      <c r="P247" s="7">
        <v>3500</v>
      </c>
      <c r="Q247" s="7">
        <v>4000</v>
      </c>
      <c r="R247" s="7">
        <v>11000</v>
      </c>
      <c r="S247" s="7">
        <v>1000</v>
      </c>
      <c r="T247" s="7">
        <v>1500</v>
      </c>
      <c r="U247" s="7">
        <v>0</v>
      </c>
      <c r="V247" s="7">
        <v>0</v>
      </c>
      <c r="W247" s="7">
        <f t="shared" si="23"/>
        <v>54390</v>
      </c>
      <c r="X247" s="7">
        <f t="shared" si="24"/>
        <v>56019.95</v>
      </c>
      <c r="Y247" s="133">
        <f t="shared" si="25"/>
        <v>2.9967824967825019E-2</v>
      </c>
      <c r="Z247" s="133">
        <f t="shared" si="21"/>
        <v>1.8385732671446957E-3</v>
      </c>
      <c r="AA247" s="187" cm="1">
        <f t="array" ref="AA247">6-MATCH(Z247,PERCENTILE(Z$11:Z$642,{5,4,3,2,1}/5),-1)</f>
        <v>4</v>
      </c>
      <c r="AB247" s="148" t="str">
        <f t="shared" si="22"/>
        <v>High</v>
      </c>
      <c r="AD247" s="14"/>
      <c r="AE247" s="192"/>
    </row>
    <row r="248" spans="1:31">
      <c r="A248" s="4" t="s">
        <v>252</v>
      </c>
      <c r="B248" s="7">
        <v>0</v>
      </c>
      <c r="C248" s="7">
        <v>0</v>
      </c>
      <c r="D248" s="7">
        <v>11000</v>
      </c>
      <c r="E248" s="7">
        <v>300</v>
      </c>
      <c r="F248" s="7">
        <v>40</v>
      </c>
      <c r="G248" s="7">
        <v>2000</v>
      </c>
      <c r="H248" s="7">
        <v>8000</v>
      </c>
      <c r="I248" s="7">
        <v>3000</v>
      </c>
      <c r="J248" s="7">
        <v>3500</v>
      </c>
      <c r="K248" s="7">
        <v>2500</v>
      </c>
      <c r="L248" s="7">
        <v>3000</v>
      </c>
      <c r="M248" s="7">
        <v>1000</v>
      </c>
      <c r="N248" s="7">
        <v>3000</v>
      </c>
      <c r="O248" s="7">
        <v>5000</v>
      </c>
      <c r="P248" s="7">
        <v>3000</v>
      </c>
      <c r="Q248" s="7">
        <v>4500</v>
      </c>
      <c r="R248" s="7">
        <v>6000</v>
      </c>
      <c r="S248" s="7">
        <v>700</v>
      </c>
      <c r="T248" s="7">
        <v>1000</v>
      </c>
      <c r="U248" s="7">
        <v>0</v>
      </c>
      <c r="V248" s="7">
        <v>0</v>
      </c>
      <c r="W248" s="7">
        <f t="shared" si="23"/>
        <v>57540</v>
      </c>
      <c r="X248" s="7">
        <f t="shared" si="24"/>
        <v>58146.6</v>
      </c>
      <c r="Y248" s="133">
        <f t="shared" si="25"/>
        <v>1.0542231491136533E-2</v>
      </c>
      <c r="Z248" s="133">
        <f t="shared" si="21"/>
        <v>0</v>
      </c>
      <c r="AA248" s="187" cm="1">
        <f t="array" ref="AA248">6-MATCH(Z248,PERCENTILE(Z$11:Z$642,{5,4,3,2,1}/5),-1)</f>
        <v>1</v>
      </c>
      <c r="AB248" s="148" t="str">
        <f t="shared" si="22"/>
        <v>Very low</v>
      </c>
      <c r="AD248" s="14"/>
      <c r="AE248" s="192"/>
    </row>
    <row r="249" spans="1:31">
      <c r="A249" s="4" t="s">
        <v>253</v>
      </c>
      <c r="B249" s="7">
        <v>150</v>
      </c>
      <c r="C249" s="7">
        <v>50</v>
      </c>
      <c r="D249" s="7">
        <v>5000</v>
      </c>
      <c r="E249" s="7">
        <v>10</v>
      </c>
      <c r="F249" s="7">
        <v>500</v>
      </c>
      <c r="G249" s="7">
        <v>3500</v>
      </c>
      <c r="H249" s="7">
        <v>4000</v>
      </c>
      <c r="I249" s="7">
        <v>2250</v>
      </c>
      <c r="J249" s="7">
        <v>3000</v>
      </c>
      <c r="K249" s="7">
        <v>350</v>
      </c>
      <c r="L249" s="7">
        <v>250</v>
      </c>
      <c r="M249" s="7">
        <v>400</v>
      </c>
      <c r="N249" s="7">
        <v>1500</v>
      </c>
      <c r="O249" s="7">
        <v>1750</v>
      </c>
      <c r="P249" s="7">
        <v>1500</v>
      </c>
      <c r="Q249" s="7">
        <v>2500</v>
      </c>
      <c r="R249" s="7">
        <v>3000</v>
      </c>
      <c r="S249" s="7">
        <v>700</v>
      </c>
      <c r="T249" s="7">
        <v>400</v>
      </c>
      <c r="U249" s="7">
        <v>0</v>
      </c>
      <c r="V249" s="7">
        <v>0</v>
      </c>
      <c r="W249" s="7">
        <f t="shared" si="23"/>
        <v>30810</v>
      </c>
      <c r="X249" s="7">
        <f t="shared" si="24"/>
        <v>31136.799999999999</v>
      </c>
      <c r="Y249" s="133">
        <f t="shared" si="25"/>
        <v>1.06069457968192E-2</v>
      </c>
      <c r="Z249" s="133">
        <f t="shared" si="21"/>
        <v>4.8685491723466411E-3</v>
      </c>
      <c r="AA249" s="187" cm="1">
        <f t="array" ref="AA249">6-MATCH(Z249,PERCENTILE(Z$11:Z$642,{5,4,3,2,1}/5),-1)</f>
        <v>5</v>
      </c>
      <c r="AB249" s="148" t="str">
        <f t="shared" si="22"/>
        <v>Very high</v>
      </c>
      <c r="AD249" s="14"/>
      <c r="AE249" s="192"/>
    </row>
    <row r="250" spans="1:31">
      <c r="A250" s="4" t="s">
        <v>254</v>
      </c>
      <c r="B250" s="7">
        <v>150</v>
      </c>
      <c r="C250" s="7">
        <v>100</v>
      </c>
      <c r="D250" s="7">
        <v>5000</v>
      </c>
      <c r="E250" s="7">
        <v>0</v>
      </c>
      <c r="F250" s="7">
        <v>100</v>
      </c>
      <c r="G250" s="7">
        <v>2250</v>
      </c>
      <c r="H250" s="7">
        <v>7000</v>
      </c>
      <c r="I250" s="7">
        <v>3500</v>
      </c>
      <c r="J250" s="7">
        <v>3500</v>
      </c>
      <c r="K250" s="7">
        <v>1250</v>
      </c>
      <c r="L250" s="7">
        <v>500</v>
      </c>
      <c r="M250" s="7">
        <v>1000</v>
      </c>
      <c r="N250" s="7">
        <v>2500</v>
      </c>
      <c r="O250" s="7">
        <v>2500</v>
      </c>
      <c r="P250" s="7">
        <v>5000</v>
      </c>
      <c r="Q250" s="7">
        <v>3500</v>
      </c>
      <c r="R250" s="7">
        <v>9000</v>
      </c>
      <c r="S250" s="7">
        <v>1000</v>
      </c>
      <c r="T250" s="7">
        <v>900</v>
      </c>
      <c r="U250" s="7">
        <v>0</v>
      </c>
      <c r="V250" s="7">
        <v>0</v>
      </c>
      <c r="W250" s="7">
        <f t="shared" si="23"/>
        <v>48750</v>
      </c>
      <c r="X250" s="7">
        <f t="shared" si="24"/>
        <v>49826.5</v>
      </c>
      <c r="Y250" s="133">
        <f t="shared" si="25"/>
        <v>2.2082051282051207E-2</v>
      </c>
      <c r="Z250" s="133">
        <f t="shared" si="21"/>
        <v>3.0769230769230769E-3</v>
      </c>
      <c r="AA250" s="187" cm="1">
        <f t="array" ref="AA250">6-MATCH(Z250,PERCENTILE(Z$11:Z$642,{5,4,3,2,1}/5),-1)</f>
        <v>5</v>
      </c>
      <c r="AB250" s="148" t="str">
        <f t="shared" si="22"/>
        <v>Very high</v>
      </c>
      <c r="AD250" s="14"/>
      <c r="AE250" s="192"/>
    </row>
    <row r="251" spans="1:31">
      <c r="A251" s="4" t="s">
        <v>255</v>
      </c>
      <c r="B251" s="7">
        <v>150</v>
      </c>
      <c r="C251" s="7">
        <v>50</v>
      </c>
      <c r="D251" s="7">
        <v>3000</v>
      </c>
      <c r="E251" s="7">
        <v>0</v>
      </c>
      <c r="F251" s="7">
        <v>200</v>
      </c>
      <c r="G251" s="7">
        <v>1500</v>
      </c>
      <c r="H251" s="7">
        <v>4000</v>
      </c>
      <c r="I251" s="7">
        <v>800</v>
      </c>
      <c r="J251" s="7">
        <v>2500</v>
      </c>
      <c r="K251" s="7">
        <v>250</v>
      </c>
      <c r="L251" s="7">
        <v>600</v>
      </c>
      <c r="M251" s="7">
        <v>225</v>
      </c>
      <c r="N251" s="7">
        <v>800</v>
      </c>
      <c r="O251" s="7">
        <v>1250</v>
      </c>
      <c r="P251" s="7">
        <v>500</v>
      </c>
      <c r="Q251" s="7">
        <v>2250</v>
      </c>
      <c r="R251" s="7">
        <v>2250</v>
      </c>
      <c r="S251" s="7">
        <v>3000</v>
      </c>
      <c r="T251" s="7">
        <v>700</v>
      </c>
      <c r="U251" s="7">
        <v>0</v>
      </c>
      <c r="V251" s="7">
        <v>0</v>
      </c>
      <c r="W251" s="7">
        <f t="shared" si="23"/>
        <v>24025</v>
      </c>
      <c r="X251" s="7">
        <f t="shared" si="24"/>
        <v>24447</v>
      </c>
      <c r="Y251" s="133">
        <f t="shared" si="25"/>
        <v>1.7565036420395419E-2</v>
      </c>
      <c r="Z251" s="133">
        <f t="shared" si="21"/>
        <v>6.2434963579604576E-3</v>
      </c>
      <c r="AA251" s="187" cm="1">
        <f t="array" ref="AA251">6-MATCH(Z251,PERCENTILE(Z$11:Z$642,{5,4,3,2,1}/5),-1)</f>
        <v>5</v>
      </c>
      <c r="AB251" s="148" t="str">
        <f t="shared" si="22"/>
        <v>Very high</v>
      </c>
      <c r="AD251" s="14"/>
      <c r="AE251" s="192"/>
    </row>
    <row r="252" spans="1:31">
      <c r="A252" s="4" t="s">
        <v>256</v>
      </c>
      <c r="B252" s="7">
        <v>0</v>
      </c>
      <c r="C252" s="7">
        <v>0</v>
      </c>
      <c r="D252" s="7">
        <v>5000</v>
      </c>
      <c r="E252" s="7">
        <v>0</v>
      </c>
      <c r="F252" s="7">
        <v>600</v>
      </c>
      <c r="G252" s="7">
        <v>2250</v>
      </c>
      <c r="H252" s="7">
        <v>9000</v>
      </c>
      <c r="I252" s="7">
        <v>8000</v>
      </c>
      <c r="J252" s="7">
        <v>3000</v>
      </c>
      <c r="K252" s="7">
        <v>3500</v>
      </c>
      <c r="L252" s="7">
        <v>600</v>
      </c>
      <c r="M252" s="7">
        <v>1000</v>
      </c>
      <c r="N252" s="7">
        <v>2500</v>
      </c>
      <c r="O252" s="7">
        <v>6000</v>
      </c>
      <c r="P252" s="7">
        <v>3000</v>
      </c>
      <c r="Q252" s="7">
        <v>3500</v>
      </c>
      <c r="R252" s="7">
        <v>17000</v>
      </c>
      <c r="S252" s="7">
        <v>3500</v>
      </c>
      <c r="T252" s="7">
        <v>1000</v>
      </c>
      <c r="U252" s="7">
        <v>0</v>
      </c>
      <c r="V252" s="7">
        <v>0</v>
      </c>
      <c r="W252" s="7">
        <f t="shared" si="23"/>
        <v>69450</v>
      </c>
      <c r="X252" s="7">
        <f t="shared" si="24"/>
        <v>71523</v>
      </c>
      <c r="Y252" s="133">
        <f t="shared" si="25"/>
        <v>2.9848812095032429E-2</v>
      </c>
      <c r="Z252" s="133">
        <f t="shared" si="21"/>
        <v>0</v>
      </c>
      <c r="AA252" s="187" cm="1">
        <f t="array" ref="AA252">6-MATCH(Z252,PERCENTILE(Z$11:Z$642,{5,4,3,2,1}/5),-1)</f>
        <v>1</v>
      </c>
      <c r="AB252" s="148" t="str">
        <f t="shared" si="22"/>
        <v>Very low</v>
      </c>
      <c r="AD252" s="14"/>
      <c r="AE252" s="192"/>
    </row>
    <row r="253" spans="1:31">
      <c r="A253" s="4" t="s">
        <v>257</v>
      </c>
      <c r="B253" s="7">
        <v>30</v>
      </c>
      <c r="C253" s="7">
        <v>150</v>
      </c>
      <c r="D253" s="7">
        <v>5000</v>
      </c>
      <c r="E253" s="7">
        <v>0</v>
      </c>
      <c r="F253" s="7">
        <v>300</v>
      </c>
      <c r="G253" s="7">
        <v>1750</v>
      </c>
      <c r="H253" s="7">
        <v>6000</v>
      </c>
      <c r="I253" s="7">
        <v>1000</v>
      </c>
      <c r="J253" s="7">
        <v>1750</v>
      </c>
      <c r="K253" s="7">
        <v>500</v>
      </c>
      <c r="L253" s="7">
        <v>900</v>
      </c>
      <c r="M253" s="7">
        <v>225</v>
      </c>
      <c r="N253" s="7">
        <v>1000</v>
      </c>
      <c r="O253" s="7">
        <v>1750</v>
      </c>
      <c r="P253" s="7">
        <v>250</v>
      </c>
      <c r="Q253" s="7">
        <v>3000</v>
      </c>
      <c r="R253" s="7">
        <v>3500</v>
      </c>
      <c r="S253" s="7">
        <v>500</v>
      </c>
      <c r="T253" s="7">
        <v>500</v>
      </c>
      <c r="U253" s="7">
        <v>0</v>
      </c>
      <c r="V253" s="7">
        <v>0</v>
      </c>
      <c r="W253" s="7">
        <f t="shared" si="23"/>
        <v>28105</v>
      </c>
      <c r="X253" s="7">
        <f t="shared" si="24"/>
        <v>28398.5</v>
      </c>
      <c r="Y253" s="133">
        <f t="shared" si="25"/>
        <v>1.0442981675858443E-2</v>
      </c>
      <c r="Z253" s="133">
        <f t="shared" si="21"/>
        <v>1.0674257249599715E-3</v>
      </c>
      <c r="AA253" s="187" cm="1">
        <f t="array" ref="AA253">6-MATCH(Z253,PERCENTILE(Z$11:Z$642,{5,4,3,2,1}/5),-1)</f>
        <v>3</v>
      </c>
      <c r="AB253" s="148" t="str">
        <f t="shared" si="22"/>
        <v>Mid</v>
      </c>
      <c r="AD253" s="14"/>
      <c r="AE253" s="192"/>
    </row>
    <row r="254" spans="1:31">
      <c r="A254" s="4" t="s">
        <v>258</v>
      </c>
      <c r="B254" s="7">
        <v>0</v>
      </c>
      <c r="C254" s="7">
        <v>0</v>
      </c>
      <c r="D254" s="7">
        <v>5000</v>
      </c>
      <c r="E254" s="7">
        <v>300</v>
      </c>
      <c r="F254" s="7">
        <v>300</v>
      </c>
      <c r="G254" s="7">
        <v>1500</v>
      </c>
      <c r="H254" s="7">
        <v>6000</v>
      </c>
      <c r="I254" s="7">
        <v>2500</v>
      </c>
      <c r="J254" s="7">
        <v>1500</v>
      </c>
      <c r="K254" s="7">
        <v>400</v>
      </c>
      <c r="L254" s="7">
        <v>350</v>
      </c>
      <c r="M254" s="7">
        <v>150</v>
      </c>
      <c r="N254" s="7">
        <v>700</v>
      </c>
      <c r="O254" s="7">
        <v>1750</v>
      </c>
      <c r="P254" s="7">
        <v>700</v>
      </c>
      <c r="Q254" s="7">
        <v>2500</v>
      </c>
      <c r="R254" s="7">
        <v>3500</v>
      </c>
      <c r="S254" s="7">
        <v>800</v>
      </c>
      <c r="T254" s="7">
        <v>500</v>
      </c>
      <c r="U254" s="7">
        <v>0</v>
      </c>
      <c r="V254" s="7">
        <v>0</v>
      </c>
      <c r="W254" s="7">
        <f t="shared" si="23"/>
        <v>28450</v>
      </c>
      <c r="X254" s="7">
        <f t="shared" si="24"/>
        <v>28715.5</v>
      </c>
      <c r="Y254" s="133">
        <f t="shared" si="25"/>
        <v>9.3321616871704371E-3</v>
      </c>
      <c r="Z254" s="133">
        <f t="shared" si="21"/>
        <v>0</v>
      </c>
      <c r="AA254" s="187" cm="1">
        <f t="array" ref="AA254">6-MATCH(Z254,PERCENTILE(Z$11:Z$642,{5,4,3,2,1}/5),-1)</f>
        <v>1</v>
      </c>
      <c r="AB254" s="148" t="str">
        <f t="shared" si="22"/>
        <v>Very low</v>
      </c>
      <c r="AD254" s="14"/>
      <c r="AE254" s="192"/>
    </row>
    <row r="255" spans="1:31">
      <c r="A255" s="4" t="s">
        <v>259</v>
      </c>
      <c r="B255" s="7">
        <v>50</v>
      </c>
      <c r="C255" s="7">
        <v>50</v>
      </c>
      <c r="D255" s="7">
        <v>4000</v>
      </c>
      <c r="E255" s="7">
        <v>15</v>
      </c>
      <c r="F255" s="7">
        <v>350</v>
      </c>
      <c r="G255" s="7">
        <v>1750</v>
      </c>
      <c r="H255" s="7">
        <v>4500</v>
      </c>
      <c r="I255" s="7">
        <v>1000</v>
      </c>
      <c r="J255" s="7">
        <v>3500</v>
      </c>
      <c r="K255" s="7">
        <v>600</v>
      </c>
      <c r="L255" s="7">
        <v>200</v>
      </c>
      <c r="M255" s="7">
        <v>500</v>
      </c>
      <c r="N255" s="7">
        <v>1500</v>
      </c>
      <c r="O255" s="7">
        <v>1750</v>
      </c>
      <c r="P255" s="7">
        <v>500</v>
      </c>
      <c r="Q255" s="7">
        <v>2000</v>
      </c>
      <c r="R255" s="7">
        <v>2500</v>
      </c>
      <c r="S255" s="7">
        <v>600</v>
      </c>
      <c r="T255" s="7">
        <v>800</v>
      </c>
      <c r="U255" s="7">
        <v>0</v>
      </c>
      <c r="V255" s="7">
        <v>0</v>
      </c>
      <c r="W255" s="7">
        <f t="shared" si="23"/>
        <v>26165</v>
      </c>
      <c r="X255" s="7">
        <f t="shared" si="24"/>
        <v>26539.200000000001</v>
      </c>
      <c r="Y255" s="133">
        <f t="shared" si="25"/>
        <v>1.4301547869291165E-2</v>
      </c>
      <c r="Z255" s="133">
        <f t="shared" si="21"/>
        <v>1.9109497420217848E-3</v>
      </c>
      <c r="AA255" s="187" cm="1">
        <f t="array" ref="AA255">6-MATCH(Z255,PERCENTILE(Z$11:Z$642,{5,4,3,2,1}/5),-1)</f>
        <v>4</v>
      </c>
      <c r="AB255" s="148" t="str">
        <f t="shared" si="22"/>
        <v>High</v>
      </c>
      <c r="AD255" s="14"/>
      <c r="AE255" s="192"/>
    </row>
    <row r="256" spans="1:31">
      <c r="A256" s="4" t="s">
        <v>260</v>
      </c>
      <c r="B256" s="7">
        <v>0</v>
      </c>
      <c r="C256" s="7">
        <v>0</v>
      </c>
      <c r="D256" s="7">
        <v>3500</v>
      </c>
      <c r="E256" s="7">
        <v>0</v>
      </c>
      <c r="F256" s="7">
        <v>125</v>
      </c>
      <c r="G256" s="7">
        <v>1750</v>
      </c>
      <c r="H256" s="7">
        <v>5000</v>
      </c>
      <c r="I256" s="7">
        <v>700</v>
      </c>
      <c r="J256" s="7">
        <v>1750</v>
      </c>
      <c r="K256" s="7">
        <v>300</v>
      </c>
      <c r="L256" s="7">
        <v>350</v>
      </c>
      <c r="M256" s="7">
        <v>300</v>
      </c>
      <c r="N256" s="7">
        <v>1250</v>
      </c>
      <c r="O256" s="7">
        <v>900</v>
      </c>
      <c r="P256" s="7">
        <v>300</v>
      </c>
      <c r="Q256" s="7">
        <v>3000</v>
      </c>
      <c r="R256" s="7">
        <v>3000</v>
      </c>
      <c r="S256" s="7">
        <v>350</v>
      </c>
      <c r="T256" s="7">
        <v>600</v>
      </c>
      <c r="U256" s="7">
        <v>0</v>
      </c>
      <c r="V256" s="7">
        <v>0</v>
      </c>
      <c r="W256" s="7">
        <f t="shared" si="23"/>
        <v>23175</v>
      </c>
      <c r="X256" s="7">
        <f t="shared" si="24"/>
        <v>23515</v>
      </c>
      <c r="Y256" s="133">
        <f t="shared" si="25"/>
        <v>1.4670981661272897E-2</v>
      </c>
      <c r="Z256" s="133">
        <f t="shared" si="21"/>
        <v>0</v>
      </c>
      <c r="AA256" s="187" cm="1">
        <f t="array" ref="AA256">6-MATCH(Z256,PERCENTILE(Z$11:Z$642,{5,4,3,2,1}/5),-1)</f>
        <v>1</v>
      </c>
      <c r="AB256" s="148" t="str">
        <f t="shared" si="22"/>
        <v>Very low</v>
      </c>
      <c r="AD256" s="14"/>
      <c r="AE256" s="192"/>
    </row>
    <row r="257" spans="1:31">
      <c r="A257" s="4" t="s">
        <v>261</v>
      </c>
      <c r="B257" s="7">
        <v>300</v>
      </c>
      <c r="C257" s="7">
        <v>10</v>
      </c>
      <c r="D257" s="7">
        <v>3000</v>
      </c>
      <c r="E257" s="7">
        <v>0</v>
      </c>
      <c r="F257" s="7">
        <v>150</v>
      </c>
      <c r="G257" s="7">
        <v>2500</v>
      </c>
      <c r="H257" s="7">
        <v>9000</v>
      </c>
      <c r="I257" s="7">
        <v>2500</v>
      </c>
      <c r="J257" s="7">
        <v>6000</v>
      </c>
      <c r="K257" s="7">
        <v>1500</v>
      </c>
      <c r="L257" s="7">
        <v>2500</v>
      </c>
      <c r="M257" s="7">
        <v>1750</v>
      </c>
      <c r="N257" s="7">
        <v>4500</v>
      </c>
      <c r="O257" s="7">
        <v>4000</v>
      </c>
      <c r="P257" s="7">
        <v>700</v>
      </c>
      <c r="Q257" s="7">
        <v>3500</v>
      </c>
      <c r="R257" s="7">
        <v>7000</v>
      </c>
      <c r="S257" s="7">
        <v>3000</v>
      </c>
      <c r="T257" s="7">
        <v>1000</v>
      </c>
      <c r="U257" s="7">
        <v>0</v>
      </c>
      <c r="V257" s="7">
        <v>0</v>
      </c>
      <c r="W257" s="7">
        <f t="shared" si="23"/>
        <v>52910</v>
      </c>
      <c r="X257" s="7">
        <f t="shared" si="24"/>
        <v>54458.3</v>
      </c>
      <c r="Y257" s="133">
        <f t="shared" si="25"/>
        <v>2.9262899262899378E-2</v>
      </c>
      <c r="Z257" s="133">
        <f t="shared" si="21"/>
        <v>5.6700056700056704E-3</v>
      </c>
      <c r="AA257" s="187" cm="1">
        <f t="array" ref="AA257">6-MATCH(Z257,PERCENTILE(Z$11:Z$642,{5,4,3,2,1}/5),-1)</f>
        <v>5</v>
      </c>
      <c r="AB257" s="148" t="str">
        <f t="shared" si="22"/>
        <v>Very high</v>
      </c>
      <c r="AD257" s="14"/>
      <c r="AE257" s="192"/>
    </row>
    <row r="258" spans="1:31">
      <c r="A258" s="4" t="s">
        <v>262</v>
      </c>
      <c r="B258" s="7">
        <v>20</v>
      </c>
      <c r="C258" s="7">
        <v>0</v>
      </c>
      <c r="D258" s="7">
        <v>1750</v>
      </c>
      <c r="E258" s="7">
        <v>5</v>
      </c>
      <c r="F258" s="7">
        <v>200</v>
      </c>
      <c r="G258" s="7">
        <v>1750</v>
      </c>
      <c r="H258" s="7">
        <v>6000</v>
      </c>
      <c r="I258" s="7">
        <v>2250</v>
      </c>
      <c r="J258" s="7">
        <v>3500</v>
      </c>
      <c r="K258" s="7">
        <v>900</v>
      </c>
      <c r="L258" s="7">
        <v>600</v>
      </c>
      <c r="M258" s="7">
        <v>700</v>
      </c>
      <c r="N258" s="7">
        <v>3000</v>
      </c>
      <c r="O258" s="7">
        <v>4000</v>
      </c>
      <c r="P258" s="7">
        <v>900</v>
      </c>
      <c r="Q258" s="7">
        <v>3500</v>
      </c>
      <c r="R258" s="7">
        <v>7000</v>
      </c>
      <c r="S258" s="7">
        <v>600</v>
      </c>
      <c r="T258" s="7">
        <v>1750</v>
      </c>
      <c r="U258" s="7">
        <v>0</v>
      </c>
      <c r="V258" s="7">
        <v>0</v>
      </c>
      <c r="W258" s="7">
        <f t="shared" si="23"/>
        <v>38425</v>
      </c>
      <c r="X258" s="7">
        <f t="shared" si="24"/>
        <v>39668.400000000001</v>
      </c>
      <c r="Y258" s="133">
        <f t="shared" si="25"/>
        <v>3.2359141184124862E-2</v>
      </c>
      <c r="Z258" s="133">
        <f t="shared" si="21"/>
        <v>5.2049446974625896E-4</v>
      </c>
      <c r="AA258" s="187" cm="1">
        <f t="array" ref="AA258">6-MATCH(Z258,PERCENTILE(Z$11:Z$642,{5,4,3,2,1}/5),-1)</f>
        <v>3</v>
      </c>
      <c r="AB258" s="148" t="str">
        <f t="shared" si="22"/>
        <v>Mid</v>
      </c>
      <c r="AD258" s="14"/>
      <c r="AE258" s="192"/>
    </row>
    <row r="259" spans="1:31">
      <c r="A259" s="4" t="s">
        <v>263</v>
      </c>
      <c r="B259" s="7">
        <v>10</v>
      </c>
      <c r="C259" s="7">
        <v>15</v>
      </c>
      <c r="D259" s="7">
        <v>5000</v>
      </c>
      <c r="E259" s="7">
        <v>0</v>
      </c>
      <c r="F259" s="7">
        <v>150</v>
      </c>
      <c r="G259" s="7">
        <v>2250</v>
      </c>
      <c r="H259" s="7">
        <v>8000</v>
      </c>
      <c r="I259" s="7">
        <v>2500</v>
      </c>
      <c r="J259" s="7">
        <v>3500</v>
      </c>
      <c r="K259" s="7">
        <v>1250</v>
      </c>
      <c r="L259" s="7">
        <v>450</v>
      </c>
      <c r="M259" s="7">
        <v>500</v>
      </c>
      <c r="N259" s="7">
        <v>2000</v>
      </c>
      <c r="O259" s="7">
        <v>4500</v>
      </c>
      <c r="P259" s="7">
        <v>900</v>
      </c>
      <c r="Q259" s="7">
        <v>2500</v>
      </c>
      <c r="R259" s="7">
        <v>3500</v>
      </c>
      <c r="S259" s="7">
        <v>1500</v>
      </c>
      <c r="T259" s="7">
        <v>900</v>
      </c>
      <c r="U259" s="7">
        <v>0</v>
      </c>
      <c r="V259" s="7">
        <v>0</v>
      </c>
      <c r="W259" s="7">
        <f t="shared" si="23"/>
        <v>39425</v>
      </c>
      <c r="X259" s="7">
        <f t="shared" si="24"/>
        <v>40185.449999999997</v>
      </c>
      <c r="Y259" s="133">
        <f t="shared" si="25"/>
        <v>1.9288522511097028E-2</v>
      </c>
      <c r="Z259" s="133">
        <f t="shared" si="21"/>
        <v>2.5364616360177552E-4</v>
      </c>
      <c r="AA259" s="187" cm="1">
        <f t="array" ref="AA259">6-MATCH(Z259,PERCENTILE(Z$11:Z$642,{5,4,3,2,1}/5),-1)</f>
        <v>2</v>
      </c>
      <c r="AB259" s="148" t="str">
        <f t="shared" si="22"/>
        <v>Low</v>
      </c>
      <c r="AD259" s="14"/>
      <c r="AE259" s="192"/>
    </row>
    <row r="260" spans="1:31">
      <c r="A260" s="4" t="s">
        <v>264</v>
      </c>
      <c r="B260" s="7">
        <v>10</v>
      </c>
      <c r="C260" s="7">
        <v>0</v>
      </c>
      <c r="D260" s="7">
        <v>11000</v>
      </c>
      <c r="E260" s="7">
        <v>150</v>
      </c>
      <c r="F260" s="7">
        <v>700</v>
      </c>
      <c r="G260" s="7">
        <v>1750</v>
      </c>
      <c r="H260" s="7">
        <v>8000</v>
      </c>
      <c r="I260" s="7">
        <v>3000</v>
      </c>
      <c r="J260" s="7">
        <v>3000</v>
      </c>
      <c r="K260" s="7">
        <v>3000</v>
      </c>
      <c r="L260" s="7">
        <v>2000</v>
      </c>
      <c r="M260" s="7">
        <v>1250</v>
      </c>
      <c r="N260" s="7">
        <v>3000</v>
      </c>
      <c r="O260" s="7">
        <v>6000</v>
      </c>
      <c r="P260" s="7">
        <v>4000</v>
      </c>
      <c r="Q260" s="7">
        <v>3500</v>
      </c>
      <c r="R260" s="7">
        <v>3000</v>
      </c>
      <c r="S260" s="7">
        <v>1000</v>
      </c>
      <c r="T260" s="7">
        <v>1000</v>
      </c>
      <c r="U260" s="7">
        <v>0</v>
      </c>
      <c r="V260" s="7">
        <v>0</v>
      </c>
      <c r="W260" s="7">
        <f t="shared" si="23"/>
        <v>55360</v>
      </c>
      <c r="X260" s="7">
        <f t="shared" si="24"/>
        <v>55850</v>
      </c>
      <c r="Y260" s="133">
        <f t="shared" si="25"/>
        <v>8.8511560693642632E-3</v>
      </c>
      <c r="Z260" s="133">
        <f t="shared" si="21"/>
        <v>1.8063583815028901E-4</v>
      </c>
      <c r="AA260" s="187" cm="1">
        <f t="array" ref="AA260">6-MATCH(Z260,PERCENTILE(Z$11:Z$642,{5,4,3,2,1}/5),-1)</f>
        <v>2</v>
      </c>
      <c r="AB260" s="148" t="str">
        <f t="shared" si="22"/>
        <v>Low</v>
      </c>
      <c r="AD260" s="14"/>
      <c r="AE260" s="192"/>
    </row>
    <row r="261" spans="1:31">
      <c r="A261" s="4" t="s">
        <v>265</v>
      </c>
      <c r="B261" s="7">
        <v>50</v>
      </c>
      <c r="C261" s="7">
        <v>50</v>
      </c>
      <c r="D261" s="7">
        <v>4500</v>
      </c>
      <c r="E261" s="7">
        <v>0</v>
      </c>
      <c r="F261" s="7">
        <v>350</v>
      </c>
      <c r="G261" s="7">
        <v>1750</v>
      </c>
      <c r="H261" s="7">
        <v>7000</v>
      </c>
      <c r="I261" s="7">
        <v>1250</v>
      </c>
      <c r="J261" s="7">
        <v>3000</v>
      </c>
      <c r="K261" s="7">
        <v>600</v>
      </c>
      <c r="L261" s="7">
        <v>225</v>
      </c>
      <c r="M261" s="7">
        <v>500</v>
      </c>
      <c r="N261" s="7">
        <v>1500</v>
      </c>
      <c r="O261" s="7">
        <v>3000</v>
      </c>
      <c r="P261" s="7">
        <v>1250</v>
      </c>
      <c r="Q261" s="7">
        <v>4500</v>
      </c>
      <c r="R261" s="7">
        <v>6000</v>
      </c>
      <c r="S261" s="7">
        <v>1000</v>
      </c>
      <c r="T261" s="7">
        <v>500</v>
      </c>
      <c r="U261" s="7">
        <v>0</v>
      </c>
      <c r="V261" s="7">
        <v>0</v>
      </c>
      <c r="W261" s="7">
        <f t="shared" si="23"/>
        <v>37025</v>
      </c>
      <c r="X261" s="7">
        <f t="shared" si="24"/>
        <v>37775.25</v>
      </c>
      <c r="Y261" s="133">
        <f t="shared" si="25"/>
        <v>2.0263335584064901E-2</v>
      </c>
      <c r="Z261" s="133">
        <f t="shared" si="21"/>
        <v>1.3504388926401081E-3</v>
      </c>
      <c r="AA261" s="187" cm="1">
        <f t="array" ref="AA261">6-MATCH(Z261,PERCENTILE(Z$11:Z$642,{5,4,3,2,1}/5),-1)</f>
        <v>4</v>
      </c>
      <c r="AB261" s="148" t="str">
        <f t="shared" si="22"/>
        <v>High</v>
      </c>
      <c r="AD261" s="14"/>
      <c r="AE261" s="192"/>
    </row>
    <row r="262" spans="1:31">
      <c r="A262" s="4" t="s">
        <v>266</v>
      </c>
      <c r="B262" s="7">
        <v>10</v>
      </c>
      <c r="C262" s="7">
        <v>0</v>
      </c>
      <c r="D262" s="7">
        <v>4500</v>
      </c>
      <c r="E262" s="7">
        <v>100</v>
      </c>
      <c r="F262" s="7">
        <v>500</v>
      </c>
      <c r="G262" s="7">
        <v>1250</v>
      </c>
      <c r="H262" s="7">
        <v>6000</v>
      </c>
      <c r="I262" s="7">
        <v>2500</v>
      </c>
      <c r="J262" s="7">
        <v>1250</v>
      </c>
      <c r="K262" s="7">
        <v>300</v>
      </c>
      <c r="L262" s="7">
        <v>2000</v>
      </c>
      <c r="M262" s="7">
        <v>250</v>
      </c>
      <c r="N262" s="7">
        <v>800</v>
      </c>
      <c r="O262" s="7">
        <v>3000</v>
      </c>
      <c r="P262" s="7">
        <v>1000</v>
      </c>
      <c r="Q262" s="7">
        <v>3000</v>
      </c>
      <c r="R262" s="7">
        <v>4000</v>
      </c>
      <c r="S262" s="7">
        <v>350</v>
      </c>
      <c r="T262" s="7">
        <v>450</v>
      </c>
      <c r="U262" s="7">
        <v>0</v>
      </c>
      <c r="V262" s="7">
        <v>0</v>
      </c>
      <c r="W262" s="7">
        <f t="shared" si="23"/>
        <v>31260</v>
      </c>
      <c r="X262" s="7">
        <f t="shared" si="24"/>
        <v>31641</v>
      </c>
      <c r="Y262" s="133">
        <f t="shared" si="25"/>
        <v>1.2188099808061459E-2</v>
      </c>
      <c r="Z262" s="133">
        <f t="shared" si="21"/>
        <v>3.1989763275751758E-4</v>
      </c>
      <c r="AA262" s="187" cm="1">
        <f t="array" ref="AA262">6-MATCH(Z262,PERCENTILE(Z$11:Z$642,{5,4,3,2,1}/5),-1)</f>
        <v>2</v>
      </c>
      <c r="AB262" s="148" t="str">
        <f t="shared" si="22"/>
        <v>Low</v>
      </c>
      <c r="AD262" s="14"/>
      <c r="AE262" s="192"/>
    </row>
    <row r="263" spans="1:31">
      <c r="A263" s="4" t="s">
        <v>267</v>
      </c>
      <c r="B263" s="7">
        <v>15</v>
      </c>
      <c r="C263" s="7">
        <v>0</v>
      </c>
      <c r="D263" s="7">
        <v>4500</v>
      </c>
      <c r="E263" s="7">
        <v>150</v>
      </c>
      <c r="F263" s="7">
        <v>175</v>
      </c>
      <c r="G263" s="7">
        <v>1000</v>
      </c>
      <c r="H263" s="7">
        <v>8000</v>
      </c>
      <c r="I263" s="7">
        <v>5000</v>
      </c>
      <c r="J263" s="7">
        <v>2500</v>
      </c>
      <c r="K263" s="7">
        <v>700</v>
      </c>
      <c r="L263" s="7">
        <v>500</v>
      </c>
      <c r="M263" s="7">
        <v>1500</v>
      </c>
      <c r="N263" s="7">
        <v>1750</v>
      </c>
      <c r="O263" s="7">
        <v>6000</v>
      </c>
      <c r="P263" s="7">
        <v>1750</v>
      </c>
      <c r="Q263" s="7">
        <v>5000</v>
      </c>
      <c r="R263" s="7">
        <v>8000</v>
      </c>
      <c r="S263" s="7">
        <v>1250</v>
      </c>
      <c r="T263" s="7">
        <v>1000</v>
      </c>
      <c r="U263" s="7">
        <v>0</v>
      </c>
      <c r="V263" s="7">
        <v>0</v>
      </c>
      <c r="W263" s="7">
        <f t="shared" si="23"/>
        <v>48790</v>
      </c>
      <c r="X263" s="7">
        <f t="shared" si="24"/>
        <v>50008</v>
      </c>
      <c r="Y263" s="133">
        <f t="shared" si="25"/>
        <v>2.4964131994261063E-2</v>
      </c>
      <c r="Z263" s="133">
        <f t="shared" si="21"/>
        <v>3.0744004919040785E-4</v>
      </c>
      <c r="AA263" s="187" cm="1">
        <f t="array" ref="AA263">6-MATCH(Z263,PERCENTILE(Z$11:Z$642,{5,4,3,2,1}/5),-1)</f>
        <v>2</v>
      </c>
      <c r="AB263" s="148" t="str">
        <f t="shared" si="22"/>
        <v>Low</v>
      </c>
      <c r="AD263" s="14"/>
      <c r="AE263" s="192"/>
    </row>
    <row r="264" spans="1:31">
      <c r="A264" s="4" t="s">
        <v>268</v>
      </c>
      <c r="B264" s="7">
        <v>0</v>
      </c>
      <c r="C264" s="7">
        <v>0</v>
      </c>
      <c r="D264" s="7">
        <v>4000</v>
      </c>
      <c r="E264" s="7">
        <v>0</v>
      </c>
      <c r="F264" s="7">
        <v>350</v>
      </c>
      <c r="G264" s="7">
        <v>1000</v>
      </c>
      <c r="H264" s="7">
        <v>6000</v>
      </c>
      <c r="I264" s="7">
        <v>2500</v>
      </c>
      <c r="J264" s="7">
        <v>3000</v>
      </c>
      <c r="K264" s="7">
        <v>300</v>
      </c>
      <c r="L264" s="7">
        <v>225</v>
      </c>
      <c r="M264" s="7">
        <v>400</v>
      </c>
      <c r="N264" s="7">
        <v>1000</v>
      </c>
      <c r="O264" s="7">
        <v>1500</v>
      </c>
      <c r="P264" s="7">
        <v>400</v>
      </c>
      <c r="Q264" s="7">
        <v>3500</v>
      </c>
      <c r="R264" s="7">
        <v>3000</v>
      </c>
      <c r="S264" s="7">
        <v>500</v>
      </c>
      <c r="T264" s="7">
        <v>450</v>
      </c>
      <c r="U264" s="7">
        <v>0</v>
      </c>
      <c r="V264" s="7">
        <v>0</v>
      </c>
      <c r="W264" s="7">
        <f t="shared" si="23"/>
        <v>28125</v>
      </c>
      <c r="X264" s="7">
        <f t="shared" si="24"/>
        <v>28499.25</v>
      </c>
      <c r="Y264" s="133">
        <f t="shared" si="25"/>
        <v>1.3306666666666578E-2</v>
      </c>
      <c r="Z264" s="133">
        <f t="shared" si="21"/>
        <v>0</v>
      </c>
      <c r="AA264" s="187" cm="1">
        <f t="array" ref="AA264">6-MATCH(Z264,PERCENTILE(Z$11:Z$642,{5,4,3,2,1}/5),-1)</f>
        <v>1</v>
      </c>
      <c r="AB264" s="148" t="str">
        <f t="shared" si="22"/>
        <v>Very low</v>
      </c>
      <c r="AD264" s="14"/>
      <c r="AE264" s="192"/>
    </row>
    <row r="265" spans="1:31">
      <c r="A265" s="4" t="s">
        <v>269</v>
      </c>
      <c r="B265" s="7">
        <v>25</v>
      </c>
      <c r="C265" s="7">
        <v>0</v>
      </c>
      <c r="D265" s="7">
        <v>4000</v>
      </c>
      <c r="E265" s="7">
        <v>3500</v>
      </c>
      <c r="F265" s="7">
        <v>450</v>
      </c>
      <c r="G265" s="7">
        <v>2000</v>
      </c>
      <c r="H265" s="7">
        <v>12000</v>
      </c>
      <c r="I265" s="7">
        <v>1750</v>
      </c>
      <c r="J265" s="7">
        <v>5000</v>
      </c>
      <c r="K265" s="7">
        <v>4000</v>
      </c>
      <c r="L265" s="7">
        <v>900</v>
      </c>
      <c r="M265" s="7">
        <v>800</v>
      </c>
      <c r="N265" s="7">
        <v>7000</v>
      </c>
      <c r="O265" s="7">
        <v>4500</v>
      </c>
      <c r="P265" s="7">
        <v>4000</v>
      </c>
      <c r="Q265" s="7">
        <v>4000</v>
      </c>
      <c r="R265" s="7">
        <v>8000</v>
      </c>
      <c r="S265" s="7">
        <v>1500</v>
      </c>
      <c r="T265" s="7">
        <v>3000</v>
      </c>
      <c r="U265" s="7">
        <v>0</v>
      </c>
      <c r="V265" s="7">
        <v>0</v>
      </c>
      <c r="W265" s="7">
        <f t="shared" si="23"/>
        <v>66425</v>
      </c>
      <c r="X265" s="7">
        <f t="shared" si="24"/>
        <v>68249.5</v>
      </c>
      <c r="Y265" s="133">
        <f t="shared" si="25"/>
        <v>2.7467068121941995E-2</v>
      </c>
      <c r="Z265" s="133">
        <f t="shared" si="21"/>
        <v>3.7636432066240122E-4</v>
      </c>
      <c r="AA265" s="187" cm="1">
        <f t="array" ref="AA265">6-MATCH(Z265,PERCENTILE(Z$11:Z$642,{5,4,3,2,1}/5),-1)</f>
        <v>2</v>
      </c>
      <c r="AB265" s="148" t="str">
        <f t="shared" si="22"/>
        <v>Low</v>
      </c>
      <c r="AD265" s="14"/>
      <c r="AE265" s="192"/>
    </row>
    <row r="266" spans="1:31">
      <c r="A266" s="4" t="s">
        <v>270</v>
      </c>
      <c r="B266" s="7">
        <v>0</v>
      </c>
      <c r="C266" s="7">
        <v>0</v>
      </c>
      <c r="D266" s="7">
        <v>5000</v>
      </c>
      <c r="E266" s="7">
        <v>40</v>
      </c>
      <c r="F266" s="7">
        <v>200</v>
      </c>
      <c r="G266" s="7">
        <v>2250</v>
      </c>
      <c r="H266" s="7">
        <v>5000</v>
      </c>
      <c r="I266" s="7">
        <v>2250</v>
      </c>
      <c r="J266" s="7">
        <v>1750</v>
      </c>
      <c r="K266" s="7">
        <v>300</v>
      </c>
      <c r="L266" s="7">
        <v>700</v>
      </c>
      <c r="M266" s="7">
        <v>800</v>
      </c>
      <c r="N266" s="7">
        <v>1000</v>
      </c>
      <c r="O266" s="7">
        <v>1750</v>
      </c>
      <c r="P266" s="7">
        <v>1500</v>
      </c>
      <c r="Q266" s="7">
        <v>3000</v>
      </c>
      <c r="R266" s="7">
        <v>9000</v>
      </c>
      <c r="S266" s="7">
        <v>700</v>
      </c>
      <c r="T266" s="7">
        <v>1500</v>
      </c>
      <c r="U266" s="7">
        <v>0</v>
      </c>
      <c r="V266" s="7">
        <v>0</v>
      </c>
      <c r="W266" s="7">
        <f t="shared" si="23"/>
        <v>36740</v>
      </c>
      <c r="X266" s="7">
        <f t="shared" si="24"/>
        <v>37441.699999999997</v>
      </c>
      <c r="Y266" s="133">
        <f t="shared" si="25"/>
        <v>1.9099074578116326E-2</v>
      </c>
      <c r="Z266" s="133">
        <f t="shared" si="21"/>
        <v>0</v>
      </c>
      <c r="AA266" s="187" cm="1">
        <f t="array" ref="AA266">6-MATCH(Z266,PERCENTILE(Z$11:Z$642,{5,4,3,2,1}/5),-1)</f>
        <v>1</v>
      </c>
      <c r="AB266" s="148" t="str">
        <f t="shared" si="22"/>
        <v>Very low</v>
      </c>
      <c r="AD266" s="14"/>
      <c r="AE266" s="192"/>
    </row>
    <row r="267" spans="1:31">
      <c r="A267" s="4" t="s">
        <v>271</v>
      </c>
      <c r="B267" s="7">
        <v>20</v>
      </c>
      <c r="C267" s="7">
        <v>0</v>
      </c>
      <c r="D267" s="7">
        <v>10000</v>
      </c>
      <c r="E267" s="7">
        <v>1000</v>
      </c>
      <c r="F267" s="7">
        <v>400</v>
      </c>
      <c r="G267" s="7">
        <v>2500</v>
      </c>
      <c r="H267" s="7">
        <v>11000</v>
      </c>
      <c r="I267" s="7">
        <v>5000</v>
      </c>
      <c r="J267" s="7">
        <v>1750</v>
      </c>
      <c r="K267" s="7">
        <v>800</v>
      </c>
      <c r="L267" s="7">
        <v>250</v>
      </c>
      <c r="M267" s="7">
        <v>1000</v>
      </c>
      <c r="N267" s="7">
        <v>2500</v>
      </c>
      <c r="O267" s="7">
        <v>3500</v>
      </c>
      <c r="P267" s="7">
        <v>500</v>
      </c>
      <c r="Q267" s="7">
        <v>2500</v>
      </c>
      <c r="R267" s="7">
        <v>4500</v>
      </c>
      <c r="S267" s="7">
        <v>700</v>
      </c>
      <c r="T267" s="7">
        <v>2000</v>
      </c>
      <c r="U267" s="7">
        <v>0</v>
      </c>
      <c r="V267" s="7">
        <v>0</v>
      </c>
      <c r="W267" s="7">
        <f t="shared" si="23"/>
        <v>49920</v>
      </c>
      <c r="X267" s="7">
        <f t="shared" si="24"/>
        <v>50274.5</v>
      </c>
      <c r="Y267" s="133">
        <f t="shared" si="25"/>
        <v>7.1013621794870918E-3</v>
      </c>
      <c r="Z267" s="133">
        <f t="shared" si="21"/>
        <v>4.0064102564102563E-4</v>
      </c>
      <c r="AA267" s="187" cm="1">
        <f t="array" ref="AA267">6-MATCH(Z267,PERCENTILE(Z$11:Z$642,{5,4,3,2,1}/5),-1)</f>
        <v>2</v>
      </c>
      <c r="AB267" s="148" t="str">
        <f t="shared" si="22"/>
        <v>Low</v>
      </c>
      <c r="AD267" s="14"/>
      <c r="AE267" s="192"/>
    </row>
    <row r="268" spans="1:31">
      <c r="A268" s="4" t="s">
        <v>272</v>
      </c>
      <c r="B268" s="7">
        <v>150</v>
      </c>
      <c r="C268" s="7">
        <v>35</v>
      </c>
      <c r="D268" s="7">
        <v>5000</v>
      </c>
      <c r="E268" s="7">
        <v>10</v>
      </c>
      <c r="F268" s="7">
        <v>175</v>
      </c>
      <c r="G268" s="7">
        <v>2000</v>
      </c>
      <c r="H268" s="7">
        <v>5000</v>
      </c>
      <c r="I268" s="7">
        <v>1000</v>
      </c>
      <c r="J268" s="7">
        <v>5000</v>
      </c>
      <c r="K268" s="7">
        <v>1000</v>
      </c>
      <c r="L268" s="7">
        <v>300</v>
      </c>
      <c r="M268" s="7">
        <v>700</v>
      </c>
      <c r="N268" s="7">
        <v>3000</v>
      </c>
      <c r="O268" s="7">
        <v>2250</v>
      </c>
      <c r="P268" s="7">
        <v>1000</v>
      </c>
      <c r="Q268" s="7">
        <v>3500</v>
      </c>
      <c r="R268" s="7">
        <v>4500</v>
      </c>
      <c r="S268" s="7">
        <v>1000</v>
      </c>
      <c r="T268" s="7">
        <v>1750</v>
      </c>
      <c r="U268" s="7">
        <v>0</v>
      </c>
      <c r="V268" s="7">
        <v>0</v>
      </c>
      <c r="W268" s="7">
        <f t="shared" si="23"/>
        <v>37370</v>
      </c>
      <c r="X268" s="7">
        <f t="shared" si="24"/>
        <v>38101.85</v>
      </c>
      <c r="Y268" s="133">
        <f t="shared" si="25"/>
        <v>1.958389082151446E-2</v>
      </c>
      <c r="Z268" s="133">
        <f t="shared" ref="Z268:Z331" si="26">B268/W268</f>
        <v>4.0139149050040139E-3</v>
      </c>
      <c r="AA268" s="187" cm="1">
        <f t="array" ref="AA268">6-MATCH(Z268,PERCENTILE(Z$11:Z$642,{5,4,3,2,1}/5),-1)</f>
        <v>5</v>
      </c>
      <c r="AB268" s="148" t="str">
        <f t="shared" ref="AB268:AB331" si="27">IF(AA268=5,"Very high",IF(AA268=4,"High",IF(AA268=3,"Mid",IF(AA268=2,"Low",IF(AA268=1,"Very low","Missing")))))</f>
        <v>Very high</v>
      </c>
      <c r="AD268" s="14"/>
      <c r="AE268" s="192"/>
    </row>
    <row r="269" spans="1:31">
      <c r="A269" s="4" t="s">
        <v>273</v>
      </c>
      <c r="B269" s="7">
        <v>0</v>
      </c>
      <c r="C269" s="7">
        <v>10</v>
      </c>
      <c r="D269" s="7">
        <v>5000</v>
      </c>
      <c r="E269" s="7">
        <v>50</v>
      </c>
      <c r="F269" s="7">
        <v>300</v>
      </c>
      <c r="G269" s="7">
        <v>1250</v>
      </c>
      <c r="H269" s="7">
        <v>6000</v>
      </c>
      <c r="I269" s="7">
        <v>3000</v>
      </c>
      <c r="J269" s="7">
        <v>2000</v>
      </c>
      <c r="K269" s="7">
        <v>500</v>
      </c>
      <c r="L269" s="7">
        <v>2500</v>
      </c>
      <c r="M269" s="7">
        <v>1000</v>
      </c>
      <c r="N269" s="7">
        <v>1000</v>
      </c>
      <c r="O269" s="7">
        <v>1750</v>
      </c>
      <c r="P269" s="7">
        <v>2000</v>
      </c>
      <c r="Q269" s="7">
        <v>4000</v>
      </c>
      <c r="R269" s="7">
        <v>11000</v>
      </c>
      <c r="S269" s="7">
        <v>1000</v>
      </c>
      <c r="T269" s="7">
        <v>250</v>
      </c>
      <c r="U269" s="7">
        <v>0</v>
      </c>
      <c r="V269" s="7">
        <v>0</v>
      </c>
      <c r="W269" s="7">
        <f t="shared" si="23"/>
        <v>42610</v>
      </c>
      <c r="X269" s="7">
        <f t="shared" si="24"/>
        <v>43458.8</v>
      </c>
      <c r="Y269" s="133">
        <f t="shared" si="25"/>
        <v>1.9920206524290052E-2</v>
      </c>
      <c r="Z269" s="133">
        <f t="shared" si="26"/>
        <v>0</v>
      </c>
      <c r="AA269" s="187" cm="1">
        <f t="array" ref="AA269">6-MATCH(Z269,PERCENTILE(Z$11:Z$642,{5,4,3,2,1}/5),-1)</f>
        <v>1</v>
      </c>
      <c r="AB269" s="148" t="str">
        <f t="shared" si="27"/>
        <v>Very low</v>
      </c>
      <c r="AD269" s="14"/>
      <c r="AE269" s="192"/>
    </row>
    <row r="270" spans="1:31">
      <c r="A270" s="4" t="s">
        <v>274</v>
      </c>
      <c r="B270" s="7">
        <v>0</v>
      </c>
      <c r="C270" s="7">
        <v>0</v>
      </c>
      <c r="D270" s="7">
        <v>7000</v>
      </c>
      <c r="E270" s="7">
        <v>0</v>
      </c>
      <c r="F270" s="7">
        <v>1250</v>
      </c>
      <c r="G270" s="7">
        <v>1500</v>
      </c>
      <c r="H270" s="7">
        <v>7000</v>
      </c>
      <c r="I270" s="7">
        <v>2250</v>
      </c>
      <c r="J270" s="7">
        <v>1750</v>
      </c>
      <c r="K270" s="7">
        <v>225</v>
      </c>
      <c r="L270" s="7">
        <v>300</v>
      </c>
      <c r="M270" s="7">
        <v>800</v>
      </c>
      <c r="N270" s="7">
        <v>800</v>
      </c>
      <c r="O270" s="7">
        <v>1500</v>
      </c>
      <c r="P270" s="7">
        <v>300</v>
      </c>
      <c r="Q270" s="7">
        <v>3000</v>
      </c>
      <c r="R270" s="7">
        <v>2500</v>
      </c>
      <c r="S270" s="7">
        <v>400</v>
      </c>
      <c r="T270" s="7">
        <v>300</v>
      </c>
      <c r="U270" s="7">
        <v>0</v>
      </c>
      <c r="V270" s="7">
        <v>0</v>
      </c>
      <c r="W270" s="7">
        <f t="shared" si="23"/>
        <v>30875</v>
      </c>
      <c r="X270" s="7">
        <f t="shared" si="24"/>
        <v>30876.25</v>
      </c>
      <c r="Y270" s="133">
        <f t="shared" si="25"/>
        <v>4.0485829959413522E-5</v>
      </c>
      <c r="Z270" s="133">
        <f t="shared" si="26"/>
        <v>0</v>
      </c>
      <c r="AA270" s="187" cm="1">
        <f t="array" ref="AA270">6-MATCH(Z270,PERCENTILE(Z$11:Z$642,{5,4,3,2,1}/5),-1)</f>
        <v>1</v>
      </c>
      <c r="AB270" s="148" t="str">
        <f t="shared" si="27"/>
        <v>Very low</v>
      </c>
      <c r="AD270" s="14"/>
      <c r="AE270" s="192"/>
    </row>
    <row r="271" spans="1:31">
      <c r="A271" s="4" t="s">
        <v>275</v>
      </c>
      <c r="B271" s="7">
        <v>10</v>
      </c>
      <c r="C271" s="7">
        <v>0</v>
      </c>
      <c r="D271" s="7">
        <v>1750</v>
      </c>
      <c r="E271" s="7">
        <v>50</v>
      </c>
      <c r="F271" s="7">
        <v>350</v>
      </c>
      <c r="G271" s="7">
        <v>1750</v>
      </c>
      <c r="H271" s="7">
        <v>5000</v>
      </c>
      <c r="I271" s="7">
        <v>600</v>
      </c>
      <c r="J271" s="7">
        <v>3000</v>
      </c>
      <c r="K271" s="7">
        <v>1000</v>
      </c>
      <c r="L271" s="7">
        <v>700</v>
      </c>
      <c r="M271" s="7">
        <v>700</v>
      </c>
      <c r="N271" s="7">
        <v>2000</v>
      </c>
      <c r="O271" s="7">
        <v>3500</v>
      </c>
      <c r="P271" s="7">
        <v>2000</v>
      </c>
      <c r="Q271" s="7">
        <v>3500</v>
      </c>
      <c r="R271" s="7">
        <v>5000</v>
      </c>
      <c r="S271" s="7">
        <v>1250</v>
      </c>
      <c r="T271" s="7">
        <v>1000</v>
      </c>
      <c r="U271" s="7">
        <v>0</v>
      </c>
      <c r="V271" s="7">
        <v>0</v>
      </c>
      <c r="W271" s="7">
        <f t="shared" si="23"/>
        <v>33160</v>
      </c>
      <c r="X271" s="7">
        <f t="shared" si="24"/>
        <v>34154</v>
      </c>
      <c r="Y271" s="133">
        <f t="shared" si="25"/>
        <v>2.9975874547647718E-2</v>
      </c>
      <c r="Z271" s="133">
        <f t="shared" si="26"/>
        <v>3.0156815440289503E-4</v>
      </c>
      <c r="AA271" s="187" cm="1">
        <f t="array" ref="AA271">6-MATCH(Z271,PERCENTILE(Z$11:Z$642,{5,4,3,2,1}/5),-1)</f>
        <v>2</v>
      </c>
      <c r="AB271" s="148" t="str">
        <f t="shared" si="27"/>
        <v>Low</v>
      </c>
      <c r="AD271" s="14"/>
      <c r="AE271" s="192"/>
    </row>
    <row r="272" spans="1:31">
      <c r="A272" s="4" t="s">
        <v>276</v>
      </c>
      <c r="B272" s="7">
        <v>10</v>
      </c>
      <c r="C272" s="7">
        <v>0</v>
      </c>
      <c r="D272" s="7">
        <v>4000</v>
      </c>
      <c r="E272" s="7">
        <v>300</v>
      </c>
      <c r="F272" s="7">
        <v>450</v>
      </c>
      <c r="G272" s="7">
        <v>1500</v>
      </c>
      <c r="H272" s="7">
        <v>8000</v>
      </c>
      <c r="I272" s="7">
        <v>1750</v>
      </c>
      <c r="J272" s="7">
        <v>4000</v>
      </c>
      <c r="K272" s="7">
        <v>1500</v>
      </c>
      <c r="L272" s="7">
        <v>900</v>
      </c>
      <c r="M272" s="7">
        <v>2500</v>
      </c>
      <c r="N272" s="7">
        <v>2500</v>
      </c>
      <c r="O272" s="7">
        <v>4500</v>
      </c>
      <c r="P272" s="7">
        <v>2500</v>
      </c>
      <c r="Q272" s="7">
        <v>5000</v>
      </c>
      <c r="R272" s="7">
        <v>12000</v>
      </c>
      <c r="S272" s="7">
        <v>1500</v>
      </c>
      <c r="T272" s="7">
        <v>1250</v>
      </c>
      <c r="U272" s="7">
        <v>0</v>
      </c>
      <c r="V272" s="7">
        <v>0</v>
      </c>
      <c r="W272" s="7">
        <f t="shared" si="23"/>
        <v>54160</v>
      </c>
      <c r="X272" s="7">
        <f t="shared" si="24"/>
        <v>55753</v>
      </c>
      <c r="Y272" s="133">
        <f t="shared" si="25"/>
        <v>2.9412850812407632E-2</v>
      </c>
      <c r="Z272" s="133">
        <f t="shared" si="26"/>
        <v>1.8463810930576072E-4</v>
      </c>
      <c r="AA272" s="187" cm="1">
        <f t="array" ref="AA272">6-MATCH(Z272,PERCENTILE(Z$11:Z$642,{5,4,3,2,1}/5),-1)</f>
        <v>2</v>
      </c>
      <c r="AB272" s="148" t="str">
        <f t="shared" si="27"/>
        <v>Low</v>
      </c>
      <c r="AD272" s="14"/>
      <c r="AE272" s="192"/>
    </row>
    <row r="273" spans="1:31">
      <c r="A273" s="4" t="s">
        <v>277</v>
      </c>
      <c r="B273" s="7">
        <v>30</v>
      </c>
      <c r="C273" s="7">
        <v>0</v>
      </c>
      <c r="D273" s="7">
        <v>4000</v>
      </c>
      <c r="E273" s="7">
        <v>0</v>
      </c>
      <c r="F273" s="7">
        <v>350</v>
      </c>
      <c r="G273" s="7">
        <v>2000</v>
      </c>
      <c r="H273" s="7">
        <v>8000</v>
      </c>
      <c r="I273" s="7">
        <v>4500</v>
      </c>
      <c r="J273" s="7">
        <v>3500</v>
      </c>
      <c r="K273" s="7">
        <v>500</v>
      </c>
      <c r="L273" s="7">
        <v>400</v>
      </c>
      <c r="M273" s="7">
        <v>800</v>
      </c>
      <c r="N273" s="7">
        <v>1750</v>
      </c>
      <c r="O273" s="7">
        <v>2250</v>
      </c>
      <c r="P273" s="7">
        <v>900</v>
      </c>
      <c r="Q273" s="7">
        <v>3000</v>
      </c>
      <c r="R273" s="7">
        <v>4000</v>
      </c>
      <c r="S273" s="7">
        <v>1250</v>
      </c>
      <c r="T273" s="7">
        <v>500</v>
      </c>
      <c r="U273" s="7">
        <v>0</v>
      </c>
      <c r="V273" s="7">
        <v>0</v>
      </c>
      <c r="W273" s="7">
        <f t="shared" si="23"/>
        <v>37730</v>
      </c>
      <c r="X273" s="7">
        <f t="shared" si="24"/>
        <v>38417</v>
      </c>
      <c r="Y273" s="133">
        <f t="shared" si="25"/>
        <v>1.8208322289954948E-2</v>
      </c>
      <c r="Z273" s="133">
        <f t="shared" si="26"/>
        <v>7.9512324410283594E-4</v>
      </c>
      <c r="AA273" s="187" cm="1">
        <f t="array" ref="AA273">6-MATCH(Z273,PERCENTILE(Z$11:Z$642,{5,4,3,2,1}/5),-1)</f>
        <v>3</v>
      </c>
      <c r="AB273" s="148" t="str">
        <f t="shared" si="27"/>
        <v>Mid</v>
      </c>
      <c r="AD273" s="14"/>
      <c r="AE273" s="192"/>
    </row>
    <row r="274" spans="1:31">
      <c r="A274" s="4" t="s">
        <v>278</v>
      </c>
      <c r="B274" s="7">
        <v>10</v>
      </c>
      <c r="C274" s="7">
        <v>0</v>
      </c>
      <c r="D274" s="7">
        <v>4000</v>
      </c>
      <c r="E274" s="7">
        <v>5</v>
      </c>
      <c r="F274" s="7">
        <v>200</v>
      </c>
      <c r="G274" s="7">
        <v>3500</v>
      </c>
      <c r="H274" s="7">
        <v>11000</v>
      </c>
      <c r="I274" s="7">
        <v>2500</v>
      </c>
      <c r="J274" s="7">
        <v>3000</v>
      </c>
      <c r="K274" s="7">
        <v>3000</v>
      </c>
      <c r="L274" s="7">
        <v>3500</v>
      </c>
      <c r="M274" s="7">
        <v>700</v>
      </c>
      <c r="N274" s="7">
        <v>7000</v>
      </c>
      <c r="O274" s="7">
        <v>5000</v>
      </c>
      <c r="P274" s="7">
        <v>2250</v>
      </c>
      <c r="Q274" s="7">
        <v>3000</v>
      </c>
      <c r="R274" s="7">
        <v>4500</v>
      </c>
      <c r="S274" s="7">
        <v>1250</v>
      </c>
      <c r="T274" s="7">
        <v>1000</v>
      </c>
      <c r="U274" s="7">
        <v>0</v>
      </c>
      <c r="V274" s="7">
        <v>0</v>
      </c>
      <c r="W274" s="7">
        <f t="shared" si="23"/>
        <v>55415</v>
      </c>
      <c r="X274" s="7">
        <f t="shared" si="24"/>
        <v>56899.9</v>
      </c>
      <c r="Y274" s="133">
        <f t="shared" si="25"/>
        <v>2.6795993864477063E-2</v>
      </c>
      <c r="Z274" s="133">
        <f t="shared" si="26"/>
        <v>1.8045655508436344E-4</v>
      </c>
      <c r="AA274" s="187" cm="1">
        <f t="array" ref="AA274">6-MATCH(Z274,PERCENTILE(Z$11:Z$642,{5,4,3,2,1}/5),-1)</f>
        <v>2</v>
      </c>
      <c r="AB274" s="148" t="str">
        <f t="shared" si="27"/>
        <v>Low</v>
      </c>
      <c r="AD274" s="14"/>
      <c r="AE274" s="192"/>
    </row>
    <row r="275" spans="1:31">
      <c r="A275" s="4" t="s">
        <v>279</v>
      </c>
      <c r="B275" s="7">
        <v>0</v>
      </c>
      <c r="C275" s="7">
        <v>10</v>
      </c>
      <c r="D275" s="7">
        <v>4000</v>
      </c>
      <c r="E275" s="7">
        <v>400</v>
      </c>
      <c r="F275" s="7">
        <v>100</v>
      </c>
      <c r="G275" s="7">
        <v>2500</v>
      </c>
      <c r="H275" s="7">
        <v>10000</v>
      </c>
      <c r="I275" s="7">
        <v>3500</v>
      </c>
      <c r="J275" s="7">
        <v>3000</v>
      </c>
      <c r="K275" s="7">
        <v>1250</v>
      </c>
      <c r="L275" s="7">
        <v>900</v>
      </c>
      <c r="M275" s="7">
        <v>1750</v>
      </c>
      <c r="N275" s="7">
        <v>3500</v>
      </c>
      <c r="O275" s="7">
        <v>5000</v>
      </c>
      <c r="P275" s="7">
        <v>4000</v>
      </c>
      <c r="Q275" s="7">
        <v>6000</v>
      </c>
      <c r="R275" s="7">
        <v>10000</v>
      </c>
      <c r="S275" s="7">
        <v>900</v>
      </c>
      <c r="T275" s="7">
        <v>1000</v>
      </c>
      <c r="U275" s="7">
        <v>0</v>
      </c>
      <c r="V275" s="7">
        <v>0</v>
      </c>
      <c r="W275" s="7">
        <f t="shared" si="23"/>
        <v>57810</v>
      </c>
      <c r="X275" s="7">
        <f t="shared" si="24"/>
        <v>59404.800000000003</v>
      </c>
      <c r="Y275" s="133">
        <f t="shared" si="25"/>
        <v>2.7586922677737435E-2</v>
      </c>
      <c r="Z275" s="133">
        <f t="shared" si="26"/>
        <v>0</v>
      </c>
      <c r="AA275" s="187" cm="1">
        <f t="array" ref="AA275">6-MATCH(Z275,PERCENTILE(Z$11:Z$642,{5,4,3,2,1}/5),-1)</f>
        <v>1</v>
      </c>
      <c r="AB275" s="148" t="str">
        <f t="shared" si="27"/>
        <v>Very low</v>
      </c>
      <c r="AD275" s="14"/>
      <c r="AE275" s="192"/>
    </row>
    <row r="276" spans="1:31">
      <c r="A276" s="4" t="s">
        <v>280</v>
      </c>
      <c r="B276" s="7">
        <v>125</v>
      </c>
      <c r="C276" s="7">
        <v>0</v>
      </c>
      <c r="D276" s="7">
        <v>4000</v>
      </c>
      <c r="E276" s="7">
        <v>10</v>
      </c>
      <c r="F276" s="7">
        <v>350</v>
      </c>
      <c r="G276" s="7">
        <v>3500</v>
      </c>
      <c r="H276" s="7">
        <v>7000</v>
      </c>
      <c r="I276" s="7">
        <v>1250</v>
      </c>
      <c r="J276" s="7">
        <v>2250</v>
      </c>
      <c r="K276" s="7">
        <v>700</v>
      </c>
      <c r="L276" s="7">
        <v>300</v>
      </c>
      <c r="M276" s="7">
        <v>800</v>
      </c>
      <c r="N276" s="7">
        <v>2500</v>
      </c>
      <c r="O276" s="7">
        <v>1750</v>
      </c>
      <c r="P276" s="7">
        <v>1500</v>
      </c>
      <c r="Q276" s="7">
        <v>3000</v>
      </c>
      <c r="R276" s="7">
        <v>5000</v>
      </c>
      <c r="S276" s="7">
        <v>800</v>
      </c>
      <c r="T276" s="7">
        <v>600</v>
      </c>
      <c r="U276" s="7">
        <v>0</v>
      </c>
      <c r="V276" s="7">
        <v>0</v>
      </c>
      <c r="W276" s="7">
        <f t="shared" si="23"/>
        <v>35435</v>
      </c>
      <c r="X276" s="7">
        <f t="shared" si="24"/>
        <v>36158.300000000003</v>
      </c>
      <c r="Y276" s="133">
        <f t="shared" si="25"/>
        <v>2.0412022012134878E-2</v>
      </c>
      <c r="Z276" s="133">
        <f t="shared" si="26"/>
        <v>3.5275857203330039E-3</v>
      </c>
      <c r="AA276" s="187" cm="1">
        <f t="array" ref="AA276">6-MATCH(Z276,PERCENTILE(Z$11:Z$642,{5,4,3,2,1}/5),-1)</f>
        <v>5</v>
      </c>
      <c r="AB276" s="148" t="str">
        <f t="shared" si="27"/>
        <v>Very high</v>
      </c>
      <c r="AD276" s="14"/>
      <c r="AE276" s="192"/>
    </row>
    <row r="277" spans="1:31">
      <c r="A277" s="4" t="s">
        <v>281</v>
      </c>
      <c r="B277" s="7">
        <v>75</v>
      </c>
      <c r="C277" s="7">
        <v>10</v>
      </c>
      <c r="D277" s="7">
        <v>2250</v>
      </c>
      <c r="E277" s="7">
        <v>5</v>
      </c>
      <c r="F277" s="7">
        <v>300</v>
      </c>
      <c r="G277" s="7">
        <v>5000</v>
      </c>
      <c r="H277" s="7">
        <v>5000</v>
      </c>
      <c r="I277" s="7">
        <v>1000</v>
      </c>
      <c r="J277" s="7">
        <v>3000</v>
      </c>
      <c r="K277" s="7">
        <v>3000</v>
      </c>
      <c r="L277" s="7">
        <v>1750</v>
      </c>
      <c r="M277" s="7">
        <v>600</v>
      </c>
      <c r="N277" s="7">
        <v>6000</v>
      </c>
      <c r="O277" s="7">
        <v>6000</v>
      </c>
      <c r="P277" s="7">
        <v>700</v>
      </c>
      <c r="Q277" s="7">
        <v>3000</v>
      </c>
      <c r="R277" s="7">
        <v>3500</v>
      </c>
      <c r="S277" s="7">
        <v>1250</v>
      </c>
      <c r="T277" s="7">
        <v>1000</v>
      </c>
      <c r="U277" s="7">
        <v>0</v>
      </c>
      <c r="V277" s="7">
        <v>0</v>
      </c>
      <c r="W277" s="7">
        <f t="shared" si="23"/>
        <v>43440</v>
      </c>
      <c r="X277" s="7">
        <f t="shared" si="24"/>
        <v>44897.7</v>
      </c>
      <c r="Y277" s="133">
        <f t="shared" si="25"/>
        <v>3.3556629834254004E-2</v>
      </c>
      <c r="Z277" s="133">
        <f t="shared" si="26"/>
        <v>1.7265193370165745E-3</v>
      </c>
      <c r="AA277" s="187" cm="1">
        <f t="array" ref="AA277">6-MATCH(Z277,PERCENTILE(Z$11:Z$642,{5,4,3,2,1}/5),-1)</f>
        <v>4</v>
      </c>
      <c r="AB277" s="148" t="str">
        <f t="shared" si="27"/>
        <v>High</v>
      </c>
      <c r="AD277" s="14"/>
      <c r="AE277" s="192"/>
    </row>
    <row r="278" spans="1:31">
      <c r="A278" s="4" t="s">
        <v>282</v>
      </c>
      <c r="B278" s="7">
        <v>225</v>
      </c>
      <c r="C278" s="7">
        <v>0</v>
      </c>
      <c r="D278" s="7">
        <v>5000</v>
      </c>
      <c r="E278" s="7">
        <v>10</v>
      </c>
      <c r="F278" s="7">
        <v>300</v>
      </c>
      <c r="G278" s="7">
        <v>3500</v>
      </c>
      <c r="H278" s="7">
        <v>6000</v>
      </c>
      <c r="I278" s="7">
        <v>900</v>
      </c>
      <c r="J278" s="7">
        <v>3000</v>
      </c>
      <c r="K278" s="7">
        <v>900</v>
      </c>
      <c r="L278" s="7">
        <v>700</v>
      </c>
      <c r="M278" s="7">
        <v>900</v>
      </c>
      <c r="N278" s="7">
        <v>2000</v>
      </c>
      <c r="O278" s="7">
        <v>1750</v>
      </c>
      <c r="P278" s="7">
        <v>450</v>
      </c>
      <c r="Q278" s="7">
        <v>2000</v>
      </c>
      <c r="R278" s="7">
        <v>4000</v>
      </c>
      <c r="S278" s="7">
        <v>800</v>
      </c>
      <c r="T278" s="7">
        <v>800</v>
      </c>
      <c r="U278" s="7">
        <v>0</v>
      </c>
      <c r="V278" s="7">
        <v>0</v>
      </c>
      <c r="W278" s="7">
        <f t="shared" si="23"/>
        <v>33235</v>
      </c>
      <c r="X278" s="7">
        <f t="shared" si="24"/>
        <v>33749.300000000003</v>
      </c>
      <c r="Y278" s="133">
        <f t="shared" si="25"/>
        <v>1.5474650218143537E-2</v>
      </c>
      <c r="Z278" s="133">
        <f t="shared" si="26"/>
        <v>6.7699714156762448E-3</v>
      </c>
      <c r="AA278" s="187" cm="1">
        <f t="array" ref="AA278">6-MATCH(Z278,PERCENTILE(Z$11:Z$642,{5,4,3,2,1}/5),-1)</f>
        <v>5</v>
      </c>
      <c r="AB278" s="148" t="str">
        <f t="shared" si="27"/>
        <v>Very high</v>
      </c>
      <c r="AD278" s="14"/>
      <c r="AE278" s="192"/>
    </row>
    <row r="279" spans="1:31">
      <c r="A279" s="4" t="s">
        <v>283</v>
      </c>
      <c r="B279" s="7">
        <v>30</v>
      </c>
      <c r="C279" s="7">
        <v>0</v>
      </c>
      <c r="D279" s="7">
        <v>3000</v>
      </c>
      <c r="E279" s="7">
        <v>50</v>
      </c>
      <c r="F279" s="7">
        <v>300</v>
      </c>
      <c r="G279" s="7">
        <v>4000</v>
      </c>
      <c r="H279" s="7">
        <v>9000</v>
      </c>
      <c r="I279" s="7">
        <v>2000</v>
      </c>
      <c r="J279" s="7">
        <v>2250</v>
      </c>
      <c r="K279" s="7">
        <v>900</v>
      </c>
      <c r="L279" s="7">
        <v>600</v>
      </c>
      <c r="M279" s="7">
        <v>1000</v>
      </c>
      <c r="N279" s="7">
        <v>3000</v>
      </c>
      <c r="O279" s="7">
        <v>4000</v>
      </c>
      <c r="P279" s="7">
        <v>500</v>
      </c>
      <c r="Q279" s="7">
        <v>3000</v>
      </c>
      <c r="R279" s="7">
        <v>2250</v>
      </c>
      <c r="S279" s="7">
        <v>900</v>
      </c>
      <c r="T279" s="7">
        <v>700</v>
      </c>
      <c r="U279" s="7">
        <v>0</v>
      </c>
      <c r="V279" s="7">
        <v>0</v>
      </c>
      <c r="W279" s="7">
        <f t="shared" si="23"/>
        <v>37480</v>
      </c>
      <c r="X279" s="7">
        <f t="shared" si="24"/>
        <v>38379</v>
      </c>
      <c r="Y279" s="133">
        <f t="shared" si="25"/>
        <v>2.3986125933831426E-2</v>
      </c>
      <c r="Z279" s="133">
        <f t="shared" si="26"/>
        <v>8.0042689434364994E-4</v>
      </c>
      <c r="AA279" s="187" cm="1">
        <f t="array" ref="AA279">6-MATCH(Z279,PERCENTILE(Z$11:Z$642,{5,4,3,2,1}/5),-1)</f>
        <v>3</v>
      </c>
      <c r="AB279" s="148" t="str">
        <f t="shared" si="27"/>
        <v>Mid</v>
      </c>
      <c r="AD279" s="14"/>
      <c r="AE279" s="192"/>
    </row>
    <row r="280" spans="1:31">
      <c r="A280" s="4" t="s">
        <v>284</v>
      </c>
      <c r="B280" s="7">
        <v>100</v>
      </c>
      <c r="C280" s="7">
        <v>10</v>
      </c>
      <c r="D280" s="7">
        <v>6000</v>
      </c>
      <c r="E280" s="7">
        <v>400</v>
      </c>
      <c r="F280" s="7">
        <v>350</v>
      </c>
      <c r="G280" s="7">
        <v>4000</v>
      </c>
      <c r="H280" s="7">
        <v>10000</v>
      </c>
      <c r="I280" s="7">
        <v>2250</v>
      </c>
      <c r="J280" s="7">
        <v>3500</v>
      </c>
      <c r="K280" s="7">
        <v>1000</v>
      </c>
      <c r="L280" s="7">
        <v>1500</v>
      </c>
      <c r="M280" s="7">
        <v>1500</v>
      </c>
      <c r="N280" s="7">
        <v>4000</v>
      </c>
      <c r="O280" s="7">
        <v>20000</v>
      </c>
      <c r="P280" s="7">
        <v>1750</v>
      </c>
      <c r="Q280" s="7">
        <v>4500</v>
      </c>
      <c r="R280" s="7">
        <v>10000</v>
      </c>
      <c r="S280" s="7">
        <v>1500</v>
      </c>
      <c r="T280" s="7">
        <v>1000</v>
      </c>
      <c r="U280" s="7">
        <v>0</v>
      </c>
      <c r="V280" s="7">
        <v>0</v>
      </c>
      <c r="W280" s="7">
        <f t="shared" si="23"/>
        <v>73360</v>
      </c>
      <c r="X280" s="7">
        <f t="shared" si="24"/>
        <v>75646.3</v>
      </c>
      <c r="Y280" s="133">
        <f t="shared" si="25"/>
        <v>3.1165485278080718E-2</v>
      </c>
      <c r="Z280" s="133">
        <f t="shared" si="26"/>
        <v>1.3631406761177754E-3</v>
      </c>
      <c r="AA280" s="187" cm="1">
        <f t="array" ref="AA280">6-MATCH(Z280,PERCENTILE(Z$11:Z$642,{5,4,3,2,1}/5),-1)</f>
        <v>4</v>
      </c>
      <c r="AB280" s="148" t="str">
        <f t="shared" si="27"/>
        <v>High</v>
      </c>
      <c r="AD280" s="14"/>
      <c r="AE280" s="192"/>
    </row>
    <row r="281" spans="1:31">
      <c r="A281" s="4" t="s">
        <v>285</v>
      </c>
      <c r="B281" s="7">
        <v>10</v>
      </c>
      <c r="C281" s="7">
        <v>0</v>
      </c>
      <c r="D281" s="7">
        <v>1500</v>
      </c>
      <c r="E281" s="7">
        <v>10</v>
      </c>
      <c r="F281" s="7">
        <v>350</v>
      </c>
      <c r="G281" s="7">
        <v>1500</v>
      </c>
      <c r="H281" s="7">
        <v>10000</v>
      </c>
      <c r="I281" s="7">
        <v>1500</v>
      </c>
      <c r="J281" s="7">
        <v>9000</v>
      </c>
      <c r="K281" s="7">
        <v>8000</v>
      </c>
      <c r="L281" s="7">
        <v>1250</v>
      </c>
      <c r="M281" s="7">
        <v>2000</v>
      </c>
      <c r="N281" s="7">
        <v>16000</v>
      </c>
      <c r="O281" s="7">
        <v>5000</v>
      </c>
      <c r="P281" s="7">
        <v>2250</v>
      </c>
      <c r="Q281" s="7">
        <v>21000</v>
      </c>
      <c r="R281" s="7">
        <v>5000</v>
      </c>
      <c r="S281" s="7">
        <v>3000</v>
      </c>
      <c r="T281" s="7">
        <v>2500</v>
      </c>
      <c r="U281" s="7">
        <v>0</v>
      </c>
      <c r="V281" s="7">
        <v>0</v>
      </c>
      <c r="W281" s="7">
        <f t="shared" si="23"/>
        <v>89870</v>
      </c>
      <c r="X281" s="7">
        <f t="shared" si="24"/>
        <v>93403.8</v>
      </c>
      <c r="Y281" s="133">
        <f t="shared" si="25"/>
        <v>3.9321241793702111E-2</v>
      </c>
      <c r="Z281" s="133">
        <f t="shared" si="26"/>
        <v>1.1127183709803049E-4</v>
      </c>
      <c r="AA281" s="187" cm="1">
        <f t="array" ref="AA281">6-MATCH(Z281,PERCENTILE(Z$11:Z$642,{5,4,3,2,1}/5),-1)</f>
        <v>1</v>
      </c>
      <c r="AB281" s="148" t="str">
        <f t="shared" si="27"/>
        <v>Very low</v>
      </c>
      <c r="AD281" s="14"/>
      <c r="AE281" s="192"/>
    </row>
    <row r="282" spans="1:31">
      <c r="A282" s="4" t="s">
        <v>286</v>
      </c>
      <c r="B282" s="7">
        <v>0</v>
      </c>
      <c r="C282" s="7">
        <v>0</v>
      </c>
      <c r="D282" s="7">
        <v>1250</v>
      </c>
      <c r="E282" s="7">
        <v>0</v>
      </c>
      <c r="F282" s="7">
        <v>100</v>
      </c>
      <c r="G282" s="7">
        <v>2000</v>
      </c>
      <c r="H282" s="7">
        <v>4000</v>
      </c>
      <c r="I282" s="7">
        <v>1500</v>
      </c>
      <c r="J282" s="7">
        <v>1750</v>
      </c>
      <c r="K282" s="7">
        <v>400</v>
      </c>
      <c r="L282" s="7">
        <v>350</v>
      </c>
      <c r="M282" s="7">
        <v>300</v>
      </c>
      <c r="N282" s="7">
        <v>1750</v>
      </c>
      <c r="O282" s="7">
        <v>2250</v>
      </c>
      <c r="P282" s="7">
        <v>450</v>
      </c>
      <c r="Q282" s="7">
        <v>3000</v>
      </c>
      <c r="R282" s="7">
        <v>2000</v>
      </c>
      <c r="S282" s="7">
        <v>600</v>
      </c>
      <c r="T282" s="7">
        <v>500</v>
      </c>
      <c r="U282" s="7">
        <v>0</v>
      </c>
      <c r="V282" s="7">
        <v>0</v>
      </c>
      <c r="W282" s="7">
        <f t="shared" ref="W282:W345" si="28">SUM(B282:V282)</f>
        <v>22200</v>
      </c>
      <c r="X282" s="7">
        <f t="shared" ref="X282:X345" si="29">SUMPRODUCT(B282:V282,$B$8:$V$8)</f>
        <v>22811</v>
      </c>
      <c r="Y282" s="133">
        <f t="shared" ref="Y282:Y345" si="30">X282/W282-1</f>
        <v>2.752252252252263E-2</v>
      </c>
      <c r="Z282" s="133">
        <f t="shared" si="26"/>
        <v>0</v>
      </c>
      <c r="AA282" s="187" cm="1">
        <f t="array" ref="AA282">6-MATCH(Z282,PERCENTILE(Z$11:Z$642,{5,4,3,2,1}/5),-1)</f>
        <v>1</v>
      </c>
      <c r="AB282" s="148" t="str">
        <f t="shared" si="27"/>
        <v>Very low</v>
      </c>
      <c r="AD282" s="14"/>
      <c r="AE282" s="192"/>
    </row>
    <row r="283" spans="1:31">
      <c r="A283" s="4" t="s">
        <v>287</v>
      </c>
      <c r="B283" s="7">
        <v>175</v>
      </c>
      <c r="C283" s="7">
        <v>5</v>
      </c>
      <c r="D283" s="7">
        <v>3500</v>
      </c>
      <c r="E283" s="7">
        <v>100</v>
      </c>
      <c r="F283" s="7">
        <v>350</v>
      </c>
      <c r="G283" s="7">
        <v>4000</v>
      </c>
      <c r="H283" s="7">
        <v>5000</v>
      </c>
      <c r="I283" s="7">
        <v>2500</v>
      </c>
      <c r="J283" s="7">
        <v>2000</v>
      </c>
      <c r="K283" s="7">
        <v>800</v>
      </c>
      <c r="L283" s="7">
        <v>250</v>
      </c>
      <c r="M283" s="7">
        <v>450</v>
      </c>
      <c r="N283" s="7">
        <v>2500</v>
      </c>
      <c r="O283" s="7">
        <v>3000</v>
      </c>
      <c r="P283" s="7">
        <v>1500</v>
      </c>
      <c r="Q283" s="7">
        <v>3500</v>
      </c>
      <c r="R283" s="7">
        <v>3500</v>
      </c>
      <c r="S283" s="7">
        <v>900</v>
      </c>
      <c r="T283" s="7">
        <v>700</v>
      </c>
      <c r="U283" s="7">
        <v>0</v>
      </c>
      <c r="V283" s="7">
        <v>0</v>
      </c>
      <c r="W283" s="7">
        <f t="shared" si="28"/>
        <v>34730</v>
      </c>
      <c r="X283" s="7">
        <f t="shared" si="29"/>
        <v>35468.65</v>
      </c>
      <c r="Y283" s="133">
        <f t="shared" si="30"/>
        <v>2.1268355888281132E-2</v>
      </c>
      <c r="Z283" s="133">
        <f t="shared" si="26"/>
        <v>5.0388712928304061E-3</v>
      </c>
      <c r="AA283" s="187" cm="1">
        <f t="array" ref="AA283">6-MATCH(Z283,PERCENTILE(Z$11:Z$642,{5,4,3,2,1}/5),-1)</f>
        <v>5</v>
      </c>
      <c r="AB283" s="148" t="str">
        <f t="shared" si="27"/>
        <v>Very high</v>
      </c>
      <c r="AD283" s="14"/>
      <c r="AE283" s="192"/>
    </row>
    <row r="284" spans="1:31">
      <c r="A284" s="4" t="s">
        <v>288</v>
      </c>
      <c r="B284" s="7">
        <v>20</v>
      </c>
      <c r="C284" s="7">
        <v>0</v>
      </c>
      <c r="D284" s="7">
        <v>2500</v>
      </c>
      <c r="E284" s="7">
        <v>100</v>
      </c>
      <c r="F284" s="7">
        <v>50</v>
      </c>
      <c r="G284" s="7">
        <v>4000</v>
      </c>
      <c r="H284" s="7">
        <v>12000</v>
      </c>
      <c r="I284" s="7">
        <v>2500</v>
      </c>
      <c r="J284" s="7">
        <v>3500</v>
      </c>
      <c r="K284" s="7">
        <v>3000</v>
      </c>
      <c r="L284" s="7">
        <v>3500</v>
      </c>
      <c r="M284" s="7">
        <v>1250</v>
      </c>
      <c r="N284" s="7">
        <v>5000</v>
      </c>
      <c r="O284" s="7">
        <v>4500</v>
      </c>
      <c r="P284" s="7">
        <v>4000</v>
      </c>
      <c r="Q284" s="7">
        <v>6000</v>
      </c>
      <c r="R284" s="7">
        <v>7000</v>
      </c>
      <c r="S284" s="7">
        <v>1000</v>
      </c>
      <c r="T284" s="7">
        <v>2000</v>
      </c>
      <c r="U284" s="7">
        <v>0</v>
      </c>
      <c r="V284" s="7">
        <v>0</v>
      </c>
      <c r="W284" s="7">
        <f t="shared" si="28"/>
        <v>61920</v>
      </c>
      <c r="X284" s="7">
        <f t="shared" si="29"/>
        <v>63725</v>
      </c>
      <c r="Y284" s="133">
        <f t="shared" si="30"/>
        <v>2.9150516795865666E-2</v>
      </c>
      <c r="Z284" s="133">
        <f t="shared" si="26"/>
        <v>3.2299741602067185E-4</v>
      </c>
      <c r="AA284" s="187" cm="1">
        <f t="array" ref="AA284">6-MATCH(Z284,PERCENTILE(Z$11:Z$642,{5,4,3,2,1}/5),-1)</f>
        <v>2</v>
      </c>
      <c r="AB284" s="148" t="str">
        <f t="shared" si="27"/>
        <v>Low</v>
      </c>
      <c r="AD284" s="14"/>
      <c r="AE284" s="192"/>
    </row>
    <row r="285" spans="1:31">
      <c r="A285" s="4" t="s">
        <v>289</v>
      </c>
      <c r="B285" s="7">
        <v>20</v>
      </c>
      <c r="C285" s="7">
        <v>0</v>
      </c>
      <c r="D285" s="7">
        <v>1250</v>
      </c>
      <c r="E285" s="7">
        <v>0</v>
      </c>
      <c r="F285" s="7">
        <v>250</v>
      </c>
      <c r="G285" s="7">
        <v>1250</v>
      </c>
      <c r="H285" s="7">
        <v>4500</v>
      </c>
      <c r="I285" s="7">
        <v>600</v>
      </c>
      <c r="J285" s="7">
        <v>3000</v>
      </c>
      <c r="K285" s="7">
        <v>225</v>
      </c>
      <c r="L285" s="7">
        <v>225</v>
      </c>
      <c r="M285" s="7">
        <v>350</v>
      </c>
      <c r="N285" s="7">
        <v>800</v>
      </c>
      <c r="O285" s="7">
        <v>1000</v>
      </c>
      <c r="P285" s="7">
        <v>900</v>
      </c>
      <c r="Q285" s="7">
        <v>2500</v>
      </c>
      <c r="R285" s="7">
        <v>4000</v>
      </c>
      <c r="S285" s="7">
        <v>600</v>
      </c>
      <c r="T285" s="7">
        <v>700</v>
      </c>
      <c r="U285" s="7">
        <v>0</v>
      </c>
      <c r="V285" s="7">
        <v>0</v>
      </c>
      <c r="W285" s="7">
        <f t="shared" si="28"/>
        <v>22170</v>
      </c>
      <c r="X285" s="7">
        <f t="shared" si="29"/>
        <v>22749</v>
      </c>
      <c r="Y285" s="133">
        <f t="shared" si="30"/>
        <v>2.6116373477672594E-2</v>
      </c>
      <c r="Z285" s="133">
        <f t="shared" si="26"/>
        <v>9.0211998195760036E-4</v>
      </c>
      <c r="AA285" s="187" cm="1">
        <f t="array" ref="AA285">6-MATCH(Z285,PERCENTILE(Z$11:Z$642,{5,4,3,2,1}/5),-1)</f>
        <v>3</v>
      </c>
      <c r="AB285" s="148" t="str">
        <f t="shared" si="27"/>
        <v>Mid</v>
      </c>
      <c r="AD285" s="14"/>
      <c r="AE285" s="192"/>
    </row>
    <row r="286" spans="1:31">
      <c r="A286" s="4" t="s">
        <v>290</v>
      </c>
      <c r="B286" s="7">
        <v>25</v>
      </c>
      <c r="C286" s="7">
        <v>0</v>
      </c>
      <c r="D286" s="7">
        <v>2500</v>
      </c>
      <c r="E286" s="7">
        <v>200</v>
      </c>
      <c r="F286" s="7">
        <v>600</v>
      </c>
      <c r="G286" s="7">
        <v>2250</v>
      </c>
      <c r="H286" s="7">
        <v>10000</v>
      </c>
      <c r="I286" s="7">
        <v>2000</v>
      </c>
      <c r="J286" s="7">
        <v>3500</v>
      </c>
      <c r="K286" s="7">
        <v>2000</v>
      </c>
      <c r="L286" s="7">
        <v>2250</v>
      </c>
      <c r="M286" s="7">
        <v>2000</v>
      </c>
      <c r="N286" s="7">
        <v>5000</v>
      </c>
      <c r="O286" s="7">
        <v>4500</v>
      </c>
      <c r="P286" s="7">
        <v>1750</v>
      </c>
      <c r="Q286" s="7">
        <v>5000</v>
      </c>
      <c r="R286" s="7">
        <v>12000</v>
      </c>
      <c r="S286" s="7">
        <v>2000</v>
      </c>
      <c r="T286" s="7">
        <v>1000</v>
      </c>
      <c r="U286" s="7">
        <v>0</v>
      </c>
      <c r="V286" s="7">
        <v>0</v>
      </c>
      <c r="W286" s="7">
        <f t="shared" si="28"/>
        <v>58575</v>
      </c>
      <c r="X286" s="7">
        <f t="shared" si="29"/>
        <v>60520</v>
      </c>
      <c r="Y286" s="133">
        <f t="shared" si="30"/>
        <v>3.3205292360221961E-2</v>
      </c>
      <c r="Z286" s="133">
        <f t="shared" si="26"/>
        <v>4.2680324370465217E-4</v>
      </c>
      <c r="AA286" s="187" cm="1">
        <f t="array" ref="AA286">6-MATCH(Z286,PERCENTILE(Z$11:Z$642,{5,4,3,2,1}/5),-1)</f>
        <v>2</v>
      </c>
      <c r="AB286" s="148" t="str">
        <f t="shared" si="27"/>
        <v>Low</v>
      </c>
      <c r="AD286" s="14"/>
      <c r="AE286" s="192"/>
    </row>
    <row r="287" spans="1:31">
      <c r="A287" s="4" t="s">
        <v>291</v>
      </c>
      <c r="B287" s="7">
        <v>50</v>
      </c>
      <c r="C287" s="7">
        <v>0</v>
      </c>
      <c r="D287" s="7">
        <v>1500</v>
      </c>
      <c r="E287" s="7">
        <v>0</v>
      </c>
      <c r="F287" s="7">
        <v>700</v>
      </c>
      <c r="G287" s="7">
        <v>5000</v>
      </c>
      <c r="H287" s="7">
        <v>5000</v>
      </c>
      <c r="I287" s="7">
        <v>1500</v>
      </c>
      <c r="J287" s="7">
        <v>2500</v>
      </c>
      <c r="K287" s="7">
        <v>1500</v>
      </c>
      <c r="L287" s="7">
        <v>800</v>
      </c>
      <c r="M287" s="7">
        <v>1750</v>
      </c>
      <c r="N287" s="7">
        <v>3500</v>
      </c>
      <c r="O287" s="7">
        <v>5000</v>
      </c>
      <c r="P287" s="7">
        <v>1500</v>
      </c>
      <c r="Q287" s="7">
        <v>4000</v>
      </c>
      <c r="R287" s="7">
        <v>4500</v>
      </c>
      <c r="S287" s="7">
        <v>1250</v>
      </c>
      <c r="T287" s="7">
        <v>900</v>
      </c>
      <c r="U287" s="7">
        <v>0</v>
      </c>
      <c r="V287" s="7">
        <v>0</v>
      </c>
      <c r="W287" s="7">
        <f t="shared" si="28"/>
        <v>40950</v>
      </c>
      <c r="X287" s="7">
        <f t="shared" si="29"/>
        <v>42279.5</v>
      </c>
      <c r="Y287" s="133">
        <f t="shared" si="30"/>
        <v>3.2466422466422395E-2</v>
      </c>
      <c r="Z287" s="133">
        <f t="shared" si="26"/>
        <v>1.221001221001221E-3</v>
      </c>
      <c r="AA287" s="187" cm="1">
        <f t="array" ref="AA287">6-MATCH(Z287,PERCENTILE(Z$11:Z$642,{5,4,3,2,1}/5),-1)</f>
        <v>4</v>
      </c>
      <c r="AB287" s="148" t="str">
        <f t="shared" si="27"/>
        <v>High</v>
      </c>
      <c r="AD287" s="14"/>
      <c r="AE287" s="192"/>
    </row>
    <row r="288" spans="1:31">
      <c r="A288" s="4" t="s">
        <v>292</v>
      </c>
      <c r="B288" s="7">
        <v>100</v>
      </c>
      <c r="C288" s="7">
        <v>250</v>
      </c>
      <c r="D288" s="7">
        <v>3000</v>
      </c>
      <c r="E288" s="7">
        <v>75</v>
      </c>
      <c r="F288" s="7">
        <v>400</v>
      </c>
      <c r="G288" s="7">
        <v>1750</v>
      </c>
      <c r="H288" s="7">
        <v>6000</v>
      </c>
      <c r="I288" s="7">
        <v>1250</v>
      </c>
      <c r="J288" s="7">
        <v>6000</v>
      </c>
      <c r="K288" s="7">
        <v>350</v>
      </c>
      <c r="L288" s="7">
        <v>300</v>
      </c>
      <c r="M288" s="7">
        <v>300</v>
      </c>
      <c r="N288" s="7">
        <v>3000</v>
      </c>
      <c r="O288" s="7">
        <v>1750</v>
      </c>
      <c r="P288" s="7">
        <v>900</v>
      </c>
      <c r="Q288" s="7">
        <v>3000</v>
      </c>
      <c r="R288" s="7">
        <v>8000</v>
      </c>
      <c r="S288" s="7">
        <v>1500</v>
      </c>
      <c r="T288" s="7">
        <v>500</v>
      </c>
      <c r="U288" s="7">
        <v>0</v>
      </c>
      <c r="V288" s="7">
        <v>0</v>
      </c>
      <c r="W288" s="7">
        <f t="shared" si="28"/>
        <v>38425</v>
      </c>
      <c r="X288" s="7">
        <f t="shared" si="29"/>
        <v>39448</v>
      </c>
      <c r="Y288" s="133">
        <f t="shared" si="30"/>
        <v>2.6623292127521125E-2</v>
      </c>
      <c r="Z288" s="133">
        <f t="shared" si="26"/>
        <v>2.6024723487312949E-3</v>
      </c>
      <c r="AA288" s="187" cm="1">
        <f t="array" ref="AA288">6-MATCH(Z288,PERCENTILE(Z$11:Z$642,{5,4,3,2,1}/5),-1)</f>
        <v>4</v>
      </c>
      <c r="AB288" s="148" t="str">
        <f t="shared" si="27"/>
        <v>High</v>
      </c>
      <c r="AD288" s="14"/>
      <c r="AE288" s="192"/>
    </row>
    <row r="289" spans="1:31">
      <c r="A289" s="4" t="s">
        <v>293</v>
      </c>
      <c r="B289" s="7">
        <v>0</v>
      </c>
      <c r="C289" s="7">
        <v>0</v>
      </c>
      <c r="D289" s="7">
        <v>4000</v>
      </c>
      <c r="E289" s="7">
        <v>10</v>
      </c>
      <c r="F289" s="7">
        <v>350</v>
      </c>
      <c r="G289" s="7">
        <v>3000</v>
      </c>
      <c r="H289" s="7">
        <v>9000</v>
      </c>
      <c r="I289" s="7">
        <v>2000</v>
      </c>
      <c r="J289" s="7">
        <v>2250</v>
      </c>
      <c r="K289" s="7">
        <v>1000</v>
      </c>
      <c r="L289" s="7">
        <v>500</v>
      </c>
      <c r="M289" s="7">
        <v>450</v>
      </c>
      <c r="N289" s="7">
        <v>3500</v>
      </c>
      <c r="O289" s="7">
        <v>5000</v>
      </c>
      <c r="P289" s="7">
        <v>900</v>
      </c>
      <c r="Q289" s="7">
        <v>3500</v>
      </c>
      <c r="R289" s="7">
        <v>7000</v>
      </c>
      <c r="S289" s="7">
        <v>800</v>
      </c>
      <c r="T289" s="7">
        <v>600</v>
      </c>
      <c r="U289" s="7">
        <v>0</v>
      </c>
      <c r="V289" s="7">
        <v>0</v>
      </c>
      <c r="W289" s="7">
        <f t="shared" si="28"/>
        <v>43860</v>
      </c>
      <c r="X289" s="7">
        <f t="shared" si="29"/>
        <v>45012.800000000003</v>
      </c>
      <c r="Y289" s="133">
        <f t="shared" si="30"/>
        <v>2.6283629730962321E-2</v>
      </c>
      <c r="Z289" s="133">
        <f t="shared" si="26"/>
        <v>0</v>
      </c>
      <c r="AA289" s="187" cm="1">
        <f t="array" ref="AA289">6-MATCH(Z289,PERCENTILE(Z$11:Z$642,{5,4,3,2,1}/5),-1)</f>
        <v>1</v>
      </c>
      <c r="AB289" s="148" t="str">
        <f t="shared" si="27"/>
        <v>Very low</v>
      </c>
      <c r="AD289" s="14"/>
      <c r="AE289" s="192"/>
    </row>
    <row r="290" spans="1:31">
      <c r="A290" s="4" t="s">
        <v>294</v>
      </c>
      <c r="B290" s="7">
        <v>200</v>
      </c>
      <c r="C290" s="7">
        <v>50</v>
      </c>
      <c r="D290" s="7">
        <v>2250</v>
      </c>
      <c r="E290" s="7">
        <v>30</v>
      </c>
      <c r="F290" s="7">
        <v>300</v>
      </c>
      <c r="G290" s="7">
        <v>3000</v>
      </c>
      <c r="H290" s="7">
        <v>4500</v>
      </c>
      <c r="I290" s="7">
        <v>1750</v>
      </c>
      <c r="J290" s="7">
        <v>3500</v>
      </c>
      <c r="K290" s="7">
        <v>600</v>
      </c>
      <c r="L290" s="7">
        <v>700</v>
      </c>
      <c r="M290" s="7">
        <v>350</v>
      </c>
      <c r="N290" s="7">
        <v>2500</v>
      </c>
      <c r="O290" s="7">
        <v>2000</v>
      </c>
      <c r="P290" s="7">
        <v>450</v>
      </c>
      <c r="Q290" s="7">
        <v>6000</v>
      </c>
      <c r="R290" s="7">
        <v>3500</v>
      </c>
      <c r="S290" s="7">
        <v>350</v>
      </c>
      <c r="T290" s="7">
        <v>500</v>
      </c>
      <c r="U290" s="7">
        <v>0</v>
      </c>
      <c r="V290" s="7">
        <v>0</v>
      </c>
      <c r="W290" s="7">
        <f t="shared" si="28"/>
        <v>32530</v>
      </c>
      <c r="X290" s="7">
        <f t="shared" si="29"/>
        <v>33325.9</v>
      </c>
      <c r="Y290" s="133">
        <f t="shared" si="30"/>
        <v>2.4466646172763618E-2</v>
      </c>
      <c r="Z290" s="133">
        <f t="shared" si="26"/>
        <v>6.1481709191515523E-3</v>
      </c>
      <c r="AA290" s="187" cm="1">
        <f t="array" ref="AA290">6-MATCH(Z290,PERCENTILE(Z$11:Z$642,{5,4,3,2,1}/5),-1)</f>
        <v>5</v>
      </c>
      <c r="AB290" s="148" t="str">
        <f t="shared" si="27"/>
        <v>Very high</v>
      </c>
      <c r="AD290" s="14"/>
      <c r="AE290" s="192"/>
    </row>
    <row r="291" spans="1:31">
      <c r="A291" s="4" t="s">
        <v>295</v>
      </c>
      <c r="B291" s="7">
        <v>30</v>
      </c>
      <c r="C291" s="7">
        <v>0</v>
      </c>
      <c r="D291" s="7">
        <v>3000</v>
      </c>
      <c r="E291" s="7">
        <v>200</v>
      </c>
      <c r="F291" s="7">
        <v>25</v>
      </c>
      <c r="G291" s="7">
        <v>3000</v>
      </c>
      <c r="H291" s="7">
        <v>11000</v>
      </c>
      <c r="I291" s="7">
        <v>5000</v>
      </c>
      <c r="J291" s="7">
        <v>2500</v>
      </c>
      <c r="K291" s="7">
        <v>4500</v>
      </c>
      <c r="L291" s="7">
        <v>1000</v>
      </c>
      <c r="M291" s="7">
        <v>600</v>
      </c>
      <c r="N291" s="7">
        <v>6000</v>
      </c>
      <c r="O291" s="7">
        <v>31000</v>
      </c>
      <c r="P291" s="7">
        <v>1750</v>
      </c>
      <c r="Q291" s="7">
        <v>4000</v>
      </c>
      <c r="R291" s="7">
        <v>4000</v>
      </c>
      <c r="S291" s="7">
        <v>900</v>
      </c>
      <c r="T291" s="7">
        <v>800</v>
      </c>
      <c r="U291" s="7">
        <v>0</v>
      </c>
      <c r="V291" s="7">
        <v>0</v>
      </c>
      <c r="W291" s="7">
        <f t="shared" si="28"/>
        <v>79305</v>
      </c>
      <c r="X291" s="7">
        <f t="shared" si="29"/>
        <v>82477</v>
      </c>
      <c r="Y291" s="133">
        <f t="shared" si="30"/>
        <v>3.9997478090914917E-2</v>
      </c>
      <c r="Z291" s="133">
        <f t="shared" si="26"/>
        <v>3.7828636277662192E-4</v>
      </c>
      <c r="AA291" s="187" cm="1">
        <f t="array" ref="AA291">6-MATCH(Z291,PERCENTILE(Z$11:Z$642,{5,4,3,2,1}/5),-1)</f>
        <v>2</v>
      </c>
      <c r="AB291" s="148" t="str">
        <f t="shared" si="27"/>
        <v>Low</v>
      </c>
      <c r="AD291" s="14"/>
      <c r="AE291" s="192"/>
    </row>
    <row r="292" spans="1:31">
      <c r="A292" s="4" t="s">
        <v>296</v>
      </c>
      <c r="B292" s="7">
        <v>25</v>
      </c>
      <c r="C292" s="7">
        <v>0</v>
      </c>
      <c r="D292" s="7">
        <v>4000</v>
      </c>
      <c r="E292" s="7">
        <v>75</v>
      </c>
      <c r="F292" s="7">
        <v>175</v>
      </c>
      <c r="G292" s="7">
        <v>4500</v>
      </c>
      <c r="H292" s="7">
        <v>10000</v>
      </c>
      <c r="I292" s="7">
        <v>4000</v>
      </c>
      <c r="J292" s="7">
        <v>4000</v>
      </c>
      <c r="K292" s="7">
        <v>2500</v>
      </c>
      <c r="L292" s="7">
        <v>1000</v>
      </c>
      <c r="M292" s="7">
        <v>1250</v>
      </c>
      <c r="N292" s="7">
        <v>7000</v>
      </c>
      <c r="O292" s="7">
        <v>11000</v>
      </c>
      <c r="P292" s="7">
        <v>1500</v>
      </c>
      <c r="Q292" s="7">
        <v>5000</v>
      </c>
      <c r="R292" s="7">
        <v>6000</v>
      </c>
      <c r="S292" s="7">
        <v>1750</v>
      </c>
      <c r="T292" s="7">
        <v>1000</v>
      </c>
      <c r="U292" s="7">
        <v>0</v>
      </c>
      <c r="V292" s="7">
        <v>0</v>
      </c>
      <c r="W292" s="7">
        <f t="shared" si="28"/>
        <v>64775</v>
      </c>
      <c r="X292" s="7">
        <f t="shared" si="29"/>
        <v>66845.5</v>
      </c>
      <c r="Y292" s="133">
        <f t="shared" si="30"/>
        <v>3.1964492473948392E-2</v>
      </c>
      <c r="Z292" s="133">
        <f t="shared" si="26"/>
        <v>3.8595137012736397E-4</v>
      </c>
      <c r="AA292" s="187" cm="1">
        <f t="array" ref="AA292">6-MATCH(Z292,PERCENTILE(Z$11:Z$642,{5,4,3,2,1}/5),-1)</f>
        <v>2</v>
      </c>
      <c r="AB292" s="148" t="str">
        <f t="shared" si="27"/>
        <v>Low</v>
      </c>
      <c r="AD292" s="14"/>
      <c r="AE292" s="192"/>
    </row>
    <row r="293" spans="1:31">
      <c r="A293" s="4" t="s">
        <v>297</v>
      </c>
      <c r="B293" s="7">
        <v>125</v>
      </c>
      <c r="C293" s="7">
        <v>0</v>
      </c>
      <c r="D293" s="7">
        <v>2000</v>
      </c>
      <c r="E293" s="7">
        <v>300</v>
      </c>
      <c r="F293" s="7">
        <v>150</v>
      </c>
      <c r="G293" s="7">
        <v>6000</v>
      </c>
      <c r="H293" s="7">
        <v>9000</v>
      </c>
      <c r="I293" s="7">
        <v>2000</v>
      </c>
      <c r="J293" s="7">
        <v>4000</v>
      </c>
      <c r="K293" s="7">
        <v>3500</v>
      </c>
      <c r="L293" s="7">
        <v>2500</v>
      </c>
      <c r="M293" s="7">
        <v>1750</v>
      </c>
      <c r="N293" s="7">
        <v>6000</v>
      </c>
      <c r="O293" s="7">
        <v>4500</v>
      </c>
      <c r="P293" s="7">
        <v>450</v>
      </c>
      <c r="Q293" s="7">
        <v>5000</v>
      </c>
      <c r="R293" s="7">
        <v>4500</v>
      </c>
      <c r="S293" s="7">
        <v>2000</v>
      </c>
      <c r="T293" s="7">
        <v>1500</v>
      </c>
      <c r="U293" s="7">
        <v>0</v>
      </c>
      <c r="V293" s="7">
        <v>0</v>
      </c>
      <c r="W293" s="7">
        <f t="shared" si="28"/>
        <v>55275</v>
      </c>
      <c r="X293" s="7">
        <f t="shared" si="29"/>
        <v>57064.5</v>
      </c>
      <c r="Y293" s="133">
        <f t="shared" si="30"/>
        <v>3.2374491180461318E-2</v>
      </c>
      <c r="Z293" s="133">
        <f t="shared" si="26"/>
        <v>2.2614201718679332E-3</v>
      </c>
      <c r="AA293" s="187" cm="1">
        <f t="array" ref="AA293">6-MATCH(Z293,PERCENTILE(Z$11:Z$642,{5,4,3,2,1}/5),-1)</f>
        <v>4</v>
      </c>
      <c r="AB293" s="148" t="str">
        <f t="shared" si="27"/>
        <v>High</v>
      </c>
      <c r="AD293" s="14"/>
      <c r="AE293" s="192"/>
    </row>
    <row r="294" spans="1:31">
      <c r="A294" s="4" t="s">
        <v>298</v>
      </c>
      <c r="B294" s="7">
        <v>50</v>
      </c>
      <c r="C294" s="7">
        <v>0</v>
      </c>
      <c r="D294" s="7">
        <v>1750</v>
      </c>
      <c r="E294" s="7">
        <v>100</v>
      </c>
      <c r="F294" s="7">
        <v>225</v>
      </c>
      <c r="G294" s="7">
        <v>3000</v>
      </c>
      <c r="H294" s="7">
        <v>5000</v>
      </c>
      <c r="I294" s="7">
        <v>700</v>
      </c>
      <c r="J294" s="7">
        <v>3500</v>
      </c>
      <c r="K294" s="7">
        <v>2250</v>
      </c>
      <c r="L294" s="7">
        <v>1750</v>
      </c>
      <c r="M294" s="7">
        <v>800</v>
      </c>
      <c r="N294" s="7">
        <v>7000</v>
      </c>
      <c r="O294" s="7">
        <v>13000</v>
      </c>
      <c r="P294" s="7">
        <v>225</v>
      </c>
      <c r="Q294" s="7">
        <v>3500</v>
      </c>
      <c r="R294" s="7">
        <v>3500</v>
      </c>
      <c r="S294" s="7">
        <v>1250</v>
      </c>
      <c r="T294" s="7">
        <v>900</v>
      </c>
      <c r="U294" s="7">
        <v>0</v>
      </c>
      <c r="V294" s="7">
        <v>0</v>
      </c>
      <c r="W294" s="7">
        <f t="shared" si="28"/>
        <v>48500</v>
      </c>
      <c r="X294" s="7">
        <f t="shared" si="29"/>
        <v>50428.75</v>
      </c>
      <c r="Y294" s="133">
        <f t="shared" si="30"/>
        <v>3.9768041237113305E-2</v>
      </c>
      <c r="Z294" s="133">
        <f t="shared" si="26"/>
        <v>1.0309278350515464E-3</v>
      </c>
      <c r="AA294" s="187" cm="1">
        <f t="array" ref="AA294">6-MATCH(Z294,PERCENTILE(Z$11:Z$642,{5,4,3,2,1}/5),-1)</f>
        <v>3</v>
      </c>
      <c r="AB294" s="148" t="str">
        <f t="shared" si="27"/>
        <v>Mid</v>
      </c>
      <c r="AD294" s="14"/>
      <c r="AE294" s="192"/>
    </row>
    <row r="295" spans="1:31">
      <c r="A295" s="4" t="s">
        <v>299</v>
      </c>
      <c r="B295" s="7">
        <v>50</v>
      </c>
      <c r="C295" s="7">
        <v>10</v>
      </c>
      <c r="D295" s="7">
        <v>9000</v>
      </c>
      <c r="E295" s="7">
        <v>75</v>
      </c>
      <c r="F295" s="7">
        <v>2000</v>
      </c>
      <c r="G295" s="7">
        <v>2500</v>
      </c>
      <c r="H295" s="7">
        <v>9000</v>
      </c>
      <c r="I295" s="7">
        <v>3000</v>
      </c>
      <c r="J295" s="7">
        <v>3500</v>
      </c>
      <c r="K295" s="7">
        <v>1750</v>
      </c>
      <c r="L295" s="7">
        <v>900</v>
      </c>
      <c r="M295" s="7">
        <v>1000</v>
      </c>
      <c r="N295" s="7">
        <v>5000</v>
      </c>
      <c r="O295" s="7">
        <v>4500</v>
      </c>
      <c r="P295" s="7">
        <v>3500</v>
      </c>
      <c r="Q295" s="7">
        <v>4000</v>
      </c>
      <c r="R295" s="7">
        <v>7000</v>
      </c>
      <c r="S295" s="7">
        <v>1250</v>
      </c>
      <c r="T295" s="7">
        <v>1250</v>
      </c>
      <c r="U295" s="7">
        <v>0</v>
      </c>
      <c r="V295" s="7">
        <v>0</v>
      </c>
      <c r="W295" s="7">
        <f t="shared" si="28"/>
        <v>59285</v>
      </c>
      <c r="X295" s="7">
        <f t="shared" si="29"/>
        <v>60152.3</v>
      </c>
      <c r="Y295" s="133">
        <f t="shared" si="30"/>
        <v>1.4629332883528745E-2</v>
      </c>
      <c r="Z295" s="133">
        <f t="shared" si="26"/>
        <v>8.4338365522476178E-4</v>
      </c>
      <c r="AA295" s="187" cm="1">
        <f t="array" ref="AA295">6-MATCH(Z295,PERCENTILE(Z$11:Z$642,{5,4,3,2,1}/5),-1)</f>
        <v>3</v>
      </c>
      <c r="AB295" s="148" t="str">
        <f t="shared" si="27"/>
        <v>Mid</v>
      </c>
      <c r="AD295" s="14"/>
      <c r="AE295" s="192"/>
    </row>
    <row r="296" spans="1:31">
      <c r="A296" s="4" t="s">
        <v>300</v>
      </c>
      <c r="B296" s="7">
        <v>20</v>
      </c>
      <c r="C296" s="7">
        <v>0</v>
      </c>
      <c r="D296" s="7">
        <v>1750</v>
      </c>
      <c r="E296" s="7">
        <v>1250</v>
      </c>
      <c r="F296" s="7">
        <v>250</v>
      </c>
      <c r="G296" s="7">
        <v>2000</v>
      </c>
      <c r="H296" s="7">
        <v>9000</v>
      </c>
      <c r="I296" s="7">
        <v>3500</v>
      </c>
      <c r="J296" s="7">
        <v>3500</v>
      </c>
      <c r="K296" s="7">
        <v>1750</v>
      </c>
      <c r="L296" s="7">
        <v>5000</v>
      </c>
      <c r="M296" s="7">
        <v>1000</v>
      </c>
      <c r="N296" s="7">
        <v>3500</v>
      </c>
      <c r="O296" s="7">
        <v>6000</v>
      </c>
      <c r="P296" s="7">
        <v>4000</v>
      </c>
      <c r="Q296" s="7">
        <v>5000</v>
      </c>
      <c r="R296" s="7">
        <v>11000</v>
      </c>
      <c r="S296" s="7">
        <v>2500</v>
      </c>
      <c r="T296" s="7">
        <v>1250</v>
      </c>
      <c r="U296" s="7">
        <v>0</v>
      </c>
      <c r="V296" s="7">
        <v>0</v>
      </c>
      <c r="W296" s="7">
        <f t="shared" si="28"/>
        <v>62270</v>
      </c>
      <c r="X296" s="7">
        <f t="shared" si="29"/>
        <v>64147.5</v>
      </c>
      <c r="Y296" s="133">
        <f t="shared" si="30"/>
        <v>3.0150955516299982E-2</v>
      </c>
      <c r="Z296" s="133">
        <f t="shared" si="26"/>
        <v>3.2118194957443392E-4</v>
      </c>
      <c r="AA296" s="187" cm="1">
        <f t="array" ref="AA296">6-MATCH(Z296,PERCENTILE(Z$11:Z$642,{5,4,3,2,1}/5),-1)</f>
        <v>2</v>
      </c>
      <c r="AB296" s="148" t="str">
        <f t="shared" si="27"/>
        <v>Low</v>
      </c>
      <c r="AD296" s="14"/>
      <c r="AE296" s="192"/>
    </row>
    <row r="297" spans="1:31">
      <c r="A297" s="4" t="s">
        <v>301</v>
      </c>
      <c r="B297" s="7">
        <v>20</v>
      </c>
      <c r="C297" s="7">
        <v>0</v>
      </c>
      <c r="D297" s="7">
        <v>2000</v>
      </c>
      <c r="E297" s="7">
        <v>0</v>
      </c>
      <c r="F297" s="7">
        <v>225</v>
      </c>
      <c r="G297" s="7">
        <v>1750</v>
      </c>
      <c r="H297" s="7">
        <v>3500</v>
      </c>
      <c r="I297" s="7">
        <v>1250</v>
      </c>
      <c r="J297" s="7">
        <v>1000</v>
      </c>
      <c r="K297" s="7">
        <v>600</v>
      </c>
      <c r="L297" s="7">
        <v>75</v>
      </c>
      <c r="M297" s="7">
        <v>225</v>
      </c>
      <c r="N297" s="7">
        <v>700</v>
      </c>
      <c r="O297" s="7">
        <v>2250</v>
      </c>
      <c r="P297" s="7">
        <v>400</v>
      </c>
      <c r="Q297" s="7">
        <v>4500</v>
      </c>
      <c r="R297" s="7">
        <v>9000</v>
      </c>
      <c r="S297" s="7">
        <v>350</v>
      </c>
      <c r="T297" s="7">
        <v>350</v>
      </c>
      <c r="U297" s="7">
        <v>0</v>
      </c>
      <c r="V297" s="7">
        <v>0</v>
      </c>
      <c r="W297" s="7">
        <f t="shared" si="28"/>
        <v>28195</v>
      </c>
      <c r="X297" s="7">
        <f t="shared" si="29"/>
        <v>29084.75</v>
      </c>
      <c r="Y297" s="133">
        <f t="shared" si="30"/>
        <v>3.1557013654903265E-2</v>
      </c>
      <c r="Z297" s="133">
        <f t="shared" si="26"/>
        <v>7.093456286575634E-4</v>
      </c>
      <c r="AA297" s="187" cm="1">
        <f t="array" ref="AA297">6-MATCH(Z297,PERCENTILE(Z$11:Z$642,{5,4,3,2,1}/5),-1)</f>
        <v>3</v>
      </c>
      <c r="AB297" s="148" t="str">
        <f t="shared" si="27"/>
        <v>Mid</v>
      </c>
      <c r="AD297" s="14"/>
      <c r="AE297" s="192"/>
    </row>
    <row r="298" spans="1:31">
      <c r="A298" s="4" t="s">
        <v>302</v>
      </c>
      <c r="B298" s="7">
        <v>0</v>
      </c>
      <c r="C298" s="7">
        <v>0</v>
      </c>
      <c r="D298" s="7">
        <v>5000</v>
      </c>
      <c r="E298" s="7">
        <v>40</v>
      </c>
      <c r="F298" s="7">
        <v>75</v>
      </c>
      <c r="G298" s="7">
        <v>3500</v>
      </c>
      <c r="H298" s="7">
        <v>9000</v>
      </c>
      <c r="I298" s="7">
        <v>8000</v>
      </c>
      <c r="J298" s="7">
        <v>4500</v>
      </c>
      <c r="K298" s="7">
        <v>1750</v>
      </c>
      <c r="L298" s="7">
        <v>700</v>
      </c>
      <c r="M298" s="7">
        <v>2000</v>
      </c>
      <c r="N298" s="7">
        <v>6000</v>
      </c>
      <c r="O298" s="7">
        <v>15000</v>
      </c>
      <c r="P298" s="7">
        <v>2500</v>
      </c>
      <c r="Q298" s="7">
        <v>4500</v>
      </c>
      <c r="R298" s="7">
        <v>4000</v>
      </c>
      <c r="S298" s="7">
        <v>1750</v>
      </c>
      <c r="T298" s="7">
        <v>900</v>
      </c>
      <c r="U298" s="7">
        <v>0</v>
      </c>
      <c r="V298" s="7">
        <v>0</v>
      </c>
      <c r="W298" s="7">
        <f t="shared" si="28"/>
        <v>69215</v>
      </c>
      <c r="X298" s="7">
        <f t="shared" si="29"/>
        <v>71249.7</v>
      </c>
      <c r="Y298" s="133">
        <f t="shared" si="30"/>
        <v>2.9396807050494855E-2</v>
      </c>
      <c r="Z298" s="133">
        <f t="shared" si="26"/>
        <v>0</v>
      </c>
      <c r="AA298" s="187" cm="1">
        <f t="array" ref="AA298">6-MATCH(Z298,PERCENTILE(Z$11:Z$642,{5,4,3,2,1}/5),-1)</f>
        <v>1</v>
      </c>
      <c r="AB298" s="148" t="str">
        <f t="shared" si="27"/>
        <v>Very low</v>
      </c>
      <c r="AD298" s="14"/>
      <c r="AE298" s="192"/>
    </row>
    <row r="299" spans="1:31">
      <c r="A299" s="4" t="s">
        <v>303</v>
      </c>
      <c r="B299" s="7">
        <v>75</v>
      </c>
      <c r="C299" s="7">
        <v>30</v>
      </c>
      <c r="D299" s="7">
        <v>3500</v>
      </c>
      <c r="E299" s="7">
        <v>10</v>
      </c>
      <c r="F299" s="7">
        <v>700</v>
      </c>
      <c r="G299" s="7">
        <v>3500</v>
      </c>
      <c r="H299" s="7">
        <v>6000</v>
      </c>
      <c r="I299" s="7">
        <v>800</v>
      </c>
      <c r="J299" s="7">
        <v>2500</v>
      </c>
      <c r="K299" s="7">
        <v>600</v>
      </c>
      <c r="L299" s="7">
        <v>600</v>
      </c>
      <c r="M299" s="7">
        <v>600</v>
      </c>
      <c r="N299" s="7">
        <v>2500</v>
      </c>
      <c r="O299" s="7">
        <v>1750</v>
      </c>
      <c r="P299" s="7">
        <v>600</v>
      </c>
      <c r="Q299" s="7">
        <v>2500</v>
      </c>
      <c r="R299" s="7">
        <v>2500</v>
      </c>
      <c r="S299" s="7">
        <v>1000</v>
      </c>
      <c r="T299" s="7">
        <v>700</v>
      </c>
      <c r="U299" s="7">
        <v>0</v>
      </c>
      <c r="V299" s="7">
        <v>0</v>
      </c>
      <c r="W299" s="7">
        <f t="shared" si="28"/>
        <v>30465</v>
      </c>
      <c r="X299" s="7">
        <f t="shared" si="29"/>
        <v>31010.7</v>
      </c>
      <c r="Y299" s="133">
        <f t="shared" si="30"/>
        <v>1.7912358444116316E-2</v>
      </c>
      <c r="Z299" s="133">
        <f t="shared" si="26"/>
        <v>2.461841457410143E-3</v>
      </c>
      <c r="AA299" s="187" cm="1">
        <f t="array" ref="AA299">6-MATCH(Z299,PERCENTILE(Z$11:Z$642,{5,4,3,2,1}/5),-1)</f>
        <v>4</v>
      </c>
      <c r="AB299" s="148" t="str">
        <f t="shared" si="27"/>
        <v>High</v>
      </c>
      <c r="AD299" s="14"/>
      <c r="AE299" s="192"/>
    </row>
    <row r="300" spans="1:31">
      <c r="A300" s="4" t="s">
        <v>304</v>
      </c>
      <c r="B300" s="7">
        <v>175</v>
      </c>
      <c r="C300" s="7">
        <v>20</v>
      </c>
      <c r="D300" s="7">
        <v>3000</v>
      </c>
      <c r="E300" s="7">
        <v>5</v>
      </c>
      <c r="F300" s="7">
        <v>300</v>
      </c>
      <c r="G300" s="7">
        <v>3000</v>
      </c>
      <c r="H300" s="7">
        <v>6000</v>
      </c>
      <c r="I300" s="7">
        <v>3000</v>
      </c>
      <c r="J300" s="7">
        <v>5000</v>
      </c>
      <c r="K300" s="7">
        <v>1500</v>
      </c>
      <c r="L300" s="7">
        <v>350</v>
      </c>
      <c r="M300" s="7">
        <v>800</v>
      </c>
      <c r="N300" s="7">
        <v>5000</v>
      </c>
      <c r="O300" s="7">
        <v>2000</v>
      </c>
      <c r="P300" s="7">
        <v>1750</v>
      </c>
      <c r="Q300" s="7">
        <v>5000</v>
      </c>
      <c r="R300" s="7">
        <v>3000</v>
      </c>
      <c r="S300" s="7">
        <v>1250</v>
      </c>
      <c r="T300" s="7">
        <v>700</v>
      </c>
      <c r="U300" s="7">
        <v>0</v>
      </c>
      <c r="V300" s="7">
        <v>0</v>
      </c>
      <c r="W300" s="7">
        <f t="shared" si="28"/>
        <v>41850</v>
      </c>
      <c r="X300" s="7">
        <f t="shared" si="29"/>
        <v>42923</v>
      </c>
      <c r="Y300" s="133">
        <f t="shared" si="30"/>
        <v>2.563918757467154E-2</v>
      </c>
      <c r="Z300" s="133">
        <f t="shared" si="26"/>
        <v>4.181600955794504E-3</v>
      </c>
      <c r="AA300" s="187" cm="1">
        <f t="array" ref="AA300">6-MATCH(Z300,PERCENTILE(Z$11:Z$642,{5,4,3,2,1}/5),-1)</f>
        <v>5</v>
      </c>
      <c r="AB300" s="148" t="str">
        <f t="shared" si="27"/>
        <v>Very high</v>
      </c>
      <c r="AD300" s="14"/>
      <c r="AE300" s="192"/>
    </row>
    <row r="301" spans="1:31">
      <c r="A301" s="4" t="s">
        <v>305</v>
      </c>
      <c r="B301" s="7">
        <v>200</v>
      </c>
      <c r="C301" s="7">
        <v>10</v>
      </c>
      <c r="D301" s="7">
        <v>4500</v>
      </c>
      <c r="E301" s="7">
        <v>0</v>
      </c>
      <c r="F301" s="7">
        <v>250</v>
      </c>
      <c r="G301" s="7">
        <v>3500</v>
      </c>
      <c r="H301" s="7">
        <v>6000</v>
      </c>
      <c r="I301" s="7">
        <v>1000</v>
      </c>
      <c r="J301" s="7">
        <v>2000</v>
      </c>
      <c r="K301" s="7">
        <v>600</v>
      </c>
      <c r="L301" s="7">
        <v>400</v>
      </c>
      <c r="M301" s="7">
        <v>700</v>
      </c>
      <c r="N301" s="7">
        <v>2000</v>
      </c>
      <c r="O301" s="7">
        <v>2500</v>
      </c>
      <c r="P301" s="7">
        <v>4000</v>
      </c>
      <c r="Q301" s="7">
        <v>3500</v>
      </c>
      <c r="R301" s="7">
        <v>4500</v>
      </c>
      <c r="S301" s="7">
        <v>700</v>
      </c>
      <c r="T301" s="7">
        <v>600</v>
      </c>
      <c r="U301" s="7">
        <v>0</v>
      </c>
      <c r="V301" s="7">
        <v>0</v>
      </c>
      <c r="W301" s="7">
        <f t="shared" si="28"/>
        <v>36960</v>
      </c>
      <c r="X301" s="7">
        <f t="shared" si="29"/>
        <v>37618.300000000003</v>
      </c>
      <c r="Y301" s="133">
        <f t="shared" si="30"/>
        <v>1.7811147186147291E-2</v>
      </c>
      <c r="Z301" s="133">
        <f t="shared" si="26"/>
        <v>5.411255411255411E-3</v>
      </c>
      <c r="AA301" s="187" cm="1">
        <f t="array" ref="AA301">6-MATCH(Z301,PERCENTILE(Z$11:Z$642,{5,4,3,2,1}/5),-1)</f>
        <v>5</v>
      </c>
      <c r="AB301" s="148" t="str">
        <f t="shared" si="27"/>
        <v>Very high</v>
      </c>
      <c r="AD301" s="14"/>
      <c r="AE301" s="192"/>
    </row>
    <row r="302" spans="1:31">
      <c r="A302" s="4" t="s">
        <v>306</v>
      </c>
      <c r="B302" s="7">
        <v>250</v>
      </c>
      <c r="C302" s="7">
        <v>20</v>
      </c>
      <c r="D302" s="7">
        <v>3500</v>
      </c>
      <c r="E302" s="7">
        <v>100</v>
      </c>
      <c r="F302" s="7">
        <v>400</v>
      </c>
      <c r="G302" s="7">
        <v>3000</v>
      </c>
      <c r="H302" s="7">
        <v>6000</v>
      </c>
      <c r="I302" s="7">
        <v>1500</v>
      </c>
      <c r="J302" s="7">
        <v>3000</v>
      </c>
      <c r="K302" s="7">
        <v>1250</v>
      </c>
      <c r="L302" s="7">
        <v>350</v>
      </c>
      <c r="M302" s="7">
        <v>700</v>
      </c>
      <c r="N302" s="7">
        <v>4000</v>
      </c>
      <c r="O302" s="7">
        <v>2250</v>
      </c>
      <c r="P302" s="7">
        <v>450</v>
      </c>
      <c r="Q302" s="7">
        <v>4000</v>
      </c>
      <c r="R302" s="7">
        <v>2500</v>
      </c>
      <c r="S302" s="7">
        <v>1500</v>
      </c>
      <c r="T302" s="7">
        <v>1250</v>
      </c>
      <c r="U302" s="7">
        <v>0</v>
      </c>
      <c r="V302" s="7">
        <v>0</v>
      </c>
      <c r="W302" s="7">
        <f t="shared" si="28"/>
        <v>36020</v>
      </c>
      <c r="X302" s="7">
        <f t="shared" si="29"/>
        <v>36862.6</v>
      </c>
      <c r="Y302" s="133">
        <f t="shared" si="30"/>
        <v>2.3392559689061621E-2</v>
      </c>
      <c r="Z302" s="133">
        <f t="shared" si="26"/>
        <v>6.9405885619100499E-3</v>
      </c>
      <c r="AA302" s="187" cm="1">
        <f t="array" ref="AA302">6-MATCH(Z302,PERCENTILE(Z$11:Z$642,{5,4,3,2,1}/5),-1)</f>
        <v>5</v>
      </c>
      <c r="AB302" s="148" t="str">
        <f t="shared" si="27"/>
        <v>Very high</v>
      </c>
      <c r="AD302" s="14"/>
      <c r="AE302" s="192"/>
    </row>
    <row r="303" spans="1:31">
      <c r="A303" s="4" t="s">
        <v>307</v>
      </c>
      <c r="B303" s="7">
        <v>700</v>
      </c>
      <c r="C303" s="7">
        <v>20</v>
      </c>
      <c r="D303" s="7">
        <v>7000</v>
      </c>
      <c r="E303" s="7">
        <v>50</v>
      </c>
      <c r="F303" s="7">
        <v>600</v>
      </c>
      <c r="G303" s="7">
        <v>2500</v>
      </c>
      <c r="H303" s="7">
        <v>6000</v>
      </c>
      <c r="I303" s="7">
        <v>3000</v>
      </c>
      <c r="J303" s="7">
        <v>1750</v>
      </c>
      <c r="K303" s="7">
        <v>500</v>
      </c>
      <c r="L303" s="7">
        <v>400</v>
      </c>
      <c r="M303" s="7">
        <v>500</v>
      </c>
      <c r="N303" s="7">
        <v>1750</v>
      </c>
      <c r="O303" s="7">
        <v>6000</v>
      </c>
      <c r="P303" s="7">
        <v>1250</v>
      </c>
      <c r="Q303" s="7">
        <v>3500</v>
      </c>
      <c r="R303" s="7">
        <v>4000</v>
      </c>
      <c r="S303" s="7">
        <v>600</v>
      </c>
      <c r="T303" s="7">
        <v>700</v>
      </c>
      <c r="U303" s="7">
        <v>0</v>
      </c>
      <c r="V303" s="7">
        <v>0</v>
      </c>
      <c r="W303" s="7">
        <f t="shared" si="28"/>
        <v>40820</v>
      </c>
      <c r="X303" s="7">
        <f t="shared" si="29"/>
        <v>41340.6</v>
      </c>
      <c r="Y303" s="133">
        <f t="shared" si="30"/>
        <v>1.2753552180303718E-2</v>
      </c>
      <c r="Z303" s="133">
        <f t="shared" si="26"/>
        <v>1.71484566389025E-2</v>
      </c>
      <c r="AA303" s="187" cm="1">
        <f t="array" ref="AA303">6-MATCH(Z303,PERCENTILE(Z$11:Z$642,{5,4,3,2,1}/5),-1)</f>
        <v>5</v>
      </c>
      <c r="AB303" s="148" t="str">
        <f t="shared" si="27"/>
        <v>Very high</v>
      </c>
      <c r="AD303" s="14"/>
      <c r="AE303" s="192"/>
    </row>
    <row r="304" spans="1:31">
      <c r="A304" s="4" t="s">
        <v>308</v>
      </c>
      <c r="B304" s="7">
        <v>50</v>
      </c>
      <c r="C304" s="7">
        <v>100</v>
      </c>
      <c r="D304" s="7">
        <v>7000</v>
      </c>
      <c r="E304" s="7">
        <v>20</v>
      </c>
      <c r="F304" s="7">
        <v>300</v>
      </c>
      <c r="G304" s="7">
        <v>2250</v>
      </c>
      <c r="H304" s="7">
        <v>8000</v>
      </c>
      <c r="I304" s="7">
        <v>1000</v>
      </c>
      <c r="J304" s="7">
        <v>3500</v>
      </c>
      <c r="K304" s="7">
        <v>1250</v>
      </c>
      <c r="L304" s="7">
        <v>500</v>
      </c>
      <c r="M304" s="7">
        <v>1250</v>
      </c>
      <c r="N304" s="7">
        <v>4000</v>
      </c>
      <c r="O304" s="7">
        <v>3000</v>
      </c>
      <c r="P304" s="7">
        <v>700</v>
      </c>
      <c r="Q304" s="7">
        <v>3500</v>
      </c>
      <c r="R304" s="7">
        <v>3000</v>
      </c>
      <c r="S304" s="7">
        <v>1000</v>
      </c>
      <c r="T304" s="7">
        <v>800</v>
      </c>
      <c r="U304" s="7">
        <v>0</v>
      </c>
      <c r="V304" s="7">
        <v>0</v>
      </c>
      <c r="W304" s="7">
        <f t="shared" si="28"/>
        <v>41220</v>
      </c>
      <c r="X304" s="7">
        <f t="shared" si="29"/>
        <v>41843.1</v>
      </c>
      <c r="Y304" s="133">
        <f t="shared" si="30"/>
        <v>1.5116448326055298E-2</v>
      </c>
      <c r="Z304" s="133">
        <f t="shared" si="26"/>
        <v>1.2130033964095099E-3</v>
      </c>
      <c r="AA304" s="187" cm="1">
        <f t="array" ref="AA304">6-MATCH(Z304,PERCENTILE(Z$11:Z$642,{5,4,3,2,1}/5),-1)</f>
        <v>4</v>
      </c>
      <c r="AB304" s="148" t="str">
        <f t="shared" si="27"/>
        <v>High</v>
      </c>
      <c r="AD304" s="14"/>
      <c r="AE304" s="192"/>
    </row>
    <row r="305" spans="1:31">
      <c r="A305" s="4" t="s">
        <v>309</v>
      </c>
      <c r="B305" s="7">
        <v>175</v>
      </c>
      <c r="C305" s="7">
        <v>175</v>
      </c>
      <c r="D305" s="7">
        <v>1750</v>
      </c>
      <c r="E305" s="7">
        <v>40</v>
      </c>
      <c r="F305" s="7">
        <v>200</v>
      </c>
      <c r="G305" s="7">
        <v>1500</v>
      </c>
      <c r="H305" s="7">
        <v>5000</v>
      </c>
      <c r="I305" s="7">
        <v>800</v>
      </c>
      <c r="J305" s="7">
        <v>4500</v>
      </c>
      <c r="K305" s="7">
        <v>350</v>
      </c>
      <c r="L305" s="7">
        <v>225</v>
      </c>
      <c r="M305" s="7">
        <v>800</v>
      </c>
      <c r="N305" s="7">
        <v>1250</v>
      </c>
      <c r="O305" s="7">
        <v>1000</v>
      </c>
      <c r="P305" s="7">
        <v>900</v>
      </c>
      <c r="Q305" s="7">
        <v>2500</v>
      </c>
      <c r="R305" s="7">
        <v>3500</v>
      </c>
      <c r="S305" s="7">
        <v>1250</v>
      </c>
      <c r="T305" s="7">
        <v>500</v>
      </c>
      <c r="U305" s="7">
        <v>0</v>
      </c>
      <c r="V305" s="7">
        <v>0</v>
      </c>
      <c r="W305" s="7">
        <f t="shared" si="28"/>
        <v>26415</v>
      </c>
      <c r="X305" s="7">
        <f t="shared" si="29"/>
        <v>27067.200000000001</v>
      </c>
      <c r="Y305" s="133">
        <f t="shared" si="30"/>
        <v>2.4690516751845637E-2</v>
      </c>
      <c r="Z305" s="133">
        <f t="shared" si="26"/>
        <v>6.6250236607987888E-3</v>
      </c>
      <c r="AA305" s="187" cm="1">
        <f t="array" ref="AA305">6-MATCH(Z305,PERCENTILE(Z$11:Z$642,{5,4,3,2,1}/5),-1)</f>
        <v>5</v>
      </c>
      <c r="AB305" s="148" t="str">
        <f t="shared" si="27"/>
        <v>Very high</v>
      </c>
      <c r="AD305" s="14"/>
      <c r="AE305" s="192"/>
    </row>
    <row r="306" spans="1:31">
      <c r="A306" s="4" t="s">
        <v>310</v>
      </c>
      <c r="B306" s="7">
        <v>50</v>
      </c>
      <c r="C306" s="7">
        <v>75</v>
      </c>
      <c r="D306" s="7">
        <v>4500</v>
      </c>
      <c r="E306" s="7">
        <v>5</v>
      </c>
      <c r="F306" s="7">
        <v>300</v>
      </c>
      <c r="G306" s="7">
        <v>3500</v>
      </c>
      <c r="H306" s="7">
        <v>11000</v>
      </c>
      <c r="I306" s="7">
        <v>6000</v>
      </c>
      <c r="J306" s="7">
        <v>3500</v>
      </c>
      <c r="K306" s="7">
        <v>5000</v>
      </c>
      <c r="L306" s="7">
        <v>3000</v>
      </c>
      <c r="M306" s="7">
        <v>1250</v>
      </c>
      <c r="N306" s="7">
        <v>5000</v>
      </c>
      <c r="O306" s="7">
        <v>7000</v>
      </c>
      <c r="P306" s="7">
        <v>2500</v>
      </c>
      <c r="Q306" s="7">
        <v>4000</v>
      </c>
      <c r="R306" s="7">
        <v>4500</v>
      </c>
      <c r="S306" s="7">
        <v>1250</v>
      </c>
      <c r="T306" s="7">
        <v>900</v>
      </c>
      <c r="U306" s="7">
        <v>0</v>
      </c>
      <c r="V306" s="7">
        <v>0</v>
      </c>
      <c r="W306" s="7">
        <f t="shared" si="28"/>
        <v>63330</v>
      </c>
      <c r="X306" s="7">
        <f t="shared" si="29"/>
        <v>64998.65</v>
      </c>
      <c r="Y306" s="133">
        <f t="shared" si="30"/>
        <v>2.6348492025896064E-2</v>
      </c>
      <c r="Z306" s="133">
        <f t="shared" si="26"/>
        <v>7.8951523764408656E-4</v>
      </c>
      <c r="AA306" s="187" cm="1">
        <f t="array" ref="AA306">6-MATCH(Z306,PERCENTILE(Z$11:Z$642,{5,4,3,2,1}/5),-1)</f>
        <v>3</v>
      </c>
      <c r="AB306" s="148" t="str">
        <f t="shared" si="27"/>
        <v>Mid</v>
      </c>
      <c r="AD306" s="14"/>
      <c r="AE306" s="192"/>
    </row>
    <row r="307" spans="1:31">
      <c r="A307" s="4" t="s">
        <v>311</v>
      </c>
      <c r="B307" s="7">
        <v>150</v>
      </c>
      <c r="C307" s="7">
        <v>50</v>
      </c>
      <c r="D307" s="7">
        <v>5000</v>
      </c>
      <c r="E307" s="7">
        <v>100</v>
      </c>
      <c r="F307" s="7">
        <v>300</v>
      </c>
      <c r="G307" s="7">
        <v>2500</v>
      </c>
      <c r="H307" s="7">
        <v>8000</v>
      </c>
      <c r="I307" s="7">
        <v>1250</v>
      </c>
      <c r="J307" s="7">
        <v>4500</v>
      </c>
      <c r="K307" s="7">
        <v>600</v>
      </c>
      <c r="L307" s="7">
        <v>1500</v>
      </c>
      <c r="M307" s="7">
        <v>800</v>
      </c>
      <c r="N307" s="7">
        <v>2000</v>
      </c>
      <c r="O307" s="7">
        <v>2500</v>
      </c>
      <c r="P307" s="7">
        <v>2000</v>
      </c>
      <c r="Q307" s="7">
        <v>3500</v>
      </c>
      <c r="R307" s="7">
        <v>8000</v>
      </c>
      <c r="S307" s="7">
        <v>700</v>
      </c>
      <c r="T307" s="7">
        <v>600</v>
      </c>
      <c r="U307" s="7">
        <v>0</v>
      </c>
      <c r="V307" s="7">
        <v>0</v>
      </c>
      <c r="W307" s="7">
        <f t="shared" si="28"/>
        <v>44050</v>
      </c>
      <c r="X307" s="7">
        <f t="shared" si="29"/>
        <v>44917</v>
      </c>
      <c r="Y307" s="133">
        <f t="shared" si="30"/>
        <v>1.968217934165728E-2</v>
      </c>
      <c r="Z307" s="133">
        <f t="shared" si="26"/>
        <v>3.4052213393870601E-3</v>
      </c>
      <c r="AA307" s="187" cm="1">
        <f t="array" ref="AA307">6-MATCH(Z307,PERCENTILE(Z$11:Z$642,{5,4,3,2,1}/5),-1)</f>
        <v>5</v>
      </c>
      <c r="AB307" s="148" t="str">
        <f t="shared" si="27"/>
        <v>Very high</v>
      </c>
      <c r="AD307" s="14"/>
      <c r="AE307" s="192"/>
    </row>
    <row r="308" spans="1:31">
      <c r="A308" s="4" t="s">
        <v>312</v>
      </c>
      <c r="B308" s="7">
        <v>10</v>
      </c>
      <c r="C308" s="7">
        <v>600</v>
      </c>
      <c r="D308" s="7">
        <v>3500</v>
      </c>
      <c r="E308" s="7">
        <v>0</v>
      </c>
      <c r="F308" s="7">
        <v>50</v>
      </c>
      <c r="G308" s="7">
        <v>2500</v>
      </c>
      <c r="H308" s="7">
        <v>7000</v>
      </c>
      <c r="I308" s="7">
        <v>1750</v>
      </c>
      <c r="J308" s="7">
        <v>2000</v>
      </c>
      <c r="K308" s="7">
        <v>400</v>
      </c>
      <c r="L308" s="7">
        <v>7000</v>
      </c>
      <c r="M308" s="7">
        <v>225</v>
      </c>
      <c r="N308" s="7">
        <v>1750</v>
      </c>
      <c r="O308" s="7">
        <v>4000</v>
      </c>
      <c r="P308" s="7">
        <v>3500</v>
      </c>
      <c r="Q308" s="7">
        <v>2500</v>
      </c>
      <c r="R308" s="7">
        <v>5000</v>
      </c>
      <c r="S308" s="7">
        <v>600</v>
      </c>
      <c r="T308" s="7">
        <v>800</v>
      </c>
      <c r="U308" s="7">
        <v>0</v>
      </c>
      <c r="V308" s="7">
        <v>0</v>
      </c>
      <c r="W308" s="7">
        <f t="shared" si="28"/>
        <v>43185</v>
      </c>
      <c r="X308" s="7">
        <f t="shared" si="29"/>
        <v>43930.5</v>
      </c>
      <c r="Y308" s="133">
        <f t="shared" si="30"/>
        <v>1.7262938520319571E-2</v>
      </c>
      <c r="Z308" s="133">
        <f t="shared" si="26"/>
        <v>2.3156188491374319E-4</v>
      </c>
      <c r="AA308" s="187" cm="1">
        <f t="array" ref="AA308">6-MATCH(Z308,PERCENTILE(Z$11:Z$642,{5,4,3,2,1}/5),-1)</f>
        <v>2</v>
      </c>
      <c r="AB308" s="148" t="str">
        <f t="shared" si="27"/>
        <v>Low</v>
      </c>
      <c r="AD308" s="14"/>
      <c r="AE308" s="192"/>
    </row>
    <row r="309" spans="1:31">
      <c r="A309" s="4" t="s">
        <v>313</v>
      </c>
      <c r="B309" s="7">
        <v>0</v>
      </c>
      <c r="C309" s="7">
        <v>0</v>
      </c>
      <c r="D309" s="7">
        <v>2500</v>
      </c>
      <c r="E309" s="7">
        <v>100</v>
      </c>
      <c r="F309" s="7">
        <v>175</v>
      </c>
      <c r="G309" s="7">
        <v>1500</v>
      </c>
      <c r="H309" s="7">
        <v>13000</v>
      </c>
      <c r="I309" s="7">
        <v>2250</v>
      </c>
      <c r="J309" s="7">
        <v>6000</v>
      </c>
      <c r="K309" s="7">
        <v>3000</v>
      </c>
      <c r="L309" s="7">
        <v>3000</v>
      </c>
      <c r="M309" s="7">
        <v>2500</v>
      </c>
      <c r="N309" s="7">
        <v>6000</v>
      </c>
      <c r="O309" s="7">
        <v>6000</v>
      </c>
      <c r="P309" s="7">
        <v>5000</v>
      </c>
      <c r="Q309" s="7">
        <v>11000</v>
      </c>
      <c r="R309" s="7">
        <v>7000</v>
      </c>
      <c r="S309" s="7">
        <v>3500</v>
      </c>
      <c r="T309" s="7">
        <v>2000</v>
      </c>
      <c r="U309" s="7">
        <v>0</v>
      </c>
      <c r="V309" s="7">
        <v>0</v>
      </c>
      <c r="W309" s="7">
        <f t="shared" si="28"/>
        <v>74525</v>
      </c>
      <c r="X309" s="7">
        <f t="shared" si="29"/>
        <v>76865</v>
      </c>
      <c r="Y309" s="133">
        <f t="shared" si="30"/>
        <v>3.1398859443139804E-2</v>
      </c>
      <c r="Z309" s="133">
        <f t="shared" si="26"/>
        <v>0</v>
      </c>
      <c r="AA309" s="187" cm="1">
        <f t="array" ref="AA309">6-MATCH(Z309,PERCENTILE(Z$11:Z$642,{5,4,3,2,1}/5),-1)</f>
        <v>1</v>
      </c>
      <c r="AB309" s="148" t="str">
        <f t="shared" si="27"/>
        <v>Very low</v>
      </c>
      <c r="AD309" s="14"/>
      <c r="AE309" s="192"/>
    </row>
    <row r="310" spans="1:31">
      <c r="A310" s="4" t="s">
        <v>314</v>
      </c>
      <c r="B310" s="7">
        <v>75</v>
      </c>
      <c r="C310" s="7">
        <v>20</v>
      </c>
      <c r="D310" s="7">
        <v>6000</v>
      </c>
      <c r="E310" s="7">
        <v>200</v>
      </c>
      <c r="F310" s="7">
        <v>600</v>
      </c>
      <c r="G310" s="7">
        <v>2250</v>
      </c>
      <c r="H310" s="7">
        <v>14000</v>
      </c>
      <c r="I310" s="7">
        <v>3500</v>
      </c>
      <c r="J310" s="7">
        <v>4000</v>
      </c>
      <c r="K310" s="7">
        <v>1750</v>
      </c>
      <c r="L310" s="7">
        <v>2500</v>
      </c>
      <c r="M310" s="7">
        <v>1250</v>
      </c>
      <c r="N310" s="7">
        <v>3000</v>
      </c>
      <c r="O310" s="7">
        <v>9000</v>
      </c>
      <c r="P310" s="7">
        <v>2250</v>
      </c>
      <c r="Q310" s="7">
        <v>5000</v>
      </c>
      <c r="R310" s="7">
        <v>10000</v>
      </c>
      <c r="S310" s="7">
        <v>1750</v>
      </c>
      <c r="T310" s="7">
        <v>1000</v>
      </c>
      <c r="U310" s="7">
        <v>0</v>
      </c>
      <c r="V310" s="7">
        <v>0</v>
      </c>
      <c r="W310" s="7">
        <f t="shared" si="28"/>
        <v>68145</v>
      </c>
      <c r="X310" s="7">
        <f t="shared" si="29"/>
        <v>69818.100000000006</v>
      </c>
      <c r="Y310" s="133">
        <f t="shared" si="30"/>
        <v>2.4552058111380282E-2</v>
      </c>
      <c r="Z310" s="133">
        <f t="shared" si="26"/>
        <v>1.1005943209333039E-3</v>
      </c>
      <c r="AA310" s="187" cm="1">
        <f t="array" ref="AA310">6-MATCH(Z310,PERCENTILE(Z$11:Z$642,{5,4,3,2,1}/5),-1)</f>
        <v>4</v>
      </c>
      <c r="AB310" s="148" t="str">
        <f t="shared" si="27"/>
        <v>High</v>
      </c>
      <c r="AD310" s="14"/>
      <c r="AE310" s="192"/>
    </row>
    <row r="311" spans="1:31">
      <c r="A311" s="4" t="s">
        <v>315</v>
      </c>
      <c r="B311" s="7">
        <v>15</v>
      </c>
      <c r="C311" s="7">
        <v>0</v>
      </c>
      <c r="D311" s="7">
        <v>2250</v>
      </c>
      <c r="E311" s="7">
        <v>100</v>
      </c>
      <c r="F311" s="7">
        <v>20</v>
      </c>
      <c r="G311" s="7">
        <v>3000</v>
      </c>
      <c r="H311" s="7">
        <v>4000</v>
      </c>
      <c r="I311" s="7">
        <v>700</v>
      </c>
      <c r="J311" s="7">
        <v>1500</v>
      </c>
      <c r="K311" s="7">
        <v>900</v>
      </c>
      <c r="L311" s="7">
        <v>450</v>
      </c>
      <c r="M311" s="7">
        <v>450</v>
      </c>
      <c r="N311" s="7">
        <v>3000</v>
      </c>
      <c r="O311" s="7">
        <v>1750</v>
      </c>
      <c r="P311" s="7">
        <v>300</v>
      </c>
      <c r="Q311" s="7">
        <v>3500</v>
      </c>
      <c r="R311" s="7">
        <v>2000</v>
      </c>
      <c r="S311" s="7">
        <v>700</v>
      </c>
      <c r="T311" s="7">
        <v>900</v>
      </c>
      <c r="U311" s="7">
        <v>0</v>
      </c>
      <c r="V311" s="7">
        <v>0</v>
      </c>
      <c r="W311" s="7">
        <f t="shared" si="28"/>
        <v>25535</v>
      </c>
      <c r="X311" s="7">
        <f t="shared" si="29"/>
        <v>26196.799999999999</v>
      </c>
      <c r="Y311" s="133">
        <f t="shared" si="30"/>
        <v>2.591736831799496E-2</v>
      </c>
      <c r="Z311" s="133">
        <f t="shared" si="26"/>
        <v>5.8742901899353829E-4</v>
      </c>
      <c r="AA311" s="187" cm="1">
        <f t="array" ref="AA311">6-MATCH(Z311,PERCENTILE(Z$11:Z$642,{5,4,3,2,1}/5),-1)</f>
        <v>3</v>
      </c>
      <c r="AB311" s="148" t="str">
        <f t="shared" si="27"/>
        <v>Mid</v>
      </c>
      <c r="AD311" s="14"/>
      <c r="AE311" s="192"/>
    </row>
    <row r="312" spans="1:31">
      <c r="A312" s="4" t="s">
        <v>316</v>
      </c>
      <c r="B312" s="7">
        <v>30</v>
      </c>
      <c r="C312" s="7">
        <v>10</v>
      </c>
      <c r="D312" s="7">
        <v>4500</v>
      </c>
      <c r="E312" s="7">
        <v>30</v>
      </c>
      <c r="F312" s="7">
        <v>350</v>
      </c>
      <c r="G312" s="7">
        <v>2000</v>
      </c>
      <c r="H312" s="7">
        <v>7000</v>
      </c>
      <c r="I312" s="7">
        <v>2000</v>
      </c>
      <c r="J312" s="7">
        <v>4000</v>
      </c>
      <c r="K312" s="7">
        <v>1000</v>
      </c>
      <c r="L312" s="7">
        <v>1250</v>
      </c>
      <c r="M312" s="7">
        <v>1250</v>
      </c>
      <c r="N312" s="7">
        <v>3000</v>
      </c>
      <c r="O312" s="7">
        <v>4000</v>
      </c>
      <c r="P312" s="7">
        <v>3500</v>
      </c>
      <c r="Q312" s="7">
        <v>3500</v>
      </c>
      <c r="R312" s="7">
        <v>4500</v>
      </c>
      <c r="S312" s="7">
        <v>1750</v>
      </c>
      <c r="T312" s="7">
        <v>800</v>
      </c>
      <c r="U312" s="7">
        <v>0</v>
      </c>
      <c r="V312" s="7">
        <v>0</v>
      </c>
      <c r="W312" s="7">
        <f t="shared" si="28"/>
        <v>44470</v>
      </c>
      <c r="X312" s="7">
        <f t="shared" si="29"/>
        <v>45427.7</v>
      </c>
      <c r="Y312" s="133">
        <f t="shared" si="30"/>
        <v>2.1535866876545962E-2</v>
      </c>
      <c r="Z312" s="133">
        <f t="shared" si="26"/>
        <v>6.7461209804362487E-4</v>
      </c>
      <c r="AA312" s="187" cm="1">
        <f t="array" ref="AA312">6-MATCH(Z312,PERCENTILE(Z$11:Z$642,{5,4,3,2,1}/5),-1)</f>
        <v>3</v>
      </c>
      <c r="AB312" s="148" t="str">
        <f t="shared" si="27"/>
        <v>Mid</v>
      </c>
      <c r="AD312" s="14"/>
      <c r="AE312" s="192"/>
    </row>
    <row r="313" spans="1:31">
      <c r="A313" s="4" t="s">
        <v>317</v>
      </c>
      <c r="B313" s="7">
        <v>75</v>
      </c>
      <c r="C313" s="7">
        <v>100</v>
      </c>
      <c r="D313" s="7">
        <v>3000</v>
      </c>
      <c r="E313" s="7">
        <v>15</v>
      </c>
      <c r="F313" s="7">
        <v>600</v>
      </c>
      <c r="G313" s="7">
        <v>3500</v>
      </c>
      <c r="H313" s="7">
        <v>6000</v>
      </c>
      <c r="I313" s="7">
        <v>9000</v>
      </c>
      <c r="J313" s="7">
        <v>5000</v>
      </c>
      <c r="K313" s="7">
        <v>1500</v>
      </c>
      <c r="L313" s="7">
        <v>800</v>
      </c>
      <c r="M313" s="7">
        <v>1000</v>
      </c>
      <c r="N313" s="7">
        <v>6000</v>
      </c>
      <c r="O313" s="7">
        <v>3500</v>
      </c>
      <c r="P313" s="7">
        <v>1750</v>
      </c>
      <c r="Q313" s="7">
        <v>4500</v>
      </c>
      <c r="R313" s="7">
        <v>9000</v>
      </c>
      <c r="S313" s="7">
        <v>1500</v>
      </c>
      <c r="T313" s="7">
        <v>800</v>
      </c>
      <c r="U313" s="7">
        <v>0</v>
      </c>
      <c r="V313" s="7">
        <v>0</v>
      </c>
      <c r="W313" s="7">
        <f t="shared" si="28"/>
        <v>57640</v>
      </c>
      <c r="X313" s="7">
        <f t="shared" si="29"/>
        <v>59295.199999999997</v>
      </c>
      <c r="Y313" s="133">
        <f t="shared" si="30"/>
        <v>2.8716169326856278E-2</v>
      </c>
      <c r="Z313" s="133">
        <f t="shared" si="26"/>
        <v>1.3011797362942402E-3</v>
      </c>
      <c r="AA313" s="187" cm="1">
        <f t="array" ref="AA313">6-MATCH(Z313,PERCENTILE(Z$11:Z$642,{5,4,3,2,1}/5),-1)</f>
        <v>4</v>
      </c>
      <c r="AB313" s="148" t="str">
        <f t="shared" si="27"/>
        <v>High</v>
      </c>
      <c r="AD313" s="14"/>
      <c r="AE313" s="192"/>
    </row>
    <row r="314" spans="1:31">
      <c r="A314" s="4" t="s">
        <v>318</v>
      </c>
      <c r="B314" s="7">
        <v>10</v>
      </c>
      <c r="C314" s="7">
        <v>5</v>
      </c>
      <c r="D314" s="7">
        <v>1750</v>
      </c>
      <c r="E314" s="7">
        <v>100</v>
      </c>
      <c r="F314" s="7">
        <v>600</v>
      </c>
      <c r="G314" s="7">
        <v>3000</v>
      </c>
      <c r="H314" s="7">
        <v>5000</v>
      </c>
      <c r="I314" s="7">
        <v>2500</v>
      </c>
      <c r="J314" s="7">
        <v>1750</v>
      </c>
      <c r="K314" s="7">
        <v>400</v>
      </c>
      <c r="L314" s="7">
        <v>250</v>
      </c>
      <c r="M314" s="7">
        <v>600</v>
      </c>
      <c r="N314" s="7">
        <v>1250</v>
      </c>
      <c r="O314" s="7">
        <v>2000</v>
      </c>
      <c r="P314" s="7">
        <v>175</v>
      </c>
      <c r="Q314" s="7">
        <v>3000</v>
      </c>
      <c r="R314" s="7">
        <v>8000</v>
      </c>
      <c r="S314" s="7">
        <v>600</v>
      </c>
      <c r="T314" s="7">
        <v>600</v>
      </c>
      <c r="U314" s="7">
        <v>0</v>
      </c>
      <c r="V314" s="7">
        <v>0</v>
      </c>
      <c r="W314" s="7">
        <f t="shared" si="28"/>
        <v>31590</v>
      </c>
      <c r="X314" s="7">
        <f t="shared" si="29"/>
        <v>32503.4</v>
      </c>
      <c r="Y314" s="133">
        <f t="shared" si="30"/>
        <v>2.8914213358657959E-2</v>
      </c>
      <c r="Z314" s="133">
        <f t="shared" si="26"/>
        <v>3.1655587211142766E-4</v>
      </c>
      <c r="AA314" s="187" cm="1">
        <f t="array" ref="AA314">6-MATCH(Z314,PERCENTILE(Z$11:Z$642,{5,4,3,2,1}/5),-1)</f>
        <v>2</v>
      </c>
      <c r="AB314" s="148" t="str">
        <f t="shared" si="27"/>
        <v>Low</v>
      </c>
      <c r="AD314" s="14"/>
      <c r="AE314" s="192"/>
    </row>
    <row r="315" spans="1:31">
      <c r="A315" s="4" t="s">
        <v>319</v>
      </c>
      <c r="B315" s="7">
        <v>75</v>
      </c>
      <c r="C315" s="7">
        <v>20</v>
      </c>
      <c r="D315" s="7">
        <v>5000</v>
      </c>
      <c r="E315" s="7">
        <v>0</v>
      </c>
      <c r="F315" s="7">
        <v>225</v>
      </c>
      <c r="G315" s="7">
        <v>4000</v>
      </c>
      <c r="H315" s="7">
        <v>6000</v>
      </c>
      <c r="I315" s="7">
        <v>1250</v>
      </c>
      <c r="J315" s="7">
        <v>3500</v>
      </c>
      <c r="K315" s="7">
        <v>3000</v>
      </c>
      <c r="L315" s="7">
        <v>250</v>
      </c>
      <c r="M315" s="7">
        <v>1000</v>
      </c>
      <c r="N315" s="7">
        <v>17000</v>
      </c>
      <c r="O315" s="7">
        <v>5000</v>
      </c>
      <c r="P315" s="7">
        <v>800</v>
      </c>
      <c r="Q315" s="7">
        <v>8000</v>
      </c>
      <c r="R315" s="7">
        <v>17000</v>
      </c>
      <c r="S315" s="7">
        <v>900</v>
      </c>
      <c r="T315" s="7">
        <v>900</v>
      </c>
      <c r="U315" s="7">
        <v>0</v>
      </c>
      <c r="V315" s="7">
        <v>0</v>
      </c>
      <c r="W315" s="7">
        <f t="shared" si="28"/>
        <v>73920</v>
      </c>
      <c r="X315" s="7">
        <f t="shared" si="29"/>
        <v>76837.100000000006</v>
      </c>
      <c r="Y315" s="133">
        <f t="shared" si="30"/>
        <v>3.9462932900433012E-2</v>
      </c>
      <c r="Z315" s="133">
        <f t="shared" si="26"/>
        <v>1.0146103896103895E-3</v>
      </c>
      <c r="AA315" s="187" cm="1">
        <f t="array" ref="AA315">6-MATCH(Z315,PERCENTILE(Z$11:Z$642,{5,4,3,2,1}/5),-1)</f>
        <v>3</v>
      </c>
      <c r="AB315" s="148" t="str">
        <f t="shared" si="27"/>
        <v>Mid</v>
      </c>
      <c r="AD315" s="14"/>
      <c r="AE315" s="192"/>
    </row>
    <row r="316" spans="1:31">
      <c r="A316" s="4" t="s">
        <v>320</v>
      </c>
      <c r="B316" s="7">
        <v>125</v>
      </c>
      <c r="C316" s="7">
        <v>10</v>
      </c>
      <c r="D316" s="7">
        <v>8000</v>
      </c>
      <c r="E316" s="7">
        <v>100</v>
      </c>
      <c r="F316" s="7">
        <v>600</v>
      </c>
      <c r="G316" s="7">
        <v>4000</v>
      </c>
      <c r="H316" s="7">
        <v>8000</v>
      </c>
      <c r="I316" s="7">
        <v>2500</v>
      </c>
      <c r="J316" s="7">
        <v>3500</v>
      </c>
      <c r="K316" s="7">
        <v>6000</v>
      </c>
      <c r="L316" s="7">
        <v>1000</v>
      </c>
      <c r="M316" s="7">
        <v>700</v>
      </c>
      <c r="N316" s="7">
        <v>11000</v>
      </c>
      <c r="O316" s="7">
        <v>6000</v>
      </c>
      <c r="P316" s="7">
        <v>1000</v>
      </c>
      <c r="Q316" s="7">
        <v>5000</v>
      </c>
      <c r="R316" s="7">
        <v>5000</v>
      </c>
      <c r="S316" s="7">
        <v>1250</v>
      </c>
      <c r="T316" s="7">
        <v>2000</v>
      </c>
      <c r="U316" s="7">
        <v>0</v>
      </c>
      <c r="V316" s="7">
        <v>0</v>
      </c>
      <c r="W316" s="7">
        <f t="shared" si="28"/>
        <v>65785</v>
      </c>
      <c r="X316" s="7">
        <f t="shared" si="29"/>
        <v>67526.8</v>
      </c>
      <c r="Y316" s="133">
        <f t="shared" si="30"/>
        <v>2.6477160446910508E-2</v>
      </c>
      <c r="Z316" s="133">
        <f t="shared" si="26"/>
        <v>1.9001292087861975E-3</v>
      </c>
      <c r="AA316" s="187" cm="1">
        <f t="array" ref="AA316">6-MATCH(Z316,PERCENTILE(Z$11:Z$642,{5,4,3,2,1}/5),-1)</f>
        <v>4</v>
      </c>
      <c r="AB316" s="148" t="str">
        <f t="shared" si="27"/>
        <v>High</v>
      </c>
      <c r="AD316" s="14"/>
      <c r="AE316" s="192"/>
    </row>
    <row r="317" spans="1:31">
      <c r="A317" s="4" t="s">
        <v>321</v>
      </c>
      <c r="B317" s="7">
        <v>300</v>
      </c>
      <c r="C317" s="7">
        <v>45</v>
      </c>
      <c r="D317" s="7">
        <v>3500</v>
      </c>
      <c r="E317" s="7">
        <v>125</v>
      </c>
      <c r="F317" s="7">
        <v>600</v>
      </c>
      <c r="G317" s="7">
        <v>2500</v>
      </c>
      <c r="H317" s="7">
        <v>6000</v>
      </c>
      <c r="I317" s="7">
        <v>1000</v>
      </c>
      <c r="J317" s="7">
        <v>3000</v>
      </c>
      <c r="K317" s="7">
        <v>700</v>
      </c>
      <c r="L317" s="7">
        <v>500</v>
      </c>
      <c r="M317" s="7">
        <v>700</v>
      </c>
      <c r="N317" s="7">
        <v>3500</v>
      </c>
      <c r="O317" s="7">
        <v>2500</v>
      </c>
      <c r="P317" s="7">
        <v>900</v>
      </c>
      <c r="Q317" s="7">
        <v>3000</v>
      </c>
      <c r="R317" s="7">
        <v>16000</v>
      </c>
      <c r="S317" s="7">
        <v>800</v>
      </c>
      <c r="T317" s="7">
        <v>1000</v>
      </c>
      <c r="U317" s="7">
        <v>0</v>
      </c>
      <c r="V317" s="7">
        <v>0</v>
      </c>
      <c r="W317" s="7">
        <f t="shared" si="28"/>
        <v>46670</v>
      </c>
      <c r="X317" s="7">
        <f t="shared" si="29"/>
        <v>48167.85</v>
      </c>
      <c r="Y317" s="133">
        <f t="shared" si="30"/>
        <v>3.2094493250482081E-2</v>
      </c>
      <c r="Z317" s="133">
        <f t="shared" si="26"/>
        <v>6.4281122776944505E-3</v>
      </c>
      <c r="AA317" s="187" cm="1">
        <f t="array" ref="AA317">6-MATCH(Z317,PERCENTILE(Z$11:Z$642,{5,4,3,2,1}/5),-1)</f>
        <v>5</v>
      </c>
      <c r="AB317" s="148" t="str">
        <f t="shared" si="27"/>
        <v>Very high</v>
      </c>
      <c r="AD317" s="14"/>
      <c r="AE317" s="192"/>
    </row>
    <row r="318" spans="1:31">
      <c r="A318" s="4" t="s">
        <v>322</v>
      </c>
      <c r="B318" s="7">
        <v>125</v>
      </c>
      <c r="C318" s="7">
        <v>0</v>
      </c>
      <c r="D318" s="7">
        <v>5000</v>
      </c>
      <c r="E318" s="7">
        <v>0</v>
      </c>
      <c r="F318" s="7">
        <v>300</v>
      </c>
      <c r="G318" s="7">
        <v>2250</v>
      </c>
      <c r="H318" s="7">
        <v>6000</v>
      </c>
      <c r="I318" s="7">
        <v>1000</v>
      </c>
      <c r="J318" s="7">
        <v>3000</v>
      </c>
      <c r="K318" s="7">
        <v>800</v>
      </c>
      <c r="L318" s="7">
        <v>400</v>
      </c>
      <c r="M318" s="7">
        <v>500</v>
      </c>
      <c r="N318" s="7">
        <v>3000</v>
      </c>
      <c r="O318" s="7">
        <v>2000</v>
      </c>
      <c r="P318" s="7">
        <v>350</v>
      </c>
      <c r="Q318" s="7">
        <v>3500</v>
      </c>
      <c r="R318" s="7">
        <v>3000</v>
      </c>
      <c r="S318" s="7">
        <v>1000</v>
      </c>
      <c r="T318" s="7">
        <v>500</v>
      </c>
      <c r="U318" s="7">
        <v>0</v>
      </c>
      <c r="V318" s="7">
        <v>0</v>
      </c>
      <c r="W318" s="7">
        <f t="shared" si="28"/>
        <v>32725</v>
      </c>
      <c r="X318" s="7">
        <f t="shared" si="29"/>
        <v>33257.5</v>
      </c>
      <c r="Y318" s="133">
        <f t="shared" si="30"/>
        <v>1.6271963330786843E-2</v>
      </c>
      <c r="Z318" s="133">
        <f t="shared" si="26"/>
        <v>3.8197097020626434E-3</v>
      </c>
      <c r="AA318" s="187" cm="1">
        <f t="array" ref="AA318">6-MATCH(Z318,PERCENTILE(Z$11:Z$642,{5,4,3,2,1}/5),-1)</f>
        <v>5</v>
      </c>
      <c r="AB318" s="148" t="str">
        <f t="shared" si="27"/>
        <v>Very high</v>
      </c>
      <c r="AD318" s="14"/>
      <c r="AE318" s="192"/>
    </row>
    <row r="319" spans="1:31">
      <c r="A319" s="4" t="s">
        <v>323</v>
      </c>
      <c r="B319" s="7">
        <v>20</v>
      </c>
      <c r="C319" s="7">
        <v>35</v>
      </c>
      <c r="D319" s="7">
        <v>5000</v>
      </c>
      <c r="E319" s="7">
        <v>20</v>
      </c>
      <c r="F319" s="7">
        <v>200</v>
      </c>
      <c r="G319" s="7">
        <v>2250</v>
      </c>
      <c r="H319" s="7">
        <v>10000</v>
      </c>
      <c r="I319" s="7">
        <v>3500</v>
      </c>
      <c r="J319" s="7">
        <v>2500</v>
      </c>
      <c r="K319" s="7">
        <v>1250</v>
      </c>
      <c r="L319" s="7">
        <v>700</v>
      </c>
      <c r="M319" s="7">
        <v>2000</v>
      </c>
      <c r="N319" s="7">
        <v>3500</v>
      </c>
      <c r="O319" s="7">
        <v>4500</v>
      </c>
      <c r="P319" s="7">
        <v>1250</v>
      </c>
      <c r="Q319" s="7">
        <v>4500</v>
      </c>
      <c r="R319" s="7">
        <v>3000</v>
      </c>
      <c r="S319" s="7">
        <v>1250</v>
      </c>
      <c r="T319" s="7">
        <v>900</v>
      </c>
      <c r="U319" s="7">
        <v>0</v>
      </c>
      <c r="V319" s="7">
        <v>0</v>
      </c>
      <c r="W319" s="7">
        <f t="shared" si="28"/>
        <v>46375</v>
      </c>
      <c r="X319" s="7">
        <f t="shared" si="29"/>
        <v>47376.15</v>
      </c>
      <c r="Y319" s="133">
        <f t="shared" si="30"/>
        <v>2.1588140161725056E-2</v>
      </c>
      <c r="Z319" s="133">
        <f t="shared" si="26"/>
        <v>4.3126684636118597E-4</v>
      </c>
      <c r="AA319" s="187" cm="1">
        <f t="array" ref="AA319">6-MATCH(Z319,PERCENTILE(Z$11:Z$642,{5,4,3,2,1}/5),-1)</f>
        <v>3</v>
      </c>
      <c r="AB319" s="148" t="str">
        <f t="shared" si="27"/>
        <v>Mid</v>
      </c>
      <c r="AD319" s="14"/>
      <c r="AE319" s="192"/>
    </row>
    <row r="320" spans="1:31">
      <c r="A320" s="4" t="s">
        <v>324</v>
      </c>
      <c r="B320" s="7">
        <v>35</v>
      </c>
      <c r="C320" s="7">
        <v>0</v>
      </c>
      <c r="D320" s="7">
        <v>1500</v>
      </c>
      <c r="E320" s="7">
        <v>200</v>
      </c>
      <c r="F320" s="7">
        <v>350</v>
      </c>
      <c r="G320" s="7">
        <v>6000</v>
      </c>
      <c r="H320" s="7">
        <v>7000</v>
      </c>
      <c r="I320" s="7">
        <v>900</v>
      </c>
      <c r="J320" s="7">
        <v>4000</v>
      </c>
      <c r="K320" s="7">
        <v>2250</v>
      </c>
      <c r="L320" s="7">
        <v>2250</v>
      </c>
      <c r="M320" s="7">
        <v>1250</v>
      </c>
      <c r="N320" s="7">
        <v>6000</v>
      </c>
      <c r="O320" s="7">
        <v>4500</v>
      </c>
      <c r="P320" s="7">
        <v>1250</v>
      </c>
      <c r="Q320" s="7">
        <v>5000</v>
      </c>
      <c r="R320" s="7">
        <v>3500</v>
      </c>
      <c r="S320" s="7">
        <v>2500</v>
      </c>
      <c r="T320" s="7">
        <v>1250</v>
      </c>
      <c r="U320" s="7">
        <v>0</v>
      </c>
      <c r="V320" s="7">
        <v>0</v>
      </c>
      <c r="W320" s="7">
        <f t="shared" si="28"/>
        <v>49735</v>
      </c>
      <c r="X320" s="7">
        <f t="shared" si="29"/>
        <v>51359</v>
      </c>
      <c r="Y320" s="133">
        <f t="shared" si="30"/>
        <v>3.2653061224489743E-2</v>
      </c>
      <c r="Z320" s="133">
        <f t="shared" si="26"/>
        <v>7.0372976776917663E-4</v>
      </c>
      <c r="AA320" s="187" cm="1">
        <f t="array" ref="AA320">6-MATCH(Z320,PERCENTILE(Z$11:Z$642,{5,4,3,2,1}/5),-1)</f>
        <v>3</v>
      </c>
      <c r="AB320" s="148" t="str">
        <f t="shared" si="27"/>
        <v>Mid</v>
      </c>
      <c r="AD320" s="14"/>
      <c r="AE320" s="192"/>
    </row>
    <row r="321" spans="1:31">
      <c r="A321" s="4" t="s">
        <v>325</v>
      </c>
      <c r="B321" s="7">
        <v>200</v>
      </c>
      <c r="C321" s="7">
        <v>50</v>
      </c>
      <c r="D321" s="7">
        <v>6000</v>
      </c>
      <c r="E321" s="7">
        <v>75</v>
      </c>
      <c r="F321" s="7">
        <v>350</v>
      </c>
      <c r="G321" s="7">
        <v>3000</v>
      </c>
      <c r="H321" s="7">
        <v>6000</v>
      </c>
      <c r="I321" s="7">
        <v>2500</v>
      </c>
      <c r="J321" s="7">
        <v>2500</v>
      </c>
      <c r="K321" s="7">
        <v>300</v>
      </c>
      <c r="L321" s="7">
        <v>225</v>
      </c>
      <c r="M321" s="7">
        <v>350</v>
      </c>
      <c r="N321" s="7">
        <v>2000</v>
      </c>
      <c r="O321" s="7">
        <v>3500</v>
      </c>
      <c r="P321" s="7">
        <v>1000</v>
      </c>
      <c r="Q321" s="7">
        <v>3000</v>
      </c>
      <c r="R321" s="7">
        <v>2500</v>
      </c>
      <c r="S321" s="7">
        <v>700</v>
      </c>
      <c r="T321" s="7">
        <v>600</v>
      </c>
      <c r="U321" s="7">
        <v>0</v>
      </c>
      <c r="V321" s="7">
        <v>0</v>
      </c>
      <c r="W321" s="7">
        <f t="shared" si="28"/>
        <v>34850</v>
      </c>
      <c r="X321" s="7">
        <f t="shared" si="29"/>
        <v>35236.75</v>
      </c>
      <c r="Y321" s="133">
        <f t="shared" si="30"/>
        <v>1.1097560975609655E-2</v>
      </c>
      <c r="Z321" s="133">
        <f t="shared" si="26"/>
        <v>5.7388809182209472E-3</v>
      </c>
      <c r="AA321" s="187" cm="1">
        <f t="array" ref="AA321">6-MATCH(Z321,PERCENTILE(Z$11:Z$642,{5,4,3,2,1}/5),-1)</f>
        <v>5</v>
      </c>
      <c r="AB321" s="148" t="str">
        <f t="shared" si="27"/>
        <v>Very high</v>
      </c>
      <c r="AD321" s="14"/>
      <c r="AE321" s="192"/>
    </row>
    <row r="322" spans="1:31">
      <c r="A322" s="4" t="s">
        <v>326</v>
      </c>
      <c r="B322" s="7">
        <v>75</v>
      </c>
      <c r="C322" s="7">
        <v>0</v>
      </c>
      <c r="D322" s="7">
        <v>1000</v>
      </c>
      <c r="E322" s="7">
        <v>0</v>
      </c>
      <c r="F322" s="7">
        <v>15</v>
      </c>
      <c r="G322" s="7">
        <v>1500</v>
      </c>
      <c r="H322" s="7">
        <v>4000</v>
      </c>
      <c r="I322" s="7">
        <v>300</v>
      </c>
      <c r="J322" s="7">
        <v>2250</v>
      </c>
      <c r="K322" s="7">
        <v>700</v>
      </c>
      <c r="L322" s="7">
        <v>500</v>
      </c>
      <c r="M322" s="7">
        <v>450</v>
      </c>
      <c r="N322" s="7">
        <v>4000</v>
      </c>
      <c r="O322" s="7">
        <v>1750</v>
      </c>
      <c r="P322" s="7">
        <v>45</v>
      </c>
      <c r="Q322" s="7">
        <v>3500</v>
      </c>
      <c r="R322" s="7">
        <v>8000</v>
      </c>
      <c r="S322" s="7">
        <v>700</v>
      </c>
      <c r="T322" s="7">
        <v>600</v>
      </c>
      <c r="U322" s="7">
        <v>0</v>
      </c>
      <c r="V322" s="7">
        <v>0</v>
      </c>
      <c r="W322" s="7">
        <f t="shared" si="28"/>
        <v>29385</v>
      </c>
      <c r="X322" s="7">
        <f t="shared" si="29"/>
        <v>30546.55</v>
      </c>
      <c r="Y322" s="133">
        <f t="shared" si="30"/>
        <v>3.952867109069258E-2</v>
      </c>
      <c r="Z322" s="133">
        <f t="shared" si="26"/>
        <v>2.5523226135783562E-3</v>
      </c>
      <c r="AA322" s="187" cm="1">
        <f t="array" ref="AA322">6-MATCH(Z322,PERCENTILE(Z$11:Z$642,{5,4,3,2,1}/5),-1)</f>
        <v>4</v>
      </c>
      <c r="AB322" s="148" t="str">
        <f t="shared" si="27"/>
        <v>High</v>
      </c>
      <c r="AD322" s="14"/>
      <c r="AE322" s="192"/>
    </row>
    <row r="323" spans="1:31">
      <c r="A323" s="4" t="s">
        <v>327</v>
      </c>
      <c r="B323" s="7">
        <v>75</v>
      </c>
      <c r="C323" s="7">
        <v>20</v>
      </c>
      <c r="D323" s="7">
        <v>2000</v>
      </c>
      <c r="E323" s="7">
        <v>40</v>
      </c>
      <c r="F323" s="7">
        <v>300</v>
      </c>
      <c r="G323" s="7">
        <v>3500</v>
      </c>
      <c r="H323" s="7">
        <v>10000</v>
      </c>
      <c r="I323" s="7">
        <v>2250</v>
      </c>
      <c r="J323" s="7">
        <v>3500</v>
      </c>
      <c r="K323" s="7">
        <v>2500</v>
      </c>
      <c r="L323" s="7">
        <v>1250</v>
      </c>
      <c r="M323" s="7">
        <v>800</v>
      </c>
      <c r="N323" s="7">
        <v>9000</v>
      </c>
      <c r="O323" s="7">
        <v>4000</v>
      </c>
      <c r="P323" s="7">
        <v>600</v>
      </c>
      <c r="Q323" s="7">
        <v>5000</v>
      </c>
      <c r="R323" s="7">
        <v>4000</v>
      </c>
      <c r="S323" s="7">
        <v>1500</v>
      </c>
      <c r="T323" s="7">
        <v>1500</v>
      </c>
      <c r="U323" s="7">
        <v>0</v>
      </c>
      <c r="V323" s="7">
        <v>0</v>
      </c>
      <c r="W323" s="7">
        <f t="shared" si="28"/>
        <v>51835</v>
      </c>
      <c r="X323" s="7">
        <f t="shared" si="29"/>
        <v>53595.8</v>
      </c>
      <c r="Y323" s="133">
        <f t="shared" si="30"/>
        <v>3.396932574515299E-2</v>
      </c>
      <c r="Z323" s="133">
        <f t="shared" si="26"/>
        <v>1.4468988135429729E-3</v>
      </c>
      <c r="AA323" s="187" cm="1">
        <f t="array" ref="AA323">6-MATCH(Z323,PERCENTILE(Z$11:Z$642,{5,4,3,2,1}/5),-1)</f>
        <v>4</v>
      </c>
      <c r="AB323" s="148" t="str">
        <f t="shared" si="27"/>
        <v>High</v>
      </c>
      <c r="AD323" s="14"/>
      <c r="AE323" s="192"/>
    </row>
    <row r="324" spans="1:31">
      <c r="A324" s="4" t="s">
        <v>328</v>
      </c>
      <c r="B324" s="7">
        <v>5</v>
      </c>
      <c r="C324" s="7">
        <v>0</v>
      </c>
      <c r="D324" s="7">
        <v>6000</v>
      </c>
      <c r="E324" s="7">
        <v>150</v>
      </c>
      <c r="F324" s="7">
        <v>200</v>
      </c>
      <c r="G324" s="7">
        <v>2000</v>
      </c>
      <c r="H324" s="7">
        <v>7000</v>
      </c>
      <c r="I324" s="7">
        <v>1250</v>
      </c>
      <c r="J324" s="7">
        <v>3000</v>
      </c>
      <c r="K324" s="7">
        <v>2000</v>
      </c>
      <c r="L324" s="7">
        <v>900</v>
      </c>
      <c r="M324" s="7">
        <v>700</v>
      </c>
      <c r="N324" s="7">
        <v>6000</v>
      </c>
      <c r="O324" s="7">
        <v>3500</v>
      </c>
      <c r="P324" s="7">
        <v>1750</v>
      </c>
      <c r="Q324" s="7">
        <v>4000</v>
      </c>
      <c r="R324" s="7">
        <v>9000</v>
      </c>
      <c r="S324" s="7">
        <v>1250</v>
      </c>
      <c r="T324" s="7">
        <v>1250</v>
      </c>
      <c r="U324" s="7">
        <v>0</v>
      </c>
      <c r="V324" s="7">
        <v>0</v>
      </c>
      <c r="W324" s="7">
        <f t="shared" si="28"/>
        <v>49955</v>
      </c>
      <c r="X324" s="7">
        <f t="shared" si="29"/>
        <v>51233</v>
      </c>
      <c r="Y324" s="133">
        <f t="shared" si="30"/>
        <v>2.5583024722249936E-2</v>
      </c>
      <c r="Z324" s="133">
        <f t="shared" si="26"/>
        <v>1.0009008107296567E-4</v>
      </c>
      <c r="AA324" s="187" cm="1">
        <f t="array" ref="AA324">6-MATCH(Z324,PERCENTILE(Z$11:Z$642,{5,4,3,2,1}/5),-1)</f>
        <v>1</v>
      </c>
      <c r="AB324" s="148" t="str">
        <f t="shared" si="27"/>
        <v>Very low</v>
      </c>
      <c r="AD324" s="14"/>
      <c r="AE324" s="192"/>
    </row>
    <row r="325" spans="1:31">
      <c r="A325" s="4" t="s">
        <v>329</v>
      </c>
      <c r="B325" s="7">
        <v>250</v>
      </c>
      <c r="C325" s="7">
        <v>25</v>
      </c>
      <c r="D325" s="7">
        <v>3500</v>
      </c>
      <c r="E325" s="7">
        <v>600</v>
      </c>
      <c r="F325" s="7">
        <v>250</v>
      </c>
      <c r="G325" s="7">
        <v>2250</v>
      </c>
      <c r="H325" s="7">
        <v>8000</v>
      </c>
      <c r="I325" s="7">
        <v>8000</v>
      </c>
      <c r="J325" s="7">
        <v>5000</v>
      </c>
      <c r="K325" s="7">
        <v>4000</v>
      </c>
      <c r="L325" s="7">
        <v>450</v>
      </c>
      <c r="M325" s="7">
        <v>450</v>
      </c>
      <c r="N325" s="7">
        <v>3000</v>
      </c>
      <c r="O325" s="7">
        <v>2000</v>
      </c>
      <c r="P325" s="7">
        <v>2250</v>
      </c>
      <c r="Q325" s="7">
        <v>3000</v>
      </c>
      <c r="R325" s="7">
        <v>4000</v>
      </c>
      <c r="S325" s="7">
        <v>1250</v>
      </c>
      <c r="T325" s="7">
        <v>900</v>
      </c>
      <c r="U325" s="7">
        <v>0</v>
      </c>
      <c r="V325" s="7">
        <v>0</v>
      </c>
      <c r="W325" s="7">
        <f t="shared" si="28"/>
        <v>49175</v>
      </c>
      <c r="X325" s="7">
        <f t="shared" si="29"/>
        <v>50293.25</v>
      </c>
      <c r="Y325" s="133">
        <f t="shared" si="30"/>
        <v>2.2740213523131603E-2</v>
      </c>
      <c r="Z325" s="133">
        <f t="shared" si="26"/>
        <v>5.0838840874428059E-3</v>
      </c>
      <c r="AA325" s="187" cm="1">
        <f t="array" ref="AA325">6-MATCH(Z325,PERCENTILE(Z$11:Z$642,{5,4,3,2,1}/5),-1)</f>
        <v>5</v>
      </c>
      <c r="AB325" s="148" t="str">
        <f t="shared" si="27"/>
        <v>Very high</v>
      </c>
      <c r="AD325" s="14"/>
      <c r="AE325" s="192"/>
    </row>
    <row r="326" spans="1:31">
      <c r="A326" s="4" t="s">
        <v>330</v>
      </c>
      <c r="B326" s="7">
        <v>15</v>
      </c>
      <c r="C326" s="7">
        <v>0</v>
      </c>
      <c r="D326" s="7">
        <v>2500</v>
      </c>
      <c r="E326" s="7">
        <v>100</v>
      </c>
      <c r="F326" s="7">
        <v>700</v>
      </c>
      <c r="G326" s="7">
        <v>4000</v>
      </c>
      <c r="H326" s="7">
        <v>16000</v>
      </c>
      <c r="I326" s="7">
        <v>9000</v>
      </c>
      <c r="J326" s="7">
        <v>3500</v>
      </c>
      <c r="K326" s="7">
        <v>900</v>
      </c>
      <c r="L326" s="7">
        <v>450</v>
      </c>
      <c r="M326" s="7">
        <v>700</v>
      </c>
      <c r="N326" s="7">
        <v>2000</v>
      </c>
      <c r="O326" s="7">
        <v>4500</v>
      </c>
      <c r="P326" s="7">
        <v>2250</v>
      </c>
      <c r="Q326" s="7">
        <v>4500</v>
      </c>
      <c r="R326" s="7">
        <v>4500</v>
      </c>
      <c r="S326" s="7">
        <v>800</v>
      </c>
      <c r="T326" s="7">
        <v>800</v>
      </c>
      <c r="U326" s="7">
        <v>0</v>
      </c>
      <c r="V326" s="7">
        <v>0</v>
      </c>
      <c r="W326" s="7">
        <f t="shared" si="28"/>
        <v>57215</v>
      </c>
      <c r="X326" s="7">
        <f t="shared" si="29"/>
        <v>58508</v>
      </c>
      <c r="Y326" s="133">
        <f t="shared" si="30"/>
        <v>2.259896880188772E-2</v>
      </c>
      <c r="Z326" s="133">
        <f t="shared" si="26"/>
        <v>2.6216901162282616E-4</v>
      </c>
      <c r="AA326" s="187" cm="1">
        <f t="array" ref="AA326">6-MATCH(Z326,PERCENTILE(Z$11:Z$642,{5,4,3,2,1}/5),-1)</f>
        <v>2</v>
      </c>
      <c r="AB326" s="148" t="str">
        <f t="shared" si="27"/>
        <v>Low</v>
      </c>
      <c r="AD326" s="14"/>
      <c r="AE326" s="192"/>
    </row>
    <row r="327" spans="1:31">
      <c r="A327" s="4" t="s">
        <v>331</v>
      </c>
      <c r="B327" s="7">
        <v>5</v>
      </c>
      <c r="C327" s="7">
        <v>0</v>
      </c>
      <c r="D327" s="7">
        <v>2000</v>
      </c>
      <c r="E327" s="7">
        <v>0</v>
      </c>
      <c r="F327" s="7">
        <v>125</v>
      </c>
      <c r="G327" s="7">
        <v>4000</v>
      </c>
      <c r="H327" s="7">
        <v>12000</v>
      </c>
      <c r="I327" s="7">
        <v>1500</v>
      </c>
      <c r="J327" s="7">
        <v>5000</v>
      </c>
      <c r="K327" s="7">
        <v>7000</v>
      </c>
      <c r="L327" s="7">
        <v>2250</v>
      </c>
      <c r="M327" s="7">
        <v>1500</v>
      </c>
      <c r="N327" s="7">
        <v>15000</v>
      </c>
      <c r="O327" s="7">
        <v>8000</v>
      </c>
      <c r="P327" s="7">
        <v>900</v>
      </c>
      <c r="Q327" s="7">
        <v>4500</v>
      </c>
      <c r="R327" s="7">
        <v>8000</v>
      </c>
      <c r="S327" s="7">
        <v>1500</v>
      </c>
      <c r="T327" s="7">
        <v>1250</v>
      </c>
      <c r="U327" s="7">
        <v>0</v>
      </c>
      <c r="V327" s="7">
        <v>0</v>
      </c>
      <c r="W327" s="7">
        <f t="shared" si="28"/>
        <v>74530</v>
      </c>
      <c r="X327" s="7">
        <f t="shared" si="29"/>
        <v>77601.5</v>
      </c>
      <c r="Y327" s="133">
        <f t="shared" si="30"/>
        <v>4.1211592647256046E-2</v>
      </c>
      <c r="Z327" s="133">
        <f t="shared" si="26"/>
        <v>6.7087079028579094E-5</v>
      </c>
      <c r="AA327" s="187" cm="1">
        <f t="array" ref="AA327">6-MATCH(Z327,PERCENTILE(Z$11:Z$642,{5,4,3,2,1}/5),-1)</f>
        <v>1</v>
      </c>
      <c r="AB327" s="148" t="str">
        <f t="shared" si="27"/>
        <v>Very low</v>
      </c>
      <c r="AD327" s="14"/>
      <c r="AE327" s="192"/>
    </row>
    <row r="328" spans="1:31">
      <c r="A328" s="4" t="s">
        <v>332</v>
      </c>
      <c r="B328" s="7">
        <v>75</v>
      </c>
      <c r="C328" s="7">
        <v>25</v>
      </c>
      <c r="D328" s="7">
        <v>5000</v>
      </c>
      <c r="E328" s="7">
        <v>150</v>
      </c>
      <c r="F328" s="7">
        <v>400</v>
      </c>
      <c r="G328" s="7">
        <v>2000</v>
      </c>
      <c r="H328" s="7">
        <v>6000</v>
      </c>
      <c r="I328" s="7">
        <v>900</v>
      </c>
      <c r="J328" s="7">
        <v>3500</v>
      </c>
      <c r="K328" s="7">
        <v>400</v>
      </c>
      <c r="L328" s="7">
        <v>400</v>
      </c>
      <c r="M328" s="7">
        <v>500</v>
      </c>
      <c r="N328" s="7">
        <v>2250</v>
      </c>
      <c r="O328" s="7">
        <v>2000</v>
      </c>
      <c r="P328" s="7">
        <v>1750</v>
      </c>
      <c r="Q328" s="7">
        <v>3000</v>
      </c>
      <c r="R328" s="7">
        <v>4000</v>
      </c>
      <c r="S328" s="7">
        <v>1250</v>
      </c>
      <c r="T328" s="7">
        <v>600</v>
      </c>
      <c r="U328" s="7">
        <v>0</v>
      </c>
      <c r="V328" s="7">
        <v>0</v>
      </c>
      <c r="W328" s="7">
        <f t="shared" si="28"/>
        <v>34200</v>
      </c>
      <c r="X328" s="7">
        <f t="shared" si="29"/>
        <v>34722.25</v>
      </c>
      <c r="Y328" s="133">
        <f t="shared" si="30"/>
        <v>1.5270467836257406E-2</v>
      </c>
      <c r="Z328" s="133">
        <f t="shared" si="26"/>
        <v>2.1929824561403508E-3</v>
      </c>
      <c r="AA328" s="187" cm="1">
        <f t="array" ref="AA328">6-MATCH(Z328,PERCENTILE(Z$11:Z$642,{5,4,3,2,1}/5),-1)</f>
        <v>4</v>
      </c>
      <c r="AB328" s="148" t="str">
        <f t="shared" si="27"/>
        <v>High</v>
      </c>
      <c r="AD328" s="14"/>
      <c r="AE328" s="192"/>
    </row>
    <row r="329" spans="1:31">
      <c r="A329" s="4" t="s">
        <v>333</v>
      </c>
      <c r="B329" s="7">
        <v>10</v>
      </c>
      <c r="C329" s="7">
        <v>0</v>
      </c>
      <c r="D329" s="7">
        <v>3500</v>
      </c>
      <c r="E329" s="7">
        <v>0</v>
      </c>
      <c r="F329" s="7">
        <v>1750</v>
      </c>
      <c r="G329" s="7">
        <v>5000</v>
      </c>
      <c r="H329" s="7">
        <v>18000</v>
      </c>
      <c r="I329" s="7">
        <v>3500</v>
      </c>
      <c r="J329" s="7">
        <v>3000</v>
      </c>
      <c r="K329" s="7">
        <v>6000</v>
      </c>
      <c r="L329" s="7">
        <v>700</v>
      </c>
      <c r="M329" s="7">
        <v>900</v>
      </c>
      <c r="N329" s="7">
        <v>17000</v>
      </c>
      <c r="O329" s="7">
        <v>8000</v>
      </c>
      <c r="P329" s="7">
        <v>3000</v>
      </c>
      <c r="Q329" s="7">
        <v>8000</v>
      </c>
      <c r="R329" s="7">
        <v>10000</v>
      </c>
      <c r="S329" s="7">
        <v>1250</v>
      </c>
      <c r="T329" s="7">
        <v>3500</v>
      </c>
      <c r="U329" s="7">
        <v>0</v>
      </c>
      <c r="V329" s="7">
        <v>0</v>
      </c>
      <c r="W329" s="7">
        <f t="shared" si="28"/>
        <v>93110</v>
      </c>
      <c r="X329" s="7">
        <f t="shared" si="29"/>
        <v>96419.5</v>
      </c>
      <c r="Y329" s="133">
        <f t="shared" si="30"/>
        <v>3.5543980238427642E-2</v>
      </c>
      <c r="Z329" s="133">
        <f t="shared" si="26"/>
        <v>1.073998496402105E-4</v>
      </c>
      <c r="AA329" s="187" cm="1">
        <f t="array" ref="AA329">6-MATCH(Z329,PERCENTILE(Z$11:Z$642,{5,4,3,2,1}/5),-1)</f>
        <v>1</v>
      </c>
      <c r="AB329" s="148" t="str">
        <f t="shared" si="27"/>
        <v>Very low</v>
      </c>
      <c r="AD329" s="14"/>
      <c r="AE329" s="192"/>
    </row>
    <row r="330" spans="1:31">
      <c r="A330" s="4" t="s">
        <v>334</v>
      </c>
      <c r="B330" s="7">
        <v>300</v>
      </c>
      <c r="C330" s="7">
        <v>40</v>
      </c>
      <c r="D330" s="7">
        <v>7000</v>
      </c>
      <c r="E330" s="7">
        <v>50</v>
      </c>
      <c r="F330" s="7">
        <v>225</v>
      </c>
      <c r="G330" s="7">
        <v>3000</v>
      </c>
      <c r="H330" s="7">
        <v>8000</v>
      </c>
      <c r="I330" s="7">
        <v>2250</v>
      </c>
      <c r="J330" s="7">
        <v>4500</v>
      </c>
      <c r="K330" s="7">
        <v>700</v>
      </c>
      <c r="L330" s="7">
        <v>800</v>
      </c>
      <c r="M330" s="7">
        <v>700</v>
      </c>
      <c r="N330" s="7">
        <v>2500</v>
      </c>
      <c r="O330" s="7">
        <v>3000</v>
      </c>
      <c r="P330" s="7">
        <v>1750</v>
      </c>
      <c r="Q330" s="7">
        <v>4000</v>
      </c>
      <c r="R330" s="7">
        <v>3000</v>
      </c>
      <c r="S330" s="7">
        <v>2500</v>
      </c>
      <c r="T330" s="7">
        <v>900</v>
      </c>
      <c r="U330" s="7">
        <v>0</v>
      </c>
      <c r="V330" s="7">
        <v>0</v>
      </c>
      <c r="W330" s="7">
        <f t="shared" si="28"/>
        <v>45215</v>
      </c>
      <c r="X330" s="7">
        <f t="shared" si="29"/>
        <v>45811.7</v>
      </c>
      <c r="Y330" s="133">
        <f t="shared" si="30"/>
        <v>1.3196947915514734E-2</v>
      </c>
      <c r="Z330" s="133">
        <f t="shared" si="26"/>
        <v>6.6349662722547829E-3</v>
      </c>
      <c r="AA330" s="187" cm="1">
        <f t="array" ref="AA330">6-MATCH(Z330,PERCENTILE(Z$11:Z$642,{5,4,3,2,1}/5),-1)</f>
        <v>5</v>
      </c>
      <c r="AB330" s="148" t="str">
        <f t="shared" si="27"/>
        <v>Very high</v>
      </c>
      <c r="AD330" s="14"/>
      <c r="AE330" s="192"/>
    </row>
    <row r="331" spans="1:31">
      <c r="A331" s="4" t="s">
        <v>335</v>
      </c>
      <c r="B331" s="7">
        <v>40</v>
      </c>
      <c r="C331" s="7">
        <v>40</v>
      </c>
      <c r="D331" s="7">
        <v>4000</v>
      </c>
      <c r="E331" s="7">
        <v>10</v>
      </c>
      <c r="F331" s="7">
        <v>250</v>
      </c>
      <c r="G331" s="7">
        <v>3500</v>
      </c>
      <c r="H331" s="7">
        <v>7000</v>
      </c>
      <c r="I331" s="7">
        <v>1500</v>
      </c>
      <c r="J331" s="7">
        <v>2500</v>
      </c>
      <c r="K331" s="7">
        <v>1250</v>
      </c>
      <c r="L331" s="7">
        <v>1750</v>
      </c>
      <c r="M331" s="7">
        <v>700</v>
      </c>
      <c r="N331" s="7">
        <v>3500</v>
      </c>
      <c r="O331" s="7">
        <v>2250</v>
      </c>
      <c r="P331" s="7">
        <v>700</v>
      </c>
      <c r="Q331" s="7">
        <v>2500</v>
      </c>
      <c r="R331" s="7">
        <v>2500</v>
      </c>
      <c r="S331" s="7">
        <v>1250</v>
      </c>
      <c r="T331" s="7">
        <v>800</v>
      </c>
      <c r="U331" s="7">
        <v>0</v>
      </c>
      <c r="V331" s="7">
        <v>0</v>
      </c>
      <c r="W331" s="7">
        <f t="shared" si="28"/>
        <v>36040</v>
      </c>
      <c r="X331" s="7">
        <f t="shared" si="29"/>
        <v>36751.5</v>
      </c>
      <c r="Y331" s="133">
        <f t="shared" si="30"/>
        <v>1.9741953385127742E-2</v>
      </c>
      <c r="Z331" s="133">
        <f t="shared" si="26"/>
        <v>1.1098779134295228E-3</v>
      </c>
      <c r="AA331" s="187" cm="1">
        <f t="array" ref="AA331">6-MATCH(Z331,PERCENTILE(Z$11:Z$642,{5,4,3,2,1}/5),-1)</f>
        <v>4</v>
      </c>
      <c r="AB331" s="148" t="str">
        <f t="shared" si="27"/>
        <v>High</v>
      </c>
      <c r="AD331" s="14"/>
      <c r="AE331" s="192"/>
    </row>
    <row r="332" spans="1:31">
      <c r="A332" s="4" t="s">
        <v>336</v>
      </c>
      <c r="B332" s="7">
        <v>0</v>
      </c>
      <c r="C332" s="7">
        <v>20</v>
      </c>
      <c r="D332" s="7">
        <v>1750</v>
      </c>
      <c r="E332" s="7">
        <v>20</v>
      </c>
      <c r="F332" s="7">
        <v>700</v>
      </c>
      <c r="G332" s="7">
        <v>3000</v>
      </c>
      <c r="H332" s="7">
        <v>8000</v>
      </c>
      <c r="I332" s="7">
        <v>5000</v>
      </c>
      <c r="J332" s="7">
        <v>1500</v>
      </c>
      <c r="K332" s="7">
        <v>1250</v>
      </c>
      <c r="L332" s="7">
        <v>350</v>
      </c>
      <c r="M332" s="7">
        <v>300</v>
      </c>
      <c r="N332" s="7">
        <v>1500</v>
      </c>
      <c r="O332" s="7">
        <v>4500</v>
      </c>
      <c r="P332" s="7">
        <v>1750</v>
      </c>
      <c r="Q332" s="7">
        <v>4000</v>
      </c>
      <c r="R332" s="7">
        <v>3000</v>
      </c>
      <c r="S332" s="7">
        <v>450</v>
      </c>
      <c r="T332" s="7">
        <v>600</v>
      </c>
      <c r="U332" s="7">
        <v>0</v>
      </c>
      <c r="V332" s="7">
        <v>0</v>
      </c>
      <c r="W332" s="7">
        <f t="shared" si="28"/>
        <v>37690</v>
      </c>
      <c r="X332" s="7">
        <f t="shared" si="29"/>
        <v>38625.699999999997</v>
      </c>
      <c r="Y332" s="133">
        <f t="shared" si="30"/>
        <v>2.4826213849827417E-2</v>
      </c>
      <c r="Z332" s="133">
        <f t="shared" ref="Z332:Z395" si="31">B332/W332</f>
        <v>0</v>
      </c>
      <c r="AA332" s="187" cm="1">
        <f t="array" ref="AA332">6-MATCH(Z332,PERCENTILE(Z$11:Z$642,{5,4,3,2,1}/5),-1)</f>
        <v>1</v>
      </c>
      <c r="AB332" s="148" t="str">
        <f t="shared" ref="AB332:AB395" si="32">IF(AA332=5,"Very high",IF(AA332=4,"High",IF(AA332=3,"Mid",IF(AA332=2,"Low",IF(AA332=1,"Very low","Missing")))))</f>
        <v>Very low</v>
      </c>
      <c r="AD332" s="14"/>
      <c r="AE332" s="192"/>
    </row>
    <row r="333" spans="1:31">
      <c r="A333" s="4" t="s">
        <v>337</v>
      </c>
      <c r="B333" s="7">
        <v>0</v>
      </c>
      <c r="C333" s="7">
        <v>5</v>
      </c>
      <c r="D333" s="7">
        <v>1250</v>
      </c>
      <c r="E333" s="7">
        <v>15</v>
      </c>
      <c r="F333" s="7">
        <v>500</v>
      </c>
      <c r="G333" s="7">
        <v>1500</v>
      </c>
      <c r="H333" s="7">
        <v>9000</v>
      </c>
      <c r="I333" s="7">
        <v>2500</v>
      </c>
      <c r="J333" s="7">
        <v>5000</v>
      </c>
      <c r="K333" s="7">
        <v>2000</v>
      </c>
      <c r="L333" s="7">
        <v>500</v>
      </c>
      <c r="M333" s="7">
        <v>1500</v>
      </c>
      <c r="N333" s="7">
        <v>6000</v>
      </c>
      <c r="O333" s="7">
        <v>6000</v>
      </c>
      <c r="P333" s="7">
        <v>2250</v>
      </c>
      <c r="Q333" s="7">
        <v>3500</v>
      </c>
      <c r="R333" s="7">
        <v>2500</v>
      </c>
      <c r="S333" s="7">
        <v>1250</v>
      </c>
      <c r="T333" s="7">
        <v>2000</v>
      </c>
      <c r="U333" s="7">
        <v>0</v>
      </c>
      <c r="V333" s="7">
        <v>0</v>
      </c>
      <c r="W333" s="7">
        <f t="shared" si="28"/>
        <v>47270</v>
      </c>
      <c r="X333" s="7">
        <f t="shared" si="29"/>
        <v>48867.35</v>
      </c>
      <c r="Y333" s="133">
        <f t="shared" si="30"/>
        <v>3.3792045694943873E-2</v>
      </c>
      <c r="Z333" s="133">
        <f t="shared" si="31"/>
        <v>0</v>
      </c>
      <c r="AA333" s="187" cm="1">
        <f t="array" ref="AA333">6-MATCH(Z333,PERCENTILE(Z$11:Z$642,{5,4,3,2,1}/5),-1)</f>
        <v>1</v>
      </c>
      <c r="AB333" s="148" t="str">
        <f t="shared" si="32"/>
        <v>Very low</v>
      </c>
      <c r="AD333" s="14"/>
      <c r="AE333" s="192"/>
    </row>
    <row r="334" spans="1:31">
      <c r="A334" s="4" t="s">
        <v>338</v>
      </c>
      <c r="B334" s="7">
        <v>10</v>
      </c>
      <c r="C334" s="7">
        <v>15</v>
      </c>
      <c r="D334" s="7">
        <v>400</v>
      </c>
      <c r="E334" s="7">
        <v>0</v>
      </c>
      <c r="F334" s="7">
        <v>10</v>
      </c>
      <c r="G334" s="7">
        <v>2250</v>
      </c>
      <c r="H334" s="7">
        <v>3500</v>
      </c>
      <c r="I334" s="7">
        <v>600</v>
      </c>
      <c r="J334" s="7">
        <v>2250</v>
      </c>
      <c r="K334" s="7">
        <v>1000</v>
      </c>
      <c r="L334" s="7">
        <v>450</v>
      </c>
      <c r="M334" s="7">
        <v>450</v>
      </c>
      <c r="N334" s="7">
        <v>1750</v>
      </c>
      <c r="O334" s="7">
        <v>2250</v>
      </c>
      <c r="P334" s="7">
        <v>10</v>
      </c>
      <c r="Q334" s="7">
        <v>3500</v>
      </c>
      <c r="R334" s="7">
        <v>3500</v>
      </c>
      <c r="S334" s="7">
        <v>900</v>
      </c>
      <c r="T334" s="7">
        <v>700</v>
      </c>
      <c r="U334" s="7">
        <v>0</v>
      </c>
      <c r="V334" s="7">
        <v>0</v>
      </c>
      <c r="W334" s="7">
        <f t="shared" si="28"/>
        <v>23545</v>
      </c>
      <c r="X334" s="7">
        <f t="shared" si="29"/>
        <v>24405.95</v>
      </c>
      <c r="Y334" s="133">
        <f t="shared" si="30"/>
        <v>3.6566149925674196E-2</v>
      </c>
      <c r="Z334" s="133">
        <f t="shared" si="31"/>
        <v>4.2471862391165854E-4</v>
      </c>
      <c r="AA334" s="187" cm="1">
        <f t="array" ref="AA334">6-MATCH(Z334,PERCENTILE(Z$11:Z$642,{5,4,3,2,1}/5),-1)</f>
        <v>2</v>
      </c>
      <c r="AB334" s="148" t="str">
        <f t="shared" si="32"/>
        <v>Low</v>
      </c>
      <c r="AD334" s="14"/>
      <c r="AE334" s="192"/>
    </row>
    <row r="335" spans="1:31">
      <c r="A335" s="4" t="s">
        <v>339</v>
      </c>
      <c r="B335" s="7">
        <v>50</v>
      </c>
      <c r="C335" s="7">
        <v>15</v>
      </c>
      <c r="D335" s="7">
        <v>2000</v>
      </c>
      <c r="E335" s="7">
        <v>1250</v>
      </c>
      <c r="F335" s="7">
        <v>300</v>
      </c>
      <c r="G335" s="7">
        <v>5000</v>
      </c>
      <c r="H335" s="7">
        <v>11000</v>
      </c>
      <c r="I335" s="7">
        <v>10000</v>
      </c>
      <c r="J335" s="7">
        <v>13000</v>
      </c>
      <c r="K335" s="7">
        <v>24000</v>
      </c>
      <c r="L335" s="7">
        <v>7000</v>
      </c>
      <c r="M335" s="7">
        <v>5000</v>
      </c>
      <c r="N335" s="7">
        <v>55000</v>
      </c>
      <c r="O335" s="7">
        <v>27000</v>
      </c>
      <c r="P335" s="7">
        <v>11000</v>
      </c>
      <c r="Q335" s="7">
        <v>10000</v>
      </c>
      <c r="R335" s="7">
        <v>18000</v>
      </c>
      <c r="S335" s="7">
        <v>4500</v>
      </c>
      <c r="T335" s="7">
        <v>6000</v>
      </c>
      <c r="U335" s="7">
        <v>0</v>
      </c>
      <c r="V335" s="7">
        <v>0</v>
      </c>
      <c r="W335" s="7">
        <f t="shared" si="28"/>
        <v>210115</v>
      </c>
      <c r="X335" s="7">
        <f t="shared" si="29"/>
        <v>219847.45</v>
      </c>
      <c r="Y335" s="133">
        <f t="shared" si="30"/>
        <v>4.6319634485876726E-2</v>
      </c>
      <c r="Z335" s="133">
        <f t="shared" si="31"/>
        <v>2.3796492397020678E-4</v>
      </c>
      <c r="AA335" s="187" cm="1">
        <f t="array" ref="AA335">6-MATCH(Z335,PERCENTILE(Z$11:Z$642,{5,4,3,2,1}/5),-1)</f>
        <v>2</v>
      </c>
      <c r="AB335" s="148" t="str">
        <f t="shared" si="32"/>
        <v>Low</v>
      </c>
      <c r="AD335" s="14"/>
      <c r="AE335" s="192"/>
    </row>
    <row r="336" spans="1:31">
      <c r="A336" s="4" t="s">
        <v>340</v>
      </c>
      <c r="B336" s="7">
        <v>5</v>
      </c>
      <c r="C336" s="7">
        <v>0</v>
      </c>
      <c r="D336" s="7">
        <v>1500</v>
      </c>
      <c r="E336" s="7">
        <v>15</v>
      </c>
      <c r="F336" s="7">
        <v>40</v>
      </c>
      <c r="G336" s="7">
        <v>2500</v>
      </c>
      <c r="H336" s="7">
        <v>8000</v>
      </c>
      <c r="I336" s="7">
        <v>1750</v>
      </c>
      <c r="J336" s="7">
        <v>8000</v>
      </c>
      <c r="K336" s="7">
        <v>9000</v>
      </c>
      <c r="L336" s="7">
        <v>8000</v>
      </c>
      <c r="M336" s="7">
        <v>2500</v>
      </c>
      <c r="N336" s="7">
        <v>16000</v>
      </c>
      <c r="O336" s="7">
        <v>7000</v>
      </c>
      <c r="P336" s="7">
        <v>3000</v>
      </c>
      <c r="Q336" s="7">
        <v>12000</v>
      </c>
      <c r="R336" s="7">
        <v>25000</v>
      </c>
      <c r="S336" s="7">
        <v>2000</v>
      </c>
      <c r="T336" s="7">
        <v>2250</v>
      </c>
      <c r="U336" s="7">
        <v>0</v>
      </c>
      <c r="V336" s="7">
        <v>0</v>
      </c>
      <c r="W336" s="7">
        <f t="shared" si="28"/>
        <v>108560</v>
      </c>
      <c r="X336" s="7">
        <f t="shared" si="29"/>
        <v>113107.3</v>
      </c>
      <c r="Y336" s="133">
        <f t="shared" si="30"/>
        <v>4.1887435519528449E-2</v>
      </c>
      <c r="Z336" s="133">
        <f t="shared" si="31"/>
        <v>4.6057479734708918E-5</v>
      </c>
      <c r="AA336" s="187" cm="1">
        <f t="array" ref="AA336">6-MATCH(Z336,PERCENTILE(Z$11:Z$642,{5,4,3,2,1}/5),-1)</f>
        <v>1</v>
      </c>
      <c r="AB336" s="148" t="str">
        <f t="shared" si="32"/>
        <v>Very low</v>
      </c>
      <c r="AD336" s="14"/>
      <c r="AE336" s="192"/>
    </row>
    <row r="337" spans="1:31">
      <c r="A337" s="4" t="s">
        <v>341</v>
      </c>
      <c r="B337" s="7">
        <v>0</v>
      </c>
      <c r="C337" s="7">
        <v>10</v>
      </c>
      <c r="D337" s="7">
        <v>1750</v>
      </c>
      <c r="E337" s="7">
        <v>500</v>
      </c>
      <c r="F337" s="7">
        <v>450</v>
      </c>
      <c r="G337" s="7">
        <v>2250</v>
      </c>
      <c r="H337" s="7">
        <v>6000</v>
      </c>
      <c r="I337" s="7">
        <v>3500</v>
      </c>
      <c r="J337" s="7">
        <v>2000</v>
      </c>
      <c r="K337" s="7">
        <v>1000</v>
      </c>
      <c r="L337" s="7">
        <v>450</v>
      </c>
      <c r="M337" s="7">
        <v>225</v>
      </c>
      <c r="N337" s="7">
        <v>1250</v>
      </c>
      <c r="O337" s="7">
        <v>2500</v>
      </c>
      <c r="P337" s="7">
        <v>2000</v>
      </c>
      <c r="Q337" s="7">
        <v>3000</v>
      </c>
      <c r="R337" s="7">
        <v>2500</v>
      </c>
      <c r="S337" s="7">
        <v>800</v>
      </c>
      <c r="T337" s="7">
        <v>600</v>
      </c>
      <c r="U337" s="7">
        <v>0</v>
      </c>
      <c r="V337" s="7">
        <v>0</v>
      </c>
      <c r="W337" s="7">
        <f t="shared" si="28"/>
        <v>30785</v>
      </c>
      <c r="X337" s="7">
        <f t="shared" si="29"/>
        <v>31465.3</v>
      </c>
      <c r="Y337" s="133">
        <f t="shared" si="30"/>
        <v>2.2098424557414287E-2</v>
      </c>
      <c r="Z337" s="133">
        <f t="shared" si="31"/>
        <v>0</v>
      </c>
      <c r="AA337" s="187" cm="1">
        <f t="array" ref="AA337">6-MATCH(Z337,PERCENTILE(Z$11:Z$642,{5,4,3,2,1}/5),-1)</f>
        <v>1</v>
      </c>
      <c r="AB337" s="148" t="str">
        <f t="shared" si="32"/>
        <v>Very low</v>
      </c>
      <c r="AD337" s="14"/>
      <c r="AE337" s="192"/>
    </row>
    <row r="338" spans="1:31">
      <c r="A338" s="4" t="s">
        <v>342</v>
      </c>
      <c r="B338" s="7">
        <v>0</v>
      </c>
      <c r="C338" s="7">
        <v>0</v>
      </c>
      <c r="D338" s="7">
        <v>7000</v>
      </c>
      <c r="E338" s="7">
        <v>10</v>
      </c>
      <c r="F338" s="7">
        <v>250</v>
      </c>
      <c r="G338" s="7">
        <v>4500</v>
      </c>
      <c r="H338" s="7">
        <v>14000</v>
      </c>
      <c r="I338" s="7">
        <v>7000</v>
      </c>
      <c r="J338" s="7">
        <v>4000</v>
      </c>
      <c r="K338" s="7">
        <v>2250</v>
      </c>
      <c r="L338" s="7">
        <v>250</v>
      </c>
      <c r="M338" s="7">
        <v>1750</v>
      </c>
      <c r="N338" s="7">
        <v>3500</v>
      </c>
      <c r="O338" s="7">
        <v>7000</v>
      </c>
      <c r="P338" s="7">
        <v>1500</v>
      </c>
      <c r="Q338" s="7">
        <v>3500</v>
      </c>
      <c r="R338" s="7">
        <v>4000</v>
      </c>
      <c r="S338" s="7">
        <v>1750</v>
      </c>
      <c r="T338" s="7">
        <v>1000</v>
      </c>
      <c r="U338" s="7">
        <v>0</v>
      </c>
      <c r="V338" s="7">
        <v>0</v>
      </c>
      <c r="W338" s="7">
        <f t="shared" si="28"/>
        <v>63260</v>
      </c>
      <c r="X338" s="7">
        <f t="shared" si="29"/>
        <v>64537.3</v>
      </c>
      <c r="Y338" s="133">
        <f t="shared" si="30"/>
        <v>2.0191274106860613E-2</v>
      </c>
      <c r="Z338" s="133">
        <f t="shared" si="31"/>
        <v>0</v>
      </c>
      <c r="AA338" s="187" cm="1">
        <f t="array" ref="AA338">6-MATCH(Z338,PERCENTILE(Z$11:Z$642,{5,4,3,2,1}/5),-1)</f>
        <v>1</v>
      </c>
      <c r="AB338" s="148" t="str">
        <f t="shared" si="32"/>
        <v>Very low</v>
      </c>
      <c r="AD338" s="14"/>
      <c r="AE338" s="192"/>
    </row>
    <row r="339" spans="1:31">
      <c r="A339" s="4" t="s">
        <v>343</v>
      </c>
      <c r="B339" s="7">
        <v>0</v>
      </c>
      <c r="C339" s="7">
        <v>0</v>
      </c>
      <c r="D339" s="7">
        <v>1750</v>
      </c>
      <c r="E339" s="7">
        <v>0</v>
      </c>
      <c r="F339" s="7">
        <v>800</v>
      </c>
      <c r="G339" s="7">
        <v>3000</v>
      </c>
      <c r="H339" s="7">
        <v>9000</v>
      </c>
      <c r="I339" s="7">
        <v>2500</v>
      </c>
      <c r="J339" s="7">
        <v>4000</v>
      </c>
      <c r="K339" s="7">
        <v>1500</v>
      </c>
      <c r="L339" s="7">
        <v>600</v>
      </c>
      <c r="M339" s="7">
        <v>1000</v>
      </c>
      <c r="N339" s="7">
        <v>2500</v>
      </c>
      <c r="O339" s="7">
        <v>4500</v>
      </c>
      <c r="P339" s="7">
        <v>1000</v>
      </c>
      <c r="Q339" s="7">
        <v>5000</v>
      </c>
      <c r="R339" s="7">
        <v>12000</v>
      </c>
      <c r="S339" s="7">
        <v>700</v>
      </c>
      <c r="T339" s="7">
        <v>800</v>
      </c>
      <c r="U339" s="7">
        <v>0</v>
      </c>
      <c r="V339" s="7">
        <v>0</v>
      </c>
      <c r="W339" s="7">
        <f t="shared" si="28"/>
        <v>50650</v>
      </c>
      <c r="X339" s="7">
        <f t="shared" si="29"/>
        <v>52332.5</v>
      </c>
      <c r="Y339" s="133">
        <f t="shared" si="30"/>
        <v>3.3218163869694006E-2</v>
      </c>
      <c r="Z339" s="133">
        <f t="shared" si="31"/>
        <v>0</v>
      </c>
      <c r="AA339" s="187" cm="1">
        <f t="array" ref="AA339">6-MATCH(Z339,PERCENTILE(Z$11:Z$642,{5,4,3,2,1}/5),-1)</f>
        <v>1</v>
      </c>
      <c r="AB339" s="148" t="str">
        <f t="shared" si="32"/>
        <v>Very low</v>
      </c>
      <c r="AD339" s="14"/>
      <c r="AE339" s="192"/>
    </row>
    <row r="340" spans="1:31">
      <c r="A340" s="4" t="s">
        <v>344</v>
      </c>
      <c r="B340" s="7">
        <v>5</v>
      </c>
      <c r="C340" s="7">
        <v>400</v>
      </c>
      <c r="D340" s="7">
        <v>1750</v>
      </c>
      <c r="E340" s="7">
        <v>20</v>
      </c>
      <c r="F340" s="7">
        <v>300</v>
      </c>
      <c r="G340" s="7">
        <v>3000</v>
      </c>
      <c r="H340" s="7">
        <v>13000</v>
      </c>
      <c r="I340" s="7">
        <v>34000</v>
      </c>
      <c r="J340" s="7">
        <v>6000</v>
      </c>
      <c r="K340" s="7">
        <v>16000</v>
      </c>
      <c r="L340" s="7">
        <v>1750</v>
      </c>
      <c r="M340" s="7">
        <v>2000</v>
      </c>
      <c r="N340" s="7">
        <v>7000</v>
      </c>
      <c r="O340" s="7">
        <v>8000</v>
      </c>
      <c r="P340" s="7">
        <v>1000</v>
      </c>
      <c r="Q340" s="7">
        <v>5000</v>
      </c>
      <c r="R340" s="7">
        <v>8000</v>
      </c>
      <c r="S340" s="7">
        <v>2500</v>
      </c>
      <c r="T340" s="7">
        <v>1250</v>
      </c>
      <c r="U340" s="7">
        <v>0</v>
      </c>
      <c r="V340" s="7">
        <v>0</v>
      </c>
      <c r="W340" s="7">
        <f t="shared" si="28"/>
        <v>110975</v>
      </c>
      <c r="X340" s="7">
        <f t="shared" si="29"/>
        <v>114586.1</v>
      </c>
      <c r="Y340" s="133">
        <f t="shared" si="30"/>
        <v>3.2539761207479145E-2</v>
      </c>
      <c r="Z340" s="133">
        <f t="shared" si="31"/>
        <v>4.5055192610948412E-5</v>
      </c>
      <c r="AA340" s="187" cm="1">
        <f t="array" ref="AA340">6-MATCH(Z340,PERCENTILE(Z$11:Z$642,{5,4,3,2,1}/5),-1)</f>
        <v>1</v>
      </c>
      <c r="AB340" s="148" t="str">
        <f t="shared" si="32"/>
        <v>Very low</v>
      </c>
      <c r="AD340" s="14"/>
      <c r="AE340" s="192"/>
    </row>
    <row r="341" spans="1:31">
      <c r="A341" s="4" t="s">
        <v>345</v>
      </c>
      <c r="B341" s="7">
        <v>0</v>
      </c>
      <c r="C341" s="7">
        <v>0</v>
      </c>
      <c r="D341" s="7">
        <v>450</v>
      </c>
      <c r="E341" s="7">
        <v>400</v>
      </c>
      <c r="F341" s="7">
        <v>250</v>
      </c>
      <c r="G341" s="7">
        <v>2500</v>
      </c>
      <c r="H341" s="7">
        <v>6000</v>
      </c>
      <c r="I341" s="7">
        <v>800</v>
      </c>
      <c r="J341" s="7">
        <v>2500</v>
      </c>
      <c r="K341" s="7">
        <v>1750</v>
      </c>
      <c r="L341" s="7">
        <v>4000</v>
      </c>
      <c r="M341" s="7">
        <v>1500</v>
      </c>
      <c r="N341" s="7">
        <v>3500</v>
      </c>
      <c r="O341" s="7">
        <v>5000</v>
      </c>
      <c r="P341" s="7">
        <v>2250</v>
      </c>
      <c r="Q341" s="7">
        <v>4000</v>
      </c>
      <c r="R341" s="7">
        <v>5000</v>
      </c>
      <c r="S341" s="7">
        <v>1250</v>
      </c>
      <c r="T341" s="7">
        <v>900</v>
      </c>
      <c r="U341" s="7">
        <v>0</v>
      </c>
      <c r="V341" s="7">
        <v>0</v>
      </c>
      <c r="W341" s="7">
        <f t="shared" si="28"/>
        <v>42050</v>
      </c>
      <c r="X341" s="7">
        <f t="shared" si="29"/>
        <v>43464</v>
      </c>
      <c r="Y341" s="133">
        <f t="shared" si="30"/>
        <v>3.3626634958382917E-2</v>
      </c>
      <c r="Z341" s="133">
        <f t="shared" si="31"/>
        <v>0</v>
      </c>
      <c r="AA341" s="187" cm="1">
        <f t="array" ref="AA341">6-MATCH(Z341,PERCENTILE(Z$11:Z$642,{5,4,3,2,1}/5),-1)</f>
        <v>1</v>
      </c>
      <c r="AB341" s="148" t="str">
        <f t="shared" si="32"/>
        <v>Very low</v>
      </c>
      <c r="AD341" s="14"/>
      <c r="AE341" s="192"/>
    </row>
    <row r="342" spans="1:31">
      <c r="A342" s="4" t="s">
        <v>346</v>
      </c>
      <c r="B342" s="7">
        <v>5</v>
      </c>
      <c r="C342" s="7">
        <v>0</v>
      </c>
      <c r="D342" s="7">
        <v>900</v>
      </c>
      <c r="E342" s="7">
        <v>0</v>
      </c>
      <c r="F342" s="7">
        <v>5</v>
      </c>
      <c r="G342" s="7">
        <v>800</v>
      </c>
      <c r="H342" s="7">
        <v>4500</v>
      </c>
      <c r="I342" s="7">
        <v>3000</v>
      </c>
      <c r="J342" s="7">
        <v>3000</v>
      </c>
      <c r="K342" s="7">
        <v>1000</v>
      </c>
      <c r="L342" s="7">
        <v>300</v>
      </c>
      <c r="M342" s="7">
        <v>300</v>
      </c>
      <c r="N342" s="7">
        <v>1500</v>
      </c>
      <c r="O342" s="7">
        <v>2250</v>
      </c>
      <c r="P342" s="7">
        <v>1500</v>
      </c>
      <c r="Q342" s="7">
        <v>5000</v>
      </c>
      <c r="R342" s="7">
        <v>7000</v>
      </c>
      <c r="S342" s="7">
        <v>1500</v>
      </c>
      <c r="T342" s="7">
        <v>800</v>
      </c>
      <c r="U342" s="7">
        <v>0</v>
      </c>
      <c r="V342" s="7">
        <v>0</v>
      </c>
      <c r="W342" s="7">
        <f t="shared" si="28"/>
        <v>33360</v>
      </c>
      <c r="X342" s="7">
        <f t="shared" si="29"/>
        <v>34483.699999999997</v>
      </c>
      <c r="Y342" s="133">
        <f t="shared" si="30"/>
        <v>3.3684052757793737E-2</v>
      </c>
      <c r="Z342" s="133">
        <f t="shared" si="31"/>
        <v>1.4988009592326138E-4</v>
      </c>
      <c r="AA342" s="187" cm="1">
        <f t="array" ref="AA342">6-MATCH(Z342,PERCENTILE(Z$11:Z$642,{5,4,3,2,1}/5),-1)</f>
        <v>2</v>
      </c>
      <c r="AB342" s="148" t="str">
        <f t="shared" si="32"/>
        <v>Low</v>
      </c>
      <c r="AD342" s="14"/>
      <c r="AE342" s="192"/>
    </row>
    <row r="343" spans="1:31">
      <c r="A343" s="4" t="s">
        <v>347</v>
      </c>
      <c r="B343" s="7">
        <v>5</v>
      </c>
      <c r="C343" s="7">
        <v>0</v>
      </c>
      <c r="D343" s="7">
        <v>1500</v>
      </c>
      <c r="E343" s="7">
        <v>5</v>
      </c>
      <c r="F343" s="7">
        <v>175</v>
      </c>
      <c r="G343" s="7">
        <v>3000</v>
      </c>
      <c r="H343" s="7">
        <v>4500</v>
      </c>
      <c r="I343" s="7">
        <v>3000</v>
      </c>
      <c r="J343" s="7">
        <v>1250</v>
      </c>
      <c r="K343" s="7">
        <v>1000</v>
      </c>
      <c r="L343" s="7">
        <v>400</v>
      </c>
      <c r="M343" s="7">
        <v>350</v>
      </c>
      <c r="N343" s="7">
        <v>1750</v>
      </c>
      <c r="O343" s="7">
        <v>6000</v>
      </c>
      <c r="P343" s="7">
        <v>400</v>
      </c>
      <c r="Q343" s="7">
        <v>3500</v>
      </c>
      <c r="R343" s="7">
        <v>7000</v>
      </c>
      <c r="S343" s="7">
        <v>800</v>
      </c>
      <c r="T343" s="7">
        <v>600</v>
      </c>
      <c r="U343" s="7">
        <v>0</v>
      </c>
      <c r="V343" s="7">
        <v>0</v>
      </c>
      <c r="W343" s="7">
        <f t="shared" si="28"/>
        <v>35235</v>
      </c>
      <c r="X343" s="7">
        <f t="shared" si="29"/>
        <v>36450.9</v>
      </c>
      <c r="Y343" s="133">
        <f t="shared" si="30"/>
        <v>3.4508301404853281E-2</v>
      </c>
      <c r="Z343" s="133">
        <f t="shared" si="31"/>
        <v>1.4190435646374344E-4</v>
      </c>
      <c r="AA343" s="187" cm="1">
        <f t="array" ref="AA343">6-MATCH(Z343,PERCENTILE(Z$11:Z$642,{5,4,3,2,1}/5),-1)</f>
        <v>2</v>
      </c>
      <c r="AB343" s="148" t="str">
        <f t="shared" si="32"/>
        <v>Low</v>
      </c>
      <c r="AD343" s="14"/>
      <c r="AE343" s="192"/>
    </row>
    <row r="344" spans="1:31">
      <c r="A344" s="4" t="s">
        <v>348</v>
      </c>
      <c r="B344" s="7">
        <v>5</v>
      </c>
      <c r="C344" s="7">
        <v>100</v>
      </c>
      <c r="D344" s="7">
        <v>700</v>
      </c>
      <c r="E344" s="7">
        <v>50</v>
      </c>
      <c r="F344" s="7">
        <v>10</v>
      </c>
      <c r="G344" s="7">
        <v>2250</v>
      </c>
      <c r="H344" s="7">
        <v>11000</v>
      </c>
      <c r="I344" s="7">
        <v>1250</v>
      </c>
      <c r="J344" s="7">
        <v>9000</v>
      </c>
      <c r="K344" s="7">
        <v>3500</v>
      </c>
      <c r="L344" s="7">
        <v>1500</v>
      </c>
      <c r="M344" s="7">
        <v>3000</v>
      </c>
      <c r="N344" s="7">
        <v>7000</v>
      </c>
      <c r="O344" s="7">
        <v>6000</v>
      </c>
      <c r="P344" s="7">
        <v>700</v>
      </c>
      <c r="Q344" s="7">
        <v>4000</v>
      </c>
      <c r="R344" s="7">
        <v>13000</v>
      </c>
      <c r="S344" s="7">
        <v>3500</v>
      </c>
      <c r="T344" s="7">
        <v>2000</v>
      </c>
      <c r="U344" s="7">
        <v>0</v>
      </c>
      <c r="V344" s="7">
        <v>0</v>
      </c>
      <c r="W344" s="7">
        <f t="shared" si="28"/>
        <v>68565</v>
      </c>
      <c r="X344" s="7">
        <f t="shared" si="29"/>
        <v>71362.899999999994</v>
      </c>
      <c r="Y344" s="133">
        <f t="shared" si="30"/>
        <v>4.0806533945890733E-2</v>
      </c>
      <c r="Z344" s="133">
        <f t="shared" si="31"/>
        <v>7.2923503245095897E-5</v>
      </c>
      <c r="AA344" s="187" cm="1">
        <f t="array" ref="AA344">6-MATCH(Z344,PERCENTILE(Z$11:Z$642,{5,4,3,2,1}/5),-1)</f>
        <v>1</v>
      </c>
      <c r="AB344" s="148" t="str">
        <f t="shared" si="32"/>
        <v>Very low</v>
      </c>
      <c r="AD344" s="14"/>
      <c r="AE344" s="192"/>
    </row>
    <row r="345" spans="1:31">
      <c r="A345" s="4" t="s">
        <v>349</v>
      </c>
      <c r="B345" s="7">
        <v>5</v>
      </c>
      <c r="C345" s="7">
        <v>0</v>
      </c>
      <c r="D345" s="7">
        <v>500</v>
      </c>
      <c r="E345" s="7">
        <v>0</v>
      </c>
      <c r="F345" s="7">
        <v>20</v>
      </c>
      <c r="G345" s="7">
        <v>2000</v>
      </c>
      <c r="H345" s="7">
        <v>4500</v>
      </c>
      <c r="I345" s="7">
        <v>800</v>
      </c>
      <c r="J345" s="7">
        <v>1750</v>
      </c>
      <c r="K345" s="7">
        <v>1000</v>
      </c>
      <c r="L345" s="7">
        <v>400</v>
      </c>
      <c r="M345" s="7">
        <v>600</v>
      </c>
      <c r="N345" s="7">
        <v>1750</v>
      </c>
      <c r="O345" s="7">
        <v>7000</v>
      </c>
      <c r="P345" s="7">
        <v>900</v>
      </c>
      <c r="Q345" s="7">
        <v>3500</v>
      </c>
      <c r="R345" s="7">
        <v>2250</v>
      </c>
      <c r="S345" s="7">
        <v>600</v>
      </c>
      <c r="T345" s="7">
        <v>500</v>
      </c>
      <c r="U345" s="7">
        <v>0</v>
      </c>
      <c r="V345" s="7">
        <v>0</v>
      </c>
      <c r="W345" s="7">
        <f t="shared" si="28"/>
        <v>28075</v>
      </c>
      <c r="X345" s="7">
        <f t="shared" si="29"/>
        <v>29140.3</v>
      </c>
      <c r="Y345" s="133">
        <f t="shared" si="30"/>
        <v>3.7944790739091738E-2</v>
      </c>
      <c r="Z345" s="133">
        <f t="shared" si="31"/>
        <v>1.7809439002671417E-4</v>
      </c>
      <c r="AA345" s="187" cm="1">
        <f t="array" ref="AA345">6-MATCH(Z345,PERCENTILE(Z$11:Z$642,{5,4,3,2,1}/5),-1)</f>
        <v>2</v>
      </c>
      <c r="AB345" s="148" t="str">
        <f t="shared" si="32"/>
        <v>Low</v>
      </c>
      <c r="AD345" s="14"/>
      <c r="AE345" s="192"/>
    </row>
    <row r="346" spans="1:31">
      <c r="A346" s="4" t="s">
        <v>350</v>
      </c>
      <c r="B346" s="7">
        <v>5</v>
      </c>
      <c r="C346" s="7">
        <v>0</v>
      </c>
      <c r="D346" s="7">
        <v>450</v>
      </c>
      <c r="E346" s="7">
        <v>100</v>
      </c>
      <c r="F346" s="7">
        <v>30</v>
      </c>
      <c r="G346" s="7">
        <v>2500</v>
      </c>
      <c r="H346" s="7">
        <v>4500</v>
      </c>
      <c r="I346" s="7">
        <v>1750</v>
      </c>
      <c r="J346" s="7">
        <v>2500</v>
      </c>
      <c r="K346" s="7">
        <v>1750</v>
      </c>
      <c r="L346" s="7">
        <v>400</v>
      </c>
      <c r="M346" s="7">
        <v>1500</v>
      </c>
      <c r="N346" s="7">
        <v>3000</v>
      </c>
      <c r="O346" s="7">
        <v>3000</v>
      </c>
      <c r="P346" s="7">
        <v>700</v>
      </c>
      <c r="Q346" s="7">
        <v>4000</v>
      </c>
      <c r="R346" s="7">
        <v>7000</v>
      </c>
      <c r="S346" s="7">
        <v>600</v>
      </c>
      <c r="T346" s="7">
        <v>1000</v>
      </c>
      <c r="U346" s="7">
        <v>0</v>
      </c>
      <c r="V346" s="7">
        <v>0</v>
      </c>
      <c r="W346" s="7">
        <f t="shared" ref="W346:W409" si="33">SUM(B346:V346)</f>
        <v>34785</v>
      </c>
      <c r="X346" s="7">
        <f t="shared" ref="X346:X409" si="34">SUMPRODUCT(B346:V346,$B$8:$V$8)</f>
        <v>36153.699999999997</v>
      </c>
      <c r="Y346" s="133">
        <f t="shared" ref="Y346:Y409" si="35">X346/W346-1</f>
        <v>3.9347419864884214E-2</v>
      </c>
      <c r="Z346" s="133">
        <f t="shared" si="31"/>
        <v>1.4374011786689664E-4</v>
      </c>
      <c r="AA346" s="187" cm="1">
        <f t="array" ref="AA346">6-MATCH(Z346,PERCENTILE(Z$11:Z$642,{5,4,3,2,1}/5),-1)</f>
        <v>2</v>
      </c>
      <c r="AB346" s="148" t="str">
        <f t="shared" si="32"/>
        <v>Low</v>
      </c>
      <c r="AD346" s="14"/>
      <c r="AE346" s="192"/>
    </row>
    <row r="347" spans="1:31">
      <c r="A347" s="4" t="s">
        <v>351</v>
      </c>
      <c r="B347" s="7">
        <v>450</v>
      </c>
      <c r="C347" s="7">
        <v>1500</v>
      </c>
      <c r="D347" s="7">
        <v>10000</v>
      </c>
      <c r="E347" s="7">
        <v>3500</v>
      </c>
      <c r="F347" s="7">
        <v>700</v>
      </c>
      <c r="G347" s="7">
        <v>25000</v>
      </c>
      <c r="H347" s="7">
        <v>84000</v>
      </c>
      <c r="I347" s="7">
        <v>15000</v>
      </c>
      <c r="J347" s="7">
        <v>112000</v>
      </c>
      <c r="K347" s="7">
        <v>124000</v>
      </c>
      <c r="L347" s="7">
        <v>246000</v>
      </c>
      <c r="M347" s="7">
        <v>47000</v>
      </c>
      <c r="N347" s="7">
        <v>252000</v>
      </c>
      <c r="O347" s="7">
        <v>127000</v>
      </c>
      <c r="P347" s="7">
        <v>76000</v>
      </c>
      <c r="Q347" s="7">
        <v>33000</v>
      </c>
      <c r="R347" s="7">
        <v>38000</v>
      </c>
      <c r="S347" s="7">
        <v>29000</v>
      </c>
      <c r="T347" s="7">
        <v>29000</v>
      </c>
      <c r="U347" s="7">
        <v>0</v>
      </c>
      <c r="V347" s="7">
        <v>0</v>
      </c>
      <c r="W347" s="7">
        <f t="shared" si="33"/>
        <v>1253150</v>
      </c>
      <c r="X347" s="7">
        <f t="shared" si="34"/>
        <v>1297403</v>
      </c>
      <c r="Y347" s="133">
        <f t="shared" si="35"/>
        <v>3.5313410206280205E-2</v>
      </c>
      <c r="Z347" s="133">
        <f t="shared" si="31"/>
        <v>3.5909508039739857E-4</v>
      </c>
      <c r="AA347" s="187" cm="1">
        <f t="array" ref="AA347">6-MATCH(Z347,PERCENTILE(Z$11:Z$642,{5,4,3,2,1}/5),-1)</f>
        <v>2</v>
      </c>
      <c r="AB347" s="148" t="str">
        <f t="shared" si="32"/>
        <v>Low</v>
      </c>
      <c r="AD347" s="14"/>
      <c r="AE347" s="192"/>
    </row>
    <row r="348" spans="1:31">
      <c r="A348" s="4" t="s">
        <v>352</v>
      </c>
      <c r="B348" s="7">
        <v>20</v>
      </c>
      <c r="C348" s="7">
        <v>0</v>
      </c>
      <c r="D348" s="7">
        <v>600</v>
      </c>
      <c r="E348" s="7">
        <v>600</v>
      </c>
      <c r="F348" s="7">
        <v>45</v>
      </c>
      <c r="G348" s="7">
        <v>2250</v>
      </c>
      <c r="H348" s="7">
        <v>6000</v>
      </c>
      <c r="I348" s="7">
        <v>900</v>
      </c>
      <c r="J348" s="7">
        <v>2500</v>
      </c>
      <c r="K348" s="7">
        <v>2500</v>
      </c>
      <c r="L348" s="7">
        <v>3500</v>
      </c>
      <c r="M348" s="7">
        <v>1250</v>
      </c>
      <c r="N348" s="7">
        <v>6000</v>
      </c>
      <c r="O348" s="7">
        <v>4000</v>
      </c>
      <c r="P348" s="7">
        <v>11000</v>
      </c>
      <c r="Q348" s="7">
        <v>4500</v>
      </c>
      <c r="R348" s="7">
        <v>4500</v>
      </c>
      <c r="S348" s="7">
        <v>700</v>
      </c>
      <c r="T348" s="7">
        <v>1500</v>
      </c>
      <c r="U348" s="7">
        <v>0</v>
      </c>
      <c r="V348" s="7">
        <v>0</v>
      </c>
      <c r="W348" s="7">
        <f t="shared" si="33"/>
        <v>52365</v>
      </c>
      <c r="X348" s="7">
        <f t="shared" si="34"/>
        <v>53990.3</v>
      </c>
      <c r="Y348" s="133">
        <f t="shared" si="35"/>
        <v>3.1037906998949705E-2</v>
      </c>
      <c r="Z348" s="133">
        <f t="shared" si="31"/>
        <v>3.8193449823355295E-4</v>
      </c>
      <c r="AA348" s="187" cm="1">
        <f t="array" ref="AA348">6-MATCH(Z348,PERCENTILE(Z$11:Z$642,{5,4,3,2,1}/5),-1)</f>
        <v>2</v>
      </c>
      <c r="AB348" s="148" t="str">
        <f t="shared" si="32"/>
        <v>Low</v>
      </c>
      <c r="AD348" s="14"/>
      <c r="AE348" s="192"/>
    </row>
    <row r="349" spans="1:31">
      <c r="A349" s="4" t="s">
        <v>353</v>
      </c>
      <c r="B349" s="7">
        <v>0</v>
      </c>
      <c r="C349" s="7">
        <v>0</v>
      </c>
      <c r="D349" s="7">
        <v>900</v>
      </c>
      <c r="E349" s="7">
        <v>40</v>
      </c>
      <c r="F349" s="7">
        <v>300</v>
      </c>
      <c r="G349" s="7">
        <v>2500</v>
      </c>
      <c r="H349" s="7">
        <v>10000</v>
      </c>
      <c r="I349" s="7">
        <v>3000</v>
      </c>
      <c r="J349" s="7">
        <v>2500</v>
      </c>
      <c r="K349" s="7">
        <v>1250</v>
      </c>
      <c r="L349" s="7">
        <v>450</v>
      </c>
      <c r="M349" s="7">
        <v>500</v>
      </c>
      <c r="N349" s="7">
        <v>2000</v>
      </c>
      <c r="O349" s="7">
        <v>3000</v>
      </c>
      <c r="P349" s="7">
        <v>400</v>
      </c>
      <c r="Q349" s="7">
        <v>3500</v>
      </c>
      <c r="R349" s="7">
        <v>7000</v>
      </c>
      <c r="S349" s="7">
        <v>1500</v>
      </c>
      <c r="T349" s="7">
        <v>1000</v>
      </c>
      <c r="U349" s="7">
        <v>0</v>
      </c>
      <c r="V349" s="7">
        <v>0</v>
      </c>
      <c r="W349" s="7">
        <f t="shared" si="33"/>
        <v>39840</v>
      </c>
      <c r="X349" s="7">
        <f t="shared" si="34"/>
        <v>41137.199999999997</v>
      </c>
      <c r="Y349" s="133">
        <f t="shared" si="35"/>
        <v>3.2560240963855458E-2</v>
      </c>
      <c r="Z349" s="133">
        <f t="shared" si="31"/>
        <v>0</v>
      </c>
      <c r="AA349" s="187" cm="1">
        <f t="array" ref="AA349">6-MATCH(Z349,PERCENTILE(Z$11:Z$642,{5,4,3,2,1}/5),-1)</f>
        <v>1</v>
      </c>
      <c r="AB349" s="148" t="str">
        <f t="shared" si="32"/>
        <v>Very low</v>
      </c>
      <c r="AD349" s="14"/>
      <c r="AE349" s="192"/>
    </row>
    <row r="350" spans="1:31">
      <c r="A350" s="4" t="s">
        <v>354</v>
      </c>
      <c r="B350" s="7">
        <v>15</v>
      </c>
      <c r="C350" s="7">
        <v>0</v>
      </c>
      <c r="D350" s="7">
        <v>900</v>
      </c>
      <c r="E350" s="7">
        <v>0</v>
      </c>
      <c r="F350" s="7">
        <v>125</v>
      </c>
      <c r="G350" s="7">
        <v>3500</v>
      </c>
      <c r="H350" s="7">
        <v>6000</v>
      </c>
      <c r="I350" s="7">
        <v>2250</v>
      </c>
      <c r="J350" s="7">
        <v>2250</v>
      </c>
      <c r="K350" s="7">
        <v>1750</v>
      </c>
      <c r="L350" s="7">
        <v>600</v>
      </c>
      <c r="M350" s="7">
        <v>450</v>
      </c>
      <c r="N350" s="7">
        <v>2500</v>
      </c>
      <c r="O350" s="7">
        <v>4000</v>
      </c>
      <c r="P350" s="7">
        <v>225</v>
      </c>
      <c r="Q350" s="7">
        <v>4000</v>
      </c>
      <c r="R350" s="7">
        <v>4000</v>
      </c>
      <c r="S350" s="7">
        <v>350</v>
      </c>
      <c r="T350" s="7">
        <v>900</v>
      </c>
      <c r="U350" s="7">
        <v>0</v>
      </c>
      <c r="V350" s="7">
        <v>0</v>
      </c>
      <c r="W350" s="7">
        <f t="shared" si="33"/>
        <v>33815</v>
      </c>
      <c r="X350" s="7">
        <f t="shared" si="34"/>
        <v>34949.25</v>
      </c>
      <c r="Y350" s="133">
        <f t="shared" si="35"/>
        <v>3.3542806446843043E-2</v>
      </c>
      <c r="Z350" s="133">
        <f t="shared" si="31"/>
        <v>4.4359012272660064E-4</v>
      </c>
      <c r="AA350" s="187" cm="1">
        <f t="array" ref="AA350">6-MATCH(Z350,PERCENTILE(Z$11:Z$642,{5,4,3,2,1}/5),-1)</f>
        <v>3</v>
      </c>
      <c r="AB350" s="148" t="str">
        <f t="shared" si="32"/>
        <v>Mid</v>
      </c>
      <c r="AD350" s="14"/>
      <c r="AE350" s="192"/>
    </row>
    <row r="351" spans="1:31">
      <c r="A351" s="4" t="s">
        <v>355</v>
      </c>
      <c r="B351" s="7">
        <v>0</v>
      </c>
      <c r="C351" s="7">
        <v>10</v>
      </c>
      <c r="D351" s="7">
        <v>4000</v>
      </c>
      <c r="E351" s="7">
        <v>15</v>
      </c>
      <c r="F351" s="7">
        <v>800</v>
      </c>
      <c r="G351" s="7">
        <v>3000</v>
      </c>
      <c r="H351" s="7">
        <v>5000</v>
      </c>
      <c r="I351" s="7">
        <v>2500</v>
      </c>
      <c r="J351" s="7">
        <v>1750</v>
      </c>
      <c r="K351" s="7">
        <v>600</v>
      </c>
      <c r="L351" s="7">
        <v>200</v>
      </c>
      <c r="M351" s="7">
        <v>450</v>
      </c>
      <c r="N351" s="7">
        <v>1250</v>
      </c>
      <c r="O351" s="7">
        <v>4500</v>
      </c>
      <c r="P351" s="7">
        <v>700</v>
      </c>
      <c r="Q351" s="7">
        <v>4000</v>
      </c>
      <c r="R351" s="7">
        <v>2500</v>
      </c>
      <c r="S351" s="7">
        <v>600</v>
      </c>
      <c r="T351" s="7">
        <v>700</v>
      </c>
      <c r="U351" s="7">
        <v>0</v>
      </c>
      <c r="V351" s="7">
        <v>0</v>
      </c>
      <c r="W351" s="7">
        <f t="shared" si="33"/>
        <v>32575</v>
      </c>
      <c r="X351" s="7">
        <f t="shared" si="34"/>
        <v>33139.5</v>
      </c>
      <c r="Y351" s="133">
        <f t="shared" si="35"/>
        <v>1.7329240214888797E-2</v>
      </c>
      <c r="Z351" s="133">
        <f t="shared" si="31"/>
        <v>0</v>
      </c>
      <c r="AA351" s="187" cm="1">
        <f t="array" ref="AA351">6-MATCH(Z351,PERCENTILE(Z$11:Z$642,{5,4,3,2,1}/5),-1)</f>
        <v>1</v>
      </c>
      <c r="AB351" s="148" t="str">
        <f t="shared" si="32"/>
        <v>Very low</v>
      </c>
      <c r="AD351" s="14"/>
      <c r="AE351" s="192"/>
    </row>
    <row r="352" spans="1:31">
      <c r="A352" s="4" t="s">
        <v>356</v>
      </c>
      <c r="B352" s="7">
        <v>20</v>
      </c>
      <c r="C352" s="7">
        <v>0</v>
      </c>
      <c r="D352" s="7">
        <v>800</v>
      </c>
      <c r="E352" s="7">
        <v>150</v>
      </c>
      <c r="F352" s="7">
        <v>300</v>
      </c>
      <c r="G352" s="7">
        <v>900</v>
      </c>
      <c r="H352" s="7">
        <v>3500</v>
      </c>
      <c r="I352" s="7">
        <v>1250</v>
      </c>
      <c r="J352" s="7">
        <v>4000</v>
      </c>
      <c r="K352" s="7">
        <v>1750</v>
      </c>
      <c r="L352" s="7">
        <v>250</v>
      </c>
      <c r="M352" s="7">
        <v>800</v>
      </c>
      <c r="N352" s="7">
        <v>2500</v>
      </c>
      <c r="O352" s="7">
        <v>2250</v>
      </c>
      <c r="P352" s="7">
        <v>1000</v>
      </c>
      <c r="Q352" s="7">
        <v>4000</v>
      </c>
      <c r="R352" s="7">
        <v>12000</v>
      </c>
      <c r="S352" s="7">
        <v>1250</v>
      </c>
      <c r="T352" s="7">
        <v>600</v>
      </c>
      <c r="U352" s="7">
        <v>0</v>
      </c>
      <c r="V352" s="7">
        <v>0</v>
      </c>
      <c r="W352" s="7">
        <f t="shared" si="33"/>
        <v>37320</v>
      </c>
      <c r="X352" s="7">
        <f t="shared" si="34"/>
        <v>38816</v>
      </c>
      <c r="Y352" s="133">
        <f t="shared" si="35"/>
        <v>4.0085744908896048E-2</v>
      </c>
      <c r="Z352" s="133">
        <f t="shared" si="31"/>
        <v>5.3590568060021436E-4</v>
      </c>
      <c r="AA352" s="187" cm="1">
        <f t="array" ref="AA352">6-MATCH(Z352,PERCENTILE(Z$11:Z$642,{5,4,3,2,1}/5),-1)</f>
        <v>3</v>
      </c>
      <c r="AB352" s="148" t="str">
        <f t="shared" si="32"/>
        <v>Mid</v>
      </c>
      <c r="AD352" s="14"/>
      <c r="AE352" s="192"/>
    </row>
    <row r="353" spans="1:31">
      <c r="A353" s="4" t="s">
        <v>357</v>
      </c>
      <c r="B353" s="7">
        <v>0</v>
      </c>
      <c r="C353" s="7">
        <v>35</v>
      </c>
      <c r="D353" s="7">
        <v>6000</v>
      </c>
      <c r="E353" s="7">
        <v>40</v>
      </c>
      <c r="F353" s="7">
        <v>250</v>
      </c>
      <c r="G353" s="7">
        <v>3000</v>
      </c>
      <c r="H353" s="7">
        <v>13000</v>
      </c>
      <c r="I353" s="7">
        <v>4500</v>
      </c>
      <c r="J353" s="7">
        <v>5000</v>
      </c>
      <c r="K353" s="7">
        <v>4000</v>
      </c>
      <c r="L353" s="7">
        <v>700</v>
      </c>
      <c r="M353" s="7">
        <v>2250</v>
      </c>
      <c r="N353" s="7">
        <v>7000</v>
      </c>
      <c r="O353" s="7">
        <v>12000</v>
      </c>
      <c r="P353" s="7">
        <v>3500</v>
      </c>
      <c r="Q353" s="7">
        <v>4000</v>
      </c>
      <c r="R353" s="7">
        <v>3500</v>
      </c>
      <c r="S353" s="7">
        <v>1500</v>
      </c>
      <c r="T353" s="7">
        <v>1750</v>
      </c>
      <c r="U353" s="7">
        <v>0</v>
      </c>
      <c r="V353" s="7">
        <v>0</v>
      </c>
      <c r="W353" s="7">
        <f t="shared" si="33"/>
        <v>72025</v>
      </c>
      <c r="X353" s="7">
        <f t="shared" si="34"/>
        <v>74045.75</v>
      </c>
      <c r="Y353" s="133">
        <f t="shared" si="35"/>
        <v>2.8056230475529409E-2</v>
      </c>
      <c r="Z353" s="133">
        <f t="shared" si="31"/>
        <v>0</v>
      </c>
      <c r="AA353" s="187" cm="1">
        <f t="array" ref="AA353">6-MATCH(Z353,PERCENTILE(Z$11:Z$642,{5,4,3,2,1}/5),-1)</f>
        <v>1</v>
      </c>
      <c r="AB353" s="148" t="str">
        <f t="shared" si="32"/>
        <v>Very low</v>
      </c>
      <c r="AD353" s="14"/>
      <c r="AE353" s="192"/>
    </row>
    <row r="354" spans="1:31">
      <c r="A354" s="4" t="s">
        <v>358</v>
      </c>
      <c r="B354" s="7">
        <v>0</v>
      </c>
      <c r="C354" s="7">
        <v>0</v>
      </c>
      <c r="D354" s="7">
        <v>2500</v>
      </c>
      <c r="E354" s="7">
        <v>5</v>
      </c>
      <c r="F354" s="7">
        <v>25</v>
      </c>
      <c r="G354" s="7">
        <v>2500</v>
      </c>
      <c r="H354" s="7">
        <v>7000</v>
      </c>
      <c r="I354" s="7">
        <v>5000</v>
      </c>
      <c r="J354" s="7">
        <v>2000</v>
      </c>
      <c r="K354" s="7">
        <v>1750</v>
      </c>
      <c r="L354" s="7">
        <v>150</v>
      </c>
      <c r="M354" s="7">
        <v>500</v>
      </c>
      <c r="N354" s="7">
        <v>2500</v>
      </c>
      <c r="O354" s="7">
        <v>2500</v>
      </c>
      <c r="P354" s="7">
        <v>150</v>
      </c>
      <c r="Q354" s="7">
        <v>3500</v>
      </c>
      <c r="R354" s="7">
        <v>2250</v>
      </c>
      <c r="S354" s="7">
        <v>900</v>
      </c>
      <c r="T354" s="7">
        <v>600</v>
      </c>
      <c r="U354" s="7">
        <v>0</v>
      </c>
      <c r="V354" s="7">
        <v>0</v>
      </c>
      <c r="W354" s="7">
        <f t="shared" si="33"/>
        <v>33830</v>
      </c>
      <c r="X354" s="7">
        <f t="shared" si="34"/>
        <v>34663.9</v>
      </c>
      <c r="Y354" s="133">
        <f t="shared" si="35"/>
        <v>2.4649719184156149E-2</v>
      </c>
      <c r="Z354" s="133">
        <f t="shared" si="31"/>
        <v>0</v>
      </c>
      <c r="AA354" s="187" cm="1">
        <f t="array" ref="AA354">6-MATCH(Z354,PERCENTILE(Z$11:Z$642,{5,4,3,2,1}/5),-1)</f>
        <v>1</v>
      </c>
      <c r="AB354" s="148" t="str">
        <f t="shared" si="32"/>
        <v>Very low</v>
      </c>
      <c r="AD354" s="14"/>
      <c r="AE354" s="192"/>
    </row>
    <row r="355" spans="1:31">
      <c r="A355" s="4" t="s">
        <v>359</v>
      </c>
      <c r="B355" s="7">
        <v>10</v>
      </c>
      <c r="C355" s="7">
        <v>10</v>
      </c>
      <c r="D355" s="7">
        <v>4000</v>
      </c>
      <c r="E355" s="7">
        <v>10</v>
      </c>
      <c r="F355" s="7">
        <v>45</v>
      </c>
      <c r="G355" s="7">
        <v>1500</v>
      </c>
      <c r="H355" s="7">
        <v>5000</v>
      </c>
      <c r="I355" s="7">
        <v>2250</v>
      </c>
      <c r="J355" s="7">
        <v>2000</v>
      </c>
      <c r="K355" s="7">
        <v>700</v>
      </c>
      <c r="L355" s="7">
        <v>400</v>
      </c>
      <c r="M355" s="7">
        <v>400</v>
      </c>
      <c r="N355" s="7">
        <v>1250</v>
      </c>
      <c r="O355" s="7">
        <v>2000</v>
      </c>
      <c r="P355" s="7">
        <v>200</v>
      </c>
      <c r="Q355" s="7">
        <v>2500</v>
      </c>
      <c r="R355" s="7">
        <v>7000</v>
      </c>
      <c r="S355" s="7">
        <v>450</v>
      </c>
      <c r="T355" s="7">
        <v>600</v>
      </c>
      <c r="U355" s="7">
        <v>0</v>
      </c>
      <c r="V355" s="7">
        <v>0</v>
      </c>
      <c r="W355" s="7">
        <f t="shared" si="33"/>
        <v>30325</v>
      </c>
      <c r="X355" s="7">
        <f t="shared" si="34"/>
        <v>30968.9</v>
      </c>
      <c r="Y355" s="133">
        <f t="shared" si="35"/>
        <v>2.1233305853256335E-2</v>
      </c>
      <c r="Z355" s="133">
        <f t="shared" si="31"/>
        <v>3.2976092333058534E-4</v>
      </c>
      <c r="AA355" s="187" cm="1">
        <f t="array" ref="AA355">6-MATCH(Z355,PERCENTILE(Z$11:Z$642,{5,4,3,2,1}/5),-1)</f>
        <v>2</v>
      </c>
      <c r="AB355" s="148" t="str">
        <f t="shared" si="32"/>
        <v>Low</v>
      </c>
      <c r="AD355" s="14"/>
      <c r="AE355" s="192"/>
    </row>
    <row r="356" spans="1:31">
      <c r="A356" s="4" t="s">
        <v>360</v>
      </c>
      <c r="B356" s="7">
        <v>0</v>
      </c>
      <c r="C356" s="7">
        <v>0</v>
      </c>
      <c r="D356" s="7">
        <v>2500</v>
      </c>
      <c r="E356" s="7">
        <v>50</v>
      </c>
      <c r="F356" s="7">
        <v>500</v>
      </c>
      <c r="G356" s="7">
        <v>2500</v>
      </c>
      <c r="H356" s="7">
        <v>7000</v>
      </c>
      <c r="I356" s="7">
        <v>3500</v>
      </c>
      <c r="J356" s="7">
        <v>2500</v>
      </c>
      <c r="K356" s="7">
        <v>1250</v>
      </c>
      <c r="L356" s="7">
        <v>450</v>
      </c>
      <c r="M356" s="7">
        <v>700</v>
      </c>
      <c r="N356" s="7">
        <v>1750</v>
      </c>
      <c r="O356" s="7">
        <v>3500</v>
      </c>
      <c r="P356" s="7">
        <v>3000</v>
      </c>
      <c r="Q356" s="7">
        <v>6000</v>
      </c>
      <c r="R356" s="7">
        <v>3000</v>
      </c>
      <c r="S356" s="7">
        <v>500</v>
      </c>
      <c r="T356" s="7">
        <v>1250</v>
      </c>
      <c r="U356" s="7">
        <v>0</v>
      </c>
      <c r="V356" s="7">
        <v>0</v>
      </c>
      <c r="W356" s="7">
        <f t="shared" si="33"/>
        <v>39950</v>
      </c>
      <c r="X356" s="7">
        <f t="shared" si="34"/>
        <v>40879</v>
      </c>
      <c r="Y356" s="133">
        <f t="shared" si="35"/>
        <v>2.3254067584480564E-2</v>
      </c>
      <c r="Z356" s="133">
        <f t="shared" si="31"/>
        <v>0</v>
      </c>
      <c r="AA356" s="187" cm="1">
        <f t="array" ref="AA356">6-MATCH(Z356,PERCENTILE(Z$11:Z$642,{5,4,3,2,1}/5),-1)</f>
        <v>1</v>
      </c>
      <c r="AB356" s="148" t="str">
        <f t="shared" si="32"/>
        <v>Very low</v>
      </c>
      <c r="AD356" s="14"/>
      <c r="AE356" s="192"/>
    </row>
    <row r="357" spans="1:31">
      <c r="A357" s="4" t="s">
        <v>361</v>
      </c>
      <c r="B357" s="7">
        <v>15</v>
      </c>
      <c r="C357" s="7">
        <v>0</v>
      </c>
      <c r="D357" s="7">
        <v>2500</v>
      </c>
      <c r="E357" s="7">
        <v>0</v>
      </c>
      <c r="F357" s="7">
        <v>450</v>
      </c>
      <c r="G357" s="7">
        <v>2500</v>
      </c>
      <c r="H357" s="7">
        <v>7000</v>
      </c>
      <c r="I357" s="7">
        <v>3000</v>
      </c>
      <c r="J357" s="7">
        <v>2000</v>
      </c>
      <c r="K357" s="7">
        <v>800</v>
      </c>
      <c r="L357" s="7">
        <v>225</v>
      </c>
      <c r="M357" s="7">
        <v>500</v>
      </c>
      <c r="N357" s="7">
        <v>800</v>
      </c>
      <c r="O357" s="7">
        <v>2000</v>
      </c>
      <c r="P357" s="7">
        <v>1250</v>
      </c>
      <c r="Q357" s="7">
        <v>3500</v>
      </c>
      <c r="R357" s="7">
        <v>7000</v>
      </c>
      <c r="S357" s="7">
        <v>450</v>
      </c>
      <c r="T357" s="7">
        <v>600</v>
      </c>
      <c r="U357" s="7">
        <v>0</v>
      </c>
      <c r="V357" s="7">
        <v>0</v>
      </c>
      <c r="W357" s="7">
        <f t="shared" si="33"/>
        <v>34590</v>
      </c>
      <c r="X357" s="7">
        <f t="shared" si="34"/>
        <v>35435.75</v>
      </c>
      <c r="Y357" s="133">
        <f t="shared" si="35"/>
        <v>2.4450708297195645E-2</v>
      </c>
      <c r="Z357" s="133">
        <f t="shared" si="31"/>
        <v>4.3365134431916737E-4</v>
      </c>
      <c r="AA357" s="187" cm="1">
        <f t="array" ref="AA357">6-MATCH(Z357,PERCENTILE(Z$11:Z$642,{5,4,3,2,1}/5),-1)</f>
        <v>3</v>
      </c>
      <c r="AB357" s="148" t="str">
        <f t="shared" si="32"/>
        <v>Mid</v>
      </c>
      <c r="AD357" s="14"/>
      <c r="AE357" s="192"/>
    </row>
    <row r="358" spans="1:31">
      <c r="A358" s="4" t="s">
        <v>362</v>
      </c>
      <c r="B358" s="7">
        <v>20</v>
      </c>
      <c r="C358" s="7">
        <v>0</v>
      </c>
      <c r="D358" s="7">
        <v>150</v>
      </c>
      <c r="E358" s="7">
        <v>100</v>
      </c>
      <c r="F358" s="7">
        <v>20</v>
      </c>
      <c r="G358" s="7">
        <v>1500</v>
      </c>
      <c r="H358" s="7">
        <v>2250</v>
      </c>
      <c r="I358" s="7">
        <v>500</v>
      </c>
      <c r="J358" s="7">
        <v>1250</v>
      </c>
      <c r="K358" s="7">
        <v>1000</v>
      </c>
      <c r="L358" s="7">
        <v>175</v>
      </c>
      <c r="M358" s="7">
        <v>225</v>
      </c>
      <c r="N358" s="7">
        <v>1250</v>
      </c>
      <c r="O358" s="7">
        <v>1250</v>
      </c>
      <c r="P358" s="7">
        <v>800</v>
      </c>
      <c r="Q358" s="7">
        <v>4000</v>
      </c>
      <c r="R358" s="7">
        <v>3000</v>
      </c>
      <c r="S358" s="7">
        <v>1000</v>
      </c>
      <c r="T358" s="7">
        <v>900</v>
      </c>
      <c r="U358" s="7">
        <v>0</v>
      </c>
      <c r="V358" s="7">
        <v>0</v>
      </c>
      <c r="W358" s="7">
        <f t="shared" si="33"/>
        <v>19390</v>
      </c>
      <c r="X358" s="7">
        <f t="shared" si="34"/>
        <v>20107.55</v>
      </c>
      <c r="Y358" s="133">
        <f t="shared" si="35"/>
        <v>3.7006188757091163E-2</v>
      </c>
      <c r="Z358" s="133">
        <f t="shared" si="31"/>
        <v>1.0314595152140279E-3</v>
      </c>
      <c r="AA358" s="187" cm="1">
        <f t="array" ref="AA358">6-MATCH(Z358,PERCENTILE(Z$11:Z$642,{5,4,3,2,1}/5),-1)</f>
        <v>3</v>
      </c>
      <c r="AB358" s="148" t="str">
        <f t="shared" si="32"/>
        <v>Mid</v>
      </c>
      <c r="AD358" s="14"/>
      <c r="AE358" s="192"/>
    </row>
    <row r="359" spans="1:31">
      <c r="A359" s="4" t="s">
        <v>363</v>
      </c>
      <c r="B359" s="7">
        <v>15</v>
      </c>
      <c r="C359" s="7">
        <v>0</v>
      </c>
      <c r="D359" s="7">
        <v>3000</v>
      </c>
      <c r="E359" s="7">
        <v>50</v>
      </c>
      <c r="F359" s="7">
        <v>75</v>
      </c>
      <c r="G359" s="7">
        <v>3500</v>
      </c>
      <c r="H359" s="7">
        <v>9000</v>
      </c>
      <c r="I359" s="7">
        <v>3500</v>
      </c>
      <c r="J359" s="7">
        <v>3000</v>
      </c>
      <c r="K359" s="7">
        <v>1000</v>
      </c>
      <c r="L359" s="7">
        <v>500</v>
      </c>
      <c r="M359" s="7">
        <v>500</v>
      </c>
      <c r="N359" s="7">
        <v>1250</v>
      </c>
      <c r="O359" s="7">
        <v>5000</v>
      </c>
      <c r="P359" s="7">
        <v>1500</v>
      </c>
      <c r="Q359" s="7">
        <v>4000</v>
      </c>
      <c r="R359" s="7">
        <v>6000</v>
      </c>
      <c r="S359" s="7">
        <v>800</v>
      </c>
      <c r="T359" s="7">
        <v>700</v>
      </c>
      <c r="U359" s="7">
        <v>0</v>
      </c>
      <c r="V359" s="7">
        <v>0</v>
      </c>
      <c r="W359" s="7">
        <f t="shared" si="33"/>
        <v>43390</v>
      </c>
      <c r="X359" s="7">
        <f t="shared" si="34"/>
        <v>44498</v>
      </c>
      <c r="Y359" s="133">
        <f t="shared" si="35"/>
        <v>2.5535837750633839E-2</v>
      </c>
      <c r="Z359" s="133">
        <f t="shared" si="31"/>
        <v>3.4570177460244297E-4</v>
      </c>
      <c r="AA359" s="187" cm="1">
        <f t="array" ref="AA359">6-MATCH(Z359,PERCENTILE(Z$11:Z$642,{5,4,3,2,1}/5),-1)</f>
        <v>2</v>
      </c>
      <c r="AB359" s="148" t="str">
        <f t="shared" si="32"/>
        <v>Low</v>
      </c>
      <c r="AD359" s="14"/>
      <c r="AE359" s="192"/>
    </row>
    <row r="360" spans="1:31">
      <c r="A360" s="4" t="s">
        <v>364</v>
      </c>
      <c r="B360" s="7">
        <v>5</v>
      </c>
      <c r="C360" s="7">
        <v>0</v>
      </c>
      <c r="D360" s="7">
        <v>300</v>
      </c>
      <c r="E360" s="7">
        <v>0</v>
      </c>
      <c r="F360" s="7">
        <v>15</v>
      </c>
      <c r="G360" s="7">
        <v>2500</v>
      </c>
      <c r="H360" s="7">
        <v>5000</v>
      </c>
      <c r="I360" s="7">
        <v>2000</v>
      </c>
      <c r="J360" s="7">
        <v>2250</v>
      </c>
      <c r="K360" s="7">
        <v>1750</v>
      </c>
      <c r="L360" s="7">
        <v>800</v>
      </c>
      <c r="M360" s="7">
        <v>1250</v>
      </c>
      <c r="N360" s="7">
        <v>3000</v>
      </c>
      <c r="O360" s="7">
        <v>3500</v>
      </c>
      <c r="P360" s="7">
        <v>300</v>
      </c>
      <c r="Q360" s="7">
        <v>2500</v>
      </c>
      <c r="R360" s="7">
        <v>3000</v>
      </c>
      <c r="S360" s="7">
        <v>800</v>
      </c>
      <c r="T360" s="7">
        <v>1000</v>
      </c>
      <c r="U360" s="7">
        <v>0</v>
      </c>
      <c r="V360" s="7">
        <v>0</v>
      </c>
      <c r="W360" s="7">
        <f t="shared" si="33"/>
        <v>29970</v>
      </c>
      <c r="X360" s="7">
        <f t="shared" si="34"/>
        <v>31094.6</v>
      </c>
      <c r="Y360" s="133">
        <f t="shared" si="35"/>
        <v>3.752419085752412E-2</v>
      </c>
      <c r="Z360" s="133">
        <f t="shared" si="31"/>
        <v>1.6683350016683351E-4</v>
      </c>
      <c r="AA360" s="187" cm="1">
        <f t="array" ref="AA360">6-MATCH(Z360,PERCENTILE(Z$11:Z$642,{5,4,3,2,1}/5),-1)</f>
        <v>2</v>
      </c>
      <c r="AB360" s="148" t="str">
        <f t="shared" si="32"/>
        <v>Low</v>
      </c>
      <c r="AD360" s="14"/>
      <c r="AE360" s="192"/>
    </row>
    <row r="361" spans="1:31">
      <c r="A361" s="4" t="s">
        <v>365</v>
      </c>
      <c r="B361" s="7">
        <v>0</v>
      </c>
      <c r="C361" s="7">
        <v>10</v>
      </c>
      <c r="D361" s="7">
        <v>2500</v>
      </c>
      <c r="E361" s="7">
        <v>0</v>
      </c>
      <c r="F361" s="7">
        <v>1250</v>
      </c>
      <c r="G361" s="7">
        <v>2000</v>
      </c>
      <c r="H361" s="7">
        <v>7000</v>
      </c>
      <c r="I361" s="7">
        <v>3500</v>
      </c>
      <c r="J361" s="7">
        <v>1250</v>
      </c>
      <c r="K361" s="7">
        <v>700</v>
      </c>
      <c r="L361" s="7">
        <v>125</v>
      </c>
      <c r="M361" s="7">
        <v>500</v>
      </c>
      <c r="N361" s="7">
        <v>1000</v>
      </c>
      <c r="O361" s="7">
        <v>4000</v>
      </c>
      <c r="P361" s="7">
        <v>1250</v>
      </c>
      <c r="Q361" s="7">
        <v>3000</v>
      </c>
      <c r="R361" s="7">
        <v>3000</v>
      </c>
      <c r="S361" s="7">
        <v>250</v>
      </c>
      <c r="T361" s="7">
        <v>500</v>
      </c>
      <c r="U361" s="7">
        <v>0</v>
      </c>
      <c r="V361" s="7">
        <v>0</v>
      </c>
      <c r="W361" s="7">
        <f t="shared" si="33"/>
        <v>31835</v>
      </c>
      <c r="X361" s="7">
        <f t="shared" si="34"/>
        <v>32473.05</v>
      </c>
      <c r="Y361" s="133">
        <f t="shared" si="35"/>
        <v>2.0042406156745685E-2</v>
      </c>
      <c r="Z361" s="133">
        <f t="shared" si="31"/>
        <v>0</v>
      </c>
      <c r="AA361" s="187" cm="1">
        <f t="array" ref="AA361">6-MATCH(Z361,PERCENTILE(Z$11:Z$642,{5,4,3,2,1}/5),-1)</f>
        <v>1</v>
      </c>
      <c r="AB361" s="148" t="str">
        <f t="shared" si="32"/>
        <v>Very low</v>
      </c>
      <c r="AD361" s="14"/>
      <c r="AE361" s="192"/>
    </row>
    <row r="362" spans="1:31">
      <c r="A362" s="4" t="s">
        <v>366</v>
      </c>
      <c r="B362" s="7">
        <v>0</v>
      </c>
      <c r="C362" s="7">
        <v>10</v>
      </c>
      <c r="D362" s="7">
        <v>2250</v>
      </c>
      <c r="E362" s="7">
        <v>10</v>
      </c>
      <c r="F362" s="7">
        <v>350</v>
      </c>
      <c r="G362" s="7">
        <v>1750</v>
      </c>
      <c r="H362" s="7">
        <v>9000</v>
      </c>
      <c r="I362" s="7">
        <v>10000</v>
      </c>
      <c r="J362" s="7">
        <v>4500</v>
      </c>
      <c r="K362" s="7">
        <v>5000</v>
      </c>
      <c r="L362" s="7">
        <v>400</v>
      </c>
      <c r="M362" s="7">
        <v>900</v>
      </c>
      <c r="N362" s="7">
        <v>2000</v>
      </c>
      <c r="O362" s="7">
        <v>7000</v>
      </c>
      <c r="P362" s="7">
        <v>3500</v>
      </c>
      <c r="Q362" s="7">
        <v>3500</v>
      </c>
      <c r="R362" s="7">
        <v>3000</v>
      </c>
      <c r="S362" s="7">
        <v>700</v>
      </c>
      <c r="T362" s="7">
        <v>900</v>
      </c>
      <c r="U362" s="7">
        <v>0</v>
      </c>
      <c r="V362" s="7">
        <v>0</v>
      </c>
      <c r="W362" s="7">
        <f t="shared" si="33"/>
        <v>54770</v>
      </c>
      <c r="X362" s="7">
        <f t="shared" si="34"/>
        <v>56293.599999999999</v>
      </c>
      <c r="Y362" s="133">
        <f t="shared" si="35"/>
        <v>2.781814862150811E-2</v>
      </c>
      <c r="Z362" s="133">
        <f t="shared" si="31"/>
        <v>0</v>
      </c>
      <c r="AA362" s="187" cm="1">
        <f t="array" ref="AA362">6-MATCH(Z362,PERCENTILE(Z$11:Z$642,{5,4,3,2,1}/5),-1)</f>
        <v>1</v>
      </c>
      <c r="AB362" s="148" t="str">
        <f t="shared" si="32"/>
        <v>Very low</v>
      </c>
      <c r="AD362" s="14"/>
      <c r="AE362" s="192"/>
    </row>
    <row r="363" spans="1:31">
      <c r="A363" s="4" t="s">
        <v>367</v>
      </c>
      <c r="B363" s="7">
        <v>15</v>
      </c>
      <c r="C363" s="7">
        <v>0</v>
      </c>
      <c r="D363" s="7">
        <v>1000</v>
      </c>
      <c r="E363" s="7">
        <v>30</v>
      </c>
      <c r="F363" s="7">
        <v>75</v>
      </c>
      <c r="G363" s="7">
        <v>3000</v>
      </c>
      <c r="H363" s="7">
        <v>8000</v>
      </c>
      <c r="I363" s="7">
        <v>1500</v>
      </c>
      <c r="J363" s="7">
        <v>4000</v>
      </c>
      <c r="K363" s="7">
        <v>2500</v>
      </c>
      <c r="L363" s="7">
        <v>1250</v>
      </c>
      <c r="M363" s="7">
        <v>3500</v>
      </c>
      <c r="N363" s="7">
        <v>6000</v>
      </c>
      <c r="O363" s="7">
        <v>7000</v>
      </c>
      <c r="P363" s="7">
        <v>250</v>
      </c>
      <c r="Q363" s="7">
        <v>3500</v>
      </c>
      <c r="R363" s="7">
        <v>6000</v>
      </c>
      <c r="S363" s="7">
        <v>1250</v>
      </c>
      <c r="T363" s="7">
        <v>1750</v>
      </c>
      <c r="U363" s="7">
        <v>0</v>
      </c>
      <c r="V363" s="7">
        <v>0</v>
      </c>
      <c r="W363" s="7">
        <f t="shared" si="33"/>
        <v>50620</v>
      </c>
      <c r="X363" s="7">
        <f t="shared" si="34"/>
        <v>52634.9</v>
      </c>
      <c r="Y363" s="133">
        <f t="shared" si="35"/>
        <v>3.9804425128407761E-2</v>
      </c>
      <c r="Z363" s="133">
        <f t="shared" si="31"/>
        <v>2.9632556301856976E-4</v>
      </c>
      <c r="AA363" s="187" cm="1">
        <f t="array" ref="AA363">6-MATCH(Z363,PERCENTILE(Z$11:Z$642,{5,4,3,2,1}/5),-1)</f>
        <v>2</v>
      </c>
      <c r="AB363" s="148" t="str">
        <f t="shared" si="32"/>
        <v>Low</v>
      </c>
      <c r="AD363" s="14"/>
      <c r="AE363" s="192"/>
    </row>
    <row r="364" spans="1:31">
      <c r="A364" s="4" t="s">
        <v>368</v>
      </c>
      <c r="B364" s="7">
        <v>5</v>
      </c>
      <c r="C364" s="7">
        <v>100</v>
      </c>
      <c r="D364" s="7">
        <v>2500</v>
      </c>
      <c r="E364" s="7">
        <v>5</v>
      </c>
      <c r="F364" s="7">
        <v>300</v>
      </c>
      <c r="G364" s="7">
        <v>2500</v>
      </c>
      <c r="H364" s="7">
        <v>8000</v>
      </c>
      <c r="I364" s="7">
        <v>5000</v>
      </c>
      <c r="J364" s="7">
        <v>6000</v>
      </c>
      <c r="K364" s="7">
        <v>2250</v>
      </c>
      <c r="L364" s="7">
        <v>350</v>
      </c>
      <c r="M364" s="7">
        <v>700</v>
      </c>
      <c r="N364" s="7">
        <v>3000</v>
      </c>
      <c r="O364" s="7">
        <v>4000</v>
      </c>
      <c r="P364" s="7">
        <v>3000</v>
      </c>
      <c r="Q364" s="7">
        <v>6000</v>
      </c>
      <c r="R364" s="7">
        <v>10000</v>
      </c>
      <c r="S364" s="7">
        <v>2000</v>
      </c>
      <c r="T364" s="7">
        <v>1000</v>
      </c>
      <c r="U364" s="7">
        <v>0</v>
      </c>
      <c r="V364" s="7">
        <v>0</v>
      </c>
      <c r="W364" s="7">
        <f t="shared" si="33"/>
        <v>56710</v>
      </c>
      <c r="X364" s="7">
        <f t="shared" si="34"/>
        <v>58435.9</v>
      </c>
      <c r="Y364" s="133">
        <f t="shared" si="35"/>
        <v>3.043378592840762E-2</v>
      </c>
      <c r="Z364" s="133">
        <f t="shared" si="31"/>
        <v>8.8167871627578909E-5</v>
      </c>
      <c r="AA364" s="187" cm="1">
        <f t="array" ref="AA364">6-MATCH(Z364,PERCENTILE(Z$11:Z$642,{5,4,3,2,1}/5),-1)</f>
        <v>1</v>
      </c>
      <c r="AB364" s="148" t="str">
        <f t="shared" si="32"/>
        <v>Very low</v>
      </c>
      <c r="AD364" s="14"/>
      <c r="AE364" s="192"/>
    </row>
    <row r="365" spans="1:31">
      <c r="A365" s="4" t="s">
        <v>369</v>
      </c>
      <c r="B365" s="7">
        <v>0</v>
      </c>
      <c r="C365" s="7">
        <v>0</v>
      </c>
      <c r="D365" s="7">
        <v>800</v>
      </c>
      <c r="E365" s="7">
        <v>10</v>
      </c>
      <c r="F365" s="7">
        <v>5</v>
      </c>
      <c r="G365" s="7">
        <v>1750</v>
      </c>
      <c r="H365" s="7">
        <v>4500</v>
      </c>
      <c r="I365" s="7">
        <v>700</v>
      </c>
      <c r="J365" s="7">
        <v>2500</v>
      </c>
      <c r="K365" s="7">
        <v>1500</v>
      </c>
      <c r="L365" s="7">
        <v>250</v>
      </c>
      <c r="M365" s="7">
        <v>3000</v>
      </c>
      <c r="N365" s="7">
        <v>2500</v>
      </c>
      <c r="O365" s="7">
        <v>1500</v>
      </c>
      <c r="P365" s="7">
        <v>800</v>
      </c>
      <c r="Q365" s="7">
        <v>6000</v>
      </c>
      <c r="R365" s="7">
        <v>3500</v>
      </c>
      <c r="S365" s="7">
        <v>1250</v>
      </c>
      <c r="T365" s="7">
        <v>1000</v>
      </c>
      <c r="U365" s="7">
        <v>0</v>
      </c>
      <c r="V365" s="7">
        <v>0</v>
      </c>
      <c r="W365" s="7">
        <f t="shared" si="33"/>
        <v>31565</v>
      </c>
      <c r="X365" s="7">
        <f t="shared" si="34"/>
        <v>32712.5</v>
      </c>
      <c r="Y365" s="133">
        <f t="shared" si="35"/>
        <v>3.635355615396807E-2</v>
      </c>
      <c r="Z365" s="133">
        <f t="shared" si="31"/>
        <v>0</v>
      </c>
      <c r="AA365" s="187" cm="1">
        <f t="array" ref="AA365">6-MATCH(Z365,PERCENTILE(Z$11:Z$642,{5,4,3,2,1}/5),-1)</f>
        <v>1</v>
      </c>
      <c r="AB365" s="148" t="str">
        <f t="shared" si="32"/>
        <v>Very low</v>
      </c>
      <c r="AD365" s="14"/>
      <c r="AE365" s="192"/>
    </row>
    <row r="366" spans="1:31">
      <c r="A366" s="4" t="s">
        <v>370</v>
      </c>
      <c r="B366" s="7">
        <v>5</v>
      </c>
      <c r="C366" s="7">
        <v>15</v>
      </c>
      <c r="D366" s="7">
        <v>2250</v>
      </c>
      <c r="E366" s="7">
        <v>35</v>
      </c>
      <c r="F366" s="7">
        <v>600</v>
      </c>
      <c r="G366" s="7">
        <v>2500</v>
      </c>
      <c r="H366" s="7">
        <v>9000</v>
      </c>
      <c r="I366" s="7">
        <v>3000</v>
      </c>
      <c r="J366" s="7">
        <v>10000</v>
      </c>
      <c r="K366" s="7">
        <v>16000</v>
      </c>
      <c r="L366" s="7">
        <v>3000</v>
      </c>
      <c r="M366" s="7">
        <v>2250</v>
      </c>
      <c r="N366" s="7">
        <v>20000</v>
      </c>
      <c r="O366" s="7">
        <v>9000</v>
      </c>
      <c r="P366" s="7">
        <v>5000</v>
      </c>
      <c r="Q366" s="7">
        <v>5000</v>
      </c>
      <c r="R366" s="7">
        <v>11000</v>
      </c>
      <c r="S366" s="7">
        <v>3000</v>
      </c>
      <c r="T366" s="7">
        <v>2000</v>
      </c>
      <c r="U366" s="7">
        <v>0</v>
      </c>
      <c r="V366" s="7">
        <v>0</v>
      </c>
      <c r="W366" s="7">
        <f t="shared" si="33"/>
        <v>103655</v>
      </c>
      <c r="X366" s="7">
        <f t="shared" si="34"/>
        <v>108111.25</v>
      </c>
      <c r="Y366" s="133">
        <f t="shared" si="35"/>
        <v>4.2991172640007624E-2</v>
      </c>
      <c r="Z366" s="133">
        <f t="shared" si="31"/>
        <v>4.823693984853601E-5</v>
      </c>
      <c r="AA366" s="187" cm="1">
        <f t="array" ref="AA366">6-MATCH(Z366,PERCENTILE(Z$11:Z$642,{5,4,3,2,1}/5),-1)</f>
        <v>1</v>
      </c>
      <c r="AB366" s="148" t="str">
        <f t="shared" si="32"/>
        <v>Very low</v>
      </c>
      <c r="AD366" s="14"/>
      <c r="AE366" s="192"/>
    </row>
    <row r="367" spans="1:31">
      <c r="A367" s="4" t="s">
        <v>371</v>
      </c>
      <c r="B367" s="7">
        <v>30</v>
      </c>
      <c r="C367" s="7">
        <v>15</v>
      </c>
      <c r="D367" s="7">
        <v>1500</v>
      </c>
      <c r="E367" s="7">
        <v>50</v>
      </c>
      <c r="F367" s="7">
        <v>100</v>
      </c>
      <c r="G367" s="7">
        <v>1500</v>
      </c>
      <c r="H367" s="7">
        <v>21000</v>
      </c>
      <c r="I367" s="7">
        <v>3000</v>
      </c>
      <c r="J367" s="7">
        <v>8000</v>
      </c>
      <c r="K367" s="7">
        <v>17000</v>
      </c>
      <c r="L367" s="7">
        <v>1750</v>
      </c>
      <c r="M367" s="7">
        <v>2000</v>
      </c>
      <c r="N367" s="7">
        <v>12000</v>
      </c>
      <c r="O367" s="7">
        <v>12000</v>
      </c>
      <c r="P367" s="7">
        <v>5000</v>
      </c>
      <c r="Q367" s="7">
        <v>6000</v>
      </c>
      <c r="R367" s="7">
        <v>12000</v>
      </c>
      <c r="S367" s="7">
        <v>3000</v>
      </c>
      <c r="T367" s="7">
        <v>1500</v>
      </c>
      <c r="U367" s="7">
        <v>0</v>
      </c>
      <c r="V367" s="7">
        <v>0</v>
      </c>
      <c r="W367" s="7">
        <f t="shared" si="33"/>
        <v>107445</v>
      </c>
      <c r="X367" s="7">
        <f t="shared" si="34"/>
        <v>111940.95</v>
      </c>
      <c r="Y367" s="133">
        <f t="shared" si="35"/>
        <v>4.1844199357810918E-2</v>
      </c>
      <c r="Z367" s="133">
        <f t="shared" si="31"/>
        <v>2.7921262041044257E-4</v>
      </c>
      <c r="AA367" s="187" cm="1">
        <f t="array" ref="AA367">6-MATCH(Z367,PERCENTILE(Z$11:Z$642,{5,4,3,2,1}/5),-1)</f>
        <v>2</v>
      </c>
      <c r="AB367" s="148" t="str">
        <f t="shared" si="32"/>
        <v>Low</v>
      </c>
      <c r="AD367" s="14"/>
      <c r="AE367" s="192"/>
    </row>
    <row r="368" spans="1:31">
      <c r="A368" s="4" t="s">
        <v>372</v>
      </c>
      <c r="B368" s="7">
        <v>0</v>
      </c>
      <c r="C368" s="7">
        <v>0</v>
      </c>
      <c r="D368" s="7">
        <v>500</v>
      </c>
      <c r="E368" s="7">
        <v>5</v>
      </c>
      <c r="F368" s="7">
        <v>10</v>
      </c>
      <c r="G368" s="7">
        <v>1750</v>
      </c>
      <c r="H368" s="7">
        <v>6000</v>
      </c>
      <c r="I368" s="7">
        <v>1250</v>
      </c>
      <c r="J368" s="7">
        <v>5000</v>
      </c>
      <c r="K368" s="7">
        <v>3000</v>
      </c>
      <c r="L368" s="7">
        <v>1000</v>
      </c>
      <c r="M368" s="7">
        <v>2250</v>
      </c>
      <c r="N368" s="7">
        <v>5000</v>
      </c>
      <c r="O368" s="7">
        <v>3500</v>
      </c>
      <c r="P368" s="7">
        <v>450</v>
      </c>
      <c r="Q368" s="7">
        <v>5000</v>
      </c>
      <c r="R368" s="7">
        <v>11000</v>
      </c>
      <c r="S368" s="7">
        <v>2250</v>
      </c>
      <c r="T368" s="7">
        <v>1500</v>
      </c>
      <c r="U368" s="7">
        <v>0</v>
      </c>
      <c r="V368" s="7">
        <v>0</v>
      </c>
      <c r="W368" s="7">
        <f t="shared" si="33"/>
        <v>49465</v>
      </c>
      <c r="X368" s="7">
        <f t="shared" si="34"/>
        <v>51553.8</v>
      </c>
      <c r="Y368" s="133">
        <f t="shared" si="35"/>
        <v>4.2227837865157269E-2</v>
      </c>
      <c r="Z368" s="133">
        <f t="shared" si="31"/>
        <v>0</v>
      </c>
      <c r="AA368" s="187" cm="1">
        <f t="array" ref="AA368">6-MATCH(Z368,PERCENTILE(Z$11:Z$642,{5,4,3,2,1}/5),-1)</f>
        <v>1</v>
      </c>
      <c r="AB368" s="148" t="str">
        <f t="shared" si="32"/>
        <v>Very low</v>
      </c>
      <c r="AD368" s="14"/>
      <c r="AE368" s="192"/>
    </row>
    <row r="369" spans="1:31">
      <c r="A369" s="4" t="s">
        <v>373</v>
      </c>
      <c r="B369" s="7">
        <v>10</v>
      </c>
      <c r="C369" s="7">
        <v>0</v>
      </c>
      <c r="D369" s="7">
        <v>1500</v>
      </c>
      <c r="E369" s="7">
        <v>0</v>
      </c>
      <c r="F369" s="7">
        <v>500</v>
      </c>
      <c r="G369" s="7">
        <v>2500</v>
      </c>
      <c r="H369" s="7">
        <v>3500</v>
      </c>
      <c r="I369" s="7">
        <v>1250</v>
      </c>
      <c r="J369" s="7">
        <v>1500</v>
      </c>
      <c r="K369" s="7">
        <v>1250</v>
      </c>
      <c r="L369" s="7">
        <v>400</v>
      </c>
      <c r="M369" s="7">
        <v>1000</v>
      </c>
      <c r="N369" s="7">
        <v>3000</v>
      </c>
      <c r="O369" s="7">
        <v>1500</v>
      </c>
      <c r="P369" s="7">
        <v>100</v>
      </c>
      <c r="Q369" s="7">
        <v>3000</v>
      </c>
      <c r="R369" s="7">
        <v>4500</v>
      </c>
      <c r="S369" s="7">
        <v>800</v>
      </c>
      <c r="T369" s="7">
        <v>700</v>
      </c>
      <c r="U369" s="7">
        <v>0</v>
      </c>
      <c r="V369" s="7">
        <v>0</v>
      </c>
      <c r="W369" s="7">
        <f t="shared" si="33"/>
        <v>27010</v>
      </c>
      <c r="X369" s="7">
        <f t="shared" si="34"/>
        <v>27873</v>
      </c>
      <c r="Y369" s="133">
        <f t="shared" si="35"/>
        <v>3.1951129211403195E-2</v>
      </c>
      <c r="Z369" s="133">
        <f t="shared" si="31"/>
        <v>3.7023324694557573E-4</v>
      </c>
      <c r="AA369" s="187" cm="1">
        <f t="array" ref="AA369">6-MATCH(Z369,PERCENTILE(Z$11:Z$642,{5,4,3,2,1}/5),-1)</f>
        <v>2</v>
      </c>
      <c r="AB369" s="148" t="str">
        <f t="shared" si="32"/>
        <v>Low</v>
      </c>
      <c r="AD369" s="14"/>
      <c r="AE369" s="192"/>
    </row>
    <row r="370" spans="1:31">
      <c r="A370" s="4" t="s">
        <v>374</v>
      </c>
      <c r="B370" s="7">
        <v>0</v>
      </c>
      <c r="C370" s="7">
        <v>30</v>
      </c>
      <c r="D370" s="7">
        <v>400</v>
      </c>
      <c r="E370" s="7">
        <v>0</v>
      </c>
      <c r="F370" s="7">
        <v>75</v>
      </c>
      <c r="G370" s="7">
        <v>2500</v>
      </c>
      <c r="H370" s="7">
        <v>6000</v>
      </c>
      <c r="I370" s="7">
        <v>1750</v>
      </c>
      <c r="J370" s="7">
        <v>2500</v>
      </c>
      <c r="K370" s="7">
        <v>3000</v>
      </c>
      <c r="L370" s="7">
        <v>800</v>
      </c>
      <c r="M370" s="7">
        <v>1000</v>
      </c>
      <c r="N370" s="7">
        <v>4000</v>
      </c>
      <c r="O370" s="7">
        <v>4500</v>
      </c>
      <c r="P370" s="7">
        <v>2000</v>
      </c>
      <c r="Q370" s="7">
        <v>3500</v>
      </c>
      <c r="R370" s="7">
        <v>4000</v>
      </c>
      <c r="S370" s="7">
        <v>800</v>
      </c>
      <c r="T370" s="7">
        <v>900</v>
      </c>
      <c r="U370" s="7">
        <v>0</v>
      </c>
      <c r="V370" s="7">
        <v>0</v>
      </c>
      <c r="W370" s="7">
        <f t="shared" si="33"/>
        <v>37755</v>
      </c>
      <c r="X370" s="7">
        <f t="shared" si="34"/>
        <v>39196.9</v>
      </c>
      <c r="Y370" s="133">
        <f t="shared" si="35"/>
        <v>3.8190968083697596E-2</v>
      </c>
      <c r="Z370" s="133">
        <f t="shared" si="31"/>
        <v>0</v>
      </c>
      <c r="AA370" s="187" cm="1">
        <f t="array" ref="AA370">6-MATCH(Z370,PERCENTILE(Z$11:Z$642,{5,4,3,2,1}/5),-1)</f>
        <v>1</v>
      </c>
      <c r="AB370" s="148" t="str">
        <f t="shared" si="32"/>
        <v>Very low</v>
      </c>
      <c r="AD370" s="14"/>
      <c r="AE370" s="192"/>
    </row>
    <row r="371" spans="1:31">
      <c r="A371" s="4" t="s">
        <v>375</v>
      </c>
      <c r="B371" s="7">
        <v>0</v>
      </c>
      <c r="C371" s="7">
        <v>30</v>
      </c>
      <c r="D371" s="7">
        <v>4000</v>
      </c>
      <c r="E371" s="7">
        <v>600</v>
      </c>
      <c r="F371" s="7">
        <v>100</v>
      </c>
      <c r="G371" s="7">
        <v>2500</v>
      </c>
      <c r="H371" s="7">
        <v>12000</v>
      </c>
      <c r="I371" s="7">
        <v>32000</v>
      </c>
      <c r="J371" s="7">
        <v>11000</v>
      </c>
      <c r="K371" s="7">
        <v>4500</v>
      </c>
      <c r="L371" s="7">
        <v>1250</v>
      </c>
      <c r="M371" s="7">
        <v>900</v>
      </c>
      <c r="N371" s="7">
        <v>7000</v>
      </c>
      <c r="O371" s="7">
        <v>10000</v>
      </c>
      <c r="P371" s="7">
        <v>4000</v>
      </c>
      <c r="Q371" s="7">
        <v>3000</v>
      </c>
      <c r="R371" s="7">
        <v>2500</v>
      </c>
      <c r="S371" s="7">
        <v>600</v>
      </c>
      <c r="T371" s="7">
        <v>1000</v>
      </c>
      <c r="U371" s="7">
        <v>0</v>
      </c>
      <c r="V371" s="7">
        <v>0</v>
      </c>
      <c r="W371" s="7">
        <f t="shared" si="33"/>
        <v>96980</v>
      </c>
      <c r="X371" s="7">
        <f t="shared" si="34"/>
        <v>99219.4</v>
      </c>
      <c r="Y371" s="133">
        <f t="shared" si="35"/>
        <v>2.3091359043101667E-2</v>
      </c>
      <c r="Z371" s="133">
        <f t="shared" si="31"/>
        <v>0</v>
      </c>
      <c r="AA371" s="187" cm="1">
        <f t="array" ref="AA371">6-MATCH(Z371,PERCENTILE(Z$11:Z$642,{5,4,3,2,1}/5),-1)</f>
        <v>1</v>
      </c>
      <c r="AB371" s="148" t="str">
        <f t="shared" si="32"/>
        <v>Very low</v>
      </c>
      <c r="AD371" s="14"/>
      <c r="AE371" s="192"/>
    </row>
    <row r="372" spans="1:31">
      <c r="A372" s="4" t="s">
        <v>376</v>
      </c>
      <c r="B372" s="7">
        <v>15</v>
      </c>
      <c r="C372" s="7">
        <v>0</v>
      </c>
      <c r="D372" s="7">
        <v>2000</v>
      </c>
      <c r="E372" s="7">
        <v>5</v>
      </c>
      <c r="F372" s="7">
        <v>75</v>
      </c>
      <c r="G372" s="7">
        <v>3000</v>
      </c>
      <c r="H372" s="7">
        <v>9000</v>
      </c>
      <c r="I372" s="7">
        <v>2000</v>
      </c>
      <c r="J372" s="7">
        <v>2500</v>
      </c>
      <c r="K372" s="7">
        <v>3000</v>
      </c>
      <c r="L372" s="7">
        <v>700</v>
      </c>
      <c r="M372" s="7">
        <v>2000</v>
      </c>
      <c r="N372" s="7">
        <v>3000</v>
      </c>
      <c r="O372" s="7">
        <v>3500</v>
      </c>
      <c r="P372" s="7">
        <v>2000</v>
      </c>
      <c r="Q372" s="7">
        <v>7000</v>
      </c>
      <c r="R372" s="7">
        <v>7000</v>
      </c>
      <c r="S372" s="7">
        <v>1000</v>
      </c>
      <c r="T372" s="7">
        <v>1250</v>
      </c>
      <c r="U372" s="7">
        <v>0</v>
      </c>
      <c r="V372" s="7">
        <v>0</v>
      </c>
      <c r="W372" s="7">
        <f t="shared" si="33"/>
        <v>49045</v>
      </c>
      <c r="X372" s="7">
        <f t="shared" si="34"/>
        <v>50650.9</v>
      </c>
      <c r="Y372" s="133">
        <f t="shared" si="35"/>
        <v>3.2743398919359734E-2</v>
      </c>
      <c r="Z372" s="133">
        <f t="shared" si="31"/>
        <v>3.0584157406463453E-4</v>
      </c>
      <c r="AA372" s="187" cm="1">
        <f t="array" ref="AA372">6-MATCH(Z372,PERCENTILE(Z$11:Z$642,{5,4,3,2,1}/5),-1)</f>
        <v>2</v>
      </c>
      <c r="AB372" s="148" t="str">
        <f t="shared" si="32"/>
        <v>Low</v>
      </c>
      <c r="AD372" s="14"/>
      <c r="AE372" s="192"/>
    </row>
    <row r="373" spans="1:31">
      <c r="A373" s="4" t="s">
        <v>377</v>
      </c>
      <c r="B373" s="7">
        <v>25</v>
      </c>
      <c r="C373" s="7">
        <v>75</v>
      </c>
      <c r="D373" s="7">
        <v>4000</v>
      </c>
      <c r="E373" s="7">
        <v>2500</v>
      </c>
      <c r="F373" s="7">
        <v>50</v>
      </c>
      <c r="G373" s="7">
        <v>8000</v>
      </c>
      <c r="H373" s="7">
        <v>26000</v>
      </c>
      <c r="I373" s="7">
        <v>10000</v>
      </c>
      <c r="J373" s="7">
        <v>28000</v>
      </c>
      <c r="K373" s="7">
        <v>45000</v>
      </c>
      <c r="L373" s="7">
        <v>10000</v>
      </c>
      <c r="M373" s="7">
        <v>7000</v>
      </c>
      <c r="N373" s="7">
        <v>71000</v>
      </c>
      <c r="O373" s="7">
        <v>33000</v>
      </c>
      <c r="P373" s="7">
        <v>10000</v>
      </c>
      <c r="Q373" s="7">
        <v>33000</v>
      </c>
      <c r="R373" s="7">
        <v>34000</v>
      </c>
      <c r="S373" s="7">
        <v>13000</v>
      </c>
      <c r="T373" s="7">
        <v>10000</v>
      </c>
      <c r="U373" s="7">
        <v>0</v>
      </c>
      <c r="V373" s="7">
        <v>0</v>
      </c>
      <c r="W373" s="7">
        <f t="shared" si="33"/>
        <v>344650</v>
      </c>
      <c r="X373" s="7">
        <f t="shared" si="34"/>
        <v>360079.25</v>
      </c>
      <c r="Y373" s="133">
        <f t="shared" si="35"/>
        <v>4.476788045843616E-2</v>
      </c>
      <c r="Z373" s="133">
        <f t="shared" si="31"/>
        <v>7.2537356738720446E-5</v>
      </c>
      <c r="AA373" s="187" cm="1">
        <f t="array" ref="AA373">6-MATCH(Z373,PERCENTILE(Z$11:Z$642,{5,4,3,2,1}/5),-1)</f>
        <v>1</v>
      </c>
      <c r="AB373" s="148" t="str">
        <f t="shared" si="32"/>
        <v>Very low</v>
      </c>
      <c r="AD373" s="14"/>
      <c r="AE373" s="192"/>
    </row>
    <row r="374" spans="1:31">
      <c r="A374" s="4" t="s">
        <v>378</v>
      </c>
      <c r="B374" s="7">
        <v>15</v>
      </c>
      <c r="C374" s="7">
        <v>0</v>
      </c>
      <c r="D374" s="7">
        <v>1250</v>
      </c>
      <c r="E374" s="7">
        <v>0</v>
      </c>
      <c r="F374" s="7">
        <v>20</v>
      </c>
      <c r="G374" s="7">
        <v>3500</v>
      </c>
      <c r="H374" s="7">
        <v>6000</v>
      </c>
      <c r="I374" s="7">
        <v>1750</v>
      </c>
      <c r="J374" s="7">
        <v>2000</v>
      </c>
      <c r="K374" s="7">
        <v>1000</v>
      </c>
      <c r="L374" s="7">
        <v>500</v>
      </c>
      <c r="M374" s="7">
        <v>500</v>
      </c>
      <c r="N374" s="7">
        <v>1500</v>
      </c>
      <c r="O374" s="7">
        <v>6000</v>
      </c>
      <c r="P374" s="7">
        <v>300</v>
      </c>
      <c r="Q374" s="7">
        <v>4000</v>
      </c>
      <c r="R374" s="7">
        <v>4500</v>
      </c>
      <c r="S374" s="7">
        <v>800</v>
      </c>
      <c r="T374" s="7">
        <v>800</v>
      </c>
      <c r="U374" s="7">
        <v>0</v>
      </c>
      <c r="V374" s="7">
        <v>0</v>
      </c>
      <c r="W374" s="7">
        <f t="shared" si="33"/>
        <v>34435</v>
      </c>
      <c r="X374" s="7">
        <f t="shared" si="34"/>
        <v>35585.800000000003</v>
      </c>
      <c r="Y374" s="133">
        <f t="shared" si="35"/>
        <v>3.3419485988093633E-2</v>
      </c>
      <c r="Z374" s="133">
        <f t="shared" si="31"/>
        <v>4.3560331058516046E-4</v>
      </c>
      <c r="AA374" s="187" cm="1">
        <f t="array" ref="AA374">6-MATCH(Z374,PERCENTILE(Z$11:Z$642,{5,4,3,2,1}/5),-1)</f>
        <v>3</v>
      </c>
      <c r="AB374" s="148" t="str">
        <f t="shared" si="32"/>
        <v>Mid</v>
      </c>
      <c r="AD374" s="14"/>
      <c r="AE374" s="192"/>
    </row>
    <row r="375" spans="1:31">
      <c r="A375" s="4" t="s">
        <v>379</v>
      </c>
      <c r="B375" s="7">
        <v>10</v>
      </c>
      <c r="C375" s="7">
        <v>0</v>
      </c>
      <c r="D375" s="7">
        <v>700</v>
      </c>
      <c r="E375" s="7">
        <v>5</v>
      </c>
      <c r="F375" s="7">
        <v>10</v>
      </c>
      <c r="G375" s="7">
        <v>1500</v>
      </c>
      <c r="H375" s="7">
        <v>6000</v>
      </c>
      <c r="I375" s="7">
        <v>1250</v>
      </c>
      <c r="J375" s="7">
        <v>3000</v>
      </c>
      <c r="K375" s="7">
        <v>2000</v>
      </c>
      <c r="L375" s="7">
        <v>500</v>
      </c>
      <c r="M375" s="7">
        <v>1500</v>
      </c>
      <c r="N375" s="7">
        <v>3000</v>
      </c>
      <c r="O375" s="7">
        <v>2000</v>
      </c>
      <c r="P375" s="7">
        <v>1750</v>
      </c>
      <c r="Q375" s="7">
        <v>4000</v>
      </c>
      <c r="R375" s="7">
        <v>3000</v>
      </c>
      <c r="S375" s="7">
        <v>1750</v>
      </c>
      <c r="T375" s="7">
        <v>1000</v>
      </c>
      <c r="U375" s="7">
        <v>0</v>
      </c>
      <c r="V375" s="7">
        <v>0</v>
      </c>
      <c r="W375" s="7">
        <f t="shared" si="33"/>
        <v>32975</v>
      </c>
      <c r="X375" s="7">
        <f t="shared" si="34"/>
        <v>34123.800000000003</v>
      </c>
      <c r="Y375" s="133">
        <f t="shared" si="35"/>
        <v>3.4838514025777201E-2</v>
      </c>
      <c r="Z375" s="133">
        <f t="shared" si="31"/>
        <v>3.0326004548900684E-4</v>
      </c>
      <c r="AA375" s="187" cm="1">
        <f t="array" ref="AA375">6-MATCH(Z375,PERCENTILE(Z$11:Z$642,{5,4,3,2,1}/5),-1)</f>
        <v>2</v>
      </c>
      <c r="AB375" s="148" t="str">
        <f t="shared" si="32"/>
        <v>Low</v>
      </c>
      <c r="AD375" s="14"/>
      <c r="AE375" s="192"/>
    </row>
    <row r="376" spans="1:31">
      <c r="A376" s="4" t="s">
        <v>380</v>
      </c>
      <c r="B376" s="7">
        <v>10</v>
      </c>
      <c r="C376" s="7">
        <v>0</v>
      </c>
      <c r="D376" s="7">
        <v>1250</v>
      </c>
      <c r="E376" s="7">
        <v>150</v>
      </c>
      <c r="F376" s="7">
        <v>25</v>
      </c>
      <c r="G376" s="7">
        <v>3000</v>
      </c>
      <c r="H376" s="7">
        <v>4500</v>
      </c>
      <c r="I376" s="7">
        <v>1250</v>
      </c>
      <c r="J376" s="7">
        <v>1500</v>
      </c>
      <c r="K376" s="7">
        <v>1500</v>
      </c>
      <c r="L376" s="7">
        <v>250</v>
      </c>
      <c r="M376" s="7">
        <v>500</v>
      </c>
      <c r="N376" s="7">
        <v>1750</v>
      </c>
      <c r="O376" s="7">
        <v>1750</v>
      </c>
      <c r="P376" s="7">
        <v>200</v>
      </c>
      <c r="Q376" s="7">
        <v>3500</v>
      </c>
      <c r="R376" s="7">
        <v>3500</v>
      </c>
      <c r="S376" s="7">
        <v>1000</v>
      </c>
      <c r="T376" s="7">
        <v>800</v>
      </c>
      <c r="U376" s="7">
        <v>0</v>
      </c>
      <c r="V376" s="7">
        <v>0</v>
      </c>
      <c r="W376" s="7">
        <f t="shared" si="33"/>
        <v>26435</v>
      </c>
      <c r="X376" s="7">
        <f t="shared" si="34"/>
        <v>27261.5</v>
      </c>
      <c r="Y376" s="133">
        <f t="shared" si="35"/>
        <v>3.1265367883487771E-2</v>
      </c>
      <c r="Z376" s="133">
        <f t="shared" si="31"/>
        <v>3.7828636277662192E-4</v>
      </c>
      <c r="AA376" s="187" cm="1">
        <f t="array" ref="AA376">6-MATCH(Z376,PERCENTILE(Z$11:Z$642,{5,4,3,2,1}/5),-1)</f>
        <v>2</v>
      </c>
      <c r="AB376" s="148" t="str">
        <f t="shared" si="32"/>
        <v>Low</v>
      </c>
      <c r="AD376" s="14"/>
      <c r="AE376" s="192"/>
    </row>
    <row r="377" spans="1:31">
      <c r="A377" s="4" t="s">
        <v>381</v>
      </c>
      <c r="B377" s="7">
        <v>10</v>
      </c>
      <c r="C377" s="7">
        <v>0</v>
      </c>
      <c r="D377" s="7">
        <v>600</v>
      </c>
      <c r="E377" s="7">
        <v>5</v>
      </c>
      <c r="F377" s="7">
        <v>25</v>
      </c>
      <c r="G377" s="7">
        <v>2000</v>
      </c>
      <c r="H377" s="7">
        <v>6000</v>
      </c>
      <c r="I377" s="7">
        <v>2000</v>
      </c>
      <c r="J377" s="7">
        <v>2250</v>
      </c>
      <c r="K377" s="7">
        <v>2000</v>
      </c>
      <c r="L377" s="7">
        <v>800</v>
      </c>
      <c r="M377" s="7">
        <v>1250</v>
      </c>
      <c r="N377" s="7">
        <v>2500</v>
      </c>
      <c r="O377" s="7">
        <v>5000</v>
      </c>
      <c r="P377" s="7">
        <v>4500</v>
      </c>
      <c r="Q377" s="7">
        <v>4500</v>
      </c>
      <c r="R377" s="7">
        <v>7000</v>
      </c>
      <c r="S377" s="7">
        <v>1000</v>
      </c>
      <c r="T377" s="7">
        <v>700</v>
      </c>
      <c r="U377" s="7">
        <v>0</v>
      </c>
      <c r="V377" s="7">
        <v>0</v>
      </c>
      <c r="W377" s="7">
        <f t="shared" si="33"/>
        <v>42140</v>
      </c>
      <c r="X377" s="7">
        <f t="shared" si="34"/>
        <v>43662.400000000001</v>
      </c>
      <c r="Y377" s="133">
        <f t="shared" si="35"/>
        <v>3.6127195064072248E-2</v>
      </c>
      <c r="Z377" s="133">
        <f t="shared" si="31"/>
        <v>2.3730422401518748E-4</v>
      </c>
      <c r="AA377" s="187" cm="1">
        <f t="array" ref="AA377">6-MATCH(Z377,PERCENTILE(Z$11:Z$642,{5,4,3,2,1}/5),-1)</f>
        <v>2</v>
      </c>
      <c r="AB377" s="148" t="str">
        <f t="shared" si="32"/>
        <v>Low</v>
      </c>
      <c r="AD377" s="14"/>
      <c r="AE377" s="192"/>
    </row>
    <row r="378" spans="1:31">
      <c r="A378" s="4" t="s">
        <v>382</v>
      </c>
      <c r="B378" s="7">
        <v>0</v>
      </c>
      <c r="C378" s="7">
        <v>0</v>
      </c>
      <c r="D378" s="7">
        <v>450</v>
      </c>
      <c r="E378" s="7">
        <v>10</v>
      </c>
      <c r="F378" s="7">
        <v>150</v>
      </c>
      <c r="G378" s="7">
        <v>900</v>
      </c>
      <c r="H378" s="7">
        <v>3500</v>
      </c>
      <c r="I378" s="7">
        <v>1500</v>
      </c>
      <c r="J378" s="7">
        <v>3500</v>
      </c>
      <c r="K378" s="7">
        <v>1750</v>
      </c>
      <c r="L378" s="7">
        <v>250</v>
      </c>
      <c r="M378" s="7">
        <v>1250</v>
      </c>
      <c r="N378" s="7">
        <v>2500</v>
      </c>
      <c r="O378" s="7">
        <v>2250</v>
      </c>
      <c r="P378" s="7">
        <v>1000</v>
      </c>
      <c r="Q378" s="7">
        <v>3500</v>
      </c>
      <c r="R378" s="7">
        <v>7000</v>
      </c>
      <c r="S378" s="7">
        <v>3000</v>
      </c>
      <c r="T378" s="7">
        <v>700</v>
      </c>
      <c r="U378" s="7">
        <v>0</v>
      </c>
      <c r="V378" s="7">
        <v>0</v>
      </c>
      <c r="W378" s="7">
        <f t="shared" si="33"/>
        <v>33210</v>
      </c>
      <c r="X378" s="7">
        <f t="shared" si="34"/>
        <v>34544.300000000003</v>
      </c>
      <c r="Y378" s="133">
        <f t="shared" si="35"/>
        <v>4.0177657332128858E-2</v>
      </c>
      <c r="Z378" s="133">
        <f t="shared" si="31"/>
        <v>0</v>
      </c>
      <c r="AA378" s="187" cm="1">
        <f t="array" ref="AA378">6-MATCH(Z378,PERCENTILE(Z$11:Z$642,{5,4,3,2,1}/5),-1)</f>
        <v>1</v>
      </c>
      <c r="AB378" s="148" t="str">
        <f t="shared" si="32"/>
        <v>Very low</v>
      </c>
      <c r="AD378" s="14"/>
      <c r="AE378" s="192"/>
    </row>
    <row r="379" spans="1:31">
      <c r="A379" s="4" t="s">
        <v>383</v>
      </c>
      <c r="B379" s="7">
        <v>10</v>
      </c>
      <c r="C379" s="7">
        <v>75</v>
      </c>
      <c r="D379" s="7">
        <v>2500</v>
      </c>
      <c r="E379" s="7">
        <v>175</v>
      </c>
      <c r="F379" s="7">
        <v>350</v>
      </c>
      <c r="G379" s="7">
        <v>7000</v>
      </c>
      <c r="H379" s="7">
        <v>15000</v>
      </c>
      <c r="I379" s="7">
        <v>5000</v>
      </c>
      <c r="J379" s="7">
        <v>14000</v>
      </c>
      <c r="K379" s="7">
        <v>34000</v>
      </c>
      <c r="L379" s="7">
        <v>13000</v>
      </c>
      <c r="M379" s="7">
        <v>4500</v>
      </c>
      <c r="N379" s="7">
        <v>51000</v>
      </c>
      <c r="O379" s="7">
        <v>28000</v>
      </c>
      <c r="P379" s="7">
        <v>3500</v>
      </c>
      <c r="Q379" s="7">
        <v>7000</v>
      </c>
      <c r="R379" s="7">
        <v>13000</v>
      </c>
      <c r="S379" s="7">
        <v>4500</v>
      </c>
      <c r="T379" s="7">
        <v>5000</v>
      </c>
      <c r="U379" s="7">
        <v>0</v>
      </c>
      <c r="V379" s="7">
        <v>0</v>
      </c>
      <c r="W379" s="7">
        <f t="shared" si="33"/>
        <v>207610</v>
      </c>
      <c r="X379" s="7">
        <f t="shared" si="34"/>
        <v>217302.75</v>
      </c>
      <c r="Y379" s="133">
        <f t="shared" si="35"/>
        <v>4.6687298299696645E-2</v>
      </c>
      <c r="Z379" s="133">
        <f t="shared" si="31"/>
        <v>4.8167236645633639E-5</v>
      </c>
      <c r="AA379" s="187" cm="1">
        <f t="array" ref="AA379">6-MATCH(Z379,PERCENTILE(Z$11:Z$642,{5,4,3,2,1}/5),-1)</f>
        <v>1</v>
      </c>
      <c r="AB379" s="148" t="str">
        <f t="shared" si="32"/>
        <v>Very low</v>
      </c>
      <c r="AD379" s="14"/>
      <c r="AE379" s="192"/>
    </row>
    <row r="380" spans="1:31">
      <c r="A380" s="4" t="s">
        <v>384</v>
      </c>
      <c r="B380" s="7">
        <v>20</v>
      </c>
      <c r="C380" s="7">
        <v>15</v>
      </c>
      <c r="D380" s="7">
        <v>1250</v>
      </c>
      <c r="E380" s="7">
        <v>250</v>
      </c>
      <c r="F380" s="7">
        <v>300</v>
      </c>
      <c r="G380" s="7">
        <v>1750</v>
      </c>
      <c r="H380" s="7">
        <v>18000</v>
      </c>
      <c r="I380" s="7">
        <v>2250</v>
      </c>
      <c r="J380" s="7">
        <v>16000</v>
      </c>
      <c r="K380" s="7">
        <v>17000</v>
      </c>
      <c r="L380" s="7">
        <v>2500</v>
      </c>
      <c r="M380" s="7">
        <v>4000</v>
      </c>
      <c r="N380" s="7">
        <v>9000</v>
      </c>
      <c r="O380" s="7">
        <v>10000</v>
      </c>
      <c r="P380" s="7">
        <v>2500</v>
      </c>
      <c r="Q380" s="7">
        <v>5000</v>
      </c>
      <c r="R380" s="7">
        <v>7000</v>
      </c>
      <c r="S380" s="7">
        <v>4500</v>
      </c>
      <c r="T380" s="7">
        <v>3000</v>
      </c>
      <c r="U380" s="7">
        <v>0</v>
      </c>
      <c r="V380" s="7">
        <v>0</v>
      </c>
      <c r="W380" s="7">
        <f t="shared" si="33"/>
        <v>104335</v>
      </c>
      <c r="X380" s="7">
        <f t="shared" si="34"/>
        <v>108482.45</v>
      </c>
      <c r="Y380" s="133">
        <f t="shared" si="35"/>
        <v>3.9751281928403603E-2</v>
      </c>
      <c r="Z380" s="133">
        <f t="shared" si="31"/>
        <v>1.916902285905976E-4</v>
      </c>
      <c r="AA380" s="187" cm="1">
        <f t="array" ref="AA380">6-MATCH(Z380,PERCENTILE(Z$11:Z$642,{5,4,3,2,1}/5),-1)</f>
        <v>2</v>
      </c>
      <c r="AB380" s="148" t="str">
        <f t="shared" si="32"/>
        <v>Low</v>
      </c>
      <c r="AD380" s="14"/>
      <c r="AE380" s="192"/>
    </row>
    <row r="381" spans="1:31">
      <c r="A381" s="4" t="s">
        <v>385</v>
      </c>
      <c r="B381" s="7">
        <v>15</v>
      </c>
      <c r="C381" s="7">
        <v>0</v>
      </c>
      <c r="D381" s="7">
        <v>2000</v>
      </c>
      <c r="E381" s="7">
        <v>30</v>
      </c>
      <c r="F381" s="7">
        <v>75</v>
      </c>
      <c r="G381" s="7">
        <v>2500</v>
      </c>
      <c r="H381" s="7">
        <v>12000</v>
      </c>
      <c r="I381" s="7">
        <v>1500</v>
      </c>
      <c r="J381" s="7">
        <v>5000</v>
      </c>
      <c r="K381" s="7">
        <v>3500</v>
      </c>
      <c r="L381" s="7">
        <v>1250</v>
      </c>
      <c r="M381" s="7">
        <v>1000</v>
      </c>
      <c r="N381" s="7">
        <v>5000</v>
      </c>
      <c r="O381" s="7">
        <v>12000</v>
      </c>
      <c r="P381" s="7">
        <v>3000</v>
      </c>
      <c r="Q381" s="7">
        <v>6000</v>
      </c>
      <c r="R381" s="7">
        <v>4500</v>
      </c>
      <c r="S381" s="7">
        <v>3500</v>
      </c>
      <c r="T381" s="7">
        <v>1500</v>
      </c>
      <c r="U381" s="7">
        <v>0</v>
      </c>
      <c r="V381" s="7">
        <v>0</v>
      </c>
      <c r="W381" s="7">
        <f t="shared" si="33"/>
        <v>64370</v>
      </c>
      <c r="X381" s="7">
        <f t="shared" si="34"/>
        <v>66652.399999999994</v>
      </c>
      <c r="Y381" s="133">
        <f t="shared" si="35"/>
        <v>3.5457511263010666E-2</v>
      </c>
      <c r="Z381" s="133">
        <f t="shared" si="31"/>
        <v>2.3302780798508622E-4</v>
      </c>
      <c r="AA381" s="187" cm="1">
        <f t="array" ref="AA381">6-MATCH(Z381,PERCENTILE(Z$11:Z$642,{5,4,3,2,1}/5),-1)</f>
        <v>2</v>
      </c>
      <c r="AB381" s="148" t="str">
        <f t="shared" si="32"/>
        <v>Low</v>
      </c>
      <c r="AD381" s="14"/>
      <c r="AE381" s="192"/>
    </row>
    <row r="382" spans="1:31">
      <c r="A382" s="4" t="s">
        <v>386</v>
      </c>
      <c r="B382" s="7">
        <v>0</v>
      </c>
      <c r="C382" s="7">
        <v>0</v>
      </c>
      <c r="D382" s="7">
        <v>200</v>
      </c>
      <c r="E382" s="7">
        <v>0</v>
      </c>
      <c r="F382" s="7">
        <v>0</v>
      </c>
      <c r="G382" s="7">
        <v>1250</v>
      </c>
      <c r="H382" s="7">
        <v>3000</v>
      </c>
      <c r="I382" s="7">
        <v>1500</v>
      </c>
      <c r="J382" s="7">
        <v>2250</v>
      </c>
      <c r="K382" s="7">
        <v>700</v>
      </c>
      <c r="L382" s="7">
        <v>200</v>
      </c>
      <c r="M382" s="7">
        <v>1250</v>
      </c>
      <c r="N382" s="7">
        <v>1250</v>
      </c>
      <c r="O382" s="7">
        <v>2000</v>
      </c>
      <c r="P382" s="7">
        <v>3000</v>
      </c>
      <c r="Q382" s="7">
        <v>2500</v>
      </c>
      <c r="R382" s="7">
        <v>4000</v>
      </c>
      <c r="S382" s="7">
        <v>600</v>
      </c>
      <c r="T382" s="7">
        <v>600</v>
      </c>
      <c r="U382" s="7">
        <v>0</v>
      </c>
      <c r="V382" s="7">
        <v>0</v>
      </c>
      <c r="W382" s="7">
        <f t="shared" si="33"/>
        <v>24300</v>
      </c>
      <c r="X382" s="7">
        <f t="shared" si="34"/>
        <v>25149.5</v>
      </c>
      <c r="Y382" s="133">
        <f t="shared" si="35"/>
        <v>3.4958847736625609E-2</v>
      </c>
      <c r="Z382" s="133">
        <f t="shared" si="31"/>
        <v>0</v>
      </c>
      <c r="AA382" s="187" cm="1">
        <f t="array" ref="AA382">6-MATCH(Z382,PERCENTILE(Z$11:Z$642,{5,4,3,2,1}/5),-1)</f>
        <v>1</v>
      </c>
      <c r="AB382" s="148" t="str">
        <f t="shared" si="32"/>
        <v>Very low</v>
      </c>
      <c r="AD382" s="14"/>
      <c r="AE382" s="192"/>
    </row>
    <row r="383" spans="1:31">
      <c r="A383" s="4" t="s">
        <v>387</v>
      </c>
      <c r="B383" s="7">
        <v>0</v>
      </c>
      <c r="C383" s="7">
        <v>0</v>
      </c>
      <c r="D383" s="7">
        <v>800</v>
      </c>
      <c r="E383" s="7">
        <v>0</v>
      </c>
      <c r="F383" s="7">
        <v>100</v>
      </c>
      <c r="G383" s="7">
        <v>1500</v>
      </c>
      <c r="H383" s="7">
        <v>3500</v>
      </c>
      <c r="I383" s="7">
        <v>800</v>
      </c>
      <c r="J383" s="7">
        <v>1750</v>
      </c>
      <c r="K383" s="7">
        <v>900</v>
      </c>
      <c r="L383" s="7">
        <v>225</v>
      </c>
      <c r="M383" s="7">
        <v>500</v>
      </c>
      <c r="N383" s="7">
        <v>1250</v>
      </c>
      <c r="O383" s="7">
        <v>4000</v>
      </c>
      <c r="P383" s="7">
        <v>300</v>
      </c>
      <c r="Q383" s="7">
        <v>2500</v>
      </c>
      <c r="R383" s="7">
        <v>3000</v>
      </c>
      <c r="S383" s="7">
        <v>1000</v>
      </c>
      <c r="T383" s="7">
        <v>600</v>
      </c>
      <c r="U383" s="7">
        <v>0</v>
      </c>
      <c r="V383" s="7">
        <v>0</v>
      </c>
      <c r="W383" s="7">
        <f t="shared" si="33"/>
        <v>22725</v>
      </c>
      <c r="X383" s="7">
        <f t="shared" si="34"/>
        <v>23534.25</v>
      </c>
      <c r="Y383" s="133">
        <f t="shared" si="35"/>
        <v>3.5610561056105716E-2</v>
      </c>
      <c r="Z383" s="133">
        <f t="shared" si="31"/>
        <v>0</v>
      </c>
      <c r="AA383" s="187" cm="1">
        <f t="array" ref="AA383">6-MATCH(Z383,PERCENTILE(Z$11:Z$642,{5,4,3,2,1}/5),-1)</f>
        <v>1</v>
      </c>
      <c r="AB383" s="148" t="str">
        <f t="shared" si="32"/>
        <v>Very low</v>
      </c>
      <c r="AD383" s="14"/>
      <c r="AE383" s="192"/>
    </row>
    <row r="384" spans="1:31">
      <c r="A384" s="4" t="s">
        <v>388</v>
      </c>
      <c r="B384" s="7">
        <v>0</v>
      </c>
      <c r="C384" s="7">
        <v>0</v>
      </c>
      <c r="D384" s="7">
        <v>900</v>
      </c>
      <c r="E384" s="7">
        <v>0</v>
      </c>
      <c r="F384" s="7">
        <v>75</v>
      </c>
      <c r="G384" s="7">
        <v>2000</v>
      </c>
      <c r="H384" s="7">
        <v>4000</v>
      </c>
      <c r="I384" s="7">
        <v>1500</v>
      </c>
      <c r="J384" s="7">
        <v>3000</v>
      </c>
      <c r="K384" s="7">
        <v>1250</v>
      </c>
      <c r="L384" s="7">
        <v>300</v>
      </c>
      <c r="M384" s="7">
        <v>700</v>
      </c>
      <c r="N384" s="7">
        <v>1750</v>
      </c>
      <c r="O384" s="7">
        <v>4000</v>
      </c>
      <c r="P384" s="7">
        <v>250</v>
      </c>
      <c r="Q384" s="7">
        <v>5000</v>
      </c>
      <c r="R384" s="7">
        <v>6000</v>
      </c>
      <c r="S384" s="7">
        <v>1250</v>
      </c>
      <c r="T384" s="7">
        <v>800</v>
      </c>
      <c r="U384" s="7">
        <v>0</v>
      </c>
      <c r="V384" s="7">
        <v>0</v>
      </c>
      <c r="W384" s="7">
        <f t="shared" si="33"/>
        <v>32775</v>
      </c>
      <c r="X384" s="7">
        <f t="shared" si="34"/>
        <v>33972.5</v>
      </c>
      <c r="Y384" s="133">
        <f t="shared" si="35"/>
        <v>3.6536994660564481E-2</v>
      </c>
      <c r="Z384" s="133">
        <f t="shared" si="31"/>
        <v>0</v>
      </c>
      <c r="AA384" s="187" cm="1">
        <f t="array" ref="AA384">6-MATCH(Z384,PERCENTILE(Z$11:Z$642,{5,4,3,2,1}/5),-1)</f>
        <v>1</v>
      </c>
      <c r="AB384" s="148" t="str">
        <f t="shared" si="32"/>
        <v>Very low</v>
      </c>
      <c r="AD384" s="14"/>
      <c r="AE384" s="192"/>
    </row>
    <row r="385" spans="1:31">
      <c r="A385" s="4" t="s">
        <v>389</v>
      </c>
      <c r="B385" s="7">
        <v>0</v>
      </c>
      <c r="C385" s="7">
        <v>0</v>
      </c>
      <c r="D385" s="7">
        <v>600</v>
      </c>
      <c r="E385" s="7">
        <v>0</v>
      </c>
      <c r="F385" s="7">
        <v>100</v>
      </c>
      <c r="G385" s="7">
        <v>1500</v>
      </c>
      <c r="H385" s="7">
        <v>4500</v>
      </c>
      <c r="I385" s="7">
        <v>3500</v>
      </c>
      <c r="J385" s="7">
        <v>2000</v>
      </c>
      <c r="K385" s="7">
        <v>1000</v>
      </c>
      <c r="L385" s="7">
        <v>175</v>
      </c>
      <c r="M385" s="7">
        <v>600</v>
      </c>
      <c r="N385" s="7">
        <v>2000</v>
      </c>
      <c r="O385" s="7">
        <v>1750</v>
      </c>
      <c r="P385" s="7">
        <v>1000</v>
      </c>
      <c r="Q385" s="7">
        <v>2500</v>
      </c>
      <c r="R385" s="7">
        <v>7000</v>
      </c>
      <c r="S385" s="7">
        <v>800</v>
      </c>
      <c r="T385" s="7">
        <v>500</v>
      </c>
      <c r="U385" s="7">
        <v>0</v>
      </c>
      <c r="V385" s="7">
        <v>0</v>
      </c>
      <c r="W385" s="7">
        <f t="shared" si="33"/>
        <v>29525</v>
      </c>
      <c r="X385" s="7">
        <f t="shared" si="34"/>
        <v>30569.25</v>
      </c>
      <c r="Y385" s="133">
        <f t="shared" si="35"/>
        <v>3.5368331922099872E-2</v>
      </c>
      <c r="Z385" s="133">
        <f t="shared" si="31"/>
        <v>0</v>
      </c>
      <c r="AA385" s="187" cm="1">
        <f t="array" ref="AA385">6-MATCH(Z385,PERCENTILE(Z$11:Z$642,{5,4,3,2,1}/5),-1)</f>
        <v>1</v>
      </c>
      <c r="AB385" s="148" t="str">
        <f t="shared" si="32"/>
        <v>Very low</v>
      </c>
      <c r="AD385" s="14"/>
      <c r="AE385" s="192"/>
    </row>
    <row r="386" spans="1:31">
      <c r="A386" s="4" t="s">
        <v>390</v>
      </c>
      <c r="B386" s="7">
        <v>0</v>
      </c>
      <c r="C386" s="7">
        <v>0</v>
      </c>
      <c r="D386" s="7">
        <v>1500</v>
      </c>
      <c r="E386" s="7">
        <v>20</v>
      </c>
      <c r="F386" s="7">
        <v>200</v>
      </c>
      <c r="G386" s="7">
        <v>2000</v>
      </c>
      <c r="H386" s="7">
        <v>5000</v>
      </c>
      <c r="I386" s="7">
        <v>1500</v>
      </c>
      <c r="J386" s="7">
        <v>1250</v>
      </c>
      <c r="K386" s="7">
        <v>800</v>
      </c>
      <c r="L386" s="7">
        <v>125</v>
      </c>
      <c r="M386" s="7">
        <v>450</v>
      </c>
      <c r="N386" s="7">
        <v>1250</v>
      </c>
      <c r="O386" s="7">
        <v>2000</v>
      </c>
      <c r="P386" s="7">
        <v>100</v>
      </c>
      <c r="Q386" s="7">
        <v>2500</v>
      </c>
      <c r="R386" s="7">
        <v>2250</v>
      </c>
      <c r="S386" s="7">
        <v>500</v>
      </c>
      <c r="T386" s="7">
        <v>600</v>
      </c>
      <c r="U386" s="7">
        <v>0</v>
      </c>
      <c r="V386" s="7">
        <v>0</v>
      </c>
      <c r="W386" s="7">
        <f t="shared" si="33"/>
        <v>22045</v>
      </c>
      <c r="X386" s="7">
        <f t="shared" si="34"/>
        <v>22620.85</v>
      </c>
      <c r="Y386" s="133">
        <f t="shared" si="35"/>
        <v>2.6121569516897258E-2</v>
      </c>
      <c r="Z386" s="133">
        <f t="shared" si="31"/>
        <v>0</v>
      </c>
      <c r="AA386" s="187" cm="1">
        <f t="array" ref="AA386">6-MATCH(Z386,PERCENTILE(Z$11:Z$642,{5,4,3,2,1}/5),-1)</f>
        <v>1</v>
      </c>
      <c r="AB386" s="148" t="str">
        <f t="shared" si="32"/>
        <v>Very low</v>
      </c>
      <c r="AD386" s="14"/>
      <c r="AE386" s="192"/>
    </row>
    <row r="387" spans="1:31">
      <c r="A387" s="4" t="s">
        <v>391</v>
      </c>
      <c r="B387" s="7">
        <v>5</v>
      </c>
      <c r="C387" s="7">
        <v>0</v>
      </c>
      <c r="D387" s="7">
        <v>1000</v>
      </c>
      <c r="E387" s="7">
        <v>20</v>
      </c>
      <c r="F387" s="7">
        <v>45</v>
      </c>
      <c r="G387" s="7">
        <v>2500</v>
      </c>
      <c r="H387" s="7">
        <v>3000</v>
      </c>
      <c r="I387" s="7">
        <v>400</v>
      </c>
      <c r="J387" s="7">
        <v>1750</v>
      </c>
      <c r="K387" s="7">
        <v>1000</v>
      </c>
      <c r="L387" s="7">
        <v>300</v>
      </c>
      <c r="M387" s="7">
        <v>1250</v>
      </c>
      <c r="N387" s="7">
        <v>2500</v>
      </c>
      <c r="O387" s="7">
        <v>4500</v>
      </c>
      <c r="P387" s="7">
        <v>1250</v>
      </c>
      <c r="Q387" s="7">
        <v>3000</v>
      </c>
      <c r="R387" s="7">
        <v>4000</v>
      </c>
      <c r="S387" s="7">
        <v>350</v>
      </c>
      <c r="T387" s="7">
        <v>600</v>
      </c>
      <c r="U387" s="7">
        <v>0</v>
      </c>
      <c r="V387" s="7">
        <v>0</v>
      </c>
      <c r="W387" s="7">
        <f t="shared" si="33"/>
        <v>27470</v>
      </c>
      <c r="X387" s="7">
        <f t="shared" si="34"/>
        <v>28490.9</v>
      </c>
      <c r="Y387" s="133">
        <f t="shared" si="35"/>
        <v>3.7164179104477668E-2</v>
      </c>
      <c r="Z387" s="133">
        <f t="shared" si="31"/>
        <v>1.8201674554058973E-4</v>
      </c>
      <c r="AA387" s="187" cm="1">
        <f t="array" ref="AA387">6-MATCH(Z387,PERCENTILE(Z$11:Z$642,{5,4,3,2,1}/5),-1)</f>
        <v>2</v>
      </c>
      <c r="AB387" s="148" t="str">
        <f t="shared" si="32"/>
        <v>Low</v>
      </c>
      <c r="AD387" s="14"/>
      <c r="AE387" s="192"/>
    </row>
    <row r="388" spans="1:31">
      <c r="A388" s="4" t="s">
        <v>392</v>
      </c>
      <c r="B388" s="7">
        <v>25</v>
      </c>
      <c r="C388" s="7">
        <v>0</v>
      </c>
      <c r="D388" s="7">
        <v>1250</v>
      </c>
      <c r="E388" s="7">
        <v>0</v>
      </c>
      <c r="F388" s="7">
        <v>75</v>
      </c>
      <c r="G388" s="7">
        <v>2500</v>
      </c>
      <c r="H388" s="7">
        <v>6000</v>
      </c>
      <c r="I388" s="7">
        <v>1750</v>
      </c>
      <c r="J388" s="7">
        <v>2000</v>
      </c>
      <c r="K388" s="7">
        <v>1250</v>
      </c>
      <c r="L388" s="7">
        <v>800</v>
      </c>
      <c r="M388" s="7">
        <v>600</v>
      </c>
      <c r="N388" s="7">
        <v>2250</v>
      </c>
      <c r="O388" s="7">
        <v>2500</v>
      </c>
      <c r="P388" s="7">
        <v>125</v>
      </c>
      <c r="Q388" s="7">
        <v>3000</v>
      </c>
      <c r="R388" s="7">
        <v>6000</v>
      </c>
      <c r="S388" s="7">
        <v>1000</v>
      </c>
      <c r="T388" s="7">
        <v>800</v>
      </c>
      <c r="U388" s="7">
        <v>0</v>
      </c>
      <c r="V388" s="7">
        <v>0</v>
      </c>
      <c r="W388" s="7">
        <f t="shared" si="33"/>
        <v>31925</v>
      </c>
      <c r="X388" s="7">
        <f t="shared" si="34"/>
        <v>32983.75</v>
      </c>
      <c r="Y388" s="133">
        <f t="shared" si="35"/>
        <v>3.3163664839467533E-2</v>
      </c>
      <c r="Z388" s="133">
        <f t="shared" si="31"/>
        <v>7.8308535630383712E-4</v>
      </c>
      <c r="AA388" s="187" cm="1">
        <f t="array" ref="AA388">6-MATCH(Z388,PERCENTILE(Z$11:Z$642,{5,4,3,2,1}/5),-1)</f>
        <v>3</v>
      </c>
      <c r="AB388" s="148" t="str">
        <f t="shared" si="32"/>
        <v>Mid</v>
      </c>
      <c r="AD388" s="14"/>
      <c r="AE388" s="192"/>
    </row>
    <row r="389" spans="1:31">
      <c r="A389" s="4" t="s">
        <v>393</v>
      </c>
      <c r="B389" s="7">
        <v>10</v>
      </c>
      <c r="C389" s="7">
        <v>30</v>
      </c>
      <c r="D389" s="7">
        <v>1750</v>
      </c>
      <c r="E389" s="7">
        <v>400</v>
      </c>
      <c r="F389" s="7">
        <v>400</v>
      </c>
      <c r="G389" s="7">
        <v>4000</v>
      </c>
      <c r="H389" s="7">
        <v>10000</v>
      </c>
      <c r="I389" s="7">
        <v>5000</v>
      </c>
      <c r="J389" s="7">
        <v>9000</v>
      </c>
      <c r="K389" s="7">
        <v>21000</v>
      </c>
      <c r="L389" s="7">
        <v>58000</v>
      </c>
      <c r="M389" s="7">
        <v>4500</v>
      </c>
      <c r="N389" s="7">
        <v>32000</v>
      </c>
      <c r="O389" s="7">
        <v>32000</v>
      </c>
      <c r="P389" s="7">
        <v>11000</v>
      </c>
      <c r="Q389" s="7">
        <v>6000</v>
      </c>
      <c r="R389" s="7">
        <v>4000</v>
      </c>
      <c r="S389" s="7">
        <v>1750</v>
      </c>
      <c r="T389" s="7">
        <v>2000</v>
      </c>
      <c r="U389" s="7">
        <v>0</v>
      </c>
      <c r="V389" s="7">
        <v>0</v>
      </c>
      <c r="W389" s="7">
        <f t="shared" si="33"/>
        <v>202840</v>
      </c>
      <c r="X389" s="7">
        <f t="shared" si="34"/>
        <v>209158.9</v>
      </c>
      <c r="Y389" s="133">
        <f t="shared" si="35"/>
        <v>3.1152139617432351E-2</v>
      </c>
      <c r="Z389" s="133">
        <f t="shared" si="31"/>
        <v>4.9299940840070995E-5</v>
      </c>
      <c r="AA389" s="187" cm="1">
        <f t="array" ref="AA389">6-MATCH(Z389,PERCENTILE(Z$11:Z$642,{5,4,3,2,1}/5),-1)</f>
        <v>1</v>
      </c>
      <c r="AB389" s="148" t="str">
        <f t="shared" si="32"/>
        <v>Very low</v>
      </c>
      <c r="AD389" s="14"/>
      <c r="AE389" s="192"/>
    </row>
    <row r="390" spans="1:31">
      <c r="A390" s="4" t="s">
        <v>394</v>
      </c>
      <c r="B390" s="7">
        <v>10</v>
      </c>
      <c r="C390" s="7">
        <v>0</v>
      </c>
      <c r="D390" s="7">
        <v>400</v>
      </c>
      <c r="E390" s="7">
        <v>0</v>
      </c>
      <c r="F390" s="7">
        <v>10</v>
      </c>
      <c r="G390" s="7">
        <v>1000</v>
      </c>
      <c r="H390" s="7">
        <v>4500</v>
      </c>
      <c r="I390" s="7">
        <v>800</v>
      </c>
      <c r="J390" s="7">
        <v>4000</v>
      </c>
      <c r="K390" s="7">
        <v>2250</v>
      </c>
      <c r="L390" s="7">
        <v>400</v>
      </c>
      <c r="M390" s="7">
        <v>800</v>
      </c>
      <c r="N390" s="7">
        <v>4000</v>
      </c>
      <c r="O390" s="7">
        <v>3000</v>
      </c>
      <c r="P390" s="7">
        <v>1000</v>
      </c>
      <c r="Q390" s="7">
        <v>4500</v>
      </c>
      <c r="R390" s="7">
        <v>3500</v>
      </c>
      <c r="S390" s="7">
        <v>1250</v>
      </c>
      <c r="T390" s="7">
        <v>700</v>
      </c>
      <c r="U390" s="7">
        <v>0</v>
      </c>
      <c r="V390" s="7">
        <v>0</v>
      </c>
      <c r="W390" s="7">
        <f t="shared" si="33"/>
        <v>32120</v>
      </c>
      <c r="X390" s="7">
        <f t="shared" si="34"/>
        <v>33381.4</v>
      </c>
      <c r="Y390" s="133">
        <f t="shared" si="35"/>
        <v>3.9271481942714903E-2</v>
      </c>
      <c r="Z390" s="133">
        <f t="shared" si="31"/>
        <v>3.1133250311332503E-4</v>
      </c>
      <c r="AA390" s="187" cm="1">
        <f t="array" ref="AA390">6-MATCH(Z390,PERCENTILE(Z$11:Z$642,{5,4,3,2,1}/5),-1)</f>
        <v>2</v>
      </c>
      <c r="AB390" s="148" t="str">
        <f t="shared" si="32"/>
        <v>Low</v>
      </c>
      <c r="AD390" s="14"/>
      <c r="AE390" s="192"/>
    </row>
    <row r="391" spans="1:31">
      <c r="A391" s="4" t="s">
        <v>395</v>
      </c>
      <c r="B391" s="7">
        <v>0</v>
      </c>
      <c r="C391" s="7">
        <v>0</v>
      </c>
      <c r="D391" s="7">
        <v>800</v>
      </c>
      <c r="E391" s="7">
        <v>0</v>
      </c>
      <c r="F391" s="7">
        <v>20</v>
      </c>
      <c r="G391" s="7">
        <v>1500</v>
      </c>
      <c r="H391" s="7">
        <v>7000</v>
      </c>
      <c r="I391" s="7">
        <v>700</v>
      </c>
      <c r="J391" s="7">
        <v>5000</v>
      </c>
      <c r="K391" s="7">
        <v>4500</v>
      </c>
      <c r="L391" s="7">
        <v>800</v>
      </c>
      <c r="M391" s="7">
        <v>1250</v>
      </c>
      <c r="N391" s="7">
        <v>6000</v>
      </c>
      <c r="O391" s="7">
        <v>5000</v>
      </c>
      <c r="P391" s="7">
        <v>225</v>
      </c>
      <c r="Q391" s="7">
        <v>5000</v>
      </c>
      <c r="R391" s="7">
        <v>9000</v>
      </c>
      <c r="S391" s="7">
        <v>3000</v>
      </c>
      <c r="T391" s="7">
        <v>1500</v>
      </c>
      <c r="U391" s="7">
        <v>0</v>
      </c>
      <c r="V391" s="7">
        <v>0</v>
      </c>
      <c r="W391" s="7">
        <f t="shared" si="33"/>
        <v>51295</v>
      </c>
      <c r="X391" s="7">
        <f t="shared" si="34"/>
        <v>53488.05</v>
      </c>
      <c r="Y391" s="133">
        <f t="shared" si="35"/>
        <v>4.2753679695876956E-2</v>
      </c>
      <c r="Z391" s="133">
        <f t="shared" si="31"/>
        <v>0</v>
      </c>
      <c r="AA391" s="187" cm="1">
        <f t="array" ref="AA391">6-MATCH(Z391,PERCENTILE(Z$11:Z$642,{5,4,3,2,1}/5),-1)</f>
        <v>1</v>
      </c>
      <c r="AB391" s="148" t="str">
        <f t="shared" si="32"/>
        <v>Very low</v>
      </c>
      <c r="AD391" s="14"/>
      <c r="AE391" s="192"/>
    </row>
    <row r="392" spans="1:31">
      <c r="A392" s="4" t="s">
        <v>396</v>
      </c>
      <c r="B392" s="7">
        <v>10</v>
      </c>
      <c r="C392" s="7">
        <v>0</v>
      </c>
      <c r="D392" s="7">
        <v>800</v>
      </c>
      <c r="E392" s="7">
        <v>30</v>
      </c>
      <c r="F392" s="7">
        <v>75</v>
      </c>
      <c r="G392" s="7">
        <v>3000</v>
      </c>
      <c r="H392" s="7">
        <v>7000</v>
      </c>
      <c r="I392" s="7">
        <v>2500</v>
      </c>
      <c r="J392" s="7">
        <v>2500</v>
      </c>
      <c r="K392" s="7">
        <v>900</v>
      </c>
      <c r="L392" s="7">
        <v>1500</v>
      </c>
      <c r="M392" s="7">
        <v>450</v>
      </c>
      <c r="N392" s="7">
        <v>1500</v>
      </c>
      <c r="O392" s="7">
        <v>4500</v>
      </c>
      <c r="P392" s="7">
        <v>1750</v>
      </c>
      <c r="Q392" s="7">
        <v>2500</v>
      </c>
      <c r="R392" s="7">
        <v>9000</v>
      </c>
      <c r="S392" s="7">
        <v>1000</v>
      </c>
      <c r="T392" s="7">
        <v>700</v>
      </c>
      <c r="U392" s="7">
        <v>0</v>
      </c>
      <c r="V392" s="7">
        <v>0</v>
      </c>
      <c r="W392" s="7">
        <f t="shared" si="33"/>
        <v>39715</v>
      </c>
      <c r="X392" s="7">
        <f t="shared" si="34"/>
        <v>41066.400000000001</v>
      </c>
      <c r="Y392" s="133">
        <f t="shared" si="35"/>
        <v>3.4027445549540403E-2</v>
      </c>
      <c r="Z392" s="133">
        <f t="shared" si="31"/>
        <v>2.5179403248143021E-4</v>
      </c>
      <c r="AA392" s="187" cm="1">
        <f t="array" ref="AA392">6-MATCH(Z392,PERCENTILE(Z$11:Z$642,{5,4,3,2,1}/5),-1)</f>
        <v>2</v>
      </c>
      <c r="AB392" s="148" t="str">
        <f t="shared" si="32"/>
        <v>Low</v>
      </c>
      <c r="AD392" s="14"/>
      <c r="AE392" s="192"/>
    </row>
    <row r="393" spans="1:31">
      <c r="A393" s="4" t="s">
        <v>397</v>
      </c>
      <c r="B393" s="7">
        <v>10</v>
      </c>
      <c r="C393" s="7">
        <v>10</v>
      </c>
      <c r="D393" s="7">
        <v>350</v>
      </c>
      <c r="E393" s="7">
        <v>20</v>
      </c>
      <c r="F393" s="7">
        <v>75</v>
      </c>
      <c r="G393" s="7">
        <v>2500</v>
      </c>
      <c r="H393" s="7">
        <v>4000</v>
      </c>
      <c r="I393" s="7">
        <v>900</v>
      </c>
      <c r="J393" s="7">
        <v>5000</v>
      </c>
      <c r="K393" s="7">
        <v>1750</v>
      </c>
      <c r="L393" s="7">
        <v>450</v>
      </c>
      <c r="M393" s="7">
        <v>900</v>
      </c>
      <c r="N393" s="7">
        <v>3500</v>
      </c>
      <c r="O393" s="7">
        <v>2500</v>
      </c>
      <c r="P393" s="7">
        <v>100</v>
      </c>
      <c r="Q393" s="7">
        <v>4500</v>
      </c>
      <c r="R393" s="7">
        <v>6000</v>
      </c>
      <c r="S393" s="7">
        <v>700</v>
      </c>
      <c r="T393" s="7">
        <v>900</v>
      </c>
      <c r="U393" s="7">
        <v>0</v>
      </c>
      <c r="V393" s="7">
        <v>0</v>
      </c>
      <c r="W393" s="7">
        <f t="shared" si="33"/>
        <v>34165</v>
      </c>
      <c r="X393" s="7">
        <f t="shared" si="34"/>
        <v>35492.9</v>
      </c>
      <c r="Y393" s="133">
        <f t="shared" si="35"/>
        <v>3.8867261817649768E-2</v>
      </c>
      <c r="Z393" s="133">
        <f t="shared" si="31"/>
        <v>2.926972047416947E-4</v>
      </c>
      <c r="AA393" s="187" cm="1">
        <f t="array" ref="AA393">6-MATCH(Z393,PERCENTILE(Z$11:Z$642,{5,4,3,2,1}/5),-1)</f>
        <v>2</v>
      </c>
      <c r="AB393" s="148" t="str">
        <f t="shared" si="32"/>
        <v>Low</v>
      </c>
      <c r="AD393" s="14"/>
      <c r="AE393" s="192"/>
    </row>
    <row r="394" spans="1:31">
      <c r="A394" s="4" t="s">
        <v>398</v>
      </c>
      <c r="B394" s="7">
        <v>0</v>
      </c>
      <c r="C394" s="7">
        <v>0</v>
      </c>
      <c r="D394" s="7">
        <v>250</v>
      </c>
      <c r="E394" s="7">
        <v>0</v>
      </c>
      <c r="F394" s="7">
        <v>35</v>
      </c>
      <c r="G394" s="7">
        <v>800</v>
      </c>
      <c r="H394" s="7">
        <v>3000</v>
      </c>
      <c r="I394" s="7">
        <v>900</v>
      </c>
      <c r="J394" s="7">
        <v>2000</v>
      </c>
      <c r="K394" s="7">
        <v>1000</v>
      </c>
      <c r="L394" s="7">
        <v>200</v>
      </c>
      <c r="M394" s="7">
        <v>600</v>
      </c>
      <c r="N394" s="7">
        <v>1750</v>
      </c>
      <c r="O394" s="7">
        <v>2500</v>
      </c>
      <c r="P394" s="7">
        <v>3000</v>
      </c>
      <c r="Q394" s="7">
        <v>3000</v>
      </c>
      <c r="R394" s="7">
        <v>2250</v>
      </c>
      <c r="S394" s="7">
        <v>600</v>
      </c>
      <c r="T394" s="7">
        <v>1000</v>
      </c>
      <c r="U394" s="7">
        <v>0</v>
      </c>
      <c r="V394" s="7">
        <v>0</v>
      </c>
      <c r="W394" s="7">
        <f t="shared" si="33"/>
        <v>22885</v>
      </c>
      <c r="X394" s="7">
        <f t="shared" si="34"/>
        <v>23676.9</v>
      </c>
      <c r="Y394" s="133">
        <f t="shared" si="35"/>
        <v>3.4603452042822891E-2</v>
      </c>
      <c r="Z394" s="133">
        <f t="shared" si="31"/>
        <v>0</v>
      </c>
      <c r="AA394" s="187" cm="1">
        <f t="array" ref="AA394">6-MATCH(Z394,PERCENTILE(Z$11:Z$642,{5,4,3,2,1}/5),-1)</f>
        <v>1</v>
      </c>
      <c r="AB394" s="148" t="str">
        <f t="shared" si="32"/>
        <v>Very low</v>
      </c>
      <c r="AD394" s="14"/>
      <c r="AE394" s="192"/>
    </row>
    <row r="395" spans="1:31">
      <c r="A395" s="4" t="s">
        <v>399</v>
      </c>
      <c r="B395" s="7">
        <v>35</v>
      </c>
      <c r="C395" s="7">
        <v>0</v>
      </c>
      <c r="D395" s="7">
        <v>600</v>
      </c>
      <c r="E395" s="7">
        <v>0</v>
      </c>
      <c r="F395" s="7">
        <v>50</v>
      </c>
      <c r="G395" s="7">
        <v>3000</v>
      </c>
      <c r="H395" s="7">
        <v>6000</v>
      </c>
      <c r="I395" s="7">
        <v>1750</v>
      </c>
      <c r="J395" s="7">
        <v>2500</v>
      </c>
      <c r="K395" s="7">
        <v>1750</v>
      </c>
      <c r="L395" s="7">
        <v>700</v>
      </c>
      <c r="M395" s="7">
        <v>600</v>
      </c>
      <c r="N395" s="7">
        <v>4500</v>
      </c>
      <c r="O395" s="7">
        <v>4000</v>
      </c>
      <c r="P395" s="7">
        <v>1500</v>
      </c>
      <c r="Q395" s="7">
        <v>3000</v>
      </c>
      <c r="R395" s="7">
        <v>6000</v>
      </c>
      <c r="S395" s="7">
        <v>800</v>
      </c>
      <c r="T395" s="7">
        <v>900</v>
      </c>
      <c r="U395" s="7">
        <v>0</v>
      </c>
      <c r="V395" s="7">
        <v>0</v>
      </c>
      <c r="W395" s="7">
        <f t="shared" si="33"/>
        <v>37685</v>
      </c>
      <c r="X395" s="7">
        <f t="shared" si="34"/>
        <v>39114</v>
      </c>
      <c r="Y395" s="133">
        <f t="shared" si="35"/>
        <v>3.7919596656494692E-2</v>
      </c>
      <c r="Z395" s="133">
        <f t="shared" si="31"/>
        <v>9.2875149263632747E-4</v>
      </c>
      <c r="AA395" s="187" cm="1">
        <f t="array" ref="AA395">6-MATCH(Z395,PERCENTILE(Z$11:Z$642,{5,4,3,2,1}/5),-1)</f>
        <v>3</v>
      </c>
      <c r="AB395" s="148" t="str">
        <f t="shared" si="32"/>
        <v>Mid</v>
      </c>
      <c r="AD395" s="14"/>
      <c r="AE395" s="192"/>
    </row>
    <row r="396" spans="1:31">
      <c r="A396" s="4" t="s">
        <v>400</v>
      </c>
      <c r="B396" s="7">
        <v>0</v>
      </c>
      <c r="C396" s="7">
        <v>0</v>
      </c>
      <c r="D396" s="7">
        <v>600</v>
      </c>
      <c r="E396" s="7">
        <v>0</v>
      </c>
      <c r="F396" s="7">
        <v>5</v>
      </c>
      <c r="G396" s="7">
        <v>1500</v>
      </c>
      <c r="H396" s="7">
        <v>4000</v>
      </c>
      <c r="I396" s="7">
        <v>1000</v>
      </c>
      <c r="J396" s="7">
        <v>2500</v>
      </c>
      <c r="K396" s="7">
        <v>1000</v>
      </c>
      <c r="L396" s="7">
        <v>450</v>
      </c>
      <c r="M396" s="7">
        <v>800</v>
      </c>
      <c r="N396" s="7">
        <v>2500</v>
      </c>
      <c r="O396" s="7">
        <v>2500</v>
      </c>
      <c r="P396" s="7">
        <v>900</v>
      </c>
      <c r="Q396" s="7">
        <v>4500</v>
      </c>
      <c r="R396" s="7">
        <v>18000</v>
      </c>
      <c r="S396" s="7">
        <v>900</v>
      </c>
      <c r="T396" s="7">
        <v>700</v>
      </c>
      <c r="U396" s="7">
        <v>0</v>
      </c>
      <c r="V396" s="7">
        <v>0</v>
      </c>
      <c r="W396" s="7">
        <f t="shared" si="33"/>
        <v>41855</v>
      </c>
      <c r="X396" s="7">
        <f t="shared" si="34"/>
        <v>43699.199999999997</v>
      </c>
      <c r="Y396" s="133">
        <f t="shared" si="35"/>
        <v>4.4061641380958028E-2</v>
      </c>
      <c r="Z396" s="133">
        <f t="shared" ref="Z396:Z459" si="36">B396/W396</f>
        <v>0</v>
      </c>
      <c r="AA396" s="187" cm="1">
        <f t="array" ref="AA396">6-MATCH(Z396,PERCENTILE(Z$11:Z$642,{5,4,3,2,1}/5),-1)</f>
        <v>1</v>
      </c>
      <c r="AB396" s="148" t="str">
        <f t="shared" ref="AB396:AB459" si="37">IF(AA396=5,"Very high",IF(AA396=4,"High",IF(AA396=3,"Mid",IF(AA396=2,"Low",IF(AA396=1,"Very low","Missing")))))</f>
        <v>Very low</v>
      </c>
      <c r="AD396" s="14"/>
      <c r="AE396" s="192"/>
    </row>
    <row r="397" spans="1:31">
      <c r="A397" s="4" t="s">
        <v>401</v>
      </c>
      <c r="B397" s="7">
        <v>0</v>
      </c>
      <c r="C397" s="7">
        <v>0</v>
      </c>
      <c r="D397" s="7">
        <v>2500</v>
      </c>
      <c r="E397" s="7">
        <v>0</v>
      </c>
      <c r="F397" s="7">
        <v>400</v>
      </c>
      <c r="G397" s="7">
        <v>2000</v>
      </c>
      <c r="H397" s="7">
        <v>7000</v>
      </c>
      <c r="I397" s="7">
        <v>3500</v>
      </c>
      <c r="J397" s="7">
        <v>4000</v>
      </c>
      <c r="K397" s="7">
        <v>800</v>
      </c>
      <c r="L397" s="7">
        <v>250</v>
      </c>
      <c r="M397" s="7">
        <v>1500</v>
      </c>
      <c r="N397" s="7">
        <v>1750</v>
      </c>
      <c r="O397" s="7">
        <v>2000</v>
      </c>
      <c r="P397" s="7">
        <v>1000</v>
      </c>
      <c r="Q397" s="7">
        <v>3000</v>
      </c>
      <c r="R397" s="7">
        <v>3500</v>
      </c>
      <c r="S397" s="7">
        <v>1000</v>
      </c>
      <c r="T397" s="7">
        <v>1000</v>
      </c>
      <c r="U397" s="7">
        <v>0</v>
      </c>
      <c r="V397" s="7">
        <v>0</v>
      </c>
      <c r="W397" s="7">
        <f t="shared" si="33"/>
        <v>35200</v>
      </c>
      <c r="X397" s="7">
        <f t="shared" si="34"/>
        <v>36022</v>
      </c>
      <c r="Y397" s="133">
        <f t="shared" si="35"/>
        <v>2.3352272727272805E-2</v>
      </c>
      <c r="Z397" s="133">
        <f t="shared" si="36"/>
        <v>0</v>
      </c>
      <c r="AA397" s="187" cm="1">
        <f t="array" ref="AA397">6-MATCH(Z397,PERCENTILE(Z$11:Z$642,{5,4,3,2,1}/5),-1)</f>
        <v>1</v>
      </c>
      <c r="AB397" s="148" t="str">
        <f t="shared" si="37"/>
        <v>Very low</v>
      </c>
      <c r="AD397" s="14"/>
      <c r="AE397" s="192"/>
    </row>
    <row r="398" spans="1:31">
      <c r="A398" s="4" t="s">
        <v>402</v>
      </c>
      <c r="B398" s="7">
        <v>5</v>
      </c>
      <c r="C398" s="7">
        <v>0</v>
      </c>
      <c r="D398" s="7">
        <v>800</v>
      </c>
      <c r="E398" s="7">
        <v>0</v>
      </c>
      <c r="F398" s="7">
        <v>225</v>
      </c>
      <c r="G398" s="7">
        <v>2250</v>
      </c>
      <c r="H398" s="7">
        <v>5000</v>
      </c>
      <c r="I398" s="7">
        <v>1750</v>
      </c>
      <c r="J398" s="7">
        <v>4000</v>
      </c>
      <c r="K398" s="7">
        <v>3500</v>
      </c>
      <c r="L398" s="7">
        <v>600</v>
      </c>
      <c r="M398" s="7">
        <v>1500</v>
      </c>
      <c r="N398" s="7">
        <v>7000</v>
      </c>
      <c r="O398" s="7">
        <v>5000</v>
      </c>
      <c r="P398" s="7">
        <v>1500</v>
      </c>
      <c r="Q398" s="7">
        <v>6000</v>
      </c>
      <c r="R398" s="7">
        <v>5000</v>
      </c>
      <c r="S398" s="7">
        <v>3000</v>
      </c>
      <c r="T398" s="7">
        <v>1250</v>
      </c>
      <c r="U398" s="7">
        <v>0</v>
      </c>
      <c r="V398" s="7">
        <v>0</v>
      </c>
      <c r="W398" s="7">
        <f t="shared" si="33"/>
        <v>48380</v>
      </c>
      <c r="X398" s="7">
        <f t="shared" si="34"/>
        <v>50338.5</v>
      </c>
      <c r="Y398" s="133">
        <f t="shared" si="35"/>
        <v>4.0481603968582025E-2</v>
      </c>
      <c r="Z398" s="133">
        <f t="shared" si="36"/>
        <v>1.0334849111202976E-4</v>
      </c>
      <c r="AA398" s="187" cm="1">
        <f t="array" ref="AA398">6-MATCH(Z398,PERCENTILE(Z$11:Z$642,{5,4,3,2,1}/5),-1)</f>
        <v>1</v>
      </c>
      <c r="AB398" s="148" t="str">
        <f t="shared" si="37"/>
        <v>Very low</v>
      </c>
      <c r="AD398" s="14"/>
      <c r="AE398" s="192"/>
    </row>
    <row r="399" spans="1:31">
      <c r="A399" s="4" t="s">
        <v>403</v>
      </c>
      <c r="B399" s="7">
        <v>20</v>
      </c>
      <c r="C399" s="7">
        <v>200</v>
      </c>
      <c r="D399" s="7">
        <v>4500</v>
      </c>
      <c r="E399" s="7">
        <v>5</v>
      </c>
      <c r="F399" s="7">
        <v>225</v>
      </c>
      <c r="G399" s="7">
        <v>3000</v>
      </c>
      <c r="H399" s="7">
        <v>12000</v>
      </c>
      <c r="I399" s="7">
        <v>3000</v>
      </c>
      <c r="J399" s="7">
        <v>3500</v>
      </c>
      <c r="K399" s="7">
        <v>2000</v>
      </c>
      <c r="L399" s="7">
        <v>900</v>
      </c>
      <c r="M399" s="7">
        <v>700</v>
      </c>
      <c r="N399" s="7">
        <v>6000</v>
      </c>
      <c r="O399" s="7">
        <v>13000</v>
      </c>
      <c r="P399" s="7">
        <v>3500</v>
      </c>
      <c r="Q399" s="7">
        <v>7000</v>
      </c>
      <c r="R399" s="7">
        <v>8000</v>
      </c>
      <c r="S399" s="7">
        <v>700</v>
      </c>
      <c r="T399" s="7">
        <v>1000</v>
      </c>
      <c r="U399" s="7">
        <v>0</v>
      </c>
      <c r="V399" s="7">
        <v>0</v>
      </c>
      <c r="W399" s="7">
        <f t="shared" si="33"/>
        <v>69250</v>
      </c>
      <c r="X399" s="7">
        <f t="shared" si="34"/>
        <v>71400.399999999994</v>
      </c>
      <c r="Y399" s="133">
        <f t="shared" si="35"/>
        <v>3.1052707581227246E-2</v>
      </c>
      <c r="Z399" s="133">
        <f t="shared" si="36"/>
        <v>2.8880866425992781E-4</v>
      </c>
      <c r="AA399" s="187" cm="1">
        <f t="array" ref="AA399">6-MATCH(Z399,PERCENTILE(Z$11:Z$642,{5,4,3,2,1}/5),-1)</f>
        <v>2</v>
      </c>
      <c r="AB399" s="148" t="str">
        <f t="shared" si="37"/>
        <v>Low</v>
      </c>
      <c r="AD399" s="14"/>
      <c r="AE399" s="192"/>
    </row>
    <row r="400" spans="1:31">
      <c r="A400" s="4" t="s">
        <v>404</v>
      </c>
      <c r="B400" s="7">
        <v>50</v>
      </c>
      <c r="C400" s="7">
        <v>50</v>
      </c>
      <c r="D400" s="7">
        <v>600</v>
      </c>
      <c r="E400" s="7">
        <v>200</v>
      </c>
      <c r="F400" s="7">
        <v>800</v>
      </c>
      <c r="G400" s="7">
        <v>4000</v>
      </c>
      <c r="H400" s="7">
        <v>6000</v>
      </c>
      <c r="I400" s="7">
        <v>3500</v>
      </c>
      <c r="J400" s="7">
        <v>11000</v>
      </c>
      <c r="K400" s="7">
        <v>8000</v>
      </c>
      <c r="L400" s="7">
        <v>900</v>
      </c>
      <c r="M400" s="7">
        <v>2250</v>
      </c>
      <c r="N400" s="7">
        <v>9000</v>
      </c>
      <c r="O400" s="7">
        <v>16000</v>
      </c>
      <c r="P400" s="7">
        <v>6000</v>
      </c>
      <c r="Q400" s="7">
        <v>5000</v>
      </c>
      <c r="R400" s="7">
        <v>22000</v>
      </c>
      <c r="S400" s="7">
        <v>6000</v>
      </c>
      <c r="T400" s="7">
        <v>3000</v>
      </c>
      <c r="U400" s="7">
        <v>0</v>
      </c>
      <c r="V400" s="7">
        <v>0</v>
      </c>
      <c r="W400" s="7">
        <f t="shared" si="33"/>
        <v>104350</v>
      </c>
      <c r="X400" s="7">
        <f t="shared" si="34"/>
        <v>108896.5</v>
      </c>
      <c r="Y400" s="133">
        <f t="shared" si="35"/>
        <v>4.356971729755621E-2</v>
      </c>
      <c r="Z400" s="133">
        <f t="shared" si="36"/>
        <v>4.7915668423574511E-4</v>
      </c>
      <c r="AA400" s="187" cm="1">
        <f t="array" ref="AA400">6-MATCH(Z400,PERCENTILE(Z$11:Z$642,{5,4,3,2,1}/5),-1)</f>
        <v>3</v>
      </c>
      <c r="AB400" s="148" t="str">
        <f t="shared" si="37"/>
        <v>Mid</v>
      </c>
      <c r="AD400" s="14"/>
      <c r="AE400" s="192"/>
    </row>
    <row r="401" spans="1:31">
      <c r="A401" s="4" t="s">
        <v>405</v>
      </c>
      <c r="B401" s="7">
        <v>0</v>
      </c>
      <c r="C401" s="7">
        <v>10</v>
      </c>
      <c r="D401" s="7">
        <v>2000</v>
      </c>
      <c r="E401" s="7">
        <v>5</v>
      </c>
      <c r="F401" s="7">
        <v>500</v>
      </c>
      <c r="G401" s="7">
        <v>1750</v>
      </c>
      <c r="H401" s="7">
        <v>5000</v>
      </c>
      <c r="I401" s="7">
        <v>1250</v>
      </c>
      <c r="J401" s="7">
        <v>1750</v>
      </c>
      <c r="K401" s="7">
        <v>1000</v>
      </c>
      <c r="L401" s="7">
        <v>350</v>
      </c>
      <c r="M401" s="7">
        <v>800</v>
      </c>
      <c r="N401" s="7">
        <v>1750</v>
      </c>
      <c r="O401" s="7">
        <v>1750</v>
      </c>
      <c r="P401" s="7">
        <v>1750</v>
      </c>
      <c r="Q401" s="7">
        <v>4500</v>
      </c>
      <c r="R401" s="7">
        <v>2500</v>
      </c>
      <c r="S401" s="7">
        <v>800</v>
      </c>
      <c r="T401" s="7">
        <v>900</v>
      </c>
      <c r="U401" s="7">
        <v>0</v>
      </c>
      <c r="V401" s="7">
        <v>0</v>
      </c>
      <c r="W401" s="7">
        <f t="shared" si="33"/>
        <v>28365</v>
      </c>
      <c r="X401" s="7">
        <f t="shared" si="34"/>
        <v>29049.200000000001</v>
      </c>
      <c r="Y401" s="133">
        <f t="shared" si="35"/>
        <v>2.4121276220694599E-2</v>
      </c>
      <c r="Z401" s="133">
        <f t="shared" si="36"/>
        <v>0</v>
      </c>
      <c r="AA401" s="187" cm="1">
        <f t="array" ref="AA401">6-MATCH(Z401,PERCENTILE(Z$11:Z$642,{5,4,3,2,1}/5),-1)</f>
        <v>1</v>
      </c>
      <c r="AB401" s="148" t="str">
        <f t="shared" si="37"/>
        <v>Very low</v>
      </c>
      <c r="AD401" s="14"/>
      <c r="AE401" s="192"/>
    </row>
    <row r="402" spans="1:31">
      <c r="A402" s="4" t="s">
        <v>406</v>
      </c>
      <c r="B402" s="7">
        <v>0</v>
      </c>
      <c r="C402" s="7">
        <v>0</v>
      </c>
      <c r="D402" s="7">
        <v>2250</v>
      </c>
      <c r="E402" s="7">
        <v>600</v>
      </c>
      <c r="F402" s="7">
        <v>500</v>
      </c>
      <c r="G402" s="7">
        <v>4000</v>
      </c>
      <c r="H402" s="7">
        <v>13000</v>
      </c>
      <c r="I402" s="7">
        <v>4500</v>
      </c>
      <c r="J402" s="7">
        <v>7000</v>
      </c>
      <c r="K402" s="7">
        <v>2000</v>
      </c>
      <c r="L402" s="7">
        <v>900</v>
      </c>
      <c r="M402" s="7">
        <v>1500</v>
      </c>
      <c r="N402" s="7">
        <v>3500</v>
      </c>
      <c r="O402" s="7">
        <v>12000</v>
      </c>
      <c r="P402" s="7">
        <v>3000</v>
      </c>
      <c r="Q402" s="7">
        <v>7000</v>
      </c>
      <c r="R402" s="7">
        <v>8000</v>
      </c>
      <c r="S402" s="7">
        <v>1750</v>
      </c>
      <c r="T402" s="7">
        <v>1500</v>
      </c>
      <c r="U402" s="7">
        <v>0</v>
      </c>
      <c r="V402" s="7">
        <v>0</v>
      </c>
      <c r="W402" s="7">
        <f t="shared" si="33"/>
        <v>73000</v>
      </c>
      <c r="X402" s="7">
        <f t="shared" si="34"/>
        <v>75319</v>
      </c>
      <c r="Y402" s="133">
        <f t="shared" si="35"/>
        <v>3.1767123287671284E-2</v>
      </c>
      <c r="Z402" s="133">
        <f t="shared" si="36"/>
        <v>0</v>
      </c>
      <c r="AA402" s="187" cm="1">
        <f t="array" ref="AA402">6-MATCH(Z402,PERCENTILE(Z$11:Z$642,{5,4,3,2,1}/5),-1)</f>
        <v>1</v>
      </c>
      <c r="AB402" s="148" t="str">
        <f t="shared" si="37"/>
        <v>Very low</v>
      </c>
      <c r="AD402" s="14"/>
      <c r="AE402" s="192"/>
    </row>
    <row r="403" spans="1:31">
      <c r="A403" s="4" t="s">
        <v>407</v>
      </c>
      <c r="B403" s="7">
        <v>10</v>
      </c>
      <c r="C403" s="7">
        <v>0</v>
      </c>
      <c r="D403" s="7">
        <v>350</v>
      </c>
      <c r="E403" s="7">
        <v>50</v>
      </c>
      <c r="F403" s="7">
        <v>0</v>
      </c>
      <c r="G403" s="7">
        <v>800</v>
      </c>
      <c r="H403" s="7">
        <v>4500</v>
      </c>
      <c r="I403" s="7">
        <v>2000</v>
      </c>
      <c r="J403" s="7">
        <v>7000</v>
      </c>
      <c r="K403" s="7">
        <v>3500</v>
      </c>
      <c r="L403" s="7">
        <v>600</v>
      </c>
      <c r="M403" s="7">
        <v>2500</v>
      </c>
      <c r="N403" s="7">
        <v>4000</v>
      </c>
      <c r="O403" s="7">
        <v>3500</v>
      </c>
      <c r="P403" s="7">
        <v>600</v>
      </c>
      <c r="Q403" s="7">
        <v>4000</v>
      </c>
      <c r="R403" s="7">
        <v>6000</v>
      </c>
      <c r="S403" s="7">
        <v>3500</v>
      </c>
      <c r="T403" s="7">
        <v>1500</v>
      </c>
      <c r="U403" s="7">
        <v>0</v>
      </c>
      <c r="V403" s="7">
        <v>0</v>
      </c>
      <c r="W403" s="7">
        <f t="shared" si="33"/>
        <v>44410</v>
      </c>
      <c r="X403" s="7">
        <f t="shared" si="34"/>
        <v>46228.5</v>
      </c>
      <c r="Y403" s="133">
        <f t="shared" si="35"/>
        <v>4.0947984688133321E-2</v>
      </c>
      <c r="Z403" s="133">
        <f t="shared" si="36"/>
        <v>2.2517451024544022E-4</v>
      </c>
      <c r="AA403" s="187" cm="1">
        <f t="array" ref="AA403">6-MATCH(Z403,PERCENTILE(Z$11:Z$642,{5,4,3,2,1}/5),-1)</f>
        <v>2</v>
      </c>
      <c r="AB403" s="148" t="str">
        <f t="shared" si="37"/>
        <v>Low</v>
      </c>
      <c r="AD403" s="14"/>
      <c r="AE403" s="192"/>
    </row>
    <row r="404" spans="1:31">
      <c r="A404" s="4" t="s">
        <v>408</v>
      </c>
      <c r="B404" s="7">
        <v>20</v>
      </c>
      <c r="C404" s="7">
        <v>0</v>
      </c>
      <c r="D404" s="7">
        <v>1250</v>
      </c>
      <c r="E404" s="7">
        <v>5</v>
      </c>
      <c r="F404" s="7">
        <v>125</v>
      </c>
      <c r="G404" s="7">
        <v>2500</v>
      </c>
      <c r="H404" s="7">
        <v>9000</v>
      </c>
      <c r="I404" s="7">
        <v>4000</v>
      </c>
      <c r="J404" s="7">
        <v>4000</v>
      </c>
      <c r="K404" s="7">
        <v>3500</v>
      </c>
      <c r="L404" s="7">
        <v>1750</v>
      </c>
      <c r="M404" s="7">
        <v>1500</v>
      </c>
      <c r="N404" s="7">
        <v>6000</v>
      </c>
      <c r="O404" s="7">
        <v>12000</v>
      </c>
      <c r="P404" s="7">
        <v>1750</v>
      </c>
      <c r="Q404" s="7">
        <v>4500</v>
      </c>
      <c r="R404" s="7">
        <v>5000</v>
      </c>
      <c r="S404" s="7">
        <v>1750</v>
      </c>
      <c r="T404" s="7">
        <v>2250</v>
      </c>
      <c r="U404" s="7">
        <v>0</v>
      </c>
      <c r="V404" s="7">
        <v>0</v>
      </c>
      <c r="W404" s="7">
        <f t="shared" si="33"/>
        <v>60900</v>
      </c>
      <c r="X404" s="7">
        <f t="shared" si="34"/>
        <v>63194.9</v>
      </c>
      <c r="Y404" s="133">
        <f t="shared" si="35"/>
        <v>3.7683087027914564E-2</v>
      </c>
      <c r="Z404" s="133">
        <f t="shared" si="36"/>
        <v>3.2840722495894911E-4</v>
      </c>
      <c r="AA404" s="187" cm="1">
        <f t="array" ref="AA404">6-MATCH(Z404,PERCENTILE(Z$11:Z$642,{5,4,3,2,1}/5),-1)</f>
        <v>2</v>
      </c>
      <c r="AB404" s="148" t="str">
        <f t="shared" si="37"/>
        <v>Low</v>
      </c>
      <c r="AD404" s="14"/>
      <c r="AE404" s="192"/>
    </row>
    <row r="405" spans="1:31">
      <c r="A405" s="4" t="s">
        <v>409</v>
      </c>
      <c r="B405" s="7">
        <v>20</v>
      </c>
      <c r="C405" s="7">
        <v>0</v>
      </c>
      <c r="D405" s="7">
        <v>3500</v>
      </c>
      <c r="E405" s="7">
        <v>200</v>
      </c>
      <c r="F405" s="7">
        <v>500</v>
      </c>
      <c r="G405" s="7">
        <v>2500</v>
      </c>
      <c r="H405" s="7">
        <v>8000</v>
      </c>
      <c r="I405" s="7">
        <v>1750</v>
      </c>
      <c r="J405" s="7">
        <v>5000</v>
      </c>
      <c r="K405" s="7">
        <v>7000</v>
      </c>
      <c r="L405" s="7">
        <v>2250</v>
      </c>
      <c r="M405" s="7">
        <v>700</v>
      </c>
      <c r="N405" s="7">
        <v>8000</v>
      </c>
      <c r="O405" s="7">
        <v>5000</v>
      </c>
      <c r="P405" s="7">
        <v>1250</v>
      </c>
      <c r="Q405" s="7">
        <v>3500</v>
      </c>
      <c r="R405" s="7">
        <v>4000</v>
      </c>
      <c r="S405" s="7">
        <v>900</v>
      </c>
      <c r="T405" s="7">
        <v>1250</v>
      </c>
      <c r="U405" s="7">
        <v>0</v>
      </c>
      <c r="V405" s="7">
        <v>0</v>
      </c>
      <c r="W405" s="7">
        <f t="shared" si="33"/>
        <v>55320</v>
      </c>
      <c r="X405" s="7">
        <f t="shared" si="34"/>
        <v>57108</v>
      </c>
      <c r="Y405" s="133">
        <f t="shared" si="35"/>
        <v>3.2321041214750545E-2</v>
      </c>
      <c r="Z405" s="133">
        <f t="shared" si="36"/>
        <v>3.6153289949385393E-4</v>
      </c>
      <c r="AA405" s="187" cm="1">
        <f t="array" ref="AA405">6-MATCH(Z405,PERCENTILE(Z$11:Z$642,{5,4,3,2,1}/5),-1)</f>
        <v>2</v>
      </c>
      <c r="AB405" s="148" t="str">
        <f t="shared" si="37"/>
        <v>Low</v>
      </c>
      <c r="AD405" s="14"/>
      <c r="AE405" s="192"/>
    </row>
    <row r="406" spans="1:31">
      <c r="A406" s="4" t="s">
        <v>410</v>
      </c>
      <c r="B406" s="7">
        <v>350</v>
      </c>
      <c r="C406" s="7">
        <v>30</v>
      </c>
      <c r="D406" s="7">
        <v>3000</v>
      </c>
      <c r="E406" s="7">
        <v>15</v>
      </c>
      <c r="F406" s="7">
        <v>350</v>
      </c>
      <c r="G406" s="7">
        <v>3000</v>
      </c>
      <c r="H406" s="7">
        <v>7000</v>
      </c>
      <c r="I406" s="7">
        <v>1250</v>
      </c>
      <c r="J406" s="7">
        <v>4000</v>
      </c>
      <c r="K406" s="7">
        <v>1000</v>
      </c>
      <c r="L406" s="7">
        <v>225</v>
      </c>
      <c r="M406" s="7">
        <v>800</v>
      </c>
      <c r="N406" s="7">
        <v>3500</v>
      </c>
      <c r="O406" s="7">
        <v>2250</v>
      </c>
      <c r="P406" s="7">
        <v>250</v>
      </c>
      <c r="Q406" s="7">
        <v>4000</v>
      </c>
      <c r="R406" s="7">
        <v>3500</v>
      </c>
      <c r="S406" s="7">
        <v>1250</v>
      </c>
      <c r="T406" s="7">
        <v>1000</v>
      </c>
      <c r="U406" s="7">
        <v>0</v>
      </c>
      <c r="V406" s="7">
        <v>0</v>
      </c>
      <c r="W406" s="7">
        <f t="shared" si="33"/>
        <v>36770</v>
      </c>
      <c r="X406" s="7">
        <f t="shared" si="34"/>
        <v>37692.85</v>
      </c>
      <c r="Y406" s="133">
        <f t="shared" si="35"/>
        <v>2.5097905901550144E-2</v>
      </c>
      <c r="Z406" s="133">
        <f t="shared" si="36"/>
        <v>9.5186293173782979E-3</v>
      </c>
      <c r="AA406" s="187" cm="1">
        <f t="array" ref="AA406">6-MATCH(Z406,PERCENTILE(Z$11:Z$642,{5,4,3,2,1}/5),-1)</f>
        <v>5</v>
      </c>
      <c r="AB406" s="148" t="str">
        <f t="shared" si="37"/>
        <v>Very high</v>
      </c>
      <c r="AD406" s="14"/>
      <c r="AE406" s="192"/>
    </row>
    <row r="407" spans="1:31">
      <c r="A407" s="4" t="s">
        <v>411</v>
      </c>
      <c r="B407" s="7">
        <v>250</v>
      </c>
      <c r="C407" s="7">
        <v>30</v>
      </c>
      <c r="D407" s="7">
        <v>5000</v>
      </c>
      <c r="E407" s="7">
        <v>250</v>
      </c>
      <c r="F407" s="7">
        <v>350</v>
      </c>
      <c r="G407" s="7">
        <v>3500</v>
      </c>
      <c r="H407" s="7">
        <v>13000</v>
      </c>
      <c r="I407" s="7">
        <v>2500</v>
      </c>
      <c r="J407" s="7">
        <v>4000</v>
      </c>
      <c r="K407" s="7">
        <v>1250</v>
      </c>
      <c r="L407" s="7">
        <v>500</v>
      </c>
      <c r="M407" s="7">
        <v>700</v>
      </c>
      <c r="N407" s="7">
        <v>3500</v>
      </c>
      <c r="O407" s="7">
        <v>4500</v>
      </c>
      <c r="P407" s="7">
        <v>1750</v>
      </c>
      <c r="Q407" s="7">
        <v>4000</v>
      </c>
      <c r="R407" s="7">
        <v>10000</v>
      </c>
      <c r="S407" s="7">
        <v>1000</v>
      </c>
      <c r="T407" s="7">
        <v>1250</v>
      </c>
      <c r="U407" s="7">
        <v>0</v>
      </c>
      <c r="V407" s="7">
        <v>0</v>
      </c>
      <c r="W407" s="7">
        <f t="shared" si="33"/>
        <v>57330</v>
      </c>
      <c r="X407" s="7">
        <f t="shared" si="34"/>
        <v>58754.400000000001</v>
      </c>
      <c r="Y407" s="133">
        <f t="shared" si="35"/>
        <v>2.4845630559916287E-2</v>
      </c>
      <c r="Z407" s="133">
        <f t="shared" si="36"/>
        <v>4.3607186464329319E-3</v>
      </c>
      <c r="AA407" s="187" cm="1">
        <f t="array" ref="AA407">6-MATCH(Z407,PERCENTILE(Z$11:Z$642,{5,4,3,2,1}/5),-1)</f>
        <v>5</v>
      </c>
      <c r="AB407" s="148" t="str">
        <f t="shared" si="37"/>
        <v>Very high</v>
      </c>
      <c r="AD407" s="14"/>
      <c r="AE407" s="192"/>
    </row>
    <row r="408" spans="1:31">
      <c r="A408" s="4" t="s">
        <v>412</v>
      </c>
      <c r="B408" s="7">
        <v>200</v>
      </c>
      <c r="C408" s="7">
        <v>0</v>
      </c>
      <c r="D408" s="7">
        <v>3000</v>
      </c>
      <c r="E408" s="7">
        <v>10</v>
      </c>
      <c r="F408" s="7">
        <v>400</v>
      </c>
      <c r="G408" s="7">
        <v>2500</v>
      </c>
      <c r="H408" s="7">
        <v>9000</v>
      </c>
      <c r="I408" s="7">
        <v>1750</v>
      </c>
      <c r="J408" s="7">
        <v>3000</v>
      </c>
      <c r="K408" s="7">
        <v>1750</v>
      </c>
      <c r="L408" s="7">
        <v>1250</v>
      </c>
      <c r="M408" s="7">
        <v>800</v>
      </c>
      <c r="N408" s="7">
        <v>3500</v>
      </c>
      <c r="O408" s="7">
        <v>8000</v>
      </c>
      <c r="P408" s="7">
        <v>4500</v>
      </c>
      <c r="Q408" s="7">
        <v>4500</v>
      </c>
      <c r="R408" s="7">
        <v>9000</v>
      </c>
      <c r="S408" s="7">
        <v>1000</v>
      </c>
      <c r="T408" s="7">
        <v>1500</v>
      </c>
      <c r="U408" s="7">
        <v>0</v>
      </c>
      <c r="V408" s="7">
        <v>0</v>
      </c>
      <c r="W408" s="7">
        <f t="shared" si="33"/>
        <v>55660</v>
      </c>
      <c r="X408" s="7">
        <f t="shared" si="34"/>
        <v>57371.3</v>
      </c>
      <c r="Y408" s="133">
        <f t="shared" si="35"/>
        <v>3.0745598275242703E-2</v>
      </c>
      <c r="Z408" s="133">
        <f t="shared" si="36"/>
        <v>3.5932446999640674E-3</v>
      </c>
      <c r="AA408" s="187" cm="1">
        <f t="array" ref="AA408">6-MATCH(Z408,PERCENTILE(Z$11:Z$642,{5,4,3,2,1}/5),-1)</f>
        <v>5</v>
      </c>
      <c r="AB408" s="148" t="str">
        <f t="shared" si="37"/>
        <v>Very high</v>
      </c>
      <c r="AD408" s="14"/>
      <c r="AE408" s="192"/>
    </row>
    <row r="409" spans="1:31">
      <c r="A409" s="4" t="s">
        <v>413</v>
      </c>
      <c r="B409" s="7">
        <v>75</v>
      </c>
      <c r="C409" s="7">
        <v>30</v>
      </c>
      <c r="D409" s="7">
        <v>8000</v>
      </c>
      <c r="E409" s="7">
        <v>5</v>
      </c>
      <c r="F409" s="7">
        <v>300</v>
      </c>
      <c r="G409" s="7">
        <v>3000</v>
      </c>
      <c r="H409" s="7">
        <v>17000</v>
      </c>
      <c r="I409" s="7">
        <v>2500</v>
      </c>
      <c r="J409" s="7">
        <v>4500</v>
      </c>
      <c r="K409" s="7">
        <v>1750</v>
      </c>
      <c r="L409" s="7">
        <v>700</v>
      </c>
      <c r="M409" s="7">
        <v>1250</v>
      </c>
      <c r="N409" s="7">
        <v>5000</v>
      </c>
      <c r="O409" s="7">
        <v>10000</v>
      </c>
      <c r="P409" s="7">
        <v>1750</v>
      </c>
      <c r="Q409" s="7">
        <v>4500</v>
      </c>
      <c r="R409" s="7">
        <v>7000</v>
      </c>
      <c r="S409" s="7">
        <v>1250</v>
      </c>
      <c r="T409" s="7">
        <v>1250</v>
      </c>
      <c r="U409" s="7">
        <v>0</v>
      </c>
      <c r="V409" s="7">
        <v>0</v>
      </c>
      <c r="W409" s="7">
        <f t="shared" si="33"/>
        <v>69860</v>
      </c>
      <c r="X409" s="7">
        <f t="shared" si="34"/>
        <v>71450.8</v>
      </c>
      <c r="Y409" s="133">
        <f t="shared" si="35"/>
        <v>2.2771256799313022E-2</v>
      </c>
      <c r="Z409" s="133">
        <f t="shared" si="36"/>
        <v>1.0735757228743201E-3</v>
      </c>
      <c r="AA409" s="187" cm="1">
        <f t="array" ref="AA409">6-MATCH(Z409,PERCENTILE(Z$11:Z$642,{5,4,3,2,1}/5),-1)</f>
        <v>3</v>
      </c>
      <c r="AB409" s="148" t="str">
        <f t="shared" si="37"/>
        <v>Mid</v>
      </c>
      <c r="AD409" s="14"/>
      <c r="AE409" s="192"/>
    </row>
    <row r="410" spans="1:31">
      <c r="A410" s="4" t="s">
        <v>414</v>
      </c>
      <c r="B410" s="7">
        <v>10</v>
      </c>
      <c r="C410" s="7">
        <v>0</v>
      </c>
      <c r="D410" s="7">
        <v>4000</v>
      </c>
      <c r="E410" s="7">
        <v>600</v>
      </c>
      <c r="F410" s="7">
        <v>250</v>
      </c>
      <c r="G410" s="7">
        <v>4000</v>
      </c>
      <c r="H410" s="7">
        <v>14000</v>
      </c>
      <c r="I410" s="7">
        <v>3000</v>
      </c>
      <c r="J410" s="7">
        <v>3000</v>
      </c>
      <c r="K410" s="7">
        <v>5000</v>
      </c>
      <c r="L410" s="7">
        <v>2250</v>
      </c>
      <c r="M410" s="7">
        <v>1000</v>
      </c>
      <c r="N410" s="7">
        <v>5000</v>
      </c>
      <c r="O410" s="7">
        <v>6000</v>
      </c>
      <c r="P410" s="7">
        <v>1750</v>
      </c>
      <c r="Q410" s="7">
        <v>4000</v>
      </c>
      <c r="R410" s="7">
        <v>9000</v>
      </c>
      <c r="S410" s="7">
        <v>1500</v>
      </c>
      <c r="T410" s="7">
        <v>4500</v>
      </c>
      <c r="U410" s="7">
        <v>0</v>
      </c>
      <c r="V410" s="7">
        <v>0</v>
      </c>
      <c r="W410" s="7">
        <f t="shared" ref="W410:W473" si="38">SUM(B410:V410)</f>
        <v>68860</v>
      </c>
      <c r="X410" s="7">
        <f t="shared" ref="X410:X473" si="39">SUMPRODUCT(B410:V410,$B$8:$V$8)</f>
        <v>70908</v>
      </c>
      <c r="Y410" s="133">
        <f t="shared" ref="Y410:Y473" si="40">X410/W410-1</f>
        <v>2.9741504501887839E-2</v>
      </c>
      <c r="Z410" s="133">
        <f t="shared" si="36"/>
        <v>1.4522218995062446E-4</v>
      </c>
      <c r="AA410" s="187" cm="1">
        <f t="array" ref="AA410">6-MATCH(Z410,PERCENTILE(Z$11:Z$642,{5,4,3,2,1}/5),-1)</f>
        <v>2</v>
      </c>
      <c r="AB410" s="148" t="str">
        <f t="shared" si="37"/>
        <v>Low</v>
      </c>
      <c r="AD410" s="14"/>
      <c r="AE410" s="192"/>
    </row>
    <row r="411" spans="1:31">
      <c r="A411" s="4" t="s">
        <v>415</v>
      </c>
      <c r="B411" s="7">
        <v>35</v>
      </c>
      <c r="C411" s="7">
        <v>20</v>
      </c>
      <c r="D411" s="7">
        <v>3500</v>
      </c>
      <c r="E411" s="7">
        <v>25</v>
      </c>
      <c r="F411" s="7">
        <v>600</v>
      </c>
      <c r="G411" s="7">
        <v>4000</v>
      </c>
      <c r="H411" s="7">
        <v>13000</v>
      </c>
      <c r="I411" s="7">
        <v>1500</v>
      </c>
      <c r="J411" s="7">
        <v>6000</v>
      </c>
      <c r="K411" s="7">
        <v>5000</v>
      </c>
      <c r="L411" s="7">
        <v>900</v>
      </c>
      <c r="M411" s="7">
        <v>1250</v>
      </c>
      <c r="N411" s="7">
        <v>7000</v>
      </c>
      <c r="O411" s="7">
        <v>5000</v>
      </c>
      <c r="P411" s="7">
        <v>350</v>
      </c>
      <c r="Q411" s="7">
        <v>4000</v>
      </c>
      <c r="R411" s="7">
        <v>5000</v>
      </c>
      <c r="S411" s="7">
        <v>1250</v>
      </c>
      <c r="T411" s="7">
        <v>1500</v>
      </c>
      <c r="U411" s="7">
        <v>0</v>
      </c>
      <c r="V411" s="7">
        <v>0</v>
      </c>
      <c r="W411" s="7">
        <f t="shared" si="38"/>
        <v>59930</v>
      </c>
      <c r="X411" s="7">
        <f t="shared" si="39"/>
        <v>61791.1</v>
      </c>
      <c r="Y411" s="133">
        <f t="shared" si="40"/>
        <v>3.1054563657600509E-2</v>
      </c>
      <c r="Z411" s="133">
        <f t="shared" si="36"/>
        <v>5.8401468379776407E-4</v>
      </c>
      <c r="AA411" s="187" cm="1">
        <f t="array" ref="AA411">6-MATCH(Z411,PERCENTILE(Z$11:Z$642,{5,4,3,2,1}/5),-1)</f>
        <v>3</v>
      </c>
      <c r="AB411" s="148" t="str">
        <f t="shared" si="37"/>
        <v>Mid</v>
      </c>
      <c r="AD411" s="14"/>
      <c r="AE411" s="192"/>
    </row>
    <row r="412" spans="1:31">
      <c r="A412" s="4" t="s">
        <v>416</v>
      </c>
      <c r="B412" s="7">
        <v>75</v>
      </c>
      <c r="C412" s="7">
        <v>30</v>
      </c>
      <c r="D412" s="7">
        <v>1750</v>
      </c>
      <c r="E412" s="7">
        <v>100</v>
      </c>
      <c r="F412" s="7">
        <v>100</v>
      </c>
      <c r="G412" s="7">
        <v>2500</v>
      </c>
      <c r="H412" s="7">
        <v>5000</v>
      </c>
      <c r="I412" s="7">
        <v>800</v>
      </c>
      <c r="J412" s="7">
        <v>3500</v>
      </c>
      <c r="K412" s="7">
        <v>700</v>
      </c>
      <c r="L412" s="7">
        <v>2250</v>
      </c>
      <c r="M412" s="7">
        <v>700</v>
      </c>
      <c r="N412" s="7">
        <v>2500</v>
      </c>
      <c r="O412" s="7">
        <v>1500</v>
      </c>
      <c r="P412" s="7">
        <v>600</v>
      </c>
      <c r="Q412" s="7">
        <v>3000</v>
      </c>
      <c r="R412" s="7">
        <v>5000</v>
      </c>
      <c r="S412" s="7">
        <v>600</v>
      </c>
      <c r="T412" s="7">
        <v>900</v>
      </c>
      <c r="U412" s="7">
        <v>0</v>
      </c>
      <c r="V412" s="7">
        <v>0</v>
      </c>
      <c r="W412" s="7">
        <f t="shared" si="38"/>
        <v>31605</v>
      </c>
      <c r="X412" s="7">
        <f t="shared" si="39"/>
        <v>32454.9</v>
      </c>
      <c r="Y412" s="133">
        <f t="shared" si="40"/>
        <v>2.6891314665401067E-2</v>
      </c>
      <c r="Z412" s="133">
        <f t="shared" si="36"/>
        <v>2.3730422401518746E-3</v>
      </c>
      <c r="AA412" s="187" cm="1">
        <f t="array" ref="AA412">6-MATCH(Z412,PERCENTILE(Z$11:Z$642,{5,4,3,2,1}/5),-1)</f>
        <v>4</v>
      </c>
      <c r="AB412" s="148" t="str">
        <f t="shared" si="37"/>
        <v>High</v>
      </c>
      <c r="AD412" s="14"/>
      <c r="AE412" s="192"/>
    </row>
    <row r="413" spans="1:31">
      <c r="A413" s="4" t="s">
        <v>417</v>
      </c>
      <c r="B413" s="7">
        <v>15</v>
      </c>
      <c r="C413" s="7">
        <v>0</v>
      </c>
      <c r="D413" s="7">
        <v>2500</v>
      </c>
      <c r="E413" s="7">
        <v>15</v>
      </c>
      <c r="F413" s="7">
        <v>500</v>
      </c>
      <c r="G413" s="7">
        <v>1750</v>
      </c>
      <c r="H413" s="7">
        <v>6000</v>
      </c>
      <c r="I413" s="7">
        <v>1250</v>
      </c>
      <c r="J413" s="7">
        <v>4000</v>
      </c>
      <c r="K413" s="7">
        <v>500</v>
      </c>
      <c r="L413" s="7">
        <v>300</v>
      </c>
      <c r="M413" s="7">
        <v>450</v>
      </c>
      <c r="N413" s="7">
        <v>1500</v>
      </c>
      <c r="O413" s="7">
        <v>2500</v>
      </c>
      <c r="P413" s="7">
        <v>1250</v>
      </c>
      <c r="Q413" s="7">
        <v>2250</v>
      </c>
      <c r="R413" s="7">
        <v>4500</v>
      </c>
      <c r="S413" s="7">
        <v>800</v>
      </c>
      <c r="T413" s="7">
        <v>600</v>
      </c>
      <c r="U413" s="7">
        <v>0</v>
      </c>
      <c r="V413" s="7">
        <v>0</v>
      </c>
      <c r="W413" s="7">
        <f t="shared" si="38"/>
        <v>30680</v>
      </c>
      <c r="X413" s="7">
        <f t="shared" si="39"/>
        <v>31394.2</v>
      </c>
      <c r="Y413" s="133">
        <f t="shared" si="40"/>
        <v>2.3279009126466743E-2</v>
      </c>
      <c r="Z413" s="133">
        <f t="shared" si="36"/>
        <v>4.8891786179921777E-4</v>
      </c>
      <c r="AA413" s="187" cm="1">
        <f t="array" ref="AA413">6-MATCH(Z413,PERCENTILE(Z$11:Z$642,{5,4,3,2,1}/5),-1)</f>
        <v>3</v>
      </c>
      <c r="AB413" s="148" t="str">
        <f t="shared" si="37"/>
        <v>Mid</v>
      </c>
      <c r="AD413" s="14"/>
      <c r="AE413" s="192"/>
    </row>
    <row r="414" spans="1:31">
      <c r="A414" s="4" t="s">
        <v>418</v>
      </c>
      <c r="B414" s="7">
        <v>15</v>
      </c>
      <c r="C414" s="7">
        <v>0</v>
      </c>
      <c r="D414" s="7">
        <v>1750</v>
      </c>
      <c r="E414" s="7">
        <v>10</v>
      </c>
      <c r="F414" s="7">
        <v>150</v>
      </c>
      <c r="G414" s="7">
        <v>1750</v>
      </c>
      <c r="H414" s="7">
        <v>10000</v>
      </c>
      <c r="I414" s="7">
        <v>900</v>
      </c>
      <c r="J414" s="7">
        <v>3000</v>
      </c>
      <c r="K414" s="7">
        <v>8000</v>
      </c>
      <c r="L414" s="7">
        <v>1250</v>
      </c>
      <c r="M414" s="7">
        <v>800</v>
      </c>
      <c r="N414" s="7">
        <v>8000</v>
      </c>
      <c r="O414" s="7">
        <v>4000</v>
      </c>
      <c r="P414" s="7">
        <v>500</v>
      </c>
      <c r="Q414" s="7">
        <v>4500</v>
      </c>
      <c r="R414" s="7">
        <v>6000</v>
      </c>
      <c r="S414" s="7">
        <v>1000</v>
      </c>
      <c r="T414" s="7">
        <v>1250</v>
      </c>
      <c r="U414" s="7">
        <v>0</v>
      </c>
      <c r="V414" s="7">
        <v>0</v>
      </c>
      <c r="W414" s="7">
        <f t="shared" si="38"/>
        <v>52875</v>
      </c>
      <c r="X414" s="7">
        <f t="shared" si="39"/>
        <v>54995.3</v>
      </c>
      <c r="Y414" s="133">
        <f t="shared" si="40"/>
        <v>4.0100236406619416E-2</v>
      </c>
      <c r="Z414" s="133">
        <f t="shared" si="36"/>
        <v>2.8368794326241134E-4</v>
      </c>
      <c r="AA414" s="187" cm="1">
        <f t="array" ref="AA414">6-MATCH(Z414,PERCENTILE(Z$11:Z$642,{5,4,3,2,1}/5),-1)</f>
        <v>2</v>
      </c>
      <c r="AB414" s="148" t="str">
        <f t="shared" si="37"/>
        <v>Low</v>
      </c>
      <c r="AD414" s="14"/>
      <c r="AE414" s="192"/>
    </row>
    <row r="415" spans="1:31">
      <c r="A415" s="4" t="s">
        <v>419</v>
      </c>
      <c r="B415" s="7">
        <v>10</v>
      </c>
      <c r="C415" s="7">
        <v>0</v>
      </c>
      <c r="D415" s="7">
        <v>600</v>
      </c>
      <c r="E415" s="7">
        <v>200</v>
      </c>
      <c r="F415" s="7">
        <v>600</v>
      </c>
      <c r="G415" s="7">
        <v>1500</v>
      </c>
      <c r="H415" s="7">
        <v>3000</v>
      </c>
      <c r="I415" s="7">
        <v>1000</v>
      </c>
      <c r="J415" s="7">
        <v>3500</v>
      </c>
      <c r="K415" s="7">
        <v>900</v>
      </c>
      <c r="L415" s="7">
        <v>125</v>
      </c>
      <c r="M415" s="7">
        <v>400</v>
      </c>
      <c r="N415" s="7">
        <v>1500</v>
      </c>
      <c r="O415" s="7">
        <v>1750</v>
      </c>
      <c r="P415" s="7">
        <v>1250</v>
      </c>
      <c r="Q415" s="7">
        <v>5000</v>
      </c>
      <c r="R415" s="7">
        <v>12000</v>
      </c>
      <c r="S415" s="7">
        <v>2000</v>
      </c>
      <c r="T415" s="7">
        <v>700</v>
      </c>
      <c r="U415" s="7">
        <v>0</v>
      </c>
      <c r="V415" s="7">
        <v>0</v>
      </c>
      <c r="W415" s="7">
        <f t="shared" si="38"/>
        <v>36035</v>
      </c>
      <c r="X415" s="7">
        <f t="shared" si="39"/>
        <v>37410.25</v>
      </c>
      <c r="Y415" s="133">
        <f t="shared" si="40"/>
        <v>3.8164284723185782E-2</v>
      </c>
      <c r="Z415" s="133">
        <f t="shared" si="36"/>
        <v>2.7750797835437768E-4</v>
      </c>
      <c r="AA415" s="187" cm="1">
        <f t="array" ref="AA415">6-MATCH(Z415,PERCENTILE(Z$11:Z$642,{5,4,3,2,1}/5),-1)</f>
        <v>2</v>
      </c>
      <c r="AB415" s="148" t="str">
        <f t="shared" si="37"/>
        <v>Low</v>
      </c>
      <c r="AD415" s="14"/>
      <c r="AE415" s="192"/>
    </row>
    <row r="416" spans="1:31">
      <c r="A416" s="4" t="s">
        <v>420</v>
      </c>
      <c r="B416" s="7">
        <v>25</v>
      </c>
      <c r="C416" s="7">
        <v>0</v>
      </c>
      <c r="D416" s="7">
        <v>1250</v>
      </c>
      <c r="E416" s="7">
        <v>30</v>
      </c>
      <c r="F416" s="7">
        <v>50</v>
      </c>
      <c r="G416" s="7">
        <v>1500</v>
      </c>
      <c r="H416" s="7">
        <v>12000</v>
      </c>
      <c r="I416" s="7">
        <v>1750</v>
      </c>
      <c r="J416" s="7">
        <v>9000</v>
      </c>
      <c r="K416" s="7">
        <v>5000</v>
      </c>
      <c r="L416" s="7">
        <v>5000</v>
      </c>
      <c r="M416" s="7">
        <v>1250</v>
      </c>
      <c r="N416" s="7">
        <v>6000</v>
      </c>
      <c r="O416" s="7">
        <v>8000</v>
      </c>
      <c r="P416" s="7">
        <v>3000</v>
      </c>
      <c r="Q416" s="7">
        <v>8000</v>
      </c>
      <c r="R416" s="7">
        <v>6000</v>
      </c>
      <c r="S416" s="7">
        <v>1500</v>
      </c>
      <c r="T416" s="7">
        <v>2000</v>
      </c>
      <c r="U416" s="7">
        <v>0</v>
      </c>
      <c r="V416" s="7">
        <v>0</v>
      </c>
      <c r="W416" s="7">
        <f t="shared" si="38"/>
        <v>71355</v>
      </c>
      <c r="X416" s="7">
        <f t="shared" si="39"/>
        <v>73746.399999999994</v>
      </c>
      <c r="Y416" s="133">
        <f t="shared" si="40"/>
        <v>3.3514119543129439E-2</v>
      </c>
      <c r="Z416" s="133">
        <f t="shared" si="36"/>
        <v>3.503608716978488E-4</v>
      </c>
      <c r="AA416" s="187" cm="1">
        <f t="array" ref="AA416">6-MATCH(Z416,PERCENTILE(Z$11:Z$642,{5,4,3,2,1}/5),-1)</f>
        <v>2</v>
      </c>
      <c r="AB416" s="148" t="str">
        <f t="shared" si="37"/>
        <v>Low</v>
      </c>
      <c r="AD416" s="14"/>
      <c r="AE416" s="192"/>
    </row>
    <row r="417" spans="1:31">
      <c r="A417" s="4" t="s">
        <v>421</v>
      </c>
      <c r="B417" s="7">
        <v>225</v>
      </c>
      <c r="C417" s="7">
        <v>0</v>
      </c>
      <c r="D417" s="7">
        <v>5000</v>
      </c>
      <c r="E417" s="7">
        <v>15</v>
      </c>
      <c r="F417" s="7">
        <v>500</v>
      </c>
      <c r="G417" s="7">
        <v>3000</v>
      </c>
      <c r="H417" s="7">
        <v>6000</v>
      </c>
      <c r="I417" s="7">
        <v>800</v>
      </c>
      <c r="J417" s="7">
        <v>3000</v>
      </c>
      <c r="K417" s="7">
        <v>1750</v>
      </c>
      <c r="L417" s="7">
        <v>350</v>
      </c>
      <c r="M417" s="7">
        <v>600</v>
      </c>
      <c r="N417" s="7">
        <v>3500</v>
      </c>
      <c r="O417" s="7">
        <v>2500</v>
      </c>
      <c r="P417" s="7">
        <v>600</v>
      </c>
      <c r="Q417" s="7">
        <v>5000</v>
      </c>
      <c r="R417" s="7">
        <v>3000</v>
      </c>
      <c r="S417" s="7">
        <v>700</v>
      </c>
      <c r="T417" s="7">
        <v>1250</v>
      </c>
      <c r="U417" s="7">
        <v>0</v>
      </c>
      <c r="V417" s="7">
        <v>0</v>
      </c>
      <c r="W417" s="7">
        <f t="shared" si="38"/>
        <v>37790</v>
      </c>
      <c r="X417" s="7">
        <f t="shared" si="39"/>
        <v>38516.199999999997</v>
      </c>
      <c r="Y417" s="133">
        <f t="shared" si="40"/>
        <v>1.9216724001058338E-2</v>
      </c>
      <c r="Z417" s="133">
        <f t="shared" si="36"/>
        <v>5.9539560730351949E-3</v>
      </c>
      <c r="AA417" s="187" cm="1">
        <f t="array" ref="AA417">6-MATCH(Z417,PERCENTILE(Z$11:Z$642,{5,4,3,2,1}/5),-1)</f>
        <v>5</v>
      </c>
      <c r="AB417" s="148" t="str">
        <f t="shared" si="37"/>
        <v>Very high</v>
      </c>
      <c r="AD417" s="14"/>
      <c r="AE417" s="192"/>
    </row>
    <row r="418" spans="1:31">
      <c r="A418" s="4" t="s">
        <v>422</v>
      </c>
      <c r="B418" s="7">
        <v>200</v>
      </c>
      <c r="C418" s="7">
        <v>10</v>
      </c>
      <c r="D418" s="7">
        <v>1750</v>
      </c>
      <c r="E418" s="7">
        <v>45</v>
      </c>
      <c r="F418" s="7">
        <v>75</v>
      </c>
      <c r="G418" s="7">
        <v>2000</v>
      </c>
      <c r="H418" s="7">
        <v>10000</v>
      </c>
      <c r="I418" s="7">
        <v>1000</v>
      </c>
      <c r="J418" s="7">
        <v>6000</v>
      </c>
      <c r="K418" s="7">
        <v>1500</v>
      </c>
      <c r="L418" s="7">
        <v>2000</v>
      </c>
      <c r="M418" s="7">
        <v>600</v>
      </c>
      <c r="N418" s="7">
        <v>3500</v>
      </c>
      <c r="O418" s="7">
        <v>3500</v>
      </c>
      <c r="P418" s="7">
        <v>2000</v>
      </c>
      <c r="Q418" s="7">
        <v>11000</v>
      </c>
      <c r="R418" s="7">
        <v>9000</v>
      </c>
      <c r="S418" s="7">
        <v>1250</v>
      </c>
      <c r="T418" s="7">
        <v>1750</v>
      </c>
      <c r="U418" s="7">
        <v>0</v>
      </c>
      <c r="V418" s="7">
        <v>0</v>
      </c>
      <c r="W418" s="7">
        <f t="shared" si="38"/>
        <v>57180</v>
      </c>
      <c r="X418" s="7">
        <f t="shared" si="39"/>
        <v>58968.4</v>
      </c>
      <c r="Y418" s="133">
        <f t="shared" si="40"/>
        <v>3.1276670164393172E-2</v>
      </c>
      <c r="Z418" s="133">
        <f t="shared" si="36"/>
        <v>3.497726477789437E-3</v>
      </c>
      <c r="AA418" s="187" cm="1">
        <f t="array" ref="AA418">6-MATCH(Z418,PERCENTILE(Z$11:Z$642,{5,4,3,2,1}/5),-1)</f>
        <v>5</v>
      </c>
      <c r="AB418" s="148" t="str">
        <f t="shared" si="37"/>
        <v>Very high</v>
      </c>
      <c r="AD418" s="14"/>
      <c r="AE418" s="192"/>
    </row>
    <row r="419" spans="1:31">
      <c r="A419" s="4" t="s">
        <v>423</v>
      </c>
      <c r="B419" s="7">
        <v>50</v>
      </c>
      <c r="C419" s="7">
        <v>20</v>
      </c>
      <c r="D419" s="7">
        <v>2500</v>
      </c>
      <c r="E419" s="7">
        <v>0</v>
      </c>
      <c r="F419" s="7">
        <v>1250</v>
      </c>
      <c r="G419" s="7">
        <v>2500</v>
      </c>
      <c r="H419" s="7">
        <v>8000</v>
      </c>
      <c r="I419" s="7">
        <v>3500</v>
      </c>
      <c r="J419" s="7">
        <v>1250</v>
      </c>
      <c r="K419" s="7">
        <v>600</v>
      </c>
      <c r="L419" s="7">
        <v>250</v>
      </c>
      <c r="M419" s="7">
        <v>200</v>
      </c>
      <c r="N419" s="7">
        <v>1250</v>
      </c>
      <c r="O419" s="7">
        <v>3000</v>
      </c>
      <c r="P419" s="7">
        <v>450</v>
      </c>
      <c r="Q419" s="7">
        <v>2500</v>
      </c>
      <c r="R419" s="7">
        <v>3000</v>
      </c>
      <c r="S419" s="7">
        <v>600</v>
      </c>
      <c r="T419" s="7">
        <v>800</v>
      </c>
      <c r="U419" s="7">
        <v>0</v>
      </c>
      <c r="V419" s="7">
        <v>0</v>
      </c>
      <c r="W419" s="7">
        <f t="shared" si="38"/>
        <v>31720</v>
      </c>
      <c r="X419" s="7">
        <f t="shared" si="39"/>
        <v>32323.1</v>
      </c>
      <c r="Y419" s="133">
        <f t="shared" si="40"/>
        <v>1.9013240857503E-2</v>
      </c>
      <c r="Z419" s="133">
        <f t="shared" si="36"/>
        <v>1.5762925598991173E-3</v>
      </c>
      <c r="AA419" s="187" cm="1">
        <f t="array" ref="AA419">6-MATCH(Z419,PERCENTILE(Z$11:Z$642,{5,4,3,2,1}/5),-1)</f>
        <v>4</v>
      </c>
      <c r="AB419" s="148" t="str">
        <f t="shared" si="37"/>
        <v>High</v>
      </c>
      <c r="AD419" s="14"/>
      <c r="AE419" s="192"/>
    </row>
    <row r="420" spans="1:31">
      <c r="A420" s="4" t="s">
        <v>424</v>
      </c>
      <c r="B420" s="7">
        <v>75</v>
      </c>
      <c r="C420" s="7">
        <v>0</v>
      </c>
      <c r="D420" s="7">
        <v>2500</v>
      </c>
      <c r="E420" s="7">
        <v>15</v>
      </c>
      <c r="F420" s="7">
        <v>75</v>
      </c>
      <c r="G420" s="7">
        <v>2250</v>
      </c>
      <c r="H420" s="7">
        <v>7000</v>
      </c>
      <c r="I420" s="7">
        <v>600</v>
      </c>
      <c r="J420" s="7">
        <v>2500</v>
      </c>
      <c r="K420" s="7">
        <v>2500</v>
      </c>
      <c r="L420" s="7">
        <v>900</v>
      </c>
      <c r="M420" s="7">
        <v>800</v>
      </c>
      <c r="N420" s="7">
        <v>5000</v>
      </c>
      <c r="O420" s="7">
        <v>1750</v>
      </c>
      <c r="P420" s="7">
        <v>600</v>
      </c>
      <c r="Q420" s="7">
        <v>4500</v>
      </c>
      <c r="R420" s="7">
        <v>4000</v>
      </c>
      <c r="S420" s="7">
        <v>800</v>
      </c>
      <c r="T420" s="7">
        <v>1000</v>
      </c>
      <c r="U420" s="7">
        <v>0</v>
      </c>
      <c r="V420" s="7">
        <v>0</v>
      </c>
      <c r="W420" s="7">
        <f t="shared" si="38"/>
        <v>36865</v>
      </c>
      <c r="X420" s="7">
        <f t="shared" si="39"/>
        <v>37996.199999999997</v>
      </c>
      <c r="Y420" s="133">
        <f t="shared" si="40"/>
        <v>3.0684931506849145E-2</v>
      </c>
      <c r="Z420" s="133">
        <f t="shared" si="36"/>
        <v>2.0344500203445001E-3</v>
      </c>
      <c r="AA420" s="187" cm="1">
        <f t="array" ref="AA420">6-MATCH(Z420,PERCENTILE(Z$11:Z$642,{5,4,3,2,1}/5),-1)</f>
        <v>4</v>
      </c>
      <c r="AB420" s="148" t="str">
        <f t="shared" si="37"/>
        <v>High</v>
      </c>
      <c r="AD420" s="14"/>
      <c r="AE420" s="192"/>
    </row>
    <row r="421" spans="1:31">
      <c r="A421" s="4" t="s">
        <v>425</v>
      </c>
      <c r="B421" s="7">
        <v>125</v>
      </c>
      <c r="C421" s="7">
        <v>10</v>
      </c>
      <c r="D421" s="7">
        <v>6000</v>
      </c>
      <c r="E421" s="7">
        <v>20</v>
      </c>
      <c r="F421" s="7">
        <v>150</v>
      </c>
      <c r="G421" s="7">
        <v>2500</v>
      </c>
      <c r="H421" s="7">
        <v>9000</v>
      </c>
      <c r="I421" s="7">
        <v>900</v>
      </c>
      <c r="J421" s="7">
        <v>6000</v>
      </c>
      <c r="K421" s="7">
        <v>1500</v>
      </c>
      <c r="L421" s="7">
        <v>1250</v>
      </c>
      <c r="M421" s="7">
        <v>1500</v>
      </c>
      <c r="N421" s="7">
        <v>4500</v>
      </c>
      <c r="O421" s="7">
        <v>3500</v>
      </c>
      <c r="P421" s="7">
        <v>3000</v>
      </c>
      <c r="Q421" s="7">
        <v>6000</v>
      </c>
      <c r="R421" s="7">
        <v>9000</v>
      </c>
      <c r="S421" s="7">
        <v>2000</v>
      </c>
      <c r="T421" s="7">
        <v>1500</v>
      </c>
      <c r="U421" s="7">
        <v>0</v>
      </c>
      <c r="V421" s="7">
        <v>0</v>
      </c>
      <c r="W421" s="7">
        <f t="shared" si="38"/>
        <v>58455</v>
      </c>
      <c r="X421" s="7">
        <f t="shared" si="39"/>
        <v>59867.4</v>
      </c>
      <c r="Y421" s="133">
        <f t="shared" si="40"/>
        <v>2.4162176032845872E-2</v>
      </c>
      <c r="Z421" s="133">
        <f t="shared" si="36"/>
        <v>2.1383970575656486E-3</v>
      </c>
      <c r="AA421" s="187" cm="1">
        <f t="array" ref="AA421">6-MATCH(Z421,PERCENTILE(Z$11:Z$642,{5,4,3,2,1}/5),-1)</f>
        <v>4</v>
      </c>
      <c r="AB421" s="148" t="str">
        <f t="shared" si="37"/>
        <v>High</v>
      </c>
      <c r="AD421" s="14"/>
      <c r="AE421" s="192"/>
    </row>
    <row r="422" spans="1:31">
      <c r="A422" s="4" t="s">
        <v>426</v>
      </c>
      <c r="B422" s="7">
        <v>15</v>
      </c>
      <c r="C422" s="7">
        <v>40</v>
      </c>
      <c r="D422" s="7">
        <v>7000</v>
      </c>
      <c r="E422" s="7">
        <v>900</v>
      </c>
      <c r="F422" s="7">
        <v>350</v>
      </c>
      <c r="G422" s="7">
        <v>3500</v>
      </c>
      <c r="H422" s="7">
        <v>13000</v>
      </c>
      <c r="I422" s="7">
        <v>24000</v>
      </c>
      <c r="J422" s="7">
        <v>8000</v>
      </c>
      <c r="K422" s="7">
        <v>3000</v>
      </c>
      <c r="L422" s="7">
        <v>3000</v>
      </c>
      <c r="M422" s="7">
        <v>450</v>
      </c>
      <c r="N422" s="7">
        <v>5000</v>
      </c>
      <c r="O422" s="7">
        <v>14000</v>
      </c>
      <c r="P422" s="7">
        <v>2250</v>
      </c>
      <c r="Q422" s="7">
        <v>5000</v>
      </c>
      <c r="R422" s="7">
        <v>5000</v>
      </c>
      <c r="S422" s="7">
        <v>900</v>
      </c>
      <c r="T422" s="7">
        <v>700</v>
      </c>
      <c r="U422" s="7">
        <v>0</v>
      </c>
      <c r="V422" s="7">
        <v>0</v>
      </c>
      <c r="W422" s="7">
        <f t="shared" si="38"/>
        <v>96105</v>
      </c>
      <c r="X422" s="7">
        <f t="shared" si="39"/>
        <v>98102.7</v>
      </c>
      <c r="Y422" s="133">
        <f t="shared" si="40"/>
        <v>2.0786639612923263E-2</v>
      </c>
      <c r="Z422" s="133">
        <f t="shared" si="36"/>
        <v>1.5607928827844546E-4</v>
      </c>
      <c r="AA422" s="187" cm="1">
        <f t="array" ref="AA422">6-MATCH(Z422,PERCENTILE(Z$11:Z$642,{5,4,3,2,1}/5),-1)</f>
        <v>2</v>
      </c>
      <c r="AB422" s="148" t="str">
        <f t="shared" si="37"/>
        <v>Low</v>
      </c>
      <c r="AD422" s="14"/>
      <c r="AE422" s="192"/>
    </row>
    <row r="423" spans="1:31">
      <c r="A423" s="4" t="s">
        <v>427</v>
      </c>
      <c r="B423" s="7">
        <v>20</v>
      </c>
      <c r="C423" s="7">
        <v>40</v>
      </c>
      <c r="D423" s="7">
        <v>3500</v>
      </c>
      <c r="E423" s="7">
        <v>40</v>
      </c>
      <c r="F423" s="7">
        <v>700</v>
      </c>
      <c r="G423" s="7">
        <v>6000</v>
      </c>
      <c r="H423" s="7">
        <v>14000</v>
      </c>
      <c r="I423" s="7">
        <v>5000</v>
      </c>
      <c r="J423" s="7">
        <v>4500</v>
      </c>
      <c r="K423" s="7">
        <v>2250</v>
      </c>
      <c r="L423" s="7">
        <v>600</v>
      </c>
      <c r="M423" s="7">
        <v>700</v>
      </c>
      <c r="N423" s="7">
        <v>4500</v>
      </c>
      <c r="O423" s="7">
        <v>9000</v>
      </c>
      <c r="P423" s="7">
        <v>500</v>
      </c>
      <c r="Q423" s="7">
        <v>4000</v>
      </c>
      <c r="R423" s="7">
        <v>8000</v>
      </c>
      <c r="S423" s="7">
        <v>800</v>
      </c>
      <c r="T423" s="7">
        <v>700</v>
      </c>
      <c r="U423" s="7">
        <v>0</v>
      </c>
      <c r="V423" s="7">
        <v>0</v>
      </c>
      <c r="W423" s="7">
        <f t="shared" si="38"/>
        <v>64850</v>
      </c>
      <c r="X423" s="7">
        <f t="shared" si="39"/>
        <v>66747.899999999994</v>
      </c>
      <c r="Y423" s="133">
        <f t="shared" si="40"/>
        <v>2.9265998457979947E-2</v>
      </c>
      <c r="Z423" s="133">
        <f t="shared" si="36"/>
        <v>3.0840400925212025E-4</v>
      </c>
      <c r="AA423" s="187" cm="1">
        <f t="array" ref="AA423">6-MATCH(Z423,PERCENTILE(Z$11:Z$642,{5,4,3,2,1}/5),-1)</f>
        <v>2</v>
      </c>
      <c r="AB423" s="148" t="str">
        <f t="shared" si="37"/>
        <v>Low</v>
      </c>
      <c r="AD423" s="14"/>
      <c r="AE423" s="192"/>
    </row>
    <row r="424" spans="1:31">
      <c r="A424" s="4" t="s">
        <v>428</v>
      </c>
      <c r="B424" s="7">
        <v>20</v>
      </c>
      <c r="C424" s="7">
        <v>10</v>
      </c>
      <c r="D424" s="7">
        <v>2500</v>
      </c>
      <c r="E424" s="7">
        <v>0</v>
      </c>
      <c r="F424" s="7">
        <v>100</v>
      </c>
      <c r="G424" s="7">
        <v>1500</v>
      </c>
      <c r="H424" s="7">
        <v>4000</v>
      </c>
      <c r="I424" s="7">
        <v>4000</v>
      </c>
      <c r="J424" s="7">
        <v>3000</v>
      </c>
      <c r="K424" s="7">
        <v>300</v>
      </c>
      <c r="L424" s="7">
        <v>400</v>
      </c>
      <c r="M424" s="7">
        <v>300</v>
      </c>
      <c r="N424" s="7">
        <v>1000</v>
      </c>
      <c r="O424" s="7">
        <v>1250</v>
      </c>
      <c r="P424" s="7">
        <v>2000</v>
      </c>
      <c r="Q424" s="7">
        <v>3000</v>
      </c>
      <c r="R424" s="7">
        <v>4000</v>
      </c>
      <c r="S424" s="7">
        <v>700</v>
      </c>
      <c r="T424" s="7">
        <v>600</v>
      </c>
      <c r="U424" s="7">
        <v>0</v>
      </c>
      <c r="V424" s="7">
        <v>0</v>
      </c>
      <c r="W424" s="7">
        <f t="shared" si="38"/>
        <v>28680</v>
      </c>
      <c r="X424" s="7">
        <f t="shared" si="39"/>
        <v>29242.3</v>
      </c>
      <c r="Y424" s="133">
        <f t="shared" si="40"/>
        <v>1.9605997210599746E-2</v>
      </c>
      <c r="Z424" s="133">
        <f t="shared" si="36"/>
        <v>6.9735006973500695E-4</v>
      </c>
      <c r="AA424" s="187" cm="1">
        <f t="array" ref="AA424">6-MATCH(Z424,PERCENTILE(Z$11:Z$642,{5,4,3,2,1}/5),-1)</f>
        <v>3</v>
      </c>
      <c r="AB424" s="148" t="str">
        <f t="shared" si="37"/>
        <v>Mid</v>
      </c>
      <c r="AD424" s="14"/>
      <c r="AE424" s="192"/>
    </row>
    <row r="425" spans="1:31">
      <c r="A425" s="4" t="s">
        <v>429</v>
      </c>
      <c r="B425" s="7">
        <v>250</v>
      </c>
      <c r="C425" s="7">
        <v>45</v>
      </c>
      <c r="D425" s="7">
        <v>4500</v>
      </c>
      <c r="E425" s="7">
        <v>200</v>
      </c>
      <c r="F425" s="7">
        <v>400</v>
      </c>
      <c r="G425" s="7">
        <v>2250</v>
      </c>
      <c r="H425" s="7">
        <v>7000</v>
      </c>
      <c r="I425" s="7">
        <v>1250</v>
      </c>
      <c r="J425" s="7">
        <v>3500</v>
      </c>
      <c r="K425" s="7">
        <v>1750</v>
      </c>
      <c r="L425" s="7">
        <v>1250</v>
      </c>
      <c r="M425" s="7">
        <v>600</v>
      </c>
      <c r="N425" s="7">
        <v>3500</v>
      </c>
      <c r="O425" s="7">
        <v>3000</v>
      </c>
      <c r="P425" s="7">
        <v>900</v>
      </c>
      <c r="Q425" s="7">
        <v>4500</v>
      </c>
      <c r="R425" s="7">
        <v>4500</v>
      </c>
      <c r="S425" s="7">
        <v>500</v>
      </c>
      <c r="T425" s="7">
        <v>1250</v>
      </c>
      <c r="U425" s="7">
        <v>0</v>
      </c>
      <c r="V425" s="7">
        <v>0</v>
      </c>
      <c r="W425" s="7">
        <f t="shared" si="38"/>
        <v>41145</v>
      </c>
      <c r="X425" s="7">
        <f t="shared" si="39"/>
        <v>42028.35</v>
      </c>
      <c r="Y425" s="133">
        <f t="shared" si="40"/>
        <v>2.1469194312796258E-2</v>
      </c>
      <c r="Z425" s="133">
        <f t="shared" si="36"/>
        <v>6.0760724267833275E-3</v>
      </c>
      <c r="AA425" s="187" cm="1">
        <f t="array" ref="AA425">6-MATCH(Z425,PERCENTILE(Z$11:Z$642,{5,4,3,2,1}/5),-1)</f>
        <v>5</v>
      </c>
      <c r="AB425" s="148" t="str">
        <f t="shared" si="37"/>
        <v>Very high</v>
      </c>
      <c r="AD425" s="14"/>
      <c r="AE425" s="192"/>
    </row>
    <row r="426" spans="1:31">
      <c r="A426" s="4" t="s">
        <v>430</v>
      </c>
      <c r="B426" s="7">
        <v>100</v>
      </c>
      <c r="C426" s="7">
        <v>25</v>
      </c>
      <c r="D426" s="7">
        <v>1250</v>
      </c>
      <c r="E426" s="7">
        <v>300</v>
      </c>
      <c r="F426" s="7">
        <v>400</v>
      </c>
      <c r="G426" s="7">
        <v>4000</v>
      </c>
      <c r="H426" s="7">
        <v>5000</v>
      </c>
      <c r="I426" s="7">
        <v>1500</v>
      </c>
      <c r="J426" s="7">
        <v>3500</v>
      </c>
      <c r="K426" s="7">
        <v>1500</v>
      </c>
      <c r="L426" s="7">
        <v>600</v>
      </c>
      <c r="M426" s="7">
        <v>800</v>
      </c>
      <c r="N426" s="7">
        <v>3500</v>
      </c>
      <c r="O426" s="7">
        <v>3500</v>
      </c>
      <c r="P426" s="7">
        <v>500</v>
      </c>
      <c r="Q426" s="7">
        <v>4000</v>
      </c>
      <c r="R426" s="7">
        <v>6000</v>
      </c>
      <c r="S426" s="7">
        <v>1250</v>
      </c>
      <c r="T426" s="7">
        <v>1000</v>
      </c>
      <c r="U426" s="7">
        <v>0</v>
      </c>
      <c r="V426" s="7">
        <v>0</v>
      </c>
      <c r="W426" s="7">
        <f t="shared" si="38"/>
        <v>38725</v>
      </c>
      <c r="X426" s="7">
        <f t="shared" si="39"/>
        <v>40027.75</v>
      </c>
      <c r="Y426" s="133">
        <f t="shared" si="40"/>
        <v>3.3641058747579056E-2</v>
      </c>
      <c r="Z426" s="133">
        <f t="shared" si="36"/>
        <v>2.5823111684958036E-3</v>
      </c>
      <c r="AA426" s="187" cm="1">
        <f t="array" ref="AA426">6-MATCH(Z426,PERCENTILE(Z$11:Z$642,{5,4,3,2,1}/5),-1)</f>
        <v>4</v>
      </c>
      <c r="AB426" s="148" t="str">
        <f t="shared" si="37"/>
        <v>High</v>
      </c>
      <c r="AD426" s="14"/>
      <c r="AE426" s="192"/>
    </row>
    <row r="427" spans="1:31">
      <c r="A427" s="4" t="s">
        <v>431</v>
      </c>
      <c r="B427" s="7">
        <v>75</v>
      </c>
      <c r="C427" s="7">
        <v>15</v>
      </c>
      <c r="D427" s="7">
        <v>5000</v>
      </c>
      <c r="E427" s="7">
        <v>100</v>
      </c>
      <c r="F427" s="7">
        <v>400</v>
      </c>
      <c r="G427" s="7">
        <v>2000</v>
      </c>
      <c r="H427" s="7">
        <v>7000</v>
      </c>
      <c r="I427" s="7">
        <v>700</v>
      </c>
      <c r="J427" s="7">
        <v>2000</v>
      </c>
      <c r="K427" s="7">
        <v>1000</v>
      </c>
      <c r="L427" s="7">
        <v>1250</v>
      </c>
      <c r="M427" s="7">
        <v>250</v>
      </c>
      <c r="N427" s="7">
        <v>2250</v>
      </c>
      <c r="O427" s="7">
        <v>1750</v>
      </c>
      <c r="P427" s="7">
        <v>500</v>
      </c>
      <c r="Q427" s="7">
        <v>3500</v>
      </c>
      <c r="R427" s="7">
        <v>3500</v>
      </c>
      <c r="S427" s="7">
        <v>900</v>
      </c>
      <c r="T427" s="7">
        <v>800</v>
      </c>
      <c r="U427" s="7">
        <v>0</v>
      </c>
      <c r="V427" s="7">
        <v>0</v>
      </c>
      <c r="W427" s="7">
        <f t="shared" si="38"/>
        <v>32990</v>
      </c>
      <c r="X427" s="7">
        <f t="shared" si="39"/>
        <v>33465.449999999997</v>
      </c>
      <c r="Y427" s="133">
        <f t="shared" si="40"/>
        <v>1.4411943013034056E-2</v>
      </c>
      <c r="Z427" s="133">
        <f t="shared" si="36"/>
        <v>2.2734161867232496E-3</v>
      </c>
      <c r="AA427" s="187" cm="1">
        <f t="array" ref="AA427">6-MATCH(Z427,PERCENTILE(Z$11:Z$642,{5,4,3,2,1}/5),-1)</f>
        <v>4</v>
      </c>
      <c r="AB427" s="148" t="str">
        <f t="shared" si="37"/>
        <v>High</v>
      </c>
      <c r="AD427" s="14"/>
      <c r="AE427" s="192"/>
    </row>
    <row r="428" spans="1:31">
      <c r="A428" s="4" t="s">
        <v>432</v>
      </c>
      <c r="B428" s="7">
        <v>0</v>
      </c>
      <c r="C428" s="7">
        <v>0</v>
      </c>
      <c r="D428" s="7">
        <v>1750</v>
      </c>
      <c r="E428" s="7">
        <v>10</v>
      </c>
      <c r="F428" s="7">
        <v>75</v>
      </c>
      <c r="G428" s="7">
        <v>1750</v>
      </c>
      <c r="H428" s="7">
        <v>9000</v>
      </c>
      <c r="I428" s="7">
        <v>900</v>
      </c>
      <c r="J428" s="7">
        <v>4500</v>
      </c>
      <c r="K428" s="7">
        <v>700</v>
      </c>
      <c r="L428" s="7">
        <v>700</v>
      </c>
      <c r="M428" s="7">
        <v>450</v>
      </c>
      <c r="N428" s="7">
        <v>2500</v>
      </c>
      <c r="O428" s="7">
        <v>2000</v>
      </c>
      <c r="P428" s="7">
        <v>1000</v>
      </c>
      <c r="Q428" s="7">
        <v>4000</v>
      </c>
      <c r="R428" s="7">
        <v>10000</v>
      </c>
      <c r="S428" s="7">
        <v>900</v>
      </c>
      <c r="T428" s="7">
        <v>1250</v>
      </c>
      <c r="U428" s="7">
        <v>0</v>
      </c>
      <c r="V428" s="7">
        <v>0</v>
      </c>
      <c r="W428" s="7">
        <f t="shared" si="38"/>
        <v>41485</v>
      </c>
      <c r="X428" s="7">
        <f t="shared" si="39"/>
        <v>42813.3</v>
      </c>
      <c r="Y428" s="133">
        <f t="shared" si="40"/>
        <v>3.2018801976618105E-2</v>
      </c>
      <c r="Z428" s="133">
        <f t="shared" si="36"/>
        <v>0</v>
      </c>
      <c r="AA428" s="187" cm="1">
        <f t="array" ref="AA428">6-MATCH(Z428,PERCENTILE(Z$11:Z$642,{5,4,3,2,1}/5),-1)</f>
        <v>1</v>
      </c>
      <c r="AB428" s="148" t="str">
        <f t="shared" si="37"/>
        <v>Very low</v>
      </c>
      <c r="AD428" s="14"/>
      <c r="AE428" s="192"/>
    </row>
    <row r="429" spans="1:31">
      <c r="A429" s="4" t="s">
        <v>433</v>
      </c>
      <c r="B429" s="7">
        <v>100</v>
      </c>
      <c r="C429" s="7">
        <v>0</v>
      </c>
      <c r="D429" s="7">
        <v>6000</v>
      </c>
      <c r="E429" s="7">
        <v>0</v>
      </c>
      <c r="F429" s="7">
        <v>350</v>
      </c>
      <c r="G429" s="7">
        <v>3500</v>
      </c>
      <c r="H429" s="7">
        <v>12000</v>
      </c>
      <c r="I429" s="7">
        <v>4500</v>
      </c>
      <c r="J429" s="7">
        <v>3000</v>
      </c>
      <c r="K429" s="7">
        <v>2500</v>
      </c>
      <c r="L429" s="7">
        <v>1500</v>
      </c>
      <c r="M429" s="7">
        <v>900</v>
      </c>
      <c r="N429" s="7">
        <v>6000</v>
      </c>
      <c r="O429" s="7">
        <v>3500</v>
      </c>
      <c r="P429" s="7">
        <v>2500</v>
      </c>
      <c r="Q429" s="7">
        <v>3500</v>
      </c>
      <c r="R429" s="7">
        <v>4500</v>
      </c>
      <c r="S429" s="7">
        <v>1250</v>
      </c>
      <c r="T429" s="7">
        <v>1000</v>
      </c>
      <c r="U429" s="7">
        <v>0</v>
      </c>
      <c r="V429" s="7">
        <v>0</v>
      </c>
      <c r="W429" s="7">
        <f t="shared" si="38"/>
        <v>56600</v>
      </c>
      <c r="X429" s="7">
        <f t="shared" si="39"/>
        <v>57790.5</v>
      </c>
      <c r="Y429" s="133">
        <f t="shared" si="40"/>
        <v>2.1033568904593736E-2</v>
      </c>
      <c r="Z429" s="133">
        <f t="shared" si="36"/>
        <v>1.7667844522968198E-3</v>
      </c>
      <c r="AA429" s="187" cm="1">
        <f t="array" ref="AA429">6-MATCH(Z429,PERCENTILE(Z$11:Z$642,{5,4,3,2,1}/5),-1)</f>
        <v>4</v>
      </c>
      <c r="AB429" s="148" t="str">
        <f t="shared" si="37"/>
        <v>High</v>
      </c>
      <c r="AD429" s="14"/>
      <c r="AE429" s="192"/>
    </row>
    <row r="430" spans="1:31">
      <c r="A430" s="4" t="s">
        <v>434</v>
      </c>
      <c r="B430" s="7">
        <v>15</v>
      </c>
      <c r="C430" s="7">
        <v>150</v>
      </c>
      <c r="D430" s="7">
        <v>350</v>
      </c>
      <c r="E430" s="7">
        <v>250</v>
      </c>
      <c r="F430" s="7">
        <v>350</v>
      </c>
      <c r="G430" s="7">
        <v>2250</v>
      </c>
      <c r="H430" s="7">
        <v>6000</v>
      </c>
      <c r="I430" s="7">
        <v>800</v>
      </c>
      <c r="J430" s="7">
        <v>2250</v>
      </c>
      <c r="K430" s="7">
        <v>1750</v>
      </c>
      <c r="L430" s="7">
        <v>1500</v>
      </c>
      <c r="M430" s="7">
        <v>600</v>
      </c>
      <c r="N430" s="7">
        <v>6000</v>
      </c>
      <c r="O430" s="7">
        <v>2250</v>
      </c>
      <c r="P430" s="7">
        <v>350</v>
      </c>
      <c r="Q430" s="7">
        <v>5000</v>
      </c>
      <c r="R430" s="7">
        <v>7000</v>
      </c>
      <c r="S430" s="7">
        <v>1250</v>
      </c>
      <c r="T430" s="7">
        <v>900</v>
      </c>
      <c r="U430" s="7">
        <v>0</v>
      </c>
      <c r="V430" s="7">
        <v>0</v>
      </c>
      <c r="W430" s="7">
        <f t="shared" si="38"/>
        <v>39015</v>
      </c>
      <c r="X430" s="7">
        <f t="shared" si="39"/>
        <v>40541.5</v>
      </c>
      <c r="Y430" s="133">
        <f t="shared" si="40"/>
        <v>3.912597718826083E-2</v>
      </c>
      <c r="Z430" s="133">
        <f t="shared" si="36"/>
        <v>3.8446751249519417E-4</v>
      </c>
      <c r="AA430" s="187" cm="1">
        <f t="array" ref="AA430">6-MATCH(Z430,PERCENTILE(Z$11:Z$642,{5,4,3,2,1}/5),-1)</f>
        <v>2</v>
      </c>
      <c r="AB430" s="148" t="str">
        <f t="shared" si="37"/>
        <v>Low</v>
      </c>
      <c r="AD430" s="14"/>
      <c r="AE430" s="192"/>
    </row>
    <row r="431" spans="1:31">
      <c r="A431" s="4" t="s">
        <v>435</v>
      </c>
      <c r="B431" s="7">
        <v>45</v>
      </c>
      <c r="C431" s="7">
        <v>0</v>
      </c>
      <c r="D431" s="7">
        <v>1500</v>
      </c>
      <c r="E431" s="7">
        <v>20</v>
      </c>
      <c r="F431" s="7">
        <v>450</v>
      </c>
      <c r="G431" s="7">
        <v>2500</v>
      </c>
      <c r="H431" s="7">
        <v>6000</v>
      </c>
      <c r="I431" s="7">
        <v>1000</v>
      </c>
      <c r="J431" s="7">
        <v>4000</v>
      </c>
      <c r="K431" s="7">
        <v>2500</v>
      </c>
      <c r="L431" s="7">
        <v>800</v>
      </c>
      <c r="M431" s="7">
        <v>1000</v>
      </c>
      <c r="N431" s="7">
        <v>5000</v>
      </c>
      <c r="O431" s="7">
        <v>2500</v>
      </c>
      <c r="P431" s="7">
        <v>500</v>
      </c>
      <c r="Q431" s="7">
        <v>4000</v>
      </c>
      <c r="R431" s="7">
        <v>5000</v>
      </c>
      <c r="S431" s="7">
        <v>1750</v>
      </c>
      <c r="T431" s="7">
        <v>1250</v>
      </c>
      <c r="U431" s="7">
        <v>0</v>
      </c>
      <c r="V431" s="7">
        <v>0</v>
      </c>
      <c r="W431" s="7">
        <f t="shared" si="38"/>
        <v>39815</v>
      </c>
      <c r="X431" s="7">
        <f t="shared" si="39"/>
        <v>41189.599999999999</v>
      </c>
      <c r="Y431" s="133">
        <f t="shared" si="40"/>
        <v>3.4524676629410944E-2</v>
      </c>
      <c r="Z431" s="133">
        <f t="shared" si="36"/>
        <v>1.1302273012683663E-3</v>
      </c>
      <c r="AA431" s="187" cm="1">
        <f t="array" ref="AA431">6-MATCH(Z431,PERCENTILE(Z$11:Z$642,{5,4,3,2,1}/5),-1)</f>
        <v>4</v>
      </c>
      <c r="AB431" s="148" t="str">
        <f t="shared" si="37"/>
        <v>High</v>
      </c>
      <c r="AD431" s="14"/>
      <c r="AE431" s="192"/>
    </row>
    <row r="432" spans="1:31">
      <c r="A432" s="4" t="s">
        <v>436</v>
      </c>
      <c r="B432" s="7">
        <v>30</v>
      </c>
      <c r="C432" s="7">
        <v>10</v>
      </c>
      <c r="D432" s="7">
        <v>4500</v>
      </c>
      <c r="E432" s="7">
        <v>30</v>
      </c>
      <c r="F432" s="7">
        <v>300</v>
      </c>
      <c r="G432" s="7">
        <v>3000</v>
      </c>
      <c r="H432" s="7">
        <v>7000</v>
      </c>
      <c r="I432" s="7">
        <v>3000</v>
      </c>
      <c r="J432" s="7">
        <v>2500</v>
      </c>
      <c r="K432" s="7">
        <v>2000</v>
      </c>
      <c r="L432" s="7">
        <v>1000</v>
      </c>
      <c r="M432" s="7">
        <v>700</v>
      </c>
      <c r="N432" s="7">
        <v>3500</v>
      </c>
      <c r="O432" s="7">
        <v>3500</v>
      </c>
      <c r="P432" s="7">
        <v>3500</v>
      </c>
      <c r="Q432" s="7">
        <v>3500</v>
      </c>
      <c r="R432" s="7">
        <v>5000</v>
      </c>
      <c r="S432" s="7">
        <v>800</v>
      </c>
      <c r="T432" s="7">
        <v>1000</v>
      </c>
      <c r="U432" s="7">
        <v>0</v>
      </c>
      <c r="V432" s="7">
        <v>0</v>
      </c>
      <c r="W432" s="7">
        <f t="shared" si="38"/>
        <v>44870</v>
      </c>
      <c r="X432" s="7">
        <f t="shared" si="39"/>
        <v>45863.7</v>
      </c>
      <c r="Y432" s="133">
        <f t="shared" si="40"/>
        <v>2.2146200133719596E-2</v>
      </c>
      <c r="Z432" s="133">
        <f t="shared" si="36"/>
        <v>6.6859817249832851E-4</v>
      </c>
      <c r="AA432" s="187" cm="1">
        <f t="array" ref="AA432">6-MATCH(Z432,PERCENTILE(Z$11:Z$642,{5,4,3,2,1}/5),-1)</f>
        <v>3</v>
      </c>
      <c r="AB432" s="148" t="str">
        <f t="shared" si="37"/>
        <v>Mid</v>
      </c>
      <c r="AD432" s="14"/>
      <c r="AE432" s="192"/>
    </row>
    <row r="433" spans="1:31">
      <c r="A433" s="4" t="s">
        <v>437</v>
      </c>
      <c r="B433" s="7">
        <v>100</v>
      </c>
      <c r="C433" s="7">
        <v>50</v>
      </c>
      <c r="D433" s="7">
        <v>3000</v>
      </c>
      <c r="E433" s="7">
        <v>600</v>
      </c>
      <c r="F433" s="7">
        <v>300</v>
      </c>
      <c r="G433" s="7">
        <v>3500</v>
      </c>
      <c r="H433" s="7">
        <v>5000</v>
      </c>
      <c r="I433" s="7">
        <v>2500</v>
      </c>
      <c r="J433" s="7">
        <v>3000</v>
      </c>
      <c r="K433" s="7">
        <v>1250</v>
      </c>
      <c r="L433" s="7">
        <v>250</v>
      </c>
      <c r="M433" s="7">
        <v>500</v>
      </c>
      <c r="N433" s="7">
        <v>4000</v>
      </c>
      <c r="O433" s="7">
        <v>3000</v>
      </c>
      <c r="P433" s="7">
        <v>2500</v>
      </c>
      <c r="Q433" s="7">
        <v>3000</v>
      </c>
      <c r="R433" s="7">
        <v>3500</v>
      </c>
      <c r="S433" s="7">
        <v>1250</v>
      </c>
      <c r="T433" s="7">
        <v>900</v>
      </c>
      <c r="U433" s="7">
        <v>0</v>
      </c>
      <c r="V433" s="7">
        <v>0</v>
      </c>
      <c r="W433" s="7">
        <f t="shared" si="38"/>
        <v>38200</v>
      </c>
      <c r="X433" s="7">
        <f t="shared" si="39"/>
        <v>39146</v>
      </c>
      <c r="Y433" s="133">
        <f t="shared" si="40"/>
        <v>2.4764397905759239E-2</v>
      </c>
      <c r="Z433" s="133">
        <f t="shared" si="36"/>
        <v>2.617801047120419E-3</v>
      </c>
      <c r="AA433" s="187" cm="1">
        <f t="array" ref="AA433">6-MATCH(Z433,PERCENTILE(Z$11:Z$642,{5,4,3,2,1}/5),-1)</f>
        <v>4</v>
      </c>
      <c r="AB433" s="148" t="str">
        <f t="shared" si="37"/>
        <v>High</v>
      </c>
      <c r="AD433" s="14"/>
      <c r="AE433" s="192"/>
    </row>
    <row r="434" spans="1:31">
      <c r="A434" s="4" t="s">
        <v>438</v>
      </c>
      <c r="B434" s="7">
        <v>50</v>
      </c>
      <c r="C434" s="7">
        <v>15</v>
      </c>
      <c r="D434" s="7">
        <v>2250</v>
      </c>
      <c r="E434" s="7">
        <v>600</v>
      </c>
      <c r="F434" s="7">
        <v>300</v>
      </c>
      <c r="G434" s="7">
        <v>2250</v>
      </c>
      <c r="H434" s="7">
        <v>6000</v>
      </c>
      <c r="I434" s="7">
        <v>2500</v>
      </c>
      <c r="J434" s="7">
        <v>4000</v>
      </c>
      <c r="K434" s="7">
        <v>900</v>
      </c>
      <c r="L434" s="7">
        <v>1500</v>
      </c>
      <c r="M434" s="7">
        <v>450</v>
      </c>
      <c r="N434" s="7">
        <v>2500</v>
      </c>
      <c r="O434" s="7">
        <v>5000</v>
      </c>
      <c r="P434" s="7">
        <v>2500</v>
      </c>
      <c r="Q434" s="7">
        <v>3000</v>
      </c>
      <c r="R434" s="7">
        <v>5000</v>
      </c>
      <c r="S434" s="7">
        <v>1000</v>
      </c>
      <c r="T434" s="7">
        <v>900</v>
      </c>
      <c r="U434" s="7">
        <v>0</v>
      </c>
      <c r="V434" s="7">
        <v>0</v>
      </c>
      <c r="W434" s="7">
        <f t="shared" si="38"/>
        <v>40715</v>
      </c>
      <c r="X434" s="7">
        <f t="shared" si="39"/>
        <v>41794.949999999997</v>
      </c>
      <c r="Y434" s="133">
        <f t="shared" si="40"/>
        <v>2.6524622375045936E-2</v>
      </c>
      <c r="Z434" s="133">
        <f t="shared" si="36"/>
        <v>1.2280486307257768E-3</v>
      </c>
      <c r="AA434" s="187" cm="1">
        <f t="array" ref="AA434">6-MATCH(Z434,PERCENTILE(Z$11:Z$642,{5,4,3,2,1}/5),-1)</f>
        <v>4</v>
      </c>
      <c r="AB434" s="148" t="str">
        <f t="shared" si="37"/>
        <v>High</v>
      </c>
      <c r="AD434" s="14"/>
      <c r="AE434" s="192"/>
    </row>
    <row r="435" spans="1:31">
      <c r="A435" s="4" t="s">
        <v>439</v>
      </c>
      <c r="B435" s="7">
        <v>30</v>
      </c>
      <c r="C435" s="7">
        <v>0</v>
      </c>
      <c r="D435" s="7">
        <v>2000</v>
      </c>
      <c r="E435" s="7">
        <v>30</v>
      </c>
      <c r="F435" s="7">
        <v>50</v>
      </c>
      <c r="G435" s="7">
        <v>1750</v>
      </c>
      <c r="H435" s="7">
        <v>6000</v>
      </c>
      <c r="I435" s="7">
        <v>1500</v>
      </c>
      <c r="J435" s="7">
        <v>2000</v>
      </c>
      <c r="K435" s="7">
        <v>450</v>
      </c>
      <c r="L435" s="7">
        <v>350</v>
      </c>
      <c r="M435" s="7">
        <v>300</v>
      </c>
      <c r="N435" s="7">
        <v>1250</v>
      </c>
      <c r="O435" s="7">
        <v>1750</v>
      </c>
      <c r="P435" s="7">
        <v>125</v>
      </c>
      <c r="Q435" s="7">
        <v>3000</v>
      </c>
      <c r="R435" s="7">
        <v>9000</v>
      </c>
      <c r="S435" s="7">
        <v>900</v>
      </c>
      <c r="T435" s="7">
        <v>400</v>
      </c>
      <c r="U435" s="7">
        <v>0</v>
      </c>
      <c r="V435" s="7">
        <v>0</v>
      </c>
      <c r="W435" s="7">
        <f t="shared" si="38"/>
        <v>30885</v>
      </c>
      <c r="X435" s="7">
        <f t="shared" si="39"/>
        <v>31838.15</v>
      </c>
      <c r="Y435" s="133">
        <f t="shared" si="40"/>
        <v>3.0861259511089534E-2</v>
      </c>
      <c r="Z435" s="133">
        <f t="shared" si="36"/>
        <v>9.7134531325886349E-4</v>
      </c>
      <c r="AA435" s="187" cm="1">
        <f t="array" ref="AA435">6-MATCH(Z435,PERCENTILE(Z$11:Z$642,{5,4,3,2,1}/5),-1)</f>
        <v>3</v>
      </c>
      <c r="AB435" s="148" t="str">
        <f t="shared" si="37"/>
        <v>Mid</v>
      </c>
      <c r="AD435" s="14"/>
      <c r="AE435" s="192"/>
    </row>
    <row r="436" spans="1:31">
      <c r="A436" s="4" t="s">
        <v>440</v>
      </c>
      <c r="B436" s="7">
        <v>5</v>
      </c>
      <c r="C436" s="7">
        <v>0</v>
      </c>
      <c r="D436" s="7">
        <v>2500</v>
      </c>
      <c r="E436" s="7">
        <v>0</v>
      </c>
      <c r="F436" s="7">
        <v>100</v>
      </c>
      <c r="G436" s="7">
        <v>1250</v>
      </c>
      <c r="H436" s="7">
        <v>4000</v>
      </c>
      <c r="I436" s="7">
        <v>700</v>
      </c>
      <c r="J436" s="7">
        <v>2500</v>
      </c>
      <c r="K436" s="7">
        <v>450</v>
      </c>
      <c r="L436" s="7">
        <v>150</v>
      </c>
      <c r="M436" s="7">
        <v>300</v>
      </c>
      <c r="N436" s="7">
        <v>1500</v>
      </c>
      <c r="O436" s="7">
        <v>1250</v>
      </c>
      <c r="P436" s="7">
        <v>1250</v>
      </c>
      <c r="Q436" s="7">
        <v>3500</v>
      </c>
      <c r="R436" s="7">
        <v>3500</v>
      </c>
      <c r="S436" s="7">
        <v>500</v>
      </c>
      <c r="T436" s="7">
        <v>700</v>
      </c>
      <c r="U436" s="7">
        <v>0</v>
      </c>
      <c r="V436" s="7">
        <v>0</v>
      </c>
      <c r="W436" s="7">
        <f t="shared" si="38"/>
        <v>24155</v>
      </c>
      <c r="X436" s="7">
        <f t="shared" si="39"/>
        <v>24687.5</v>
      </c>
      <c r="Y436" s="133">
        <f t="shared" si="40"/>
        <v>2.2045125232871055E-2</v>
      </c>
      <c r="Z436" s="133">
        <f t="shared" si="36"/>
        <v>2.0699648105982198E-4</v>
      </c>
      <c r="AA436" s="187" cm="1">
        <f t="array" ref="AA436">6-MATCH(Z436,PERCENTILE(Z$11:Z$642,{5,4,3,2,1}/5),-1)</f>
        <v>2</v>
      </c>
      <c r="AB436" s="148" t="str">
        <f t="shared" si="37"/>
        <v>Low</v>
      </c>
      <c r="AD436" s="14"/>
      <c r="AE436" s="192"/>
    </row>
    <row r="437" spans="1:31">
      <c r="A437" s="4" t="s">
        <v>441</v>
      </c>
      <c r="B437" s="7">
        <v>25</v>
      </c>
      <c r="C437" s="7">
        <v>20</v>
      </c>
      <c r="D437" s="7">
        <v>2000</v>
      </c>
      <c r="E437" s="7">
        <v>40</v>
      </c>
      <c r="F437" s="7">
        <v>225</v>
      </c>
      <c r="G437" s="7">
        <v>3000</v>
      </c>
      <c r="H437" s="7">
        <v>5000</v>
      </c>
      <c r="I437" s="7">
        <v>2500</v>
      </c>
      <c r="J437" s="7">
        <v>3000</v>
      </c>
      <c r="K437" s="7">
        <v>500</v>
      </c>
      <c r="L437" s="7">
        <v>350</v>
      </c>
      <c r="M437" s="7">
        <v>400</v>
      </c>
      <c r="N437" s="7">
        <v>1750</v>
      </c>
      <c r="O437" s="7">
        <v>4500</v>
      </c>
      <c r="P437" s="7">
        <v>1750</v>
      </c>
      <c r="Q437" s="7">
        <v>3500</v>
      </c>
      <c r="R437" s="7">
        <v>3500</v>
      </c>
      <c r="S437" s="7">
        <v>700</v>
      </c>
      <c r="T437" s="7">
        <v>900</v>
      </c>
      <c r="U437" s="7">
        <v>0</v>
      </c>
      <c r="V437" s="7">
        <v>0</v>
      </c>
      <c r="W437" s="7">
        <f t="shared" si="38"/>
        <v>33660</v>
      </c>
      <c r="X437" s="7">
        <f t="shared" si="39"/>
        <v>34553.800000000003</v>
      </c>
      <c r="Y437" s="133">
        <f t="shared" si="40"/>
        <v>2.6553773024361238E-2</v>
      </c>
      <c r="Z437" s="133">
        <f t="shared" si="36"/>
        <v>7.4272133095662507E-4</v>
      </c>
      <c r="AA437" s="187" cm="1">
        <f t="array" ref="AA437">6-MATCH(Z437,PERCENTILE(Z$11:Z$642,{5,4,3,2,1}/5),-1)</f>
        <v>3</v>
      </c>
      <c r="AB437" s="148" t="str">
        <f t="shared" si="37"/>
        <v>Mid</v>
      </c>
      <c r="AD437" s="14"/>
      <c r="AE437" s="192"/>
    </row>
    <row r="438" spans="1:31">
      <c r="A438" s="4" t="s">
        <v>442</v>
      </c>
      <c r="B438" s="7">
        <v>150</v>
      </c>
      <c r="C438" s="7">
        <v>100</v>
      </c>
      <c r="D438" s="7">
        <v>4500</v>
      </c>
      <c r="E438" s="7">
        <v>225</v>
      </c>
      <c r="F438" s="7">
        <v>250</v>
      </c>
      <c r="G438" s="7">
        <v>3000</v>
      </c>
      <c r="H438" s="7">
        <v>11000</v>
      </c>
      <c r="I438" s="7">
        <v>1500</v>
      </c>
      <c r="J438" s="7">
        <v>5000</v>
      </c>
      <c r="K438" s="7">
        <v>4500</v>
      </c>
      <c r="L438" s="7">
        <v>2500</v>
      </c>
      <c r="M438" s="7">
        <v>1000</v>
      </c>
      <c r="N438" s="7">
        <v>9000</v>
      </c>
      <c r="O438" s="7">
        <v>3500</v>
      </c>
      <c r="P438" s="7">
        <v>3500</v>
      </c>
      <c r="Q438" s="7">
        <v>9000</v>
      </c>
      <c r="R438" s="7">
        <v>10000</v>
      </c>
      <c r="S438" s="7">
        <v>1750</v>
      </c>
      <c r="T438" s="7">
        <v>1750</v>
      </c>
      <c r="U438" s="7">
        <v>0</v>
      </c>
      <c r="V438" s="7">
        <v>0</v>
      </c>
      <c r="W438" s="7">
        <f t="shared" si="38"/>
        <v>72225</v>
      </c>
      <c r="X438" s="7">
        <f t="shared" si="39"/>
        <v>74433.5</v>
      </c>
      <c r="Y438" s="133">
        <f t="shared" si="40"/>
        <v>3.0578054690204137E-2</v>
      </c>
      <c r="Z438" s="133">
        <f t="shared" si="36"/>
        <v>2.0768431983385254E-3</v>
      </c>
      <c r="AA438" s="187" cm="1">
        <f t="array" ref="AA438">6-MATCH(Z438,PERCENTILE(Z$11:Z$642,{5,4,3,2,1}/5),-1)</f>
        <v>4</v>
      </c>
      <c r="AB438" s="148" t="str">
        <f t="shared" si="37"/>
        <v>High</v>
      </c>
      <c r="AD438" s="14"/>
      <c r="AE438" s="192"/>
    </row>
    <row r="439" spans="1:31">
      <c r="A439" s="4" t="s">
        <v>443</v>
      </c>
      <c r="B439" s="7">
        <v>75</v>
      </c>
      <c r="C439" s="7">
        <v>0</v>
      </c>
      <c r="D439" s="7">
        <v>3000</v>
      </c>
      <c r="E439" s="7">
        <v>0</v>
      </c>
      <c r="F439" s="7">
        <v>150</v>
      </c>
      <c r="G439" s="7">
        <v>2000</v>
      </c>
      <c r="H439" s="7">
        <v>6000</v>
      </c>
      <c r="I439" s="7">
        <v>1500</v>
      </c>
      <c r="J439" s="7">
        <v>4500</v>
      </c>
      <c r="K439" s="7">
        <v>600</v>
      </c>
      <c r="L439" s="7">
        <v>500</v>
      </c>
      <c r="M439" s="7">
        <v>800</v>
      </c>
      <c r="N439" s="7">
        <v>1750</v>
      </c>
      <c r="O439" s="7">
        <v>1750</v>
      </c>
      <c r="P439" s="7">
        <v>2250</v>
      </c>
      <c r="Q439" s="7">
        <v>3000</v>
      </c>
      <c r="R439" s="7">
        <v>8000</v>
      </c>
      <c r="S439" s="7">
        <v>700</v>
      </c>
      <c r="T439" s="7">
        <v>800</v>
      </c>
      <c r="U439" s="7">
        <v>0</v>
      </c>
      <c r="V439" s="7">
        <v>0</v>
      </c>
      <c r="W439" s="7">
        <f t="shared" si="38"/>
        <v>37375</v>
      </c>
      <c r="X439" s="7">
        <f t="shared" si="39"/>
        <v>38325</v>
      </c>
      <c r="Y439" s="133">
        <f t="shared" si="40"/>
        <v>2.5418060200668835E-2</v>
      </c>
      <c r="Z439" s="133">
        <f t="shared" si="36"/>
        <v>2.0066889632107021E-3</v>
      </c>
      <c r="AA439" s="187" cm="1">
        <f t="array" ref="AA439">6-MATCH(Z439,PERCENTILE(Z$11:Z$642,{5,4,3,2,1}/5),-1)</f>
        <v>4</v>
      </c>
      <c r="AB439" s="148" t="str">
        <f t="shared" si="37"/>
        <v>High</v>
      </c>
      <c r="AD439" s="14"/>
      <c r="AE439" s="192"/>
    </row>
    <row r="440" spans="1:31">
      <c r="A440" s="4" t="s">
        <v>444</v>
      </c>
      <c r="B440" s="7">
        <v>20</v>
      </c>
      <c r="C440" s="7">
        <v>10</v>
      </c>
      <c r="D440" s="7">
        <v>3000</v>
      </c>
      <c r="E440" s="7">
        <v>50</v>
      </c>
      <c r="F440" s="7">
        <v>350</v>
      </c>
      <c r="G440" s="7">
        <v>2250</v>
      </c>
      <c r="H440" s="7">
        <v>5000</v>
      </c>
      <c r="I440" s="7">
        <v>600</v>
      </c>
      <c r="J440" s="7">
        <v>3000</v>
      </c>
      <c r="K440" s="7">
        <v>1250</v>
      </c>
      <c r="L440" s="7">
        <v>450</v>
      </c>
      <c r="M440" s="7">
        <v>400</v>
      </c>
      <c r="N440" s="7">
        <v>2000</v>
      </c>
      <c r="O440" s="7">
        <v>4500</v>
      </c>
      <c r="P440" s="7">
        <v>600</v>
      </c>
      <c r="Q440" s="7">
        <v>4500</v>
      </c>
      <c r="R440" s="7">
        <v>3500</v>
      </c>
      <c r="S440" s="7">
        <v>500</v>
      </c>
      <c r="T440" s="7">
        <v>600</v>
      </c>
      <c r="U440" s="7">
        <v>0</v>
      </c>
      <c r="V440" s="7">
        <v>0</v>
      </c>
      <c r="W440" s="7">
        <f t="shared" si="38"/>
        <v>32580</v>
      </c>
      <c r="X440" s="7">
        <f t="shared" si="39"/>
        <v>33410.300000000003</v>
      </c>
      <c r="Y440" s="133">
        <f t="shared" si="40"/>
        <v>2.5484960098219878E-2</v>
      </c>
      <c r="Z440" s="133">
        <f t="shared" si="36"/>
        <v>6.1387354205033758E-4</v>
      </c>
      <c r="AA440" s="187" cm="1">
        <f t="array" ref="AA440">6-MATCH(Z440,PERCENTILE(Z$11:Z$642,{5,4,3,2,1}/5),-1)</f>
        <v>3</v>
      </c>
      <c r="AB440" s="148" t="str">
        <f t="shared" si="37"/>
        <v>Mid</v>
      </c>
      <c r="AD440" s="14"/>
      <c r="AE440" s="192"/>
    </row>
    <row r="441" spans="1:31">
      <c r="A441" s="4" t="s">
        <v>445</v>
      </c>
      <c r="B441" s="7">
        <v>100</v>
      </c>
      <c r="C441" s="7">
        <v>100</v>
      </c>
      <c r="D441" s="7">
        <v>3500</v>
      </c>
      <c r="E441" s="7">
        <v>100</v>
      </c>
      <c r="F441" s="7">
        <v>350</v>
      </c>
      <c r="G441" s="7">
        <v>3000</v>
      </c>
      <c r="H441" s="7">
        <v>7000</v>
      </c>
      <c r="I441" s="7">
        <v>900</v>
      </c>
      <c r="J441" s="7">
        <v>5000</v>
      </c>
      <c r="K441" s="7">
        <v>2250</v>
      </c>
      <c r="L441" s="7">
        <v>1250</v>
      </c>
      <c r="M441" s="7">
        <v>800</v>
      </c>
      <c r="N441" s="7">
        <v>10000</v>
      </c>
      <c r="O441" s="7">
        <v>3500</v>
      </c>
      <c r="P441" s="7">
        <v>1000</v>
      </c>
      <c r="Q441" s="7">
        <v>4000</v>
      </c>
      <c r="R441" s="7">
        <v>4000</v>
      </c>
      <c r="S441" s="7">
        <v>1000</v>
      </c>
      <c r="T441" s="7">
        <v>1000</v>
      </c>
      <c r="U441" s="7">
        <v>0</v>
      </c>
      <c r="V441" s="7">
        <v>0</v>
      </c>
      <c r="W441" s="7">
        <f t="shared" si="38"/>
        <v>48850</v>
      </c>
      <c r="X441" s="7">
        <f t="shared" si="39"/>
        <v>50377</v>
      </c>
      <c r="Y441" s="133">
        <f t="shared" si="40"/>
        <v>3.1258955987717441E-2</v>
      </c>
      <c r="Z441" s="133">
        <f t="shared" si="36"/>
        <v>2.0470829068577278E-3</v>
      </c>
      <c r="AA441" s="187" cm="1">
        <f t="array" ref="AA441">6-MATCH(Z441,PERCENTILE(Z$11:Z$642,{5,4,3,2,1}/5),-1)</f>
        <v>4</v>
      </c>
      <c r="AB441" s="148" t="str">
        <f t="shared" si="37"/>
        <v>High</v>
      </c>
      <c r="AD441" s="14"/>
      <c r="AE441" s="192"/>
    </row>
    <row r="442" spans="1:31">
      <c r="A442" s="4" t="s">
        <v>446</v>
      </c>
      <c r="B442" s="7">
        <v>100</v>
      </c>
      <c r="C442" s="7">
        <v>25</v>
      </c>
      <c r="D442" s="7">
        <v>2500</v>
      </c>
      <c r="E442" s="7">
        <v>100</v>
      </c>
      <c r="F442" s="7">
        <v>600</v>
      </c>
      <c r="G442" s="7">
        <v>2500</v>
      </c>
      <c r="H442" s="7">
        <v>9000</v>
      </c>
      <c r="I442" s="7">
        <v>1250</v>
      </c>
      <c r="J442" s="7">
        <v>4000</v>
      </c>
      <c r="K442" s="7">
        <v>2500</v>
      </c>
      <c r="L442" s="7">
        <v>1500</v>
      </c>
      <c r="M442" s="7">
        <v>1000</v>
      </c>
      <c r="N442" s="7">
        <v>4500</v>
      </c>
      <c r="O442" s="7">
        <v>4000</v>
      </c>
      <c r="P442" s="7">
        <v>800</v>
      </c>
      <c r="Q442" s="7">
        <v>6000</v>
      </c>
      <c r="R442" s="7">
        <v>4500</v>
      </c>
      <c r="S442" s="7">
        <v>1500</v>
      </c>
      <c r="T442" s="7">
        <v>2000</v>
      </c>
      <c r="U442" s="7">
        <v>0</v>
      </c>
      <c r="V442" s="7">
        <v>0</v>
      </c>
      <c r="W442" s="7">
        <f t="shared" si="38"/>
        <v>48375</v>
      </c>
      <c r="X442" s="7">
        <f t="shared" si="39"/>
        <v>49803.25</v>
      </c>
      <c r="Y442" s="133">
        <f t="shared" si="40"/>
        <v>2.9524547803617462E-2</v>
      </c>
      <c r="Z442" s="133">
        <f t="shared" si="36"/>
        <v>2.0671834625322996E-3</v>
      </c>
      <c r="AA442" s="187" cm="1">
        <f t="array" ref="AA442">6-MATCH(Z442,PERCENTILE(Z$11:Z$642,{5,4,3,2,1}/5),-1)</f>
        <v>4</v>
      </c>
      <c r="AB442" s="148" t="str">
        <f t="shared" si="37"/>
        <v>High</v>
      </c>
      <c r="AD442" s="14"/>
      <c r="AE442" s="192"/>
    </row>
    <row r="443" spans="1:31">
      <c r="A443" s="4" t="s">
        <v>447</v>
      </c>
      <c r="B443" s="7">
        <v>5</v>
      </c>
      <c r="C443" s="7">
        <v>20</v>
      </c>
      <c r="D443" s="7">
        <v>1250</v>
      </c>
      <c r="E443" s="7">
        <v>1000</v>
      </c>
      <c r="F443" s="7">
        <v>35</v>
      </c>
      <c r="G443" s="7">
        <v>1750</v>
      </c>
      <c r="H443" s="7">
        <v>6000</v>
      </c>
      <c r="I443" s="7">
        <v>900</v>
      </c>
      <c r="J443" s="7">
        <v>3000</v>
      </c>
      <c r="K443" s="7">
        <v>2000</v>
      </c>
      <c r="L443" s="7">
        <v>3000</v>
      </c>
      <c r="M443" s="7">
        <v>1000</v>
      </c>
      <c r="N443" s="7">
        <v>3000</v>
      </c>
      <c r="O443" s="7">
        <v>3000</v>
      </c>
      <c r="P443" s="7">
        <v>1000</v>
      </c>
      <c r="Q443" s="7">
        <v>4000</v>
      </c>
      <c r="R443" s="7">
        <v>6000</v>
      </c>
      <c r="S443" s="7">
        <v>1250</v>
      </c>
      <c r="T443" s="7">
        <v>1500</v>
      </c>
      <c r="U443" s="7">
        <v>0</v>
      </c>
      <c r="V443" s="7">
        <v>0</v>
      </c>
      <c r="W443" s="7">
        <f t="shared" si="38"/>
        <v>39710</v>
      </c>
      <c r="X443" s="7">
        <f t="shared" si="39"/>
        <v>40957.5</v>
      </c>
      <c r="Y443" s="133">
        <f t="shared" si="40"/>
        <v>3.1415260639637399E-2</v>
      </c>
      <c r="Z443" s="133">
        <f t="shared" si="36"/>
        <v>1.2591286829513975E-4</v>
      </c>
      <c r="AA443" s="187" cm="1">
        <f t="array" ref="AA443">6-MATCH(Z443,PERCENTILE(Z$11:Z$642,{5,4,3,2,1}/5),-1)</f>
        <v>2</v>
      </c>
      <c r="AB443" s="148" t="str">
        <f t="shared" si="37"/>
        <v>Low</v>
      </c>
      <c r="AD443" s="14"/>
      <c r="AE443" s="192"/>
    </row>
    <row r="444" spans="1:31">
      <c r="A444" s="4" t="s">
        <v>448</v>
      </c>
      <c r="B444" s="7">
        <v>150</v>
      </c>
      <c r="C444" s="7">
        <v>35</v>
      </c>
      <c r="D444" s="7">
        <v>4500</v>
      </c>
      <c r="E444" s="7">
        <v>800</v>
      </c>
      <c r="F444" s="7">
        <v>225</v>
      </c>
      <c r="G444" s="7">
        <v>2500</v>
      </c>
      <c r="H444" s="7">
        <v>9000</v>
      </c>
      <c r="I444" s="7">
        <v>1750</v>
      </c>
      <c r="J444" s="7">
        <v>8000</v>
      </c>
      <c r="K444" s="7">
        <v>800</v>
      </c>
      <c r="L444" s="7">
        <v>400</v>
      </c>
      <c r="M444" s="7">
        <v>800</v>
      </c>
      <c r="N444" s="7">
        <v>2500</v>
      </c>
      <c r="O444" s="7">
        <v>3500</v>
      </c>
      <c r="P444" s="7">
        <v>1750</v>
      </c>
      <c r="Q444" s="7">
        <v>4500</v>
      </c>
      <c r="R444" s="7">
        <v>9000</v>
      </c>
      <c r="S444" s="7">
        <v>1750</v>
      </c>
      <c r="T444" s="7">
        <v>1500</v>
      </c>
      <c r="U444" s="7">
        <v>0</v>
      </c>
      <c r="V444" s="7">
        <v>0</v>
      </c>
      <c r="W444" s="7">
        <f t="shared" si="38"/>
        <v>53460</v>
      </c>
      <c r="X444" s="7">
        <f t="shared" si="39"/>
        <v>54744.05</v>
      </c>
      <c r="Y444" s="133">
        <f t="shared" si="40"/>
        <v>2.4018892630003785E-2</v>
      </c>
      <c r="Z444" s="133">
        <f t="shared" si="36"/>
        <v>2.8058361391694723E-3</v>
      </c>
      <c r="AA444" s="187" cm="1">
        <f t="array" ref="AA444">6-MATCH(Z444,PERCENTILE(Z$11:Z$642,{5,4,3,2,1}/5),-1)</f>
        <v>4</v>
      </c>
      <c r="AB444" s="148" t="str">
        <f t="shared" si="37"/>
        <v>High</v>
      </c>
      <c r="AD444" s="14"/>
      <c r="AE444" s="192"/>
    </row>
    <row r="445" spans="1:31">
      <c r="A445" s="4" t="s">
        <v>449</v>
      </c>
      <c r="B445" s="7">
        <v>225</v>
      </c>
      <c r="C445" s="7">
        <v>0</v>
      </c>
      <c r="D445" s="7">
        <v>2500</v>
      </c>
      <c r="E445" s="7">
        <v>75</v>
      </c>
      <c r="F445" s="7">
        <v>600</v>
      </c>
      <c r="G445" s="7">
        <v>2000</v>
      </c>
      <c r="H445" s="7">
        <v>6000</v>
      </c>
      <c r="I445" s="7">
        <v>1250</v>
      </c>
      <c r="J445" s="7">
        <v>3000</v>
      </c>
      <c r="K445" s="7">
        <v>1250</v>
      </c>
      <c r="L445" s="7">
        <v>300</v>
      </c>
      <c r="M445" s="7">
        <v>800</v>
      </c>
      <c r="N445" s="7">
        <v>3000</v>
      </c>
      <c r="O445" s="7">
        <v>1250</v>
      </c>
      <c r="P445" s="7">
        <v>4000</v>
      </c>
      <c r="Q445" s="7">
        <v>3000</v>
      </c>
      <c r="R445" s="7">
        <v>6000</v>
      </c>
      <c r="S445" s="7">
        <v>1250</v>
      </c>
      <c r="T445" s="7">
        <v>1000</v>
      </c>
      <c r="U445" s="7">
        <v>0</v>
      </c>
      <c r="V445" s="7">
        <v>0</v>
      </c>
      <c r="W445" s="7">
        <f t="shared" si="38"/>
        <v>37500</v>
      </c>
      <c r="X445" s="7">
        <f t="shared" si="39"/>
        <v>38470</v>
      </c>
      <c r="Y445" s="133">
        <f t="shared" si="40"/>
        <v>2.5866666666666704E-2</v>
      </c>
      <c r="Z445" s="133">
        <f t="shared" si="36"/>
        <v>6.0000000000000001E-3</v>
      </c>
      <c r="AA445" s="187" cm="1">
        <f t="array" ref="AA445">6-MATCH(Z445,PERCENTILE(Z$11:Z$642,{5,4,3,2,1}/5),-1)</f>
        <v>5</v>
      </c>
      <c r="AB445" s="148" t="str">
        <f t="shared" si="37"/>
        <v>Very high</v>
      </c>
      <c r="AD445" s="14"/>
      <c r="AE445" s="192"/>
    </row>
    <row r="446" spans="1:31">
      <c r="A446" s="4" t="s">
        <v>450</v>
      </c>
      <c r="B446" s="7">
        <v>45</v>
      </c>
      <c r="C446" s="7">
        <v>100</v>
      </c>
      <c r="D446" s="7">
        <v>2250</v>
      </c>
      <c r="E446" s="7">
        <v>20</v>
      </c>
      <c r="F446" s="7">
        <v>225</v>
      </c>
      <c r="G446" s="7">
        <v>5000</v>
      </c>
      <c r="H446" s="7">
        <v>9000</v>
      </c>
      <c r="I446" s="7">
        <v>700</v>
      </c>
      <c r="J446" s="7">
        <v>4500</v>
      </c>
      <c r="K446" s="7">
        <v>9000</v>
      </c>
      <c r="L446" s="7">
        <v>1000</v>
      </c>
      <c r="M446" s="7">
        <v>900</v>
      </c>
      <c r="N446" s="7">
        <v>9000</v>
      </c>
      <c r="O446" s="7">
        <v>4500</v>
      </c>
      <c r="P446" s="7">
        <v>800</v>
      </c>
      <c r="Q446" s="7">
        <v>5000</v>
      </c>
      <c r="R446" s="7">
        <v>4500</v>
      </c>
      <c r="S446" s="7">
        <v>1750</v>
      </c>
      <c r="T446" s="7">
        <v>2250</v>
      </c>
      <c r="U446" s="7">
        <v>0</v>
      </c>
      <c r="V446" s="7">
        <v>0</v>
      </c>
      <c r="W446" s="7">
        <f t="shared" si="38"/>
        <v>60540</v>
      </c>
      <c r="X446" s="7">
        <f t="shared" si="39"/>
        <v>62860.6</v>
      </c>
      <c r="Y446" s="133">
        <f t="shared" si="40"/>
        <v>3.8331681532870698E-2</v>
      </c>
      <c r="Z446" s="133">
        <f t="shared" si="36"/>
        <v>7.4331020812685826E-4</v>
      </c>
      <c r="AA446" s="187" cm="1">
        <f t="array" ref="AA446">6-MATCH(Z446,PERCENTILE(Z$11:Z$642,{5,4,3,2,1}/5),-1)</f>
        <v>3</v>
      </c>
      <c r="AB446" s="148" t="str">
        <f t="shared" si="37"/>
        <v>Mid</v>
      </c>
      <c r="AD446" s="14"/>
      <c r="AE446" s="192"/>
    </row>
    <row r="447" spans="1:31">
      <c r="A447" s="4" t="s">
        <v>451</v>
      </c>
      <c r="B447" s="7">
        <v>50</v>
      </c>
      <c r="C447" s="7">
        <v>0</v>
      </c>
      <c r="D447" s="7">
        <v>2500</v>
      </c>
      <c r="E447" s="7">
        <v>300</v>
      </c>
      <c r="F447" s="7">
        <v>150</v>
      </c>
      <c r="G447" s="7">
        <v>3500</v>
      </c>
      <c r="H447" s="7">
        <v>9000</v>
      </c>
      <c r="I447" s="7">
        <v>1750</v>
      </c>
      <c r="J447" s="7">
        <v>4000</v>
      </c>
      <c r="K447" s="7">
        <v>1250</v>
      </c>
      <c r="L447" s="7">
        <v>1500</v>
      </c>
      <c r="M447" s="7">
        <v>1250</v>
      </c>
      <c r="N447" s="7">
        <v>3500</v>
      </c>
      <c r="O447" s="7">
        <v>6000</v>
      </c>
      <c r="P447" s="7">
        <v>4000</v>
      </c>
      <c r="Q447" s="7">
        <v>5000</v>
      </c>
      <c r="R447" s="7">
        <v>9000</v>
      </c>
      <c r="S447" s="7">
        <v>700</v>
      </c>
      <c r="T447" s="7">
        <v>1250</v>
      </c>
      <c r="U447" s="7">
        <v>0</v>
      </c>
      <c r="V447" s="7">
        <v>0</v>
      </c>
      <c r="W447" s="7">
        <f t="shared" si="38"/>
        <v>54700</v>
      </c>
      <c r="X447" s="7">
        <f t="shared" si="39"/>
        <v>56362.5</v>
      </c>
      <c r="Y447" s="133">
        <f t="shared" si="40"/>
        <v>3.0393053016453342E-2</v>
      </c>
      <c r="Z447" s="133">
        <f t="shared" si="36"/>
        <v>9.1407678244972577E-4</v>
      </c>
      <c r="AA447" s="187" cm="1">
        <f t="array" ref="AA447">6-MATCH(Z447,PERCENTILE(Z$11:Z$642,{5,4,3,2,1}/5),-1)</f>
        <v>3</v>
      </c>
      <c r="AB447" s="148" t="str">
        <f t="shared" si="37"/>
        <v>Mid</v>
      </c>
      <c r="AD447" s="14"/>
      <c r="AE447" s="192"/>
    </row>
    <row r="448" spans="1:31">
      <c r="A448" s="4" t="s">
        <v>452</v>
      </c>
      <c r="B448" s="7">
        <v>125</v>
      </c>
      <c r="C448" s="7">
        <v>0</v>
      </c>
      <c r="D448" s="7">
        <v>5000</v>
      </c>
      <c r="E448" s="7">
        <v>20</v>
      </c>
      <c r="F448" s="7">
        <v>150</v>
      </c>
      <c r="G448" s="7">
        <v>4000</v>
      </c>
      <c r="H448" s="7">
        <v>16000</v>
      </c>
      <c r="I448" s="7">
        <v>2250</v>
      </c>
      <c r="J448" s="7">
        <v>3500</v>
      </c>
      <c r="K448" s="7">
        <v>2000</v>
      </c>
      <c r="L448" s="7">
        <v>3000</v>
      </c>
      <c r="M448" s="7">
        <v>600</v>
      </c>
      <c r="N448" s="7">
        <v>6000</v>
      </c>
      <c r="O448" s="7">
        <v>4500</v>
      </c>
      <c r="P448" s="7">
        <v>300</v>
      </c>
      <c r="Q448" s="7">
        <v>2500</v>
      </c>
      <c r="R448" s="7">
        <v>3500</v>
      </c>
      <c r="S448" s="7">
        <v>1000</v>
      </c>
      <c r="T448" s="7">
        <v>900</v>
      </c>
      <c r="U448" s="7">
        <v>0</v>
      </c>
      <c r="V448" s="7">
        <v>0</v>
      </c>
      <c r="W448" s="7">
        <f t="shared" si="38"/>
        <v>55345</v>
      </c>
      <c r="X448" s="7">
        <f t="shared" si="39"/>
        <v>56579.1</v>
      </c>
      <c r="Y448" s="133">
        <f t="shared" si="40"/>
        <v>2.2298310597163251E-2</v>
      </c>
      <c r="Z448" s="133">
        <f t="shared" si="36"/>
        <v>2.2585599421808653E-3</v>
      </c>
      <c r="AA448" s="187" cm="1">
        <f t="array" ref="AA448">6-MATCH(Z448,PERCENTILE(Z$11:Z$642,{5,4,3,2,1}/5),-1)</f>
        <v>4</v>
      </c>
      <c r="AB448" s="148" t="str">
        <f t="shared" si="37"/>
        <v>High</v>
      </c>
      <c r="AD448" s="14"/>
      <c r="AE448" s="192"/>
    </row>
    <row r="449" spans="1:31">
      <c r="A449" s="4" t="s">
        <v>453</v>
      </c>
      <c r="B449" s="7">
        <v>20</v>
      </c>
      <c r="C449" s="7">
        <v>30</v>
      </c>
      <c r="D449" s="7">
        <v>3500</v>
      </c>
      <c r="E449" s="7">
        <v>75</v>
      </c>
      <c r="F449" s="7">
        <v>125</v>
      </c>
      <c r="G449" s="7">
        <v>2500</v>
      </c>
      <c r="H449" s="7">
        <v>9000</v>
      </c>
      <c r="I449" s="7">
        <v>900</v>
      </c>
      <c r="J449" s="7">
        <v>3000</v>
      </c>
      <c r="K449" s="7">
        <v>1500</v>
      </c>
      <c r="L449" s="7">
        <v>3000</v>
      </c>
      <c r="M449" s="7">
        <v>800</v>
      </c>
      <c r="N449" s="7">
        <v>5000</v>
      </c>
      <c r="O449" s="7">
        <v>3500</v>
      </c>
      <c r="P449" s="7">
        <v>900</v>
      </c>
      <c r="Q449" s="7">
        <v>4500</v>
      </c>
      <c r="R449" s="7">
        <v>7000</v>
      </c>
      <c r="S449" s="7">
        <v>1250</v>
      </c>
      <c r="T449" s="7">
        <v>2000</v>
      </c>
      <c r="U449" s="7">
        <v>0</v>
      </c>
      <c r="V449" s="7">
        <v>0</v>
      </c>
      <c r="W449" s="7">
        <f t="shared" si="38"/>
        <v>48600</v>
      </c>
      <c r="X449" s="7">
        <f t="shared" si="39"/>
        <v>49945.4</v>
      </c>
      <c r="Y449" s="133">
        <f t="shared" si="40"/>
        <v>2.7683127572016408E-2</v>
      </c>
      <c r="Z449" s="133">
        <f t="shared" si="36"/>
        <v>4.1152263374485596E-4</v>
      </c>
      <c r="AA449" s="187" cm="1">
        <f t="array" ref="AA449">6-MATCH(Z449,PERCENTILE(Z$11:Z$642,{5,4,3,2,1}/5),-1)</f>
        <v>2</v>
      </c>
      <c r="AB449" s="148" t="str">
        <f t="shared" si="37"/>
        <v>Low</v>
      </c>
      <c r="AD449" s="14"/>
      <c r="AE449" s="192"/>
    </row>
    <row r="450" spans="1:31">
      <c r="A450" s="4" t="s">
        <v>454</v>
      </c>
      <c r="B450" s="7">
        <v>75</v>
      </c>
      <c r="C450" s="7">
        <v>0</v>
      </c>
      <c r="D450" s="7">
        <v>5000</v>
      </c>
      <c r="E450" s="7">
        <v>300</v>
      </c>
      <c r="F450" s="7">
        <v>350</v>
      </c>
      <c r="G450" s="7">
        <v>2500</v>
      </c>
      <c r="H450" s="7">
        <v>19000</v>
      </c>
      <c r="I450" s="7">
        <v>9000</v>
      </c>
      <c r="J450" s="7">
        <v>6000</v>
      </c>
      <c r="K450" s="7">
        <v>6000</v>
      </c>
      <c r="L450" s="7">
        <v>8000</v>
      </c>
      <c r="M450" s="7">
        <v>1250</v>
      </c>
      <c r="N450" s="7">
        <v>10000</v>
      </c>
      <c r="O450" s="7">
        <v>12000</v>
      </c>
      <c r="P450" s="7">
        <v>4000</v>
      </c>
      <c r="Q450" s="7">
        <v>4000</v>
      </c>
      <c r="R450" s="7">
        <v>5000</v>
      </c>
      <c r="S450" s="7">
        <v>1750</v>
      </c>
      <c r="T450" s="7">
        <v>2250</v>
      </c>
      <c r="U450" s="7">
        <v>0</v>
      </c>
      <c r="V450" s="7">
        <v>0</v>
      </c>
      <c r="W450" s="7">
        <f t="shared" si="38"/>
        <v>96475</v>
      </c>
      <c r="X450" s="7">
        <f t="shared" si="39"/>
        <v>99088</v>
      </c>
      <c r="Y450" s="133">
        <f t="shared" si="40"/>
        <v>2.7084736978491897E-2</v>
      </c>
      <c r="Z450" s="133">
        <f t="shared" si="36"/>
        <v>7.774034724021767E-4</v>
      </c>
      <c r="AA450" s="187" cm="1">
        <f t="array" ref="AA450">6-MATCH(Z450,PERCENTILE(Z$11:Z$642,{5,4,3,2,1}/5),-1)</f>
        <v>3</v>
      </c>
      <c r="AB450" s="148" t="str">
        <f t="shared" si="37"/>
        <v>Mid</v>
      </c>
      <c r="AD450" s="14"/>
      <c r="AE450" s="192"/>
    </row>
    <row r="451" spans="1:31">
      <c r="A451" s="4" t="s">
        <v>455</v>
      </c>
      <c r="B451" s="7">
        <v>15</v>
      </c>
      <c r="C451" s="7">
        <v>0</v>
      </c>
      <c r="D451" s="7">
        <v>7000</v>
      </c>
      <c r="E451" s="7">
        <v>75</v>
      </c>
      <c r="F451" s="7">
        <v>125</v>
      </c>
      <c r="G451" s="7">
        <v>2500</v>
      </c>
      <c r="H451" s="7">
        <v>13000</v>
      </c>
      <c r="I451" s="7">
        <v>8000</v>
      </c>
      <c r="J451" s="7">
        <v>4500</v>
      </c>
      <c r="K451" s="7">
        <v>5000</v>
      </c>
      <c r="L451" s="7">
        <v>1750</v>
      </c>
      <c r="M451" s="7">
        <v>1750</v>
      </c>
      <c r="N451" s="7">
        <v>6000</v>
      </c>
      <c r="O451" s="7">
        <v>6000</v>
      </c>
      <c r="P451" s="7">
        <v>1250</v>
      </c>
      <c r="Q451" s="7">
        <v>15000</v>
      </c>
      <c r="R451" s="7">
        <v>11000</v>
      </c>
      <c r="S451" s="7">
        <v>2500</v>
      </c>
      <c r="T451" s="7">
        <v>3000</v>
      </c>
      <c r="U451" s="7">
        <v>0</v>
      </c>
      <c r="V451" s="7">
        <v>0</v>
      </c>
      <c r="W451" s="7">
        <f t="shared" si="38"/>
        <v>88465</v>
      </c>
      <c r="X451" s="7">
        <f t="shared" si="39"/>
        <v>90861</v>
      </c>
      <c r="Y451" s="133">
        <f t="shared" si="40"/>
        <v>2.7084157576442669E-2</v>
      </c>
      <c r="Z451" s="133">
        <f t="shared" si="36"/>
        <v>1.6955858249025039E-4</v>
      </c>
      <c r="AA451" s="187" cm="1">
        <f t="array" ref="AA451">6-MATCH(Z451,PERCENTILE(Z$11:Z$642,{5,4,3,2,1}/5),-1)</f>
        <v>2</v>
      </c>
      <c r="AB451" s="148" t="str">
        <f t="shared" si="37"/>
        <v>Low</v>
      </c>
      <c r="AD451" s="14"/>
      <c r="AE451" s="192"/>
    </row>
    <row r="452" spans="1:31">
      <c r="A452" s="4" t="s">
        <v>456</v>
      </c>
      <c r="B452" s="7">
        <v>300</v>
      </c>
      <c r="C452" s="7">
        <v>0</v>
      </c>
      <c r="D452" s="7">
        <v>3500</v>
      </c>
      <c r="E452" s="7">
        <v>125</v>
      </c>
      <c r="F452" s="7">
        <v>175</v>
      </c>
      <c r="G452" s="7">
        <v>3500</v>
      </c>
      <c r="H452" s="7">
        <v>7000</v>
      </c>
      <c r="I452" s="7">
        <v>800</v>
      </c>
      <c r="J452" s="7">
        <v>3500</v>
      </c>
      <c r="K452" s="7">
        <v>3500</v>
      </c>
      <c r="L452" s="7">
        <v>2000</v>
      </c>
      <c r="M452" s="7">
        <v>1000</v>
      </c>
      <c r="N452" s="7">
        <v>8000</v>
      </c>
      <c r="O452" s="7">
        <v>5000</v>
      </c>
      <c r="P452" s="7">
        <v>800</v>
      </c>
      <c r="Q452" s="7">
        <v>3500</v>
      </c>
      <c r="R452" s="7">
        <v>6000</v>
      </c>
      <c r="S452" s="7">
        <v>1500</v>
      </c>
      <c r="T452" s="7">
        <v>1750</v>
      </c>
      <c r="U452" s="7">
        <v>0</v>
      </c>
      <c r="V452" s="7">
        <v>0</v>
      </c>
      <c r="W452" s="7">
        <f t="shared" si="38"/>
        <v>51950</v>
      </c>
      <c r="X452" s="7">
        <f t="shared" si="39"/>
        <v>53655.5</v>
      </c>
      <c r="Y452" s="133">
        <f t="shared" si="40"/>
        <v>3.2829643888354187E-2</v>
      </c>
      <c r="Z452" s="133">
        <f t="shared" si="36"/>
        <v>5.7747834456207889E-3</v>
      </c>
      <c r="AA452" s="187" cm="1">
        <f t="array" ref="AA452">6-MATCH(Z452,PERCENTILE(Z$11:Z$642,{5,4,3,2,1}/5),-1)</f>
        <v>5</v>
      </c>
      <c r="AB452" s="148" t="str">
        <f t="shared" si="37"/>
        <v>Very high</v>
      </c>
      <c r="AD452" s="14"/>
      <c r="AE452" s="192"/>
    </row>
    <row r="453" spans="1:31">
      <c r="A453" s="4" t="s">
        <v>457</v>
      </c>
      <c r="B453" s="7">
        <v>150</v>
      </c>
      <c r="C453" s="7">
        <v>20</v>
      </c>
      <c r="D453" s="7">
        <v>4000</v>
      </c>
      <c r="E453" s="7">
        <v>500</v>
      </c>
      <c r="F453" s="7">
        <v>500</v>
      </c>
      <c r="G453" s="7">
        <v>2500</v>
      </c>
      <c r="H453" s="7">
        <v>6000</v>
      </c>
      <c r="I453" s="7">
        <v>1750</v>
      </c>
      <c r="J453" s="7">
        <v>4000</v>
      </c>
      <c r="K453" s="7">
        <v>800</v>
      </c>
      <c r="L453" s="7">
        <v>225</v>
      </c>
      <c r="M453" s="7">
        <v>450</v>
      </c>
      <c r="N453" s="7">
        <v>2500</v>
      </c>
      <c r="O453" s="7">
        <v>1750</v>
      </c>
      <c r="P453" s="7">
        <v>1000</v>
      </c>
      <c r="Q453" s="7">
        <v>3500</v>
      </c>
      <c r="R453" s="7">
        <v>4500</v>
      </c>
      <c r="S453" s="7">
        <v>2000</v>
      </c>
      <c r="T453" s="7">
        <v>900</v>
      </c>
      <c r="U453" s="7">
        <v>0</v>
      </c>
      <c r="V453" s="7">
        <v>0</v>
      </c>
      <c r="W453" s="7">
        <f t="shared" si="38"/>
        <v>37045</v>
      </c>
      <c r="X453" s="7">
        <f t="shared" si="39"/>
        <v>37785.85</v>
      </c>
      <c r="Y453" s="133">
        <f t="shared" si="40"/>
        <v>1.9998650290187658E-2</v>
      </c>
      <c r="Z453" s="133">
        <f t="shared" si="36"/>
        <v>4.049129437171008E-3</v>
      </c>
      <c r="AA453" s="187" cm="1">
        <f t="array" ref="AA453">6-MATCH(Z453,PERCENTILE(Z$11:Z$642,{5,4,3,2,1}/5),-1)</f>
        <v>5</v>
      </c>
      <c r="AB453" s="148" t="str">
        <f t="shared" si="37"/>
        <v>Very high</v>
      </c>
      <c r="AD453" s="14"/>
      <c r="AE453" s="192"/>
    </row>
    <row r="454" spans="1:31">
      <c r="A454" s="4" t="s">
        <v>458</v>
      </c>
      <c r="B454" s="7">
        <v>150</v>
      </c>
      <c r="C454" s="7">
        <v>200</v>
      </c>
      <c r="D454" s="7">
        <v>3000</v>
      </c>
      <c r="E454" s="7">
        <v>10</v>
      </c>
      <c r="F454" s="7">
        <v>175</v>
      </c>
      <c r="G454" s="7">
        <v>3500</v>
      </c>
      <c r="H454" s="7">
        <v>6000</v>
      </c>
      <c r="I454" s="7">
        <v>800</v>
      </c>
      <c r="J454" s="7">
        <v>4000</v>
      </c>
      <c r="K454" s="7">
        <v>900</v>
      </c>
      <c r="L454" s="7">
        <v>600</v>
      </c>
      <c r="M454" s="7">
        <v>900</v>
      </c>
      <c r="N454" s="7">
        <v>3000</v>
      </c>
      <c r="O454" s="7">
        <v>2500</v>
      </c>
      <c r="P454" s="7">
        <v>350</v>
      </c>
      <c r="Q454" s="7">
        <v>3000</v>
      </c>
      <c r="R454" s="7">
        <v>4500</v>
      </c>
      <c r="S454" s="7">
        <v>900</v>
      </c>
      <c r="T454" s="7">
        <v>900</v>
      </c>
      <c r="U454" s="7">
        <v>0</v>
      </c>
      <c r="V454" s="7">
        <v>0</v>
      </c>
      <c r="W454" s="7">
        <f t="shared" si="38"/>
        <v>35385</v>
      </c>
      <c r="X454" s="7">
        <f t="shared" si="39"/>
        <v>36294.800000000003</v>
      </c>
      <c r="Y454" s="133">
        <f t="shared" si="40"/>
        <v>2.571145965804722E-2</v>
      </c>
      <c r="Z454" s="133">
        <f t="shared" si="36"/>
        <v>4.2390843577787196E-3</v>
      </c>
      <c r="AA454" s="187" cm="1">
        <f t="array" ref="AA454">6-MATCH(Z454,PERCENTILE(Z$11:Z$642,{5,4,3,2,1}/5),-1)</f>
        <v>5</v>
      </c>
      <c r="AB454" s="148" t="str">
        <f t="shared" si="37"/>
        <v>Very high</v>
      </c>
      <c r="AD454" s="14"/>
      <c r="AE454" s="192"/>
    </row>
    <row r="455" spans="1:31">
      <c r="A455" s="4" t="s">
        <v>459</v>
      </c>
      <c r="B455" s="7">
        <v>175</v>
      </c>
      <c r="C455" s="7">
        <v>10</v>
      </c>
      <c r="D455" s="7">
        <v>10000</v>
      </c>
      <c r="E455" s="7">
        <v>700</v>
      </c>
      <c r="F455" s="7">
        <v>350</v>
      </c>
      <c r="G455" s="7">
        <v>3500</v>
      </c>
      <c r="H455" s="7">
        <v>10000</v>
      </c>
      <c r="I455" s="7">
        <v>2000</v>
      </c>
      <c r="J455" s="7">
        <v>5000</v>
      </c>
      <c r="K455" s="7">
        <v>11000</v>
      </c>
      <c r="L455" s="7">
        <v>700</v>
      </c>
      <c r="M455" s="7">
        <v>1500</v>
      </c>
      <c r="N455" s="7">
        <v>6000</v>
      </c>
      <c r="O455" s="7">
        <v>7000</v>
      </c>
      <c r="P455" s="7">
        <v>2500</v>
      </c>
      <c r="Q455" s="7">
        <v>6000</v>
      </c>
      <c r="R455" s="7">
        <v>5000</v>
      </c>
      <c r="S455" s="7">
        <v>2500</v>
      </c>
      <c r="T455" s="7">
        <v>1500</v>
      </c>
      <c r="U455" s="7">
        <v>0</v>
      </c>
      <c r="V455" s="7">
        <v>0</v>
      </c>
      <c r="W455" s="7">
        <f t="shared" si="38"/>
        <v>75435</v>
      </c>
      <c r="X455" s="7">
        <f t="shared" si="39"/>
        <v>77258.3</v>
      </c>
      <c r="Y455" s="133">
        <f t="shared" si="40"/>
        <v>2.4170477894876363E-2</v>
      </c>
      <c r="Z455" s="133">
        <f t="shared" si="36"/>
        <v>2.3198780406972889E-3</v>
      </c>
      <c r="AA455" s="187" cm="1">
        <f t="array" ref="AA455">6-MATCH(Z455,PERCENTILE(Z$11:Z$642,{5,4,3,2,1}/5),-1)</f>
        <v>4</v>
      </c>
      <c r="AB455" s="148" t="str">
        <f t="shared" si="37"/>
        <v>High</v>
      </c>
      <c r="AD455" s="14"/>
      <c r="AE455" s="192"/>
    </row>
    <row r="456" spans="1:31">
      <c r="A456" s="4" t="s">
        <v>460</v>
      </c>
      <c r="B456" s="7">
        <v>75</v>
      </c>
      <c r="C456" s="7">
        <v>100</v>
      </c>
      <c r="D456" s="7">
        <v>2000</v>
      </c>
      <c r="E456" s="7">
        <v>30</v>
      </c>
      <c r="F456" s="7">
        <v>350</v>
      </c>
      <c r="G456" s="7">
        <v>2500</v>
      </c>
      <c r="H456" s="7">
        <v>6000</v>
      </c>
      <c r="I456" s="7">
        <v>600</v>
      </c>
      <c r="J456" s="7">
        <v>4000</v>
      </c>
      <c r="K456" s="7">
        <v>4500</v>
      </c>
      <c r="L456" s="7">
        <v>600</v>
      </c>
      <c r="M456" s="7">
        <v>700</v>
      </c>
      <c r="N456" s="7">
        <v>4000</v>
      </c>
      <c r="O456" s="7">
        <v>4500</v>
      </c>
      <c r="P456" s="7">
        <v>600</v>
      </c>
      <c r="Q456" s="7">
        <v>3000</v>
      </c>
      <c r="R456" s="7">
        <v>3500</v>
      </c>
      <c r="S456" s="7">
        <v>450</v>
      </c>
      <c r="T456" s="7">
        <v>1500</v>
      </c>
      <c r="U456" s="7">
        <v>0</v>
      </c>
      <c r="V456" s="7">
        <v>0</v>
      </c>
      <c r="W456" s="7">
        <f t="shared" si="38"/>
        <v>39005</v>
      </c>
      <c r="X456" s="7">
        <f t="shared" si="39"/>
        <v>40336.9</v>
      </c>
      <c r="Y456" s="133">
        <f t="shared" si="40"/>
        <v>3.4146904243045784E-2</v>
      </c>
      <c r="Z456" s="133">
        <f t="shared" si="36"/>
        <v>1.9228304063581593E-3</v>
      </c>
      <c r="AA456" s="187" cm="1">
        <f t="array" ref="AA456">6-MATCH(Z456,PERCENTILE(Z$11:Z$642,{5,4,3,2,1}/5),-1)</f>
        <v>4</v>
      </c>
      <c r="AB456" s="148" t="str">
        <f t="shared" si="37"/>
        <v>High</v>
      </c>
      <c r="AD456" s="14"/>
      <c r="AE456" s="192"/>
    </row>
    <row r="457" spans="1:31">
      <c r="A457" s="4" t="s">
        <v>461</v>
      </c>
      <c r="B457" s="7">
        <v>45</v>
      </c>
      <c r="C457" s="7">
        <v>0</v>
      </c>
      <c r="D457" s="7">
        <v>1750</v>
      </c>
      <c r="E457" s="7">
        <v>30</v>
      </c>
      <c r="F457" s="7">
        <v>300</v>
      </c>
      <c r="G457" s="7">
        <v>2000</v>
      </c>
      <c r="H457" s="7">
        <v>4000</v>
      </c>
      <c r="I457" s="7">
        <v>600</v>
      </c>
      <c r="J457" s="7">
        <v>2500</v>
      </c>
      <c r="K457" s="7">
        <v>500</v>
      </c>
      <c r="L457" s="7">
        <v>600</v>
      </c>
      <c r="M457" s="7">
        <v>350</v>
      </c>
      <c r="N457" s="7">
        <v>1500</v>
      </c>
      <c r="O457" s="7">
        <v>1250</v>
      </c>
      <c r="P457" s="7">
        <v>900</v>
      </c>
      <c r="Q457" s="7">
        <v>2500</v>
      </c>
      <c r="R457" s="7">
        <v>8000</v>
      </c>
      <c r="S457" s="7">
        <v>1000</v>
      </c>
      <c r="T457" s="7">
        <v>600</v>
      </c>
      <c r="U457" s="7">
        <v>0</v>
      </c>
      <c r="V457" s="7">
        <v>0</v>
      </c>
      <c r="W457" s="7">
        <f t="shared" si="38"/>
        <v>28425</v>
      </c>
      <c r="X457" s="7">
        <f t="shared" si="39"/>
        <v>29286.9</v>
      </c>
      <c r="Y457" s="133">
        <f t="shared" si="40"/>
        <v>3.032189973614785E-2</v>
      </c>
      <c r="Z457" s="133">
        <f t="shared" si="36"/>
        <v>1.5831134564643799E-3</v>
      </c>
      <c r="AA457" s="187" cm="1">
        <f t="array" ref="AA457">6-MATCH(Z457,PERCENTILE(Z$11:Z$642,{5,4,3,2,1}/5),-1)</f>
        <v>4</v>
      </c>
      <c r="AB457" s="148" t="str">
        <f t="shared" si="37"/>
        <v>High</v>
      </c>
      <c r="AD457" s="14"/>
      <c r="AE457" s="192"/>
    </row>
    <row r="458" spans="1:31">
      <c r="A458" s="4" t="s">
        <v>462</v>
      </c>
      <c r="B458" s="7">
        <v>150</v>
      </c>
      <c r="C458" s="7">
        <v>0</v>
      </c>
      <c r="D458" s="7">
        <v>6000</v>
      </c>
      <c r="E458" s="7">
        <v>50</v>
      </c>
      <c r="F458" s="7">
        <v>200</v>
      </c>
      <c r="G458" s="7">
        <v>2500</v>
      </c>
      <c r="H458" s="7">
        <v>8000</v>
      </c>
      <c r="I458" s="7">
        <v>2250</v>
      </c>
      <c r="J458" s="7">
        <v>3000</v>
      </c>
      <c r="K458" s="7">
        <v>1750</v>
      </c>
      <c r="L458" s="7">
        <v>2250</v>
      </c>
      <c r="M458" s="7">
        <v>500</v>
      </c>
      <c r="N458" s="7">
        <v>3000</v>
      </c>
      <c r="O458" s="7">
        <v>2500</v>
      </c>
      <c r="P458" s="7">
        <v>2000</v>
      </c>
      <c r="Q458" s="7">
        <v>4000</v>
      </c>
      <c r="R458" s="7">
        <v>4000</v>
      </c>
      <c r="S458" s="7">
        <v>1000</v>
      </c>
      <c r="T458" s="7">
        <v>800</v>
      </c>
      <c r="U458" s="7">
        <v>0</v>
      </c>
      <c r="V458" s="7">
        <v>0</v>
      </c>
      <c r="W458" s="7">
        <f t="shared" si="38"/>
        <v>43950</v>
      </c>
      <c r="X458" s="7">
        <f t="shared" si="39"/>
        <v>44633.5</v>
      </c>
      <c r="Y458" s="133">
        <f t="shared" si="40"/>
        <v>1.5551763367463112E-2</v>
      </c>
      <c r="Z458" s="133">
        <f t="shared" si="36"/>
        <v>3.4129692832764505E-3</v>
      </c>
      <c r="AA458" s="187" cm="1">
        <f t="array" ref="AA458">6-MATCH(Z458,PERCENTILE(Z$11:Z$642,{5,4,3,2,1}/5),-1)</f>
        <v>5</v>
      </c>
      <c r="AB458" s="148" t="str">
        <f t="shared" si="37"/>
        <v>Very high</v>
      </c>
      <c r="AD458" s="14"/>
      <c r="AE458" s="192"/>
    </row>
    <row r="459" spans="1:31">
      <c r="A459" s="4" t="s">
        <v>463</v>
      </c>
      <c r="B459" s="7">
        <v>50</v>
      </c>
      <c r="C459" s="7">
        <v>0</v>
      </c>
      <c r="D459" s="7">
        <v>4500</v>
      </c>
      <c r="E459" s="7">
        <v>15</v>
      </c>
      <c r="F459" s="7">
        <v>250</v>
      </c>
      <c r="G459" s="7">
        <v>6000</v>
      </c>
      <c r="H459" s="7">
        <v>10000</v>
      </c>
      <c r="I459" s="7">
        <v>2500</v>
      </c>
      <c r="J459" s="7">
        <v>6000</v>
      </c>
      <c r="K459" s="7">
        <v>3000</v>
      </c>
      <c r="L459" s="7">
        <v>900</v>
      </c>
      <c r="M459" s="7">
        <v>900</v>
      </c>
      <c r="N459" s="7">
        <v>8000</v>
      </c>
      <c r="O459" s="7">
        <v>3500</v>
      </c>
      <c r="P459" s="7">
        <v>3000</v>
      </c>
      <c r="Q459" s="7">
        <v>32000</v>
      </c>
      <c r="R459" s="7">
        <v>21000</v>
      </c>
      <c r="S459" s="7">
        <v>1000</v>
      </c>
      <c r="T459" s="7">
        <v>1750</v>
      </c>
      <c r="U459" s="7">
        <v>0</v>
      </c>
      <c r="V459" s="7">
        <v>0</v>
      </c>
      <c r="W459" s="7">
        <f t="shared" si="38"/>
        <v>104365</v>
      </c>
      <c r="X459" s="7">
        <f t="shared" si="39"/>
        <v>107787.2</v>
      </c>
      <c r="Y459" s="133">
        <f t="shared" si="40"/>
        <v>3.279068653284134E-2</v>
      </c>
      <c r="Z459" s="133">
        <f t="shared" si="36"/>
        <v>4.7908781679681888E-4</v>
      </c>
      <c r="AA459" s="187" cm="1">
        <f t="array" ref="AA459">6-MATCH(Z459,PERCENTILE(Z$11:Z$642,{5,4,3,2,1}/5),-1)</f>
        <v>3</v>
      </c>
      <c r="AB459" s="148" t="str">
        <f t="shared" si="37"/>
        <v>Mid</v>
      </c>
      <c r="AD459" s="14"/>
      <c r="AE459" s="192"/>
    </row>
    <row r="460" spans="1:31">
      <c r="A460" s="4" t="s">
        <v>464</v>
      </c>
      <c r="B460" s="7">
        <v>40</v>
      </c>
      <c r="C460" s="7">
        <v>30</v>
      </c>
      <c r="D460" s="7">
        <v>3000</v>
      </c>
      <c r="E460" s="7">
        <v>600</v>
      </c>
      <c r="F460" s="7">
        <v>350</v>
      </c>
      <c r="G460" s="7">
        <v>3000</v>
      </c>
      <c r="H460" s="7">
        <v>7000</v>
      </c>
      <c r="I460" s="7">
        <v>1250</v>
      </c>
      <c r="J460" s="7">
        <v>3500</v>
      </c>
      <c r="K460" s="7">
        <v>7000</v>
      </c>
      <c r="L460" s="7">
        <v>600</v>
      </c>
      <c r="M460" s="7">
        <v>1250</v>
      </c>
      <c r="N460" s="7">
        <v>6000</v>
      </c>
      <c r="O460" s="7">
        <v>3000</v>
      </c>
      <c r="P460" s="7">
        <v>2500</v>
      </c>
      <c r="Q460" s="7">
        <v>9000</v>
      </c>
      <c r="R460" s="7">
        <v>5000</v>
      </c>
      <c r="S460" s="7">
        <v>800</v>
      </c>
      <c r="T460" s="7">
        <v>1750</v>
      </c>
      <c r="U460" s="7">
        <v>0</v>
      </c>
      <c r="V460" s="7">
        <v>0</v>
      </c>
      <c r="W460" s="7">
        <f t="shared" si="38"/>
        <v>55670</v>
      </c>
      <c r="X460" s="7">
        <f t="shared" si="39"/>
        <v>57496.9</v>
      </c>
      <c r="Y460" s="133">
        <f t="shared" si="40"/>
        <v>3.2816597808514425E-2</v>
      </c>
      <c r="Z460" s="133">
        <f t="shared" ref="Z460:Z523" si="41">B460/W460</f>
        <v>7.1851984911083171E-4</v>
      </c>
      <c r="AA460" s="187" cm="1">
        <f t="array" ref="AA460">6-MATCH(Z460,PERCENTILE(Z$11:Z$642,{5,4,3,2,1}/5),-1)</f>
        <v>3</v>
      </c>
      <c r="AB460" s="148" t="str">
        <f t="shared" ref="AB460:AB523" si="42">IF(AA460=5,"Very high",IF(AA460=4,"High",IF(AA460=3,"Mid",IF(AA460=2,"Low",IF(AA460=1,"Very low","Missing")))))</f>
        <v>Mid</v>
      </c>
      <c r="AD460" s="14"/>
      <c r="AE460" s="192"/>
    </row>
    <row r="461" spans="1:31">
      <c r="A461" s="4" t="s">
        <v>465</v>
      </c>
      <c r="B461" s="7">
        <v>50</v>
      </c>
      <c r="C461" s="7">
        <v>50</v>
      </c>
      <c r="D461" s="7">
        <v>6000</v>
      </c>
      <c r="E461" s="7">
        <v>1500</v>
      </c>
      <c r="F461" s="7">
        <v>600</v>
      </c>
      <c r="G461" s="7">
        <v>3000</v>
      </c>
      <c r="H461" s="7">
        <v>9000</v>
      </c>
      <c r="I461" s="7">
        <v>2250</v>
      </c>
      <c r="J461" s="7">
        <v>3000</v>
      </c>
      <c r="K461" s="7">
        <v>4000</v>
      </c>
      <c r="L461" s="7">
        <v>800</v>
      </c>
      <c r="M461" s="7">
        <v>800</v>
      </c>
      <c r="N461" s="7">
        <v>2500</v>
      </c>
      <c r="O461" s="7">
        <v>6000</v>
      </c>
      <c r="P461" s="7">
        <v>3000</v>
      </c>
      <c r="Q461" s="7">
        <v>4000</v>
      </c>
      <c r="R461" s="7">
        <v>11000</v>
      </c>
      <c r="S461" s="7">
        <v>1000</v>
      </c>
      <c r="T461" s="7">
        <v>800</v>
      </c>
      <c r="U461" s="7">
        <v>0</v>
      </c>
      <c r="V461" s="7">
        <v>0</v>
      </c>
      <c r="W461" s="7">
        <f t="shared" si="38"/>
        <v>59350</v>
      </c>
      <c r="X461" s="7">
        <f t="shared" si="39"/>
        <v>60807</v>
      </c>
      <c r="Y461" s="133">
        <f t="shared" si="40"/>
        <v>2.454928390901423E-2</v>
      </c>
      <c r="Z461" s="133">
        <f t="shared" si="41"/>
        <v>8.4245998315080029E-4</v>
      </c>
      <c r="AA461" s="187" cm="1">
        <f t="array" ref="AA461">6-MATCH(Z461,PERCENTILE(Z$11:Z$642,{5,4,3,2,1}/5),-1)</f>
        <v>3</v>
      </c>
      <c r="AB461" s="148" t="str">
        <f t="shared" si="42"/>
        <v>Mid</v>
      </c>
      <c r="AD461" s="14"/>
      <c r="AE461" s="192"/>
    </row>
    <row r="462" spans="1:31">
      <c r="A462" s="4" t="s">
        <v>466</v>
      </c>
      <c r="B462" s="7">
        <v>0</v>
      </c>
      <c r="C462" s="7">
        <v>10</v>
      </c>
      <c r="D462" s="7">
        <v>3000</v>
      </c>
      <c r="E462" s="7">
        <v>0</v>
      </c>
      <c r="F462" s="7">
        <v>100</v>
      </c>
      <c r="G462" s="7">
        <v>1000</v>
      </c>
      <c r="H462" s="7">
        <v>7000</v>
      </c>
      <c r="I462" s="7">
        <v>1500</v>
      </c>
      <c r="J462" s="7">
        <v>7000</v>
      </c>
      <c r="K462" s="7">
        <v>900</v>
      </c>
      <c r="L462" s="7">
        <v>450</v>
      </c>
      <c r="M462" s="7">
        <v>800</v>
      </c>
      <c r="N462" s="7">
        <v>1250</v>
      </c>
      <c r="O462" s="7">
        <v>4500</v>
      </c>
      <c r="P462" s="7">
        <v>4500</v>
      </c>
      <c r="Q462" s="7">
        <v>7000</v>
      </c>
      <c r="R462" s="7">
        <v>5000</v>
      </c>
      <c r="S462" s="7">
        <v>1750</v>
      </c>
      <c r="T462" s="7">
        <v>1250</v>
      </c>
      <c r="U462" s="7">
        <v>0</v>
      </c>
      <c r="V462" s="7">
        <v>0</v>
      </c>
      <c r="W462" s="7">
        <f t="shared" si="38"/>
        <v>47010</v>
      </c>
      <c r="X462" s="7">
        <f t="shared" si="39"/>
        <v>48193.3</v>
      </c>
      <c r="Y462" s="133">
        <f t="shared" si="40"/>
        <v>2.5171240161667718E-2</v>
      </c>
      <c r="Z462" s="133">
        <f t="shared" si="41"/>
        <v>0</v>
      </c>
      <c r="AA462" s="187" cm="1">
        <f t="array" ref="AA462">6-MATCH(Z462,PERCENTILE(Z$11:Z$642,{5,4,3,2,1}/5),-1)</f>
        <v>1</v>
      </c>
      <c r="AB462" s="148" t="str">
        <f t="shared" si="42"/>
        <v>Very low</v>
      </c>
      <c r="AD462" s="14"/>
      <c r="AE462" s="192"/>
    </row>
    <row r="463" spans="1:31">
      <c r="A463" s="4" t="s">
        <v>467</v>
      </c>
      <c r="B463" s="7">
        <v>40</v>
      </c>
      <c r="C463" s="7">
        <v>45</v>
      </c>
      <c r="D463" s="7">
        <v>2000</v>
      </c>
      <c r="E463" s="7">
        <v>1000</v>
      </c>
      <c r="F463" s="7">
        <v>1500</v>
      </c>
      <c r="G463" s="7">
        <v>1500</v>
      </c>
      <c r="H463" s="7">
        <v>12000</v>
      </c>
      <c r="I463" s="7">
        <v>3500</v>
      </c>
      <c r="J463" s="7">
        <v>6000</v>
      </c>
      <c r="K463" s="7">
        <v>12000</v>
      </c>
      <c r="L463" s="7">
        <v>4000</v>
      </c>
      <c r="M463" s="7">
        <v>1000</v>
      </c>
      <c r="N463" s="7">
        <v>10000</v>
      </c>
      <c r="O463" s="7">
        <v>8000</v>
      </c>
      <c r="P463" s="7">
        <v>3000</v>
      </c>
      <c r="Q463" s="7">
        <v>10000</v>
      </c>
      <c r="R463" s="7">
        <v>11000</v>
      </c>
      <c r="S463" s="7">
        <v>1000</v>
      </c>
      <c r="T463" s="7">
        <v>2000</v>
      </c>
      <c r="U463" s="7">
        <v>0</v>
      </c>
      <c r="V463" s="7">
        <v>0</v>
      </c>
      <c r="W463" s="7">
        <f t="shared" si="38"/>
        <v>89585</v>
      </c>
      <c r="X463" s="7">
        <f t="shared" si="39"/>
        <v>92861.35</v>
      </c>
      <c r="Y463" s="133">
        <f t="shared" si="40"/>
        <v>3.6572528883183741E-2</v>
      </c>
      <c r="Z463" s="133">
        <f t="shared" si="41"/>
        <v>4.4650332086844895E-4</v>
      </c>
      <c r="AA463" s="187" cm="1">
        <f t="array" ref="AA463">6-MATCH(Z463,PERCENTILE(Z$11:Z$642,{5,4,3,2,1}/5),-1)</f>
        <v>3</v>
      </c>
      <c r="AB463" s="148" t="str">
        <f t="shared" si="42"/>
        <v>Mid</v>
      </c>
      <c r="AD463" s="14"/>
      <c r="AE463" s="192"/>
    </row>
    <row r="464" spans="1:31">
      <c r="A464" s="4" t="s">
        <v>468</v>
      </c>
      <c r="B464" s="7">
        <v>5</v>
      </c>
      <c r="C464" s="7">
        <v>10</v>
      </c>
      <c r="D464" s="7">
        <v>1750</v>
      </c>
      <c r="E464" s="7">
        <v>200</v>
      </c>
      <c r="F464" s="7">
        <v>700</v>
      </c>
      <c r="G464" s="7">
        <v>2250</v>
      </c>
      <c r="H464" s="7">
        <v>11000</v>
      </c>
      <c r="I464" s="7">
        <v>1750</v>
      </c>
      <c r="J464" s="7">
        <v>2500</v>
      </c>
      <c r="K464" s="7">
        <v>9000</v>
      </c>
      <c r="L464" s="7">
        <v>400</v>
      </c>
      <c r="M464" s="7">
        <v>600</v>
      </c>
      <c r="N464" s="7">
        <v>6000</v>
      </c>
      <c r="O464" s="7">
        <v>6000</v>
      </c>
      <c r="P464" s="7">
        <v>1000</v>
      </c>
      <c r="Q464" s="7">
        <v>4000</v>
      </c>
      <c r="R464" s="7">
        <v>6000</v>
      </c>
      <c r="S464" s="7">
        <v>1000</v>
      </c>
      <c r="T464" s="7">
        <v>1750</v>
      </c>
      <c r="U464" s="7">
        <v>0</v>
      </c>
      <c r="V464" s="7">
        <v>0</v>
      </c>
      <c r="W464" s="7">
        <f t="shared" si="38"/>
        <v>55915</v>
      </c>
      <c r="X464" s="7">
        <f t="shared" si="39"/>
        <v>58078.8</v>
      </c>
      <c r="Y464" s="133">
        <f t="shared" si="40"/>
        <v>3.8698023786103874E-2</v>
      </c>
      <c r="Z464" s="133">
        <f t="shared" si="41"/>
        <v>8.9421443262094249E-5</v>
      </c>
      <c r="AA464" s="187" cm="1">
        <f t="array" ref="AA464">6-MATCH(Z464,PERCENTILE(Z$11:Z$642,{5,4,3,2,1}/5),-1)</f>
        <v>1</v>
      </c>
      <c r="AB464" s="148" t="str">
        <f t="shared" si="42"/>
        <v>Very low</v>
      </c>
      <c r="AD464" s="14"/>
      <c r="AE464" s="192"/>
    </row>
    <row r="465" spans="1:31">
      <c r="A465" s="4" t="s">
        <v>469</v>
      </c>
      <c r="B465" s="7">
        <v>100</v>
      </c>
      <c r="C465" s="7">
        <v>100</v>
      </c>
      <c r="D465" s="7">
        <v>2000</v>
      </c>
      <c r="E465" s="7">
        <v>500</v>
      </c>
      <c r="F465" s="7">
        <v>500</v>
      </c>
      <c r="G465" s="7">
        <v>4000</v>
      </c>
      <c r="H465" s="7">
        <v>7000</v>
      </c>
      <c r="I465" s="7">
        <v>1500</v>
      </c>
      <c r="J465" s="7">
        <v>3000</v>
      </c>
      <c r="K465" s="7">
        <v>2500</v>
      </c>
      <c r="L465" s="7">
        <v>7000</v>
      </c>
      <c r="M465" s="7">
        <v>900</v>
      </c>
      <c r="N465" s="7">
        <v>6000</v>
      </c>
      <c r="O465" s="7">
        <v>3500</v>
      </c>
      <c r="P465" s="7">
        <v>2250</v>
      </c>
      <c r="Q465" s="7">
        <v>4500</v>
      </c>
      <c r="R465" s="7">
        <v>11000</v>
      </c>
      <c r="S465" s="7">
        <v>900</v>
      </c>
      <c r="T465" s="7">
        <v>1250</v>
      </c>
      <c r="U465" s="7">
        <v>0</v>
      </c>
      <c r="V465" s="7">
        <v>0</v>
      </c>
      <c r="W465" s="7">
        <f t="shared" si="38"/>
        <v>58500</v>
      </c>
      <c r="X465" s="7">
        <f t="shared" si="39"/>
        <v>60267</v>
      </c>
      <c r="Y465" s="133">
        <f t="shared" si="40"/>
        <v>3.0205128205128107E-2</v>
      </c>
      <c r="Z465" s="133">
        <f t="shared" si="41"/>
        <v>1.7094017094017094E-3</v>
      </c>
      <c r="AA465" s="187" cm="1">
        <f t="array" ref="AA465">6-MATCH(Z465,PERCENTILE(Z$11:Z$642,{5,4,3,2,1}/5),-1)</f>
        <v>4</v>
      </c>
      <c r="AB465" s="148" t="str">
        <f t="shared" si="42"/>
        <v>High</v>
      </c>
      <c r="AD465" s="14"/>
      <c r="AE465" s="192"/>
    </row>
    <row r="466" spans="1:31">
      <c r="A466" s="4" t="s">
        <v>470</v>
      </c>
      <c r="B466" s="7">
        <v>75</v>
      </c>
      <c r="C466" s="7">
        <v>35</v>
      </c>
      <c r="D466" s="7">
        <v>5000</v>
      </c>
      <c r="E466" s="7">
        <v>600</v>
      </c>
      <c r="F466" s="7">
        <v>800</v>
      </c>
      <c r="G466" s="7">
        <v>4000</v>
      </c>
      <c r="H466" s="7">
        <v>8000</v>
      </c>
      <c r="I466" s="7">
        <v>3500</v>
      </c>
      <c r="J466" s="7">
        <v>3500</v>
      </c>
      <c r="K466" s="7">
        <v>1500</v>
      </c>
      <c r="L466" s="7">
        <v>3000</v>
      </c>
      <c r="M466" s="7">
        <v>1000</v>
      </c>
      <c r="N466" s="7">
        <v>3000</v>
      </c>
      <c r="O466" s="7">
        <v>5000</v>
      </c>
      <c r="P466" s="7">
        <v>4000</v>
      </c>
      <c r="Q466" s="7">
        <v>6000</v>
      </c>
      <c r="R466" s="7">
        <v>5000</v>
      </c>
      <c r="S466" s="7">
        <v>1000</v>
      </c>
      <c r="T466" s="7">
        <v>1250</v>
      </c>
      <c r="U466" s="7">
        <v>0</v>
      </c>
      <c r="V466" s="7">
        <v>0</v>
      </c>
      <c r="W466" s="7">
        <f t="shared" si="38"/>
        <v>56260</v>
      </c>
      <c r="X466" s="7">
        <f t="shared" si="39"/>
        <v>57348.55</v>
      </c>
      <c r="Y466" s="133">
        <f t="shared" si="40"/>
        <v>1.9348560255954439E-2</v>
      </c>
      <c r="Z466" s="133">
        <f t="shared" si="41"/>
        <v>1.3330963384287238E-3</v>
      </c>
      <c r="AA466" s="187" cm="1">
        <f t="array" ref="AA466">6-MATCH(Z466,PERCENTILE(Z$11:Z$642,{5,4,3,2,1}/5),-1)</f>
        <v>4</v>
      </c>
      <c r="AB466" s="148" t="str">
        <f t="shared" si="42"/>
        <v>High</v>
      </c>
      <c r="AD466" s="14"/>
      <c r="AE466" s="192"/>
    </row>
    <row r="467" spans="1:31">
      <c r="A467" s="4" t="s">
        <v>471</v>
      </c>
      <c r="B467" s="7">
        <v>150</v>
      </c>
      <c r="C467" s="7">
        <v>0</v>
      </c>
      <c r="D467" s="7">
        <v>3000</v>
      </c>
      <c r="E467" s="7">
        <v>15</v>
      </c>
      <c r="F467" s="7">
        <v>225</v>
      </c>
      <c r="G467" s="7">
        <v>2500</v>
      </c>
      <c r="H467" s="7">
        <v>6000</v>
      </c>
      <c r="I467" s="7">
        <v>2250</v>
      </c>
      <c r="J467" s="7">
        <v>3000</v>
      </c>
      <c r="K467" s="7">
        <v>1500</v>
      </c>
      <c r="L467" s="7">
        <v>225</v>
      </c>
      <c r="M467" s="7">
        <v>400</v>
      </c>
      <c r="N467" s="7">
        <v>5000</v>
      </c>
      <c r="O467" s="7">
        <v>2000</v>
      </c>
      <c r="P467" s="7">
        <v>900</v>
      </c>
      <c r="Q467" s="7">
        <v>2500</v>
      </c>
      <c r="R467" s="7">
        <v>3000</v>
      </c>
      <c r="S467" s="7">
        <v>700</v>
      </c>
      <c r="T467" s="7">
        <v>1000</v>
      </c>
      <c r="U467" s="7">
        <v>0</v>
      </c>
      <c r="V467" s="7">
        <v>0</v>
      </c>
      <c r="W467" s="7">
        <f t="shared" si="38"/>
        <v>34365</v>
      </c>
      <c r="X467" s="7">
        <f t="shared" si="39"/>
        <v>35259.449999999997</v>
      </c>
      <c r="Y467" s="133">
        <f t="shared" si="40"/>
        <v>2.6027935399388857E-2</v>
      </c>
      <c r="Z467" s="133">
        <f t="shared" si="41"/>
        <v>4.3649061545176782E-3</v>
      </c>
      <c r="AA467" s="187" cm="1">
        <f t="array" ref="AA467">6-MATCH(Z467,PERCENTILE(Z$11:Z$642,{5,4,3,2,1}/5),-1)</f>
        <v>5</v>
      </c>
      <c r="AB467" s="148" t="str">
        <f t="shared" si="42"/>
        <v>Very high</v>
      </c>
      <c r="AD467" s="14"/>
      <c r="AE467" s="192"/>
    </row>
    <row r="468" spans="1:31">
      <c r="A468" s="4" t="s">
        <v>472</v>
      </c>
      <c r="B468" s="7">
        <v>35</v>
      </c>
      <c r="C468" s="7">
        <v>0</v>
      </c>
      <c r="D468" s="7">
        <v>2250</v>
      </c>
      <c r="E468" s="7">
        <v>1000</v>
      </c>
      <c r="F468" s="7">
        <v>75</v>
      </c>
      <c r="G468" s="7">
        <v>4000</v>
      </c>
      <c r="H468" s="7">
        <v>13000</v>
      </c>
      <c r="I468" s="7">
        <v>2000</v>
      </c>
      <c r="J468" s="7">
        <v>5000</v>
      </c>
      <c r="K468" s="7">
        <v>8000</v>
      </c>
      <c r="L468" s="7">
        <v>2250</v>
      </c>
      <c r="M468" s="7">
        <v>1250</v>
      </c>
      <c r="N468" s="7">
        <v>10000</v>
      </c>
      <c r="O468" s="7">
        <v>5000</v>
      </c>
      <c r="P468" s="7">
        <v>1000</v>
      </c>
      <c r="Q468" s="7">
        <v>8000</v>
      </c>
      <c r="R468" s="7">
        <v>8000</v>
      </c>
      <c r="S468" s="7">
        <v>3500</v>
      </c>
      <c r="T468" s="7">
        <v>2000</v>
      </c>
      <c r="U468" s="7">
        <v>0</v>
      </c>
      <c r="V468" s="7">
        <v>0</v>
      </c>
      <c r="W468" s="7">
        <f t="shared" si="38"/>
        <v>76360</v>
      </c>
      <c r="X468" s="7">
        <f t="shared" si="39"/>
        <v>79170.5</v>
      </c>
      <c r="Y468" s="133">
        <f t="shared" si="40"/>
        <v>3.6805919329491843E-2</v>
      </c>
      <c r="Z468" s="133">
        <f t="shared" si="41"/>
        <v>4.5835515976951286E-4</v>
      </c>
      <c r="AA468" s="187" cm="1">
        <f t="array" ref="AA468">6-MATCH(Z468,PERCENTILE(Z$11:Z$642,{5,4,3,2,1}/5),-1)</f>
        <v>3</v>
      </c>
      <c r="AB468" s="148" t="str">
        <f t="shared" si="42"/>
        <v>Mid</v>
      </c>
      <c r="AD468" s="14"/>
      <c r="AE468" s="192"/>
    </row>
    <row r="469" spans="1:31">
      <c r="A469" s="4" t="s">
        <v>473</v>
      </c>
      <c r="B469" s="7">
        <v>150</v>
      </c>
      <c r="C469" s="7">
        <v>20</v>
      </c>
      <c r="D469" s="7">
        <v>2500</v>
      </c>
      <c r="E469" s="7">
        <v>30</v>
      </c>
      <c r="F469" s="7">
        <v>200</v>
      </c>
      <c r="G469" s="7">
        <v>6000</v>
      </c>
      <c r="H469" s="7">
        <v>7000</v>
      </c>
      <c r="I469" s="7">
        <v>1000</v>
      </c>
      <c r="J469" s="7">
        <v>3000</v>
      </c>
      <c r="K469" s="7">
        <v>2000</v>
      </c>
      <c r="L469" s="7">
        <v>1500</v>
      </c>
      <c r="M469" s="7">
        <v>1000</v>
      </c>
      <c r="N469" s="7">
        <v>4500</v>
      </c>
      <c r="O469" s="7">
        <v>3500</v>
      </c>
      <c r="P469" s="7">
        <v>800</v>
      </c>
      <c r="Q469" s="7">
        <v>4000</v>
      </c>
      <c r="R469" s="7">
        <v>4500</v>
      </c>
      <c r="S469" s="7">
        <v>1250</v>
      </c>
      <c r="T469" s="7">
        <v>1250</v>
      </c>
      <c r="U469" s="7">
        <v>0</v>
      </c>
      <c r="V469" s="7">
        <v>0</v>
      </c>
      <c r="W469" s="7">
        <f t="shared" si="38"/>
        <v>44200</v>
      </c>
      <c r="X469" s="7">
        <f t="shared" si="39"/>
        <v>45501</v>
      </c>
      <c r="Y469" s="133">
        <f t="shared" si="40"/>
        <v>2.9434389140271522E-2</v>
      </c>
      <c r="Z469" s="133">
        <f t="shared" si="41"/>
        <v>3.3936651583710408E-3</v>
      </c>
      <c r="AA469" s="187" cm="1">
        <f t="array" ref="AA469">6-MATCH(Z469,PERCENTILE(Z$11:Z$642,{5,4,3,2,1}/5),-1)</f>
        <v>5</v>
      </c>
      <c r="AB469" s="148" t="str">
        <f t="shared" si="42"/>
        <v>Very high</v>
      </c>
      <c r="AD469" s="14"/>
      <c r="AE469" s="192"/>
    </row>
    <row r="470" spans="1:31">
      <c r="A470" s="4" t="s">
        <v>474</v>
      </c>
      <c r="B470" s="7">
        <v>25</v>
      </c>
      <c r="C470" s="7">
        <v>10</v>
      </c>
      <c r="D470" s="7">
        <v>5000</v>
      </c>
      <c r="E470" s="7">
        <v>50</v>
      </c>
      <c r="F470" s="7">
        <v>900</v>
      </c>
      <c r="G470" s="7">
        <v>3000</v>
      </c>
      <c r="H470" s="7">
        <v>7000</v>
      </c>
      <c r="I470" s="7">
        <v>4000</v>
      </c>
      <c r="J470" s="7">
        <v>3000</v>
      </c>
      <c r="K470" s="7">
        <v>500</v>
      </c>
      <c r="L470" s="7">
        <v>250</v>
      </c>
      <c r="M470" s="7">
        <v>700</v>
      </c>
      <c r="N470" s="7">
        <v>2250</v>
      </c>
      <c r="O470" s="7">
        <v>2500</v>
      </c>
      <c r="P470" s="7">
        <v>1750</v>
      </c>
      <c r="Q470" s="7">
        <v>3500</v>
      </c>
      <c r="R470" s="7">
        <v>4000</v>
      </c>
      <c r="S470" s="7">
        <v>600</v>
      </c>
      <c r="T470" s="7">
        <v>700</v>
      </c>
      <c r="U470" s="7">
        <v>0</v>
      </c>
      <c r="V470" s="7">
        <v>0</v>
      </c>
      <c r="W470" s="7">
        <f t="shared" si="38"/>
        <v>39735</v>
      </c>
      <c r="X470" s="7">
        <f t="shared" si="39"/>
        <v>40325.800000000003</v>
      </c>
      <c r="Y470" s="133">
        <f t="shared" si="40"/>
        <v>1.4868503837926372E-2</v>
      </c>
      <c r="Z470" s="133">
        <f t="shared" si="41"/>
        <v>6.2916823958726565E-4</v>
      </c>
      <c r="AA470" s="187" cm="1">
        <f t="array" ref="AA470">6-MATCH(Z470,PERCENTILE(Z$11:Z$642,{5,4,3,2,1}/5),-1)</f>
        <v>3</v>
      </c>
      <c r="AB470" s="148" t="str">
        <f t="shared" si="42"/>
        <v>Mid</v>
      </c>
      <c r="AD470" s="14"/>
      <c r="AE470" s="192"/>
    </row>
    <row r="471" spans="1:31">
      <c r="A471" s="4" t="s">
        <v>475</v>
      </c>
      <c r="B471" s="7">
        <v>20</v>
      </c>
      <c r="C471" s="7">
        <v>35</v>
      </c>
      <c r="D471" s="7">
        <v>4500</v>
      </c>
      <c r="E471" s="7">
        <v>400</v>
      </c>
      <c r="F471" s="7">
        <v>1750</v>
      </c>
      <c r="G471" s="7">
        <v>3000</v>
      </c>
      <c r="H471" s="7">
        <v>12000</v>
      </c>
      <c r="I471" s="7">
        <v>5000</v>
      </c>
      <c r="J471" s="7">
        <v>3500</v>
      </c>
      <c r="K471" s="7">
        <v>8000</v>
      </c>
      <c r="L471" s="7">
        <v>900</v>
      </c>
      <c r="M471" s="7">
        <v>700</v>
      </c>
      <c r="N471" s="7">
        <v>7000</v>
      </c>
      <c r="O471" s="7">
        <v>9000</v>
      </c>
      <c r="P471" s="7">
        <v>1500</v>
      </c>
      <c r="Q471" s="7">
        <v>6000</v>
      </c>
      <c r="R471" s="7">
        <v>8000</v>
      </c>
      <c r="S471" s="7">
        <v>400</v>
      </c>
      <c r="T471" s="7">
        <v>1250</v>
      </c>
      <c r="U471" s="7">
        <v>0</v>
      </c>
      <c r="V471" s="7">
        <v>0</v>
      </c>
      <c r="W471" s="7">
        <f t="shared" si="38"/>
        <v>72955</v>
      </c>
      <c r="X471" s="7">
        <f t="shared" si="39"/>
        <v>75213.55</v>
      </c>
      <c r="Y471" s="133">
        <f t="shared" si="40"/>
        <v>3.0958124871496073E-2</v>
      </c>
      <c r="Z471" s="133">
        <f t="shared" si="41"/>
        <v>2.7414159413336988E-4</v>
      </c>
      <c r="AA471" s="187" cm="1">
        <f t="array" ref="AA471">6-MATCH(Z471,PERCENTILE(Z$11:Z$642,{5,4,3,2,1}/5),-1)</f>
        <v>2</v>
      </c>
      <c r="AB471" s="148" t="str">
        <f t="shared" si="42"/>
        <v>Low</v>
      </c>
      <c r="AD471" s="14"/>
      <c r="AE471" s="192"/>
    </row>
    <row r="472" spans="1:31">
      <c r="A472" s="4" t="s">
        <v>476</v>
      </c>
      <c r="B472" s="7">
        <v>50</v>
      </c>
      <c r="C472" s="7">
        <v>5</v>
      </c>
      <c r="D472" s="7">
        <v>2500</v>
      </c>
      <c r="E472" s="7">
        <v>150</v>
      </c>
      <c r="F472" s="7">
        <v>350</v>
      </c>
      <c r="G472" s="7">
        <v>1750</v>
      </c>
      <c r="H472" s="7">
        <v>7000</v>
      </c>
      <c r="I472" s="7">
        <v>1500</v>
      </c>
      <c r="J472" s="7">
        <v>3500</v>
      </c>
      <c r="K472" s="7">
        <v>800</v>
      </c>
      <c r="L472" s="7">
        <v>250</v>
      </c>
      <c r="M472" s="7">
        <v>400</v>
      </c>
      <c r="N472" s="7">
        <v>3000</v>
      </c>
      <c r="O472" s="7">
        <v>1500</v>
      </c>
      <c r="P472" s="7">
        <v>450</v>
      </c>
      <c r="Q472" s="7">
        <v>4000</v>
      </c>
      <c r="R472" s="7">
        <v>4000</v>
      </c>
      <c r="S472" s="7">
        <v>800</v>
      </c>
      <c r="T472" s="7">
        <v>700</v>
      </c>
      <c r="U472" s="7">
        <v>0</v>
      </c>
      <c r="V472" s="7">
        <v>0</v>
      </c>
      <c r="W472" s="7">
        <f t="shared" si="38"/>
        <v>32705</v>
      </c>
      <c r="X472" s="7">
        <f t="shared" si="39"/>
        <v>33519.15</v>
      </c>
      <c r="Y472" s="133">
        <f t="shared" si="40"/>
        <v>2.4893747133465816E-2</v>
      </c>
      <c r="Z472" s="133">
        <f t="shared" si="41"/>
        <v>1.5288182235132244E-3</v>
      </c>
      <c r="AA472" s="187" cm="1">
        <f t="array" ref="AA472">6-MATCH(Z472,PERCENTILE(Z$11:Z$642,{5,4,3,2,1}/5),-1)</f>
        <v>4</v>
      </c>
      <c r="AB472" s="148" t="str">
        <f t="shared" si="42"/>
        <v>High</v>
      </c>
      <c r="AD472" s="14"/>
      <c r="AE472" s="192"/>
    </row>
    <row r="473" spans="1:31">
      <c r="A473" s="4" t="s">
        <v>477</v>
      </c>
      <c r="B473" s="7">
        <v>100</v>
      </c>
      <c r="C473" s="7">
        <v>40</v>
      </c>
      <c r="D473" s="7">
        <v>2000</v>
      </c>
      <c r="E473" s="7">
        <v>300</v>
      </c>
      <c r="F473" s="7">
        <v>75</v>
      </c>
      <c r="G473" s="7">
        <v>2500</v>
      </c>
      <c r="H473" s="7">
        <v>7000</v>
      </c>
      <c r="I473" s="7">
        <v>800</v>
      </c>
      <c r="J473" s="7">
        <v>3500</v>
      </c>
      <c r="K473" s="7">
        <v>3000</v>
      </c>
      <c r="L473" s="7">
        <v>900</v>
      </c>
      <c r="M473" s="7">
        <v>1000</v>
      </c>
      <c r="N473" s="7">
        <v>6000</v>
      </c>
      <c r="O473" s="7">
        <v>4000</v>
      </c>
      <c r="P473" s="7">
        <v>600</v>
      </c>
      <c r="Q473" s="7">
        <v>6000</v>
      </c>
      <c r="R473" s="7">
        <v>6000</v>
      </c>
      <c r="S473" s="7">
        <v>1500</v>
      </c>
      <c r="T473" s="7">
        <v>1750</v>
      </c>
      <c r="U473" s="7">
        <v>0</v>
      </c>
      <c r="V473" s="7">
        <v>0</v>
      </c>
      <c r="W473" s="7">
        <f t="shared" si="38"/>
        <v>47065</v>
      </c>
      <c r="X473" s="7">
        <f t="shared" si="39"/>
        <v>48738.2</v>
      </c>
      <c r="Y473" s="133">
        <f t="shared" si="40"/>
        <v>3.5550833953043703E-2</v>
      </c>
      <c r="Z473" s="133">
        <f t="shared" si="41"/>
        <v>2.1247211303516414E-3</v>
      </c>
      <c r="AA473" s="187" cm="1">
        <f t="array" ref="AA473">6-MATCH(Z473,PERCENTILE(Z$11:Z$642,{5,4,3,2,1}/5),-1)</f>
        <v>4</v>
      </c>
      <c r="AB473" s="148" t="str">
        <f t="shared" si="42"/>
        <v>High</v>
      </c>
      <c r="AD473" s="14"/>
      <c r="AE473" s="192"/>
    </row>
    <row r="474" spans="1:31">
      <c r="A474" s="4" t="s">
        <v>478</v>
      </c>
      <c r="B474" s="7">
        <v>75</v>
      </c>
      <c r="C474" s="7">
        <v>75</v>
      </c>
      <c r="D474" s="7">
        <v>2000</v>
      </c>
      <c r="E474" s="7">
        <v>50</v>
      </c>
      <c r="F474" s="7">
        <v>125</v>
      </c>
      <c r="G474" s="7">
        <v>1750</v>
      </c>
      <c r="H474" s="7">
        <v>9000</v>
      </c>
      <c r="I474" s="7">
        <v>4500</v>
      </c>
      <c r="J474" s="7">
        <v>4500</v>
      </c>
      <c r="K474" s="7">
        <v>2000</v>
      </c>
      <c r="L474" s="7">
        <v>3000</v>
      </c>
      <c r="M474" s="7">
        <v>600</v>
      </c>
      <c r="N474" s="7">
        <v>3500</v>
      </c>
      <c r="O474" s="7">
        <v>7000</v>
      </c>
      <c r="P474" s="7">
        <v>3000</v>
      </c>
      <c r="Q474" s="7">
        <v>4000</v>
      </c>
      <c r="R474" s="7">
        <v>3500</v>
      </c>
      <c r="S474" s="7">
        <v>1250</v>
      </c>
      <c r="T474" s="7">
        <v>1250</v>
      </c>
      <c r="U474" s="7">
        <v>0</v>
      </c>
      <c r="V474" s="7">
        <v>0</v>
      </c>
      <c r="W474" s="7">
        <f t="shared" ref="W474:W537" si="43">SUM(B474:V474)</f>
        <v>51175</v>
      </c>
      <c r="X474" s="7">
        <f t="shared" ref="X474:X537" si="44">SUMPRODUCT(B474:V474,$B$8:$V$8)</f>
        <v>52609.75</v>
      </c>
      <c r="Y474" s="133">
        <f t="shared" ref="Y474:Y537" si="45">X474/W474-1</f>
        <v>2.8036150464093801E-2</v>
      </c>
      <c r="Z474" s="133">
        <f t="shared" si="41"/>
        <v>1.4655593551538837E-3</v>
      </c>
      <c r="AA474" s="187" cm="1">
        <f t="array" ref="AA474">6-MATCH(Z474,PERCENTILE(Z$11:Z$642,{5,4,3,2,1}/5),-1)</f>
        <v>4</v>
      </c>
      <c r="AB474" s="148" t="str">
        <f t="shared" si="42"/>
        <v>High</v>
      </c>
      <c r="AD474" s="14"/>
      <c r="AE474" s="192"/>
    </row>
    <row r="475" spans="1:31">
      <c r="A475" s="4" t="s">
        <v>479</v>
      </c>
      <c r="B475" s="7">
        <v>5</v>
      </c>
      <c r="C475" s="7">
        <v>10</v>
      </c>
      <c r="D475" s="7">
        <v>2500</v>
      </c>
      <c r="E475" s="7">
        <v>10</v>
      </c>
      <c r="F475" s="7">
        <v>500</v>
      </c>
      <c r="G475" s="7">
        <v>1500</v>
      </c>
      <c r="H475" s="7">
        <v>6000</v>
      </c>
      <c r="I475" s="7">
        <v>3500</v>
      </c>
      <c r="J475" s="7">
        <v>3000</v>
      </c>
      <c r="K475" s="7">
        <v>1250</v>
      </c>
      <c r="L475" s="7">
        <v>800</v>
      </c>
      <c r="M475" s="7">
        <v>800</v>
      </c>
      <c r="N475" s="7">
        <v>4000</v>
      </c>
      <c r="O475" s="7">
        <v>4000</v>
      </c>
      <c r="P475" s="7">
        <v>1500</v>
      </c>
      <c r="Q475" s="7">
        <v>9000</v>
      </c>
      <c r="R475" s="7">
        <v>19000</v>
      </c>
      <c r="S475" s="7">
        <v>1500</v>
      </c>
      <c r="T475" s="7">
        <v>1000</v>
      </c>
      <c r="U475" s="7">
        <v>0</v>
      </c>
      <c r="V475" s="7">
        <v>0</v>
      </c>
      <c r="W475" s="7">
        <f t="shared" si="43"/>
        <v>59875</v>
      </c>
      <c r="X475" s="7">
        <f t="shared" si="44"/>
        <v>62042.6</v>
      </c>
      <c r="Y475" s="133">
        <f t="shared" si="45"/>
        <v>3.6202087682672301E-2</v>
      </c>
      <c r="Z475" s="133">
        <f t="shared" si="41"/>
        <v>8.3507306889352823E-5</v>
      </c>
      <c r="AA475" s="187" cm="1">
        <f t="array" ref="AA475">6-MATCH(Z475,PERCENTILE(Z$11:Z$642,{5,4,3,2,1}/5),-1)</f>
        <v>1</v>
      </c>
      <c r="AB475" s="148" t="str">
        <f t="shared" si="42"/>
        <v>Very low</v>
      </c>
      <c r="AD475" s="14"/>
      <c r="AE475" s="192"/>
    </row>
    <row r="476" spans="1:31">
      <c r="A476" s="4" t="s">
        <v>480</v>
      </c>
      <c r="B476" s="7">
        <v>30</v>
      </c>
      <c r="C476" s="7">
        <v>50</v>
      </c>
      <c r="D476" s="7">
        <v>1250</v>
      </c>
      <c r="E476" s="7">
        <v>20</v>
      </c>
      <c r="F476" s="7">
        <v>600</v>
      </c>
      <c r="G476" s="7">
        <v>3500</v>
      </c>
      <c r="H476" s="7">
        <v>7000</v>
      </c>
      <c r="I476" s="7">
        <v>3500</v>
      </c>
      <c r="J476" s="7">
        <v>2500</v>
      </c>
      <c r="K476" s="7">
        <v>3500</v>
      </c>
      <c r="L476" s="7">
        <v>900</v>
      </c>
      <c r="M476" s="7">
        <v>450</v>
      </c>
      <c r="N476" s="7">
        <v>3000</v>
      </c>
      <c r="O476" s="7">
        <v>4500</v>
      </c>
      <c r="P476" s="7">
        <v>800</v>
      </c>
      <c r="Q476" s="7">
        <v>2500</v>
      </c>
      <c r="R476" s="7">
        <v>3000</v>
      </c>
      <c r="S476" s="7">
        <v>1000</v>
      </c>
      <c r="T476" s="7">
        <v>900</v>
      </c>
      <c r="U476" s="7">
        <v>0</v>
      </c>
      <c r="V476" s="7">
        <v>0</v>
      </c>
      <c r="W476" s="7">
        <f t="shared" si="43"/>
        <v>39000</v>
      </c>
      <c r="X476" s="7">
        <f t="shared" si="44"/>
        <v>40230.6</v>
      </c>
      <c r="Y476" s="133">
        <f t="shared" si="45"/>
        <v>3.1553846153846044E-2</v>
      </c>
      <c r="Z476" s="133">
        <f t="shared" si="41"/>
        <v>7.6923076923076923E-4</v>
      </c>
      <c r="AA476" s="187" cm="1">
        <f t="array" ref="AA476">6-MATCH(Z476,PERCENTILE(Z$11:Z$642,{5,4,3,2,1}/5),-1)</f>
        <v>3</v>
      </c>
      <c r="AB476" s="148" t="str">
        <f t="shared" si="42"/>
        <v>Mid</v>
      </c>
      <c r="AD476" s="14"/>
      <c r="AE476" s="192"/>
    </row>
    <row r="477" spans="1:31">
      <c r="A477" s="4" t="s">
        <v>481</v>
      </c>
      <c r="B477" s="7">
        <v>50</v>
      </c>
      <c r="C477" s="7">
        <v>0</v>
      </c>
      <c r="D477" s="7">
        <v>3500</v>
      </c>
      <c r="E477" s="7">
        <v>5</v>
      </c>
      <c r="F477" s="7">
        <v>300</v>
      </c>
      <c r="G477" s="7">
        <v>3500</v>
      </c>
      <c r="H477" s="7">
        <v>9000</v>
      </c>
      <c r="I477" s="7">
        <v>1000</v>
      </c>
      <c r="J477" s="7">
        <v>3500</v>
      </c>
      <c r="K477" s="7">
        <v>2250</v>
      </c>
      <c r="L477" s="7">
        <v>1000</v>
      </c>
      <c r="M477" s="7">
        <v>600</v>
      </c>
      <c r="N477" s="7">
        <v>9000</v>
      </c>
      <c r="O477" s="7">
        <v>8000</v>
      </c>
      <c r="P477" s="7">
        <v>900</v>
      </c>
      <c r="Q477" s="7">
        <v>3500</v>
      </c>
      <c r="R477" s="7">
        <v>11000</v>
      </c>
      <c r="S477" s="7">
        <v>800</v>
      </c>
      <c r="T477" s="7">
        <v>1500</v>
      </c>
      <c r="U477" s="7">
        <v>0</v>
      </c>
      <c r="V477" s="7">
        <v>0</v>
      </c>
      <c r="W477" s="7">
        <f t="shared" si="43"/>
        <v>59405</v>
      </c>
      <c r="X477" s="7">
        <f t="shared" si="44"/>
        <v>61554.400000000001</v>
      </c>
      <c r="Y477" s="133">
        <f t="shared" si="45"/>
        <v>3.6182139550542836E-2</v>
      </c>
      <c r="Z477" s="133">
        <f t="shared" si="41"/>
        <v>8.4167999326656005E-4</v>
      </c>
      <c r="AA477" s="187" cm="1">
        <f t="array" ref="AA477">6-MATCH(Z477,PERCENTILE(Z$11:Z$642,{5,4,3,2,1}/5),-1)</f>
        <v>3</v>
      </c>
      <c r="AB477" s="148" t="str">
        <f t="shared" si="42"/>
        <v>Mid</v>
      </c>
      <c r="AD477" s="14"/>
      <c r="AE477" s="192"/>
    </row>
    <row r="478" spans="1:31">
      <c r="A478" s="4" t="s">
        <v>482</v>
      </c>
      <c r="B478" s="7">
        <v>250</v>
      </c>
      <c r="C478" s="7">
        <v>20</v>
      </c>
      <c r="D478" s="7">
        <v>2500</v>
      </c>
      <c r="E478" s="7">
        <v>5</v>
      </c>
      <c r="F478" s="7">
        <v>600</v>
      </c>
      <c r="G478" s="7">
        <v>4000</v>
      </c>
      <c r="H478" s="7">
        <v>7000</v>
      </c>
      <c r="I478" s="7">
        <v>1500</v>
      </c>
      <c r="J478" s="7">
        <v>3500</v>
      </c>
      <c r="K478" s="7">
        <v>2000</v>
      </c>
      <c r="L478" s="7">
        <v>2500</v>
      </c>
      <c r="M478" s="7">
        <v>1250</v>
      </c>
      <c r="N478" s="7">
        <v>4500</v>
      </c>
      <c r="O478" s="7">
        <v>4000</v>
      </c>
      <c r="P478" s="7">
        <v>1500</v>
      </c>
      <c r="Q478" s="7">
        <v>4500</v>
      </c>
      <c r="R478" s="7">
        <v>3500</v>
      </c>
      <c r="S478" s="7">
        <v>1250</v>
      </c>
      <c r="T478" s="7">
        <v>1000</v>
      </c>
      <c r="U478" s="7">
        <v>0</v>
      </c>
      <c r="V478" s="7">
        <v>0</v>
      </c>
      <c r="W478" s="7">
        <f t="shared" si="43"/>
        <v>45375</v>
      </c>
      <c r="X478" s="7">
        <f t="shared" si="44"/>
        <v>46617</v>
      </c>
      <c r="Y478" s="133">
        <f t="shared" si="45"/>
        <v>2.737190082644636E-2</v>
      </c>
      <c r="Z478" s="133">
        <f t="shared" si="41"/>
        <v>5.5096418732782371E-3</v>
      </c>
      <c r="AA478" s="187" cm="1">
        <f t="array" ref="AA478">6-MATCH(Z478,PERCENTILE(Z$11:Z$642,{5,4,3,2,1}/5),-1)</f>
        <v>5</v>
      </c>
      <c r="AB478" s="148" t="str">
        <f t="shared" si="42"/>
        <v>Very high</v>
      </c>
      <c r="AD478" s="14"/>
      <c r="AE478" s="192"/>
    </row>
    <row r="479" spans="1:31">
      <c r="A479" s="4" t="s">
        <v>483</v>
      </c>
      <c r="B479" s="7">
        <v>175</v>
      </c>
      <c r="C479" s="7">
        <v>0</v>
      </c>
      <c r="D479" s="7">
        <v>2250</v>
      </c>
      <c r="E479" s="7">
        <v>50</v>
      </c>
      <c r="F479" s="7">
        <v>200</v>
      </c>
      <c r="G479" s="7">
        <v>2000</v>
      </c>
      <c r="H479" s="7">
        <v>11000</v>
      </c>
      <c r="I479" s="7">
        <v>900</v>
      </c>
      <c r="J479" s="7">
        <v>4000</v>
      </c>
      <c r="K479" s="7">
        <v>2000</v>
      </c>
      <c r="L479" s="7">
        <v>3500</v>
      </c>
      <c r="M479" s="7">
        <v>800</v>
      </c>
      <c r="N479" s="7">
        <v>5000</v>
      </c>
      <c r="O479" s="7">
        <v>3000</v>
      </c>
      <c r="P479" s="7">
        <v>450</v>
      </c>
      <c r="Q479" s="7">
        <v>4000</v>
      </c>
      <c r="R479" s="7">
        <v>7000</v>
      </c>
      <c r="S479" s="7">
        <v>600</v>
      </c>
      <c r="T479" s="7">
        <v>1500</v>
      </c>
      <c r="U479" s="7">
        <v>0</v>
      </c>
      <c r="V479" s="7">
        <v>0</v>
      </c>
      <c r="W479" s="7">
        <f t="shared" si="43"/>
        <v>48425</v>
      </c>
      <c r="X479" s="7">
        <f t="shared" si="44"/>
        <v>49861</v>
      </c>
      <c r="Y479" s="133">
        <f t="shared" si="45"/>
        <v>2.9654104284976723E-2</v>
      </c>
      <c r="Z479" s="133">
        <f t="shared" si="41"/>
        <v>3.6138358286009293E-3</v>
      </c>
      <c r="AA479" s="187" cm="1">
        <f t="array" ref="AA479">6-MATCH(Z479,PERCENTILE(Z$11:Z$642,{5,4,3,2,1}/5),-1)</f>
        <v>5</v>
      </c>
      <c r="AB479" s="148" t="str">
        <f t="shared" si="42"/>
        <v>Very high</v>
      </c>
      <c r="AD479" s="14"/>
      <c r="AE479" s="192"/>
    </row>
    <row r="480" spans="1:31">
      <c r="A480" s="4" t="s">
        <v>484</v>
      </c>
      <c r="B480" s="7">
        <v>175</v>
      </c>
      <c r="C480" s="7">
        <v>100</v>
      </c>
      <c r="D480" s="7">
        <v>3000</v>
      </c>
      <c r="E480" s="7">
        <v>175</v>
      </c>
      <c r="F480" s="7">
        <v>900</v>
      </c>
      <c r="G480" s="7">
        <v>4000</v>
      </c>
      <c r="H480" s="7">
        <v>8000</v>
      </c>
      <c r="I480" s="7">
        <v>3000</v>
      </c>
      <c r="J480" s="7">
        <v>4000</v>
      </c>
      <c r="K480" s="7">
        <v>4500</v>
      </c>
      <c r="L480" s="7">
        <v>450</v>
      </c>
      <c r="M480" s="7">
        <v>900</v>
      </c>
      <c r="N480" s="7">
        <v>12000</v>
      </c>
      <c r="O480" s="7">
        <v>5000</v>
      </c>
      <c r="P480" s="7">
        <v>1250</v>
      </c>
      <c r="Q480" s="7">
        <v>4500</v>
      </c>
      <c r="R480" s="7">
        <v>4500</v>
      </c>
      <c r="S480" s="7">
        <v>800</v>
      </c>
      <c r="T480" s="7">
        <v>1500</v>
      </c>
      <c r="U480" s="7">
        <v>0</v>
      </c>
      <c r="V480" s="7">
        <v>0</v>
      </c>
      <c r="W480" s="7">
        <f t="shared" si="43"/>
        <v>58750</v>
      </c>
      <c r="X480" s="7">
        <f t="shared" si="44"/>
        <v>60782.5</v>
      </c>
      <c r="Y480" s="133">
        <f t="shared" si="45"/>
        <v>3.4595744680851137E-2</v>
      </c>
      <c r="Z480" s="133">
        <f t="shared" si="41"/>
        <v>2.9787234042553193E-3</v>
      </c>
      <c r="AA480" s="187" cm="1">
        <f t="array" ref="AA480">6-MATCH(Z480,PERCENTILE(Z$11:Z$642,{5,4,3,2,1}/5),-1)</f>
        <v>4</v>
      </c>
      <c r="AB480" s="148" t="str">
        <f t="shared" si="42"/>
        <v>High</v>
      </c>
      <c r="AD480" s="14"/>
      <c r="AE480" s="192"/>
    </row>
    <row r="481" spans="1:31">
      <c r="A481" s="4" t="s">
        <v>485</v>
      </c>
      <c r="B481" s="7">
        <v>175</v>
      </c>
      <c r="C481" s="7">
        <v>0</v>
      </c>
      <c r="D481" s="7">
        <v>3500</v>
      </c>
      <c r="E481" s="7">
        <v>15</v>
      </c>
      <c r="F481" s="7">
        <v>225</v>
      </c>
      <c r="G481" s="7">
        <v>3000</v>
      </c>
      <c r="H481" s="7">
        <v>7000</v>
      </c>
      <c r="I481" s="7">
        <v>500</v>
      </c>
      <c r="J481" s="7">
        <v>3500</v>
      </c>
      <c r="K481" s="7">
        <v>1500</v>
      </c>
      <c r="L481" s="7">
        <v>350</v>
      </c>
      <c r="M481" s="7">
        <v>600</v>
      </c>
      <c r="N481" s="7">
        <v>3500</v>
      </c>
      <c r="O481" s="7">
        <v>2250</v>
      </c>
      <c r="P481" s="7">
        <v>700</v>
      </c>
      <c r="Q481" s="7">
        <v>3500</v>
      </c>
      <c r="R481" s="7">
        <v>5000</v>
      </c>
      <c r="S481" s="7">
        <v>1250</v>
      </c>
      <c r="T481" s="7">
        <v>1500</v>
      </c>
      <c r="U481" s="7">
        <v>0</v>
      </c>
      <c r="V481" s="7">
        <v>0</v>
      </c>
      <c r="W481" s="7">
        <f t="shared" si="43"/>
        <v>38065</v>
      </c>
      <c r="X481" s="7">
        <f t="shared" si="44"/>
        <v>39048.199999999997</v>
      </c>
      <c r="Y481" s="133">
        <f t="shared" si="45"/>
        <v>2.5829502167345364E-2</v>
      </c>
      <c r="Z481" s="133">
        <f t="shared" si="41"/>
        <v>4.5973991856035727E-3</v>
      </c>
      <c r="AA481" s="187" cm="1">
        <f t="array" ref="AA481">6-MATCH(Z481,PERCENTILE(Z$11:Z$642,{5,4,3,2,1}/5),-1)</f>
        <v>5</v>
      </c>
      <c r="AB481" s="148" t="str">
        <f t="shared" si="42"/>
        <v>Very high</v>
      </c>
      <c r="AD481" s="14"/>
      <c r="AE481" s="192"/>
    </row>
    <row r="482" spans="1:31">
      <c r="A482" s="4" t="s">
        <v>486</v>
      </c>
      <c r="B482" s="7">
        <v>75</v>
      </c>
      <c r="C482" s="7">
        <v>150</v>
      </c>
      <c r="D482" s="7">
        <v>3000</v>
      </c>
      <c r="E482" s="7">
        <v>800</v>
      </c>
      <c r="F482" s="7">
        <v>225</v>
      </c>
      <c r="G482" s="7">
        <v>3000</v>
      </c>
      <c r="H482" s="7">
        <v>8000</v>
      </c>
      <c r="I482" s="7">
        <v>1000</v>
      </c>
      <c r="J482" s="7">
        <v>4500</v>
      </c>
      <c r="K482" s="7">
        <v>4500</v>
      </c>
      <c r="L482" s="7">
        <v>2500</v>
      </c>
      <c r="M482" s="7">
        <v>1000</v>
      </c>
      <c r="N482" s="7">
        <v>5000</v>
      </c>
      <c r="O482" s="7">
        <v>3500</v>
      </c>
      <c r="P482" s="7">
        <v>3500</v>
      </c>
      <c r="Q482" s="7">
        <v>7000</v>
      </c>
      <c r="R482" s="7">
        <v>13000</v>
      </c>
      <c r="S482" s="7">
        <v>1000</v>
      </c>
      <c r="T482" s="7">
        <v>1500</v>
      </c>
      <c r="U482" s="7">
        <v>0</v>
      </c>
      <c r="V482" s="7">
        <v>0</v>
      </c>
      <c r="W482" s="7">
        <f t="shared" si="43"/>
        <v>63250</v>
      </c>
      <c r="X482" s="7">
        <f t="shared" si="44"/>
        <v>65305</v>
      </c>
      <c r="Y482" s="133">
        <f t="shared" si="45"/>
        <v>3.2490118577075178E-2</v>
      </c>
      <c r="Z482" s="133">
        <f t="shared" si="41"/>
        <v>1.1857707509881424E-3</v>
      </c>
      <c r="AA482" s="187" cm="1">
        <f t="array" ref="AA482">6-MATCH(Z482,PERCENTILE(Z$11:Z$642,{5,4,3,2,1}/5),-1)</f>
        <v>4</v>
      </c>
      <c r="AB482" s="148" t="str">
        <f t="shared" si="42"/>
        <v>High</v>
      </c>
      <c r="AD482" s="14"/>
      <c r="AE482" s="192"/>
    </row>
    <row r="483" spans="1:31">
      <c r="A483" s="4" t="s">
        <v>487</v>
      </c>
      <c r="B483" s="7">
        <v>50</v>
      </c>
      <c r="C483" s="7">
        <v>35</v>
      </c>
      <c r="D483" s="7">
        <v>2000</v>
      </c>
      <c r="E483" s="7">
        <v>600</v>
      </c>
      <c r="F483" s="7">
        <v>800</v>
      </c>
      <c r="G483" s="7">
        <v>2500</v>
      </c>
      <c r="H483" s="7">
        <v>11000</v>
      </c>
      <c r="I483" s="7">
        <v>6000</v>
      </c>
      <c r="J483" s="7">
        <v>6000</v>
      </c>
      <c r="K483" s="7">
        <v>4500</v>
      </c>
      <c r="L483" s="7">
        <v>500</v>
      </c>
      <c r="M483" s="7">
        <v>1250</v>
      </c>
      <c r="N483" s="7">
        <v>6000</v>
      </c>
      <c r="O483" s="7">
        <v>6000</v>
      </c>
      <c r="P483" s="7">
        <v>400</v>
      </c>
      <c r="Q483" s="7">
        <v>6000</v>
      </c>
      <c r="R483" s="7">
        <v>5000</v>
      </c>
      <c r="S483" s="7">
        <v>3500</v>
      </c>
      <c r="T483" s="7">
        <v>1500</v>
      </c>
      <c r="U483" s="7">
        <v>0</v>
      </c>
      <c r="V483" s="7">
        <v>0</v>
      </c>
      <c r="W483" s="7">
        <f t="shared" si="43"/>
        <v>63635</v>
      </c>
      <c r="X483" s="7">
        <f t="shared" si="44"/>
        <v>65715.05</v>
      </c>
      <c r="Y483" s="133">
        <f t="shared" si="45"/>
        <v>3.268720044000939E-2</v>
      </c>
      <c r="Z483" s="133">
        <f t="shared" si="41"/>
        <v>7.8573112280977452E-4</v>
      </c>
      <c r="AA483" s="187" cm="1">
        <f t="array" ref="AA483">6-MATCH(Z483,PERCENTILE(Z$11:Z$642,{5,4,3,2,1}/5),-1)</f>
        <v>3</v>
      </c>
      <c r="AB483" s="148" t="str">
        <f t="shared" si="42"/>
        <v>Mid</v>
      </c>
      <c r="AD483" s="14"/>
      <c r="AE483" s="192"/>
    </row>
    <row r="484" spans="1:31">
      <c r="A484" s="4" t="s">
        <v>488</v>
      </c>
      <c r="B484" s="7">
        <v>50</v>
      </c>
      <c r="C484" s="7">
        <v>75</v>
      </c>
      <c r="D484" s="7">
        <v>5000</v>
      </c>
      <c r="E484" s="7">
        <v>15</v>
      </c>
      <c r="F484" s="7">
        <v>350</v>
      </c>
      <c r="G484" s="7">
        <v>3000</v>
      </c>
      <c r="H484" s="7">
        <v>7000</v>
      </c>
      <c r="I484" s="7">
        <v>2000</v>
      </c>
      <c r="J484" s="7">
        <v>5000</v>
      </c>
      <c r="K484" s="7">
        <v>2000</v>
      </c>
      <c r="L484" s="7">
        <v>800</v>
      </c>
      <c r="M484" s="7">
        <v>1250</v>
      </c>
      <c r="N484" s="7">
        <v>4000</v>
      </c>
      <c r="O484" s="7">
        <v>3000</v>
      </c>
      <c r="P484" s="7">
        <v>1000</v>
      </c>
      <c r="Q484" s="7">
        <v>4500</v>
      </c>
      <c r="R484" s="7">
        <v>4500</v>
      </c>
      <c r="S484" s="7">
        <v>2000</v>
      </c>
      <c r="T484" s="7">
        <v>1750</v>
      </c>
      <c r="U484" s="7">
        <v>0</v>
      </c>
      <c r="V484" s="7">
        <v>0</v>
      </c>
      <c r="W484" s="7">
        <f t="shared" si="43"/>
        <v>47290</v>
      </c>
      <c r="X484" s="7">
        <f t="shared" si="44"/>
        <v>48375.45</v>
      </c>
      <c r="Y484" s="133">
        <f t="shared" si="45"/>
        <v>2.2953055614294726E-2</v>
      </c>
      <c r="Z484" s="133">
        <f t="shared" si="41"/>
        <v>1.0573059843518714E-3</v>
      </c>
      <c r="AA484" s="187" cm="1">
        <f t="array" ref="AA484">6-MATCH(Z484,PERCENTILE(Z$11:Z$642,{5,4,3,2,1}/5),-1)</f>
        <v>3</v>
      </c>
      <c r="AB484" s="148" t="str">
        <f t="shared" si="42"/>
        <v>Mid</v>
      </c>
      <c r="AD484" s="14"/>
      <c r="AE484" s="192"/>
    </row>
    <row r="485" spans="1:31">
      <c r="A485" s="4" t="s">
        <v>489</v>
      </c>
      <c r="B485" s="7">
        <v>100</v>
      </c>
      <c r="C485" s="7">
        <v>0</v>
      </c>
      <c r="D485" s="7">
        <v>4500</v>
      </c>
      <c r="E485" s="7">
        <v>0</v>
      </c>
      <c r="F485" s="7">
        <v>100</v>
      </c>
      <c r="G485" s="7">
        <v>3000</v>
      </c>
      <c r="H485" s="7">
        <v>7000</v>
      </c>
      <c r="I485" s="7">
        <v>1500</v>
      </c>
      <c r="J485" s="7">
        <v>4000</v>
      </c>
      <c r="K485" s="7">
        <v>5000</v>
      </c>
      <c r="L485" s="7">
        <v>500</v>
      </c>
      <c r="M485" s="7">
        <v>600</v>
      </c>
      <c r="N485" s="7">
        <v>7000</v>
      </c>
      <c r="O485" s="7">
        <v>3000</v>
      </c>
      <c r="P485" s="7">
        <v>1250</v>
      </c>
      <c r="Q485" s="7">
        <v>4000</v>
      </c>
      <c r="R485" s="7">
        <v>4500</v>
      </c>
      <c r="S485" s="7">
        <v>3000</v>
      </c>
      <c r="T485" s="7">
        <v>1750</v>
      </c>
      <c r="U485" s="7">
        <v>0</v>
      </c>
      <c r="V485" s="7">
        <v>0</v>
      </c>
      <c r="W485" s="7">
        <f t="shared" si="43"/>
        <v>50800</v>
      </c>
      <c r="X485" s="7">
        <f t="shared" si="44"/>
        <v>52340</v>
      </c>
      <c r="Y485" s="133">
        <f t="shared" si="45"/>
        <v>3.0314960629921339E-2</v>
      </c>
      <c r="Z485" s="133">
        <f t="shared" si="41"/>
        <v>1.968503937007874E-3</v>
      </c>
      <c r="AA485" s="187" cm="1">
        <f t="array" ref="AA485">6-MATCH(Z485,PERCENTILE(Z$11:Z$642,{5,4,3,2,1}/5),-1)</f>
        <v>4</v>
      </c>
      <c r="AB485" s="148" t="str">
        <f t="shared" si="42"/>
        <v>High</v>
      </c>
      <c r="AD485" s="14"/>
      <c r="AE485" s="192"/>
    </row>
    <row r="486" spans="1:31">
      <c r="A486" s="4" t="s">
        <v>490</v>
      </c>
      <c r="B486" s="7">
        <v>10</v>
      </c>
      <c r="C486" s="7">
        <v>10</v>
      </c>
      <c r="D486" s="7">
        <v>3500</v>
      </c>
      <c r="E486" s="7">
        <v>600</v>
      </c>
      <c r="F486" s="7">
        <v>1500</v>
      </c>
      <c r="G486" s="7">
        <v>2500</v>
      </c>
      <c r="H486" s="7">
        <v>7000</v>
      </c>
      <c r="I486" s="7">
        <v>1000</v>
      </c>
      <c r="J486" s="7">
        <v>3000</v>
      </c>
      <c r="K486" s="7">
        <v>7000</v>
      </c>
      <c r="L486" s="7">
        <v>600</v>
      </c>
      <c r="M486" s="7">
        <v>600</v>
      </c>
      <c r="N486" s="7">
        <v>12000</v>
      </c>
      <c r="O486" s="7">
        <v>7000</v>
      </c>
      <c r="P486" s="7">
        <v>1250</v>
      </c>
      <c r="Q486" s="7">
        <v>4000</v>
      </c>
      <c r="R486" s="7">
        <v>5000</v>
      </c>
      <c r="S486" s="7">
        <v>1250</v>
      </c>
      <c r="T486" s="7">
        <v>1500</v>
      </c>
      <c r="U486" s="7">
        <v>0</v>
      </c>
      <c r="V486" s="7">
        <v>0</v>
      </c>
      <c r="W486" s="7">
        <f t="shared" si="43"/>
        <v>59320</v>
      </c>
      <c r="X486" s="7">
        <f t="shared" si="44"/>
        <v>61483.3</v>
      </c>
      <c r="Y486" s="133">
        <f t="shared" si="45"/>
        <v>3.6468307484828211E-2</v>
      </c>
      <c r="Z486" s="133">
        <f t="shared" si="41"/>
        <v>1.6857720836142953E-4</v>
      </c>
      <c r="AA486" s="187" cm="1">
        <f t="array" ref="AA486">6-MATCH(Z486,PERCENTILE(Z$11:Z$642,{5,4,3,2,1}/5),-1)</f>
        <v>2</v>
      </c>
      <c r="AB486" s="148" t="str">
        <f t="shared" si="42"/>
        <v>Low</v>
      </c>
      <c r="AD486" s="14"/>
      <c r="AE486" s="192"/>
    </row>
    <row r="487" spans="1:31">
      <c r="A487" s="4" t="s">
        <v>491</v>
      </c>
      <c r="B487" s="7">
        <v>10</v>
      </c>
      <c r="C487" s="7">
        <v>0</v>
      </c>
      <c r="D487" s="7">
        <v>1500</v>
      </c>
      <c r="E487" s="7">
        <v>100</v>
      </c>
      <c r="F487" s="7">
        <v>800</v>
      </c>
      <c r="G487" s="7">
        <v>1250</v>
      </c>
      <c r="H487" s="7">
        <v>6000</v>
      </c>
      <c r="I487" s="7">
        <v>900</v>
      </c>
      <c r="J487" s="7">
        <v>3000</v>
      </c>
      <c r="K487" s="7">
        <v>1250</v>
      </c>
      <c r="L487" s="7">
        <v>1500</v>
      </c>
      <c r="M487" s="7">
        <v>1000</v>
      </c>
      <c r="N487" s="7">
        <v>2500</v>
      </c>
      <c r="O487" s="7">
        <v>3000</v>
      </c>
      <c r="P487" s="7">
        <v>2250</v>
      </c>
      <c r="Q487" s="7">
        <v>2500</v>
      </c>
      <c r="R487" s="7">
        <v>15000</v>
      </c>
      <c r="S487" s="7">
        <v>700</v>
      </c>
      <c r="T487" s="7">
        <v>1000</v>
      </c>
      <c r="U487" s="7">
        <v>0</v>
      </c>
      <c r="V487" s="7">
        <v>0</v>
      </c>
      <c r="W487" s="7">
        <f t="shared" si="43"/>
        <v>44260</v>
      </c>
      <c r="X487" s="7">
        <f t="shared" si="44"/>
        <v>45839</v>
      </c>
      <c r="Y487" s="133">
        <f t="shared" si="45"/>
        <v>3.5675553547221073E-2</v>
      </c>
      <c r="Z487" s="133">
        <f t="shared" si="41"/>
        <v>2.2593764121102577E-4</v>
      </c>
      <c r="AA487" s="187" cm="1">
        <f t="array" ref="AA487">6-MATCH(Z487,PERCENTILE(Z$11:Z$642,{5,4,3,2,1}/5),-1)</f>
        <v>2</v>
      </c>
      <c r="AB487" s="148" t="str">
        <f t="shared" si="42"/>
        <v>Low</v>
      </c>
      <c r="AD487" s="14"/>
      <c r="AE487" s="192"/>
    </row>
    <row r="488" spans="1:31">
      <c r="A488" s="4" t="s">
        <v>492</v>
      </c>
      <c r="B488" s="7">
        <v>35</v>
      </c>
      <c r="C488" s="7">
        <v>15</v>
      </c>
      <c r="D488" s="7">
        <v>5000</v>
      </c>
      <c r="E488" s="7">
        <v>50</v>
      </c>
      <c r="F488" s="7">
        <v>600</v>
      </c>
      <c r="G488" s="7">
        <v>4000</v>
      </c>
      <c r="H488" s="7">
        <v>13000</v>
      </c>
      <c r="I488" s="7">
        <v>1250</v>
      </c>
      <c r="J488" s="7">
        <v>2500</v>
      </c>
      <c r="K488" s="7">
        <v>3500</v>
      </c>
      <c r="L488" s="7">
        <v>1250</v>
      </c>
      <c r="M488" s="7">
        <v>900</v>
      </c>
      <c r="N488" s="7">
        <v>4500</v>
      </c>
      <c r="O488" s="7">
        <v>6000</v>
      </c>
      <c r="P488" s="7">
        <v>900</v>
      </c>
      <c r="Q488" s="7">
        <v>4500</v>
      </c>
      <c r="R488" s="7">
        <v>7000</v>
      </c>
      <c r="S488" s="7">
        <v>1000</v>
      </c>
      <c r="T488" s="7">
        <v>1000</v>
      </c>
      <c r="U488" s="7">
        <v>0</v>
      </c>
      <c r="V488" s="7">
        <v>0</v>
      </c>
      <c r="W488" s="7">
        <f t="shared" si="43"/>
        <v>57000</v>
      </c>
      <c r="X488" s="7">
        <f t="shared" si="44"/>
        <v>58521.45</v>
      </c>
      <c r="Y488" s="133">
        <f t="shared" si="45"/>
        <v>2.6692105263157906E-2</v>
      </c>
      <c r="Z488" s="133">
        <f t="shared" si="41"/>
        <v>6.1403508771929827E-4</v>
      </c>
      <c r="AA488" s="187" cm="1">
        <f t="array" ref="AA488">6-MATCH(Z488,PERCENTILE(Z$11:Z$642,{5,4,3,2,1}/5),-1)</f>
        <v>3</v>
      </c>
      <c r="AB488" s="148" t="str">
        <f t="shared" si="42"/>
        <v>Mid</v>
      </c>
      <c r="AD488" s="14"/>
      <c r="AE488" s="192"/>
    </row>
    <row r="489" spans="1:31">
      <c r="A489" s="4" t="s">
        <v>493</v>
      </c>
      <c r="B489" s="7">
        <v>20</v>
      </c>
      <c r="C489" s="7">
        <v>10</v>
      </c>
      <c r="D489" s="7">
        <v>1500</v>
      </c>
      <c r="E489" s="7">
        <v>40</v>
      </c>
      <c r="F489" s="7">
        <v>1500</v>
      </c>
      <c r="G489" s="7">
        <v>1750</v>
      </c>
      <c r="H489" s="7">
        <v>9000</v>
      </c>
      <c r="I489" s="7">
        <v>800</v>
      </c>
      <c r="J489" s="7">
        <v>7000</v>
      </c>
      <c r="K489" s="7">
        <v>3500</v>
      </c>
      <c r="L489" s="7">
        <v>2500</v>
      </c>
      <c r="M489" s="7">
        <v>2000</v>
      </c>
      <c r="N489" s="7">
        <v>7000</v>
      </c>
      <c r="O489" s="7">
        <v>2000</v>
      </c>
      <c r="P489" s="7">
        <v>1000</v>
      </c>
      <c r="Q489" s="7">
        <v>8000</v>
      </c>
      <c r="R489" s="7">
        <v>10000</v>
      </c>
      <c r="S489" s="7">
        <v>1750</v>
      </c>
      <c r="T489" s="7">
        <v>1500</v>
      </c>
      <c r="U489" s="7">
        <v>0</v>
      </c>
      <c r="V489" s="7">
        <v>0</v>
      </c>
      <c r="W489" s="7">
        <f t="shared" si="43"/>
        <v>60870</v>
      </c>
      <c r="X489" s="7">
        <f t="shared" si="44"/>
        <v>62940</v>
      </c>
      <c r="Y489" s="133">
        <f t="shared" si="45"/>
        <v>3.4006899950714597E-2</v>
      </c>
      <c r="Z489" s="133">
        <f t="shared" si="41"/>
        <v>3.2856908164941679E-4</v>
      </c>
      <c r="AA489" s="187" cm="1">
        <f t="array" ref="AA489">6-MATCH(Z489,PERCENTILE(Z$11:Z$642,{5,4,3,2,1}/5),-1)</f>
        <v>2</v>
      </c>
      <c r="AB489" s="148" t="str">
        <f t="shared" si="42"/>
        <v>Low</v>
      </c>
      <c r="AD489" s="14"/>
      <c r="AE489" s="192"/>
    </row>
    <row r="490" spans="1:31">
      <c r="A490" s="4" t="s">
        <v>494</v>
      </c>
      <c r="B490" s="7">
        <v>5</v>
      </c>
      <c r="C490" s="7">
        <v>0</v>
      </c>
      <c r="D490" s="7">
        <v>400</v>
      </c>
      <c r="E490" s="7">
        <v>0</v>
      </c>
      <c r="F490" s="7">
        <v>125</v>
      </c>
      <c r="G490" s="7">
        <v>1750</v>
      </c>
      <c r="H490" s="7">
        <v>6000</v>
      </c>
      <c r="I490" s="7">
        <v>1250</v>
      </c>
      <c r="J490" s="7">
        <v>3000</v>
      </c>
      <c r="K490" s="7">
        <v>600</v>
      </c>
      <c r="L490" s="7">
        <v>5000</v>
      </c>
      <c r="M490" s="7">
        <v>700</v>
      </c>
      <c r="N490" s="7">
        <v>1750</v>
      </c>
      <c r="O490" s="7">
        <v>1250</v>
      </c>
      <c r="P490" s="7">
        <v>125</v>
      </c>
      <c r="Q490" s="7">
        <v>3000</v>
      </c>
      <c r="R490" s="7">
        <v>10000</v>
      </c>
      <c r="S490" s="7">
        <v>1750</v>
      </c>
      <c r="T490" s="7">
        <v>700</v>
      </c>
      <c r="U490" s="7">
        <v>0</v>
      </c>
      <c r="V490" s="7">
        <v>0</v>
      </c>
      <c r="W490" s="7">
        <f t="shared" si="43"/>
        <v>37405</v>
      </c>
      <c r="X490" s="7">
        <f t="shared" si="44"/>
        <v>38620.25</v>
      </c>
      <c r="Y490" s="133">
        <f t="shared" si="45"/>
        <v>3.2488972062558519E-2</v>
      </c>
      <c r="Z490" s="133">
        <f t="shared" si="41"/>
        <v>1.3367196898810319E-4</v>
      </c>
      <c r="AA490" s="187" cm="1">
        <f t="array" ref="AA490">6-MATCH(Z490,PERCENTILE(Z$11:Z$642,{5,4,3,2,1}/5),-1)</f>
        <v>2</v>
      </c>
      <c r="AB490" s="148" t="str">
        <f t="shared" si="42"/>
        <v>Low</v>
      </c>
      <c r="AD490" s="14"/>
      <c r="AE490" s="192"/>
    </row>
    <row r="491" spans="1:31">
      <c r="A491" s="4" t="s">
        <v>495</v>
      </c>
      <c r="B491" s="7">
        <v>10</v>
      </c>
      <c r="C491" s="7">
        <v>20</v>
      </c>
      <c r="D491" s="7">
        <v>2000</v>
      </c>
      <c r="E491" s="7">
        <v>800</v>
      </c>
      <c r="F491" s="7">
        <v>450</v>
      </c>
      <c r="G491" s="7">
        <v>2500</v>
      </c>
      <c r="H491" s="7">
        <v>9000</v>
      </c>
      <c r="I491" s="7">
        <v>1250</v>
      </c>
      <c r="J491" s="7">
        <v>7000</v>
      </c>
      <c r="K491" s="7">
        <v>3000</v>
      </c>
      <c r="L491" s="7">
        <v>7000</v>
      </c>
      <c r="M491" s="7">
        <v>3000</v>
      </c>
      <c r="N491" s="7">
        <v>6000</v>
      </c>
      <c r="O491" s="7">
        <v>5000</v>
      </c>
      <c r="P491" s="7">
        <v>2250</v>
      </c>
      <c r="Q491" s="7">
        <v>7000</v>
      </c>
      <c r="R491" s="7">
        <v>5000</v>
      </c>
      <c r="S491" s="7">
        <v>1250</v>
      </c>
      <c r="T491" s="7">
        <v>1000</v>
      </c>
      <c r="U491" s="7">
        <v>0</v>
      </c>
      <c r="V491" s="7">
        <v>0</v>
      </c>
      <c r="W491" s="7">
        <f t="shared" si="43"/>
        <v>63530</v>
      </c>
      <c r="X491" s="7">
        <f t="shared" si="44"/>
        <v>65355.1</v>
      </c>
      <c r="Y491" s="133">
        <f t="shared" si="45"/>
        <v>2.8728159924445107E-2</v>
      </c>
      <c r="Z491" s="133">
        <f t="shared" si="41"/>
        <v>1.5740594994490792E-4</v>
      </c>
      <c r="AA491" s="187" cm="1">
        <f t="array" ref="AA491">6-MATCH(Z491,PERCENTILE(Z$11:Z$642,{5,4,3,2,1}/5),-1)</f>
        <v>2</v>
      </c>
      <c r="AB491" s="148" t="str">
        <f t="shared" si="42"/>
        <v>Low</v>
      </c>
      <c r="AD491" s="14"/>
      <c r="AE491" s="192"/>
    </row>
    <row r="492" spans="1:31">
      <c r="A492" s="4" t="s">
        <v>496</v>
      </c>
      <c r="B492" s="7">
        <v>200</v>
      </c>
      <c r="C492" s="7">
        <v>50</v>
      </c>
      <c r="D492" s="7">
        <v>4500</v>
      </c>
      <c r="E492" s="7">
        <v>1250</v>
      </c>
      <c r="F492" s="7">
        <v>400</v>
      </c>
      <c r="G492" s="7">
        <v>3500</v>
      </c>
      <c r="H492" s="7">
        <v>7000</v>
      </c>
      <c r="I492" s="7">
        <v>4000</v>
      </c>
      <c r="J492" s="7">
        <v>5000</v>
      </c>
      <c r="K492" s="7">
        <v>500</v>
      </c>
      <c r="L492" s="7">
        <v>300</v>
      </c>
      <c r="M492" s="7">
        <v>800</v>
      </c>
      <c r="N492" s="7">
        <v>2250</v>
      </c>
      <c r="O492" s="7">
        <v>2000</v>
      </c>
      <c r="P492" s="7">
        <v>2500</v>
      </c>
      <c r="Q492" s="7">
        <v>4000</v>
      </c>
      <c r="R492" s="7">
        <v>4500</v>
      </c>
      <c r="S492" s="7">
        <v>800</v>
      </c>
      <c r="T492" s="7">
        <v>800</v>
      </c>
      <c r="U492" s="7">
        <v>0</v>
      </c>
      <c r="V492" s="7">
        <v>0</v>
      </c>
      <c r="W492" s="7">
        <f t="shared" si="43"/>
        <v>44350</v>
      </c>
      <c r="X492" s="7">
        <f t="shared" si="44"/>
        <v>45084</v>
      </c>
      <c r="Y492" s="133">
        <f t="shared" si="45"/>
        <v>1.6550169109357471E-2</v>
      </c>
      <c r="Z492" s="133">
        <f t="shared" si="41"/>
        <v>4.5095828635851182E-3</v>
      </c>
      <c r="AA492" s="187" cm="1">
        <f t="array" ref="AA492">6-MATCH(Z492,PERCENTILE(Z$11:Z$642,{5,4,3,2,1}/5),-1)</f>
        <v>5</v>
      </c>
      <c r="AB492" s="148" t="str">
        <f t="shared" si="42"/>
        <v>Very high</v>
      </c>
      <c r="AD492" s="14"/>
      <c r="AE492" s="192"/>
    </row>
    <row r="493" spans="1:31">
      <c r="A493" s="4" t="s">
        <v>497</v>
      </c>
      <c r="B493" s="7">
        <v>15</v>
      </c>
      <c r="C493" s="7">
        <v>0</v>
      </c>
      <c r="D493" s="7">
        <v>2500</v>
      </c>
      <c r="E493" s="7">
        <v>20</v>
      </c>
      <c r="F493" s="7">
        <v>40</v>
      </c>
      <c r="G493" s="7">
        <v>2500</v>
      </c>
      <c r="H493" s="7">
        <v>6000</v>
      </c>
      <c r="I493" s="7">
        <v>1250</v>
      </c>
      <c r="J493" s="7">
        <v>1500</v>
      </c>
      <c r="K493" s="7">
        <v>1000</v>
      </c>
      <c r="L493" s="7">
        <v>600</v>
      </c>
      <c r="M493" s="7">
        <v>250</v>
      </c>
      <c r="N493" s="7">
        <v>1500</v>
      </c>
      <c r="O493" s="7">
        <v>2250</v>
      </c>
      <c r="P493" s="7">
        <v>300</v>
      </c>
      <c r="Q493" s="7">
        <v>3000</v>
      </c>
      <c r="R493" s="7">
        <v>5000</v>
      </c>
      <c r="S493" s="7">
        <v>400</v>
      </c>
      <c r="T493" s="7">
        <v>450</v>
      </c>
      <c r="U493" s="7">
        <v>0</v>
      </c>
      <c r="V493" s="7">
        <v>0</v>
      </c>
      <c r="W493" s="7">
        <f t="shared" si="43"/>
        <v>28575</v>
      </c>
      <c r="X493" s="7">
        <f t="shared" si="44"/>
        <v>29305.200000000001</v>
      </c>
      <c r="Y493" s="133">
        <f t="shared" si="45"/>
        <v>2.5553805774278349E-2</v>
      </c>
      <c r="Z493" s="133">
        <f t="shared" si="41"/>
        <v>5.2493438320209973E-4</v>
      </c>
      <c r="AA493" s="187" cm="1">
        <f t="array" ref="AA493">6-MATCH(Z493,PERCENTILE(Z$11:Z$642,{5,4,3,2,1}/5),-1)</f>
        <v>3</v>
      </c>
      <c r="AB493" s="148" t="str">
        <f t="shared" si="42"/>
        <v>Mid</v>
      </c>
      <c r="AD493" s="14"/>
      <c r="AE493" s="192"/>
    </row>
    <row r="494" spans="1:31">
      <c r="A494" s="4" t="s">
        <v>498</v>
      </c>
      <c r="B494" s="7">
        <v>20</v>
      </c>
      <c r="C494" s="7">
        <v>10</v>
      </c>
      <c r="D494" s="7">
        <v>2000</v>
      </c>
      <c r="E494" s="7">
        <v>150</v>
      </c>
      <c r="F494" s="7">
        <v>800</v>
      </c>
      <c r="G494" s="7">
        <v>2500</v>
      </c>
      <c r="H494" s="7">
        <v>10000</v>
      </c>
      <c r="I494" s="7">
        <v>5000</v>
      </c>
      <c r="J494" s="7">
        <v>1500</v>
      </c>
      <c r="K494" s="7">
        <v>900</v>
      </c>
      <c r="L494" s="7">
        <v>225</v>
      </c>
      <c r="M494" s="7">
        <v>800</v>
      </c>
      <c r="N494" s="7">
        <v>2500</v>
      </c>
      <c r="O494" s="7">
        <v>2500</v>
      </c>
      <c r="P494" s="7">
        <v>600</v>
      </c>
      <c r="Q494" s="7">
        <v>3500</v>
      </c>
      <c r="R494" s="7">
        <v>16000</v>
      </c>
      <c r="S494" s="7">
        <v>1000</v>
      </c>
      <c r="T494" s="7">
        <v>700</v>
      </c>
      <c r="U494" s="7">
        <v>0</v>
      </c>
      <c r="V494" s="7">
        <v>0</v>
      </c>
      <c r="W494" s="7">
        <f t="shared" si="43"/>
        <v>50705</v>
      </c>
      <c r="X494" s="7">
        <f t="shared" si="44"/>
        <v>52380.05</v>
      </c>
      <c r="Y494" s="133">
        <f t="shared" si="45"/>
        <v>3.3035203628833498E-2</v>
      </c>
      <c r="Z494" s="133">
        <f t="shared" si="41"/>
        <v>3.9443841830194261E-4</v>
      </c>
      <c r="AA494" s="187" cm="1">
        <f t="array" ref="AA494">6-MATCH(Z494,PERCENTILE(Z$11:Z$642,{5,4,3,2,1}/5),-1)</f>
        <v>2</v>
      </c>
      <c r="AB494" s="148" t="str">
        <f t="shared" si="42"/>
        <v>Low</v>
      </c>
      <c r="AD494" s="14"/>
      <c r="AE494" s="192"/>
    </row>
    <row r="495" spans="1:31">
      <c r="A495" s="4" t="s">
        <v>499</v>
      </c>
      <c r="B495" s="7">
        <v>0</v>
      </c>
      <c r="C495" s="7">
        <v>10</v>
      </c>
      <c r="D495" s="7">
        <v>3000</v>
      </c>
      <c r="E495" s="7">
        <v>0</v>
      </c>
      <c r="F495" s="7">
        <v>225</v>
      </c>
      <c r="G495" s="7">
        <v>3500</v>
      </c>
      <c r="H495" s="7">
        <v>7000</v>
      </c>
      <c r="I495" s="7">
        <v>1000</v>
      </c>
      <c r="J495" s="7">
        <v>2250</v>
      </c>
      <c r="K495" s="7">
        <v>1000</v>
      </c>
      <c r="L495" s="7">
        <v>1750</v>
      </c>
      <c r="M495" s="7">
        <v>300</v>
      </c>
      <c r="N495" s="7">
        <v>2000</v>
      </c>
      <c r="O495" s="7">
        <v>2500</v>
      </c>
      <c r="P495" s="7">
        <v>400</v>
      </c>
      <c r="Q495" s="7">
        <v>4000</v>
      </c>
      <c r="R495" s="7">
        <v>4000</v>
      </c>
      <c r="S495" s="7">
        <v>1000</v>
      </c>
      <c r="T495" s="7">
        <v>900</v>
      </c>
      <c r="U495" s="7">
        <v>0</v>
      </c>
      <c r="V495" s="7">
        <v>0</v>
      </c>
      <c r="W495" s="7">
        <f t="shared" si="43"/>
        <v>34835</v>
      </c>
      <c r="X495" s="7">
        <f t="shared" si="44"/>
        <v>35618.300000000003</v>
      </c>
      <c r="Y495" s="133">
        <f t="shared" si="45"/>
        <v>2.2486005454284586E-2</v>
      </c>
      <c r="Z495" s="133">
        <f t="shared" si="41"/>
        <v>0</v>
      </c>
      <c r="AA495" s="187" cm="1">
        <f t="array" ref="AA495">6-MATCH(Z495,PERCENTILE(Z$11:Z$642,{5,4,3,2,1}/5),-1)</f>
        <v>1</v>
      </c>
      <c r="AB495" s="148" t="str">
        <f t="shared" si="42"/>
        <v>Very low</v>
      </c>
      <c r="AD495" s="14"/>
      <c r="AE495" s="192"/>
    </row>
    <row r="496" spans="1:31">
      <c r="A496" s="4" t="s">
        <v>500</v>
      </c>
      <c r="B496" s="7">
        <v>0</v>
      </c>
      <c r="C496" s="7">
        <v>10</v>
      </c>
      <c r="D496" s="7">
        <v>2250</v>
      </c>
      <c r="E496" s="7">
        <v>1500</v>
      </c>
      <c r="F496" s="7">
        <v>600</v>
      </c>
      <c r="G496" s="7">
        <v>4000</v>
      </c>
      <c r="H496" s="7">
        <v>14000</v>
      </c>
      <c r="I496" s="7">
        <v>3500</v>
      </c>
      <c r="J496" s="7">
        <v>13000</v>
      </c>
      <c r="K496" s="7">
        <v>12000</v>
      </c>
      <c r="L496" s="7">
        <v>15000</v>
      </c>
      <c r="M496" s="7">
        <v>3500</v>
      </c>
      <c r="N496" s="7">
        <v>31000</v>
      </c>
      <c r="O496" s="7">
        <v>20000</v>
      </c>
      <c r="P496" s="7">
        <v>12000</v>
      </c>
      <c r="Q496" s="7">
        <v>14000</v>
      </c>
      <c r="R496" s="7">
        <v>18000</v>
      </c>
      <c r="S496" s="7">
        <v>3500</v>
      </c>
      <c r="T496" s="7">
        <v>2250</v>
      </c>
      <c r="U496" s="7">
        <v>0</v>
      </c>
      <c r="V496" s="7">
        <v>0</v>
      </c>
      <c r="W496" s="7">
        <f t="shared" si="43"/>
        <v>170110</v>
      </c>
      <c r="X496" s="7">
        <f t="shared" si="44"/>
        <v>176629.3</v>
      </c>
      <c r="Y496" s="133">
        <f t="shared" si="45"/>
        <v>3.8324025630474434E-2</v>
      </c>
      <c r="Z496" s="133">
        <f t="shared" si="41"/>
        <v>0</v>
      </c>
      <c r="AA496" s="187" cm="1">
        <f t="array" ref="AA496">6-MATCH(Z496,PERCENTILE(Z$11:Z$642,{5,4,3,2,1}/5),-1)</f>
        <v>1</v>
      </c>
      <c r="AB496" s="148" t="str">
        <f t="shared" si="42"/>
        <v>Very low</v>
      </c>
      <c r="AD496" s="14"/>
      <c r="AE496" s="192"/>
    </row>
    <row r="497" spans="1:31">
      <c r="A497" s="4" t="s">
        <v>501</v>
      </c>
      <c r="B497" s="7">
        <v>100</v>
      </c>
      <c r="C497" s="7">
        <v>75</v>
      </c>
      <c r="D497" s="7">
        <v>2500</v>
      </c>
      <c r="E497" s="7">
        <v>250</v>
      </c>
      <c r="F497" s="7">
        <v>250</v>
      </c>
      <c r="G497" s="7">
        <v>3000</v>
      </c>
      <c r="H497" s="7">
        <v>6000</v>
      </c>
      <c r="I497" s="7">
        <v>1000</v>
      </c>
      <c r="J497" s="7">
        <v>4000</v>
      </c>
      <c r="K497" s="7">
        <v>700</v>
      </c>
      <c r="L497" s="7">
        <v>150</v>
      </c>
      <c r="M497" s="7">
        <v>900</v>
      </c>
      <c r="N497" s="7">
        <v>1750</v>
      </c>
      <c r="O497" s="7">
        <v>1750</v>
      </c>
      <c r="P497" s="7">
        <v>400</v>
      </c>
      <c r="Q497" s="7">
        <v>3500</v>
      </c>
      <c r="R497" s="7">
        <v>3500</v>
      </c>
      <c r="S497" s="7">
        <v>800</v>
      </c>
      <c r="T497" s="7">
        <v>700</v>
      </c>
      <c r="U497" s="7">
        <v>0</v>
      </c>
      <c r="V497" s="7">
        <v>0</v>
      </c>
      <c r="W497" s="7">
        <f t="shared" si="43"/>
        <v>31325</v>
      </c>
      <c r="X497" s="7">
        <f t="shared" si="44"/>
        <v>32061.25</v>
      </c>
      <c r="Y497" s="133">
        <f t="shared" si="45"/>
        <v>2.3503591380686251E-2</v>
      </c>
      <c r="Z497" s="133">
        <f t="shared" si="41"/>
        <v>3.1923383878691143E-3</v>
      </c>
      <c r="AA497" s="187" cm="1">
        <f t="array" ref="AA497">6-MATCH(Z497,PERCENTILE(Z$11:Z$642,{5,4,3,2,1}/5),-1)</f>
        <v>5</v>
      </c>
      <c r="AB497" s="148" t="str">
        <f t="shared" si="42"/>
        <v>Very high</v>
      </c>
      <c r="AD497" s="14"/>
      <c r="AE497" s="192"/>
    </row>
    <row r="498" spans="1:31">
      <c r="A498" s="4" t="s">
        <v>502</v>
      </c>
      <c r="B498" s="7">
        <v>300</v>
      </c>
      <c r="C498" s="7">
        <v>150</v>
      </c>
      <c r="D498" s="7">
        <v>3500</v>
      </c>
      <c r="E498" s="7">
        <v>5</v>
      </c>
      <c r="F498" s="7">
        <v>175</v>
      </c>
      <c r="G498" s="7">
        <v>3000</v>
      </c>
      <c r="H498" s="7">
        <v>6000</v>
      </c>
      <c r="I498" s="7">
        <v>1500</v>
      </c>
      <c r="J498" s="7">
        <v>4000</v>
      </c>
      <c r="K498" s="7">
        <v>700</v>
      </c>
      <c r="L498" s="7">
        <v>300</v>
      </c>
      <c r="M498" s="7">
        <v>900</v>
      </c>
      <c r="N498" s="7">
        <v>1750</v>
      </c>
      <c r="O498" s="7">
        <v>2000</v>
      </c>
      <c r="P498" s="7">
        <v>300</v>
      </c>
      <c r="Q498" s="7">
        <v>2000</v>
      </c>
      <c r="R498" s="7">
        <v>2500</v>
      </c>
      <c r="S498" s="7">
        <v>900</v>
      </c>
      <c r="T498" s="7">
        <v>700</v>
      </c>
      <c r="U498" s="7">
        <v>0</v>
      </c>
      <c r="V498" s="7">
        <v>0</v>
      </c>
      <c r="W498" s="7">
        <f t="shared" si="43"/>
        <v>30680</v>
      </c>
      <c r="X498" s="7">
        <f t="shared" si="44"/>
        <v>31255.4</v>
      </c>
      <c r="Y498" s="133">
        <f t="shared" si="45"/>
        <v>1.8754889178618006E-2</v>
      </c>
      <c r="Z498" s="133">
        <f t="shared" si="41"/>
        <v>9.778357235984355E-3</v>
      </c>
      <c r="AA498" s="187" cm="1">
        <f t="array" ref="AA498">6-MATCH(Z498,PERCENTILE(Z$11:Z$642,{5,4,3,2,1}/5),-1)</f>
        <v>5</v>
      </c>
      <c r="AB498" s="148" t="str">
        <f t="shared" si="42"/>
        <v>Very high</v>
      </c>
      <c r="AD498" s="14"/>
      <c r="AE498" s="192"/>
    </row>
    <row r="499" spans="1:31">
      <c r="A499" s="4" t="s">
        <v>503</v>
      </c>
      <c r="B499" s="7">
        <v>25</v>
      </c>
      <c r="C499" s="7">
        <v>0</v>
      </c>
      <c r="D499" s="7">
        <v>3000</v>
      </c>
      <c r="E499" s="7">
        <v>30</v>
      </c>
      <c r="F499" s="7">
        <v>125</v>
      </c>
      <c r="G499" s="7">
        <v>2500</v>
      </c>
      <c r="H499" s="7">
        <v>8000</v>
      </c>
      <c r="I499" s="7">
        <v>900</v>
      </c>
      <c r="J499" s="7">
        <v>6000</v>
      </c>
      <c r="K499" s="7">
        <v>3500</v>
      </c>
      <c r="L499" s="7">
        <v>2500</v>
      </c>
      <c r="M499" s="7">
        <v>1250</v>
      </c>
      <c r="N499" s="7">
        <v>6000</v>
      </c>
      <c r="O499" s="7">
        <v>3000</v>
      </c>
      <c r="P499" s="7">
        <v>1250</v>
      </c>
      <c r="Q499" s="7">
        <v>5000</v>
      </c>
      <c r="R499" s="7">
        <v>10000</v>
      </c>
      <c r="S499" s="7">
        <v>1500</v>
      </c>
      <c r="T499" s="7">
        <v>1250</v>
      </c>
      <c r="U499" s="7">
        <v>0</v>
      </c>
      <c r="V499" s="7">
        <v>0</v>
      </c>
      <c r="W499" s="7">
        <f t="shared" si="43"/>
        <v>55830</v>
      </c>
      <c r="X499" s="7">
        <f t="shared" si="44"/>
        <v>57660.9</v>
      </c>
      <c r="Y499" s="133">
        <f t="shared" si="45"/>
        <v>3.2794196668457953E-2</v>
      </c>
      <c r="Z499" s="133">
        <f t="shared" si="41"/>
        <v>4.4778792763747091E-4</v>
      </c>
      <c r="AA499" s="187" cm="1">
        <f t="array" ref="AA499">6-MATCH(Z499,PERCENTILE(Z$11:Z$642,{5,4,3,2,1}/5),-1)</f>
        <v>3</v>
      </c>
      <c r="AB499" s="148" t="str">
        <f t="shared" si="42"/>
        <v>Mid</v>
      </c>
      <c r="AD499" s="14"/>
      <c r="AE499" s="192"/>
    </row>
    <row r="500" spans="1:31">
      <c r="A500" s="4" t="s">
        <v>504</v>
      </c>
      <c r="B500" s="7">
        <v>45</v>
      </c>
      <c r="C500" s="7">
        <v>20</v>
      </c>
      <c r="D500" s="7">
        <v>6000</v>
      </c>
      <c r="E500" s="7">
        <v>400</v>
      </c>
      <c r="F500" s="7">
        <v>225</v>
      </c>
      <c r="G500" s="7">
        <v>3000</v>
      </c>
      <c r="H500" s="7">
        <v>7000</v>
      </c>
      <c r="I500" s="7">
        <v>1500</v>
      </c>
      <c r="J500" s="7">
        <v>3000</v>
      </c>
      <c r="K500" s="7">
        <v>2000</v>
      </c>
      <c r="L500" s="7">
        <v>500</v>
      </c>
      <c r="M500" s="7">
        <v>1000</v>
      </c>
      <c r="N500" s="7">
        <v>4000</v>
      </c>
      <c r="O500" s="7">
        <v>3500</v>
      </c>
      <c r="P500" s="7">
        <v>3000</v>
      </c>
      <c r="Q500" s="7">
        <v>3500</v>
      </c>
      <c r="R500" s="7">
        <v>6000</v>
      </c>
      <c r="S500" s="7">
        <v>900</v>
      </c>
      <c r="T500" s="7">
        <v>600</v>
      </c>
      <c r="U500" s="7">
        <v>0</v>
      </c>
      <c r="V500" s="7">
        <v>0</v>
      </c>
      <c r="W500" s="7">
        <f t="shared" si="43"/>
        <v>46190</v>
      </c>
      <c r="X500" s="7">
        <f t="shared" si="44"/>
        <v>47147.1</v>
      </c>
      <c r="Y500" s="133">
        <f t="shared" si="45"/>
        <v>2.0720935267373841E-2</v>
      </c>
      <c r="Z500" s="133">
        <f t="shared" si="41"/>
        <v>9.7423684780255468E-4</v>
      </c>
      <c r="AA500" s="187" cm="1">
        <f t="array" ref="AA500">6-MATCH(Z500,PERCENTILE(Z$11:Z$642,{5,4,3,2,1}/5),-1)</f>
        <v>3</v>
      </c>
      <c r="AB500" s="148" t="str">
        <f t="shared" si="42"/>
        <v>Mid</v>
      </c>
      <c r="AD500" s="14"/>
      <c r="AE500" s="192"/>
    </row>
    <row r="501" spans="1:31">
      <c r="A501" s="4" t="s">
        <v>505</v>
      </c>
      <c r="B501" s="7">
        <v>35</v>
      </c>
      <c r="C501" s="7">
        <v>30</v>
      </c>
      <c r="D501" s="7">
        <v>5000</v>
      </c>
      <c r="E501" s="7">
        <v>10</v>
      </c>
      <c r="F501" s="7">
        <v>150</v>
      </c>
      <c r="G501" s="7">
        <v>2500</v>
      </c>
      <c r="H501" s="7">
        <v>7000</v>
      </c>
      <c r="I501" s="7">
        <v>1500</v>
      </c>
      <c r="J501" s="7">
        <v>3500</v>
      </c>
      <c r="K501" s="7">
        <v>1000</v>
      </c>
      <c r="L501" s="7">
        <v>700</v>
      </c>
      <c r="M501" s="7">
        <v>900</v>
      </c>
      <c r="N501" s="7">
        <v>3000</v>
      </c>
      <c r="O501" s="7">
        <v>2000</v>
      </c>
      <c r="P501" s="7">
        <v>700</v>
      </c>
      <c r="Q501" s="7">
        <v>2000</v>
      </c>
      <c r="R501" s="7">
        <v>5000</v>
      </c>
      <c r="S501" s="7">
        <v>1000</v>
      </c>
      <c r="T501" s="7">
        <v>600</v>
      </c>
      <c r="U501" s="7">
        <v>0</v>
      </c>
      <c r="V501" s="7">
        <v>0</v>
      </c>
      <c r="W501" s="7">
        <f t="shared" si="43"/>
        <v>36625</v>
      </c>
      <c r="X501" s="7">
        <f t="shared" si="44"/>
        <v>37323.699999999997</v>
      </c>
      <c r="Y501" s="133">
        <f t="shared" si="45"/>
        <v>1.9077133105801947E-2</v>
      </c>
      <c r="Z501" s="133">
        <f t="shared" si="41"/>
        <v>9.5563139931740615E-4</v>
      </c>
      <c r="AA501" s="187" cm="1">
        <f t="array" ref="AA501">6-MATCH(Z501,PERCENTILE(Z$11:Z$642,{5,4,3,2,1}/5),-1)</f>
        <v>3</v>
      </c>
      <c r="AB501" s="148" t="str">
        <f t="shared" si="42"/>
        <v>Mid</v>
      </c>
      <c r="AD501" s="14"/>
      <c r="AE501" s="192"/>
    </row>
    <row r="502" spans="1:31">
      <c r="A502" s="4" t="s">
        <v>506</v>
      </c>
      <c r="B502" s="7">
        <v>250</v>
      </c>
      <c r="C502" s="7">
        <v>20</v>
      </c>
      <c r="D502" s="7">
        <v>3000</v>
      </c>
      <c r="E502" s="7">
        <v>5</v>
      </c>
      <c r="F502" s="7">
        <v>300</v>
      </c>
      <c r="G502" s="7">
        <v>3000</v>
      </c>
      <c r="H502" s="7">
        <v>5000</v>
      </c>
      <c r="I502" s="7">
        <v>800</v>
      </c>
      <c r="J502" s="7">
        <v>3000</v>
      </c>
      <c r="K502" s="7">
        <v>1250</v>
      </c>
      <c r="L502" s="7">
        <v>250</v>
      </c>
      <c r="M502" s="7">
        <v>1250</v>
      </c>
      <c r="N502" s="7">
        <v>3000</v>
      </c>
      <c r="O502" s="7">
        <v>1250</v>
      </c>
      <c r="P502" s="7">
        <v>2500</v>
      </c>
      <c r="Q502" s="7">
        <v>4000</v>
      </c>
      <c r="R502" s="7">
        <v>3500</v>
      </c>
      <c r="S502" s="7">
        <v>1000</v>
      </c>
      <c r="T502" s="7">
        <v>500</v>
      </c>
      <c r="U502" s="7">
        <v>0</v>
      </c>
      <c r="V502" s="7">
        <v>0</v>
      </c>
      <c r="W502" s="7">
        <f t="shared" si="43"/>
        <v>33875</v>
      </c>
      <c r="X502" s="7">
        <f t="shared" si="44"/>
        <v>34680.5</v>
      </c>
      <c r="Y502" s="133">
        <f t="shared" si="45"/>
        <v>2.3778597785977906E-2</v>
      </c>
      <c r="Z502" s="133">
        <f t="shared" si="41"/>
        <v>7.3800738007380072E-3</v>
      </c>
      <c r="AA502" s="187" cm="1">
        <f t="array" ref="AA502">6-MATCH(Z502,PERCENTILE(Z$11:Z$642,{5,4,3,2,1}/5),-1)</f>
        <v>5</v>
      </c>
      <c r="AB502" s="148" t="str">
        <f t="shared" si="42"/>
        <v>Very high</v>
      </c>
      <c r="AD502" s="14"/>
      <c r="AE502" s="192"/>
    </row>
    <row r="503" spans="1:31">
      <c r="A503" s="4" t="s">
        <v>507</v>
      </c>
      <c r="B503" s="7">
        <v>150</v>
      </c>
      <c r="C503" s="7">
        <v>150</v>
      </c>
      <c r="D503" s="7">
        <v>2500</v>
      </c>
      <c r="E503" s="7">
        <v>300</v>
      </c>
      <c r="F503" s="7">
        <v>1000</v>
      </c>
      <c r="G503" s="7">
        <v>4500</v>
      </c>
      <c r="H503" s="7">
        <v>9000</v>
      </c>
      <c r="I503" s="7">
        <v>4000</v>
      </c>
      <c r="J503" s="7">
        <v>5000</v>
      </c>
      <c r="K503" s="7">
        <v>2000</v>
      </c>
      <c r="L503" s="7">
        <v>600</v>
      </c>
      <c r="M503" s="7">
        <v>1500</v>
      </c>
      <c r="N503" s="7">
        <v>4000</v>
      </c>
      <c r="O503" s="7">
        <v>3500</v>
      </c>
      <c r="P503" s="7">
        <v>3500</v>
      </c>
      <c r="Q503" s="7">
        <v>3500</v>
      </c>
      <c r="R503" s="7">
        <v>7000</v>
      </c>
      <c r="S503" s="7">
        <v>1500</v>
      </c>
      <c r="T503" s="7">
        <v>1500</v>
      </c>
      <c r="U503" s="7">
        <v>0</v>
      </c>
      <c r="V503" s="7">
        <v>0</v>
      </c>
      <c r="W503" s="7">
        <f t="shared" si="43"/>
        <v>55200</v>
      </c>
      <c r="X503" s="7">
        <f t="shared" si="44"/>
        <v>56717.5</v>
      </c>
      <c r="Y503" s="133">
        <f t="shared" si="45"/>
        <v>2.7490942028985499E-2</v>
      </c>
      <c r="Z503" s="133">
        <f t="shared" si="41"/>
        <v>2.717391304347826E-3</v>
      </c>
      <c r="AA503" s="187" cm="1">
        <f t="array" ref="AA503">6-MATCH(Z503,PERCENTILE(Z$11:Z$642,{5,4,3,2,1}/5),-1)</f>
        <v>4</v>
      </c>
      <c r="AB503" s="148" t="str">
        <f t="shared" si="42"/>
        <v>High</v>
      </c>
      <c r="AD503" s="14"/>
      <c r="AE503" s="192"/>
    </row>
    <row r="504" spans="1:31">
      <c r="A504" s="4" t="s">
        <v>508</v>
      </c>
      <c r="B504" s="7">
        <v>15</v>
      </c>
      <c r="C504" s="7">
        <v>0</v>
      </c>
      <c r="D504" s="7">
        <v>1250</v>
      </c>
      <c r="E504" s="7">
        <v>1000</v>
      </c>
      <c r="F504" s="7">
        <v>350</v>
      </c>
      <c r="G504" s="7">
        <v>3000</v>
      </c>
      <c r="H504" s="7">
        <v>12000</v>
      </c>
      <c r="I504" s="7">
        <v>2500</v>
      </c>
      <c r="J504" s="7">
        <v>5000</v>
      </c>
      <c r="K504" s="7">
        <v>3000</v>
      </c>
      <c r="L504" s="7">
        <v>2000</v>
      </c>
      <c r="M504" s="7">
        <v>1500</v>
      </c>
      <c r="N504" s="7">
        <v>7000</v>
      </c>
      <c r="O504" s="7">
        <v>5000</v>
      </c>
      <c r="P504" s="7">
        <v>4500</v>
      </c>
      <c r="Q504" s="7">
        <v>10000</v>
      </c>
      <c r="R504" s="7">
        <v>14000</v>
      </c>
      <c r="S504" s="7">
        <v>1250</v>
      </c>
      <c r="T504" s="7">
        <v>1500</v>
      </c>
      <c r="U504" s="7">
        <v>0</v>
      </c>
      <c r="V504" s="7">
        <v>0</v>
      </c>
      <c r="W504" s="7">
        <f t="shared" si="43"/>
        <v>74865</v>
      </c>
      <c r="X504" s="7">
        <f t="shared" si="44"/>
        <v>77499</v>
      </c>
      <c r="Y504" s="133">
        <f t="shared" si="45"/>
        <v>3.518332999398921E-2</v>
      </c>
      <c r="Z504" s="133">
        <f t="shared" si="41"/>
        <v>2.0036064916850331E-4</v>
      </c>
      <c r="AA504" s="187" cm="1">
        <f t="array" ref="AA504">6-MATCH(Z504,PERCENTILE(Z$11:Z$642,{5,4,3,2,1}/5),-1)</f>
        <v>2</v>
      </c>
      <c r="AB504" s="148" t="str">
        <f t="shared" si="42"/>
        <v>Low</v>
      </c>
      <c r="AD504" s="14"/>
      <c r="AE504" s="192"/>
    </row>
    <row r="505" spans="1:31">
      <c r="A505" s="4" t="s">
        <v>509</v>
      </c>
      <c r="B505" s="7">
        <v>10</v>
      </c>
      <c r="C505" s="7">
        <v>50</v>
      </c>
      <c r="D505" s="7">
        <v>12000</v>
      </c>
      <c r="E505" s="7">
        <v>100</v>
      </c>
      <c r="F505" s="7">
        <v>200</v>
      </c>
      <c r="G505" s="7">
        <v>5000</v>
      </c>
      <c r="H505" s="7">
        <v>11000</v>
      </c>
      <c r="I505" s="7">
        <v>6000</v>
      </c>
      <c r="J505" s="7">
        <v>4500</v>
      </c>
      <c r="K505" s="7">
        <v>5000</v>
      </c>
      <c r="L505" s="7">
        <v>3500</v>
      </c>
      <c r="M505" s="7">
        <v>700</v>
      </c>
      <c r="N505" s="7">
        <v>8000</v>
      </c>
      <c r="O505" s="7">
        <v>7000</v>
      </c>
      <c r="P505" s="7">
        <v>13000</v>
      </c>
      <c r="Q505" s="7">
        <v>7000</v>
      </c>
      <c r="R505" s="7">
        <v>6000</v>
      </c>
      <c r="S505" s="7">
        <v>1500</v>
      </c>
      <c r="T505" s="7">
        <v>900</v>
      </c>
      <c r="U505" s="7">
        <v>0</v>
      </c>
      <c r="V505" s="7">
        <v>0</v>
      </c>
      <c r="W505" s="7">
        <f t="shared" si="43"/>
        <v>91460</v>
      </c>
      <c r="X505" s="7">
        <f t="shared" si="44"/>
        <v>92976.5</v>
      </c>
      <c r="Y505" s="133">
        <f t="shared" si="45"/>
        <v>1.6581019024710208E-2</v>
      </c>
      <c r="Z505" s="133">
        <f t="shared" si="41"/>
        <v>1.0933741526350318E-4</v>
      </c>
      <c r="AA505" s="187" cm="1">
        <f t="array" ref="AA505">6-MATCH(Z505,PERCENTILE(Z$11:Z$642,{5,4,3,2,1}/5),-1)</f>
        <v>1</v>
      </c>
      <c r="AB505" s="148" t="str">
        <f t="shared" si="42"/>
        <v>Very low</v>
      </c>
      <c r="AD505" s="14"/>
      <c r="AE505" s="192"/>
    </row>
    <row r="506" spans="1:31">
      <c r="A506" s="4" t="s">
        <v>510</v>
      </c>
      <c r="B506" s="7">
        <v>300</v>
      </c>
      <c r="C506" s="7">
        <v>30</v>
      </c>
      <c r="D506" s="7">
        <v>4000</v>
      </c>
      <c r="E506" s="7">
        <v>25</v>
      </c>
      <c r="F506" s="7">
        <v>225</v>
      </c>
      <c r="G506" s="7">
        <v>2250</v>
      </c>
      <c r="H506" s="7">
        <v>4000</v>
      </c>
      <c r="I506" s="7">
        <v>1000</v>
      </c>
      <c r="J506" s="7">
        <v>2000</v>
      </c>
      <c r="K506" s="7">
        <v>500</v>
      </c>
      <c r="L506" s="7">
        <v>450</v>
      </c>
      <c r="M506" s="7">
        <v>600</v>
      </c>
      <c r="N506" s="7">
        <v>2000</v>
      </c>
      <c r="O506" s="7">
        <v>2000</v>
      </c>
      <c r="P506" s="7">
        <v>500</v>
      </c>
      <c r="Q506" s="7">
        <v>3000</v>
      </c>
      <c r="R506" s="7">
        <v>3500</v>
      </c>
      <c r="S506" s="7">
        <v>600</v>
      </c>
      <c r="T506" s="7">
        <v>500</v>
      </c>
      <c r="U506" s="7">
        <v>0</v>
      </c>
      <c r="V506" s="7">
        <v>0</v>
      </c>
      <c r="W506" s="7">
        <f t="shared" si="43"/>
        <v>27480</v>
      </c>
      <c r="X506" s="7">
        <f t="shared" si="44"/>
        <v>27958.400000000001</v>
      </c>
      <c r="Y506" s="133">
        <f t="shared" si="45"/>
        <v>1.7409024745269397E-2</v>
      </c>
      <c r="Z506" s="133">
        <f t="shared" si="41"/>
        <v>1.0917030567685589E-2</v>
      </c>
      <c r="AA506" s="187" cm="1">
        <f t="array" ref="AA506">6-MATCH(Z506,PERCENTILE(Z$11:Z$642,{5,4,3,2,1}/5),-1)</f>
        <v>5</v>
      </c>
      <c r="AB506" s="148" t="str">
        <f t="shared" si="42"/>
        <v>Very high</v>
      </c>
      <c r="AD506" s="14"/>
      <c r="AE506" s="192"/>
    </row>
    <row r="507" spans="1:31">
      <c r="A507" s="4" t="s">
        <v>511</v>
      </c>
      <c r="B507" s="7">
        <v>10</v>
      </c>
      <c r="C507" s="7">
        <v>0</v>
      </c>
      <c r="D507" s="7">
        <v>4000</v>
      </c>
      <c r="E507" s="7">
        <v>1500</v>
      </c>
      <c r="F507" s="7">
        <v>350</v>
      </c>
      <c r="G507" s="7">
        <v>3000</v>
      </c>
      <c r="H507" s="7">
        <v>11000</v>
      </c>
      <c r="I507" s="7">
        <v>2000</v>
      </c>
      <c r="J507" s="7">
        <v>4000</v>
      </c>
      <c r="K507" s="7">
        <v>2250</v>
      </c>
      <c r="L507" s="7">
        <v>3000</v>
      </c>
      <c r="M507" s="7">
        <v>1750</v>
      </c>
      <c r="N507" s="7">
        <v>3500</v>
      </c>
      <c r="O507" s="7">
        <v>6000</v>
      </c>
      <c r="P507" s="7">
        <v>4000</v>
      </c>
      <c r="Q507" s="7">
        <v>3500</v>
      </c>
      <c r="R507" s="7">
        <v>13000</v>
      </c>
      <c r="S507" s="7">
        <v>900</v>
      </c>
      <c r="T507" s="7">
        <v>1250</v>
      </c>
      <c r="U507" s="7">
        <v>0</v>
      </c>
      <c r="V507" s="7">
        <v>0</v>
      </c>
      <c r="W507" s="7">
        <f t="shared" si="43"/>
        <v>65010</v>
      </c>
      <c r="X507" s="7">
        <f t="shared" si="44"/>
        <v>66824</v>
      </c>
      <c r="Y507" s="133">
        <f t="shared" si="45"/>
        <v>2.7903399477003488E-2</v>
      </c>
      <c r="Z507" s="133">
        <f t="shared" si="41"/>
        <v>1.5382248884786957E-4</v>
      </c>
      <c r="AA507" s="187" cm="1">
        <f t="array" ref="AA507">6-MATCH(Z507,PERCENTILE(Z$11:Z$642,{5,4,3,2,1}/5),-1)</f>
        <v>2</v>
      </c>
      <c r="AB507" s="148" t="str">
        <f t="shared" si="42"/>
        <v>Low</v>
      </c>
      <c r="AD507" s="14"/>
      <c r="AE507" s="192"/>
    </row>
    <row r="508" spans="1:31">
      <c r="A508" s="4" t="s">
        <v>512</v>
      </c>
      <c r="B508" s="7">
        <v>10</v>
      </c>
      <c r="C508" s="7">
        <v>0</v>
      </c>
      <c r="D508" s="7">
        <v>1250</v>
      </c>
      <c r="E508" s="7">
        <v>0</v>
      </c>
      <c r="F508" s="7">
        <v>225</v>
      </c>
      <c r="G508" s="7">
        <v>2500</v>
      </c>
      <c r="H508" s="7">
        <v>4500</v>
      </c>
      <c r="I508" s="7">
        <v>1250</v>
      </c>
      <c r="J508" s="7">
        <v>3000</v>
      </c>
      <c r="K508" s="7">
        <v>600</v>
      </c>
      <c r="L508" s="7">
        <v>300</v>
      </c>
      <c r="M508" s="7">
        <v>350</v>
      </c>
      <c r="N508" s="7">
        <v>2250</v>
      </c>
      <c r="O508" s="7">
        <v>2250</v>
      </c>
      <c r="P508" s="7">
        <v>600</v>
      </c>
      <c r="Q508" s="7">
        <v>2500</v>
      </c>
      <c r="R508" s="7">
        <v>3500</v>
      </c>
      <c r="S508" s="7">
        <v>500</v>
      </c>
      <c r="T508" s="7">
        <v>450</v>
      </c>
      <c r="U508" s="7">
        <v>0</v>
      </c>
      <c r="V508" s="7">
        <v>0</v>
      </c>
      <c r="W508" s="7">
        <f t="shared" si="43"/>
        <v>26035</v>
      </c>
      <c r="X508" s="7">
        <f t="shared" si="44"/>
        <v>26803.5</v>
      </c>
      <c r="Y508" s="133">
        <f t="shared" si="45"/>
        <v>2.9517956596888828E-2</v>
      </c>
      <c r="Z508" s="133">
        <f t="shared" si="41"/>
        <v>3.8409832917226809E-4</v>
      </c>
      <c r="AA508" s="187" cm="1">
        <f t="array" ref="AA508">6-MATCH(Z508,PERCENTILE(Z$11:Z$642,{5,4,3,2,1}/5),-1)</f>
        <v>2</v>
      </c>
      <c r="AB508" s="148" t="str">
        <f t="shared" si="42"/>
        <v>Low</v>
      </c>
      <c r="AD508" s="14"/>
      <c r="AE508" s="192"/>
    </row>
    <row r="509" spans="1:31">
      <c r="A509" s="4" t="s">
        <v>513</v>
      </c>
      <c r="B509" s="7">
        <v>225</v>
      </c>
      <c r="C509" s="7">
        <v>45</v>
      </c>
      <c r="D509" s="7">
        <v>4500</v>
      </c>
      <c r="E509" s="7">
        <v>15</v>
      </c>
      <c r="F509" s="7">
        <v>350</v>
      </c>
      <c r="G509" s="7">
        <v>2500</v>
      </c>
      <c r="H509" s="7">
        <v>4000</v>
      </c>
      <c r="I509" s="7">
        <v>1250</v>
      </c>
      <c r="J509" s="7">
        <v>2250</v>
      </c>
      <c r="K509" s="7">
        <v>800</v>
      </c>
      <c r="L509" s="7">
        <v>500</v>
      </c>
      <c r="M509" s="7">
        <v>700</v>
      </c>
      <c r="N509" s="7">
        <v>2250</v>
      </c>
      <c r="O509" s="7">
        <v>2000</v>
      </c>
      <c r="P509" s="7">
        <v>500</v>
      </c>
      <c r="Q509" s="7">
        <v>3000</v>
      </c>
      <c r="R509" s="7">
        <v>3000</v>
      </c>
      <c r="S509" s="7">
        <v>800</v>
      </c>
      <c r="T509" s="7">
        <v>1250</v>
      </c>
      <c r="U509" s="7">
        <v>0</v>
      </c>
      <c r="V509" s="7">
        <v>0</v>
      </c>
      <c r="W509" s="7">
        <f t="shared" si="43"/>
        <v>29935</v>
      </c>
      <c r="X509" s="7">
        <f t="shared" si="44"/>
        <v>30420.55</v>
      </c>
      <c r="Y509" s="133">
        <f t="shared" si="45"/>
        <v>1.6220143644563256E-2</v>
      </c>
      <c r="Z509" s="133">
        <f t="shared" si="41"/>
        <v>7.5162852847836976E-3</v>
      </c>
      <c r="AA509" s="187" cm="1">
        <f t="array" ref="AA509">6-MATCH(Z509,PERCENTILE(Z$11:Z$642,{5,4,3,2,1}/5),-1)</f>
        <v>5</v>
      </c>
      <c r="AB509" s="148" t="str">
        <f t="shared" si="42"/>
        <v>Very high</v>
      </c>
      <c r="AD509" s="14"/>
      <c r="AE509" s="192"/>
    </row>
    <row r="510" spans="1:31">
      <c r="A510" s="4" t="s">
        <v>514</v>
      </c>
      <c r="B510" s="7">
        <v>100</v>
      </c>
      <c r="C510" s="7">
        <v>175</v>
      </c>
      <c r="D510" s="7">
        <v>2500</v>
      </c>
      <c r="E510" s="7">
        <v>0</v>
      </c>
      <c r="F510" s="7">
        <v>225</v>
      </c>
      <c r="G510" s="7">
        <v>2500</v>
      </c>
      <c r="H510" s="7">
        <v>6000</v>
      </c>
      <c r="I510" s="7">
        <v>600</v>
      </c>
      <c r="J510" s="7">
        <v>4000</v>
      </c>
      <c r="K510" s="7">
        <v>500</v>
      </c>
      <c r="L510" s="7">
        <v>300</v>
      </c>
      <c r="M510" s="7">
        <v>700</v>
      </c>
      <c r="N510" s="7">
        <v>2000</v>
      </c>
      <c r="O510" s="7">
        <v>2000</v>
      </c>
      <c r="P510" s="7">
        <v>1250</v>
      </c>
      <c r="Q510" s="7">
        <v>2500</v>
      </c>
      <c r="R510" s="7">
        <v>4000</v>
      </c>
      <c r="S510" s="7">
        <v>900</v>
      </c>
      <c r="T510" s="7">
        <v>800</v>
      </c>
      <c r="U510" s="7">
        <v>0</v>
      </c>
      <c r="V510" s="7">
        <v>0</v>
      </c>
      <c r="W510" s="7">
        <f t="shared" si="43"/>
        <v>31050</v>
      </c>
      <c r="X510" s="7">
        <f t="shared" si="44"/>
        <v>31803.25</v>
      </c>
      <c r="Y510" s="133">
        <f t="shared" si="45"/>
        <v>2.4259259259259203E-2</v>
      </c>
      <c r="Z510" s="133">
        <f t="shared" si="41"/>
        <v>3.2206119162640902E-3</v>
      </c>
      <c r="AA510" s="187" cm="1">
        <f t="array" ref="AA510">6-MATCH(Z510,PERCENTILE(Z$11:Z$642,{5,4,3,2,1}/5),-1)</f>
        <v>5</v>
      </c>
      <c r="AB510" s="148" t="str">
        <f t="shared" si="42"/>
        <v>Very high</v>
      </c>
      <c r="AD510" s="14"/>
      <c r="AE510" s="192"/>
    </row>
    <row r="511" spans="1:31">
      <c r="A511" s="4" t="s">
        <v>515</v>
      </c>
      <c r="B511" s="7">
        <v>250</v>
      </c>
      <c r="C511" s="7">
        <v>125</v>
      </c>
      <c r="D511" s="7">
        <v>3000</v>
      </c>
      <c r="E511" s="7">
        <v>225</v>
      </c>
      <c r="F511" s="7">
        <v>300</v>
      </c>
      <c r="G511" s="7">
        <v>4000</v>
      </c>
      <c r="H511" s="7">
        <v>9000</v>
      </c>
      <c r="I511" s="7">
        <v>1250</v>
      </c>
      <c r="J511" s="7">
        <v>6000</v>
      </c>
      <c r="K511" s="7">
        <v>600</v>
      </c>
      <c r="L511" s="7">
        <v>350</v>
      </c>
      <c r="M511" s="7">
        <v>800</v>
      </c>
      <c r="N511" s="7">
        <v>1750</v>
      </c>
      <c r="O511" s="7">
        <v>1750</v>
      </c>
      <c r="P511" s="7">
        <v>600</v>
      </c>
      <c r="Q511" s="7">
        <v>2250</v>
      </c>
      <c r="R511" s="7">
        <v>4000</v>
      </c>
      <c r="S511" s="7">
        <v>1250</v>
      </c>
      <c r="T511" s="7">
        <v>1000</v>
      </c>
      <c r="U511" s="7">
        <v>0</v>
      </c>
      <c r="V511" s="7">
        <v>0</v>
      </c>
      <c r="W511" s="7">
        <f t="shared" si="43"/>
        <v>38500</v>
      </c>
      <c r="X511" s="7">
        <f t="shared" si="44"/>
        <v>39323.75</v>
      </c>
      <c r="Y511" s="133">
        <f t="shared" si="45"/>
        <v>2.1396103896103913E-2</v>
      </c>
      <c r="Z511" s="133">
        <f t="shared" si="41"/>
        <v>6.4935064935064939E-3</v>
      </c>
      <c r="AA511" s="187" cm="1">
        <f t="array" ref="AA511">6-MATCH(Z511,PERCENTILE(Z$11:Z$642,{5,4,3,2,1}/5),-1)</f>
        <v>5</v>
      </c>
      <c r="AB511" s="148" t="str">
        <f t="shared" si="42"/>
        <v>Very high</v>
      </c>
      <c r="AD511" s="14"/>
      <c r="AE511" s="192"/>
    </row>
    <row r="512" spans="1:31">
      <c r="A512" s="4" t="s">
        <v>516</v>
      </c>
      <c r="B512" s="7">
        <v>125</v>
      </c>
      <c r="C512" s="7">
        <v>30</v>
      </c>
      <c r="D512" s="7">
        <v>5000</v>
      </c>
      <c r="E512" s="7">
        <v>100</v>
      </c>
      <c r="F512" s="7">
        <v>225</v>
      </c>
      <c r="G512" s="7">
        <v>2500</v>
      </c>
      <c r="H512" s="7">
        <v>9000</v>
      </c>
      <c r="I512" s="7">
        <v>1000</v>
      </c>
      <c r="J512" s="7">
        <v>6000</v>
      </c>
      <c r="K512" s="7">
        <v>600</v>
      </c>
      <c r="L512" s="7">
        <v>350</v>
      </c>
      <c r="M512" s="7">
        <v>1250</v>
      </c>
      <c r="N512" s="7">
        <v>2500</v>
      </c>
      <c r="O512" s="7">
        <v>2500</v>
      </c>
      <c r="P512" s="7">
        <v>1000</v>
      </c>
      <c r="Q512" s="7">
        <v>3500</v>
      </c>
      <c r="R512" s="7">
        <v>7000</v>
      </c>
      <c r="S512" s="7">
        <v>1000</v>
      </c>
      <c r="T512" s="7">
        <v>600</v>
      </c>
      <c r="U512" s="7">
        <v>0</v>
      </c>
      <c r="V512" s="7">
        <v>0</v>
      </c>
      <c r="W512" s="7">
        <f t="shared" si="43"/>
        <v>44280</v>
      </c>
      <c r="X512" s="7">
        <f t="shared" si="44"/>
        <v>45216.9</v>
      </c>
      <c r="Y512" s="133">
        <f t="shared" si="45"/>
        <v>2.1158536585365928E-2</v>
      </c>
      <c r="Z512" s="133">
        <f t="shared" si="41"/>
        <v>2.8229448961156279E-3</v>
      </c>
      <c r="AA512" s="187" cm="1">
        <f t="array" ref="AA512">6-MATCH(Z512,PERCENTILE(Z$11:Z$642,{5,4,3,2,1}/5),-1)</f>
        <v>4</v>
      </c>
      <c r="AB512" s="148" t="str">
        <f t="shared" si="42"/>
        <v>High</v>
      </c>
      <c r="AD512" s="14"/>
      <c r="AE512" s="192"/>
    </row>
    <row r="513" spans="1:31">
      <c r="A513" s="4" t="s">
        <v>517</v>
      </c>
      <c r="B513" s="7">
        <v>300</v>
      </c>
      <c r="C513" s="7">
        <v>25</v>
      </c>
      <c r="D513" s="7">
        <v>4000</v>
      </c>
      <c r="E513" s="7">
        <v>50</v>
      </c>
      <c r="F513" s="7">
        <v>250</v>
      </c>
      <c r="G513" s="7">
        <v>3500</v>
      </c>
      <c r="H513" s="7">
        <v>6000</v>
      </c>
      <c r="I513" s="7">
        <v>900</v>
      </c>
      <c r="J513" s="7">
        <v>2250</v>
      </c>
      <c r="K513" s="7">
        <v>700</v>
      </c>
      <c r="L513" s="7">
        <v>250</v>
      </c>
      <c r="M513" s="7">
        <v>700</v>
      </c>
      <c r="N513" s="7">
        <v>2500</v>
      </c>
      <c r="O513" s="7">
        <v>1500</v>
      </c>
      <c r="P513" s="7">
        <v>1000</v>
      </c>
      <c r="Q513" s="7">
        <v>4000</v>
      </c>
      <c r="R513" s="7">
        <v>3000</v>
      </c>
      <c r="S513" s="7">
        <v>900</v>
      </c>
      <c r="T513" s="7">
        <v>1250</v>
      </c>
      <c r="U513" s="7">
        <v>0</v>
      </c>
      <c r="V513" s="7">
        <v>0</v>
      </c>
      <c r="W513" s="7">
        <f t="shared" si="43"/>
        <v>33075</v>
      </c>
      <c r="X513" s="7">
        <f t="shared" si="44"/>
        <v>33689.75</v>
      </c>
      <c r="Y513" s="133">
        <f t="shared" si="45"/>
        <v>1.858654572940277E-2</v>
      </c>
      <c r="Z513" s="133">
        <f t="shared" si="41"/>
        <v>9.0702947845804991E-3</v>
      </c>
      <c r="AA513" s="187" cm="1">
        <f t="array" ref="AA513">6-MATCH(Z513,PERCENTILE(Z$11:Z$642,{5,4,3,2,1}/5),-1)</f>
        <v>5</v>
      </c>
      <c r="AB513" s="148" t="str">
        <f t="shared" si="42"/>
        <v>Very high</v>
      </c>
      <c r="AD513" s="14"/>
      <c r="AE513" s="192"/>
    </row>
    <row r="514" spans="1:31">
      <c r="A514" s="4" t="s">
        <v>518</v>
      </c>
      <c r="B514" s="7">
        <v>20</v>
      </c>
      <c r="C514" s="7">
        <v>200</v>
      </c>
      <c r="D514" s="7">
        <v>2250</v>
      </c>
      <c r="E514" s="7">
        <v>50</v>
      </c>
      <c r="F514" s="7">
        <v>450</v>
      </c>
      <c r="G514" s="7">
        <v>3000</v>
      </c>
      <c r="H514" s="7">
        <v>5000</v>
      </c>
      <c r="I514" s="7">
        <v>800</v>
      </c>
      <c r="J514" s="7">
        <v>2500</v>
      </c>
      <c r="K514" s="7">
        <v>800</v>
      </c>
      <c r="L514" s="7">
        <v>400</v>
      </c>
      <c r="M514" s="7">
        <v>500</v>
      </c>
      <c r="N514" s="7">
        <v>3500</v>
      </c>
      <c r="O514" s="7">
        <v>2250</v>
      </c>
      <c r="P514" s="7">
        <v>1250</v>
      </c>
      <c r="Q514" s="7">
        <v>3500</v>
      </c>
      <c r="R514" s="7">
        <v>3000</v>
      </c>
      <c r="S514" s="7">
        <v>700</v>
      </c>
      <c r="T514" s="7">
        <v>500</v>
      </c>
      <c r="U514" s="7">
        <v>0</v>
      </c>
      <c r="V514" s="7">
        <v>0</v>
      </c>
      <c r="W514" s="7">
        <f t="shared" si="43"/>
        <v>30670</v>
      </c>
      <c r="X514" s="7">
        <f t="shared" si="44"/>
        <v>31473</v>
      </c>
      <c r="Y514" s="133">
        <f t="shared" si="45"/>
        <v>2.6181936746005885E-2</v>
      </c>
      <c r="Z514" s="133">
        <f t="shared" si="41"/>
        <v>6.5210303227910009E-4</v>
      </c>
      <c r="AA514" s="187" cm="1">
        <f t="array" ref="AA514">6-MATCH(Z514,PERCENTILE(Z$11:Z$642,{5,4,3,2,1}/5),-1)</f>
        <v>3</v>
      </c>
      <c r="AB514" s="148" t="str">
        <f t="shared" si="42"/>
        <v>Mid</v>
      </c>
      <c r="AD514" s="14"/>
      <c r="AE514" s="192"/>
    </row>
    <row r="515" spans="1:31">
      <c r="A515" s="4" t="s">
        <v>519</v>
      </c>
      <c r="B515" s="7">
        <v>200</v>
      </c>
      <c r="C515" s="7">
        <v>20</v>
      </c>
      <c r="D515" s="7">
        <v>4000</v>
      </c>
      <c r="E515" s="7">
        <v>20</v>
      </c>
      <c r="F515" s="7">
        <v>600</v>
      </c>
      <c r="G515" s="7">
        <v>2500</v>
      </c>
      <c r="H515" s="7">
        <v>6000</v>
      </c>
      <c r="I515" s="7">
        <v>4000</v>
      </c>
      <c r="J515" s="7">
        <v>3500</v>
      </c>
      <c r="K515" s="7">
        <v>1500</v>
      </c>
      <c r="L515" s="7">
        <v>700</v>
      </c>
      <c r="M515" s="7">
        <v>1000</v>
      </c>
      <c r="N515" s="7">
        <v>4500</v>
      </c>
      <c r="O515" s="7">
        <v>4000</v>
      </c>
      <c r="P515" s="7">
        <v>3000</v>
      </c>
      <c r="Q515" s="7">
        <v>2500</v>
      </c>
      <c r="R515" s="7">
        <v>4000</v>
      </c>
      <c r="S515" s="7">
        <v>1000</v>
      </c>
      <c r="T515" s="7">
        <v>1000</v>
      </c>
      <c r="U515" s="7">
        <v>0</v>
      </c>
      <c r="V515" s="7">
        <v>0</v>
      </c>
      <c r="W515" s="7">
        <f t="shared" si="43"/>
        <v>44040</v>
      </c>
      <c r="X515" s="7">
        <f t="shared" si="44"/>
        <v>45062.2</v>
      </c>
      <c r="Y515" s="133">
        <f t="shared" si="45"/>
        <v>2.3210717529518643E-2</v>
      </c>
      <c r="Z515" s="133">
        <f t="shared" si="41"/>
        <v>4.5413260672116261E-3</v>
      </c>
      <c r="AA515" s="187" cm="1">
        <f t="array" ref="AA515">6-MATCH(Z515,PERCENTILE(Z$11:Z$642,{5,4,3,2,1}/5),-1)</f>
        <v>5</v>
      </c>
      <c r="AB515" s="148" t="str">
        <f t="shared" si="42"/>
        <v>Very high</v>
      </c>
      <c r="AD515" s="14"/>
      <c r="AE515" s="192"/>
    </row>
    <row r="516" spans="1:31">
      <c r="A516" s="4" t="s">
        <v>520</v>
      </c>
      <c r="B516" s="7">
        <v>30</v>
      </c>
      <c r="C516" s="7">
        <v>0</v>
      </c>
      <c r="D516" s="7">
        <v>7000</v>
      </c>
      <c r="E516" s="7">
        <v>40</v>
      </c>
      <c r="F516" s="7">
        <v>1500</v>
      </c>
      <c r="G516" s="7">
        <v>2500</v>
      </c>
      <c r="H516" s="7">
        <v>10000</v>
      </c>
      <c r="I516" s="7">
        <v>6000</v>
      </c>
      <c r="J516" s="7">
        <v>3000</v>
      </c>
      <c r="K516" s="7">
        <v>1250</v>
      </c>
      <c r="L516" s="7">
        <v>500</v>
      </c>
      <c r="M516" s="7">
        <v>400</v>
      </c>
      <c r="N516" s="7">
        <v>4500</v>
      </c>
      <c r="O516" s="7">
        <v>6000</v>
      </c>
      <c r="P516" s="7">
        <v>700</v>
      </c>
      <c r="Q516" s="7">
        <v>2500</v>
      </c>
      <c r="R516" s="7">
        <v>2500</v>
      </c>
      <c r="S516" s="7">
        <v>1250</v>
      </c>
      <c r="T516" s="7">
        <v>2000</v>
      </c>
      <c r="U516" s="7">
        <v>0</v>
      </c>
      <c r="V516" s="7">
        <v>0</v>
      </c>
      <c r="W516" s="7">
        <f t="shared" si="43"/>
        <v>51670</v>
      </c>
      <c r="X516" s="7">
        <f t="shared" si="44"/>
        <v>52455.199999999997</v>
      </c>
      <c r="Y516" s="133">
        <f t="shared" si="45"/>
        <v>1.519643893942324E-2</v>
      </c>
      <c r="Z516" s="133">
        <f t="shared" si="41"/>
        <v>5.8060770272885625E-4</v>
      </c>
      <c r="AA516" s="187" cm="1">
        <f t="array" ref="AA516">6-MATCH(Z516,PERCENTILE(Z$11:Z$642,{5,4,3,2,1}/5),-1)</f>
        <v>3</v>
      </c>
      <c r="AB516" s="148" t="str">
        <f t="shared" si="42"/>
        <v>Mid</v>
      </c>
      <c r="AD516" s="14"/>
      <c r="AE516" s="192"/>
    </row>
    <row r="517" spans="1:31">
      <c r="A517" s="4" t="s">
        <v>521</v>
      </c>
      <c r="B517" s="7">
        <v>125</v>
      </c>
      <c r="C517" s="7">
        <v>40</v>
      </c>
      <c r="D517" s="7">
        <v>2250</v>
      </c>
      <c r="E517" s="7">
        <v>15</v>
      </c>
      <c r="F517" s="7">
        <v>600</v>
      </c>
      <c r="G517" s="7">
        <v>3000</v>
      </c>
      <c r="H517" s="7">
        <v>8000</v>
      </c>
      <c r="I517" s="7">
        <v>1000</v>
      </c>
      <c r="J517" s="7">
        <v>3500</v>
      </c>
      <c r="K517" s="7">
        <v>1500</v>
      </c>
      <c r="L517" s="7">
        <v>300</v>
      </c>
      <c r="M517" s="7">
        <v>1000</v>
      </c>
      <c r="N517" s="7">
        <v>3500</v>
      </c>
      <c r="O517" s="7">
        <v>3000</v>
      </c>
      <c r="P517" s="7">
        <v>125</v>
      </c>
      <c r="Q517" s="7">
        <v>3500</v>
      </c>
      <c r="R517" s="7">
        <v>2250</v>
      </c>
      <c r="S517" s="7">
        <v>1000</v>
      </c>
      <c r="T517" s="7">
        <v>700</v>
      </c>
      <c r="U517" s="7">
        <v>0</v>
      </c>
      <c r="V517" s="7">
        <v>0</v>
      </c>
      <c r="W517" s="7">
        <f t="shared" si="43"/>
        <v>35405</v>
      </c>
      <c r="X517" s="7">
        <f t="shared" si="44"/>
        <v>36366.65</v>
      </c>
      <c r="Y517" s="133">
        <f t="shared" si="45"/>
        <v>2.716141787883064E-2</v>
      </c>
      <c r="Z517" s="133">
        <f t="shared" si="41"/>
        <v>3.5305747775737891E-3</v>
      </c>
      <c r="AA517" s="187" cm="1">
        <f t="array" ref="AA517">6-MATCH(Z517,PERCENTILE(Z$11:Z$642,{5,4,3,2,1}/5),-1)</f>
        <v>5</v>
      </c>
      <c r="AB517" s="148" t="str">
        <f t="shared" si="42"/>
        <v>Very high</v>
      </c>
      <c r="AD517" s="14"/>
      <c r="AE517" s="192"/>
    </row>
    <row r="518" spans="1:31">
      <c r="A518" s="4" t="s">
        <v>522</v>
      </c>
      <c r="B518" s="7">
        <v>10</v>
      </c>
      <c r="C518" s="7">
        <v>0</v>
      </c>
      <c r="D518" s="7">
        <v>4500</v>
      </c>
      <c r="E518" s="7">
        <v>10</v>
      </c>
      <c r="F518" s="7">
        <v>150</v>
      </c>
      <c r="G518" s="7">
        <v>2000</v>
      </c>
      <c r="H518" s="7">
        <v>5000</v>
      </c>
      <c r="I518" s="7">
        <v>800</v>
      </c>
      <c r="J518" s="7">
        <v>1500</v>
      </c>
      <c r="K518" s="7">
        <v>900</v>
      </c>
      <c r="L518" s="7">
        <v>300</v>
      </c>
      <c r="M518" s="7">
        <v>1000</v>
      </c>
      <c r="N518" s="7">
        <v>1750</v>
      </c>
      <c r="O518" s="7">
        <v>2250</v>
      </c>
      <c r="P518" s="7">
        <v>2250</v>
      </c>
      <c r="Q518" s="7">
        <v>3500</v>
      </c>
      <c r="R518" s="7">
        <v>12000</v>
      </c>
      <c r="S518" s="7">
        <v>400</v>
      </c>
      <c r="T518" s="7">
        <v>250</v>
      </c>
      <c r="U518" s="7">
        <v>0</v>
      </c>
      <c r="V518" s="7">
        <v>0</v>
      </c>
      <c r="W518" s="7">
        <f t="shared" si="43"/>
        <v>38570</v>
      </c>
      <c r="X518" s="7">
        <f t="shared" si="44"/>
        <v>39586.300000000003</v>
      </c>
      <c r="Y518" s="133">
        <f t="shared" si="45"/>
        <v>2.6349494425719655E-2</v>
      </c>
      <c r="Z518" s="133">
        <f t="shared" si="41"/>
        <v>2.5926886180969663E-4</v>
      </c>
      <c r="AA518" s="187" cm="1">
        <f t="array" ref="AA518">6-MATCH(Z518,PERCENTILE(Z$11:Z$642,{5,4,3,2,1}/5),-1)</f>
        <v>2</v>
      </c>
      <c r="AB518" s="148" t="str">
        <f t="shared" si="42"/>
        <v>Low</v>
      </c>
      <c r="AD518" s="14"/>
      <c r="AE518" s="192"/>
    </row>
    <row r="519" spans="1:31">
      <c r="A519" s="4" t="s">
        <v>523</v>
      </c>
      <c r="B519" s="7">
        <v>75</v>
      </c>
      <c r="C519" s="7">
        <v>10</v>
      </c>
      <c r="D519" s="7">
        <v>8000</v>
      </c>
      <c r="E519" s="7">
        <v>600</v>
      </c>
      <c r="F519" s="7">
        <v>100</v>
      </c>
      <c r="G519" s="7">
        <v>1750</v>
      </c>
      <c r="H519" s="7">
        <v>9000</v>
      </c>
      <c r="I519" s="7">
        <v>2500</v>
      </c>
      <c r="J519" s="7">
        <v>7000</v>
      </c>
      <c r="K519" s="7">
        <v>800</v>
      </c>
      <c r="L519" s="7">
        <v>900</v>
      </c>
      <c r="M519" s="7">
        <v>1250</v>
      </c>
      <c r="N519" s="7">
        <v>3500</v>
      </c>
      <c r="O519" s="7">
        <v>5000</v>
      </c>
      <c r="P519" s="7">
        <v>3500</v>
      </c>
      <c r="Q519" s="7">
        <v>7000</v>
      </c>
      <c r="R519" s="7">
        <v>6000</v>
      </c>
      <c r="S519" s="7">
        <v>2250</v>
      </c>
      <c r="T519" s="7">
        <v>1750</v>
      </c>
      <c r="U519" s="7">
        <v>0</v>
      </c>
      <c r="V519" s="7">
        <v>0</v>
      </c>
      <c r="W519" s="7">
        <f t="shared" si="43"/>
        <v>60985</v>
      </c>
      <c r="X519" s="7">
        <f t="shared" si="44"/>
        <v>62064.3</v>
      </c>
      <c r="Y519" s="133">
        <f t="shared" si="45"/>
        <v>1.7697794539641043E-2</v>
      </c>
      <c r="Z519" s="133">
        <f t="shared" si="41"/>
        <v>1.2298106091661884E-3</v>
      </c>
      <c r="AA519" s="187" cm="1">
        <f t="array" ref="AA519">6-MATCH(Z519,PERCENTILE(Z$11:Z$642,{5,4,3,2,1}/5),-1)</f>
        <v>4</v>
      </c>
      <c r="AB519" s="148" t="str">
        <f t="shared" si="42"/>
        <v>High</v>
      </c>
      <c r="AD519" s="14"/>
      <c r="AE519" s="192"/>
    </row>
    <row r="520" spans="1:31">
      <c r="A520" s="4" t="s">
        <v>524</v>
      </c>
      <c r="B520" s="7">
        <v>35</v>
      </c>
      <c r="C520" s="7">
        <v>0</v>
      </c>
      <c r="D520" s="7">
        <v>7000</v>
      </c>
      <c r="E520" s="7">
        <v>50</v>
      </c>
      <c r="F520" s="7">
        <v>225</v>
      </c>
      <c r="G520" s="7">
        <v>4000</v>
      </c>
      <c r="H520" s="7">
        <v>9000</v>
      </c>
      <c r="I520" s="7">
        <v>1250</v>
      </c>
      <c r="J520" s="7">
        <v>4000</v>
      </c>
      <c r="K520" s="7">
        <v>1500</v>
      </c>
      <c r="L520" s="7">
        <v>2000</v>
      </c>
      <c r="M520" s="7">
        <v>1750</v>
      </c>
      <c r="N520" s="7">
        <v>4000</v>
      </c>
      <c r="O520" s="7">
        <v>5000</v>
      </c>
      <c r="P520" s="7">
        <v>1750</v>
      </c>
      <c r="Q520" s="7">
        <v>2500</v>
      </c>
      <c r="R520" s="7">
        <v>11000</v>
      </c>
      <c r="S520" s="7">
        <v>1500</v>
      </c>
      <c r="T520" s="7">
        <v>900</v>
      </c>
      <c r="U520" s="7">
        <v>0</v>
      </c>
      <c r="V520" s="7">
        <v>0</v>
      </c>
      <c r="W520" s="7">
        <f t="shared" si="43"/>
        <v>57460</v>
      </c>
      <c r="X520" s="7">
        <f t="shared" si="44"/>
        <v>58792.5</v>
      </c>
      <c r="Y520" s="133">
        <f t="shared" si="45"/>
        <v>2.3190045248868696E-2</v>
      </c>
      <c r="Z520" s="133">
        <f t="shared" si="41"/>
        <v>6.0911938739993037E-4</v>
      </c>
      <c r="AA520" s="187" cm="1">
        <f t="array" ref="AA520">6-MATCH(Z520,PERCENTILE(Z$11:Z$642,{5,4,3,2,1}/5),-1)</f>
        <v>3</v>
      </c>
      <c r="AB520" s="148" t="str">
        <f t="shared" si="42"/>
        <v>Mid</v>
      </c>
      <c r="AD520" s="14"/>
      <c r="AE520" s="192"/>
    </row>
    <row r="521" spans="1:31">
      <c r="A521" s="4" t="s">
        <v>525</v>
      </c>
      <c r="B521" s="7">
        <v>250</v>
      </c>
      <c r="C521" s="7">
        <v>30</v>
      </c>
      <c r="D521" s="7">
        <v>3500</v>
      </c>
      <c r="E521" s="7">
        <v>0</v>
      </c>
      <c r="F521" s="7">
        <v>250</v>
      </c>
      <c r="G521" s="7">
        <v>2000</v>
      </c>
      <c r="H521" s="7">
        <v>9000</v>
      </c>
      <c r="I521" s="7">
        <v>1500</v>
      </c>
      <c r="J521" s="7">
        <v>3500</v>
      </c>
      <c r="K521" s="7">
        <v>1250</v>
      </c>
      <c r="L521" s="7">
        <v>1000</v>
      </c>
      <c r="M521" s="7">
        <v>800</v>
      </c>
      <c r="N521" s="7">
        <v>8000</v>
      </c>
      <c r="O521" s="7">
        <v>3000</v>
      </c>
      <c r="P521" s="7">
        <v>1250</v>
      </c>
      <c r="Q521" s="7">
        <v>3500</v>
      </c>
      <c r="R521" s="7">
        <v>10000</v>
      </c>
      <c r="S521" s="7">
        <v>1500</v>
      </c>
      <c r="T521" s="7">
        <v>1250</v>
      </c>
      <c r="U521" s="7">
        <v>0</v>
      </c>
      <c r="V521" s="7">
        <v>0</v>
      </c>
      <c r="W521" s="7">
        <f t="shared" si="43"/>
        <v>51580</v>
      </c>
      <c r="X521" s="7">
        <f t="shared" si="44"/>
        <v>53251.4</v>
      </c>
      <c r="Y521" s="133">
        <f t="shared" si="45"/>
        <v>3.2404032570763963E-2</v>
      </c>
      <c r="Z521" s="133">
        <f t="shared" si="41"/>
        <v>4.8468398604110119E-3</v>
      </c>
      <c r="AA521" s="187" cm="1">
        <f t="array" ref="AA521">6-MATCH(Z521,PERCENTILE(Z$11:Z$642,{5,4,3,2,1}/5),-1)</f>
        <v>5</v>
      </c>
      <c r="AB521" s="148" t="str">
        <f t="shared" si="42"/>
        <v>Very high</v>
      </c>
      <c r="AD521" s="14"/>
      <c r="AE521" s="192"/>
    </row>
    <row r="522" spans="1:31">
      <c r="A522" s="4" t="s">
        <v>526</v>
      </c>
      <c r="B522" s="7">
        <v>250</v>
      </c>
      <c r="C522" s="7">
        <v>500</v>
      </c>
      <c r="D522" s="7">
        <v>5000</v>
      </c>
      <c r="E522" s="7">
        <v>50</v>
      </c>
      <c r="F522" s="7">
        <v>600</v>
      </c>
      <c r="G522" s="7">
        <v>3000</v>
      </c>
      <c r="H522" s="7">
        <v>7000</v>
      </c>
      <c r="I522" s="7">
        <v>1750</v>
      </c>
      <c r="J522" s="7">
        <v>3500</v>
      </c>
      <c r="K522" s="7">
        <v>800</v>
      </c>
      <c r="L522" s="7">
        <v>250</v>
      </c>
      <c r="M522" s="7">
        <v>600</v>
      </c>
      <c r="N522" s="7">
        <v>3000</v>
      </c>
      <c r="O522" s="7">
        <v>2000</v>
      </c>
      <c r="P522" s="7">
        <v>400</v>
      </c>
      <c r="Q522" s="7">
        <v>3500</v>
      </c>
      <c r="R522" s="7">
        <v>3500</v>
      </c>
      <c r="S522" s="7">
        <v>1000</v>
      </c>
      <c r="T522" s="7">
        <v>900</v>
      </c>
      <c r="U522" s="7">
        <v>0</v>
      </c>
      <c r="V522" s="7">
        <v>0</v>
      </c>
      <c r="W522" s="7">
        <f t="shared" si="43"/>
        <v>37600</v>
      </c>
      <c r="X522" s="7">
        <f t="shared" si="44"/>
        <v>38231</v>
      </c>
      <c r="Y522" s="133">
        <f t="shared" si="45"/>
        <v>1.6781914893617023E-2</v>
      </c>
      <c r="Z522" s="133">
        <f t="shared" si="41"/>
        <v>6.648936170212766E-3</v>
      </c>
      <c r="AA522" s="187" cm="1">
        <f t="array" ref="AA522">6-MATCH(Z522,PERCENTILE(Z$11:Z$642,{5,4,3,2,1}/5),-1)</f>
        <v>5</v>
      </c>
      <c r="AB522" s="148" t="str">
        <f t="shared" si="42"/>
        <v>Very high</v>
      </c>
      <c r="AD522" s="14"/>
      <c r="AE522" s="192"/>
    </row>
    <row r="523" spans="1:31">
      <c r="A523" s="4" t="s">
        <v>527</v>
      </c>
      <c r="B523" s="7">
        <v>150</v>
      </c>
      <c r="C523" s="7">
        <v>500</v>
      </c>
      <c r="D523" s="7">
        <v>1750</v>
      </c>
      <c r="E523" s="7">
        <v>0</v>
      </c>
      <c r="F523" s="7">
        <v>300</v>
      </c>
      <c r="G523" s="7">
        <v>1500</v>
      </c>
      <c r="H523" s="7">
        <v>5000</v>
      </c>
      <c r="I523" s="7">
        <v>600</v>
      </c>
      <c r="J523" s="7">
        <v>6000</v>
      </c>
      <c r="K523" s="7">
        <v>300</v>
      </c>
      <c r="L523" s="7">
        <v>175</v>
      </c>
      <c r="M523" s="7">
        <v>450</v>
      </c>
      <c r="N523" s="7">
        <v>2500</v>
      </c>
      <c r="O523" s="7">
        <v>1000</v>
      </c>
      <c r="P523" s="7">
        <v>1750</v>
      </c>
      <c r="Q523" s="7">
        <v>3000</v>
      </c>
      <c r="R523" s="7">
        <v>3500</v>
      </c>
      <c r="S523" s="7">
        <v>1250</v>
      </c>
      <c r="T523" s="7">
        <v>700</v>
      </c>
      <c r="U523" s="7">
        <v>0</v>
      </c>
      <c r="V523" s="7">
        <v>0</v>
      </c>
      <c r="W523" s="7">
        <f t="shared" si="43"/>
        <v>30425</v>
      </c>
      <c r="X523" s="7">
        <f t="shared" si="44"/>
        <v>31202.75</v>
      </c>
      <c r="Y523" s="133">
        <f t="shared" si="45"/>
        <v>2.5562859490550593E-2</v>
      </c>
      <c r="Z523" s="133">
        <f t="shared" si="41"/>
        <v>4.9301561216105174E-3</v>
      </c>
      <c r="AA523" s="187" cm="1">
        <f t="array" ref="AA523">6-MATCH(Z523,PERCENTILE(Z$11:Z$642,{5,4,3,2,1}/5),-1)</f>
        <v>5</v>
      </c>
      <c r="AB523" s="148" t="str">
        <f t="shared" si="42"/>
        <v>Very high</v>
      </c>
      <c r="AD523" s="14"/>
      <c r="AE523" s="192"/>
    </row>
    <row r="524" spans="1:31">
      <c r="A524" s="4" t="s">
        <v>528</v>
      </c>
      <c r="B524" s="7">
        <v>125</v>
      </c>
      <c r="C524" s="7">
        <v>50</v>
      </c>
      <c r="D524" s="7">
        <v>2500</v>
      </c>
      <c r="E524" s="7">
        <v>15</v>
      </c>
      <c r="F524" s="7">
        <v>200</v>
      </c>
      <c r="G524" s="7">
        <v>2500</v>
      </c>
      <c r="H524" s="7">
        <v>6000</v>
      </c>
      <c r="I524" s="7">
        <v>1000</v>
      </c>
      <c r="J524" s="7">
        <v>3500</v>
      </c>
      <c r="K524" s="7">
        <v>300</v>
      </c>
      <c r="L524" s="7">
        <v>150</v>
      </c>
      <c r="M524" s="7">
        <v>500</v>
      </c>
      <c r="N524" s="7">
        <v>1500</v>
      </c>
      <c r="O524" s="7">
        <v>1500</v>
      </c>
      <c r="P524" s="7">
        <v>175</v>
      </c>
      <c r="Q524" s="7">
        <v>1750</v>
      </c>
      <c r="R524" s="7">
        <v>3000</v>
      </c>
      <c r="S524" s="7">
        <v>800</v>
      </c>
      <c r="T524" s="7">
        <v>400</v>
      </c>
      <c r="U524" s="7">
        <v>0</v>
      </c>
      <c r="V524" s="7">
        <v>0</v>
      </c>
      <c r="W524" s="7">
        <f t="shared" si="43"/>
        <v>25965</v>
      </c>
      <c r="X524" s="7">
        <f t="shared" si="44"/>
        <v>26509.95</v>
      </c>
      <c r="Y524" s="133">
        <f t="shared" si="45"/>
        <v>2.0987868284228828E-2</v>
      </c>
      <c r="Z524" s="133">
        <f t="shared" ref="Z524:Z587" si="46">B524/W524</f>
        <v>4.8141729250914689E-3</v>
      </c>
      <c r="AA524" s="187" cm="1">
        <f t="array" ref="AA524">6-MATCH(Z524,PERCENTILE(Z$11:Z$642,{5,4,3,2,1}/5),-1)</f>
        <v>5</v>
      </c>
      <c r="AB524" s="148" t="str">
        <f t="shared" ref="AB524:AB587" si="47">IF(AA524=5,"Very high",IF(AA524=4,"High",IF(AA524=3,"Mid",IF(AA524=2,"Low",IF(AA524=1,"Very low","Missing")))))</f>
        <v>Very high</v>
      </c>
      <c r="AD524" s="14"/>
      <c r="AE524" s="192"/>
    </row>
    <row r="525" spans="1:31">
      <c r="A525" s="4" t="s">
        <v>529</v>
      </c>
      <c r="B525" s="7">
        <v>20</v>
      </c>
      <c r="C525" s="7">
        <v>50</v>
      </c>
      <c r="D525" s="7">
        <v>2500</v>
      </c>
      <c r="E525" s="7">
        <v>400</v>
      </c>
      <c r="F525" s="7">
        <v>100</v>
      </c>
      <c r="G525" s="7">
        <v>2000</v>
      </c>
      <c r="H525" s="7">
        <v>9000</v>
      </c>
      <c r="I525" s="7">
        <v>3500</v>
      </c>
      <c r="J525" s="7">
        <v>4000</v>
      </c>
      <c r="K525" s="7">
        <v>2000</v>
      </c>
      <c r="L525" s="7">
        <v>11000</v>
      </c>
      <c r="M525" s="7">
        <v>900</v>
      </c>
      <c r="N525" s="7">
        <v>5000</v>
      </c>
      <c r="O525" s="7">
        <v>7000</v>
      </c>
      <c r="P525" s="7">
        <v>1750</v>
      </c>
      <c r="Q525" s="7">
        <v>4000</v>
      </c>
      <c r="R525" s="7">
        <v>9000</v>
      </c>
      <c r="S525" s="7">
        <v>1250</v>
      </c>
      <c r="T525" s="7">
        <v>700</v>
      </c>
      <c r="U525" s="7">
        <v>0</v>
      </c>
      <c r="V525" s="7">
        <v>0</v>
      </c>
      <c r="W525" s="7">
        <f t="shared" si="43"/>
        <v>64170</v>
      </c>
      <c r="X525" s="7">
        <f t="shared" si="44"/>
        <v>65882.5</v>
      </c>
      <c r="Y525" s="133">
        <f t="shared" si="45"/>
        <v>2.6686925354526991E-2</v>
      </c>
      <c r="Z525" s="133">
        <f t="shared" si="46"/>
        <v>3.1167212092878292E-4</v>
      </c>
      <c r="AA525" s="187" cm="1">
        <f t="array" ref="AA525">6-MATCH(Z525,PERCENTILE(Z$11:Z$642,{5,4,3,2,1}/5),-1)</f>
        <v>2</v>
      </c>
      <c r="AB525" s="148" t="str">
        <f t="shared" si="47"/>
        <v>Low</v>
      </c>
      <c r="AD525" s="14"/>
      <c r="AE525" s="192"/>
    </row>
    <row r="526" spans="1:31">
      <c r="A526" s="4" t="s">
        <v>530</v>
      </c>
      <c r="B526" s="7">
        <v>75</v>
      </c>
      <c r="C526" s="7">
        <v>125</v>
      </c>
      <c r="D526" s="7">
        <v>5000</v>
      </c>
      <c r="E526" s="7">
        <v>200</v>
      </c>
      <c r="F526" s="7">
        <v>225</v>
      </c>
      <c r="G526" s="7">
        <v>2500</v>
      </c>
      <c r="H526" s="7">
        <v>6000</v>
      </c>
      <c r="I526" s="7">
        <v>2500</v>
      </c>
      <c r="J526" s="7">
        <v>2500</v>
      </c>
      <c r="K526" s="7">
        <v>1250</v>
      </c>
      <c r="L526" s="7">
        <v>300</v>
      </c>
      <c r="M526" s="7">
        <v>450</v>
      </c>
      <c r="N526" s="7">
        <v>1750</v>
      </c>
      <c r="O526" s="7">
        <v>1500</v>
      </c>
      <c r="P526" s="7">
        <v>1250</v>
      </c>
      <c r="Q526" s="7">
        <v>2500</v>
      </c>
      <c r="R526" s="7">
        <v>3500</v>
      </c>
      <c r="S526" s="7">
        <v>600</v>
      </c>
      <c r="T526" s="7">
        <v>600</v>
      </c>
      <c r="U526" s="7">
        <v>0</v>
      </c>
      <c r="V526" s="7">
        <v>0</v>
      </c>
      <c r="W526" s="7">
        <f t="shared" si="43"/>
        <v>32825</v>
      </c>
      <c r="X526" s="7">
        <f t="shared" si="44"/>
        <v>33275.75</v>
      </c>
      <c r="Y526" s="133">
        <f t="shared" si="45"/>
        <v>1.373191165270371E-2</v>
      </c>
      <c r="Z526" s="133">
        <f t="shared" si="46"/>
        <v>2.284843869002285E-3</v>
      </c>
      <c r="AA526" s="187" cm="1">
        <f t="array" ref="AA526">6-MATCH(Z526,PERCENTILE(Z$11:Z$642,{5,4,3,2,1}/5),-1)</f>
        <v>4</v>
      </c>
      <c r="AB526" s="148" t="str">
        <f t="shared" si="47"/>
        <v>High</v>
      </c>
      <c r="AD526" s="14"/>
      <c r="AE526" s="192"/>
    </row>
    <row r="527" spans="1:31">
      <c r="A527" s="4" t="s">
        <v>531</v>
      </c>
      <c r="B527" s="7">
        <v>400</v>
      </c>
      <c r="C527" s="7">
        <v>10</v>
      </c>
      <c r="D527" s="7">
        <v>6000</v>
      </c>
      <c r="E527" s="7">
        <v>50</v>
      </c>
      <c r="F527" s="7">
        <v>400</v>
      </c>
      <c r="G527" s="7">
        <v>2250</v>
      </c>
      <c r="H527" s="7">
        <v>8000</v>
      </c>
      <c r="I527" s="7">
        <v>1250</v>
      </c>
      <c r="J527" s="7">
        <v>5000</v>
      </c>
      <c r="K527" s="7">
        <v>1000</v>
      </c>
      <c r="L527" s="7">
        <v>450</v>
      </c>
      <c r="M527" s="7">
        <v>1250</v>
      </c>
      <c r="N527" s="7">
        <v>7000</v>
      </c>
      <c r="O527" s="7">
        <v>3000</v>
      </c>
      <c r="P527" s="7">
        <v>3000</v>
      </c>
      <c r="Q527" s="7">
        <v>4000</v>
      </c>
      <c r="R527" s="7">
        <v>4000</v>
      </c>
      <c r="S527" s="7">
        <v>700</v>
      </c>
      <c r="T527" s="7">
        <v>700</v>
      </c>
      <c r="U527" s="7">
        <v>0</v>
      </c>
      <c r="V527" s="7">
        <v>0</v>
      </c>
      <c r="W527" s="7">
        <f t="shared" si="43"/>
        <v>48460</v>
      </c>
      <c r="X527" s="7">
        <f t="shared" si="44"/>
        <v>49469.3</v>
      </c>
      <c r="Y527" s="133">
        <f t="shared" si="45"/>
        <v>2.0827486586875832E-2</v>
      </c>
      <c r="Z527" s="133">
        <f t="shared" si="46"/>
        <v>8.2542302930251749E-3</v>
      </c>
      <c r="AA527" s="187" cm="1">
        <f t="array" ref="AA527">6-MATCH(Z527,PERCENTILE(Z$11:Z$642,{5,4,3,2,1}/5),-1)</f>
        <v>5</v>
      </c>
      <c r="AB527" s="148" t="str">
        <f t="shared" si="47"/>
        <v>Very high</v>
      </c>
      <c r="AD527" s="14"/>
      <c r="AE527" s="192"/>
    </row>
    <row r="528" spans="1:31">
      <c r="A528" s="4" t="s">
        <v>532</v>
      </c>
      <c r="B528" s="7">
        <v>150</v>
      </c>
      <c r="C528" s="7">
        <v>600</v>
      </c>
      <c r="D528" s="7">
        <v>2250</v>
      </c>
      <c r="E528" s="7">
        <v>10</v>
      </c>
      <c r="F528" s="7">
        <v>300</v>
      </c>
      <c r="G528" s="7">
        <v>2500</v>
      </c>
      <c r="H528" s="7">
        <v>8000</v>
      </c>
      <c r="I528" s="7">
        <v>1500</v>
      </c>
      <c r="J528" s="7">
        <v>8000</v>
      </c>
      <c r="K528" s="7">
        <v>450</v>
      </c>
      <c r="L528" s="7">
        <v>250</v>
      </c>
      <c r="M528" s="7">
        <v>800</v>
      </c>
      <c r="N528" s="7">
        <v>2000</v>
      </c>
      <c r="O528" s="7">
        <v>2500</v>
      </c>
      <c r="P528" s="7">
        <v>1000</v>
      </c>
      <c r="Q528" s="7">
        <v>3000</v>
      </c>
      <c r="R528" s="7">
        <v>4000</v>
      </c>
      <c r="S528" s="7">
        <v>1250</v>
      </c>
      <c r="T528" s="7">
        <v>600</v>
      </c>
      <c r="U528" s="7">
        <v>0</v>
      </c>
      <c r="V528" s="7">
        <v>0</v>
      </c>
      <c r="W528" s="7">
        <f t="shared" si="43"/>
        <v>39160</v>
      </c>
      <c r="X528" s="7">
        <f t="shared" si="44"/>
        <v>40129.800000000003</v>
      </c>
      <c r="Y528" s="133">
        <f t="shared" si="45"/>
        <v>2.476506639428E-2</v>
      </c>
      <c r="Z528" s="133">
        <f t="shared" si="46"/>
        <v>3.8304392236976508E-3</v>
      </c>
      <c r="AA528" s="187" cm="1">
        <f t="array" ref="AA528">6-MATCH(Z528,PERCENTILE(Z$11:Z$642,{5,4,3,2,1}/5),-1)</f>
        <v>5</v>
      </c>
      <c r="AB528" s="148" t="str">
        <f t="shared" si="47"/>
        <v>Very high</v>
      </c>
      <c r="AD528" s="14"/>
      <c r="AE528" s="192"/>
    </row>
    <row r="529" spans="1:31">
      <c r="A529" s="4" t="s">
        <v>533</v>
      </c>
      <c r="B529" s="7">
        <v>200</v>
      </c>
      <c r="C529" s="7">
        <v>35</v>
      </c>
      <c r="D529" s="7">
        <v>1500</v>
      </c>
      <c r="E529" s="7">
        <v>35</v>
      </c>
      <c r="F529" s="7">
        <v>150</v>
      </c>
      <c r="G529" s="7">
        <v>2250</v>
      </c>
      <c r="H529" s="7">
        <v>6000</v>
      </c>
      <c r="I529" s="7">
        <v>1000</v>
      </c>
      <c r="J529" s="7">
        <v>7000</v>
      </c>
      <c r="K529" s="7">
        <v>600</v>
      </c>
      <c r="L529" s="7">
        <v>350</v>
      </c>
      <c r="M529" s="7">
        <v>500</v>
      </c>
      <c r="N529" s="7">
        <v>2000</v>
      </c>
      <c r="O529" s="7">
        <v>1250</v>
      </c>
      <c r="P529" s="7">
        <v>600</v>
      </c>
      <c r="Q529" s="7">
        <v>2250</v>
      </c>
      <c r="R529" s="7">
        <v>3000</v>
      </c>
      <c r="S529" s="7">
        <v>1250</v>
      </c>
      <c r="T529" s="7">
        <v>600</v>
      </c>
      <c r="U529" s="7">
        <v>0</v>
      </c>
      <c r="V529" s="7">
        <v>0</v>
      </c>
      <c r="W529" s="7">
        <f t="shared" si="43"/>
        <v>30570</v>
      </c>
      <c r="X529" s="7">
        <f t="shared" si="44"/>
        <v>31358.85</v>
      </c>
      <c r="Y529" s="133">
        <f t="shared" si="45"/>
        <v>2.5804710500490602E-2</v>
      </c>
      <c r="Z529" s="133">
        <f t="shared" si="46"/>
        <v>6.542361792607131E-3</v>
      </c>
      <c r="AA529" s="187" cm="1">
        <f t="array" ref="AA529">6-MATCH(Z529,PERCENTILE(Z$11:Z$642,{5,4,3,2,1}/5),-1)</f>
        <v>5</v>
      </c>
      <c r="AB529" s="148" t="str">
        <f t="shared" si="47"/>
        <v>Very high</v>
      </c>
      <c r="AD529" s="14"/>
      <c r="AE529" s="192"/>
    </row>
    <row r="530" spans="1:31">
      <c r="A530" s="4" t="s">
        <v>534</v>
      </c>
      <c r="B530" s="7">
        <v>150</v>
      </c>
      <c r="C530" s="7">
        <v>50</v>
      </c>
      <c r="D530" s="7">
        <v>8000</v>
      </c>
      <c r="E530" s="7">
        <v>600</v>
      </c>
      <c r="F530" s="7">
        <v>400</v>
      </c>
      <c r="G530" s="7">
        <v>3500</v>
      </c>
      <c r="H530" s="7">
        <v>8000</v>
      </c>
      <c r="I530" s="7">
        <v>1500</v>
      </c>
      <c r="J530" s="7">
        <v>4000</v>
      </c>
      <c r="K530" s="7">
        <v>1750</v>
      </c>
      <c r="L530" s="7">
        <v>350</v>
      </c>
      <c r="M530" s="7">
        <v>900</v>
      </c>
      <c r="N530" s="7">
        <v>3500</v>
      </c>
      <c r="O530" s="7">
        <v>2500</v>
      </c>
      <c r="P530" s="7">
        <v>1000</v>
      </c>
      <c r="Q530" s="7">
        <v>3500</v>
      </c>
      <c r="R530" s="7">
        <v>5000</v>
      </c>
      <c r="S530" s="7">
        <v>1500</v>
      </c>
      <c r="T530" s="7">
        <v>700</v>
      </c>
      <c r="U530" s="7">
        <v>0</v>
      </c>
      <c r="V530" s="7">
        <v>0</v>
      </c>
      <c r="W530" s="7">
        <f t="shared" si="43"/>
        <v>46900</v>
      </c>
      <c r="X530" s="7">
        <f t="shared" si="44"/>
        <v>47549.5</v>
      </c>
      <c r="Y530" s="133">
        <f t="shared" si="45"/>
        <v>1.3848614072494714E-2</v>
      </c>
      <c r="Z530" s="133">
        <f t="shared" si="46"/>
        <v>3.1982942430703624E-3</v>
      </c>
      <c r="AA530" s="187" cm="1">
        <f t="array" ref="AA530">6-MATCH(Z530,PERCENTILE(Z$11:Z$642,{5,4,3,2,1}/5),-1)</f>
        <v>5</v>
      </c>
      <c r="AB530" s="148" t="str">
        <f t="shared" si="47"/>
        <v>Very high</v>
      </c>
      <c r="AD530" s="14"/>
      <c r="AE530" s="192"/>
    </row>
    <row r="531" spans="1:31">
      <c r="A531" s="4" t="s">
        <v>535</v>
      </c>
      <c r="B531" s="7">
        <v>125</v>
      </c>
      <c r="C531" s="7">
        <v>0</v>
      </c>
      <c r="D531" s="7">
        <v>3500</v>
      </c>
      <c r="E531" s="7">
        <v>200</v>
      </c>
      <c r="F531" s="7">
        <v>350</v>
      </c>
      <c r="G531" s="7">
        <v>3000</v>
      </c>
      <c r="H531" s="7">
        <v>10000</v>
      </c>
      <c r="I531" s="7">
        <v>1000</v>
      </c>
      <c r="J531" s="7">
        <v>4000</v>
      </c>
      <c r="K531" s="7">
        <v>1000</v>
      </c>
      <c r="L531" s="7">
        <v>1500</v>
      </c>
      <c r="M531" s="7">
        <v>900</v>
      </c>
      <c r="N531" s="7">
        <v>5000</v>
      </c>
      <c r="O531" s="7">
        <v>3000</v>
      </c>
      <c r="P531" s="7">
        <v>3000</v>
      </c>
      <c r="Q531" s="7">
        <v>5000</v>
      </c>
      <c r="R531" s="7">
        <v>14000</v>
      </c>
      <c r="S531" s="7">
        <v>1000</v>
      </c>
      <c r="T531" s="7">
        <v>900</v>
      </c>
      <c r="U531" s="7">
        <v>0</v>
      </c>
      <c r="V531" s="7">
        <v>0</v>
      </c>
      <c r="W531" s="7">
        <f t="shared" si="43"/>
        <v>57475</v>
      </c>
      <c r="X531" s="7">
        <f t="shared" si="44"/>
        <v>59221</v>
      </c>
      <c r="Y531" s="133">
        <f t="shared" si="45"/>
        <v>3.0378425402348919E-2</v>
      </c>
      <c r="Z531" s="133">
        <f t="shared" si="46"/>
        <v>2.1748586341887779E-3</v>
      </c>
      <c r="AA531" s="187" cm="1">
        <f t="array" ref="AA531">6-MATCH(Z531,PERCENTILE(Z$11:Z$642,{5,4,3,2,1}/5),-1)</f>
        <v>4</v>
      </c>
      <c r="AB531" s="148" t="str">
        <f t="shared" si="47"/>
        <v>High</v>
      </c>
      <c r="AD531" s="14"/>
      <c r="AE531" s="192"/>
    </row>
    <row r="532" spans="1:31">
      <c r="A532" s="4" t="s">
        <v>536</v>
      </c>
      <c r="B532" s="7">
        <v>50</v>
      </c>
      <c r="C532" s="7">
        <v>0</v>
      </c>
      <c r="D532" s="7">
        <v>11000</v>
      </c>
      <c r="E532" s="7">
        <v>25</v>
      </c>
      <c r="F532" s="7">
        <v>800</v>
      </c>
      <c r="G532" s="7">
        <v>5000</v>
      </c>
      <c r="H532" s="7">
        <v>9000</v>
      </c>
      <c r="I532" s="7">
        <v>2500</v>
      </c>
      <c r="J532" s="7">
        <v>3500</v>
      </c>
      <c r="K532" s="7">
        <v>1750</v>
      </c>
      <c r="L532" s="7">
        <v>1750</v>
      </c>
      <c r="M532" s="7">
        <v>1000</v>
      </c>
      <c r="N532" s="7">
        <v>5000</v>
      </c>
      <c r="O532" s="7">
        <v>4500</v>
      </c>
      <c r="P532" s="7">
        <v>1250</v>
      </c>
      <c r="Q532" s="7">
        <v>4000</v>
      </c>
      <c r="R532" s="7">
        <v>4500</v>
      </c>
      <c r="S532" s="7">
        <v>1000</v>
      </c>
      <c r="T532" s="7">
        <v>800</v>
      </c>
      <c r="U532" s="7">
        <v>0</v>
      </c>
      <c r="V532" s="7">
        <v>0</v>
      </c>
      <c r="W532" s="7">
        <f t="shared" si="43"/>
        <v>57425</v>
      </c>
      <c r="X532" s="7">
        <f t="shared" si="44"/>
        <v>58023</v>
      </c>
      <c r="Y532" s="133">
        <f t="shared" si="45"/>
        <v>1.0413582934261978E-2</v>
      </c>
      <c r="Z532" s="133">
        <f t="shared" si="46"/>
        <v>8.7070091423595991E-4</v>
      </c>
      <c r="AA532" s="187" cm="1">
        <f t="array" ref="AA532">6-MATCH(Z532,PERCENTILE(Z$11:Z$642,{5,4,3,2,1}/5),-1)</f>
        <v>3</v>
      </c>
      <c r="AB532" s="148" t="str">
        <f t="shared" si="47"/>
        <v>Mid</v>
      </c>
      <c r="AD532" s="14"/>
      <c r="AE532" s="192"/>
    </row>
    <row r="533" spans="1:31">
      <c r="A533" s="4" t="s">
        <v>537</v>
      </c>
      <c r="B533" s="7">
        <v>500</v>
      </c>
      <c r="C533" s="7">
        <v>250</v>
      </c>
      <c r="D533" s="7">
        <v>6000</v>
      </c>
      <c r="E533" s="7">
        <v>50</v>
      </c>
      <c r="F533" s="7">
        <v>250</v>
      </c>
      <c r="G533" s="7">
        <v>3500</v>
      </c>
      <c r="H533" s="7">
        <v>8000</v>
      </c>
      <c r="I533" s="7">
        <v>1000</v>
      </c>
      <c r="J533" s="7">
        <v>7000</v>
      </c>
      <c r="K533" s="7">
        <v>1750</v>
      </c>
      <c r="L533" s="7">
        <v>1750</v>
      </c>
      <c r="M533" s="7">
        <v>1750</v>
      </c>
      <c r="N533" s="7">
        <v>5000</v>
      </c>
      <c r="O533" s="7">
        <v>4000</v>
      </c>
      <c r="P533" s="7">
        <v>500</v>
      </c>
      <c r="Q533" s="7">
        <v>3500</v>
      </c>
      <c r="R533" s="7">
        <v>4000</v>
      </c>
      <c r="S533" s="7">
        <v>1500</v>
      </c>
      <c r="T533" s="7">
        <v>900</v>
      </c>
      <c r="U533" s="7">
        <v>0</v>
      </c>
      <c r="V533" s="7">
        <v>0</v>
      </c>
      <c r="W533" s="7">
        <f t="shared" si="43"/>
        <v>51200</v>
      </c>
      <c r="X533" s="7">
        <f t="shared" si="44"/>
        <v>52283.5</v>
      </c>
      <c r="Y533" s="133">
        <f t="shared" si="45"/>
        <v>2.1162109375000071E-2</v>
      </c>
      <c r="Z533" s="133">
        <f t="shared" si="46"/>
        <v>9.765625E-3</v>
      </c>
      <c r="AA533" s="187" cm="1">
        <f t="array" ref="AA533">6-MATCH(Z533,PERCENTILE(Z$11:Z$642,{5,4,3,2,1}/5),-1)</f>
        <v>5</v>
      </c>
      <c r="AB533" s="148" t="str">
        <f t="shared" si="47"/>
        <v>Very high</v>
      </c>
      <c r="AD533" s="14"/>
      <c r="AE533" s="192"/>
    </row>
    <row r="534" spans="1:31">
      <c r="A534" s="4" t="s">
        <v>538</v>
      </c>
      <c r="B534" s="7">
        <v>100</v>
      </c>
      <c r="C534" s="7">
        <v>150</v>
      </c>
      <c r="D534" s="7">
        <v>4000</v>
      </c>
      <c r="E534" s="7">
        <v>40</v>
      </c>
      <c r="F534" s="7">
        <v>700</v>
      </c>
      <c r="G534" s="7">
        <v>3500</v>
      </c>
      <c r="H534" s="7">
        <v>7000</v>
      </c>
      <c r="I534" s="7">
        <v>2250</v>
      </c>
      <c r="J534" s="7">
        <v>2500</v>
      </c>
      <c r="K534" s="7">
        <v>1250</v>
      </c>
      <c r="L534" s="7">
        <v>1250</v>
      </c>
      <c r="M534" s="7">
        <v>1000</v>
      </c>
      <c r="N534" s="7">
        <v>3000</v>
      </c>
      <c r="O534" s="7">
        <v>3500</v>
      </c>
      <c r="P534" s="7">
        <v>3000</v>
      </c>
      <c r="Q534" s="7">
        <v>2500</v>
      </c>
      <c r="R534" s="7">
        <v>3000</v>
      </c>
      <c r="S534" s="7">
        <v>1000</v>
      </c>
      <c r="T534" s="7">
        <v>700</v>
      </c>
      <c r="U534" s="7">
        <v>0</v>
      </c>
      <c r="V534" s="7">
        <v>0</v>
      </c>
      <c r="W534" s="7">
        <f t="shared" si="43"/>
        <v>40440</v>
      </c>
      <c r="X534" s="7">
        <f t="shared" si="44"/>
        <v>41235.199999999997</v>
      </c>
      <c r="Y534" s="133">
        <f t="shared" si="45"/>
        <v>1.9663699307616245E-2</v>
      </c>
      <c r="Z534" s="133">
        <f t="shared" si="46"/>
        <v>2.472799208704253E-3</v>
      </c>
      <c r="AA534" s="187" cm="1">
        <f t="array" ref="AA534">6-MATCH(Z534,PERCENTILE(Z$11:Z$642,{5,4,3,2,1}/5),-1)</f>
        <v>4</v>
      </c>
      <c r="AB534" s="148" t="str">
        <f t="shared" si="47"/>
        <v>High</v>
      </c>
      <c r="AD534" s="14"/>
      <c r="AE534" s="192"/>
    </row>
    <row r="535" spans="1:31">
      <c r="A535" s="4" t="s">
        <v>539</v>
      </c>
      <c r="B535" s="7">
        <v>200</v>
      </c>
      <c r="C535" s="7">
        <v>50</v>
      </c>
      <c r="D535" s="7">
        <v>5000</v>
      </c>
      <c r="E535" s="7">
        <v>15</v>
      </c>
      <c r="F535" s="7">
        <v>300</v>
      </c>
      <c r="G535" s="7">
        <v>3000</v>
      </c>
      <c r="H535" s="7">
        <v>7000</v>
      </c>
      <c r="I535" s="7">
        <v>1500</v>
      </c>
      <c r="J535" s="7">
        <v>3500</v>
      </c>
      <c r="K535" s="7">
        <v>450</v>
      </c>
      <c r="L535" s="7">
        <v>250</v>
      </c>
      <c r="M535" s="7">
        <v>600</v>
      </c>
      <c r="N535" s="7">
        <v>2250</v>
      </c>
      <c r="O535" s="7">
        <v>1250</v>
      </c>
      <c r="P535" s="7">
        <v>900</v>
      </c>
      <c r="Q535" s="7">
        <v>3000</v>
      </c>
      <c r="R535" s="7">
        <v>4000</v>
      </c>
      <c r="S535" s="7">
        <v>1250</v>
      </c>
      <c r="T535" s="7">
        <v>700</v>
      </c>
      <c r="U535" s="7">
        <v>0</v>
      </c>
      <c r="V535" s="7">
        <v>0</v>
      </c>
      <c r="W535" s="7">
        <f t="shared" si="43"/>
        <v>35215</v>
      </c>
      <c r="X535" s="7">
        <f t="shared" si="44"/>
        <v>35753.199999999997</v>
      </c>
      <c r="Y535" s="133">
        <f t="shared" si="45"/>
        <v>1.5283259974442576E-2</v>
      </c>
      <c r="Z535" s="133">
        <f t="shared" si="46"/>
        <v>5.6793979838137155E-3</v>
      </c>
      <c r="AA535" s="187" cm="1">
        <f t="array" ref="AA535">6-MATCH(Z535,PERCENTILE(Z$11:Z$642,{5,4,3,2,1}/5),-1)</f>
        <v>5</v>
      </c>
      <c r="AB535" s="148" t="str">
        <f t="shared" si="47"/>
        <v>Very high</v>
      </c>
      <c r="AD535" s="14"/>
      <c r="AE535" s="192"/>
    </row>
    <row r="536" spans="1:31">
      <c r="A536" s="4" t="s">
        <v>540</v>
      </c>
      <c r="B536" s="7">
        <v>50</v>
      </c>
      <c r="C536" s="7">
        <v>0</v>
      </c>
      <c r="D536" s="7">
        <v>900</v>
      </c>
      <c r="E536" s="7">
        <v>100</v>
      </c>
      <c r="F536" s="7">
        <v>10</v>
      </c>
      <c r="G536" s="7">
        <v>1500</v>
      </c>
      <c r="H536" s="7">
        <v>6000</v>
      </c>
      <c r="I536" s="7">
        <v>900</v>
      </c>
      <c r="J536" s="7">
        <v>6000</v>
      </c>
      <c r="K536" s="7">
        <v>400</v>
      </c>
      <c r="L536" s="7">
        <v>600</v>
      </c>
      <c r="M536" s="7">
        <v>700</v>
      </c>
      <c r="N536" s="7">
        <v>2000</v>
      </c>
      <c r="O536" s="7">
        <v>2250</v>
      </c>
      <c r="P536" s="7">
        <v>1500</v>
      </c>
      <c r="Q536" s="7">
        <v>2500</v>
      </c>
      <c r="R536" s="7">
        <v>10000</v>
      </c>
      <c r="S536" s="7">
        <v>1250</v>
      </c>
      <c r="T536" s="7">
        <v>700</v>
      </c>
      <c r="U536" s="7">
        <v>0</v>
      </c>
      <c r="V536" s="7">
        <v>0</v>
      </c>
      <c r="W536" s="7">
        <f t="shared" si="43"/>
        <v>37360</v>
      </c>
      <c r="X536" s="7">
        <f t="shared" si="44"/>
        <v>38667.9</v>
      </c>
      <c r="Y536" s="133">
        <f t="shared" si="45"/>
        <v>3.5008029978586652E-2</v>
      </c>
      <c r="Z536" s="133">
        <f t="shared" si="46"/>
        <v>1.3383297644539614E-3</v>
      </c>
      <c r="AA536" s="187" cm="1">
        <f t="array" ref="AA536">6-MATCH(Z536,PERCENTILE(Z$11:Z$642,{5,4,3,2,1}/5),-1)</f>
        <v>4</v>
      </c>
      <c r="AB536" s="148" t="str">
        <f t="shared" si="47"/>
        <v>High</v>
      </c>
      <c r="AD536" s="14"/>
      <c r="AE536" s="192"/>
    </row>
    <row r="537" spans="1:31">
      <c r="A537" s="4" t="s">
        <v>541</v>
      </c>
      <c r="B537" s="7">
        <v>175</v>
      </c>
      <c r="C537" s="7">
        <v>75</v>
      </c>
      <c r="D537" s="7">
        <v>2500</v>
      </c>
      <c r="E537" s="7">
        <v>40</v>
      </c>
      <c r="F537" s="7">
        <v>100</v>
      </c>
      <c r="G537" s="7">
        <v>2500</v>
      </c>
      <c r="H537" s="7">
        <v>6000</v>
      </c>
      <c r="I537" s="7">
        <v>900</v>
      </c>
      <c r="J537" s="7">
        <v>4500</v>
      </c>
      <c r="K537" s="7">
        <v>400</v>
      </c>
      <c r="L537" s="7">
        <v>300</v>
      </c>
      <c r="M537" s="7">
        <v>700</v>
      </c>
      <c r="N537" s="7">
        <v>1750</v>
      </c>
      <c r="O537" s="7">
        <v>1250</v>
      </c>
      <c r="P537" s="7">
        <v>800</v>
      </c>
      <c r="Q537" s="7">
        <v>3000</v>
      </c>
      <c r="R537" s="7">
        <v>3500</v>
      </c>
      <c r="S537" s="7">
        <v>900</v>
      </c>
      <c r="T537" s="7">
        <v>600</v>
      </c>
      <c r="U537" s="7">
        <v>0</v>
      </c>
      <c r="V537" s="7">
        <v>0</v>
      </c>
      <c r="W537" s="7">
        <f t="shared" si="43"/>
        <v>29990</v>
      </c>
      <c r="X537" s="7">
        <f t="shared" si="44"/>
        <v>30664.95</v>
      </c>
      <c r="Y537" s="133">
        <f t="shared" si="45"/>
        <v>2.2505835278426201E-2</v>
      </c>
      <c r="Z537" s="133">
        <f t="shared" si="46"/>
        <v>5.8352784261420472E-3</v>
      </c>
      <c r="AA537" s="187" cm="1">
        <f t="array" ref="AA537">6-MATCH(Z537,PERCENTILE(Z$11:Z$642,{5,4,3,2,1}/5),-1)</f>
        <v>5</v>
      </c>
      <c r="AB537" s="148" t="str">
        <f t="shared" si="47"/>
        <v>Very high</v>
      </c>
      <c r="AD537" s="14"/>
      <c r="AE537" s="192"/>
    </row>
    <row r="538" spans="1:31">
      <c r="A538" s="4" t="s">
        <v>542</v>
      </c>
      <c r="B538" s="7">
        <v>250</v>
      </c>
      <c r="C538" s="7">
        <v>0</v>
      </c>
      <c r="D538" s="7">
        <v>2500</v>
      </c>
      <c r="E538" s="7">
        <v>25</v>
      </c>
      <c r="F538" s="7">
        <v>350</v>
      </c>
      <c r="G538" s="7">
        <v>2250</v>
      </c>
      <c r="H538" s="7">
        <v>7000</v>
      </c>
      <c r="I538" s="7">
        <v>900</v>
      </c>
      <c r="J538" s="7">
        <v>5000</v>
      </c>
      <c r="K538" s="7">
        <v>500</v>
      </c>
      <c r="L538" s="7">
        <v>225</v>
      </c>
      <c r="M538" s="7">
        <v>900</v>
      </c>
      <c r="N538" s="7">
        <v>2000</v>
      </c>
      <c r="O538" s="7">
        <v>1750</v>
      </c>
      <c r="P538" s="7">
        <v>700</v>
      </c>
      <c r="Q538" s="7">
        <v>3000</v>
      </c>
      <c r="R538" s="7">
        <v>3000</v>
      </c>
      <c r="S538" s="7">
        <v>700</v>
      </c>
      <c r="T538" s="7">
        <v>700</v>
      </c>
      <c r="U538" s="7">
        <v>0</v>
      </c>
      <c r="V538" s="7">
        <v>0</v>
      </c>
      <c r="W538" s="7">
        <f t="shared" ref="W538:W601" si="48">SUM(B538:V538)</f>
        <v>31750</v>
      </c>
      <c r="X538" s="7">
        <f t="shared" ref="X538:X601" si="49">SUMPRODUCT(B538:V538,$B$8:$V$8)</f>
        <v>32462.25</v>
      </c>
      <c r="Y538" s="133">
        <f t="shared" ref="Y538:Y601" si="50">X538/W538-1</f>
        <v>2.2433070866141769E-2</v>
      </c>
      <c r="Z538" s="133">
        <f t="shared" si="46"/>
        <v>7.874015748031496E-3</v>
      </c>
      <c r="AA538" s="187" cm="1">
        <f t="array" ref="AA538">6-MATCH(Z538,PERCENTILE(Z$11:Z$642,{5,4,3,2,1}/5),-1)</f>
        <v>5</v>
      </c>
      <c r="AB538" s="148" t="str">
        <f t="shared" si="47"/>
        <v>Very high</v>
      </c>
      <c r="AD538" s="14"/>
      <c r="AE538" s="192"/>
    </row>
    <row r="539" spans="1:31">
      <c r="A539" s="4" t="s">
        <v>543</v>
      </c>
      <c r="B539" s="7">
        <v>200</v>
      </c>
      <c r="C539" s="7">
        <v>0</v>
      </c>
      <c r="D539" s="7">
        <v>3000</v>
      </c>
      <c r="E539" s="7">
        <v>45</v>
      </c>
      <c r="F539" s="7">
        <v>300</v>
      </c>
      <c r="G539" s="7">
        <v>3000</v>
      </c>
      <c r="H539" s="7">
        <v>9000</v>
      </c>
      <c r="I539" s="7">
        <v>1000</v>
      </c>
      <c r="J539" s="7">
        <v>7000</v>
      </c>
      <c r="K539" s="7">
        <v>1000</v>
      </c>
      <c r="L539" s="7">
        <v>800</v>
      </c>
      <c r="M539" s="7">
        <v>2000</v>
      </c>
      <c r="N539" s="7">
        <v>3500</v>
      </c>
      <c r="O539" s="7">
        <v>5000</v>
      </c>
      <c r="P539" s="7">
        <v>4000</v>
      </c>
      <c r="Q539" s="7">
        <v>4500</v>
      </c>
      <c r="R539" s="7">
        <v>13000</v>
      </c>
      <c r="S539" s="7">
        <v>1000</v>
      </c>
      <c r="T539" s="7">
        <v>1250</v>
      </c>
      <c r="U539" s="7">
        <v>0</v>
      </c>
      <c r="V539" s="7">
        <v>0</v>
      </c>
      <c r="W539" s="7">
        <f t="shared" si="48"/>
        <v>59595</v>
      </c>
      <c r="X539" s="7">
        <f t="shared" si="49"/>
        <v>61465.599999999999</v>
      </c>
      <c r="Y539" s="133">
        <f t="shared" si="50"/>
        <v>3.1388539306988816E-2</v>
      </c>
      <c r="Z539" s="133">
        <f t="shared" si="46"/>
        <v>3.3559862404564139E-3</v>
      </c>
      <c r="AA539" s="187" cm="1">
        <f t="array" ref="AA539">6-MATCH(Z539,PERCENTILE(Z$11:Z$642,{5,4,3,2,1}/5),-1)</f>
        <v>5</v>
      </c>
      <c r="AB539" s="148" t="str">
        <f t="shared" si="47"/>
        <v>Very high</v>
      </c>
      <c r="AD539" s="14"/>
      <c r="AE539" s="192"/>
    </row>
    <row r="540" spans="1:31">
      <c r="A540" s="4" t="s">
        <v>544</v>
      </c>
      <c r="B540" s="7">
        <v>100</v>
      </c>
      <c r="C540" s="7">
        <v>350</v>
      </c>
      <c r="D540" s="7">
        <v>4500</v>
      </c>
      <c r="E540" s="7">
        <v>40</v>
      </c>
      <c r="F540" s="7">
        <v>250</v>
      </c>
      <c r="G540" s="7">
        <v>2500</v>
      </c>
      <c r="H540" s="7">
        <v>9000</v>
      </c>
      <c r="I540" s="7">
        <v>2500</v>
      </c>
      <c r="J540" s="7">
        <v>6000</v>
      </c>
      <c r="K540" s="7">
        <v>700</v>
      </c>
      <c r="L540" s="7">
        <v>450</v>
      </c>
      <c r="M540" s="7">
        <v>1250</v>
      </c>
      <c r="N540" s="7">
        <v>4000</v>
      </c>
      <c r="O540" s="7">
        <v>3000</v>
      </c>
      <c r="P540" s="7">
        <v>600</v>
      </c>
      <c r="Q540" s="7">
        <v>4500</v>
      </c>
      <c r="R540" s="7">
        <v>4500</v>
      </c>
      <c r="S540" s="7">
        <v>1750</v>
      </c>
      <c r="T540" s="7">
        <v>1000</v>
      </c>
      <c r="U540" s="7">
        <v>0</v>
      </c>
      <c r="V540" s="7">
        <v>0</v>
      </c>
      <c r="W540" s="7">
        <f t="shared" si="48"/>
        <v>46990</v>
      </c>
      <c r="X540" s="7">
        <f t="shared" si="49"/>
        <v>48062.7</v>
      </c>
      <c r="Y540" s="133">
        <f t="shared" si="50"/>
        <v>2.2828261332198174E-2</v>
      </c>
      <c r="Z540" s="133">
        <f t="shared" si="46"/>
        <v>2.1281123643328366E-3</v>
      </c>
      <c r="AA540" s="187" cm="1">
        <f t="array" ref="AA540">6-MATCH(Z540,PERCENTILE(Z$11:Z$642,{5,4,3,2,1}/5),-1)</f>
        <v>4</v>
      </c>
      <c r="AB540" s="148" t="str">
        <f t="shared" si="47"/>
        <v>High</v>
      </c>
      <c r="AD540" s="14"/>
      <c r="AE540" s="192"/>
    </row>
    <row r="541" spans="1:31">
      <c r="A541" s="4" t="s">
        <v>545</v>
      </c>
      <c r="B541" s="7">
        <v>200</v>
      </c>
      <c r="C541" s="7">
        <v>20</v>
      </c>
      <c r="D541" s="7">
        <v>4500</v>
      </c>
      <c r="E541" s="7">
        <v>5</v>
      </c>
      <c r="F541" s="7">
        <v>300</v>
      </c>
      <c r="G541" s="7">
        <v>3500</v>
      </c>
      <c r="H541" s="7">
        <v>8000</v>
      </c>
      <c r="I541" s="7">
        <v>700</v>
      </c>
      <c r="J541" s="7">
        <v>6000</v>
      </c>
      <c r="K541" s="7">
        <v>800</v>
      </c>
      <c r="L541" s="7">
        <v>400</v>
      </c>
      <c r="M541" s="7">
        <v>2000</v>
      </c>
      <c r="N541" s="7">
        <v>6000</v>
      </c>
      <c r="O541" s="7">
        <v>2250</v>
      </c>
      <c r="P541" s="7">
        <v>3500</v>
      </c>
      <c r="Q541" s="7">
        <v>4500</v>
      </c>
      <c r="R541" s="7">
        <v>10000</v>
      </c>
      <c r="S541" s="7">
        <v>1250</v>
      </c>
      <c r="T541" s="7">
        <v>800</v>
      </c>
      <c r="U541" s="7">
        <v>0</v>
      </c>
      <c r="V541" s="7">
        <v>0</v>
      </c>
      <c r="W541" s="7">
        <f t="shared" si="48"/>
        <v>54725</v>
      </c>
      <c r="X541" s="7">
        <f t="shared" si="49"/>
        <v>56243</v>
      </c>
      <c r="Y541" s="133">
        <f t="shared" si="50"/>
        <v>2.7738693467336706E-2</v>
      </c>
      <c r="Z541" s="133">
        <f t="shared" si="46"/>
        <v>3.6546368204659662E-3</v>
      </c>
      <c r="AA541" s="187" cm="1">
        <f t="array" ref="AA541">6-MATCH(Z541,PERCENTILE(Z$11:Z$642,{5,4,3,2,1}/5),-1)</f>
        <v>5</v>
      </c>
      <c r="AB541" s="148" t="str">
        <f t="shared" si="47"/>
        <v>Very high</v>
      </c>
      <c r="AD541" s="14"/>
      <c r="AE541" s="192"/>
    </row>
    <row r="542" spans="1:31">
      <c r="A542" s="4" t="s">
        <v>546</v>
      </c>
      <c r="B542" s="7">
        <v>100</v>
      </c>
      <c r="C542" s="7">
        <v>0</v>
      </c>
      <c r="D542" s="7">
        <v>2500</v>
      </c>
      <c r="E542" s="7">
        <v>100</v>
      </c>
      <c r="F542" s="7">
        <v>800</v>
      </c>
      <c r="G542" s="7">
        <v>2500</v>
      </c>
      <c r="H542" s="7">
        <v>7000</v>
      </c>
      <c r="I542" s="7">
        <v>1250</v>
      </c>
      <c r="J542" s="7">
        <v>4500</v>
      </c>
      <c r="K542" s="7">
        <v>1000</v>
      </c>
      <c r="L542" s="7">
        <v>700</v>
      </c>
      <c r="M542" s="7">
        <v>1250</v>
      </c>
      <c r="N542" s="7">
        <v>2500</v>
      </c>
      <c r="O542" s="7">
        <v>6000</v>
      </c>
      <c r="P542" s="7">
        <v>1000</v>
      </c>
      <c r="Q542" s="7">
        <v>4500</v>
      </c>
      <c r="R542" s="7">
        <v>7000</v>
      </c>
      <c r="S542" s="7">
        <v>1250</v>
      </c>
      <c r="T542" s="7">
        <v>800</v>
      </c>
      <c r="U542" s="7">
        <v>0</v>
      </c>
      <c r="V542" s="7">
        <v>0</v>
      </c>
      <c r="W542" s="7">
        <f t="shared" si="48"/>
        <v>44750</v>
      </c>
      <c r="X542" s="7">
        <f t="shared" si="49"/>
        <v>46092</v>
      </c>
      <c r="Y542" s="133">
        <f t="shared" si="50"/>
        <v>2.9988826815642522E-2</v>
      </c>
      <c r="Z542" s="133">
        <f t="shared" si="46"/>
        <v>2.2346368715083797E-3</v>
      </c>
      <c r="AA542" s="187" cm="1">
        <f t="array" ref="AA542">6-MATCH(Z542,PERCENTILE(Z$11:Z$642,{5,4,3,2,1}/5),-1)</f>
        <v>4</v>
      </c>
      <c r="AB542" s="148" t="str">
        <f t="shared" si="47"/>
        <v>High</v>
      </c>
      <c r="AD542" s="14"/>
      <c r="AE542" s="192"/>
    </row>
    <row r="543" spans="1:31">
      <c r="A543" s="4" t="s">
        <v>547</v>
      </c>
      <c r="B543" s="7">
        <v>100</v>
      </c>
      <c r="C543" s="7">
        <v>40</v>
      </c>
      <c r="D543" s="7">
        <v>10000</v>
      </c>
      <c r="E543" s="7">
        <v>150</v>
      </c>
      <c r="F543" s="7">
        <v>225</v>
      </c>
      <c r="G543" s="7">
        <v>2500</v>
      </c>
      <c r="H543" s="7">
        <v>9000</v>
      </c>
      <c r="I543" s="7">
        <v>1000</v>
      </c>
      <c r="J543" s="7">
        <v>3500</v>
      </c>
      <c r="K543" s="7">
        <v>900</v>
      </c>
      <c r="L543" s="7">
        <v>350</v>
      </c>
      <c r="M543" s="7">
        <v>1250</v>
      </c>
      <c r="N543" s="7">
        <v>3500</v>
      </c>
      <c r="O543" s="7">
        <v>4000</v>
      </c>
      <c r="P543" s="7">
        <v>1250</v>
      </c>
      <c r="Q543" s="7">
        <v>3000</v>
      </c>
      <c r="R543" s="7">
        <v>7000</v>
      </c>
      <c r="S543" s="7">
        <v>900</v>
      </c>
      <c r="T543" s="7">
        <v>900</v>
      </c>
      <c r="U543" s="7">
        <v>0</v>
      </c>
      <c r="V543" s="7">
        <v>0</v>
      </c>
      <c r="W543" s="7">
        <f t="shared" si="48"/>
        <v>49565</v>
      </c>
      <c r="X543" s="7">
        <f t="shared" si="49"/>
        <v>50173.7</v>
      </c>
      <c r="Y543" s="133">
        <f t="shared" si="50"/>
        <v>1.2280843337032055E-2</v>
      </c>
      <c r="Z543" s="133">
        <f t="shared" si="46"/>
        <v>2.017552708564511E-3</v>
      </c>
      <c r="AA543" s="187" cm="1">
        <f t="array" ref="AA543">6-MATCH(Z543,PERCENTILE(Z$11:Z$642,{5,4,3,2,1}/5),-1)</f>
        <v>4</v>
      </c>
      <c r="AB543" s="148" t="str">
        <f t="shared" si="47"/>
        <v>High</v>
      </c>
      <c r="AD543" s="14"/>
      <c r="AE543" s="192"/>
    </row>
    <row r="544" spans="1:31">
      <c r="A544" s="4" t="s">
        <v>548</v>
      </c>
      <c r="B544" s="7">
        <v>100</v>
      </c>
      <c r="C544" s="7">
        <v>50</v>
      </c>
      <c r="D544" s="7">
        <v>2250</v>
      </c>
      <c r="E544" s="7">
        <v>25</v>
      </c>
      <c r="F544" s="7">
        <v>500</v>
      </c>
      <c r="G544" s="7">
        <v>1500</v>
      </c>
      <c r="H544" s="7">
        <v>3500</v>
      </c>
      <c r="I544" s="7">
        <v>1000</v>
      </c>
      <c r="J544" s="7">
        <v>4000</v>
      </c>
      <c r="K544" s="7">
        <v>225</v>
      </c>
      <c r="L544" s="7">
        <v>100</v>
      </c>
      <c r="M544" s="7">
        <v>300</v>
      </c>
      <c r="N544" s="7">
        <v>600</v>
      </c>
      <c r="O544" s="7">
        <v>800</v>
      </c>
      <c r="P544" s="7">
        <v>1000</v>
      </c>
      <c r="Q544" s="7">
        <v>2500</v>
      </c>
      <c r="R544" s="7">
        <v>2500</v>
      </c>
      <c r="S544" s="7">
        <v>350</v>
      </c>
      <c r="T544" s="7">
        <v>300</v>
      </c>
      <c r="U544" s="7">
        <v>0</v>
      </c>
      <c r="V544" s="7">
        <v>0</v>
      </c>
      <c r="W544" s="7">
        <f t="shared" si="48"/>
        <v>21600</v>
      </c>
      <c r="X544" s="7">
        <f t="shared" si="49"/>
        <v>21942.75</v>
      </c>
      <c r="Y544" s="133">
        <f t="shared" si="50"/>
        <v>1.5868055555555483E-2</v>
      </c>
      <c r="Z544" s="133">
        <f t="shared" si="46"/>
        <v>4.6296296296296294E-3</v>
      </c>
      <c r="AA544" s="187" cm="1">
        <f t="array" ref="AA544">6-MATCH(Z544,PERCENTILE(Z$11:Z$642,{5,4,3,2,1}/5),-1)</f>
        <v>5</v>
      </c>
      <c r="AB544" s="148" t="str">
        <f t="shared" si="47"/>
        <v>Very high</v>
      </c>
      <c r="AD544" s="14"/>
      <c r="AE544" s="192"/>
    </row>
    <row r="545" spans="1:31">
      <c r="A545" s="4" t="s">
        <v>549</v>
      </c>
      <c r="B545" s="7">
        <v>20</v>
      </c>
      <c r="C545" s="7">
        <v>125</v>
      </c>
      <c r="D545" s="7">
        <v>4500</v>
      </c>
      <c r="E545" s="7">
        <v>150</v>
      </c>
      <c r="F545" s="7">
        <v>25</v>
      </c>
      <c r="G545" s="7">
        <v>1250</v>
      </c>
      <c r="H545" s="7">
        <v>3500</v>
      </c>
      <c r="I545" s="7">
        <v>900</v>
      </c>
      <c r="J545" s="7">
        <v>3000</v>
      </c>
      <c r="K545" s="7">
        <v>350</v>
      </c>
      <c r="L545" s="7">
        <v>250</v>
      </c>
      <c r="M545" s="7">
        <v>250</v>
      </c>
      <c r="N545" s="7">
        <v>1500</v>
      </c>
      <c r="O545" s="7">
        <v>2000</v>
      </c>
      <c r="P545" s="7">
        <v>1250</v>
      </c>
      <c r="Q545" s="7">
        <v>2250</v>
      </c>
      <c r="R545" s="7">
        <v>3000</v>
      </c>
      <c r="S545" s="7">
        <v>400</v>
      </c>
      <c r="T545" s="7">
        <v>350</v>
      </c>
      <c r="U545" s="7">
        <v>0</v>
      </c>
      <c r="V545" s="7">
        <v>0</v>
      </c>
      <c r="W545" s="7">
        <f t="shared" si="48"/>
        <v>25070</v>
      </c>
      <c r="X545" s="7">
        <f t="shared" si="49"/>
        <v>25380.75</v>
      </c>
      <c r="Y545" s="133">
        <f t="shared" si="50"/>
        <v>1.2395293179098488E-2</v>
      </c>
      <c r="Z545" s="133">
        <f t="shared" si="46"/>
        <v>7.9776625448743513E-4</v>
      </c>
      <c r="AA545" s="187" cm="1">
        <f t="array" ref="AA545">6-MATCH(Z545,PERCENTILE(Z$11:Z$642,{5,4,3,2,1}/5),-1)</f>
        <v>3</v>
      </c>
      <c r="AB545" s="148" t="str">
        <f t="shared" si="47"/>
        <v>Mid</v>
      </c>
      <c r="AD545" s="14"/>
      <c r="AE545" s="192"/>
    </row>
    <row r="546" spans="1:31">
      <c r="A546" s="4" t="s">
        <v>550</v>
      </c>
      <c r="B546" s="7">
        <v>50</v>
      </c>
      <c r="C546" s="7">
        <v>150</v>
      </c>
      <c r="D546" s="7">
        <v>16000</v>
      </c>
      <c r="E546" s="7">
        <v>175</v>
      </c>
      <c r="F546" s="7">
        <v>450</v>
      </c>
      <c r="G546" s="7">
        <v>2250</v>
      </c>
      <c r="H546" s="7">
        <v>8000</v>
      </c>
      <c r="I546" s="7">
        <v>2250</v>
      </c>
      <c r="J546" s="7">
        <v>2250</v>
      </c>
      <c r="K546" s="7">
        <v>800</v>
      </c>
      <c r="L546" s="7">
        <v>600</v>
      </c>
      <c r="M546" s="7">
        <v>350</v>
      </c>
      <c r="N546" s="7">
        <v>4000</v>
      </c>
      <c r="O546" s="7">
        <v>4000</v>
      </c>
      <c r="P546" s="7">
        <v>2500</v>
      </c>
      <c r="Q546" s="7">
        <v>2250</v>
      </c>
      <c r="R546" s="7">
        <v>2500</v>
      </c>
      <c r="S546" s="7">
        <v>600</v>
      </c>
      <c r="T546" s="7">
        <v>400</v>
      </c>
      <c r="U546" s="7">
        <v>0</v>
      </c>
      <c r="V546" s="7">
        <v>0</v>
      </c>
      <c r="W546" s="7">
        <f t="shared" si="48"/>
        <v>49575</v>
      </c>
      <c r="X546" s="7">
        <f t="shared" si="49"/>
        <v>49257</v>
      </c>
      <c r="Y546" s="133">
        <f t="shared" si="50"/>
        <v>-6.4145234493192538E-3</v>
      </c>
      <c r="Z546" s="133">
        <f t="shared" si="46"/>
        <v>1.0085728693898135E-3</v>
      </c>
      <c r="AA546" s="187" cm="1">
        <f t="array" ref="AA546">6-MATCH(Z546,PERCENTILE(Z$11:Z$642,{5,4,3,2,1}/5),-1)</f>
        <v>3</v>
      </c>
      <c r="AB546" s="148" t="str">
        <f t="shared" si="47"/>
        <v>Mid</v>
      </c>
      <c r="AD546" s="14"/>
      <c r="AE546" s="192"/>
    </row>
    <row r="547" spans="1:31">
      <c r="A547" s="4" t="s">
        <v>551</v>
      </c>
      <c r="B547" s="7">
        <v>35</v>
      </c>
      <c r="C547" s="7">
        <v>30</v>
      </c>
      <c r="D547" s="7">
        <v>9000</v>
      </c>
      <c r="E547" s="7">
        <v>50</v>
      </c>
      <c r="F547" s="7">
        <v>300</v>
      </c>
      <c r="G547" s="7">
        <v>1250</v>
      </c>
      <c r="H547" s="7">
        <v>7000</v>
      </c>
      <c r="I547" s="7">
        <v>1250</v>
      </c>
      <c r="J547" s="7">
        <v>2250</v>
      </c>
      <c r="K547" s="7">
        <v>900</v>
      </c>
      <c r="L547" s="7">
        <v>400</v>
      </c>
      <c r="M547" s="7">
        <v>250</v>
      </c>
      <c r="N547" s="7">
        <v>1500</v>
      </c>
      <c r="O547" s="7">
        <v>4000</v>
      </c>
      <c r="P547" s="7">
        <v>3000</v>
      </c>
      <c r="Q547" s="7">
        <v>3500</v>
      </c>
      <c r="R547" s="7">
        <v>10000</v>
      </c>
      <c r="S547" s="7">
        <v>800</v>
      </c>
      <c r="T547" s="7">
        <v>800</v>
      </c>
      <c r="U547" s="7">
        <v>0</v>
      </c>
      <c r="V547" s="7">
        <v>0</v>
      </c>
      <c r="W547" s="7">
        <f t="shared" si="48"/>
        <v>46315</v>
      </c>
      <c r="X547" s="7">
        <f t="shared" si="49"/>
        <v>46927.4</v>
      </c>
      <c r="Y547" s="133">
        <f t="shared" si="50"/>
        <v>1.322249811076337E-2</v>
      </c>
      <c r="Z547" s="133">
        <f t="shared" si="46"/>
        <v>7.5569469934146604E-4</v>
      </c>
      <c r="AA547" s="187" cm="1">
        <f t="array" ref="AA547">6-MATCH(Z547,PERCENTILE(Z$11:Z$642,{5,4,3,2,1}/5),-1)</f>
        <v>3</v>
      </c>
      <c r="AB547" s="148" t="str">
        <f t="shared" si="47"/>
        <v>Mid</v>
      </c>
      <c r="AD547" s="14"/>
      <c r="AE547" s="192"/>
    </row>
    <row r="548" spans="1:31">
      <c r="A548" s="4" t="s">
        <v>552</v>
      </c>
      <c r="B548" s="7">
        <v>50</v>
      </c>
      <c r="C548" s="7">
        <v>0</v>
      </c>
      <c r="D548" s="7">
        <v>5000</v>
      </c>
      <c r="E548" s="7">
        <v>0</v>
      </c>
      <c r="F548" s="7">
        <v>125</v>
      </c>
      <c r="G548" s="7">
        <v>1500</v>
      </c>
      <c r="H548" s="7">
        <v>5000</v>
      </c>
      <c r="I548" s="7">
        <v>1250</v>
      </c>
      <c r="J548" s="7">
        <v>2500</v>
      </c>
      <c r="K548" s="7">
        <v>350</v>
      </c>
      <c r="L548" s="7">
        <v>300</v>
      </c>
      <c r="M548" s="7">
        <v>175</v>
      </c>
      <c r="N548" s="7">
        <v>900</v>
      </c>
      <c r="O548" s="7">
        <v>1750</v>
      </c>
      <c r="P548" s="7">
        <v>1000</v>
      </c>
      <c r="Q548" s="7">
        <v>2250</v>
      </c>
      <c r="R548" s="7">
        <v>4500</v>
      </c>
      <c r="S548" s="7">
        <v>600</v>
      </c>
      <c r="T548" s="7">
        <v>400</v>
      </c>
      <c r="U548" s="7">
        <v>0</v>
      </c>
      <c r="V548" s="7">
        <v>0</v>
      </c>
      <c r="W548" s="7">
        <f t="shared" si="48"/>
        <v>27650</v>
      </c>
      <c r="X548" s="7">
        <f t="shared" si="49"/>
        <v>27974.5</v>
      </c>
      <c r="Y548" s="133">
        <f t="shared" si="50"/>
        <v>1.1735985533453785E-2</v>
      </c>
      <c r="Z548" s="133">
        <f t="shared" si="46"/>
        <v>1.8083182640144665E-3</v>
      </c>
      <c r="AA548" s="187" cm="1">
        <f t="array" ref="AA548">6-MATCH(Z548,PERCENTILE(Z$11:Z$642,{5,4,3,2,1}/5),-1)</f>
        <v>4</v>
      </c>
      <c r="AB548" s="148" t="str">
        <f t="shared" si="47"/>
        <v>High</v>
      </c>
      <c r="AD548" s="14"/>
      <c r="AE548" s="192"/>
    </row>
    <row r="549" spans="1:31">
      <c r="A549" s="4" t="s">
        <v>553</v>
      </c>
      <c r="B549" s="7">
        <v>150</v>
      </c>
      <c r="C549" s="7">
        <v>0</v>
      </c>
      <c r="D549" s="7">
        <v>1500</v>
      </c>
      <c r="E549" s="7">
        <v>150</v>
      </c>
      <c r="F549" s="7">
        <v>500</v>
      </c>
      <c r="G549" s="7">
        <v>1000</v>
      </c>
      <c r="H549" s="7">
        <v>3500</v>
      </c>
      <c r="I549" s="7">
        <v>250</v>
      </c>
      <c r="J549" s="7">
        <v>3000</v>
      </c>
      <c r="K549" s="7">
        <v>250</v>
      </c>
      <c r="L549" s="7">
        <v>175</v>
      </c>
      <c r="M549" s="7">
        <v>250</v>
      </c>
      <c r="N549" s="7">
        <v>800</v>
      </c>
      <c r="O549" s="7">
        <v>1250</v>
      </c>
      <c r="P549" s="7">
        <v>600</v>
      </c>
      <c r="Q549" s="7">
        <v>2250</v>
      </c>
      <c r="R549" s="7">
        <v>2500</v>
      </c>
      <c r="S549" s="7">
        <v>400</v>
      </c>
      <c r="T549" s="7">
        <v>400</v>
      </c>
      <c r="U549" s="7">
        <v>0</v>
      </c>
      <c r="V549" s="7">
        <v>0</v>
      </c>
      <c r="W549" s="7">
        <f t="shared" si="48"/>
        <v>18925</v>
      </c>
      <c r="X549" s="7">
        <f t="shared" si="49"/>
        <v>19326.75</v>
      </c>
      <c r="Y549" s="133">
        <f t="shared" si="50"/>
        <v>2.122853368560107E-2</v>
      </c>
      <c r="Z549" s="133">
        <f t="shared" si="46"/>
        <v>7.9260237780713338E-3</v>
      </c>
      <c r="AA549" s="187" cm="1">
        <f t="array" ref="AA549">6-MATCH(Z549,PERCENTILE(Z$11:Z$642,{5,4,3,2,1}/5),-1)</f>
        <v>5</v>
      </c>
      <c r="AB549" s="148" t="str">
        <f t="shared" si="47"/>
        <v>Very high</v>
      </c>
      <c r="AD549" s="14"/>
      <c r="AE549" s="192"/>
    </row>
    <row r="550" spans="1:31">
      <c r="A550" s="4" t="s">
        <v>554</v>
      </c>
      <c r="B550" s="7">
        <v>20</v>
      </c>
      <c r="C550" s="7">
        <v>0</v>
      </c>
      <c r="D550" s="7">
        <v>1000</v>
      </c>
      <c r="E550" s="7">
        <v>5</v>
      </c>
      <c r="F550" s="7">
        <v>75</v>
      </c>
      <c r="G550" s="7">
        <v>1750</v>
      </c>
      <c r="H550" s="7">
        <v>7000</v>
      </c>
      <c r="I550" s="7">
        <v>1000</v>
      </c>
      <c r="J550" s="7">
        <v>4000</v>
      </c>
      <c r="K550" s="7">
        <v>1500</v>
      </c>
      <c r="L550" s="7">
        <v>600</v>
      </c>
      <c r="M550" s="7">
        <v>1000</v>
      </c>
      <c r="N550" s="7">
        <v>2250</v>
      </c>
      <c r="O550" s="7">
        <v>3500</v>
      </c>
      <c r="P550" s="7">
        <v>3500</v>
      </c>
      <c r="Q550" s="7">
        <v>6000</v>
      </c>
      <c r="R550" s="7">
        <v>7000</v>
      </c>
      <c r="S550" s="7">
        <v>800</v>
      </c>
      <c r="T550" s="7">
        <v>800</v>
      </c>
      <c r="U550" s="7">
        <v>0</v>
      </c>
      <c r="V550" s="7">
        <v>0</v>
      </c>
      <c r="W550" s="7">
        <f t="shared" si="48"/>
        <v>41800</v>
      </c>
      <c r="X550" s="7">
        <f t="shared" si="49"/>
        <v>43195.9</v>
      </c>
      <c r="Y550" s="133">
        <f t="shared" si="50"/>
        <v>3.3394736842105255E-2</v>
      </c>
      <c r="Z550" s="133">
        <f t="shared" si="46"/>
        <v>4.7846889952153111E-4</v>
      </c>
      <c r="AA550" s="187" cm="1">
        <f t="array" ref="AA550">6-MATCH(Z550,PERCENTILE(Z$11:Z$642,{5,4,3,2,1}/5),-1)</f>
        <v>3</v>
      </c>
      <c r="AB550" s="148" t="str">
        <f t="shared" si="47"/>
        <v>Mid</v>
      </c>
      <c r="AD550" s="14"/>
      <c r="AE550" s="192"/>
    </row>
    <row r="551" spans="1:31">
      <c r="A551" s="4" t="s">
        <v>555</v>
      </c>
      <c r="B551" s="7">
        <v>40</v>
      </c>
      <c r="C551" s="7">
        <v>10</v>
      </c>
      <c r="D551" s="7">
        <v>2500</v>
      </c>
      <c r="E551" s="7">
        <v>175</v>
      </c>
      <c r="F551" s="7">
        <v>350</v>
      </c>
      <c r="G551" s="7">
        <v>2250</v>
      </c>
      <c r="H551" s="7">
        <v>8000</v>
      </c>
      <c r="I551" s="7">
        <v>1500</v>
      </c>
      <c r="J551" s="7">
        <v>2500</v>
      </c>
      <c r="K551" s="7">
        <v>1000</v>
      </c>
      <c r="L551" s="7">
        <v>4500</v>
      </c>
      <c r="M551" s="7">
        <v>300</v>
      </c>
      <c r="N551" s="7">
        <v>1750</v>
      </c>
      <c r="O551" s="7">
        <v>4500</v>
      </c>
      <c r="P551" s="7">
        <v>8000</v>
      </c>
      <c r="Q551" s="7">
        <v>2250</v>
      </c>
      <c r="R551" s="7">
        <v>9000</v>
      </c>
      <c r="S551" s="7">
        <v>1000</v>
      </c>
      <c r="T551" s="7">
        <v>450</v>
      </c>
      <c r="U551" s="7">
        <v>0</v>
      </c>
      <c r="V551" s="7">
        <v>0</v>
      </c>
      <c r="W551" s="7">
        <f t="shared" si="48"/>
        <v>50075</v>
      </c>
      <c r="X551" s="7">
        <f t="shared" si="49"/>
        <v>51282.3</v>
      </c>
      <c r="Y551" s="133">
        <f t="shared" si="50"/>
        <v>2.4109835247129396E-2</v>
      </c>
      <c r="Z551" s="133">
        <f t="shared" si="46"/>
        <v>7.9880179730404388E-4</v>
      </c>
      <c r="AA551" s="187" cm="1">
        <f t="array" ref="AA551">6-MATCH(Z551,PERCENTILE(Z$11:Z$642,{5,4,3,2,1}/5),-1)</f>
        <v>3</v>
      </c>
      <c r="AB551" s="148" t="str">
        <f t="shared" si="47"/>
        <v>Mid</v>
      </c>
      <c r="AD551" s="14"/>
      <c r="AE551" s="192"/>
    </row>
    <row r="552" spans="1:31">
      <c r="A552" s="4" t="s">
        <v>556</v>
      </c>
      <c r="B552" s="7">
        <v>40</v>
      </c>
      <c r="C552" s="7">
        <v>50</v>
      </c>
      <c r="D552" s="7">
        <v>8000</v>
      </c>
      <c r="E552" s="7">
        <v>150</v>
      </c>
      <c r="F552" s="7">
        <v>600</v>
      </c>
      <c r="G552" s="7">
        <v>1250</v>
      </c>
      <c r="H552" s="7">
        <v>3000</v>
      </c>
      <c r="I552" s="7">
        <v>2250</v>
      </c>
      <c r="J552" s="7">
        <v>2250</v>
      </c>
      <c r="K552" s="7">
        <v>500</v>
      </c>
      <c r="L552" s="7">
        <v>125</v>
      </c>
      <c r="M552" s="7">
        <v>700</v>
      </c>
      <c r="N552" s="7">
        <v>600</v>
      </c>
      <c r="O552" s="7">
        <v>2000</v>
      </c>
      <c r="P552" s="7">
        <v>3000</v>
      </c>
      <c r="Q552" s="7">
        <v>2250</v>
      </c>
      <c r="R552" s="7">
        <v>5000</v>
      </c>
      <c r="S552" s="7">
        <v>450</v>
      </c>
      <c r="T552" s="7">
        <v>300</v>
      </c>
      <c r="U552" s="7">
        <v>0</v>
      </c>
      <c r="V552" s="7">
        <v>0</v>
      </c>
      <c r="W552" s="7">
        <f t="shared" si="48"/>
        <v>32515</v>
      </c>
      <c r="X552" s="7">
        <f t="shared" si="49"/>
        <v>32576.75</v>
      </c>
      <c r="Y552" s="133">
        <f t="shared" si="50"/>
        <v>1.8991234814700331E-3</v>
      </c>
      <c r="Z552" s="133">
        <f t="shared" si="46"/>
        <v>1.2302014454866985E-3</v>
      </c>
      <c r="AA552" s="187" cm="1">
        <f t="array" ref="AA552">6-MATCH(Z552,PERCENTILE(Z$11:Z$642,{5,4,3,2,1}/5),-1)</f>
        <v>4</v>
      </c>
      <c r="AB552" s="148" t="str">
        <f t="shared" si="47"/>
        <v>High</v>
      </c>
      <c r="AD552" s="14"/>
      <c r="AE552" s="192"/>
    </row>
    <row r="553" spans="1:31">
      <c r="A553" s="4" t="s">
        <v>557</v>
      </c>
      <c r="B553" s="7">
        <v>100</v>
      </c>
      <c r="C553" s="7">
        <v>0</v>
      </c>
      <c r="D553" s="7">
        <v>900</v>
      </c>
      <c r="E553" s="7">
        <v>15</v>
      </c>
      <c r="F553" s="7">
        <v>35</v>
      </c>
      <c r="G553" s="7">
        <v>1250</v>
      </c>
      <c r="H553" s="7">
        <v>10000</v>
      </c>
      <c r="I553" s="7">
        <v>300</v>
      </c>
      <c r="J553" s="7">
        <v>9000</v>
      </c>
      <c r="K553" s="7">
        <v>2500</v>
      </c>
      <c r="L553" s="7">
        <v>8000</v>
      </c>
      <c r="M553" s="7">
        <v>1500</v>
      </c>
      <c r="N553" s="7">
        <v>7000</v>
      </c>
      <c r="O553" s="7">
        <v>9000</v>
      </c>
      <c r="P553" s="7">
        <v>6000</v>
      </c>
      <c r="Q553" s="7">
        <v>9000</v>
      </c>
      <c r="R553" s="7">
        <v>4000</v>
      </c>
      <c r="S553" s="7">
        <v>2000</v>
      </c>
      <c r="T553" s="7">
        <v>2000</v>
      </c>
      <c r="U553" s="7">
        <v>0</v>
      </c>
      <c r="V553" s="7">
        <v>0</v>
      </c>
      <c r="W553" s="7">
        <f t="shared" si="48"/>
        <v>72600</v>
      </c>
      <c r="X553" s="7">
        <f t="shared" si="49"/>
        <v>74869.600000000006</v>
      </c>
      <c r="Y553" s="133">
        <f t="shared" si="50"/>
        <v>3.1261707988980758E-2</v>
      </c>
      <c r="Z553" s="133">
        <f t="shared" si="46"/>
        <v>1.3774104683195593E-3</v>
      </c>
      <c r="AA553" s="187" cm="1">
        <f t="array" ref="AA553">6-MATCH(Z553,PERCENTILE(Z$11:Z$642,{5,4,3,2,1}/5),-1)</f>
        <v>4</v>
      </c>
      <c r="AB553" s="148" t="str">
        <f t="shared" si="47"/>
        <v>High</v>
      </c>
      <c r="AD553" s="14"/>
      <c r="AE553" s="192"/>
    </row>
    <row r="554" spans="1:31">
      <c r="A554" s="4" t="s">
        <v>558</v>
      </c>
      <c r="B554" s="7">
        <v>0</v>
      </c>
      <c r="C554" s="7">
        <v>0</v>
      </c>
      <c r="D554" s="7">
        <v>2500</v>
      </c>
      <c r="E554" s="7">
        <v>2000</v>
      </c>
      <c r="F554" s="7">
        <v>5</v>
      </c>
      <c r="G554" s="7">
        <v>2500</v>
      </c>
      <c r="H554" s="7">
        <v>5000</v>
      </c>
      <c r="I554" s="7">
        <v>350</v>
      </c>
      <c r="J554" s="7">
        <v>2500</v>
      </c>
      <c r="K554" s="7">
        <v>1000</v>
      </c>
      <c r="L554" s="7">
        <v>800</v>
      </c>
      <c r="M554" s="7">
        <v>800</v>
      </c>
      <c r="N554" s="7">
        <v>2250</v>
      </c>
      <c r="O554" s="7">
        <v>1750</v>
      </c>
      <c r="P554" s="7">
        <v>7000</v>
      </c>
      <c r="Q554" s="7">
        <v>4500</v>
      </c>
      <c r="R554" s="7">
        <v>17000</v>
      </c>
      <c r="S554" s="7">
        <v>500</v>
      </c>
      <c r="T554" s="7">
        <v>900</v>
      </c>
      <c r="U554" s="7">
        <v>0</v>
      </c>
      <c r="V554" s="7">
        <v>0</v>
      </c>
      <c r="W554" s="7">
        <f t="shared" si="48"/>
        <v>51355</v>
      </c>
      <c r="X554" s="7">
        <f t="shared" si="49"/>
        <v>52942.7</v>
      </c>
      <c r="Y554" s="133">
        <f t="shared" si="50"/>
        <v>3.0916171745691612E-2</v>
      </c>
      <c r="Z554" s="133">
        <f t="shared" si="46"/>
        <v>0</v>
      </c>
      <c r="AA554" s="187" cm="1">
        <f t="array" ref="AA554">6-MATCH(Z554,PERCENTILE(Z$11:Z$642,{5,4,3,2,1}/5),-1)</f>
        <v>1</v>
      </c>
      <c r="AB554" s="148" t="str">
        <f t="shared" si="47"/>
        <v>Very low</v>
      </c>
      <c r="AD554" s="14"/>
      <c r="AE554" s="192"/>
    </row>
    <row r="555" spans="1:31">
      <c r="A555" s="4" t="s">
        <v>559</v>
      </c>
      <c r="B555" s="7">
        <v>0</v>
      </c>
      <c r="C555" s="7">
        <v>0</v>
      </c>
      <c r="D555" s="7">
        <v>1750</v>
      </c>
      <c r="E555" s="7">
        <v>0</v>
      </c>
      <c r="F555" s="7">
        <v>15</v>
      </c>
      <c r="G555" s="7">
        <v>800</v>
      </c>
      <c r="H555" s="7">
        <v>2250</v>
      </c>
      <c r="I555" s="7">
        <v>700</v>
      </c>
      <c r="J555" s="7">
        <v>1250</v>
      </c>
      <c r="K555" s="7">
        <v>35</v>
      </c>
      <c r="L555" s="7">
        <v>75</v>
      </c>
      <c r="M555" s="7">
        <v>125</v>
      </c>
      <c r="N555" s="7">
        <v>300</v>
      </c>
      <c r="O555" s="7">
        <v>300</v>
      </c>
      <c r="P555" s="7">
        <v>800</v>
      </c>
      <c r="Q555" s="7">
        <v>1750</v>
      </c>
      <c r="R555" s="7">
        <v>2250</v>
      </c>
      <c r="S555" s="7">
        <v>300</v>
      </c>
      <c r="T555" s="7">
        <v>250</v>
      </c>
      <c r="U555" s="7">
        <v>0</v>
      </c>
      <c r="V555" s="7">
        <v>0</v>
      </c>
      <c r="W555" s="7">
        <f t="shared" si="48"/>
        <v>12950</v>
      </c>
      <c r="X555" s="7">
        <f t="shared" si="49"/>
        <v>13150.8</v>
      </c>
      <c r="Y555" s="133">
        <f t="shared" si="50"/>
        <v>1.5505791505791455E-2</v>
      </c>
      <c r="Z555" s="133">
        <f t="shared" si="46"/>
        <v>0</v>
      </c>
      <c r="AA555" s="187" cm="1">
        <f t="array" ref="AA555">6-MATCH(Z555,PERCENTILE(Z$11:Z$642,{5,4,3,2,1}/5),-1)</f>
        <v>1</v>
      </c>
      <c r="AB555" s="148" t="str">
        <f t="shared" si="47"/>
        <v>Very low</v>
      </c>
      <c r="AD555" s="14"/>
      <c r="AE555" s="192"/>
    </row>
    <row r="556" spans="1:31">
      <c r="A556" s="4" t="s">
        <v>560</v>
      </c>
      <c r="B556" s="7">
        <v>15</v>
      </c>
      <c r="C556" s="7">
        <v>0</v>
      </c>
      <c r="D556" s="7">
        <v>7000</v>
      </c>
      <c r="E556" s="7">
        <v>150</v>
      </c>
      <c r="F556" s="7">
        <v>150</v>
      </c>
      <c r="G556" s="7">
        <v>1750</v>
      </c>
      <c r="H556" s="7">
        <v>6000</v>
      </c>
      <c r="I556" s="7">
        <v>1000</v>
      </c>
      <c r="J556" s="7">
        <v>1750</v>
      </c>
      <c r="K556" s="7">
        <v>800</v>
      </c>
      <c r="L556" s="7">
        <v>700</v>
      </c>
      <c r="M556" s="7">
        <v>800</v>
      </c>
      <c r="N556" s="7">
        <v>900</v>
      </c>
      <c r="O556" s="7">
        <v>1750</v>
      </c>
      <c r="P556" s="7">
        <v>3000</v>
      </c>
      <c r="Q556" s="7">
        <v>2500</v>
      </c>
      <c r="R556" s="7">
        <v>5000</v>
      </c>
      <c r="S556" s="7">
        <v>600</v>
      </c>
      <c r="T556" s="7">
        <v>400</v>
      </c>
      <c r="U556" s="7">
        <v>0</v>
      </c>
      <c r="V556" s="7">
        <v>0</v>
      </c>
      <c r="W556" s="7">
        <f t="shared" si="48"/>
        <v>34265</v>
      </c>
      <c r="X556" s="7">
        <f t="shared" si="49"/>
        <v>34535</v>
      </c>
      <c r="Y556" s="133">
        <f t="shared" si="50"/>
        <v>7.8797606887495153E-3</v>
      </c>
      <c r="Z556" s="133">
        <f t="shared" si="46"/>
        <v>4.3776448270830295E-4</v>
      </c>
      <c r="AA556" s="187" cm="1">
        <f t="array" ref="AA556">6-MATCH(Z556,PERCENTILE(Z$11:Z$642,{5,4,3,2,1}/5),-1)</f>
        <v>3</v>
      </c>
      <c r="AB556" s="148" t="str">
        <f t="shared" si="47"/>
        <v>Mid</v>
      </c>
      <c r="AD556" s="14"/>
      <c r="AE556" s="192"/>
    </row>
    <row r="557" spans="1:31">
      <c r="A557" s="4" t="s">
        <v>561</v>
      </c>
      <c r="B557" s="7">
        <v>175</v>
      </c>
      <c r="C557" s="7">
        <v>10</v>
      </c>
      <c r="D557" s="7">
        <v>3000</v>
      </c>
      <c r="E557" s="7">
        <v>10</v>
      </c>
      <c r="F557" s="7">
        <v>300</v>
      </c>
      <c r="G557" s="7">
        <v>2250</v>
      </c>
      <c r="H557" s="7">
        <v>6000</v>
      </c>
      <c r="I557" s="7">
        <v>1500</v>
      </c>
      <c r="J557" s="7">
        <v>3500</v>
      </c>
      <c r="K557" s="7">
        <v>800</v>
      </c>
      <c r="L557" s="7">
        <v>350</v>
      </c>
      <c r="M557" s="7">
        <v>700</v>
      </c>
      <c r="N557" s="7">
        <v>2250</v>
      </c>
      <c r="O557" s="7">
        <v>1250</v>
      </c>
      <c r="P557" s="7">
        <v>2250</v>
      </c>
      <c r="Q557" s="7">
        <v>2500</v>
      </c>
      <c r="R557" s="7">
        <v>7000</v>
      </c>
      <c r="S557" s="7">
        <v>900</v>
      </c>
      <c r="T557" s="7">
        <v>600</v>
      </c>
      <c r="U557" s="7">
        <v>0</v>
      </c>
      <c r="V557" s="7">
        <v>0</v>
      </c>
      <c r="W557" s="7">
        <f t="shared" si="48"/>
        <v>35345</v>
      </c>
      <c r="X557" s="7">
        <f t="shared" si="49"/>
        <v>36214.6</v>
      </c>
      <c r="Y557" s="133">
        <f t="shared" si="50"/>
        <v>2.4603197057575299E-2</v>
      </c>
      <c r="Z557" s="133">
        <f t="shared" si="46"/>
        <v>4.9511953600226343E-3</v>
      </c>
      <c r="AA557" s="187" cm="1">
        <f t="array" ref="AA557">6-MATCH(Z557,PERCENTILE(Z$11:Z$642,{5,4,3,2,1}/5),-1)</f>
        <v>5</v>
      </c>
      <c r="AB557" s="148" t="str">
        <f t="shared" si="47"/>
        <v>Very high</v>
      </c>
      <c r="AD557" s="14"/>
      <c r="AE557" s="192"/>
    </row>
    <row r="558" spans="1:31">
      <c r="A558" s="4" t="s">
        <v>562</v>
      </c>
      <c r="B558" s="7">
        <v>0</v>
      </c>
      <c r="C558" s="7">
        <v>0</v>
      </c>
      <c r="D558" s="7">
        <v>5000</v>
      </c>
      <c r="E558" s="7">
        <v>225</v>
      </c>
      <c r="F558" s="7">
        <v>300</v>
      </c>
      <c r="G558" s="7">
        <v>1250</v>
      </c>
      <c r="H558" s="7">
        <v>7000</v>
      </c>
      <c r="I558" s="7">
        <v>3000</v>
      </c>
      <c r="J558" s="7">
        <v>1750</v>
      </c>
      <c r="K558" s="7">
        <v>450</v>
      </c>
      <c r="L558" s="7">
        <v>300</v>
      </c>
      <c r="M558" s="7">
        <v>200</v>
      </c>
      <c r="N558" s="7">
        <v>1750</v>
      </c>
      <c r="O558" s="7">
        <v>2500</v>
      </c>
      <c r="P558" s="7">
        <v>500</v>
      </c>
      <c r="Q558" s="7">
        <v>2000</v>
      </c>
      <c r="R558" s="7">
        <v>1250</v>
      </c>
      <c r="S558" s="7">
        <v>600</v>
      </c>
      <c r="T558" s="7">
        <v>400</v>
      </c>
      <c r="U558" s="7">
        <v>0</v>
      </c>
      <c r="V558" s="7">
        <v>0</v>
      </c>
      <c r="W558" s="7">
        <f t="shared" si="48"/>
        <v>28475</v>
      </c>
      <c r="X558" s="7">
        <f t="shared" si="49"/>
        <v>28727.5</v>
      </c>
      <c r="Y558" s="133">
        <f t="shared" si="50"/>
        <v>8.8674275680420411E-3</v>
      </c>
      <c r="Z558" s="133">
        <f t="shared" si="46"/>
        <v>0</v>
      </c>
      <c r="AA558" s="187" cm="1">
        <f t="array" ref="AA558">6-MATCH(Z558,PERCENTILE(Z$11:Z$642,{5,4,3,2,1}/5),-1)</f>
        <v>1</v>
      </c>
      <c r="AB558" s="148" t="str">
        <f t="shared" si="47"/>
        <v>Very low</v>
      </c>
      <c r="AD558" s="14"/>
      <c r="AE558" s="192"/>
    </row>
    <row r="559" spans="1:31">
      <c r="A559" s="4" t="s">
        <v>563</v>
      </c>
      <c r="B559" s="7">
        <v>50</v>
      </c>
      <c r="C559" s="7">
        <v>100</v>
      </c>
      <c r="D559" s="7">
        <v>3500</v>
      </c>
      <c r="E559" s="7">
        <v>500</v>
      </c>
      <c r="F559" s="7">
        <v>600</v>
      </c>
      <c r="G559" s="7">
        <v>2000</v>
      </c>
      <c r="H559" s="7">
        <v>7000</v>
      </c>
      <c r="I559" s="7">
        <v>2500</v>
      </c>
      <c r="J559" s="7">
        <v>5000</v>
      </c>
      <c r="K559" s="7">
        <v>1000</v>
      </c>
      <c r="L559" s="7">
        <v>3500</v>
      </c>
      <c r="M559" s="7">
        <v>1000</v>
      </c>
      <c r="N559" s="7">
        <v>3500</v>
      </c>
      <c r="O559" s="7">
        <v>4500</v>
      </c>
      <c r="P559" s="7">
        <v>6000</v>
      </c>
      <c r="Q559" s="7">
        <v>3500</v>
      </c>
      <c r="R559" s="7">
        <v>11000</v>
      </c>
      <c r="S559" s="7">
        <v>700</v>
      </c>
      <c r="T559" s="7">
        <v>1500</v>
      </c>
      <c r="U559" s="7">
        <v>0</v>
      </c>
      <c r="V559" s="7">
        <v>0</v>
      </c>
      <c r="W559" s="7">
        <f t="shared" si="48"/>
        <v>57450</v>
      </c>
      <c r="X559" s="7">
        <f t="shared" si="49"/>
        <v>58912</v>
      </c>
      <c r="Y559" s="133">
        <f t="shared" si="50"/>
        <v>2.5448215839860788E-2</v>
      </c>
      <c r="Z559" s="133">
        <f t="shared" si="46"/>
        <v>8.703220191470844E-4</v>
      </c>
      <c r="AA559" s="187" cm="1">
        <f t="array" ref="AA559">6-MATCH(Z559,PERCENTILE(Z$11:Z$642,{5,4,3,2,1}/5),-1)</f>
        <v>3</v>
      </c>
      <c r="AB559" s="148" t="str">
        <f t="shared" si="47"/>
        <v>Mid</v>
      </c>
      <c r="AD559" s="14"/>
      <c r="AE559" s="192"/>
    </row>
    <row r="560" spans="1:31">
      <c r="A560" s="4" t="s">
        <v>564</v>
      </c>
      <c r="B560" s="7">
        <v>75</v>
      </c>
      <c r="C560" s="7">
        <v>150</v>
      </c>
      <c r="D560" s="7">
        <v>1500</v>
      </c>
      <c r="E560" s="7">
        <v>175</v>
      </c>
      <c r="F560" s="7">
        <v>400</v>
      </c>
      <c r="G560" s="7">
        <v>1500</v>
      </c>
      <c r="H560" s="7">
        <v>4500</v>
      </c>
      <c r="I560" s="7">
        <v>700</v>
      </c>
      <c r="J560" s="7">
        <v>3000</v>
      </c>
      <c r="K560" s="7">
        <v>1000</v>
      </c>
      <c r="L560" s="7">
        <v>600</v>
      </c>
      <c r="M560" s="7">
        <v>600</v>
      </c>
      <c r="N560" s="7">
        <v>1250</v>
      </c>
      <c r="O560" s="7">
        <v>700</v>
      </c>
      <c r="P560" s="7">
        <v>3000</v>
      </c>
      <c r="Q560" s="7">
        <v>4500</v>
      </c>
      <c r="R560" s="7">
        <v>8000</v>
      </c>
      <c r="S560" s="7">
        <v>1000</v>
      </c>
      <c r="T560" s="7">
        <v>350</v>
      </c>
      <c r="U560" s="7">
        <v>0</v>
      </c>
      <c r="V560" s="7">
        <v>0</v>
      </c>
      <c r="W560" s="7">
        <f t="shared" si="48"/>
        <v>33000</v>
      </c>
      <c r="X560" s="7">
        <f t="shared" si="49"/>
        <v>33964</v>
      </c>
      <c r="Y560" s="133">
        <f t="shared" si="50"/>
        <v>2.9212121212121245E-2</v>
      </c>
      <c r="Z560" s="133">
        <f t="shared" si="46"/>
        <v>2.2727272727272726E-3</v>
      </c>
      <c r="AA560" s="187" cm="1">
        <f t="array" ref="AA560">6-MATCH(Z560,PERCENTILE(Z$11:Z$642,{5,4,3,2,1}/5),-1)</f>
        <v>4</v>
      </c>
      <c r="AB560" s="148" t="str">
        <f t="shared" si="47"/>
        <v>High</v>
      </c>
      <c r="AD560" s="14"/>
      <c r="AE560" s="192"/>
    </row>
    <row r="561" spans="1:31">
      <c r="A561" s="4" t="s">
        <v>565</v>
      </c>
      <c r="B561" s="7">
        <v>125</v>
      </c>
      <c r="C561" s="7">
        <v>20</v>
      </c>
      <c r="D561" s="7">
        <v>500</v>
      </c>
      <c r="E561" s="7">
        <v>125</v>
      </c>
      <c r="F561" s="7">
        <v>50</v>
      </c>
      <c r="G561" s="7">
        <v>1000</v>
      </c>
      <c r="H561" s="7">
        <v>5000</v>
      </c>
      <c r="I561" s="7">
        <v>700</v>
      </c>
      <c r="J561" s="7">
        <v>6000</v>
      </c>
      <c r="K561" s="7">
        <v>250</v>
      </c>
      <c r="L561" s="7">
        <v>350</v>
      </c>
      <c r="M561" s="7">
        <v>300</v>
      </c>
      <c r="N561" s="7">
        <v>1000</v>
      </c>
      <c r="O561" s="7">
        <v>1000</v>
      </c>
      <c r="P561" s="7">
        <v>1000</v>
      </c>
      <c r="Q561" s="7">
        <v>1500</v>
      </c>
      <c r="R561" s="7">
        <v>3000</v>
      </c>
      <c r="S561" s="7">
        <v>600</v>
      </c>
      <c r="T561" s="7">
        <v>400</v>
      </c>
      <c r="U561" s="7">
        <v>0</v>
      </c>
      <c r="V561" s="7">
        <v>0</v>
      </c>
      <c r="W561" s="7">
        <f t="shared" si="48"/>
        <v>22920</v>
      </c>
      <c r="X561" s="7">
        <f t="shared" si="49"/>
        <v>23556.1</v>
      </c>
      <c r="Y561" s="133">
        <f t="shared" si="50"/>
        <v>2.7753054101221641E-2</v>
      </c>
      <c r="Z561" s="133">
        <f t="shared" si="46"/>
        <v>5.4537521815008726E-3</v>
      </c>
      <c r="AA561" s="187" cm="1">
        <f t="array" ref="AA561">6-MATCH(Z561,PERCENTILE(Z$11:Z$642,{5,4,3,2,1}/5),-1)</f>
        <v>5</v>
      </c>
      <c r="AB561" s="148" t="str">
        <f t="shared" si="47"/>
        <v>Very high</v>
      </c>
      <c r="AD561" s="14"/>
      <c r="AE561" s="192"/>
    </row>
    <row r="562" spans="1:31">
      <c r="A562" s="4" t="s">
        <v>566</v>
      </c>
      <c r="B562" s="7">
        <v>300</v>
      </c>
      <c r="C562" s="7">
        <v>75</v>
      </c>
      <c r="D562" s="7">
        <v>1000</v>
      </c>
      <c r="E562" s="7">
        <v>125</v>
      </c>
      <c r="F562" s="7">
        <v>175</v>
      </c>
      <c r="G562" s="7">
        <v>2500</v>
      </c>
      <c r="H562" s="7">
        <v>4000</v>
      </c>
      <c r="I562" s="7">
        <v>600</v>
      </c>
      <c r="J562" s="7">
        <v>3000</v>
      </c>
      <c r="K562" s="7">
        <v>400</v>
      </c>
      <c r="L562" s="7">
        <v>400</v>
      </c>
      <c r="M562" s="7">
        <v>350</v>
      </c>
      <c r="N562" s="7">
        <v>1000</v>
      </c>
      <c r="O562" s="7">
        <v>3000</v>
      </c>
      <c r="P562" s="7">
        <v>900</v>
      </c>
      <c r="Q562" s="7">
        <v>3000</v>
      </c>
      <c r="R562" s="7">
        <v>4500</v>
      </c>
      <c r="S562" s="7">
        <v>600</v>
      </c>
      <c r="T562" s="7">
        <v>350</v>
      </c>
      <c r="U562" s="7">
        <v>0</v>
      </c>
      <c r="V562" s="7">
        <v>0</v>
      </c>
      <c r="W562" s="7">
        <f t="shared" si="48"/>
        <v>26275</v>
      </c>
      <c r="X562" s="7">
        <f t="shared" si="49"/>
        <v>27074.75</v>
      </c>
      <c r="Y562" s="133">
        <f t="shared" si="50"/>
        <v>3.0437678401522339E-2</v>
      </c>
      <c r="Z562" s="133">
        <f t="shared" si="46"/>
        <v>1.1417697431018078E-2</v>
      </c>
      <c r="AA562" s="187" cm="1">
        <f t="array" ref="AA562">6-MATCH(Z562,PERCENTILE(Z$11:Z$642,{5,4,3,2,1}/5),-1)</f>
        <v>5</v>
      </c>
      <c r="AB562" s="148" t="str">
        <f t="shared" si="47"/>
        <v>Very high</v>
      </c>
      <c r="AD562" s="14"/>
      <c r="AE562" s="192"/>
    </row>
    <row r="563" spans="1:31">
      <c r="A563" s="4" t="s">
        <v>567</v>
      </c>
      <c r="B563" s="7">
        <v>50</v>
      </c>
      <c r="C563" s="7">
        <v>0</v>
      </c>
      <c r="D563" s="7">
        <v>2500</v>
      </c>
      <c r="E563" s="7">
        <v>30</v>
      </c>
      <c r="F563" s="7">
        <v>350</v>
      </c>
      <c r="G563" s="7">
        <v>1750</v>
      </c>
      <c r="H563" s="7">
        <v>5000</v>
      </c>
      <c r="I563" s="7">
        <v>800</v>
      </c>
      <c r="J563" s="7">
        <v>3500</v>
      </c>
      <c r="K563" s="7">
        <v>500</v>
      </c>
      <c r="L563" s="7">
        <v>350</v>
      </c>
      <c r="M563" s="7">
        <v>500</v>
      </c>
      <c r="N563" s="7">
        <v>1250</v>
      </c>
      <c r="O563" s="7">
        <v>1750</v>
      </c>
      <c r="P563" s="7">
        <v>2250</v>
      </c>
      <c r="Q563" s="7">
        <v>2000</v>
      </c>
      <c r="R563" s="7">
        <v>9000</v>
      </c>
      <c r="S563" s="7">
        <v>450</v>
      </c>
      <c r="T563" s="7">
        <v>450</v>
      </c>
      <c r="U563" s="7">
        <v>0</v>
      </c>
      <c r="V563" s="7">
        <v>0</v>
      </c>
      <c r="W563" s="7">
        <f t="shared" si="48"/>
        <v>32480</v>
      </c>
      <c r="X563" s="7">
        <f t="shared" si="49"/>
        <v>33358.9</v>
      </c>
      <c r="Y563" s="133">
        <f t="shared" si="50"/>
        <v>2.7059729064039528E-2</v>
      </c>
      <c r="Z563" s="133">
        <f t="shared" si="46"/>
        <v>1.539408866995074E-3</v>
      </c>
      <c r="AA563" s="187" cm="1">
        <f t="array" ref="AA563">6-MATCH(Z563,PERCENTILE(Z$11:Z$642,{5,4,3,2,1}/5),-1)</f>
        <v>4</v>
      </c>
      <c r="AB563" s="148" t="str">
        <f t="shared" si="47"/>
        <v>High</v>
      </c>
      <c r="AD563" s="14"/>
      <c r="AE563" s="192"/>
    </row>
    <row r="564" spans="1:31">
      <c r="A564" s="4" t="s">
        <v>568</v>
      </c>
      <c r="B564" s="7">
        <v>400</v>
      </c>
      <c r="C564" s="7">
        <v>100</v>
      </c>
      <c r="D564" s="7">
        <v>1250</v>
      </c>
      <c r="E564" s="7">
        <v>75</v>
      </c>
      <c r="F564" s="7">
        <v>300</v>
      </c>
      <c r="G564" s="7">
        <v>1500</v>
      </c>
      <c r="H564" s="7">
        <v>4000</v>
      </c>
      <c r="I564" s="7">
        <v>400</v>
      </c>
      <c r="J564" s="7">
        <v>6000</v>
      </c>
      <c r="K564" s="7">
        <v>150</v>
      </c>
      <c r="L564" s="7">
        <v>150</v>
      </c>
      <c r="M564" s="7">
        <v>250</v>
      </c>
      <c r="N564" s="7">
        <v>600</v>
      </c>
      <c r="O564" s="7">
        <v>450</v>
      </c>
      <c r="P564" s="7">
        <v>1250</v>
      </c>
      <c r="Q564" s="7">
        <v>1750</v>
      </c>
      <c r="R564" s="7">
        <v>2500</v>
      </c>
      <c r="S564" s="7">
        <v>800</v>
      </c>
      <c r="T564" s="7">
        <v>350</v>
      </c>
      <c r="U564" s="7">
        <v>0</v>
      </c>
      <c r="V564" s="7">
        <v>0</v>
      </c>
      <c r="W564" s="7">
        <f t="shared" si="48"/>
        <v>22275</v>
      </c>
      <c r="X564" s="7">
        <f t="shared" si="49"/>
        <v>22738.5</v>
      </c>
      <c r="Y564" s="133">
        <f t="shared" si="50"/>
        <v>2.0808080808080831E-2</v>
      </c>
      <c r="Z564" s="133">
        <f t="shared" si="46"/>
        <v>1.7957351290684626E-2</v>
      </c>
      <c r="AA564" s="187" cm="1">
        <f t="array" ref="AA564">6-MATCH(Z564,PERCENTILE(Z$11:Z$642,{5,4,3,2,1}/5),-1)</f>
        <v>5</v>
      </c>
      <c r="AB564" s="148" t="str">
        <f t="shared" si="47"/>
        <v>Very high</v>
      </c>
      <c r="AD564" s="14"/>
      <c r="AE564" s="192"/>
    </row>
    <row r="565" spans="1:31">
      <c r="A565" s="4" t="s">
        <v>569</v>
      </c>
      <c r="B565" s="7">
        <v>175</v>
      </c>
      <c r="C565" s="7">
        <v>15</v>
      </c>
      <c r="D565" s="7">
        <v>3000</v>
      </c>
      <c r="E565" s="7">
        <v>300</v>
      </c>
      <c r="F565" s="7">
        <v>700</v>
      </c>
      <c r="G565" s="7">
        <v>1000</v>
      </c>
      <c r="H565" s="7">
        <v>2500</v>
      </c>
      <c r="I565" s="7">
        <v>700</v>
      </c>
      <c r="J565" s="7">
        <v>1750</v>
      </c>
      <c r="K565" s="7">
        <v>125</v>
      </c>
      <c r="L565" s="7">
        <v>50</v>
      </c>
      <c r="M565" s="7">
        <v>125</v>
      </c>
      <c r="N565" s="7">
        <v>500</v>
      </c>
      <c r="O565" s="7">
        <v>800</v>
      </c>
      <c r="P565" s="7">
        <v>400</v>
      </c>
      <c r="Q565" s="7">
        <v>1500</v>
      </c>
      <c r="R565" s="7">
        <v>2000</v>
      </c>
      <c r="S565" s="7">
        <v>300</v>
      </c>
      <c r="T565" s="7">
        <v>350</v>
      </c>
      <c r="U565" s="7">
        <v>0</v>
      </c>
      <c r="V565" s="7">
        <v>0</v>
      </c>
      <c r="W565" s="7">
        <f t="shared" si="48"/>
        <v>16290</v>
      </c>
      <c r="X565" s="7">
        <f t="shared" si="49"/>
        <v>16377.7</v>
      </c>
      <c r="Y565" s="133">
        <f t="shared" si="50"/>
        <v>5.3836709637815616E-3</v>
      </c>
      <c r="Z565" s="133">
        <f t="shared" si="46"/>
        <v>1.0742786985880909E-2</v>
      </c>
      <c r="AA565" s="187" cm="1">
        <f t="array" ref="AA565">6-MATCH(Z565,PERCENTILE(Z$11:Z$642,{5,4,3,2,1}/5),-1)</f>
        <v>5</v>
      </c>
      <c r="AB565" s="148" t="str">
        <f t="shared" si="47"/>
        <v>Very high</v>
      </c>
      <c r="AD565" s="14"/>
      <c r="AE565" s="192"/>
    </row>
    <row r="566" spans="1:31">
      <c r="A566" s="4" t="s">
        <v>570</v>
      </c>
      <c r="B566" s="7">
        <v>450</v>
      </c>
      <c r="C566" s="7">
        <v>100</v>
      </c>
      <c r="D566" s="7">
        <v>4500</v>
      </c>
      <c r="E566" s="7">
        <v>40</v>
      </c>
      <c r="F566" s="7">
        <v>100</v>
      </c>
      <c r="G566" s="7">
        <v>1250</v>
      </c>
      <c r="H566" s="7">
        <v>5000</v>
      </c>
      <c r="I566" s="7">
        <v>1250</v>
      </c>
      <c r="J566" s="7">
        <v>2500</v>
      </c>
      <c r="K566" s="7">
        <v>450</v>
      </c>
      <c r="L566" s="7">
        <v>175</v>
      </c>
      <c r="M566" s="7">
        <v>350</v>
      </c>
      <c r="N566" s="7">
        <v>1500</v>
      </c>
      <c r="O566" s="7">
        <v>900</v>
      </c>
      <c r="P566" s="7">
        <v>600</v>
      </c>
      <c r="Q566" s="7">
        <v>2000</v>
      </c>
      <c r="R566" s="7">
        <v>2500</v>
      </c>
      <c r="S566" s="7">
        <v>450</v>
      </c>
      <c r="T566" s="7">
        <v>450</v>
      </c>
      <c r="U566" s="7">
        <v>0</v>
      </c>
      <c r="V566" s="7">
        <v>0</v>
      </c>
      <c r="W566" s="7">
        <f t="shared" si="48"/>
        <v>24565</v>
      </c>
      <c r="X566" s="7">
        <f t="shared" si="49"/>
        <v>24805.45</v>
      </c>
      <c r="Y566" s="133">
        <f t="shared" si="50"/>
        <v>9.7883167107672975E-3</v>
      </c>
      <c r="Z566" s="133">
        <f t="shared" si="46"/>
        <v>1.8318746183594546E-2</v>
      </c>
      <c r="AA566" s="187" cm="1">
        <f t="array" ref="AA566">6-MATCH(Z566,PERCENTILE(Z$11:Z$642,{5,4,3,2,1}/5),-1)</f>
        <v>5</v>
      </c>
      <c r="AB566" s="148" t="str">
        <f t="shared" si="47"/>
        <v>Very high</v>
      </c>
      <c r="AD566" s="14"/>
      <c r="AE566" s="192"/>
    </row>
    <row r="567" spans="1:31">
      <c r="A567" s="4" t="s">
        <v>571</v>
      </c>
      <c r="B567" s="7">
        <v>600</v>
      </c>
      <c r="C567" s="7">
        <v>75</v>
      </c>
      <c r="D567" s="7">
        <v>1000</v>
      </c>
      <c r="E567" s="7">
        <v>50</v>
      </c>
      <c r="F567" s="7">
        <v>125</v>
      </c>
      <c r="G567" s="7">
        <v>1500</v>
      </c>
      <c r="H567" s="7">
        <v>5000</v>
      </c>
      <c r="I567" s="7">
        <v>800</v>
      </c>
      <c r="J567" s="7">
        <v>4500</v>
      </c>
      <c r="K567" s="7">
        <v>300</v>
      </c>
      <c r="L567" s="7">
        <v>225</v>
      </c>
      <c r="M567" s="7">
        <v>400</v>
      </c>
      <c r="N567" s="7">
        <v>1250</v>
      </c>
      <c r="O567" s="7">
        <v>700</v>
      </c>
      <c r="P567" s="7">
        <v>2250</v>
      </c>
      <c r="Q567" s="7">
        <v>3500</v>
      </c>
      <c r="R567" s="7">
        <v>4000</v>
      </c>
      <c r="S567" s="7">
        <v>600</v>
      </c>
      <c r="T567" s="7">
        <v>600</v>
      </c>
      <c r="U567" s="7">
        <v>0</v>
      </c>
      <c r="V567" s="7">
        <v>0</v>
      </c>
      <c r="W567" s="7">
        <f t="shared" si="48"/>
        <v>27475</v>
      </c>
      <c r="X567" s="7">
        <f t="shared" si="49"/>
        <v>28194.5</v>
      </c>
      <c r="Y567" s="133">
        <f t="shared" si="50"/>
        <v>2.6187443130118337E-2</v>
      </c>
      <c r="Z567" s="133">
        <f t="shared" si="46"/>
        <v>2.1838034576888082E-2</v>
      </c>
      <c r="AA567" s="187" cm="1">
        <f t="array" ref="AA567">6-MATCH(Z567,PERCENTILE(Z$11:Z$642,{5,4,3,2,1}/5),-1)</f>
        <v>5</v>
      </c>
      <c r="AB567" s="148" t="str">
        <f t="shared" si="47"/>
        <v>Very high</v>
      </c>
      <c r="AD567" s="14"/>
      <c r="AE567" s="192"/>
    </row>
    <row r="568" spans="1:31">
      <c r="A568" s="4" t="s">
        <v>572</v>
      </c>
      <c r="B568" s="7">
        <v>350</v>
      </c>
      <c r="C568" s="7">
        <v>200</v>
      </c>
      <c r="D568" s="7">
        <v>1000</v>
      </c>
      <c r="E568" s="7">
        <v>150</v>
      </c>
      <c r="F568" s="7">
        <v>150</v>
      </c>
      <c r="G568" s="7">
        <v>1750</v>
      </c>
      <c r="H568" s="7">
        <v>5000</v>
      </c>
      <c r="I568" s="7">
        <v>1250</v>
      </c>
      <c r="J568" s="7">
        <v>4000</v>
      </c>
      <c r="K568" s="7">
        <v>300</v>
      </c>
      <c r="L568" s="7">
        <v>250</v>
      </c>
      <c r="M568" s="7">
        <v>300</v>
      </c>
      <c r="N568" s="7">
        <v>1250</v>
      </c>
      <c r="O568" s="7">
        <v>1250</v>
      </c>
      <c r="P568" s="7">
        <v>2250</v>
      </c>
      <c r="Q568" s="7">
        <v>2500</v>
      </c>
      <c r="R568" s="7">
        <v>5000</v>
      </c>
      <c r="S568" s="7">
        <v>700</v>
      </c>
      <c r="T568" s="7">
        <v>400</v>
      </c>
      <c r="U568" s="7">
        <v>0</v>
      </c>
      <c r="V568" s="7">
        <v>0</v>
      </c>
      <c r="W568" s="7">
        <f t="shared" si="48"/>
        <v>28050</v>
      </c>
      <c r="X568" s="7">
        <f t="shared" si="49"/>
        <v>28825</v>
      </c>
      <c r="Y568" s="133">
        <f t="shared" si="50"/>
        <v>2.7629233511586415E-2</v>
      </c>
      <c r="Z568" s="133">
        <f t="shared" si="46"/>
        <v>1.2477718360071301E-2</v>
      </c>
      <c r="AA568" s="187" cm="1">
        <f t="array" ref="AA568">6-MATCH(Z568,PERCENTILE(Z$11:Z$642,{5,4,3,2,1}/5),-1)</f>
        <v>5</v>
      </c>
      <c r="AB568" s="148" t="str">
        <f t="shared" si="47"/>
        <v>Very high</v>
      </c>
      <c r="AD568" s="14"/>
      <c r="AE568" s="192"/>
    </row>
    <row r="569" spans="1:31">
      <c r="A569" s="4" t="s">
        <v>573</v>
      </c>
      <c r="B569" s="7">
        <v>300</v>
      </c>
      <c r="C569" s="7">
        <v>125</v>
      </c>
      <c r="D569" s="7">
        <v>2000</v>
      </c>
      <c r="E569" s="7">
        <v>75</v>
      </c>
      <c r="F569" s="7">
        <v>225</v>
      </c>
      <c r="G569" s="7">
        <v>1750</v>
      </c>
      <c r="H569" s="7">
        <v>6000</v>
      </c>
      <c r="I569" s="7">
        <v>900</v>
      </c>
      <c r="J569" s="7">
        <v>7000</v>
      </c>
      <c r="K569" s="7">
        <v>500</v>
      </c>
      <c r="L569" s="7">
        <v>350</v>
      </c>
      <c r="M569" s="7">
        <v>400</v>
      </c>
      <c r="N569" s="7">
        <v>1500</v>
      </c>
      <c r="O569" s="7">
        <v>1250</v>
      </c>
      <c r="P569" s="7">
        <v>2250</v>
      </c>
      <c r="Q569" s="7">
        <v>3000</v>
      </c>
      <c r="R569" s="7">
        <v>8000</v>
      </c>
      <c r="S569" s="7">
        <v>1250</v>
      </c>
      <c r="T569" s="7">
        <v>500</v>
      </c>
      <c r="U569" s="7">
        <v>0</v>
      </c>
      <c r="V569" s="7">
        <v>0</v>
      </c>
      <c r="W569" s="7">
        <f t="shared" si="48"/>
        <v>37375</v>
      </c>
      <c r="X569" s="7">
        <f t="shared" si="49"/>
        <v>38393.25</v>
      </c>
      <c r="Y569" s="133">
        <f t="shared" si="50"/>
        <v>2.7244147157190701E-2</v>
      </c>
      <c r="Z569" s="133">
        <f t="shared" si="46"/>
        <v>8.0267558528428085E-3</v>
      </c>
      <c r="AA569" s="187" cm="1">
        <f t="array" ref="AA569">6-MATCH(Z569,PERCENTILE(Z$11:Z$642,{5,4,3,2,1}/5),-1)</f>
        <v>5</v>
      </c>
      <c r="AB569" s="148" t="str">
        <f t="shared" si="47"/>
        <v>Very high</v>
      </c>
      <c r="AD569" s="14"/>
      <c r="AE569" s="192"/>
    </row>
    <row r="570" spans="1:31">
      <c r="A570" s="4" t="s">
        <v>574</v>
      </c>
      <c r="B570" s="7">
        <v>350</v>
      </c>
      <c r="C570" s="7">
        <v>0</v>
      </c>
      <c r="D570" s="7">
        <v>2500</v>
      </c>
      <c r="E570" s="7">
        <v>200</v>
      </c>
      <c r="F570" s="7">
        <v>100</v>
      </c>
      <c r="G570" s="7">
        <v>1750</v>
      </c>
      <c r="H570" s="7">
        <v>3500</v>
      </c>
      <c r="I570" s="7">
        <v>900</v>
      </c>
      <c r="J570" s="7">
        <v>1750</v>
      </c>
      <c r="K570" s="7">
        <v>225</v>
      </c>
      <c r="L570" s="7">
        <v>125</v>
      </c>
      <c r="M570" s="7">
        <v>225</v>
      </c>
      <c r="N570" s="7">
        <v>1000</v>
      </c>
      <c r="O570" s="7">
        <v>1000</v>
      </c>
      <c r="P570" s="7">
        <v>1500</v>
      </c>
      <c r="Q570" s="7">
        <v>2000</v>
      </c>
      <c r="R570" s="7">
        <v>2500</v>
      </c>
      <c r="S570" s="7">
        <v>400</v>
      </c>
      <c r="T570" s="7">
        <v>350</v>
      </c>
      <c r="U570" s="7">
        <v>0</v>
      </c>
      <c r="V570" s="7">
        <v>0</v>
      </c>
      <c r="W570" s="7">
        <f t="shared" si="48"/>
        <v>20375</v>
      </c>
      <c r="X570" s="7">
        <f t="shared" si="49"/>
        <v>20702.5</v>
      </c>
      <c r="Y570" s="133">
        <f t="shared" si="50"/>
        <v>1.6073619631901792E-2</v>
      </c>
      <c r="Z570" s="133">
        <f t="shared" si="46"/>
        <v>1.7177914110429449E-2</v>
      </c>
      <c r="AA570" s="187" cm="1">
        <f t="array" ref="AA570">6-MATCH(Z570,PERCENTILE(Z$11:Z$642,{5,4,3,2,1}/5),-1)</f>
        <v>5</v>
      </c>
      <c r="AB570" s="148" t="str">
        <f t="shared" si="47"/>
        <v>Very high</v>
      </c>
      <c r="AD570" s="14"/>
      <c r="AE570" s="192"/>
    </row>
    <row r="571" spans="1:31">
      <c r="A571" s="4" t="s">
        <v>575</v>
      </c>
      <c r="B571" s="7">
        <v>500</v>
      </c>
      <c r="C571" s="7">
        <v>125</v>
      </c>
      <c r="D571" s="7">
        <v>1750</v>
      </c>
      <c r="E571" s="7">
        <v>75</v>
      </c>
      <c r="F571" s="7">
        <v>125</v>
      </c>
      <c r="G571" s="7">
        <v>1000</v>
      </c>
      <c r="H571" s="7">
        <v>4000</v>
      </c>
      <c r="I571" s="7">
        <v>800</v>
      </c>
      <c r="J571" s="7">
        <v>4000</v>
      </c>
      <c r="K571" s="7">
        <v>350</v>
      </c>
      <c r="L571" s="7">
        <v>200</v>
      </c>
      <c r="M571" s="7">
        <v>250</v>
      </c>
      <c r="N571" s="7">
        <v>1750</v>
      </c>
      <c r="O571" s="7">
        <v>1750</v>
      </c>
      <c r="P571" s="7">
        <v>3000</v>
      </c>
      <c r="Q571" s="7">
        <v>2000</v>
      </c>
      <c r="R571" s="7">
        <v>4000</v>
      </c>
      <c r="S571" s="7">
        <v>900</v>
      </c>
      <c r="T571" s="7">
        <v>400</v>
      </c>
      <c r="U571" s="7">
        <v>0</v>
      </c>
      <c r="V571" s="7">
        <v>0</v>
      </c>
      <c r="W571" s="7">
        <f t="shared" si="48"/>
        <v>26975</v>
      </c>
      <c r="X571" s="7">
        <f t="shared" si="49"/>
        <v>27652.25</v>
      </c>
      <c r="Y571" s="133">
        <f t="shared" si="50"/>
        <v>2.5106580166821102E-2</v>
      </c>
      <c r="Z571" s="133">
        <f t="shared" si="46"/>
        <v>1.8535681186283594E-2</v>
      </c>
      <c r="AA571" s="187" cm="1">
        <f t="array" ref="AA571">6-MATCH(Z571,PERCENTILE(Z$11:Z$642,{5,4,3,2,1}/5),-1)</f>
        <v>5</v>
      </c>
      <c r="AB571" s="148" t="str">
        <f t="shared" si="47"/>
        <v>Very high</v>
      </c>
      <c r="AD571" s="14"/>
      <c r="AE571" s="192"/>
    </row>
    <row r="572" spans="1:31">
      <c r="A572" s="4" t="s">
        <v>576</v>
      </c>
      <c r="B572" s="7">
        <v>15</v>
      </c>
      <c r="C572" s="7">
        <v>300</v>
      </c>
      <c r="D572" s="7">
        <v>1750</v>
      </c>
      <c r="E572" s="7">
        <v>10</v>
      </c>
      <c r="F572" s="7">
        <v>45</v>
      </c>
      <c r="G572" s="7">
        <v>900</v>
      </c>
      <c r="H572" s="7">
        <v>3500</v>
      </c>
      <c r="I572" s="7">
        <v>500</v>
      </c>
      <c r="J572" s="7">
        <v>1500</v>
      </c>
      <c r="K572" s="7">
        <v>175</v>
      </c>
      <c r="L572" s="7">
        <v>200</v>
      </c>
      <c r="M572" s="7">
        <v>150</v>
      </c>
      <c r="N572" s="7">
        <v>600</v>
      </c>
      <c r="O572" s="7">
        <v>700</v>
      </c>
      <c r="P572" s="7">
        <v>900</v>
      </c>
      <c r="Q572" s="7">
        <v>2500</v>
      </c>
      <c r="R572" s="7">
        <v>2500</v>
      </c>
      <c r="S572" s="7">
        <v>400</v>
      </c>
      <c r="T572" s="7">
        <v>300</v>
      </c>
      <c r="U572" s="7">
        <v>0</v>
      </c>
      <c r="V572" s="7">
        <v>0</v>
      </c>
      <c r="W572" s="7">
        <f t="shared" si="48"/>
        <v>16945</v>
      </c>
      <c r="X572" s="7">
        <f t="shared" si="49"/>
        <v>17282.849999999999</v>
      </c>
      <c r="Y572" s="133">
        <f t="shared" si="50"/>
        <v>1.9938034818530515E-2</v>
      </c>
      <c r="Z572" s="133">
        <f t="shared" si="46"/>
        <v>8.8521687813514314E-4</v>
      </c>
      <c r="AA572" s="187" cm="1">
        <f t="array" ref="AA572">6-MATCH(Z572,PERCENTILE(Z$11:Z$642,{5,4,3,2,1}/5),-1)</f>
        <v>3</v>
      </c>
      <c r="AB572" s="148" t="str">
        <f t="shared" si="47"/>
        <v>Mid</v>
      </c>
      <c r="AD572" s="14"/>
      <c r="AE572" s="192"/>
    </row>
    <row r="573" spans="1:31">
      <c r="A573" s="4" t="s">
        <v>577</v>
      </c>
      <c r="B573" s="7">
        <v>30</v>
      </c>
      <c r="C573" s="7">
        <v>450</v>
      </c>
      <c r="D573" s="7">
        <v>2000</v>
      </c>
      <c r="E573" s="7">
        <v>30</v>
      </c>
      <c r="F573" s="7">
        <v>175</v>
      </c>
      <c r="G573" s="7">
        <v>1000</v>
      </c>
      <c r="H573" s="7">
        <v>2500</v>
      </c>
      <c r="I573" s="7">
        <v>350</v>
      </c>
      <c r="J573" s="7">
        <v>1250</v>
      </c>
      <c r="K573" s="7">
        <v>125</v>
      </c>
      <c r="L573" s="7">
        <v>175</v>
      </c>
      <c r="M573" s="7">
        <v>150</v>
      </c>
      <c r="N573" s="7">
        <v>700</v>
      </c>
      <c r="O573" s="7">
        <v>800</v>
      </c>
      <c r="P573" s="7">
        <v>350</v>
      </c>
      <c r="Q573" s="7">
        <v>2250</v>
      </c>
      <c r="R573" s="7">
        <v>3000</v>
      </c>
      <c r="S573" s="7">
        <v>350</v>
      </c>
      <c r="T573" s="7">
        <v>300</v>
      </c>
      <c r="U573" s="7">
        <v>0</v>
      </c>
      <c r="V573" s="7">
        <v>0</v>
      </c>
      <c r="W573" s="7">
        <f t="shared" si="48"/>
        <v>15985</v>
      </c>
      <c r="X573" s="7">
        <f t="shared" si="49"/>
        <v>16296.4</v>
      </c>
      <c r="Y573" s="133">
        <f t="shared" si="50"/>
        <v>1.9480763215514507E-2</v>
      </c>
      <c r="Z573" s="133">
        <f t="shared" si="46"/>
        <v>1.876759461995621E-3</v>
      </c>
      <c r="AA573" s="187" cm="1">
        <f t="array" ref="AA573">6-MATCH(Z573,PERCENTILE(Z$11:Z$642,{5,4,3,2,1}/5),-1)</f>
        <v>4</v>
      </c>
      <c r="AB573" s="148" t="str">
        <f t="shared" si="47"/>
        <v>High</v>
      </c>
      <c r="AD573" s="14"/>
      <c r="AE573" s="192"/>
    </row>
    <row r="574" spans="1:31">
      <c r="A574" s="4" t="s">
        <v>578</v>
      </c>
      <c r="B574" s="7">
        <v>30</v>
      </c>
      <c r="C574" s="7">
        <v>150</v>
      </c>
      <c r="D574" s="7">
        <v>3500</v>
      </c>
      <c r="E574" s="7">
        <v>40</v>
      </c>
      <c r="F574" s="7">
        <v>200</v>
      </c>
      <c r="G574" s="7">
        <v>1000</v>
      </c>
      <c r="H574" s="7">
        <v>4500</v>
      </c>
      <c r="I574" s="7">
        <v>900</v>
      </c>
      <c r="J574" s="7">
        <v>1750</v>
      </c>
      <c r="K574" s="7">
        <v>1250</v>
      </c>
      <c r="L574" s="7">
        <v>175</v>
      </c>
      <c r="M574" s="7">
        <v>350</v>
      </c>
      <c r="N574" s="7">
        <v>500</v>
      </c>
      <c r="O574" s="7">
        <v>1250</v>
      </c>
      <c r="P574" s="7">
        <v>1500</v>
      </c>
      <c r="Q574" s="7">
        <v>2250</v>
      </c>
      <c r="R574" s="7">
        <v>5000</v>
      </c>
      <c r="S574" s="7">
        <v>500</v>
      </c>
      <c r="T574" s="7">
        <v>350</v>
      </c>
      <c r="U574" s="7">
        <v>0</v>
      </c>
      <c r="V574" s="7">
        <v>0</v>
      </c>
      <c r="W574" s="7">
        <f t="shared" si="48"/>
        <v>25195</v>
      </c>
      <c r="X574" s="7">
        <f t="shared" si="49"/>
        <v>25660.45</v>
      </c>
      <c r="Y574" s="133">
        <f t="shared" si="50"/>
        <v>1.8473903552292059E-2</v>
      </c>
      <c r="Z574" s="133">
        <f t="shared" si="46"/>
        <v>1.1907124429450288E-3</v>
      </c>
      <c r="AA574" s="187" cm="1">
        <f t="array" ref="AA574">6-MATCH(Z574,PERCENTILE(Z$11:Z$642,{5,4,3,2,1}/5),-1)</f>
        <v>4</v>
      </c>
      <c r="AB574" s="148" t="str">
        <f t="shared" si="47"/>
        <v>High</v>
      </c>
      <c r="AD574" s="14"/>
      <c r="AE574" s="192"/>
    </row>
    <row r="575" spans="1:31">
      <c r="A575" s="4" t="s">
        <v>579</v>
      </c>
      <c r="B575" s="7">
        <v>0</v>
      </c>
      <c r="C575" s="7">
        <v>30</v>
      </c>
      <c r="D575" s="7">
        <v>4500</v>
      </c>
      <c r="E575" s="7">
        <v>0</v>
      </c>
      <c r="F575" s="7">
        <v>200</v>
      </c>
      <c r="G575" s="7">
        <v>700</v>
      </c>
      <c r="H575" s="7">
        <v>3000</v>
      </c>
      <c r="I575" s="7">
        <v>500</v>
      </c>
      <c r="J575" s="7">
        <v>1250</v>
      </c>
      <c r="K575" s="7">
        <v>100</v>
      </c>
      <c r="L575" s="7">
        <v>250</v>
      </c>
      <c r="M575" s="7">
        <v>400</v>
      </c>
      <c r="N575" s="7">
        <v>400</v>
      </c>
      <c r="O575" s="7">
        <v>800</v>
      </c>
      <c r="P575" s="7">
        <v>1250</v>
      </c>
      <c r="Q575" s="7">
        <v>1750</v>
      </c>
      <c r="R575" s="7">
        <v>2500</v>
      </c>
      <c r="S575" s="7">
        <v>450</v>
      </c>
      <c r="T575" s="7">
        <v>250</v>
      </c>
      <c r="U575" s="7">
        <v>0</v>
      </c>
      <c r="V575" s="7">
        <v>0</v>
      </c>
      <c r="W575" s="7">
        <f t="shared" si="48"/>
        <v>18330</v>
      </c>
      <c r="X575" s="7">
        <f t="shared" si="49"/>
        <v>18367.400000000001</v>
      </c>
      <c r="Y575" s="133">
        <f t="shared" si="50"/>
        <v>2.0403709765413058E-3</v>
      </c>
      <c r="Z575" s="133">
        <f t="shared" si="46"/>
        <v>0</v>
      </c>
      <c r="AA575" s="187" cm="1">
        <f t="array" ref="AA575">6-MATCH(Z575,PERCENTILE(Z$11:Z$642,{5,4,3,2,1}/5),-1)</f>
        <v>1</v>
      </c>
      <c r="AB575" s="148" t="str">
        <f t="shared" si="47"/>
        <v>Very low</v>
      </c>
      <c r="AD575" s="14"/>
      <c r="AE575" s="192"/>
    </row>
    <row r="576" spans="1:31">
      <c r="A576" s="4" t="s">
        <v>580</v>
      </c>
      <c r="B576" s="7">
        <v>15</v>
      </c>
      <c r="C576" s="7">
        <v>40</v>
      </c>
      <c r="D576" s="7">
        <v>5000</v>
      </c>
      <c r="E576" s="7">
        <v>50</v>
      </c>
      <c r="F576" s="7">
        <v>225</v>
      </c>
      <c r="G576" s="7">
        <v>2250</v>
      </c>
      <c r="H576" s="7">
        <v>7000</v>
      </c>
      <c r="I576" s="7">
        <v>1500</v>
      </c>
      <c r="J576" s="7">
        <v>3000</v>
      </c>
      <c r="K576" s="7">
        <v>1750</v>
      </c>
      <c r="L576" s="7">
        <v>400</v>
      </c>
      <c r="M576" s="7">
        <v>800</v>
      </c>
      <c r="N576" s="7">
        <v>1250</v>
      </c>
      <c r="O576" s="7">
        <v>3000</v>
      </c>
      <c r="P576" s="7">
        <v>7000</v>
      </c>
      <c r="Q576" s="7">
        <v>3000</v>
      </c>
      <c r="R576" s="7">
        <v>3500</v>
      </c>
      <c r="S576" s="7">
        <v>500</v>
      </c>
      <c r="T576" s="7">
        <v>450</v>
      </c>
      <c r="U576" s="7">
        <v>0</v>
      </c>
      <c r="V576" s="7">
        <v>0</v>
      </c>
      <c r="W576" s="7">
        <f t="shared" si="48"/>
        <v>40730</v>
      </c>
      <c r="X576" s="7">
        <f t="shared" si="49"/>
        <v>41369.199999999997</v>
      </c>
      <c r="Y576" s="133">
        <f t="shared" si="50"/>
        <v>1.5693591946967844E-2</v>
      </c>
      <c r="Z576" s="133">
        <f t="shared" si="46"/>
        <v>3.6827890989442672E-4</v>
      </c>
      <c r="AA576" s="187" cm="1">
        <f t="array" ref="AA576">6-MATCH(Z576,PERCENTILE(Z$11:Z$642,{5,4,3,2,1}/5),-1)</f>
        <v>2</v>
      </c>
      <c r="AB576" s="148" t="str">
        <f t="shared" si="47"/>
        <v>Low</v>
      </c>
      <c r="AD576" s="14"/>
      <c r="AE576" s="192"/>
    </row>
    <row r="577" spans="1:31">
      <c r="A577" s="4" t="s">
        <v>581</v>
      </c>
      <c r="B577" s="7">
        <v>20</v>
      </c>
      <c r="C577" s="7">
        <v>10</v>
      </c>
      <c r="D577" s="7">
        <v>4000</v>
      </c>
      <c r="E577" s="7">
        <v>0</v>
      </c>
      <c r="F577" s="7">
        <v>225</v>
      </c>
      <c r="G577" s="7">
        <v>1500</v>
      </c>
      <c r="H577" s="7">
        <v>3500</v>
      </c>
      <c r="I577" s="7">
        <v>600</v>
      </c>
      <c r="J577" s="7">
        <v>1500</v>
      </c>
      <c r="K577" s="7">
        <v>300</v>
      </c>
      <c r="L577" s="7">
        <v>150</v>
      </c>
      <c r="M577" s="7">
        <v>125</v>
      </c>
      <c r="N577" s="7">
        <v>900</v>
      </c>
      <c r="O577" s="7">
        <v>1000</v>
      </c>
      <c r="P577" s="7">
        <v>1250</v>
      </c>
      <c r="Q577" s="7">
        <v>2000</v>
      </c>
      <c r="R577" s="7">
        <v>2250</v>
      </c>
      <c r="S577" s="7">
        <v>600</v>
      </c>
      <c r="T577" s="7">
        <v>350</v>
      </c>
      <c r="U577" s="7">
        <v>0</v>
      </c>
      <c r="V577" s="7">
        <v>0</v>
      </c>
      <c r="W577" s="7">
        <f t="shared" si="48"/>
        <v>20280</v>
      </c>
      <c r="X577" s="7">
        <f t="shared" si="49"/>
        <v>20440.8</v>
      </c>
      <c r="Y577" s="133">
        <f t="shared" si="50"/>
        <v>7.9289940828402017E-3</v>
      </c>
      <c r="Z577" s="133">
        <f t="shared" si="46"/>
        <v>9.8619329388560163E-4</v>
      </c>
      <c r="AA577" s="187" cm="1">
        <f t="array" ref="AA577">6-MATCH(Z577,PERCENTILE(Z$11:Z$642,{5,4,3,2,1}/5),-1)</f>
        <v>3</v>
      </c>
      <c r="AB577" s="148" t="str">
        <f t="shared" si="47"/>
        <v>Mid</v>
      </c>
      <c r="AD577" s="14"/>
      <c r="AE577" s="192"/>
    </row>
    <row r="578" spans="1:31">
      <c r="A578" s="4" t="s">
        <v>582</v>
      </c>
      <c r="B578" s="7">
        <v>0</v>
      </c>
      <c r="C578" s="7">
        <v>0</v>
      </c>
      <c r="D578" s="7">
        <v>6000</v>
      </c>
      <c r="E578" s="7">
        <v>300</v>
      </c>
      <c r="F578" s="7">
        <v>1000</v>
      </c>
      <c r="G578" s="7">
        <v>2500</v>
      </c>
      <c r="H578" s="7">
        <v>7000</v>
      </c>
      <c r="I578" s="7">
        <v>1750</v>
      </c>
      <c r="J578" s="7">
        <v>2500</v>
      </c>
      <c r="K578" s="7">
        <v>700</v>
      </c>
      <c r="L578" s="7">
        <v>700</v>
      </c>
      <c r="M578" s="7">
        <v>600</v>
      </c>
      <c r="N578" s="7">
        <v>1500</v>
      </c>
      <c r="O578" s="7">
        <v>3000</v>
      </c>
      <c r="P578" s="7">
        <v>3000</v>
      </c>
      <c r="Q578" s="7">
        <v>3500</v>
      </c>
      <c r="R578" s="7">
        <v>8000</v>
      </c>
      <c r="S578" s="7">
        <v>800</v>
      </c>
      <c r="T578" s="7">
        <v>700</v>
      </c>
      <c r="U578" s="7">
        <v>0</v>
      </c>
      <c r="V578" s="7">
        <v>0</v>
      </c>
      <c r="W578" s="7">
        <f t="shared" si="48"/>
        <v>43550</v>
      </c>
      <c r="X578" s="7">
        <f t="shared" si="49"/>
        <v>44240.5</v>
      </c>
      <c r="Y578" s="133">
        <f t="shared" si="50"/>
        <v>1.5855338691159515E-2</v>
      </c>
      <c r="Z578" s="133">
        <f t="shared" si="46"/>
        <v>0</v>
      </c>
      <c r="AA578" s="187" cm="1">
        <f t="array" ref="AA578">6-MATCH(Z578,PERCENTILE(Z$11:Z$642,{5,4,3,2,1}/5),-1)</f>
        <v>1</v>
      </c>
      <c r="AB578" s="148" t="str">
        <f t="shared" si="47"/>
        <v>Very low</v>
      </c>
      <c r="AD578" s="14"/>
      <c r="AE578" s="192"/>
    </row>
    <row r="579" spans="1:31">
      <c r="A579" s="4" t="s">
        <v>583</v>
      </c>
      <c r="B579" s="7">
        <v>10</v>
      </c>
      <c r="C579" s="7">
        <v>20</v>
      </c>
      <c r="D579" s="7">
        <v>5000</v>
      </c>
      <c r="E579" s="7">
        <v>20</v>
      </c>
      <c r="F579" s="7">
        <v>1000</v>
      </c>
      <c r="G579" s="7">
        <v>1750</v>
      </c>
      <c r="H579" s="7">
        <v>5000</v>
      </c>
      <c r="I579" s="7">
        <v>500</v>
      </c>
      <c r="J579" s="7">
        <v>1750</v>
      </c>
      <c r="K579" s="7">
        <v>450</v>
      </c>
      <c r="L579" s="7">
        <v>700</v>
      </c>
      <c r="M579" s="7">
        <v>350</v>
      </c>
      <c r="N579" s="7">
        <v>2500</v>
      </c>
      <c r="O579" s="7">
        <v>3000</v>
      </c>
      <c r="P579" s="7">
        <v>2250</v>
      </c>
      <c r="Q579" s="7">
        <v>2500</v>
      </c>
      <c r="R579" s="7">
        <v>5000</v>
      </c>
      <c r="S579" s="7">
        <v>350</v>
      </c>
      <c r="T579" s="7">
        <v>400</v>
      </c>
      <c r="U579" s="7">
        <v>0</v>
      </c>
      <c r="V579" s="7">
        <v>0</v>
      </c>
      <c r="W579" s="7">
        <f t="shared" si="48"/>
        <v>32550</v>
      </c>
      <c r="X579" s="7">
        <f t="shared" si="49"/>
        <v>33042.699999999997</v>
      </c>
      <c r="Y579" s="133">
        <f t="shared" si="50"/>
        <v>1.513671274961581E-2</v>
      </c>
      <c r="Z579" s="133">
        <f t="shared" si="46"/>
        <v>3.0721966205837174E-4</v>
      </c>
      <c r="AA579" s="187" cm="1">
        <f t="array" ref="AA579">6-MATCH(Z579,PERCENTILE(Z$11:Z$642,{5,4,3,2,1}/5),-1)</f>
        <v>2</v>
      </c>
      <c r="AB579" s="148" t="str">
        <f t="shared" si="47"/>
        <v>Low</v>
      </c>
      <c r="AD579" s="14"/>
      <c r="AE579" s="192"/>
    </row>
    <row r="580" spans="1:31">
      <c r="A580" s="4" t="s">
        <v>584</v>
      </c>
      <c r="B580" s="7">
        <v>20</v>
      </c>
      <c r="C580" s="7">
        <v>10</v>
      </c>
      <c r="D580" s="7">
        <v>7000</v>
      </c>
      <c r="E580" s="7">
        <v>0</v>
      </c>
      <c r="F580" s="7">
        <v>300</v>
      </c>
      <c r="G580" s="7">
        <v>900</v>
      </c>
      <c r="H580" s="7">
        <v>3500</v>
      </c>
      <c r="I580" s="7">
        <v>1500</v>
      </c>
      <c r="J580" s="7">
        <v>1500</v>
      </c>
      <c r="K580" s="7">
        <v>175</v>
      </c>
      <c r="L580" s="7">
        <v>150</v>
      </c>
      <c r="M580" s="7">
        <v>100</v>
      </c>
      <c r="N580" s="7">
        <v>800</v>
      </c>
      <c r="O580" s="7">
        <v>700</v>
      </c>
      <c r="P580" s="7">
        <v>700</v>
      </c>
      <c r="Q580" s="7">
        <v>2250</v>
      </c>
      <c r="R580" s="7">
        <v>2500</v>
      </c>
      <c r="S580" s="7">
        <v>500</v>
      </c>
      <c r="T580" s="7">
        <v>450</v>
      </c>
      <c r="U580" s="7">
        <v>0</v>
      </c>
      <c r="V580" s="7">
        <v>0</v>
      </c>
      <c r="W580" s="7">
        <f t="shared" si="48"/>
        <v>23055</v>
      </c>
      <c r="X580" s="7">
        <f t="shared" si="49"/>
        <v>22918.05</v>
      </c>
      <c r="Y580" s="133">
        <f t="shared" si="50"/>
        <v>-5.9401431359792367E-3</v>
      </c>
      <c r="Z580" s="133">
        <f t="shared" si="46"/>
        <v>8.6749078291043153E-4</v>
      </c>
      <c r="AA580" s="187" cm="1">
        <f t="array" ref="AA580">6-MATCH(Z580,PERCENTILE(Z$11:Z$642,{5,4,3,2,1}/5),-1)</f>
        <v>3</v>
      </c>
      <c r="AB580" s="148" t="str">
        <f t="shared" si="47"/>
        <v>Mid</v>
      </c>
      <c r="AD580" s="14"/>
      <c r="AE580" s="192"/>
    </row>
    <row r="581" spans="1:31">
      <c r="A581" s="4" t="s">
        <v>585</v>
      </c>
      <c r="B581" s="7">
        <v>100</v>
      </c>
      <c r="C581" s="7">
        <v>50</v>
      </c>
      <c r="D581" s="7">
        <v>3500</v>
      </c>
      <c r="E581" s="7">
        <v>300</v>
      </c>
      <c r="F581" s="7">
        <v>175</v>
      </c>
      <c r="G581" s="7">
        <v>1750</v>
      </c>
      <c r="H581" s="7">
        <v>4500</v>
      </c>
      <c r="I581" s="7">
        <v>1500</v>
      </c>
      <c r="J581" s="7">
        <v>3500</v>
      </c>
      <c r="K581" s="7">
        <v>450</v>
      </c>
      <c r="L581" s="7">
        <v>350</v>
      </c>
      <c r="M581" s="7">
        <v>600</v>
      </c>
      <c r="N581" s="7">
        <v>1500</v>
      </c>
      <c r="O581" s="7">
        <v>1250</v>
      </c>
      <c r="P581" s="7">
        <v>2000</v>
      </c>
      <c r="Q581" s="7">
        <v>3000</v>
      </c>
      <c r="R581" s="7">
        <v>4000</v>
      </c>
      <c r="S581" s="7">
        <v>1000</v>
      </c>
      <c r="T581" s="7">
        <v>600</v>
      </c>
      <c r="U581" s="7">
        <v>0</v>
      </c>
      <c r="V581" s="7">
        <v>0</v>
      </c>
      <c r="W581" s="7">
        <f t="shared" si="48"/>
        <v>30125</v>
      </c>
      <c r="X581" s="7">
        <f t="shared" si="49"/>
        <v>30667</v>
      </c>
      <c r="Y581" s="133">
        <f t="shared" si="50"/>
        <v>1.7991701244813196E-2</v>
      </c>
      <c r="Z581" s="133">
        <f t="shared" si="46"/>
        <v>3.3195020746887966E-3</v>
      </c>
      <c r="AA581" s="187" cm="1">
        <f t="array" ref="AA581">6-MATCH(Z581,PERCENTILE(Z$11:Z$642,{5,4,3,2,1}/5),-1)</f>
        <v>5</v>
      </c>
      <c r="AB581" s="148" t="str">
        <f t="shared" si="47"/>
        <v>Very high</v>
      </c>
      <c r="AD581" s="14"/>
      <c r="AE581" s="192"/>
    </row>
    <row r="582" spans="1:31">
      <c r="A582" s="4" t="s">
        <v>586</v>
      </c>
      <c r="B582" s="7">
        <v>10</v>
      </c>
      <c r="C582" s="7">
        <v>30</v>
      </c>
      <c r="D582" s="7">
        <v>1000</v>
      </c>
      <c r="E582" s="7">
        <v>0</v>
      </c>
      <c r="F582" s="7">
        <v>100</v>
      </c>
      <c r="G582" s="7">
        <v>1500</v>
      </c>
      <c r="H582" s="7">
        <v>3500</v>
      </c>
      <c r="I582" s="7">
        <v>700</v>
      </c>
      <c r="J582" s="7">
        <v>2500</v>
      </c>
      <c r="K582" s="7">
        <v>2000</v>
      </c>
      <c r="L582" s="7">
        <v>350</v>
      </c>
      <c r="M582" s="7">
        <v>450</v>
      </c>
      <c r="N582" s="7">
        <v>1750</v>
      </c>
      <c r="O582" s="7">
        <v>2250</v>
      </c>
      <c r="P582" s="7">
        <v>1000</v>
      </c>
      <c r="Q582" s="7">
        <v>4500</v>
      </c>
      <c r="R582" s="7">
        <v>5000</v>
      </c>
      <c r="S582" s="7">
        <v>1250</v>
      </c>
      <c r="T582" s="7">
        <v>600</v>
      </c>
      <c r="U582" s="7">
        <v>0</v>
      </c>
      <c r="V582" s="7">
        <v>0</v>
      </c>
      <c r="W582" s="7">
        <f t="shared" si="48"/>
        <v>28490</v>
      </c>
      <c r="X582" s="7">
        <f t="shared" si="49"/>
        <v>29498.400000000001</v>
      </c>
      <c r="Y582" s="133">
        <f t="shared" si="50"/>
        <v>3.5394875394875402E-2</v>
      </c>
      <c r="Z582" s="133">
        <f t="shared" si="46"/>
        <v>3.5100035100035098E-4</v>
      </c>
      <c r="AA582" s="187" cm="1">
        <f t="array" ref="AA582">6-MATCH(Z582,PERCENTILE(Z$11:Z$642,{5,4,3,2,1}/5),-1)</f>
        <v>2</v>
      </c>
      <c r="AB582" s="148" t="str">
        <f t="shared" si="47"/>
        <v>Low</v>
      </c>
      <c r="AD582" s="14"/>
      <c r="AE582" s="192"/>
    </row>
    <row r="583" spans="1:31">
      <c r="A583" s="4" t="s">
        <v>587</v>
      </c>
      <c r="B583" s="7">
        <v>20</v>
      </c>
      <c r="C583" s="7">
        <v>15</v>
      </c>
      <c r="D583" s="7">
        <v>4500</v>
      </c>
      <c r="E583" s="7">
        <v>1750</v>
      </c>
      <c r="F583" s="7">
        <v>1750</v>
      </c>
      <c r="G583" s="7">
        <v>4000</v>
      </c>
      <c r="H583" s="7">
        <v>11000</v>
      </c>
      <c r="I583" s="7">
        <v>3500</v>
      </c>
      <c r="J583" s="7">
        <v>3500</v>
      </c>
      <c r="K583" s="7">
        <v>3500</v>
      </c>
      <c r="L583" s="7">
        <v>5000</v>
      </c>
      <c r="M583" s="7">
        <v>1500</v>
      </c>
      <c r="N583" s="7">
        <v>8000</v>
      </c>
      <c r="O583" s="7">
        <v>7000</v>
      </c>
      <c r="P583" s="7">
        <v>5000</v>
      </c>
      <c r="Q583" s="7">
        <v>4500</v>
      </c>
      <c r="R583" s="7">
        <v>8000</v>
      </c>
      <c r="S583" s="7">
        <v>1500</v>
      </c>
      <c r="T583" s="7">
        <v>1000</v>
      </c>
      <c r="U583" s="7">
        <v>0</v>
      </c>
      <c r="V583" s="7">
        <v>0</v>
      </c>
      <c r="W583" s="7">
        <f t="shared" si="48"/>
        <v>75035</v>
      </c>
      <c r="X583" s="7">
        <f t="shared" si="49"/>
        <v>76930.45</v>
      </c>
      <c r="Y583" s="133">
        <f t="shared" si="50"/>
        <v>2.5260878256813557E-2</v>
      </c>
      <c r="Z583" s="133">
        <f t="shared" si="46"/>
        <v>2.6654228026920773E-4</v>
      </c>
      <c r="AA583" s="187" cm="1">
        <f t="array" ref="AA583">6-MATCH(Z583,PERCENTILE(Z$11:Z$642,{5,4,3,2,1}/5),-1)</f>
        <v>2</v>
      </c>
      <c r="AB583" s="148" t="str">
        <f t="shared" si="47"/>
        <v>Low</v>
      </c>
      <c r="AD583" s="14"/>
      <c r="AE583" s="192"/>
    </row>
    <row r="584" spans="1:31">
      <c r="A584" s="4" t="s">
        <v>588</v>
      </c>
      <c r="B584" s="7">
        <v>25</v>
      </c>
      <c r="C584" s="7">
        <v>6000</v>
      </c>
      <c r="D584" s="7">
        <v>1000</v>
      </c>
      <c r="E584" s="7">
        <v>600</v>
      </c>
      <c r="F584" s="7">
        <v>50</v>
      </c>
      <c r="G584" s="7">
        <v>1500</v>
      </c>
      <c r="H584" s="7">
        <v>9000</v>
      </c>
      <c r="I584" s="7">
        <v>2500</v>
      </c>
      <c r="J584" s="7">
        <v>6000</v>
      </c>
      <c r="K584" s="7">
        <v>1000</v>
      </c>
      <c r="L584" s="7">
        <v>250</v>
      </c>
      <c r="M584" s="7">
        <v>600</v>
      </c>
      <c r="N584" s="7">
        <v>7000</v>
      </c>
      <c r="O584" s="7">
        <v>4000</v>
      </c>
      <c r="P584" s="7">
        <v>6000</v>
      </c>
      <c r="Q584" s="7">
        <v>5000</v>
      </c>
      <c r="R584" s="7">
        <v>22000</v>
      </c>
      <c r="S584" s="7">
        <v>1750</v>
      </c>
      <c r="T584" s="7">
        <v>700</v>
      </c>
      <c r="U584" s="7">
        <v>0</v>
      </c>
      <c r="V584" s="7">
        <v>0</v>
      </c>
      <c r="W584" s="7">
        <f t="shared" si="48"/>
        <v>74975</v>
      </c>
      <c r="X584" s="7">
        <f t="shared" si="49"/>
        <v>77877</v>
      </c>
      <c r="Y584" s="133">
        <f t="shared" si="50"/>
        <v>3.8706235411803958E-2</v>
      </c>
      <c r="Z584" s="133">
        <f t="shared" si="46"/>
        <v>3.3344448149383126E-4</v>
      </c>
      <c r="AA584" s="187" cm="1">
        <f t="array" ref="AA584">6-MATCH(Z584,PERCENTILE(Z$11:Z$642,{5,4,3,2,1}/5),-1)</f>
        <v>2</v>
      </c>
      <c r="AB584" s="148" t="str">
        <f t="shared" si="47"/>
        <v>Low</v>
      </c>
      <c r="AD584" s="14"/>
      <c r="AE584" s="192"/>
    </row>
    <row r="585" spans="1:31">
      <c r="A585" s="4" t="s">
        <v>589</v>
      </c>
      <c r="B585" s="7">
        <v>75</v>
      </c>
      <c r="C585" s="7">
        <v>6000</v>
      </c>
      <c r="D585" s="7">
        <v>3500</v>
      </c>
      <c r="E585" s="7">
        <v>20</v>
      </c>
      <c r="F585" s="7">
        <v>75</v>
      </c>
      <c r="G585" s="7">
        <v>2500</v>
      </c>
      <c r="H585" s="7">
        <v>6000</v>
      </c>
      <c r="I585" s="7">
        <v>2000</v>
      </c>
      <c r="J585" s="7">
        <v>6000</v>
      </c>
      <c r="K585" s="7">
        <v>1750</v>
      </c>
      <c r="L585" s="7">
        <v>1000</v>
      </c>
      <c r="M585" s="7">
        <v>1250</v>
      </c>
      <c r="N585" s="7">
        <v>12000</v>
      </c>
      <c r="O585" s="7">
        <v>7000</v>
      </c>
      <c r="P585" s="7">
        <v>1250</v>
      </c>
      <c r="Q585" s="7">
        <v>3500</v>
      </c>
      <c r="R585" s="7">
        <v>4500</v>
      </c>
      <c r="S585" s="7">
        <v>1000</v>
      </c>
      <c r="T585" s="7">
        <v>900</v>
      </c>
      <c r="U585" s="7">
        <v>0</v>
      </c>
      <c r="V585" s="7">
        <v>0</v>
      </c>
      <c r="W585" s="7">
        <f t="shared" si="48"/>
        <v>60320</v>
      </c>
      <c r="X585" s="7">
        <f t="shared" si="49"/>
        <v>62402.1</v>
      </c>
      <c r="Y585" s="133">
        <f t="shared" si="50"/>
        <v>3.4517572944297026E-2</v>
      </c>
      <c r="Z585" s="133">
        <f t="shared" si="46"/>
        <v>1.2433687002652519E-3</v>
      </c>
      <c r="AA585" s="187" cm="1">
        <f t="array" ref="AA585">6-MATCH(Z585,PERCENTILE(Z$11:Z$642,{5,4,3,2,1}/5),-1)</f>
        <v>4</v>
      </c>
      <c r="AB585" s="148" t="str">
        <f t="shared" si="47"/>
        <v>High</v>
      </c>
      <c r="AD585" s="14"/>
      <c r="AE585" s="192"/>
    </row>
    <row r="586" spans="1:31">
      <c r="A586" s="4" t="s">
        <v>590</v>
      </c>
      <c r="B586" s="7">
        <v>50</v>
      </c>
      <c r="C586" s="7">
        <v>100</v>
      </c>
      <c r="D586" s="7">
        <v>2000</v>
      </c>
      <c r="E586" s="7">
        <v>300</v>
      </c>
      <c r="F586" s="7">
        <v>100</v>
      </c>
      <c r="G586" s="7">
        <v>2500</v>
      </c>
      <c r="H586" s="7">
        <v>4000</v>
      </c>
      <c r="I586" s="7">
        <v>4000</v>
      </c>
      <c r="J586" s="7">
        <v>1000</v>
      </c>
      <c r="K586" s="7">
        <v>500</v>
      </c>
      <c r="L586" s="7">
        <v>300</v>
      </c>
      <c r="M586" s="7">
        <v>100</v>
      </c>
      <c r="N586" s="7">
        <v>3500</v>
      </c>
      <c r="O586" s="7">
        <v>3000</v>
      </c>
      <c r="P586" s="7">
        <v>2500</v>
      </c>
      <c r="Q586" s="7">
        <v>450</v>
      </c>
      <c r="R586" s="7">
        <v>5000</v>
      </c>
      <c r="S586" s="7">
        <v>500</v>
      </c>
      <c r="T586" s="7">
        <v>450</v>
      </c>
      <c r="U586" s="7">
        <v>0</v>
      </c>
      <c r="V586" s="7">
        <v>0</v>
      </c>
      <c r="W586" s="7">
        <f t="shared" si="48"/>
        <v>30350</v>
      </c>
      <c r="X586" s="7">
        <f t="shared" si="49"/>
        <v>31191</v>
      </c>
      <c r="Y586" s="133">
        <f t="shared" si="50"/>
        <v>2.7710049423393723E-2</v>
      </c>
      <c r="Z586" s="133">
        <f t="shared" si="46"/>
        <v>1.6474464579901153E-3</v>
      </c>
      <c r="AA586" s="187" cm="1">
        <f t="array" ref="AA586">6-MATCH(Z586,PERCENTILE(Z$11:Z$642,{5,4,3,2,1}/5),-1)</f>
        <v>4</v>
      </c>
      <c r="AB586" s="148" t="str">
        <f t="shared" si="47"/>
        <v>High</v>
      </c>
      <c r="AD586" s="14"/>
      <c r="AE586" s="192"/>
    </row>
    <row r="587" spans="1:31">
      <c r="A587" s="4" t="s">
        <v>591</v>
      </c>
      <c r="B587" s="7">
        <v>450</v>
      </c>
      <c r="C587" s="7">
        <v>125</v>
      </c>
      <c r="D587" s="7">
        <v>4500</v>
      </c>
      <c r="E587" s="7">
        <v>40</v>
      </c>
      <c r="F587" s="7">
        <v>225</v>
      </c>
      <c r="G587" s="7">
        <v>1750</v>
      </c>
      <c r="H587" s="7">
        <v>4500</v>
      </c>
      <c r="I587" s="7">
        <v>1250</v>
      </c>
      <c r="J587" s="7">
        <v>2250</v>
      </c>
      <c r="K587" s="7">
        <v>175</v>
      </c>
      <c r="L587" s="7">
        <v>225</v>
      </c>
      <c r="M587" s="7">
        <v>300</v>
      </c>
      <c r="N587" s="7">
        <v>1750</v>
      </c>
      <c r="O587" s="7">
        <v>1250</v>
      </c>
      <c r="P587" s="7">
        <v>900</v>
      </c>
      <c r="Q587" s="7">
        <v>2250</v>
      </c>
      <c r="R587" s="7">
        <v>5000</v>
      </c>
      <c r="S587" s="7">
        <v>900</v>
      </c>
      <c r="T587" s="7">
        <v>500</v>
      </c>
      <c r="U587" s="7">
        <v>0</v>
      </c>
      <c r="V587" s="7">
        <v>0</v>
      </c>
      <c r="W587" s="7">
        <f t="shared" si="48"/>
        <v>28340</v>
      </c>
      <c r="X587" s="7">
        <f t="shared" si="49"/>
        <v>28768.95</v>
      </c>
      <c r="Y587" s="133">
        <f t="shared" si="50"/>
        <v>1.5135850388144023E-2</v>
      </c>
      <c r="Z587" s="133">
        <f t="shared" si="46"/>
        <v>1.587861679604799E-2</v>
      </c>
      <c r="AA587" s="187" cm="1">
        <f t="array" ref="AA587">6-MATCH(Z587,PERCENTILE(Z$11:Z$642,{5,4,3,2,1}/5),-1)</f>
        <v>5</v>
      </c>
      <c r="AB587" s="148" t="str">
        <f t="shared" si="47"/>
        <v>Very high</v>
      </c>
      <c r="AD587" s="14"/>
      <c r="AE587" s="192"/>
    </row>
    <row r="588" spans="1:31">
      <c r="A588" s="4" t="s">
        <v>592</v>
      </c>
      <c r="B588" s="7">
        <v>1000</v>
      </c>
      <c r="C588" s="7">
        <v>175</v>
      </c>
      <c r="D588" s="7">
        <v>1750</v>
      </c>
      <c r="E588" s="7">
        <v>350</v>
      </c>
      <c r="F588" s="7">
        <v>150</v>
      </c>
      <c r="G588" s="7">
        <v>2250</v>
      </c>
      <c r="H588" s="7">
        <v>4500</v>
      </c>
      <c r="I588" s="7">
        <v>1750</v>
      </c>
      <c r="J588" s="7">
        <v>6000</v>
      </c>
      <c r="K588" s="7">
        <v>450</v>
      </c>
      <c r="L588" s="7">
        <v>200</v>
      </c>
      <c r="M588" s="7">
        <v>600</v>
      </c>
      <c r="N588" s="7">
        <v>1500</v>
      </c>
      <c r="O588" s="7">
        <v>3000</v>
      </c>
      <c r="P588" s="7">
        <v>4500</v>
      </c>
      <c r="Q588" s="7">
        <v>3000</v>
      </c>
      <c r="R588" s="7">
        <v>5000</v>
      </c>
      <c r="S588" s="7">
        <v>1250</v>
      </c>
      <c r="T588" s="7">
        <v>450</v>
      </c>
      <c r="U588" s="7">
        <v>0</v>
      </c>
      <c r="V588" s="7">
        <v>0</v>
      </c>
      <c r="W588" s="7">
        <f t="shared" si="48"/>
        <v>37875</v>
      </c>
      <c r="X588" s="7">
        <f t="shared" si="49"/>
        <v>38840.75</v>
      </c>
      <c r="Y588" s="133">
        <f t="shared" si="50"/>
        <v>2.5498349834983447E-2</v>
      </c>
      <c r="Z588" s="133">
        <f t="shared" ref="Z588:Z643" si="51">B588/W588</f>
        <v>2.6402640264026403E-2</v>
      </c>
      <c r="AA588" s="187" cm="1">
        <f t="array" ref="AA588">6-MATCH(Z588,PERCENTILE(Z$11:Z$642,{5,4,3,2,1}/5),-1)</f>
        <v>5</v>
      </c>
      <c r="AB588" s="148" t="str">
        <f t="shared" ref="AB588:AB643" si="52">IF(AA588=5,"Very high",IF(AA588=4,"High",IF(AA588=3,"Mid",IF(AA588=2,"Low",IF(AA588=1,"Very low","Missing")))))</f>
        <v>Very high</v>
      </c>
      <c r="AD588" s="14"/>
      <c r="AE588" s="192"/>
    </row>
    <row r="589" spans="1:31">
      <c r="A589" s="4" t="s">
        <v>593</v>
      </c>
      <c r="B589" s="7">
        <v>150</v>
      </c>
      <c r="C589" s="7">
        <v>200</v>
      </c>
      <c r="D589" s="7">
        <v>1500</v>
      </c>
      <c r="E589" s="7">
        <v>40</v>
      </c>
      <c r="F589" s="7">
        <v>125</v>
      </c>
      <c r="G589" s="7">
        <v>2000</v>
      </c>
      <c r="H589" s="7">
        <v>5000</v>
      </c>
      <c r="I589" s="7">
        <v>1500</v>
      </c>
      <c r="J589" s="7">
        <v>4500</v>
      </c>
      <c r="K589" s="7">
        <v>250</v>
      </c>
      <c r="L589" s="7">
        <v>500</v>
      </c>
      <c r="M589" s="7">
        <v>600</v>
      </c>
      <c r="N589" s="7">
        <v>1250</v>
      </c>
      <c r="O589" s="7">
        <v>1000</v>
      </c>
      <c r="P589" s="7">
        <v>3000</v>
      </c>
      <c r="Q589" s="7">
        <v>3000</v>
      </c>
      <c r="R589" s="7">
        <v>8000</v>
      </c>
      <c r="S589" s="7">
        <v>1250</v>
      </c>
      <c r="T589" s="7">
        <v>1000</v>
      </c>
      <c r="U589" s="7">
        <v>0</v>
      </c>
      <c r="V589" s="7">
        <v>0</v>
      </c>
      <c r="W589" s="7">
        <f t="shared" si="48"/>
        <v>34865</v>
      </c>
      <c r="X589" s="7">
        <f t="shared" si="49"/>
        <v>35861.199999999997</v>
      </c>
      <c r="Y589" s="133">
        <f t="shared" si="50"/>
        <v>2.8573067546249664E-2</v>
      </c>
      <c r="Z589" s="133">
        <f t="shared" si="51"/>
        <v>4.3023089057794353E-3</v>
      </c>
      <c r="AA589" s="187" cm="1">
        <f t="array" ref="AA589">6-MATCH(Z589,PERCENTILE(Z$11:Z$642,{5,4,3,2,1}/5),-1)</f>
        <v>5</v>
      </c>
      <c r="AB589" s="148" t="str">
        <f t="shared" si="52"/>
        <v>Very high</v>
      </c>
      <c r="AD589" s="14"/>
      <c r="AE589" s="192"/>
    </row>
    <row r="590" spans="1:31">
      <c r="A590" s="4" t="s">
        <v>594</v>
      </c>
      <c r="B590" s="7">
        <v>2250</v>
      </c>
      <c r="C590" s="7">
        <v>250</v>
      </c>
      <c r="D590" s="7">
        <v>6000</v>
      </c>
      <c r="E590" s="7">
        <v>350</v>
      </c>
      <c r="F590" s="7">
        <v>175</v>
      </c>
      <c r="G590" s="7">
        <v>2250</v>
      </c>
      <c r="H590" s="7">
        <v>5000</v>
      </c>
      <c r="I590" s="7">
        <v>1750</v>
      </c>
      <c r="J590" s="7">
        <v>2500</v>
      </c>
      <c r="K590" s="7">
        <v>200</v>
      </c>
      <c r="L590" s="7">
        <v>225</v>
      </c>
      <c r="M590" s="7">
        <v>200</v>
      </c>
      <c r="N590" s="7">
        <v>2000</v>
      </c>
      <c r="O590" s="7">
        <v>1500</v>
      </c>
      <c r="P590" s="7">
        <v>1500</v>
      </c>
      <c r="Q590" s="7">
        <v>3000</v>
      </c>
      <c r="R590" s="7">
        <v>4000</v>
      </c>
      <c r="S590" s="7">
        <v>800</v>
      </c>
      <c r="T590" s="7">
        <v>450</v>
      </c>
      <c r="U590" s="7">
        <v>0</v>
      </c>
      <c r="V590" s="7">
        <v>0</v>
      </c>
      <c r="W590" s="7">
        <f t="shared" si="48"/>
        <v>34400</v>
      </c>
      <c r="X590" s="7">
        <f t="shared" si="49"/>
        <v>34714.75</v>
      </c>
      <c r="Y590" s="133">
        <f t="shared" si="50"/>
        <v>9.1497093023256149E-3</v>
      </c>
      <c r="Z590" s="133">
        <f t="shared" si="51"/>
        <v>6.5406976744186052E-2</v>
      </c>
      <c r="AA590" s="187" cm="1">
        <f t="array" ref="AA590">6-MATCH(Z590,PERCENTILE(Z$11:Z$642,{5,4,3,2,1}/5),-1)</f>
        <v>5</v>
      </c>
      <c r="AB590" s="148" t="str">
        <f t="shared" si="52"/>
        <v>Very high</v>
      </c>
      <c r="AD590" s="14"/>
      <c r="AE590" s="192"/>
    </row>
    <row r="591" spans="1:31">
      <c r="A591" s="4" t="s">
        <v>595</v>
      </c>
      <c r="B591" s="7">
        <v>700</v>
      </c>
      <c r="C591" s="7">
        <v>20</v>
      </c>
      <c r="D591" s="7">
        <v>4500</v>
      </c>
      <c r="E591" s="7">
        <v>450</v>
      </c>
      <c r="F591" s="7">
        <v>300</v>
      </c>
      <c r="G591" s="7">
        <v>2500</v>
      </c>
      <c r="H591" s="7">
        <v>6000</v>
      </c>
      <c r="I591" s="7">
        <v>1000</v>
      </c>
      <c r="J591" s="7">
        <v>3000</v>
      </c>
      <c r="K591" s="7">
        <v>600</v>
      </c>
      <c r="L591" s="7">
        <v>250</v>
      </c>
      <c r="M591" s="7">
        <v>800</v>
      </c>
      <c r="N591" s="7">
        <v>2000</v>
      </c>
      <c r="O591" s="7">
        <v>1500</v>
      </c>
      <c r="P591" s="7">
        <v>1500</v>
      </c>
      <c r="Q591" s="7">
        <v>3000</v>
      </c>
      <c r="R591" s="7">
        <v>7000</v>
      </c>
      <c r="S591" s="7">
        <v>1250</v>
      </c>
      <c r="T591" s="7">
        <v>600</v>
      </c>
      <c r="U591" s="7">
        <v>0</v>
      </c>
      <c r="V591" s="7">
        <v>0</v>
      </c>
      <c r="W591" s="7">
        <f t="shared" si="48"/>
        <v>36970</v>
      </c>
      <c r="X591" s="7">
        <f t="shared" si="49"/>
        <v>37701.599999999999</v>
      </c>
      <c r="Y591" s="133">
        <f t="shared" si="50"/>
        <v>1.9789018122802204E-2</v>
      </c>
      <c r="Z591" s="133">
        <f t="shared" si="51"/>
        <v>1.8934271030565324E-2</v>
      </c>
      <c r="AA591" s="187" cm="1">
        <f t="array" ref="AA591">6-MATCH(Z591,PERCENTILE(Z$11:Z$642,{5,4,3,2,1}/5),-1)</f>
        <v>5</v>
      </c>
      <c r="AB591" s="148" t="str">
        <f t="shared" si="52"/>
        <v>Very high</v>
      </c>
      <c r="AD591" s="14"/>
      <c r="AE591" s="192"/>
    </row>
    <row r="592" spans="1:31">
      <c r="A592" s="4" t="s">
        <v>596</v>
      </c>
      <c r="B592" s="7">
        <v>500</v>
      </c>
      <c r="C592" s="7">
        <v>300</v>
      </c>
      <c r="D592" s="7">
        <v>2000</v>
      </c>
      <c r="E592" s="7">
        <v>50</v>
      </c>
      <c r="F592" s="7">
        <v>1500</v>
      </c>
      <c r="G592" s="7">
        <v>1500</v>
      </c>
      <c r="H592" s="7">
        <v>3000</v>
      </c>
      <c r="I592" s="7">
        <v>1000</v>
      </c>
      <c r="J592" s="7">
        <v>3000</v>
      </c>
      <c r="K592" s="7">
        <v>500</v>
      </c>
      <c r="L592" s="7">
        <v>150</v>
      </c>
      <c r="M592" s="7">
        <v>350</v>
      </c>
      <c r="N592" s="7">
        <v>1750</v>
      </c>
      <c r="O592" s="7">
        <v>1000</v>
      </c>
      <c r="P592" s="7">
        <v>1000</v>
      </c>
      <c r="Q592" s="7">
        <v>2000</v>
      </c>
      <c r="R592" s="7">
        <v>4000</v>
      </c>
      <c r="S592" s="7">
        <v>700</v>
      </c>
      <c r="T592" s="7">
        <v>400</v>
      </c>
      <c r="U592" s="7">
        <v>0</v>
      </c>
      <c r="V592" s="7">
        <v>0</v>
      </c>
      <c r="W592" s="7">
        <f t="shared" si="48"/>
        <v>24700</v>
      </c>
      <c r="X592" s="7">
        <f t="shared" si="49"/>
        <v>25192</v>
      </c>
      <c r="Y592" s="133">
        <f t="shared" si="50"/>
        <v>1.9919028340080969E-2</v>
      </c>
      <c r="Z592" s="133">
        <f t="shared" si="51"/>
        <v>2.0242914979757085E-2</v>
      </c>
      <c r="AA592" s="187" cm="1">
        <f t="array" ref="AA592">6-MATCH(Z592,PERCENTILE(Z$11:Z$642,{5,4,3,2,1}/5),-1)</f>
        <v>5</v>
      </c>
      <c r="AB592" s="148" t="str">
        <f t="shared" si="52"/>
        <v>Very high</v>
      </c>
      <c r="AD592" s="14"/>
      <c r="AE592" s="192"/>
    </row>
    <row r="593" spans="1:31">
      <c r="A593" s="4" t="s">
        <v>597</v>
      </c>
      <c r="B593" s="7">
        <v>35</v>
      </c>
      <c r="C593" s="7">
        <v>100</v>
      </c>
      <c r="D593" s="7">
        <v>6000</v>
      </c>
      <c r="E593" s="7">
        <v>5</v>
      </c>
      <c r="F593" s="7">
        <v>400</v>
      </c>
      <c r="G593" s="7">
        <v>2000</v>
      </c>
      <c r="H593" s="7">
        <v>7000</v>
      </c>
      <c r="I593" s="7">
        <v>1750</v>
      </c>
      <c r="J593" s="7">
        <v>2500</v>
      </c>
      <c r="K593" s="7">
        <v>450</v>
      </c>
      <c r="L593" s="7">
        <v>400</v>
      </c>
      <c r="M593" s="7">
        <v>450</v>
      </c>
      <c r="N593" s="7">
        <v>1750</v>
      </c>
      <c r="O593" s="7">
        <v>2500</v>
      </c>
      <c r="P593" s="7">
        <v>1500</v>
      </c>
      <c r="Q593" s="7">
        <v>2000</v>
      </c>
      <c r="R593" s="7">
        <v>5000</v>
      </c>
      <c r="S593" s="7">
        <v>900</v>
      </c>
      <c r="T593" s="7">
        <v>500</v>
      </c>
      <c r="U593" s="7">
        <v>0</v>
      </c>
      <c r="V593" s="7">
        <v>0</v>
      </c>
      <c r="W593" s="7">
        <f t="shared" si="48"/>
        <v>35240</v>
      </c>
      <c r="X593" s="7">
        <f t="shared" si="49"/>
        <v>35688.400000000001</v>
      </c>
      <c r="Y593" s="133">
        <f t="shared" si="50"/>
        <v>1.2724177071509635E-2</v>
      </c>
      <c r="Z593" s="133">
        <f t="shared" si="51"/>
        <v>9.9318955732122585E-4</v>
      </c>
      <c r="AA593" s="187" cm="1">
        <f t="array" ref="AA593">6-MATCH(Z593,PERCENTILE(Z$11:Z$642,{5,4,3,2,1}/5),-1)</f>
        <v>3</v>
      </c>
      <c r="AB593" s="148" t="str">
        <f t="shared" si="52"/>
        <v>Mid</v>
      </c>
      <c r="AD593" s="14"/>
      <c r="AE593" s="192"/>
    </row>
    <row r="594" spans="1:31">
      <c r="A594" s="4" t="s">
        <v>598</v>
      </c>
      <c r="B594" s="7">
        <v>10</v>
      </c>
      <c r="C594" s="7">
        <v>100</v>
      </c>
      <c r="D594" s="7">
        <v>4500</v>
      </c>
      <c r="E594" s="7">
        <v>300</v>
      </c>
      <c r="F594" s="7">
        <v>1250</v>
      </c>
      <c r="G594" s="7">
        <v>7000</v>
      </c>
      <c r="H594" s="7">
        <v>7000</v>
      </c>
      <c r="I594" s="7">
        <v>3000</v>
      </c>
      <c r="J594" s="7">
        <v>2000</v>
      </c>
      <c r="K594" s="7">
        <v>2000</v>
      </c>
      <c r="L594" s="7">
        <v>350</v>
      </c>
      <c r="M594" s="7">
        <v>250</v>
      </c>
      <c r="N594" s="7">
        <v>2250</v>
      </c>
      <c r="O594" s="7">
        <v>4500</v>
      </c>
      <c r="P594" s="7">
        <v>4000</v>
      </c>
      <c r="Q594" s="7">
        <v>1250</v>
      </c>
      <c r="R594" s="7">
        <v>5000</v>
      </c>
      <c r="S594" s="7">
        <v>700</v>
      </c>
      <c r="T594" s="7">
        <v>800</v>
      </c>
      <c r="U594" s="7">
        <v>0</v>
      </c>
      <c r="V594" s="7">
        <v>0</v>
      </c>
      <c r="W594" s="7">
        <f t="shared" si="48"/>
        <v>46260</v>
      </c>
      <c r="X594" s="7">
        <f t="shared" si="49"/>
        <v>47142.5</v>
      </c>
      <c r="Y594" s="133">
        <f t="shared" si="50"/>
        <v>1.9076956333765605E-2</v>
      </c>
      <c r="Z594" s="133">
        <f t="shared" si="51"/>
        <v>2.1616947686986597E-4</v>
      </c>
      <c r="AA594" s="187" cm="1">
        <f t="array" ref="AA594">6-MATCH(Z594,PERCENTILE(Z$11:Z$642,{5,4,3,2,1}/5),-1)</f>
        <v>2</v>
      </c>
      <c r="AB594" s="148" t="str">
        <f t="shared" si="52"/>
        <v>Low</v>
      </c>
      <c r="AD594" s="14"/>
      <c r="AE594" s="192"/>
    </row>
    <row r="595" spans="1:31">
      <c r="A595" s="4" t="s">
        <v>599</v>
      </c>
      <c r="B595" s="7">
        <v>5</v>
      </c>
      <c r="C595" s="7">
        <v>10</v>
      </c>
      <c r="D595" s="7">
        <v>3500</v>
      </c>
      <c r="E595" s="7">
        <v>1000</v>
      </c>
      <c r="F595" s="7">
        <v>350</v>
      </c>
      <c r="G595" s="7">
        <v>3000</v>
      </c>
      <c r="H595" s="7">
        <v>4500</v>
      </c>
      <c r="I595" s="7">
        <v>2000</v>
      </c>
      <c r="J595" s="7">
        <v>2000</v>
      </c>
      <c r="K595" s="7">
        <v>400</v>
      </c>
      <c r="L595" s="7">
        <v>350</v>
      </c>
      <c r="M595" s="7">
        <v>225</v>
      </c>
      <c r="N595" s="7">
        <v>1250</v>
      </c>
      <c r="O595" s="7">
        <v>1500</v>
      </c>
      <c r="P595" s="7">
        <v>3000</v>
      </c>
      <c r="Q595" s="7">
        <v>2250</v>
      </c>
      <c r="R595" s="7">
        <v>10000</v>
      </c>
      <c r="S595" s="7">
        <v>800</v>
      </c>
      <c r="T595" s="7">
        <v>400</v>
      </c>
      <c r="U595" s="7">
        <v>0</v>
      </c>
      <c r="V595" s="7">
        <v>0</v>
      </c>
      <c r="W595" s="7">
        <f t="shared" si="48"/>
        <v>36540</v>
      </c>
      <c r="X595" s="7">
        <f t="shared" si="49"/>
        <v>37359.300000000003</v>
      </c>
      <c r="Y595" s="133">
        <f t="shared" si="50"/>
        <v>2.2422003284072289E-2</v>
      </c>
      <c r="Z595" s="133">
        <f t="shared" si="51"/>
        <v>1.3683634373289546E-4</v>
      </c>
      <c r="AA595" s="187" cm="1">
        <f t="array" ref="AA595">6-MATCH(Z595,PERCENTILE(Z$11:Z$642,{5,4,3,2,1}/5),-1)</f>
        <v>2</v>
      </c>
      <c r="AB595" s="148" t="str">
        <f t="shared" si="52"/>
        <v>Low</v>
      </c>
      <c r="AD595" s="14"/>
      <c r="AE595" s="192"/>
    </row>
    <row r="596" spans="1:31">
      <c r="A596" s="4" t="s">
        <v>600</v>
      </c>
      <c r="B596" s="7">
        <v>500</v>
      </c>
      <c r="C596" s="7">
        <v>45</v>
      </c>
      <c r="D596" s="7">
        <v>2500</v>
      </c>
      <c r="E596" s="7">
        <v>200</v>
      </c>
      <c r="F596" s="7">
        <v>350</v>
      </c>
      <c r="G596" s="7">
        <v>2000</v>
      </c>
      <c r="H596" s="7">
        <v>7000</v>
      </c>
      <c r="I596" s="7">
        <v>1750</v>
      </c>
      <c r="J596" s="7">
        <v>4000</v>
      </c>
      <c r="K596" s="7">
        <v>350</v>
      </c>
      <c r="L596" s="7">
        <v>400</v>
      </c>
      <c r="M596" s="7">
        <v>600</v>
      </c>
      <c r="N596" s="7">
        <v>1500</v>
      </c>
      <c r="O596" s="7">
        <v>2000</v>
      </c>
      <c r="P596" s="7">
        <v>2000</v>
      </c>
      <c r="Q596" s="7">
        <v>3000</v>
      </c>
      <c r="R596" s="7">
        <v>7000</v>
      </c>
      <c r="S596" s="7">
        <v>1250</v>
      </c>
      <c r="T596" s="7">
        <v>700</v>
      </c>
      <c r="U596" s="7">
        <v>0</v>
      </c>
      <c r="V596" s="7">
        <v>0</v>
      </c>
      <c r="W596" s="7">
        <f t="shared" si="48"/>
        <v>37145</v>
      </c>
      <c r="X596" s="7">
        <f t="shared" si="49"/>
        <v>38068.85</v>
      </c>
      <c r="Y596" s="133">
        <f t="shared" si="50"/>
        <v>2.4871449724054306E-2</v>
      </c>
      <c r="Z596" s="133">
        <f t="shared" si="51"/>
        <v>1.3460761879122358E-2</v>
      </c>
      <c r="AA596" s="187" cm="1">
        <f t="array" ref="AA596">6-MATCH(Z596,PERCENTILE(Z$11:Z$642,{5,4,3,2,1}/5),-1)</f>
        <v>5</v>
      </c>
      <c r="AB596" s="148" t="str">
        <f t="shared" si="52"/>
        <v>Very high</v>
      </c>
      <c r="AD596" s="14"/>
      <c r="AE596" s="192"/>
    </row>
    <row r="597" spans="1:31">
      <c r="A597" s="4" t="s">
        <v>601</v>
      </c>
      <c r="B597" s="7">
        <v>700</v>
      </c>
      <c r="C597" s="7">
        <v>100</v>
      </c>
      <c r="D597" s="7">
        <v>3500</v>
      </c>
      <c r="E597" s="7">
        <v>75</v>
      </c>
      <c r="F597" s="7">
        <v>300</v>
      </c>
      <c r="G597" s="7">
        <v>2000</v>
      </c>
      <c r="H597" s="7">
        <v>4000</v>
      </c>
      <c r="I597" s="7">
        <v>1750</v>
      </c>
      <c r="J597" s="7">
        <v>3500</v>
      </c>
      <c r="K597" s="7">
        <v>500</v>
      </c>
      <c r="L597" s="7">
        <v>150</v>
      </c>
      <c r="M597" s="7">
        <v>700</v>
      </c>
      <c r="N597" s="7">
        <v>2000</v>
      </c>
      <c r="O597" s="7">
        <v>1000</v>
      </c>
      <c r="P597" s="7">
        <v>700</v>
      </c>
      <c r="Q597" s="7">
        <v>2500</v>
      </c>
      <c r="R597" s="7">
        <v>6000</v>
      </c>
      <c r="S597" s="7">
        <v>800</v>
      </c>
      <c r="T597" s="7">
        <v>450</v>
      </c>
      <c r="U597" s="7">
        <v>0</v>
      </c>
      <c r="V597" s="7">
        <v>0</v>
      </c>
      <c r="W597" s="7">
        <f t="shared" si="48"/>
        <v>30725</v>
      </c>
      <c r="X597" s="7">
        <f t="shared" si="49"/>
        <v>31372</v>
      </c>
      <c r="Y597" s="133">
        <f t="shared" si="50"/>
        <v>2.1057770545158672E-2</v>
      </c>
      <c r="Z597" s="133">
        <f t="shared" si="51"/>
        <v>2.2782750203417412E-2</v>
      </c>
      <c r="AA597" s="187" cm="1">
        <f t="array" ref="AA597">6-MATCH(Z597,PERCENTILE(Z$11:Z$642,{5,4,3,2,1}/5),-1)</f>
        <v>5</v>
      </c>
      <c r="AB597" s="148" t="str">
        <f t="shared" si="52"/>
        <v>Very high</v>
      </c>
      <c r="AD597" s="14"/>
      <c r="AE597" s="192"/>
    </row>
    <row r="598" spans="1:31">
      <c r="A598" s="4" t="s">
        <v>602</v>
      </c>
      <c r="B598" s="7">
        <v>50</v>
      </c>
      <c r="C598" s="7">
        <v>25</v>
      </c>
      <c r="D598" s="7">
        <v>2000</v>
      </c>
      <c r="E598" s="7">
        <v>150</v>
      </c>
      <c r="F598" s="7">
        <v>225</v>
      </c>
      <c r="G598" s="7">
        <v>1500</v>
      </c>
      <c r="H598" s="7">
        <v>5000</v>
      </c>
      <c r="I598" s="7">
        <v>1000</v>
      </c>
      <c r="J598" s="7">
        <v>2500</v>
      </c>
      <c r="K598" s="7">
        <v>700</v>
      </c>
      <c r="L598" s="7">
        <v>225</v>
      </c>
      <c r="M598" s="7">
        <v>700</v>
      </c>
      <c r="N598" s="7">
        <v>1000</v>
      </c>
      <c r="O598" s="7">
        <v>1500</v>
      </c>
      <c r="P598" s="7">
        <v>1250</v>
      </c>
      <c r="Q598" s="7">
        <v>2250</v>
      </c>
      <c r="R598" s="7">
        <v>4000</v>
      </c>
      <c r="S598" s="7">
        <v>800</v>
      </c>
      <c r="T598" s="7">
        <v>400</v>
      </c>
      <c r="U598" s="7">
        <v>0</v>
      </c>
      <c r="V598" s="7">
        <v>0</v>
      </c>
      <c r="W598" s="7">
        <f t="shared" si="48"/>
        <v>25275</v>
      </c>
      <c r="X598" s="7">
        <f t="shared" si="49"/>
        <v>25890</v>
      </c>
      <c r="Y598" s="133">
        <f t="shared" si="50"/>
        <v>2.4332344213649826E-2</v>
      </c>
      <c r="Z598" s="133">
        <f t="shared" si="51"/>
        <v>1.9782393669634025E-3</v>
      </c>
      <c r="AA598" s="187" cm="1">
        <f t="array" ref="AA598">6-MATCH(Z598,PERCENTILE(Z$11:Z$642,{5,4,3,2,1}/5),-1)</f>
        <v>4</v>
      </c>
      <c r="AB598" s="148" t="str">
        <f t="shared" si="52"/>
        <v>High</v>
      </c>
      <c r="AD598" s="14"/>
      <c r="AE598" s="192"/>
    </row>
    <row r="599" spans="1:31">
      <c r="A599" s="4" t="s">
        <v>603</v>
      </c>
      <c r="B599" s="7">
        <v>75</v>
      </c>
      <c r="C599" s="7">
        <v>0</v>
      </c>
      <c r="D599" s="7">
        <v>2250</v>
      </c>
      <c r="E599" s="7">
        <v>150</v>
      </c>
      <c r="F599" s="7">
        <v>250</v>
      </c>
      <c r="G599" s="7">
        <v>1750</v>
      </c>
      <c r="H599" s="7">
        <v>7000</v>
      </c>
      <c r="I599" s="7">
        <v>1000</v>
      </c>
      <c r="J599" s="7">
        <v>6000</v>
      </c>
      <c r="K599" s="7">
        <v>3000</v>
      </c>
      <c r="L599" s="7">
        <v>800</v>
      </c>
      <c r="M599" s="7">
        <v>600</v>
      </c>
      <c r="N599" s="7">
        <v>2500</v>
      </c>
      <c r="O599" s="7">
        <v>2500</v>
      </c>
      <c r="P599" s="7">
        <v>3500</v>
      </c>
      <c r="Q599" s="7">
        <v>7000</v>
      </c>
      <c r="R599" s="7">
        <v>14000</v>
      </c>
      <c r="S599" s="7">
        <v>1500</v>
      </c>
      <c r="T599" s="7">
        <v>1250</v>
      </c>
      <c r="U599" s="7">
        <v>0</v>
      </c>
      <c r="V599" s="7">
        <v>0</v>
      </c>
      <c r="W599" s="7">
        <f t="shared" si="48"/>
        <v>55125</v>
      </c>
      <c r="X599" s="7">
        <f t="shared" si="49"/>
        <v>56970</v>
      </c>
      <c r="Y599" s="133">
        <f t="shared" si="50"/>
        <v>3.3469387755101998E-2</v>
      </c>
      <c r="Z599" s="133">
        <f t="shared" si="51"/>
        <v>1.3605442176870747E-3</v>
      </c>
      <c r="AA599" s="187" cm="1">
        <f t="array" ref="AA599">6-MATCH(Z599,PERCENTILE(Z$11:Z$642,{5,4,3,2,1}/5),-1)</f>
        <v>4</v>
      </c>
      <c r="AB599" s="148" t="str">
        <f t="shared" si="52"/>
        <v>High</v>
      </c>
      <c r="AD599" s="14"/>
      <c r="AE599" s="192"/>
    </row>
    <row r="600" spans="1:31">
      <c r="A600" s="4" t="s">
        <v>604</v>
      </c>
      <c r="B600" s="7">
        <v>50</v>
      </c>
      <c r="C600" s="7">
        <v>30</v>
      </c>
      <c r="D600" s="7">
        <v>4000</v>
      </c>
      <c r="E600" s="7">
        <v>200</v>
      </c>
      <c r="F600" s="7">
        <v>600</v>
      </c>
      <c r="G600" s="7">
        <v>2500</v>
      </c>
      <c r="H600" s="7">
        <v>6000</v>
      </c>
      <c r="I600" s="7">
        <v>3000</v>
      </c>
      <c r="J600" s="7">
        <v>2500</v>
      </c>
      <c r="K600" s="7">
        <v>2500</v>
      </c>
      <c r="L600" s="7">
        <v>2500</v>
      </c>
      <c r="M600" s="7">
        <v>400</v>
      </c>
      <c r="N600" s="7">
        <v>2500</v>
      </c>
      <c r="O600" s="7">
        <v>2500</v>
      </c>
      <c r="P600" s="7">
        <v>2250</v>
      </c>
      <c r="Q600" s="7">
        <v>3000</v>
      </c>
      <c r="R600" s="7">
        <v>4500</v>
      </c>
      <c r="S600" s="7">
        <v>900</v>
      </c>
      <c r="T600" s="7">
        <v>800</v>
      </c>
      <c r="U600" s="7">
        <v>0</v>
      </c>
      <c r="V600" s="7">
        <v>0</v>
      </c>
      <c r="W600" s="7">
        <f t="shared" si="48"/>
        <v>40730</v>
      </c>
      <c r="X600" s="7">
        <f t="shared" si="49"/>
        <v>41531.4</v>
      </c>
      <c r="Y600" s="133">
        <f t="shared" si="50"/>
        <v>1.9675914559292851E-2</v>
      </c>
      <c r="Z600" s="133">
        <f t="shared" si="51"/>
        <v>1.2275963663147557E-3</v>
      </c>
      <c r="AA600" s="187" cm="1">
        <f t="array" ref="AA600">6-MATCH(Z600,PERCENTILE(Z$11:Z$642,{5,4,3,2,1}/5),-1)</f>
        <v>4</v>
      </c>
      <c r="AB600" s="148" t="str">
        <f t="shared" si="52"/>
        <v>High</v>
      </c>
      <c r="AD600" s="14"/>
      <c r="AE600" s="192"/>
    </row>
    <row r="601" spans="1:31">
      <c r="A601" s="4" t="s">
        <v>605</v>
      </c>
      <c r="B601" s="7">
        <v>35</v>
      </c>
      <c r="C601" s="7">
        <v>30</v>
      </c>
      <c r="D601" s="7">
        <v>1000</v>
      </c>
      <c r="E601" s="7">
        <v>0</v>
      </c>
      <c r="F601" s="7">
        <v>250</v>
      </c>
      <c r="G601" s="7">
        <v>1250</v>
      </c>
      <c r="H601" s="7">
        <v>4000</v>
      </c>
      <c r="I601" s="7">
        <v>300</v>
      </c>
      <c r="J601" s="7">
        <v>1500</v>
      </c>
      <c r="K601" s="7">
        <v>1000</v>
      </c>
      <c r="L601" s="7">
        <v>300</v>
      </c>
      <c r="M601" s="7">
        <v>500</v>
      </c>
      <c r="N601" s="7">
        <v>1500</v>
      </c>
      <c r="O601" s="7">
        <v>1250</v>
      </c>
      <c r="P601" s="7">
        <v>1000</v>
      </c>
      <c r="Q601" s="7">
        <v>2500</v>
      </c>
      <c r="R601" s="7">
        <v>3000</v>
      </c>
      <c r="S601" s="7">
        <v>800</v>
      </c>
      <c r="T601" s="7">
        <v>700</v>
      </c>
      <c r="U601" s="7">
        <v>0</v>
      </c>
      <c r="V601" s="7">
        <v>0</v>
      </c>
      <c r="W601" s="7">
        <f t="shared" si="48"/>
        <v>20915</v>
      </c>
      <c r="X601" s="7">
        <f t="shared" si="49"/>
        <v>21551.9</v>
      </c>
      <c r="Y601" s="133">
        <f t="shared" si="50"/>
        <v>3.0451828830982519E-2</v>
      </c>
      <c r="Z601" s="133">
        <f t="shared" si="51"/>
        <v>1.6734401147501792E-3</v>
      </c>
      <c r="AA601" s="187" cm="1">
        <f t="array" ref="AA601">6-MATCH(Z601,PERCENTILE(Z$11:Z$642,{5,4,3,2,1}/5),-1)</f>
        <v>4</v>
      </c>
      <c r="AB601" s="148" t="str">
        <f t="shared" si="52"/>
        <v>High</v>
      </c>
      <c r="AD601" s="14"/>
      <c r="AE601" s="192"/>
    </row>
    <row r="602" spans="1:31">
      <c r="A602" s="4" t="s">
        <v>606</v>
      </c>
      <c r="B602" s="7">
        <v>50</v>
      </c>
      <c r="C602" s="7">
        <v>40</v>
      </c>
      <c r="D602" s="7">
        <v>4000</v>
      </c>
      <c r="E602" s="7">
        <v>300</v>
      </c>
      <c r="F602" s="7">
        <v>250</v>
      </c>
      <c r="G602" s="7">
        <v>3000</v>
      </c>
      <c r="H602" s="7">
        <v>7000</v>
      </c>
      <c r="I602" s="7">
        <v>1250</v>
      </c>
      <c r="J602" s="7">
        <v>3000</v>
      </c>
      <c r="K602" s="7">
        <v>1000</v>
      </c>
      <c r="L602" s="7">
        <v>250</v>
      </c>
      <c r="M602" s="7">
        <v>400</v>
      </c>
      <c r="N602" s="7">
        <v>2500</v>
      </c>
      <c r="O602" s="7">
        <v>3000</v>
      </c>
      <c r="P602" s="7">
        <v>4000</v>
      </c>
      <c r="Q602" s="7">
        <v>2500</v>
      </c>
      <c r="R602" s="7">
        <v>5000</v>
      </c>
      <c r="S602" s="7">
        <v>900</v>
      </c>
      <c r="T602" s="7">
        <v>700</v>
      </c>
      <c r="U602" s="7">
        <v>0</v>
      </c>
      <c r="V602" s="7">
        <v>0</v>
      </c>
      <c r="W602" s="7">
        <f t="shared" ref="W602:W643" si="53">SUM(B602:V602)</f>
        <v>39140</v>
      </c>
      <c r="X602" s="7">
        <f t="shared" ref="X602:X643" si="54">SUMPRODUCT(B602:V602,$B$8:$V$8)</f>
        <v>39960.199999999997</v>
      </c>
      <c r="Y602" s="133">
        <f t="shared" ref="Y602:Y643" si="55">X602/W602-1</f>
        <v>2.0955544200306431E-2</v>
      </c>
      <c r="Z602" s="133">
        <f t="shared" si="51"/>
        <v>1.2774655084312723E-3</v>
      </c>
      <c r="AA602" s="187" cm="1">
        <f t="array" ref="AA602">6-MATCH(Z602,PERCENTILE(Z$11:Z$642,{5,4,3,2,1}/5),-1)</f>
        <v>4</v>
      </c>
      <c r="AB602" s="148" t="str">
        <f t="shared" si="52"/>
        <v>High</v>
      </c>
      <c r="AD602" s="14"/>
      <c r="AE602" s="192"/>
    </row>
    <row r="603" spans="1:31">
      <c r="A603" s="4" t="s">
        <v>607</v>
      </c>
      <c r="B603" s="7">
        <v>125</v>
      </c>
      <c r="C603" s="7">
        <v>10</v>
      </c>
      <c r="D603" s="7">
        <v>2000</v>
      </c>
      <c r="E603" s="7">
        <v>600</v>
      </c>
      <c r="F603" s="7">
        <v>350</v>
      </c>
      <c r="G603" s="7">
        <v>2500</v>
      </c>
      <c r="H603" s="7">
        <v>4000</v>
      </c>
      <c r="I603" s="7">
        <v>1000</v>
      </c>
      <c r="J603" s="7">
        <v>3500</v>
      </c>
      <c r="K603" s="7">
        <v>700</v>
      </c>
      <c r="L603" s="7">
        <v>350</v>
      </c>
      <c r="M603" s="7">
        <v>400</v>
      </c>
      <c r="N603" s="7">
        <v>3000</v>
      </c>
      <c r="O603" s="7">
        <v>2000</v>
      </c>
      <c r="P603" s="7">
        <v>1500</v>
      </c>
      <c r="Q603" s="7">
        <v>3000</v>
      </c>
      <c r="R603" s="7">
        <v>5000</v>
      </c>
      <c r="S603" s="7">
        <v>1750</v>
      </c>
      <c r="T603" s="7">
        <v>450</v>
      </c>
      <c r="U603" s="7">
        <v>0</v>
      </c>
      <c r="V603" s="7">
        <v>0</v>
      </c>
      <c r="W603" s="7">
        <f t="shared" si="53"/>
        <v>32235</v>
      </c>
      <c r="X603" s="7">
        <f t="shared" si="54"/>
        <v>33137.800000000003</v>
      </c>
      <c r="Y603" s="133">
        <f t="shared" si="55"/>
        <v>2.8006824879789116E-2</v>
      </c>
      <c r="Z603" s="133">
        <f t="shared" si="51"/>
        <v>3.8777726074143014E-3</v>
      </c>
      <c r="AA603" s="187" cm="1">
        <f t="array" ref="AA603">6-MATCH(Z603,PERCENTILE(Z$11:Z$642,{5,4,3,2,1}/5),-1)</f>
        <v>5</v>
      </c>
      <c r="AB603" s="148" t="str">
        <f t="shared" si="52"/>
        <v>Very high</v>
      </c>
      <c r="AD603" s="14"/>
      <c r="AE603" s="192"/>
    </row>
    <row r="604" spans="1:31">
      <c r="A604" s="4" t="s">
        <v>608</v>
      </c>
      <c r="B604" s="7">
        <v>15</v>
      </c>
      <c r="C604" s="7">
        <v>10</v>
      </c>
      <c r="D604" s="7">
        <v>600</v>
      </c>
      <c r="E604" s="7">
        <v>30</v>
      </c>
      <c r="F604" s="7">
        <v>75</v>
      </c>
      <c r="G604" s="7">
        <v>1750</v>
      </c>
      <c r="H604" s="7">
        <v>3500</v>
      </c>
      <c r="I604" s="7">
        <v>450</v>
      </c>
      <c r="J604" s="7">
        <v>1500</v>
      </c>
      <c r="K604" s="7">
        <v>500</v>
      </c>
      <c r="L604" s="7">
        <v>300</v>
      </c>
      <c r="M604" s="7">
        <v>500</v>
      </c>
      <c r="N604" s="7">
        <v>1250</v>
      </c>
      <c r="O604" s="7">
        <v>1500</v>
      </c>
      <c r="P604" s="7">
        <v>1750</v>
      </c>
      <c r="Q604" s="7">
        <v>3000</v>
      </c>
      <c r="R604" s="7">
        <v>3500</v>
      </c>
      <c r="S604" s="7">
        <v>800</v>
      </c>
      <c r="T604" s="7">
        <v>600</v>
      </c>
      <c r="U604" s="7">
        <v>0</v>
      </c>
      <c r="V604" s="7">
        <v>0</v>
      </c>
      <c r="W604" s="7">
        <f t="shared" si="53"/>
        <v>21630</v>
      </c>
      <c r="X604" s="7">
        <f t="shared" si="54"/>
        <v>22325.7</v>
      </c>
      <c r="Y604" s="133">
        <f t="shared" si="55"/>
        <v>3.2163661581137371E-2</v>
      </c>
      <c r="Z604" s="133">
        <f t="shared" si="51"/>
        <v>6.9348127600554787E-4</v>
      </c>
      <c r="AA604" s="187" cm="1">
        <f t="array" ref="AA604">6-MATCH(Z604,PERCENTILE(Z$11:Z$642,{5,4,3,2,1}/5),-1)</f>
        <v>3</v>
      </c>
      <c r="AB604" s="148" t="str">
        <f t="shared" si="52"/>
        <v>Mid</v>
      </c>
      <c r="AD604" s="14"/>
      <c r="AE604" s="192"/>
    </row>
    <row r="605" spans="1:31">
      <c r="A605" s="4" t="s">
        <v>609</v>
      </c>
      <c r="B605" s="7">
        <v>20</v>
      </c>
      <c r="C605" s="7">
        <v>0</v>
      </c>
      <c r="D605" s="7">
        <v>900</v>
      </c>
      <c r="E605" s="7">
        <v>250</v>
      </c>
      <c r="F605" s="7">
        <v>300</v>
      </c>
      <c r="G605" s="7">
        <v>1250</v>
      </c>
      <c r="H605" s="7">
        <v>8000</v>
      </c>
      <c r="I605" s="7">
        <v>1250</v>
      </c>
      <c r="J605" s="7">
        <v>10000</v>
      </c>
      <c r="K605" s="7">
        <v>4000</v>
      </c>
      <c r="L605" s="7">
        <v>3000</v>
      </c>
      <c r="M605" s="7">
        <v>1250</v>
      </c>
      <c r="N605" s="7">
        <v>4000</v>
      </c>
      <c r="O605" s="7">
        <v>5000</v>
      </c>
      <c r="P605" s="7">
        <v>9000</v>
      </c>
      <c r="Q605" s="7">
        <v>14000</v>
      </c>
      <c r="R605" s="7">
        <v>15000</v>
      </c>
      <c r="S605" s="7">
        <v>4000</v>
      </c>
      <c r="T605" s="7">
        <v>1750</v>
      </c>
      <c r="U605" s="7">
        <v>0</v>
      </c>
      <c r="V605" s="7">
        <v>0</v>
      </c>
      <c r="W605" s="7">
        <f t="shared" si="53"/>
        <v>82970</v>
      </c>
      <c r="X605" s="7">
        <f t="shared" si="54"/>
        <v>85831</v>
      </c>
      <c r="Y605" s="133">
        <f t="shared" si="55"/>
        <v>3.4482343015547867E-2</v>
      </c>
      <c r="Z605" s="133">
        <f t="shared" si="51"/>
        <v>2.4105098228275281E-4</v>
      </c>
      <c r="AA605" s="187" cm="1">
        <f t="array" ref="AA605">6-MATCH(Z605,PERCENTILE(Z$11:Z$642,{5,4,3,2,1}/5),-1)</f>
        <v>2</v>
      </c>
      <c r="AB605" s="148" t="str">
        <f t="shared" si="52"/>
        <v>Low</v>
      </c>
      <c r="AD605" s="14"/>
      <c r="AE605" s="192"/>
    </row>
    <row r="606" spans="1:31">
      <c r="A606" s="4" t="s">
        <v>610</v>
      </c>
      <c r="B606" s="7">
        <v>75</v>
      </c>
      <c r="C606" s="7">
        <v>0</v>
      </c>
      <c r="D606" s="7">
        <v>4000</v>
      </c>
      <c r="E606" s="7">
        <v>1250</v>
      </c>
      <c r="F606" s="7">
        <v>250</v>
      </c>
      <c r="G606" s="7">
        <v>2500</v>
      </c>
      <c r="H606" s="7">
        <v>12000</v>
      </c>
      <c r="I606" s="7">
        <v>2500</v>
      </c>
      <c r="J606" s="7">
        <v>13000</v>
      </c>
      <c r="K606" s="7">
        <v>6000</v>
      </c>
      <c r="L606" s="7">
        <v>11000</v>
      </c>
      <c r="M606" s="7">
        <v>3500</v>
      </c>
      <c r="N606" s="7">
        <v>12000</v>
      </c>
      <c r="O606" s="7">
        <v>12000</v>
      </c>
      <c r="P606" s="7">
        <v>3500</v>
      </c>
      <c r="Q606" s="7">
        <v>4500</v>
      </c>
      <c r="R606" s="7">
        <v>17000</v>
      </c>
      <c r="S606" s="7">
        <v>3000</v>
      </c>
      <c r="T606" s="7">
        <v>2250</v>
      </c>
      <c r="U606" s="7">
        <v>0</v>
      </c>
      <c r="V606" s="7">
        <v>0</v>
      </c>
      <c r="W606" s="7">
        <f t="shared" si="53"/>
        <v>110325</v>
      </c>
      <c r="X606" s="7">
        <f t="shared" si="54"/>
        <v>113987.5</v>
      </c>
      <c r="Y606" s="133">
        <f t="shared" si="55"/>
        <v>3.319737140267387E-2</v>
      </c>
      <c r="Z606" s="133">
        <f t="shared" si="51"/>
        <v>6.7980965329707678E-4</v>
      </c>
      <c r="AA606" s="187" cm="1">
        <f t="array" ref="AA606">6-MATCH(Z606,PERCENTILE(Z$11:Z$642,{5,4,3,2,1}/5),-1)</f>
        <v>3</v>
      </c>
      <c r="AB606" s="148" t="str">
        <f t="shared" si="52"/>
        <v>Mid</v>
      </c>
      <c r="AD606" s="14"/>
      <c r="AE606" s="192"/>
    </row>
    <row r="607" spans="1:31">
      <c r="A607" s="4" t="s">
        <v>611</v>
      </c>
      <c r="B607" s="7">
        <v>10</v>
      </c>
      <c r="C607" s="7">
        <v>0</v>
      </c>
      <c r="D607" s="7">
        <v>225</v>
      </c>
      <c r="E607" s="7">
        <v>5</v>
      </c>
      <c r="F607" s="7">
        <v>600</v>
      </c>
      <c r="G607" s="7">
        <v>1000</v>
      </c>
      <c r="H607" s="7">
        <v>2500</v>
      </c>
      <c r="I607" s="7">
        <v>150</v>
      </c>
      <c r="J607" s="7">
        <v>1750</v>
      </c>
      <c r="K607" s="7">
        <v>1000</v>
      </c>
      <c r="L607" s="7">
        <v>250</v>
      </c>
      <c r="M607" s="7">
        <v>450</v>
      </c>
      <c r="N607" s="7">
        <v>1750</v>
      </c>
      <c r="O607" s="7">
        <v>600</v>
      </c>
      <c r="P607" s="7">
        <v>350</v>
      </c>
      <c r="Q607" s="7">
        <v>5000</v>
      </c>
      <c r="R607" s="7">
        <v>10000</v>
      </c>
      <c r="S607" s="7">
        <v>600</v>
      </c>
      <c r="T607" s="7">
        <v>800</v>
      </c>
      <c r="U607" s="7">
        <v>0</v>
      </c>
      <c r="V607" s="7">
        <v>0</v>
      </c>
      <c r="W607" s="7">
        <f t="shared" si="53"/>
        <v>27040</v>
      </c>
      <c r="X607" s="7">
        <f t="shared" si="54"/>
        <v>28150.65</v>
      </c>
      <c r="Y607" s="133">
        <f t="shared" si="55"/>
        <v>4.1074334319526784E-2</v>
      </c>
      <c r="Z607" s="133">
        <f t="shared" si="51"/>
        <v>3.6982248520710058E-4</v>
      </c>
      <c r="AA607" s="187" cm="1">
        <f t="array" ref="AA607">6-MATCH(Z607,PERCENTILE(Z$11:Z$642,{5,4,3,2,1}/5),-1)</f>
        <v>2</v>
      </c>
      <c r="AB607" s="148" t="str">
        <f t="shared" si="52"/>
        <v>Low</v>
      </c>
      <c r="AD607" s="14"/>
      <c r="AE607" s="192"/>
    </row>
    <row r="608" spans="1:31">
      <c r="A608" s="4" t="s">
        <v>612</v>
      </c>
      <c r="B608" s="7">
        <v>75</v>
      </c>
      <c r="C608" s="7">
        <v>200</v>
      </c>
      <c r="D608" s="7">
        <v>1750</v>
      </c>
      <c r="E608" s="7">
        <v>100</v>
      </c>
      <c r="F608" s="7">
        <v>400</v>
      </c>
      <c r="G608" s="7">
        <v>3000</v>
      </c>
      <c r="H608" s="7">
        <v>6000</v>
      </c>
      <c r="I608" s="7">
        <v>2500</v>
      </c>
      <c r="J608" s="7">
        <v>4500</v>
      </c>
      <c r="K608" s="7">
        <v>4000</v>
      </c>
      <c r="L608" s="7">
        <v>13000</v>
      </c>
      <c r="M608" s="7">
        <v>1500</v>
      </c>
      <c r="N608" s="7">
        <v>9000</v>
      </c>
      <c r="O608" s="7">
        <v>7000</v>
      </c>
      <c r="P608" s="7">
        <v>2000</v>
      </c>
      <c r="Q608" s="7">
        <v>7000</v>
      </c>
      <c r="R608" s="7">
        <v>6000</v>
      </c>
      <c r="S608" s="7">
        <v>1750</v>
      </c>
      <c r="T608" s="7">
        <v>1250</v>
      </c>
      <c r="U608" s="7">
        <v>0</v>
      </c>
      <c r="V608" s="7">
        <v>0</v>
      </c>
      <c r="W608" s="7">
        <f t="shared" si="53"/>
        <v>71025</v>
      </c>
      <c r="X608" s="7">
        <f t="shared" si="54"/>
        <v>73147.5</v>
      </c>
      <c r="Y608" s="133">
        <f t="shared" si="55"/>
        <v>2.9883843717001035E-2</v>
      </c>
      <c r="Z608" s="133">
        <f t="shared" si="51"/>
        <v>1.0559662090813093E-3</v>
      </c>
      <c r="AA608" s="187" cm="1">
        <f t="array" ref="AA608">6-MATCH(Z608,PERCENTILE(Z$11:Z$642,{5,4,3,2,1}/5),-1)</f>
        <v>3</v>
      </c>
      <c r="AB608" s="148" t="str">
        <f t="shared" si="52"/>
        <v>Mid</v>
      </c>
      <c r="AD608" s="14"/>
      <c r="AE608" s="192"/>
    </row>
    <row r="609" spans="1:31">
      <c r="A609" s="4" t="s">
        <v>613</v>
      </c>
      <c r="B609" s="7">
        <v>125</v>
      </c>
      <c r="C609" s="7">
        <v>0</v>
      </c>
      <c r="D609" s="7">
        <v>900</v>
      </c>
      <c r="E609" s="7">
        <v>400</v>
      </c>
      <c r="F609" s="7">
        <v>75</v>
      </c>
      <c r="G609" s="7">
        <v>1500</v>
      </c>
      <c r="H609" s="7">
        <v>8000</v>
      </c>
      <c r="I609" s="7">
        <v>5000</v>
      </c>
      <c r="J609" s="7">
        <v>5000</v>
      </c>
      <c r="K609" s="7">
        <v>6000</v>
      </c>
      <c r="L609" s="7">
        <v>6000</v>
      </c>
      <c r="M609" s="7">
        <v>900</v>
      </c>
      <c r="N609" s="7">
        <v>3500</v>
      </c>
      <c r="O609" s="7">
        <v>3500</v>
      </c>
      <c r="P609" s="7">
        <v>5000</v>
      </c>
      <c r="Q609" s="7">
        <v>2500</v>
      </c>
      <c r="R609" s="7">
        <v>4500</v>
      </c>
      <c r="S609" s="7">
        <v>2000</v>
      </c>
      <c r="T609" s="7">
        <v>1000</v>
      </c>
      <c r="U609" s="7">
        <v>0</v>
      </c>
      <c r="V609" s="7">
        <v>0</v>
      </c>
      <c r="W609" s="7">
        <f t="shared" si="53"/>
        <v>55900</v>
      </c>
      <c r="X609" s="7">
        <f t="shared" si="54"/>
        <v>57540.5</v>
      </c>
      <c r="Y609" s="133">
        <f t="shared" si="55"/>
        <v>2.9347048300536693E-2</v>
      </c>
      <c r="Z609" s="133">
        <f t="shared" si="51"/>
        <v>2.2361359570661895E-3</v>
      </c>
      <c r="AA609" s="187" cm="1">
        <f t="array" ref="AA609">6-MATCH(Z609,PERCENTILE(Z$11:Z$642,{5,4,3,2,1}/5),-1)</f>
        <v>4</v>
      </c>
      <c r="AB609" s="148" t="str">
        <f t="shared" si="52"/>
        <v>High</v>
      </c>
      <c r="AD609" s="14"/>
      <c r="AE609" s="192"/>
    </row>
    <row r="610" spans="1:31">
      <c r="A610" s="4" t="s">
        <v>614</v>
      </c>
      <c r="B610" s="7">
        <v>20</v>
      </c>
      <c r="C610" s="7">
        <v>50</v>
      </c>
      <c r="D610" s="7">
        <v>3500</v>
      </c>
      <c r="E610" s="7">
        <v>150</v>
      </c>
      <c r="F610" s="7">
        <v>225</v>
      </c>
      <c r="G610" s="7">
        <v>4000</v>
      </c>
      <c r="H610" s="7">
        <v>7000</v>
      </c>
      <c r="I610" s="7">
        <v>2500</v>
      </c>
      <c r="J610" s="7">
        <v>3000</v>
      </c>
      <c r="K610" s="7">
        <v>600</v>
      </c>
      <c r="L610" s="7">
        <v>400</v>
      </c>
      <c r="M610" s="7">
        <v>500</v>
      </c>
      <c r="N610" s="7">
        <v>1750</v>
      </c>
      <c r="O610" s="7">
        <v>3000</v>
      </c>
      <c r="P610" s="7">
        <v>3000</v>
      </c>
      <c r="Q610" s="7">
        <v>3500</v>
      </c>
      <c r="R610" s="7">
        <v>14000</v>
      </c>
      <c r="S610" s="7">
        <v>1250</v>
      </c>
      <c r="T610" s="7">
        <v>600</v>
      </c>
      <c r="U610" s="7">
        <v>0</v>
      </c>
      <c r="V610" s="7">
        <v>0</v>
      </c>
      <c r="W610" s="7">
        <f t="shared" si="53"/>
        <v>49045</v>
      </c>
      <c r="X610" s="7">
        <f t="shared" si="54"/>
        <v>50446</v>
      </c>
      <c r="Y610" s="133">
        <f t="shared" si="55"/>
        <v>2.8565603017636887E-2</v>
      </c>
      <c r="Z610" s="133">
        <f t="shared" si="51"/>
        <v>4.0778876541951268E-4</v>
      </c>
      <c r="AA610" s="187" cm="1">
        <f t="array" ref="AA610">6-MATCH(Z610,PERCENTILE(Z$11:Z$642,{5,4,3,2,1}/5),-1)</f>
        <v>2</v>
      </c>
      <c r="AB610" s="148" t="str">
        <f t="shared" si="52"/>
        <v>Low</v>
      </c>
      <c r="AD610" s="14"/>
      <c r="AE610" s="192"/>
    </row>
    <row r="611" spans="1:31">
      <c r="A611" s="4" t="s">
        <v>615</v>
      </c>
      <c r="B611" s="7">
        <v>30</v>
      </c>
      <c r="C611" s="7">
        <v>0</v>
      </c>
      <c r="D611" s="7">
        <v>3500</v>
      </c>
      <c r="E611" s="7">
        <v>2000</v>
      </c>
      <c r="F611" s="7">
        <v>1250</v>
      </c>
      <c r="G611" s="7">
        <v>4500</v>
      </c>
      <c r="H611" s="7">
        <v>20000</v>
      </c>
      <c r="I611" s="7">
        <v>6000</v>
      </c>
      <c r="J611" s="7">
        <v>19000</v>
      </c>
      <c r="K611" s="7">
        <v>15000</v>
      </c>
      <c r="L611" s="7">
        <v>24000</v>
      </c>
      <c r="M611" s="7">
        <v>6000</v>
      </c>
      <c r="N611" s="7">
        <v>28000</v>
      </c>
      <c r="O611" s="7">
        <v>41000</v>
      </c>
      <c r="P611" s="7">
        <v>16000</v>
      </c>
      <c r="Q611" s="7">
        <v>15000</v>
      </c>
      <c r="R611" s="7">
        <v>24000</v>
      </c>
      <c r="S611" s="7">
        <v>4500</v>
      </c>
      <c r="T611" s="7">
        <v>3500</v>
      </c>
      <c r="U611" s="7">
        <v>0</v>
      </c>
      <c r="V611" s="7">
        <v>0</v>
      </c>
      <c r="W611" s="7">
        <f t="shared" si="53"/>
        <v>233280</v>
      </c>
      <c r="X611" s="7">
        <f t="shared" si="54"/>
        <v>241750</v>
      </c>
      <c r="Y611" s="133">
        <f t="shared" si="55"/>
        <v>3.6308299039780501E-2</v>
      </c>
      <c r="Z611" s="133">
        <f t="shared" si="51"/>
        <v>1.286008230452675E-4</v>
      </c>
      <c r="AA611" s="187" cm="1">
        <f t="array" ref="AA611">6-MATCH(Z611,PERCENTILE(Z$11:Z$642,{5,4,3,2,1}/5),-1)</f>
        <v>2</v>
      </c>
      <c r="AB611" s="148" t="str">
        <f t="shared" si="52"/>
        <v>Low</v>
      </c>
      <c r="AD611" s="14"/>
      <c r="AE611" s="192"/>
    </row>
    <row r="612" spans="1:31">
      <c r="A612" s="4" t="s">
        <v>616</v>
      </c>
      <c r="B612" s="7">
        <v>0</v>
      </c>
      <c r="C612" s="7">
        <v>10</v>
      </c>
      <c r="D612" s="7">
        <v>3500</v>
      </c>
      <c r="E612" s="7">
        <v>400</v>
      </c>
      <c r="F612" s="7">
        <v>800</v>
      </c>
      <c r="G612" s="7">
        <v>3500</v>
      </c>
      <c r="H612" s="7">
        <v>9000</v>
      </c>
      <c r="I612" s="7">
        <v>1250</v>
      </c>
      <c r="J612" s="7">
        <v>2250</v>
      </c>
      <c r="K612" s="7">
        <v>500</v>
      </c>
      <c r="L612" s="7">
        <v>500</v>
      </c>
      <c r="M612" s="7">
        <v>600</v>
      </c>
      <c r="N612" s="7">
        <v>1000</v>
      </c>
      <c r="O612" s="7">
        <v>2250</v>
      </c>
      <c r="P612" s="7">
        <v>1250</v>
      </c>
      <c r="Q612" s="7">
        <v>2250</v>
      </c>
      <c r="R612" s="7">
        <v>4500</v>
      </c>
      <c r="S612" s="7">
        <v>800</v>
      </c>
      <c r="T612" s="7">
        <v>600</v>
      </c>
      <c r="U612" s="7">
        <v>0</v>
      </c>
      <c r="V612" s="7">
        <v>0</v>
      </c>
      <c r="W612" s="7">
        <f t="shared" si="53"/>
        <v>34960</v>
      </c>
      <c r="X612" s="7">
        <f t="shared" si="54"/>
        <v>35575.800000000003</v>
      </c>
      <c r="Y612" s="133">
        <f t="shared" si="55"/>
        <v>1.7614416475972616E-2</v>
      </c>
      <c r="Z612" s="133">
        <f t="shared" si="51"/>
        <v>0</v>
      </c>
      <c r="AA612" s="187" cm="1">
        <f t="array" ref="AA612">6-MATCH(Z612,PERCENTILE(Z$11:Z$642,{5,4,3,2,1}/5),-1)</f>
        <v>1</v>
      </c>
      <c r="AB612" s="148" t="str">
        <f t="shared" si="52"/>
        <v>Very low</v>
      </c>
      <c r="AD612" s="14"/>
      <c r="AE612" s="192"/>
    </row>
    <row r="613" spans="1:31">
      <c r="A613" s="4" t="s">
        <v>617</v>
      </c>
      <c r="B613" s="7">
        <v>10</v>
      </c>
      <c r="C613" s="7">
        <v>0</v>
      </c>
      <c r="D613" s="7">
        <v>800</v>
      </c>
      <c r="E613" s="7">
        <v>0</v>
      </c>
      <c r="F613" s="7">
        <v>0</v>
      </c>
      <c r="G613" s="7">
        <v>1000</v>
      </c>
      <c r="H613" s="7">
        <v>3000</v>
      </c>
      <c r="I613" s="7">
        <v>225</v>
      </c>
      <c r="J613" s="7">
        <v>3000</v>
      </c>
      <c r="K613" s="7">
        <v>1250</v>
      </c>
      <c r="L613" s="7">
        <v>175</v>
      </c>
      <c r="M613" s="7">
        <v>600</v>
      </c>
      <c r="N613" s="7">
        <v>2500</v>
      </c>
      <c r="O613" s="7">
        <v>1250</v>
      </c>
      <c r="P613" s="7">
        <v>600</v>
      </c>
      <c r="Q613" s="7">
        <v>9000</v>
      </c>
      <c r="R613" s="7">
        <v>3500</v>
      </c>
      <c r="S613" s="7">
        <v>800</v>
      </c>
      <c r="T613" s="7">
        <v>800</v>
      </c>
      <c r="U613" s="7">
        <v>0</v>
      </c>
      <c r="V613" s="7">
        <v>0</v>
      </c>
      <c r="W613" s="7">
        <f t="shared" si="53"/>
        <v>28510</v>
      </c>
      <c r="X613" s="7">
        <f t="shared" si="54"/>
        <v>29502</v>
      </c>
      <c r="Y613" s="133">
        <f t="shared" si="55"/>
        <v>3.4794808839003766E-2</v>
      </c>
      <c r="Z613" s="133">
        <f t="shared" si="51"/>
        <v>3.5075412136092597E-4</v>
      </c>
      <c r="AA613" s="187" cm="1">
        <f t="array" ref="AA613">6-MATCH(Z613,PERCENTILE(Z$11:Z$642,{5,4,3,2,1}/5),-1)</f>
        <v>2</v>
      </c>
      <c r="AB613" s="148" t="str">
        <f t="shared" si="52"/>
        <v>Low</v>
      </c>
      <c r="AD613" s="14"/>
      <c r="AE613" s="192"/>
    </row>
    <row r="614" spans="1:31">
      <c r="A614" s="4" t="s">
        <v>618</v>
      </c>
      <c r="B614" s="7">
        <v>10</v>
      </c>
      <c r="C614" s="7">
        <v>0</v>
      </c>
      <c r="D614" s="7">
        <v>2500</v>
      </c>
      <c r="E614" s="7">
        <v>500</v>
      </c>
      <c r="F614" s="7">
        <v>150</v>
      </c>
      <c r="G614" s="7">
        <v>3500</v>
      </c>
      <c r="H614" s="7">
        <v>4500</v>
      </c>
      <c r="I614" s="7">
        <v>2250</v>
      </c>
      <c r="J614" s="7">
        <v>2000</v>
      </c>
      <c r="K614" s="7">
        <v>2000</v>
      </c>
      <c r="L614" s="7">
        <v>175</v>
      </c>
      <c r="M614" s="7">
        <v>1000</v>
      </c>
      <c r="N614" s="7">
        <v>1250</v>
      </c>
      <c r="O614" s="7">
        <v>5000</v>
      </c>
      <c r="P614" s="7">
        <v>2500</v>
      </c>
      <c r="Q614" s="7">
        <v>2500</v>
      </c>
      <c r="R614" s="7">
        <v>4500</v>
      </c>
      <c r="S614" s="7">
        <v>900</v>
      </c>
      <c r="T614" s="7">
        <v>400</v>
      </c>
      <c r="U614" s="7">
        <v>0</v>
      </c>
      <c r="V614" s="7">
        <v>0</v>
      </c>
      <c r="W614" s="7">
        <f t="shared" si="53"/>
        <v>35635</v>
      </c>
      <c r="X614" s="7">
        <f t="shared" si="54"/>
        <v>36626.25</v>
      </c>
      <c r="Y614" s="133">
        <f t="shared" si="55"/>
        <v>2.7816753192086541E-2</v>
      </c>
      <c r="Z614" s="133">
        <f t="shared" si="51"/>
        <v>2.8062298302230951E-4</v>
      </c>
      <c r="AA614" s="187" cm="1">
        <f t="array" ref="AA614">6-MATCH(Z614,PERCENTILE(Z$11:Z$642,{5,4,3,2,1}/5),-1)</f>
        <v>2</v>
      </c>
      <c r="AB614" s="148" t="str">
        <f t="shared" si="52"/>
        <v>Low</v>
      </c>
      <c r="AD614" s="14"/>
      <c r="AE614" s="192"/>
    </row>
    <row r="615" spans="1:31">
      <c r="A615" s="4" t="s">
        <v>619</v>
      </c>
      <c r="B615" s="7">
        <v>0</v>
      </c>
      <c r="C615" s="7">
        <v>0</v>
      </c>
      <c r="D615" s="7">
        <v>3000</v>
      </c>
      <c r="E615" s="7">
        <v>0</v>
      </c>
      <c r="F615" s="7">
        <v>350</v>
      </c>
      <c r="G615" s="7">
        <v>2000</v>
      </c>
      <c r="H615" s="7">
        <v>3500</v>
      </c>
      <c r="I615" s="7">
        <v>1000</v>
      </c>
      <c r="J615" s="7">
        <v>1500</v>
      </c>
      <c r="K615" s="7">
        <v>300</v>
      </c>
      <c r="L615" s="7">
        <v>100</v>
      </c>
      <c r="M615" s="7">
        <v>500</v>
      </c>
      <c r="N615" s="7">
        <v>700</v>
      </c>
      <c r="O615" s="7">
        <v>500</v>
      </c>
      <c r="P615" s="7">
        <v>600</v>
      </c>
      <c r="Q615" s="7">
        <v>2000</v>
      </c>
      <c r="R615" s="7">
        <v>8000</v>
      </c>
      <c r="S615" s="7">
        <v>450</v>
      </c>
      <c r="T615" s="7">
        <v>350</v>
      </c>
      <c r="U615" s="7">
        <v>0</v>
      </c>
      <c r="V615" s="7">
        <v>0</v>
      </c>
      <c r="W615" s="7">
        <f t="shared" si="53"/>
        <v>24850</v>
      </c>
      <c r="X615" s="7">
        <f t="shared" si="54"/>
        <v>25417</v>
      </c>
      <c r="Y615" s="133">
        <f t="shared" si="55"/>
        <v>2.2816901408450718E-2</v>
      </c>
      <c r="Z615" s="133">
        <f t="shared" si="51"/>
        <v>0</v>
      </c>
      <c r="AA615" s="187" cm="1">
        <f t="array" ref="AA615">6-MATCH(Z615,PERCENTILE(Z$11:Z$642,{5,4,3,2,1}/5),-1)</f>
        <v>1</v>
      </c>
      <c r="AB615" s="148" t="str">
        <f t="shared" si="52"/>
        <v>Very low</v>
      </c>
      <c r="AD615" s="14"/>
      <c r="AE615" s="192"/>
    </row>
    <row r="616" spans="1:31">
      <c r="A616" s="4" t="s">
        <v>620</v>
      </c>
      <c r="B616" s="7">
        <v>45</v>
      </c>
      <c r="C616" s="7">
        <v>0</v>
      </c>
      <c r="D616" s="7">
        <v>900</v>
      </c>
      <c r="E616" s="7">
        <v>0</v>
      </c>
      <c r="F616" s="7">
        <v>50</v>
      </c>
      <c r="G616" s="7">
        <v>800</v>
      </c>
      <c r="H616" s="7">
        <v>2250</v>
      </c>
      <c r="I616" s="7">
        <v>150</v>
      </c>
      <c r="J616" s="7">
        <v>1500</v>
      </c>
      <c r="K616" s="7">
        <v>450</v>
      </c>
      <c r="L616" s="7">
        <v>250</v>
      </c>
      <c r="M616" s="7">
        <v>500</v>
      </c>
      <c r="N616" s="7">
        <v>700</v>
      </c>
      <c r="O616" s="7">
        <v>800</v>
      </c>
      <c r="P616" s="7">
        <v>800</v>
      </c>
      <c r="Q616" s="7">
        <v>2500</v>
      </c>
      <c r="R616" s="7">
        <v>2250</v>
      </c>
      <c r="S616" s="7">
        <v>900</v>
      </c>
      <c r="T616" s="7">
        <v>450</v>
      </c>
      <c r="U616" s="7">
        <v>0</v>
      </c>
      <c r="V616" s="7">
        <v>0</v>
      </c>
      <c r="W616" s="7">
        <f t="shared" si="53"/>
        <v>15295</v>
      </c>
      <c r="X616" s="7">
        <f t="shared" si="54"/>
        <v>15736</v>
      </c>
      <c r="Y616" s="133">
        <f t="shared" si="55"/>
        <v>2.8832951945080065E-2</v>
      </c>
      <c r="Z616" s="133">
        <f t="shared" si="51"/>
        <v>2.9421379535796012E-3</v>
      </c>
      <c r="AA616" s="187" cm="1">
        <f t="array" ref="AA616">6-MATCH(Z616,PERCENTILE(Z$11:Z$642,{5,4,3,2,1}/5),-1)</f>
        <v>4</v>
      </c>
      <c r="AB616" s="148" t="str">
        <f t="shared" si="52"/>
        <v>High</v>
      </c>
      <c r="AD616" s="14"/>
      <c r="AE616" s="192"/>
    </row>
    <row r="617" spans="1:31">
      <c r="A617" s="4" t="s">
        <v>621</v>
      </c>
      <c r="B617" s="7">
        <v>15</v>
      </c>
      <c r="C617" s="7">
        <v>0</v>
      </c>
      <c r="D617" s="7">
        <v>3000</v>
      </c>
      <c r="E617" s="7">
        <v>20</v>
      </c>
      <c r="F617" s="7">
        <v>500</v>
      </c>
      <c r="G617" s="7">
        <v>3000</v>
      </c>
      <c r="H617" s="7">
        <v>7000</v>
      </c>
      <c r="I617" s="7">
        <v>1000</v>
      </c>
      <c r="J617" s="7">
        <v>2250</v>
      </c>
      <c r="K617" s="7">
        <v>700</v>
      </c>
      <c r="L617" s="7">
        <v>400</v>
      </c>
      <c r="M617" s="7">
        <v>800</v>
      </c>
      <c r="N617" s="7">
        <v>1000</v>
      </c>
      <c r="O617" s="7">
        <v>3000</v>
      </c>
      <c r="P617" s="7">
        <v>2250</v>
      </c>
      <c r="Q617" s="7">
        <v>2500</v>
      </c>
      <c r="R617" s="7">
        <v>17000</v>
      </c>
      <c r="S617" s="7">
        <v>900</v>
      </c>
      <c r="T617" s="7">
        <v>600</v>
      </c>
      <c r="U617" s="7">
        <v>0</v>
      </c>
      <c r="V617" s="7">
        <v>0</v>
      </c>
      <c r="W617" s="7">
        <f t="shared" si="53"/>
        <v>45935</v>
      </c>
      <c r="X617" s="7">
        <f t="shared" si="54"/>
        <v>47413.1</v>
      </c>
      <c r="Y617" s="133">
        <f t="shared" si="55"/>
        <v>3.2178077718515219E-2</v>
      </c>
      <c r="Z617" s="133">
        <f t="shared" si="51"/>
        <v>3.2654838358550127E-4</v>
      </c>
      <c r="AA617" s="187" cm="1">
        <f t="array" ref="AA617">6-MATCH(Z617,PERCENTILE(Z$11:Z$642,{5,4,3,2,1}/5),-1)</f>
        <v>2</v>
      </c>
      <c r="AB617" s="148" t="str">
        <f t="shared" si="52"/>
        <v>Low</v>
      </c>
      <c r="AD617" s="14"/>
      <c r="AE617" s="192"/>
    </row>
    <row r="618" spans="1:31">
      <c r="A618" s="4" t="s">
        <v>622</v>
      </c>
      <c r="B618" s="7">
        <v>50</v>
      </c>
      <c r="C618" s="7">
        <v>100</v>
      </c>
      <c r="D618" s="7">
        <v>6000</v>
      </c>
      <c r="E618" s="7">
        <v>150</v>
      </c>
      <c r="F618" s="7">
        <v>225</v>
      </c>
      <c r="G618" s="7">
        <v>1250</v>
      </c>
      <c r="H618" s="7">
        <v>4500</v>
      </c>
      <c r="I618" s="7">
        <v>1250</v>
      </c>
      <c r="J618" s="7">
        <v>1750</v>
      </c>
      <c r="K618" s="7">
        <v>500</v>
      </c>
      <c r="L618" s="7">
        <v>175</v>
      </c>
      <c r="M618" s="7">
        <v>250</v>
      </c>
      <c r="N618" s="7">
        <v>1250</v>
      </c>
      <c r="O618" s="7">
        <v>1250</v>
      </c>
      <c r="P618" s="7">
        <v>8000</v>
      </c>
      <c r="Q618" s="7">
        <v>2250</v>
      </c>
      <c r="R618" s="7">
        <v>4500</v>
      </c>
      <c r="S618" s="7">
        <v>600</v>
      </c>
      <c r="T618" s="7">
        <v>1000</v>
      </c>
      <c r="U618" s="7">
        <v>0</v>
      </c>
      <c r="V618" s="7">
        <v>0</v>
      </c>
      <c r="W618" s="7">
        <f t="shared" si="53"/>
        <v>35050</v>
      </c>
      <c r="X618" s="7">
        <f t="shared" si="54"/>
        <v>35347.25</v>
      </c>
      <c r="Y618" s="133">
        <f t="shared" si="55"/>
        <v>8.4807417974321897E-3</v>
      </c>
      <c r="Z618" s="133">
        <f t="shared" si="51"/>
        <v>1.4265335235378032E-3</v>
      </c>
      <c r="AA618" s="187" cm="1">
        <f t="array" ref="AA618">6-MATCH(Z618,PERCENTILE(Z$11:Z$642,{5,4,3,2,1}/5),-1)</f>
        <v>4</v>
      </c>
      <c r="AB618" s="148" t="str">
        <f t="shared" si="52"/>
        <v>High</v>
      </c>
      <c r="AD618" s="14"/>
      <c r="AE618" s="192"/>
    </row>
    <row r="619" spans="1:31">
      <c r="A619" s="4" t="s">
        <v>623</v>
      </c>
      <c r="B619" s="7">
        <v>250</v>
      </c>
      <c r="C619" s="7">
        <v>7000</v>
      </c>
      <c r="D619" s="7">
        <v>7000</v>
      </c>
      <c r="E619" s="7">
        <v>30</v>
      </c>
      <c r="F619" s="7">
        <v>350</v>
      </c>
      <c r="G619" s="7">
        <v>4000</v>
      </c>
      <c r="H619" s="7">
        <v>8000</v>
      </c>
      <c r="I619" s="7">
        <v>3500</v>
      </c>
      <c r="J619" s="7">
        <v>4000</v>
      </c>
      <c r="K619" s="7">
        <v>1000</v>
      </c>
      <c r="L619" s="7">
        <v>200</v>
      </c>
      <c r="M619" s="7">
        <v>350</v>
      </c>
      <c r="N619" s="7">
        <v>11000</v>
      </c>
      <c r="O619" s="7">
        <v>6000</v>
      </c>
      <c r="P619" s="7">
        <v>1500</v>
      </c>
      <c r="Q619" s="7">
        <v>3000</v>
      </c>
      <c r="R619" s="7">
        <v>4000</v>
      </c>
      <c r="S619" s="7">
        <v>1250</v>
      </c>
      <c r="T619" s="7">
        <v>700</v>
      </c>
      <c r="U619" s="7">
        <v>0</v>
      </c>
      <c r="V619" s="7">
        <v>0</v>
      </c>
      <c r="W619" s="7">
        <f t="shared" si="53"/>
        <v>63130</v>
      </c>
      <c r="X619" s="7">
        <f t="shared" si="54"/>
        <v>64690.9</v>
      </c>
      <c r="Y619" s="133">
        <f t="shared" si="55"/>
        <v>2.472517028354182E-2</v>
      </c>
      <c r="Z619" s="133">
        <f t="shared" si="51"/>
        <v>3.9600823697132897E-3</v>
      </c>
      <c r="AA619" s="187" cm="1">
        <f t="array" ref="AA619">6-MATCH(Z619,PERCENTILE(Z$11:Z$642,{5,4,3,2,1}/5),-1)</f>
        <v>5</v>
      </c>
      <c r="AB619" s="148" t="str">
        <f t="shared" si="52"/>
        <v>Very high</v>
      </c>
      <c r="AD619" s="14"/>
      <c r="AE619" s="192"/>
    </row>
    <row r="620" spans="1:31">
      <c r="A620" s="4" t="s">
        <v>624</v>
      </c>
      <c r="B620" s="7">
        <v>40</v>
      </c>
      <c r="C620" s="7">
        <v>10</v>
      </c>
      <c r="D620" s="7">
        <v>1750</v>
      </c>
      <c r="E620" s="7">
        <v>15</v>
      </c>
      <c r="F620" s="7">
        <v>10</v>
      </c>
      <c r="G620" s="7">
        <v>700</v>
      </c>
      <c r="H620" s="7">
        <v>4000</v>
      </c>
      <c r="I620" s="7">
        <v>1500</v>
      </c>
      <c r="J620" s="7">
        <v>1750</v>
      </c>
      <c r="K620" s="7">
        <v>1500</v>
      </c>
      <c r="L620" s="7">
        <v>1250</v>
      </c>
      <c r="M620" s="7">
        <v>600</v>
      </c>
      <c r="N620" s="7">
        <v>1250</v>
      </c>
      <c r="O620" s="7">
        <v>2000</v>
      </c>
      <c r="P620" s="7">
        <v>1250</v>
      </c>
      <c r="Q620" s="7">
        <v>2500</v>
      </c>
      <c r="R620" s="7">
        <v>5000</v>
      </c>
      <c r="S620" s="7">
        <v>800</v>
      </c>
      <c r="T620" s="7">
        <v>450</v>
      </c>
      <c r="U620" s="7">
        <v>0</v>
      </c>
      <c r="V620" s="7">
        <v>0</v>
      </c>
      <c r="W620" s="7">
        <f t="shared" si="53"/>
        <v>26375</v>
      </c>
      <c r="X620" s="7">
        <f t="shared" si="54"/>
        <v>27137.9</v>
      </c>
      <c r="Y620" s="133">
        <f t="shared" si="55"/>
        <v>2.8925118483412282E-2</v>
      </c>
      <c r="Z620" s="133">
        <f t="shared" si="51"/>
        <v>1.5165876777251184E-3</v>
      </c>
      <c r="AA620" s="187" cm="1">
        <f t="array" ref="AA620">6-MATCH(Z620,PERCENTILE(Z$11:Z$642,{5,4,3,2,1}/5),-1)</f>
        <v>4</v>
      </c>
      <c r="AB620" s="148" t="str">
        <f t="shared" si="52"/>
        <v>High</v>
      </c>
      <c r="AD620" s="14"/>
      <c r="AE620" s="192"/>
    </row>
    <row r="621" spans="1:31">
      <c r="A621" s="4" t="s">
        <v>625</v>
      </c>
      <c r="B621" s="7">
        <v>500</v>
      </c>
      <c r="C621" s="7">
        <v>100</v>
      </c>
      <c r="D621" s="7">
        <v>2250</v>
      </c>
      <c r="E621" s="7">
        <v>800</v>
      </c>
      <c r="F621" s="7">
        <v>300</v>
      </c>
      <c r="G621" s="7">
        <v>4000</v>
      </c>
      <c r="H621" s="7">
        <v>10000</v>
      </c>
      <c r="I621" s="7">
        <v>3500</v>
      </c>
      <c r="J621" s="7">
        <v>7000</v>
      </c>
      <c r="K621" s="7">
        <v>1500</v>
      </c>
      <c r="L621" s="7">
        <v>600</v>
      </c>
      <c r="M621" s="7">
        <v>800</v>
      </c>
      <c r="N621" s="7">
        <v>3500</v>
      </c>
      <c r="O621" s="7">
        <v>4000</v>
      </c>
      <c r="P621" s="7">
        <v>3000</v>
      </c>
      <c r="Q621" s="7">
        <v>4000</v>
      </c>
      <c r="R621" s="7">
        <v>14000</v>
      </c>
      <c r="S621" s="7">
        <v>2250</v>
      </c>
      <c r="T621" s="7">
        <v>900</v>
      </c>
      <c r="U621" s="7">
        <v>0</v>
      </c>
      <c r="V621" s="7">
        <v>0</v>
      </c>
      <c r="W621" s="7">
        <f t="shared" si="53"/>
        <v>63000</v>
      </c>
      <c r="X621" s="7">
        <f t="shared" si="54"/>
        <v>64983</v>
      </c>
      <c r="Y621" s="133">
        <f t="shared" si="55"/>
        <v>3.1476190476190435E-2</v>
      </c>
      <c r="Z621" s="133">
        <f t="shared" si="51"/>
        <v>7.9365079365079361E-3</v>
      </c>
      <c r="AA621" s="187" cm="1">
        <f t="array" ref="AA621">6-MATCH(Z621,PERCENTILE(Z$11:Z$642,{5,4,3,2,1}/5),-1)</f>
        <v>5</v>
      </c>
      <c r="AB621" s="148" t="str">
        <f t="shared" si="52"/>
        <v>Very high</v>
      </c>
      <c r="AD621" s="14"/>
      <c r="AE621" s="192"/>
    </row>
    <row r="622" spans="1:31">
      <c r="A622" s="4" t="s">
        <v>626</v>
      </c>
      <c r="B622" s="7">
        <v>150</v>
      </c>
      <c r="C622" s="7">
        <v>75</v>
      </c>
      <c r="D622" s="7">
        <v>2250</v>
      </c>
      <c r="E622" s="7">
        <v>200</v>
      </c>
      <c r="F622" s="7">
        <v>250</v>
      </c>
      <c r="G622" s="7">
        <v>1750</v>
      </c>
      <c r="H622" s="7">
        <v>5000</v>
      </c>
      <c r="I622" s="7">
        <v>1250</v>
      </c>
      <c r="J622" s="7">
        <v>2500</v>
      </c>
      <c r="K622" s="7">
        <v>450</v>
      </c>
      <c r="L622" s="7">
        <v>400</v>
      </c>
      <c r="M622" s="7">
        <v>300</v>
      </c>
      <c r="N622" s="7">
        <v>1750</v>
      </c>
      <c r="O622" s="7">
        <v>3000</v>
      </c>
      <c r="P622" s="7">
        <v>2500</v>
      </c>
      <c r="Q622" s="7">
        <v>2250</v>
      </c>
      <c r="R622" s="7">
        <v>9000</v>
      </c>
      <c r="S622" s="7">
        <v>900</v>
      </c>
      <c r="T622" s="7">
        <v>500</v>
      </c>
      <c r="U622" s="7">
        <v>0</v>
      </c>
      <c r="V622" s="7">
        <v>0</v>
      </c>
      <c r="W622" s="7">
        <f t="shared" si="53"/>
        <v>34475</v>
      </c>
      <c r="X622" s="7">
        <f t="shared" si="54"/>
        <v>35493.75</v>
      </c>
      <c r="Y622" s="133">
        <f t="shared" si="55"/>
        <v>2.9550398839738978E-2</v>
      </c>
      <c r="Z622" s="133">
        <f t="shared" si="51"/>
        <v>4.3509789702683103E-3</v>
      </c>
      <c r="AA622" s="187" cm="1">
        <f t="array" ref="AA622">6-MATCH(Z622,PERCENTILE(Z$11:Z$642,{5,4,3,2,1}/5),-1)</f>
        <v>5</v>
      </c>
      <c r="AB622" s="148" t="str">
        <f t="shared" si="52"/>
        <v>Very high</v>
      </c>
      <c r="AD622" s="14"/>
      <c r="AE622" s="192"/>
    </row>
    <row r="623" spans="1:31">
      <c r="A623" s="4" t="s">
        <v>627</v>
      </c>
      <c r="B623" s="7">
        <v>40</v>
      </c>
      <c r="C623" s="7">
        <v>100</v>
      </c>
      <c r="D623" s="7">
        <v>3000</v>
      </c>
      <c r="E623" s="7">
        <v>0</v>
      </c>
      <c r="F623" s="7">
        <v>150</v>
      </c>
      <c r="G623" s="7">
        <v>2000</v>
      </c>
      <c r="H623" s="7">
        <v>5000</v>
      </c>
      <c r="I623" s="7">
        <v>1000</v>
      </c>
      <c r="J623" s="7">
        <v>1750</v>
      </c>
      <c r="K623" s="7">
        <v>600</v>
      </c>
      <c r="L623" s="7">
        <v>300</v>
      </c>
      <c r="M623" s="7">
        <v>300</v>
      </c>
      <c r="N623" s="7">
        <v>2000</v>
      </c>
      <c r="O623" s="7">
        <v>1500</v>
      </c>
      <c r="P623" s="7">
        <v>1250</v>
      </c>
      <c r="Q623" s="7">
        <v>3000</v>
      </c>
      <c r="R623" s="7">
        <v>7000</v>
      </c>
      <c r="S623" s="7">
        <v>800</v>
      </c>
      <c r="T623" s="7">
        <v>700</v>
      </c>
      <c r="U623" s="7">
        <v>0</v>
      </c>
      <c r="V623" s="7">
        <v>0</v>
      </c>
      <c r="W623" s="7">
        <f t="shared" si="53"/>
        <v>30490</v>
      </c>
      <c r="X623" s="7">
        <f t="shared" si="54"/>
        <v>31269.5</v>
      </c>
      <c r="Y623" s="133">
        <f t="shared" si="55"/>
        <v>2.5565759265332888E-2</v>
      </c>
      <c r="Z623" s="133">
        <f t="shared" si="51"/>
        <v>1.3119055428009183E-3</v>
      </c>
      <c r="AA623" s="187" cm="1">
        <f t="array" ref="AA623">6-MATCH(Z623,PERCENTILE(Z$11:Z$642,{5,4,3,2,1}/5),-1)</f>
        <v>4</v>
      </c>
      <c r="AB623" s="148" t="str">
        <f t="shared" si="52"/>
        <v>High</v>
      </c>
      <c r="AD623" s="14"/>
      <c r="AE623" s="192"/>
    </row>
    <row r="624" spans="1:31">
      <c r="A624" s="4" t="s">
        <v>628</v>
      </c>
      <c r="B624" s="7">
        <v>75</v>
      </c>
      <c r="C624" s="7">
        <v>20</v>
      </c>
      <c r="D624" s="7">
        <v>3500</v>
      </c>
      <c r="E624" s="7">
        <v>1500</v>
      </c>
      <c r="F624" s="7">
        <v>250</v>
      </c>
      <c r="G624" s="7">
        <v>3000</v>
      </c>
      <c r="H624" s="7">
        <v>7000</v>
      </c>
      <c r="I624" s="7">
        <v>2250</v>
      </c>
      <c r="J624" s="7">
        <v>3000</v>
      </c>
      <c r="K624" s="7">
        <v>600</v>
      </c>
      <c r="L624" s="7">
        <v>450</v>
      </c>
      <c r="M624" s="7">
        <v>800</v>
      </c>
      <c r="N624" s="7">
        <v>2000</v>
      </c>
      <c r="O624" s="7">
        <v>3000</v>
      </c>
      <c r="P624" s="7">
        <v>2500</v>
      </c>
      <c r="Q624" s="7">
        <v>2500</v>
      </c>
      <c r="R624" s="7">
        <v>10000</v>
      </c>
      <c r="S624" s="7">
        <v>1250</v>
      </c>
      <c r="T624" s="7">
        <v>800</v>
      </c>
      <c r="U624" s="7">
        <v>0</v>
      </c>
      <c r="V624" s="7">
        <v>0</v>
      </c>
      <c r="W624" s="7">
        <f t="shared" si="53"/>
        <v>44495</v>
      </c>
      <c r="X624" s="7">
        <f t="shared" si="54"/>
        <v>45610.1</v>
      </c>
      <c r="Y624" s="133">
        <f t="shared" si="55"/>
        <v>2.5061242836273756E-2</v>
      </c>
      <c r="Z624" s="133">
        <f t="shared" si="51"/>
        <v>1.6855826497359254E-3</v>
      </c>
      <c r="AA624" s="187" cm="1">
        <f t="array" ref="AA624">6-MATCH(Z624,PERCENTILE(Z$11:Z$642,{5,4,3,2,1}/5),-1)</f>
        <v>4</v>
      </c>
      <c r="AB624" s="148" t="str">
        <f t="shared" si="52"/>
        <v>High</v>
      </c>
      <c r="AD624" s="14"/>
      <c r="AE624" s="192"/>
    </row>
    <row r="625" spans="1:31">
      <c r="A625" s="4" t="s">
        <v>629</v>
      </c>
      <c r="B625" s="7">
        <v>50</v>
      </c>
      <c r="C625" s="7">
        <v>0</v>
      </c>
      <c r="D625" s="7">
        <v>6000</v>
      </c>
      <c r="E625" s="7">
        <v>300</v>
      </c>
      <c r="F625" s="7">
        <v>150</v>
      </c>
      <c r="G625" s="7">
        <v>4000</v>
      </c>
      <c r="H625" s="7">
        <v>6000</v>
      </c>
      <c r="I625" s="7">
        <v>4000</v>
      </c>
      <c r="J625" s="7">
        <v>2250</v>
      </c>
      <c r="K625" s="7">
        <v>900</v>
      </c>
      <c r="L625" s="7">
        <v>600</v>
      </c>
      <c r="M625" s="7">
        <v>500</v>
      </c>
      <c r="N625" s="7">
        <v>2250</v>
      </c>
      <c r="O625" s="7">
        <v>3000</v>
      </c>
      <c r="P625" s="7">
        <v>3500</v>
      </c>
      <c r="Q625" s="7">
        <v>3000</v>
      </c>
      <c r="R625" s="7">
        <v>2500</v>
      </c>
      <c r="S625" s="7">
        <v>900</v>
      </c>
      <c r="T625" s="7">
        <v>600</v>
      </c>
      <c r="U625" s="7">
        <v>0</v>
      </c>
      <c r="V625" s="7">
        <v>0</v>
      </c>
      <c r="W625" s="7">
        <f t="shared" si="53"/>
        <v>40500</v>
      </c>
      <c r="X625" s="7">
        <f t="shared" si="54"/>
        <v>40992.5</v>
      </c>
      <c r="Y625" s="133">
        <f t="shared" si="55"/>
        <v>1.2160493827160446E-2</v>
      </c>
      <c r="Z625" s="133">
        <f t="shared" si="51"/>
        <v>1.2345679012345679E-3</v>
      </c>
      <c r="AA625" s="187" cm="1">
        <f t="array" ref="AA625">6-MATCH(Z625,PERCENTILE(Z$11:Z$642,{5,4,3,2,1}/5),-1)</f>
        <v>4</v>
      </c>
      <c r="AB625" s="148" t="str">
        <f t="shared" si="52"/>
        <v>High</v>
      </c>
      <c r="AD625" s="14"/>
      <c r="AE625" s="192"/>
    </row>
    <row r="626" spans="1:31">
      <c r="A626" s="4" t="s">
        <v>630</v>
      </c>
      <c r="B626" s="7">
        <v>100</v>
      </c>
      <c r="C626" s="7">
        <v>50</v>
      </c>
      <c r="D626" s="7">
        <v>5000</v>
      </c>
      <c r="E626" s="7">
        <v>20</v>
      </c>
      <c r="F626" s="7">
        <v>250</v>
      </c>
      <c r="G626" s="7">
        <v>3500</v>
      </c>
      <c r="H626" s="7">
        <v>10000</v>
      </c>
      <c r="I626" s="7">
        <v>3500</v>
      </c>
      <c r="J626" s="7">
        <v>2000</v>
      </c>
      <c r="K626" s="7">
        <v>5000</v>
      </c>
      <c r="L626" s="7">
        <v>350</v>
      </c>
      <c r="M626" s="7">
        <v>350</v>
      </c>
      <c r="N626" s="7">
        <v>3000</v>
      </c>
      <c r="O626" s="7">
        <v>6000</v>
      </c>
      <c r="P626" s="7">
        <v>3000</v>
      </c>
      <c r="Q626" s="7">
        <v>3000</v>
      </c>
      <c r="R626" s="7">
        <v>7000</v>
      </c>
      <c r="S626" s="7">
        <v>900</v>
      </c>
      <c r="T626" s="7">
        <v>600</v>
      </c>
      <c r="U626" s="7">
        <v>0</v>
      </c>
      <c r="V626" s="7">
        <v>0</v>
      </c>
      <c r="W626" s="7">
        <f t="shared" si="53"/>
        <v>53620</v>
      </c>
      <c r="X626" s="7">
        <f t="shared" si="54"/>
        <v>55041.599999999999</v>
      </c>
      <c r="Y626" s="133">
        <f t="shared" si="55"/>
        <v>2.6512495337560615E-2</v>
      </c>
      <c r="Z626" s="133">
        <f t="shared" si="51"/>
        <v>1.8649757553151809E-3</v>
      </c>
      <c r="AA626" s="187" cm="1">
        <f t="array" ref="AA626">6-MATCH(Z626,PERCENTILE(Z$11:Z$642,{5,4,3,2,1}/5),-1)</f>
        <v>4</v>
      </c>
      <c r="AB626" s="148" t="str">
        <f t="shared" si="52"/>
        <v>High</v>
      </c>
      <c r="AD626" s="14"/>
      <c r="AE626" s="192"/>
    </row>
    <row r="627" spans="1:31">
      <c r="A627" s="4" t="s">
        <v>631</v>
      </c>
      <c r="B627" s="7">
        <v>75</v>
      </c>
      <c r="C627" s="7">
        <v>40</v>
      </c>
      <c r="D627" s="7">
        <v>2250</v>
      </c>
      <c r="E627" s="7">
        <v>15</v>
      </c>
      <c r="F627" s="7">
        <v>200</v>
      </c>
      <c r="G627" s="7">
        <v>3000</v>
      </c>
      <c r="H627" s="7">
        <v>6000</v>
      </c>
      <c r="I627" s="7">
        <v>700</v>
      </c>
      <c r="J627" s="7">
        <v>1750</v>
      </c>
      <c r="K627" s="7">
        <v>800</v>
      </c>
      <c r="L627" s="7">
        <v>225</v>
      </c>
      <c r="M627" s="7">
        <v>450</v>
      </c>
      <c r="N627" s="7">
        <v>3000</v>
      </c>
      <c r="O627" s="7">
        <v>2000</v>
      </c>
      <c r="P627" s="7">
        <v>2250</v>
      </c>
      <c r="Q627" s="7">
        <v>3500</v>
      </c>
      <c r="R627" s="7">
        <v>3500</v>
      </c>
      <c r="S627" s="7">
        <v>800</v>
      </c>
      <c r="T627" s="7">
        <v>700</v>
      </c>
      <c r="U627" s="7">
        <v>0</v>
      </c>
      <c r="V627" s="7">
        <v>0</v>
      </c>
      <c r="W627" s="7">
        <f t="shared" si="53"/>
        <v>31255</v>
      </c>
      <c r="X627" s="7">
        <f t="shared" si="54"/>
        <v>32072.65</v>
      </c>
      <c r="Y627" s="133">
        <f t="shared" si="55"/>
        <v>2.6160614301711682E-2</v>
      </c>
      <c r="Z627" s="133">
        <f t="shared" si="51"/>
        <v>2.3996160614301711E-3</v>
      </c>
      <c r="AA627" s="187" cm="1">
        <f t="array" ref="AA627">6-MATCH(Z627,PERCENTILE(Z$11:Z$642,{5,4,3,2,1}/5),-1)</f>
        <v>4</v>
      </c>
      <c r="AB627" s="148" t="str">
        <f t="shared" si="52"/>
        <v>High</v>
      </c>
      <c r="AD627" s="14"/>
      <c r="AE627" s="192"/>
    </row>
    <row r="628" spans="1:31">
      <c r="A628" s="4" t="s">
        <v>632</v>
      </c>
      <c r="B628" s="7">
        <v>700</v>
      </c>
      <c r="C628" s="7">
        <v>75</v>
      </c>
      <c r="D628" s="7">
        <v>6000</v>
      </c>
      <c r="E628" s="7">
        <v>150</v>
      </c>
      <c r="F628" s="7">
        <v>200</v>
      </c>
      <c r="G628" s="7">
        <v>2500</v>
      </c>
      <c r="H628" s="7">
        <v>6000</v>
      </c>
      <c r="I628" s="7">
        <v>1500</v>
      </c>
      <c r="J628" s="7">
        <v>3500</v>
      </c>
      <c r="K628" s="7">
        <v>500</v>
      </c>
      <c r="L628" s="7">
        <v>400</v>
      </c>
      <c r="M628" s="7">
        <v>400</v>
      </c>
      <c r="N628" s="7">
        <v>1500</v>
      </c>
      <c r="O628" s="7">
        <v>1250</v>
      </c>
      <c r="P628" s="7">
        <v>2250</v>
      </c>
      <c r="Q628" s="7">
        <v>3000</v>
      </c>
      <c r="R628" s="7">
        <v>6000</v>
      </c>
      <c r="S628" s="7">
        <v>900</v>
      </c>
      <c r="T628" s="7">
        <v>600</v>
      </c>
      <c r="U628" s="7">
        <v>0</v>
      </c>
      <c r="V628" s="7">
        <v>0</v>
      </c>
      <c r="W628" s="7">
        <f t="shared" si="53"/>
        <v>37425</v>
      </c>
      <c r="X628" s="7">
        <f t="shared" si="54"/>
        <v>37897.75</v>
      </c>
      <c r="Y628" s="133">
        <f t="shared" si="55"/>
        <v>1.2631930527722046E-2</v>
      </c>
      <c r="Z628" s="133">
        <f t="shared" si="51"/>
        <v>1.8704074816299265E-2</v>
      </c>
      <c r="AA628" s="187" cm="1">
        <f t="array" ref="AA628">6-MATCH(Z628,PERCENTILE(Z$11:Z$642,{5,4,3,2,1}/5),-1)</f>
        <v>5</v>
      </c>
      <c r="AB628" s="148" t="str">
        <f t="shared" si="52"/>
        <v>Very high</v>
      </c>
      <c r="AD628" s="14"/>
      <c r="AE628" s="192"/>
    </row>
    <row r="629" spans="1:31">
      <c r="A629" s="4" t="s">
        <v>633</v>
      </c>
      <c r="B629" s="7">
        <v>10</v>
      </c>
      <c r="C629" s="7">
        <v>0</v>
      </c>
      <c r="D629" s="7">
        <v>1500</v>
      </c>
      <c r="E629" s="7">
        <v>10</v>
      </c>
      <c r="F629" s="7">
        <v>400</v>
      </c>
      <c r="G629" s="7">
        <v>1750</v>
      </c>
      <c r="H629" s="7">
        <v>4000</v>
      </c>
      <c r="I629" s="7">
        <v>1750</v>
      </c>
      <c r="J629" s="7">
        <v>1750</v>
      </c>
      <c r="K629" s="7">
        <v>350</v>
      </c>
      <c r="L629" s="7">
        <v>450</v>
      </c>
      <c r="M629" s="7">
        <v>400</v>
      </c>
      <c r="N629" s="7">
        <v>700</v>
      </c>
      <c r="O629" s="7">
        <v>2000</v>
      </c>
      <c r="P629" s="7">
        <v>4500</v>
      </c>
      <c r="Q629" s="7">
        <v>1000</v>
      </c>
      <c r="R629" s="7">
        <v>6000</v>
      </c>
      <c r="S629" s="7">
        <v>1000</v>
      </c>
      <c r="T629" s="7">
        <v>450</v>
      </c>
      <c r="U629" s="7">
        <v>0</v>
      </c>
      <c r="V629" s="7">
        <v>0</v>
      </c>
      <c r="W629" s="7">
        <f t="shared" si="53"/>
        <v>28020</v>
      </c>
      <c r="X629" s="7">
        <f t="shared" si="54"/>
        <v>28739.8</v>
      </c>
      <c r="Y629" s="133">
        <f t="shared" si="55"/>
        <v>2.5688793718772196E-2</v>
      </c>
      <c r="Z629" s="133">
        <f t="shared" si="51"/>
        <v>3.5688793718772306E-4</v>
      </c>
      <c r="AA629" s="187" cm="1">
        <f t="array" ref="AA629">6-MATCH(Z629,PERCENTILE(Z$11:Z$642,{5,4,3,2,1}/5),-1)</f>
        <v>2</v>
      </c>
      <c r="AB629" s="148" t="str">
        <f t="shared" si="52"/>
        <v>Low</v>
      </c>
      <c r="AD629" s="14"/>
      <c r="AE629" s="192"/>
    </row>
    <row r="630" spans="1:31">
      <c r="A630" s="4" t="s">
        <v>634</v>
      </c>
      <c r="B630" s="7">
        <v>400</v>
      </c>
      <c r="C630" s="7">
        <v>20</v>
      </c>
      <c r="D630" s="7">
        <v>800</v>
      </c>
      <c r="E630" s="7">
        <v>50</v>
      </c>
      <c r="F630" s="7">
        <v>40</v>
      </c>
      <c r="G630" s="7">
        <v>800</v>
      </c>
      <c r="H630" s="7">
        <v>1250</v>
      </c>
      <c r="I630" s="7">
        <v>500</v>
      </c>
      <c r="J630" s="7">
        <v>1250</v>
      </c>
      <c r="K630" s="7">
        <v>200</v>
      </c>
      <c r="L630" s="7">
        <v>75</v>
      </c>
      <c r="M630" s="7">
        <v>200</v>
      </c>
      <c r="N630" s="7">
        <v>450</v>
      </c>
      <c r="O630" s="7">
        <v>350</v>
      </c>
      <c r="P630" s="7">
        <v>1250</v>
      </c>
      <c r="Q630" s="7">
        <v>1000</v>
      </c>
      <c r="R630" s="7">
        <v>2250</v>
      </c>
      <c r="S630" s="7">
        <v>250</v>
      </c>
      <c r="T630" s="7">
        <v>150</v>
      </c>
      <c r="U630" s="7">
        <v>0</v>
      </c>
      <c r="V630" s="7">
        <v>0</v>
      </c>
      <c r="W630" s="7">
        <f t="shared" si="53"/>
        <v>11285</v>
      </c>
      <c r="X630" s="7">
        <f t="shared" si="54"/>
        <v>11553.45</v>
      </c>
      <c r="Y630" s="133">
        <f t="shared" si="55"/>
        <v>2.3788214443952294E-2</v>
      </c>
      <c r="Z630" s="133">
        <f t="shared" si="51"/>
        <v>3.5445281346920689E-2</v>
      </c>
      <c r="AA630" s="187" cm="1">
        <f t="array" ref="AA630">6-MATCH(Z630,PERCENTILE(Z$11:Z$642,{5,4,3,2,1}/5),-1)</f>
        <v>5</v>
      </c>
      <c r="AB630" s="148" t="str">
        <f t="shared" si="52"/>
        <v>Very high</v>
      </c>
      <c r="AD630" s="14"/>
      <c r="AE630" s="192"/>
    </row>
    <row r="631" spans="1:31">
      <c r="A631" s="4" t="s">
        <v>636</v>
      </c>
      <c r="B631" s="7">
        <v>75</v>
      </c>
      <c r="C631" s="7">
        <v>100</v>
      </c>
      <c r="D631" s="7">
        <v>2250</v>
      </c>
      <c r="E631" s="7">
        <v>600</v>
      </c>
      <c r="F631" s="7">
        <v>450</v>
      </c>
      <c r="G631" s="7">
        <v>2250</v>
      </c>
      <c r="H631" s="7">
        <v>3500</v>
      </c>
      <c r="I631" s="7">
        <v>1250</v>
      </c>
      <c r="J631" s="7">
        <v>3000</v>
      </c>
      <c r="K631" s="7">
        <v>250</v>
      </c>
      <c r="L631" s="7">
        <v>150</v>
      </c>
      <c r="M631" s="7">
        <v>350</v>
      </c>
      <c r="N631" s="7">
        <v>1000</v>
      </c>
      <c r="O631" s="7">
        <v>900</v>
      </c>
      <c r="P631" s="7">
        <v>1000</v>
      </c>
      <c r="Q631" s="7">
        <v>2500</v>
      </c>
      <c r="R631" s="7">
        <v>3000</v>
      </c>
      <c r="S631" s="7">
        <v>900</v>
      </c>
      <c r="T631" s="7">
        <v>450</v>
      </c>
      <c r="U631" s="7">
        <v>0</v>
      </c>
      <c r="V631" s="7">
        <v>0</v>
      </c>
      <c r="W631" s="7">
        <f t="shared" si="53"/>
        <v>23975</v>
      </c>
      <c r="X631" s="7">
        <f t="shared" si="54"/>
        <v>24408.5</v>
      </c>
      <c r="Y631" s="133">
        <f t="shared" si="55"/>
        <v>1.8081334723670572E-2</v>
      </c>
      <c r="Z631" s="133">
        <f t="shared" si="51"/>
        <v>3.1282586027111575E-3</v>
      </c>
      <c r="AA631" s="187" cm="1">
        <f t="array" ref="AA631">6-MATCH(Z631,PERCENTILE(Z$11:Z$642,{5,4,3,2,1}/5),-1)</f>
        <v>5</v>
      </c>
      <c r="AB631" s="148" t="str">
        <f t="shared" si="52"/>
        <v>Very high</v>
      </c>
      <c r="AD631" s="14"/>
      <c r="AE631" s="192"/>
    </row>
    <row r="632" spans="1:31">
      <c r="A632" s="4" t="s">
        <v>637</v>
      </c>
      <c r="B632" s="7">
        <v>1000</v>
      </c>
      <c r="C632" s="7">
        <v>35</v>
      </c>
      <c r="D632" s="7">
        <v>1250</v>
      </c>
      <c r="E632" s="7">
        <v>25</v>
      </c>
      <c r="F632" s="7">
        <v>75</v>
      </c>
      <c r="G632" s="7">
        <v>1250</v>
      </c>
      <c r="H632" s="7">
        <v>5000</v>
      </c>
      <c r="I632" s="7">
        <v>700</v>
      </c>
      <c r="J632" s="7">
        <v>4000</v>
      </c>
      <c r="K632" s="7">
        <v>500</v>
      </c>
      <c r="L632" s="7">
        <v>125</v>
      </c>
      <c r="M632" s="7">
        <v>400</v>
      </c>
      <c r="N632" s="7">
        <v>1250</v>
      </c>
      <c r="O632" s="7">
        <v>1250</v>
      </c>
      <c r="P632" s="7">
        <v>500</v>
      </c>
      <c r="Q632" s="7">
        <v>5000</v>
      </c>
      <c r="R632" s="7">
        <v>3000</v>
      </c>
      <c r="S632" s="7">
        <v>1500</v>
      </c>
      <c r="T632" s="7">
        <v>800</v>
      </c>
      <c r="U632" s="7">
        <v>0</v>
      </c>
      <c r="V632" s="7">
        <v>0</v>
      </c>
      <c r="W632" s="7">
        <f t="shared" si="53"/>
        <v>27660</v>
      </c>
      <c r="X632" s="7">
        <f t="shared" si="54"/>
        <v>28409.8</v>
      </c>
      <c r="Y632" s="133">
        <f t="shared" si="55"/>
        <v>2.7107736804049098E-2</v>
      </c>
      <c r="Z632" s="133">
        <f t="shared" si="51"/>
        <v>3.6153289949385395E-2</v>
      </c>
      <c r="AA632" s="187" cm="1">
        <f t="array" ref="AA632">6-MATCH(Z632,PERCENTILE(Z$11:Z$642,{5,4,3,2,1}/5),-1)</f>
        <v>5</v>
      </c>
      <c r="AB632" s="148" t="str">
        <f t="shared" si="52"/>
        <v>Very high</v>
      </c>
      <c r="AD632" s="14"/>
      <c r="AE632" s="192"/>
    </row>
    <row r="633" spans="1:31">
      <c r="A633" s="4" t="s">
        <v>638</v>
      </c>
      <c r="B633" s="7">
        <v>350</v>
      </c>
      <c r="C633" s="7">
        <v>30</v>
      </c>
      <c r="D633" s="7">
        <v>3000</v>
      </c>
      <c r="E633" s="7">
        <v>75</v>
      </c>
      <c r="F633" s="7">
        <v>450</v>
      </c>
      <c r="G633" s="7">
        <v>2250</v>
      </c>
      <c r="H633" s="7">
        <v>4000</v>
      </c>
      <c r="I633" s="7">
        <v>900</v>
      </c>
      <c r="J633" s="7">
        <v>4500</v>
      </c>
      <c r="K633" s="7">
        <v>400</v>
      </c>
      <c r="L633" s="7">
        <v>1250</v>
      </c>
      <c r="M633" s="7">
        <v>500</v>
      </c>
      <c r="N633" s="7">
        <v>1750</v>
      </c>
      <c r="O633" s="7">
        <v>1250</v>
      </c>
      <c r="P633" s="7">
        <v>1750</v>
      </c>
      <c r="Q633" s="7">
        <v>3000</v>
      </c>
      <c r="R633" s="7">
        <v>4000</v>
      </c>
      <c r="S633" s="7">
        <v>700</v>
      </c>
      <c r="T633" s="7">
        <v>500</v>
      </c>
      <c r="U633" s="7">
        <v>0</v>
      </c>
      <c r="V633" s="7">
        <v>0</v>
      </c>
      <c r="W633" s="7">
        <f t="shared" si="53"/>
        <v>30655</v>
      </c>
      <c r="X633" s="7">
        <f t="shared" si="54"/>
        <v>31221.9</v>
      </c>
      <c r="Y633" s="133">
        <f t="shared" si="55"/>
        <v>1.8492904909476415E-2</v>
      </c>
      <c r="Z633" s="133">
        <f t="shared" si="51"/>
        <v>1.1417387049420975E-2</v>
      </c>
      <c r="AA633" s="187" cm="1">
        <f t="array" ref="AA633">6-MATCH(Z633,PERCENTILE(Z$11:Z$642,{5,4,3,2,1}/5),-1)</f>
        <v>5</v>
      </c>
      <c r="AB633" s="148" t="str">
        <f t="shared" si="52"/>
        <v>Very high</v>
      </c>
      <c r="AD633" s="14"/>
      <c r="AE633" s="192"/>
    </row>
    <row r="634" spans="1:31">
      <c r="A634" s="4" t="s">
        <v>639</v>
      </c>
      <c r="B634" s="7">
        <v>1250</v>
      </c>
      <c r="C634" s="7">
        <v>150</v>
      </c>
      <c r="D634" s="7">
        <v>1250</v>
      </c>
      <c r="E634" s="7">
        <v>150</v>
      </c>
      <c r="F634" s="7">
        <v>150</v>
      </c>
      <c r="G634" s="7">
        <v>2250</v>
      </c>
      <c r="H634" s="7">
        <v>3000</v>
      </c>
      <c r="I634" s="7">
        <v>1750</v>
      </c>
      <c r="J634" s="7">
        <v>2000</v>
      </c>
      <c r="K634" s="7">
        <v>450</v>
      </c>
      <c r="L634" s="7">
        <v>125</v>
      </c>
      <c r="M634" s="7">
        <v>175</v>
      </c>
      <c r="N634" s="7">
        <v>1000</v>
      </c>
      <c r="O634" s="7">
        <v>1000</v>
      </c>
      <c r="P634" s="7">
        <v>2000</v>
      </c>
      <c r="Q634" s="7">
        <v>2250</v>
      </c>
      <c r="R634" s="7">
        <v>4500</v>
      </c>
      <c r="S634" s="7">
        <v>1000</v>
      </c>
      <c r="T634" s="7">
        <v>600</v>
      </c>
      <c r="U634" s="7">
        <v>0</v>
      </c>
      <c r="V634" s="7">
        <v>0</v>
      </c>
      <c r="W634" s="7">
        <f t="shared" si="53"/>
        <v>25050</v>
      </c>
      <c r="X634" s="7">
        <f t="shared" si="54"/>
        <v>25688.75</v>
      </c>
      <c r="Y634" s="133">
        <f t="shared" si="55"/>
        <v>2.5499001996007964E-2</v>
      </c>
      <c r="Z634" s="133">
        <f t="shared" si="51"/>
        <v>4.9900199600798403E-2</v>
      </c>
      <c r="AA634" s="187" cm="1">
        <f t="array" ref="AA634">6-MATCH(Z634,PERCENTILE(Z$11:Z$642,{5,4,3,2,1}/5),-1)</f>
        <v>5</v>
      </c>
      <c r="AB634" s="148" t="str">
        <f t="shared" si="52"/>
        <v>Very high</v>
      </c>
      <c r="AD634" s="14"/>
      <c r="AE634" s="192"/>
    </row>
    <row r="635" spans="1:31">
      <c r="A635" s="4" t="s">
        <v>640</v>
      </c>
      <c r="B635" s="7">
        <v>30</v>
      </c>
      <c r="C635" s="7">
        <v>0</v>
      </c>
      <c r="D635" s="7">
        <v>7000</v>
      </c>
      <c r="E635" s="7">
        <v>200</v>
      </c>
      <c r="F635" s="7">
        <v>350</v>
      </c>
      <c r="G635" s="7">
        <v>3000</v>
      </c>
      <c r="H635" s="7">
        <v>11000</v>
      </c>
      <c r="I635" s="7">
        <v>5000</v>
      </c>
      <c r="J635" s="7">
        <v>4000</v>
      </c>
      <c r="K635" s="7">
        <v>2000</v>
      </c>
      <c r="L635" s="7">
        <v>300</v>
      </c>
      <c r="M635" s="7">
        <v>700</v>
      </c>
      <c r="N635" s="7">
        <v>4000</v>
      </c>
      <c r="O635" s="7">
        <v>10000</v>
      </c>
      <c r="P635" s="7">
        <v>1250</v>
      </c>
      <c r="Q635" s="7">
        <v>2250</v>
      </c>
      <c r="R635" s="7">
        <v>4000</v>
      </c>
      <c r="S635" s="7">
        <v>1000</v>
      </c>
      <c r="T635" s="7">
        <v>1750</v>
      </c>
      <c r="U635" s="7">
        <v>0</v>
      </c>
      <c r="V635" s="7">
        <v>0</v>
      </c>
      <c r="W635" s="7">
        <f t="shared" si="53"/>
        <v>57830</v>
      </c>
      <c r="X635" s="7">
        <f t="shared" si="54"/>
        <v>59066.5</v>
      </c>
      <c r="Y635" s="133">
        <f t="shared" si="55"/>
        <v>2.1381635829154311E-2</v>
      </c>
      <c r="Z635" s="133">
        <f t="shared" si="51"/>
        <v>5.1876188829327343E-4</v>
      </c>
      <c r="AA635" s="187" cm="1">
        <f t="array" ref="AA635">6-MATCH(Z635,PERCENTILE(Z$11:Z$642,{5,4,3,2,1}/5),-1)</f>
        <v>3</v>
      </c>
      <c r="AB635" s="148" t="str">
        <f t="shared" si="52"/>
        <v>Mid</v>
      </c>
      <c r="AD635" s="14"/>
      <c r="AE635" s="192"/>
    </row>
    <row r="636" spans="1:31">
      <c r="A636" s="4" t="s">
        <v>641</v>
      </c>
      <c r="B636" s="7">
        <v>40</v>
      </c>
      <c r="C636" s="7">
        <v>10</v>
      </c>
      <c r="D636" s="7">
        <v>900</v>
      </c>
      <c r="E636" s="7">
        <v>0</v>
      </c>
      <c r="F636" s="7">
        <v>250</v>
      </c>
      <c r="G636" s="7">
        <v>1250</v>
      </c>
      <c r="H636" s="7">
        <v>3500</v>
      </c>
      <c r="I636" s="7">
        <v>1500</v>
      </c>
      <c r="J636" s="7">
        <v>1500</v>
      </c>
      <c r="K636" s="7">
        <v>300</v>
      </c>
      <c r="L636" s="7">
        <v>350</v>
      </c>
      <c r="M636" s="7">
        <v>300</v>
      </c>
      <c r="N636" s="7">
        <v>1250</v>
      </c>
      <c r="O636" s="7">
        <v>1500</v>
      </c>
      <c r="P636" s="7">
        <v>4000</v>
      </c>
      <c r="Q636" s="7">
        <v>2250</v>
      </c>
      <c r="R636" s="7">
        <v>8000</v>
      </c>
      <c r="S636" s="7">
        <v>800</v>
      </c>
      <c r="T636" s="7">
        <v>600</v>
      </c>
      <c r="U636" s="7">
        <v>0</v>
      </c>
      <c r="V636" s="7">
        <v>0</v>
      </c>
      <c r="W636" s="7">
        <f t="shared" si="53"/>
        <v>28300</v>
      </c>
      <c r="X636" s="7">
        <f t="shared" si="54"/>
        <v>29202.799999999999</v>
      </c>
      <c r="Y636" s="133">
        <f t="shared" si="55"/>
        <v>3.1901060070671283E-2</v>
      </c>
      <c r="Z636" s="133">
        <f t="shared" si="51"/>
        <v>1.4134275618374558E-3</v>
      </c>
      <c r="AA636" s="187" cm="1">
        <f t="array" ref="AA636">6-MATCH(Z636,PERCENTILE(Z$11:Z$642,{5,4,3,2,1}/5),-1)</f>
        <v>4</v>
      </c>
      <c r="AB636" s="148" t="str">
        <f t="shared" si="52"/>
        <v>High</v>
      </c>
      <c r="AD636" s="14"/>
      <c r="AE636" s="192"/>
    </row>
    <row r="637" spans="1:31">
      <c r="A637" s="4" t="s">
        <v>642</v>
      </c>
      <c r="B637" s="7">
        <v>600</v>
      </c>
      <c r="C637" s="7">
        <v>20</v>
      </c>
      <c r="D637" s="7">
        <v>2500</v>
      </c>
      <c r="E637" s="7">
        <v>2000</v>
      </c>
      <c r="F637" s="7">
        <v>600</v>
      </c>
      <c r="G637" s="7">
        <v>3000</v>
      </c>
      <c r="H637" s="7">
        <v>8000</v>
      </c>
      <c r="I637" s="7">
        <v>1750</v>
      </c>
      <c r="J637" s="7">
        <v>5000</v>
      </c>
      <c r="K637" s="7">
        <v>600</v>
      </c>
      <c r="L637" s="7">
        <v>700</v>
      </c>
      <c r="M637" s="7">
        <v>1000</v>
      </c>
      <c r="N637" s="7">
        <v>2500</v>
      </c>
      <c r="O637" s="7">
        <v>4000</v>
      </c>
      <c r="P637" s="7">
        <v>3500</v>
      </c>
      <c r="Q637" s="7">
        <v>3500</v>
      </c>
      <c r="R637" s="7">
        <v>6000</v>
      </c>
      <c r="S637" s="7">
        <v>1750</v>
      </c>
      <c r="T637" s="7">
        <v>800</v>
      </c>
      <c r="U637" s="7">
        <v>0</v>
      </c>
      <c r="V637" s="7">
        <v>0</v>
      </c>
      <c r="W637" s="7">
        <f t="shared" si="53"/>
        <v>47820</v>
      </c>
      <c r="X637" s="7">
        <f t="shared" si="54"/>
        <v>48978.6</v>
      </c>
      <c r="Y637" s="133">
        <f t="shared" si="55"/>
        <v>2.4228356336260859E-2</v>
      </c>
      <c r="Z637" s="133">
        <f t="shared" si="51"/>
        <v>1.2547051442910916E-2</v>
      </c>
      <c r="AA637" s="187" cm="1">
        <f t="array" ref="AA637">6-MATCH(Z637,PERCENTILE(Z$11:Z$642,{5,4,3,2,1}/5),-1)</f>
        <v>5</v>
      </c>
      <c r="AB637" s="148" t="str">
        <f t="shared" si="52"/>
        <v>Very high</v>
      </c>
      <c r="AD637" s="14"/>
      <c r="AE637" s="192"/>
    </row>
    <row r="638" spans="1:31">
      <c r="A638" s="4" t="s">
        <v>643</v>
      </c>
      <c r="B638" s="7">
        <v>1250</v>
      </c>
      <c r="C638" s="7">
        <v>75</v>
      </c>
      <c r="D638" s="7">
        <v>1750</v>
      </c>
      <c r="E638" s="7">
        <v>75</v>
      </c>
      <c r="F638" s="7">
        <v>150</v>
      </c>
      <c r="G638" s="7">
        <v>2500</v>
      </c>
      <c r="H638" s="7">
        <v>4000</v>
      </c>
      <c r="I638" s="7">
        <v>1500</v>
      </c>
      <c r="J638" s="7">
        <v>6000</v>
      </c>
      <c r="K638" s="7">
        <v>400</v>
      </c>
      <c r="L638" s="7">
        <v>300</v>
      </c>
      <c r="M638" s="7">
        <v>500</v>
      </c>
      <c r="N638" s="7">
        <v>1250</v>
      </c>
      <c r="O638" s="7">
        <v>1000</v>
      </c>
      <c r="P638" s="7">
        <v>1500</v>
      </c>
      <c r="Q638" s="7">
        <v>2500</v>
      </c>
      <c r="R638" s="7">
        <v>3500</v>
      </c>
      <c r="S638" s="7">
        <v>1000</v>
      </c>
      <c r="T638" s="7">
        <v>300</v>
      </c>
      <c r="U638" s="7">
        <v>0</v>
      </c>
      <c r="V638" s="7">
        <v>0</v>
      </c>
      <c r="W638" s="7">
        <f t="shared" si="53"/>
        <v>29550</v>
      </c>
      <c r="X638" s="7">
        <f t="shared" si="54"/>
        <v>30210.75</v>
      </c>
      <c r="Y638" s="133">
        <f t="shared" si="55"/>
        <v>2.2360406091370466E-2</v>
      </c>
      <c r="Z638" s="133">
        <f t="shared" si="51"/>
        <v>4.2301184433164128E-2</v>
      </c>
      <c r="AA638" s="187" cm="1">
        <f t="array" ref="AA638">6-MATCH(Z638,PERCENTILE(Z$11:Z$642,{5,4,3,2,1}/5),-1)</f>
        <v>5</v>
      </c>
      <c r="AB638" s="148" t="str">
        <f t="shared" si="52"/>
        <v>Very high</v>
      </c>
      <c r="AD638" s="14"/>
      <c r="AE638" s="192"/>
    </row>
    <row r="639" spans="1:31">
      <c r="A639" s="4" t="s">
        <v>644</v>
      </c>
      <c r="B639" s="7">
        <v>20</v>
      </c>
      <c r="C639" s="7">
        <v>20</v>
      </c>
      <c r="D639" s="7">
        <v>2250</v>
      </c>
      <c r="E639" s="7">
        <v>800</v>
      </c>
      <c r="F639" s="7">
        <v>300</v>
      </c>
      <c r="G639" s="7">
        <v>4000</v>
      </c>
      <c r="H639" s="7">
        <v>4000</v>
      </c>
      <c r="I639" s="7">
        <v>900</v>
      </c>
      <c r="J639" s="7">
        <v>1250</v>
      </c>
      <c r="K639" s="7">
        <v>500</v>
      </c>
      <c r="L639" s="7">
        <v>2250</v>
      </c>
      <c r="M639" s="7">
        <v>500</v>
      </c>
      <c r="N639" s="7">
        <v>2250</v>
      </c>
      <c r="O639" s="7">
        <v>3500</v>
      </c>
      <c r="P639" s="7">
        <v>1000</v>
      </c>
      <c r="Q639" s="7">
        <v>2500</v>
      </c>
      <c r="R639" s="7">
        <v>3500</v>
      </c>
      <c r="S639" s="7">
        <v>900</v>
      </c>
      <c r="T639" s="7">
        <v>450</v>
      </c>
      <c r="U639" s="7">
        <v>0</v>
      </c>
      <c r="V639" s="7">
        <v>0</v>
      </c>
      <c r="W639" s="7">
        <f t="shared" si="53"/>
        <v>30890</v>
      </c>
      <c r="X639" s="7">
        <f t="shared" si="54"/>
        <v>31611.599999999999</v>
      </c>
      <c r="Y639" s="133">
        <f t="shared" si="55"/>
        <v>2.3360310780187632E-2</v>
      </c>
      <c r="Z639" s="133">
        <f t="shared" si="51"/>
        <v>6.4745872450631275E-4</v>
      </c>
      <c r="AA639" s="187" cm="1">
        <f t="array" ref="AA639">6-MATCH(Z639,PERCENTILE(Z$11:Z$642,{5,4,3,2,1}/5),-1)</f>
        <v>3</v>
      </c>
      <c r="AB639" s="148" t="str">
        <f t="shared" si="52"/>
        <v>Mid</v>
      </c>
      <c r="AD639" s="14"/>
      <c r="AE639" s="192"/>
    </row>
    <row r="640" spans="1:31">
      <c r="A640" s="4" t="s">
        <v>645</v>
      </c>
      <c r="B640" s="7">
        <v>450</v>
      </c>
      <c r="C640" s="7">
        <v>75</v>
      </c>
      <c r="D640" s="7">
        <v>2500</v>
      </c>
      <c r="E640" s="7">
        <v>25</v>
      </c>
      <c r="F640" s="7">
        <v>250</v>
      </c>
      <c r="G640" s="7">
        <v>3500</v>
      </c>
      <c r="H640" s="7">
        <v>7000</v>
      </c>
      <c r="I640" s="7">
        <v>1500</v>
      </c>
      <c r="J640" s="7">
        <v>6000</v>
      </c>
      <c r="K640" s="7">
        <v>2500</v>
      </c>
      <c r="L640" s="7">
        <v>2250</v>
      </c>
      <c r="M640" s="7">
        <v>800</v>
      </c>
      <c r="N640" s="7">
        <v>3000</v>
      </c>
      <c r="O640" s="7">
        <v>5000</v>
      </c>
      <c r="P640" s="7">
        <v>2250</v>
      </c>
      <c r="Q640" s="7">
        <v>5000</v>
      </c>
      <c r="R640" s="7">
        <v>5000</v>
      </c>
      <c r="S640" s="7">
        <v>1750</v>
      </c>
      <c r="T640" s="7">
        <v>700</v>
      </c>
      <c r="U640" s="7">
        <v>0</v>
      </c>
      <c r="V640" s="7">
        <v>0</v>
      </c>
      <c r="W640" s="7">
        <f t="shared" si="53"/>
        <v>49550</v>
      </c>
      <c r="X640" s="7">
        <f t="shared" si="54"/>
        <v>50948.25</v>
      </c>
      <c r="Y640" s="133">
        <f t="shared" si="55"/>
        <v>2.8218970736629601E-2</v>
      </c>
      <c r="Z640" s="133">
        <f t="shared" si="51"/>
        <v>9.0817356205852677E-3</v>
      </c>
      <c r="AA640" s="187" cm="1">
        <f t="array" ref="AA640">6-MATCH(Z640,PERCENTILE(Z$11:Z$642,{5,4,3,2,1}/5),-1)</f>
        <v>5</v>
      </c>
      <c r="AB640" s="148" t="str">
        <f t="shared" si="52"/>
        <v>Very high</v>
      </c>
      <c r="AD640" s="14"/>
      <c r="AE640" s="192"/>
    </row>
    <row r="641" spans="1:31">
      <c r="A641" s="4" t="s">
        <v>646</v>
      </c>
      <c r="B641" s="7">
        <v>500</v>
      </c>
      <c r="C641" s="7">
        <v>5000</v>
      </c>
      <c r="D641" s="7">
        <v>3500</v>
      </c>
      <c r="E641" s="7">
        <v>75</v>
      </c>
      <c r="F641" s="7">
        <v>400</v>
      </c>
      <c r="G641" s="7">
        <v>3500</v>
      </c>
      <c r="H641" s="7">
        <v>5000</v>
      </c>
      <c r="I641" s="7">
        <v>1500</v>
      </c>
      <c r="J641" s="7">
        <v>3500</v>
      </c>
      <c r="K641" s="7">
        <v>900</v>
      </c>
      <c r="L641" s="7">
        <v>350</v>
      </c>
      <c r="M641" s="7">
        <v>700</v>
      </c>
      <c r="N641" s="7">
        <v>7000</v>
      </c>
      <c r="O641" s="7">
        <v>3000</v>
      </c>
      <c r="P641" s="7">
        <v>900</v>
      </c>
      <c r="Q641" s="7">
        <v>3500</v>
      </c>
      <c r="R641" s="7">
        <v>3000</v>
      </c>
      <c r="S641" s="7">
        <v>1250</v>
      </c>
      <c r="T641" s="7">
        <v>600</v>
      </c>
      <c r="U641" s="7">
        <v>0</v>
      </c>
      <c r="V641" s="7">
        <v>0</v>
      </c>
      <c r="W641" s="7">
        <f t="shared" si="53"/>
        <v>44175</v>
      </c>
      <c r="X641" s="7">
        <f t="shared" si="54"/>
        <v>45385.5</v>
      </c>
      <c r="Y641" s="133">
        <f t="shared" si="55"/>
        <v>2.7402376910016901E-2</v>
      </c>
      <c r="Z641" s="133">
        <f t="shared" si="51"/>
        <v>1.1318619128466326E-2</v>
      </c>
      <c r="AA641" s="187" cm="1">
        <f t="array" ref="AA641">6-MATCH(Z641,PERCENTILE(Z$11:Z$642,{5,4,3,2,1}/5),-1)</f>
        <v>5</v>
      </c>
      <c r="AB641" s="148" t="str">
        <f t="shared" si="52"/>
        <v>Very high</v>
      </c>
      <c r="AD641" s="14"/>
      <c r="AE641" s="192"/>
    </row>
    <row r="642" spans="1:31">
      <c r="A642" s="4" t="s">
        <v>647</v>
      </c>
      <c r="B642" s="7">
        <v>35</v>
      </c>
      <c r="C642" s="7">
        <v>25</v>
      </c>
      <c r="D642" s="7">
        <v>2000</v>
      </c>
      <c r="E642" s="7">
        <v>100</v>
      </c>
      <c r="F642" s="7">
        <v>125</v>
      </c>
      <c r="G642" s="7">
        <v>1250</v>
      </c>
      <c r="H642" s="7">
        <v>4000</v>
      </c>
      <c r="I642" s="7">
        <v>1000</v>
      </c>
      <c r="J642" s="7">
        <v>2500</v>
      </c>
      <c r="K642" s="7">
        <v>500</v>
      </c>
      <c r="L642" s="7">
        <v>2250</v>
      </c>
      <c r="M642" s="7">
        <v>300</v>
      </c>
      <c r="N642" s="7">
        <v>1000</v>
      </c>
      <c r="O642" s="7">
        <v>1750</v>
      </c>
      <c r="P642" s="7">
        <v>3500</v>
      </c>
      <c r="Q642" s="7">
        <v>3000</v>
      </c>
      <c r="R642" s="7">
        <v>6000</v>
      </c>
      <c r="S642" s="7">
        <v>900</v>
      </c>
      <c r="T642" s="7">
        <v>500</v>
      </c>
      <c r="U642" s="7">
        <v>0</v>
      </c>
      <c r="V642" s="7">
        <v>0</v>
      </c>
      <c r="W642" s="7">
        <f t="shared" si="53"/>
        <v>30735</v>
      </c>
      <c r="X642" s="7">
        <f t="shared" si="54"/>
        <v>31461.75</v>
      </c>
      <c r="Y642" s="133">
        <f t="shared" si="55"/>
        <v>2.364568081991214E-2</v>
      </c>
      <c r="Z642" s="133">
        <f t="shared" si="51"/>
        <v>1.138766878151944E-3</v>
      </c>
      <c r="AA642" s="187" cm="1">
        <f t="array" ref="AA642">6-MATCH(Z642,PERCENTILE(Z$11:Z$642,{5,4,3,2,1}/5),-1)</f>
        <v>4</v>
      </c>
      <c r="AB642" s="148" t="str">
        <f t="shared" si="52"/>
        <v>High</v>
      </c>
      <c r="AD642" s="14"/>
      <c r="AE642" s="192"/>
    </row>
    <row r="643" spans="1:31" ht="18" customHeight="1">
      <c r="A643" s="4" t="s">
        <v>648</v>
      </c>
      <c r="B643" s="8">
        <v>55000</v>
      </c>
      <c r="C643" s="8">
        <v>53000</v>
      </c>
      <c r="D643" s="8">
        <v>2424000</v>
      </c>
      <c r="E643" s="8">
        <v>135000</v>
      </c>
      <c r="F643" s="8">
        <v>203000</v>
      </c>
      <c r="G643" s="8">
        <v>1563000</v>
      </c>
      <c r="H643" s="8">
        <v>4638000</v>
      </c>
      <c r="I643" s="8">
        <v>1506000</v>
      </c>
      <c r="J643" s="8">
        <v>2370000</v>
      </c>
      <c r="K643" s="8">
        <v>1301000</v>
      </c>
      <c r="L643" s="8">
        <v>1058000</v>
      </c>
      <c r="M643" s="8">
        <v>600000</v>
      </c>
      <c r="N643" s="8">
        <v>2741000</v>
      </c>
      <c r="O643" s="8">
        <v>2701000</v>
      </c>
      <c r="P643" s="8">
        <v>1315000</v>
      </c>
      <c r="Q643" s="8">
        <v>2607000</v>
      </c>
      <c r="R643" s="8">
        <v>3971000</v>
      </c>
      <c r="S643" s="8">
        <v>767000</v>
      </c>
      <c r="T643" s="8">
        <v>647000</v>
      </c>
      <c r="U643" s="8">
        <v>0</v>
      </c>
      <c r="V643" s="8">
        <v>0</v>
      </c>
      <c r="W643" s="7">
        <f t="shared" si="53"/>
        <v>30655000</v>
      </c>
      <c r="X643" s="7">
        <f t="shared" si="54"/>
        <v>31467830</v>
      </c>
      <c r="Y643" s="133">
        <f t="shared" si="55"/>
        <v>2.6515413472516736E-2</v>
      </c>
      <c r="Z643" s="133">
        <f t="shared" si="51"/>
        <v>1.7941608220518675E-3</v>
      </c>
      <c r="AA643" s="187" cm="1">
        <f t="array" ref="AA643">6-MATCH(Z643,PERCENTILE(Z$11:Z$642,{5,4,3,2,1}/5),-1)</f>
        <v>4</v>
      </c>
      <c r="AB643" s="148" t="str">
        <f t="shared" si="52"/>
        <v>High</v>
      </c>
    </row>
    <row r="645" spans="1:31">
      <c r="A645" s="3" t="s">
        <v>1742</v>
      </c>
    </row>
    <row r="646" spans="1:31">
      <c r="A646" s="3" t="s">
        <v>1743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83E76-8E82-41EE-B6BE-8DF407BDC533}">
  <sheetPr codeName="Sheet7">
    <tabColor theme="4"/>
  </sheetPr>
  <dimension ref="A1:AS669"/>
  <sheetViews>
    <sheetView workbookViewId="0">
      <pane xSplit="2" ySplit="2" topLeftCell="C42" activePane="bottomRight" state="frozen"/>
      <selection pane="topRight" activeCell="C1" sqref="C1"/>
      <selection pane="bottomLeft" activeCell="A3" sqref="A3"/>
      <selection pane="bottomRight" activeCell="D49" sqref="D49"/>
    </sheetView>
  </sheetViews>
  <sheetFormatPr defaultRowHeight="11.5"/>
  <cols>
    <col min="1" max="1" width="9.6328125" style="183" customWidth="1"/>
    <col min="2" max="2" width="22.6328125" style="183" customWidth="1"/>
    <col min="3" max="3" width="19.6328125" style="183" customWidth="1"/>
    <col min="4" max="5" width="22.36328125" style="183" customWidth="1"/>
    <col min="6" max="7" width="15.54296875" style="183" customWidth="1"/>
    <col min="8" max="13" width="4.81640625" style="183" customWidth="1"/>
    <col min="14" max="19" width="8.7265625" style="183"/>
    <col min="20" max="30" width="9.1796875" style="183" customWidth="1"/>
    <col min="31" max="32" width="8.7265625" style="183"/>
    <col min="33" max="45" width="8.7265625" style="161"/>
    <col min="46" max="16384" width="8.7265625" style="183"/>
  </cols>
  <sheetData>
    <row r="1" spans="1:32" ht="13.5">
      <c r="A1" s="153" t="s">
        <v>1781</v>
      </c>
      <c r="B1" s="154"/>
      <c r="C1" s="153"/>
      <c r="D1" s="154"/>
      <c r="E1" s="154"/>
      <c r="F1" s="154"/>
      <c r="G1" s="154"/>
      <c r="H1" s="155" t="s">
        <v>1782</v>
      </c>
      <c r="I1" s="156"/>
      <c r="J1" s="156"/>
      <c r="K1" s="156"/>
      <c r="L1" s="156"/>
      <c r="M1" s="156"/>
      <c r="N1" s="157" t="s">
        <v>1783</v>
      </c>
      <c r="O1" s="158"/>
      <c r="P1" s="158"/>
      <c r="Q1" s="158"/>
      <c r="R1" s="158"/>
      <c r="S1" s="158"/>
      <c r="T1" s="159" t="s">
        <v>1784</v>
      </c>
      <c r="U1" s="159"/>
      <c r="V1" s="160"/>
      <c r="W1" s="159"/>
      <c r="X1" s="159"/>
      <c r="Y1" s="160"/>
      <c r="Z1" s="159"/>
      <c r="AA1" s="159"/>
      <c r="AB1" s="160"/>
      <c r="AC1" s="159"/>
      <c r="AD1" s="159"/>
      <c r="AE1" s="160"/>
      <c r="AF1" s="159"/>
    </row>
    <row r="2" spans="1:32" ht="87.75" customHeight="1">
      <c r="A2" s="162" t="s">
        <v>1785</v>
      </c>
      <c r="B2" s="162" t="s">
        <v>1786</v>
      </c>
      <c r="C2" s="163" t="s">
        <v>1787</v>
      </c>
      <c r="D2" s="164" t="s">
        <v>1788</v>
      </c>
      <c r="E2" s="163" t="s">
        <v>1789</v>
      </c>
      <c r="F2" s="165" t="s">
        <v>1790</v>
      </c>
      <c r="G2" s="166" t="s">
        <v>1791</v>
      </c>
      <c r="H2" s="167" t="s">
        <v>1792</v>
      </c>
      <c r="I2" s="167" t="s">
        <v>1793</v>
      </c>
      <c r="J2" s="167" t="s">
        <v>1794</v>
      </c>
      <c r="K2" s="167" t="s">
        <v>1795</v>
      </c>
      <c r="L2" s="167" t="s">
        <v>1796</v>
      </c>
      <c r="M2" s="167" t="s">
        <v>1797</v>
      </c>
      <c r="N2" s="168" t="s">
        <v>1792</v>
      </c>
      <c r="O2" s="168" t="s">
        <v>1793</v>
      </c>
      <c r="P2" s="168" t="s">
        <v>1794</v>
      </c>
      <c r="Q2" s="168" t="s">
        <v>1795</v>
      </c>
      <c r="R2" s="168" t="s">
        <v>1796</v>
      </c>
      <c r="S2" s="168" t="s">
        <v>1797</v>
      </c>
      <c r="T2" s="169" t="s">
        <v>1798</v>
      </c>
      <c r="U2" s="169" t="s">
        <v>1799</v>
      </c>
      <c r="V2" s="169" t="s">
        <v>1793</v>
      </c>
      <c r="W2" s="169" t="s">
        <v>1794</v>
      </c>
      <c r="X2" s="169" t="s">
        <v>1800</v>
      </c>
      <c r="Y2" s="169" t="s">
        <v>1795</v>
      </c>
      <c r="Z2" s="169" t="s">
        <v>1801</v>
      </c>
      <c r="AA2" s="169" t="s">
        <v>1796</v>
      </c>
      <c r="AB2" s="169" t="s">
        <v>1802</v>
      </c>
      <c r="AC2" s="169" t="s">
        <v>1803</v>
      </c>
      <c r="AD2" s="169" t="s">
        <v>1804</v>
      </c>
      <c r="AE2" s="169" t="s">
        <v>1805</v>
      </c>
      <c r="AF2" s="170" t="s">
        <v>1405</v>
      </c>
    </row>
    <row r="3" spans="1:32">
      <c r="A3" s="171" t="s">
        <v>660</v>
      </c>
      <c r="B3" s="172" t="s">
        <v>556</v>
      </c>
      <c r="C3" s="173" t="s">
        <v>1795</v>
      </c>
      <c r="D3" s="171" t="s">
        <v>1795</v>
      </c>
      <c r="E3" s="171" t="s">
        <v>1797</v>
      </c>
      <c r="F3" s="174">
        <v>0.77350237247924081</v>
      </c>
      <c r="G3" s="174">
        <v>0.22649762752075919</v>
      </c>
      <c r="H3" s="175"/>
      <c r="I3" s="175"/>
      <c r="J3" s="175"/>
      <c r="K3" s="175" t="s">
        <v>1806</v>
      </c>
      <c r="L3" s="175"/>
      <c r="M3" s="175"/>
      <c r="N3" s="176">
        <v>0</v>
      </c>
      <c r="O3" s="176">
        <v>0</v>
      </c>
      <c r="P3" s="177">
        <v>0</v>
      </c>
      <c r="Q3" s="176">
        <v>52165</v>
      </c>
      <c r="R3" s="176">
        <v>0</v>
      </c>
      <c r="S3" s="177">
        <v>15275</v>
      </c>
      <c r="T3" s="178">
        <v>0</v>
      </c>
      <c r="U3" s="178">
        <v>0</v>
      </c>
      <c r="V3" s="178">
        <v>0</v>
      </c>
      <c r="W3" s="178">
        <v>0</v>
      </c>
      <c r="X3" s="178">
        <v>0</v>
      </c>
      <c r="Y3" s="178">
        <v>52165</v>
      </c>
      <c r="Z3" s="178">
        <v>0</v>
      </c>
      <c r="AA3" s="178">
        <v>0</v>
      </c>
      <c r="AB3" s="178">
        <v>0</v>
      </c>
      <c r="AC3" s="178">
        <v>12605</v>
      </c>
      <c r="AD3" s="178">
        <v>0</v>
      </c>
      <c r="AE3" s="178">
        <v>2670</v>
      </c>
      <c r="AF3" s="178">
        <v>67440</v>
      </c>
    </row>
    <row r="4" spans="1:32">
      <c r="A4" s="179" t="s">
        <v>661</v>
      </c>
      <c r="B4" s="180" t="s">
        <v>565</v>
      </c>
      <c r="C4" s="181" t="s">
        <v>1797</v>
      </c>
      <c r="D4" s="171" t="s">
        <v>1797</v>
      </c>
      <c r="E4" s="171" t="s">
        <v>1796</v>
      </c>
      <c r="F4" s="174">
        <v>0.5291349056121144</v>
      </c>
      <c r="G4" s="174">
        <v>0.4708650943878856</v>
      </c>
      <c r="H4" s="175"/>
      <c r="I4" s="175"/>
      <c r="J4" s="175"/>
      <c r="K4" s="175"/>
      <c r="L4" s="175" t="s">
        <v>1806</v>
      </c>
      <c r="M4" s="175" t="s">
        <v>1806</v>
      </c>
      <c r="N4" s="176">
        <v>0</v>
      </c>
      <c r="O4" s="176">
        <v>0</v>
      </c>
      <c r="P4" s="177">
        <v>0</v>
      </c>
      <c r="Q4" s="176">
        <v>0</v>
      </c>
      <c r="R4" s="176">
        <v>27612</v>
      </c>
      <c r="S4" s="177">
        <v>31029</v>
      </c>
      <c r="T4" s="178">
        <v>0</v>
      </c>
      <c r="U4" s="178">
        <v>0</v>
      </c>
      <c r="V4" s="178">
        <v>0</v>
      </c>
      <c r="W4" s="178">
        <v>0</v>
      </c>
      <c r="X4" s="178">
        <v>0</v>
      </c>
      <c r="Y4" s="178">
        <v>0</v>
      </c>
      <c r="Z4" s="178">
        <v>0</v>
      </c>
      <c r="AA4" s="178">
        <v>27612</v>
      </c>
      <c r="AB4" s="178">
        <v>0</v>
      </c>
      <c r="AC4" s="178">
        <v>23941</v>
      </c>
      <c r="AD4" s="178">
        <v>0</v>
      </c>
      <c r="AE4" s="178">
        <v>7088</v>
      </c>
      <c r="AF4" s="178">
        <v>58641</v>
      </c>
    </row>
    <row r="5" spans="1:32">
      <c r="A5" s="179" t="s">
        <v>662</v>
      </c>
      <c r="B5" s="180" t="s">
        <v>588</v>
      </c>
      <c r="C5" s="181" t="s">
        <v>1793</v>
      </c>
      <c r="D5" s="171" t="s">
        <v>1793</v>
      </c>
      <c r="E5" s="171" t="s">
        <v>1797</v>
      </c>
      <c r="F5" s="174">
        <v>0.94447551888771253</v>
      </c>
      <c r="G5" s="174">
        <v>5.5524481112287499E-2</v>
      </c>
      <c r="H5" s="175"/>
      <c r="I5" s="175" t="s">
        <v>1806</v>
      </c>
      <c r="J5" s="175"/>
      <c r="K5" s="175"/>
      <c r="L5" s="175"/>
      <c r="M5" s="175"/>
      <c r="N5" s="176">
        <v>0</v>
      </c>
      <c r="O5" s="176">
        <v>94559</v>
      </c>
      <c r="P5" s="177">
        <v>0</v>
      </c>
      <c r="Q5" s="176">
        <v>0</v>
      </c>
      <c r="R5" s="176">
        <v>0</v>
      </c>
      <c r="S5" s="177">
        <v>5559</v>
      </c>
      <c r="T5" s="178">
        <v>0</v>
      </c>
      <c r="U5" s="178">
        <v>0</v>
      </c>
      <c r="V5" s="178">
        <v>94559</v>
      </c>
      <c r="W5" s="178">
        <v>0</v>
      </c>
      <c r="X5" s="178">
        <v>0</v>
      </c>
      <c r="Y5" s="178">
        <v>0</v>
      </c>
      <c r="Z5" s="178">
        <v>0</v>
      </c>
      <c r="AA5" s="178">
        <v>0</v>
      </c>
      <c r="AB5" s="178">
        <v>0</v>
      </c>
      <c r="AC5" s="178">
        <v>4479</v>
      </c>
      <c r="AD5" s="178">
        <v>0</v>
      </c>
      <c r="AE5" s="178">
        <v>1080</v>
      </c>
      <c r="AF5" s="178">
        <v>100118</v>
      </c>
    </row>
    <row r="6" spans="1:32">
      <c r="A6" s="179" t="s">
        <v>663</v>
      </c>
      <c r="B6" s="180" t="s">
        <v>589</v>
      </c>
      <c r="C6" s="181" t="s">
        <v>1793</v>
      </c>
      <c r="D6" s="171" t="s">
        <v>1793</v>
      </c>
      <c r="E6" s="171" t="s">
        <v>1797</v>
      </c>
      <c r="F6" s="174">
        <v>0.81113384518769116</v>
      </c>
      <c r="G6" s="174">
        <v>0.11992788120657172</v>
      </c>
      <c r="H6" s="175"/>
      <c r="I6" s="175" t="s">
        <v>1806</v>
      </c>
      <c r="J6" s="175"/>
      <c r="K6" s="175"/>
      <c r="L6" s="175"/>
      <c r="M6" s="175"/>
      <c r="N6" s="176">
        <v>0</v>
      </c>
      <c r="O6" s="176">
        <v>80080</v>
      </c>
      <c r="P6" s="177">
        <v>0</v>
      </c>
      <c r="Q6" s="176">
        <v>0</v>
      </c>
      <c r="R6" s="176">
        <v>6806</v>
      </c>
      <c r="S6" s="177">
        <v>11840</v>
      </c>
      <c r="T6" s="178">
        <v>0</v>
      </c>
      <c r="U6" s="178">
        <v>0</v>
      </c>
      <c r="V6" s="178">
        <v>80080</v>
      </c>
      <c r="W6" s="178">
        <v>0</v>
      </c>
      <c r="X6" s="178">
        <v>0</v>
      </c>
      <c r="Y6" s="178">
        <v>0</v>
      </c>
      <c r="Z6" s="178">
        <v>0</v>
      </c>
      <c r="AA6" s="178">
        <v>6806</v>
      </c>
      <c r="AB6" s="178">
        <v>0</v>
      </c>
      <c r="AC6" s="178">
        <v>7598</v>
      </c>
      <c r="AD6" s="178">
        <v>0</v>
      </c>
      <c r="AE6" s="178">
        <v>4242</v>
      </c>
      <c r="AF6" s="178">
        <v>98726</v>
      </c>
    </row>
    <row r="7" spans="1:32">
      <c r="A7" s="179" t="s">
        <v>664</v>
      </c>
      <c r="B7" s="180" t="s">
        <v>590</v>
      </c>
      <c r="C7" s="181" t="s">
        <v>1797</v>
      </c>
      <c r="D7" s="171" t="s">
        <v>1797</v>
      </c>
      <c r="E7" s="171" t="s">
        <v>1795</v>
      </c>
      <c r="F7" s="174">
        <v>0.4800161299614033</v>
      </c>
      <c r="G7" s="174">
        <v>0.42731724177660002</v>
      </c>
      <c r="H7" s="175"/>
      <c r="I7" s="175"/>
      <c r="J7" s="175"/>
      <c r="K7" s="175" t="s">
        <v>1806</v>
      </c>
      <c r="L7" s="175"/>
      <c r="M7" s="175" t="s">
        <v>1806</v>
      </c>
      <c r="N7" s="176">
        <v>0</v>
      </c>
      <c r="O7" s="176">
        <v>0</v>
      </c>
      <c r="P7" s="177">
        <v>0</v>
      </c>
      <c r="Q7" s="176">
        <v>37089</v>
      </c>
      <c r="R7" s="176">
        <v>8043</v>
      </c>
      <c r="S7" s="177">
        <v>41663</v>
      </c>
      <c r="T7" s="178">
        <v>0</v>
      </c>
      <c r="U7" s="178">
        <v>0</v>
      </c>
      <c r="V7" s="178">
        <v>0</v>
      </c>
      <c r="W7" s="178">
        <v>0</v>
      </c>
      <c r="X7" s="178">
        <v>0</v>
      </c>
      <c r="Y7" s="178">
        <v>37089</v>
      </c>
      <c r="Z7" s="178">
        <v>0</v>
      </c>
      <c r="AA7" s="178">
        <v>8043</v>
      </c>
      <c r="AB7" s="178">
        <v>0</v>
      </c>
      <c r="AC7" s="178">
        <v>34385</v>
      </c>
      <c r="AD7" s="178">
        <v>0</v>
      </c>
      <c r="AE7" s="178">
        <v>7278</v>
      </c>
      <c r="AF7" s="178">
        <v>86795</v>
      </c>
    </row>
    <row r="8" spans="1:32">
      <c r="A8" s="179" t="s">
        <v>665</v>
      </c>
      <c r="B8" s="180" t="s">
        <v>409</v>
      </c>
      <c r="C8" s="181" t="s">
        <v>1794</v>
      </c>
      <c r="D8" s="171" t="s">
        <v>1794</v>
      </c>
      <c r="E8" s="171" t="s">
        <v>1795</v>
      </c>
      <c r="F8" s="174">
        <v>0.55479574128793208</v>
      </c>
      <c r="G8" s="174">
        <v>0.35800384597345342</v>
      </c>
      <c r="H8" s="175"/>
      <c r="I8" s="175"/>
      <c r="J8" s="175" t="s">
        <v>1806</v>
      </c>
      <c r="K8" s="175" t="s">
        <v>1806</v>
      </c>
      <c r="L8" s="175"/>
      <c r="M8" s="175"/>
      <c r="N8" s="176">
        <v>0</v>
      </c>
      <c r="O8" s="176">
        <v>0</v>
      </c>
      <c r="P8" s="177">
        <v>59144</v>
      </c>
      <c r="Q8" s="176">
        <v>38165</v>
      </c>
      <c r="R8" s="176">
        <v>0</v>
      </c>
      <c r="S8" s="177">
        <v>9296</v>
      </c>
      <c r="T8" s="178">
        <v>0</v>
      </c>
      <c r="U8" s="178">
        <v>0</v>
      </c>
      <c r="V8" s="178">
        <v>0</v>
      </c>
      <c r="W8" s="178">
        <v>59144</v>
      </c>
      <c r="X8" s="178">
        <v>0</v>
      </c>
      <c r="Y8" s="178">
        <v>38165</v>
      </c>
      <c r="Z8" s="178">
        <v>0</v>
      </c>
      <c r="AA8" s="178">
        <v>0</v>
      </c>
      <c r="AB8" s="178">
        <v>0</v>
      </c>
      <c r="AC8" s="178">
        <v>7708</v>
      </c>
      <c r="AD8" s="178">
        <v>0</v>
      </c>
      <c r="AE8" s="178">
        <v>1588</v>
      </c>
      <c r="AF8" s="178">
        <v>106605</v>
      </c>
    </row>
    <row r="9" spans="1:32">
      <c r="A9" s="179" t="s">
        <v>666</v>
      </c>
      <c r="B9" s="180" t="s">
        <v>219</v>
      </c>
      <c r="C9" s="181" t="s">
        <v>1795</v>
      </c>
      <c r="D9" s="171" t="s">
        <v>1801</v>
      </c>
      <c r="E9" s="171" t="s">
        <v>1802</v>
      </c>
      <c r="F9" s="174">
        <v>0.50980872660673515</v>
      </c>
      <c r="G9" s="174">
        <v>0.26996246759444364</v>
      </c>
      <c r="H9" s="175"/>
      <c r="I9" s="175"/>
      <c r="J9" s="175"/>
      <c r="K9" s="175" t="s">
        <v>1806</v>
      </c>
      <c r="L9" s="175" t="s">
        <v>1806</v>
      </c>
      <c r="M9" s="175"/>
      <c r="N9" s="176">
        <v>0</v>
      </c>
      <c r="O9" s="176">
        <v>0</v>
      </c>
      <c r="P9" s="177">
        <v>14241</v>
      </c>
      <c r="Q9" s="176">
        <v>39527</v>
      </c>
      <c r="R9" s="176">
        <v>20931</v>
      </c>
      <c r="S9" s="177">
        <v>2834</v>
      </c>
      <c r="T9" s="178">
        <v>0</v>
      </c>
      <c r="U9" s="178">
        <v>0</v>
      </c>
      <c r="V9" s="178">
        <v>0</v>
      </c>
      <c r="W9" s="178">
        <v>0</v>
      </c>
      <c r="X9" s="178">
        <v>14241</v>
      </c>
      <c r="Y9" s="178">
        <v>0</v>
      </c>
      <c r="Z9" s="178">
        <v>39527</v>
      </c>
      <c r="AA9" s="178">
        <v>0</v>
      </c>
      <c r="AB9" s="178">
        <v>20931</v>
      </c>
      <c r="AC9" s="178">
        <v>2218</v>
      </c>
      <c r="AD9" s="178">
        <v>0</v>
      </c>
      <c r="AE9" s="178">
        <v>616</v>
      </c>
      <c r="AF9" s="178">
        <v>77533</v>
      </c>
    </row>
    <row r="10" spans="1:32">
      <c r="A10" s="179" t="s">
        <v>667</v>
      </c>
      <c r="B10" s="180" t="s">
        <v>43</v>
      </c>
      <c r="C10" s="181" t="s">
        <v>1795</v>
      </c>
      <c r="D10" s="171" t="s">
        <v>1801</v>
      </c>
      <c r="E10" s="171" t="s">
        <v>1800</v>
      </c>
      <c r="F10" s="174">
        <v>0.55098733271024325</v>
      </c>
      <c r="G10" s="174">
        <v>0.26881699047467539</v>
      </c>
      <c r="H10" s="175"/>
      <c r="I10" s="175"/>
      <c r="J10" s="175" t="s">
        <v>1806</v>
      </c>
      <c r="K10" s="175" t="s">
        <v>1806</v>
      </c>
      <c r="L10" s="175"/>
      <c r="M10" s="175"/>
      <c r="N10" s="176">
        <v>0</v>
      </c>
      <c r="O10" s="176">
        <v>0</v>
      </c>
      <c r="P10" s="177">
        <v>27036</v>
      </c>
      <c r="Q10" s="176">
        <v>55415</v>
      </c>
      <c r="R10" s="176">
        <v>17319</v>
      </c>
      <c r="S10" s="177">
        <v>804</v>
      </c>
      <c r="T10" s="178">
        <v>0</v>
      </c>
      <c r="U10" s="178">
        <v>0</v>
      </c>
      <c r="V10" s="178">
        <v>0</v>
      </c>
      <c r="W10" s="178">
        <v>0</v>
      </c>
      <c r="X10" s="178">
        <v>27036</v>
      </c>
      <c r="Y10" s="178">
        <v>0</v>
      </c>
      <c r="Z10" s="178">
        <v>55415</v>
      </c>
      <c r="AA10" s="178">
        <v>0</v>
      </c>
      <c r="AB10" s="178">
        <v>17319</v>
      </c>
      <c r="AC10" s="178">
        <v>0</v>
      </c>
      <c r="AD10" s="178">
        <v>0</v>
      </c>
      <c r="AE10" s="178">
        <v>804</v>
      </c>
      <c r="AF10" s="178">
        <v>100574</v>
      </c>
    </row>
    <row r="11" spans="1:32">
      <c r="A11" s="179" t="s">
        <v>668</v>
      </c>
      <c r="B11" s="180" t="s">
        <v>550</v>
      </c>
      <c r="C11" s="181" t="s">
        <v>1796</v>
      </c>
      <c r="D11" s="171" t="s">
        <v>1796</v>
      </c>
      <c r="E11" s="171" t="s">
        <v>1797</v>
      </c>
      <c r="F11" s="174">
        <v>0.58278840149399691</v>
      </c>
      <c r="G11" s="174">
        <v>0.3565562664215946</v>
      </c>
      <c r="H11" s="175"/>
      <c r="I11" s="175"/>
      <c r="J11" s="175"/>
      <c r="K11" s="175"/>
      <c r="L11" s="175" t="s">
        <v>1806</v>
      </c>
      <c r="M11" s="175" t="s">
        <v>1806</v>
      </c>
      <c r="N11" s="176">
        <v>0</v>
      </c>
      <c r="O11" s="176">
        <v>0</v>
      </c>
      <c r="P11" s="177">
        <v>5148</v>
      </c>
      <c r="Q11" s="176">
        <v>0</v>
      </c>
      <c r="R11" s="176">
        <v>49463</v>
      </c>
      <c r="S11" s="177">
        <v>30262</v>
      </c>
      <c r="T11" s="178">
        <v>0</v>
      </c>
      <c r="U11" s="178">
        <v>0</v>
      </c>
      <c r="V11" s="178">
        <v>0</v>
      </c>
      <c r="W11" s="178">
        <v>5148</v>
      </c>
      <c r="X11" s="178">
        <v>0</v>
      </c>
      <c r="Y11" s="178">
        <v>0</v>
      </c>
      <c r="Z11" s="178">
        <v>0</v>
      </c>
      <c r="AA11" s="178">
        <v>49463</v>
      </c>
      <c r="AB11" s="178">
        <v>0</v>
      </c>
      <c r="AC11" s="178">
        <v>27432</v>
      </c>
      <c r="AD11" s="178">
        <v>0</v>
      </c>
      <c r="AE11" s="178">
        <v>2830</v>
      </c>
      <c r="AF11" s="178">
        <v>84873</v>
      </c>
    </row>
    <row r="12" spans="1:32">
      <c r="A12" s="179" t="s">
        <v>669</v>
      </c>
      <c r="B12" s="180" t="s">
        <v>173</v>
      </c>
      <c r="C12" s="181" t="s">
        <v>1796</v>
      </c>
      <c r="D12" s="171" t="s">
        <v>1796</v>
      </c>
      <c r="E12" s="171" t="s">
        <v>1795</v>
      </c>
      <c r="F12" s="174">
        <v>0.50083367836800463</v>
      </c>
      <c r="G12" s="174">
        <v>0.29188814162460974</v>
      </c>
      <c r="H12" s="175"/>
      <c r="I12" s="175"/>
      <c r="J12" s="175"/>
      <c r="K12" s="175" t="s">
        <v>1806</v>
      </c>
      <c r="L12" s="175" t="s">
        <v>1806</v>
      </c>
      <c r="M12" s="175"/>
      <c r="N12" s="176">
        <v>0</v>
      </c>
      <c r="O12" s="176">
        <v>0</v>
      </c>
      <c r="P12" s="177">
        <v>0</v>
      </c>
      <c r="Q12" s="176">
        <v>26084</v>
      </c>
      <c r="R12" s="176">
        <v>44756</v>
      </c>
      <c r="S12" s="177">
        <v>18523</v>
      </c>
      <c r="T12" s="178">
        <v>0</v>
      </c>
      <c r="U12" s="178">
        <v>0</v>
      </c>
      <c r="V12" s="178">
        <v>0</v>
      </c>
      <c r="W12" s="178">
        <v>0</v>
      </c>
      <c r="X12" s="178">
        <v>0</v>
      </c>
      <c r="Y12" s="178">
        <v>26084</v>
      </c>
      <c r="Z12" s="178">
        <v>0</v>
      </c>
      <c r="AA12" s="178">
        <v>44756</v>
      </c>
      <c r="AB12" s="178">
        <v>0</v>
      </c>
      <c r="AC12" s="178">
        <v>14923</v>
      </c>
      <c r="AD12" s="178">
        <v>0</v>
      </c>
      <c r="AE12" s="178">
        <v>3600</v>
      </c>
      <c r="AF12" s="178">
        <v>89363</v>
      </c>
    </row>
    <row r="13" spans="1:32">
      <c r="A13" s="179" t="s">
        <v>670</v>
      </c>
      <c r="B13" s="180" t="s">
        <v>591</v>
      </c>
      <c r="C13" s="181" t="s">
        <v>1796</v>
      </c>
      <c r="D13" s="171" t="s">
        <v>1796</v>
      </c>
      <c r="E13" s="171" t="s">
        <v>1797</v>
      </c>
      <c r="F13" s="174">
        <v>0.58104190966728642</v>
      </c>
      <c r="G13" s="174">
        <v>0.41895809033271358</v>
      </c>
      <c r="H13" s="175"/>
      <c r="I13" s="175"/>
      <c r="J13" s="175"/>
      <c r="K13" s="175"/>
      <c r="L13" s="175" t="s">
        <v>1806</v>
      </c>
      <c r="M13" s="175" t="s">
        <v>1806</v>
      </c>
      <c r="N13" s="176">
        <v>0</v>
      </c>
      <c r="O13" s="176">
        <v>0</v>
      </c>
      <c r="P13" s="177">
        <v>0</v>
      </c>
      <c r="Q13" s="176">
        <v>0</v>
      </c>
      <c r="R13" s="176">
        <v>50313</v>
      </c>
      <c r="S13" s="177">
        <v>36278</v>
      </c>
      <c r="T13" s="178">
        <v>0</v>
      </c>
      <c r="U13" s="178">
        <v>0</v>
      </c>
      <c r="V13" s="178">
        <v>0</v>
      </c>
      <c r="W13" s="178">
        <v>0</v>
      </c>
      <c r="X13" s="178">
        <v>0</v>
      </c>
      <c r="Y13" s="178">
        <v>0</v>
      </c>
      <c r="Z13" s="178">
        <v>0</v>
      </c>
      <c r="AA13" s="178">
        <v>50313</v>
      </c>
      <c r="AB13" s="178">
        <v>0</v>
      </c>
      <c r="AC13" s="178">
        <v>20084</v>
      </c>
      <c r="AD13" s="178">
        <v>0</v>
      </c>
      <c r="AE13" s="178">
        <v>16194</v>
      </c>
      <c r="AF13" s="178">
        <v>86591</v>
      </c>
    </row>
    <row r="14" spans="1:32">
      <c r="A14" s="179" t="s">
        <v>671</v>
      </c>
      <c r="B14" s="180" t="s">
        <v>564</v>
      </c>
      <c r="C14" s="181" t="s">
        <v>1797</v>
      </c>
      <c r="D14" s="171" t="s">
        <v>1797</v>
      </c>
      <c r="E14" s="171" t="s">
        <v>1796</v>
      </c>
      <c r="F14" s="174">
        <v>0.54747922082089795</v>
      </c>
      <c r="G14" s="174">
        <v>0.45252077917910211</v>
      </c>
      <c r="H14" s="175"/>
      <c r="I14" s="175"/>
      <c r="J14" s="175"/>
      <c r="K14" s="175"/>
      <c r="L14" s="175" t="s">
        <v>1806</v>
      </c>
      <c r="M14" s="175" t="s">
        <v>1806</v>
      </c>
      <c r="N14" s="176">
        <v>0</v>
      </c>
      <c r="O14" s="176">
        <v>0</v>
      </c>
      <c r="P14" s="177">
        <v>0</v>
      </c>
      <c r="Q14" s="176">
        <v>0</v>
      </c>
      <c r="R14" s="176">
        <v>28202</v>
      </c>
      <c r="S14" s="177">
        <v>34120</v>
      </c>
      <c r="T14" s="178">
        <v>0</v>
      </c>
      <c r="U14" s="178">
        <v>0</v>
      </c>
      <c r="V14" s="178">
        <v>0</v>
      </c>
      <c r="W14" s="178">
        <v>0</v>
      </c>
      <c r="X14" s="178">
        <v>0</v>
      </c>
      <c r="Y14" s="178">
        <v>0</v>
      </c>
      <c r="Z14" s="178">
        <v>0</v>
      </c>
      <c r="AA14" s="178">
        <v>28202</v>
      </c>
      <c r="AB14" s="178">
        <v>0</v>
      </c>
      <c r="AC14" s="178">
        <v>22200</v>
      </c>
      <c r="AD14" s="178">
        <v>0</v>
      </c>
      <c r="AE14" s="178">
        <v>11920</v>
      </c>
      <c r="AF14" s="178">
        <v>62322</v>
      </c>
    </row>
    <row r="15" spans="1:32">
      <c r="A15" s="179" t="s">
        <v>672</v>
      </c>
      <c r="B15" s="180" t="s">
        <v>592</v>
      </c>
      <c r="C15" s="181" t="s">
        <v>1797</v>
      </c>
      <c r="D15" s="171" t="s">
        <v>1797</v>
      </c>
      <c r="E15" s="171" t="s">
        <v>1796</v>
      </c>
      <c r="F15" s="174">
        <v>0.6529668311718122</v>
      </c>
      <c r="G15" s="174">
        <v>0.34703316882818774</v>
      </c>
      <c r="H15" s="175"/>
      <c r="I15" s="175"/>
      <c r="J15" s="175"/>
      <c r="K15" s="175"/>
      <c r="L15" s="175" t="s">
        <v>1806</v>
      </c>
      <c r="M15" s="175" t="s">
        <v>1806</v>
      </c>
      <c r="N15" s="176">
        <v>0</v>
      </c>
      <c r="O15" s="176">
        <v>0</v>
      </c>
      <c r="P15" s="177">
        <v>0</v>
      </c>
      <c r="Q15" s="176">
        <v>0</v>
      </c>
      <c r="R15" s="176">
        <v>30237</v>
      </c>
      <c r="S15" s="177">
        <v>56893</v>
      </c>
      <c r="T15" s="178">
        <v>0</v>
      </c>
      <c r="U15" s="178">
        <v>0</v>
      </c>
      <c r="V15" s="178">
        <v>0</v>
      </c>
      <c r="W15" s="178">
        <v>0</v>
      </c>
      <c r="X15" s="178">
        <v>0</v>
      </c>
      <c r="Y15" s="178">
        <v>0</v>
      </c>
      <c r="Z15" s="178">
        <v>0</v>
      </c>
      <c r="AA15" s="178">
        <v>30237</v>
      </c>
      <c r="AB15" s="178">
        <v>0</v>
      </c>
      <c r="AC15" s="178">
        <v>31677</v>
      </c>
      <c r="AD15" s="178">
        <v>0</v>
      </c>
      <c r="AE15" s="178">
        <v>25216</v>
      </c>
      <c r="AF15" s="178">
        <v>87130</v>
      </c>
    </row>
    <row r="16" spans="1:32">
      <c r="A16" s="179" t="s">
        <v>673</v>
      </c>
      <c r="B16" s="180" t="s">
        <v>410</v>
      </c>
      <c r="C16" s="181" t="s">
        <v>1797</v>
      </c>
      <c r="D16" s="171" t="s">
        <v>1797</v>
      </c>
      <c r="E16" s="171" t="s">
        <v>1796</v>
      </c>
      <c r="F16" s="174">
        <v>0.51982095257254946</v>
      </c>
      <c r="G16" s="174">
        <v>0.40244429915002766</v>
      </c>
      <c r="H16" s="175"/>
      <c r="I16" s="175"/>
      <c r="J16" s="175"/>
      <c r="K16" s="175"/>
      <c r="L16" s="175" t="s">
        <v>1806</v>
      </c>
      <c r="M16" s="175" t="s">
        <v>1806</v>
      </c>
      <c r="N16" s="176">
        <v>0</v>
      </c>
      <c r="O16" s="176">
        <v>0</v>
      </c>
      <c r="P16" s="177">
        <v>0</v>
      </c>
      <c r="Q16" s="176">
        <v>7728</v>
      </c>
      <c r="R16" s="176">
        <v>40009</v>
      </c>
      <c r="S16" s="177">
        <v>51678</v>
      </c>
      <c r="T16" s="178">
        <v>0</v>
      </c>
      <c r="U16" s="178">
        <v>0</v>
      </c>
      <c r="V16" s="178">
        <v>0</v>
      </c>
      <c r="W16" s="178">
        <v>0</v>
      </c>
      <c r="X16" s="178">
        <v>0</v>
      </c>
      <c r="Y16" s="178">
        <v>7728</v>
      </c>
      <c r="Z16" s="178">
        <v>0</v>
      </c>
      <c r="AA16" s="178">
        <v>40009</v>
      </c>
      <c r="AB16" s="178">
        <v>0</v>
      </c>
      <c r="AC16" s="178">
        <v>37261</v>
      </c>
      <c r="AD16" s="178">
        <v>0</v>
      </c>
      <c r="AE16" s="178">
        <v>14417</v>
      </c>
      <c r="AF16" s="178">
        <v>99415</v>
      </c>
    </row>
    <row r="17" spans="1:32">
      <c r="A17" s="179" t="s">
        <v>674</v>
      </c>
      <c r="B17" s="180" t="s">
        <v>174</v>
      </c>
      <c r="C17" s="181" t="s">
        <v>1795</v>
      </c>
      <c r="D17" s="171" t="s">
        <v>1795</v>
      </c>
      <c r="E17" s="171" t="s">
        <v>1797</v>
      </c>
      <c r="F17" s="174">
        <v>0.7168839300962031</v>
      </c>
      <c r="G17" s="174">
        <v>0.16236883550596762</v>
      </c>
      <c r="H17" s="175"/>
      <c r="I17" s="175"/>
      <c r="J17" s="175"/>
      <c r="K17" s="175" t="s">
        <v>1806</v>
      </c>
      <c r="L17" s="175"/>
      <c r="M17" s="175"/>
      <c r="N17" s="176">
        <v>0</v>
      </c>
      <c r="O17" s="176">
        <v>0</v>
      </c>
      <c r="P17" s="177">
        <v>0</v>
      </c>
      <c r="Q17" s="176">
        <v>75561</v>
      </c>
      <c r="R17" s="176">
        <v>12727</v>
      </c>
      <c r="S17" s="177">
        <v>17114</v>
      </c>
      <c r="T17" s="178">
        <v>0</v>
      </c>
      <c r="U17" s="178">
        <v>0</v>
      </c>
      <c r="V17" s="178">
        <v>0</v>
      </c>
      <c r="W17" s="178">
        <v>0</v>
      </c>
      <c r="X17" s="178">
        <v>0</v>
      </c>
      <c r="Y17" s="178">
        <v>75561</v>
      </c>
      <c r="Z17" s="178">
        <v>0</v>
      </c>
      <c r="AA17" s="178">
        <v>12727</v>
      </c>
      <c r="AB17" s="178">
        <v>0</v>
      </c>
      <c r="AC17" s="178">
        <v>16245</v>
      </c>
      <c r="AD17" s="178">
        <v>0</v>
      </c>
      <c r="AE17" s="178">
        <v>869</v>
      </c>
      <c r="AF17" s="178">
        <v>105402</v>
      </c>
    </row>
    <row r="18" spans="1:32">
      <c r="A18" s="179" t="s">
        <v>675</v>
      </c>
      <c r="B18" s="180" t="s">
        <v>411</v>
      </c>
      <c r="C18" s="181" t="s">
        <v>1794</v>
      </c>
      <c r="D18" s="171" t="s">
        <v>1794</v>
      </c>
      <c r="E18" s="171" t="s">
        <v>1797</v>
      </c>
      <c r="F18" s="174">
        <v>0.60419352705874574</v>
      </c>
      <c r="G18" s="174">
        <v>0.39580647294125426</v>
      </c>
      <c r="H18" s="175"/>
      <c r="I18" s="175"/>
      <c r="J18" s="175" t="s">
        <v>1806</v>
      </c>
      <c r="K18" s="175"/>
      <c r="L18" s="175"/>
      <c r="M18" s="175" t="s">
        <v>1806</v>
      </c>
      <c r="N18" s="176">
        <v>0</v>
      </c>
      <c r="O18" s="176">
        <v>0</v>
      </c>
      <c r="P18" s="177">
        <v>73105</v>
      </c>
      <c r="Q18" s="176">
        <v>0</v>
      </c>
      <c r="R18" s="176">
        <v>0</v>
      </c>
      <c r="S18" s="177">
        <v>47891</v>
      </c>
      <c r="T18" s="178">
        <v>0</v>
      </c>
      <c r="U18" s="178">
        <v>0</v>
      </c>
      <c r="V18" s="178">
        <v>0</v>
      </c>
      <c r="W18" s="178">
        <v>73105</v>
      </c>
      <c r="X18" s="178">
        <v>0</v>
      </c>
      <c r="Y18" s="178">
        <v>0</v>
      </c>
      <c r="Z18" s="178">
        <v>0</v>
      </c>
      <c r="AA18" s="178">
        <v>0</v>
      </c>
      <c r="AB18" s="178">
        <v>0</v>
      </c>
      <c r="AC18" s="178">
        <v>35149</v>
      </c>
      <c r="AD18" s="178">
        <v>0</v>
      </c>
      <c r="AE18" s="178">
        <v>12742</v>
      </c>
      <c r="AF18" s="178">
        <v>120996</v>
      </c>
    </row>
    <row r="19" spans="1:32">
      <c r="A19" s="179" t="s">
        <v>676</v>
      </c>
      <c r="B19" s="180" t="s">
        <v>44</v>
      </c>
      <c r="C19" s="181" t="s">
        <v>1795</v>
      </c>
      <c r="D19" s="171" t="s">
        <v>1801</v>
      </c>
      <c r="E19" s="171" t="s">
        <v>1802</v>
      </c>
      <c r="F19" s="174">
        <v>0.508536268307479</v>
      </c>
      <c r="G19" s="174">
        <v>0.46795649536354972</v>
      </c>
      <c r="H19" s="175"/>
      <c r="I19" s="175"/>
      <c r="J19" s="175"/>
      <c r="K19" s="175" t="s">
        <v>1806</v>
      </c>
      <c r="L19" s="175" t="s">
        <v>1806</v>
      </c>
      <c r="M19" s="175"/>
      <c r="N19" s="176">
        <v>1455</v>
      </c>
      <c r="O19" s="176">
        <v>0</v>
      </c>
      <c r="P19" s="177">
        <v>398</v>
      </c>
      <c r="Q19" s="176">
        <v>46944</v>
      </c>
      <c r="R19" s="176">
        <v>43198</v>
      </c>
      <c r="S19" s="177">
        <v>317</v>
      </c>
      <c r="T19" s="178">
        <v>1455</v>
      </c>
      <c r="U19" s="178">
        <v>0</v>
      </c>
      <c r="V19" s="178">
        <v>0</v>
      </c>
      <c r="W19" s="178">
        <v>0</v>
      </c>
      <c r="X19" s="178">
        <v>398</v>
      </c>
      <c r="Y19" s="178">
        <v>0</v>
      </c>
      <c r="Z19" s="178">
        <v>46944</v>
      </c>
      <c r="AA19" s="178">
        <v>0</v>
      </c>
      <c r="AB19" s="178">
        <v>43198</v>
      </c>
      <c r="AC19" s="178">
        <v>0</v>
      </c>
      <c r="AD19" s="178">
        <v>0</v>
      </c>
      <c r="AE19" s="178">
        <v>317</v>
      </c>
      <c r="AF19" s="178">
        <v>92312</v>
      </c>
    </row>
    <row r="20" spans="1:32">
      <c r="A20" s="179" t="s">
        <v>677</v>
      </c>
      <c r="B20" s="180" t="s">
        <v>412</v>
      </c>
      <c r="C20" s="181" t="s">
        <v>1794</v>
      </c>
      <c r="D20" s="171" t="s">
        <v>1794</v>
      </c>
      <c r="E20" s="171" t="s">
        <v>1797</v>
      </c>
      <c r="F20" s="174">
        <v>0.69197627017532226</v>
      </c>
      <c r="G20" s="174">
        <v>0.24028104596824976</v>
      </c>
      <c r="H20" s="175"/>
      <c r="I20" s="175"/>
      <c r="J20" s="175" t="s">
        <v>1806</v>
      </c>
      <c r="K20" s="175"/>
      <c r="L20" s="175"/>
      <c r="M20" s="175"/>
      <c r="N20" s="176">
        <v>0</v>
      </c>
      <c r="O20" s="176">
        <v>0</v>
      </c>
      <c r="P20" s="177">
        <v>83516</v>
      </c>
      <c r="Q20" s="176">
        <v>0</v>
      </c>
      <c r="R20" s="176">
        <v>8176</v>
      </c>
      <c r="S20" s="177">
        <v>29000</v>
      </c>
      <c r="T20" s="178">
        <v>0</v>
      </c>
      <c r="U20" s="178">
        <v>0</v>
      </c>
      <c r="V20" s="178">
        <v>0</v>
      </c>
      <c r="W20" s="178">
        <v>83516</v>
      </c>
      <c r="X20" s="178">
        <v>0</v>
      </c>
      <c r="Y20" s="178">
        <v>0</v>
      </c>
      <c r="Z20" s="178">
        <v>0</v>
      </c>
      <c r="AA20" s="178">
        <v>8176</v>
      </c>
      <c r="AB20" s="178">
        <v>0</v>
      </c>
      <c r="AC20" s="178">
        <v>25038</v>
      </c>
      <c r="AD20" s="178">
        <v>0</v>
      </c>
      <c r="AE20" s="178">
        <v>3962</v>
      </c>
      <c r="AF20" s="178">
        <v>120692</v>
      </c>
    </row>
    <row r="21" spans="1:32">
      <c r="A21" s="179" t="s">
        <v>678</v>
      </c>
      <c r="B21" s="180" t="s">
        <v>593</v>
      </c>
      <c r="C21" s="181" t="s">
        <v>1795</v>
      </c>
      <c r="D21" s="171" t="s">
        <v>1795</v>
      </c>
      <c r="E21" s="171" t="s">
        <v>1797</v>
      </c>
      <c r="F21" s="174">
        <v>0.46629195195260364</v>
      </c>
      <c r="G21" s="174">
        <v>0.43806898946386136</v>
      </c>
      <c r="H21" s="175"/>
      <c r="I21" s="175"/>
      <c r="J21" s="175"/>
      <c r="K21" s="175" t="s">
        <v>1806</v>
      </c>
      <c r="L21" s="175"/>
      <c r="M21" s="175" t="s">
        <v>1806</v>
      </c>
      <c r="N21" s="176">
        <v>0</v>
      </c>
      <c r="O21" s="176">
        <v>0</v>
      </c>
      <c r="P21" s="177">
        <v>0</v>
      </c>
      <c r="Q21" s="176">
        <v>42973</v>
      </c>
      <c r="R21" s="176">
        <v>8814</v>
      </c>
      <c r="S21" s="177">
        <v>40372</v>
      </c>
      <c r="T21" s="178">
        <v>0</v>
      </c>
      <c r="U21" s="178">
        <v>0</v>
      </c>
      <c r="V21" s="178">
        <v>0</v>
      </c>
      <c r="W21" s="178">
        <v>0</v>
      </c>
      <c r="X21" s="178">
        <v>0</v>
      </c>
      <c r="Y21" s="178">
        <v>42973</v>
      </c>
      <c r="Z21" s="178">
        <v>0</v>
      </c>
      <c r="AA21" s="178">
        <v>8814</v>
      </c>
      <c r="AB21" s="178">
        <v>0</v>
      </c>
      <c r="AC21" s="178">
        <v>27113</v>
      </c>
      <c r="AD21" s="178">
        <v>0</v>
      </c>
      <c r="AE21" s="178">
        <v>13259</v>
      </c>
      <c r="AF21" s="178">
        <v>92159</v>
      </c>
    </row>
    <row r="22" spans="1:32">
      <c r="A22" s="179" t="s">
        <v>679</v>
      </c>
      <c r="B22" s="180" t="s">
        <v>413</v>
      </c>
      <c r="C22" s="181" t="s">
        <v>1795</v>
      </c>
      <c r="D22" s="171" t="s">
        <v>1795</v>
      </c>
      <c r="E22" s="171" t="s">
        <v>1797</v>
      </c>
      <c r="F22" s="174">
        <v>0.65910043130006157</v>
      </c>
      <c r="G22" s="174">
        <v>0.34089956869993837</v>
      </c>
      <c r="H22" s="175"/>
      <c r="I22" s="175"/>
      <c r="J22" s="175"/>
      <c r="K22" s="175" t="s">
        <v>1806</v>
      </c>
      <c r="L22" s="175"/>
      <c r="M22" s="175" t="s">
        <v>1806</v>
      </c>
      <c r="N22" s="176">
        <v>0</v>
      </c>
      <c r="O22" s="176">
        <v>0</v>
      </c>
      <c r="P22" s="177">
        <v>0</v>
      </c>
      <c r="Q22" s="176">
        <v>80229</v>
      </c>
      <c r="R22" s="176">
        <v>0</v>
      </c>
      <c r="S22" s="177">
        <v>41496</v>
      </c>
      <c r="T22" s="178">
        <v>0</v>
      </c>
      <c r="U22" s="178">
        <v>0</v>
      </c>
      <c r="V22" s="178">
        <v>0</v>
      </c>
      <c r="W22" s="178">
        <v>0</v>
      </c>
      <c r="X22" s="178">
        <v>0</v>
      </c>
      <c r="Y22" s="178">
        <v>80229</v>
      </c>
      <c r="Z22" s="178">
        <v>0</v>
      </c>
      <c r="AA22" s="178">
        <v>0</v>
      </c>
      <c r="AB22" s="178">
        <v>0</v>
      </c>
      <c r="AC22" s="178">
        <v>33507</v>
      </c>
      <c r="AD22" s="178">
        <v>0</v>
      </c>
      <c r="AE22" s="178">
        <v>7989</v>
      </c>
      <c r="AF22" s="178">
        <v>121725</v>
      </c>
    </row>
    <row r="23" spans="1:32">
      <c r="A23" s="179" t="s">
        <v>680</v>
      </c>
      <c r="B23" s="180" t="s">
        <v>594</v>
      </c>
      <c r="C23" s="181" t="s">
        <v>1797</v>
      </c>
      <c r="D23" s="171" t="s">
        <v>1797</v>
      </c>
      <c r="E23" s="171" t="s">
        <v>1796</v>
      </c>
      <c r="F23" s="174">
        <v>0.67024989828475989</v>
      </c>
      <c r="G23" s="174">
        <v>0.32975010171524016</v>
      </c>
      <c r="H23" s="175"/>
      <c r="I23" s="175"/>
      <c r="J23" s="175"/>
      <c r="K23" s="175"/>
      <c r="L23" s="175" t="s">
        <v>1806</v>
      </c>
      <c r="M23" s="175" t="s">
        <v>1806</v>
      </c>
      <c r="N23" s="176">
        <v>0</v>
      </c>
      <c r="O23" s="176">
        <v>0</v>
      </c>
      <c r="P23" s="177">
        <v>0</v>
      </c>
      <c r="Q23" s="176">
        <v>0</v>
      </c>
      <c r="R23" s="176">
        <v>30798</v>
      </c>
      <c r="S23" s="177">
        <v>62600</v>
      </c>
      <c r="T23" s="178">
        <v>0</v>
      </c>
      <c r="U23" s="178">
        <v>0</v>
      </c>
      <c r="V23" s="178">
        <v>0</v>
      </c>
      <c r="W23" s="178">
        <v>0</v>
      </c>
      <c r="X23" s="178">
        <v>0</v>
      </c>
      <c r="Y23" s="178">
        <v>0</v>
      </c>
      <c r="Z23" s="178">
        <v>0</v>
      </c>
      <c r="AA23" s="178">
        <v>30798</v>
      </c>
      <c r="AB23" s="178">
        <v>0</v>
      </c>
      <c r="AC23" s="178">
        <v>33907</v>
      </c>
      <c r="AD23" s="178">
        <v>0</v>
      </c>
      <c r="AE23" s="178">
        <v>28693</v>
      </c>
      <c r="AF23" s="178">
        <v>93398</v>
      </c>
    </row>
    <row r="24" spans="1:32">
      <c r="A24" s="179" t="s">
        <v>681</v>
      </c>
      <c r="B24" s="180" t="s">
        <v>336</v>
      </c>
      <c r="C24" s="181" t="s">
        <v>1792</v>
      </c>
      <c r="D24" s="171" t="s">
        <v>1799</v>
      </c>
      <c r="E24" s="171"/>
      <c r="F24" s="174">
        <v>1</v>
      </c>
      <c r="G24" s="174"/>
      <c r="H24" s="175" t="s">
        <v>1806</v>
      </c>
      <c r="I24" s="175"/>
      <c r="J24" s="175"/>
      <c r="K24" s="175"/>
      <c r="L24" s="175"/>
      <c r="M24" s="175"/>
      <c r="N24" s="176">
        <v>137516</v>
      </c>
      <c r="O24" s="176">
        <v>0</v>
      </c>
      <c r="P24" s="177">
        <v>0</v>
      </c>
      <c r="Q24" s="176">
        <v>0</v>
      </c>
      <c r="R24" s="176">
        <v>0</v>
      </c>
      <c r="S24" s="177">
        <v>0</v>
      </c>
      <c r="T24" s="178">
        <v>0</v>
      </c>
      <c r="U24" s="178">
        <v>137516</v>
      </c>
      <c r="V24" s="178">
        <v>0</v>
      </c>
      <c r="W24" s="178">
        <v>0</v>
      </c>
      <c r="X24" s="178">
        <v>0</v>
      </c>
      <c r="Y24" s="178">
        <v>0</v>
      </c>
      <c r="Z24" s="178">
        <v>0</v>
      </c>
      <c r="AA24" s="178">
        <v>0</v>
      </c>
      <c r="AB24" s="178">
        <v>0</v>
      </c>
      <c r="AC24" s="178">
        <v>0</v>
      </c>
      <c r="AD24" s="178">
        <v>0</v>
      </c>
      <c r="AE24" s="178">
        <v>0</v>
      </c>
      <c r="AF24" s="178">
        <v>137516</v>
      </c>
    </row>
    <row r="25" spans="1:32">
      <c r="A25" s="179" t="s">
        <v>682</v>
      </c>
      <c r="B25" s="180" t="s">
        <v>119</v>
      </c>
      <c r="C25" s="181" t="s">
        <v>1794</v>
      </c>
      <c r="D25" s="171" t="s">
        <v>1794</v>
      </c>
      <c r="E25" s="171" t="s">
        <v>1796</v>
      </c>
      <c r="F25" s="174">
        <v>0.88307699131726902</v>
      </c>
      <c r="G25" s="174">
        <v>0.11692300868273102</v>
      </c>
      <c r="H25" s="175"/>
      <c r="I25" s="175"/>
      <c r="J25" s="175" t="s">
        <v>1806</v>
      </c>
      <c r="K25" s="175"/>
      <c r="L25" s="175"/>
      <c r="M25" s="175"/>
      <c r="N25" s="176">
        <v>0</v>
      </c>
      <c r="O25" s="176">
        <v>0</v>
      </c>
      <c r="P25" s="177">
        <v>79635</v>
      </c>
      <c r="Q25" s="176">
        <v>0</v>
      </c>
      <c r="R25" s="176">
        <v>10544</v>
      </c>
      <c r="S25" s="177">
        <v>0</v>
      </c>
      <c r="T25" s="178">
        <v>0</v>
      </c>
      <c r="U25" s="178">
        <v>0</v>
      </c>
      <c r="V25" s="178">
        <v>0</v>
      </c>
      <c r="W25" s="178">
        <v>79635</v>
      </c>
      <c r="X25" s="178">
        <v>0</v>
      </c>
      <c r="Y25" s="178">
        <v>0</v>
      </c>
      <c r="Z25" s="178">
        <v>0</v>
      </c>
      <c r="AA25" s="178">
        <v>10544</v>
      </c>
      <c r="AB25" s="178">
        <v>0</v>
      </c>
      <c r="AC25" s="178">
        <v>0</v>
      </c>
      <c r="AD25" s="178">
        <v>0</v>
      </c>
      <c r="AE25" s="178">
        <v>0</v>
      </c>
      <c r="AF25" s="178">
        <v>90179</v>
      </c>
    </row>
    <row r="26" spans="1:32">
      <c r="A26" s="179" t="s">
        <v>683</v>
      </c>
      <c r="B26" s="180" t="s">
        <v>120</v>
      </c>
      <c r="C26" s="181" t="s">
        <v>1796</v>
      </c>
      <c r="D26" s="171" t="s">
        <v>1796</v>
      </c>
      <c r="E26" s="171" t="s">
        <v>1797</v>
      </c>
      <c r="F26" s="174">
        <v>0.69492467143925629</v>
      </c>
      <c r="G26" s="174">
        <v>0.17427075542258788</v>
      </c>
      <c r="H26" s="175"/>
      <c r="I26" s="175"/>
      <c r="J26" s="175"/>
      <c r="K26" s="175"/>
      <c r="L26" s="175" t="s">
        <v>1806</v>
      </c>
      <c r="M26" s="175"/>
      <c r="N26" s="176">
        <v>0</v>
      </c>
      <c r="O26" s="176">
        <v>0</v>
      </c>
      <c r="P26" s="177">
        <v>12242</v>
      </c>
      <c r="Q26" s="176">
        <v>0</v>
      </c>
      <c r="R26" s="176">
        <v>65038</v>
      </c>
      <c r="S26" s="177">
        <v>16310</v>
      </c>
      <c r="T26" s="178">
        <v>0</v>
      </c>
      <c r="U26" s="178">
        <v>0</v>
      </c>
      <c r="V26" s="178">
        <v>0</v>
      </c>
      <c r="W26" s="178">
        <v>12242</v>
      </c>
      <c r="X26" s="178">
        <v>0</v>
      </c>
      <c r="Y26" s="178">
        <v>0</v>
      </c>
      <c r="Z26" s="178">
        <v>0</v>
      </c>
      <c r="AA26" s="178">
        <v>65038</v>
      </c>
      <c r="AB26" s="178">
        <v>0</v>
      </c>
      <c r="AC26" s="178">
        <v>14124</v>
      </c>
      <c r="AD26" s="178">
        <v>0</v>
      </c>
      <c r="AE26" s="178">
        <v>2186</v>
      </c>
      <c r="AF26" s="178">
        <v>93590</v>
      </c>
    </row>
    <row r="27" spans="1:32">
      <c r="A27" s="179" t="s">
        <v>684</v>
      </c>
      <c r="B27" s="180" t="s">
        <v>45</v>
      </c>
      <c r="C27" s="181" t="s">
        <v>1795</v>
      </c>
      <c r="D27" s="171" t="s">
        <v>1795</v>
      </c>
      <c r="E27" s="171" t="s">
        <v>1796</v>
      </c>
      <c r="F27" s="174">
        <v>0.51350978135788261</v>
      </c>
      <c r="G27" s="174">
        <v>0.33027617951668586</v>
      </c>
      <c r="H27" s="175"/>
      <c r="I27" s="175"/>
      <c r="J27" s="175"/>
      <c r="K27" s="175" t="s">
        <v>1806</v>
      </c>
      <c r="L27" s="175" t="s">
        <v>1806</v>
      </c>
      <c r="M27" s="175"/>
      <c r="N27" s="176">
        <v>0</v>
      </c>
      <c r="O27" s="176">
        <v>0</v>
      </c>
      <c r="P27" s="177">
        <v>0</v>
      </c>
      <c r="Q27" s="176">
        <v>44624</v>
      </c>
      <c r="R27" s="176">
        <v>28701</v>
      </c>
      <c r="S27" s="177">
        <v>13575</v>
      </c>
      <c r="T27" s="178">
        <v>0</v>
      </c>
      <c r="U27" s="178">
        <v>0</v>
      </c>
      <c r="V27" s="178">
        <v>0</v>
      </c>
      <c r="W27" s="178">
        <v>0</v>
      </c>
      <c r="X27" s="178">
        <v>0</v>
      </c>
      <c r="Y27" s="178">
        <v>44624</v>
      </c>
      <c r="Z27" s="178">
        <v>0</v>
      </c>
      <c r="AA27" s="178">
        <v>28701</v>
      </c>
      <c r="AB27" s="178">
        <v>0</v>
      </c>
      <c r="AC27" s="178">
        <v>6773</v>
      </c>
      <c r="AD27" s="178">
        <v>0</v>
      </c>
      <c r="AE27" s="178">
        <v>6802</v>
      </c>
      <c r="AF27" s="178">
        <v>86900</v>
      </c>
    </row>
    <row r="28" spans="1:32">
      <c r="A28" s="179" t="s">
        <v>685</v>
      </c>
      <c r="B28" s="180" t="s">
        <v>278</v>
      </c>
      <c r="C28" s="181" t="s">
        <v>1794</v>
      </c>
      <c r="D28" s="171" t="s">
        <v>1794</v>
      </c>
      <c r="E28" s="171" t="s">
        <v>1795</v>
      </c>
      <c r="F28" s="174">
        <v>0.61397271512869334</v>
      </c>
      <c r="G28" s="174">
        <v>0.37826466535536601</v>
      </c>
      <c r="H28" s="175"/>
      <c r="I28" s="175"/>
      <c r="J28" s="175" t="s">
        <v>1806</v>
      </c>
      <c r="K28" s="175" t="s">
        <v>1806</v>
      </c>
      <c r="L28" s="175"/>
      <c r="M28" s="175"/>
      <c r="N28" s="176">
        <v>0</v>
      </c>
      <c r="O28" s="176">
        <v>0</v>
      </c>
      <c r="P28" s="177">
        <v>58371</v>
      </c>
      <c r="Q28" s="176">
        <v>35962</v>
      </c>
      <c r="R28" s="176">
        <v>0</v>
      </c>
      <c r="S28" s="177">
        <v>738</v>
      </c>
      <c r="T28" s="178">
        <v>0</v>
      </c>
      <c r="U28" s="178">
        <v>0</v>
      </c>
      <c r="V28" s="178">
        <v>0</v>
      </c>
      <c r="W28" s="178">
        <v>58371</v>
      </c>
      <c r="X28" s="178">
        <v>0</v>
      </c>
      <c r="Y28" s="178">
        <v>35962</v>
      </c>
      <c r="Z28" s="178">
        <v>0</v>
      </c>
      <c r="AA28" s="178">
        <v>0</v>
      </c>
      <c r="AB28" s="178">
        <v>0</v>
      </c>
      <c r="AC28" s="178">
        <v>510</v>
      </c>
      <c r="AD28" s="178">
        <v>0</v>
      </c>
      <c r="AE28" s="178">
        <v>228</v>
      </c>
      <c r="AF28" s="178">
        <v>95071</v>
      </c>
    </row>
    <row r="29" spans="1:32">
      <c r="A29" s="179" t="s">
        <v>686</v>
      </c>
      <c r="B29" s="180" t="s">
        <v>414</v>
      </c>
      <c r="C29" s="181" t="s">
        <v>1794</v>
      </c>
      <c r="D29" s="171" t="s">
        <v>1794</v>
      </c>
      <c r="E29" s="171" t="s">
        <v>1797</v>
      </c>
      <c r="F29" s="174">
        <v>0.98979270807844233</v>
      </c>
      <c r="G29" s="174">
        <v>8.8527283532002649E-3</v>
      </c>
      <c r="H29" s="175"/>
      <c r="I29" s="175"/>
      <c r="J29" s="175" t="s">
        <v>1806</v>
      </c>
      <c r="K29" s="175"/>
      <c r="L29" s="175"/>
      <c r="M29" s="175"/>
      <c r="N29" s="176">
        <v>0</v>
      </c>
      <c r="O29" s="176">
        <v>0</v>
      </c>
      <c r="P29" s="177">
        <v>113260</v>
      </c>
      <c r="Q29" s="176">
        <v>0</v>
      </c>
      <c r="R29" s="176">
        <v>155</v>
      </c>
      <c r="S29" s="177">
        <v>1013</v>
      </c>
      <c r="T29" s="178">
        <v>0</v>
      </c>
      <c r="U29" s="178">
        <v>0</v>
      </c>
      <c r="V29" s="178">
        <v>0</v>
      </c>
      <c r="W29" s="178">
        <v>113260</v>
      </c>
      <c r="X29" s="178">
        <v>0</v>
      </c>
      <c r="Y29" s="178">
        <v>0</v>
      </c>
      <c r="Z29" s="178">
        <v>0</v>
      </c>
      <c r="AA29" s="178">
        <v>155</v>
      </c>
      <c r="AB29" s="178">
        <v>0</v>
      </c>
      <c r="AC29" s="178">
        <v>629</v>
      </c>
      <c r="AD29" s="178">
        <v>0</v>
      </c>
      <c r="AE29" s="178">
        <v>384</v>
      </c>
      <c r="AF29" s="178">
        <v>114428</v>
      </c>
    </row>
    <row r="30" spans="1:32">
      <c r="A30" s="179" t="s">
        <v>687</v>
      </c>
      <c r="B30" s="180" t="s">
        <v>175</v>
      </c>
      <c r="C30" s="181" t="s">
        <v>1795</v>
      </c>
      <c r="D30" s="171" t="s">
        <v>1795</v>
      </c>
      <c r="E30" s="171" t="s">
        <v>1797</v>
      </c>
      <c r="F30" s="174">
        <v>0.4038556224671439</v>
      </c>
      <c r="G30" s="174">
        <v>0.3044351020717343</v>
      </c>
      <c r="H30" s="175"/>
      <c r="I30" s="175"/>
      <c r="J30" s="175"/>
      <c r="K30" s="175" t="s">
        <v>1806</v>
      </c>
      <c r="L30" s="175" t="s">
        <v>1806</v>
      </c>
      <c r="M30" s="175" t="s">
        <v>1806</v>
      </c>
      <c r="N30" s="176">
        <v>0</v>
      </c>
      <c r="O30" s="176">
        <v>0</v>
      </c>
      <c r="P30" s="177">
        <v>0</v>
      </c>
      <c r="Q30" s="176">
        <v>42652</v>
      </c>
      <c r="R30" s="176">
        <v>30808</v>
      </c>
      <c r="S30" s="177">
        <v>32152</v>
      </c>
      <c r="T30" s="178">
        <v>0</v>
      </c>
      <c r="U30" s="178">
        <v>0</v>
      </c>
      <c r="V30" s="178">
        <v>0</v>
      </c>
      <c r="W30" s="178">
        <v>0</v>
      </c>
      <c r="X30" s="178">
        <v>0</v>
      </c>
      <c r="Y30" s="178">
        <v>42652</v>
      </c>
      <c r="Z30" s="178">
        <v>0</v>
      </c>
      <c r="AA30" s="178">
        <v>30808</v>
      </c>
      <c r="AB30" s="178">
        <v>0</v>
      </c>
      <c r="AC30" s="178">
        <v>24981</v>
      </c>
      <c r="AD30" s="178">
        <v>0</v>
      </c>
      <c r="AE30" s="178">
        <v>7171</v>
      </c>
      <c r="AF30" s="178">
        <v>105612</v>
      </c>
    </row>
    <row r="31" spans="1:32">
      <c r="A31" s="179" t="s">
        <v>688</v>
      </c>
      <c r="B31" s="180" t="s">
        <v>493</v>
      </c>
      <c r="C31" s="181" t="s">
        <v>1794</v>
      </c>
      <c r="D31" s="171" t="s">
        <v>1794</v>
      </c>
      <c r="E31" s="171" t="s">
        <v>1797</v>
      </c>
      <c r="F31" s="174">
        <v>0.99426224301835664</v>
      </c>
      <c r="G31" s="174">
        <v>5.7377569816434125E-3</v>
      </c>
      <c r="H31" s="175"/>
      <c r="I31" s="175"/>
      <c r="J31" s="175" t="s">
        <v>1806</v>
      </c>
      <c r="K31" s="175"/>
      <c r="L31" s="175"/>
      <c r="M31" s="175"/>
      <c r="N31" s="176">
        <v>0</v>
      </c>
      <c r="O31" s="176">
        <v>0</v>
      </c>
      <c r="P31" s="177">
        <v>93920</v>
      </c>
      <c r="Q31" s="176">
        <v>0</v>
      </c>
      <c r="R31" s="176">
        <v>0</v>
      </c>
      <c r="S31" s="177">
        <v>542</v>
      </c>
      <c r="T31" s="178">
        <v>0</v>
      </c>
      <c r="U31" s="178">
        <v>0</v>
      </c>
      <c r="V31" s="178">
        <v>0</v>
      </c>
      <c r="W31" s="178">
        <v>93920</v>
      </c>
      <c r="X31" s="178">
        <v>0</v>
      </c>
      <c r="Y31" s="178">
        <v>0</v>
      </c>
      <c r="Z31" s="178">
        <v>0</v>
      </c>
      <c r="AA31" s="178">
        <v>0</v>
      </c>
      <c r="AB31" s="178">
        <v>0</v>
      </c>
      <c r="AC31" s="178">
        <v>0</v>
      </c>
      <c r="AD31" s="178">
        <v>0</v>
      </c>
      <c r="AE31" s="178">
        <v>542</v>
      </c>
      <c r="AF31" s="178">
        <v>94462</v>
      </c>
    </row>
    <row r="32" spans="1:32">
      <c r="A32" s="179" t="s">
        <v>689</v>
      </c>
      <c r="B32" s="180" t="s">
        <v>121</v>
      </c>
      <c r="C32" s="181" t="s">
        <v>1794</v>
      </c>
      <c r="D32" s="171" t="s">
        <v>1794</v>
      </c>
      <c r="E32" s="171" t="s">
        <v>1796</v>
      </c>
      <c r="F32" s="174">
        <v>0.5182603896855279</v>
      </c>
      <c r="G32" s="174">
        <v>0.38262703944030546</v>
      </c>
      <c r="H32" s="175"/>
      <c r="I32" s="175"/>
      <c r="J32" s="175" t="s">
        <v>1806</v>
      </c>
      <c r="K32" s="175"/>
      <c r="L32" s="175" t="s">
        <v>1806</v>
      </c>
      <c r="M32" s="175"/>
      <c r="N32" s="176">
        <v>0</v>
      </c>
      <c r="O32" s="176">
        <v>10451</v>
      </c>
      <c r="P32" s="177">
        <v>58225</v>
      </c>
      <c r="Q32" s="176">
        <v>0</v>
      </c>
      <c r="R32" s="176">
        <v>42987</v>
      </c>
      <c r="S32" s="177">
        <v>684</v>
      </c>
      <c r="T32" s="178">
        <v>0</v>
      </c>
      <c r="U32" s="178">
        <v>0</v>
      </c>
      <c r="V32" s="178">
        <v>10451</v>
      </c>
      <c r="W32" s="178">
        <v>58225</v>
      </c>
      <c r="X32" s="178">
        <v>0</v>
      </c>
      <c r="Y32" s="178">
        <v>0</v>
      </c>
      <c r="Z32" s="178">
        <v>0</v>
      </c>
      <c r="AA32" s="178">
        <v>42987</v>
      </c>
      <c r="AB32" s="178">
        <v>0</v>
      </c>
      <c r="AC32" s="178">
        <v>0</v>
      </c>
      <c r="AD32" s="178">
        <v>0</v>
      </c>
      <c r="AE32" s="178">
        <v>684</v>
      </c>
      <c r="AF32" s="178">
        <v>112347</v>
      </c>
    </row>
    <row r="33" spans="1:32">
      <c r="A33" s="179" t="s">
        <v>690</v>
      </c>
      <c r="B33" s="180" t="s">
        <v>337</v>
      </c>
      <c r="C33" s="181" t="s">
        <v>1792</v>
      </c>
      <c r="D33" s="171" t="s">
        <v>1799</v>
      </c>
      <c r="E33" s="171"/>
      <c r="F33" s="174">
        <v>1</v>
      </c>
      <c r="G33" s="174"/>
      <c r="H33" s="175" t="s">
        <v>1806</v>
      </c>
      <c r="I33" s="175"/>
      <c r="J33" s="175"/>
      <c r="K33" s="175"/>
      <c r="L33" s="175"/>
      <c r="M33" s="175"/>
      <c r="N33" s="176">
        <v>112693</v>
      </c>
      <c r="O33" s="176">
        <v>0</v>
      </c>
      <c r="P33" s="177">
        <v>0</v>
      </c>
      <c r="Q33" s="176">
        <v>0</v>
      </c>
      <c r="R33" s="176">
        <v>0</v>
      </c>
      <c r="S33" s="177">
        <v>0</v>
      </c>
      <c r="T33" s="178">
        <v>0</v>
      </c>
      <c r="U33" s="178">
        <v>112693</v>
      </c>
      <c r="V33" s="178">
        <v>0</v>
      </c>
      <c r="W33" s="178">
        <v>0</v>
      </c>
      <c r="X33" s="178">
        <v>0</v>
      </c>
      <c r="Y33" s="178">
        <v>0</v>
      </c>
      <c r="Z33" s="178">
        <v>0</v>
      </c>
      <c r="AA33" s="178">
        <v>0</v>
      </c>
      <c r="AB33" s="178">
        <v>0</v>
      </c>
      <c r="AC33" s="178">
        <v>0</v>
      </c>
      <c r="AD33" s="178">
        <v>0</v>
      </c>
      <c r="AE33" s="178">
        <v>0</v>
      </c>
      <c r="AF33" s="178">
        <v>112693</v>
      </c>
    </row>
    <row r="34" spans="1:32">
      <c r="A34" s="179" t="s">
        <v>691</v>
      </c>
      <c r="B34" s="180" t="s">
        <v>415</v>
      </c>
      <c r="C34" s="181" t="s">
        <v>1796</v>
      </c>
      <c r="D34" s="171" t="s">
        <v>1796</v>
      </c>
      <c r="E34" s="171" t="s">
        <v>1794</v>
      </c>
      <c r="F34" s="174">
        <v>0.4241240968313631</v>
      </c>
      <c r="G34" s="174">
        <v>0.36376029758311101</v>
      </c>
      <c r="H34" s="175"/>
      <c r="I34" s="175"/>
      <c r="J34" s="175" t="s">
        <v>1806</v>
      </c>
      <c r="K34" s="175"/>
      <c r="L34" s="175" t="s">
        <v>1806</v>
      </c>
      <c r="M34" s="175"/>
      <c r="N34" s="176">
        <v>1666</v>
      </c>
      <c r="O34" s="176">
        <v>0</v>
      </c>
      <c r="P34" s="177">
        <v>37356</v>
      </c>
      <c r="Q34" s="176">
        <v>0</v>
      </c>
      <c r="R34" s="176">
        <v>43555</v>
      </c>
      <c r="S34" s="177">
        <v>20117</v>
      </c>
      <c r="T34" s="178">
        <v>0</v>
      </c>
      <c r="U34" s="178">
        <v>1666</v>
      </c>
      <c r="V34" s="178">
        <v>0</v>
      </c>
      <c r="W34" s="178">
        <v>37356</v>
      </c>
      <c r="X34" s="178">
        <v>0</v>
      </c>
      <c r="Y34" s="178">
        <v>0</v>
      </c>
      <c r="Z34" s="178">
        <v>0</v>
      </c>
      <c r="AA34" s="178">
        <v>35109</v>
      </c>
      <c r="AB34" s="178">
        <v>8446</v>
      </c>
      <c r="AC34" s="178">
        <v>7443</v>
      </c>
      <c r="AD34" s="178">
        <v>7706</v>
      </c>
      <c r="AE34" s="178">
        <v>4968</v>
      </c>
      <c r="AF34" s="178">
        <v>102694</v>
      </c>
    </row>
    <row r="35" spans="1:32">
      <c r="A35" s="179" t="s">
        <v>692</v>
      </c>
      <c r="B35" s="180" t="s">
        <v>338</v>
      </c>
      <c r="C35" s="181" t="s">
        <v>1792</v>
      </c>
      <c r="D35" s="171" t="s">
        <v>1799</v>
      </c>
      <c r="E35" s="171" t="s">
        <v>1797</v>
      </c>
      <c r="F35" s="174">
        <v>0.99834698161017044</v>
      </c>
      <c r="G35" s="174">
        <v>1.6530183898295868E-3</v>
      </c>
      <c r="H35" s="175" t="s">
        <v>1806</v>
      </c>
      <c r="I35" s="175"/>
      <c r="J35" s="175"/>
      <c r="K35" s="175"/>
      <c r="L35" s="175"/>
      <c r="M35" s="175"/>
      <c r="N35" s="176">
        <v>91801</v>
      </c>
      <c r="O35" s="176">
        <v>0</v>
      </c>
      <c r="P35" s="177">
        <v>0</v>
      </c>
      <c r="Q35" s="176">
        <v>0</v>
      </c>
      <c r="R35" s="176">
        <v>0</v>
      </c>
      <c r="S35" s="177">
        <v>152</v>
      </c>
      <c r="T35" s="178">
        <v>0</v>
      </c>
      <c r="U35" s="178">
        <v>91801</v>
      </c>
      <c r="V35" s="178">
        <v>0</v>
      </c>
      <c r="W35" s="178">
        <v>0</v>
      </c>
      <c r="X35" s="178">
        <v>0</v>
      </c>
      <c r="Y35" s="178">
        <v>0</v>
      </c>
      <c r="Z35" s="178">
        <v>0</v>
      </c>
      <c r="AA35" s="178">
        <v>0</v>
      </c>
      <c r="AB35" s="178">
        <v>0</v>
      </c>
      <c r="AC35" s="178">
        <v>0</v>
      </c>
      <c r="AD35" s="178">
        <v>0</v>
      </c>
      <c r="AE35" s="178">
        <v>152</v>
      </c>
      <c r="AF35" s="178">
        <v>91953</v>
      </c>
    </row>
    <row r="36" spans="1:32">
      <c r="A36" s="179" t="s">
        <v>693</v>
      </c>
      <c r="B36" s="180" t="s">
        <v>279</v>
      </c>
      <c r="C36" s="181" t="s">
        <v>1794</v>
      </c>
      <c r="D36" s="171" t="s">
        <v>1794</v>
      </c>
      <c r="E36" s="171" t="s">
        <v>1796</v>
      </c>
      <c r="F36" s="174">
        <v>0.79636284950890002</v>
      </c>
      <c r="G36" s="174">
        <v>0.19729612764836488</v>
      </c>
      <c r="H36" s="175"/>
      <c r="I36" s="175"/>
      <c r="J36" s="175" t="s">
        <v>1806</v>
      </c>
      <c r="K36" s="175"/>
      <c r="L36" s="175"/>
      <c r="M36" s="175"/>
      <c r="N36" s="176">
        <v>0</v>
      </c>
      <c r="O36" s="176">
        <v>0</v>
      </c>
      <c r="P36" s="177">
        <v>84647</v>
      </c>
      <c r="Q36" s="176">
        <v>0</v>
      </c>
      <c r="R36" s="176">
        <v>20971</v>
      </c>
      <c r="S36" s="177">
        <v>674</v>
      </c>
      <c r="T36" s="178">
        <v>0</v>
      </c>
      <c r="U36" s="178">
        <v>0</v>
      </c>
      <c r="V36" s="178">
        <v>0</v>
      </c>
      <c r="W36" s="178">
        <v>84647</v>
      </c>
      <c r="X36" s="178">
        <v>0</v>
      </c>
      <c r="Y36" s="178">
        <v>0</v>
      </c>
      <c r="Z36" s="178">
        <v>0</v>
      </c>
      <c r="AA36" s="178">
        <v>20971</v>
      </c>
      <c r="AB36" s="178">
        <v>0</v>
      </c>
      <c r="AC36" s="178">
        <v>0</v>
      </c>
      <c r="AD36" s="178">
        <v>0</v>
      </c>
      <c r="AE36" s="178">
        <v>674</v>
      </c>
      <c r="AF36" s="178">
        <v>106292</v>
      </c>
    </row>
    <row r="37" spans="1:32">
      <c r="A37" s="179" t="s">
        <v>694</v>
      </c>
      <c r="B37" s="180" t="s">
        <v>339</v>
      </c>
      <c r="C37" s="181" t="s">
        <v>1792</v>
      </c>
      <c r="D37" s="171" t="s">
        <v>1799</v>
      </c>
      <c r="E37" s="171"/>
      <c r="F37" s="174">
        <v>1</v>
      </c>
      <c r="G37" s="174"/>
      <c r="H37" s="175" t="s">
        <v>1806</v>
      </c>
      <c r="I37" s="175"/>
      <c r="J37" s="175"/>
      <c r="K37" s="175"/>
      <c r="L37" s="175"/>
      <c r="M37" s="175"/>
      <c r="N37" s="176">
        <v>143059</v>
      </c>
      <c r="O37" s="176">
        <v>0</v>
      </c>
      <c r="P37" s="177">
        <v>0</v>
      </c>
      <c r="Q37" s="176">
        <v>0</v>
      </c>
      <c r="R37" s="176">
        <v>0</v>
      </c>
      <c r="S37" s="177">
        <v>0</v>
      </c>
      <c r="T37" s="178">
        <v>0</v>
      </c>
      <c r="U37" s="178">
        <v>143059</v>
      </c>
      <c r="V37" s="178">
        <v>0</v>
      </c>
      <c r="W37" s="178">
        <v>0</v>
      </c>
      <c r="X37" s="178">
        <v>0</v>
      </c>
      <c r="Y37" s="178">
        <v>0</v>
      </c>
      <c r="Z37" s="178">
        <v>0</v>
      </c>
      <c r="AA37" s="178">
        <v>0</v>
      </c>
      <c r="AB37" s="178">
        <v>0</v>
      </c>
      <c r="AC37" s="178">
        <v>0</v>
      </c>
      <c r="AD37" s="178">
        <v>0</v>
      </c>
      <c r="AE37" s="178">
        <v>0</v>
      </c>
      <c r="AF37" s="178">
        <v>143059</v>
      </c>
    </row>
    <row r="38" spans="1:32">
      <c r="A38" s="179" t="s">
        <v>696</v>
      </c>
      <c r="B38" s="180" t="s">
        <v>595</v>
      </c>
      <c r="C38" s="181" t="s">
        <v>1797</v>
      </c>
      <c r="D38" s="171" t="s">
        <v>1797</v>
      </c>
      <c r="E38" s="171" t="s">
        <v>1796</v>
      </c>
      <c r="F38" s="174">
        <v>0.72030107070921234</v>
      </c>
      <c r="G38" s="174">
        <v>0.27969892929078766</v>
      </c>
      <c r="H38" s="175"/>
      <c r="I38" s="175"/>
      <c r="J38" s="175"/>
      <c r="K38" s="175"/>
      <c r="L38" s="175" t="s">
        <v>1806</v>
      </c>
      <c r="M38" s="175" t="s">
        <v>1806</v>
      </c>
      <c r="N38" s="176">
        <v>0</v>
      </c>
      <c r="O38" s="176">
        <v>0</v>
      </c>
      <c r="P38" s="177">
        <v>0</v>
      </c>
      <c r="Q38" s="176">
        <v>0</v>
      </c>
      <c r="R38" s="176">
        <v>26384</v>
      </c>
      <c r="S38" s="177">
        <v>67946</v>
      </c>
      <c r="T38" s="178">
        <v>0</v>
      </c>
      <c r="U38" s="178">
        <v>0</v>
      </c>
      <c r="V38" s="178">
        <v>0</v>
      </c>
      <c r="W38" s="178">
        <v>0</v>
      </c>
      <c r="X38" s="178">
        <v>0</v>
      </c>
      <c r="Y38" s="178">
        <v>0</v>
      </c>
      <c r="Z38" s="178">
        <v>0</v>
      </c>
      <c r="AA38" s="178">
        <v>26384</v>
      </c>
      <c r="AB38" s="178">
        <v>0</v>
      </c>
      <c r="AC38" s="178">
        <v>41344</v>
      </c>
      <c r="AD38" s="178">
        <v>0</v>
      </c>
      <c r="AE38" s="178">
        <v>26602</v>
      </c>
      <c r="AF38" s="178">
        <v>94330</v>
      </c>
    </row>
    <row r="39" spans="1:32">
      <c r="A39" s="179" t="s">
        <v>695</v>
      </c>
      <c r="B39" s="180" t="s">
        <v>13</v>
      </c>
      <c r="C39" s="181" t="s">
        <v>1797</v>
      </c>
      <c r="D39" s="171" t="s">
        <v>1797</v>
      </c>
      <c r="E39" s="171" t="s">
        <v>1796</v>
      </c>
      <c r="F39" s="174">
        <v>0.71541048361268278</v>
      </c>
      <c r="G39" s="174">
        <v>0.28458951638731717</v>
      </c>
      <c r="H39" s="175"/>
      <c r="I39" s="175"/>
      <c r="J39" s="175"/>
      <c r="K39" s="175"/>
      <c r="L39" s="175" t="s">
        <v>1806</v>
      </c>
      <c r="M39" s="175" t="s">
        <v>1806</v>
      </c>
      <c r="N39" s="176">
        <v>0</v>
      </c>
      <c r="O39" s="176">
        <v>0</v>
      </c>
      <c r="P39" s="177">
        <v>0</v>
      </c>
      <c r="Q39" s="176">
        <v>0</v>
      </c>
      <c r="R39" s="176">
        <v>21326</v>
      </c>
      <c r="S39" s="177">
        <v>53610</v>
      </c>
      <c r="T39" s="178">
        <v>0</v>
      </c>
      <c r="U39" s="178">
        <v>0</v>
      </c>
      <c r="V39" s="178">
        <v>0</v>
      </c>
      <c r="W39" s="178">
        <v>0</v>
      </c>
      <c r="X39" s="178">
        <v>0</v>
      </c>
      <c r="Y39" s="178">
        <v>0</v>
      </c>
      <c r="Z39" s="178">
        <v>0</v>
      </c>
      <c r="AA39" s="178">
        <v>21326</v>
      </c>
      <c r="AB39" s="178">
        <v>0</v>
      </c>
      <c r="AC39" s="178">
        <v>35623</v>
      </c>
      <c r="AD39" s="178">
        <v>0</v>
      </c>
      <c r="AE39" s="178">
        <v>17987</v>
      </c>
      <c r="AF39" s="178">
        <v>74936</v>
      </c>
    </row>
    <row r="40" spans="1:32">
      <c r="A40" s="179" t="s">
        <v>697</v>
      </c>
      <c r="B40" s="180" t="s">
        <v>340</v>
      </c>
      <c r="C40" s="181" t="s">
        <v>1792</v>
      </c>
      <c r="D40" s="171" t="s">
        <v>1799</v>
      </c>
      <c r="E40" s="171"/>
      <c r="F40" s="174">
        <v>1</v>
      </c>
      <c r="G40" s="174"/>
      <c r="H40" s="175" t="s">
        <v>1806</v>
      </c>
      <c r="I40" s="175"/>
      <c r="J40" s="175"/>
      <c r="K40" s="175"/>
      <c r="L40" s="175"/>
      <c r="M40" s="175"/>
      <c r="N40" s="176">
        <v>146245</v>
      </c>
      <c r="O40" s="176">
        <v>0</v>
      </c>
      <c r="P40" s="177">
        <v>0</v>
      </c>
      <c r="Q40" s="176">
        <v>0</v>
      </c>
      <c r="R40" s="176">
        <v>0</v>
      </c>
      <c r="S40" s="177">
        <v>0</v>
      </c>
      <c r="T40" s="178">
        <v>0</v>
      </c>
      <c r="U40" s="178">
        <v>146245</v>
      </c>
      <c r="V40" s="178">
        <v>0</v>
      </c>
      <c r="W40" s="178">
        <v>0</v>
      </c>
      <c r="X40" s="178">
        <v>0</v>
      </c>
      <c r="Y40" s="178">
        <v>0</v>
      </c>
      <c r="Z40" s="178">
        <v>0</v>
      </c>
      <c r="AA40" s="178">
        <v>0</v>
      </c>
      <c r="AB40" s="178">
        <v>0</v>
      </c>
      <c r="AC40" s="178">
        <v>0</v>
      </c>
      <c r="AD40" s="178">
        <v>0</v>
      </c>
      <c r="AE40" s="178">
        <v>0</v>
      </c>
      <c r="AF40" s="178">
        <v>146245</v>
      </c>
    </row>
    <row r="41" spans="1:32">
      <c r="A41" s="179" t="s">
        <v>698</v>
      </c>
      <c r="B41" s="180" t="s">
        <v>122</v>
      </c>
      <c r="C41" s="181" t="s">
        <v>1797</v>
      </c>
      <c r="D41" s="171" t="s">
        <v>1797</v>
      </c>
      <c r="E41" s="171" t="s">
        <v>1795</v>
      </c>
      <c r="F41" s="174">
        <v>0.5011623614395323</v>
      </c>
      <c r="G41" s="174">
        <v>0.30761172139243914</v>
      </c>
      <c r="H41" s="175"/>
      <c r="I41" s="175"/>
      <c r="J41" s="175"/>
      <c r="K41" s="175" t="s">
        <v>1806</v>
      </c>
      <c r="L41" s="175"/>
      <c r="M41" s="175" t="s">
        <v>1806</v>
      </c>
      <c r="N41" s="176">
        <v>0</v>
      </c>
      <c r="O41" s="176">
        <v>2085</v>
      </c>
      <c r="P41" s="177">
        <v>0</v>
      </c>
      <c r="Q41" s="176">
        <v>30831</v>
      </c>
      <c r="R41" s="176">
        <v>17081</v>
      </c>
      <c r="S41" s="177">
        <v>50230</v>
      </c>
      <c r="T41" s="178">
        <v>0</v>
      </c>
      <c r="U41" s="178">
        <v>0</v>
      </c>
      <c r="V41" s="178">
        <v>2085</v>
      </c>
      <c r="W41" s="178">
        <v>0</v>
      </c>
      <c r="X41" s="178">
        <v>0</v>
      </c>
      <c r="Y41" s="178">
        <v>30831</v>
      </c>
      <c r="Z41" s="178">
        <v>0</v>
      </c>
      <c r="AA41" s="178">
        <v>17081</v>
      </c>
      <c r="AB41" s="178">
        <v>0</v>
      </c>
      <c r="AC41" s="178">
        <v>41112</v>
      </c>
      <c r="AD41" s="178">
        <v>0</v>
      </c>
      <c r="AE41" s="178">
        <v>9118</v>
      </c>
      <c r="AF41" s="178">
        <v>100227</v>
      </c>
    </row>
    <row r="42" spans="1:32">
      <c r="A42" s="179" t="s">
        <v>699</v>
      </c>
      <c r="B42" s="180" t="s">
        <v>416</v>
      </c>
      <c r="C42" s="181" t="s">
        <v>1797</v>
      </c>
      <c r="D42" s="171" t="s">
        <v>1797</v>
      </c>
      <c r="E42" s="171" t="s">
        <v>1795</v>
      </c>
      <c r="F42" s="174">
        <v>0.46077872927910096</v>
      </c>
      <c r="G42" s="174">
        <v>0.42111818032612786</v>
      </c>
      <c r="H42" s="175"/>
      <c r="I42" s="175"/>
      <c r="J42" s="175"/>
      <c r="K42" s="175" t="s">
        <v>1806</v>
      </c>
      <c r="L42" s="175"/>
      <c r="M42" s="175" t="s">
        <v>1806</v>
      </c>
      <c r="N42" s="176">
        <v>0</v>
      </c>
      <c r="O42" s="176">
        <v>0</v>
      </c>
      <c r="P42" s="177">
        <v>4258</v>
      </c>
      <c r="Q42" s="176">
        <v>43619</v>
      </c>
      <c r="R42" s="176">
        <v>7975</v>
      </c>
      <c r="S42" s="177">
        <v>47727</v>
      </c>
      <c r="T42" s="178">
        <v>0</v>
      </c>
      <c r="U42" s="178">
        <v>0</v>
      </c>
      <c r="V42" s="178">
        <v>0</v>
      </c>
      <c r="W42" s="178">
        <v>4258</v>
      </c>
      <c r="X42" s="178">
        <v>0</v>
      </c>
      <c r="Y42" s="178">
        <v>43619</v>
      </c>
      <c r="Z42" s="178">
        <v>0</v>
      </c>
      <c r="AA42" s="178">
        <v>7975</v>
      </c>
      <c r="AB42" s="178">
        <v>0</v>
      </c>
      <c r="AC42" s="178">
        <v>33954</v>
      </c>
      <c r="AD42" s="178">
        <v>0</v>
      </c>
      <c r="AE42" s="178">
        <v>13773</v>
      </c>
      <c r="AF42" s="178">
        <v>103579</v>
      </c>
    </row>
    <row r="43" spans="1:32">
      <c r="A43" s="179" t="s">
        <v>700</v>
      </c>
      <c r="B43" s="180" t="s">
        <v>341</v>
      </c>
      <c r="C43" s="181" t="s">
        <v>1792</v>
      </c>
      <c r="D43" s="171" t="s">
        <v>1799</v>
      </c>
      <c r="E43" s="171"/>
      <c r="F43" s="174">
        <v>1</v>
      </c>
      <c r="G43" s="174"/>
      <c r="H43" s="175" t="s">
        <v>1806</v>
      </c>
      <c r="I43" s="175"/>
      <c r="J43" s="175"/>
      <c r="K43" s="175"/>
      <c r="L43" s="175"/>
      <c r="M43" s="175"/>
      <c r="N43" s="176">
        <v>93155</v>
      </c>
      <c r="O43" s="176">
        <v>0</v>
      </c>
      <c r="P43" s="177">
        <v>0</v>
      </c>
      <c r="Q43" s="176">
        <v>0</v>
      </c>
      <c r="R43" s="176">
        <v>0</v>
      </c>
      <c r="S43" s="177">
        <v>0</v>
      </c>
      <c r="T43" s="178">
        <v>0</v>
      </c>
      <c r="U43" s="178">
        <v>93155</v>
      </c>
      <c r="V43" s="178">
        <v>0</v>
      </c>
      <c r="W43" s="178">
        <v>0</v>
      </c>
      <c r="X43" s="178">
        <v>0</v>
      </c>
      <c r="Y43" s="178">
        <v>0</v>
      </c>
      <c r="Z43" s="178">
        <v>0</v>
      </c>
      <c r="AA43" s="178">
        <v>0</v>
      </c>
      <c r="AB43" s="178">
        <v>0</v>
      </c>
      <c r="AC43" s="178">
        <v>0</v>
      </c>
      <c r="AD43" s="178">
        <v>0</v>
      </c>
      <c r="AE43" s="178">
        <v>0</v>
      </c>
      <c r="AF43" s="178">
        <v>93155</v>
      </c>
    </row>
    <row r="44" spans="1:32">
      <c r="A44" s="179" t="s">
        <v>701</v>
      </c>
      <c r="B44" s="180" t="s">
        <v>46</v>
      </c>
      <c r="C44" s="181" t="s">
        <v>1794</v>
      </c>
      <c r="D44" s="171" t="s">
        <v>1800</v>
      </c>
      <c r="E44" s="171" t="s">
        <v>1795</v>
      </c>
      <c r="F44" s="182">
        <v>0.99565712499441794</v>
      </c>
      <c r="G44" s="174">
        <v>4.3428750055821011E-3</v>
      </c>
      <c r="H44" s="175"/>
      <c r="I44" s="175"/>
      <c r="J44" s="175" t="s">
        <v>1806</v>
      </c>
      <c r="K44" s="175"/>
      <c r="L44" s="175"/>
      <c r="M44" s="175"/>
      <c r="N44" s="176">
        <v>0</v>
      </c>
      <c r="O44" s="176">
        <v>0</v>
      </c>
      <c r="P44" s="177">
        <v>89183</v>
      </c>
      <c r="Q44" s="176">
        <v>389</v>
      </c>
      <c r="R44" s="176">
        <v>0</v>
      </c>
      <c r="S44" s="177">
        <v>0</v>
      </c>
      <c r="T44" s="178">
        <v>0</v>
      </c>
      <c r="U44" s="178">
        <v>0</v>
      </c>
      <c r="V44" s="178">
        <v>0</v>
      </c>
      <c r="W44" s="178">
        <v>0</v>
      </c>
      <c r="X44" s="178">
        <v>89183</v>
      </c>
      <c r="Y44" s="178">
        <v>389</v>
      </c>
      <c r="Z44" s="178">
        <v>0</v>
      </c>
      <c r="AA44" s="178">
        <v>0</v>
      </c>
      <c r="AB44" s="178">
        <v>0</v>
      </c>
      <c r="AC44" s="178">
        <v>0</v>
      </c>
      <c r="AD44" s="178">
        <v>0</v>
      </c>
      <c r="AE44" s="178">
        <v>0</v>
      </c>
      <c r="AF44" s="178">
        <v>89572</v>
      </c>
    </row>
    <row r="45" spans="1:32">
      <c r="A45" s="179" t="s">
        <v>702</v>
      </c>
      <c r="B45" s="180" t="s">
        <v>220</v>
      </c>
      <c r="C45" s="181" t="s">
        <v>1792</v>
      </c>
      <c r="D45" s="171" t="s">
        <v>1798</v>
      </c>
      <c r="E45" s="171"/>
      <c r="F45" s="182">
        <v>1</v>
      </c>
      <c r="G45" s="174"/>
      <c r="H45" s="175" t="s">
        <v>1806</v>
      </c>
      <c r="I45" s="175"/>
      <c r="J45" s="175"/>
      <c r="K45" s="175"/>
      <c r="L45" s="175"/>
      <c r="M45" s="175"/>
      <c r="N45" s="176">
        <v>103469</v>
      </c>
      <c r="O45" s="176">
        <v>0</v>
      </c>
      <c r="P45" s="177">
        <v>0</v>
      </c>
      <c r="Q45" s="176">
        <v>0</v>
      </c>
      <c r="R45" s="176">
        <v>0</v>
      </c>
      <c r="S45" s="177">
        <v>0</v>
      </c>
      <c r="T45" s="178">
        <v>103469</v>
      </c>
      <c r="U45" s="178">
        <v>0</v>
      </c>
      <c r="V45" s="178">
        <v>0</v>
      </c>
      <c r="W45" s="178">
        <v>0</v>
      </c>
      <c r="X45" s="178">
        <v>0</v>
      </c>
      <c r="Y45" s="178">
        <v>0</v>
      </c>
      <c r="Z45" s="178">
        <v>0</v>
      </c>
      <c r="AA45" s="178">
        <v>0</v>
      </c>
      <c r="AB45" s="178">
        <v>0</v>
      </c>
      <c r="AC45" s="178">
        <v>0</v>
      </c>
      <c r="AD45" s="178">
        <v>0</v>
      </c>
      <c r="AE45" s="178">
        <v>0</v>
      </c>
      <c r="AF45" s="178">
        <v>103469</v>
      </c>
    </row>
    <row r="46" spans="1:32">
      <c r="A46" s="179" t="s">
        <v>703</v>
      </c>
      <c r="B46" s="180" t="s">
        <v>221</v>
      </c>
      <c r="C46" s="181" t="s">
        <v>1792</v>
      </c>
      <c r="D46" s="171" t="s">
        <v>1798</v>
      </c>
      <c r="E46" s="171" t="s">
        <v>1800</v>
      </c>
      <c r="F46" s="182">
        <v>0.99614626540758389</v>
      </c>
      <c r="G46" s="174">
        <v>3.8537345924160855E-3</v>
      </c>
      <c r="H46" s="175" t="s">
        <v>1806</v>
      </c>
      <c r="I46" s="175"/>
      <c r="J46" s="175"/>
      <c r="K46" s="175"/>
      <c r="L46" s="175"/>
      <c r="M46" s="175"/>
      <c r="N46" s="176">
        <v>101586</v>
      </c>
      <c r="O46" s="176">
        <v>0</v>
      </c>
      <c r="P46" s="177">
        <v>393</v>
      </c>
      <c r="Q46" s="176">
        <v>0</v>
      </c>
      <c r="R46" s="176">
        <v>0</v>
      </c>
      <c r="S46" s="177">
        <v>0</v>
      </c>
      <c r="T46" s="178">
        <v>101586</v>
      </c>
      <c r="U46" s="178">
        <v>0</v>
      </c>
      <c r="V46" s="178">
        <v>0</v>
      </c>
      <c r="W46" s="178">
        <v>0</v>
      </c>
      <c r="X46" s="178">
        <v>393</v>
      </c>
      <c r="Y46" s="178">
        <v>0</v>
      </c>
      <c r="Z46" s="178">
        <v>0</v>
      </c>
      <c r="AA46" s="178">
        <v>0</v>
      </c>
      <c r="AB46" s="178">
        <v>0</v>
      </c>
      <c r="AC46" s="178">
        <v>0</v>
      </c>
      <c r="AD46" s="178">
        <v>0</v>
      </c>
      <c r="AE46" s="178">
        <v>0</v>
      </c>
      <c r="AF46" s="178">
        <v>101979</v>
      </c>
    </row>
    <row r="47" spans="1:32">
      <c r="A47" s="179" t="s">
        <v>704</v>
      </c>
      <c r="B47" s="180" t="s">
        <v>222</v>
      </c>
      <c r="C47" s="181" t="s">
        <v>1792</v>
      </c>
      <c r="D47" s="171" t="s">
        <v>1798</v>
      </c>
      <c r="E47" s="171"/>
      <c r="F47" s="182">
        <v>1</v>
      </c>
      <c r="G47" s="174"/>
      <c r="H47" s="175" t="s">
        <v>1806</v>
      </c>
      <c r="I47" s="175"/>
      <c r="J47" s="175"/>
      <c r="K47" s="175"/>
      <c r="L47" s="175"/>
      <c r="M47" s="175"/>
      <c r="N47" s="176">
        <v>119557</v>
      </c>
      <c r="O47" s="176">
        <v>0</v>
      </c>
      <c r="P47" s="177">
        <v>0</v>
      </c>
      <c r="Q47" s="176">
        <v>0</v>
      </c>
      <c r="R47" s="176">
        <v>0</v>
      </c>
      <c r="S47" s="177">
        <v>0</v>
      </c>
      <c r="T47" s="178">
        <v>119557</v>
      </c>
      <c r="U47" s="178">
        <v>0</v>
      </c>
      <c r="V47" s="178">
        <v>0</v>
      </c>
      <c r="W47" s="178">
        <v>0</v>
      </c>
      <c r="X47" s="178">
        <v>0</v>
      </c>
      <c r="Y47" s="178">
        <v>0</v>
      </c>
      <c r="Z47" s="178">
        <v>0</v>
      </c>
      <c r="AA47" s="178">
        <v>0</v>
      </c>
      <c r="AB47" s="178">
        <v>0</v>
      </c>
      <c r="AC47" s="178">
        <v>0</v>
      </c>
      <c r="AD47" s="178">
        <v>0</v>
      </c>
      <c r="AE47" s="178">
        <v>0</v>
      </c>
      <c r="AF47" s="178">
        <v>119557</v>
      </c>
    </row>
    <row r="48" spans="1:32">
      <c r="A48" s="179" t="s">
        <v>705</v>
      </c>
      <c r="B48" s="180" t="s">
        <v>223</v>
      </c>
      <c r="C48" s="181" t="s">
        <v>1792</v>
      </c>
      <c r="D48" s="171" t="s">
        <v>1798</v>
      </c>
      <c r="E48" s="171"/>
      <c r="F48" s="182">
        <v>1</v>
      </c>
      <c r="G48" s="174"/>
      <c r="H48" s="175" t="s">
        <v>1806</v>
      </c>
      <c r="I48" s="175"/>
      <c r="J48" s="175"/>
      <c r="K48" s="175"/>
      <c r="L48" s="175"/>
      <c r="M48" s="175"/>
      <c r="N48" s="176">
        <v>128651</v>
      </c>
      <c r="O48" s="176">
        <v>0</v>
      </c>
      <c r="P48" s="177">
        <v>0</v>
      </c>
      <c r="Q48" s="176">
        <v>0</v>
      </c>
      <c r="R48" s="176">
        <v>0</v>
      </c>
      <c r="S48" s="177">
        <v>0</v>
      </c>
      <c r="T48" s="178">
        <v>128651</v>
      </c>
      <c r="U48" s="178">
        <v>0</v>
      </c>
      <c r="V48" s="178">
        <v>0</v>
      </c>
      <c r="W48" s="178">
        <v>0</v>
      </c>
      <c r="X48" s="178">
        <v>0</v>
      </c>
      <c r="Y48" s="178">
        <v>0</v>
      </c>
      <c r="Z48" s="178">
        <v>0</v>
      </c>
      <c r="AA48" s="178">
        <v>0</v>
      </c>
      <c r="AB48" s="178">
        <v>0</v>
      </c>
      <c r="AC48" s="178">
        <v>0</v>
      </c>
      <c r="AD48" s="178">
        <v>0</v>
      </c>
      <c r="AE48" s="178">
        <v>0</v>
      </c>
      <c r="AF48" s="178">
        <v>128651</v>
      </c>
    </row>
    <row r="49" spans="1:32">
      <c r="A49" s="179" t="s">
        <v>706</v>
      </c>
      <c r="B49" s="180" t="s">
        <v>224</v>
      </c>
      <c r="C49" s="181" t="s">
        <v>1792</v>
      </c>
      <c r="D49" s="171" t="s">
        <v>1798</v>
      </c>
      <c r="E49" s="171"/>
      <c r="F49" s="182">
        <v>1</v>
      </c>
      <c r="G49" s="174"/>
      <c r="H49" s="175" t="s">
        <v>1806</v>
      </c>
      <c r="I49" s="175"/>
      <c r="J49" s="175"/>
      <c r="K49" s="175"/>
      <c r="L49" s="175"/>
      <c r="M49" s="175"/>
      <c r="N49" s="176">
        <v>142437</v>
      </c>
      <c r="O49" s="176">
        <v>0</v>
      </c>
      <c r="P49" s="177">
        <v>0</v>
      </c>
      <c r="Q49" s="176">
        <v>0</v>
      </c>
      <c r="R49" s="176">
        <v>0</v>
      </c>
      <c r="S49" s="177">
        <v>0</v>
      </c>
      <c r="T49" s="178">
        <v>142437</v>
      </c>
      <c r="U49" s="178">
        <v>0</v>
      </c>
      <c r="V49" s="178">
        <v>0</v>
      </c>
      <c r="W49" s="178">
        <v>0</v>
      </c>
      <c r="X49" s="178">
        <v>0</v>
      </c>
      <c r="Y49" s="178">
        <v>0</v>
      </c>
      <c r="Z49" s="178">
        <v>0</v>
      </c>
      <c r="AA49" s="178">
        <v>0</v>
      </c>
      <c r="AB49" s="178">
        <v>0</v>
      </c>
      <c r="AC49" s="178">
        <v>0</v>
      </c>
      <c r="AD49" s="178">
        <v>0</v>
      </c>
      <c r="AE49" s="178">
        <v>0</v>
      </c>
      <c r="AF49" s="178">
        <v>142437</v>
      </c>
    </row>
    <row r="50" spans="1:32">
      <c r="A50" s="179" t="s">
        <v>707</v>
      </c>
      <c r="B50" s="180" t="s">
        <v>225</v>
      </c>
      <c r="C50" s="181" t="s">
        <v>1792</v>
      </c>
      <c r="D50" s="171" t="s">
        <v>1798</v>
      </c>
      <c r="E50" s="171"/>
      <c r="F50" s="182">
        <v>1</v>
      </c>
      <c r="G50" s="174"/>
      <c r="H50" s="175" t="s">
        <v>1806</v>
      </c>
      <c r="I50" s="175"/>
      <c r="J50" s="175"/>
      <c r="K50" s="175"/>
      <c r="L50" s="175"/>
      <c r="M50" s="175"/>
      <c r="N50" s="176">
        <v>102783</v>
      </c>
      <c r="O50" s="176">
        <v>0</v>
      </c>
      <c r="P50" s="177">
        <v>0</v>
      </c>
      <c r="Q50" s="176">
        <v>0</v>
      </c>
      <c r="R50" s="176">
        <v>0</v>
      </c>
      <c r="S50" s="177">
        <v>0</v>
      </c>
      <c r="T50" s="178">
        <v>102783</v>
      </c>
      <c r="U50" s="178">
        <v>0</v>
      </c>
      <c r="V50" s="178">
        <v>0</v>
      </c>
      <c r="W50" s="178">
        <v>0</v>
      </c>
      <c r="X50" s="178">
        <v>0</v>
      </c>
      <c r="Y50" s="178">
        <v>0</v>
      </c>
      <c r="Z50" s="178">
        <v>0</v>
      </c>
      <c r="AA50" s="178">
        <v>0</v>
      </c>
      <c r="AB50" s="178">
        <v>0</v>
      </c>
      <c r="AC50" s="178">
        <v>0</v>
      </c>
      <c r="AD50" s="178">
        <v>0</v>
      </c>
      <c r="AE50" s="178">
        <v>0</v>
      </c>
      <c r="AF50" s="178">
        <v>102783</v>
      </c>
    </row>
    <row r="51" spans="1:32">
      <c r="A51" s="179" t="s">
        <v>708</v>
      </c>
      <c r="B51" s="172" t="s">
        <v>226</v>
      </c>
      <c r="C51" s="173" t="s">
        <v>1792</v>
      </c>
      <c r="D51" s="171" t="s">
        <v>1798</v>
      </c>
      <c r="E51" s="171"/>
      <c r="F51" s="182">
        <v>1</v>
      </c>
      <c r="G51" s="174"/>
      <c r="H51" s="175" t="s">
        <v>1806</v>
      </c>
      <c r="I51" s="175"/>
      <c r="J51" s="175"/>
      <c r="K51" s="175"/>
      <c r="L51" s="175"/>
      <c r="M51" s="175"/>
      <c r="N51" s="177">
        <v>111872</v>
      </c>
      <c r="O51" s="177">
        <v>0</v>
      </c>
      <c r="P51" s="177">
        <v>0</v>
      </c>
      <c r="Q51" s="177">
        <v>0</v>
      </c>
      <c r="R51" s="177">
        <v>0</v>
      </c>
      <c r="S51" s="177">
        <v>0</v>
      </c>
      <c r="T51" s="178">
        <v>111872</v>
      </c>
      <c r="U51" s="178">
        <v>0</v>
      </c>
      <c r="V51" s="178">
        <v>0</v>
      </c>
      <c r="W51" s="178">
        <v>0</v>
      </c>
      <c r="X51" s="178">
        <v>0</v>
      </c>
      <c r="Y51" s="178">
        <v>0</v>
      </c>
      <c r="Z51" s="178">
        <v>0</v>
      </c>
      <c r="AA51" s="178">
        <v>0</v>
      </c>
      <c r="AB51" s="178">
        <v>0</v>
      </c>
      <c r="AC51" s="178">
        <v>0</v>
      </c>
      <c r="AD51" s="178">
        <v>0</v>
      </c>
      <c r="AE51" s="178">
        <v>0</v>
      </c>
      <c r="AF51" s="178">
        <v>111872</v>
      </c>
    </row>
    <row r="52" spans="1:32">
      <c r="A52" s="179" t="s">
        <v>709</v>
      </c>
      <c r="B52" s="172" t="s">
        <v>227</v>
      </c>
      <c r="C52" s="173" t="s">
        <v>1792</v>
      </c>
      <c r="D52" s="171" t="s">
        <v>1798</v>
      </c>
      <c r="E52" s="171"/>
      <c r="F52" s="182">
        <v>1</v>
      </c>
      <c r="G52" s="174"/>
      <c r="H52" s="175" t="s">
        <v>1806</v>
      </c>
      <c r="I52" s="175"/>
      <c r="J52" s="175"/>
      <c r="K52" s="175"/>
      <c r="L52" s="175"/>
      <c r="M52" s="175"/>
      <c r="N52" s="177">
        <v>107643</v>
      </c>
      <c r="O52" s="177">
        <v>0</v>
      </c>
      <c r="P52" s="177">
        <v>0</v>
      </c>
      <c r="Q52" s="177">
        <v>0</v>
      </c>
      <c r="R52" s="177">
        <v>0</v>
      </c>
      <c r="S52" s="177">
        <v>0</v>
      </c>
      <c r="T52" s="178">
        <v>107643</v>
      </c>
      <c r="U52" s="178">
        <v>0</v>
      </c>
      <c r="V52" s="178">
        <v>0</v>
      </c>
      <c r="W52" s="178">
        <v>0</v>
      </c>
      <c r="X52" s="178">
        <v>0</v>
      </c>
      <c r="Y52" s="178">
        <v>0</v>
      </c>
      <c r="Z52" s="178">
        <v>0</v>
      </c>
      <c r="AA52" s="178">
        <v>0</v>
      </c>
      <c r="AB52" s="178">
        <v>0</v>
      </c>
      <c r="AC52" s="178">
        <v>0</v>
      </c>
      <c r="AD52" s="178">
        <v>0</v>
      </c>
      <c r="AE52" s="178">
        <v>0</v>
      </c>
      <c r="AF52" s="178">
        <v>107643</v>
      </c>
    </row>
    <row r="53" spans="1:32">
      <c r="A53" s="179" t="s">
        <v>710</v>
      </c>
      <c r="B53" s="172" t="s">
        <v>228</v>
      </c>
      <c r="C53" s="173" t="s">
        <v>1792</v>
      </c>
      <c r="D53" s="171" t="s">
        <v>1798</v>
      </c>
      <c r="E53" s="171"/>
      <c r="F53" s="182">
        <v>1</v>
      </c>
      <c r="G53" s="174"/>
      <c r="H53" s="175" t="s">
        <v>1806</v>
      </c>
      <c r="I53" s="175"/>
      <c r="J53" s="175"/>
      <c r="K53" s="175"/>
      <c r="L53" s="175"/>
      <c r="M53" s="175"/>
      <c r="N53" s="177">
        <v>111772</v>
      </c>
      <c r="O53" s="177">
        <v>0</v>
      </c>
      <c r="P53" s="177">
        <v>0</v>
      </c>
      <c r="Q53" s="177">
        <v>0</v>
      </c>
      <c r="R53" s="177">
        <v>0</v>
      </c>
      <c r="S53" s="177">
        <v>0</v>
      </c>
      <c r="T53" s="178">
        <v>111772</v>
      </c>
      <c r="U53" s="178">
        <v>0</v>
      </c>
      <c r="V53" s="178">
        <v>0</v>
      </c>
      <c r="W53" s="178">
        <v>0</v>
      </c>
      <c r="X53" s="178">
        <v>0</v>
      </c>
      <c r="Y53" s="178">
        <v>0</v>
      </c>
      <c r="Z53" s="178">
        <v>0</v>
      </c>
      <c r="AA53" s="178">
        <v>0</v>
      </c>
      <c r="AB53" s="178">
        <v>0</v>
      </c>
      <c r="AC53" s="178">
        <v>0</v>
      </c>
      <c r="AD53" s="178">
        <v>0</v>
      </c>
      <c r="AE53" s="178">
        <v>0</v>
      </c>
      <c r="AF53" s="178">
        <v>111772</v>
      </c>
    </row>
    <row r="54" spans="1:32">
      <c r="A54" s="179" t="s">
        <v>711</v>
      </c>
      <c r="B54" s="172" t="s">
        <v>15</v>
      </c>
      <c r="C54" s="173" t="s">
        <v>1797</v>
      </c>
      <c r="D54" s="171" t="s">
        <v>1797</v>
      </c>
      <c r="E54" s="171" t="s">
        <v>1796</v>
      </c>
      <c r="F54" s="182">
        <v>0.38926940639269408</v>
      </c>
      <c r="G54" s="174">
        <v>0.3225507482255075</v>
      </c>
      <c r="H54" s="175"/>
      <c r="I54" s="175"/>
      <c r="J54" s="175"/>
      <c r="K54" s="175" t="s">
        <v>1806</v>
      </c>
      <c r="L54" s="175" t="s">
        <v>1806</v>
      </c>
      <c r="M54" s="175" t="s">
        <v>1806</v>
      </c>
      <c r="N54" s="177">
        <v>0</v>
      </c>
      <c r="O54" s="177">
        <v>0</v>
      </c>
      <c r="P54" s="177">
        <v>0</v>
      </c>
      <c r="Q54" s="177">
        <v>25497</v>
      </c>
      <c r="R54" s="177">
        <v>28538</v>
      </c>
      <c r="S54" s="177">
        <v>34441</v>
      </c>
      <c r="T54" s="178">
        <v>0</v>
      </c>
      <c r="U54" s="178">
        <v>0</v>
      </c>
      <c r="V54" s="178">
        <v>0</v>
      </c>
      <c r="W54" s="178">
        <v>0</v>
      </c>
      <c r="X54" s="178">
        <v>0</v>
      </c>
      <c r="Y54" s="178">
        <v>25497</v>
      </c>
      <c r="Z54" s="178">
        <v>0</v>
      </c>
      <c r="AA54" s="178">
        <v>28538</v>
      </c>
      <c r="AB54" s="178">
        <v>0</v>
      </c>
      <c r="AC54" s="178">
        <v>23021</v>
      </c>
      <c r="AD54" s="178">
        <v>0</v>
      </c>
      <c r="AE54" s="178">
        <v>11420</v>
      </c>
      <c r="AF54" s="178">
        <v>88476</v>
      </c>
    </row>
    <row r="55" spans="1:32">
      <c r="A55" s="179" t="s">
        <v>712</v>
      </c>
      <c r="B55" s="172" t="s">
        <v>47</v>
      </c>
      <c r="C55" s="173" t="s">
        <v>1794</v>
      </c>
      <c r="D55" s="171" t="s">
        <v>1794</v>
      </c>
      <c r="E55" s="171" t="s">
        <v>1797</v>
      </c>
      <c r="F55" s="182">
        <v>0.99579902225031136</v>
      </c>
      <c r="G55" s="174">
        <v>4.2009777496886443E-3</v>
      </c>
      <c r="H55" s="175"/>
      <c r="I55" s="175"/>
      <c r="J55" s="175" t="s">
        <v>1806</v>
      </c>
      <c r="K55" s="175"/>
      <c r="L55" s="175"/>
      <c r="M55" s="175"/>
      <c r="N55" s="177">
        <v>0</v>
      </c>
      <c r="O55" s="177">
        <v>0</v>
      </c>
      <c r="P55" s="177">
        <v>107142</v>
      </c>
      <c r="Q55" s="177">
        <v>0</v>
      </c>
      <c r="R55" s="177">
        <v>0</v>
      </c>
      <c r="S55" s="177">
        <v>452</v>
      </c>
      <c r="T55" s="178">
        <v>0</v>
      </c>
      <c r="U55" s="178">
        <v>0</v>
      </c>
      <c r="V55" s="178">
        <v>0</v>
      </c>
      <c r="W55" s="178">
        <v>107142</v>
      </c>
      <c r="X55" s="178">
        <v>0</v>
      </c>
      <c r="Y55" s="178">
        <v>0</v>
      </c>
      <c r="Z55" s="178">
        <v>0</v>
      </c>
      <c r="AA55" s="178">
        <v>0</v>
      </c>
      <c r="AB55" s="178">
        <v>0</v>
      </c>
      <c r="AC55" s="178">
        <v>0</v>
      </c>
      <c r="AD55" s="178">
        <v>0</v>
      </c>
      <c r="AE55" s="178">
        <v>452</v>
      </c>
      <c r="AF55" s="178">
        <v>107594</v>
      </c>
    </row>
    <row r="56" spans="1:32">
      <c r="A56" s="179" t="s">
        <v>713</v>
      </c>
      <c r="B56" s="172" t="s">
        <v>48</v>
      </c>
      <c r="C56" s="173" t="s">
        <v>1792</v>
      </c>
      <c r="D56" s="171" t="s">
        <v>1798</v>
      </c>
      <c r="E56" s="171" t="s">
        <v>1800</v>
      </c>
      <c r="F56" s="182">
        <v>0.75117794075470157</v>
      </c>
      <c r="G56" s="174">
        <v>0.24882205924529849</v>
      </c>
      <c r="H56" s="175" t="s">
        <v>1806</v>
      </c>
      <c r="I56" s="175"/>
      <c r="J56" s="175"/>
      <c r="K56" s="175"/>
      <c r="L56" s="175"/>
      <c r="M56" s="175"/>
      <c r="N56" s="177">
        <v>91670</v>
      </c>
      <c r="O56" s="177">
        <v>0</v>
      </c>
      <c r="P56" s="177">
        <v>30365</v>
      </c>
      <c r="Q56" s="177">
        <v>0</v>
      </c>
      <c r="R56" s="177">
        <v>0</v>
      </c>
      <c r="S56" s="177">
        <v>0</v>
      </c>
      <c r="T56" s="178">
        <v>91670</v>
      </c>
      <c r="U56" s="178">
        <v>0</v>
      </c>
      <c r="V56" s="178">
        <v>0</v>
      </c>
      <c r="W56" s="178">
        <v>0</v>
      </c>
      <c r="X56" s="178">
        <v>30365</v>
      </c>
      <c r="Y56" s="178">
        <v>0</v>
      </c>
      <c r="Z56" s="178">
        <v>0</v>
      </c>
      <c r="AA56" s="178">
        <v>0</v>
      </c>
      <c r="AB56" s="178">
        <v>0</v>
      </c>
      <c r="AC56" s="178">
        <v>0</v>
      </c>
      <c r="AD56" s="178">
        <v>0</v>
      </c>
      <c r="AE56" s="178">
        <v>0</v>
      </c>
      <c r="AF56" s="178">
        <v>122035</v>
      </c>
    </row>
    <row r="57" spans="1:32">
      <c r="A57" s="179" t="s">
        <v>714</v>
      </c>
      <c r="B57" s="172" t="s">
        <v>49</v>
      </c>
      <c r="C57" s="173" t="s">
        <v>1794</v>
      </c>
      <c r="D57" s="171" t="s">
        <v>1794</v>
      </c>
      <c r="E57" s="171" t="s">
        <v>1796</v>
      </c>
      <c r="F57" s="182">
        <v>0.74923433540312989</v>
      </c>
      <c r="G57" s="174">
        <v>0.24431606634558797</v>
      </c>
      <c r="H57" s="175"/>
      <c r="I57" s="175"/>
      <c r="J57" s="175" t="s">
        <v>1806</v>
      </c>
      <c r="K57" s="175"/>
      <c r="L57" s="175"/>
      <c r="M57" s="175"/>
      <c r="N57" s="177">
        <v>0</v>
      </c>
      <c r="O57" s="177">
        <v>0</v>
      </c>
      <c r="P57" s="177">
        <v>62382</v>
      </c>
      <c r="Q57" s="177">
        <v>0</v>
      </c>
      <c r="R57" s="177">
        <v>20342</v>
      </c>
      <c r="S57" s="177">
        <v>537</v>
      </c>
      <c r="T57" s="178">
        <v>0</v>
      </c>
      <c r="U57" s="178">
        <v>0</v>
      </c>
      <c r="V57" s="178">
        <v>0</v>
      </c>
      <c r="W57" s="178">
        <v>62382</v>
      </c>
      <c r="X57" s="178">
        <v>0</v>
      </c>
      <c r="Y57" s="178">
        <v>0</v>
      </c>
      <c r="Z57" s="178">
        <v>0</v>
      </c>
      <c r="AA57" s="178">
        <v>20342</v>
      </c>
      <c r="AB57" s="178">
        <v>0</v>
      </c>
      <c r="AC57" s="178">
        <v>0</v>
      </c>
      <c r="AD57" s="178">
        <v>0</v>
      </c>
      <c r="AE57" s="178">
        <v>537</v>
      </c>
      <c r="AF57" s="178">
        <v>83261</v>
      </c>
    </row>
    <row r="58" spans="1:32">
      <c r="A58" s="179" t="s">
        <v>715</v>
      </c>
      <c r="B58" s="172" t="s">
        <v>50</v>
      </c>
      <c r="C58" s="173" t="s">
        <v>1794</v>
      </c>
      <c r="D58" s="171" t="s">
        <v>1794</v>
      </c>
      <c r="E58" s="171"/>
      <c r="F58" s="182">
        <v>1</v>
      </c>
      <c r="G58" s="174"/>
      <c r="H58" s="175"/>
      <c r="I58" s="175"/>
      <c r="J58" s="175" t="s">
        <v>1806</v>
      </c>
      <c r="K58" s="175"/>
      <c r="L58" s="175"/>
      <c r="M58" s="175"/>
      <c r="N58" s="177">
        <v>0</v>
      </c>
      <c r="O58" s="177">
        <v>0</v>
      </c>
      <c r="P58" s="177">
        <v>79048</v>
      </c>
      <c r="Q58" s="177">
        <v>0</v>
      </c>
      <c r="R58" s="177">
        <v>0</v>
      </c>
      <c r="S58" s="177">
        <v>0</v>
      </c>
      <c r="T58" s="178">
        <v>0</v>
      </c>
      <c r="U58" s="178">
        <v>0</v>
      </c>
      <c r="V58" s="178">
        <v>0</v>
      </c>
      <c r="W58" s="178">
        <v>79048</v>
      </c>
      <c r="X58" s="178">
        <v>0</v>
      </c>
      <c r="Y58" s="178">
        <v>0</v>
      </c>
      <c r="Z58" s="178">
        <v>0</v>
      </c>
      <c r="AA58" s="178">
        <v>0</v>
      </c>
      <c r="AB58" s="178">
        <v>0</v>
      </c>
      <c r="AC58" s="178">
        <v>0</v>
      </c>
      <c r="AD58" s="178">
        <v>0</v>
      </c>
      <c r="AE58" s="178">
        <v>0</v>
      </c>
      <c r="AF58" s="178">
        <v>79048</v>
      </c>
    </row>
    <row r="59" spans="1:32">
      <c r="A59" s="179" t="s">
        <v>716</v>
      </c>
      <c r="B59" s="172" t="s">
        <v>579</v>
      </c>
      <c r="C59" s="173" t="s">
        <v>1796</v>
      </c>
      <c r="D59" s="171" t="s">
        <v>1796</v>
      </c>
      <c r="E59" s="171" t="s">
        <v>1797</v>
      </c>
      <c r="F59" s="182">
        <v>0.65307060378008852</v>
      </c>
      <c r="G59" s="174">
        <v>0.34692939621991153</v>
      </c>
      <c r="H59" s="175"/>
      <c r="I59" s="175"/>
      <c r="J59" s="175"/>
      <c r="K59" s="175"/>
      <c r="L59" s="175" t="s">
        <v>1806</v>
      </c>
      <c r="M59" s="175" t="s">
        <v>1806</v>
      </c>
      <c r="N59" s="177">
        <v>0</v>
      </c>
      <c r="O59" s="177">
        <v>0</v>
      </c>
      <c r="P59" s="177">
        <v>0</v>
      </c>
      <c r="Q59" s="177">
        <v>0</v>
      </c>
      <c r="R59" s="177">
        <v>45472</v>
      </c>
      <c r="S59" s="177">
        <v>24156</v>
      </c>
      <c r="T59" s="178">
        <v>0</v>
      </c>
      <c r="U59" s="178">
        <v>0</v>
      </c>
      <c r="V59" s="178">
        <v>0</v>
      </c>
      <c r="W59" s="178">
        <v>0</v>
      </c>
      <c r="X59" s="178">
        <v>0</v>
      </c>
      <c r="Y59" s="178">
        <v>0</v>
      </c>
      <c r="Z59" s="178">
        <v>0</v>
      </c>
      <c r="AA59" s="178">
        <v>45472</v>
      </c>
      <c r="AB59" s="178">
        <v>0</v>
      </c>
      <c r="AC59" s="178">
        <v>22035</v>
      </c>
      <c r="AD59" s="178">
        <v>0</v>
      </c>
      <c r="AE59" s="178">
        <v>2121</v>
      </c>
      <c r="AF59" s="178">
        <v>69628</v>
      </c>
    </row>
    <row r="60" spans="1:32">
      <c r="A60" s="179" t="s">
        <v>717</v>
      </c>
      <c r="B60" s="172" t="s">
        <v>16</v>
      </c>
      <c r="C60" s="173" t="s">
        <v>1796</v>
      </c>
      <c r="D60" s="171" t="s">
        <v>1802</v>
      </c>
      <c r="E60" s="171" t="s">
        <v>1797</v>
      </c>
      <c r="F60" s="182">
        <v>0.538800245125854</v>
      </c>
      <c r="G60" s="174">
        <v>0.21858190154111531</v>
      </c>
      <c r="H60" s="175"/>
      <c r="I60" s="175"/>
      <c r="J60" s="175"/>
      <c r="K60" s="175"/>
      <c r="L60" s="175" t="s">
        <v>1806</v>
      </c>
      <c r="M60" s="175"/>
      <c r="N60" s="177">
        <v>0</v>
      </c>
      <c r="O60" s="177">
        <v>0</v>
      </c>
      <c r="P60" s="177">
        <v>7893</v>
      </c>
      <c r="Q60" s="177">
        <v>13486</v>
      </c>
      <c r="R60" s="177">
        <v>47478</v>
      </c>
      <c r="S60" s="177">
        <v>19261</v>
      </c>
      <c r="T60" s="178">
        <v>0</v>
      </c>
      <c r="U60" s="178">
        <v>0</v>
      </c>
      <c r="V60" s="178">
        <v>0</v>
      </c>
      <c r="W60" s="178">
        <v>0</v>
      </c>
      <c r="X60" s="178">
        <v>7893</v>
      </c>
      <c r="Y60" s="178">
        <v>13486</v>
      </c>
      <c r="Z60" s="178">
        <v>0</v>
      </c>
      <c r="AA60" s="178">
        <v>16650</v>
      </c>
      <c r="AB60" s="178">
        <v>30828</v>
      </c>
      <c r="AC60" s="178">
        <v>14862</v>
      </c>
      <c r="AD60" s="178">
        <v>0</v>
      </c>
      <c r="AE60" s="178">
        <v>4399</v>
      </c>
      <c r="AF60" s="178">
        <v>88118</v>
      </c>
    </row>
    <row r="61" spans="1:32">
      <c r="A61" s="179" t="s">
        <v>718</v>
      </c>
      <c r="B61" s="172" t="s">
        <v>17</v>
      </c>
      <c r="C61" s="173" t="s">
        <v>1795</v>
      </c>
      <c r="D61" s="171" t="s">
        <v>1795</v>
      </c>
      <c r="E61" s="171" t="s">
        <v>1797</v>
      </c>
      <c r="F61" s="182">
        <v>0.78717113565616625</v>
      </c>
      <c r="G61" s="174">
        <v>0.11669050394817494</v>
      </c>
      <c r="H61" s="175"/>
      <c r="I61" s="175"/>
      <c r="J61" s="175"/>
      <c r="K61" s="175" t="s">
        <v>1806</v>
      </c>
      <c r="L61" s="175"/>
      <c r="M61" s="175"/>
      <c r="N61" s="177">
        <v>0</v>
      </c>
      <c r="O61" s="177">
        <v>0</v>
      </c>
      <c r="P61" s="177">
        <v>0</v>
      </c>
      <c r="Q61" s="177">
        <v>65495</v>
      </c>
      <c r="R61" s="177">
        <v>7999</v>
      </c>
      <c r="S61" s="177">
        <v>9709</v>
      </c>
      <c r="T61" s="178">
        <v>0</v>
      </c>
      <c r="U61" s="178">
        <v>0</v>
      </c>
      <c r="V61" s="178">
        <v>0</v>
      </c>
      <c r="W61" s="178">
        <v>0</v>
      </c>
      <c r="X61" s="178">
        <v>0</v>
      </c>
      <c r="Y61" s="178">
        <v>65495</v>
      </c>
      <c r="Z61" s="178">
        <v>0</v>
      </c>
      <c r="AA61" s="178">
        <v>7999</v>
      </c>
      <c r="AB61" s="178">
        <v>0</v>
      </c>
      <c r="AC61" s="178">
        <v>7928</v>
      </c>
      <c r="AD61" s="178">
        <v>0</v>
      </c>
      <c r="AE61" s="178">
        <v>1781</v>
      </c>
      <c r="AF61" s="178">
        <v>83203</v>
      </c>
    </row>
    <row r="62" spans="1:32">
      <c r="A62" s="179" t="s">
        <v>719</v>
      </c>
      <c r="B62" s="172" t="s">
        <v>417</v>
      </c>
      <c r="C62" s="173" t="s">
        <v>1794</v>
      </c>
      <c r="D62" s="171" t="s">
        <v>1794</v>
      </c>
      <c r="E62" s="171" t="s">
        <v>1795</v>
      </c>
      <c r="F62" s="182">
        <v>0.65424491578527622</v>
      </c>
      <c r="G62" s="174">
        <v>0.27888650475666027</v>
      </c>
      <c r="H62" s="175"/>
      <c r="I62" s="175"/>
      <c r="J62" s="175" t="s">
        <v>1806</v>
      </c>
      <c r="K62" s="175" t="s">
        <v>1806</v>
      </c>
      <c r="L62" s="175"/>
      <c r="M62" s="175"/>
      <c r="N62" s="177">
        <v>0</v>
      </c>
      <c r="O62" s="177">
        <v>0</v>
      </c>
      <c r="P62" s="177">
        <v>68909</v>
      </c>
      <c r="Q62" s="177">
        <v>29374</v>
      </c>
      <c r="R62" s="177">
        <v>0</v>
      </c>
      <c r="S62" s="177">
        <v>7043</v>
      </c>
      <c r="T62" s="178">
        <v>0</v>
      </c>
      <c r="U62" s="178">
        <v>0</v>
      </c>
      <c r="V62" s="178">
        <v>0</v>
      </c>
      <c r="W62" s="178">
        <v>68909</v>
      </c>
      <c r="X62" s="178">
        <v>0</v>
      </c>
      <c r="Y62" s="178">
        <v>29374</v>
      </c>
      <c r="Z62" s="178">
        <v>0</v>
      </c>
      <c r="AA62" s="178">
        <v>0</v>
      </c>
      <c r="AB62" s="178">
        <v>0</v>
      </c>
      <c r="AC62" s="178">
        <v>6095</v>
      </c>
      <c r="AD62" s="178">
        <v>0</v>
      </c>
      <c r="AE62" s="178">
        <v>948</v>
      </c>
      <c r="AF62" s="178">
        <v>105326</v>
      </c>
    </row>
    <row r="63" spans="1:32">
      <c r="A63" s="179" t="s">
        <v>720</v>
      </c>
      <c r="B63" s="172" t="s">
        <v>176</v>
      </c>
      <c r="C63" s="173" t="s">
        <v>1796</v>
      </c>
      <c r="D63" s="171" t="s">
        <v>1796</v>
      </c>
      <c r="E63" s="171" t="s">
        <v>1797</v>
      </c>
      <c r="F63" s="182">
        <v>0.52218057500617843</v>
      </c>
      <c r="G63" s="174">
        <v>0.44424993821566849</v>
      </c>
      <c r="H63" s="175"/>
      <c r="I63" s="175"/>
      <c r="J63" s="175"/>
      <c r="K63" s="175"/>
      <c r="L63" s="175" t="s">
        <v>1806</v>
      </c>
      <c r="M63" s="175" t="s">
        <v>1806</v>
      </c>
      <c r="N63" s="177">
        <v>0</v>
      </c>
      <c r="O63" s="177">
        <v>0</v>
      </c>
      <c r="P63" s="177">
        <v>3260</v>
      </c>
      <c r="Q63" s="177">
        <v>0</v>
      </c>
      <c r="R63" s="177">
        <v>50710</v>
      </c>
      <c r="S63" s="177">
        <v>43142</v>
      </c>
      <c r="T63" s="178">
        <v>0</v>
      </c>
      <c r="U63" s="178">
        <v>0</v>
      </c>
      <c r="V63" s="178">
        <v>0</v>
      </c>
      <c r="W63" s="178">
        <v>3260</v>
      </c>
      <c r="X63" s="178">
        <v>0</v>
      </c>
      <c r="Y63" s="178">
        <v>0</v>
      </c>
      <c r="Z63" s="178">
        <v>0</v>
      </c>
      <c r="AA63" s="178">
        <v>50710</v>
      </c>
      <c r="AB63" s="178">
        <v>0</v>
      </c>
      <c r="AC63" s="178">
        <v>35916</v>
      </c>
      <c r="AD63" s="178">
        <v>0</v>
      </c>
      <c r="AE63" s="178">
        <v>7226</v>
      </c>
      <c r="AF63" s="178">
        <v>97112</v>
      </c>
    </row>
    <row r="64" spans="1:32">
      <c r="A64" s="179" t="s">
        <v>721</v>
      </c>
      <c r="B64" s="172" t="s">
        <v>51</v>
      </c>
      <c r="C64" s="173" t="s">
        <v>1793</v>
      </c>
      <c r="D64" s="171" t="s">
        <v>1793</v>
      </c>
      <c r="E64" s="171" t="s">
        <v>1797</v>
      </c>
      <c r="F64" s="182">
        <v>0.99659170476543513</v>
      </c>
      <c r="G64" s="174">
        <v>3.4082952345648502E-3</v>
      </c>
      <c r="H64" s="175"/>
      <c r="I64" s="175" t="s">
        <v>1806</v>
      </c>
      <c r="J64" s="175"/>
      <c r="K64" s="175"/>
      <c r="L64" s="175"/>
      <c r="M64" s="175"/>
      <c r="N64" s="177">
        <v>0</v>
      </c>
      <c r="O64" s="177">
        <v>96785</v>
      </c>
      <c r="P64" s="177">
        <v>0</v>
      </c>
      <c r="Q64" s="177">
        <v>0</v>
      </c>
      <c r="R64" s="177">
        <v>0</v>
      </c>
      <c r="S64" s="177">
        <v>331</v>
      </c>
      <c r="T64" s="178">
        <v>0</v>
      </c>
      <c r="U64" s="178">
        <v>0</v>
      </c>
      <c r="V64" s="178">
        <v>96785</v>
      </c>
      <c r="W64" s="178">
        <v>0</v>
      </c>
      <c r="X64" s="178">
        <v>0</v>
      </c>
      <c r="Y64" s="178">
        <v>0</v>
      </c>
      <c r="Z64" s="178">
        <v>0</v>
      </c>
      <c r="AA64" s="178">
        <v>0</v>
      </c>
      <c r="AB64" s="178">
        <v>0</v>
      </c>
      <c r="AC64" s="178">
        <v>0</v>
      </c>
      <c r="AD64" s="178">
        <v>0</v>
      </c>
      <c r="AE64" s="178">
        <v>331</v>
      </c>
      <c r="AF64" s="178">
        <v>97116</v>
      </c>
    </row>
    <row r="65" spans="1:32">
      <c r="A65" s="179" t="s">
        <v>722</v>
      </c>
      <c r="B65" s="172" t="s">
        <v>52</v>
      </c>
      <c r="C65" s="173" t="s">
        <v>1793</v>
      </c>
      <c r="D65" s="171" t="s">
        <v>1793</v>
      </c>
      <c r="E65" s="171" t="s">
        <v>1801</v>
      </c>
      <c r="F65" s="182">
        <v>0.48867261370365417</v>
      </c>
      <c r="G65" s="174">
        <v>0.2945406964527898</v>
      </c>
      <c r="H65" s="175"/>
      <c r="I65" s="175" t="s">
        <v>1806</v>
      </c>
      <c r="J65" s="175"/>
      <c r="K65" s="175" t="s">
        <v>1806</v>
      </c>
      <c r="L65" s="175"/>
      <c r="M65" s="175"/>
      <c r="N65" s="177">
        <v>0</v>
      </c>
      <c r="O65" s="177">
        <v>51165</v>
      </c>
      <c r="P65" s="177">
        <v>410</v>
      </c>
      <c r="Q65" s="177">
        <v>30839</v>
      </c>
      <c r="R65" s="177">
        <v>22088</v>
      </c>
      <c r="S65" s="177">
        <v>200</v>
      </c>
      <c r="T65" s="178">
        <v>0</v>
      </c>
      <c r="U65" s="178">
        <v>0</v>
      </c>
      <c r="V65" s="178">
        <v>51165</v>
      </c>
      <c r="W65" s="178">
        <v>0</v>
      </c>
      <c r="X65" s="178">
        <v>410</v>
      </c>
      <c r="Y65" s="178">
        <v>3154</v>
      </c>
      <c r="Z65" s="178">
        <v>27685</v>
      </c>
      <c r="AA65" s="178">
        <v>0</v>
      </c>
      <c r="AB65" s="178">
        <v>22088</v>
      </c>
      <c r="AC65" s="178">
        <v>0</v>
      </c>
      <c r="AD65" s="178">
        <v>0</v>
      </c>
      <c r="AE65" s="178">
        <v>200</v>
      </c>
      <c r="AF65" s="178">
        <v>104702</v>
      </c>
    </row>
    <row r="66" spans="1:32">
      <c r="A66" s="179" t="s">
        <v>723</v>
      </c>
      <c r="B66" s="172" t="s">
        <v>53</v>
      </c>
      <c r="C66" s="173" t="s">
        <v>1796</v>
      </c>
      <c r="D66" s="171" t="s">
        <v>1796</v>
      </c>
      <c r="E66" s="171" t="s">
        <v>1793</v>
      </c>
      <c r="F66" s="182">
        <v>0.4569767441860465</v>
      </c>
      <c r="G66" s="174">
        <v>0.29325166112956813</v>
      </c>
      <c r="H66" s="175"/>
      <c r="I66" s="175" t="s">
        <v>1806</v>
      </c>
      <c r="J66" s="175"/>
      <c r="K66" s="175"/>
      <c r="L66" s="175" t="s">
        <v>1806</v>
      </c>
      <c r="M66" s="175"/>
      <c r="N66" s="177">
        <v>0</v>
      </c>
      <c r="O66" s="177">
        <v>28246</v>
      </c>
      <c r="P66" s="177">
        <v>0</v>
      </c>
      <c r="Q66" s="177">
        <v>15023</v>
      </c>
      <c r="R66" s="177">
        <v>44016</v>
      </c>
      <c r="S66" s="177">
        <v>9035</v>
      </c>
      <c r="T66" s="178">
        <v>0</v>
      </c>
      <c r="U66" s="178">
        <v>0</v>
      </c>
      <c r="V66" s="178">
        <v>28246</v>
      </c>
      <c r="W66" s="178">
        <v>0</v>
      </c>
      <c r="X66" s="178">
        <v>0</v>
      </c>
      <c r="Y66" s="178">
        <v>15023</v>
      </c>
      <c r="Z66" s="178">
        <v>0</v>
      </c>
      <c r="AA66" s="178">
        <v>44016</v>
      </c>
      <c r="AB66" s="178">
        <v>0</v>
      </c>
      <c r="AC66" s="178">
        <v>7542</v>
      </c>
      <c r="AD66" s="178">
        <v>0</v>
      </c>
      <c r="AE66" s="178">
        <v>1493</v>
      </c>
      <c r="AF66" s="178">
        <v>96320</v>
      </c>
    </row>
    <row r="67" spans="1:32">
      <c r="A67" s="179" t="s">
        <v>724</v>
      </c>
      <c r="B67" s="172" t="s">
        <v>54</v>
      </c>
      <c r="C67" s="173" t="s">
        <v>1795</v>
      </c>
      <c r="D67" s="171" t="s">
        <v>1801</v>
      </c>
      <c r="E67" s="171" t="s">
        <v>1802</v>
      </c>
      <c r="F67" s="182">
        <v>0.80819628969539858</v>
      </c>
      <c r="G67" s="174">
        <v>0.18877592352559949</v>
      </c>
      <c r="H67" s="175"/>
      <c r="I67" s="175"/>
      <c r="J67" s="175"/>
      <c r="K67" s="175" t="s">
        <v>1806</v>
      </c>
      <c r="L67" s="175"/>
      <c r="M67" s="175"/>
      <c r="N67" s="177">
        <v>299</v>
      </c>
      <c r="O67" s="177">
        <v>0</v>
      </c>
      <c r="P67" s="177">
        <v>0</v>
      </c>
      <c r="Q67" s="177">
        <v>79811</v>
      </c>
      <c r="R67" s="177">
        <v>18642</v>
      </c>
      <c r="S67" s="177">
        <v>0</v>
      </c>
      <c r="T67" s="178">
        <v>299</v>
      </c>
      <c r="U67" s="178">
        <v>0</v>
      </c>
      <c r="V67" s="178">
        <v>0</v>
      </c>
      <c r="W67" s="178">
        <v>0</v>
      </c>
      <c r="X67" s="178">
        <v>0</v>
      </c>
      <c r="Y67" s="178">
        <v>0</v>
      </c>
      <c r="Z67" s="178">
        <v>79811</v>
      </c>
      <c r="AA67" s="178">
        <v>0</v>
      </c>
      <c r="AB67" s="178">
        <v>18642</v>
      </c>
      <c r="AC67" s="178">
        <v>0</v>
      </c>
      <c r="AD67" s="178">
        <v>0</v>
      </c>
      <c r="AE67" s="178">
        <v>0</v>
      </c>
      <c r="AF67" s="178">
        <v>98752</v>
      </c>
    </row>
    <row r="68" spans="1:32">
      <c r="A68" s="179" t="s">
        <v>725</v>
      </c>
      <c r="B68" s="172" t="s">
        <v>177</v>
      </c>
      <c r="C68" s="173" t="s">
        <v>1795</v>
      </c>
      <c r="D68" s="171" t="s">
        <v>1795</v>
      </c>
      <c r="E68" s="171" t="s">
        <v>1797</v>
      </c>
      <c r="F68" s="182">
        <v>0.62679826187827448</v>
      </c>
      <c r="G68" s="174">
        <v>0.37320173812172558</v>
      </c>
      <c r="H68" s="175"/>
      <c r="I68" s="175"/>
      <c r="J68" s="175"/>
      <c r="K68" s="175" t="s">
        <v>1806</v>
      </c>
      <c r="L68" s="175"/>
      <c r="M68" s="175" t="s">
        <v>1806</v>
      </c>
      <c r="N68" s="177">
        <v>0</v>
      </c>
      <c r="O68" s="177">
        <v>0</v>
      </c>
      <c r="P68" s="177">
        <v>0</v>
      </c>
      <c r="Q68" s="177">
        <v>65921</v>
      </c>
      <c r="R68" s="177">
        <v>0</v>
      </c>
      <c r="S68" s="177">
        <v>39250</v>
      </c>
      <c r="T68" s="178">
        <v>0</v>
      </c>
      <c r="U68" s="178">
        <v>0</v>
      </c>
      <c r="V68" s="178">
        <v>0</v>
      </c>
      <c r="W68" s="178">
        <v>0</v>
      </c>
      <c r="X68" s="178">
        <v>0</v>
      </c>
      <c r="Y68" s="178">
        <v>65921</v>
      </c>
      <c r="Z68" s="178">
        <v>0</v>
      </c>
      <c r="AA68" s="178">
        <v>0</v>
      </c>
      <c r="AB68" s="178">
        <v>0</v>
      </c>
      <c r="AC68" s="178">
        <v>24907</v>
      </c>
      <c r="AD68" s="178">
        <v>0</v>
      </c>
      <c r="AE68" s="178">
        <v>14343</v>
      </c>
      <c r="AF68" s="178">
        <v>105171</v>
      </c>
    </row>
    <row r="69" spans="1:32">
      <c r="A69" s="179" t="s">
        <v>726</v>
      </c>
      <c r="B69" s="172" t="s">
        <v>178</v>
      </c>
      <c r="C69" s="173" t="s">
        <v>1795</v>
      </c>
      <c r="D69" s="171" t="s">
        <v>1795</v>
      </c>
      <c r="E69" s="171" t="s">
        <v>1797</v>
      </c>
      <c r="F69" s="182">
        <v>0.46614074145774853</v>
      </c>
      <c r="G69" s="174">
        <v>0.34192236956732164</v>
      </c>
      <c r="H69" s="175"/>
      <c r="I69" s="175"/>
      <c r="J69" s="175"/>
      <c r="K69" s="175" t="s">
        <v>1806</v>
      </c>
      <c r="L69" s="175"/>
      <c r="M69" s="175" t="s">
        <v>1806</v>
      </c>
      <c r="N69" s="177">
        <v>0</v>
      </c>
      <c r="O69" s="177">
        <v>0</v>
      </c>
      <c r="P69" s="177">
        <v>0</v>
      </c>
      <c r="Q69" s="177">
        <v>48157</v>
      </c>
      <c r="R69" s="177">
        <v>19829</v>
      </c>
      <c r="S69" s="177">
        <v>35324</v>
      </c>
      <c r="T69" s="178">
        <v>0</v>
      </c>
      <c r="U69" s="178">
        <v>0</v>
      </c>
      <c r="V69" s="178">
        <v>0</v>
      </c>
      <c r="W69" s="178">
        <v>0</v>
      </c>
      <c r="X69" s="178">
        <v>0</v>
      </c>
      <c r="Y69" s="178">
        <v>48157</v>
      </c>
      <c r="Z69" s="178">
        <v>0</v>
      </c>
      <c r="AA69" s="178">
        <v>19829</v>
      </c>
      <c r="AB69" s="178">
        <v>0</v>
      </c>
      <c r="AC69" s="178">
        <v>29460</v>
      </c>
      <c r="AD69" s="178">
        <v>0</v>
      </c>
      <c r="AE69" s="178">
        <v>5864</v>
      </c>
      <c r="AF69" s="178">
        <v>103310</v>
      </c>
    </row>
    <row r="70" spans="1:32">
      <c r="A70" s="179" t="s">
        <v>727</v>
      </c>
      <c r="B70" s="172" t="s">
        <v>494</v>
      </c>
      <c r="C70" s="173" t="s">
        <v>1793</v>
      </c>
      <c r="D70" s="171" t="s">
        <v>1793</v>
      </c>
      <c r="E70" s="171" t="s">
        <v>1797</v>
      </c>
      <c r="F70" s="182">
        <v>0.99883732640001466</v>
      </c>
      <c r="G70" s="174">
        <v>1.1626735999853521E-3</v>
      </c>
      <c r="H70" s="175"/>
      <c r="I70" s="175" t="s">
        <v>1806</v>
      </c>
      <c r="J70" s="175"/>
      <c r="K70" s="175"/>
      <c r="L70" s="175"/>
      <c r="M70" s="175"/>
      <c r="N70" s="177">
        <v>0</v>
      </c>
      <c r="O70" s="177">
        <v>109104</v>
      </c>
      <c r="P70" s="177">
        <v>0</v>
      </c>
      <c r="Q70" s="177">
        <v>0</v>
      </c>
      <c r="R70" s="177">
        <v>0</v>
      </c>
      <c r="S70" s="177">
        <v>127</v>
      </c>
      <c r="T70" s="178">
        <v>0</v>
      </c>
      <c r="U70" s="178">
        <v>0</v>
      </c>
      <c r="V70" s="178">
        <v>109104</v>
      </c>
      <c r="W70" s="178">
        <v>0</v>
      </c>
      <c r="X70" s="178">
        <v>0</v>
      </c>
      <c r="Y70" s="178">
        <v>0</v>
      </c>
      <c r="Z70" s="178">
        <v>0</v>
      </c>
      <c r="AA70" s="178">
        <v>0</v>
      </c>
      <c r="AB70" s="178">
        <v>0</v>
      </c>
      <c r="AC70" s="178">
        <v>0</v>
      </c>
      <c r="AD70" s="178">
        <v>0</v>
      </c>
      <c r="AE70" s="178">
        <v>127</v>
      </c>
      <c r="AF70" s="178">
        <v>109231</v>
      </c>
    </row>
    <row r="71" spans="1:32">
      <c r="A71" s="179" t="s">
        <v>728</v>
      </c>
      <c r="B71" s="172" t="s">
        <v>495</v>
      </c>
      <c r="C71" s="173" t="s">
        <v>1793</v>
      </c>
      <c r="D71" s="171" t="s">
        <v>1793</v>
      </c>
      <c r="E71" s="171" t="s">
        <v>1794</v>
      </c>
      <c r="F71" s="182">
        <v>0.82989366594400804</v>
      </c>
      <c r="G71" s="174">
        <v>0.17010633405599196</v>
      </c>
      <c r="H71" s="175"/>
      <c r="I71" s="175" t="s">
        <v>1806</v>
      </c>
      <c r="J71" s="175"/>
      <c r="K71" s="175"/>
      <c r="L71" s="175"/>
      <c r="M71" s="175"/>
      <c r="N71" s="177">
        <v>0</v>
      </c>
      <c r="O71" s="177">
        <v>88426</v>
      </c>
      <c r="P71" s="177">
        <v>18125</v>
      </c>
      <c r="Q71" s="177">
        <v>0</v>
      </c>
      <c r="R71" s="177">
        <v>0</v>
      </c>
      <c r="S71" s="177">
        <v>0</v>
      </c>
      <c r="T71" s="178">
        <v>0</v>
      </c>
      <c r="U71" s="178">
        <v>0</v>
      </c>
      <c r="V71" s="178">
        <v>88426</v>
      </c>
      <c r="W71" s="178">
        <v>18125</v>
      </c>
      <c r="X71" s="178">
        <v>0</v>
      </c>
      <c r="Y71" s="178">
        <v>0</v>
      </c>
      <c r="Z71" s="178">
        <v>0</v>
      </c>
      <c r="AA71" s="178">
        <v>0</v>
      </c>
      <c r="AB71" s="178">
        <v>0</v>
      </c>
      <c r="AC71" s="178">
        <v>0</v>
      </c>
      <c r="AD71" s="178">
        <v>0</v>
      </c>
      <c r="AE71" s="178">
        <v>0</v>
      </c>
      <c r="AF71" s="178">
        <v>106551</v>
      </c>
    </row>
    <row r="72" spans="1:32">
      <c r="A72" s="179" t="s">
        <v>729</v>
      </c>
      <c r="B72" s="172" t="s">
        <v>418</v>
      </c>
      <c r="C72" s="173" t="s">
        <v>1794</v>
      </c>
      <c r="D72" s="171" t="s">
        <v>1794</v>
      </c>
      <c r="E72" s="171" t="s">
        <v>1796</v>
      </c>
      <c r="F72" s="182">
        <v>0.57175651859550813</v>
      </c>
      <c r="G72" s="174">
        <v>0.31849609110217364</v>
      </c>
      <c r="H72" s="175"/>
      <c r="I72" s="175"/>
      <c r="J72" s="175" t="s">
        <v>1806</v>
      </c>
      <c r="K72" s="175"/>
      <c r="L72" s="175" t="s">
        <v>1806</v>
      </c>
      <c r="M72" s="175"/>
      <c r="N72" s="177">
        <v>0</v>
      </c>
      <c r="O72" s="177">
        <v>0</v>
      </c>
      <c r="P72" s="177">
        <v>63262</v>
      </c>
      <c r="Q72" s="177">
        <v>9633</v>
      </c>
      <c r="R72" s="177">
        <v>35240</v>
      </c>
      <c r="S72" s="177">
        <v>2510</v>
      </c>
      <c r="T72" s="178">
        <v>0</v>
      </c>
      <c r="U72" s="178">
        <v>0</v>
      </c>
      <c r="V72" s="178">
        <v>0</v>
      </c>
      <c r="W72" s="178">
        <v>63262</v>
      </c>
      <c r="X72" s="178">
        <v>0</v>
      </c>
      <c r="Y72" s="178">
        <v>9633</v>
      </c>
      <c r="Z72" s="178">
        <v>0</v>
      </c>
      <c r="AA72" s="178">
        <v>35240</v>
      </c>
      <c r="AB72" s="178">
        <v>0</v>
      </c>
      <c r="AC72" s="178">
        <v>1003</v>
      </c>
      <c r="AD72" s="178">
        <v>0</v>
      </c>
      <c r="AE72" s="178">
        <v>1507</v>
      </c>
      <c r="AF72" s="178">
        <v>110645</v>
      </c>
    </row>
    <row r="73" spans="1:32">
      <c r="A73" s="179" t="s">
        <v>730</v>
      </c>
      <c r="B73" s="172" t="s">
        <v>123</v>
      </c>
      <c r="C73" s="173" t="s">
        <v>1793</v>
      </c>
      <c r="D73" s="171" t="s">
        <v>1793</v>
      </c>
      <c r="E73" s="171" t="s">
        <v>1795</v>
      </c>
      <c r="F73" s="182">
        <v>0.99747094094395872</v>
      </c>
      <c r="G73" s="174">
        <v>2.529059056041269E-3</v>
      </c>
      <c r="H73" s="175"/>
      <c r="I73" s="175" t="s">
        <v>1806</v>
      </c>
      <c r="J73" s="175"/>
      <c r="K73" s="175"/>
      <c r="L73" s="175"/>
      <c r="M73" s="175"/>
      <c r="N73" s="177">
        <v>0</v>
      </c>
      <c r="O73" s="177">
        <v>119110</v>
      </c>
      <c r="P73" s="177">
        <v>0</v>
      </c>
      <c r="Q73" s="177">
        <v>302</v>
      </c>
      <c r="R73" s="177">
        <v>0</v>
      </c>
      <c r="S73" s="177">
        <v>0</v>
      </c>
      <c r="T73" s="178">
        <v>0</v>
      </c>
      <c r="U73" s="178">
        <v>0</v>
      </c>
      <c r="V73" s="178">
        <v>119110</v>
      </c>
      <c r="W73" s="178">
        <v>0</v>
      </c>
      <c r="X73" s="178">
        <v>0</v>
      </c>
      <c r="Y73" s="178">
        <v>302</v>
      </c>
      <c r="Z73" s="178">
        <v>0</v>
      </c>
      <c r="AA73" s="178">
        <v>0</v>
      </c>
      <c r="AB73" s="178">
        <v>0</v>
      </c>
      <c r="AC73" s="178">
        <v>0</v>
      </c>
      <c r="AD73" s="178">
        <v>0</v>
      </c>
      <c r="AE73" s="178">
        <v>0</v>
      </c>
      <c r="AF73" s="178">
        <v>119412</v>
      </c>
    </row>
    <row r="74" spans="1:32">
      <c r="A74" s="179" t="s">
        <v>731</v>
      </c>
      <c r="B74" s="172" t="s">
        <v>124</v>
      </c>
      <c r="C74" s="173" t="s">
        <v>1793</v>
      </c>
      <c r="D74" s="171" t="s">
        <v>1793</v>
      </c>
      <c r="E74" s="171" t="s">
        <v>1797</v>
      </c>
      <c r="F74" s="182">
        <v>0.98442898249463484</v>
      </c>
      <c r="G74" s="174">
        <v>1.2645436960475792E-2</v>
      </c>
      <c r="H74" s="175"/>
      <c r="I74" s="175" t="s">
        <v>1806</v>
      </c>
      <c r="J74" s="175"/>
      <c r="K74" s="175"/>
      <c r="L74" s="175"/>
      <c r="M74" s="175"/>
      <c r="N74" s="177">
        <v>0</v>
      </c>
      <c r="O74" s="177">
        <v>102293</v>
      </c>
      <c r="P74" s="177">
        <v>304</v>
      </c>
      <c r="Q74" s="177">
        <v>0</v>
      </c>
      <c r="R74" s="177">
        <v>0</v>
      </c>
      <c r="S74" s="177">
        <v>1314</v>
      </c>
      <c r="T74" s="178">
        <v>0</v>
      </c>
      <c r="U74" s="178">
        <v>0</v>
      </c>
      <c r="V74" s="178">
        <v>102293</v>
      </c>
      <c r="W74" s="178">
        <v>304</v>
      </c>
      <c r="X74" s="178">
        <v>0</v>
      </c>
      <c r="Y74" s="178">
        <v>0</v>
      </c>
      <c r="Z74" s="178">
        <v>0</v>
      </c>
      <c r="AA74" s="178">
        <v>0</v>
      </c>
      <c r="AB74" s="178">
        <v>0</v>
      </c>
      <c r="AC74" s="178">
        <v>0</v>
      </c>
      <c r="AD74" s="178">
        <v>0</v>
      </c>
      <c r="AE74" s="178">
        <v>1314</v>
      </c>
      <c r="AF74" s="178">
        <v>103911</v>
      </c>
    </row>
    <row r="75" spans="1:32">
      <c r="A75" s="179" t="s">
        <v>732</v>
      </c>
      <c r="B75" s="172" t="s">
        <v>125</v>
      </c>
      <c r="C75" s="173" t="s">
        <v>1793</v>
      </c>
      <c r="D75" s="171" t="s">
        <v>1793</v>
      </c>
      <c r="E75" s="171" t="s">
        <v>1797</v>
      </c>
      <c r="F75" s="182">
        <v>0.91795865081870698</v>
      </c>
      <c r="G75" s="174">
        <v>6.3312200824253179E-2</v>
      </c>
      <c r="H75" s="175"/>
      <c r="I75" s="175" t="s">
        <v>1806</v>
      </c>
      <c r="J75" s="175"/>
      <c r="K75" s="175"/>
      <c r="L75" s="175"/>
      <c r="M75" s="175"/>
      <c r="N75" s="177">
        <v>0</v>
      </c>
      <c r="O75" s="177">
        <v>107582</v>
      </c>
      <c r="P75" s="177">
        <v>0</v>
      </c>
      <c r="Q75" s="177">
        <v>2195</v>
      </c>
      <c r="R75" s="177">
        <v>0</v>
      </c>
      <c r="S75" s="177">
        <v>7420</v>
      </c>
      <c r="T75" s="178">
        <v>0</v>
      </c>
      <c r="U75" s="178">
        <v>0</v>
      </c>
      <c r="V75" s="178">
        <v>107582</v>
      </c>
      <c r="W75" s="178">
        <v>0</v>
      </c>
      <c r="X75" s="178">
        <v>0</v>
      </c>
      <c r="Y75" s="178">
        <v>2195</v>
      </c>
      <c r="Z75" s="178">
        <v>0</v>
      </c>
      <c r="AA75" s="178">
        <v>0</v>
      </c>
      <c r="AB75" s="178">
        <v>0</v>
      </c>
      <c r="AC75" s="178">
        <v>5354</v>
      </c>
      <c r="AD75" s="178">
        <v>0</v>
      </c>
      <c r="AE75" s="178">
        <v>2066</v>
      </c>
      <c r="AF75" s="178">
        <v>117197</v>
      </c>
    </row>
    <row r="76" spans="1:32">
      <c r="A76" s="179" t="s">
        <v>733</v>
      </c>
      <c r="B76" s="172" t="s">
        <v>280</v>
      </c>
      <c r="C76" s="173" t="s">
        <v>1795</v>
      </c>
      <c r="D76" s="171" t="s">
        <v>1795</v>
      </c>
      <c r="E76" s="171" t="s">
        <v>1797</v>
      </c>
      <c r="F76" s="182">
        <v>0.42878344190123308</v>
      </c>
      <c r="G76" s="174">
        <v>0.3751568756349728</v>
      </c>
      <c r="H76" s="175"/>
      <c r="I76" s="175"/>
      <c r="J76" s="175"/>
      <c r="K76" s="175" t="s">
        <v>1806</v>
      </c>
      <c r="L76" s="175"/>
      <c r="M76" s="175" t="s">
        <v>1806</v>
      </c>
      <c r="N76" s="177">
        <v>0</v>
      </c>
      <c r="O76" s="177">
        <v>0</v>
      </c>
      <c r="P76" s="177">
        <v>0</v>
      </c>
      <c r="Q76" s="177">
        <v>43049</v>
      </c>
      <c r="R76" s="177">
        <v>19684</v>
      </c>
      <c r="S76" s="177">
        <v>37665</v>
      </c>
      <c r="T76" s="178">
        <v>0</v>
      </c>
      <c r="U76" s="178">
        <v>0</v>
      </c>
      <c r="V76" s="178">
        <v>0</v>
      </c>
      <c r="W76" s="178">
        <v>0</v>
      </c>
      <c r="X76" s="178">
        <v>0</v>
      </c>
      <c r="Y76" s="178">
        <v>43049</v>
      </c>
      <c r="Z76" s="178">
        <v>0</v>
      </c>
      <c r="AA76" s="178">
        <v>19684</v>
      </c>
      <c r="AB76" s="178">
        <v>0</v>
      </c>
      <c r="AC76" s="178">
        <v>24774</v>
      </c>
      <c r="AD76" s="178">
        <v>0</v>
      </c>
      <c r="AE76" s="178">
        <v>12891</v>
      </c>
      <c r="AF76" s="178">
        <v>100398</v>
      </c>
    </row>
    <row r="77" spans="1:32">
      <c r="A77" s="179" t="s">
        <v>734</v>
      </c>
      <c r="B77" s="172" t="s">
        <v>575</v>
      </c>
      <c r="C77" s="173" t="s">
        <v>1797</v>
      </c>
      <c r="D77" s="171" t="s">
        <v>1797</v>
      </c>
      <c r="E77" s="171" t="s">
        <v>1796</v>
      </c>
      <c r="F77" s="182">
        <v>0.78267243381328377</v>
      </c>
      <c r="G77" s="174">
        <v>0.2173275661867162</v>
      </c>
      <c r="H77" s="175"/>
      <c r="I77" s="175"/>
      <c r="J77" s="175"/>
      <c r="K77" s="175"/>
      <c r="L77" s="175"/>
      <c r="M77" s="175" t="s">
        <v>1806</v>
      </c>
      <c r="N77" s="177">
        <v>0</v>
      </c>
      <c r="O77" s="177">
        <v>0</v>
      </c>
      <c r="P77" s="177">
        <v>0</v>
      </c>
      <c r="Q77" s="177">
        <v>0</v>
      </c>
      <c r="R77" s="177">
        <v>14973</v>
      </c>
      <c r="S77" s="177">
        <v>53923</v>
      </c>
      <c r="T77" s="178">
        <v>0</v>
      </c>
      <c r="U77" s="178">
        <v>0</v>
      </c>
      <c r="V77" s="178">
        <v>0</v>
      </c>
      <c r="W77" s="178">
        <v>0</v>
      </c>
      <c r="X77" s="178">
        <v>0</v>
      </c>
      <c r="Y77" s="178">
        <v>0</v>
      </c>
      <c r="Z77" s="178">
        <v>0</v>
      </c>
      <c r="AA77" s="178">
        <v>14973</v>
      </c>
      <c r="AB77" s="178">
        <v>0</v>
      </c>
      <c r="AC77" s="178">
        <v>27894</v>
      </c>
      <c r="AD77" s="178">
        <v>0</v>
      </c>
      <c r="AE77" s="178">
        <v>26029</v>
      </c>
      <c r="AF77" s="178">
        <v>68896</v>
      </c>
    </row>
    <row r="78" spans="1:32">
      <c r="A78" s="179" t="s">
        <v>735</v>
      </c>
      <c r="B78" s="172" t="s">
        <v>342</v>
      </c>
      <c r="C78" s="173" t="s">
        <v>1792</v>
      </c>
      <c r="D78" s="171" t="s">
        <v>1799</v>
      </c>
      <c r="E78" s="171"/>
      <c r="F78" s="182">
        <v>1</v>
      </c>
      <c r="G78" s="174"/>
      <c r="H78" s="175" t="s">
        <v>1806</v>
      </c>
      <c r="I78" s="175"/>
      <c r="J78" s="175"/>
      <c r="K78" s="175"/>
      <c r="L78" s="175"/>
      <c r="M78" s="175"/>
      <c r="N78" s="177">
        <v>145634</v>
      </c>
      <c r="O78" s="177">
        <v>0</v>
      </c>
      <c r="P78" s="177">
        <v>0</v>
      </c>
      <c r="Q78" s="177">
        <v>0</v>
      </c>
      <c r="R78" s="177">
        <v>0</v>
      </c>
      <c r="S78" s="177">
        <v>0</v>
      </c>
      <c r="T78" s="178">
        <v>0</v>
      </c>
      <c r="U78" s="178">
        <v>145634</v>
      </c>
      <c r="V78" s="178">
        <v>0</v>
      </c>
      <c r="W78" s="178">
        <v>0</v>
      </c>
      <c r="X78" s="178">
        <v>0</v>
      </c>
      <c r="Y78" s="178">
        <v>0</v>
      </c>
      <c r="Z78" s="178">
        <v>0</v>
      </c>
      <c r="AA78" s="178">
        <v>0</v>
      </c>
      <c r="AB78" s="178">
        <v>0</v>
      </c>
      <c r="AC78" s="178">
        <v>0</v>
      </c>
      <c r="AD78" s="178">
        <v>0</v>
      </c>
      <c r="AE78" s="178">
        <v>0</v>
      </c>
      <c r="AF78" s="178">
        <v>145634</v>
      </c>
    </row>
    <row r="79" spans="1:32">
      <c r="A79" s="179" t="s">
        <v>736</v>
      </c>
      <c r="B79" s="172" t="s">
        <v>343</v>
      </c>
      <c r="C79" s="173" t="s">
        <v>1792</v>
      </c>
      <c r="D79" s="171" t="s">
        <v>1799</v>
      </c>
      <c r="E79" s="171"/>
      <c r="F79" s="182">
        <v>1</v>
      </c>
      <c r="G79" s="174"/>
      <c r="H79" s="175" t="s">
        <v>1806</v>
      </c>
      <c r="I79" s="175"/>
      <c r="J79" s="175"/>
      <c r="K79" s="175"/>
      <c r="L79" s="175"/>
      <c r="M79" s="175"/>
      <c r="N79" s="177">
        <v>137146</v>
      </c>
      <c r="O79" s="177">
        <v>0</v>
      </c>
      <c r="P79" s="177">
        <v>0</v>
      </c>
      <c r="Q79" s="177">
        <v>0</v>
      </c>
      <c r="R79" s="177">
        <v>0</v>
      </c>
      <c r="S79" s="177">
        <v>0</v>
      </c>
      <c r="T79" s="178">
        <v>0</v>
      </c>
      <c r="U79" s="178">
        <v>137146</v>
      </c>
      <c r="V79" s="178">
        <v>0</v>
      </c>
      <c r="W79" s="178">
        <v>0</v>
      </c>
      <c r="X79" s="178">
        <v>0</v>
      </c>
      <c r="Y79" s="178">
        <v>0</v>
      </c>
      <c r="Z79" s="178">
        <v>0</v>
      </c>
      <c r="AA79" s="178">
        <v>0</v>
      </c>
      <c r="AB79" s="178">
        <v>0</v>
      </c>
      <c r="AC79" s="178">
        <v>0</v>
      </c>
      <c r="AD79" s="178">
        <v>0</v>
      </c>
      <c r="AE79" s="178">
        <v>0</v>
      </c>
      <c r="AF79" s="178">
        <v>137146</v>
      </c>
    </row>
    <row r="80" spans="1:32">
      <c r="A80" s="179" t="s">
        <v>737</v>
      </c>
      <c r="B80" s="172" t="s">
        <v>344</v>
      </c>
      <c r="C80" s="173" t="s">
        <v>1792</v>
      </c>
      <c r="D80" s="171" t="s">
        <v>1799</v>
      </c>
      <c r="E80" s="171"/>
      <c r="F80" s="182">
        <v>1</v>
      </c>
      <c r="G80" s="174"/>
      <c r="H80" s="175" t="s">
        <v>1806</v>
      </c>
      <c r="I80" s="175"/>
      <c r="J80" s="175"/>
      <c r="K80" s="175"/>
      <c r="L80" s="175"/>
      <c r="M80" s="175"/>
      <c r="N80" s="177">
        <v>135830</v>
      </c>
      <c r="O80" s="177">
        <v>0</v>
      </c>
      <c r="P80" s="177">
        <v>0</v>
      </c>
      <c r="Q80" s="177">
        <v>0</v>
      </c>
      <c r="R80" s="177">
        <v>0</v>
      </c>
      <c r="S80" s="177">
        <v>0</v>
      </c>
      <c r="T80" s="178">
        <v>0</v>
      </c>
      <c r="U80" s="178">
        <v>135830</v>
      </c>
      <c r="V80" s="178">
        <v>0</v>
      </c>
      <c r="W80" s="178">
        <v>0</v>
      </c>
      <c r="X80" s="178">
        <v>0</v>
      </c>
      <c r="Y80" s="178">
        <v>0</v>
      </c>
      <c r="Z80" s="178">
        <v>0</v>
      </c>
      <c r="AA80" s="178">
        <v>0</v>
      </c>
      <c r="AB80" s="178">
        <v>0</v>
      </c>
      <c r="AC80" s="178">
        <v>0</v>
      </c>
      <c r="AD80" s="178">
        <v>0</v>
      </c>
      <c r="AE80" s="178">
        <v>0</v>
      </c>
      <c r="AF80" s="178">
        <v>135830</v>
      </c>
    </row>
    <row r="81" spans="1:32">
      <c r="A81" s="179" t="s">
        <v>738</v>
      </c>
      <c r="B81" s="172" t="s">
        <v>281</v>
      </c>
      <c r="C81" s="173" t="s">
        <v>1795</v>
      </c>
      <c r="D81" s="171" t="s">
        <v>1795</v>
      </c>
      <c r="E81" s="171" t="s">
        <v>1797</v>
      </c>
      <c r="F81" s="182">
        <v>0.5679480799535539</v>
      </c>
      <c r="G81" s="174">
        <v>0.43205192004644605</v>
      </c>
      <c r="H81" s="175"/>
      <c r="I81" s="175"/>
      <c r="J81" s="175"/>
      <c r="K81" s="175" t="s">
        <v>1806</v>
      </c>
      <c r="L81" s="175"/>
      <c r="M81" s="175" t="s">
        <v>1806</v>
      </c>
      <c r="N81" s="177">
        <v>0</v>
      </c>
      <c r="O81" s="177">
        <v>0</v>
      </c>
      <c r="P81" s="177">
        <v>0</v>
      </c>
      <c r="Q81" s="177">
        <v>54782</v>
      </c>
      <c r="R81" s="177">
        <v>0</v>
      </c>
      <c r="S81" s="177">
        <v>41674</v>
      </c>
      <c r="T81" s="178">
        <v>0</v>
      </c>
      <c r="U81" s="178">
        <v>0</v>
      </c>
      <c r="V81" s="178">
        <v>0</v>
      </c>
      <c r="W81" s="178">
        <v>0</v>
      </c>
      <c r="X81" s="178">
        <v>0</v>
      </c>
      <c r="Y81" s="178">
        <v>54782</v>
      </c>
      <c r="Z81" s="178">
        <v>0</v>
      </c>
      <c r="AA81" s="178">
        <v>0</v>
      </c>
      <c r="AB81" s="178">
        <v>0</v>
      </c>
      <c r="AC81" s="178">
        <v>29758</v>
      </c>
      <c r="AD81" s="178">
        <v>2304</v>
      </c>
      <c r="AE81" s="178">
        <v>9612</v>
      </c>
      <c r="AF81" s="178">
        <v>96456</v>
      </c>
    </row>
    <row r="82" spans="1:32">
      <c r="A82" s="179" t="s">
        <v>739</v>
      </c>
      <c r="B82" s="172" t="s">
        <v>580</v>
      </c>
      <c r="C82" s="173" t="s">
        <v>1795</v>
      </c>
      <c r="D82" s="171" t="s">
        <v>1795</v>
      </c>
      <c r="E82" s="171" t="s">
        <v>1796</v>
      </c>
      <c r="F82" s="182">
        <v>0.57842747521472537</v>
      </c>
      <c r="G82" s="174">
        <v>0.35925698384590365</v>
      </c>
      <c r="H82" s="175"/>
      <c r="I82" s="175"/>
      <c r="J82" s="175"/>
      <c r="K82" s="175" t="s">
        <v>1806</v>
      </c>
      <c r="L82" s="175" t="s">
        <v>1806</v>
      </c>
      <c r="M82" s="175"/>
      <c r="N82" s="177">
        <v>0</v>
      </c>
      <c r="O82" s="177">
        <v>0</v>
      </c>
      <c r="P82" s="177">
        <v>0</v>
      </c>
      <c r="Q82" s="177">
        <v>48017</v>
      </c>
      <c r="R82" s="177">
        <v>29823</v>
      </c>
      <c r="S82" s="177">
        <v>5173</v>
      </c>
      <c r="T82" s="178">
        <v>0</v>
      </c>
      <c r="U82" s="178">
        <v>0</v>
      </c>
      <c r="V82" s="178">
        <v>0</v>
      </c>
      <c r="W82" s="178">
        <v>0</v>
      </c>
      <c r="X82" s="178">
        <v>0</v>
      </c>
      <c r="Y82" s="178">
        <v>48017</v>
      </c>
      <c r="Z82" s="178">
        <v>0</v>
      </c>
      <c r="AA82" s="178">
        <v>29823</v>
      </c>
      <c r="AB82" s="178">
        <v>0</v>
      </c>
      <c r="AC82" s="178">
        <v>1265</v>
      </c>
      <c r="AD82" s="178">
        <v>0</v>
      </c>
      <c r="AE82" s="178">
        <v>3908</v>
      </c>
      <c r="AF82" s="178">
        <v>83013</v>
      </c>
    </row>
    <row r="83" spans="1:32">
      <c r="A83" s="179" t="s">
        <v>740</v>
      </c>
      <c r="B83" s="172" t="s">
        <v>496</v>
      </c>
      <c r="C83" s="173" t="s">
        <v>1797</v>
      </c>
      <c r="D83" s="171" t="s">
        <v>1797</v>
      </c>
      <c r="E83" s="171" t="s">
        <v>1795</v>
      </c>
      <c r="F83" s="182">
        <v>0.4988301944297534</v>
      </c>
      <c r="G83" s="174">
        <v>0.39284849897361884</v>
      </c>
      <c r="H83" s="175"/>
      <c r="I83" s="175"/>
      <c r="J83" s="175"/>
      <c r="K83" s="175" t="s">
        <v>1806</v>
      </c>
      <c r="L83" s="175"/>
      <c r="M83" s="175" t="s">
        <v>1806</v>
      </c>
      <c r="N83" s="177">
        <v>0</v>
      </c>
      <c r="O83" s="177">
        <v>0</v>
      </c>
      <c r="P83" s="177">
        <v>0</v>
      </c>
      <c r="Q83" s="177">
        <v>43825</v>
      </c>
      <c r="R83" s="177">
        <v>12084</v>
      </c>
      <c r="S83" s="177">
        <v>55648</v>
      </c>
      <c r="T83" s="178">
        <v>0</v>
      </c>
      <c r="U83" s="178">
        <v>0</v>
      </c>
      <c r="V83" s="178">
        <v>0</v>
      </c>
      <c r="W83" s="178">
        <v>0</v>
      </c>
      <c r="X83" s="178">
        <v>0</v>
      </c>
      <c r="Y83" s="178">
        <v>43825</v>
      </c>
      <c r="Z83" s="178">
        <v>0</v>
      </c>
      <c r="AA83" s="178">
        <v>12084</v>
      </c>
      <c r="AB83" s="178">
        <v>0</v>
      </c>
      <c r="AC83" s="178">
        <v>35302</v>
      </c>
      <c r="AD83" s="178">
        <v>0</v>
      </c>
      <c r="AE83" s="178">
        <v>20346</v>
      </c>
      <c r="AF83" s="178">
        <v>111557</v>
      </c>
    </row>
    <row r="84" spans="1:32">
      <c r="A84" s="179" t="s">
        <v>741</v>
      </c>
      <c r="B84" s="172" t="s">
        <v>126</v>
      </c>
      <c r="C84" s="173" t="s">
        <v>1797</v>
      </c>
      <c r="D84" s="171" t="s">
        <v>1797</v>
      </c>
      <c r="E84" s="171" t="s">
        <v>1796</v>
      </c>
      <c r="F84" s="182">
        <v>0.70806594253837951</v>
      </c>
      <c r="G84" s="174">
        <v>0.25023243157441211</v>
      </c>
      <c r="H84" s="175"/>
      <c r="I84" s="175"/>
      <c r="J84" s="175"/>
      <c r="K84" s="175"/>
      <c r="L84" s="175" t="s">
        <v>1806</v>
      </c>
      <c r="M84" s="175" t="s">
        <v>1806</v>
      </c>
      <c r="N84" s="177">
        <v>0</v>
      </c>
      <c r="O84" s="177">
        <v>0</v>
      </c>
      <c r="P84" s="177">
        <v>3678</v>
      </c>
      <c r="Q84" s="177">
        <v>0</v>
      </c>
      <c r="R84" s="177">
        <v>22070</v>
      </c>
      <c r="S84" s="177">
        <v>62450</v>
      </c>
      <c r="T84" s="178">
        <v>0</v>
      </c>
      <c r="U84" s="178">
        <v>0</v>
      </c>
      <c r="V84" s="178">
        <v>0</v>
      </c>
      <c r="W84" s="178">
        <v>3678</v>
      </c>
      <c r="X84" s="178">
        <v>0</v>
      </c>
      <c r="Y84" s="178">
        <v>0</v>
      </c>
      <c r="Z84" s="178">
        <v>0</v>
      </c>
      <c r="AA84" s="178">
        <v>22070</v>
      </c>
      <c r="AB84" s="178">
        <v>0</v>
      </c>
      <c r="AC84" s="178">
        <v>57659</v>
      </c>
      <c r="AD84" s="178">
        <v>0</v>
      </c>
      <c r="AE84" s="178">
        <v>4791</v>
      </c>
      <c r="AF84" s="178">
        <v>88198</v>
      </c>
    </row>
    <row r="85" spans="1:32">
      <c r="A85" s="179" t="s">
        <v>742</v>
      </c>
      <c r="B85" s="172" t="s">
        <v>419</v>
      </c>
      <c r="C85" s="173" t="s">
        <v>1793</v>
      </c>
      <c r="D85" s="171" t="s">
        <v>1793</v>
      </c>
      <c r="E85" s="171" t="s">
        <v>1796</v>
      </c>
      <c r="F85" s="182">
        <v>0.53727688572589638</v>
      </c>
      <c r="G85" s="174">
        <v>0.4478019401694262</v>
      </c>
      <c r="H85" s="175"/>
      <c r="I85" s="175" t="s">
        <v>1806</v>
      </c>
      <c r="J85" s="175"/>
      <c r="K85" s="175"/>
      <c r="L85" s="175" t="s">
        <v>1806</v>
      </c>
      <c r="M85" s="175"/>
      <c r="N85" s="177">
        <v>0</v>
      </c>
      <c r="O85" s="177">
        <v>51563</v>
      </c>
      <c r="P85" s="177">
        <v>0</v>
      </c>
      <c r="Q85" s="177">
        <v>0</v>
      </c>
      <c r="R85" s="177">
        <v>42976</v>
      </c>
      <c r="S85" s="177">
        <v>1432</v>
      </c>
      <c r="T85" s="178">
        <v>0</v>
      </c>
      <c r="U85" s="178">
        <v>0</v>
      </c>
      <c r="V85" s="178">
        <v>51563</v>
      </c>
      <c r="W85" s="178">
        <v>0</v>
      </c>
      <c r="X85" s="178">
        <v>0</v>
      </c>
      <c r="Y85" s="178">
        <v>0</v>
      </c>
      <c r="Z85" s="178">
        <v>0</v>
      </c>
      <c r="AA85" s="178">
        <v>42976</v>
      </c>
      <c r="AB85" s="178">
        <v>0</v>
      </c>
      <c r="AC85" s="178">
        <v>0</v>
      </c>
      <c r="AD85" s="178">
        <v>0</v>
      </c>
      <c r="AE85" s="178">
        <v>1432</v>
      </c>
      <c r="AF85" s="178">
        <v>95971</v>
      </c>
    </row>
    <row r="86" spans="1:32">
      <c r="A86" s="179" t="s">
        <v>743</v>
      </c>
      <c r="B86" s="172" t="s">
        <v>420</v>
      </c>
      <c r="C86" s="173" t="s">
        <v>1793</v>
      </c>
      <c r="D86" s="171" t="s">
        <v>1793</v>
      </c>
      <c r="E86" s="171" t="s">
        <v>1797</v>
      </c>
      <c r="F86" s="182">
        <v>0.95966850340075882</v>
      </c>
      <c r="G86" s="174">
        <v>4.033149659924113E-2</v>
      </c>
      <c r="H86" s="175"/>
      <c r="I86" s="175" t="s">
        <v>1806</v>
      </c>
      <c r="J86" s="175"/>
      <c r="K86" s="175"/>
      <c r="L86" s="175"/>
      <c r="M86" s="175"/>
      <c r="N86" s="177">
        <v>0</v>
      </c>
      <c r="O86" s="177">
        <v>108503</v>
      </c>
      <c r="P86" s="177">
        <v>0</v>
      </c>
      <c r="Q86" s="177">
        <v>0</v>
      </c>
      <c r="R86" s="177">
        <v>0</v>
      </c>
      <c r="S86" s="177">
        <v>4560</v>
      </c>
      <c r="T86" s="178">
        <v>0</v>
      </c>
      <c r="U86" s="178">
        <v>0</v>
      </c>
      <c r="V86" s="178">
        <v>108503</v>
      </c>
      <c r="W86" s="178">
        <v>0</v>
      </c>
      <c r="X86" s="178">
        <v>0</v>
      </c>
      <c r="Y86" s="178">
        <v>0</v>
      </c>
      <c r="Z86" s="178">
        <v>0</v>
      </c>
      <c r="AA86" s="178">
        <v>0</v>
      </c>
      <c r="AB86" s="178">
        <v>0</v>
      </c>
      <c r="AC86" s="178">
        <v>3975</v>
      </c>
      <c r="AD86" s="178">
        <v>0</v>
      </c>
      <c r="AE86" s="178">
        <v>585</v>
      </c>
      <c r="AF86" s="178">
        <v>113063</v>
      </c>
    </row>
    <row r="87" spans="1:32">
      <c r="A87" s="179" t="s">
        <v>744</v>
      </c>
      <c r="B87" s="172" t="s">
        <v>497</v>
      </c>
      <c r="C87" s="173" t="s">
        <v>1792</v>
      </c>
      <c r="D87" s="171" t="s">
        <v>1798</v>
      </c>
      <c r="E87" s="171"/>
      <c r="F87" s="182">
        <v>1</v>
      </c>
      <c r="G87" s="174"/>
      <c r="H87" s="175" t="s">
        <v>1806</v>
      </c>
      <c r="I87" s="175"/>
      <c r="J87" s="175"/>
      <c r="K87" s="175"/>
      <c r="L87" s="175"/>
      <c r="M87" s="175"/>
      <c r="N87" s="177">
        <v>100368</v>
      </c>
      <c r="O87" s="177">
        <v>0</v>
      </c>
      <c r="P87" s="177">
        <v>0</v>
      </c>
      <c r="Q87" s="177">
        <v>0</v>
      </c>
      <c r="R87" s="177">
        <v>0</v>
      </c>
      <c r="S87" s="177">
        <v>0</v>
      </c>
      <c r="T87" s="178">
        <v>100368</v>
      </c>
      <c r="U87" s="178">
        <v>0</v>
      </c>
      <c r="V87" s="178">
        <v>0</v>
      </c>
      <c r="W87" s="178">
        <v>0</v>
      </c>
      <c r="X87" s="178">
        <v>0</v>
      </c>
      <c r="Y87" s="178">
        <v>0</v>
      </c>
      <c r="Z87" s="178">
        <v>0</v>
      </c>
      <c r="AA87" s="178">
        <v>0</v>
      </c>
      <c r="AB87" s="178">
        <v>0</v>
      </c>
      <c r="AC87" s="178">
        <v>0</v>
      </c>
      <c r="AD87" s="178">
        <v>0</v>
      </c>
      <c r="AE87" s="178">
        <v>0</v>
      </c>
      <c r="AF87" s="178">
        <v>100368</v>
      </c>
    </row>
    <row r="88" spans="1:32">
      <c r="A88" s="179" t="s">
        <v>745</v>
      </c>
      <c r="B88" s="172" t="s">
        <v>498</v>
      </c>
      <c r="C88" s="173" t="s">
        <v>1792</v>
      </c>
      <c r="D88" s="171" t="s">
        <v>1798</v>
      </c>
      <c r="E88" s="171"/>
      <c r="F88" s="182">
        <v>1</v>
      </c>
      <c r="G88" s="174"/>
      <c r="H88" s="175" t="s">
        <v>1806</v>
      </c>
      <c r="I88" s="175"/>
      <c r="J88" s="175"/>
      <c r="K88" s="175"/>
      <c r="L88" s="175"/>
      <c r="M88" s="175"/>
      <c r="N88" s="177">
        <v>105388</v>
      </c>
      <c r="O88" s="177">
        <v>0</v>
      </c>
      <c r="P88" s="177">
        <v>0</v>
      </c>
      <c r="Q88" s="177">
        <v>0</v>
      </c>
      <c r="R88" s="177">
        <v>0</v>
      </c>
      <c r="S88" s="177">
        <v>0</v>
      </c>
      <c r="T88" s="178">
        <v>105388</v>
      </c>
      <c r="U88" s="178">
        <v>0</v>
      </c>
      <c r="V88" s="178">
        <v>0</v>
      </c>
      <c r="W88" s="178">
        <v>0</v>
      </c>
      <c r="X88" s="178">
        <v>0</v>
      </c>
      <c r="Y88" s="178">
        <v>0</v>
      </c>
      <c r="Z88" s="178">
        <v>0</v>
      </c>
      <c r="AA88" s="178">
        <v>0</v>
      </c>
      <c r="AB88" s="178">
        <v>0</v>
      </c>
      <c r="AC88" s="178">
        <v>0</v>
      </c>
      <c r="AD88" s="178">
        <v>0</v>
      </c>
      <c r="AE88" s="178">
        <v>0</v>
      </c>
      <c r="AF88" s="178">
        <v>105388</v>
      </c>
    </row>
    <row r="89" spans="1:32">
      <c r="A89" s="179" t="s">
        <v>746</v>
      </c>
      <c r="B89" s="172" t="s">
        <v>499</v>
      </c>
      <c r="C89" s="173" t="s">
        <v>1792</v>
      </c>
      <c r="D89" s="171" t="s">
        <v>1798</v>
      </c>
      <c r="E89" s="171"/>
      <c r="F89" s="182">
        <v>1</v>
      </c>
      <c r="G89" s="174"/>
      <c r="H89" s="175" t="s">
        <v>1806</v>
      </c>
      <c r="I89" s="175"/>
      <c r="J89" s="175"/>
      <c r="K89" s="175"/>
      <c r="L89" s="175"/>
      <c r="M89" s="175"/>
      <c r="N89" s="177">
        <v>112588</v>
      </c>
      <c r="O89" s="177">
        <v>0</v>
      </c>
      <c r="P89" s="177">
        <v>0</v>
      </c>
      <c r="Q89" s="177">
        <v>0</v>
      </c>
      <c r="R89" s="177">
        <v>0</v>
      </c>
      <c r="S89" s="177">
        <v>0</v>
      </c>
      <c r="T89" s="178">
        <v>112588</v>
      </c>
      <c r="U89" s="178">
        <v>0</v>
      </c>
      <c r="V89" s="178">
        <v>0</v>
      </c>
      <c r="W89" s="178">
        <v>0</v>
      </c>
      <c r="X89" s="178">
        <v>0</v>
      </c>
      <c r="Y89" s="178">
        <v>0</v>
      </c>
      <c r="Z89" s="178">
        <v>0</v>
      </c>
      <c r="AA89" s="178">
        <v>0</v>
      </c>
      <c r="AB89" s="178">
        <v>0</v>
      </c>
      <c r="AC89" s="178">
        <v>0</v>
      </c>
      <c r="AD89" s="178">
        <v>0</v>
      </c>
      <c r="AE89" s="178">
        <v>0</v>
      </c>
      <c r="AF89" s="178">
        <v>112588</v>
      </c>
    </row>
    <row r="90" spans="1:32">
      <c r="A90" s="179" t="s">
        <v>747</v>
      </c>
      <c r="B90" s="172" t="s">
        <v>500</v>
      </c>
      <c r="C90" s="173" t="s">
        <v>1792</v>
      </c>
      <c r="D90" s="171" t="s">
        <v>1798</v>
      </c>
      <c r="E90" s="171"/>
      <c r="F90" s="182">
        <v>1</v>
      </c>
      <c r="G90" s="174"/>
      <c r="H90" s="175" t="s">
        <v>1806</v>
      </c>
      <c r="I90" s="175"/>
      <c r="J90" s="175"/>
      <c r="K90" s="175"/>
      <c r="L90" s="175"/>
      <c r="M90" s="175"/>
      <c r="N90" s="177">
        <v>135869</v>
      </c>
      <c r="O90" s="177">
        <v>0</v>
      </c>
      <c r="P90" s="177">
        <v>0</v>
      </c>
      <c r="Q90" s="177">
        <v>0</v>
      </c>
      <c r="R90" s="177">
        <v>0</v>
      </c>
      <c r="S90" s="177">
        <v>0</v>
      </c>
      <c r="T90" s="178">
        <v>135869</v>
      </c>
      <c r="U90" s="178">
        <v>0</v>
      </c>
      <c r="V90" s="178">
        <v>0</v>
      </c>
      <c r="W90" s="178">
        <v>0</v>
      </c>
      <c r="X90" s="178">
        <v>0</v>
      </c>
      <c r="Y90" s="178">
        <v>0</v>
      </c>
      <c r="Z90" s="178">
        <v>0</v>
      </c>
      <c r="AA90" s="178">
        <v>0</v>
      </c>
      <c r="AB90" s="178">
        <v>0</v>
      </c>
      <c r="AC90" s="178">
        <v>0</v>
      </c>
      <c r="AD90" s="178">
        <v>0</v>
      </c>
      <c r="AE90" s="178">
        <v>0</v>
      </c>
      <c r="AF90" s="178">
        <v>135869</v>
      </c>
    </row>
    <row r="91" spans="1:32">
      <c r="A91" s="179" t="s">
        <v>748</v>
      </c>
      <c r="B91" s="172" t="s">
        <v>282</v>
      </c>
      <c r="C91" s="173" t="s">
        <v>1797</v>
      </c>
      <c r="D91" s="171" t="s">
        <v>1797</v>
      </c>
      <c r="E91" s="171" t="s">
        <v>1796</v>
      </c>
      <c r="F91" s="182">
        <v>0.7538385997933652</v>
      </c>
      <c r="G91" s="174">
        <v>0.24616140020663482</v>
      </c>
      <c r="H91" s="175"/>
      <c r="I91" s="175"/>
      <c r="J91" s="175"/>
      <c r="K91" s="175"/>
      <c r="L91" s="175"/>
      <c r="M91" s="175" t="s">
        <v>1806</v>
      </c>
      <c r="N91" s="177">
        <v>0</v>
      </c>
      <c r="O91" s="177">
        <v>0</v>
      </c>
      <c r="P91" s="177">
        <v>0</v>
      </c>
      <c r="Q91" s="177">
        <v>0</v>
      </c>
      <c r="R91" s="177">
        <v>24064</v>
      </c>
      <c r="S91" s="177">
        <v>73693</v>
      </c>
      <c r="T91" s="178">
        <v>0</v>
      </c>
      <c r="U91" s="178">
        <v>0</v>
      </c>
      <c r="V91" s="178">
        <v>0</v>
      </c>
      <c r="W91" s="178">
        <v>0</v>
      </c>
      <c r="X91" s="178">
        <v>0</v>
      </c>
      <c r="Y91" s="178">
        <v>0</v>
      </c>
      <c r="Z91" s="178">
        <v>0</v>
      </c>
      <c r="AA91" s="178">
        <v>24064</v>
      </c>
      <c r="AB91" s="178">
        <v>0</v>
      </c>
      <c r="AC91" s="178">
        <v>58643</v>
      </c>
      <c r="AD91" s="178">
        <v>0</v>
      </c>
      <c r="AE91" s="178">
        <v>15050</v>
      </c>
      <c r="AF91" s="178">
        <v>97757</v>
      </c>
    </row>
    <row r="92" spans="1:32">
      <c r="A92" s="179" t="s">
        <v>749</v>
      </c>
      <c r="B92" s="172" t="s">
        <v>345</v>
      </c>
      <c r="C92" s="173" t="s">
        <v>1792</v>
      </c>
      <c r="D92" s="171" t="s">
        <v>1799</v>
      </c>
      <c r="E92" s="171"/>
      <c r="F92" s="182">
        <v>1</v>
      </c>
      <c r="G92" s="174"/>
      <c r="H92" s="175" t="s">
        <v>1806</v>
      </c>
      <c r="I92" s="175"/>
      <c r="J92" s="175"/>
      <c r="K92" s="175"/>
      <c r="L92" s="175"/>
      <c r="M92" s="175"/>
      <c r="N92" s="177">
        <v>94464</v>
      </c>
      <c r="O92" s="177">
        <v>0</v>
      </c>
      <c r="P92" s="177">
        <v>0</v>
      </c>
      <c r="Q92" s="177">
        <v>0</v>
      </c>
      <c r="R92" s="177">
        <v>0</v>
      </c>
      <c r="S92" s="177">
        <v>0</v>
      </c>
      <c r="T92" s="178">
        <v>0</v>
      </c>
      <c r="U92" s="178">
        <v>94464</v>
      </c>
      <c r="V92" s="178">
        <v>0</v>
      </c>
      <c r="W92" s="178">
        <v>0</v>
      </c>
      <c r="X92" s="178">
        <v>0</v>
      </c>
      <c r="Y92" s="178">
        <v>0</v>
      </c>
      <c r="Z92" s="178">
        <v>0</v>
      </c>
      <c r="AA92" s="178">
        <v>0</v>
      </c>
      <c r="AB92" s="178">
        <v>0</v>
      </c>
      <c r="AC92" s="178">
        <v>0</v>
      </c>
      <c r="AD92" s="178">
        <v>0</v>
      </c>
      <c r="AE92" s="178">
        <v>0</v>
      </c>
      <c r="AF92" s="178">
        <v>94464</v>
      </c>
    </row>
    <row r="93" spans="1:32">
      <c r="A93" s="179" t="s">
        <v>750</v>
      </c>
      <c r="B93" s="172" t="s">
        <v>229</v>
      </c>
      <c r="C93" s="173" t="s">
        <v>1795</v>
      </c>
      <c r="D93" s="171" t="s">
        <v>1795</v>
      </c>
      <c r="E93" s="171" t="s">
        <v>1797</v>
      </c>
      <c r="F93" s="182">
        <v>0.35982597732744992</v>
      </c>
      <c r="G93" s="174">
        <v>0.29318273414006552</v>
      </c>
      <c r="H93" s="175"/>
      <c r="I93" s="175"/>
      <c r="J93" s="175"/>
      <c r="K93" s="175" t="s">
        <v>1806</v>
      </c>
      <c r="L93" s="175"/>
      <c r="M93" s="175" t="s">
        <v>1806</v>
      </c>
      <c r="N93" s="177">
        <v>16377</v>
      </c>
      <c r="O93" s="177">
        <v>0</v>
      </c>
      <c r="P93" s="177">
        <v>6508</v>
      </c>
      <c r="Q93" s="177">
        <v>34820</v>
      </c>
      <c r="R93" s="177">
        <v>10693</v>
      </c>
      <c r="S93" s="177">
        <v>28371</v>
      </c>
      <c r="T93" s="178">
        <v>16377</v>
      </c>
      <c r="U93" s="178">
        <v>0</v>
      </c>
      <c r="V93" s="178">
        <v>0</v>
      </c>
      <c r="W93" s="178">
        <v>0</v>
      </c>
      <c r="X93" s="178">
        <v>6508</v>
      </c>
      <c r="Y93" s="178">
        <v>34820</v>
      </c>
      <c r="Z93" s="178">
        <v>0</v>
      </c>
      <c r="AA93" s="178">
        <v>10693</v>
      </c>
      <c r="AB93" s="178">
        <v>0</v>
      </c>
      <c r="AC93" s="178">
        <v>17120</v>
      </c>
      <c r="AD93" s="178">
        <v>3100</v>
      </c>
      <c r="AE93" s="178">
        <v>8151</v>
      </c>
      <c r="AF93" s="178">
        <v>96769</v>
      </c>
    </row>
    <row r="94" spans="1:32">
      <c r="A94" s="179" t="s">
        <v>751</v>
      </c>
      <c r="B94" s="172" t="s">
        <v>283</v>
      </c>
      <c r="C94" s="173" t="s">
        <v>1795</v>
      </c>
      <c r="D94" s="171" t="s">
        <v>1801</v>
      </c>
      <c r="E94" s="171" t="s">
        <v>1802</v>
      </c>
      <c r="F94" s="182">
        <v>0.84386380545874617</v>
      </c>
      <c r="G94" s="174">
        <v>0.10189137330148412</v>
      </c>
      <c r="H94" s="175"/>
      <c r="I94" s="175"/>
      <c r="J94" s="175"/>
      <c r="K94" s="175" t="s">
        <v>1806</v>
      </c>
      <c r="L94" s="175"/>
      <c r="M94" s="175"/>
      <c r="N94" s="177">
        <v>0</v>
      </c>
      <c r="O94" s="177">
        <v>0</v>
      </c>
      <c r="P94" s="177">
        <v>0</v>
      </c>
      <c r="Q94" s="177">
        <v>86199</v>
      </c>
      <c r="R94" s="177">
        <v>10408</v>
      </c>
      <c r="S94" s="177">
        <v>5541</v>
      </c>
      <c r="T94" s="178">
        <v>0</v>
      </c>
      <c r="U94" s="178">
        <v>0</v>
      </c>
      <c r="V94" s="178">
        <v>0</v>
      </c>
      <c r="W94" s="178">
        <v>0</v>
      </c>
      <c r="X94" s="178">
        <v>0</v>
      </c>
      <c r="Y94" s="178">
        <v>39078</v>
      </c>
      <c r="Z94" s="178">
        <v>47121</v>
      </c>
      <c r="AA94" s="178">
        <v>0</v>
      </c>
      <c r="AB94" s="178">
        <v>10408</v>
      </c>
      <c r="AC94" s="178">
        <v>631</v>
      </c>
      <c r="AD94" s="178">
        <v>4443</v>
      </c>
      <c r="AE94" s="178">
        <v>467</v>
      </c>
      <c r="AF94" s="178">
        <v>102148</v>
      </c>
    </row>
    <row r="95" spans="1:32">
      <c r="A95" s="179" t="s">
        <v>752</v>
      </c>
      <c r="B95" s="172" t="s">
        <v>179</v>
      </c>
      <c r="C95" s="173" t="s">
        <v>1795</v>
      </c>
      <c r="D95" s="171" t="s">
        <v>1801</v>
      </c>
      <c r="E95" s="171" t="s">
        <v>1802</v>
      </c>
      <c r="F95" s="182">
        <v>0.54291996931731012</v>
      </c>
      <c r="G95" s="174">
        <v>0.3545487087701355</v>
      </c>
      <c r="H95" s="175"/>
      <c r="I95" s="175"/>
      <c r="J95" s="175"/>
      <c r="K95" s="175" t="s">
        <v>1806</v>
      </c>
      <c r="L95" s="175" t="s">
        <v>1806</v>
      </c>
      <c r="M95" s="175"/>
      <c r="N95" s="177">
        <v>6093</v>
      </c>
      <c r="O95" s="177">
        <v>0</v>
      </c>
      <c r="P95" s="177">
        <v>0</v>
      </c>
      <c r="Q95" s="177">
        <v>53084</v>
      </c>
      <c r="R95" s="177">
        <v>34666</v>
      </c>
      <c r="S95" s="177">
        <v>3932</v>
      </c>
      <c r="T95" s="178">
        <v>6093</v>
      </c>
      <c r="U95" s="178">
        <v>0</v>
      </c>
      <c r="V95" s="178">
        <v>0</v>
      </c>
      <c r="W95" s="178">
        <v>0</v>
      </c>
      <c r="X95" s="178">
        <v>0</v>
      </c>
      <c r="Y95" s="178">
        <v>0</v>
      </c>
      <c r="Z95" s="178">
        <v>53084</v>
      </c>
      <c r="AA95" s="178">
        <v>6500</v>
      </c>
      <c r="AB95" s="178">
        <v>28166</v>
      </c>
      <c r="AC95" s="178">
        <v>3521</v>
      </c>
      <c r="AD95" s="178">
        <v>0</v>
      </c>
      <c r="AE95" s="178">
        <v>411</v>
      </c>
      <c r="AF95" s="178">
        <v>97775</v>
      </c>
    </row>
    <row r="96" spans="1:32">
      <c r="A96" s="179" t="s">
        <v>753</v>
      </c>
      <c r="B96" s="172" t="s">
        <v>421</v>
      </c>
      <c r="C96" s="173" t="s">
        <v>1797</v>
      </c>
      <c r="D96" s="171" t="s">
        <v>1797</v>
      </c>
      <c r="E96" s="171" t="s">
        <v>1796</v>
      </c>
      <c r="F96" s="182">
        <v>0.76957681896560026</v>
      </c>
      <c r="G96" s="174">
        <v>0.21235153021414327</v>
      </c>
      <c r="H96" s="175"/>
      <c r="I96" s="175"/>
      <c r="J96" s="175"/>
      <c r="K96" s="175"/>
      <c r="L96" s="175"/>
      <c r="M96" s="175" t="s">
        <v>1806</v>
      </c>
      <c r="N96" s="177">
        <v>0</v>
      </c>
      <c r="O96" s="177">
        <v>0</v>
      </c>
      <c r="P96" s="177">
        <v>1876</v>
      </c>
      <c r="Q96" s="177">
        <v>0</v>
      </c>
      <c r="R96" s="177">
        <v>22044</v>
      </c>
      <c r="S96" s="177">
        <v>79889</v>
      </c>
      <c r="T96" s="178">
        <v>0</v>
      </c>
      <c r="U96" s="178">
        <v>0</v>
      </c>
      <c r="V96" s="178">
        <v>0</v>
      </c>
      <c r="W96" s="178">
        <v>1876</v>
      </c>
      <c r="X96" s="178">
        <v>0</v>
      </c>
      <c r="Y96" s="178">
        <v>0</v>
      </c>
      <c r="Z96" s="178">
        <v>0</v>
      </c>
      <c r="AA96" s="178">
        <v>22044</v>
      </c>
      <c r="AB96" s="178">
        <v>0</v>
      </c>
      <c r="AC96" s="178">
        <v>65487</v>
      </c>
      <c r="AD96" s="178">
        <v>0</v>
      </c>
      <c r="AE96" s="178">
        <v>14402</v>
      </c>
      <c r="AF96" s="178">
        <v>103809</v>
      </c>
    </row>
    <row r="97" spans="1:32">
      <c r="A97" s="179" t="s">
        <v>754</v>
      </c>
      <c r="B97" s="172" t="s">
        <v>55</v>
      </c>
      <c r="C97" s="173" t="s">
        <v>1794</v>
      </c>
      <c r="D97" s="171" t="s">
        <v>1794</v>
      </c>
      <c r="E97" s="171" t="s">
        <v>1797</v>
      </c>
      <c r="F97" s="182">
        <v>0.93693014327826152</v>
      </c>
      <c r="G97" s="174">
        <v>6.3069856721738538E-2</v>
      </c>
      <c r="H97" s="175"/>
      <c r="I97" s="175"/>
      <c r="J97" s="175" t="s">
        <v>1806</v>
      </c>
      <c r="K97" s="175"/>
      <c r="L97" s="175"/>
      <c r="M97" s="175"/>
      <c r="N97" s="177">
        <v>0</v>
      </c>
      <c r="O97" s="177">
        <v>0</v>
      </c>
      <c r="P97" s="177">
        <v>82002</v>
      </c>
      <c r="Q97" s="177">
        <v>0</v>
      </c>
      <c r="R97" s="177">
        <v>0</v>
      </c>
      <c r="S97" s="177">
        <v>5520</v>
      </c>
      <c r="T97" s="178">
        <v>0</v>
      </c>
      <c r="U97" s="178">
        <v>0</v>
      </c>
      <c r="V97" s="178">
        <v>0</v>
      </c>
      <c r="W97" s="178">
        <v>82002</v>
      </c>
      <c r="X97" s="178">
        <v>0</v>
      </c>
      <c r="Y97" s="178">
        <v>0</v>
      </c>
      <c r="Z97" s="178">
        <v>0</v>
      </c>
      <c r="AA97" s="178">
        <v>0</v>
      </c>
      <c r="AB97" s="178">
        <v>0</v>
      </c>
      <c r="AC97" s="178">
        <v>4427</v>
      </c>
      <c r="AD97" s="178">
        <v>0</v>
      </c>
      <c r="AE97" s="178">
        <v>1093</v>
      </c>
      <c r="AF97" s="178">
        <v>87522</v>
      </c>
    </row>
    <row r="98" spans="1:32">
      <c r="A98" s="179" t="s">
        <v>755</v>
      </c>
      <c r="B98" s="172" t="s">
        <v>230</v>
      </c>
      <c r="C98" s="173" t="s">
        <v>1794</v>
      </c>
      <c r="D98" s="171" t="s">
        <v>1794</v>
      </c>
      <c r="E98" s="171" t="s">
        <v>1797</v>
      </c>
      <c r="F98" s="182">
        <v>0.70185153632078146</v>
      </c>
      <c r="G98" s="174">
        <v>0.17493989133109938</v>
      </c>
      <c r="H98" s="175"/>
      <c r="I98" s="175"/>
      <c r="J98" s="175" t="s">
        <v>1806</v>
      </c>
      <c r="K98" s="175"/>
      <c r="L98" s="175"/>
      <c r="M98" s="175"/>
      <c r="N98" s="177">
        <v>0</v>
      </c>
      <c r="O98" s="177">
        <v>0</v>
      </c>
      <c r="P98" s="177">
        <v>74145</v>
      </c>
      <c r="Q98" s="177">
        <v>0</v>
      </c>
      <c r="R98" s="177">
        <v>13016</v>
      </c>
      <c r="S98" s="177">
        <v>18481</v>
      </c>
      <c r="T98" s="178">
        <v>0</v>
      </c>
      <c r="U98" s="178">
        <v>0</v>
      </c>
      <c r="V98" s="178">
        <v>0</v>
      </c>
      <c r="W98" s="178">
        <v>74145</v>
      </c>
      <c r="X98" s="178">
        <v>0</v>
      </c>
      <c r="Y98" s="178">
        <v>0</v>
      </c>
      <c r="Z98" s="178">
        <v>0</v>
      </c>
      <c r="AA98" s="178">
        <v>13016</v>
      </c>
      <c r="AB98" s="178">
        <v>0</v>
      </c>
      <c r="AC98" s="178">
        <v>11694</v>
      </c>
      <c r="AD98" s="178">
        <v>0</v>
      </c>
      <c r="AE98" s="178">
        <v>6787</v>
      </c>
      <c r="AF98" s="178">
        <v>105642</v>
      </c>
    </row>
    <row r="99" spans="1:32">
      <c r="A99" s="179" t="s">
        <v>756</v>
      </c>
      <c r="B99" s="172" t="s">
        <v>57</v>
      </c>
      <c r="C99" s="173" t="s">
        <v>1794</v>
      </c>
      <c r="D99" s="171" t="s">
        <v>1800</v>
      </c>
      <c r="E99" s="171" t="s">
        <v>1796</v>
      </c>
      <c r="F99" s="182">
        <v>0.77868541457426621</v>
      </c>
      <c r="G99" s="174">
        <v>0.19371721906037273</v>
      </c>
      <c r="H99" s="175"/>
      <c r="I99" s="175"/>
      <c r="J99" s="175" t="s">
        <v>1806</v>
      </c>
      <c r="K99" s="175"/>
      <c r="L99" s="175"/>
      <c r="M99" s="175"/>
      <c r="N99" s="177">
        <v>0</v>
      </c>
      <c r="O99" s="177">
        <v>0</v>
      </c>
      <c r="P99" s="177">
        <v>69778</v>
      </c>
      <c r="Q99" s="177">
        <v>0</v>
      </c>
      <c r="R99" s="177">
        <v>17359</v>
      </c>
      <c r="S99" s="177">
        <v>2473</v>
      </c>
      <c r="T99" s="178">
        <v>0</v>
      </c>
      <c r="U99" s="178">
        <v>0</v>
      </c>
      <c r="V99" s="178">
        <v>0</v>
      </c>
      <c r="W99" s="178">
        <v>0</v>
      </c>
      <c r="X99" s="178">
        <v>69778</v>
      </c>
      <c r="Y99" s="178">
        <v>0</v>
      </c>
      <c r="Z99" s="178">
        <v>0</v>
      </c>
      <c r="AA99" s="178">
        <v>17359</v>
      </c>
      <c r="AB99" s="178">
        <v>0</v>
      </c>
      <c r="AC99" s="178">
        <v>353</v>
      </c>
      <c r="AD99" s="178">
        <v>0</v>
      </c>
      <c r="AE99" s="178">
        <v>2120</v>
      </c>
      <c r="AF99" s="178">
        <v>89610</v>
      </c>
    </row>
    <row r="100" spans="1:32">
      <c r="A100" s="179" t="s">
        <v>757</v>
      </c>
      <c r="B100" s="172" t="s">
        <v>58</v>
      </c>
      <c r="C100" s="173" t="s">
        <v>1795</v>
      </c>
      <c r="D100" s="171" t="s">
        <v>1801</v>
      </c>
      <c r="E100" s="171" t="s">
        <v>1792</v>
      </c>
      <c r="F100" s="182">
        <v>0.31456000969119413</v>
      </c>
      <c r="G100" s="174">
        <v>0.30890681311137808</v>
      </c>
      <c r="H100" s="175" t="s">
        <v>1806</v>
      </c>
      <c r="I100" s="175"/>
      <c r="J100" s="175"/>
      <c r="K100" s="175" t="s">
        <v>1806</v>
      </c>
      <c r="L100" s="175"/>
      <c r="M100" s="175"/>
      <c r="N100" s="177">
        <v>30600</v>
      </c>
      <c r="O100" s="177">
        <v>0</v>
      </c>
      <c r="P100" s="177">
        <v>9728</v>
      </c>
      <c r="Q100" s="177">
        <v>31160</v>
      </c>
      <c r="R100" s="177">
        <v>22992</v>
      </c>
      <c r="S100" s="177">
        <v>4579</v>
      </c>
      <c r="T100" s="178">
        <v>30600</v>
      </c>
      <c r="U100" s="178">
        <v>0</v>
      </c>
      <c r="V100" s="178">
        <v>0</v>
      </c>
      <c r="W100" s="178">
        <v>0</v>
      </c>
      <c r="X100" s="178">
        <v>9728</v>
      </c>
      <c r="Y100" s="178">
        <v>0</v>
      </c>
      <c r="Z100" s="178">
        <v>31160</v>
      </c>
      <c r="AA100" s="178">
        <v>0</v>
      </c>
      <c r="AB100" s="178">
        <v>22992</v>
      </c>
      <c r="AC100" s="178">
        <v>642</v>
      </c>
      <c r="AD100" s="178">
        <v>2004</v>
      </c>
      <c r="AE100" s="178">
        <v>1933</v>
      </c>
      <c r="AF100" s="178">
        <v>99059</v>
      </c>
    </row>
    <row r="101" spans="1:32">
      <c r="A101" s="179" t="s">
        <v>758</v>
      </c>
      <c r="B101" s="172" t="s">
        <v>284</v>
      </c>
      <c r="C101" s="173" t="s">
        <v>1797</v>
      </c>
      <c r="D101" s="171" t="s">
        <v>1797</v>
      </c>
      <c r="E101" s="171" t="s">
        <v>1795</v>
      </c>
      <c r="F101" s="182">
        <v>0.46154176803844532</v>
      </c>
      <c r="G101" s="174">
        <v>0.35959972833796133</v>
      </c>
      <c r="H101" s="175"/>
      <c r="I101" s="175"/>
      <c r="J101" s="175"/>
      <c r="K101" s="175" t="s">
        <v>1806</v>
      </c>
      <c r="L101" s="175"/>
      <c r="M101" s="175" t="s">
        <v>1806</v>
      </c>
      <c r="N101" s="177">
        <v>0</v>
      </c>
      <c r="O101" s="177">
        <v>0</v>
      </c>
      <c r="P101" s="177">
        <v>0</v>
      </c>
      <c r="Q101" s="177">
        <v>41829</v>
      </c>
      <c r="R101" s="177">
        <v>20805</v>
      </c>
      <c r="S101" s="177">
        <v>53687</v>
      </c>
      <c r="T101" s="178">
        <v>0</v>
      </c>
      <c r="U101" s="178">
        <v>0</v>
      </c>
      <c r="V101" s="178">
        <v>0</v>
      </c>
      <c r="W101" s="178">
        <v>0</v>
      </c>
      <c r="X101" s="178">
        <v>0</v>
      </c>
      <c r="Y101" s="178">
        <v>41829</v>
      </c>
      <c r="Z101" s="178">
        <v>0</v>
      </c>
      <c r="AA101" s="178">
        <v>20805</v>
      </c>
      <c r="AB101" s="178">
        <v>0</v>
      </c>
      <c r="AC101" s="178">
        <v>40964</v>
      </c>
      <c r="AD101" s="178">
        <v>0</v>
      </c>
      <c r="AE101" s="178">
        <v>12723</v>
      </c>
      <c r="AF101" s="178">
        <v>116321</v>
      </c>
    </row>
    <row r="102" spans="1:32">
      <c r="A102" s="179" t="s">
        <v>759</v>
      </c>
      <c r="B102" s="172" t="s">
        <v>583</v>
      </c>
      <c r="C102" s="173" t="s">
        <v>1795</v>
      </c>
      <c r="D102" s="171" t="s">
        <v>1795</v>
      </c>
      <c r="E102" s="171" t="s">
        <v>1796</v>
      </c>
      <c r="F102" s="182">
        <v>0.47712559099309515</v>
      </c>
      <c r="G102" s="174">
        <v>0.30923253098107689</v>
      </c>
      <c r="H102" s="175"/>
      <c r="I102" s="175"/>
      <c r="J102" s="175"/>
      <c r="K102" s="175" t="s">
        <v>1806</v>
      </c>
      <c r="L102" s="175" t="s">
        <v>1806</v>
      </c>
      <c r="M102" s="175"/>
      <c r="N102" s="177">
        <v>0</v>
      </c>
      <c r="O102" s="177">
        <v>0</v>
      </c>
      <c r="P102" s="177">
        <v>0</v>
      </c>
      <c r="Q102" s="177">
        <v>42082</v>
      </c>
      <c r="R102" s="177">
        <v>27274</v>
      </c>
      <c r="S102" s="177">
        <v>18843</v>
      </c>
      <c r="T102" s="178">
        <v>0</v>
      </c>
      <c r="U102" s="178">
        <v>0</v>
      </c>
      <c r="V102" s="178">
        <v>0</v>
      </c>
      <c r="W102" s="178">
        <v>0</v>
      </c>
      <c r="X102" s="178">
        <v>0</v>
      </c>
      <c r="Y102" s="178">
        <v>42082</v>
      </c>
      <c r="Z102" s="178">
        <v>0</v>
      </c>
      <c r="AA102" s="178">
        <v>27274</v>
      </c>
      <c r="AB102" s="178">
        <v>0</v>
      </c>
      <c r="AC102" s="178">
        <v>17188</v>
      </c>
      <c r="AD102" s="178">
        <v>0</v>
      </c>
      <c r="AE102" s="178">
        <v>1655</v>
      </c>
      <c r="AF102" s="178">
        <v>88199</v>
      </c>
    </row>
    <row r="103" spans="1:32">
      <c r="A103" s="179" t="s">
        <v>760</v>
      </c>
      <c r="B103" s="172" t="s">
        <v>596</v>
      </c>
      <c r="C103" s="173" t="s">
        <v>1797</v>
      </c>
      <c r="D103" s="171" t="s">
        <v>1797</v>
      </c>
      <c r="E103" s="171" t="s">
        <v>1796</v>
      </c>
      <c r="F103" s="182">
        <v>0.87956682722238611</v>
      </c>
      <c r="G103" s="174">
        <v>0.12043317277761395</v>
      </c>
      <c r="H103" s="175"/>
      <c r="I103" s="175"/>
      <c r="J103" s="175"/>
      <c r="K103" s="175"/>
      <c r="L103" s="175"/>
      <c r="M103" s="175" t="s">
        <v>1806</v>
      </c>
      <c r="N103" s="177">
        <v>0</v>
      </c>
      <c r="O103" s="177">
        <v>0</v>
      </c>
      <c r="P103" s="177">
        <v>0</v>
      </c>
      <c r="Q103" s="177">
        <v>0</v>
      </c>
      <c r="R103" s="177">
        <v>7351</v>
      </c>
      <c r="S103" s="177">
        <v>53687</v>
      </c>
      <c r="T103" s="178">
        <v>0</v>
      </c>
      <c r="U103" s="178">
        <v>0</v>
      </c>
      <c r="V103" s="178">
        <v>0</v>
      </c>
      <c r="W103" s="178">
        <v>0</v>
      </c>
      <c r="X103" s="178">
        <v>0</v>
      </c>
      <c r="Y103" s="178">
        <v>0</v>
      </c>
      <c r="Z103" s="178">
        <v>0</v>
      </c>
      <c r="AA103" s="178">
        <v>7351</v>
      </c>
      <c r="AB103" s="178">
        <v>0</v>
      </c>
      <c r="AC103" s="178">
        <v>30150</v>
      </c>
      <c r="AD103" s="178">
        <v>0</v>
      </c>
      <c r="AE103" s="178">
        <v>23537</v>
      </c>
      <c r="AF103" s="178">
        <v>61038</v>
      </c>
    </row>
    <row r="104" spans="1:32">
      <c r="A104" s="179" t="s">
        <v>761</v>
      </c>
      <c r="B104" s="172" t="s">
        <v>127</v>
      </c>
      <c r="C104" s="173" t="s">
        <v>1797</v>
      </c>
      <c r="D104" s="171" t="s">
        <v>1797</v>
      </c>
      <c r="E104" s="171" t="s">
        <v>1795</v>
      </c>
      <c r="F104" s="182">
        <v>0.38387765188959017</v>
      </c>
      <c r="G104" s="174">
        <v>0.32189567333282643</v>
      </c>
      <c r="H104" s="175"/>
      <c r="I104" s="175"/>
      <c r="J104" s="175"/>
      <c r="K104" s="175" t="s">
        <v>1806</v>
      </c>
      <c r="L104" s="175" t="s">
        <v>1806</v>
      </c>
      <c r="M104" s="175" t="s">
        <v>1806</v>
      </c>
      <c r="N104" s="177">
        <v>0</v>
      </c>
      <c r="O104" s="177">
        <v>1025</v>
      </c>
      <c r="P104" s="177">
        <v>1696</v>
      </c>
      <c r="Q104" s="177">
        <v>33866</v>
      </c>
      <c r="R104" s="177">
        <v>28234</v>
      </c>
      <c r="S104" s="177">
        <v>40387</v>
      </c>
      <c r="T104" s="178">
        <v>0</v>
      </c>
      <c r="U104" s="178">
        <v>0</v>
      </c>
      <c r="V104" s="178">
        <v>1025</v>
      </c>
      <c r="W104" s="178">
        <v>1696</v>
      </c>
      <c r="X104" s="178">
        <v>0</v>
      </c>
      <c r="Y104" s="178">
        <v>33866</v>
      </c>
      <c r="Z104" s="178">
        <v>0</v>
      </c>
      <c r="AA104" s="178">
        <v>28234</v>
      </c>
      <c r="AB104" s="178">
        <v>0</v>
      </c>
      <c r="AC104" s="178">
        <v>25797</v>
      </c>
      <c r="AD104" s="178">
        <v>0</v>
      </c>
      <c r="AE104" s="178">
        <v>14590</v>
      </c>
      <c r="AF104" s="178">
        <v>105208</v>
      </c>
    </row>
    <row r="105" spans="1:32">
      <c r="A105" s="179" t="s">
        <v>762</v>
      </c>
      <c r="B105" s="172" t="s">
        <v>346</v>
      </c>
      <c r="C105" s="173" t="s">
        <v>1792</v>
      </c>
      <c r="D105" s="171" t="s">
        <v>1799</v>
      </c>
      <c r="E105" s="171"/>
      <c r="F105" s="182">
        <v>1</v>
      </c>
      <c r="G105" s="174"/>
      <c r="H105" s="175" t="s">
        <v>1806</v>
      </c>
      <c r="I105" s="175"/>
      <c r="J105" s="175"/>
      <c r="K105" s="175"/>
      <c r="L105" s="175"/>
      <c r="M105" s="175"/>
      <c r="N105" s="177">
        <v>132045</v>
      </c>
      <c r="O105" s="177">
        <v>0</v>
      </c>
      <c r="P105" s="177">
        <v>0</v>
      </c>
      <c r="Q105" s="177">
        <v>0</v>
      </c>
      <c r="R105" s="177">
        <v>0</v>
      </c>
      <c r="S105" s="177">
        <v>0</v>
      </c>
      <c r="T105" s="178">
        <v>0</v>
      </c>
      <c r="U105" s="178">
        <v>132045</v>
      </c>
      <c r="V105" s="178">
        <v>0</v>
      </c>
      <c r="W105" s="178">
        <v>0</v>
      </c>
      <c r="X105" s="178">
        <v>0</v>
      </c>
      <c r="Y105" s="178">
        <v>0</v>
      </c>
      <c r="Z105" s="178">
        <v>0</v>
      </c>
      <c r="AA105" s="178">
        <v>0</v>
      </c>
      <c r="AB105" s="178">
        <v>0</v>
      </c>
      <c r="AC105" s="178">
        <v>0</v>
      </c>
      <c r="AD105" s="178">
        <v>0</v>
      </c>
      <c r="AE105" s="178">
        <v>0</v>
      </c>
      <c r="AF105" s="178">
        <v>132045</v>
      </c>
    </row>
    <row r="106" spans="1:32">
      <c r="A106" s="179" t="s">
        <v>763</v>
      </c>
      <c r="B106" s="172" t="s">
        <v>501</v>
      </c>
      <c r="C106" s="173" t="s">
        <v>1796</v>
      </c>
      <c r="D106" s="171" t="s">
        <v>1796</v>
      </c>
      <c r="E106" s="171" t="s">
        <v>1797</v>
      </c>
      <c r="F106" s="182">
        <v>0.59553170688352663</v>
      </c>
      <c r="G106" s="174">
        <v>0.40446829311647337</v>
      </c>
      <c r="H106" s="175"/>
      <c r="I106" s="175"/>
      <c r="J106" s="175"/>
      <c r="K106" s="175"/>
      <c r="L106" s="175" t="s">
        <v>1806</v>
      </c>
      <c r="M106" s="175" t="s">
        <v>1806</v>
      </c>
      <c r="N106" s="177">
        <v>0</v>
      </c>
      <c r="O106" s="177">
        <v>0</v>
      </c>
      <c r="P106" s="177">
        <v>0</v>
      </c>
      <c r="Q106" s="177">
        <v>0</v>
      </c>
      <c r="R106" s="177">
        <v>53605</v>
      </c>
      <c r="S106" s="177">
        <v>36407</v>
      </c>
      <c r="T106" s="178">
        <v>0</v>
      </c>
      <c r="U106" s="178">
        <v>0</v>
      </c>
      <c r="V106" s="178">
        <v>0</v>
      </c>
      <c r="W106" s="178">
        <v>0</v>
      </c>
      <c r="X106" s="178">
        <v>0</v>
      </c>
      <c r="Y106" s="178">
        <v>0</v>
      </c>
      <c r="Z106" s="178">
        <v>0</v>
      </c>
      <c r="AA106" s="178">
        <v>53605</v>
      </c>
      <c r="AB106" s="178">
        <v>0</v>
      </c>
      <c r="AC106" s="178">
        <v>23369</v>
      </c>
      <c r="AD106" s="178">
        <v>0</v>
      </c>
      <c r="AE106" s="178">
        <v>13038</v>
      </c>
      <c r="AF106" s="178">
        <v>90012</v>
      </c>
    </row>
    <row r="107" spans="1:32">
      <c r="A107" s="179" t="s">
        <v>764</v>
      </c>
      <c r="B107" s="172" t="s">
        <v>285</v>
      </c>
      <c r="C107" s="173" t="s">
        <v>1794</v>
      </c>
      <c r="D107" s="171" t="s">
        <v>1794</v>
      </c>
      <c r="E107" s="171" t="s">
        <v>1797</v>
      </c>
      <c r="F107" s="182">
        <v>0.99738894872548056</v>
      </c>
      <c r="G107" s="174">
        <v>2.6110512745194034E-3</v>
      </c>
      <c r="H107" s="175"/>
      <c r="I107" s="175"/>
      <c r="J107" s="175" t="s">
        <v>1806</v>
      </c>
      <c r="K107" s="175"/>
      <c r="L107" s="175"/>
      <c r="M107" s="175"/>
      <c r="N107" s="177">
        <v>0</v>
      </c>
      <c r="O107" s="177">
        <v>0</v>
      </c>
      <c r="P107" s="177">
        <v>122236</v>
      </c>
      <c r="Q107" s="177">
        <v>0</v>
      </c>
      <c r="R107" s="177">
        <v>0</v>
      </c>
      <c r="S107" s="177">
        <v>320</v>
      </c>
      <c r="T107" s="178">
        <v>0</v>
      </c>
      <c r="U107" s="178">
        <v>0</v>
      </c>
      <c r="V107" s="178">
        <v>0</v>
      </c>
      <c r="W107" s="178">
        <v>122236</v>
      </c>
      <c r="X107" s="178">
        <v>0</v>
      </c>
      <c r="Y107" s="178">
        <v>0</v>
      </c>
      <c r="Z107" s="178">
        <v>0</v>
      </c>
      <c r="AA107" s="178">
        <v>0</v>
      </c>
      <c r="AB107" s="178">
        <v>0</v>
      </c>
      <c r="AC107" s="178">
        <v>0</v>
      </c>
      <c r="AD107" s="178">
        <v>0</v>
      </c>
      <c r="AE107" s="178">
        <v>320</v>
      </c>
      <c r="AF107" s="178">
        <v>122556</v>
      </c>
    </row>
    <row r="108" spans="1:32">
      <c r="A108" s="179" t="s">
        <v>765</v>
      </c>
      <c r="B108" s="172" t="s">
        <v>231</v>
      </c>
      <c r="C108" s="173" t="s">
        <v>1794</v>
      </c>
      <c r="D108" s="171" t="s">
        <v>1794</v>
      </c>
      <c r="E108" s="171" t="s">
        <v>1796</v>
      </c>
      <c r="F108" s="182">
        <v>0.6427426066129458</v>
      </c>
      <c r="G108" s="174">
        <v>0.24932510605476282</v>
      </c>
      <c r="H108" s="175"/>
      <c r="I108" s="175"/>
      <c r="J108" s="175" t="s">
        <v>1806</v>
      </c>
      <c r="K108" s="175"/>
      <c r="L108" s="175"/>
      <c r="M108" s="175"/>
      <c r="N108" s="177">
        <v>0</v>
      </c>
      <c r="O108" s="177">
        <v>0</v>
      </c>
      <c r="P108" s="177">
        <v>63332</v>
      </c>
      <c r="Q108" s="177">
        <v>0</v>
      </c>
      <c r="R108" s="177">
        <v>24567</v>
      </c>
      <c r="S108" s="177">
        <v>10635</v>
      </c>
      <c r="T108" s="178">
        <v>0</v>
      </c>
      <c r="U108" s="178">
        <v>0</v>
      </c>
      <c r="V108" s="178">
        <v>0</v>
      </c>
      <c r="W108" s="178">
        <v>63332</v>
      </c>
      <c r="X108" s="178">
        <v>0</v>
      </c>
      <c r="Y108" s="178">
        <v>0</v>
      </c>
      <c r="Z108" s="178">
        <v>0</v>
      </c>
      <c r="AA108" s="178">
        <v>24567</v>
      </c>
      <c r="AB108" s="178">
        <v>0</v>
      </c>
      <c r="AC108" s="178">
        <v>8223</v>
      </c>
      <c r="AD108" s="178">
        <v>0</v>
      </c>
      <c r="AE108" s="178">
        <v>2412</v>
      </c>
      <c r="AF108" s="178">
        <v>98534</v>
      </c>
    </row>
    <row r="109" spans="1:32">
      <c r="A109" s="179" t="s">
        <v>766</v>
      </c>
      <c r="B109" s="172" t="s">
        <v>422</v>
      </c>
      <c r="C109" s="173" t="s">
        <v>1794</v>
      </c>
      <c r="D109" s="171" t="s">
        <v>1794</v>
      </c>
      <c r="E109" s="171" t="s">
        <v>1795</v>
      </c>
      <c r="F109" s="182">
        <v>0.52167483522055091</v>
      </c>
      <c r="G109" s="174">
        <v>0.28222071995943893</v>
      </c>
      <c r="H109" s="175"/>
      <c r="I109" s="175"/>
      <c r="J109" s="175" t="s">
        <v>1806</v>
      </c>
      <c r="K109" s="175" t="s">
        <v>1806</v>
      </c>
      <c r="L109" s="175"/>
      <c r="M109" s="175"/>
      <c r="N109" s="177">
        <v>0</v>
      </c>
      <c r="O109" s="177">
        <v>0</v>
      </c>
      <c r="P109" s="177">
        <v>61735</v>
      </c>
      <c r="Q109" s="177">
        <v>33398</v>
      </c>
      <c r="R109" s="177">
        <v>0</v>
      </c>
      <c r="S109" s="177">
        <v>23207</v>
      </c>
      <c r="T109" s="178">
        <v>0</v>
      </c>
      <c r="U109" s="178">
        <v>0</v>
      </c>
      <c r="V109" s="178">
        <v>0</v>
      </c>
      <c r="W109" s="178">
        <v>61735</v>
      </c>
      <c r="X109" s="178">
        <v>0</v>
      </c>
      <c r="Y109" s="178">
        <v>33398</v>
      </c>
      <c r="Z109" s="178">
        <v>0</v>
      </c>
      <c r="AA109" s="178">
        <v>0</v>
      </c>
      <c r="AB109" s="178">
        <v>0</v>
      </c>
      <c r="AC109" s="178">
        <v>17868</v>
      </c>
      <c r="AD109" s="178">
        <v>0</v>
      </c>
      <c r="AE109" s="178">
        <v>5339</v>
      </c>
      <c r="AF109" s="178">
        <v>118340</v>
      </c>
    </row>
    <row r="110" spans="1:32">
      <c r="A110" s="179" t="s">
        <v>767</v>
      </c>
      <c r="B110" s="172" t="s">
        <v>557</v>
      </c>
      <c r="C110" s="173" t="s">
        <v>1792</v>
      </c>
      <c r="D110" s="171" t="s">
        <v>1798</v>
      </c>
      <c r="E110" s="171"/>
      <c r="F110" s="182">
        <v>1</v>
      </c>
      <c r="G110" s="174"/>
      <c r="H110" s="175" t="s">
        <v>1806</v>
      </c>
      <c r="I110" s="175"/>
      <c r="J110" s="175"/>
      <c r="K110" s="175"/>
      <c r="L110" s="175"/>
      <c r="M110" s="175"/>
      <c r="N110" s="177">
        <v>93834</v>
      </c>
      <c r="O110" s="177">
        <v>0</v>
      </c>
      <c r="P110" s="177">
        <v>0</v>
      </c>
      <c r="Q110" s="177">
        <v>0</v>
      </c>
      <c r="R110" s="177">
        <v>0</v>
      </c>
      <c r="S110" s="177">
        <v>0</v>
      </c>
      <c r="T110" s="178">
        <v>93834</v>
      </c>
      <c r="U110" s="178">
        <v>0</v>
      </c>
      <c r="V110" s="178">
        <v>0</v>
      </c>
      <c r="W110" s="178">
        <v>0</v>
      </c>
      <c r="X110" s="178">
        <v>0</v>
      </c>
      <c r="Y110" s="178">
        <v>0</v>
      </c>
      <c r="Z110" s="178">
        <v>0</v>
      </c>
      <c r="AA110" s="178">
        <v>0</v>
      </c>
      <c r="AB110" s="178">
        <v>0</v>
      </c>
      <c r="AC110" s="178">
        <v>0</v>
      </c>
      <c r="AD110" s="178">
        <v>0</v>
      </c>
      <c r="AE110" s="178">
        <v>0</v>
      </c>
      <c r="AF110" s="178">
        <v>93834</v>
      </c>
    </row>
    <row r="111" spans="1:32">
      <c r="A111" s="179" t="s">
        <v>768</v>
      </c>
      <c r="B111" s="172" t="s">
        <v>558</v>
      </c>
      <c r="C111" s="173" t="s">
        <v>1792</v>
      </c>
      <c r="D111" s="171" t="s">
        <v>1798</v>
      </c>
      <c r="E111" s="171" t="s">
        <v>1797</v>
      </c>
      <c r="F111" s="182">
        <v>0.97827519574662958</v>
      </c>
      <c r="G111" s="174">
        <v>2.1724804253370415E-2</v>
      </c>
      <c r="H111" s="175" t="s">
        <v>1806</v>
      </c>
      <c r="I111" s="175"/>
      <c r="J111" s="175"/>
      <c r="K111" s="175"/>
      <c r="L111" s="175"/>
      <c r="M111" s="175"/>
      <c r="N111" s="177">
        <v>87584</v>
      </c>
      <c r="O111" s="177">
        <v>0</v>
      </c>
      <c r="P111" s="177">
        <v>0</v>
      </c>
      <c r="Q111" s="177">
        <v>0</v>
      </c>
      <c r="R111" s="177">
        <v>0</v>
      </c>
      <c r="S111" s="177">
        <v>1945</v>
      </c>
      <c r="T111" s="178">
        <v>87584</v>
      </c>
      <c r="U111" s="178">
        <v>0</v>
      </c>
      <c r="V111" s="178">
        <v>0</v>
      </c>
      <c r="W111" s="178">
        <v>0</v>
      </c>
      <c r="X111" s="178">
        <v>0</v>
      </c>
      <c r="Y111" s="178">
        <v>0</v>
      </c>
      <c r="Z111" s="178">
        <v>0</v>
      </c>
      <c r="AA111" s="178">
        <v>0</v>
      </c>
      <c r="AB111" s="178">
        <v>0</v>
      </c>
      <c r="AC111" s="178">
        <v>0</v>
      </c>
      <c r="AD111" s="178">
        <v>1945</v>
      </c>
      <c r="AE111" s="178">
        <v>0</v>
      </c>
      <c r="AF111" s="178">
        <v>89529</v>
      </c>
    </row>
    <row r="112" spans="1:32">
      <c r="A112" s="179" t="s">
        <v>769</v>
      </c>
      <c r="B112" s="172" t="s">
        <v>587</v>
      </c>
      <c r="C112" s="173" t="s">
        <v>1792</v>
      </c>
      <c r="D112" s="171" t="s">
        <v>1798</v>
      </c>
      <c r="E112" s="171" t="s">
        <v>1801</v>
      </c>
      <c r="F112" s="182">
        <v>0.71903328549928247</v>
      </c>
      <c r="G112" s="174">
        <v>0.27582163732455989</v>
      </c>
      <c r="H112" s="175" t="s">
        <v>1806</v>
      </c>
      <c r="I112" s="175"/>
      <c r="J112" s="175"/>
      <c r="K112" s="175" t="s">
        <v>1806</v>
      </c>
      <c r="L112" s="175"/>
      <c r="M112" s="175"/>
      <c r="N112" s="177">
        <v>82174</v>
      </c>
      <c r="O112" s="177">
        <v>0</v>
      </c>
      <c r="P112" s="177">
        <v>0</v>
      </c>
      <c r="Q112" s="177">
        <v>31522</v>
      </c>
      <c r="R112" s="177">
        <v>0</v>
      </c>
      <c r="S112" s="177">
        <v>588</v>
      </c>
      <c r="T112" s="178">
        <v>82174</v>
      </c>
      <c r="U112" s="178">
        <v>0</v>
      </c>
      <c r="V112" s="178">
        <v>0</v>
      </c>
      <c r="W112" s="178">
        <v>0</v>
      </c>
      <c r="X112" s="178">
        <v>0</v>
      </c>
      <c r="Y112" s="178">
        <v>3239</v>
      </c>
      <c r="Z112" s="178">
        <v>28283</v>
      </c>
      <c r="AA112" s="178">
        <v>0</v>
      </c>
      <c r="AB112" s="178">
        <v>0</v>
      </c>
      <c r="AC112" s="178">
        <v>0</v>
      </c>
      <c r="AD112" s="178">
        <v>0</v>
      </c>
      <c r="AE112" s="178">
        <v>588</v>
      </c>
      <c r="AF112" s="178">
        <v>114284</v>
      </c>
    </row>
    <row r="113" spans="1:32">
      <c r="A113" s="179" t="s">
        <v>770</v>
      </c>
      <c r="B113" s="172" t="s">
        <v>586</v>
      </c>
      <c r="C113" s="173" t="s">
        <v>1792</v>
      </c>
      <c r="D113" s="171" t="s">
        <v>1798</v>
      </c>
      <c r="E113" s="171" t="s">
        <v>1797</v>
      </c>
      <c r="F113" s="182">
        <v>0.92494894120176285</v>
      </c>
      <c r="G113" s="174">
        <v>7.5051058798237133E-2</v>
      </c>
      <c r="H113" s="175" t="s">
        <v>1806</v>
      </c>
      <c r="I113" s="175"/>
      <c r="J113" s="175"/>
      <c r="K113" s="175"/>
      <c r="L113" s="175"/>
      <c r="M113" s="175"/>
      <c r="N113" s="177">
        <v>86048</v>
      </c>
      <c r="O113" s="177">
        <v>0</v>
      </c>
      <c r="P113" s="177">
        <v>0</v>
      </c>
      <c r="Q113" s="177">
        <v>0</v>
      </c>
      <c r="R113" s="177">
        <v>0</v>
      </c>
      <c r="S113" s="177">
        <v>6982</v>
      </c>
      <c r="T113" s="178">
        <v>86048</v>
      </c>
      <c r="U113" s="178">
        <v>0</v>
      </c>
      <c r="V113" s="178">
        <v>0</v>
      </c>
      <c r="W113" s="178">
        <v>0</v>
      </c>
      <c r="X113" s="178">
        <v>0</v>
      </c>
      <c r="Y113" s="178">
        <v>0</v>
      </c>
      <c r="Z113" s="178">
        <v>0</v>
      </c>
      <c r="AA113" s="178">
        <v>0</v>
      </c>
      <c r="AB113" s="178">
        <v>0</v>
      </c>
      <c r="AC113" s="178">
        <v>4605</v>
      </c>
      <c r="AD113" s="178">
        <v>1462</v>
      </c>
      <c r="AE113" s="178">
        <v>915</v>
      </c>
      <c r="AF113" s="178">
        <v>93030</v>
      </c>
    </row>
    <row r="114" spans="1:32">
      <c r="A114" s="179" t="s">
        <v>771</v>
      </c>
      <c r="B114" s="172" t="s">
        <v>59</v>
      </c>
      <c r="C114" s="173" t="s">
        <v>1794</v>
      </c>
      <c r="D114" s="171" t="s">
        <v>1794</v>
      </c>
      <c r="E114" s="171" t="s">
        <v>1797</v>
      </c>
      <c r="F114" s="182">
        <v>0.86446290527287417</v>
      </c>
      <c r="G114" s="174">
        <v>0.13553709472712588</v>
      </c>
      <c r="H114" s="175"/>
      <c r="I114" s="175"/>
      <c r="J114" s="175" t="s">
        <v>1806</v>
      </c>
      <c r="K114" s="175"/>
      <c r="L114" s="175"/>
      <c r="M114" s="175"/>
      <c r="N114" s="177">
        <v>0</v>
      </c>
      <c r="O114" s="177">
        <v>0</v>
      </c>
      <c r="P114" s="177">
        <v>74923</v>
      </c>
      <c r="Q114" s="177">
        <v>0</v>
      </c>
      <c r="R114" s="177">
        <v>0</v>
      </c>
      <c r="S114" s="177">
        <v>11747</v>
      </c>
      <c r="T114" s="178">
        <v>0</v>
      </c>
      <c r="U114" s="178">
        <v>0</v>
      </c>
      <c r="V114" s="178">
        <v>0</v>
      </c>
      <c r="W114" s="178">
        <v>74923</v>
      </c>
      <c r="X114" s="178">
        <v>0</v>
      </c>
      <c r="Y114" s="178">
        <v>0</v>
      </c>
      <c r="Z114" s="178">
        <v>0</v>
      </c>
      <c r="AA114" s="178">
        <v>0</v>
      </c>
      <c r="AB114" s="178">
        <v>0</v>
      </c>
      <c r="AC114" s="178">
        <v>5708</v>
      </c>
      <c r="AD114" s="178">
        <v>0</v>
      </c>
      <c r="AE114" s="178">
        <v>6039</v>
      </c>
      <c r="AF114" s="178">
        <v>86670</v>
      </c>
    </row>
    <row r="115" spans="1:32">
      <c r="A115" s="179" t="s">
        <v>772</v>
      </c>
      <c r="B115" s="172" t="s">
        <v>574</v>
      </c>
      <c r="C115" s="173" t="s">
        <v>1797</v>
      </c>
      <c r="D115" s="171" t="s">
        <v>1797</v>
      </c>
      <c r="E115" s="171" t="s">
        <v>1796</v>
      </c>
      <c r="F115" s="182">
        <v>0.85593445094289577</v>
      </c>
      <c r="G115" s="174">
        <v>0.14406554905710417</v>
      </c>
      <c r="H115" s="175"/>
      <c r="I115" s="175"/>
      <c r="J115" s="175"/>
      <c r="K115" s="175"/>
      <c r="L115" s="175"/>
      <c r="M115" s="175" t="s">
        <v>1806</v>
      </c>
      <c r="N115" s="177">
        <v>0</v>
      </c>
      <c r="O115" s="177">
        <v>0</v>
      </c>
      <c r="P115" s="177">
        <v>0</v>
      </c>
      <c r="Q115" s="177">
        <v>0</v>
      </c>
      <c r="R115" s="177">
        <v>10321</v>
      </c>
      <c r="S115" s="177">
        <v>61320</v>
      </c>
      <c r="T115" s="178">
        <v>0</v>
      </c>
      <c r="U115" s="178">
        <v>0</v>
      </c>
      <c r="V115" s="178">
        <v>0</v>
      </c>
      <c r="W115" s="178">
        <v>0</v>
      </c>
      <c r="X115" s="178">
        <v>0</v>
      </c>
      <c r="Y115" s="178">
        <v>0</v>
      </c>
      <c r="Z115" s="178">
        <v>0</v>
      </c>
      <c r="AA115" s="178">
        <v>10321</v>
      </c>
      <c r="AB115" s="178">
        <v>0</v>
      </c>
      <c r="AC115" s="178">
        <v>35466</v>
      </c>
      <c r="AD115" s="178">
        <v>0</v>
      </c>
      <c r="AE115" s="178">
        <v>25854</v>
      </c>
      <c r="AF115" s="178">
        <v>71641</v>
      </c>
    </row>
    <row r="116" spans="1:32">
      <c r="A116" s="179" t="s">
        <v>773</v>
      </c>
      <c r="B116" s="172" t="s">
        <v>573</v>
      </c>
      <c r="C116" s="173" t="s">
        <v>1797</v>
      </c>
      <c r="D116" s="171" t="s">
        <v>1797</v>
      </c>
      <c r="E116" s="171" t="s">
        <v>1796</v>
      </c>
      <c r="F116" s="182">
        <v>0.59222171974933779</v>
      </c>
      <c r="G116" s="174">
        <v>0.40777828025066221</v>
      </c>
      <c r="H116" s="175"/>
      <c r="I116" s="175"/>
      <c r="J116" s="175"/>
      <c r="K116" s="175"/>
      <c r="L116" s="175" t="s">
        <v>1806</v>
      </c>
      <c r="M116" s="175" t="s">
        <v>1806</v>
      </c>
      <c r="N116" s="177">
        <v>0</v>
      </c>
      <c r="O116" s="177">
        <v>0</v>
      </c>
      <c r="P116" s="177">
        <v>0</v>
      </c>
      <c r="Q116" s="177">
        <v>0</v>
      </c>
      <c r="R116" s="177">
        <v>31560</v>
      </c>
      <c r="S116" s="177">
        <v>45835</v>
      </c>
      <c r="T116" s="178">
        <v>0</v>
      </c>
      <c r="U116" s="178">
        <v>0</v>
      </c>
      <c r="V116" s="178">
        <v>0</v>
      </c>
      <c r="W116" s="178">
        <v>0</v>
      </c>
      <c r="X116" s="178">
        <v>0</v>
      </c>
      <c r="Y116" s="178">
        <v>0</v>
      </c>
      <c r="Z116" s="178">
        <v>0</v>
      </c>
      <c r="AA116" s="178">
        <v>31560</v>
      </c>
      <c r="AB116" s="178">
        <v>0</v>
      </c>
      <c r="AC116" s="178">
        <v>26714</v>
      </c>
      <c r="AD116" s="178">
        <v>0</v>
      </c>
      <c r="AE116" s="178">
        <v>19121</v>
      </c>
      <c r="AF116" s="178">
        <v>77395</v>
      </c>
    </row>
    <row r="117" spans="1:32">
      <c r="A117" s="179" t="s">
        <v>774</v>
      </c>
      <c r="B117" s="172" t="s">
        <v>347</v>
      </c>
      <c r="C117" s="173" t="s">
        <v>1792</v>
      </c>
      <c r="D117" s="171" t="s">
        <v>1799</v>
      </c>
      <c r="E117" s="171"/>
      <c r="F117" s="182">
        <v>1</v>
      </c>
      <c r="G117" s="174"/>
      <c r="H117" s="175" t="s">
        <v>1806</v>
      </c>
      <c r="I117" s="175"/>
      <c r="J117" s="175"/>
      <c r="K117" s="175"/>
      <c r="L117" s="175"/>
      <c r="M117" s="175"/>
      <c r="N117" s="177">
        <v>101399</v>
      </c>
      <c r="O117" s="177">
        <v>0</v>
      </c>
      <c r="P117" s="177">
        <v>0</v>
      </c>
      <c r="Q117" s="177">
        <v>0</v>
      </c>
      <c r="R117" s="177">
        <v>0</v>
      </c>
      <c r="S117" s="177">
        <v>0</v>
      </c>
      <c r="T117" s="178">
        <v>0</v>
      </c>
      <c r="U117" s="178">
        <v>101399</v>
      </c>
      <c r="V117" s="178">
        <v>0</v>
      </c>
      <c r="W117" s="178">
        <v>0</v>
      </c>
      <c r="X117" s="178">
        <v>0</v>
      </c>
      <c r="Y117" s="178">
        <v>0</v>
      </c>
      <c r="Z117" s="178">
        <v>0</v>
      </c>
      <c r="AA117" s="178">
        <v>0</v>
      </c>
      <c r="AB117" s="178">
        <v>0</v>
      </c>
      <c r="AC117" s="178">
        <v>0</v>
      </c>
      <c r="AD117" s="178">
        <v>0</v>
      </c>
      <c r="AE117" s="178">
        <v>0</v>
      </c>
      <c r="AF117" s="178">
        <v>101399</v>
      </c>
    </row>
    <row r="118" spans="1:32">
      <c r="A118" s="179" t="s">
        <v>775</v>
      </c>
      <c r="B118" s="172" t="s">
        <v>286</v>
      </c>
      <c r="C118" s="173" t="s">
        <v>1795</v>
      </c>
      <c r="D118" s="171" t="s">
        <v>1795</v>
      </c>
      <c r="E118" s="171" t="s">
        <v>1796</v>
      </c>
      <c r="F118" s="182">
        <v>0.74231870813877032</v>
      </c>
      <c r="G118" s="174">
        <v>0.24576790629771206</v>
      </c>
      <c r="H118" s="175"/>
      <c r="I118" s="175"/>
      <c r="J118" s="175"/>
      <c r="K118" s="175" t="s">
        <v>1806</v>
      </c>
      <c r="L118" s="175"/>
      <c r="M118" s="175"/>
      <c r="N118" s="177">
        <v>0</v>
      </c>
      <c r="O118" s="177">
        <v>1069</v>
      </c>
      <c r="P118" s="177">
        <v>0</v>
      </c>
      <c r="Q118" s="177">
        <v>66609</v>
      </c>
      <c r="R118" s="177">
        <v>22053</v>
      </c>
      <c r="S118" s="177">
        <v>0</v>
      </c>
      <c r="T118" s="178">
        <v>0</v>
      </c>
      <c r="U118" s="178">
        <v>0</v>
      </c>
      <c r="V118" s="178">
        <v>1069</v>
      </c>
      <c r="W118" s="178">
        <v>0</v>
      </c>
      <c r="X118" s="178">
        <v>0</v>
      </c>
      <c r="Y118" s="178">
        <v>66609</v>
      </c>
      <c r="Z118" s="178">
        <v>0</v>
      </c>
      <c r="AA118" s="178">
        <v>22053</v>
      </c>
      <c r="AB118" s="178">
        <v>0</v>
      </c>
      <c r="AC118" s="178">
        <v>0</v>
      </c>
      <c r="AD118" s="178">
        <v>0</v>
      </c>
      <c r="AE118" s="178">
        <v>0</v>
      </c>
      <c r="AF118" s="178">
        <v>89731</v>
      </c>
    </row>
    <row r="119" spans="1:32">
      <c r="A119" s="179" t="s">
        <v>776</v>
      </c>
      <c r="B119" s="172" t="s">
        <v>597</v>
      </c>
      <c r="C119" s="173" t="s">
        <v>1795</v>
      </c>
      <c r="D119" s="171" t="s">
        <v>1795</v>
      </c>
      <c r="E119" s="171" t="s">
        <v>1796</v>
      </c>
      <c r="F119" s="182">
        <v>0.41687145449116925</v>
      </c>
      <c r="G119" s="174">
        <v>0.3660457959164925</v>
      </c>
      <c r="H119" s="175"/>
      <c r="I119" s="175"/>
      <c r="J119" s="175"/>
      <c r="K119" s="175" t="s">
        <v>1806</v>
      </c>
      <c r="L119" s="175" t="s">
        <v>1806</v>
      </c>
      <c r="M119" s="175"/>
      <c r="N119" s="177">
        <v>0</v>
      </c>
      <c r="O119" s="177">
        <v>0</v>
      </c>
      <c r="P119" s="177">
        <v>0</v>
      </c>
      <c r="Q119" s="177">
        <v>36302</v>
      </c>
      <c r="R119" s="177">
        <v>31876</v>
      </c>
      <c r="S119" s="177">
        <v>18904</v>
      </c>
      <c r="T119" s="178">
        <v>0</v>
      </c>
      <c r="U119" s="178">
        <v>0</v>
      </c>
      <c r="V119" s="178">
        <v>0</v>
      </c>
      <c r="W119" s="178">
        <v>0</v>
      </c>
      <c r="X119" s="178">
        <v>0</v>
      </c>
      <c r="Y119" s="178">
        <v>36302</v>
      </c>
      <c r="Z119" s="178">
        <v>0</v>
      </c>
      <c r="AA119" s="178">
        <v>31876</v>
      </c>
      <c r="AB119" s="178">
        <v>0</v>
      </c>
      <c r="AC119" s="178">
        <v>12253</v>
      </c>
      <c r="AD119" s="178">
        <v>0</v>
      </c>
      <c r="AE119" s="178">
        <v>6651</v>
      </c>
      <c r="AF119" s="178">
        <v>87082</v>
      </c>
    </row>
    <row r="120" spans="1:32">
      <c r="A120" s="179" t="s">
        <v>777</v>
      </c>
      <c r="B120" s="172" t="s">
        <v>502</v>
      </c>
      <c r="C120" s="173" t="s">
        <v>1797</v>
      </c>
      <c r="D120" s="171" t="s">
        <v>1797</v>
      </c>
      <c r="E120" s="171" t="s">
        <v>1796</v>
      </c>
      <c r="F120" s="182">
        <v>0.82216326708128562</v>
      </c>
      <c r="G120" s="174">
        <v>0.17783673291871438</v>
      </c>
      <c r="H120" s="175"/>
      <c r="I120" s="175"/>
      <c r="J120" s="175"/>
      <c r="K120" s="175"/>
      <c r="L120" s="175"/>
      <c r="M120" s="175" t="s">
        <v>1806</v>
      </c>
      <c r="N120" s="177">
        <v>0</v>
      </c>
      <c r="O120" s="177">
        <v>0</v>
      </c>
      <c r="P120" s="177">
        <v>0</v>
      </c>
      <c r="Q120" s="177">
        <v>0</v>
      </c>
      <c r="R120" s="177">
        <v>16356</v>
      </c>
      <c r="S120" s="177">
        <v>75616</v>
      </c>
      <c r="T120" s="178">
        <v>0</v>
      </c>
      <c r="U120" s="178">
        <v>0</v>
      </c>
      <c r="V120" s="178">
        <v>0</v>
      </c>
      <c r="W120" s="178">
        <v>0</v>
      </c>
      <c r="X120" s="178">
        <v>0</v>
      </c>
      <c r="Y120" s="178">
        <v>0</v>
      </c>
      <c r="Z120" s="178">
        <v>0</v>
      </c>
      <c r="AA120" s="178">
        <v>16356</v>
      </c>
      <c r="AB120" s="178">
        <v>0</v>
      </c>
      <c r="AC120" s="178">
        <v>48981</v>
      </c>
      <c r="AD120" s="178">
        <v>0</v>
      </c>
      <c r="AE120" s="178">
        <v>26635</v>
      </c>
      <c r="AF120" s="178">
        <v>91972</v>
      </c>
    </row>
    <row r="121" spans="1:32">
      <c r="A121" s="179" t="s">
        <v>778</v>
      </c>
      <c r="B121" s="172" t="s">
        <v>287</v>
      </c>
      <c r="C121" s="173" t="s">
        <v>1797</v>
      </c>
      <c r="D121" s="171" t="s">
        <v>1797</v>
      </c>
      <c r="E121" s="171" t="s">
        <v>1794</v>
      </c>
      <c r="F121" s="182">
        <v>0.55432801028083001</v>
      </c>
      <c r="G121" s="174">
        <v>0.28566162919277555</v>
      </c>
      <c r="H121" s="175"/>
      <c r="I121" s="175"/>
      <c r="J121" s="175" t="s">
        <v>1806</v>
      </c>
      <c r="K121" s="175"/>
      <c r="L121" s="175"/>
      <c r="M121" s="175" t="s">
        <v>1806</v>
      </c>
      <c r="N121" s="177">
        <v>0</v>
      </c>
      <c r="O121" s="177">
        <v>0</v>
      </c>
      <c r="P121" s="177">
        <v>28675</v>
      </c>
      <c r="Q121" s="177">
        <v>0</v>
      </c>
      <c r="R121" s="177">
        <v>16062</v>
      </c>
      <c r="S121" s="177">
        <v>55644</v>
      </c>
      <c r="T121" s="178">
        <v>0</v>
      </c>
      <c r="U121" s="178">
        <v>0</v>
      </c>
      <c r="V121" s="178">
        <v>0</v>
      </c>
      <c r="W121" s="178">
        <v>28675</v>
      </c>
      <c r="X121" s="178">
        <v>0</v>
      </c>
      <c r="Y121" s="178">
        <v>0</v>
      </c>
      <c r="Z121" s="178">
        <v>0</v>
      </c>
      <c r="AA121" s="178">
        <v>16062</v>
      </c>
      <c r="AB121" s="178">
        <v>0</v>
      </c>
      <c r="AC121" s="178">
        <v>37612</v>
      </c>
      <c r="AD121" s="178">
        <v>0</v>
      </c>
      <c r="AE121" s="178">
        <v>18032</v>
      </c>
      <c r="AF121" s="178">
        <v>100381</v>
      </c>
    </row>
    <row r="122" spans="1:32">
      <c r="A122" s="179" t="s">
        <v>779</v>
      </c>
      <c r="B122" s="172" t="s">
        <v>571</v>
      </c>
      <c r="C122" s="173" t="s">
        <v>1797</v>
      </c>
      <c r="D122" s="171" t="s">
        <v>1797</v>
      </c>
      <c r="E122" s="171" t="s">
        <v>1796</v>
      </c>
      <c r="F122" s="182">
        <v>0.76825452485636447</v>
      </c>
      <c r="G122" s="174">
        <v>0.23174547514363553</v>
      </c>
      <c r="H122" s="175"/>
      <c r="I122" s="175"/>
      <c r="J122" s="175"/>
      <c r="K122" s="175"/>
      <c r="L122" s="175"/>
      <c r="M122" s="175" t="s">
        <v>1806</v>
      </c>
      <c r="N122" s="177">
        <v>0</v>
      </c>
      <c r="O122" s="177">
        <v>0</v>
      </c>
      <c r="P122" s="177">
        <v>0</v>
      </c>
      <c r="Q122" s="177">
        <v>0</v>
      </c>
      <c r="R122" s="177">
        <v>17183</v>
      </c>
      <c r="S122" s="177">
        <v>56963</v>
      </c>
      <c r="T122" s="178">
        <v>0</v>
      </c>
      <c r="U122" s="178">
        <v>0</v>
      </c>
      <c r="V122" s="178">
        <v>0</v>
      </c>
      <c r="W122" s="178">
        <v>0</v>
      </c>
      <c r="X122" s="178">
        <v>0</v>
      </c>
      <c r="Y122" s="178">
        <v>0</v>
      </c>
      <c r="Z122" s="178">
        <v>0</v>
      </c>
      <c r="AA122" s="178">
        <v>17183</v>
      </c>
      <c r="AB122" s="178">
        <v>0</v>
      </c>
      <c r="AC122" s="178">
        <v>28006</v>
      </c>
      <c r="AD122" s="178">
        <v>0</v>
      </c>
      <c r="AE122" s="178">
        <v>28957</v>
      </c>
      <c r="AF122" s="178">
        <v>74146</v>
      </c>
    </row>
    <row r="123" spans="1:32">
      <c r="A123" s="179" t="s">
        <v>780</v>
      </c>
      <c r="B123" s="172" t="s">
        <v>180</v>
      </c>
      <c r="C123" s="173" t="s">
        <v>1796</v>
      </c>
      <c r="D123" s="171" t="s">
        <v>1796</v>
      </c>
      <c r="E123" s="171" t="s">
        <v>1793</v>
      </c>
      <c r="F123" s="182">
        <v>0.39523101328574262</v>
      </c>
      <c r="G123" s="174">
        <v>0.31399960341066824</v>
      </c>
      <c r="H123" s="175"/>
      <c r="I123" s="175" t="s">
        <v>1806</v>
      </c>
      <c r="J123" s="175"/>
      <c r="K123" s="175"/>
      <c r="L123" s="175" t="s">
        <v>1806</v>
      </c>
      <c r="M123" s="175" t="s">
        <v>1806</v>
      </c>
      <c r="N123" s="177">
        <v>0</v>
      </c>
      <c r="O123" s="177">
        <v>31670</v>
      </c>
      <c r="P123" s="177">
        <v>0</v>
      </c>
      <c r="Q123" s="177">
        <v>0</v>
      </c>
      <c r="R123" s="177">
        <v>39863</v>
      </c>
      <c r="S123" s="177">
        <v>29327</v>
      </c>
      <c r="T123" s="178">
        <v>0</v>
      </c>
      <c r="U123" s="178">
        <v>0</v>
      </c>
      <c r="V123" s="178">
        <v>31670</v>
      </c>
      <c r="W123" s="178">
        <v>0</v>
      </c>
      <c r="X123" s="178">
        <v>0</v>
      </c>
      <c r="Y123" s="178">
        <v>0</v>
      </c>
      <c r="Z123" s="178">
        <v>0</v>
      </c>
      <c r="AA123" s="178">
        <v>39863</v>
      </c>
      <c r="AB123" s="178">
        <v>0</v>
      </c>
      <c r="AC123" s="178">
        <v>26881</v>
      </c>
      <c r="AD123" s="178">
        <v>0</v>
      </c>
      <c r="AE123" s="178">
        <v>2446</v>
      </c>
      <c r="AF123" s="178">
        <v>100860</v>
      </c>
    </row>
    <row r="124" spans="1:32">
      <c r="A124" s="179" t="s">
        <v>781</v>
      </c>
      <c r="B124" s="172" t="s">
        <v>423</v>
      </c>
      <c r="C124" s="173" t="s">
        <v>1794</v>
      </c>
      <c r="D124" s="171" t="s">
        <v>1794</v>
      </c>
      <c r="E124" s="171" t="s">
        <v>1795</v>
      </c>
      <c r="F124" s="182">
        <v>0.65115800812809088</v>
      </c>
      <c r="G124" s="174">
        <v>0.18727904813200802</v>
      </c>
      <c r="H124" s="175"/>
      <c r="I124" s="175"/>
      <c r="J124" s="175" t="s">
        <v>1806</v>
      </c>
      <c r="K124" s="175"/>
      <c r="L124" s="175"/>
      <c r="M124" s="175"/>
      <c r="N124" s="177">
        <v>0</v>
      </c>
      <c r="O124" s="177">
        <v>0</v>
      </c>
      <c r="P124" s="177">
        <v>66493</v>
      </c>
      <c r="Q124" s="177">
        <v>19124</v>
      </c>
      <c r="R124" s="177">
        <v>11500</v>
      </c>
      <c r="S124" s="177">
        <v>4998</v>
      </c>
      <c r="T124" s="178">
        <v>0</v>
      </c>
      <c r="U124" s="178">
        <v>0</v>
      </c>
      <c r="V124" s="178">
        <v>0</v>
      </c>
      <c r="W124" s="178">
        <v>66493</v>
      </c>
      <c r="X124" s="178">
        <v>0</v>
      </c>
      <c r="Y124" s="178">
        <v>19124</v>
      </c>
      <c r="Z124" s="178">
        <v>0</v>
      </c>
      <c r="AA124" s="178">
        <v>11500</v>
      </c>
      <c r="AB124" s="178">
        <v>0</v>
      </c>
      <c r="AC124" s="178">
        <v>4271</v>
      </c>
      <c r="AD124" s="178">
        <v>0</v>
      </c>
      <c r="AE124" s="178">
        <v>727</v>
      </c>
      <c r="AF124" s="178">
        <v>102115</v>
      </c>
    </row>
    <row r="125" spans="1:32">
      <c r="A125" s="179" t="s">
        <v>782</v>
      </c>
      <c r="B125" s="172" t="s">
        <v>60</v>
      </c>
      <c r="C125" s="173" t="s">
        <v>1796</v>
      </c>
      <c r="D125" s="171" t="s">
        <v>1802</v>
      </c>
      <c r="E125" s="171" t="s">
        <v>1801</v>
      </c>
      <c r="F125" s="182">
        <v>0.63867971079788033</v>
      </c>
      <c r="G125" s="174">
        <v>0.2711162601102744</v>
      </c>
      <c r="H125" s="175"/>
      <c r="I125" s="175"/>
      <c r="J125" s="175"/>
      <c r="K125" s="175" t="s">
        <v>1806</v>
      </c>
      <c r="L125" s="175" t="s">
        <v>1806</v>
      </c>
      <c r="M125" s="175"/>
      <c r="N125" s="177">
        <v>0</v>
      </c>
      <c r="O125" s="177">
        <v>0</v>
      </c>
      <c r="P125" s="177">
        <v>8409</v>
      </c>
      <c r="Q125" s="177">
        <v>25274</v>
      </c>
      <c r="R125" s="177">
        <v>59539</v>
      </c>
      <c r="S125" s="177">
        <v>0</v>
      </c>
      <c r="T125" s="178">
        <v>0</v>
      </c>
      <c r="U125" s="178">
        <v>0</v>
      </c>
      <c r="V125" s="178">
        <v>0</v>
      </c>
      <c r="W125" s="178">
        <v>0</v>
      </c>
      <c r="X125" s="178">
        <v>8409</v>
      </c>
      <c r="Y125" s="178">
        <v>0</v>
      </c>
      <c r="Z125" s="178">
        <v>25274</v>
      </c>
      <c r="AA125" s="178">
        <v>0</v>
      </c>
      <c r="AB125" s="178">
        <v>59539</v>
      </c>
      <c r="AC125" s="178">
        <v>0</v>
      </c>
      <c r="AD125" s="178">
        <v>0</v>
      </c>
      <c r="AE125" s="178">
        <v>0</v>
      </c>
      <c r="AF125" s="178">
        <v>93222</v>
      </c>
    </row>
    <row r="126" spans="1:32">
      <c r="A126" s="179" t="s">
        <v>783</v>
      </c>
      <c r="B126" s="172" t="s">
        <v>288</v>
      </c>
      <c r="C126" s="173" t="s">
        <v>1794</v>
      </c>
      <c r="D126" s="171" t="s">
        <v>1794</v>
      </c>
      <c r="E126" s="171" t="s">
        <v>1797</v>
      </c>
      <c r="F126" s="182">
        <v>0.99864105651016011</v>
      </c>
      <c r="G126" s="174">
        <v>1.3589434898398454E-3</v>
      </c>
      <c r="H126" s="175"/>
      <c r="I126" s="175"/>
      <c r="J126" s="175" t="s">
        <v>1806</v>
      </c>
      <c r="K126" s="175"/>
      <c r="L126" s="175"/>
      <c r="M126" s="175"/>
      <c r="N126" s="177">
        <v>0</v>
      </c>
      <c r="O126" s="177">
        <v>0</v>
      </c>
      <c r="P126" s="177">
        <v>109495</v>
      </c>
      <c r="Q126" s="177">
        <v>0</v>
      </c>
      <c r="R126" s="177">
        <v>0</v>
      </c>
      <c r="S126" s="177">
        <v>149</v>
      </c>
      <c r="T126" s="178">
        <v>0</v>
      </c>
      <c r="U126" s="178">
        <v>0</v>
      </c>
      <c r="V126" s="178">
        <v>0</v>
      </c>
      <c r="W126" s="178">
        <v>109495</v>
      </c>
      <c r="X126" s="178">
        <v>0</v>
      </c>
      <c r="Y126" s="178">
        <v>0</v>
      </c>
      <c r="Z126" s="178">
        <v>0</v>
      </c>
      <c r="AA126" s="178">
        <v>0</v>
      </c>
      <c r="AB126" s="178">
        <v>0</v>
      </c>
      <c r="AC126" s="178">
        <v>0</v>
      </c>
      <c r="AD126" s="178">
        <v>0</v>
      </c>
      <c r="AE126" s="178">
        <v>149</v>
      </c>
      <c r="AF126" s="178">
        <v>109644</v>
      </c>
    </row>
    <row r="127" spans="1:32">
      <c r="A127" s="179" t="s">
        <v>784</v>
      </c>
      <c r="B127" s="172" t="s">
        <v>348</v>
      </c>
      <c r="C127" s="173" t="s">
        <v>1792</v>
      </c>
      <c r="D127" s="171" t="s">
        <v>1799</v>
      </c>
      <c r="E127" s="171"/>
      <c r="F127" s="182">
        <v>1</v>
      </c>
      <c r="G127" s="174"/>
      <c r="H127" s="175" t="s">
        <v>1806</v>
      </c>
      <c r="I127" s="175"/>
      <c r="J127" s="175"/>
      <c r="K127" s="175"/>
      <c r="L127" s="175"/>
      <c r="M127" s="175"/>
      <c r="N127" s="177">
        <v>106813</v>
      </c>
      <c r="O127" s="177">
        <v>0</v>
      </c>
      <c r="P127" s="177">
        <v>0</v>
      </c>
      <c r="Q127" s="177">
        <v>0</v>
      </c>
      <c r="R127" s="177">
        <v>0</v>
      </c>
      <c r="S127" s="177">
        <v>0</v>
      </c>
      <c r="T127" s="178">
        <v>0</v>
      </c>
      <c r="U127" s="178">
        <v>106813</v>
      </c>
      <c r="V127" s="178">
        <v>0</v>
      </c>
      <c r="W127" s="178">
        <v>0</v>
      </c>
      <c r="X127" s="178">
        <v>0</v>
      </c>
      <c r="Y127" s="178">
        <v>0</v>
      </c>
      <c r="Z127" s="178">
        <v>0</v>
      </c>
      <c r="AA127" s="178">
        <v>0</v>
      </c>
      <c r="AB127" s="178">
        <v>0</v>
      </c>
      <c r="AC127" s="178">
        <v>0</v>
      </c>
      <c r="AD127" s="178">
        <v>0</v>
      </c>
      <c r="AE127" s="178">
        <v>0</v>
      </c>
      <c r="AF127" s="178">
        <v>106813</v>
      </c>
    </row>
    <row r="128" spans="1:32">
      <c r="A128" s="179" t="s">
        <v>785</v>
      </c>
      <c r="B128" s="172" t="s">
        <v>503</v>
      </c>
      <c r="C128" s="173" t="s">
        <v>1794</v>
      </c>
      <c r="D128" s="171" t="s">
        <v>1794</v>
      </c>
      <c r="E128" s="171" t="s">
        <v>1797</v>
      </c>
      <c r="F128" s="182">
        <v>0.99699164971931431</v>
      </c>
      <c r="G128" s="174">
        <v>3.0083502806856413E-3</v>
      </c>
      <c r="H128" s="175"/>
      <c r="I128" s="175"/>
      <c r="J128" s="175" t="s">
        <v>1806</v>
      </c>
      <c r="K128" s="175"/>
      <c r="L128" s="175"/>
      <c r="M128" s="175"/>
      <c r="N128" s="177">
        <v>0</v>
      </c>
      <c r="O128" s="177">
        <v>0</v>
      </c>
      <c r="P128" s="177">
        <v>106382</v>
      </c>
      <c r="Q128" s="177">
        <v>0</v>
      </c>
      <c r="R128" s="177">
        <v>0</v>
      </c>
      <c r="S128" s="177">
        <v>321</v>
      </c>
      <c r="T128" s="178">
        <v>0</v>
      </c>
      <c r="U128" s="178">
        <v>0</v>
      </c>
      <c r="V128" s="178">
        <v>0</v>
      </c>
      <c r="W128" s="178">
        <v>106382</v>
      </c>
      <c r="X128" s="178">
        <v>0</v>
      </c>
      <c r="Y128" s="178">
        <v>0</v>
      </c>
      <c r="Z128" s="178">
        <v>0</v>
      </c>
      <c r="AA128" s="178">
        <v>0</v>
      </c>
      <c r="AB128" s="178">
        <v>0</v>
      </c>
      <c r="AC128" s="178">
        <v>0</v>
      </c>
      <c r="AD128" s="178">
        <v>0</v>
      </c>
      <c r="AE128" s="178">
        <v>321</v>
      </c>
      <c r="AF128" s="178">
        <v>106703</v>
      </c>
    </row>
    <row r="129" spans="1:32">
      <c r="A129" s="179" t="s">
        <v>786</v>
      </c>
      <c r="B129" s="172" t="s">
        <v>424</v>
      </c>
      <c r="C129" s="173" t="s">
        <v>1796</v>
      </c>
      <c r="D129" s="171" t="s">
        <v>1796</v>
      </c>
      <c r="E129" s="171" t="s">
        <v>1797</v>
      </c>
      <c r="F129" s="182">
        <v>0.6593588004584503</v>
      </c>
      <c r="G129" s="174">
        <v>0.2883294953892096</v>
      </c>
      <c r="H129" s="175"/>
      <c r="I129" s="175"/>
      <c r="J129" s="175"/>
      <c r="K129" s="175"/>
      <c r="L129" s="175" t="s">
        <v>1806</v>
      </c>
      <c r="M129" s="175" t="s">
        <v>1806</v>
      </c>
      <c r="N129" s="177">
        <v>0</v>
      </c>
      <c r="O129" s="177">
        <v>0</v>
      </c>
      <c r="P129" s="177">
        <v>4975</v>
      </c>
      <c r="Q129" s="177">
        <v>0</v>
      </c>
      <c r="R129" s="177">
        <v>62707</v>
      </c>
      <c r="S129" s="177">
        <v>27421</v>
      </c>
      <c r="T129" s="178">
        <v>0</v>
      </c>
      <c r="U129" s="178">
        <v>0</v>
      </c>
      <c r="V129" s="178">
        <v>0</v>
      </c>
      <c r="W129" s="178">
        <v>4975</v>
      </c>
      <c r="X129" s="178">
        <v>0</v>
      </c>
      <c r="Y129" s="178">
        <v>0</v>
      </c>
      <c r="Z129" s="178">
        <v>0</v>
      </c>
      <c r="AA129" s="178">
        <v>62707</v>
      </c>
      <c r="AB129" s="178">
        <v>0</v>
      </c>
      <c r="AC129" s="178">
        <v>23329</v>
      </c>
      <c r="AD129" s="178">
        <v>0</v>
      </c>
      <c r="AE129" s="178">
        <v>4092</v>
      </c>
      <c r="AF129" s="178">
        <v>95103</v>
      </c>
    </row>
    <row r="130" spans="1:32">
      <c r="A130" s="179" t="s">
        <v>787</v>
      </c>
      <c r="B130" s="172" t="s">
        <v>181</v>
      </c>
      <c r="C130" s="173" t="s">
        <v>1794</v>
      </c>
      <c r="D130" s="171" t="s">
        <v>1794</v>
      </c>
      <c r="E130" s="171" t="s">
        <v>1796</v>
      </c>
      <c r="F130" s="182">
        <v>0.86375370494311121</v>
      </c>
      <c r="G130" s="174">
        <v>0.11819698080334852</v>
      </c>
      <c r="H130" s="175"/>
      <c r="I130" s="175"/>
      <c r="J130" s="175" t="s">
        <v>1806</v>
      </c>
      <c r="K130" s="175"/>
      <c r="L130" s="175"/>
      <c r="M130" s="175"/>
      <c r="N130" s="177">
        <v>0</v>
      </c>
      <c r="O130" s="177">
        <v>0</v>
      </c>
      <c r="P130" s="177">
        <v>81306</v>
      </c>
      <c r="Q130" s="177">
        <v>0</v>
      </c>
      <c r="R130" s="177">
        <v>11126</v>
      </c>
      <c r="S130" s="177">
        <v>1699</v>
      </c>
      <c r="T130" s="178">
        <v>0</v>
      </c>
      <c r="U130" s="178">
        <v>0</v>
      </c>
      <c r="V130" s="178">
        <v>0</v>
      </c>
      <c r="W130" s="178">
        <v>81306</v>
      </c>
      <c r="X130" s="178">
        <v>0</v>
      </c>
      <c r="Y130" s="178">
        <v>0</v>
      </c>
      <c r="Z130" s="178">
        <v>0</v>
      </c>
      <c r="AA130" s="178">
        <v>11126</v>
      </c>
      <c r="AB130" s="178">
        <v>0</v>
      </c>
      <c r="AC130" s="178">
        <v>1109</v>
      </c>
      <c r="AD130" s="178">
        <v>0</v>
      </c>
      <c r="AE130" s="178">
        <v>590</v>
      </c>
      <c r="AF130" s="178">
        <v>94131</v>
      </c>
    </row>
    <row r="131" spans="1:32">
      <c r="A131" s="179" t="s">
        <v>788</v>
      </c>
      <c r="B131" s="172" t="s">
        <v>425</v>
      </c>
      <c r="C131" s="173" t="s">
        <v>1797</v>
      </c>
      <c r="D131" s="171" t="s">
        <v>1797</v>
      </c>
      <c r="E131" s="171" t="s">
        <v>1795</v>
      </c>
      <c r="F131" s="182">
        <v>0.51298605746238457</v>
      </c>
      <c r="G131" s="174">
        <v>0.28441489166022882</v>
      </c>
      <c r="H131" s="175"/>
      <c r="I131" s="175"/>
      <c r="J131" s="175"/>
      <c r="K131" s="175" t="s">
        <v>1806</v>
      </c>
      <c r="L131" s="175"/>
      <c r="M131" s="175" t="s">
        <v>1806</v>
      </c>
      <c r="N131" s="177">
        <v>0</v>
      </c>
      <c r="O131" s="177">
        <v>0</v>
      </c>
      <c r="P131" s="177">
        <v>0</v>
      </c>
      <c r="Q131" s="177">
        <v>30925</v>
      </c>
      <c r="R131" s="177">
        <v>22029</v>
      </c>
      <c r="S131" s="177">
        <v>55778</v>
      </c>
      <c r="T131" s="178">
        <v>0</v>
      </c>
      <c r="U131" s="178">
        <v>0</v>
      </c>
      <c r="V131" s="178">
        <v>0</v>
      </c>
      <c r="W131" s="178">
        <v>0</v>
      </c>
      <c r="X131" s="178">
        <v>0</v>
      </c>
      <c r="Y131" s="178">
        <v>30925</v>
      </c>
      <c r="Z131" s="178">
        <v>0</v>
      </c>
      <c r="AA131" s="178">
        <v>22029</v>
      </c>
      <c r="AB131" s="178">
        <v>0</v>
      </c>
      <c r="AC131" s="178">
        <v>40604</v>
      </c>
      <c r="AD131" s="178">
        <v>0</v>
      </c>
      <c r="AE131" s="178">
        <v>15174</v>
      </c>
      <c r="AF131" s="178">
        <v>108732</v>
      </c>
    </row>
    <row r="132" spans="1:32">
      <c r="A132" s="179" t="s">
        <v>789</v>
      </c>
      <c r="B132" s="172" t="s">
        <v>349</v>
      </c>
      <c r="C132" s="173" t="s">
        <v>1792</v>
      </c>
      <c r="D132" s="171" t="s">
        <v>1799</v>
      </c>
      <c r="E132" s="171"/>
      <c r="F132" s="182">
        <v>1</v>
      </c>
      <c r="G132" s="174"/>
      <c r="H132" s="175" t="s">
        <v>1806</v>
      </c>
      <c r="I132" s="175"/>
      <c r="J132" s="175"/>
      <c r="K132" s="175"/>
      <c r="L132" s="175"/>
      <c r="M132" s="175"/>
      <c r="N132" s="177">
        <v>94251</v>
      </c>
      <c r="O132" s="177">
        <v>0</v>
      </c>
      <c r="P132" s="177">
        <v>0</v>
      </c>
      <c r="Q132" s="177">
        <v>0</v>
      </c>
      <c r="R132" s="177">
        <v>0</v>
      </c>
      <c r="S132" s="177">
        <v>0</v>
      </c>
      <c r="T132" s="178">
        <v>0</v>
      </c>
      <c r="U132" s="178">
        <v>94251</v>
      </c>
      <c r="V132" s="178">
        <v>0</v>
      </c>
      <c r="W132" s="178">
        <v>0</v>
      </c>
      <c r="X132" s="178">
        <v>0</v>
      </c>
      <c r="Y132" s="178">
        <v>0</v>
      </c>
      <c r="Z132" s="178">
        <v>0</v>
      </c>
      <c r="AA132" s="178">
        <v>0</v>
      </c>
      <c r="AB132" s="178">
        <v>0</v>
      </c>
      <c r="AC132" s="178">
        <v>0</v>
      </c>
      <c r="AD132" s="178">
        <v>0</v>
      </c>
      <c r="AE132" s="178">
        <v>0</v>
      </c>
      <c r="AF132" s="178">
        <v>94251</v>
      </c>
    </row>
    <row r="133" spans="1:32">
      <c r="A133" s="179" t="s">
        <v>790</v>
      </c>
      <c r="B133" s="172" t="s">
        <v>504</v>
      </c>
      <c r="C133" s="173" t="s">
        <v>1795</v>
      </c>
      <c r="D133" s="171" t="s">
        <v>1795</v>
      </c>
      <c r="E133" s="171" t="s">
        <v>1796</v>
      </c>
      <c r="F133" s="182">
        <v>0.4354848497107488</v>
      </c>
      <c r="G133" s="174">
        <v>0.40682268700190138</v>
      </c>
      <c r="H133" s="175"/>
      <c r="I133" s="175"/>
      <c r="J133" s="175"/>
      <c r="K133" s="175" t="s">
        <v>1806</v>
      </c>
      <c r="L133" s="175" t="s">
        <v>1806</v>
      </c>
      <c r="M133" s="175"/>
      <c r="N133" s="177">
        <v>0</v>
      </c>
      <c r="O133" s="177">
        <v>0</v>
      </c>
      <c r="P133" s="177">
        <v>0</v>
      </c>
      <c r="Q133" s="177">
        <v>43059</v>
      </c>
      <c r="R133" s="177">
        <v>40225</v>
      </c>
      <c r="S133" s="177">
        <v>15592</v>
      </c>
      <c r="T133" s="178">
        <v>0</v>
      </c>
      <c r="U133" s="178">
        <v>0</v>
      </c>
      <c r="V133" s="178">
        <v>0</v>
      </c>
      <c r="W133" s="178">
        <v>0</v>
      </c>
      <c r="X133" s="178">
        <v>0</v>
      </c>
      <c r="Y133" s="178">
        <v>43059</v>
      </c>
      <c r="Z133" s="178">
        <v>0</v>
      </c>
      <c r="AA133" s="178">
        <v>40225</v>
      </c>
      <c r="AB133" s="178">
        <v>0</v>
      </c>
      <c r="AC133" s="178">
        <v>10524</v>
      </c>
      <c r="AD133" s="178">
        <v>0</v>
      </c>
      <c r="AE133" s="178">
        <v>5068</v>
      </c>
      <c r="AF133" s="178">
        <v>98876</v>
      </c>
    </row>
    <row r="134" spans="1:32">
      <c r="A134" s="179" t="s">
        <v>791</v>
      </c>
      <c r="B134" s="172" t="s">
        <v>350</v>
      </c>
      <c r="C134" s="173" t="s">
        <v>1792</v>
      </c>
      <c r="D134" s="171" t="s">
        <v>1799</v>
      </c>
      <c r="E134" s="171" t="s">
        <v>1801</v>
      </c>
      <c r="F134" s="182">
        <v>0.99793838722978145</v>
      </c>
      <c r="G134" s="174">
        <v>2.0616127702185309E-3</v>
      </c>
      <c r="H134" s="175" t="s">
        <v>1806</v>
      </c>
      <c r="I134" s="175"/>
      <c r="J134" s="175"/>
      <c r="K134" s="175"/>
      <c r="L134" s="175"/>
      <c r="M134" s="175"/>
      <c r="N134" s="177">
        <v>118594</v>
      </c>
      <c r="O134" s="177">
        <v>0</v>
      </c>
      <c r="P134" s="177">
        <v>0</v>
      </c>
      <c r="Q134" s="177">
        <v>245</v>
      </c>
      <c r="R134" s="177">
        <v>0</v>
      </c>
      <c r="S134" s="177">
        <v>0</v>
      </c>
      <c r="T134" s="178">
        <v>0</v>
      </c>
      <c r="U134" s="178">
        <v>118594</v>
      </c>
      <c r="V134" s="178">
        <v>0</v>
      </c>
      <c r="W134" s="178">
        <v>0</v>
      </c>
      <c r="X134" s="178">
        <v>0</v>
      </c>
      <c r="Y134" s="178">
        <v>0</v>
      </c>
      <c r="Z134" s="178">
        <v>245</v>
      </c>
      <c r="AA134" s="178">
        <v>0</v>
      </c>
      <c r="AB134" s="178">
        <v>0</v>
      </c>
      <c r="AC134" s="178">
        <v>0</v>
      </c>
      <c r="AD134" s="178">
        <v>0</v>
      </c>
      <c r="AE134" s="178">
        <v>0</v>
      </c>
      <c r="AF134" s="178">
        <v>118839</v>
      </c>
    </row>
    <row r="135" spans="1:32">
      <c r="A135" s="179" t="s">
        <v>792</v>
      </c>
      <c r="B135" s="172" t="s">
        <v>61</v>
      </c>
      <c r="C135" s="173" t="s">
        <v>1795</v>
      </c>
      <c r="D135" s="171" t="s">
        <v>1795</v>
      </c>
      <c r="E135" s="171" t="s">
        <v>1796</v>
      </c>
      <c r="F135" s="182">
        <v>0.41898819029593265</v>
      </c>
      <c r="G135" s="174">
        <v>0.25463811833362909</v>
      </c>
      <c r="H135" s="175"/>
      <c r="I135" s="175"/>
      <c r="J135" s="175"/>
      <c r="K135" s="175" t="s">
        <v>1806</v>
      </c>
      <c r="L135" s="175" t="s">
        <v>1806</v>
      </c>
      <c r="M135" s="175"/>
      <c r="N135" s="177">
        <v>0</v>
      </c>
      <c r="O135" s="177">
        <v>0</v>
      </c>
      <c r="P135" s="177">
        <v>15199</v>
      </c>
      <c r="Q135" s="177">
        <v>42503</v>
      </c>
      <c r="R135" s="177">
        <v>25831</v>
      </c>
      <c r="S135" s="177">
        <v>17909</v>
      </c>
      <c r="T135" s="178">
        <v>0</v>
      </c>
      <c r="U135" s="178">
        <v>0</v>
      </c>
      <c r="V135" s="178">
        <v>0</v>
      </c>
      <c r="W135" s="178">
        <v>15199</v>
      </c>
      <c r="X135" s="178">
        <v>0</v>
      </c>
      <c r="Y135" s="178">
        <v>42503</v>
      </c>
      <c r="Z135" s="178">
        <v>0</v>
      </c>
      <c r="AA135" s="178">
        <v>25831</v>
      </c>
      <c r="AB135" s="178">
        <v>0</v>
      </c>
      <c r="AC135" s="178">
        <v>11248</v>
      </c>
      <c r="AD135" s="178">
        <v>0</v>
      </c>
      <c r="AE135" s="178">
        <v>6661</v>
      </c>
      <c r="AF135" s="178">
        <v>101442</v>
      </c>
    </row>
    <row r="136" spans="1:32">
      <c r="A136" s="179" t="s">
        <v>793</v>
      </c>
      <c r="B136" s="172" t="s">
        <v>505</v>
      </c>
      <c r="C136" s="173" t="s">
        <v>1795</v>
      </c>
      <c r="D136" s="171" t="s">
        <v>1795</v>
      </c>
      <c r="E136" s="171" t="s">
        <v>1797</v>
      </c>
      <c r="F136" s="182">
        <v>0.88089122374737039</v>
      </c>
      <c r="G136" s="174">
        <v>0.10124478434198445</v>
      </c>
      <c r="H136" s="175"/>
      <c r="I136" s="175"/>
      <c r="J136" s="175"/>
      <c r="K136" s="175" t="s">
        <v>1806</v>
      </c>
      <c r="L136" s="175"/>
      <c r="M136" s="175"/>
      <c r="N136" s="177">
        <v>0</v>
      </c>
      <c r="O136" s="177">
        <v>0</v>
      </c>
      <c r="P136" s="177">
        <v>0</v>
      </c>
      <c r="Q136" s="177">
        <v>75791</v>
      </c>
      <c r="R136" s="177">
        <v>1537</v>
      </c>
      <c r="S136" s="177">
        <v>8711</v>
      </c>
      <c r="T136" s="178">
        <v>0</v>
      </c>
      <c r="U136" s="178">
        <v>0</v>
      </c>
      <c r="V136" s="178">
        <v>0</v>
      </c>
      <c r="W136" s="178">
        <v>0</v>
      </c>
      <c r="X136" s="178">
        <v>0</v>
      </c>
      <c r="Y136" s="178">
        <v>75791</v>
      </c>
      <c r="Z136" s="178">
        <v>0</v>
      </c>
      <c r="AA136" s="178">
        <v>1537</v>
      </c>
      <c r="AB136" s="178">
        <v>0</v>
      </c>
      <c r="AC136" s="178">
        <v>6888</v>
      </c>
      <c r="AD136" s="178">
        <v>0</v>
      </c>
      <c r="AE136" s="178">
        <v>1823</v>
      </c>
      <c r="AF136" s="178">
        <v>86039</v>
      </c>
    </row>
    <row r="137" spans="1:32">
      <c r="A137" s="179" t="s">
        <v>794</v>
      </c>
      <c r="B137" s="172" t="s">
        <v>351</v>
      </c>
      <c r="C137" s="173" t="s">
        <v>1792</v>
      </c>
      <c r="D137" s="171" t="s">
        <v>1799</v>
      </c>
      <c r="E137" s="171"/>
      <c r="F137" s="182">
        <v>1</v>
      </c>
      <c r="G137" s="174"/>
      <c r="H137" s="175" t="s">
        <v>1806</v>
      </c>
      <c r="I137" s="175"/>
      <c r="J137" s="175"/>
      <c r="K137" s="175"/>
      <c r="L137" s="175"/>
      <c r="M137" s="175"/>
      <c r="N137" s="177">
        <v>125873</v>
      </c>
      <c r="O137" s="177">
        <v>0</v>
      </c>
      <c r="P137" s="177">
        <v>0</v>
      </c>
      <c r="Q137" s="177">
        <v>0</v>
      </c>
      <c r="R137" s="177">
        <v>0</v>
      </c>
      <c r="S137" s="177">
        <v>0</v>
      </c>
      <c r="T137" s="178">
        <v>0</v>
      </c>
      <c r="U137" s="178">
        <v>125873</v>
      </c>
      <c r="V137" s="178">
        <v>0</v>
      </c>
      <c r="W137" s="178">
        <v>0</v>
      </c>
      <c r="X137" s="178">
        <v>0</v>
      </c>
      <c r="Y137" s="178">
        <v>0</v>
      </c>
      <c r="Z137" s="178">
        <v>0</v>
      </c>
      <c r="AA137" s="178">
        <v>0</v>
      </c>
      <c r="AB137" s="178">
        <v>0</v>
      </c>
      <c r="AC137" s="178">
        <v>0</v>
      </c>
      <c r="AD137" s="178">
        <v>0</v>
      </c>
      <c r="AE137" s="178">
        <v>0</v>
      </c>
      <c r="AF137" s="178">
        <v>125873</v>
      </c>
    </row>
    <row r="138" spans="1:32">
      <c r="A138" s="179" t="s">
        <v>795</v>
      </c>
      <c r="B138" s="172" t="s">
        <v>62</v>
      </c>
      <c r="C138" s="173" t="s">
        <v>1794</v>
      </c>
      <c r="D138" s="171" t="s">
        <v>1794</v>
      </c>
      <c r="E138" s="171" t="s">
        <v>1797</v>
      </c>
      <c r="F138" s="182">
        <v>0.85934744728137813</v>
      </c>
      <c r="G138" s="174">
        <v>0.14065255271862184</v>
      </c>
      <c r="H138" s="175"/>
      <c r="I138" s="175"/>
      <c r="J138" s="175" t="s">
        <v>1806</v>
      </c>
      <c r="K138" s="175"/>
      <c r="L138" s="175"/>
      <c r="M138" s="175"/>
      <c r="N138" s="177">
        <v>0</v>
      </c>
      <c r="O138" s="177">
        <v>0</v>
      </c>
      <c r="P138" s="177">
        <v>82359</v>
      </c>
      <c r="Q138" s="177">
        <v>0</v>
      </c>
      <c r="R138" s="177">
        <v>0</v>
      </c>
      <c r="S138" s="177">
        <v>13480</v>
      </c>
      <c r="T138" s="178">
        <v>0</v>
      </c>
      <c r="U138" s="178">
        <v>0</v>
      </c>
      <c r="V138" s="178">
        <v>0</v>
      </c>
      <c r="W138" s="178">
        <v>82359</v>
      </c>
      <c r="X138" s="178">
        <v>0</v>
      </c>
      <c r="Y138" s="178">
        <v>0</v>
      </c>
      <c r="Z138" s="178">
        <v>0</v>
      </c>
      <c r="AA138" s="178">
        <v>0</v>
      </c>
      <c r="AB138" s="178">
        <v>0</v>
      </c>
      <c r="AC138" s="178">
        <v>10484</v>
      </c>
      <c r="AD138" s="178">
        <v>0</v>
      </c>
      <c r="AE138" s="178">
        <v>2996</v>
      </c>
      <c r="AF138" s="178">
        <v>95839</v>
      </c>
    </row>
    <row r="139" spans="1:32">
      <c r="A139" s="179" t="s">
        <v>796</v>
      </c>
      <c r="B139" s="172" t="s">
        <v>18</v>
      </c>
      <c r="C139" s="173" t="s">
        <v>1795</v>
      </c>
      <c r="D139" s="171" t="s">
        <v>1795</v>
      </c>
      <c r="E139" s="171" t="s">
        <v>1797</v>
      </c>
      <c r="F139" s="182">
        <v>0.51455001157558855</v>
      </c>
      <c r="G139" s="174">
        <v>0.38555769172697718</v>
      </c>
      <c r="H139" s="175"/>
      <c r="I139" s="175"/>
      <c r="J139" s="175"/>
      <c r="K139" s="175" t="s">
        <v>1806</v>
      </c>
      <c r="L139" s="175"/>
      <c r="M139" s="175" t="s">
        <v>1806</v>
      </c>
      <c r="N139" s="177">
        <v>0</v>
      </c>
      <c r="O139" s="177">
        <v>0</v>
      </c>
      <c r="P139" s="177">
        <v>0</v>
      </c>
      <c r="Q139" s="177">
        <v>51119</v>
      </c>
      <c r="R139" s="177">
        <v>9924</v>
      </c>
      <c r="S139" s="177">
        <v>38304</v>
      </c>
      <c r="T139" s="178">
        <v>0</v>
      </c>
      <c r="U139" s="178">
        <v>0</v>
      </c>
      <c r="V139" s="178">
        <v>0</v>
      </c>
      <c r="W139" s="178">
        <v>0</v>
      </c>
      <c r="X139" s="178">
        <v>0</v>
      </c>
      <c r="Y139" s="178">
        <v>51119</v>
      </c>
      <c r="Z139" s="178">
        <v>0</v>
      </c>
      <c r="AA139" s="178">
        <v>9924</v>
      </c>
      <c r="AB139" s="178">
        <v>0</v>
      </c>
      <c r="AC139" s="178">
        <v>31674</v>
      </c>
      <c r="AD139" s="178">
        <v>0</v>
      </c>
      <c r="AE139" s="178">
        <v>6630</v>
      </c>
      <c r="AF139" s="178">
        <v>99347</v>
      </c>
    </row>
    <row r="140" spans="1:32">
      <c r="A140" s="179" t="s">
        <v>797</v>
      </c>
      <c r="B140" s="172" t="s">
        <v>289</v>
      </c>
      <c r="C140" s="173" t="s">
        <v>1795</v>
      </c>
      <c r="D140" s="171" t="s">
        <v>1795</v>
      </c>
      <c r="E140" s="171" t="s">
        <v>1797</v>
      </c>
      <c r="F140" s="182">
        <v>0.59394157951676885</v>
      </c>
      <c r="G140" s="174">
        <v>0.26798593580959251</v>
      </c>
      <c r="H140" s="175"/>
      <c r="I140" s="175"/>
      <c r="J140" s="175"/>
      <c r="K140" s="175" t="s">
        <v>1806</v>
      </c>
      <c r="L140" s="175"/>
      <c r="M140" s="175" t="s">
        <v>1806</v>
      </c>
      <c r="N140" s="177">
        <v>0</v>
      </c>
      <c r="O140" s="177">
        <v>0</v>
      </c>
      <c r="P140" s="177">
        <v>0</v>
      </c>
      <c r="Q140" s="177">
        <v>52704</v>
      </c>
      <c r="R140" s="177">
        <v>12252</v>
      </c>
      <c r="S140" s="177">
        <v>23780</v>
      </c>
      <c r="T140" s="178">
        <v>0</v>
      </c>
      <c r="U140" s="178">
        <v>0</v>
      </c>
      <c r="V140" s="178">
        <v>0</v>
      </c>
      <c r="W140" s="178">
        <v>0</v>
      </c>
      <c r="X140" s="178">
        <v>0</v>
      </c>
      <c r="Y140" s="178">
        <v>52704</v>
      </c>
      <c r="Z140" s="178">
        <v>0</v>
      </c>
      <c r="AA140" s="178">
        <v>12252</v>
      </c>
      <c r="AB140" s="178">
        <v>0</v>
      </c>
      <c r="AC140" s="178">
        <v>21985</v>
      </c>
      <c r="AD140" s="178">
        <v>0</v>
      </c>
      <c r="AE140" s="178">
        <v>1795</v>
      </c>
      <c r="AF140" s="178">
        <v>88736</v>
      </c>
    </row>
    <row r="141" spans="1:32">
      <c r="A141" s="179" t="s">
        <v>798</v>
      </c>
      <c r="B141" s="172" t="s">
        <v>128</v>
      </c>
      <c r="C141" s="173" t="s">
        <v>1795</v>
      </c>
      <c r="D141" s="171" t="s">
        <v>1795</v>
      </c>
      <c r="E141" s="171" t="s">
        <v>1797</v>
      </c>
      <c r="F141" s="182">
        <v>0.41614701938834148</v>
      </c>
      <c r="G141" s="174">
        <v>0.3446378785621555</v>
      </c>
      <c r="H141" s="175"/>
      <c r="I141" s="175"/>
      <c r="J141" s="175"/>
      <c r="K141" s="175" t="s">
        <v>1806</v>
      </c>
      <c r="L141" s="175"/>
      <c r="M141" s="175" t="s">
        <v>1806</v>
      </c>
      <c r="N141" s="177">
        <v>0</v>
      </c>
      <c r="O141" s="177">
        <v>0</v>
      </c>
      <c r="P141" s="177">
        <v>0</v>
      </c>
      <c r="Q141" s="177">
        <v>39107</v>
      </c>
      <c r="R141" s="177">
        <v>22480</v>
      </c>
      <c r="S141" s="177">
        <v>32387</v>
      </c>
      <c r="T141" s="178">
        <v>0</v>
      </c>
      <c r="U141" s="178">
        <v>0</v>
      </c>
      <c r="V141" s="178">
        <v>0</v>
      </c>
      <c r="W141" s="178">
        <v>0</v>
      </c>
      <c r="X141" s="178">
        <v>0</v>
      </c>
      <c r="Y141" s="178">
        <v>39107</v>
      </c>
      <c r="Z141" s="178">
        <v>0</v>
      </c>
      <c r="AA141" s="178">
        <v>22480</v>
      </c>
      <c r="AB141" s="178">
        <v>0</v>
      </c>
      <c r="AC141" s="178">
        <v>29879</v>
      </c>
      <c r="AD141" s="178">
        <v>0</v>
      </c>
      <c r="AE141" s="178">
        <v>2508</v>
      </c>
      <c r="AF141" s="178">
        <v>93974</v>
      </c>
    </row>
    <row r="142" spans="1:32">
      <c r="A142" s="179" t="s">
        <v>799</v>
      </c>
      <c r="B142" s="172" t="s">
        <v>569</v>
      </c>
      <c r="C142" s="173" t="s">
        <v>1797</v>
      </c>
      <c r="D142" s="171" t="s">
        <v>1797</v>
      </c>
      <c r="E142" s="171" t="s">
        <v>1796</v>
      </c>
      <c r="F142" s="182">
        <v>0.68721654554395939</v>
      </c>
      <c r="G142" s="174">
        <v>0.18464837986995247</v>
      </c>
      <c r="H142" s="175"/>
      <c r="I142" s="175"/>
      <c r="J142" s="175"/>
      <c r="K142" s="175"/>
      <c r="L142" s="175"/>
      <c r="M142" s="175" t="s">
        <v>1806</v>
      </c>
      <c r="N142" s="177">
        <v>0</v>
      </c>
      <c r="O142" s="177">
        <v>0</v>
      </c>
      <c r="P142" s="177">
        <v>9380</v>
      </c>
      <c r="Q142" s="177">
        <v>0</v>
      </c>
      <c r="R142" s="177">
        <v>13517</v>
      </c>
      <c r="S142" s="177">
        <v>50307</v>
      </c>
      <c r="T142" s="178">
        <v>0</v>
      </c>
      <c r="U142" s="178">
        <v>0</v>
      </c>
      <c r="V142" s="178">
        <v>0</v>
      </c>
      <c r="W142" s="178">
        <v>9380</v>
      </c>
      <c r="X142" s="178">
        <v>0</v>
      </c>
      <c r="Y142" s="178">
        <v>0</v>
      </c>
      <c r="Z142" s="178">
        <v>0</v>
      </c>
      <c r="AA142" s="178">
        <v>13517</v>
      </c>
      <c r="AB142" s="178">
        <v>0</v>
      </c>
      <c r="AC142" s="178">
        <v>39408</v>
      </c>
      <c r="AD142" s="178">
        <v>0</v>
      </c>
      <c r="AE142" s="178">
        <v>10899</v>
      </c>
      <c r="AF142" s="178">
        <v>73204</v>
      </c>
    </row>
    <row r="143" spans="1:32">
      <c r="A143" s="179" t="s">
        <v>800</v>
      </c>
      <c r="B143" s="172" t="s">
        <v>566</v>
      </c>
      <c r="C143" s="173" t="s">
        <v>1795</v>
      </c>
      <c r="D143" s="171" t="s">
        <v>1795</v>
      </c>
      <c r="E143" s="171" t="s">
        <v>1797</v>
      </c>
      <c r="F143" s="182">
        <v>0.38508309135277358</v>
      </c>
      <c r="G143" s="174">
        <v>0.35784494158384794</v>
      </c>
      <c r="H143" s="175"/>
      <c r="I143" s="175"/>
      <c r="J143" s="175"/>
      <c r="K143" s="175" t="s">
        <v>1806</v>
      </c>
      <c r="L143" s="175" t="s">
        <v>1806</v>
      </c>
      <c r="M143" s="175" t="s">
        <v>1806</v>
      </c>
      <c r="N143" s="177">
        <v>0</v>
      </c>
      <c r="O143" s="177">
        <v>0</v>
      </c>
      <c r="P143" s="177">
        <v>0</v>
      </c>
      <c r="Q143" s="177">
        <v>28247</v>
      </c>
      <c r="R143" s="177">
        <v>18857</v>
      </c>
      <c r="S143" s="177">
        <v>26249</v>
      </c>
      <c r="T143" s="178">
        <v>0</v>
      </c>
      <c r="U143" s="178">
        <v>0</v>
      </c>
      <c r="V143" s="178">
        <v>0</v>
      </c>
      <c r="W143" s="178">
        <v>0</v>
      </c>
      <c r="X143" s="178">
        <v>0</v>
      </c>
      <c r="Y143" s="178">
        <v>28247</v>
      </c>
      <c r="Z143" s="178">
        <v>0</v>
      </c>
      <c r="AA143" s="178">
        <v>18857</v>
      </c>
      <c r="AB143" s="178">
        <v>0</v>
      </c>
      <c r="AC143" s="178">
        <v>9322</v>
      </c>
      <c r="AD143" s="178">
        <v>0</v>
      </c>
      <c r="AE143" s="178">
        <v>16927</v>
      </c>
      <c r="AF143" s="178">
        <v>73353</v>
      </c>
    </row>
    <row r="144" spans="1:32">
      <c r="A144" s="179" t="s">
        <v>801</v>
      </c>
      <c r="B144" s="172" t="s">
        <v>598</v>
      </c>
      <c r="C144" s="173" t="s">
        <v>1795</v>
      </c>
      <c r="D144" s="171" t="s">
        <v>1795</v>
      </c>
      <c r="E144" s="171" t="s">
        <v>1797</v>
      </c>
      <c r="F144" s="182">
        <v>0.46199350243923087</v>
      </c>
      <c r="G144" s="174">
        <v>0.28118352963586146</v>
      </c>
      <c r="H144" s="175"/>
      <c r="I144" s="175"/>
      <c r="J144" s="175"/>
      <c r="K144" s="175" t="s">
        <v>1806</v>
      </c>
      <c r="L144" s="175" t="s">
        <v>1806</v>
      </c>
      <c r="M144" s="175" t="s">
        <v>1806</v>
      </c>
      <c r="N144" s="177">
        <v>0</v>
      </c>
      <c r="O144" s="177">
        <v>0</v>
      </c>
      <c r="P144" s="177">
        <v>0</v>
      </c>
      <c r="Q144" s="177">
        <v>43657</v>
      </c>
      <c r="R144" s="177">
        <v>24269</v>
      </c>
      <c r="S144" s="177">
        <v>26571</v>
      </c>
      <c r="T144" s="178">
        <v>0</v>
      </c>
      <c r="U144" s="178">
        <v>0</v>
      </c>
      <c r="V144" s="178">
        <v>0</v>
      </c>
      <c r="W144" s="178">
        <v>0</v>
      </c>
      <c r="X144" s="178">
        <v>0</v>
      </c>
      <c r="Y144" s="178">
        <v>43657</v>
      </c>
      <c r="Z144" s="178">
        <v>0</v>
      </c>
      <c r="AA144" s="178">
        <v>24269</v>
      </c>
      <c r="AB144" s="178">
        <v>0</v>
      </c>
      <c r="AC144" s="178">
        <v>19230</v>
      </c>
      <c r="AD144" s="178">
        <v>4606</v>
      </c>
      <c r="AE144" s="178">
        <v>2735</v>
      </c>
      <c r="AF144" s="178">
        <v>94497</v>
      </c>
    </row>
    <row r="145" spans="1:32">
      <c r="A145" s="179" t="s">
        <v>802</v>
      </c>
      <c r="B145" s="172" t="s">
        <v>290</v>
      </c>
      <c r="C145" s="173" t="s">
        <v>1794</v>
      </c>
      <c r="D145" s="171" t="s">
        <v>1794</v>
      </c>
      <c r="E145" s="171" t="s">
        <v>1797</v>
      </c>
      <c r="F145" s="182">
        <v>0.99691617839491253</v>
      </c>
      <c r="G145" s="174">
        <v>3.0838216050874724E-3</v>
      </c>
      <c r="H145" s="175"/>
      <c r="I145" s="175"/>
      <c r="J145" s="175" t="s">
        <v>1806</v>
      </c>
      <c r="K145" s="175"/>
      <c r="L145" s="175"/>
      <c r="M145" s="175"/>
      <c r="N145" s="177">
        <v>0</v>
      </c>
      <c r="O145" s="177">
        <v>0</v>
      </c>
      <c r="P145" s="177">
        <v>119611</v>
      </c>
      <c r="Q145" s="177">
        <v>0</v>
      </c>
      <c r="R145" s="177">
        <v>0</v>
      </c>
      <c r="S145" s="177">
        <v>370</v>
      </c>
      <c r="T145" s="178">
        <v>0</v>
      </c>
      <c r="U145" s="178">
        <v>0</v>
      </c>
      <c r="V145" s="178">
        <v>0</v>
      </c>
      <c r="W145" s="178">
        <v>119611</v>
      </c>
      <c r="X145" s="178">
        <v>0</v>
      </c>
      <c r="Y145" s="178">
        <v>0</v>
      </c>
      <c r="Z145" s="178">
        <v>0</v>
      </c>
      <c r="AA145" s="178">
        <v>0</v>
      </c>
      <c r="AB145" s="178">
        <v>0</v>
      </c>
      <c r="AC145" s="178">
        <v>0</v>
      </c>
      <c r="AD145" s="178">
        <v>0</v>
      </c>
      <c r="AE145" s="178">
        <v>370</v>
      </c>
      <c r="AF145" s="178">
        <v>119981</v>
      </c>
    </row>
    <row r="146" spans="1:32">
      <c r="A146" s="179" t="s">
        <v>803</v>
      </c>
      <c r="B146" s="172" t="s">
        <v>129</v>
      </c>
      <c r="C146" s="173" t="s">
        <v>1794</v>
      </c>
      <c r="D146" s="171" t="s">
        <v>1794</v>
      </c>
      <c r="E146" s="171" t="s">
        <v>1796</v>
      </c>
      <c r="F146" s="182">
        <v>0.57638262563584541</v>
      </c>
      <c r="G146" s="174">
        <v>0.27152855442115514</v>
      </c>
      <c r="H146" s="175"/>
      <c r="I146" s="175"/>
      <c r="J146" s="175" t="s">
        <v>1806</v>
      </c>
      <c r="K146" s="175"/>
      <c r="L146" s="175" t="s">
        <v>1806</v>
      </c>
      <c r="M146" s="175"/>
      <c r="N146" s="177">
        <v>0</v>
      </c>
      <c r="O146" s="177">
        <v>0</v>
      </c>
      <c r="P146" s="177">
        <v>63907</v>
      </c>
      <c r="Q146" s="177">
        <v>0</v>
      </c>
      <c r="R146" s="177">
        <v>30106</v>
      </c>
      <c r="S146" s="177">
        <v>16863</v>
      </c>
      <c r="T146" s="178">
        <v>0</v>
      </c>
      <c r="U146" s="178">
        <v>0</v>
      </c>
      <c r="V146" s="178">
        <v>0</v>
      </c>
      <c r="W146" s="178">
        <v>63907</v>
      </c>
      <c r="X146" s="178">
        <v>0</v>
      </c>
      <c r="Y146" s="178">
        <v>0</v>
      </c>
      <c r="Z146" s="178">
        <v>0</v>
      </c>
      <c r="AA146" s="178">
        <v>30106</v>
      </c>
      <c r="AB146" s="178">
        <v>0</v>
      </c>
      <c r="AC146" s="178">
        <v>9812</v>
      </c>
      <c r="AD146" s="178">
        <v>0</v>
      </c>
      <c r="AE146" s="178">
        <v>7051</v>
      </c>
      <c r="AF146" s="178">
        <v>110876</v>
      </c>
    </row>
    <row r="147" spans="1:32">
      <c r="A147" s="179" t="s">
        <v>804</v>
      </c>
      <c r="B147" s="172" t="s">
        <v>63</v>
      </c>
      <c r="C147" s="173" t="s">
        <v>1796</v>
      </c>
      <c r="D147" s="171" t="s">
        <v>1796</v>
      </c>
      <c r="E147" s="171" t="s">
        <v>1795</v>
      </c>
      <c r="F147" s="182">
        <v>0.49233141884705384</v>
      </c>
      <c r="G147" s="174">
        <v>0.31398638587534566</v>
      </c>
      <c r="H147" s="175"/>
      <c r="I147" s="175"/>
      <c r="J147" s="175"/>
      <c r="K147" s="175" t="s">
        <v>1806</v>
      </c>
      <c r="L147" s="175" t="s">
        <v>1806</v>
      </c>
      <c r="M147" s="175"/>
      <c r="N147" s="177">
        <v>0</v>
      </c>
      <c r="O147" s="177">
        <v>0</v>
      </c>
      <c r="P147" s="177">
        <v>0</v>
      </c>
      <c r="Q147" s="177">
        <v>29521</v>
      </c>
      <c r="R147" s="177">
        <v>46289</v>
      </c>
      <c r="S147" s="177">
        <v>18210</v>
      </c>
      <c r="T147" s="178">
        <v>0</v>
      </c>
      <c r="U147" s="178">
        <v>0</v>
      </c>
      <c r="V147" s="178">
        <v>0</v>
      </c>
      <c r="W147" s="178">
        <v>0</v>
      </c>
      <c r="X147" s="178">
        <v>0</v>
      </c>
      <c r="Y147" s="178">
        <v>29521</v>
      </c>
      <c r="Z147" s="178">
        <v>0</v>
      </c>
      <c r="AA147" s="178">
        <v>46289</v>
      </c>
      <c r="AB147" s="178">
        <v>0</v>
      </c>
      <c r="AC147" s="178">
        <v>11300</v>
      </c>
      <c r="AD147" s="178">
        <v>0</v>
      </c>
      <c r="AE147" s="178">
        <v>6910</v>
      </c>
      <c r="AF147" s="178">
        <v>94020</v>
      </c>
    </row>
    <row r="148" spans="1:32">
      <c r="A148" s="179" t="s">
        <v>805</v>
      </c>
      <c r="B148" s="172" t="s">
        <v>64</v>
      </c>
      <c r="C148" s="173" t="s">
        <v>1797</v>
      </c>
      <c r="D148" s="171" t="s">
        <v>1797</v>
      </c>
      <c r="E148" s="171" t="s">
        <v>1796</v>
      </c>
      <c r="F148" s="182">
        <v>0.70134173228346453</v>
      </c>
      <c r="G148" s="174">
        <v>0.29865826771653542</v>
      </c>
      <c r="H148" s="175"/>
      <c r="I148" s="175"/>
      <c r="J148" s="175"/>
      <c r="K148" s="175"/>
      <c r="L148" s="175" t="s">
        <v>1806</v>
      </c>
      <c r="M148" s="175" t="s">
        <v>1806</v>
      </c>
      <c r="N148" s="177">
        <v>0</v>
      </c>
      <c r="O148" s="177">
        <v>0</v>
      </c>
      <c r="P148" s="177">
        <v>0</v>
      </c>
      <c r="Q148" s="177">
        <v>0</v>
      </c>
      <c r="R148" s="177">
        <v>23706</v>
      </c>
      <c r="S148" s="177">
        <v>55669</v>
      </c>
      <c r="T148" s="178">
        <v>0</v>
      </c>
      <c r="U148" s="178">
        <v>0</v>
      </c>
      <c r="V148" s="178">
        <v>0</v>
      </c>
      <c r="W148" s="178">
        <v>0</v>
      </c>
      <c r="X148" s="178">
        <v>0</v>
      </c>
      <c r="Y148" s="178">
        <v>0</v>
      </c>
      <c r="Z148" s="178">
        <v>0</v>
      </c>
      <c r="AA148" s="178">
        <v>23706</v>
      </c>
      <c r="AB148" s="178">
        <v>0</v>
      </c>
      <c r="AC148" s="178">
        <v>40679</v>
      </c>
      <c r="AD148" s="178">
        <v>0</v>
      </c>
      <c r="AE148" s="178">
        <v>14990</v>
      </c>
      <c r="AF148" s="178">
        <v>79375</v>
      </c>
    </row>
    <row r="149" spans="1:32">
      <c r="A149" s="179" t="s">
        <v>806</v>
      </c>
      <c r="B149" s="172" t="s">
        <v>182</v>
      </c>
      <c r="C149" s="173" t="s">
        <v>1795</v>
      </c>
      <c r="D149" s="171" t="s">
        <v>1795</v>
      </c>
      <c r="E149" s="171" t="s">
        <v>1797</v>
      </c>
      <c r="F149" s="182">
        <v>0.50428077146489092</v>
      </c>
      <c r="G149" s="174">
        <v>0.3548115534528189</v>
      </c>
      <c r="H149" s="175"/>
      <c r="I149" s="175"/>
      <c r="J149" s="175"/>
      <c r="K149" s="175" t="s">
        <v>1806</v>
      </c>
      <c r="L149" s="175"/>
      <c r="M149" s="175" t="s">
        <v>1806</v>
      </c>
      <c r="N149" s="177">
        <v>0</v>
      </c>
      <c r="O149" s="177">
        <v>0</v>
      </c>
      <c r="P149" s="177">
        <v>0</v>
      </c>
      <c r="Q149" s="177">
        <v>59902</v>
      </c>
      <c r="R149" s="177">
        <v>16738</v>
      </c>
      <c r="S149" s="177">
        <v>42147</v>
      </c>
      <c r="T149" s="178">
        <v>0</v>
      </c>
      <c r="U149" s="178">
        <v>0</v>
      </c>
      <c r="V149" s="178">
        <v>0</v>
      </c>
      <c r="W149" s="178">
        <v>0</v>
      </c>
      <c r="X149" s="178">
        <v>0</v>
      </c>
      <c r="Y149" s="178">
        <v>59902</v>
      </c>
      <c r="Z149" s="178">
        <v>0</v>
      </c>
      <c r="AA149" s="178">
        <v>16738</v>
      </c>
      <c r="AB149" s="178">
        <v>0</v>
      </c>
      <c r="AC149" s="178">
        <v>35632</v>
      </c>
      <c r="AD149" s="178">
        <v>0</v>
      </c>
      <c r="AE149" s="178">
        <v>6515</v>
      </c>
      <c r="AF149" s="178">
        <v>118787</v>
      </c>
    </row>
    <row r="150" spans="1:32">
      <c r="A150" s="179" t="s">
        <v>807</v>
      </c>
      <c r="B150" s="172" t="s">
        <v>232</v>
      </c>
      <c r="C150" s="173" t="s">
        <v>1793</v>
      </c>
      <c r="D150" s="171" t="s">
        <v>1793</v>
      </c>
      <c r="E150" s="171"/>
      <c r="F150" s="182">
        <v>1</v>
      </c>
      <c r="G150" s="174"/>
      <c r="H150" s="175"/>
      <c r="I150" s="175" t="s">
        <v>1806</v>
      </c>
      <c r="J150" s="175"/>
      <c r="K150" s="175"/>
      <c r="L150" s="175"/>
      <c r="M150" s="175"/>
      <c r="N150" s="177">
        <v>0</v>
      </c>
      <c r="O150" s="177">
        <v>122570</v>
      </c>
      <c r="P150" s="177">
        <v>0</v>
      </c>
      <c r="Q150" s="177">
        <v>0</v>
      </c>
      <c r="R150" s="177">
        <v>0</v>
      </c>
      <c r="S150" s="177">
        <v>0</v>
      </c>
      <c r="T150" s="178">
        <v>0</v>
      </c>
      <c r="U150" s="178">
        <v>0</v>
      </c>
      <c r="V150" s="178">
        <v>122570</v>
      </c>
      <c r="W150" s="178">
        <v>0</v>
      </c>
      <c r="X150" s="178">
        <v>0</v>
      </c>
      <c r="Y150" s="178">
        <v>0</v>
      </c>
      <c r="Z150" s="178">
        <v>0</v>
      </c>
      <c r="AA150" s="178">
        <v>0</v>
      </c>
      <c r="AB150" s="178">
        <v>0</v>
      </c>
      <c r="AC150" s="178">
        <v>0</v>
      </c>
      <c r="AD150" s="178">
        <v>0</v>
      </c>
      <c r="AE150" s="178">
        <v>0</v>
      </c>
      <c r="AF150" s="178">
        <v>122570</v>
      </c>
    </row>
    <row r="151" spans="1:32">
      <c r="A151" s="179" t="s">
        <v>808</v>
      </c>
      <c r="B151" s="172" t="s">
        <v>233</v>
      </c>
      <c r="C151" s="173" t="s">
        <v>1793</v>
      </c>
      <c r="D151" s="171" t="s">
        <v>1793</v>
      </c>
      <c r="E151" s="171" t="s">
        <v>1797</v>
      </c>
      <c r="F151" s="182">
        <v>0.99470212995999563</v>
      </c>
      <c r="G151" s="174">
        <v>5.297870040004325E-3</v>
      </c>
      <c r="H151" s="175"/>
      <c r="I151" s="175" t="s">
        <v>1806</v>
      </c>
      <c r="J151" s="175"/>
      <c r="K151" s="175"/>
      <c r="L151" s="175"/>
      <c r="M151" s="175"/>
      <c r="N151" s="177">
        <v>0</v>
      </c>
      <c r="O151" s="177">
        <v>110400</v>
      </c>
      <c r="P151" s="177">
        <v>0</v>
      </c>
      <c r="Q151" s="177">
        <v>0</v>
      </c>
      <c r="R151" s="177">
        <v>0</v>
      </c>
      <c r="S151" s="177">
        <v>588</v>
      </c>
      <c r="T151" s="178">
        <v>0</v>
      </c>
      <c r="U151" s="178">
        <v>0</v>
      </c>
      <c r="V151" s="178">
        <v>110400</v>
      </c>
      <c r="W151" s="178">
        <v>0</v>
      </c>
      <c r="X151" s="178">
        <v>0</v>
      </c>
      <c r="Y151" s="178">
        <v>0</v>
      </c>
      <c r="Z151" s="178">
        <v>0</v>
      </c>
      <c r="AA151" s="178">
        <v>0</v>
      </c>
      <c r="AB151" s="178">
        <v>0</v>
      </c>
      <c r="AC151" s="178">
        <v>0</v>
      </c>
      <c r="AD151" s="178">
        <v>0</v>
      </c>
      <c r="AE151" s="178">
        <v>588</v>
      </c>
      <c r="AF151" s="178">
        <v>110988</v>
      </c>
    </row>
    <row r="152" spans="1:32">
      <c r="A152" s="179" t="s">
        <v>809</v>
      </c>
      <c r="B152" s="172" t="s">
        <v>234</v>
      </c>
      <c r="C152" s="173" t="s">
        <v>1793</v>
      </c>
      <c r="D152" s="171" t="s">
        <v>1793</v>
      </c>
      <c r="E152" s="171"/>
      <c r="F152" s="182">
        <v>1</v>
      </c>
      <c r="G152" s="174"/>
      <c r="H152" s="175"/>
      <c r="I152" s="175" t="s">
        <v>1806</v>
      </c>
      <c r="J152" s="175"/>
      <c r="K152" s="175"/>
      <c r="L152" s="175"/>
      <c r="M152" s="175"/>
      <c r="N152" s="177">
        <v>0</v>
      </c>
      <c r="O152" s="177">
        <v>119353</v>
      </c>
      <c r="P152" s="177">
        <v>0</v>
      </c>
      <c r="Q152" s="177">
        <v>0</v>
      </c>
      <c r="R152" s="177">
        <v>0</v>
      </c>
      <c r="S152" s="177">
        <v>0</v>
      </c>
      <c r="T152" s="178">
        <v>0</v>
      </c>
      <c r="U152" s="178">
        <v>0</v>
      </c>
      <c r="V152" s="178">
        <v>119353</v>
      </c>
      <c r="W152" s="178">
        <v>0</v>
      </c>
      <c r="X152" s="178">
        <v>0</v>
      </c>
      <c r="Y152" s="178">
        <v>0</v>
      </c>
      <c r="Z152" s="178">
        <v>0</v>
      </c>
      <c r="AA152" s="178">
        <v>0</v>
      </c>
      <c r="AB152" s="178">
        <v>0</v>
      </c>
      <c r="AC152" s="178">
        <v>0</v>
      </c>
      <c r="AD152" s="178">
        <v>0</v>
      </c>
      <c r="AE152" s="178">
        <v>0</v>
      </c>
      <c r="AF152" s="178">
        <v>119353</v>
      </c>
    </row>
    <row r="153" spans="1:32">
      <c r="A153" s="179" t="s">
        <v>810</v>
      </c>
      <c r="B153" s="172" t="s">
        <v>426</v>
      </c>
      <c r="C153" s="173" t="s">
        <v>1794</v>
      </c>
      <c r="D153" s="171" t="s">
        <v>1794</v>
      </c>
      <c r="E153" s="171" t="s">
        <v>1797</v>
      </c>
      <c r="F153" s="182">
        <v>0.99309539842873173</v>
      </c>
      <c r="G153" s="174">
        <v>6.9046015712682382E-3</v>
      </c>
      <c r="H153" s="175"/>
      <c r="I153" s="175"/>
      <c r="J153" s="175" t="s">
        <v>1806</v>
      </c>
      <c r="K153" s="175"/>
      <c r="L153" s="175"/>
      <c r="M153" s="175"/>
      <c r="N153" s="177">
        <v>0</v>
      </c>
      <c r="O153" s="177">
        <v>0</v>
      </c>
      <c r="P153" s="177">
        <v>110606</v>
      </c>
      <c r="Q153" s="177">
        <v>0</v>
      </c>
      <c r="R153" s="177">
        <v>0</v>
      </c>
      <c r="S153" s="177">
        <v>769</v>
      </c>
      <c r="T153" s="178">
        <v>0</v>
      </c>
      <c r="U153" s="178">
        <v>0</v>
      </c>
      <c r="V153" s="178">
        <v>0</v>
      </c>
      <c r="W153" s="178">
        <v>110606</v>
      </c>
      <c r="X153" s="178">
        <v>0</v>
      </c>
      <c r="Y153" s="178">
        <v>0</v>
      </c>
      <c r="Z153" s="178">
        <v>0</v>
      </c>
      <c r="AA153" s="178">
        <v>0</v>
      </c>
      <c r="AB153" s="178">
        <v>0</v>
      </c>
      <c r="AC153" s="178">
        <v>294</v>
      </c>
      <c r="AD153" s="178">
        <v>0</v>
      </c>
      <c r="AE153" s="178">
        <v>475</v>
      </c>
      <c r="AF153" s="178">
        <v>111375</v>
      </c>
    </row>
    <row r="154" spans="1:32">
      <c r="A154" s="179" t="s">
        <v>811</v>
      </c>
      <c r="B154" s="172" t="s">
        <v>65</v>
      </c>
      <c r="C154" s="173" t="s">
        <v>1794</v>
      </c>
      <c r="D154" s="171" t="s">
        <v>1794</v>
      </c>
      <c r="E154" s="171" t="s">
        <v>1797</v>
      </c>
      <c r="F154" s="182">
        <v>0.66944837987294914</v>
      </c>
      <c r="G154" s="174">
        <v>0.16611672227046295</v>
      </c>
      <c r="H154" s="175"/>
      <c r="I154" s="175"/>
      <c r="J154" s="175" t="s">
        <v>1806</v>
      </c>
      <c r="K154" s="175"/>
      <c r="L154" s="175"/>
      <c r="M154" s="175"/>
      <c r="N154" s="177">
        <v>0</v>
      </c>
      <c r="O154" s="177">
        <v>0</v>
      </c>
      <c r="P154" s="177">
        <v>73241</v>
      </c>
      <c r="Q154" s="177">
        <v>0</v>
      </c>
      <c r="R154" s="177">
        <v>17990</v>
      </c>
      <c r="S154" s="177">
        <v>18174</v>
      </c>
      <c r="T154" s="178">
        <v>0</v>
      </c>
      <c r="U154" s="178">
        <v>0</v>
      </c>
      <c r="V154" s="178">
        <v>0</v>
      </c>
      <c r="W154" s="178">
        <v>73241</v>
      </c>
      <c r="X154" s="178">
        <v>0</v>
      </c>
      <c r="Y154" s="178">
        <v>0</v>
      </c>
      <c r="Z154" s="178">
        <v>0</v>
      </c>
      <c r="AA154" s="178">
        <v>17990</v>
      </c>
      <c r="AB154" s="178">
        <v>0</v>
      </c>
      <c r="AC154" s="178">
        <v>12596</v>
      </c>
      <c r="AD154" s="178">
        <v>0</v>
      </c>
      <c r="AE154" s="178">
        <v>5578</v>
      </c>
      <c r="AF154" s="178">
        <v>109405</v>
      </c>
    </row>
    <row r="155" spans="1:32">
      <c r="A155" s="179" t="s">
        <v>812</v>
      </c>
      <c r="B155" s="172" t="s">
        <v>352</v>
      </c>
      <c r="C155" s="173" t="s">
        <v>1792</v>
      </c>
      <c r="D155" s="171" t="s">
        <v>1799</v>
      </c>
      <c r="E155" s="171" t="s">
        <v>1802</v>
      </c>
      <c r="F155" s="182">
        <v>0.80948810237952407</v>
      </c>
      <c r="G155" s="174">
        <v>0.19051189762047591</v>
      </c>
      <c r="H155" s="175" t="s">
        <v>1806</v>
      </c>
      <c r="I155" s="175"/>
      <c r="J155" s="175"/>
      <c r="K155" s="175"/>
      <c r="L155" s="175"/>
      <c r="M155" s="175"/>
      <c r="N155" s="177">
        <v>97158</v>
      </c>
      <c r="O155" s="177">
        <v>0</v>
      </c>
      <c r="P155" s="177">
        <v>0</v>
      </c>
      <c r="Q155" s="177">
        <v>0</v>
      </c>
      <c r="R155" s="177">
        <v>22866</v>
      </c>
      <c r="S155" s="177">
        <v>0</v>
      </c>
      <c r="T155" s="178">
        <v>0</v>
      </c>
      <c r="U155" s="178">
        <v>97158</v>
      </c>
      <c r="V155" s="178">
        <v>0</v>
      </c>
      <c r="W155" s="178">
        <v>0</v>
      </c>
      <c r="X155" s="178">
        <v>0</v>
      </c>
      <c r="Y155" s="178">
        <v>0</v>
      </c>
      <c r="Z155" s="178">
        <v>0</v>
      </c>
      <c r="AA155" s="178">
        <v>0</v>
      </c>
      <c r="AB155" s="178">
        <v>22866</v>
      </c>
      <c r="AC155" s="178">
        <v>0</v>
      </c>
      <c r="AD155" s="178">
        <v>0</v>
      </c>
      <c r="AE155" s="178">
        <v>0</v>
      </c>
      <c r="AF155" s="178">
        <v>120024</v>
      </c>
    </row>
    <row r="156" spans="1:32">
      <c r="A156" s="179" t="s">
        <v>813</v>
      </c>
      <c r="B156" s="172" t="s">
        <v>353</v>
      </c>
      <c r="C156" s="173" t="s">
        <v>1792</v>
      </c>
      <c r="D156" s="171" t="s">
        <v>1799</v>
      </c>
      <c r="E156" s="171"/>
      <c r="F156" s="182">
        <v>1</v>
      </c>
      <c r="G156" s="174"/>
      <c r="H156" s="175" t="s">
        <v>1806</v>
      </c>
      <c r="I156" s="175"/>
      <c r="J156" s="175"/>
      <c r="K156" s="175"/>
      <c r="L156" s="175"/>
      <c r="M156" s="175"/>
      <c r="N156" s="177">
        <v>145017</v>
      </c>
      <c r="O156" s="177">
        <v>0</v>
      </c>
      <c r="P156" s="177">
        <v>0</v>
      </c>
      <c r="Q156" s="177">
        <v>0</v>
      </c>
      <c r="R156" s="177">
        <v>0</v>
      </c>
      <c r="S156" s="177">
        <v>0</v>
      </c>
      <c r="T156" s="178">
        <v>0</v>
      </c>
      <c r="U156" s="178">
        <v>145017</v>
      </c>
      <c r="V156" s="178">
        <v>0</v>
      </c>
      <c r="W156" s="178">
        <v>0</v>
      </c>
      <c r="X156" s="178">
        <v>0</v>
      </c>
      <c r="Y156" s="178">
        <v>0</v>
      </c>
      <c r="Z156" s="178">
        <v>0</v>
      </c>
      <c r="AA156" s="178">
        <v>0</v>
      </c>
      <c r="AB156" s="178">
        <v>0</v>
      </c>
      <c r="AC156" s="178">
        <v>0</v>
      </c>
      <c r="AD156" s="178">
        <v>0</v>
      </c>
      <c r="AE156" s="178">
        <v>0</v>
      </c>
      <c r="AF156" s="178">
        <v>145017</v>
      </c>
    </row>
    <row r="157" spans="1:32">
      <c r="A157" s="179" t="s">
        <v>814</v>
      </c>
      <c r="B157" s="172" t="s">
        <v>354</v>
      </c>
      <c r="C157" s="173" t="s">
        <v>1792</v>
      </c>
      <c r="D157" s="171" t="s">
        <v>1799</v>
      </c>
      <c r="E157" s="171"/>
      <c r="F157" s="182">
        <v>1</v>
      </c>
      <c r="G157" s="174"/>
      <c r="H157" s="175" t="s">
        <v>1806</v>
      </c>
      <c r="I157" s="175"/>
      <c r="J157" s="175"/>
      <c r="K157" s="175"/>
      <c r="L157" s="175"/>
      <c r="M157" s="175"/>
      <c r="N157" s="177">
        <v>117263</v>
      </c>
      <c r="O157" s="177">
        <v>0</v>
      </c>
      <c r="P157" s="177">
        <v>0</v>
      </c>
      <c r="Q157" s="177">
        <v>0</v>
      </c>
      <c r="R157" s="177">
        <v>0</v>
      </c>
      <c r="S157" s="177">
        <v>0</v>
      </c>
      <c r="T157" s="178">
        <v>0</v>
      </c>
      <c r="U157" s="178">
        <v>117263</v>
      </c>
      <c r="V157" s="178">
        <v>0</v>
      </c>
      <c r="W157" s="178">
        <v>0</v>
      </c>
      <c r="X157" s="178">
        <v>0</v>
      </c>
      <c r="Y157" s="178">
        <v>0</v>
      </c>
      <c r="Z157" s="178">
        <v>0</v>
      </c>
      <c r="AA157" s="178">
        <v>0</v>
      </c>
      <c r="AB157" s="178">
        <v>0</v>
      </c>
      <c r="AC157" s="178">
        <v>0</v>
      </c>
      <c r="AD157" s="178">
        <v>0</v>
      </c>
      <c r="AE157" s="178">
        <v>0</v>
      </c>
      <c r="AF157" s="178">
        <v>117263</v>
      </c>
    </row>
    <row r="158" spans="1:32">
      <c r="A158" s="179" t="s">
        <v>815</v>
      </c>
      <c r="B158" s="172" t="s">
        <v>599</v>
      </c>
      <c r="C158" s="173" t="s">
        <v>1795</v>
      </c>
      <c r="D158" s="171" t="s">
        <v>1795</v>
      </c>
      <c r="E158" s="171" t="s">
        <v>1796</v>
      </c>
      <c r="F158" s="182">
        <v>0.56614939958022226</v>
      </c>
      <c r="G158" s="174">
        <v>0.24943513516613333</v>
      </c>
      <c r="H158" s="175"/>
      <c r="I158" s="175"/>
      <c r="J158" s="175"/>
      <c r="K158" s="175" t="s">
        <v>1806</v>
      </c>
      <c r="L158" s="175"/>
      <c r="M158" s="175"/>
      <c r="N158" s="177">
        <v>0</v>
      </c>
      <c r="O158" s="177">
        <v>0</v>
      </c>
      <c r="P158" s="177">
        <v>0</v>
      </c>
      <c r="Q158" s="177">
        <v>49362</v>
      </c>
      <c r="R158" s="177">
        <v>21748</v>
      </c>
      <c r="S158" s="177">
        <v>16079</v>
      </c>
      <c r="T158" s="178">
        <v>0</v>
      </c>
      <c r="U158" s="178">
        <v>0</v>
      </c>
      <c r="V158" s="178">
        <v>0</v>
      </c>
      <c r="W158" s="178">
        <v>0</v>
      </c>
      <c r="X158" s="178">
        <v>0</v>
      </c>
      <c r="Y158" s="178">
        <v>49362</v>
      </c>
      <c r="Z158" s="178">
        <v>0</v>
      </c>
      <c r="AA158" s="178">
        <v>21748</v>
      </c>
      <c r="AB158" s="178">
        <v>0</v>
      </c>
      <c r="AC158" s="178">
        <v>10550</v>
      </c>
      <c r="AD158" s="178">
        <v>0</v>
      </c>
      <c r="AE158" s="178">
        <v>5529</v>
      </c>
      <c r="AF158" s="178">
        <v>87189</v>
      </c>
    </row>
    <row r="159" spans="1:32">
      <c r="A159" s="179" t="s">
        <v>816</v>
      </c>
      <c r="B159" s="172" t="s">
        <v>577</v>
      </c>
      <c r="C159" s="173" t="s">
        <v>1795</v>
      </c>
      <c r="D159" s="171" t="s">
        <v>1795</v>
      </c>
      <c r="E159" s="171" t="s">
        <v>1797</v>
      </c>
      <c r="F159" s="182">
        <v>0.47856747591412802</v>
      </c>
      <c r="G159" s="174">
        <v>0.3612667962597727</v>
      </c>
      <c r="H159" s="175"/>
      <c r="I159" s="175"/>
      <c r="J159" s="175"/>
      <c r="K159" s="175" t="s">
        <v>1806</v>
      </c>
      <c r="L159" s="175"/>
      <c r="M159" s="175" t="s">
        <v>1806</v>
      </c>
      <c r="N159" s="177">
        <v>0</v>
      </c>
      <c r="O159" s="177">
        <v>0</v>
      </c>
      <c r="P159" s="177">
        <v>0</v>
      </c>
      <c r="Q159" s="177">
        <v>33728</v>
      </c>
      <c r="R159" s="177">
        <v>11288</v>
      </c>
      <c r="S159" s="177">
        <v>25461</v>
      </c>
      <c r="T159" s="178">
        <v>0</v>
      </c>
      <c r="U159" s="178">
        <v>0</v>
      </c>
      <c r="V159" s="178">
        <v>0</v>
      </c>
      <c r="W159" s="178">
        <v>0</v>
      </c>
      <c r="X159" s="178">
        <v>0</v>
      </c>
      <c r="Y159" s="178">
        <v>33728</v>
      </c>
      <c r="Z159" s="178">
        <v>0</v>
      </c>
      <c r="AA159" s="178">
        <v>11288</v>
      </c>
      <c r="AB159" s="178">
        <v>0</v>
      </c>
      <c r="AC159" s="178">
        <v>23305</v>
      </c>
      <c r="AD159" s="178">
        <v>0</v>
      </c>
      <c r="AE159" s="178">
        <v>2156</v>
      </c>
      <c r="AF159" s="178">
        <v>70477</v>
      </c>
    </row>
    <row r="160" spans="1:32">
      <c r="A160" s="179" t="s">
        <v>817</v>
      </c>
      <c r="B160" s="172" t="s">
        <v>355</v>
      </c>
      <c r="C160" s="173" t="s">
        <v>1792</v>
      </c>
      <c r="D160" s="171" t="s">
        <v>1799</v>
      </c>
      <c r="E160" s="171" t="s">
        <v>1797</v>
      </c>
      <c r="F160" s="182">
        <v>0.9976028801895821</v>
      </c>
      <c r="G160" s="174">
        <v>2.3971198104179008E-3</v>
      </c>
      <c r="H160" s="175" t="s">
        <v>1806</v>
      </c>
      <c r="I160" s="175"/>
      <c r="J160" s="175"/>
      <c r="K160" s="175"/>
      <c r="L160" s="175"/>
      <c r="M160" s="175"/>
      <c r="N160" s="177">
        <v>109452</v>
      </c>
      <c r="O160" s="177">
        <v>0</v>
      </c>
      <c r="P160" s="177">
        <v>0</v>
      </c>
      <c r="Q160" s="177">
        <v>0</v>
      </c>
      <c r="R160" s="177">
        <v>0</v>
      </c>
      <c r="S160" s="177">
        <v>263</v>
      </c>
      <c r="T160" s="178">
        <v>0</v>
      </c>
      <c r="U160" s="178">
        <v>109452</v>
      </c>
      <c r="V160" s="178">
        <v>0</v>
      </c>
      <c r="W160" s="178">
        <v>0</v>
      </c>
      <c r="X160" s="178">
        <v>0</v>
      </c>
      <c r="Y160" s="178">
        <v>0</v>
      </c>
      <c r="Z160" s="178">
        <v>0</v>
      </c>
      <c r="AA160" s="178">
        <v>0</v>
      </c>
      <c r="AB160" s="178">
        <v>0</v>
      </c>
      <c r="AC160" s="178">
        <v>0</v>
      </c>
      <c r="AD160" s="178">
        <v>0</v>
      </c>
      <c r="AE160" s="178">
        <v>263</v>
      </c>
      <c r="AF160" s="178">
        <v>109715</v>
      </c>
    </row>
    <row r="161" spans="1:32">
      <c r="A161" s="179" t="s">
        <v>818</v>
      </c>
      <c r="B161" s="172" t="s">
        <v>19</v>
      </c>
      <c r="C161" s="173" t="s">
        <v>1794</v>
      </c>
      <c r="D161" s="171" t="s">
        <v>1794</v>
      </c>
      <c r="E161" s="171"/>
      <c r="F161" s="182">
        <v>1</v>
      </c>
      <c r="G161" s="174"/>
      <c r="H161" s="175"/>
      <c r="I161" s="175"/>
      <c r="J161" s="175" t="s">
        <v>1806</v>
      </c>
      <c r="K161" s="175"/>
      <c r="L161" s="175"/>
      <c r="M161" s="175"/>
      <c r="N161" s="177">
        <v>0</v>
      </c>
      <c r="O161" s="177">
        <v>0</v>
      </c>
      <c r="P161" s="177">
        <v>91162</v>
      </c>
      <c r="Q161" s="177">
        <v>0</v>
      </c>
      <c r="R161" s="177">
        <v>0</v>
      </c>
      <c r="S161" s="177">
        <v>0</v>
      </c>
      <c r="T161" s="178">
        <v>0</v>
      </c>
      <c r="U161" s="178">
        <v>0</v>
      </c>
      <c r="V161" s="178">
        <v>0</v>
      </c>
      <c r="W161" s="178">
        <v>91162</v>
      </c>
      <c r="X161" s="178">
        <v>0</v>
      </c>
      <c r="Y161" s="178">
        <v>0</v>
      </c>
      <c r="Z161" s="178">
        <v>0</v>
      </c>
      <c r="AA161" s="178">
        <v>0</v>
      </c>
      <c r="AB161" s="178">
        <v>0</v>
      </c>
      <c r="AC161" s="178">
        <v>0</v>
      </c>
      <c r="AD161" s="178">
        <v>0</v>
      </c>
      <c r="AE161" s="178">
        <v>0</v>
      </c>
      <c r="AF161" s="178">
        <v>91162</v>
      </c>
    </row>
    <row r="162" spans="1:32">
      <c r="A162" s="179" t="s">
        <v>819</v>
      </c>
      <c r="B162" s="172" t="s">
        <v>427</v>
      </c>
      <c r="C162" s="173" t="s">
        <v>1794</v>
      </c>
      <c r="D162" s="171" t="s">
        <v>1800</v>
      </c>
      <c r="E162" s="171" t="s">
        <v>1796</v>
      </c>
      <c r="F162" s="182">
        <v>0.56347826086956521</v>
      </c>
      <c r="G162" s="174">
        <v>0.29074854325414612</v>
      </c>
      <c r="H162" s="175"/>
      <c r="I162" s="175"/>
      <c r="J162" s="175" t="s">
        <v>1806</v>
      </c>
      <c r="K162" s="175"/>
      <c r="L162" s="175" t="s">
        <v>1806</v>
      </c>
      <c r="M162" s="175"/>
      <c r="N162" s="177">
        <v>0</v>
      </c>
      <c r="O162" s="177">
        <v>0</v>
      </c>
      <c r="P162" s="177">
        <v>62856</v>
      </c>
      <c r="Q162" s="177">
        <v>1022</v>
      </c>
      <c r="R162" s="177">
        <v>32433</v>
      </c>
      <c r="S162" s="177">
        <v>15239</v>
      </c>
      <c r="T162" s="178">
        <v>0</v>
      </c>
      <c r="U162" s="178">
        <v>0</v>
      </c>
      <c r="V162" s="178">
        <v>0</v>
      </c>
      <c r="W162" s="178">
        <v>0</v>
      </c>
      <c r="X162" s="178">
        <v>62856</v>
      </c>
      <c r="Y162" s="178">
        <v>1022</v>
      </c>
      <c r="Z162" s="178">
        <v>0</v>
      </c>
      <c r="AA162" s="178">
        <v>32433</v>
      </c>
      <c r="AB162" s="178">
        <v>0</v>
      </c>
      <c r="AC162" s="178">
        <v>9570</v>
      </c>
      <c r="AD162" s="178">
        <v>2036</v>
      </c>
      <c r="AE162" s="178">
        <v>3633</v>
      </c>
      <c r="AF162" s="178">
        <v>111550</v>
      </c>
    </row>
    <row r="163" spans="1:32">
      <c r="A163" s="179" t="s">
        <v>820</v>
      </c>
      <c r="B163" s="172" t="s">
        <v>183</v>
      </c>
      <c r="C163" s="173" t="s">
        <v>1797</v>
      </c>
      <c r="D163" s="171" t="s">
        <v>1797</v>
      </c>
      <c r="E163" s="171" t="s">
        <v>1796</v>
      </c>
      <c r="F163" s="182">
        <v>0.69417922348755901</v>
      </c>
      <c r="G163" s="174">
        <v>0.25467686205557033</v>
      </c>
      <c r="H163" s="175"/>
      <c r="I163" s="175"/>
      <c r="J163" s="175"/>
      <c r="K163" s="175"/>
      <c r="L163" s="175" t="s">
        <v>1806</v>
      </c>
      <c r="M163" s="175" t="s">
        <v>1806</v>
      </c>
      <c r="N163" s="177">
        <v>0</v>
      </c>
      <c r="O163" s="177">
        <v>5003</v>
      </c>
      <c r="P163" s="177">
        <v>0</v>
      </c>
      <c r="Q163" s="177">
        <v>0</v>
      </c>
      <c r="R163" s="177">
        <v>24913</v>
      </c>
      <c r="S163" s="177">
        <v>67906</v>
      </c>
      <c r="T163" s="178">
        <v>0</v>
      </c>
      <c r="U163" s="178">
        <v>0</v>
      </c>
      <c r="V163" s="178">
        <v>5003</v>
      </c>
      <c r="W163" s="178">
        <v>0</v>
      </c>
      <c r="X163" s="178">
        <v>0</v>
      </c>
      <c r="Y163" s="178">
        <v>0</v>
      </c>
      <c r="Z163" s="178">
        <v>0</v>
      </c>
      <c r="AA163" s="178">
        <v>24913</v>
      </c>
      <c r="AB163" s="178">
        <v>0</v>
      </c>
      <c r="AC163" s="178">
        <v>55864</v>
      </c>
      <c r="AD163" s="178">
        <v>0</v>
      </c>
      <c r="AE163" s="178">
        <v>12042</v>
      </c>
      <c r="AF163" s="178">
        <v>97822</v>
      </c>
    </row>
    <row r="164" spans="1:32">
      <c r="A164" s="179" t="s">
        <v>821</v>
      </c>
      <c r="B164" s="172" t="s">
        <v>549</v>
      </c>
      <c r="C164" s="173" t="s">
        <v>1796</v>
      </c>
      <c r="D164" s="171" t="s">
        <v>1796</v>
      </c>
      <c r="E164" s="171" t="s">
        <v>1797</v>
      </c>
      <c r="F164" s="182">
        <v>0.56881776090645042</v>
      </c>
      <c r="G164" s="174">
        <v>0.43118223909354958</v>
      </c>
      <c r="H164" s="175"/>
      <c r="I164" s="175"/>
      <c r="J164" s="175"/>
      <c r="K164" s="175"/>
      <c r="L164" s="175" t="s">
        <v>1806</v>
      </c>
      <c r="M164" s="175" t="s">
        <v>1806</v>
      </c>
      <c r="N164" s="177">
        <v>0</v>
      </c>
      <c r="O164" s="177">
        <v>0</v>
      </c>
      <c r="P164" s="177">
        <v>0</v>
      </c>
      <c r="Q164" s="177">
        <v>0</v>
      </c>
      <c r="R164" s="177">
        <v>39559</v>
      </c>
      <c r="S164" s="177">
        <v>29987</v>
      </c>
      <c r="T164" s="178">
        <v>0</v>
      </c>
      <c r="U164" s="178">
        <v>0</v>
      </c>
      <c r="V164" s="178">
        <v>0</v>
      </c>
      <c r="W164" s="178">
        <v>0</v>
      </c>
      <c r="X164" s="178">
        <v>0</v>
      </c>
      <c r="Y164" s="178">
        <v>0</v>
      </c>
      <c r="Z164" s="178">
        <v>0</v>
      </c>
      <c r="AA164" s="178">
        <v>39559</v>
      </c>
      <c r="AB164" s="178">
        <v>0</v>
      </c>
      <c r="AC164" s="178">
        <v>20702</v>
      </c>
      <c r="AD164" s="178">
        <v>0</v>
      </c>
      <c r="AE164" s="178">
        <v>9285</v>
      </c>
      <c r="AF164" s="178">
        <v>69546</v>
      </c>
    </row>
    <row r="165" spans="1:32">
      <c r="A165" s="179" t="s">
        <v>822</v>
      </c>
      <c r="B165" s="172" t="s">
        <v>66</v>
      </c>
      <c r="C165" s="173" t="s">
        <v>1795</v>
      </c>
      <c r="D165" s="171" t="s">
        <v>1801</v>
      </c>
      <c r="E165" s="171" t="s">
        <v>1792</v>
      </c>
      <c r="F165" s="182">
        <v>0.40567298418490072</v>
      </c>
      <c r="G165" s="174">
        <v>0.38071278338775461</v>
      </c>
      <c r="H165" s="175" t="s">
        <v>1806</v>
      </c>
      <c r="I165" s="175"/>
      <c r="J165" s="175"/>
      <c r="K165" s="175" t="s">
        <v>1806</v>
      </c>
      <c r="L165" s="175"/>
      <c r="M165" s="175"/>
      <c r="N165" s="177">
        <v>32763</v>
      </c>
      <c r="O165" s="177">
        <v>0</v>
      </c>
      <c r="P165" s="177">
        <v>5685</v>
      </c>
      <c r="Q165" s="177">
        <v>34911</v>
      </c>
      <c r="R165" s="177">
        <v>12698</v>
      </c>
      <c r="S165" s="177">
        <v>0</v>
      </c>
      <c r="T165" s="178">
        <v>32763</v>
      </c>
      <c r="U165" s="178">
        <v>0</v>
      </c>
      <c r="V165" s="178">
        <v>0</v>
      </c>
      <c r="W165" s="178">
        <v>0</v>
      </c>
      <c r="X165" s="178">
        <v>5685</v>
      </c>
      <c r="Y165" s="178">
        <v>0</v>
      </c>
      <c r="Z165" s="178">
        <v>34911</v>
      </c>
      <c r="AA165" s="178">
        <v>0</v>
      </c>
      <c r="AB165" s="178">
        <v>12698</v>
      </c>
      <c r="AC165" s="178">
        <v>0</v>
      </c>
      <c r="AD165" s="178">
        <v>0</v>
      </c>
      <c r="AE165" s="178">
        <v>0</v>
      </c>
      <c r="AF165" s="178">
        <v>86057</v>
      </c>
    </row>
    <row r="166" spans="1:32">
      <c r="A166" s="179" t="s">
        <v>823</v>
      </c>
      <c r="B166" s="172" t="s">
        <v>184</v>
      </c>
      <c r="C166" s="173" t="s">
        <v>1793</v>
      </c>
      <c r="D166" s="171" t="s">
        <v>1793</v>
      </c>
      <c r="E166" s="171"/>
      <c r="F166" s="182">
        <v>1</v>
      </c>
      <c r="G166" s="174"/>
      <c r="H166" s="175"/>
      <c r="I166" s="175" t="s">
        <v>1806</v>
      </c>
      <c r="J166" s="175"/>
      <c r="K166" s="175"/>
      <c r="L166" s="175"/>
      <c r="M166" s="175"/>
      <c r="N166" s="177">
        <v>0</v>
      </c>
      <c r="O166" s="177">
        <v>102559</v>
      </c>
      <c r="P166" s="177">
        <v>0</v>
      </c>
      <c r="Q166" s="177">
        <v>0</v>
      </c>
      <c r="R166" s="177">
        <v>0</v>
      </c>
      <c r="S166" s="177">
        <v>0</v>
      </c>
      <c r="T166" s="178">
        <v>0</v>
      </c>
      <c r="U166" s="178">
        <v>0</v>
      </c>
      <c r="V166" s="178">
        <v>102559</v>
      </c>
      <c r="W166" s="178">
        <v>0</v>
      </c>
      <c r="X166" s="178">
        <v>0</v>
      </c>
      <c r="Y166" s="178">
        <v>0</v>
      </c>
      <c r="Z166" s="178">
        <v>0</v>
      </c>
      <c r="AA166" s="178">
        <v>0</v>
      </c>
      <c r="AB166" s="178">
        <v>0</v>
      </c>
      <c r="AC166" s="178">
        <v>0</v>
      </c>
      <c r="AD166" s="178">
        <v>0</v>
      </c>
      <c r="AE166" s="178">
        <v>0</v>
      </c>
      <c r="AF166" s="178">
        <v>102559</v>
      </c>
    </row>
    <row r="167" spans="1:32">
      <c r="A167" s="179" t="s">
        <v>824</v>
      </c>
      <c r="B167" s="172" t="s">
        <v>185</v>
      </c>
      <c r="C167" s="173" t="s">
        <v>1793</v>
      </c>
      <c r="D167" s="171" t="s">
        <v>1793</v>
      </c>
      <c r="E167" s="171"/>
      <c r="F167" s="182">
        <v>1</v>
      </c>
      <c r="G167" s="174"/>
      <c r="H167" s="175"/>
      <c r="I167" s="175" t="s">
        <v>1806</v>
      </c>
      <c r="J167" s="175"/>
      <c r="K167" s="175"/>
      <c r="L167" s="175"/>
      <c r="M167" s="175"/>
      <c r="N167" s="177">
        <v>0</v>
      </c>
      <c r="O167" s="177">
        <v>114435</v>
      </c>
      <c r="P167" s="177">
        <v>0</v>
      </c>
      <c r="Q167" s="177">
        <v>0</v>
      </c>
      <c r="R167" s="177">
        <v>0</v>
      </c>
      <c r="S167" s="177">
        <v>0</v>
      </c>
      <c r="T167" s="178">
        <v>0</v>
      </c>
      <c r="U167" s="178">
        <v>0</v>
      </c>
      <c r="V167" s="178">
        <v>114435</v>
      </c>
      <c r="W167" s="178">
        <v>0</v>
      </c>
      <c r="X167" s="178">
        <v>0</v>
      </c>
      <c r="Y167" s="178">
        <v>0</v>
      </c>
      <c r="Z167" s="178">
        <v>0</v>
      </c>
      <c r="AA167" s="178">
        <v>0</v>
      </c>
      <c r="AB167" s="178">
        <v>0</v>
      </c>
      <c r="AC167" s="178">
        <v>0</v>
      </c>
      <c r="AD167" s="178">
        <v>0</v>
      </c>
      <c r="AE167" s="178">
        <v>0</v>
      </c>
      <c r="AF167" s="178">
        <v>114435</v>
      </c>
    </row>
    <row r="168" spans="1:32">
      <c r="A168" s="179" t="s">
        <v>825</v>
      </c>
      <c r="B168" s="172" t="s">
        <v>186</v>
      </c>
      <c r="C168" s="173" t="s">
        <v>1797</v>
      </c>
      <c r="D168" s="171" t="s">
        <v>1797</v>
      </c>
      <c r="E168" s="171" t="s">
        <v>1796</v>
      </c>
      <c r="F168" s="182">
        <v>0.69339992413705909</v>
      </c>
      <c r="G168" s="174">
        <v>0.30660007586294097</v>
      </c>
      <c r="H168" s="175"/>
      <c r="I168" s="175"/>
      <c r="J168" s="175"/>
      <c r="K168" s="175"/>
      <c r="L168" s="175" t="s">
        <v>1806</v>
      </c>
      <c r="M168" s="175" t="s">
        <v>1806</v>
      </c>
      <c r="N168" s="177">
        <v>0</v>
      </c>
      <c r="O168" s="177">
        <v>0</v>
      </c>
      <c r="P168" s="177">
        <v>0</v>
      </c>
      <c r="Q168" s="177">
        <v>0</v>
      </c>
      <c r="R168" s="177">
        <v>24249</v>
      </c>
      <c r="S168" s="177">
        <v>54841</v>
      </c>
      <c r="T168" s="178">
        <v>0</v>
      </c>
      <c r="U168" s="178">
        <v>0</v>
      </c>
      <c r="V168" s="178">
        <v>0</v>
      </c>
      <c r="W168" s="178">
        <v>0</v>
      </c>
      <c r="X168" s="178">
        <v>0</v>
      </c>
      <c r="Y168" s="178">
        <v>0</v>
      </c>
      <c r="Z168" s="178">
        <v>0</v>
      </c>
      <c r="AA168" s="178">
        <v>24249</v>
      </c>
      <c r="AB168" s="178">
        <v>0</v>
      </c>
      <c r="AC168" s="178">
        <v>35642</v>
      </c>
      <c r="AD168" s="178">
        <v>0</v>
      </c>
      <c r="AE168" s="178">
        <v>19199</v>
      </c>
      <c r="AF168" s="178">
        <v>79090</v>
      </c>
    </row>
    <row r="169" spans="1:32">
      <c r="A169" s="179" t="s">
        <v>826</v>
      </c>
      <c r="B169" s="172" t="s">
        <v>506</v>
      </c>
      <c r="C169" s="173" t="s">
        <v>1797</v>
      </c>
      <c r="D169" s="171" t="s">
        <v>1797</v>
      </c>
      <c r="E169" s="171" t="s">
        <v>1796</v>
      </c>
      <c r="F169" s="182">
        <v>0.53250352651342059</v>
      </c>
      <c r="G169" s="174">
        <v>0.46749647348657936</v>
      </c>
      <c r="H169" s="175"/>
      <c r="I169" s="175"/>
      <c r="J169" s="175"/>
      <c r="K169" s="175"/>
      <c r="L169" s="175" t="s">
        <v>1806</v>
      </c>
      <c r="M169" s="175" t="s">
        <v>1806</v>
      </c>
      <c r="N169" s="177">
        <v>0</v>
      </c>
      <c r="O169" s="177">
        <v>0</v>
      </c>
      <c r="P169" s="177">
        <v>0</v>
      </c>
      <c r="Q169" s="177">
        <v>0</v>
      </c>
      <c r="R169" s="177">
        <v>47061</v>
      </c>
      <c r="S169" s="177">
        <v>53605</v>
      </c>
      <c r="T169" s="178">
        <v>0</v>
      </c>
      <c r="U169" s="178">
        <v>0</v>
      </c>
      <c r="V169" s="178">
        <v>0</v>
      </c>
      <c r="W169" s="178">
        <v>0</v>
      </c>
      <c r="X169" s="178">
        <v>0</v>
      </c>
      <c r="Y169" s="178">
        <v>0</v>
      </c>
      <c r="Z169" s="178">
        <v>0</v>
      </c>
      <c r="AA169" s="178">
        <v>47061</v>
      </c>
      <c r="AB169" s="178">
        <v>0</v>
      </c>
      <c r="AC169" s="178">
        <v>40735</v>
      </c>
      <c r="AD169" s="178">
        <v>0</v>
      </c>
      <c r="AE169" s="178">
        <v>12870</v>
      </c>
      <c r="AF169" s="178">
        <v>100666</v>
      </c>
    </row>
    <row r="170" spans="1:32">
      <c r="A170" s="179" t="s">
        <v>827</v>
      </c>
      <c r="B170" s="172" t="s">
        <v>130</v>
      </c>
      <c r="C170" s="173" t="s">
        <v>1794</v>
      </c>
      <c r="D170" s="171" t="s">
        <v>1794</v>
      </c>
      <c r="E170" s="171" t="s">
        <v>1797</v>
      </c>
      <c r="F170" s="182">
        <v>0.56628608377547673</v>
      </c>
      <c r="G170" s="174">
        <v>0.25799622664906952</v>
      </c>
      <c r="H170" s="175"/>
      <c r="I170" s="175"/>
      <c r="J170" s="175" t="s">
        <v>1806</v>
      </c>
      <c r="K170" s="175"/>
      <c r="L170" s="175"/>
      <c r="M170" s="175" t="s">
        <v>1806</v>
      </c>
      <c r="N170" s="177">
        <v>0</v>
      </c>
      <c r="O170" s="177">
        <v>0</v>
      </c>
      <c r="P170" s="177">
        <v>63932</v>
      </c>
      <c r="Q170" s="177">
        <v>0</v>
      </c>
      <c r="R170" s="177">
        <v>19838</v>
      </c>
      <c r="S170" s="177">
        <v>29127</v>
      </c>
      <c r="T170" s="178">
        <v>0</v>
      </c>
      <c r="U170" s="178">
        <v>0</v>
      </c>
      <c r="V170" s="178">
        <v>0</v>
      </c>
      <c r="W170" s="178">
        <v>63932</v>
      </c>
      <c r="X170" s="178">
        <v>0</v>
      </c>
      <c r="Y170" s="178">
        <v>0</v>
      </c>
      <c r="Z170" s="178">
        <v>0</v>
      </c>
      <c r="AA170" s="178">
        <v>19838</v>
      </c>
      <c r="AB170" s="178">
        <v>0</v>
      </c>
      <c r="AC170" s="178">
        <v>23105</v>
      </c>
      <c r="AD170" s="178">
        <v>0</v>
      </c>
      <c r="AE170" s="178">
        <v>6022</v>
      </c>
      <c r="AF170" s="178">
        <v>112897</v>
      </c>
    </row>
    <row r="171" spans="1:32">
      <c r="A171" s="179" t="s">
        <v>828</v>
      </c>
      <c r="B171" s="172" t="s">
        <v>131</v>
      </c>
      <c r="C171" s="173" t="s">
        <v>1796</v>
      </c>
      <c r="D171" s="171" t="s">
        <v>1796</v>
      </c>
      <c r="E171" s="171" t="s">
        <v>1797</v>
      </c>
      <c r="F171" s="182">
        <v>0.55672112698699783</v>
      </c>
      <c r="G171" s="174">
        <v>0.25922911517051506</v>
      </c>
      <c r="H171" s="175"/>
      <c r="I171" s="175"/>
      <c r="J171" s="175"/>
      <c r="K171" s="175"/>
      <c r="L171" s="175" t="s">
        <v>1806</v>
      </c>
      <c r="M171" s="175" t="s">
        <v>1806</v>
      </c>
      <c r="N171" s="177">
        <v>0</v>
      </c>
      <c r="O171" s="177">
        <v>0</v>
      </c>
      <c r="P171" s="177">
        <v>18317</v>
      </c>
      <c r="Q171" s="177">
        <v>0</v>
      </c>
      <c r="R171" s="177">
        <v>55406</v>
      </c>
      <c r="S171" s="177">
        <v>25799</v>
      </c>
      <c r="T171" s="178">
        <v>0</v>
      </c>
      <c r="U171" s="178">
        <v>0</v>
      </c>
      <c r="V171" s="178">
        <v>0</v>
      </c>
      <c r="W171" s="178">
        <v>18317</v>
      </c>
      <c r="X171" s="178">
        <v>0</v>
      </c>
      <c r="Y171" s="178">
        <v>0</v>
      </c>
      <c r="Z171" s="178">
        <v>0</v>
      </c>
      <c r="AA171" s="178">
        <v>55406</v>
      </c>
      <c r="AB171" s="178">
        <v>0</v>
      </c>
      <c r="AC171" s="178">
        <v>22308</v>
      </c>
      <c r="AD171" s="178">
        <v>0</v>
      </c>
      <c r="AE171" s="178">
        <v>3491</v>
      </c>
      <c r="AF171" s="178">
        <v>99522</v>
      </c>
    </row>
    <row r="172" spans="1:32">
      <c r="A172" s="179" t="s">
        <v>829</v>
      </c>
      <c r="B172" s="172" t="s">
        <v>132</v>
      </c>
      <c r="C172" s="173" t="s">
        <v>1794</v>
      </c>
      <c r="D172" s="171" t="s">
        <v>1794</v>
      </c>
      <c r="E172" s="171" t="s">
        <v>1796</v>
      </c>
      <c r="F172" s="182">
        <v>0.83493632599614542</v>
      </c>
      <c r="G172" s="174">
        <v>0.13406121188089595</v>
      </c>
      <c r="H172" s="175"/>
      <c r="I172" s="175"/>
      <c r="J172" s="175" t="s">
        <v>1806</v>
      </c>
      <c r="K172" s="175"/>
      <c r="L172" s="175"/>
      <c r="M172" s="175"/>
      <c r="N172" s="177">
        <v>0</v>
      </c>
      <c r="O172" s="177">
        <v>0</v>
      </c>
      <c r="P172" s="177">
        <v>90543</v>
      </c>
      <c r="Q172" s="177">
        <v>0</v>
      </c>
      <c r="R172" s="177">
        <v>14538</v>
      </c>
      <c r="S172" s="177">
        <v>3362</v>
      </c>
      <c r="T172" s="178">
        <v>0</v>
      </c>
      <c r="U172" s="178">
        <v>0</v>
      </c>
      <c r="V172" s="178">
        <v>0</v>
      </c>
      <c r="W172" s="178">
        <v>90543</v>
      </c>
      <c r="X172" s="178">
        <v>0</v>
      </c>
      <c r="Y172" s="178">
        <v>0</v>
      </c>
      <c r="Z172" s="178">
        <v>0</v>
      </c>
      <c r="AA172" s="178">
        <v>14538</v>
      </c>
      <c r="AB172" s="178">
        <v>0</v>
      </c>
      <c r="AC172" s="178">
        <v>3362</v>
      </c>
      <c r="AD172" s="178">
        <v>0</v>
      </c>
      <c r="AE172" s="178">
        <v>0</v>
      </c>
      <c r="AF172" s="178">
        <v>108443</v>
      </c>
    </row>
    <row r="173" spans="1:32">
      <c r="A173" s="179" t="s">
        <v>830</v>
      </c>
      <c r="B173" s="172" t="s">
        <v>133</v>
      </c>
      <c r="C173" s="173" t="s">
        <v>1796</v>
      </c>
      <c r="D173" s="171" t="s">
        <v>1796</v>
      </c>
      <c r="E173" s="171" t="s">
        <v>1797</v>
      </c>
      <c r="F173" s="182">
        <v>0.34884996749024705</v>
      </c>
      <c r="G173" s="174">
        <v>0.3353584200260078</v>
      </c>
      <c r="H173" s="175"/>
      <c r="I173" s="175"/>
      <c r="J173" s="175"/>
      <c r="K173" s="175" t="s">
        <v>1806</v>
      </c>
      <c r="L173" s="175" t="s">
        <v>1806</v>
      </c>
      <c r="M173" s="175" t="s">
        <v>1806</v>
      </c>
      <c r="N173" s="177">
        <v>0</v>
      </c>
      <c r="O173" s="177">
        <v>0</v>
      </c>
      <c r="P173" s="177">
        <v>4183</v>
      </c>
      <c r="Q173" s="177">
        <v>26901</v>
      </c>
      <c r="R173" s="177">
        <v>34338</v>
      </c>
      <c r="S173" s="177">
        <v>33010</v>
      </c>
      <c r="T173" s="178">
        <v>0</v>
      </c>
      <c r="U173" s="178">
        <v>0</v>
      </c>
      <c r="V173" s="178">
        <v>0</v>
      </c>
      <c r="W173" s="178">
        <v>4183</v>
      </c>
      <c r="X173" s="178">
        <v>0</v>
      </c>
      <c r="Y173" s="178">
        <v>26901</v>
      </c>
      <c r="Z173" s="178">
        <v>0</v>
      </c>
      <c r="AA173" s="178">
        <v>34338</v>
      </c>
      <c r="AB173" s="178">
        <v>0</v>
      </c>
      <c r="AC173" s="178">
        <v>29512</v>
      </c>
      <c r="AD173" s="178">
        <v>0</v>
      </c>
      <c r="AE173" s="178">
        <v>3498</v>
      </c>
      <c r="AF173" s="178">
        <v>98432</v>
      </c>
    </row>
    <row r="174" spans="1:32">
      <c r="A174" s="179" t="s">
        <v>831</v>
      </c>
      <c r="B174" s="172" t="s">
        <v>428</v>
      </c>
      <c r="C174" s="173" t="s">
        <v>1795</v>
      </c>
      <c r="D174" s="171" t="s">
        <v>1795</v>
      </c>
      <c r="E174" s="171" t="s">
        <v>1797</v>
      </c>
      <c r="F174" s="182">
        <v>0.74960007998400324</v>
      </c>
      <c r="G174" s="174">
        <v>0.25039992001599681</v>
      </c>
      <c r="H174" s="175"/>
      <c r="I174" s="175"/>
      <c r="J174" s="175"/>
      <c r="K174" s="175" t="s">
        <v>1806</v>
      </c>
      <c r="L174" s="175"/>
      <c r="M174" s="175" t="s">
        <v>1806</v>
      </c>
      <c r="N174" s="177">
        <v>0</v>
      </c>
      <c r="O174" s="177">
        <v>0</v>
      </c>
      <c r="P174" s="177">
        <v>0</v>
      </c>
      <c r="Q174" s="177">
        <v>74975</v>
      </c>
      <c r="R174" s="177">
        <v>0</v>
      </c>
      <c r="S174" s="177">
        <v>25045</v>
      </c>
      <c r="T174" s="178">
        <v>0</v>
      </c>
      <c r="U174" s="178">
        <v>0</v>
      </c>
      <c r="V174" s="178">
        <v>0</v>
      </c>
      <c r="W174" s="178">
        <v>0</v>
      </c>
      <c r="X174" s="178">
        <v>0</v>
      </c>
      <c r="Y174" s="178">
        <v>74975</v>
      </c>
      <c r="Z174" s="178">
        <v>0</v>
      </c>
      <c r="AA174" s="178">
        <v>0</v>
      </c>
      <c r="AB174" s="178">
        <v>0</v>
      </c>
      <c r="AC174" s="178">
        <v>17118</v>
      </c>
      <c r="AD174" s="178">
        <v>0</v>
      </c>
      <c r="AE174" s="178">
        <v>7927</v>
      </c>
      <c r="AF174" s="178">
        <v>100020</v>
      </c>
    </row>
    <row r="175" spans="1:32">
      <c r="A175" s="179" t="s">
        <v>832</v>
      </c>
      <c r="B175" s="172" t="s">
        <v>235</v>
      </c>
      <c r="C175" s="173" t="s">
        <v>1794</v>
      </c>
      <c r="D175" s="171" t="s">
        <v>1800</v>
      </c>
      <c r="E175" s="171" t="s">
        <v>1801</v>
      </c>
      <c r="F175" s="182">
        <v>0.49676097932742691</v>
      </c>
      <c r="G175" s="174">
        <v>0.37261836715251978</v>
      </c>
      <c r="H175" s="175"/>
      <c r="I175" s="175"/>
      <c r="J175" s="175" t="s">
        <v>1806</v>
      </c>
      <c r="K175" s="175" t="s">
        <v>1806</v>
      </c>
      <c r="L175" s="175"/>
      <c r="M175" s="175"/>
      <c r="N175" s="177">
        <v>0</v>
      </c>
      <c r="O175" s="177">
        <v>0</v>
      </c>
      <c r="P175" s="177">
        <v>41716</v>
      </c>
      <c r="Q175" s="177">
        <v>31291</v>
      </c>
      <c r="R175" s="177">
        <v>10699</v>
      </c>
      <c r="S175" s="177">
        <v>270</v>
      </c>
      <c r="T175" s="178">
        <v>0</v>
      </c>
      <c r="U175" s="178">
        <v>0</v>
      </c>
      <c r="V175" s="178">
        <v>0</v>
      </c>
      <c r="W175" s="178">
        <v>0</v>
      </c>
      <c r="X175" s="178">
        <v>41716</v>
      </c>
      <c r="Y175" s="178">
        <v>0</v>
      </c>
      <c r="Z175" s="178">
        <v>31291</v>
      </c>
      <c r="AA175" s="178">
        <v>0</v>
      </c>
      <c r="AB175" s="178">
        <v>10699</v>
      </c>
      <c r="AC175" s="178">
        <v>0</v>
      </c>
      <c r="AD175" s="178">
        <v>0</v>
      </c>
      <c r="AE175" s="178">
        <v>270</v>
      </c>
      <c r="AF175" s="178">
        <v>83976</v>
      </c>
    </row>
    <row r="176" spans="1:32">
      <c r="A176" s="179" t="s">
        <v>833</v>
      </c>
      <c r="B176" s="172" t="s">
        <v>236</v>
      </c>
      <c r="C176" s="173" t="s">
        <v>1795</v>
      </c>
      <c r="D176" s="171" t="s">
        <v>1801</v>
      </c>
      <c r="E176" s="171" t="s">
        <v>1800</v>
      </c>
      <c r="F176" s="182">
        <v>0.79729763294503364</v>
      </c>
      <c r="G176" s="174">
        <v>0.20270236705496633</v>
      </c>
      <c r="H176" s="175"/>
      <c r="I176" s="175"/>
      <c r="J176" s="175"/>
      <c r="K176" s="175" t="s">
        <v>1806</v>
      </c>
      <c r="L176" s="175"/>
      <c r="M176" s="175"/>
      <c r="N176" s="177">
        <v>0</v>
      </c>
      <c r="O176" s="177">
        <v>0</v>
      </c>
      <c r="P176" s="177">
        <v>16322</v>
      </c>
      <c r="Q176" s="177">
        <v>64200</v>
      </c>
      <c r="R176" s="177">
        <v>0</v>
      </c>
      <c r="S176" s="177">
        <v>0</v>
      </c>
      <c r="T176" s="178">
        <v>0</v>
      </c>
      <c r="U176" s="178">
        <v>0</v>
      </c>
      <c r="V176" s="178">
        <v>0</v>
      </c>
      <c r="W176" s="178">
        <v>0</v>
      </c>
      <c r="X176" s="178">
        <v>16322</v>
      </c>
      <c r="Y176" s="178">
        <v>0</v>
      </c>
      <c r="Z176" s="178">
        <v>64200</v>
      </c>
      <c r="AA176" s="178">
        <v>0</v>
      </c>
      <c r="AB176" s="178">
        <v>0</v>
      </c>
      <c r="AC176" s="178">
        <v>0</v>
      </c>
      <c r="AD176" s="178">
        <v>0</v>
      </c>
      <c r="AE176" s="178">
        <v>0</v>
      </c>
      <c r="AF176" s="178">
        <v>80522</v>
      </c>
    </row>
    <row r="177" spans="1:32">
      <c r="A177" s="179" t="s">
        <v>834</v>
      </c>
      <c r="B177" s="172" t="s">
        <v>356</v>
      </c>
      <c r="C177" s="173" t="s">
        <v>1792</v>
      </c>
      <c r="D177" s="171" t="s">
        <v>1799</v>
      </c>
      <c r="E177" s="171"/>
      <c r="F177" s="182">
        <v>1</v>
      </c>
      <c r="G177" s="174"/>
      <c r="H177" s="175" t="s">
        <v>1806</v>
      </c>
      <c r="I177" s="175"/>
      <c r="J177" s="175"/>
      <c r="K177" s="175"/>
      <c r="L177" s="175"/>
      <c r="M177" s="175"/>
      <c r="N177" s="177">
        <v>117324</v>
      </c>
      <c r="O177" s="177">
        <v>0</v>
      </c>
      <c r="P177" s="177">
        <v>0</v>
      </c>
      <c r="Q177" s="177">
        <v>0</v>
      </c>
      <c r="R177" s="177">
        <v>0</v>
      </c>
      <c r="S177" s="177">
        <v>0</v>
      </c>
      <c r="T177" s="178">
        <v>0</v>
      </c>
      <c r="U177" s="178">
        <v>117324</v>
      </c>
      <c r="V177" s="178">
        <v>0</v>
      </c>
      <c r="W177" s="178">
        <v>0</v>
      </c>
      <c r="X177" s="178">
        <v>0</v>
      </c>
      <c r="Y177" s="178">
        <v>0</v>
      </c>
      <c r="Z177" s="178">
        <v>0</v>
      </c>
      <c r="AA177" s="178">
        <v>0</v>
      </c>
      <c r="AB177" s="178">
        <v>0</v>
      </c>
      <c r="AC177" s="178">
        <v>0</v>
      </c>
      <c r="AD177" s="178">
        <v>0</v>
      </c>
      <c r="AE177" s="178">
        <v>0</v>
      </c>
      <c r="AF177" s="178">
        <v>117324</v>
      </c>
    </row>
    <row r="178" spans="1:32">
      <c r="A178" s="179" t="s">
        <v>835</v>
      </c>
      <c r="B178" s="172" t="s">
        <v>600</v>
      </c>
      <c r="C178" s="173" t="s">
        <v>1797</v>
      </c>
      <c r="D178" s="171" t="s">
        <v>1797</v>
      </c>
      <c r="E178" s="171" t="s">
        <v>1795</v>
      </c>
      <c r="F178" s="182">
        <v>0.57426732487658561</v>
      </c>
      <c r="G178" s="174">
        <v>0.3155137578370722</v>
      </c>
      <c r="H178" s="175"/>
      <c r="I178" s="175"/>
      <c r="J178" s="175"/>
      <c r="K178" s="175" t="s">
        <v>1806</v>
      </c>
      <c r="L178" s="175"/>
      <c r="M178" s="175" t="s">
        <v>1806</v>
      </c>
      <c r="N178" s="177">
        <v>0</v>
      </c>
      <c r="O178" s="177">
        <v>0</v>
      </c>
      <c r="P178" s="177">
        <v>0</v>
      </c>
      <c r="Q178" s="177">
        <v>30295</v>
      </c>
      <c r="R178" s="177">
        <v>10583</v>
      </c>
      <c r="S178" s="177">
        <v>55140</v>
      </c>
      <c r="T178" s="178">
        <v>0</v>
      </c>
      <c r="U178" s="178">
        <v>0</v>
      </c>
      <c r="V178" s="178">
        <v>0</v>
      </c>
      <c r="W178" s="178">
        <v>0</v>
      </c>
      <c r="X178" s="178">
        <v>0</v>
      </c>
      <c r="Y178" s="178">
        <v>30295</v>
      </c>
      <c r="Z178" s="178">
        <v>0</v>
      </c>
      <c r="AA178" s="178">
        <v>10583</v>
      </c>
      <c r="AB178" s="178">
        <v>0</v>
      </c>
      <c r="AC178" s="178">
        <v>26150</v>
      </c>
      <c r="AD178" s="178">
        <v>0</v>
      </c>
      <c r="AE178" s="178">
        <v>28990</v>
      </c>
      <c r="AF178" s="178">
        <v>96018</v>
      </c>
    </row>
    <row r="179" spans="1:32">
      <c r="A179" s="179" t="s">
        <v>836</v>
      </c>
      <c r="B179" s="172" t="s">
        <v>601</v>
      </c>
      <c r="C179" s="173" t="s">
        <v>1797</v>
      </c>
      <c r="D179" s="171" t="s">
        <v>1797</v>
      </c>
      <c r="E179" s="171" t="s">
        <v>1796</v>
      </c>
      <c r="F179" s="182">
        <v>0.76738865338830498</v>
      </c>
      <c r="G179" s="174">
        <v>0.20180012775100167</v>
      </c>
      <c r="H179" s="175"/>
      <c r="I179" s="175"/>
      <c r="J179" s="175"/>
      <c r="K179" s="175"/>
      <c r="L179" s="175"/>
      <c r="M179" s="175" t="s">
        <v>1806</v>
      </c>
      <c r="N179" s="177">
        <v>0</v>
      </c>
      <c r="O179" s="177">
        <v>0</v>
      </c>
      <c r="P179" s="177">
        <v>0</v>
      </c>
      <c r="Q179" s="177">
        <v>2653</v>
      </c>
      <c r="R179" s="177">
        <v>17376</v>
      </c>
      <c r="S179" s="177">
        <v>66076</v>
      </c>
      <c r="T179" s="178">
        <v>0</v>
      </c>
      <c r="U179" s="178">
        <v>0</v>
      </c>
      <c r="V179" s="178">
        <v>0</v>
      </c>
      <c r="W179" s="178">
        <v>0</v>
      </c>
      <c r="X179" s="178">
        <v>0</v>
      </c>
      <c r="Y179" s="178">
        <v>2653</v>
      </c>
      <c r="Z179" s="178">
        <v>0</v>
      </c>
      <c r="AA179" s="178">
        <v>17376</v>
      </c>
      <c r="AB179" s="178">
        <v>0</v>
      </c>
      <c r="AC179" s="178">
        <v>36150</v>
      </c>
      <c r="AD179" s="178">
        <v>0</v>
      </c>
      <c r="AE179" s="178">
        <v>29926</v>
      </c>
      <c r="AF179" s="178">
        <v>86105</v>
      </c>
    </row>
    <row r="180" spans="1:32">
      <c r="A180" s="179" t="s">
        <v>837</v>
      </c>
      <c r="B180" s="172" t="s">
        <v>602</v>
      </c>
      <c r="C180" s="173" t="s">
        <v>1794</v>
      </c>
      <c r="D180" s="171" t="s">
        <v>1794</v>
      </c>
      <c r="E180" s="171" t="s">
        <v>1796</v>
      </c>
      <c r="F180" s="182">
        <v>0.72326764074201844</v>
      </c>
      <c r="G180" s="174">
        <v>0.21658524643067781</v>
      </c>
      <c r="H180" s="175"/>
      <c r="I180" s="175"/>
      <c r="J180" s="175" t="s">
        <v>1806</v>
      </c>
      <c r="K180" s="175"/>
      <c r="L180" s="175"/>
      <c r="M180" s="175"/>
      <c r="N180" s="177">
        <v>0</v>
      </c>
      <c r="O180" s="177">
        <v>0</v>
      </c>
      <c r="P180" s="177">
        <v>64995</v>
      </c>
      <c r="Q180" s="177">
        <v>0</v>
      </c>
      <c r="R180" s="177">
        <v>19463</v>
      </c>
      <c r="S180" s="177">
        <v>5405</v>
      </c>
      <c r="T180" s="178">
        <v>0</v>
      </c>
      <c r="U180" s="178">
        <v>0</v>
      </c>
      <c r="V180" s="178">
        <v>0</v>
      </c>
      <c r="W180" s="178">
        <v>64995</v>
      </c>
      <c r="X180" s="178">
        <v>0</v>
      </c>
      <c r="Y180" s="178">
        <v>0</v>
      </c>
      <c r="Z180" s="178">
        <v>0</v>
      </c>
      <c r="AA180" s="178">
        <v>19463</v>
      </c>
      <c r="AB180" s="178">
        <v>0</v>
      </c>
      <c r="AC180" s="178">
        <v>805</v>
      </c>
      <c r="AD180" s="178">
        <v>0</v>
      </c>
      <c r="AE180" s="178">
        <v>4600</v>
      </c>
      <c r="AF180" s="178">
        <v>89863</v>
      </c>
    </row>
    <row r="181" spans="1:32">
      <c r="A181" s="179" t="s">
        <v>838</v>
      </c>
      <c r="B181" s="172" t="s">
        <v>603</v>
      </c>
      <c r="C181" s="173" t="s">
        <v>1794</v>
      </c>
      <c r="D181" s="171" t="s">
        <v>1794</v>
      </c>
      <c r="E181" s="171" t="s">
        <v>1797</v>
      </c>
      <c r="F181" s="182">
        <v>0.93840563303749325</v>
      </c>
      <c r="G181" s="174">
        <v>6.1594366962506794E-2</v>
      </c>
      <c r="H181" s="175"/>
      <c r="I181" s="175"/>
      <c r="J181" s="175" t="s">
        <v>1806</v>
      </c>
      <c r="K181" s="175"/>
      <c r="L181" s="175"/>
      <c r="M181" s="175"/>
      <c r="N181" s="177">
        <v>0</v>
      </c>
      <c r="O181" s="177">
        <v>0</v>
      </c>
      <c r="P181" s="177">
        <v>82895</v>
      </c>
      <c r="Q181" s="177">
        <v>0</v>
      </c>
      <c r="R181" s="177">
        <v>0</v>
      </c>
      <c r="S181" s="177">
        <v>5441</v>
      </c>
      <c r="T181" s="178">
        <v>0</v>
      </c>
      <c r="U181" s="178">
        <v>0</v>
      </c>
      <c r="V181" s="178">
        <v>0</v>
      </c>
      <c r="W181" s="178">
        <v>82895</v>
      </c>
      <c r="X181" s="178">
        <v>0</v>
      </c>
      <c r="Y181" s="178">
        <v>0</v>
      </c>
      <c r="Z181" s="178">
        <v>0</v>
      </c>
      <c r="AA181" s="178">
        <v>0</v>
      </c>
      <c r="AB181" s="178">
        <v>0</v>
      </c>
      <c r="AC181" s="178">
        <v>2066</v>
      </c>
      <c r="AD181" s="178">
        <v>0</v>
      </c>
      <c r="AE181" s="178">
        <v>3375</v>
      </c>
      <c r="AF181" s="178">
        <v>88336</v>
      </c>
    </row>
    <row r="182" spans="1:32">
      <c r="A182" s="179" t="s">
        <v>839</v>
      </c>
      <c r="B182" s="172" t="s">
        <v>604</v>
      </c>
      <c r="C182" s="173" t="s">
        <v>1795</v>
      </c>
      <c r="D182" s="171" t="s">
        <v>1795</v>
      </c>
      <c r="E182" s="171" t="s">
        <v>1797</v>
      </c>
      <c r="F182" s="182">
        <v>0.54572813412526566</v>
      </c>
      <c r="G182" s="174">
        <v>0.30126537017540372</v>
      </c>
      <c r="H182" s="175"/>
      <c r="I182" s="175"/>
      <c r="J182" s="175"/>
      <c r="K182" s="175" t="s">
        <v>1806</v>
      </c>
      <c r="L182" s="175"/>
      <c r="M182" s="175" t="s">
        <v>1806</v>
      </c>
      <c r="N182" s="177">
        <v>0</v>
      </c>
      <c r="O182" s="177">
        <v>0</v>
      </c>
      <c r="P182" s="177">
        <v>0</v>
      </c>
      <c r="Q182" s="177">
        <v>54945</v>
      </c>
      <c r="R182" s="177">
        <v>15405</v>
      </c>
      <c r="S182" s="177">
        <v>30332</v>
      </c>
      <c r="T182" s="178">
        <v>0</v>
      </c>
      <c r="U182" s="178">
        <v>0</v>
      </c>
      <c r="V182" s="178">
        <v>0</v>
      </c>
      <c r="W182" s="178">
        <v>0</v>
      </c>
      <c r="X182" s="178">
        <v>0</v>
      </c>
      <c r="Y182" s="178">
        <v>54945</v>
      </c>
      <c r="Z182" s="178">
        <v>0</v>
      </c>
      <c r="AA182" s="178">
        <v>15405</v>
      </c>
      <c r="AB182" s="178">
        <v>0</v>
      </c>
      <c r="AC182" s="178">
        <v>26987</v>
      </c>
      <c r="AD182" s="178">
        <v>0</v>
      </c>
      <c r="AE182" s="178">
        <v>3345</v>
      </c>
      <c r="AF182" s="178">
        <v>100682</v>
      </c>
    </row>
    <row r="183" spans="1:32">
      <c r="A183" s="179" t="s">
        <v>840</v>
      </c>
      <c r="B183" s="172" t="s">
        <v>568</v>
      </c>
      <c r="C183" s="173" t="s">
        <v>1797</v>
      </c>
      <c r="D183" s="171" t="s">
        <v>1797</v>
      </c>
      <c r="E183" s="171"/>
      <c r="F183" s="182">
        <v>1</v>
      </c>
      <c r="G183" s="174"/>
      <c r="H183" s="175"/>
      <c r="I183" s="175"/>
      <c r="J183" s="175"/>
      <c r="K183" s="175"/>
      <c r="L183" s="175"/>
      <c r="M183" s="175" t="s">
        <v>1806</v>
      </c>
      <c r="N183" s="177">
        <v>0</v>
      </c>
      <c r="O183" s="177">
        <v>0</v>
      </c>
      <c r="P183" s="177">
        <v>0</v>
      </c>
      <c r="Q183" s="177">
        <v>0</v>
      </c>
      <c r="R183" s="177">
        <v>0</v>
      </c>
      <c r="S183" s="177">
        <v>61305</v>
      </c>
      <c r="T183" s="178">
        <v>0</v>
      </c>
      <c r="U183" s="178">
        <v>0</v>
      </c>
      <c r="V183" s="178">
        <v>0</v>
      </c>
      <c r="W183" s="178">
        <v>0</v>
      </c>
      <c r="X183" s="178">
        <v>0</v>
      </c>
      <c r="Y183" s="178">
        <v>0</v>
      </c>
      <c r="Z183" s="178">
        <v>0</v>
      </c>
      <c r="AA183" s="178">
        <v>0</v>
      </c>
      <c r="AB183" s="178">
        <v>0</v>
      </c>
      <c r="AC183" s="178">
        <v>38183</v>
      </c>
      <c r="AD183" s="178">
        <v>0</v>
      </c>
      <c r="AE183" s="178">
        <v>23122</v>
      </c>
      <c r="AF183" s="178">
        <v>61305</v>
      </c>
    </row>
    <row r="184" spans="1:32">
      <c r="A184" s="179" t="s">
        <v>841</v>
      </c>
      <c r="B184" s="172" t="s">
        <v>357</v>
      </c>
      <c r="C184" s="173" t="s">
        <v>1792</v>
      </c>
      <c r="D184" s="171" t="s">
        <v>1799</v>
      </c>
      <c r="E184" s="171"/>
      <c r="F184" s="182">
        <v>1</v>
      </c>
      <c r="G184" s="174"/>
      <c r="H184" s="175" t="s">
        <v>1806</v>
      </c>
      <c r="I184" s="175"/>
      <c r="J184" s="175"/>
      <c r="K184" s="175"/>
      <c r="L184" s="175"/>
      <c r="M184" s="175"/>
      <c r="N184" s="177">
        <v>121791</v>
      </c>
      <c r="O184" s="177">
        <v>0</v>
      </c>
      <c r="P184" s="177">
        <v>0</v>
      </c>
      <c r="Q184" s="177">
        <v>0</v>
      </c>
      <c r="R184" s="177">
        <v>0</v>
      </c>
      <c r="S184" s="177">
        <v>0</v>
      </c>
      <c r="T184" s="178">
        <v>0</v>
      </c>
      <c r="U184" s="178">
        <v>121791</v>
      </c>
      <c r="V184" s="178">
        <v>0</v>
      </c>
      <c r="W184" s="178">
        <v>0</v>
      </c>
      <c r="X184" s="178">
        <v>0</v>
      </c>
      <c r="Y184" s="178">
        <v>0</v>
      </c>
      <c r="Z184" s="178">
        <v>0</v>
      </c>
      <c r="AA184" s="178">
        <v>0</v>
      </c>
      <c r="AB184" s="178">
        <v>0</v>
      </c>
      <c r="AC184" s="178">
        <v>0</v>
      </c>
      <c r="AD184" s="178">
        <v>0</v>
      </c>
      <c r="AE184" s="178">
        <v>0</v>
      </c>
      <c r="AF184" s="178">
        <v>121791</v>
      </c>
    </row>
    <row r="185" spans="1:32">
      <c r="A185" s="179" t="s">
        <v>842</v>
      </c>
      <c r="B185" s="172" t="s">
        <v>358</v>
      </c>
      <c r="C185" s="173" t="s">
        <v>1792</v>
      </c>
      <c r="D185" s="171" t="s">
        <v>1799</v>
      </c>
      <c r="E185" s="171"/>
      <c r="F185" s="182">
        <v>1</v>
      </c>
      <c r="G185" s="174"/>
      <c r="H185" s="175" t="s">
        <v>1806</v>
      </c>
      <c r="I185" s="175"/>
      <c r="J185" s="175"/>
      <c r="K185" s="175"/>
      <c r="L185" s="175"/>
      <c r="M185" s="175"/>
      <c r="N185" s="177">
        <v>122019</v>
      </c>
      <c r="O185" s="177">
        <v>0</v>
      </c>
      <c r="P185" s="177">
        <v>0</v>
      </c>
      <c r="Q185" s="177">
        <v>0</v>
      </c>
      <c r="R185" s="177">
        <v>0</v>
      </c>
      <c r="S185" s="177">
        <v>0</v>
      </c>
      <c r="T185" s="178">
        <v>0</v>
      </c>
      <c r="U185" s="178">
        <v>122019</v>
      </c>
      <c r="V185" s="178">
        <v>0</v>
      </c>
      <c r="W185" s="178">
        <v>0</v>
      </c>
      <c r="X185" s="178">
        <v>0</v>
      </c>
      <c r="Y185" s="178">
        <v>0</v>
      </c>
      <c r="Z185" s="178">
        <v>0</v>
      </c>
      <c r="AA185" s="178">
        <v>0</v>
      </c>
      <c r="AB185" s="178">
        <v>0</v>
      </c>
      <c r="AC185" s="178">
        <v>0</v>
      </c>
      <c r="AD185" s="178">
        <v>0</v>
      </c>
      <c r="AE185" s="178">
        <v>0</v>
      </c>
      <c r="AF185" s="178">
        <v>122019</v>
      </c>
    </row>
    <row r="186" spans="1:32">
      <c r="A186" s="179" t="s">
        <v>843</v>
      </c>
      <c r="B186" s="172" t="s">
        <v>359</v>
      </c>
      <c r="C186" s="173" t="s">
        <v>1792</v>
      </c>
      <c r="D186" s="171" t="s">
        <v>1799</v>
      </c>
      <c r="E186" s="171"/>
      <c r="F186" s="182">
        <v>1</v>
      </c>
      <c r="G186" s="174"/>
      <c r="H186" s="175" t="s">
        <v>1806</v>
      </c>
      <c r="I186" s="175"/>
      <c r="J186" s="175"/>
      <c r="K186" s="175"/>
      <c r="L186" s="175"/>
      <c r="M186" s="175"/>
      <c r="N186" s="177">
        <v>99386</v>
      </c>
      <c r="O186" s="177">
        <v>0</v>
      </c>
      <c r="P186" s="177">
        <v>0</v>
      </c>
      <c r="Q186" s="177">
        <v>0</v>
      </c>
      <c r="R186" s="177">
        <v>0</v>
      </c>
      <c r="S186" s="177">
        <v>0</v>
      </c>
      <c r="T186" s="178">
        <v>0</v>
      </c>
      <c r="U186" s="178">
        <v>99386</v>
      </c>
      <c r="V186" s="178">
        <v>0</v>
      </c>
      <c r="W186" s="178">
        <v>0</v>
      </c>
      <c r="X186" s="178">
        <v>0</v>
      </c>
      <c r="Y186" s="178">
        <v>0</v>
      </c>
      <c r="Z186" s="178">
        <v>0</v>
      </c>
      <c r="AA186" s="178">
        <v>0</v>
      </c>
      <c r="AB186" s="178">
        <v>0</v>
      </c>
      <c r="AC186" s="178">
        <v>0</v>
      </c>
      <c r="AD186" s="178">
        <v>0</v>
      </c>
      <c r="AE186" s="178">
        <v>0</v>
      </c>
      <c r="AF186" s="178">
        <v>99386</v>
      </c>
    </row>
    <row r="187" spans="1:32">
      <c r="A187" s="179" t="s">
        <v>844</v>
      </c>
      <c r="B187" s="172" t="s">
        <v>20</v>
      </c>
      <c r="C187" s="173" t="s">
        <v>1796</v>
      </c>
      <c r="D187" s="171" t="s">
        <v>1796</v>
      </c>
      <c r="E187" s="171" t="s">
        <v>1795</v>
      </c>
      <c r="F187" s="182">
        <v>0.36641950818284086</v>
      </c>
      <c r="G187" s="174">
        <v>0.32589841907273231</v>
      </c>
      <c r="H187" s="175"/>
      <c r="I187" s="175"/>
      <c r="J187" s="175"/>
      <c r="K187" s="175" t="s">
        <v>1806</v>
      </c>
      <c r="L187" s="175" t="s">
        <v>1806</v>
      </c>
      <c r="M187" s="175" t="s">
        <v>1806</v>
      </c>
      <c r="N187" s="177">
        <v>0</v>
      </c>
      <c r="O187" s="177">
        <v>0</v>
      </c>
      <c r="P187" s="177">
        <v>0</v>
      </c>
      <c r="Q187" s="177">
        <v>26943</v>
      </c>
      <c r="R187" s="177">
        <v>30293</v>
      </c>
      <c r="S187" s="177">
        <v>25437</v>
      </c>
      <c r="T187" s="178">
        <v>0</v>
      </c>
      <c r="U187" s="178">
        <v>0</v>
      </c>
      <c r="V187" s="178">
        <v>0</v>
      </c>
      <c r="W187" s="178">
        <v>0</v>
      </c>
      <c r="X187" s="178">
        <v>0</v>
      </c>
      <c r="Y187" s="178">
        <v>26943</v>
      </c>
      <c r="Z187" s="178">
        <v>0</v>
      </c>
      <c r="AA187" s="178">
        <v>30293</v>
      </c>
      <c r="AB187" s="178">
        <v>0</v>
      </c>
      <c r="AC187" s="178">
        <v>21266</v>
      </c>
      <c r="AD187" s="178">
        <v>0</v>
      </c>
      <c r="AE187" s="178">
        <v>4171</v>
      </c>
      <c r="AF187" s="178">
        <v>82673</v>
      </c>
    </row>
    <row r="188" spans="1:32">
      <c r="A188" s="179" t="s">
        <v>845</v>
      </c>
      <c r="B188" s="172" t="s">
        <v>507</v>
      </c>
      <c r="C188" s="173" t="s">
        <v>1797</v>
      </c>
      <c r="D188" s="171" t="s">
        <v>1797</v>
      </c>
      <c r="E188" s="171" t="s">
        <v>1795</v>
      </c>
      <c r="F188" s="182">
        <v>0.44348310108102301</v>
      </c>
      <c r="G188" s="174">
        <v>0.34389617491675051</v>
      </c>
      <c r="H188" s="175"/>
      <c r="I188" s="175"/>
      <c r="J188" s="175"/>
      <c r="K188" s="175" t="s">
        <v>1806</v>
      </c>
      <c r="L188" s="175"/>
      <c r="M188" s="175" t="s">
        <v>1806</v>
      </c>
      <c r="N188" s="177">
        <v>0</v>
      </c>
      <c r="O188" s="177">
        <v>0</v>
      </c>
      <c r="P188" s="177">
        <v>8582</v>
      </c>
      <c r="Q188" s="177">
        <v>35216</v>
      </c>
      <c r="R188" s="177">
        <v>13191</v>
      </c>
      <c r="S188" s="177">
        <v>45414</v>
      </c>
      <c r="T188" s="178">
        <v>0</v>
      </c>
      <c r="U188" s="178">
        <v>0</v>
      </c>
      <c r="V188" s="178">
        <v>0</v>
      </c>
      <c r="W188" s="178">
        <v>8582</v>
      </c>
      <c r="X188" s="178">
        <v>0</v>
      </c>
      <c r="Y188" s="178">
        <v>35216</v>
      </c>
      <c r="Z188" s="178">
        <v>0</v>
      </c>
      <c r="AA188" s="178">
        <v>13191</v>
      </c>
      <c r="AB188" s="178">
        <v>0</v>
      </c>
      <c r="AC188" s="178">
        <v>31356</v>
      </c>
      <c r="AD188" s="178">
        <v>0</v>
      </c>
      <c r="AE188" s="178">
        <v>14058</v>
      </c>
      <c r="AF188" s="178">
        <v>102403</v>
      </c>
    </row>
    <row r="189" spans="1:32">
      <c r="A189" s="179" t="s">
        <v>846</v>
      </c>
      <c r="B189" s="172" t="s">
        <v>605</v>
      </c>
      <c r="C189" s="173" t="s">
        <v>1796</v>
      </c>
      <c r="D189" s="171" t="s">
        <v>1802</v>
      </c>
      <c r="E189" s="171" t="s">
        <v>1801</v>
      </c>
      <c r="F189" s="182">
        <v>0.60921996823994362</v>
      </c>
      <c r="G189" s="174">
        <v>0.33571334758157917</v>
      </c>
      <c r="H189" s="175"/>
      <c r="I189" s="175"/>
      <c r="J189" s="175"/>
      <c r="K189" s="175" t="s">
        <v>1806</v>
      </c>
      <c r="L189" s="175" t="s">
        <v>1806</v>
      </c>
      <c r="M189" s="175"/>
      <c r="N189" s="177">
        <v>0</v>
      </c>
      <c r="O189" s="177">
        <v>0</v>
      </c>
      <c r="P189" s="177">
        <v>0</v>
      </c>
      <c r="Q189" s="177">
        <v>28117</v>
      </c>
      <c r="R189" s="177">
        <v>51024</v>
      </c>
      <c r="S189" s="177">
        <v>4612</v>
      </c>
      <c r="T189" s="178">
        <v>0</v>
      </c>
      <c r="U189" s="178">
        <v>0</v>
      </c>
      <c r="V189" s="178">
        <v>0</v>
      </c>
      <c r="W189" s="178">
        <v>0</v>
      </c>
      <c r="X189" s="178">
        <v>0</v>
      </c>
      <c r="Y189" s="178">
        <v>0</v>
      </c>
      <c r="Z189" s="178">
        <v>28117</v>
      </c>
      <c r="AA189" s="178">
        <v>15826</v>
      </c>
      <c r="AB189" s="178">
        <v>35198</v>
      </c>
      <c r="AC189" s="178">
        <v>1895</v>
      </c>
      <c r="AD189" s="178">
        <v>0</v>
      </c>
      <c r="AE189" s="178">
        <v>2717</v>
      </c>
      <c r="AF189" s="178">
        <v>83753</v>
      </c>
    </row>
    <row r="190" spans="1:32">
      <c r="A190" s="179" t="s">
        <v>847</v>
      </c>
      <c r="B190" s="172" t="s">
        <v>360</v>
      </c>
      <c r="C190" s="173" t="s">
        <v>1792</v>
      </c>
      <c r="D190" s="171" t="s">
        <v>1799</v>
      </c>
      <c r="E190" s="171"/>
      <c r="F190" s="182">
        <v>1</v>
      </c>
      <c r="G190" s="174"/>
      <c r="H190" s="175" t="s">
        <v>1806</v>
      </c>
      <c r="I190" s="175"/>
      <c r="J190" s="175"/>
      <c r="K190" s="175"/>
      <c r="L190" s="175"/>
      <c r="M190" s="175"/>
      <c r="N190" s="177">
        <v>160657</v>
      </c>
      <c r="O190" s="177">
        <v>0</v>
      </c>
      <c r="P190" s="177">
        <v>0</v>
      </c>
      <c r="Q190" s="177">
        <v>0</v>
      </c>
      <c r="R190" s="177">
        <v>0</v>
      </c>
      <c r="S190" s="177">
        <v>0</v>
      </c>
      <c r="T190" s="178">
        <v>0</v>
      </c>
      <c r="U190" s="178">
        <v>160657</v>
      </c>
      <c r="V190" s="178">
        <v>0</v>
      </c>
      <c r="W190" s="178">
        <v>0</v>
      </c>
      <c r="X190" s="178">
        <v>0</v>
      </c>
      <c r="Y190" s="178">
        <v>0</v>
      </c>
      <c r="Z190" s="178">
        <v>0</v>
      </c>
      <c r="AA190" s="178">
        <v>0</v>
      </c>
      <c r="AB190" s="178">
        <v>0</v>
      </c>
      <c r="AC190" s="178">
        <v>0</v>
      </c>
      <c r="AD190" s="178">
        <v>0</v>
      </c>
      <c r="AE190" s="178">
        <v>0</v>
      </c>
      <c r="AF190" s="178">
        <v>160657</v>
      </c>
    </row>
    <row r="191" spans="1:32">
      <c r="A191" s="179" t="s">
        <v>848</v>
      </c>
      <c r="B191" s="172" t="s">
        <v>429</v>
      </c>
      <c r="C191" s="173" t="s">
        <v>1796</v>
      </c>
      <c r="D191" s="171" t="s">
        <v>1796</v>
      </c>
      <c r="E191" s="171" t="s">
        <v>1797</v>
      </c>
      <c r="F191" s="182">
        <v>0.50963894028508527</v>
      </c>
      <c r="G191" s="174">
        <v>0.4866398602482867</v>
      </c>
      <c r="H191" s="175"/>
      <c r="I191" s="175"/>
      <c r="J191" s="175"/>
      <c r="K191" s="175"/>
      <c r="L191" s="175" t="s">
        <v>1806</v>
      </c>
      <c r="M191" s="175" t="s">
        <v>1806</v>
      </c>
      <c r="N191" s="177">
        <v>0</v>
      </c>
      <c r="O191" s="177">
        <v>0</v>
      </c>
      <c r="P191" s="177">
        <v>0</v>
      </c>
      <c r="Q191" s="177">
        <v>360</v>
      </c>
      <c r="R191" s="177">
        <v>49304</v>
      </c>
      <c r="S191" s="177">
        <v>47079</v>
      </c>
      <c r="T191" s="178">
        <v>0</v>
      </c>
      <c r="U191" s="178">
        <v>0</v>
      </c>
      <c r="V191" s="178">
        <v>0</v>
      </c>
      <c r="W191" s="178">
        <v>0</v>
      </c>
      <c r="X191" s="178">
        <v>0</v>
      </c>
      <c r="Y191" s="178">
        <v>360</v>
      </c>
      <c r="Z191" s="178">
        <v>0</v>
      </c>
      <c r="AA191" s="178">
        <v>49304</v>
      </c>
      <c r="AB191" s="178">
        <v>0</v>
      </c>
      <c r="AC191" s="178">
        <v>34728</v>
      </c>
      <c r="AD191" s="178">
        <v>0</v>
      </c>
      <c r="AE191" s="178">
        <v>12351</v>
      </c>
      <c r="AF191" s="178">
        <v>96743</v>
      </c>
    </row>
    <row r="192" spans="1:32">
      <c r="A192" s="179" t="s">
        <v>849</v>
      </c>
      <c r="B192" s="172" t="s">
        <v>606</v>
      </c>
      <c r="C192" s="173" t="s">
        <v>1794</v>
      </c>
      <c r="D192" s="171" t="s">
        <v>1794</v>
      </c>
      <c r="E192" s="171" t="s">
        <v>1797</v>
      </c>
      <c r="F192" s="182">
        <v>0.74121200754173122</v>
      </c>
      <c r="G192" s="174">
        <v>0.25878799245826878</v>
      </c>
      <c r="H192" s="175"/>
      <c r="I192" s="175"/>
      <c r="J192" s="175" t="s">
        <v>1806</v>
      </c>
      <c r="K192" s="175"/>
      <c r="L192" s="175"/>
      <c r="M192" s="175" t="s">
        <v>1806</v>
      </c>
      <c r="N192" s="177">
        <v>0</v>
      </c>
      <c r="O192" s="177">
        <v>0</v>
      </c>
      <c r="P192" s="177">
        <v>75087</v>
      </c>
      <c r="Q192" s="177">
        <v>0</v>
      </c>
      <c r="R192" s="177">
        <v>0</v>
      </c>
      <c r="S192" s="177">
        <v>26216</v>
      </c>
      <c r="T192" s="178">
        <v>0</v>
      </c>
      <c r="U192" s="178">
        <v>0</v>
      </c>
      <c r="V192" s="178">
        <v>0</v>
      </c>
      <c r="W192" s="178">
        <v>75087</v>
      </c>
      <c r="X192" s="178">
        <v>0</v>
      </c>
      <c r="Y192" s="178">
        <v>0</v>
      </c>
      <c r="Z192" s="178">
        <v>0</v>
      </c>
      <c r="AA192" s="178">
        <v>0</v>
      </c>
      <c r="AB192" s="178">
        <v>0</v>
      </c>
      <c r="AC192" s="178">
        <v>22242</v>
      </c>
      <c r="AD192" s="178">
        <v>0</v>
      </c>
      <c r="AE192" s="178">
        <v>3974</v>
      </c>
      <c r="AF192" s="178">
        <v>101303</v>
      </c>
    </row>
    <row r="193" spans="1:32">
      <c r="A193" s="179" t="s">
        <v>850</v>
      </c>
      <c r="B193" s="172" t="s">
        <v>607</v>
      </c>
      <c r="C193" s="173" t="s">
        <v>1796</v>
      </c>
      <c r="D193" s="171" t="s">
        <v>1802</v>
      </c>
      <c r="E193" s="171" t="s">
        <v>1797</v>
      </c>
      <c r="F193" s="182">
        <v>0.60413104044576804</v>
      </c>
      <c r="G193" s="174">
        <v>0.3958689595542319</v>
      </c>
      <c r="H193" s="175"/>
      <c r="I193" s="175"/>
      <c r="J193" s="175"/>
      <c r="K193" s="175"/>
      <c r="L193" s="175" t="s">
        <v>1806</v>
      </c>
      <c r="M193" s="175" t="s">
        <v>1806</v>
      </c>
      <c r="N193" s="177">
        <v>0</v>
      </c>
      <c r="O193" s="177">
        <v>0</v>
      </c>
      <c r="P193" s="177">
        <v>0</v>
      </c>
      <c r="Q193" s="177">
        <v>0</v>
      </c>
      <c r="R193" s="177">
        <v>62884</v>
      </c>
      <c r="S193" s="177">
        <v>41206</v>
      </c>
      <c r="T193" s="178">
        <v>0</v>
      </c>
      <c r="U193" s="178">
        <v>0</v>
      </c>
      <c r="V193" s="178">
        <v>0</v>
      </c>
      <c r="W193" s="178">
        <v>0</v>
      </c>
      <c r="X193" s="178">
        <v>0</v>
      </c>
      <c r="Y193" s="178">
        <v>0</v>
      </c>
      <c r="Z193" s="178">
        <v>0</v>
      </c>
      <c r="AA193" s="178">
        <v>30444</v>
      </c>
      <c r="AB193" s="178">
        <v>32440</v>
      </c>
      <c r="AC193" s="178">
        <v>25840</v>
      </c>
      <c r="AD193" s="178">
        <v>2534</v>
      </c>
      <c r="AE193" s="178">
        <v>12832</v>
      </c>
      <c r="AF193" s="178">
        <v>104090</v>
      </c>
    </row>
    <row r="194" spans="1:32">
      <c r="A194" s="179" t="s">
        <v>851</v>
      </c>
      <c r="B194" s="172" t="s">
        <v>608</v>
      </c>
      <c r="C194" s="173" t="s">
        <v>1796</v>
      </c>
      <c r="D194" s="171" t="s">
        <v>1802</v>
      </c>
      <c r="E194" s="171" t="s">
        <v>1797</v>
      </c>
      <c r="F194" s="182">
        <v>0.42089329495789363</v>
      </c>
      <c r="G194" s="174">
        <v>0.32524251145933269</v>
      </c>
      <c r="H194" s="175"/>
      <c r="I194" s="175"/>
      <c r="J194" s="175"/>
      <c r="K194" s="175" t="s">
        <v>1806</v>
      </c>
      <c r="L194" s="175" t="s">
        <v>1806</v>
      </c>
      <c r="M194" s="175" t="s">
        <v>1806</v>
      </c>
      <c r="N194" s="177">
        <v>0</v>
      </c>
      <c r="O194" s="177">
        <v>0</v>
      </c>
      <c r="P194" s="177">
        <v>0</v>
      </c>
      <c r="Q194" s="177">
        <v>23815</v>
      </c>
      <c r="R194" s="177">
        <v>39484</v>
      </c>
      <c r="S194" s="177">
        <v>30511</v>
      </c>
      <c r="T194" s="178">
        <v>0</v>
      </c>
      <c r="U194" s="178">
        <v>0</v>
      </c>
      <c r="V194" s="178">
        <v>0</v>
      </c>
      <c r="W194" s="178">
        <v>0</v>
      </c>
      <c r="X194" s="178">
        <v>0</v>
      </c>
      <c r="Y194" s="178">
        <v>0</v>
      </c>
      <c r="Z194" s="178">
        <v>23815</v>
      </c>
      <c r="AA194" s="178">
        <v>17802</v>
      </c>
      <c r="AB194" s="178">
        <v>21682</v>
      </c>
      <c r="AC194" s="178">
        <v>7456</v>
      </c>
      <c r="AD194" s="178">
        <v>16035</v>
      </c>
      <c r="AE194" s="178">
        <v>7020</v>
      </c>
      <c r="AF194" s="178">
        <v>93810</v>
      </c>
    </row>
    <row r="195" spans="1:32">
      <c r="A195" s="179" t="s">
        <v>852</v>
      </c>
      <c r="B195" s="172" t="s">
        <v>430</v>
      </c>
      <c r="C195" s="173" t="s">
        <v>1796</v>
      </c>
      <c r="D195" s="171" t="s">
        <v>1802</v>
      </c>
      <c r="E195" s="171" t="s">
        <v>1797</v>
      </c>
      <c r="F195" s="182">
        <v>0.41371554020010076</v>
      </c>
      <c r="G195" s="174">
        <v>0.32060210177787374</v>
      </c>
      <c r="H195" s="175"/>
      <c r="I195" s="175"/>
      <c r="J195" s="175"/>
      <c r="K195" s="175"/>
      <c r="L195" s="175" t="s">
        <v>1806</v>
      </c>
      <c r="M195" s="175" t="s">
        <v>1806</v>
      </c>
      <c r="N195" s="177">
        <v>3907</v>
      </c>
      <c r="O195" s="177">
        <v>0</v>
      </c>
      <c r="P195" s="177">
        <v>0</v>
      </c>
      <c r="Q195" s="177">
        <v>25622</v>
      </c>
      <c r="R195" s="177">
        <v>45982</v>
      </c>
      <c r="S195" s="177">
        <v>35633</v>
      </c>
      <c r="T195" s="178">
        <v>0</v>
      </c>
      <c r="U195" s="178">
        <v>3907</v>
      </c>
      <c r="V195" s="178">
        <v>0</v>
      </c>
      <c r="W195" s="178">
        <v>0</v>
      </c>
      <c r="X195" s="178">
        <v>0</v>
      </c>
      <c r="Y195" s="178">
        <v>25622</v>
      </c>
      <c r="Z195" s="178">
        <v>0</v>
      </c>
      <c r="AA195" s="178">
        <v>13607</v>
      </c>
      <c r="AB195" s="178">
        <v>32375</v>
      </c>
      <c r="AC195" s="178">
        <v>23033</v>
      </c>
      <c r="AD195" s="178">
        <v>3560</v>
      </c>
      <c r="AE195" s="178">
        <v>9040</v>
      </c>
      <c r="AF195" s="178">
        <v>111144</v>
      </c>
    </row>
    <row r="196" spans="1:32">
      <c r="A196" s="179" t="s">
        <v>853</v>
      </c>
      <c r="B196" s="172" t="s">
        <v>431</v>
      </c>
      <c r="C196" s="173" t="s">
        <v>1795</v>
      </c>
      <c r="D196" s="171" t="s">
        <v>1795</v>
      </c>
      <c r="E196" s="171" t="s">
        <v>1794</v>
      </c>
      <c r="F196" s="182">
        <v>0.50761957451088868</v>
      </c>
      <c r="G196" s="174">
        <v>0.36120303777096013</v>
      </c>
      <c r="H196" s="175"/>
      <c r="I196" s="175"/>
      <c r="J196" s="175" t="s">
        <v>1806</v>
      </c>
      <c r="K196" s="175" t="s">
        <v>1806</v>
      </c>
      <c r="L196" s="175"/>
      <c r="M196" s="175"/>
      <c r="N196" s="177">
        <v>0</v>
      </c>
      <c r="O196" s="177">
        <v>0</v>
      </c>
      <c r="P196" s="177">
        <v>35909</v>
      </c>
      <c r="Q196" s="177">
        <v>50465</v>
      </c>
      <c r="R196" s="177">
        <v>12170</v>
      </c>
      <c r="S196" s="177">
        <v>871</v>
      </c>
      <c r="T196" s="178">
        <v>0</v>
      </c>
      <c r="U196" s="178">
        <v>0</v>
      </c>
      <c r="V196" s="178">
        <v>0</v>
      </c>
      <c r="W196" s="178">
        <v>35909</v>
      </c>
      <c r="X196" s="178">
        <v>0</v>
      </c>
      <c r="Y196" s="178">
        <v>50465</v>
      </c>
      <c r="Z196" s="178">
        <v>0</v>
      </c>
      <c r="AA196" s="178">
        <v>12170</v>
      </c>
      <c r="AB196" s="178">
        <v>0</v>
      </c>
      <c r="AC196" s="178">
        <v>0</v>
      </c>
      <c r="AD196" s="178">
        <v>0</v>
      </c>
      <c r="AE196" s="178">
        <v>871</v>
      </c>
      <c r="AF196" s="178">
        <v>99415</v>
      </c>
    </row>
    <row r="197" spans="1:32">
      <c r="A197" s="179" t="s">
        <v>854</v>
      </c>
      <c r="B197" s="172" t="s">
        <v>134</v>
      </c>
      <c r="C197" s="173" t="s">
        <v>1797</v>
      </c>
      <c r="D197" s="171" t="s">
        <v>1797</v>
      </c>
      <c r="E197" s="171" t="s">
        <v>1795</v>
      </c>
      <c r="F197" s="182">
        <v>0.43845889907357483</v>
      </c>
      <c r="G197" s="174">
        <v>0.3474535561982256</v>
      </c>
      <c r="H197" s="175"/>
      <c r="I197" s="175"/>
      <c r="J197" s="175"/>
      <c r="K197" s="175" t="s">
        <v>1806</v>
      </c>
      <c r="L197" s="175"/>
      <c r="M197" s="175" t="s">
        <v>1806</v>
      </c>
      <c r="N197" s="177">
        <v>0</v>
      </c>
      <c r="O197" s="177">
        <v>0</v>
      </c>
      <c r="P197" s="177">
        <v>0</v>
      </c>
      <c r="Q197" s="177">
        <v>35442</v>
      </c>
      <c r="R197" s="177">
        <v>21838</v>
      </c>
      <c r="S197" s="177">
        <v>44725</v>
      </c>
      <c r="T197" s="178">
        <v>0</v>
      </c>
      <c r="U197" s="178">
        <v>0</v>
      </c>
      <c r="V197" s="178">
        <v>0</v>
      </c>
      <c r="W197" s="178">
        <v>0</v>
      </c>
      <c r="X197" s="178">
        <v>0</v>
      </c>
      <c r="Y197" s="178">
        <v>35442</v>
      </c>
      <c r="Z197" s="178">
        <v>0</v>
      </c>
      <c r="AA197" s="178">
        <v>21838</v>
      </c>
      <c r="AB197" s="178">
        <v>0</v>
      </c>
      <c r="AC197" s="178">
        <v>34866</v>
      </c>
      <c r="AD197" s="178">
        <v>0</v>
      </c>
      <c r="AE197" s="178">
        <v>9859</v>
      </c>
      <c r="AF197" s="178">
        <v>102005</v>
      </c>
    </row>
    <row r="198" spans="1:32">
      <c r="A198" s="179" t="s">
        <v>855</v>
      </c>
      <c r="B198" s="172" t="s">
        <v>432</v>
      </c>
      <c r="C198" s="173" t="s">
        <v>1794</v>
      </c>
      <c r="D198" s="171" t="s">
        <v>1794</v>
      </c>
      <c r="E198" s="171" t="s">
        <v>1796</v>
      </c>
      <c r="F198" s="182">
        <v>0.98540535649656169</v>
      </c>
      <c r="G198" s="174">
        <v>1.3056460369163952E-2</v>
      </c>
      <c r="H198" s="175"/>
      <c r="I198" s="175"/>
      <c r="J198" s="175" t="s">
        <v>1806</v>
      </c>
      <c r="K198" s="175"/>
      <c r="L198" s="175"/>
      <c r="M198" s="175"/>
      <c r="N198" s="177">
        <v>0</v>
      </c>
      <c r="O198" s="177">
        <v>0</v>
      </c>
      <c r="P198" s="177">
        <v>108907</v>
      </c>
      <c r="Q198" s="177">
        <v>0</v>
      </c>
      <c r="R198" s="177">
        <v>1443</v>
      </c>
      <c r="S198" s="177">
        <v>170</v>
      </c>
      <c r="T198" s="178">
        <v>0</v>
      </c>
      <c r="U198" s="178">
        <v>0</v>
      </c>
      <c r="V198" s="178">
        <v>0</v>
      </c>
      <c r="W198" s="178">
        <v>108907</v>
      </c>
      <c r="X198" s="178">
        <v>0</v>
      </c>
      <c r="Y198" s="178">
        <v>0</v>
      </c>
      <c r="Z198" s="178">
        <v>0</v>
      </c>
      <c r="AA198" s="178">
        <v>1443</v>
      </c>
      <c r="AB198" s="178">
        <v>0</v>
      </c>
      <c r="AC198" s="178">
        <v>0</v>
      </c>
      <c r="AD198" s="178">
        <v>0</v>
      </c>
      <c r="AE198" s="178">
        <v>170</v>
      </c>
      <c r="AF198" s="178">
        <v>110520</v>
      </c>
    </row>
    <row r="199" spans="1:32">
      <c r="A199" s="179" t="s">
        <v>856</v>
      </c>
      <c r="B199" s="172" t="s">
        <v>433</v>
      </c>
      <c r="C199" s="173" t="s">
        <v>1794</v>
      </c>
      <c r="D199" s="171" t="s">
        <v>1794</v>
      </c>
      <c r="E199" s="171" t="s">
        <v>1795</v>
      </c>
      <c r="F199" s="182">
        <v>0.46855689176688253</v>
      </c>
      <c r="G199" s="174">
        <v>0.2448936170212766</v>
      </c>
      <c r="H199" s="175"/>
      <c r="I199" s="175"/>
      <c r="J199" s="175" t="s">
        <v>1806</v>
      </c>
      <c r="K199" s="175"/>
      <c r="L199" s="175"/>
      <c r="M199" s="175"/>
      <c r="N199" s="177">
        <v>0</v>
      </c>
      <c r="O199" s="177">
        <v>11187</v>
      </c>
      <c r="P199" s="177">
        <v>50651</v>
      </c>
      <c r="Q199" s="177">
        <v>26473</v>
      </c>
      <c r="R199" s="177">
        <v>0</v>
      </c>
      <c r="S199" s="177">
        <v>19789</v>
      </c>
      <c r="T199" s="178">
        <v>0</v>
      </c>
      <c r="U199" s="178">
        <v>0</v>
      </c>
      <c r="V199" s="178">
        <v>11187</v>
      </c>
      <c r="W199" s="178">
        <v>50651</v>
      </c>
      <c r="X199" s="178">
        <v>0</v>
      </c>
      <c r="Y199" s="178">
        <v>26473</v>
      </c>
      <c r="Z199" s="178">
        <v>0</v>
      </c>
      <c r="AA199" s="178">
        <v>0</v>
      </c>
      <c r="AB199" s="178">
        <v>0</v>
      </c>
      <c r="AC199" s="178">
        <v>18981</v>
      </c>
      <c r="AD199" s="178">
        <v>0</v>
      </c>
      <c r="AE199" s="178">
        <v>808</v>
      </c>
      <c r="AF199" s="178">
        <v>108100</v>
      </c>
    </row>
    <row r="200" spans="1:32">
      <c r="A200" s="179" t="s">
        <v>857</v>
      </c>
      <c r="B200" s="172" t="s">
        <v>67</v>
      </c>
      <c r="C200" s="173" t="s">
        <v>1797</v>
      </c>
      <c r="D200" s="171" t="s">
        <v>1797</v>
      </c>
      <c r="E200" s="171" t="s">
        <v>1795</v>
      </c>
      <c r="F200" s="182">
        <v>0.59461668577656179</v>
      </c>
      <c r="G200" s="174">
        <v>0.40538331422343821</v>
      </c>
      <c r="H200" s="175"/>
      <c r="I200" s="175"/>
      <c r="J200" s="175"/>
      <c r="K200" s="175" t="s">
        <v>1806</v>
      </c>
      <c r="L200" s="175"/>
      <c r="M200" s="175" t="s">
        <v>1806</v>
      </c>
      <c r="N200" s="177">
        <v>0</v>
      </c>
      <c r="O200" s="177">
        <v>0</v>
      </c>
      <c r="P200" s="177">
        <v>0</v>
      </c>
      <c r="Q200" s="177">
        <v>35709</v>
      </c>
      <c r="R200" s="177">
        <v>0</v>
      </c>
      <c r="S200" s="177">
        <v>52378</v>
      </c>
      <c r="T200" s="178">
        <v>0</v>
      </c>
      <c r="U200" s="178">
        <v>0</v>
      </c>
      <c r="V200" s="178">
        <v>0</v>
      </c>
      <c r="W200" s="178">
        <v>0</v>
      </c>
      <c r="X200" s="178">
        <v>0</v>
      </c>
      <c r="Y200" s="178">
        <v>35709</v>
      </c>
      <c r="Z200" s="178">
        <v>0</v>
      </c>
      <c r="AA200" s="178">
        <v>0</v>
      </c>
      <c r="AB200" s="178">
        <v>0</v>
      </c>
      <c r="AC200" s="178">
        <v>30645</v>
      </c>
      <c r="AD200" s="178">
        <v>0</v>
      </c>
      <c r="AE200" s="178">
        <v>21733</v>
      </c>
      <c r="AF200" s="178">
        <v>88087</v>
      </c>
    </row>
    <row r="201" spans="1:32">
      <c r="A201" s="179" t="s">
        <v>858</v>
      </c>
      <c r="B201" s="172" t="s">
        <v>609</v>
      </c>
      <c r="C201" s="173" t="s">
        <v>1792</v>
      </c>
      <c r="D201" s="171" t="s">
        <v>1798</v>
      </c>
      <c r="E201" s="171"/>
      <c r="F201" s="182">
        <v>1</v>
      </c>
      <c r="G201" s="174"/>
      <c r="H201" s="175" t="s">
        <v>1806</v>
      </c>
      <c r="I201" s="175"/>
      <c r="J201" s="175"/>
      <c r="K201" s="175"/>
      <c r="L201" s="175"/>
      <c r="M201" s="175"/>
      <c r="N201" s="177">
        <v>102907</v>
      </c>
      <c r="O201" s="177">
        <v>0</v>
      </c>
      <c r="P201" s="177">
        <v>0</v>
      </c>
      <c r="Q201" s="177">
        <v>0</v>
      </c>
      <c r="R201" s="177">
        <v>0</v>
      </c>
      <c r="S201" s="177">
        <v>0</v>
      </c>
      <c r="T201" s="178">
        <v>102907</v>
      </c>
      <c r="U201" s="178">
        <v>0</v>
      </c>
      <c r="V201" s="178">
        <v>0</v>
      </c>
      <c r="W201" s="178">
        <v>0</v>
      </c>
      <c r="X201" s="178">
        <v>0</v>
      </c>
      <c r="Y201" s="178">
        <v>0</v>
      </c>
      <c r="Z201" s="178">
        <v>0</v>
      </c>
      <c r="AA201" s="178">
        <v>0</v>
      </c>
      <c r="AB201" s="178">
        <v>0</v>
      </c>
      <c r="AC201" s="178">
        <v>0</v>
      </c>
      <c r="AD201" s="178">
        <v>0</v>
      </c>
      <c r="AE201" s="178">
        <v>0</v>
      </c>
      <c r="AF201" s="178">
        <v>102907</v>
      </c>
    </row>
    <row r="202" spans="1:32">
      <c r="A202" s="179" t="s">
        <v>859</v>
      </c>
      <c r="B202" s="172" t="s">
        <v>610</v>
      </c>
      <c r="C202" s="173" t="s">
        <v>1792</v>
      </c>
      <c r="D202" s="171" t="s">
        <v>1798</v>
      </c>
      <c r="E202" s="171"/>
      <c r="F202" s="182">
        <v>1</v>
      </c>
      <c r="G202" s="174"/>
      <c r="H202" s="175" t="s">
        <v>1806</v>
      </c>
      <c r="I202" s="175"/>
      <c r="J202" s="175"/>
      <c r="K202" s="175"/>
      <c r="L202" s="175"/>
      <c r="M202" s="175"/>
      <c r="N202" s="177">
        <v>112597</v>
      </c>
      <c r="O202" s="177">
        <v>0</v>
      </c>
      <c r="P202" s="177">
        <v>0</v>
      </c>
      <c r="Q202" s="177">
        <v>0</v>
      </c>
      <c r="R202" s="177">
        <v>0</v>
      </c>
      <c r="S202" s="177">
        <v>0</v>
      </c>
      <c r="T202" s="178">
        <v>112597</v>
      </c>
      <c r="U202" s="178">
        <v>0</v>
      </c>
      <c r="V202" s="178">
        <v>0</v>
      </c>
      <c r="W202" s="178">
        <v>0</v>
      </c>
      <c r="X202" s="178">
        <v>0</v>
      </c>
      <c r="Y202" s="178">
        <v>0</v>
      </c>
      <c r="Z202" s="178">
        <v>0</v>
      </c>
      <c r="AA202" s="178">
        <v>0</v>
      </c>
      <c r="AB202" s="178">
        <v>0</v>
      </c>
      <c r="AC202" s="178">
        <v>0</v>
      </c>
      <c r="AD202" s="178">
        <v>0</v>
      </c>
      <c r="AE202" s="178">
        <v>0</v>
      </c>
      <c r="AF202" s="178">
        <v>112597</v>
      </c>
    </row>
    <row r="203" spans="1:32">
      <c r="A203" s="179" t="s">
        <v>860</v>
      </c>
      <c r="B203" s="172" t="s">
        <v>611</v>
      </c>
      <c r="C203" s="173" t="s">
        <v>1792</v>
      </c>
      <c r="D203" s="171" t="s">
        <v>1798</v>
      </c>
      <c r="E203" s="171"/>
      <c r="F203" s="182">
        <v>1</v>
      </c>
      <c r="G203" s="174"/>
      <c r="H203" s="175" t="s">
        <v>1806</v>
      </c>
      <c r="I203" s="175"/>
      <c r="J203" s="175"/>
      <c r="K203" s="175"/>
      <c r="L203" s="175"/>
      <c r="M203" s="175"/>
      <c r="N203" s="177">
        <v>90540</v>
      </c>
      <c r="O203" s="177">
        <v>0</v>
      </c>
      <c r="P203" s="177">
        <v>0</v>
      </c>
      <c r="Q203" s="177">
        <v>0</v>
      </c>
      <c r="R203" s="177">
        <v>0</v>
      </c>
      <c r="S203" s="177">
        <v>0</v>
      </c>
      <c r="T203" s="178">
        <v>90540</v>
      </c>
      <c r="U203" s="178">
        <v>0</v>
      </c>
      <c r="V203" s="178">
        <v>0</v>
      </c>
      <c r="W203" s="178">
        <v>0</v>
      </c>
      <c r="X203" s="178">
        <v>0</v>
      </c>
      <c r="Y203" s="178">
        <v>0</v>
      </c>
      <c r="Z203" s="178">
        <v>0</v>
      </c>
      <c r="AA203" s="178">
        <v>0</v>
      </c>
      <c r="AB203" s="178">
        <v>0</v>
      </c>
      <c r="AC203" s="178">
        <v>0</v>
      </c>
      <c r="AD203" s="178">
        <v>0</v>
      </c>
      <c r="AE203" s="178">
        <v>0</v>
      </c>
      <c r="AF203" s="178">
        <v>90540</v>
      </c>
    </row>
    <row r="204" spans="1:32">
      <c r="A204" s="179" t="s">
        <v>861</v>
      </c>
      <c r="B204" s="172" t="s">
        <v>612</v>
      </c>
      <c r="C204" s="173" t="s">
        <v>1792</v>
      </c>
      <c r="D204" s="171" t="s">
        <v>1798</v>
      </c>
      <c r="E204" s="171" t="s">
        <v>1797</v>
      </c>
      <c r="F204" s="182">
        <v>0.9879744208858372</v>
      </c>
      <c r="G204" s="174">
        <v>1.2025579114162832E-2</v>
      </c>
      <c r="H204" s="175" t="s">
        <v>1806</v>
      </c>
      <c r="I204" s="175"/>
      <c r="J204" s="175"/>
      <c r="K204" s="175"/>
      <c r="L204" s="175"/>
      <c r="M204" s="175"/>
      <c r="N204" s="177">
        <v>104749</v>
      </c>
      <c r="O204" s="177">
        <v>0</v>
      </c>
      <c r="P204" s="177">
        <v>0</v>
      </c>
      <c r="Q204" s="177">
        <v>0</v>
      </c>
      <c r="R204" s="177">
        <v>0</v>
      </c>
      <c r="S204" s="177">
        <v>1275</v>
      </c>
      <c r="T204" s="178">
        <v>104749</v>
      </c>
      <c r="U204" s="178">
        <v>0</v>
      </c>
      <c r="V204" s="178">
        <v>0</v>
      </c>
      <c r="W204" s="178">
        <v>0</v>
      </c>
      <c r="X204" s="178">
        <v>0</v>
      </c>
      <c r="Y204" s="178">
        <v>0</v>
      </c>
      <c r="Z204" s="178">
        <v>0</v>
      </c>
      <c r="AA204" s="178">
        <v>0</v>
      </c>
      <c r="AB204" s="178">
        <v>0</v>
      </c>
      <c r="AC204" s="178">
        <v>0</v>
      </c>
      <c r="AD204" s="178">
        <v>0</v>
      </c>
      <c r="AE204" s="178">
        <v>1275</v>
      </c>
      <c r="AF204" s="178">
        <v>106024</v>
      </c>
    </row>
    <row r="205" spans="1:32">
      <c r="A205" s="179" t="s">
        <v>862</v>
      </c>
      <c r="B205" s="172" t="s">
        <v>613</v>
      </c>
      <c r="C205" s="173" t="s">
        <v>1792</v>
      </c>
      <c r="D205" s="171" t="s">
        <v>1798</v>
      </c>
      <c r="E205" s="171" t="s">
        <v>1797</v>
      </c>
      <c r="F205" s="182">
        <v>0.79988854072469562</v>
      </c>
      <c r="G205" s="174">
        <v>0.10868330844777187</v>
      </c>
      <c r="H205" s="175" t="s">
        <v>1806</v>
      </c>
      <c r="I205" s="175"/>
      <c r="J205" s="175"/>
      <c r="K205" s="175"/>
      <c r="L205" s="175"/>
      <c r="M205" s="175"/>
      <c r="N205" s="177">
        <v>76071</v>
      </c>
      <c r="O205" s="177">
        <v>0</v>
      </c>
      <c r="P205" s="177">
        <v>0</v>
      </c>
      <c r="Q205" s="177">
        <v>0</v>
      </c>
      <c r="R205" s="177">
        <v>8695</v>
      </c>
      <c r="S205" s="177">
        <v>10336</v>
      </c>
      <c r="T205" s="178">
        <v>76071</v>
      </c>
      <c r="U205" s="178">
        <v>0</v>
      </c>
      <c r="V205" s="178">
        <v>0</v>
      </c>
      <c r="W205" s="178">
        <v>0</v>
      </c>
      <c r="X205" s="178">
        <v>0</v>
      </c>
      <c r="Y205" s="178">
        <v>0</v>
      </c>
      <c r="Z205" s="178">
        <v>0</v>
      </c>
      <c r="AA205" s="178">
        <v>8695</v>
      </c>
      <c r="AB205" s="178">
        <v>0</v>
      </c>
      <c r="AC205" s="178">
        <v>7428</v>
      </c>
      <c r="AD205" s="178">
        <v>0</v>
      </c>
      <c r="AE205" s="178">
        <v>2908</v>
      </c>
      <c r="AF205" s="178">
        <v>95102</v>
      </c>
    </row>
    <row r="206" spans="1:32">
      <c r="A206" s="179" t="s">
        <v>863</v>
      </c>
      <c r="B206" s="172" t="s">
        <v>361</v>
      </c>
      <c r="C206" s="173" t="s">
        <v>1792</v>
      </c>
      <c r="D206" s="171" t="s">
        <v>1799</v>
      </c>
      <c r="E206" s="171"/>
      <c r="F206" s="182">
        <v>1</v>
      </c>
      <c r="G206" s="174"/>
      <c r="H206" s="175" t="s">
        <v>1806</v>
      </c>
      <c r="I206" s="175"/>
      <c r="J206" s="175"/>
      <c r="K206" s="175"/>
      <c r="L206" s="175"/>
      <c r="M206" s="175"/>
      <c r="N206" s="177">
        <v>120107</v>
      </c>
      <c r="O206" s="177">
        <v>0</v>
      </c>
      <c r="P206" s="177">
        <v>0</v>
      </c>
      <c r="Q206" s="177">
        <v>0</v>
      </c>
      <c r="R206" s="177">
        <v>0</v>
      </c>
      <c r="S206" s="177">
        <v>0</v>
      </c>
      <c r="T206" s="178">
        <v>0</v>
      </c>
      <c r="U206" s="178">
        <v>120107</v>
      </c>
      <c r="V206" s="178">
        <v>0</v>
      </c>
      <c r="W206" s="178">
        <v>0</v>
      </c>
      <c r="X206" s="178">
        <v>0</v>
      </c>
      <c r="Y206" s="178">
        <v>0</v>
      </c>
      <c r="Z206" s="178">
        <v>0</v>
      </c>
      <c r="AA206" s="178">
        <v>0</v>
      </c>
      <c r="AB206" s="178">
        <v>0</v>
      </c>
      <c r="AC206" s="178">
        <v>0</v>
      </c>
      <c r="AD206" s="178">
        <v>0</v>
      </c>
      <c r="AE206" s="178">
        <v>0</v>
      </c>
      <c r="AF206" s="178">
        <v>120107</v>
      </c>
    </row>
    <row r="207" spans="1:32">
      <c r="A207" s="179" t="s">
        <v>864</v>
      </c>
      <c r="B207" s="172" t="s">
        <v>68</v>
      </c>
      <c r="C207" s="173" t="s">
        <v>1794</v>
      </c>
      <c r="D207" s="171" t="s">
        <v>1794</v>
      </c>
      <c r="E207" s="171" t="s">
        <v>1796</v>
      </c>
      <c r="F207" s="182">
        <v>0.70328447900181201</v>
      </c>
      <c r="G207" s="174">
        <v>0.1743962017477465</v>
      </c>
      <c r="H207" s="175"/>
      <c r="I207" s="175"/>
      <c r="J207" s="175" t="s">
        <v>1806</v>
      </c>
      <c r="K207" s="175"/>
      <c r="L207" s="175"/>
      <c r="M207" s="175"/>
      <c r="N207" s="177">
        <v>0</v>
      </c>
      <c r="O207" s="177">
        <v>0</v>
      </c>
      <c r="P207" s="177">
        <v>61325</v>
      </c>
      <c r="Q207" s="177">
        <v>0</v>
      </c>
      <c r="R207" s="177">
        <v>15207</v>
      </c>
      <c r="S207" s="177">
        <v>10666</v>
      </c>
      <c r="T207" s="178">
        <v>0</v>
      </c>
      <c r="U207" s="178">
        <v>0</v>
      </c>
      <c r="V207" s="178">
        <v>0</v>
      </c>
      <c r="W207" s="178">
        <v>61325</v>
      </c>
      <c r="X207" s="178">
        <v>0</v>
      </c>
      <c r="Y207" s="178">
        <v>0</v>
      </c>
      <c r="Z207" s="178">
        <v>0</v>
      </c>
      <c r="AA207" s="178">
        <v>15207</v>
      </c>
      <c r="AB207" s="178">
        <v>0</v>
      </c>
      <c r="AC207" s="178">
        <v>8866</v>
      </c>
      <c r="AD207" s="178">
        <v>0</v>
      </c>
      <c r="AE207" s="178">
        <v>1800</v>
      </c>
      <c r="AF207" s="178">
        <v>87198</v>
      </c>
    </row>
    <row r="208" spans="1:32">
      <c r="A208" s="179" t="s">
        <v>865</v>
      </c>
      <c r="B208" s="172" t="s">
        <v>135</v>
      </c>
      <c r="C208" s="173" t="s">
        <v>1796</v>
      </c>
      <c r="D208" s="171" t="s">
        <v>1802</v>
      </c>
      <c r="E208" s="171" t="s">
        <v>1797</v>
      </c>
      <c r="F208" s="182">
        <v>0.55005213246611395</v>
      </c>
      <c r="G208" s="174">
        <v>0.44624397994141302</v>
      </c>
      <c r="H208" s="175"/>
      <c r="I208" s="175"/>
      <c r="J208" s="175"/>
      <c r="K208" s="175"/>
      <c r="L208" s="175" t="s">
        <v>1806</v>
      </c>
      <c r="M208" s="175" t="s">
        <v>1806</v>
      </c>
      <c r="N208" s="177">
        <v>373</v>
      </c>
      <c r="O208" s="177">
        <v>0</v>
      </c>
      <c r="P208" s="177">
        <v>0</v>
      </c>
      <c r="Q208" s="177">
        <v>0</v>
      </c>
      <c r="R208" s="177">
        <v>55393</v>
      </c>
      <c r="S208" s="177">
        <v>44939</v>
      </c>
      <c r="T208" s="178">
        <v>373</v>
      </c>
      <c r="U208" s="178">
        <v>0</v>
      </c>
      <c r="V208" s="178">
        <v>0</v>
      </c>
      <c r="W208" s="178">
        <v>0</v>
      </c>
      <c r="X208" s="178">
        <v>0</v>
      </c>
      <c r="Y208" s="178">
        <v>0</v>
      </c>
      <c r="Z208" s="178">
        <v>0</v>
      </c>
      <c r="AA208" s="178">
        <v>21145</v>
      </c>
      <c r="AB208" s="178">
        <v>34248</v>
      </c>
      <c r="AC208" s="178">
        <v>38255</v>
      </c>
      <c r="AD208" s="178">
        <v>2270</v>
      </c>
      <c r="AE208" s="178">
        <v>4414</v>
      </c>
      <c r="AF208" s="178">
        <v>100705</v>
      </c>
    </row>
    <row r="209" spans="1:32">
      <c r="A209" s="179" t="s">
        <v>866</v>
      </c>
      <c r="B209" s="172" t="s">
        <v>362</v>
      </c>
      <c r="C209" s="173" t="s">
        <v>1792</v>
      </c>
      <c r="D209" s="171" t="s">
        <v>1799</v>
      </c>
      <c r="E209" s="171"/>
      <c r="F209" s="182">
        <v>1</v>
      </c>
      <c r="G209" s="174"/>
      <c r="H209" s="175" t="s">
        <v>1806</v>
      </c>
      <c r="I209" s="175"/>
      <c r="J209" s="175"/>
      <c r="K209" s="175"/>
      <c r="L209" s="175"/>
      <c r="M209" s="175"/>
      <c r="N209" s="177">
        <v>95455</v>
      </c>
      <c r="O209" s="177">
        <v>0</v>
      </c>
      <c r="P209" s="177">
        <v>0</v>
      </c>
      <c r="Q209" s="177">
        <v>0</v>
      </c>
      <c r="R209" s="177">
        <v>0</v>
      </c>
      <c r="S209" s="177">
        <v>0</v>
      </c>
      <c r="T209" s="178">
        <v>0</v>
      </c>
      <c r="U209" s="178">
        <v>95455</v>
      </c>
      <c r="V209" s="178">
        <v>0</v>
      </c>
      <c r="W209" s="178">
        <v>0</v>
      </c>
      <c r="X209" s="178">
        <v>0</v>
      </c>
      <c r="Y209" s="178">
        <v>0</v>
      </c>
      <c r="Z209" s="178">
        <v>0</v>
      </c>
      <c r="AA209" s="178">
        <v>0</v>
      </c>
      <c r="AB209" s="178">
        <v>0</v>
      </c>
      <c r="AC209" s="178">
        <v>0</v>
      </c>
      <c r="AD209" s="178">
        <v>0</v>
      </c>
      <c r="AE209" s="178">
        <v>0</v>
      </c>
      <c r="AF209" s="178">
        <v>95455</v>
      </c>
    </row>
    <row r="210" spans="1:32">
      <c r="A210" s="179" t="s">
        <v>867</v>
      </c>
      <c r="B210" s="172" t="s">
        <v>363</v>
      </c>
      <c r="C210" s="173" t="s">
        <v>1792</v>
      </c>
      <c r="D210" s="171" t="s">
        <v>1799</v>
      </c>
      <c r="E210" s="171" t="s">
        <v>1797</v>
      </c>
      <c r="F210" s="182">
        <v>0.99123481188698581</v>
      </c>
      <c r="G210" s="174">
        <v>8.7651881130142006E-3</v>
      </c>
      <c r="H210" s="175" t="s">
        <v>1806</v>
      </c>
      <c r="I210" s="175"/>
      <c r="J210" s="175"/>
      <c r="K210" s="175"/>
      <c r="L210" s="175"/>
      <c r="M210" s="175"/>
      <c r="N210" s="177">
        <v>108338</v>
      </c>
      <c r="O210" s="177">
        <v>0</v>
      </c>
      <c r="P210" s="177">
        <v>0</v>
      </c>
      <c r="Q210" s="177">
        <v>0</v>
      </c>
      <c r="R210" s="177">
        <v>0</v>
      </c>
      <c r="S210" s="177">
        <v>958</v>
      </c>
      <c r="T210" s="178">
        <v>0</v>
      </c>
      <c r="U210" s="178">
        <v>108338</v>
      </c>
      <c r="V210" s="178">
        <v>0</v>
      </c>
      <c r="W210" s="178">
        <v>0</v>
      </c>
      <c r="X210" s="178">
        <v>0</v>
      </c>
      <c r="Y210" s="178">
        <v>0</v>
      </c>
      <c r="Z210" s="178">
        <v>0</v>
      </c>
      <c r="AA210" s="178">
        <v>0</v>
      </c>
      <c r="AB210" s="178">
        <v>0</v>
      </c>
      <c r="AC210" s="178">
        <v>0</v>
      </c>
      <c r="AD210" s="178">
        <v>576</v>
      </c>
      <c r="AE210" s="178">
        <v>382</v>
      </c>
      <c r="AF210" s="178">
        <v>109296</v>
      </c>
    </row>
    <row r="211" spans="1:32">
      <c r="A211" s="179" t="s">
        <v>868</v>
      </c>
      <c r="B211" s="172" t="s">
        <v>364</v>
      </c>
      <c r="C211" s="173" t="s">
        <v>1792</v>
      </c>
      <c r="D211" s="171" t="s">
        <v>1799</v>
      </c>
      <c r="E211" s="171" t="s">
        <v>1797</v>
      </c>
      <c r="F211" s="182">
        <v>0.99707820221193821</v>
      </c>
      <c r="G211" s="174">
        <v>2.9217977880618088E-3</v>
      </c>
      <c r="H211" s="175" t="s">
        <v>1806</v>
      </c>
      <c r="I211" s="175"/>
      <c r="J211" s="175"/>
      <c r="K211" s="175"/>
      <c r="L211" s="175"/>
      <c r="M211" s="175"/>
      <c r="N211" s="177">
        <v>101694</v>
      </c>
      <c r="O211" s="177">
        <v>0</v>
      </c>
      <c r="P211" s="177">
        <v>0</v>
      </c>
      <c r="Q211" s="177">
        <v>0</v>
      </c>
      <c r="R211" s="177">
        <v>0</v>
      </c>
      <c r="S211" s="177">
        <v>298</v>
      </c>
      <c r="T211" s="178">
        <v>0</v>
      </c>
      <c r="U211" s="178">
        <v>101694</v>
      </c>
      <c r="V211" s="178">
        <v>0</v>
      </c>
      <c r="W211" s="178">
        <v>0</v>
      </c>
      <c r="X211" s="178">
        <v>0</v>
      </c>
      <c r="Y211" s="178">
        <v>0</v>
      </c>
      <c r="Z211" s="178">
        <v>0</v>
      </c>
      <c r="AA211" s="178">
        <v>0</v>
      </c>
      <c r="AB211" s="178">
        <v>0</v>
      </c>
      <c r="AC211" s="178">
        <v>0</v>
      </c>
      <c r="AD211" s="178">
        <v>0</v>
      </c>
      <c r="AE211" s="178">
        <v>298</v>
      </c>
      <c r="AF211" s="178">
        <v>101992</v>
      </c>
    </row>
    <row r="212" spans="1:32">
      <c r="A212" s="179" t="s">
        <v>869</v>
      </c>
      <c r="B212" s="172" t="s">
        <v>291</v>
      </c>
      <c r="C212" s="173" t="s">
        <v>1796</v>
      </c>
      <c r="D212" s="171" t="s">
        <v>1802</v>
      </c>
      <c r="E212" s="171" t="s">
        <v>1801</v>
      </c>
      <c r="F212" s="182">
        <v>0.41244174835288444</v>
      </c>
      <c r="G212" s="174">
        <v>0.33020649204563718</v>
      </c>
      <c r="H212" s="175"/>
      <c r="I212" s="175"/>
      <c r="J212" s="175"/>
      <c r="K212" s="175" t="s">
        <v>1806</v>
      </c>
      <c r="L212" s="175" t="s">
        <v>1806</v>
      </c>
      <c r="M212" s="175"/>
      <c r="N212" s="177">
        <v>14189</v>
      </c>
      <c r="O212" s="177">
        <v>0</v>
      </c>
      <c r="P212" s="177">
        <v>0</v>
      </c>
      <c r="Q212" s="177">
        <v>32878</v>
      </c>
      <c r="R212" s="177">
        <v>41066</v>
      </c>
      <c r="S212" s="177">
        <v>11435</v>
      </c>
      <c r="T212" s="178">
        <v>0</v>
      </c>
      <c r="U212" s="178">
        <v>14189</v>
      </c>
      <c r="V212" s="178">
        <v>0</v>
      </c>
      <c r="W212" s="178">
        <v>0</v>
      </c>
      <c r="X212" s="178">
        <v>0</v>
      </c>
      <c r="Y212" s="178">
        <v>312</v>
      </c>
      <c r="Z212" s="178">
        <v>32566</v>
      </c>
      <c r="AA212" s="178">
        <v>11032</v>
      </c>
      <c r="AB212" s="178">
        <v>30034</v>
      </c>
      <c r="AC212" s="178">
        <v>6919</v>
      </c>
      <c r="AD212" s="178">
        <v>1378</v>
      </c>
      <c r="AE212" s="178">
        <v>3138</v>
      </c>
      <c r="AF212" s="178">
        <v>99568</v>
      </c>
    </row>
    <row r="213" spans="1:32">
      <c r="A213" s="179" t="s">
        <v>870</v>
      </c>
      <c r="B213" s="172" t="s">
        <v>434</v>
      </c>
      <c r="C213" s="173" t="s">
        <v>1795</v>
      </c>
      <c r="D213" s="171" t="s">
        <v>1801</v>
      </c>
      <c r="E213" s="171" t="s">
        <v>1799</v>
      </c>
      <c r="F213" s="182">
        <v>0.68082198022508766</v>
      </c>
      <c r="G213" s="174">
        <v>0.15733357634300815</v>
      </c>
      <c r="H213" s="175"/>
      <c r="I213" s="175"/>
      <c r="J213" s="175"/>
      <c r="K213" s="175" t="s">
        <v>1806</v>
      </c>
      <c r="L213" s="175"/>
      <c r="M213" s="175"/>
      <c r="N213" s="177">
        <v>17265</v>
      </c>
      <c r="O213" s="177">
        <v>0</v>
      </c>
      <c r="P213" s="177">
        <v>0</v>
      </c>
      <c r="Q213" s="177">
        <v>74710</v>
      </c>
      <c r="R213" s="177">
        <v>14749</v>
      </c>
      <c r="S213" s="177">
        <v>3011</v>
      </c>
      <c r="T213" s="178">
        <v>0</v>
      </c>
      <c r="U213" s="178">
        <v>17265</v>
      </c>
      <c r="V213" s="178">
        <v>0</v>
      </c>
      <c r="W213" s="178">
        <v>0</v>
      </c>
      <c r="X213" s="178">
        <v>0</v>
      </c>
      <c r="Y213" s="178">
        <v>0</v>
      </c>
      <c r="Z213" s="178">
        <v>74710</v>
      </c>
      <c r="AA213" s="178">
        <v>14116</v>
      </c>
      <c r="AB213" s="178">
        <v>633</v>
      </c>
      <c r="AC213" s="178">
        <v>3011</v>
      </c>
      <c r="AD213" s="178">
        <v>0</v>
      </c>
      <c r="AE213" s="178">
        <v>0</v>
      </c>
      <c r="AF213" s="178">
        <v>109735</v>
      </c>
    </row>
    <row r="214" spans="1:32">
      <c r="A214" s="179" t="s">
        <v>871</v>
      </c>
      <c r="B214" s="172" t="s">
        <v>187</v>
      </c>
      <c r="C214" s="173" t="s">
        <v>1795</v>
      </c>
      <c r="D214" s="171" t="s">
        <v>1795</v>
      </c>
      <c r="E214" s="171" t="s">
        <v>1796</v>
      </c>
      <c r="F214" s="182">
        <v>0.81292063393604819</v>
      </c>
      <c r="G214" s="174">
        <v>0.18231347372556317</v>
      </c>
      <c r="H214" s="175"/>
      <c r="I214" s="175"/>
      <c r="J214" s="175"/>
      <c r="K214" s="175" t="s">
        <v>1806</v>
      </c>
      <c r="L214" s="175"/>
      <c r="M214" s="175"/>
      <c r="N214" s="177">
        <v>0</v>
      </c>
      <c r="O214" s="177">
        <v>0</v>
      </c>
      <c r="P214" s="177">
        <v>0</v>
      </c>
      <c r="Q214" s="177">
        <v>78633</v>
      </c>
      <c r="R214" s="177">
        <v>17635</v>
      </c>
      <c r="S214" s="177">
        <v>461</v>
      </c>
      <c r="T214" s="178">
        <v>0</v>
      </c>
      <c r="U214" s="178">
        <v>0</v>
      </c>
      <c r="V214" s="178">
        <v>0</v>
      </c>
      <c r="W214" s="178">
        <v>0</v>
      </c>
      <c r="X214" s="178">
        <v>0</v>
      </c>
      <c r="Y214" s="178">
        <v>39441</v>
      </c>
      <c r="Z214" s="178">
        <v>39192</v>
      </c>
      <c r="AA214" s="178">
        <v>17635</v>
      </c>
      <c r="AB214" s="178">
        <v>0</v>
      </c>
      <c r="AC214" s="178">
        <v>461</v>
      </c>
      <c r="AD214" s="178">
        <v>0</v>
      </c>
      <c r="AE214" s="178">
        <v>0</v>
      </c>
      <c r="AF214" s="178">
        <v>96729</v>
      </c>
    </row>
    <row r="215" spans="1:32">
      <c r="A215" s="179" t="s">
        <v>872</v>
      </c>
      <c r="B215" s="172" t="s">
        <v>365</v>
      </c>
      <c r="C215" s="173" t="s">
        <v>1792</v>
      </c>
      <c r="D215" s="171" t="s">
        <v>1799</v>
      </c>
      <c r="E215" s="171"/>
      <c r="F215" s="182">
        <v>1</v>
      </c>
      <c r="G215" s="174"/>
      <c r="H215" s="175" t="s">
        <v>1806</v>
      </c>
      <c r="I215" s="175"/>
      <c r="J215" s="175"/>
      <c r="K215" s="175"/>
      <c r="L215" s="175"/>
      <c r="M215" s="175"/>
      <c r="N215" s="177">
        <v>120342</v>
      </c>
      <c r="O215" s="177">
        <v>0</v>
      </c>
      <c r="P215" s="177">
        <v>0</v>
      </c>
      <c r="Q215" s="177">
        <v>0</v>
      </c>
      <c r="R215" s="177">
        <v>0</v>
      </c>
      <c r="S215" s="177">
        <v>0</v>
      </c>
      <c r="T215" s="178">
        <v>0</v>
      </c>
      <c r="U215" s="178">
        <v>120342</v>
      </c>
      <c r="V215" s="178">
        <v>0</v>
      </c>
      <c r="W215" s="178">
        <v>0</v>
      </c>
      <c r="X215" s="178">
        <v>0</v>
      </c>
      <c r="Y215" s="178">
        <v>0</v>
      </c>
      <c r="Z215" s="178">
        <v>0</v>
      </c>
      <c r="AA215" s="178">
        <v>0</v>
      </c>
      <c r="AB215" s="178">
        <v>0</v>
      </c>
      <c r="AC215" s="178">
        <v>0</v>
      </c>
      <c r="AD215" s="178">
        <v>0</v>
      </c>
      <c r="AE215" s="178">
        <v>0</v>
      </c>
      <c r="AF215" s="178">
        <v>120342</v>
      </c>
    </row>
    <row r="216" spans="1:32">
      <c r="A216" s="179" t="s">
        <v>873</v>
      </c>
      <c r="B216" s="172" t="s">
        <v>435</v>
      </c>
      <c r="C216" s="173" t="s">
        <v>1795</v>
      </c>
      <c r="D216" s="171" t="s">
        <v>1801</v>
      </c>
      <c r="E216" s="171" t="s">
        <v>1800</v>
      </c>
      <c r="F216" s="182">
        <v>0.46094573769162139</v>
      </c>
      <c r="G216" s="174">
        <v>0.31432665531132559</v>
      </c>
      <c r="H216" s="175"/>
      <c r="I216" s="175"/>
      <c r="J216" s="175" t="s">
        <v>1806</v>
      </c>
      <c r="K216" s="175" t="s">
        <v>1806</v>
      </c>
      <c r="L216" s="175"/>
      <c r="M216" s="175"/>
      <c r="N216" s="177">
        <v>4334</v>
      </c>
      <c r="O216" s="177">
        <v>0</v>
      </c>
      <c r="P216" s="177">
        <v>34878</v>
      </c>
      <c r="Q216" s="177">
        <v>51147</v>
      </c>
      <c r="R216" s="177">
        <v>18039</v>
      </c>
      <c r="S216" s="177">
        <v>2563</v>
      </c>
      <c r="T216" s="178">
        <v>0</v>
      </c>
      <c r="U216" s="178">
        <v>4334</v>
      </c>
      <c r="V216" s="178">
        <v>0</v>
      </c>
      <c r="W216" s="178">
        <v>0</v>
      </c>
      <c r="X216" s="178">
        <v>36186</v>
      </c>
      <c r="Y216" s="178">
        <v>0</v>
      </c>
      <c r="Z216" s="178">
        <v>51147</v>
      </c>
      <c r="AA216" s="178">
        <v>18039</v>
      </c>
      <c r="AB216" s="178">
        <v>0</v>
      </c>
      <c r="AC216" s="178">
        <v>0</v>
      </c>
      <c r="AD216" s="178">
        <v>0</v>
      </c>
      <c r="AE216" s="178">
        <v>1255</v>
      </c>
      <c r="AF216" s="178">
        <v>110961</v>
      </c>
    </row>
    <row r="217" spans="1:32">
      <c r="A217" s="179" t="s">
        <v>874</v>
      </c>
      <c r="B217" s="172" t="s">
        <v>508</v>
      </c>
      <c r="C217" s="173" t="s">
        <v>1794</v>
      </c>
      <c r="D217" s="171" t="s">
        <v>1794</v>
      </c>
      <c r="E217" s="171"/>
      <c r="F217" s="182">
        <v>1</v>
      </c>
      <c r="G217" s="174"/>
      <c r="H217" s="175"/>
      <c r="I217" s="175"/>
      <c r="J217" s="175" t="s">
        <v>1806</v>
      </c>
      <c r="K217" s="175"/>
      <c r="L217" s="175"/>
      <c r="M217" s="175"/>
      <c r="N217" s="177">
        <v>0</v>
      </c>
      <c r="O217" s="177">
        <v>0</v>
      </c>
      <c r="P217" s="177">
        <v>115598</v>
      </c>
      <c r="Q217" s="177">
        <v>0</v>
      </c>
      <c r="R217" s="177">
        <v>0</v>
      </c>
      <c r="S217" s="177">
        <v>0</v>
      </c>
      <c r="T217" s="178">
        <v>0</v>
      </c>
      <c r="U217" s="178">
        <v>0</v>
      </c>
      <c r="V217" s="178">
        <v>0</v>
      </c>
      <c r="W217" s="178">
        <v>115598</v>
      </c>
      <c r="X217" s="178">
        <v>0</v>
      </c>
      <c r="Y217" s="178">
        <v>0</v>
      </c>
      <c r="Z217" s="178">
        <v>0</v>
      </c>
      <c r="AA217" s="178">
        <v>0</v>
      </c>
      <c r="AB217" s="178">
        <v>0</v>
      </c>
      <c r="AC217" s="178">
        <v>0</v>
      </c>
      <c r="AD217" s="178">
        <v>0</v>
      </c>
      <c r="AE217" s="178">
        <v>0</v>
      </c>
      <c r="AF217" s="178">
        <v>115598</v>
      </c>
    </row>
    <row r="218" spans="1:32">
      <c r="A218" s="179" t="s">
        <v>875</v>
      </c>
      <c r="B218" s="172" t="s">
        <v>614</v>
      </c>
      <c r="C218" s="173" t="s">
        <v>1797</v>
      </c>
      <c r="D218" s="171" t="s">
        <v>1797</v>
      </c>
      <c r="E218" s="171" t="s">
        <v>1795</v>
      </c>
      <c r="F218" s="182">
        <v>0.42481260517056751</v>
      </c>
      <c r="G218" s="174">
        <v>0.32312897623482617</v>
      </c>
      <c r="H218" s="175"/>
      <c r="I218" s="175"/>
      <c r="J218" s="175"/>
      <c r="K218" s="175" t="s">
        <v>1806</v>
      </c>
      <c r="L218" s="175" t="s">
        <v>1806</v>
      </c>
      <c r="M218" s="175" t="s">
        <v>1806</v>
      </c>
      <c r="N218" s="177">
        <v>0</v>
      </c>
      <c r="O218" s="177">
        <v>0</v>
      </c>
      <c r="P218" s="177">
        <v>0</v>
      </c>
      <c r="Q218" s="177">
        <v>35909</v>
      </c>
      <c r="R218" s="177">
        <v>28011</v>
      </c>
      <c r="S218" s="177">
        <v>47209</v>
      </c>
      <c r="T218" s="178">
        <v>0</v>
      </c>
      <c r="U218" s="178">
        <v>0</v>
      </c>
      <c r="V218" s="178">
        <v>0</v>
      </c>
      <c r="W218" s="178">
        <v>0</v>
      </c>
      <c r="X218" s="178">
        <v>0</v>
      </c>
      <c r="Y218" s="178">
        <v>35909</v>
      </c>
      <c r="Z218" s="178">
        <v>0</v>
      </c>
      <c r="AA218" s="178">
        <v>28011</v>
      </c>
      <c r="AB218" s="178">
        <v>0</v>
      </c>
      <c r="AC218" s="178">
        <v>42555</v>
      </c>
      <c r="AD218" s="178">
        <v>0</v>
      </c>
      <c r="AE218" s="178">
        <v>4654</v>
      </c>
      <c r="AF218" s="178">
        <v>111129</v>
      </c>
    </row>
    <row r="219" spans="1:32">
      <c r="A219" s="179" t="s">
        <v>876</v>
      </c>
      <c r="B219" s="172" t="s">
        <v>436</v>
      </c>
      <c r="C219" s="173" t="s">
        <v>1795</v>
      </c>
      <c r="D219" s="171" t="s">
        <v>1795</v>
      </c>
      <c r="E219" s="171" t="s">
        <v>1793</v>
      </c>
      <c r="F219" s="182">
        <v>0.84673446372395778</v>
      </c>
      <c r="G219" s="174">
        <v>0.14553944166353402</v>
      </c>
      <c r="H219" s="175"/>
      <c r="I219" s="175"/>
      <c r="J219" s="175"/>
      <c r="K219" s="175" t="s">
        <v>1806</v>
      </c>
      <c r="L219" s="175"/>
      <c r="M219" s="175"/>
      <c r="N219" s="177">
        <v>0</v>
      </c>
      <c r="O219" s="177">
        <v>14712</v>
      </c>
      <c r="P219" s="177">
        <v>0</v>
      </c>
      <c r="Q219" s="177">
        <v>85593</v>
      </c>
      <c r="R219" s="177">
        <v>0</v>
      </c>
      <c r="S219" s="177">
        <v>781</v>
      </c>
      <c r="T219" s="178">
        <v>0</v>
      </c>
      <c r="U219" s="178">
        <v>0</v>
      </c>
      <c r="V219" s="178">
        <v>14712</v>
      </c>
      <c r="W219" s="178">
        <v>0</v>
      </c>
      <c r="X219" s="178">
        <v>0</v>
      </c>
      <c r="Y219" s="178">
        <v>85593</v>
      </c>
      <c r="Z219" s="178">
        <v>0</v>
      </c>
      <c r="AA219" s="178">
        <v>0</v>
      </c>
      <c r="AB219" s="178">
        <v>0</v>
      </c>
      <c r="AC219" s="178">
        <v>411</v>
      </c>
      <c r="AD219" s="178">
        <v>0</v>
      </c>
      <c r="AE219" s="178">
        <v>370</v>
      </c>
      <c r="AF219" s="178">
        <v>101086</v>
      </c>
    </row>
    <row r="220" spans="1:32">
      <c r="A220" s="179" t="s">
        <v>877</v>
      </c>
      <c r="B220" s="172" t="s">
        <v>437</v>
      </c>
      <c r="C220" s="173" t="s">
        <v>1794</v>
      </c>
      <c r="D220" s="171" t="s">
        <v>1794</v>
      </c>
      <c r="E220" s="171" t="s">
        <v>1797</v>
      </c>
      <c r="F220" s="182">
        <v>0.46596675775070368</v>
      </c>
      <c r="G220" s="174">
        <v>0.32909415897931094</v>
      </c>
      <c r="H220" s="175"/>
      <c r="I220" s="175"/>
      <c r="J220" s="175" t="s">
        <v>1806</v>
      </c>
      <c r="K220" s="175"/>
      <c r="L220" s="175"/>
      <c r="M220" s="175" t="s">
        <v>1806</v>
      </c>
      <c r="N220" s="177">
        <v>0</v>
      </c>
      <c r="O220" s="177">
        <v>0</v>
      </c>
      <c r="P220" s="177">
        <v>45360</v>
      </c>
      <c r="Q220" s="177">
        <v>0</v>
      </c>
      <c r="R220" s="177">
        <v>19950</v>
      </c>
      <c r="S220" s="177">
        <v>32036</v>
      </c>
      <c r="T220" s="178">
        <v>0</v>
      </c>
      <c r="U220" s="178">
        <v>0</v>
      </c>
      <c r="V220" s="178">
        <v>0</v>
      </c>
      <c r="W220" s="178">
        <v>45360</v>
      </c>
      <c r="X220" s="178">
        <v>0</v>
      </c>
      <c r="Y220" s="178">
        <v>0</v>
      </c>
      <c r="Z220" s="178">
        <v>0</v>
      </c>
      <c r="AA220" s="178">
        <v>19950</v>
      </c>
      <c r="AB220" s="178">
        <v>0</v>
      </c>
      <c r="AC220" s="178">
        <v>15830</v>
      </c>
      <c r="AD220" s="178">
        <v>0</v>
      </c>
      <c r="AE220" s="178">
        <v>16206</v>
      </c>
      <c r="AF220" s="178">
        <v>97346</v>
      </c>
    </row>
    <row r="221" spans="1:32">
      <c r="A221" s="179" t="s">
        <v>878</v>
      </c>
      <c r="B221" s="172" t="s">
        <v>366</v>
      </c>
      <c r="C221" s="173" t="s">
        <v>1792</v>
      </c>
      <c r="D221" s="171" t="s">
        <v>1799</v>
      </c>
      <c r="E221" s="171"/>
      <c r="F221" s="182">
        <v>1</v>
      </c>
      <c r="G221" s="174"/>
      <c r="H221" s="175" t="s">
        <v>1806</v>
      </c>
      <c r="I221" s="175"/>
      <c r="J221" s="175"/>
      <c r="K221" s="175"/>
      <c r="L221" s="175"/>
      <c r="M221" s="175"/>
      <c r="N221" s="177">
        <v>135309</v>
      </c>
      <c r="O221" s="177">
        <v>0</v>
      </c>
      <c r="P221" s="177">
        <v>0</v>
      </c>
      <c r="Q221" s="177">
        <v>0</v>
      </c>
      <c r="R221" s="177">
        <v>0</v>
      </c>
      <c r="S221" s="177">
        <v>0</v>
      </c>
      <c r="T221" s="178">
        <v>0</v>
      </c>
      <c r="U221" s="178">
        <v>135309</v>
      </c>
      <c r="V221" s="178">
        <v>0</v>
      </c>
      <c r="W221" s="178">
        <v>0</v>
      </c>
      <c r="X221" s="178">
        <v>0</v>
      </c>
      <c r="Y221" s="178">
        <v>0</v>
      </c>
      <c r="Z221" s="178">
        <v>0</v>
      </c>
      <c r="AA221" s="178">
        <v>0</v>
      </c>
      <c r="AB221" s="178">
        <v>0</v>
      </c>
      <c r="AC221" s="178">
        <v>0</v>
      </c>
      <c r="AD221" s="178">
        <v>0</v>
      </c>
      <c r="AE221" s="178">
        <v>0</v>
      </c>
      <c r="AF221" s="178">
        <v>135309</v>
      </c>
    </row>
    <row r="222" spans="1:32">
      <c r="A222" s="179" t="s">
        <v>879</v>
      </c>
      <c r="B222" s="172" t="s">
        <v>509</v>
      </c>
      <c r="C222" s="173" t="s">
        <v>1794</v>
      </c>
      <c r="D222" s="171" t="s">
        <v>1800</v>
      </c>
      <c r="E222" s="171" t="s">
        <v>1798</v>
      </c>
      <c r="F222" s="182">
        <v>0.65414785356178173</v>
      </c>
      <c r="G222" s="174">
        <v>0.21288959323824616</v>
      </c>
      <c r="H222" s="175"/>
      <c r="I222" s="175"/>
      <c r="J222" s="175" t="s">
        <v>1806</v>
      </c>
      <c r="K222" s="175"/>
      <c r="L222" s="175"/>
      <c r="M222" s="175"/>
      <c r="N222" s="177">
        <v>21359</v>
      </c>
      <c r="O222" s="177">
        <v>0</v>
      </c>
      <c r="P222" s="177">
        <v>65630</v>
      </c>
      <c r="Q222" s="177">
        <v>0</v>
      </c>
      <c r="R222" s="177">
        <v>6414</v>
      </c>
      <c r="S222" s="177">
        <v>6926</v>
      </c>
      <c r="T222" s="178">
        <v>21359</v>
      </c>
      <c r="U222" s="178">
        <v>0</v>
      </c>
      <c r="V222" s="178">
        <v>0</v>
      </c>
      <c r="W222" s="178">
        <v>0</v>
      </c>
      <c r="X222" s="178">
        <v>65630</v>
      </c>
      <c r="Y222" s="178">
        <v>0</v>
      </c>
      <c r="Z222" s="178">
        <v>0</v>
      </c>
      <c r="AA222" s="178">
        <v>0</v>
      </c>
      <c r="AB222" s="178">
        <v>6414</v>
      </c>
      <c r="AC222" s="178">
        <v>5670</v>
      </c>
      <c r="AD222" s="178">
        <v>325</v>
      </c>
      <c r="AE222" s="178">
        <v>931</v>
      </c>
      <c r="AF222" s="178">
        <v>100329</v>
      </c>
    </row>
    <row r="223" spans="1:32">
      <c r="A223" s="179" t="s">
        <v>880</v>
      </c>
      <c r="B223" s="172" t="s">
        <v>367</v>
      </c>
      <c r="C223" s="173" t="s">
        <v>1792</v>
      </c>
      <c r="D223" s="171" t="s">
        <v>1799</v>
      </c>
      <c r="E223" s="171"/>
      <c r="F223" s="182">
        <v>1</v>
      </c>
      <c r="G223" s="174"/>
      <c r="H223" s="175" t="s">
        <v>1806</v>
      </c>
      <c r="I223" s="175"/>
      <c r="J223" s="175"/>
      <c r="K223" s="175"/>
      <c r="L223" s="175"/>
      <c r="M223" s="175"/>
      <c r="N223" s="177">
        <v>129820</v>
      </c>
      <c r="O223" s="177">
        <v>0</v>
      </c>
      <c r="P223" s="177">
        <v>0</v>
      </c>
      <c r="Q223" s="177">
        <v>0</v>
      </c>
      <c r="R223" s="177">
        <v>0</v>
      </c>
      <c r="S223" s="177">
        <v>0</v>
      </c>
      <c r="T223" s="178">
        <v>0</v>
      </c>
      <c r="U223" s="178">
        <v>129820</v>
      </c>
      <c r="V223" s="178">
        <v>0</v>
      </c>
      <c r="W223" s="178">
        <v>0</v>
      </c>
      <c r="X223" s="178">
        <v>0</v>
      </c>
      <c r="Y223" s="178">
        <v>0</v>
      </c>
      <c r="Z223" s="178">
        <v>0</v>
      </c>
      <c r="AA223" s="178">
        <v>0</v>
      </c>
      <c r="AB223" s="178">
        <v>0</v>
      </c>
      <c r="AC223" s="178">
        <v>0</v>
      </c>
      <c r="AD223" s="178">
        <v>0</v>
      </c>
      <c r="AE223" s="178">
        <v>0</v>
      </c>
      <c r="AF223" s="178">
        <v>129820</v>
      </c>
    </row>
    <row r="224" spans="1:32">
      <c r="A224" s="179" t="s">
        <v>881</v>
      </c>
      <c r="B224" s="172" t="s">
        <v>438</v>
      </c>
      <c r="C224" s="173" t="s">
        <v>1795</v>
      </c>
      <c r="D224" s="171" t="s">
        <v>1795</v>
      </c>
      <c r="E224" s="171" t="s">
        <v>1796</v>
      </c>
      <c r="F224" s="182">
        <v>0.45434698525935796</v>
      </c>
      <c r="G224" s="174">
        <v>0.29127164897503116</v>
      </c>
      <c r="H224" s="175"/>
      <c r="I224" s="175"/>
      <c r="J224" s="175"/>
      <c r="K224" s="175" t="s">
        <v>1806</v>
      </c>
      <c r="L224" s="175" t="s">
        <v>1806</v>
      </c>
      <c r="M224" s="175" t="s">
        <v>1806</v>
      </c>
      <c r="N224" s="177">
        <v>0</v>
      </c>
      <c r="O224" s="177">
        <v>0</v>
      </c>
      <c r="P224" s="177">
        <v>0</v>
      </c>
      <c r="Q224" s="177">
        <v>52861</v>
      </c>
      <c r="R224" s="177">
        <v>33888</v>
      </c>
      <c r="S224" s="177">
        <v>29596</v>
      </c>
      <c r="T224" s="178">
        <v>0</v>
      </c>
      <c r="U224" s="178">
        <v>0</v>
      </c>
      <c r="V224" s="178">
        <v>0</v>
      </c>
      <c r="W224" s="178">
        <v>0</v>
      </c>
      <c r="X224" s="178">
        <v>0</v>
      </c>
      <c r="Y224" s="178">
        <v>52861</v>
      </c>
      <c r="Z224" s="178">
        <v>0</v>
      </c>
      <c r="AA224" s="178">
        <v>33888</v>
      </c>
      <c r="AB224" s="178">
        <v>0</v>
      </c>
      <c r="AC224" s="178">
        <v>21972</v>
      </c>
      <c r="AD224" s="178">
        <v>0</v>
      </c>
      <c r="AE224" s="178">
        <v>7624</v>
      </c>
      <c r="AF224" s="178">
        <v>116345</v>
      </c>
    </row>
    <row r="225" spans="1:32">
      <c r="A225" s="179" t="s">
        <v>882</v>
      </c>
      <c r="B225" s="172" t="s">
        <v>510</v>
      </c>
      <c r="C225" s="173" t="s">
        <v>1797</v>
      </c>
      <c r="D225" s="171" t="s">
        <v>1797</v>
      </c>
      <c r="E225" s="171" t="s">
        <v>1796</v>
      </c>
      <c r="F225" s="182">
        <v>0.7710105819515839</v>
      </c>
      <c r="G225" s="174">
        <v>0.22898941804841605</v>
      </c>
      <c r="H225" s="175"/>
      <c r="I225" s="175"/>
      <c r="J225" s="175"/>
      <c r="K225" s="175"/>
      <c r="L225" s="175"/>
      <c r="M225" s="175" t="s">
        <v>1806</v>
      </c>
      <c r="N225" s="177">
        <v>0</v>
      </c>
      <c r="O225" s="177">
        <v>0</v>
      </c>
      <c r="P225" s="177">
        <v>0</v>
      </c>
      <c r="Q225" s="177">
        <v>0</v>
      </c>
      <c r="R225" s="177">
        <v>20536</v>
      </c>
      <c r="S225" s="177">
        <v>69145</v>
      </c>
      <c r="T225" s="178">
        <v>0</v>
      </c>
      <c r="U225" s="178">
        <v>0</v>
      </c>
      <c r="V225" s="178">
        <v>0</v>
      </c>
      <c r="W225" s="178">
        <v>0</v>
      </c>
      <c r="X225" s="178">
        <v>0</v>
      </c>
      <c r="Y225" s="178">
        <v>0</v>
      </c>
      <c r="Z225" s="178">
        <v>0</v>
      </c>
      <c r="AA225" s="178">
        <v>20536</v>
      </c>
      <c r="AB225" s="178">
        <v>0</v>
      </c>
      <c r="AC225" s="178">
        <v>54524</v>
      </c>
      <c r="AD225" s="178">
        <v>0</v>
      </c>
      <c r="AE225" s="178">
        <v>14621</v>
      </c>
      <c r="AF225" s="178">
        <v>89681</v>
      </c>
    </row>
    <row r="226" spans="1:32">
      <c r="A226" s="179" t="s">
        <v>883</v>
      </c>
      <c r="B226" s="172" t="s">
        <v>69</v>
      </c>
      <c r="C226" s="173" t="s">
        <v>1795</v>
      </c>
      <c r="D226" s="171" t="s">
        <v>1795</v>
      </c>
      <c r="E226" s="171" t="s">
        <v>1796</v>
      </c>
      <c r="F226" s="182">
        <v>0.55017066470035558</v>
      </c>
      <c r="G226" s="174">
        <v>0.24878988618388972</v>
      </c>
      <c r="H226" s="175"/>
      <c r="I226" s="175"/>
      <c r="J226" s="175"/>
      <c r="K226" s="175" t="s">
        <v>1806</v>
      </c>
      <c r="L226" s="175"/>
      <c r="M226" s="175"/>
      <c r="N226" s="177">
        <v>0</v>
      </c>
      <c r="O226" s="177">
        <v>0</v>
      </c>
      <c r="P226" s="177">
        <v>5570</v>
      </c>
      <c r="Q226" s="177">
        <v>46260</v>
      </c>
      <c r="R226" s="177">
        <v>20919</v>
      </c>
      <c r="S226" s="177">
        <v>11334</v>
      </c>
      <c r="T226" s="178">
        <v>0</v>
      </c>
      <c r="U226" s="178">
        <v>0</v>
      </c>
      <c r="V226" s="178">
        <v>0</v>
      </c>
      <c r="W226" s="178">
        <v>5570</v>
      </c>
      <c r="X226" s="178">
        <v>0</v>
      </c>
      <c r="Y226" s="178">
        <v>46260</v>
      </c>
      <c r="Z226" s="178">
        <v>0</v>
      </c>
      <c r="AA226" s="178">
        <v>20919</v>
      </c>
      <c r="AB226" s="178">
        <v>0</v>
      </c>
      <c r="AC226" s="178">
        <v>7688</v>
      </c>
      <c r="AD226" s="178">
        <v>0</v>
      </c>
      <c r="AE226" s="178">
        <v>3646</v>
      </c>
      <c r="AF226" s="178">
        <v>84083</v>
      </c>
    </row>
    <row r="227" spans="1:32">
      <c r="A227" s="179" t="s">
        <v>884</v>
      </c>
      <c r="B227" s="172" t="s">
        <v>188</v>
      </c>
      <c r="C227" s="173" t="s">
        <v>1797</v>
      </c>
      <c r="D227" s="171" t="s">
        <v>1797</v>
      </c>
      <c r="E227" s="171" t="s">
        <v>1796</v>
      </c>
      <c r="F227" s="182">
        <v>0.75922695079651903</v>
      </c>
      <c r="G227" s="174">
        <v>0.23541445988327414</v>
      </c>
      <c r="H227" s="175"/>
      <c r="I227" s="175"/>
      <c r="J227" s="175"/>
      <c r="K227" s="175"/>
      <c r="L227" s="175"/>
      <c r="M227" s="175" t="s">
        <v>1806</v>
      </c>
      <c r="N227" s="177">
        <v>0</v>
      </c>
      <c r="O227" s="177">
        <v>0</v>
      </c>
      <c r="P227" s="177">
        <v>516</v>
      </c>
      <c r="Q227" s="177">
        <v>0</v>
      </c>
      <c r="R227" s="177">
        <v>22669</v>
      </c>
      <c r="S227" s="177">
        <v>73109</v>
      </c>
      <c r="T227" s="178">
        <v>0</v>
      </c>
      <c r="U227" s="178">
        <v>0</v>
      </c>
      <c r="V227" s="178">
        <v>0</v>
      </c>
      <c r="W227" s="178">
        <v>516</v>
      </c>
      <c r="X227" s="178">
        <v>0</v>
      </c>
      <c r="Y227" s="178">
        <v>0</v>
      </c>
      <c r="Z227" s="178">
        <v>0</v>
      </c>
      <c r="AA227" s="178">
        <v>22669</v>
      </c>
      <c r="AB227" s="178">
        <v>0</v>
      </c>
      <c r="AC227" s="178">
        <v>60874</v>
      </c>
      <c r="AD227" s="178">
        <v>0</v>
      </c>
      <c r="AE227" s="178">
        <v>12235</v>
      </c>
      <c r="AF227" s="178">
        <v>96294</v>
      </c>
    </row>
    <row r="228" spans="1:32">
      <c r="A228" s="179" t="s">
        <v>885</v>
      </c>
      <c r="B228" s="172" t="s">
        <v>70</v>
      </c>
      <c r="C228" s="173" t="s">
        <v>1792</v>
      </c>
      <c r="D228" s="171" t="s">
        <v>1798</v>
      </c>
      <c r="E228" s="171" t="s">
        <v>1797</v>
      </c>
      <c r="F228" s="182">
        <v>0.99447836688632285</v>
      </c>
      <c r="G228" s="174">
        <v>5.5216331136771256E-3</v>
      </c>
      <c r="H228" s="175" t="s">
        <v>1806</v>
      </c>
      <c r="I228" s="175"/>
      <c r="J228" s="175"/>
      <c r="K228" s="175"/>
      <c r="L228" s="175"/>
      <c r="M228" s="175"/>
      <c r="N228" s="177">
        <v>98698</v>
      </c>
      <c r="O228" s="177">
        <v>0</v>
      </c>
      <c r="P228" s="177">
        <v>0</v>
      </c>
      <c r="Q228" s="177">
        <v>0</v>
      </c>
      <c r="R228" s="177">
        <v>0</v>
      </c>
      <c r="S228" s="177">
        <v>548</v>
      </c>
      <c r="T228" s="178">
        <v>98698</v>
      </c>
      <c r="U228" s="178">
        <v>0</v>
      </c>
      <c r="V228" s="178">
        <v>0</v>
      </c>
      <c r="W228" s="178">
        <v>0</v>
      </c>
      <c r="X228" s="178">
        <v>0</v>
      </c>
      <c r="Y228" s="178">
        <v>0</v>
      </c>
      <c r="Z228" s="178">
        <v>0</v>
      </c>
      <c r="AA228" s="178">
        <v>0</v>
      </c>
      <c r="AB228" s="178">
        <v>0</v>
      </c>
      <c r="AC228" s="178">
        <v>0</v>
      </c>
      <c r="AD228" s="178">
        <v>0</v>
      </c>
      <c r="AE228" s="178">
        <v>548</v>
      </c>
      <c r="AF228" s="178">
        <v>99246</v>
      </c>
    </row>
    <row r="229" spans="1:32">
      <c r="A229" s="179" t="s">
        <v>886</v>
      </c>
      <c r="B229" s="172" t="s">
        <v>21</v>
      </c>
      <c r="C229" s="173" t="s">
        <v>1794</v>
      </c>
      <c r="D229" s="171" t="s">
        <v>1800</v>
      </c>
      <c r="E229" s="171"/>
      <c r="F229" s="182">
        <v>1</v>
      </c>
      <c r="G229" s="174"/>
      <c r="H229" s="175"/>
      <c r="I229" s="175"/>
      <c r="J229" s="175" t="s">
        <v>1806</v>
      </c>
      <c r="K229" s="175"/>
      <c r="L229" s="175"/>
      <c r="M229" s="175"/>
      <c r="N229" s="177">
        <v>0</v>
      </c>
      <c r="O229" s="177">
        <v>0</v>
      </c>
      <c r="P229" s="177">
        <v>96380</v>
      </c>
      <c r="Q229" s="177">
        <v>0</v>
      </c>
      <c r="R229" s="177">
        <v>0</v>
      </c>
      <c r="S229" s="177">
        <v>0</v>
      </c>
      <c r="T229" s="178">
        <v>0</v>
      </c>
      <c r="U229" s="178">
        <v>0</v>
      </c>
      <c r="V229" s="178">
        <v>0</v>
      </c>
      <c r="W229" s="178">
        <v>0</v>
      </c>
      <c r="X229" s="178">
        <v>96380</v>
      </c>
      <c r="Y229" s="178">
        <v>0</v>
      </c>
      <c r="Z229" s="178">
        <v>0</v>
      </c>
      <c r="AA229" s="178">
        <v>0</v>
      </c>
      <c r="AB229" s="178">
        <v>0</v>
      </c>
      <c r="AC229" s="178">
        <v>0</v>
      </c>
      <c r="AD229" s="178">
        <v>0</v>
      </c>
      <c r="AE229" s="178">
        <v>0</v>
      </c>
      <c r="AF229" s="178">
        <v>96380</v>
      </c>
    </row>
    <row r="230" spans="1:32">
      <c r="A230" s="179" t="s">
        <v>887</v>
      </c>
      <c r="B230" s="172" t="s">
        <v>189</v>
      </c>
      <c r="C230" s="173" t="s">
        <v>1795</v>
      </c>
      <c r="D230" s="171" t="s">
        <v>1801</v>
      </c>
      <c r="E230" s="171" t="s">
        <v>1798</v>
      </c>
      <c r="F230" s="182">
        <v>0.90729709999259389</v>
      </c>
      <c r="G230" s="174">
        <v>5.4667414327581279E-2</v>
      </c>
      <c r="H230" s="175"/>
      <c r="I230" s="175"/>
      <c r="J230" s="175"/>
      <c r="K230" s="175" t="s">
        <v>1806</v>
      </c>
      <c r="L230" s="175"/>
      <c r="M230" s="175"/>
      <c r="N230" s="177">
        <v>5167</v>
      </c>
      <c r="O230" s="177">
        <v>0</v>
      </c>
      <c r="P230" s="177">
        <v>0</v>
      </c>
      <c r="Q230" s="177">
        <v>85755</v>
      </c>
      <c r="R230" s="177">
        <v>0</v>
      </c>
      <c r="S230" s="177">
        <v>3595</v>
      </c>
      <c r="T230" s="178">
        <v>5167</v>
      </c>
      <c r="U230" s="178">
        <v>0</v>
      </c>
      <c r="V230" s="178">
        <v>0</v>
      </c>
      <c r="W230" s="178">
        <v>0</v>
      </c>
      <c r="X230" s="178">
        <v>0</v>
      </c>
      <c r="Y230" s="178">
        <v>0</v>
      </c>
      <c r="Z230" s="178">
        <v>85755</v>
      </c>
      <c r="AA230" s="178">
        <v>0</v>
      </c>
      <c r="AB230" s="178">
        <v>0</v>
      </c>
      <c r="AC230" s="178">
        <v>3455</v>
      </c>
      <c r="AD230" s="178">
        <v>0</v>
      </c>
      <c r="AE230" s="178">
        <v>140</v>
      </c>
      <c r="AF230" s="178">
        <v>94517</v>
      </c>
    </row>
    <row r="231" spans="1:32">
      <c r="A231" s="179" t="s">
        <v>888</v>
      </c>
      <c r="B231" s="172" t="s">
        <v>439</v>
      </c>
      <c r="C231" s="173" t="s">
        <v>1794</v>
      </c>
      <c r="D231" s="171" t="s">
        <v>1794</v>
      </c>
      <c r="E231" s="171" t="s">
        <v>1797</v>
      </c>
      <c r="F231" s="182">
        <v>0.98758119243819675</v>
      </c>
      <c r="G231" s="174">
        <v>1.24188075618032E-2</v>
      </c>
      <c r="H231" s="175"/>
      <c r="I231" s="175"/>
      <c r="J231" s="175" t="s">
        <v>1806</v>
      </c>
      <c r="K231" s="175"/>
      <c r="L231" s="175"/>
      <c r="M231" s="175"/>
      <c r="N231" s="177">
        <v>0</v>
      </c>
      <c r="O231" s="177">
        <v>0</v>
      </c>
      <c r="P231" s="177">
        <v>101869</v>
      </c>
      <c r="Q231" s="177">
        <v>0</v>
      </c>
      <c r="R231" s="177">
        <v>0</v>
      </c>
      <c r="S231" s="177">
        <v>1281</v>
      </c>
      <c r="T231" s="178">
        <v>0</v>
      </c>
      <c r="U231" s="178">
        <v>0</v>
      </c>
      <c r="V231" s="178">
        <v>0</v>
      </c>
      <c r="W231" s="178">
        <v>101869</v>
      </c>
      <c r="X231" s="178">
        <v>0</v>
      </c>
      <c r="Y231" s="178">
        <v>0</v>
      </c>
      <c r="Z231" s="178">
        <v>0</v>
      </c>
      <c r="AA231" s="178">
        <v>0</v>
      </c>
      <c r="AB231" s="178">
        <v>0</v>
      </c>
      <c r="AC231" s="178">
        <v>0</v>
      </c>
      <c r="AD231" s="178">
        <v>0</v>
      </c>
      <c r="AE231" s="178">
        <v>1281</v>
      </c>
      <c r="AF231" s="178">
        <v>103150</v>
      </c>
    </row>
    <row r="232" spans="1:32">
      <c r="A232" s="179" t="s">
        <v>889</v>
      </c>
      <c r="B232" s="172" t="s">
        <v>615</v>
      </c>
      <c r="C232" s="173" t="s">
        <v>1792</v>
      </c>
      <c r="D232" s="171" t="s">
        <v>1798</v>
      </c>
      <c r="E232" s="171"/>
      <c r="F232" s="182">
        <v>1</v>
      </c>
      <c r="G232" s="174"/>
      <c r="H232" s="175" t="s">
        <v>1806</v>
      </c>
      <c r="I232" s="175"/>
      <c r="J232" s="175"/>
      <c r="K232" s="175"/>
      <c r="L232" s="175"/>
      <c r="M232" s="175"/>
      <c r="N232" s="177">
        <v>99189</v>
      </c>
      <c r="O232" s="177">
        <v>0</v>
      </c>
      <c r="P232" s="177">
        <v>0</v>
      </c>
      <c r="Q232" s="177">
        <v>0</v>
      </c>
      <c r="R232" s="177">
        <v>0</v>
      </c>
      <c r="S232" s="177">
        <v>0</v>
      </c>
      <c r="T232" s="178">
        <v>99189</v>
      </c>
      <c r="U232" s="178">
        <v>0</v>
      </c>
      <c r="V232" s="178">
        <v>0</v>
      </c>
      <c r="W232" s="178">
        <v>0</v>
      </c>
      <c r="X232" s="178">
        <v>0</v>
      </c>
      <c r="Y232" s="178">
        <v>0</v>
      </c>
      <c r="Z232" s="178">
        <v>0</v>
      </c>
      <c r="AA232" s="178">
        <v>0</v>
      </c>
      <c r="AB232" s="178">
        <v>0</v>
      </c>
      <c r="AC232" s="178">
        <v>0</v>
      </c>
      <c r="AD232" s="178">
        <v>0</v>
      </c>
      <c r="AE232" s="178">
        <v>0</v>
      </c>
      <c r="AF232" s="178">
        <v>99189</v>
      </c>
    </row>
    <row r="233" spans="1:32">
      <c r="A233" s="179" t="s">
        <v>890</v>
      </c>
      <c r="B233" s="172" t="s">
        <v>616</v>
      </c>
      <c r="C233" s="173" t="s">
        <v>1792</v>
      </c>
      <c r="D233" s="171" t="s">
        <v>1798</v>
      </c>
      <c r="E233" s="171" t="s">
        <v>1797</v>
      </c>
      <c r="F233" s="182">
        <v>0.96003139922810232</v>
      </c>
      <c r="G233" s="174">
        <v>3.9968600771897692E-2</v>
      </c>
      <c r="H233" s="175" t="s">
        <v>1806</v>
      </c>
      <c r="I233" s="175"/>
      <c r="J233" s="175"/>
      <c r="K233" s="175"/>
      <c r="L233" s="175"/>
      <c r="M233" s="175"/>
      <c r="N233" s="177">
        <v>88056</v>
      </c>
      <c r="O233" s="177">
        <v>0</v>
      </c>
      <c r="P233" s="177">
        <v>0</v>
      </c>
      <c r="Q233" s="177">
        <v>0</v>
      </c>
      <c r="R233" s="177">
        <v>0</v>
      </c>
      <c r="S233" s="177">
        <v>3666</v>
      </c>
      <c r="T233" s="178">
        <v>88056</v>
      </c>
      <c r="U233" s="178">
        <v>0</v>
      </c>
      <c r="V233" s="178">
        <v>0</v>
      </c>
      <c r="W233" s="178">
        <v>0</v>
      </c>
      <c r="X233" s="178">
        <v>0</v>
      </c>
      <c r="Y233" s="178">
        <v>0</v>
      </c>
      <c r="Z233" s="178">
        <v>0</v>
      </c>
      <c r="AA233" s="178">
        <v>0</v>
      </c>
      <c r="AB233" s="178">
        <v>0</v>
      </c>
      <c r="AC233" s="178">
        <v>0</v>
      </c>
      <c r="AD233" s="178">
        <v>1112</v>
      </c>
      <c r="AE233" s="178">
        <v>2554</v>
      </c>
      <c r="AF233" s="178">
        <v>91722</v>
      </c>
    </row>
    <row r="234" spans="1:32">
      <c r="A234" s="179" t="s">
        <v>891</v>
      </c>
      <c r="B234" s="172" t="s">
        <v>617</v>
      </c>
      <c r="C234" s="173" t="s">
        <v>1792</v>
      </c>
      <c r="D234" s="171" t="s">
        <v>1798</v>
      </c>
      <c r="E234" s="171" t="s">
        <v>1797</v>
      </c>
      <c r="F234" s="182">
        <v>0.98857445821459344</v>
      </c>
      <c r="G234" s="174">
        <v>1.1425541785406588E-2</v>
      </c>
      <c r="H234" s="175" t="s">
        <v>1806</v>
      </c>
      <c r="I234" s="175"/>
      <c r="J234" s="175"/>
      <c r="K234" s="175"/>
      <c r="L234" s="175"/>
      <c r="M234" s="175"/>
      <c r="N234" s="177">
        <v>74583</v>
      </c>
      <c r="O234" s="177">
        <v>0</v>
      </c>
      <c r="P234" s="177">
        <v>0</v>
      </c>
      <c r="Q234" s="177">
        <v>0</v>
      </c>
      <c r="R234" s="177">
        <v>0</v>
      </c>
      <c r="S234" s="177">
        <v>862</v>
      </c>
      <c r="T234" s="178">
        <v>74583</v>
      </c>
      <c r="U234" s="178">
        <v>0</v>
      </c>
      <c r="V234" s="178">
        <v>0</v>
      </c>
      <c r="W234" s="178">
        <v>0</v>
      </c>
      <c r="X234" s="178">
        <v>0</v>
      </c>
      <c r="Y234" s="178">
        <v>0</v>
      </c>
      <c r="Z234" s="178">
        <v>0</v>
      </c>
      <c r="AA234" s="178">
        <v>0</v>
      </c>
      <c r="AB234" s="178">
        <v>0</v>
      </c>
      <c r="AC234" s="178">
        <v>0</v>
      </c>
      <c r="AD234" s="178">
        <v>0</v>
      </c>
      <c r="AE234" s="178">
        <v>862</v>
      </c>
      <c r="AF234" s="178">
        <v>75445</v>
      </c>
    </row>
    <row r="235" spans="1:32">
      <c r="A235" s="179" t="s">
        <v>892</v>
      </c>
      <c r="B235" s="172" t="s">
        <v>618</v>
      </c>
      <c r="C235" s="173" t="s">
        <v>1792</v>
      </c>
      <c r="D235" s="171" t="s">
        <v>1798</v>
      </c>
      <c r="E235" s="171" t="s">
        <v>1797</v>
      </c>
      <c r="F235" s="182">
        <v>0.99353854334030722</v>
      </c>
      <c r="G235" s="174">
        <v>6.4614566596927631E-3</v>
      </c>
      <c r="H235" s="175" t="s">
        <v>1806</v>
      </c>
      <c r="I235" s="175"/>
      <c r="J235" s="175"/>
      <c r="K235" s="175"/>
      <c r="L235" s="175"/>
      <c r="M235" s="175"/>
      <c r="N235" s="177">
        <v>85954</v>
      </c>
      <c r="O235" s="177">
        <v>0</v>
      </c>
      <c r="P235" s="177">
        <v>0</v>
      </c>
      <c r="Q235" s="177">
        <v>0</v>
      </c>
      <c r="R235" s="177">
        <v>0</v>
      </c>
      <c r="S235" s="177">
        <v>559</v>
      </c>
      <c r="T235" s="178">
        <v>85954</v>
      </c>
      <c r="U235" s="178">
        <v>0</v>
      </c>
      <c r="V235" s="178">
        <v>0</v>
      </c>
      <c r="W235" s="178">
        <v>0</v>
      </c>
      <c r="X235" s="178">
        <v>0</v>
      </c>
      <c r="Y235" s="178">
        <v>0</v>
      </c>
      <c r="Z235" s="178">
        <v>0</v>
      </c>
      <c r="AA235" s="178">
        <v>0</v>
      </c>
      <c r="AB235" s="178">
        <v>0</v>
      </c>
      <c r="AC235" s="178">
        <v>0</v>
      </c>
      <c r="AD235" s="178">
        <v>559</v>
      </c>
      <c r="AE235" s="178">
        <v>0</v>
      </c>
      <c r="AF235" s="178">
        <v>86513</v>
      </c>
    </row>
    <row r="236" spans="1:32">
      <c r="A236" s="179" t="s">
        <v>893</v>
      </c>
      <c r="B236" s="172" t="s">
        <v>619</v>
      </c>
      <c r="C236" s="173" t="s">
        <v>1792</v>
      </c>
      <c r="D236" s="171" t="s">
        <v>1798</v>
      </c>
      <c r="E236" s="171"/>
      <c r="F236" s="182">
        <v>1</v>
      </c>
      <c r="G236" s="174"/>
      <c r="H236" s="175" t="s">
        <v>1806</v>
      </c>
      <c r="I236" s="175"/>
      <c r="J236" s="175"/>
      <c r="K236" s="175"/>
      <c r="L236" s="175"/>
      <c r="M236" s="175"/>
      <c r="N236" s="177">
        <v>88220</v>
      </c>
      <c r="O236" s="177">
        <v>0</v>
      </c>
      <c r="P236" s="177">
        <v>0</v>
      </c>
      <c r="Q236" s="177">
        <v>0</v>
      </c>
      <c r="R236" s="177">
        <v>0</v>
      </c>
      <c r="S236" s="177">
        <v>0</v>
      </c>
      <c r="T236" s="178">
        <v>88220</v>
      </c>
      <c r="U236" s="178">
        <v>0</v>
      </c>
      <c r="V236" s="178">
        <v>0</v>
      </c>
      <c r="W236" s="178">
        <v>0</v>
      </c>
      <c r="X236" s="178">
        <v>0</v>
      </c>
      <c r="Y236" s="178">
        <v>0</v>
      </c>
      <c r="Z236" s="178">
        <v>0</v>
      </c>
      <c r="AA236" s="178">
        <v>0</v>
      </c>
      <c r="AB236" s="178">
        <v>0</v>
      </c>
      <c r="AC236" s="178">
        <v>0</v>
      </c>
      <c r="AD236" s="178">
        <v>0</v>
      </c>
      <c r="AE236" s="178">
        <v>0</v>
      </c>
      <c r="AF236" s="178">
        <v>88220</v>
      </c>
    </row>
    <row r="237" spans="1:32">
      <c r="A237" s="179" t="s">
        <v>894</v>
      </c>
      <c r="B237" s="172" t="s">
        <v>620</v>
      </c>
      <c r="C237" s="173" t="s">
        <v>1792</v>
      </c>
      <c r="D237" s="171" t="s">
        <v>1798</v>
      </c>
      <c r="E237" s="171" t="s">
        <v>1797</v>
      </c>
      <c r="F237" s="182">
        <v>0.98021546175215124</v>
      </c>
      <c r="G237" s="174">
        <v>1.978453824784877E-2</v>
      </c>
      <c r="H237" s="175" t="s">
        <v>1806</v>
      </c>
      <c r="I237" s="175"/>
      <c r="J237" s="175"/>
      <c r="K237" s="175"/>
      <c r="L237" s="175"/>
      <c r="M237" s="175"/>
      <c r="N237" s="177">
        <v>86802</v>
      </c>
      <c r="O237" s="177">
        <v>0</v>
      </c>
      <c r="P237" s="177">
        <v>0</v>
      </c>
      <c r="Q237" s="177">
        <v>0</v>
      </c>
      <c r="R237" s="177">
        <v>0</v>
      </c>
      <c r="S237" s="177">
        <v>1752</v>
      </c>
      <c r="T237" s="178">
        <v>86802</v>
      </c>
      <c r="U237" s="178">
        <v>0</v>
      </c>
      <c r="V237" s="178">
        <v>0</v>
      </c>
      <c r="W237" s="178">
        <v>0</v>
      </c>
      <c r="X237" s="178">
        <v>0</v>
      </c>
      <c r="Y237" s="178">
        <v>0</v>
      </c>
      <c r="Z237" s="178">
        <v>0</v>
      </c>
      <c r="AA237" s="178">
        <v>0</v>
      </c>
      <c r="AB237" s="178">
        <v>0</v>
      </c>
      <c r="AC237" s="178">
        <v>1752</v>
      </c>
      <c r="AD237" s="178">
        <v>0</v>
      </c>
      <c r="AE237" s="178">
        <v>0</v>
      </c>
      <c r="AF237" s="178">
        <v>88554</v>
      </c>
    </row>
    <row r="238" spans="1:32">
      <c r="A238" s="179" t="s">
        <v>895</v>
      </c>
      <c r="B238" s="172" t="s">
        <v>621</v>
      </c>
      <c r="C238" s="173" t="s">
        <v>1792</v>
      </c>
      <c r="D238" s="171" t="s">
        <v>1798</v>
      </c>
      <c r="E238" s="171" t="s">
        <v>1797</v>
      </c>
      <c r="F238" s="182">
        <v>0.99035117114826843</v>
      </c>
      <c r="G238" s="174">
        <v>9.6488288517315897E-3</v>
      </c>
      <c r="H238" s="175" t="s">
        <v>1806</v>
      </c>
      <c r="I238" s="175"/>
      <c r="J238" s="175"/>
      <c r="K238" s="175"/>
      <c r="L238" s="175"/>
      <c r="M238" s="175"/>
      <c r="N238" s="177">
        <v>85704</v>
      </c>
      <c r="O238" s="177">
        <v>0</v>
      </c>
      <c r="P238" s="177">
        <v>0</v>
      </c>
      <c r="Q238" s="177">
        <v>0</v>
      </c>
      <c r="R238" s="177">
        <v>0</v>
      </c>
      <c r="S238" s="177">
        <v>835</v>
      </c>
      <c r="T238" s="178">
        <v>85704</v>
      </c>
      <c r="U238" s="178">
        <v>0</v>
      </c>
      <c r="V238" s="178">
        <v>0</v>
      </c>
      <c r="W238" s="178">
        <v>0</v>
      </c>
      <c r="X238" s="178">
        <v>0</v>
      </c>
      <c r="Y238" s="178">
        <v>0</v>
      </c>
      <c r="Z238" s="178">
        <v>0</v>
      </c>
      <c r="AA238" s="178">
        <v>0</v>
      </c>
      <c r="AB238" s="178">
        <v>0</v>
      </c>
      <c r="AC238" s="178">
        <v>0</v>
      </c>
      <c r="AD238" s="178">
        <v>0</v>
      </c>
      <c r="AE238" s="178">
        <v>835</v>
      </c>
      <c r="AF238" s="178">
        <v>86539</v>
      </c>
    </row>
    <row r="239" spans="1:32">
      <c r="A239" s="179" t="s">
        <v>896</v>
      </c>
      <c r="B239" s="172" t="s">
        <v>622</v>
      </c>
      <c r="C239" s="173" t="s">
        <v>1795</v>
      </c>
      <c r="D239" s="171" t="s">
        <v>1795</v>
      </c>
      <c r="E239" s="171" t="s">
        <v>1797</v>
      </c>
      <c r="F239" s="182">
        <v>0.45531958318687427</v>
      </c>
      <c r="G239" s="174">
        <v>0.36777295250189923</v>
      </c>
      <c r="H239" s="175"/>
      <c r="I239" s="175"/>
      <c r="J239" s="175"/>
      <c r="K239" s="175" t="s">
        <v>1806</v>
      </c>
      <c r="L239" s="175"/>
      <c r="M239" s="175" t="s">
        <v>1806</v>
      </c>
      <c r="N239" s="177">
        <v>0</v>
      </c>
      <c r="O239" s="177">
        <v>0</v>
      </c>
      <c r="P239" s="177">
        <v>0</v>
      </c>
      <c r="Q239" s="177">
        <v>40156</v>
      </c>
      <c r="R239" s="177">
        <v>15602</v>
      </c>
      <c r="S239" s="177">
        <v>32435</v>
      </c>
      <c r="T239" s="178">
        <v>0</v>
      </c>
      <c r="U239" s="178">
        <v>0</v>
      </c>
      <c r="V239" s="178">
        <v>0</v>
      </c>
      <c r="W239" s="178">
        <v>0</v>
      </c>
      <c r="X239" s="178">
        <v>0</v>
      </c>
      <c r="Y239" s="178">
        <v>40156</v>
      </c>
      <c r="Z239" s="178">
        <v>0</v>
      </c>
      <c r="AA239" s="178">
        <v>15602</v>
      </c>
      <c r="AB239" s="178">
        <v>0</v>
      </c>
      <c r="AC239" s="178">
        <v>28215</v>
      </c>
      <c r="AD239" s="178">
        <v>0</v>
      </c>
      <c r="AE239" s="178">
        <v>4220</v>
      </c>
      <c r="AF239" s="178">
        <v>88193</v>
      </c>
    </row>
    <row r="240" spans="1:32">
      <c r="A240" s="179" t="s">
        <v>897</v>
      </c>
      <c r="B240" s="172" t="s">
        <v>511</v>
      </c>
      <c r="C240" s="173" t="s">
        <v>1794</v>
      </c>
      <c r="D240" s="171" t="s">
        <v>1794</v>
      </c>
      <c r="E240" s="171"/>
      <c r="F240" s="182">
        <v>1</v>
      </c>
      <c r="G240" s="174"/>
      <c r="H240" s="175"/>
      <c r="I240" s="175"/>
      <c r="J240" s="175" t="s">
        <v>1806</v>
      </c>
      <c r="K240" s="175"/>
      <c r="L240" s="175"/>
      <c r="M240" s="175"/>
      <c r="N240" s="177">
        <v>0</v>
      </c>
      <c r="O240" s="177">
        <v>0</v>
      </c>
      <c r="P240" s="177">
        <v>119002</v>
      </c>
      <c r="Q240" s="177">
        <v>0</v>
      </c>
      <c r="R240" s="177">
        <v>0</v>
      </c>
      <c r="S240" s="177">
        <v>0</v>
      </c>
      <c r="T240" s="178">
        <v>0</v>
      </c>
      <c r="U240" s="178">
        <v>0</v>
      </c>
      <c r="V240" s="178">
        <v>0</v>
      </c>
      <c r="W240" s="178">
        <v>119002</v>
      </c>
      <c r="X240" s="178">
        <v>0</v>
      </c>
      <c r="Y240" s="178">
        <v>0</v>
      </c>
      <c r="Z240" s="178">
        <v>0</v>
      </c>
      <c r="AA240" s="178">
        <v>0</v>
      </c>
      <c r="AB240" s="178">
        <v>0</v>
      </c>
      <c r="AC240" s="178">
        <v>0</v>
      </c>
      <c r="AD240" s="178">
        <v>0</v>
      </c>
      <c r="AE240" s="178">
        <v>0</v>
      </c>
      <c r="AF240" s="178">
        <v>119002</v>
      </c>
    </row>
    <row r="241" spans="1:32">
      <c r="A241" s="179" t="s">
        <v>898</v>
      </c>
      <c r="B241" s="172" t="s">
        <v>623</v>
      </c>
      <c r="C241" s="173" t="s">
        <v>1797</v>
      </c>
      <c r="D241" s="171" t="s">
        <v>1797</v>
      </c>
      <c r="E241" s="171" t="s">
        <v>1796</v>
      </c>
      <c r="F241" s="182">
        <v>0.55885793383112703</v>
      </c>
      <c r="G241" s="174">
        <v>0.2247285204608816</v>
      </c>
      <c r="H241" s="175"/>
      <c r="I241" s="175"/>
      <c r="J241" s="175"/>
      <c r="K241" s="175"/>
      <c r="L241" s="175"/>
      <c r="M241" s="175" t="s">
        <v>1806</v>
      </c>
      <c r="N241" s="177">
        <v>0</v>
      </c>
      <c r="O241" s="177">
        <v>22201</v>
      </c>
      <c r="P241" s="177">
        <v>0</v>
      </c>
      <c r="Q241" s="177">
        <v>0</v>
      </c>
      <c r="R241" s="177">
        <v>23054</v>
      </c>
      <c r="S241" s="177">
        <v>57331</v>
      </c>
      <c r="T241" s="178">
        <v>0</v>
      </c>
      <c r="U241" s="178">
        <v>0</v>
      </c>
      <c r="V241" s="178">
        <v>22201</v>
      </c>
      <c r="W241" s="178">
        <v>0</v>
      </c>
      <c r="X241" s="178">
        <v>0</v>
      </c>
      <c r="Y241" s="178">
        <v>0</v>
      </c>
      <c r="Z241" s="178">
        <v>0</v>
      </c>
      <c r="AA241" s="178">
        <v>23054</v>
      </c>
      <c r="AB241" s="178">
        <v>0</v>
      </c>
      <c r="AC241" s="178">
        <v>29528</v>
      </c>
      <c r="AD241" s="178">
        <v>0</v>
      </c>
      <c r="AE241" s="178">
        <v>27803</v>
      </c>
      <c r="AF241" s="178">
        <v>102586</v>
      </c>
    </row>
    <row r="242" spans="1:32">
      <c r="A242" s="179" t="s">
        <v>899</v>
      </c>
      <c r="B242" s="172" t="s">
        <v>440</v>
      </c>
      <c r="C242" s="173" t="s">
        <v>1794</v>
      </c>
      <c r="D242" s="171" t="s">
        <v>1794</v>
      </c>
      <c r="E242" s="171" t="s">
        <v>1795</v>
      </c>
      <c r="F242" s="182">
        <v>0.74022066198595793</v>
      </c>
      <c r="G242" s="174">
        <v>0.25454363089267801</v>
      </c>
      <c r="H242" s="175"/>
      <c r="I242" s="175"/>
      <c r="J242" s="175" t="s">
        <v>1806</v>
      </c>
      <c r="K242" s="175" t="s">
        <v>1806</v>
      </c>
      <c r="L242" s="175"/>
      <c r="M242" s="175"/>
      <c r="N242" s="177">
        <v>0</v>
      </c>
      <c r="O242" s="177">
        <v>0</v>
      </c>
      <c r="P242" s="177">
        <v>73800</v>
      </c>
      <c r="Q242" s="177">
        <v>25378</v>
      </c>
      <c r="R242" s="177">
        <v>0</v>
      </c>
      <c r="S242" s="177">
        <v>522</v>
      </c>
      <c r="T242" s="178">
        <v>0</v>
      </c>
      <c r="U242" s="178">
        <v>0</v>
      </c>
      <c r="V242" s="178">
        <v>0</v>
      </c>
      <c r="W242" s="178">
        <v>73800</v>
      </c>
      <c r="X242" s="178">
        <v>0</v>
      </c>
      <c r="Y242" s="178">
        <v>25378</v>
      </c>
      <c r="Z242" s="178">
        <v>0</v>
      </c>
      <c r="AA242" s="178">
        <v>0</v>
      </c>
      <c r="AB242" s="178">
        <v>0</v>
      </c>
      <c r="AC242" s="178">
        <v>0</v>
      </c>
      <c r="AD242" s="178">
        <v>0</v>
      </c>
      <c r="AE242" s="178">
        <v>522</v>
      </c>
      <c r="AF242" s="178">
        <v>99700</v>
      </c>
    </row>
    <row r="243" spans="1:32">
      <c r="A243" s="179" t="s">
        <v>900</v>
      </c>
      <c r="B243" s="172" t="s">
        <v>553</v>
      </c>
      <c r="C243" s="173" t="s">
        <v>1796</v>
      </c>
      <c r="D243" s="171" t="s">
        <v>1796</v>
      </c>
      <c r="E243" s="171" t="s">
        <v>1797</v>
      </c>
      <c r="F243" s="182">
        <v>0.35868045848476376</v>
      </c>
      <c r="G243" s="174">
        <v>0.34486746130581747</v>
      </c>
      <c r="H243" s="175"/>
      <c r="I243" s="175" t="s">
        <v>1806</v>
      </c>
      <c r="J243" s="175"/>
      <c r="K243" s="175"/>
      <c r="L243" s="175" t="s">
        <v>1806</v>
      </c>
      <c r="M243" s="175" t="s">
        <v>1806</v>
      </c>
      <c r="N243" s="177">
        <v>0</v>
      </c>
      <c r="O243" s="177">
        <v>23329</v>
      </c>
      <c r="P243" s="177">
        <v>0</v>
      </c>
      <c r="Q243" s="177">
        <v>0</v>
      </c>
      <c r="R243" s="177">
        <v>28226</v>
      </c>
      <c r="S243" s="177">
        <v>27139</v>
      </c>
      <c r="T243" s="178">
        <v>0</v>
      </c>
      <c r="U243" s="178">
        <v>0</v>
      </c>
      <c r="V243" s="178">
        <v>23329</v>
      </c>
      <c r="W243" s="178">
        <v>0</v>
      </c>
      <c r="X243" s="178">
        <v>0</v>
      </c>
      <c r="Y243" s="178">
        <v>0</v>
      </c>
      <c r="Z243" s="178">
        <v>0</v>
      </c>
      <c r="AA243" s="178">
        <v>28226</v>
      </c>
      <c r="AB243" s="178">
        <v>0</v>
      </c>
      <c r="AC243" s="178">
        <v>22696</v>
      </c>
      <c r="AD243" s="178">
        <v>0</v>
      </c>
      <c r="AE243" s="178">
        <v>4443</v>
      </c>
      <c r="AF243" s="178">
        <v>78694</v>
      </c>
    </row>
    <row r="244" spans="1:32">
      <c r="A244" s="179" t="s">
        <v>901</v>
      </c>
      <c r="B244" s="172" t="s">
        <v>190</v>
      </c>
      <c r="C244" s="173" t="s">
        <v>1795</v>
      </c>
      <c r="D244" s="171" t="s">
        <v>1795</v>
      </c>
      <c r="E244" s="171" t="s">
        <v>1796</v>
      </c>
      <c r="F244" s="182">
        <v>0.39446829410266671</v>
      </c>
      <c r="G244" s="174">
        <v>0.32760941535998833</v>
      </c>
      <c r="H244" s="175"/>
      <c r="I244" s="175"/>
      <c r="J244" s="175"/>
      <c r="K244" s="175" t="s">
        <v>1806</v>
      </c>
      <c r="L244" s="175" t="s">
        <v>1806</v>
      </c>
      <c r="M244" s="175" t="s">
        <v>1806</v>
      </c>
      <c r="N244" s="177">
        <v>0</v>
      </c>
      <c r="O244" s="177">
        <v>0</v>
      </c>
      <c r="P244" s="177">
        <v>0</v>
      </c>
      <c r="Q244" s="177">
        <v>43371</v>
      </c>
      <c r="R244" s="177">
        <v>36020</v>
      </c>
      <c r="S244" s="177">
        <v>30557</v>
      </c>
      <c r="T244" s="178">
        <v>0</v>
      </c>
      <c r="U244" s="178">
        <v>0</v>
      </c>
      <c r="V244" s="178">
        <v>0</v>
      </c>
      <c r="W244" s="178">
        <v>0</v>
      </c>
      <c r="X244" s="178">
        <v>0</v>
      </c>
      <c r="Y244" s="178">
        <v>43371</v>
      </c>
      <c r="Z244" s="178">
        <v>0</v>
      </c>
      <c r="AA244" s="178">
        <v>36020</v>
      </c>
      <c r="AB244" s="178">
        <v>0</v>
      </c>
      <c r="AC244" s="178">
        <v>22201</v>
      </c>
      <c r="AD244" s="178">
        <v>0</v>
      </c>
      <c r="AE244" s="178">
        <v>8356</v>
      </c>
      <c r="AF244" s="178">
        <v>109948</v>
      </c>
    </row>
    <row r="245" spans="1:32">
      <c r="A245" s="179" t="s">
        <v>902</v>
      </c>
      <c r="B245" s="172" t="s">
        <v>441</v>
      </c>
      <c r="C245" s="173" t="s">
        <v>1795</v>
      </c>
      <c r="D245" s="171" t="s">
        <v>1795</v>
      </c>
      <c r="E245" s="171" t="s">
        <v>1797</v>
      </c>
      <c r="F245" s="182">
        <v>0.81786944798142458</v>
      </c>
      <c r="G245" s="174">
        <v>0.17872256759793273</v>
      </c>
      <c r="H245" s="175"/>
      <c r="I245" s="175"/>
      <c r="J245" s="175"/>
      <c r="K245" s="175" t="s">
        <v>1806</v>
      </c>
      <c r="L245" s="175"/>
      <c r="M245" s="175"/>
      <c r="N245" s="177">
        <v>0</v>
      </c>
      <c r="O245" s="177">
        <v>0</v>
      </c>
      <c r="P245" s="177">
        <v>364</v>
      </c>
      <c r="Q245" s="177">
        <v>87355</v>
      </c>
      <c r="R245" s="177">
        <v>0</v>
      </c>
      <c r="S245" s="177">
        <v>19089</v>
      </c>
      <c r="T245" s="178">
        <v>0</v>
      </c>
      <c r="U245" s="178">
        <v>0</v>
      </c>
      <c r="V245" s="178">
        <v>0</v>
      </c>
      <c r="W245" s="178">
        <v>364</v>
      </c>
      <c r="X245" s="178">
        <v>0</v>
      </c>
      <c r="Y245" s="178">
        <v>87355</v>
      </c>
      <c r="Z245" s="178">
        <v>0</v>
      </c>
      <c r="AA245" s="178">
        <v>0</v>
      </c>
      <c r="AB245" s="178">
        <v>0</v>
      </c>
      <c r="AC245" s="178">
        <v>16730</v>
      </c>
      <c r="AD245" s="178">
        <v>0</v>
      </c>
      <c r="AE245" s="178">
        <v>2359</v>
      </c>
      <c r="AF245" s="178">
        <v>106808</v>
      </c>
    </row>
    <row r="246" spans="1:32">
      <c r="A246" s="179" t="s">
        <v>903</v>
      </c>
      <c r="B246" s="172" t="s">
        <v>136</v>
      </c>
      <c r="C246" s="173" t="s">
        <v>1794</v>
      </c>
      <c r="D246" s="171" t="s">
        <v>1794</v>
      </c>
      <c r="E246" s="171"/>
      <c r="F246" s="182">
        <v>1</v>
      </c>
      <c r="G246" s="174"/>
      <c r="H246" s="175"/>
      <c r="I246" s="175"/>
      <c r="J246" s="175" t="s">
        <v>1806</v>
      </c>
      <c r="K246" s="175"/>
      <c r="L246" s="175"/>
      <c r="M246" s="175"/>
      <c r="N246" s="177">
        <v>0</v>
      </c>
      <c r="O246" s="177">
        <v>0</v>
      </c>
      <c r="P246" s="177">
        <v>88099</v>
      </c>
      <c r="Q246" s="177">
        <v>0</v>
      </c>
      <c r="R246" s="177">
        <v>0</v>
      </c>
      <c r="S246" s="177">
        <v>0</v>
      </c>
      <c r="T246" s="178">
        <v>0</v>
      </c>
      <c r="U246" s="178">
        <v>0</v>
      </c>
      <c r="V246" s="178">
        <v>0</v>
      </c>
      <c r="W246" s="178">
        <v>88099</v>
      </c>
      <c r="X246" s="178">
        <v>0</v>
      </c>
      <c r="Y246" s="178">
        <v>0</v>
      </c>
      <c r="Z246" s="178">
        <v>0</v>
      </c>
      <c r="AA246" s="178">
        <v>0</v>
      </c>
      <c r="AB246" s="178">
        <v>0</v>
      </c>
      <c r="AC246" s="178">
        <v>0</v>
      </c>
      <c r="AD246" s="178">
        <v>0</v>
      </c>
      <c r="AE246" s="178">
        <v>0</v>
      </c>
      <c r="AF246" s="178">
        <v>88099</v>
      </c>
    </row>
    <row r="247" spans="1:32">
      <c r="A247" s="179" t="s">
        <v>904</v>
      </c>
      <c r="B247" s="172" t="s">
        <v>292</v>
      </c>
      <c r="C247" s="173" t="s">
        <v>1795</v>
      </c>
      <c r="D247" s="171" t="s">
        <v>1795</v>
      </c>
      <c r="E247" s="171" t="s">
        <v>1796</v>
      </c>
      <c r="F247" s="182">
        <v>0.40745633496026784</v>
      </c>
      <c r="G247" s="174">
        <v>0.34012343189060545</v>
      </c>
      <c r="H247" s="175"/>
      <c r="I247" s="175"/>
      <c r="J247" s="175"/>
      <c r="K247" s="175" t="s">
        <v>1806</v>
      </c>
      <c r="L247" s="175" t="s">
        <v>1806</v>
      </c>
      <c r="M247" s="175" t="s">
        <v>1806</v>
      </c>
      <c r="N247" s="177">
        <v>0</v>
      </c>
      <c r="O247" s="177">
        <v>0</v>
      </c>
      <c r="P247" s="177">
        <v>0</v>
      </c>
      <c r="Q247" s="177">
        <v>40405</v>
      </c>
      <c r="R247" s="177">
        <v>33728</v>
      </c>
      <c r="S247" s="177">
        <v>25031</v>
      </c>
      <c r="T247" s="178">
        <v>0</v>
      </c>
      <c r="U247" s="178">
        <v>0</v>
      </c>
      <c r="V247" s="178">
        <v>0</v>
      </c>
      <c r="W247" s="178">
        <v>0</v>
      </c>
      <c r="X247" s="178">
        <v>0</v>
      </c>
      <c r="Y247" s="178">
        <v>40405</v>
      </c>
      <c r="Z247" s="178">
        <v>0</v>
      </c>
      <c r="AA247" s="178">
        <v>33728</v>
      </c>
      <c r="AB247" s="178">
        <v>0</v>
      </c>
      <c r="AC247" s="178">
        <v>21443</v>
      </c>
      <c r="AD247" s="178">
        <v>0</v>
      </c>
      <c r="AE247" s="178">
        <v>3588</v>
      </c>
      <c r="AF247" s="178">
        <v>99164</v>
      </c>
    </row>
    <row r="248" spans="1:32">
      <c r="A248" s="179" t="s">
        <v>905</v>
      </c>
      <c r="B248" s="172" t="s">
        <v>368</v>
      </c>
      <c r="C248" s="173" t="s">
        <v>1792</v>
      </c>
      <c r="D248" s="171" t="s">
        <v>1799</v>
      </c>
      <c r="E248" s="171"/>
      <c r="F248" s="182">
        <v>1</v>
      </c>
      <c r="G248" s="174"/>
      <c r="H248" s="175" t="s">
        <v>1806</v>
      </c>
      <c r="I248" s="175"/>
      <c r="J248" s="175"/>
      <c r="K248" s="175"/>
      <c r="L248" s="175"/>
      <c r="M248" s="175"/>
      <c r="N248" s="177">
        <v>126165</v>
      </c>
      <c r="O248" s="177">
        <v>0</v>
      </c>
      <c r="P248" s="177">
        <v>0</v>
      </c>
      <c r="Q248" s="177">
        <v>0</v>
      </c>
      <c r="R248" s="177">
        <v>0</v>
      </c>
      <c r="S248" s="177">
        <v>0</v>
      </c>
      <c r="T248" s="178">
        <v>0</v>
      </c>
      <c r="U248" s="178">
        <v>126165</v>
      </c>
      <c r="V248" s="178">
        <v>0</v>
      </c>
      <c r="W248" s="178">
        <v>0</v>
      </c>
      <c r="X248" s="178">
        <v>0</v>
      </c>
      <c r="Y248" s="178">
        <v>0</v>
      </c>
      <c r="Z248" s="178">
        <v>0</v>
      </c>
      <c r="AA248" s="178">
        <v>0</v>
      </c>
      <c r="AB248" s="178">
        <v>0</v>
      </c>
      <c r="AC248" s="178">
        <v>0</v>
      </c>
      <c r="AD248" s="178">
        <v>0</v>
      </c>
      <c r="AE248" s="178">
        <v>0</v>
      </c>
      <c r="AF248" s="178">
        <v>126165</v>
      </c>
    </row>
    <row r="249" spans="1:32">
      <c r="A249" s="179" t="s">
        <v>906</v>
      </c>
      <c r="B249" s="172" t="s">
        <v>442</v>
      </c>
      <c r="C249" s="173" t="s">
        <v>1794</v>
      </c>
      <c r="D249" s="171" t="s">
        <v>1794</v>
      </c>
      <c r="E249" s="171" t="s">
        <v>1797</v>
      </c>
      <c r="F249" s="182">
        <v>0.74353412460312596</v>
      </c>
      <c r="G249" s="174">
        <v>0.15975544690416421</v>
      </c>
      <c r="H249" s="175"/>
      <c r="I249" s="175"/>
      <c r="J249" s="175" t="s">
        <v>1806</v>
      </c>
      <c r="K249" s="175"/>
      <c r="L249" s="175"/>
      <c r="M249" s="175"/>
      <c r="N249" s="177">
        <v>0</v>
      </c>
      <c r="O249" s="177">
        <v>0</v>
      </c>
      <c r="P249" s="177">
        <v>85009</v>
      </c>
      <c r="Q249" s="177">
        <v>0</v>
      </c>
      <c r="R249" s="177">
        <v>11057</v>
      </c>
      <c r="S249" s="177">
        <v>18265</v>
      </c>
      <c r="T249" s="178">
        <v>0</v>
      </c>
      <c r="U249" s="178">
        <v>0</v>
      </c>
      <c r="V249" s="178">
        <v>0</v>
      </c>
      <c r="W249" s="178">
        <v>85009</v>
      </c>
      <c r="X249" s="178">
        <v>0</v>
      </c>
      <c r="Y249" s="178">
        <v>0</v>
      </c>
      <c r="Z249" s="178">
        <v>0</v>
      </c>
      <c r="AA249" s="178">
        <v>11057</v>
      </c>
      <c r="AB249" s="178">
        <v>0</v>
      </c>
      <c r="AC249" s="178">
        <v>13385</v>
      </c>
      <c r="AD249" s="178">
        <v>0</v>
      </c>
      <c r="AE249" s="178">
        <v>4880</v>
      </c>
      <c r="AF249" s="178">
        <v>114331</v>
      </c>
    </row>
    <row r="250" spans="1:32">
      <c r="A250" s="179" t="s">
        <v>907</v>
      </c>
      <c r="B250" s="172" t="s">
        <v>369</v>
      </c>
      <c r="C250" s="173" t="s">
        <v>1792</v>
      </c>
      <c r="D250" s="171" t="s">
        <v>1799</v>
      </c>
      <c r="E250" s="171" t="s">
        <v>1797</v>
      </c>
      <c r="F250" s="182">
        <v>0.99506172839506168</v>
      </c>
      <c r="G250" s="174">
        <v>4.9382716049382715E-3</v>
      </c>
      <c r="H250" s="175" t="s">
        <v>1806</v>
      </c>
      <c r="I250" s="175"/>
      <c r="J250" s="175"/>
      <c r="K250" s="175"/>
      <c r="L250" s="175"/>
      <c r="M250" s="175"/>
      <c r="N250" s="177">
        <v>140244</v>
      </c>
      <c r="O250" s="177">
        <v>0</v>
      </c>
      <c r="P250" s="177">
        <v>0</v>
      </c>
      <c r="Q250" s="177">
        <v>0</v>
      </c>
      <c r="R250" s="177">
        <v>0</v>
      </c>
      <c r="S250" s="177">
        <v>696</v>
      </c>
      <c r="T250" s="178">
        <v>0</v>
      </c>
      <c r="U250" s="178">
        <v>140244</v>
      </c>
      <c r="V250" s="178">
        <v>0</v>
      </c>
      <c r="W250" s="178">
        <v>0</v>
      </c>
      <c r="X250" s="178">
        <v>0</v>
      </c>
      <c r="Y250" s="178">
        <v>0</v>
      </c>
      <c r="Z250" s="178">
        <v>0</v>
      </c>
      <c r="AA250" s="178">
        <v>0</v>
      </c>
      <c r="AB250" s="178">
        <v>0</v>
      </c>
      <c r="AC250" s="178">
        <v>0</v>
      </c>
      <c r="AD250" s="178">
        <v>0</v>
      </c>
      <c r="AE250" s="178">
        <v>696</v>
      </c>
      <c r="AF250" s="178">
        <v>140940</v>
      </c>
    </row>
    <row r="251" spans="1:32">
      <c r="A251" s="179" t="s">
        <v>908</v>
      </c>
      <c r="B251" s="172" t="s">
        <v>370</v>
      </c>
      <c r="C251" s="173" t="s">
        <v>1792</v>
      </c>
      <c r="D251" s="171" t="s">
        <v>1799</v>
      </c>
      <c r="E251" s="171"/>
      <c r="F251" s="182">
        <v>1</v>
      </c>
      <c r="G251" s="174"/>
      <c r="H251" s="175" t="s">
        <v>1806</v>
      </c>
      <c r="I251" s="175"/>
      <c r="J251" s="175"/>
      <c r="K251" s="175"/>
      <c r="L251" s="175"/>
      <c r="M251" s="175"/>
      <c r="N251" s="177">
        <v>132586</v>
      </c>
      <c r="O251" s="177">
        <v>0</v>
      </c>
      <c r="P251" s="177">
        <v>0</v>
      </c>
      <c r="Q251" s="177">
        <v>0</v>
      </c>
      <c r="R251" s="177">
        <v>0</v>
      </c>
      <c r="S251" s="177">
        <v>0</v>
      </c>
      <c r="T251" s="178">
        <v>0</v>
      </c>
      <c r="U251" s="178">
        <v>132586</v>
      </c>
      <c r="V251" s="178">
        <v>0</v>
      </c>
      <c r="W251" s="178">
        <v>0</v>
      </c>
      <c r="X251" s="178">
        <v>0</v>
      </c>
      <c r="Y251" s="178">
        <v>0</v>
      </c>
      <c r="Z251" s="178">
        <v>0</v>
      </c>
      <c r="AA251" s="178">
        <v>0</v>
      </c>
      <c r="AB251" s="178">
        <v>0</v>
      </c>
      <c r="AC251" s="178">
        <v>0</v>
      </c>
      <c r="AD251" s="178">
        <v>0</v>
      </c>
      <c r="AE251" s="178">
        <v>0</v>
      </c>
      <c r="AF251" s="178">
        <v>132586</v>
      </c>
    </row>
    <row r="252" spans="1:32">
      <c r="A252" s="179" t="s">
        <v>909</v>
      </c>
      <c r="B252" s="172" t="s">
        <v>237</v>
      </c>
      <c r="C252" s="173" t="s">
        <v>1795</v>
      </c>
      <c r="D252" s="171" t="s">
        <v>1801</v>
      </c>
      <c r="E252" s="171" t="s">
        <v>1800</v>
      </c>
      <c r="F252" s="182">
        <v>0.73028302942163548</v>
      </c>
      <c r="G252" s="174">
        <v>0.20393780064884215</v>
      </c>
      <c r="H252" s="175"/>
      <c r="I252" s="175"/>
      <c r="J252" s="175"/>
      <c r="K252" s="175" t="s">
        <v>1806</v>
      </c>
      <c r="L252" s="175"/>
      <c r="M252" s="175"/>
      <c r="N252" s="177">
        <v>0</v>
      </c>
      <c r="O252" s="177">
        <v>0</v>
      </c>
      <c r="P252" s="177">
        <v>18230</v>
      </c>
      <c r="Q252" s="177">
        <v>65280</v>
      </c>
      <c r="R252" s="177">
        <v>0</v>
      </c>
      <c r="S252" s="177">
        <v>5880</v>
      </c>
      <c r="T252" s="178">
        <v>0</v>
      </c>
      <c r="U252" s="178">
        <v>0</v>
      </c>
      <c r="V252" s="178">
        <v>0</v>
      </c>
      <c r="W252" s="178">
        <v>0</v>
      </c>
      <c r="X252" s="178">
        <v>18230</v>
      </c>
      <c r="Y252" s="178">
        <v>0</v>
      </c>
      <c r="Z252" s="178">
        <v>65280</v>
      </c>
      <c r="AA252" s="178">
        <v>0</v>
      </c>
      <c r="AB252" s="178">
        <v>0</v>
      </c>
      <c r="AC252" s="178">
        <v>0</v>
      </c>
      <c r="AD252" s="178">
        <v>5880</v>
      </c>
      <c r="AE252" s="178">
        <v>0</v>
      </c>
      <c r="AF252" s="178">
        <v>89390</v>
      </c>
    </row>
    <row r="253" spans="1:32">
      <c r="A253" s="179" t="s">
        <v>910</v>
      </c>
      <c r="B253" s="172" t="s">
        <v>137</v>
      </c>
      <c r="C253" s="173" t="s">
        <v>1794</v>
      </c>
      <c r="D253" s="171" t="s">
        <v>1794</v>
      </c>
      <c r="E253" s="171" t="s">
        <v>1793</v>
      </c>
      <c r="F253" s="182">
        <v>0.86654807673915957</v>
      </c>
      <c r="G253" s="174">
        <v>8.9487576748723249E-2</v>
      </c>
      <c r="H253" s="175"/>
      <c r="I253" s="175"/>
      <c r="J253" s="175" t="s">
        <v>1806</v>
      </c>
      <c r="K253" s="175"/>
      <c r="L253" s="175"/>
      <c r="M253" s="175"/>
      <c r="N253" s="177">
        <v>0</v>
      </c>
      <c r="O253" s="177">
        <v>9357</v>
      </c>
      <c r="P253" s="177">
        <v>90608</v>
      </c>
      <c r="Q253" s="177">
        <v>0</v>
      </c>
      <c r="R253" s="177">
        <v>0</v>
      </c>
      <c r="S253" s="177">
        <v>4597</v>
      </c>
      <c r="T253" s="178">
        <v>0</v>
      </c>
      <c r="U253" s="178">
        <v>0</v>
      </c>
      <c r="V253" s="178">
        <v>9357</v>
      </c>
      <c r="W253" s="178">
        <v>90608</v>
      </c>
      <c r="X253" s="178">
        <v>0</v>
      </c>
      <c r="Y253" s="178">
        <v>0</v>
      </c>
      <c r="Z253" s="178">
        <v>0</v>
      </c>
      <c r="AA253" s="178">
        <v>0</v>
      </c>
      <c r="AB253" s="178">
        <v>0</v>
      </c>
      <c r="AC253" s="178">
        <v>1188</v>
      </c>
      <c r="AD253" s="178">
        <v>0</v>
      </c>
      <c r="AE253" s="178">
        <v>3409</v>
      </c>
      <c r="AF253" s="178">
        <v>104562</v>
      </c>
    </row>
    <row r="254" spans="1:32">
      <c r="A254" s="179" t="s">
        <v>911</v>
      </c>
      <c r="B254" s="172" t="s">
        <v>138</v>
      </c>
      <c r="C254" s="173" t="s">
        <v>1797</v>
      </c>
      <c r="D254" s="171" t="s">
        <v>1797</v>
      </c>
      <c r="E254" s="171" t="s">
        <v>1796</v>
      </c>
      <c r="F254" s="182">
        <v>0.39528345385229585</v>
      </c>
      <c r="G254" s="174">
        <v>0.31786642075550209</v>
      </c>
      <c r="H254" s="175"/>
      <c r="I254" s="175" t="s">
        <v>1806</v>
      </c>
      <c r="J254" s="175"/>
      <c r="K254" s="175"/>
      <c r="L254" s="175" t="s">
        <v>1806</v>
      </c>
      <c r="M254" s="175" t="s">
        <v>1806</v>
      </c>
      <c r="N254" s="177">
        <v>0</v>
      </c>
      <c r="O254" s="177">
        <v>25507</v>
      </c>
      <c r="P254" s="177">
        <v>0</v>
      </c>
      <c r="Q254" s="177">
        <v>0</v>
      </c>
      <c r="R254" s="177">
        <v>28265</v>
      </c>
      <c r="S254" s="177">
        <v>35149</v>
      </c>
      <c r="T254" s="178">
        <v>0</v>
      </c>
      <c r="U254" s="178">
        <v>0</v>
      </c>
      <c r="V254" s="178">
        <v>25507</v>
      </c>
      <c r="W254" s="178">
        <v>0</v>
      </c>
      <c r="X254" s="178">
        <v>0</v>
      </c>
      <c r="Y254" s="178">
        <v>0</v>
      </c>
      <c r="Z254" s="178">
        <v>0</v>
      </c>
      <c r="AA254" s="178">
        <v>28265</v>
      </c>
      <c r="AB254" s="178">
        <v>0</v>
      </c>
      <c r="AC254" s="178">
        <v>32205</v>
      </c>
      <c r="AD254" s="178">
        <v>0</v>
      </c>
      <c r="AE254" s="178">
        <v>2944</v>
      </c>
      <c r="AF254" s="178">
        <v>88921</v>
      </c>
    </row>
    <row r="255" spans="1:32">
      <c r="A255" s="179" t="s">
        <v>912</v>
      </c>
      <c r="B255" s="172" t="s">
        <v>71</v>
      </c>
      <c r="C255" s="173" t="s">
        <v>1794</v>
      </c>
      <c r="D255" s="171" t="s">
        <v>1794</v>
      </c>
      <c r="E255" s="171" t="s">
        <v>1797</v>
      </c>
      <c r="F255" s="182">
        <v>0.9815123268397149</v>
      </c>
      <c r="G255" s="174">
        <v>1.8487673160285125E-2</v>
      </c>
      <c r="H255" s="175"/>
      <c r="I255" s="175"/>
      <c r="J255" s="175" t="s">
        <v>1806</v>
      </c>
      <c r="K255" s="175"/>
      <c r="L255" s="175"/>
      <c r="M255" s="175"/>
      <c r="N255" s="177">
        <v>0</v>
      </c>
      <c r="O255" s="177">
        <v>0</v>
      </c>
      <c r="P255" s="177">
        <v>94872</v>
      </c>
      <c r="Q255" s="177">
        <v>0</v>
      </c>
      <c r="R255" s="177">
        <v>0</v>
      </c>
      <c r="S255" s="177">
        <v>1787</v>
      </c>
      <c r="T255" s="178">
        <v>0</v>
      </c>
      <c r="U255" s="178">
        <v>0</v>
      </c>
      <c r="V255" s="178">
        <v>0</v>
      </c>
      <c r="W255" s="178">
        <v>94872</v>
      </c>
      <c r="X255" s="178">
        <v>0</v>
      </c>
      <c r="Y255" s="178">
        <v>0</v>
      </c>
      <c r="Z255" s="178">
        <v>0</v>
      </c>
      <c r="AA255" s="178">
        <v>0</v>
      </c>
      <c r="AB255" s="178">
        <v>0</v>
      </c>
      <c r="AC255" s="178">
        <v>1787</v>
      </c>
      <c r="AD255" s="178">
        <v>0</v>
      </c>
      <c r="AE255" s="178">
        <v>0</v>
      </c>
      <c r="AF255" s="178">
        <v>96659</v>
      </c>
    </row>
    <row r="256" spans="1:32">
      <c r="A256" s="179" t="s">
        <v>913</v>
      </c>
      <c r="B256" s="172" t="s">
        <v>371</v>
      </c>
      <c r="C256" s="173" t="s">
        <v>1792</v>
      </c>
      <c r="D256" s="171" t="s">
        <v>1799</v>
      </c>
      <c r="E256" s="171"/>
      <c r="F256" s="182">
        <v>1</v>
      </c>
      <c r="G256" s="174"/>
      <c r="H256" s="175" t="s">
        <v>1806</v>
      </c>
      <c r="I256" s="175"/>
      <c r="J256" s="175"/>
      <c r="K256" s="175"/>
      <c r="L256" s="175"/>
      <c r="M256" s="175"/>
      <c r="N256" s="177">
        <v>115374</v>
      </c>
      <c r="O256" s="177">
        <v>0</v>
      </c>
      <c r="P256" s="177">
        <v>0</v>
      </c>
      <c r="Q256" s="177">
        <v>0</v>
      </c>
      <c r="R256" s="177">
        <v>0</v>
      </c>
      <c r="S256" s="177">
        <v>0</v>
      </c>
      <c r="T256" s="178">
        <v>0</v>
      </c>
      <c r="U256" s="178">
        <v>115374</v>
      </c>
      <c r="V256" s="178">
        <v>0</v>
      </c>
      <c r="W256" s="178">
        <v>0</v>
      </c>
      <c r="X256" s="178">
        <v>0</v>
      </c>
      <c r="Y256" s="178">
        <v>0</v>
      </c>
      <c r="Z256" s="178">
        <v>0</v>
      </c>
      <c r="AA256" s="178">
        <v>0</v>
      </c>
      <c r="AB256" s="178">
        <v>0</v>
      </c>
      <c r="AC256" s="178">
        <v>0</v>
      </c>
      <c r="AD256" s="178">
        <v>0</v>
      </c>
      <c r="AE256" s="178">
        <v>0</v>
      </c>
      <c r="AF256" s="178">
        <v>115374</v>
      </c>
    </row>
    <row r="257" spans="1:32">
      <c r="A257" s="179" t="s">
        <v>914</v>
      </c>
      <c r="B257" s="172" t="s">
        <v>372</v>
      </c>
      <c r="C257" s="173" t="s">
        <v>1792</v>
      </c>
      <c r="D257" s="171" t="s">
        <v>1799</v>
      </c>
      <c r="E257" s="171"/>
      <c r="F257" s="182">
        <v>1</v>
      </c>
      <c r="G257" s="174"/>
      <c r="H257" s="175" t="s">
        <v>1806</v>
      </c>
      <c r="I257" s="175"/>
      <c r="J257" s="175"/>
      <c r="K257" s="175"/>
      <c r="L257" s="175"/>
      <c r="M257" s="175"/>
      <c r="N257" s="177">
        <v>141395</v>
      </c>
      <c r="O257" s="177">
        <v>0</v>
      </c>
      <c r="P257" s="177">
        <v>0</v>
      </c>
      <c r="Q257" s="177">
        <v>0</v>
      </c>
      <c r="R257" s="177">
        <v>0</v>
      </c>
      <c r="S257" s="177">
        <v>0</v>
      </c>
      <c r="T257" s="178">
        <v>0</v>
      </c>
      <c r="U257" s="178">
        <v>141395</v>
      </c>
      <c r="V257" s="178">
        <v>0</v>
      </c>
      <c r="W257" s="178">
        <v>0</v>
      </c>
      <c r="X257" s="178">
        <v>0</v>
      </c>
      <c r="Y257" s="178">
        <v>0</v>
      </c>
      <c r="Z257" s="178">
        <v>0</v>
      </c>
      <c r="AA257" s="178">
        <v>0</v>
      </c>
      <c r="AB257" s="178">
        <v>0</v>
      </c>
      <c r="AC257" s="178">
        <v>0</v>
      </c>
      <c r="AD257" s="178">
        <v>0</v>
      </c>
      <c r="AE257" s="178">
        <v>0</v>
      </c>
      <c r="AF257" s="178">
        <v>141395</v>
      </c>
    </row>
    <row r="258" spans="1:32">
      <c r="A258" s="179" t="s">
        <v>915</v>
      </c>
      <c r="B258" s="172" t="s">
        <v>191</v>
      </c>
      <c r="C258" s="173" t="s">
        <v>1795</v>
      </c>
      <c r="D258" s="171" t="s">
        <v>1795</v>
      </c>
      <c r="E258" s="171" t="s">
        <v>1796</v>
      </c>
      <c r="F258" s="182">
        <v>0.54627684575024216</v>
      </c>
      <c r="G258" s="174">
        <v>0.23058329256712037</v>
      </c>
      <c r="H258" s="175"/>
      <c r="I258" s="175"/>
      <c r="J258" s="175"/>
      <c r="K258" s="175" t="s">
        <v>1806</v>
      </c>
      <c r="L258" s="175"/>
      <c r="M258" s="175"/>
      <c r="N258" s="177">
        <v>0</v>
      </c>
      <c r="O258" s="177">
        <v>0</v>
      </c>
      <c r="P258" s="177">
        <v>0</v>
      </c>
      <c r="Q258" s="177">
        <v>56951</v>
      </c>
      <c r="R258" s="177">
        <v>24039</v>
      </c>
      <c r="S258" s="177">
        <v>23263</v>
      </c>
      <c r="T258" s="178">
        <v>0</v>
      </c>
      <c r="U258" s="178">
        <v>0</v>
      </c>
      <c r="V258" s="178">
        <v>0</v>
      </c>
      <c r="W258" s="178">
        <v>0</v>
      </c>
      <c r="X258" s="178">
        <v>0</v>
      </c>
      <c r="Y258" s="178">
        <v>56951</v>
      </c>
      <c r="Z258" s="178">
        <v>0</v>
      </c>
      <c r="AA258" s="178">
        <v>24039</v>
      </c>
      <c r="AB258" s="178">
        <v>0</v>
      </c>
      <c r="AC258" s="178">
        <v>19346</v>
      </c>
      <c r="AD258" s="178">
        <v>0</v>
      </c>
      <c r="AE258" s="178">
        <v>3917</v>
      </c>
      <c r="AF258" s="178">
        <v>104253</v>
      </c>
    </row>
    <row r="259" spans="1:32">
      <c r="A259" s="179" t="s">
        <v>916</v>
      </c>
      <c r="B259" s="172" t="s">
        <v>293</v>
      </c>
      <c r="C259" s="173" t="s">
        <v>1794</v>
      </c>
      <c r="D259" s="171" t="s">
        <v>1794</v>
      </c>
      <c r="E259" s="171" t="s">
        <v>1797</v>
      </c>
      <c r="F259" s="182">
        <v>0.89078177041312401</v>
      </c>
      <c r="G259" s="174">
        <v>4.7177227497465814E-2</v>
      </c>
      <c r="H259" s="175"/>
      <c r="I259" s="175"/>
      <c r="J259" s="175" t="s">
        <v>1806</v>
      </c>
      <c r="K259" s="175"/>
      <c r="L259" s="175"/>
      <c r="M259" s="175"/>
      <c r="N259" s="177">
        <v>0</v>
      </c>
      <c r="O259" s="177">
        <v>0</v>
      </c>
      <c r="P259" s="177">
        <v>86119</v>
      </c>
      <c r="Q259" s="177">
        <v>3981</v>
      </c>
      <c r="R259" s="177">
        <v>2017</v>
      </c>
      <c r="S259" s="177">
        <v>4561</v>
      </c>
      <c r="T259" s="178">
        <v>0</v>
      </c>
      <c r="U259" s="178">
        <v>0</v>
      </c>
      <c r="V259" s="178">
        <v>0</v>
      </c>
      <c r="W259" s="178">
        <v>86119</v>
      </c>
      <c r="X259" s="178">
        <v>0</v>
      </c>
      <c r="Y259" s="178">
        <v>3981</v>
      </c>
      <c r="Z259" s="178">
        <v>0</v>
      </c>
      <c r="AA259" s="178">
        <v>2017</v>
      </c>
      <c r="AB259" s="178">
        <v>0</v>
      </c>
      <c r="AC259" s="178">
        <v>2525</v>
      </c>
      <c r="AD259" s="178">
        <v>0</v>
      </c>
      <c r="AE259" s="178">
        <v>2036</v>
      </c>
      <c r="AF259" s="178">
        <v>96678</v>
      </c>
    </row>
    <row r="260" spans="1:32">
      <c r="A260" s="179" t="s">
        <v>917</v>
      </c>
      <c r="B260" s="172" t="s">
        <v>139</v>
      </c>
      <c r="C260" s="173" t="s">
        <v>1794</v>
      </c>
      <c r="D260" s="171" t="s">
        <v>1794</v>
      </c>
      <c r="E260" s="171" t="s">
        <v>1796</v>
      </c>
      <c r="F260" s="182">
        <v>0.72230234431724372</v>
      </c>
      <c r="G260" s="174">
        <v>0.15290279587431993</v>
      </c>
      <c r="H260" s="175"/>
      <c r="I260" s="175"/>
      <c r="J260" s="175" t="s">
        <v>1806</v>
      </c>
      <c r="K260" s="175"/>
      <c r="L260" s="175"/>
      <c r="M260" s="175"/>
      <c r="N260" s="177">
        <v>0</v>
      </c>
      <c r="O260" s="177">
        <v>0</v>
      </c>
      <c r="P260" s="177">
        <v>72621</v>
      </c>
      <c r="Q260" s="177">
        <v>0</v>
      </c>
      <c r="R260" s="177">
        <v>15373</v>
      </c>
      <c r="S260" s="177">
        <v>12547</v>
      </c>
      <c r="T260" s="178">
        <v>0</v>
      </c>
      <c r="U260" s="178">
        <v>0</v>
      </c>
      <c r="V260" s="178">
        <v>0</v>
      </c>
      <c r="W260" s="178">
        <v>72621</v>
      </c>
      <c r="X260" s="178">
        <v>0</v>
      </c>
      <c r="Y260" s="178">
        <v>0</v>
      </c>
      <c r="Z260" s="178">
        <v>0</v>
      </c>
      <c r="AA260" s="178">
        <v>15373</v>
      </c>
      <c r="AB260" s="178">
        <v>0</v>
      </c>
      <c r="AC260" s="178">
        <v>7727</v>
      </c>
      <c r="AD260" s="178">
        <v>0</v>
      </c>
      <c r="AE260" s="178">
        <v>4820</v>
      </c>
      <c r="AF260" s="178">
        <v>100541</v>
      </c>
    </row>
    <row r="261" spans="1:32">
      <c r="A261" s="179" t="s">
        <v>918</v>
      </c>
      <c r="B261" s="172" t="s">
        <v>373</v>
      </c>
      <c r="C261" s="173" t="s">
        <v>1792</v>
      </c>
      <c r="D261" s="171" t="s">
        <v>1799</v>
      </c>
      <c r="E261" s="171" t="s">
        <v>1797</v>
      </c>
      <c r="F261" s="182">
        <v>0.99440793426318752</v>
      </c>
      <c r="G261" s="174">
        <v>5.5920657368124299E-3</v>
      </c>
      <c r="H261" s="175" t="s">
        <v>1806</v>
      </c>
      <c r="I261" s="175"/>
      <c r="J261" s="175"/>
      <c r="K261" s="175"/>
      <c r="L261" s="175"/>
      <c r="M261" s="175"/>
      <c r="N261" s="177">
        <v>107584</v>
      </c>
      <c r="O261" s="177">
        <v>0</v>
      </c>
      <c r="P261" s="177">
        <v>0</v>
      </c>
      <c r="Q261" s="177">
        <v>0</v>
      </c>
      <c r="R261" s="177">
        <v>0</v>
      </c>
      <c r="S261" s="177">
        <v>605</v>
      </c>
      <c r="T261" s="178">
        <v>0</v>
      </c>
      <c r="U261" s="178">
        <v>107584</v>
      </c>
      <c r="V261" s="178">
        <v>0</v>
      </c>
      <c r="W261" s="178">
        <v>0</v>
      </c>
      <c r="X261" s="178">
        <v>0</v>
      </c>
      <c r="Y261" s="178">
        <v>0</v>
      </c>
      <c r="Z261" s="178">
        <v>0</v>
      </c>
      <c r="AA261" s="178">
        <v>0</v>
      </c>
      <c r="AB261" s="178">
        <v>0</v>
      </c>
      <c r="AC261" s="178">
        <v>605</v>
      </c>
      <c r="AD261" s="178">
        <v>0</v>
      </c>
      <c r="AE261" s="178">
        <v>0</v>
      </c>
      <c r="AF261" s="178">
        <v>108189</v>
      </c>
    </row>
    <row r="262" spans="1:32">
      <c r="A262" s="179" t="s">
        <v>919</v>
      </c>
      <c r="B262" s="172" t="s">
        <v>374</v>
      </c>
      <c r="C262" s="173" t="s">
        <v>1792</v>
      </c>
      <c r="D262" s="171" t="s">
        <v>1799</v>
      </c>
      <c r="E262" s="171"/>
      <c r="F262" s="182">
        <v>1</v>
      </c>
      <c r="G262" s="174"/>
      <c r="H262" s="175" t="s">
        <v>1806</v>
      </c>
      <c r="I262" s="175"/>
      <c r="J262" s="175"/>
      <c r="K262" s="175"/>
      <c r="L262" s="175"/>
      <c r="M262" s="175"/>
      <c r="N262" s="177">
        <v>108643</v>
      </c>
      <c r="O262" s="177">
        <v>0</v>
      </c>
      <c r="P262" s="177">
        <v>0</v>
      </c>
      <c r="Q262" s="177">
        <v>0</v>
      </c>
      <c r="R262" s="177">
        <v>0</v>
      </c>
      <c r="S262" s="177">
        <v>0</v>
      </c>
      <c r="T262" s="178">
        <v>0</v>
      </c>
      <c r="U262" s="178">
        <v>108643</v>
      </c>
      <c r="V262" s="178">
        <v>0</v>
      </c>
      <c r="W262" s="178">
        <v>0</v>
      </c>
      <c r="X262" s="178">
        <v>0</v>
      </c>
      <c r="Y262" s="178">
        <v>0</v>
      </c>
      <c r="Z262" s="178">
        <v>0</v>
      </c>
      <c r="AA262" s="178">
        <v>0</v>
      </c>
      <c r="AB262" s="178">
        <v>0</v>
      </c>
      <c r="AC262" s="178">
        <v>0</v>
      </c>
      <c r="AD262" s="178">
        <v>0</v>
      </c>
      <c r="AE262" s="178">
        <v>0</v>
      </c>
      <c r="AF262" s="178">
        <v>108643</v>
      </c>
    </row>
    <row r="263" spans="1:32">
      <c r="A263" s="179" t="s">
        <v>920</v>
      </c>
      <c r="B263" s="172" t="s">
        <v>22</v>
      </c>
      <c r="C263" s="173" t="s">
        <v>1794</v>
      </c>
      <c r="D263" s="171" t="s">
        <v>1794</v>
      </c>
      <c r="E263" s="171" t="s">
        <v>1797</v>
      </c>
      <c r="F263" s="182">
        <v>0.96542659211135895</v>
      </c>
      <c r="G263" s="174">
        <v>3.4573407888641092E-2</v>
      </c>
      <c r="H263" s="175"/>
      <c r="I263" s="175"/>
      <c r="J263" s="175" t="s">
        <v>1806</v>
      </c>
      <c r="K263" s="175"/>
      <c r="L263" s="175"/>
      <c r="M263" s="175"/>
      <c r="N263" s="177">
        <v>0</v>
      </c>
      <c r="O263" s="177">
        <v>0</v>
      </c>
      <c r="P263" s="177">
        <v>89608</v>
      </c>
      <c r="Q263" s="177">
        <v>0</v>
      </c>
      <c r="R263" s="177">
        <v>0</v>
      </c>
      <c r="S263" s="177">
        <v>3209</v>
      </c>
      <c r="T263" s="178">
        <v>0</v>
      </c>
      <c r="U263" s="178">
        <v>0</v>
      </c>
      <c r="V263" s="178">
        <v>0</v>
      </c>
      <c r="W263" s="178">
        <v>89608</v>
      </c>
      <c r="X263" s="178">
        <v>0</v>
      </c>
      <c r="Y263" s="178">
        <v>0</v>
      </c>
      <c r="Z263" s="178">
        <v>0</v>
      </c>
      <c r="AA263" s="178">
        <v>0</v>
      </c>
      <c r="AB263" s="178">
        <v>0</v>
      </c>
      <c r="AC263" s="178">
        <v>2051</v>
      </c>
      <c r="AD263" s="178">
        <v>0</v>
      </c>
      <c r="AE263" s="178">
        <v>1158</v>
      </c>
      <c r="AF263" s="178">
        <v>92817</v>
      </c>
    </row>
    <row r="264" spans="1:32">
      <c r="A264" s="179" t="s">
        <v>921</v>
      </c>
      <c r="B264" s="172" t="s">
        <v>294</v>
      </c>
      <c r="C264" s="173" t="s">
        <v>1797</v>
      </c>
      <c r="D264" s="171" t="s">
        <v>1797</v>
      </c>
      <c r="E264" s="171" t="s">
        <v>1796</v>
      </c>
      <c r="F264" s="182">
        <v>0.59250880375626935</v>
      </c>
      <c r="G264" s="174">
        <v>0.39214598228577524</v>
      </c>
      <c r="H264" s="175"/>
      <c r="I264" s="175"/>
      <c r="J264" s="175"/>
      <c r="K264" s="175"/>
      <c r="L264" s="175" t="s">
        <v>1806</v>
      </c>
      <c r="M264" s="175" t="s">
        <v>1806</v>
      </c>
      <c r="N264" s="177">
        <v>0</v>
      </c>
      <c r="O264" s="177">
        <v>0</v>
      </c>
      <c r="P264" s="177">
        <v>1438</v>
      </c>
      <c r="Q264" s="177">
        <v>0</v>
      </c>
      <c r="R264" s="177">
        <v>36748</v>
      </c>
      <c r="S264" s="177">
        <v>55524</v>
      </c>
      <c r="T264" s="178">
        <v>0</v>
      </c>
      <c r="U264" s="178">
        <v>0</v>
      </c>
      <c r="V264" s="178">
        <v>0</v>
      </c>
      <c r="W264" s="178">
        <v>1438</v>
      </c>
      <c r="X264" s="178">
        <v>0</v>
      </c>
      <c r="Y264" s="178">
        <v>0</v>
      </c>
      <c r="Z264" s="178">
        <v>0</v>
      </c>
      <c r="AA264" s="178">
        <v>36748</v>
      </c>
      <c r="AB264" s="178">
        <v>0</v>
      </c>
      <c r="AC264" s="178">
        <v>43974</v>
      </c>
      <c r="AD264" s="178">
        <v>0</v>
      </c>
      <c r="AE264" s="178">
        <v>11550</v>
      </c>
      <c r="AF264" s="178">
        <v>93710</v>
      </c>
    </row>
    <row r="265" spans="1:32">
      <c r="A265" s="179" t="s">
        <v>922</v>
      </c>
      <c r="B265" s="172" t="s">
        <v>443</v>
      </c>
      <c r="C265" s="173" t="s">
        <v>1794</v>
      </c>
      <c r="D265" s="171" t="s">
        <v>1794</v>
      </c>
      <c r="E265" s="171" t="s">
        <v>1797</v>
      </c>
      <c r="F265" s="182">
        <v>0.83907143759360503</v>
      </c>
      <c r="G265" s="174">
        <v>0.16092856240639491</v>
      </c>
      <c r="H265" s="175"/>
      <c r="I265" s="175"/>
      <c r="J265" s="175" t="s">
        <v>1806</v>
      </c>
      <c r="K265" s="175"/>
      <c r="L265" s="175"/>
      <c r="M265" s="175"/>
      <c r="N265" s="177">
        <v>0</v>
      </c>
      <c r="O265" s="177">
        <v>0</v>
      </c>
      <c r="P265" s="177">
        <v>93001</v>
      </c>
      <c r="Q265" s="177">
        <v>0</v>
      </c>
      <c r="R265" s="177">
        <v>0</v>
      </c>
      <c r="S265" s="177">
        <v>17837</v>
      </c>
      <c r="T265" s="178">
        <v>0</v>
      </c>
      <c r="U265" s="178">
        <v>0</v>
      </c>
      <c r="V265" s="178">
        <v>0</v>
      </c>
      <c r="W265" s="178">
        <v>93001</v>
      </c>
      <c r="X265" s="178">
        <v>0</v>
      </c>
      <c r="Y265" s="178">
        <v>0</v>
      </c>
      <c r="Z265" s="178">
        <v>0</v>
      </c>
      <c r="AA265" s="178">
        <v>0</v>
      </c>
      <c r="AB265" s="178">
        <v>0</v>
      </c>
      <c r="AC265" s="178">
        <v>15289</v>
      </c>
      <c r="AD265" s="178">
        <v>0</v>
      </c>
      <c r="AE265" s="178">
        <v>2548</v>
      </c>
      <c r="AF265" s="178">
        <v>110838</v>
      </c>
    </row>
    <row r="266" spans="1:32">
      <c r="A266" s="179" t="s">
        <v>923</v>
      </c>
      <c r="B266" s="172" t="s">
        <v>444</v>
      </c>
      <c r="C266" s="173" t="s">
        <v>1795</v>
      </c>
      <c r="D266" s="171" t="s">
        <v>1795</v>
      </c>
      <c r="E266" s="171" t="s">
        <v>1796</v>
      </c>
      <c r="F266" s="182">
        <v>0.50766052129688488</v>
      </c>
      <c r="G266" s="174">
        <v>0.27194320830684465</v>
      </c>
      <c r="H266" s="175"/>
      <c r="I266" s="175"/>
      <c r="J266" s="175"/>
      <c r="K266" s="175" t="s">
        <v>1806</v>
      </c>
      <c r="L266" s="175" t="s">
        <v>1806</v>
      </c>
      <c r="M266" s="175"/>
      <c r="N266" s="177">
        <v>0</v>
      </c>
      <c r="O266" s="177">
        <v>18896</v>
      </c>
      <c r="P266" s="177">
        <v>0</v>
      </c>
      <c r="Q266" s="177">
        <v>47913</v>
      </c>
      <c r="R266" s="177">
        <v>25666</v>
      </c>
      <c r="S266" s="177">
        <v>1905</v>
      </c>
      <c r="T266" s="178">
        <v>0</v>
      </c>
      <c r="U266" s="178">
        <v>0</v>
      </c>
      <c r="V266" s="178">
        <v>18896</v>
      </c>
      <c r="W266" s="178">
        <v>0</v>
      </c>
      <c r="X266" s="178">
        <v>0</v>
      </c>
      <c r="Y266" s="178">
        <v>47913</v>
      </c>
      <c r="Z266" s="178">
        <v>0</v>
      </c>
      <c r="AA266" s="178">
        <v>25666</v>
      </c>
      <c r="AB266" s="178">
        <v>0</v>
      </c>
      <c r="AC266" s="178">
        <v>1724</v>
      </c>
      <c r="AD266" s="178">
        <v>0</v>
      </c>
      <c r="AE266" s="178">
        <v>181</v>
      </c>
      <c r="AF266" s="178">
        <v>94380</v>
      </c>
    </row>
    <row r="267" spans="1:32">
      <c r="A267" s="179" t="s">
        <v>924</v>
      </c>
      <c r="B267" s="172" t="s">
        <v>375</v>
      </c>
      <c r="C267" s="173" t="s">
        <v>1792</v>
      </c>
      <c r="D267" s="171" t="s">
        <v>1799</v>
      </c>
      <c r="E267" s="171"/>
      <c r="F267" s="182">
        <v>1</v>
      </c>
      <c r="G267" s="174"/>
      <c r="H267" s="175" t="s">
        <v>1806</v>
      </c>
      <c r="I267" s="175"/>
      <c r="J267" s="175"/>
      <c r="K267" s="175"/>
      <c r="L267" s="175"/>
      <c r="M267" s="175"/>
      <c r="N267" s="177">
        <v>125972</v>
      </c>
      <c r="O267" s="177">
        <v>0</v>
      </c>
      <c r="P267" s="177">
        <v>0</v>
      </c>
      <c r="Q267" s="177">
        <v>0</v>
      </c>
      <c r="R267" s="177">
        <v>0</v>
      </c>
      <c r="S267" s="177">
        <v>0</v>
      </c>
      <c r="T267" s="178">
        <v>0</v>
      </c>
      <c r="U267" s="178">
        <v>125972</v>
      </c>
      <c r="V267" s="178">
        <v>0</v>
      </c>
      <c r="W267" s="178">
        <v>0</v>
      </c>
      <c r="X267" s="178">
        <v>0</v>
      </c>
      <c r="Y267" s="178">
        <v>0</v>
      </c>
      <c r="Z267" s="178">
        <v>0</v>
      </c>
      <c r="AA267" s="178">
        <v>0</v>
      </c>
      <c r="AB267" s="178">
        <v>0</v>
      </c>
      <c r="AC267" s="178">
        <v>0</v>
      </c>
      <c r="AD267" s="178">
        <v>0</v>
      </c>
      <c r="AE267" s="178">
        <v>0</v>
      </c>
      <c r="AF267" s="178">
        <v>125972</v>
      </c>
    </row>
    <row r="268" spans="1:32">
      <c r="A268" s="179" t="s">
        <v>925</v>
      </c>
      <c r="B268" s="172" t="s">
        <v>72</v>
      </c>
      <c r="C268" s="173" t="s">
        <v>1796</v>
      </c>
      <c r="D268" s="171" t="s">
        <v>1796</v>
      </c>
      <c r="E268" s="171" t="s">
        <v>1801</v>
      </c>
      <c r="F268" s="182">
        <v>0.40711643386492136</v>
      </c>
      <c r="G268" s="174">
        <v>0.34476103282319026</v>
      </c>
      <c r="H268" s="175"/>
      <c r="I268" s="175"/>
      <c r="J268" s="175"/>
      <c r="K268" s="175" t="s">
        <v>1806</v>
      </c>
      <c r="L268" s="175" t="s">
        <v>1806</v>
      </c>
      <c r="M268" s="175"/>
      <c r="N268" s="177">
        <v>0</v>
      </c>
      <c r="O268" s="177">
        <v>0</v>
      </c>
      <c r="P268" s="177">
        <v>14508</v>
      </c>
      <c r="Q268" s="177">
        <v>27866</v>
      </c>
      <c r="R268" s="177">
        <v>32906</v>
      </c>
      <c r="S268" s="177">
        <v>5547</v>
      </c>
      <c r="T268" s="178">
        <v>0</v>
      </c>
      <c r="U268" s="178">
        <v>0</v>
      </c>
      <c r="V268" s="178">
        <v>0</v>
      </c>
      <c r="W268" s="178">
        <v>0</v>
      </c>
      <c r="X268" s="178">
        <v>14508</v>
      </c>
      <c r="Y268" s="178">
        <v>0</v>
      </c>
      <c r="Z268" s="178">
        <v>27866</v>
      </c>
      <c r="AA268" s="178">
        <v>18615</v>
      </c>
      <c r="AB268" s="178">
        <v>14291</v>
      </c>
      <c r="AC268" s="178">
        <v>4159</v>
      </c>
      <c r="AD268" s="178">
        <v>0</v>
      </c>
      <c r="AE268" s="178">
        <v>1388</v>
      </c>
      <c r="AF268" s="178">
        <v>80827</v>
      </c>
    </row>
    <row r="269" spans="1:32">
      <c r="A269" s="179" t="s">
        <v>926</v>
      </c>
      <c r="B269" s="172" t="s">
        <v>295</v>
      </c>
      <c r="C269" s="173" t="s">
        <v>1794</v>
      </c>
      <c r="D269" s="171" t="s">
        <v>1794</v>
      </c>
      <c r="E269" s="171" t="s">
        <v>1797</v>
      </c>
      <c r="F269" s="182">
        <v>0.91739967927733024</v>
      </c>
      <c r="G269" s="174">
        <v>8.2600320722669776E-2</v>
      </c>
      <c r="H269" s="175"/>
      <c r="I269" s="175"/>
      <c r="J269" s="175" t="s">
        <v>1806</v>
      </c>
      <c r="K269" s="175"/>
      <c r="L269" s="175"/>
      <c r="M269" s="175"/>
      <c r="N269" s="177">
        <v>0</v>
      </c>
      <c r="O269" s="177">
        <v>0</v>
      </c>
      <c r="P269" s="177">
        <v>96682</v>
      </c>
      <c r="Q269" s="177">
        <v>0</v>
      </c>
      <c r="R269" s="177">
        <v>0</v>
      </c>
      <c r="S269" s="177">
        <v>8705</v>
      </c>
      <c r="T269" s="178">
        <v>0</v>
      </c>
      <c r="U269" s="178">
        <v>0</v>
      </c>
      <c r="V269" s="178">
        <v>0</v>
      </c>
      <c r="W269" s="178">
        <v>96682</v>
      </c>
      <c r="X269" s="178">
        <v>0</v>
      </c>
      <c r="Y269" s="178">
        <v>0</v>
      </c>
      <c r="Z269" s="178">
        <v>0</v>
      </c>
      <c r="AA269" s="178">
        <v>0</v>
      </c>
      <c r="AB269" s="178">
        <v>0</v>
      </c>
      <c r="AC269" s="178">
        <v>6084</v>
      </c>
      <c r="AD269" s="178">
        <v>0</v>
      </c>
      <c r="AE269" s="178">
        <v>2621</v>
      </c>
      <c r="AF269" s="178">
        <v>105387</v>
      </c>
    </row>
    <row r="270" spans="1:32">
      <c r="A270" s="179" t="s">
        <v>927</v>
      </c>
      <c r="B270" s="172" t="s">
        <v>140</v>
      </c>
      <c r="C270" s="173" t="s">
        <v>1797</v>
      </c>
      <c r="D270" s="171" t="s">
        <v>1797</v>
      </c>
      <c r="E270" s="171" t="s">
        <v>1796</v>
      </c>
      <c r="F270" s="182">
        <v>0.43435759950505259</v>
      </c>
      <c r="G270" s="174">
        <v>0.41551866364198803</v>
      </c>
      <c r="H270" s="175"/>
      <c r="I270" s="175"/>
      <c r="J270" s="175"/>
      <c r="K270" s="175"/>
      <c r="L270" s="175" t="s">
        <v>1806</v>
      </c>
      <c r="M270" s="175" t="s">
        <v>1806</v>
      </c>
      <c r="N270" s="177">
        <v>0</v>
      </c>
      <c r="O270" s="177">
        <v>0</v>
      </c>
      <c r="P270" s="177">
        <v>14303</v>
      </c>
      <c r="Q270" s="177">
        <v>256</v>
      </c>
      <c r="R270" s="177">
        <v>40297</v>
      </c>
      <c r="S270" s="177">
        <v>42124</v>
      </c>
      <c r="T270" s="178">
        <v>0</v>
      </c>
      <c r="U270" s="178">
        <v>0</v>
      </c>
      <c r="V270" s="178">
        <v>0</v>
      </c>
      <c r="W270" s="178">
        <v>14303</v>
      </c>
      <c r="X270" s="178">
        <v>0</v>
      </c>
      <c r="Y270" s="178">
        <v>256</v>
      </c>
      <c r="Z270" s="178">
        <v>0</v>
      </c>
      <c r="AA270" s="178">
        <v>40297</v>
      </c>
      <c r="AB270" s="178">
        <v>0</v>
      </c>
      <c r="AC270" s="178">
        <v>39380</v>
      </c>
      <c r="AD270" s="178">
        <v>0</v>
      </c>
      <c r="AE270" s="178">
        <v>2744</v>
      </c>
      <c r="AF270" s="178">
        <v>96980</v>
      </c>
    </row>
    <row r="271" spans="1:32">
      <c r="A271" s="179" t="s">
        <v>928</v>
      </c>
      <c r="B271" s="172" t="s">
        <v>376</v>
      </c>
      <c r="C271" s="173" t="s">
        <v>1792</v>
      </c>
      <c r="D271" s="171" t="s">
        <v>1799</v>
      </c>
      <c r="E271" s="171"/>
      <c r="F271" s="182">
        <v>1</v>
      </c>
      <c r="G271" s="174"/>
      <c r="H271" s="175" t="s">
        <v>1806</v>
      </c>
      <c r="I271" s="175"/>
      <c r="J271" s="175"/>
      <c r="K271" s="175"/>
      <c r="L271" s="175"/>
      <c r="M271" s="175"/>
      <c r="N271" s="177">
        <v>137424</v>
      </c>
      <c r="O271" s="177">
        <v>0</v>
      </c>
      <c r="P271" s="177">
        <v>0</v>
      </c>
      <c r="Q271" s="177">
        <v>0</v>
      </c>
      <c r="R271" s="177">
        <v>0</v>
      </c>
      <c r="S271" s="177">
        <v>0</v>
      </c>
      <c r="T271" s="178">
        <v>0</v>
      </c>
      <c r="U271" s="178">
        <v>137424</v>
      </c>
      <c r="V271" s="178">
        <v>0</v>
      </c>
      <c r="W271" s="178">
        <v>0</v>
      </c>
      <c r="X271" s="178">
        <v>0</v>
      </c>
      <c r="Y271" s="178">
        <v>0</v>
      </c>
      <c r="Z271" s="178">
        <v>0</v>
      </c>
      <c r="AA271" s="178">
        <v>0</v>
      </c>
      <c r="AB271" s="178">
        <v>0</v>
      </c>
      <c r="AC271" s="178">
        <v>0</v>
      </c>
      <c r="AD271" s="178">
        <v>0</v>
      </c>
      <c r="AE271" s="178">
        <v>0</v>
      </c>
      <c r="AF271" s="178">
        <v>137424</v>
      </c>
    </row>
    <row r="272" spans="1:32">
      <c r="A272" s="179" t="s">
        <v>929</v>
      </c>
      <c r="B272" s="172" t="s">
        <v>445</v>
      </c>
      <c r="C272" s="173" t="s">
        <v>1797</v>
      </c>
      <c r="D272" s="171" t="s">
        <v>1797</v>
      </c>
      <c r="E272" s="171" t="s">
        <v>1796</v>
      </c>
      <c r="F272" s="182">
        <v>0.74740502018035238</v>
      </c>
      <c r="G272" s="174">
        <v>0.23623720301332818</v>
      </c>
      <c r="H272" s="175"/>
      <c r="I272" s="175"/>
      <c r="J272" s="175"/>
      <c r="K272" s="175"/>
      <c r="L272" s="175"/>
      <c r="M272" s="175" t="s">
        <v>1806</v>
      </c>
      <c r="N272" s="177">
        <v>0</v>
      </c>
      <c r="O272" s="177">
        <v>0</v>
      </c>
      <c r="P272" s="177">
        <v>1609</v>
      </c>
      <c r="Q272" s="177">
        <v>0</v>
      </c>
      <c r="R272" s="177">
        <v>23237</v>
      </c>
      <c r="S272" s="177">
        <v>73517</v>
      </c>
      <c r="T272" s="178">
        <v>0</v>
      </c>
      <c r="U272" s="178">
        <v>0</v>
      </c>
      <c r="V272" s="178">
        <v>0</v>
      </c>
      <c r="W272" s="178">
        <v>1609</v>
      </c>
      <c r="X272" s="178">
        <v>0</v>
      </c>
      <c r="Y272" s="178">
        <v>0</v>
      </c>
      <c r="Z272" s="178">
        <v>0</v>
      </c>
      <c r="AA272" s="178">
        <v>23237</v>
      </c>
      <c r="AB272" s="178">
        <v>0</v>
      </c>
      <c r="AC272" s="178">
        <v>61246</v>
      </c>
      <c r="AD272" s="178">
        <v>0</v>
      </c>
      <c r="AE272" s="178">
        <v>12271</v>
      </c>
      <c r="AF272" s="178">
        <v>98363</v>
      </c>
    </row>
    <row r="273" spans="1:32">
      <c r="A273" s="179" t="s">
        <v>930</v>
      </c>
      <c r="B273" s="172" t="s">
        <v>238</v>
      </c>
      <c r="C273" s="173" t="s">
        <v>1794</v>
      </c>
      <c r="D273" s="171" t="s">
        <v>1794</v>
      </c>
      <c r="E273" s="171" t="s">
        <v>1797</v>
      </c>
      <c r="F273" s="182">
        <v>0.60420669128699267</v>
      </c>
      <c r="G273" s="174">
        <v>0.28449417175165986</v>
      </c>
      <c r="H273" s="175"/>
      <c r="I273" s="175"/>
      <c r="J273" s="175" t="s">
        <v>1806</v>
      </c>
      <c r="K273" s="175"/>
      <c r="L273" s="175"/>
      <c r="M273" s="175" t="s">
        <v>1806</v>
      </c>
      <c r="N273" s="177">
        <v>0</v>
      </c>
      <c r="O273" s="177">
        <v>0</v>
      </c>
      <c r="P273" s="177">
        <v>60698</v>
      </c>
      <c r="Q273" s="177">
        <v>0</v>
      </c>
      <c r="R273" s="177">
        <v>11181</v>
      </c>
      <c r="S273" s="177">
        <v>28580</v>
      </c>
      <c r="T273" s="178">
        <v>0</v>
      </c>
      <c r="U273" s="178">
        <v>0</v>
      </c>
      <c r="V273" s="178">
        <v>0</v>
      </c>
      <c r="W273" s="178">
        <v>60698</v>
      </c>
      <c r="X273" s="178">
        <v>0</v>
      </c>
      <c r="Y273" s="178">
        <v>0</v>
      </c>
      <c r="Z273" s="178">
        <v>0</v>
      </c>
      <c r="AA273" s="178">
        <v>11181</v>
      </c>
      <c r="AB273" s="178">
        <v>0</v>
      </c>
      <c r="AC273" s="178">
        <v>10345</v>
      </c>
      <c r="AD273" s="178">
        <v>0</v>
      </c>
      <c r="AE273" s="178">
        <v>18235</v>
      </c>
      <c r="AF273" s="178">
        <v>100459</v>
      </c>
    </row>
    <row r="274" spans="1:32">
      <c r="A274" s="179" t="s">
        <v>931</v>
      </c>
      <c r="B274" s="172" t="s">
        <v>296</v>
      </c>
      <c r="C274" s="173" t="s">
        <v>1795</v>
      </c>
      <c r="D274" s="171" t="s">
        <v>1795</v>
      </c>
      <c r="E274" s="171" t="s">
        <v>1796</v>
      </c>
      <c r="F274" s="182">
        <v>0.60971394307079119</v>
      </c>
      <c r="G274" s="174">
        <v>0.25242495855525376</v>
      </c>
      <c r="H274" s="175"/>
      <c r="I274" s="175"/>
      <c r="J274" s="175"/>
      <c r="K274" s="175" t="s">
        <v>1806</v>
      </c>
      <c r="L274" s="175" t="s">
        <v>1806</v>
      </c>
      <c r="M274" s="175"/>
      <c r="N274" s="177">
        <v>0</v>
      </c>
      <c r="O274" s="177">
        <v>0</v>
      </c>
      <c r="P274" s="177">
        <v>0</v>
      </c>
      <c r="Q274" s="177">
        <v>69144</v>
      </c>
      <c r="R274" s="177">
        <v>28626</v>
      </c>
      <c r="S274" s="177">
        <v>15634</v>
      </c>
      <c r="T274" s="178">
        <v>0</v>
      </c>
      <c r="U274" s="178">
        <v>0</v>
      </c>
      <c r="V274" s="178">
        <v>0</v>
      </c>
      <c r="W274" s="178">
        <v>0</v>
      </c>
      <c r="X274" s="178">
        <v>0</v>
      </c>
      <c r="Y274" s="178">
        <v>69144</v>
      </c>
      <c r="Z274" s="178">
        <v>0</v>
      </c>
      <c r="AA274" s="178">
        <v>28626</v>
      </c>
      <c r="AB274" s="178">
        <v>0</v>
      </c>
      <c r="AC274" s="178">
        <v>11413</v>
      </c>
      <c r="AD274" s="178">
        <v>0</v>
      </c>
      <c r="AE274" s="178">
        <v>4221</v>
      </c>
      <c r="AF274" s="178">
        <v>113404</v>
      </c>
    </row>
    <row r="275" spans="1:32">
      <c r="A275" s="179" t="s">
        <v>932</v>
      </c>
      <c r="B275" s="172" t="s">
        <v>297</v>
      </c>
      <c r="C275" s="173" t="s">
        <v>1795</v>
      </c>
      <c r="D275" s="171" t="s">
        <v>1801</v>
      </c>
      <c r="E275" s="171" t="s">
        <v>1796</v>
      </c>
      <c r="F275" s="182">
        <v>0.61190209411946528</v>
      </c>
      <c r="G275" s="174">
        <v>0.29410401050923424</v>
      </c>
      <c r="H275" s="175"/>
      <c r="I275" s="175"/>
      <c r="J275" s="175"/>
      <c r="K275" s="175" t="s">
        <v>1806</v>
      </c>
      <c r="L275" s="175" t="s">
        <v>1806</v>
      </c>
      <c r="M275" s="175"/>
      <c r="N275" s="177">
        <v>0</v>
      </c>
      <c r="O275" s="177">
        <v>0</v>
      </c>
      <c r="P275" s="177">
        <v>749</v>
      </c>
      <c r="Q275" s="177">
        <v>63349</v>
      </c>
      <c r="R275" s="177">
        <v>30448</v>
      </c>
      <c r="S275" s="177">
        <v>8982</v>
      </c>
      <c r="T275" s="178">
        <v>0</v>
      </c>
      <c r="U275" s="178">
        <v>0</v>
      </c>
      <c r="V275" s="178">
        <v>0</v>
      </c>
      <c r="W275" s="178">
        <v>0</v>
      </c>
      <c r="X275" s="178">
        <v>749</v>
      </c>
      <c r="Y275" s="178">
        <v>0</v>
      </c>
      <c r="Z275" s="178">
        <v>63349</v>
      </c>
      <c r="AA275" s="178">
        <v>30448</v>
      </c>
      <c r="AB275" s="178">
        <v>0</v>
      </c>
      <c r="AC275" s="178">
        <v>7267</v>
      </c>
      <c r="AD275" s="178">
        <v>0</v>
      </c>
      <c r="AE275" s="178">
        <v>1715</v>
      </c>
      <c r="AF275" s="178">
        <v>103528</v>
      </c>
    </row>
    <row r="276" spans="1:32">
      <c r="A276" s="179" t="s">
        <v>933</v>
      </c>
      <c r="B276" s="172" t="s">
        <v>23</v>
      </c>
      <c r="C276" s="173" t="s">
        <v>1797</v>
      </c>
      <c r="D276" s="171" t="s">
        <v>1797</v>
      </c>
      <c r="E276" s="171" t="s">
        <v>1796</v>
      </c>
      <c r="F276" s="182">
        <v>0.57499738957920021</v>
      </c>
      <c r="G276" s="174">
        <v>0.42500261042079984</v>
      </c>
      <c r="H276" s="175"/>
      <c r="I276" s="175"/>
      <c r="J276" s="175"/>
      <c r="K276" s="175"/>
      <c r="L276" s="175" t="s">
        <v>1806</v>
      </c>
      <c r="M276" s="175" t="s">
        <v>1806</v>
      </c>
      <c r="N276" s="177">
        <v>0</v>
      </c>
      <c r="O276" s="177">
        <v>0</v>
      </c>
      <c r="P276" s="177">
        <v>0</v>
      </c>
      <c r="Q276" s="177">
        <v>0</v>
      </c>
      <c r="R276" s="177">
        <v>32562</v>
      </c>
      <c r="S276" s="177">
        <v>44054</v>
      </c>
      <c r="T276" s="178">
        <v>0</v>
      </c>
      <c r="U276" s="178">
        <v>0</v>
      </c>
      <c r="V276" s="178">
        <v>0</v>
      </c>
      <c r="W276" s="178">
        <v>0</v>
      </c>
      <c r="X276" s="178">
        <v>0</v>
      </c>
      <c r="Y276" s="178">
        <v>0</v>
      </c>
      <c r="Z276" s="178">
        <v>0</v>
      </c>
      <c r="AA276" s="178">
        <v>32562</v>
      </c>
      <c r="AB276" s="178">
        <v>0</v>
      </c>
      <c r="AC276" s="178">
        <v>23415</v>
      </c>
      <c r="AD276" s="178">
        <v>0</v>
      </c>
      <c r="AE276" s="178">
        <v>20639</v>
      </c>
      <c r="AF276" s="178">
        <v>76616</v>
      </c>
    </row>
    <row r="277" spans="1:32">
      <c r="A277" s="179" t="s">
        <v>934</v>
      </c>
      <c r="B277" s="172" t="s">
        <v>73</v>
      </c>
      <c r="C277" s="173" t="s">
        <v>1795</v>
      </c>
      <c r="D277" s="171" t="s">
        <v>1801</v>
      </c>
      <c r="E277" s="171" t="s">
        <v>1800</v>
      </c>
      <c r="F277" s="182">
        <v>0.6893063039300652</v>
      </c>
      <c r="G277" s="174">
        <v>0.27293794038961527</v>
      </c>
      <c r="H277" s="175"/>
      <c r="I277" s="175"/>
      <c r="J277" s="175" t="s">
        <v>1806</v>
      </c>
      <c r="K277" s="175" t="s">
        <v>1806</v>
      </c>
      <c r="L277" s="175"/>
      <c r="M277" s="175"/>
      <c r="N277" s="177">
        <v>0</v>
      </c>
      <c r="O277" s="177">
        <v>0</v>
      </c>
      <c r="P277" s="177">
        <v>28974</v>
      </c>
      <c r="Q277" s="177">
        <v>73174</v>
      </c>
      <c r="R277" s="177">
        <v>0</v>
      </c>
      <c r="S277" s="177">
        <v>4008</v>
      </c>
      <c r="T277" s="178">
        <v>0</v>
      </c>
      <c r="U277" s="178">
        <v>0</v>
      </c>
      <c r="V277" s="178">
        <v>0</v>
      </c>
      <c r="W277" s="178">
        <v>0</v>
      </c>
      <c r="X277" s="178">
        <v>28974</v>
      </c>
      <c r="Y277" s="178">
        <v>0</v>
      </c>
      <c r="Z277" s="178">
        <v>73174</v>
      </c>
      <c r="AA277" s="178">
        <v>0</v>
      </c>
      <c r="AB277" s="178">
        <v>0</v>
      </c>
      <c r="AC277" s="178">
        <v>0</v>
      </c>
      <c r="AD277" s="178">
        <v>2434</v>
      </c>
      <c r="AE277" s="178">
        <v>1574</v>
      </c>
      <c r="AF277" s="178">
        <v>106156</v>
      </c>
    </row>
    <row r="278" spans="1:32">
      <c r="A278" s="179" t="s">
        <v>935</v>
      </c>
      <c r="B278" s="172" t="s">
        <v>192</v>
      </c>
      <c r="C278" s="173" t="s">
        <v>1797</v>
      </c>
      <c r="D278" s="171" t="s">
        <v>1797</v>
      </c>
      <c r="E278" s="171" t="s">
        <v>1796</v>
      </c>
      <c r="F278" s="182">
        <v>0.36845148480286272</v>
      </c>
      <c r="G278" s="174">
        <v>0.33816630664833847</v>
      </c>
      <c r="H278" s="175"/>
      <c r="I278" s="175"/>
      <c r="J278" s="175"/>
      <c r="K278" s="175" t="s">
        <v>1806</v>
      </c>
      <c r="L278" s="175" t="s">
        <v>1806</v>
      </c>
      <c r="M278" s="175" t="s">
        <v>1806</v>
      </c>
      <c r="N278" s="177">
        <v>0</v>
      </c>
      <c r="O278" s="177">
        <v>0</v>
      </c>
      <c r="P278" s="177">
        <v>0</v>
      </c>
      <c r="Q278" s="177">
        <v>26892</v>
      </c>
      <c r="R278" s="177">
        <v>30997</v>
      </c>
      <c r="S278" s="177">
        <v>33773</v>
      </c>
      <c r="T278" s="178">
        <v>0</v>
      </c>
      <c r="U278" s="178">
        <v>0</v>
      </c>
      <c r="V278" s="178">
        <v>0</v>
      </c>
      <c r="W278" s="178">
        <v>0</v>
      </c>
      <c r="X278" s="178">
        <v>0</v>
      </c>
      <c r="Y278" s="178">
        <v>26892</v>
      </c>
      <c r="Z278" s="178">
        <v>0</v>
      </c>
      <c r="AA278" s="178">
        <v>30997</v>
      </c>
      <c r="AB278" s="178">
        <v>0</v>
      </c>
      <c r="AC278" s="178">
        <v>26481</v>
      </c>
      <c r="AD278" s="178">
        <v>0</v>
      </c>
      <c r="AE278" s="178">
        <v>7292</v>
      </c>
      <c r="AF278" s="178">
        <v>91662</v>
      </c>
    </row>
    <row r="279" spans="1:32">
      <c r="A279" s="179" t="s">
        <v>936</v>
      </c>
      <c r="B279" s="172" t="s">
        <v>298</v>
      </c>
      <c r="C279" s="173" t="s">
        <v>1795</v>
      </c>
      <c r="D279" s="171" t="s">
        <v>1795</v>
      </c>
      <c r="E279" s="171" t="s">
        <v>1797</v>
      </c>
      <c r="F279" s="182">
        <v>0.65155634681812469</v>
      </c>
      <c r="G279" s="174">
        <v>0.24387765962593491</v>
      </c>
      <c r="H279" s="175"/>
      <c r="I279" s="175"/>
      <c r="J279" s="175"/>
      <c r="K279" s="175" t="s">
        <v>1806</v>
      </c>
      <c r="L279" s="175"/>
      <c r="M279" s="175"/>
      <c r="N279" s="177">
        <v>0</v>
      </c>
      <c r="O279" s="177">
        <v>0</v>
      </c>
      <c r="P279" s="177">
        <v>10807</v>
      </c>
      <c r="Q279" s="177">
        <v>67339</v>
      </c>
      <c r="R279" s="177">
        <v>0</v>
      </c>
      <c r="S279" s="177">
        <v>25205</v>
      </c>
      <c r="T279" s="178">
        <v>0</v>
      </c>
      <c r="U279" s="178">
        <v>0</v>
      </c>
      <c r="V279" s="178">
        <v>0</v>
      </c>
      <c r="W279" s="178">
        <v>10807</v>
      </c>
      <c r="X279" s="178">
        <v>0</v>
      </c>
      <c r="Y279" s="178">
        <v>67339</v>
      </c>
      <c r="Z279" s="178">
        <v>0</v>
      </c>
      <c r="AA279" s="178">
        <v>0</v>
      </c>
      <c r="AB279" s="178">
        <v>0</v>
      </c>
      <c r="AC279" s="178">
        <v>19808</v>
      </c>
      <c r="AD279" s="178">
        <v>0</v>
      </c>
      <c r="AE279" s="178">
        <v>5397</v>
      </c>
      <c r="AF279" s="178">
        <v>103351</v>
      </c>
    </row>
    <row r="280" spans="1:32">
      <c r="A280" s="179" t="s">
        <v>937</v>
      </c>
      <c r="B280" s="172" t="s">
        <v>377</v>
      </c>
      <c r="C280" s="173" t="s">
        <v>1792</v>
      </c>
      <c r="D280" s="171" t="s">
        <v>1799</v>
      </c>
      <c r="E280" s="171"/>
      <c r="F280" s="182">
        <v>1</v>
      </c>
      <c r="G280" s="174"/>
      <c r="H280" s="175" t="s">
        <v>1806</v>
      </c>
      <c r="I280" s="175"/>
      <c r="J280" s="175"/>
      <c r="K280" s="175"/>
      <c r="L280" s="175"/>
      <c r="M280" s="175"/>
      <c r="N280" s="177">
        <v>150151</v>
      </c>
      <c r="O280" s="177">
        <v>0</v>
      </c>
      <c r="P280" s="177">
        <v>0</v>
      </c>
      <c r="Q280" s="177">
        <v>0</v>
      </c>
      <c r="R280" s="177">
        <v>0</v>
      </c>
      <c r="S280" s="177">
        <v>0</v>
      </c>
      <c r="T280" s="178">
        <v>0</v>
      </c>
      <c r="U280" s="178">
        <v>150151</v>
      </c>
      <c r="V280" s="178">
        <v>0</v>
      </c>
      <c r="W280" s="178">
        <v>0</v>
      </c>
      <c r="X280" s="178">
        <v>0</v>
      </c>
      <c r="Y280" s="178">
        <v>0</v>
      </c>
      <c r="Z280" s="178">
        <v>0</v>
      </c>
      <c r="AA280" s="178">
        <v>0</v>
      </c>
      <c r="AB280" s="178">
        <v>0</v>
      </c>
      <c r="AC280" s="178">
        <v>0</v>
      </c>
      <c r="AD280" s="178">
        <v>0</v>
      </c>
      <c r="AE280" s="178">
        <v>0</v>
      </c>
      <c r="AF280" s="178">
        <v>150151</v>
      </c>
    </row>
    <row r="281" spans="1:32">
      <c r="A281" s="179" t="s">
        <v>938</v>
      </c>
      <c r="B281" s="172" t="s">
        <v>378</v>
      </c>
      <c r="C281" s="173" t="s">
        <v>1792</v>
      </c>
      <c r="D281" s="171" t="s">
        <v>1799</v>
      </c>
      <c r="E281" s="171" t="s">
        <v>1797</v>
      </c>
      <c r="F281" s="182">
        <v>0.9830548882246144</v>
      </c>
      <c r="G281" s="174">
        <v>1.6945111775385574E-2</v>
      </c>
      <c r="H281" s="175" t="s">
        <v>1806</v>
      </c>
      <c r="I281" s="175"/>
      <c r="J281" s="175"/>
      <c r="K281" s="175"/>
      <c r="L281" s="175"/>
      <c r="M281" s="175"/>
      <c r="N281" s="177">
        <v>107210</v>
      </c>
      <c r="O281" s="177">
        <v>0</v>
      </c>
      <c r="P281" s="177">
        <v>0</v>
      </c>
      <c r="Q281" s="177">
        <v>0</v>
      </c>
      <c r="R281" s="177">
        <v>0</v>
      </c>
      <c r="S281" s="177">
        <v>1848</v>
      </c>
      <c r="T281" s="178">
        <v>0</v>
      </c>
      <c r="U281" s="178">
        <v>107210</v>
      </c>
      <c r="V281" s="178">
        <v>0</v>
      </c>
      <c r="W281" s="178">
        <v>0</v>
      </c>
      <c r="X281" s="178">
        <v>0</v>
      </c>
      <c r="Y281" s="178">
        <v>0</v>
      </c>
      <c r="Z281" s="178">
        <v>0</v>
      </c>
      <c r="AA281" s="178">
        <v>0</v>
      </c>
      <c r="AB281" s="178">
        <v>0</v>
      </c>
      <c r="AC281" s="178">
        <v>0</v>
      </c>
      <c r="AD281" s="178">
        <v>0</v>
      </c>
      <c r="AE281" s="178">
        <v>1848</v>
      </c>
      <c r="AF281" s="178">
        <v>109058</v>
      </c>
    </row>
    <row r="282" spans="1:32">
      <c r="A282" s="179" t="s">
        <v>939</v>
      </c>
      <c r="B282" s="172" t="s">
        <v>379</v>
      </c>
      <c r="C282" s="173" t="s">
        <v>1792</v>
      </c>
      <c r="D282" s="171" t="s">
        <v>1799</v>
      </c>
      <c r="E282" s="171"/>
      <c r="F282" s="182">
        <v>1</v>
      </c>
      <c r="G282" s="174"/>
      <c r="H282" s="175" t="s">
        <v>1806</v>
      </c>
      <c r="I282" s="175"/>
      <c r="J282" s="175"/>
      <c r="K282" s="175"/>
      <c r="L282" s="175"/>
      <c r="M282" s="175"/>
      <c r="N282" s="177">
        <v>132852</v>
      </c>
      <c r="O282" s="177">
        <v>0</v>
      </c>
      <c r="P282" s="177">
        <v>0</v>
      </c>
      <c r="Q282" s="177">
        <v>0</v>
      </c>
      <c r="R282" s="177">
        <v>0</v>
      </c>
      <c r="S282" s="177">
        <v>0</v>
      </c>
      <c r="T282" s="178">
        <v>0</v>
      </c>
      <c r="U282" s="178">
        <v>132852</v>
      </c>
      <c r="V282" s="178">
        <v>0</v>
      </c>
      <c r="W282" s="178">
        <v>0</v>
      </c>
      <c r="X282" s="178">
        <v>0</v>
      </c>
      <c r="Y282" s="178">
        <v>0</v>
      </c>
      <c r="Z282" s="178">
        <v>0</v>
      </c>
      <c r="AA282" s="178">
        <v>0</v>
      </c>
      <c r="AB282" s="178">
        <v>0</v>
      </c>
      <c r="AC282" s="178">
        <v>0</v>
      </c>
      <c r="AD282" s="178">
        <v>0</v>
      </c>
      <c r="AE282" s="178">
        <v>0</v>
      </c>
      <c r="AF282" s="178">
        <v>132852</v>
      </c>
    </row>
    <row r="283" spans="1:32">
      <c r="A283" s="179" t="s">
        <v>940</v>
      </c>
      <c r="B283" s="172" t="s">
        <v>446</v>
      </c>
      <c r="C283" s="173" t="s">
        <v>1795</v>
      </c>
      <c r="D283" s="171" t="s">
        <v>1795</v>
      </c>
      <c r="E283" s="171" t="s">
        <v>1797</v>
      </c>
      <c r="F283" s="182">
        <v>0.45320120982025269</v>
      </c>
      <c r="G283" s="174">
        <v>0.38495354181236885</v>
      </c>
      <c r="H283" s="175"/>
      <c r="I283" s="175"/>
      <c r="J283" s="175"/>
      <c r="K283" s="175" t="s">
        <v>1806</v>
      </c>
      <c r="L283" s="175"/>
      <c r="M283" s="175" t="s">
        <v>1806</v>
      </c>
      <c r="N283" s="177">
        <v>0</v>
      </c>
      <c r="O283" s="177">
        <v>0</v>
      </c>
      <c r="P283" s="177">
        <v>1106</v>
      </c>
      <c r="Q283" s="177">
        <v>49897</v>
      </c>
      <c r="R283" s="177">
        <v>16713</v>
      </c>
      <c r="S283" s="177">
        <v>42383</v>
      </c>
      <c r="T283" s="178">
        <v>0</v>
      </c>
      <c r="U283" s="178">
        <v>0</v>
      </c>
      <c r="V283" s="178">
        <v>0</v>
      </c>
      <c r="W283" s="178">
        <v>1106</v>
      </c>
      <c r="X283" s="178">
        <v>0</v>
      </c>
      <c r="Y283" s="178">
        <v>49897</v>
      </c>
      <c r="Z283" s="178">
        <v>0</v>
      </c>
      <c r="AA283" s="178">
        <v>16713</v>
      </c>
      <c r="AB283" s="178">
        <v>0</v>
      </c>
      <c r="AC283" s="178">
        <v>28410</v>
      </c>
      <c r="AD283" s="178">
        <v>0</v>
      </c>
      <c r="AE283" s="178">
        <v>13973</v>
      </c>
      <c r="AF283" s="178">
        <v>110099</v>
      </c>
    </row>
    <row r="284" spans="1:32">
      <c r="A284" s="179" t="s">
        <v>941</v>
      </c>
      <c r="B284" s="172" t="s">
        <v>24</v>
      </c>
      <c r="C284" s="173" t="s">
        <v>1793</v>
      </c>
      <c r="D284" s="171" t="s">
        <v>1793</v>
      </c>
      <c r="E284" s="171" t="s">
        <v>1796</v>
      </c>
      <c r="F284" s="182">
        <v>0.45974873626436324</v>
      </c>
      <c r="G284" s="174">
        <v>0.3053162477035955</v>
      </c>
      <c r="H284" s="175"/>
      <c r="I284" s="175" t="s">
        <v>1806</v>
      </c>
      <c r="J284" s="175"/>
      <c r="K284" s="175"/>
      <c r="L284" s="175" t="s">
        <v>1806</v>
      </c>
      <c r="M284" s="175"/>
      <c r="N284" s="177">
        <v>0</v>
      </c>
      <c r="O284" s="177">
        <v>40291</v>
      </c>
      <c r="P284" s="177">
        <v>14037</v>
      </c>
      <c r="Q284" s="177">
        <v>0</v>
      </c>
      <c r="R284" s="177">
        <v>26757</v>
      </c>
      <c r="S284" s="177">
        <v>6552</v>
      </c>
      <c r="T284" s="178">
        <v>0</v>
      </c>
      <c r="U284" s="178">
        <v>0</v>
      </c>
      <c r="V284" s="178">
        <v>40291</v>
      </c>
      <c r="W284" s="178">
        <v>14037</v>
      </c>
      <c r="X284" s="178">
        <v>0</v>
      </c>
      <c r="Y284" s="178">
        <v>0</v>
      </c>
      <c r="Z284" s="178">
        <v>0</v>
      </c>
      <c r="AA284" s="178">
        <v>26757</v>
      </c>
      <c r="AB284" s="178">
        <v>0</v>
      </c>
      <c r="AC284" s="178">
        <v>6247</v>
      </c>
      <c r="AD284" s="178">
        <v>0</v>
      </c>
      <c r="AE284" s="178">
        <v>305</v>
      </c>
      <c r="AF284" s="178">
        <v>87637</v>
      </c>
    </row>
    <row r="285" spans="1:32">
      <c r="A285" s="179" t="s">
        <v>942</v>
      </c>
      <c r="B285" s="172" t="s">
        <v>447</v>
      </c>
      <c r="C285" s="173" t="s">
        <v>1793</v>
      </c>
      <c r="D285" s="171" t="s">
        <v>1793</v>
      </c>
      <c r="E285" s="171" t="s">
        <v>1796</v>
      </c>
      <c r="F285" s="182">
        <v>0.80543232936415288</v>
      </c>
      <c r="G285" s="174">
        <v>0.19456767063584715</v>
      </c>
      <c r="H285" s="175"/>
      <c r="I285" s="175" t="s">
        <v>1806</v>
      </c>
      <c r="J285" s="175"/>
      <c r="K285" s="175"/>
      <c r="L285" s="175"/>
      <c r="M285" s="175"/>
      <c r="N285" s="177">
        <v>0</v>
      </c>
      <c r="O285" s="177">
        <v>82792</v>
      </c>
      <c r="P285" s="177">
        <v>0</v>
      </c>
      <c r="Q285" s="177">
        <v>0</v>
      </c>
      <c r="R285" s="177">
        <v>20000</v>
      </c>
      <c r="S285" s="177">
        <v>0</v>
      </c>
      <c r="T285" s="178">
        <v>0</v>
      </c>
      <c r="U285" s="178">
        <v>0</v>
      </c>
      <c r="V285" s="178">
        <v>82792</v>
      </c>
      <c r="W285" s="178">
        <v>0</v>
      </c>
      <c r="X285" s="178">
        <v>0</v>
      </c>
      <c r="Y285" s="178">
        <v>0</v>
      </c>
      <c r="Z285" s="178">
        <v>0</v>
      </c>
      <c r="AA285" s="178">
        <v>20000</v>
      </c>
      <c r="AB285" s="178">
        <v>0</v>
      </c>
      <c r="AC285" s="178">
        <v>0</v>
      </c>
      <c r="AD285" s="178">
        <v>0</v>
      </c>
      <c r="AE285" s="178">
        <v>0</v>
      </c>
      <c r="AF285" s="178">
        <v>102792</v>
      </c>
    </row>
    <row r="286" spans="1:32">
      <c r="A286" s="179" t="s">
        <v>943</v>
      </c>
      <c r="B286" s="172" t="s">
        <v>141</v>
      </c>
      <c r="C286" s="173" t="s">
        <v>1794</v>
      </c>
      <c r="D286" s="171" t="s">
        <v>1794</v>
      </c>
      <c r="E286" s="171" t="s">
        <v>1797</v>
      </c>
      <c r="F286" s="182">
        <v>0.99266796793722201</v>
      </c>
      <c r="G286" s="174">
        <v>7.3320320627780471E-3</v>
      </c>
      <c r="H286" s="175"/>
      <c r="I286" s="175"/>
      <c r="J286" s="175" t="s">
        <v>1806</v>
      </c>
      <c r="K286" s="175"/>
      <c r="L286" s="175"/>
      <c r="M286" s="175"/>
      <c r="N286" s="177">
        <v>0</v>
      </c>
      <c r="O286" s="177">
        <v>0</v>
      </c>
      <c r="P286" s="177">
        <v>100187</v>
      </c>
      <c r="Q286" s="177">
        <v>0</v>
      </c>
      <c r="R286" s="177">
        <v>0</v>
      </c>
      <c r="S286" s="177">
        <v>740</v>
      </c>
      <c r="T286" s="178">
        <v>0</v>
      </c>
      <c r="U286" s="178">
        <v>0</v>
      </c>
      <c r="V286" s="178">
        <v>0</v>
      </c>
      <c r="W286" s="178">
        <v>100187</v>
      </c>
      <c r="X286" s="178">
        <v>0</v>
      </c>
      <c r="Y286" s="178">
        <v>0</v>
      </c>
      <c r="Z286" s="178">
        <v>0</v>
      </c>
      <c r="AA286" s="178">
        <v>0</v>
      </c>
      <c r="AB286" s="178">
        <v>0</v>
      </c>
      <c r="AC286" s="178">
        <v>0</v>
      </c>
      <c r="AD286" s="178">
        <v>0</v>
      </c>
      <c r="AE286" s="178">
        <v>740</v>
      </c>
      <c r="AF286" s="178">
        <v>100927</v>
      </c>
    </row>
    <row r="287" spans="1:32">
      <c r="A287" s="179" t="s">
        <v>944</v>
      </c>
      <c r="B287" s="172" t="s">
        <v>299</v>
      </c>
      <c r="C287" s="173" t="s">
        <v>1795</v>
      </c>
      <c r="D287" s="171" t="s">
        <v>1795</v>
      </c>
      <c r="E287" s="171" t="s">
        <v>1797</v>
      </c>
      <c r="F287" s="182">
        <v>0.4909945316395784</v>
      </c>
      <c r="G287" s="174">
        <v>0.36693797172004022</v>
      </c>
      <c r="H287" s="175"/>
      <c r="I287" s="175"/>
      <c r="J287" s="175"/>
      <c r="K287" s="175" t="s">
        <v>1806</v>
      </c>
      <c r="L287" s="175"/>
      <c r="M287" s="175" t="s">
        <v>1806</v>
      </c>
      <c r="N287" s="177">
        <v>0</v>
      </c>
      <c r="O287" s="177">
        <v>0</v>
      </c>
      <c r="P287" s="177">
        <v>0</v>
      </c>
      <c r="Q287" s="177">
        <v>58093</v>
      </c>
      <c r="R287" s="177">
        <v>16809</v>
      </c>
      <c r="S287" s="177">
        <v>43415</v>
      </c>
      <c r="T287" s="178">
        <v>0</v>
      </c>
      <c r="U287" s="178">
        <v>0</v>
      </c>
      <c r="V287" s="178">
        <v>0</v>
      </c>
      <c r="W287" s="178">
        <v>0</v>
      </c>
      <c r="X287" s="178">
        <v>0</v>
      </c>
      <c r="Y287" s="178">
        <v>58093</v>
      </c>
      <c r="Z287" s="178">
        <v>0</v>
      </c>
      <c r="AA287" s="178">
        <v>16809</v>
      </c>
      <c r="AB287" s="178">
        <v>0</v>
      </c>
      <c r="AC287" s="178">
        <v>39385</v>
      </c>
      <c r="AD287" s="178">
        <v>0</v>
      </c>
      <c r="AE287" s="178">
        <v>4030</v>
      </c>
      <c r="AF287" s="178">
        <v>118317</v>
      </c>
    </row>
    <row r="288" spans="1:32">
      <c r="A288" s="179" t="s">
        <v>945</v>
      </c>
      <c r="B288" s="172" t="s">
        <v>74</v>
      </c>
      <c r="C288" s="173" t="s">
        <v>1796</v>
      </c>
      <c r="D288" s="171" t="s">
        <v>1796</v>
      </c>
      <c r="E288" s="171" t="s">
        <v>1795</v>
      </c>
      <c r="F288" s="182">
        <v>0.44226603119584057</v>
      </c>
      <c r="G288" s="174">
        <v>0.39072790294627385</v>
      </c>
      <c r="H288" s="175"/>
      <c r="I288" s="175"/>
      <c r="J288" s="175"/>
      <c r="K288" s="175" t="s">
        <v>1806</v>
      </c>
      <c r="L288" s="175" t="s">
        <v>1806</v>
      </c>
      <c r="M288" s="175"/>
      <c r="N288" s="177">
        <v>0</v>
      </c>
      <c r="O288" s="177">
        <v>0</v>
      </c>
      <c r="P288" s="177">
        <v>1852</v>
      </c>
      <c r="Q288" s="177">
        <v>36072</v>
      </c>
      <c r="R288" s="177">
        <v>40830</v>
      </c>
      <c r="S288" s="177">
        <v>13566</v>
      </c>
      <c r="T288" s="178">
        <v>0</v>
      </c>
      <c r="U288" s="178">
        <v>0</v>
      </c>
      <c r="V288" s="178">
        <v>0</v>
      </c>
      <c r="W288" s="178">
        <v>1852</v>
      </c>
      <c r="X288" s="178">
        <v>0</v>
      </c>
      <c r="Y288" s="178">
        <v>36072</v>
      </c>
      <c r="Z288" s="178">
        <v>0</v>
      </c>
      <c r="AA288" s="178">
        <v>40830</v>
      </c>
      <c r="AB288" s="178">
        <v>0</v>
      </c>
      <c r="AC288" s="178">
        <v>11946</v>
      </c>
      <c r="AD288" s="178">
        <v>0</v>
      </c>
      <c r="AE288" s="178">
        <v>1620</v>
      </c>
      <c r="AF288" s="178">
        <v>92320</v>
      </c>
    </row>
    <row r="289" spans="1:32">
      <c r="A289" s="179" t="s">
        <v>946</v>
      </c>
      <c r="B289" s="172" t="s">
        <v>380</v>
      </c>
      <c r="C289" s="173" t="s">
        <v>1792</v>
      </c>
      <c r="D289" s="171" t="s">
        <v>1799</v>
      </c>
      <c r="E289" s="171"/>
      <c r="F289" s="182">
        <v>1</v>
      </c>
      <c r="G289" s="174"/>
      <c r="H289" s="175" t="s">
        <v>1806</v>
      </c>
      <c r="I289" s="175"/>
      <c r="J289" s="175"/>
      <c r="K289" s="175"/>
      <c r="L289" s="175"/>
      <c r="M289" s="175"/>
      <c r="N289" s="177">
        <v>108704</v>
      </c>
      <c r="O289" s="177">
        <v>0</v>
      </c>
      <c r="P289" s="177">
        <v>0</v>
      </c>
      <c r="Q289" s="177">
        <v>0</v>
      </c>
      <c r="R289" s="177">
        <v>0</v>
      </c>
      <c r="S289" s="177">
        <v>0</v>
      </c>
      <c r="T289" s="178">
        <v>0</v>
      </c>
      <c r="U289" s="178">
        <v>108704</v>
      </c>
      <c r="V289" s="178">
        <v>0</v>
      </c>
      <c r="W289" s="178">
        <v>0</v>
      </c>
      <c r="X289" s="178">
        <v>0</v>
      </c>
      <c r="Y289" s="178">
        <v>0</v>
      </c>
      <c r="Z289" s="178">
        <v>0</v>
      </c>
      <c r="AA289" s="178">
        <v>0</v>
      </c>
      <c r="AB289" s="178">
        <v>0</v>
      </c>
      <c r="AC289" s="178">
        <v>0</v>
      </c>
      <c r="AD289" s="178">
        <v>0</v>
      </c>
      <c r="AE289" s="178">
        <v>0</v>
      </c>
      <c r="AF289" s="178">
        <v>108704</v>
      </c>
    </row>
    <row r="290" spans="1:32">
      <c r="A290" s="179" t="s">
        <v>947</v>
      </c>
      <c r="B290" s="172" t="s">
        <v>381</v>
      </c>
      <c r="C290" s="173" t="s">
        <v>1792</v>
      </c>
      <c r="D290" s="171" t="s">
        <v>1799</v>
      </c>
      <c r="E290" s="171"/>
      <c r="F290" s="182">
        <v>1</v>
      </c>
      <c r="G290" s="174"/>
      <c r="H290" s="175" t="s">
        <v>1806</v>
      </c>
      <c r="I290" s="175"/>
      <c r="J290" s="175"/>
      <c r="K290" s="175"/>
      <c r="L290" s="175"/>
      <c r="M290" s="175"/>
      <c r="N290" s="177">
        <v>142892</v>
      </c>
      <c r="O290" s="177">
        <v>0</v>
      </c>
      <c r="P290" s="177">
        <v>0</v>
      </c>
      <c r="Q290" s="177">
        <v>0</v>
      </c>
      <c r="R290" s="177">
        <v>0</v>
      </c>
      <c r="S290" s="177">
        <v>0</v>
      </c>
      <c r="T290" s="178">
        <v>0</v>
      </c>
      <c r="U290" s="178">
        <v>142892</v>
      </c>
      <c r="V290" s="178">
        <v>0</v>
      </c>
      <c r="W290" s="178">
        <v>0</v>
      </c>
      <c r="X290" s="178">
        <v>0</v>
      </c>
      <c r="Y290" s="178">
        <v>0</v>
      </c>
      <c r="Z290" s="178">
        <v>0</v>
      </c>
      <c r="AA290" s="178">
        <v>0</v>
      </c>
      <c r="AB290" s="178">
        <v>0</v>
      </c>
      <c r="AC290" s="178">
        <v>0</v>
      </c>
      <c r="AD290" s="178">
        <v>0</v>
      </c>
      <c r="AE290" s="178">
        <v>0</v>
      </c>
      <c r="AF290" s="178">
        <v>142892</v>
      </c>
    </row>
    <row r="291" spans="1:32">
      <c r="A291" s="179" t="s">
        <v>948</v>
      </c>
      <c r="B291" s="172" t="s">
        <v>624</v>
      </c>
      <c r="C291" s="173" t="s">
        <v>1795</v>
      </c>
      <c r="D291" s="171" t="s">
        <v>1795</v>
      </c>
      <c r="E291" s="171" t="s">
        <v>1796</v>
      </c>
      <c r="F291" s="182">
        <v>0.52201869631126829</v>
      </c>
      <c r="G291" s="174">
        <v>0.32062910560889341</v>
      </c>
      <c r="H291" s="175"/>
      <c r="I291" s="175"/>
      <c r="J291" s="175"/>
      <c r="K291" s="175" t="s">
        <v>1806</v>
      </c>
      <c r="L291" s="175" t="s">
        <v>1806</v>
      </c>
      <c r="M291" s="175"/>
      <c r="N291" s="177">
        <v>0</v>
      </c>
      <c r="O291" s="177">
        <v>0</v>
      </c>
      <c r="P291" s="177">
        <v>0</v>
      </c>
      <c r="Q291" s="177">
        <v>41323</v>
      </c>
      <c r="R291" s="177">
        <v>25381</v>
      </c>
      <c r="S291" s="177">
        <v>12456</v>
      </c>
      <c r="T291" s="178">
        <v>0</v>
      </c>
      <c r="U291" s="178">
        <v>0</v>
      </c>
      <c r="V291" s="178">
        <v>0</v>
      </c>
      <c r="W291" s="178">
        <v>0</v>
      </c>
      <c r="X291" s="178">
        <v>0</v>
      </c>
      <c r="Y291" s="178">
        <v>41323</v>
      </c>
      <c r="Z291" s="178">
        <v>0</v>
      </c>
      <c r="AA291" s="178">
        <v>25381</v>
      </c>
      <c r="AB291" s="178">
        <v>0</v>
      </c>
      <c r="AC291" s="178">
        <v>9937</v>
      </c>
      <c r="AD291" s="178">
        <v>0</v>
      </c>
      <c r="AE291" s="178">
        <v>2519</v>
      </c>
      <c r="AF291" s="178">
        <v>79160</v>
      </c>
    </row>
    <row r="292" spans="1:32">
      <c r="A292" s="179" t="s">
        <v>949</v>
      </c>
      <c r="B292" s="172" t="s">
        <v>625</v>
      </c>
      <c r="C292" s="173" t="s">
        <v>1797</v>
      </c>
      <c r="D292" s="171" t="s">
        <v>1797</v>
      </c>
      <c r="E292" s="171" t="s">
        <v>1795</v>
      </c>
      <c r="F292" s="182">
        <v>0.46956970444055846</v>
      </c>
      <c r="G292" s="174">
        <v>0.43637301837571307</v>
      </c>
      <c r="H292" s="175"/>
      <c r="I292" s="175"/>
      <c r="J292" s="175"/>
      <c r="K292" s="175" t="s">
        <v>1806</v>
      </c>
      <c r="L292" s="175"/>
      <c r="M292" s="175" t="s">
        <v>1806</v>
      </c>
      <c r="N292" s="177">
        <v>0</v>
      </c>
      <c r="O292" s="177">
        <v>0</v>
      </c>
      <c r="P292" s="177">
        <v>0</v>
      </c>
      <c r="Q292" s="177">
        <v>45666</v>
      </c>
      <c r="R292" s="177">
        <v>9843</v>
      </c>
      <c r="S292" s="177">
        <v>49140</v>
      </c>
      <c r="T292" s="178">
        <v>0</v>
      </c>
      <c r="U292" s="178">
        <v>0</v>
      </c>
      <c r="V292" s="178">
        <v>0</v>
      </c>
      <c r="W292" s="178">
        <v>0</v>
      </c>
      <c r="X292" s="178">
        <v>0</v>
      </c>
      <c r="Y292" s="178">
        <v>45666</v>
      </c>
      <c r="Z292" s="178">
        <v>0</v>
      </c>
      <c r="AA292" s="178">
        <v>9843</v>
      </c>
      <c r="AB292" s="178">
        <v>0</v>
      </c>
      <c r="AC292" s="178">
        <v>29838</v>
      </c>
      <c r="AD292" s="178">
        <v>0</v>
      </c>
      <c r="AE292" s="178">
        <v>19302</v>
      </c>
      <c r="AF292" s="178">
        <v>104649</v>
      </c>
    </row>
    <row r="293" spans="1:32">
      <c r="A293" s="179" t="s">
        <v>950</v>
      </c>
      <c r="B293" s="172" t="s">
        <v>300</v>
      </c>
      <c r="C293" s="173" t="s">
        <v>1794</v>
      </c>
      <c r="D293" s="171" t="s">
        <v>1794</v>
      </c>
      <c r="E293" s="171"/>
      <c r="F293" s="182">
        <v>1</v>
      </c>
      <c r="G293" s="174"/>
      <c r="H293" s="175"/>
      <c r="I293" s="175"/>
      <c r="J293" s="175" t="s">
        <v>1806</v>
      </c>
      <c r="K293" s="175"/>
      <c r="L293" s="175"/>
      <c r="M293" s="175"/>
      <c r="N293" s="177">
        <v>0</v>
      </c>
      <c r="O293" s="177">
        <v>0</v>
      </c>
      <c r="P293" s="177">
        <v>111904</v>
      </c>
      <c r="Q293" s="177">
        <v>0</v>
      </c>
      <c r="R293" s="177">
        <v>0</v>
      </c>
      <c r="S293" s="177">
        <v>0</v>
      </c>
      <c r="T293" s="178">
        <v>0</v>
      </c>
      <c r="U293" s="178">
        <v>0</v>
      </c>
      <c r="V293" s="178">
        <v>0</v>
      </c>
      <c r="W293" s="178">
        <v>111904</v>
      </c>
      <c r="X293" s="178">
        <v>0</v>
      </c>
      <c r="Y293" s="178">
        <v>0</v>
      </c>
      <c r="Z293" s="178">
        <v>0</v>
      </c>
      <c r="AA293" s="178">
        <v>0</v>
      </c>
      <c r="AB293" s="178">
        <v>0</v>
      </c>
      <c r="AC293" s="178">
        <v>0</v>
      </c>
      <c r="AD293" s="178">
        <v>0</v>
      </c>
      <c r="AE293" s="178">
        <v>0</v>
      </c>
      <c r="AF293" s="178">
        <v>111904</v>
      </c>
    </row>
    <row r="294" spans="1:32">
      <c r="A294" s="179" t="s">
        <v>951</v>
      </c>
      <c r="B294" s="172" t="s">
        <v>448</v>
      </c>
      <c r="C294" s="173" t="s">
        <v>1796</v>
      </c>
      <c r="D294" s="171" t="s">
        <v>1796</v>
      </c>
      <c r="E294" s="171" t="s">
        <v>1797</v>
      </c>
      <c r="F294" s="182">
        <v>0.48461351378417433</v>
      </c>
      <c r="G294" s="174">
        <v>0.33330948940614313</v>
      </c>
      <c r="H294" s="175"/>
      <c r="I294" s="175"/>
      <c r="J294" s="175"/>
      <c r="K294" s="175"/>
      <c r="L294" s="175" t="s">
        <v>1806</v>
      </c>
      <c r="M294" s="175" t="s">
        <v>1806</v>
      </c>
      <c r="N294" s="177">
        <v>0</v>
      </c>
      <c r="O294" s="177">
        <v>0</v>
      </c>
      <c r="P294" s="177">
        <v>0</v>
      </c>
      <c r="Q294" s="177">
        <v>25454</v>
      </c>
      <c r="R294" s="177">
        <v>67748</v>
      </c>
      <c r="S294" s="177">
        <v>46596</v>
      </c>
      <c r="T294" s="178">
        <v>0</v>
      </c>
      <c r="U294" s="178">
        <v>0</v>
      </c>
      <c r="V294" s="178">
        <v>0</v>
      </c>
      <c r="W294" s="178">
        <v>0</v>
      </c>
      <c r="X294" s="178">
        <v>0</v>
      </c>
      <c r="Y294" s="178">
        <v>25454</v>
      </c>
      <c r="Z294" s="178">
        <v>0</v>
      </c>
      <c r="AA294" s="178">
        <v>67748</v>
      </c>
      <c r="AB294" s="178">
        <v>0</v>
      </c>
      <c r="AC294" s="178">
        <v>39063</v>
      </c>
      <c r="AD294" s="178">
        <v>0</v>
      </c>
      <c r="AE294" s="178">
        <v>7533</v>
      </c>
      <c r="AF294" s="178">
        <v>139798</v>
      </c>
    </row>
    <row r="295" spans="1:32">
      <c r="A295" s="179" t="s">
        <v>952</v>
      </c>
      <c r="B295" s="172" t="s">
        <v>382</v>
      </c>
      <c r="C295" s="173" t="s">
        <v>1792</v>
      </c>
      <c r="D295" s="171" t="s">
        <v>1799</v>
      </c>
      <c r="E295" s="171"/>
      <c r="F295" s="182">
        <v>1</v>
      </c>
      <c r="G295" s="174"/>
      <c r="H295" s="175" t="s">
        <v>1806</v>
      </c>
      <c r="I295" s="175"/>
      <c r="J295" s="175"/>
      <c r="K295" s="175"/>
      <c r="L295" s="175"/>
      <c r="M295" s="175"/>
      <c r="N295" s="177">
        <v>114886</v>
      </c>
      <c r="O295" s="177">
        <v>0</v>
      </c>
      <c r="P295" s="177">
        <v>0</v>
      </c>
      <c r="Q295" s="177">
        <v>0</v>
      </c>
      <c r="R295" s="177">
        <v>0</v>
      </c>
      <c r="S295" s="177">
        <v>0</v>
      </c>
      <c r="T295" s="178">
        <v>0</v>
      </c>
      <c r="U295" s="178">
        <v>114886</v>
      </c>
      <c r="V295" s="178">
        <v>0</v>
      </c>
      <c r="W295" s="178">
        <v>0</v>
      </c>
      <c r="X295" s="178">
        <v>0</v>
      </c>
      <c r="Y295" s="178">
        <v>0</v>
      </c>
      <c r="Z295" s="178">
        <v>0</v>
      </c>
      <c r="AA295" s="178">
        <v>0</v>
      </c>
      <c r="AB295" s="178">
        <v>0</v>
      </c>
      <c r="AC295" s="178">
        <v>0</v>
      </c>
      <c r="AD295" s="178">
        <v>0</v>
      </c>
      <c r="AE295" s="178">
        <v>0</v>
      </c>
      <c r="AF295" s="178">
        <v>114886</v>
      </c>
    </row>
    <row r="296" spans="1:32">
      <c r="A296" s="179" t="s">
        <v>953</v>
      </c>
      <c r="B296" s="172" t="s">
        <v>383</v>
      </c>
      <c r="C296" s="173" t="s">
        <v>1792</v>
      </c>
      <c r="D296" s="171" t="s">
        <v>1799</v>
      </c>
      <c r="E296" s="171"/>
      <c r="F296" s="182">
        <v>1</v>
      </c>
      <c r="G296" s="174"/>
      <c r="H296" s="175" t="s">
        <v>1806</v>
      </c>
      <c r="I296" s="175"/>
      <c r="J296" s="175"/>
      <c r="K296" s="175"/>
      <c r="L296" s="175"/>
      <c r="M296" s="175"/>
      <c r="N296" s="177">
        <v>117979</v>
      </c>
      <c r="O296" s="177">
        <v>0</v>
      </c>
      <c r="P296" s="177">
        <v>0</v>
      </c>
      <c r="Q296" s="177">
        <v>0</v>
      </c>
      <c r="R296" s="177">
        <v>0</v>
      </c>
      <c r="S296" s="177">
        <v>0</v>
      </c>
      <c r="T296" s="178">
        <v>0</v>
      </c>
      <c r="U296" s="178">
        <v>117979</v>
      </c>
      <c r="V296" s="178">
        <v>0</v>
      </c>
      <c r="W296" s="178">
        <v>0</v>
      </c>
      <c r="X296" s="178">
        <v>0</v>
      </c>
      <c r="Y296" s="178">
        <v>0</v>
      </c>
      <c r="Z296" s="178">
        <v>0</v>
      </c>
      <c r="AA296" s="178">
        <v>0</v>
      </c>
      <c r="AB296" s="178">
        <v>0</v>
      </c>
      <c r="AC296" s="178">
        <v>0</v>
      </c>
      <c r="AD296" s="178">
        <v>0</v>
      </c>
      <c r="AE296" s="178">
        <v>0</v>
      </c>
      <c r="AF296" s="178">
        <v>117979</v>
      </c>
    </row>
    <row r="297" spans="1:32">
      <c r="A297" s="179" t="s">
        <v>954</v>
      </c>
      <c r="B297" s="172" t="s">
        <v>584</v>
      </c>
      <c r="C297" s="173" t="s">
        <v>1796</v>
      </c>
      <c r="D297" s="171" t="s">
        <v>1796</v>
      </c>
      <c r="E297" s="171" t="s">
        <v>1797</v>
      </c>
      <c r="F297" s="182">
        <v>0.79618110805728337</v>
      </c>
      <c r="G297" s="174">
        <v>0.20381889194271663</v>
      </c>
      <c r="H297" s="175"/>
      <c r="I297" s="175"/>
      <c r="J297" s="175"/>
      <c r="K297" s="175"/>
      <c r="L297" s="175" t="s">
        <v>1806</v>
      </c>
      <c r="M297" s="175"/>
      <c r="N297" s="177">
        <v>0</v>
      </c>
      <c r="O297" s="177">
        <v>0</v>
      </c>
      <c r="P297" s="177">
        <v>0</v>
      </c>
      <c r="Q297" s="177">
        <v>0</v>
      </c>
      <c r="R297" s="177">
        <v>60544</v>
      </c>
      <c r="S297" s="177">
        <v>15499</v>
      </c>
      <c r="T297" s="178">
        <v>0</v>
      </c>
      <c r="U297" s="178">
        <v>0</v>
      </c>
      <c r="V297" s="178">
        <v>0</v>
      </c>
      <c r="W297" s="178">
        <v>0</v>
      </c>
      <c r="X297" s="178">
        <v>0</v>
      </c>
      <c r="Y297" s="178">
        <v>0</v>
      </c>
      <c r="Z297" s="178">
        <v>0</v>
      </c>
      <c r="AA297" s="178">
        <v>60544</v>
      </c>
      <c r="AB297" s="178">
        <v>0</v>
      </c>
      <c r="AC297" s="178">
        <v>14073</v>
      </c>
      <c r="AD297" s="178">
        <v>0</v>
      </c>
      <c r="AE297" s="178">
        <v>1426</v>
      </c>
      <c r="AF297" s="178">
        <v>76043</v>
      </c>
    </row>
    <row r="298" spans="1:32">
      <c r="A298" s="179" t="s">
        <v>955</v>
      </c>
      <c r="B298" s="172" t="s">
        <v>25</v>
      </c>
      <c r="C298" s="173" t="s">
        <v>1795</v>
      </c>
      <c r="D298" s="171" t="s">
        <v>1801</v>
      </c>
      <c r="E298" s="171" t="s">
        <v>1802</v>
      </c>
      <c r="F298" s="182">
        <v>0.47758003698633428</v>
      </c>
      <c r="G298" s="174">
        <v>0.23664048802747556</v>
      </c>
      <c r="H298" s="175"/>
      <c r="I298" s="175"/>
      <c r="J298" s="175"/>
      <c r="K298" s="175" t="s">
        <v>1806</v>
      </c>
      <c r="L298" s="175"/>
      <c r="M298" s="175"/>
      <c r="N298" s="177">
        <v>0</v>
      </c>
      <c r="O298" s="177">
        <v>0</v>
      </c>
      <c r="P298" s="177">
        <v>18811</v>
      </c>
      <c r="Q298" s="177">
        <v>39770</v>
      </c>
      <c r="R298" s="177">
        <v>19706</v>
      </c>
      <c r="S298" s="177">
        <v>4987</v>
      </c>
      <c r="T298" s="178">
        <v>0</v>
      </c>
      <c r="U298" s="178">
        <v>0</v>
      </c>
      <c r="V298" s="178">
        <v>0</v>
      </c>
      <c r="W298" s="178">
        <v>0</v>
      </c>
      <c r="X298" s="178">
        <v>18811</v>
      </c>
      <c r="Y298" s="178">
        <v>0</v>
      </c>
      <c r="Z298" s="178">
        <v>39770</v>
      </c>
      <c r="AA298" s="178">
        <v>0</v>
      </c>
      <c r="AB298" s="178">
        <v>19706</v>
      </c>
      <c r="AC298" s="178">
        <v>4533</v>
      </c>
      <c r="AD298" s="178">
        <v>0</v>
      </c>
      <c r="AE298" s="178">
        <v>454</v>
      </c>
      <c r="AF298" s="178">
        <v>83274</v>
      </c>
    </row>
    <row r="299" spans="1:32">
      <c r="A299" s="179" t="s">
        <v>956</v>
      </c>
      <c r="B299" s="172" t="s">
        <v>142</v>
      </c>
      <c r="C299" s="173" t="s">
        <v>1795</v>
      </c>
      <c r="D299" s="171" t="s">
        <v>1795</v>
      </c>
      <c r="E299" s="171" t="s">
        <v>1796</v>
      </c>
      <c r="F299" s="182">
        <v>0.54611987897620407</v>
      </c>
      <c r="G299" s="174">
        <v>0.23723321612560308</v>
      </c>
      <c r="H299" s="175"/>
      <c r="I299" s="175"/>
      <c r="J299" s="175"/>
      <c r="K299" s="175" t="s">
        <v>1806</v>
      </c>
      <c r="L299" s="175"/>
      <c r="M299" s="175"/>
      <c r="N299" s="177">
        <v>0</v>
      </c>
      <c r="O299" s="177">
        <v>0</v>
      </c>
      <c r="P299" s="177">
        <v>0</v>
      </c>
      <c r="Q299" s="177">
        <v>53428</v>
      </c>
      <c r="R299" s="177">
        <v>23209</v>
      </c>
      <c r="S299" s="177">
        <v>21195</v>
      </c>
      <c r="T299" s="178">
        <v>0</v>
      </c>
      <c r="U299" s="178">
        <v>0</v>
      </c>
      <c r="V299" s="178">
        <v>0</v>
      </c>
      <c r="W299" s="178">
        <v>0</v>
      </c>
      <c r="X299" s="178">
        <v>0</v>
      </c>
      <c r="Y299" s="178">
        <v>53428</v>
      </c>
      <c r="Z299" s="178">
        <v>0</v>
      </c>
      <c r="AA299" s="178">
        <v>23209</v>
      </c>
      <c r="AB299" s="178">
        <v>0</v>
      </c>
      <c r="AC299" s="178">
        <v>17496</v>
      </c>
      <c r="AD299" s="178">
        <v>0</v>
      </c>
      <c r="AE299" s="178">
        <v>3699</v>
      </c>
      <c r="AF299" s="178">
        <v>97832</v>
      </c>
    </row>
    <row r="300" spans="1:32">
      <c r="A300" s="179" t="s">
        <v>957</v>
      </c>
      <c r="B300" s="172" t="s">
        <v>239</v>
      </c>
      <c r="C300" s="173" t="s">
        <v>1797</v>
      </c>
      <c r="D300" s="171" t="s">
        <v>1797</v>
      </c>
      <c r="E300" s="171" t="s">
        <v>1796</v>
      </c>
      <c r="F300" s="182">
        <v>0.62483791255841259</v>
      </c>
      <c r="G300" s="174">
        <v>0.26521175348029263</v>
      </c>
      <c r="H300" s="175"/>
      <c r="I300" s="175"/>
      <c r="J300" s="175"/>
      <c r="K300" s="175"/>
      <c r="L300" s="175" t="s">
        <v>1806</v>
      </c>
      <c r="M300" s="175" t="s">
        <v>1806</v>
      </c>
      <c r="N300" s="177">
        <v>0</v>
      </c>
      <c r="O300" s="177">
        <v>3427</v>
      </c>
      <c r="P300" s="177">
        <v>0</v>
      </c>
      <c r="Q300" s="177">
        <v>5561</v>
      </c>
      <c r="R300" s="177">
        <v>21680</v>
      </c>
      <c r="S300" s="177">
        <v>51078</v>
      </c>
      <c r="T300" s="178">
        <v>0</v>
      </c>
      <c r="U300" s="178">
        <v>0</v>
      </c>
      <c r="V300" s="178">
        <v>3427</v>
      </c>
      <c r="W300" s="178">
        <v>0</v>
      </c>
      <c r="X300" s="178">
        <v>0</v>
      </c>
      <c r="Y300" s="178">
        <v>5561</v>
      </c>
      <c r="Z300" s="178">
        <v>0</v>
      </c>
      <c r="AA300" s="178">
        <v>21680</v>
      </c>
      <c r="AB300" s="178">
        <v>0</v>
      </c>
      <c r="AC300" s="178">
        <v>37156</v>
      </c>
      <c r="AD300" s="178">
        <v>0</v>
      </c>
      <c r="AE300" s="178">
        <v>13922</v>
      </c>
      <c r="AF300" s="178">
        <v>81746</v>
      </c>
    </row>
    <row r="301" spans="1:32">
      <c r="A301" s="179" t="s">
        <v>958</v>
      </c>
      <c r="B301" s="172" t="s">
        <v>384</v>
      </c>
      <c r="C301" s="173" t="s">
        <v>1792</v>
      </c>
      <c r="D301" s="171" t="s">
        <v>1799</v>
      </c>
      <c r="E301" s="171"/>
      <c r="F301" s="182">
        <v>1</v>
      </c>
      <c r="G301" s="174"/>
      <c r="H301" s="175" t="s">
        <v>1806</v>
      </c>
      <c r="I301" s="175"/>
      <c r="J301" s="175"/>
      <c r="K301" s="175"/>
      <c r="L301" s="175"/>
      <c r="M301" s="175"/>
      <c r="N301" s="177">
        <v>114193</v>
      </c>
      <c r="O301" s="177">
        <v>0</v>
      </c>
      <c r="P301" s="177">
        <v>0</v>
      </c>
      <c r="Q301" s="177">
        <v>0</v>
      </c>
      <c r="R301" s="177">
        <v>0</v>
      </c>
      <c r="S301" s="177">
        <v>0</v>
      </c>
      <c r="T301" s="178">
        <v>0</v>
      </c>
      <c r="U301" s="178">
        <v>114193</v>
      </c>
      <c r="V301" s="178">
        <v>0</v>
      </c>
      <c r="W301" s="178">
        <v>0</v>
      </c>
      <c r="X301" s="178">
        <v>0</v>
      </c>
      <c r="Y301" s="178">
        <v>0</v>
      </c>
      <c r="Z301" s="178">
        <v>0</v>
      </c>
      <c r="AA301" s="178">
        <v>0</v>
      </c>
      <c r="AB301" s="178">
        <v>0</v>
      </c>
      <c r="AC301" s="178">
        <v>0</v>
      </c>
      <c r="AD301" s="178">
        <v>0</v>
      </c>
      <c r="AE301" s="178">
        <v>0</v>
      </c>
      <c r="AF301" s="178">
        <v>114193</v>
      </c>
    </row>
    <row r="302" spans="1:32">
      <c r="A302" s="179" t="s">
        <v>959</v>
      </c>
      <c r="B302" s="172" t="s">
        <v>193</v>
      </c>
      <c r="C302" s="173" t="s">
        <v>1795</v>
      </c>
      <c r="D302" s="171" t="s">
        <v>1795</v>
      </c>
      <c r="E302" s="171" t="s">
        <v>1796</v>
      </c>
      <c r="F302" s="182">
        <v>0.59501828245894017</v>
      </c>
      <c r="G302" s="174">
        <v>0.28803458515989577</v>
      </c>
      <c r="H302" s="175"/>
      <c r="I302" s="175"/>
      <c r="J302" s="175"/>
      <c r="K302" s="175" t="s">
        <v>1806</v>
      </c>
      <c r="L302" s="175" t="s">
        <v>1806</v>
      </c>
      <c r="M302" s="175"/>
      <c r="N302" s="177">
        <v>0</v>
      </c>
      <c r="O302" s="177">
        <v>0</v>
      </c>
      <c r="P302" s="177">
        <v>0</v>
      </c>
      <c r="Q302" s="177">
        <v>58908</v>
      </c>
      <c r="R302" s="177">
        <v>28516</v>
      </c>
      <c r="S302" s="177">
        <v>11578</v>
      </c>
      <c r="T302" s="178">
        <v>0</v>
      </c>
      <c r="U302" s="178">
        <v>0</v>
      </c>
      <c r="V302" s="178">
        <v>0</v>
      </c>
      <c r="W302" s="178">
        <v>0</v>
      </c>
      <c r="X302" s="178">
        <v>0</v>
      </c>
      <c r="Y302" s="178">
        <v>58908</v>
      </c>
      <c r="Z302" s="178">
        <v>0</v>
      </c>
      <c r="AA302" s="178">
        <v>28516</v>
      </c>
      <c r="AB302" s="178">
        <v>0</v>
      </c>
      <c r="AC302" s="178">
        <v>9060</v>
      </c>
      <c r="AD302" s="178">
        <v>0</v>
      </c>
      <c r="AE302" s="178">
        <v>2518</v>
      </c>
      <c r="AF302" s="178">
        <v>99002</v>
      </c>
    </row>
    <row r="303" spans="1:32">
      <c r="A303" s="179" t="s">
        <v>960</v>
      </c>
      <c r="B303" s="172" t="s">
        <v>626</v>
      </c>
      <c r="C303" s="173" t="s">
        <v>1797</v>
      </c>
      <c r="D303" s="171" t="s">
        <v>1797</v>
      </c>
      <c r="E303" s="171" t="s">
        <v>1795</v>
      </c>
      <c r="F303" s="182">
        <v>0.52238021096480824</v>
      </c>
      <c r="G303" s="174">
        <v>0.47761978903519176</v>
      </c>
      <c r="H303" s="175"/>
      <c r="I303" s="175"/>
      <c r="J303" s="175"/>
      <c r="K303" s="175" t="s">
        <v>1806</v>
      </c>
      <c r="L303" s="175"/>
      <c r="M303" s="175" t="s">
        <v>1806</v>
      </c>
      <c r="N303" s="177">
        <v>0</v>
      </c>
      <c r="O303" s="177">
        <v>0</v>
      </c>
      <c r="P303" s="177">
        <v>0</v>
      </c>
      <c r="Q303" s="177">
        <v>46321</v>
      </c>
      <c r="R303" s="177">
        <v>0</v>
      </c>
      <c r="S303" s="177">
        <v>50662</v>
      </c>
      <c r="T303" s="178">
        <v>0</v>
      </c>
      <c r="U303" s="178">
        <v>0</v>
      </c>
      <c r="V303" s="178">
        <v>0</v>
      </c>
      <c r="W303" s="178">
        <v>0</v>
      </c>
      <c r="X303" s="178">
        <v>0</v>
      </c>
      <c r="Y303" s="178">
        <v>46321</v>
      </c>
      <c r="Z303" s="178">
        <v>0</v>
      </c>
      <c r="AA303" s="178">
        <v>0</v>
      </c>
      <c r="AB303" s="178">
        <v>0</v>
      </c>
      <c r="AC303" s="178">
        <v>42759</v>
      </c>
      <c r="AD303" s="178">
        <v>0</v>
      </c>
      <c r="AE303" s="178">
        <v>7903</v>
      </c>
      <c r="AF303" s="178">
        <v>96983</v>
      </c>
    </row>
    <row r="304" spans="1:32">
      <c r="A304" s="179" t="s">
        <v>961</v>
      </c>
      <c r="B304" s="172" t="s">
        <v>385</v>
      </c>
      <c r="C304" s="173" t="s">
        <v>1792</v>
      </c>
      <c r="D304" s="171" t="s">
        <v>1799</v>
      </c>
      <c r="E304" s="171" t="s">
        <v>1797</v>
      </c>
      <c r="F304" s="182">
        <v>0.99675584220043933</v>
      </c>
      <c r="G304" s="174">
        <v>3.2441577995607194E-3</v>
      </c>
      <c r="H304" s="175" t="s">
        <v>1806</v>
      </c>
      <c r="I304" s="175"/>
      <c r="J304" s="175"/>
      <c r="K304" s="175"/>
      <c r="L304" s="175"/>
      <c r="M304" s="175"/>
      <c r="N304" s="177">
        <v>128429</v>
      </c>
      <c r="O304" s="177">
        <v>0</v>
      </c>
      <c r="P304" s="177">
        <v>0</v>
      </c>
      <c r="Q304" s="177">
        <v>0</v>
      </c>
      <c r="R304" s="177">
        <v>0</v>
      </c>
      <c r="S304" s="177">
        <v>418</v>
      </c>
      <c r="T304" s="178">
        <v>0</v>
      </c>
      <c r="U304" s="178">
        <v>128429</v>
      </c>
      <c r="V304" s="178">
        <v>0</v>
      </c>
      <c r="W304" s="178">
        <v>0</v>
      </c>
      <c r="X304" s="178">
        <v>0</v>
      </c>
      <c r="Y304" s="178">
        <v>0</v>
      </c>
      <c r="Z304" s="178">
        <v>0</v>
      </c>
      <c r="AA304" s="178">
        <v>0</v>
      </c>
      <c r="AB304" s="178">
        <v>0</v>
      </c>
      <c r="AC304" s="178">
        <v>0</v>
      </c>
      <c r="AD304" s="178">
        <v>0</v>
      </c>
      <c r="AE304" s="178">
        <v>418</v>
      </c>
      <c r="AF304" s="178">
        <v>128847</v>
      </c>
    </row>
    <row r="305" spans="1:32">
      <c r="A305" s="179" t="s">
        <v>962</v>
      </c>
      <c r="B305" s="172" t="s">
        <v>143</v>
      </c>
      <c r="C305" s="173" t="s">
        <v>1793</v>
      </c>
      <c r="D305" s="171" t="s">
        <v>1793</v>
      </c>
      <c r="E305" s="171"/>
      <c r="F305" s="182">
        <v>1</v>
      </c>
      <c r="G305" s="174"/>
      <c r="H305" s="175"/>
      <c r="I305" s="175" t="s">
        <v>1806</v>
      </c>
      <c r="J305" s="175"/>
      <c r="K305" s="175"/>
      <c r="L305" s="175"/>
      <c r="M305" s="175"/>
      <c r="N305" s="177">
        <v>0</v>
      </c>
      <c r="O305" s="177">
        <v>91608</v>
      </c>
      <c r="P305" s="177">
        <v>0</v>
      </c>
      <c r="Q305" s="177">
        <v>0</v>
      </c>
      <c r="R305" s="177">
        <v>0</v>
      </c>
      <c r="S305" s="177">
        <v>0</v>
      </c>
      <c r="T305" s="178">
        <v>0</v>
      </c>
      <c r="U305" s="178">
        <v>0</v>
      </c>
      <c r="V305" s="178">
        <v>91608</v>
      </c>
      <c r="W305" s="178">
        <v>0</v>
      </c>
      <c r="X305" s="178">
        <v>0</v>
      </c>
      <c r="Y305" s="178">
        <v>0</v>
      </c>
      <c r="Z305" s="178">
        <v>0</v>
      </c>
      <c r="AA305" s="178">
        <v>0</v>
      </c>
      <c r="AB305" s="178">
        <v>0</v>
      </c>
      <c r="AC305" s="178">
        <v>0</v>
      </c>
      <c r="AD305" s="178">
        <v>0</v>
      </c>
      <c r="AE305" s="178">
        <v>0</v>
      </c>
      <c r="AF305" s="178">
        <v>91608</v>
      </c>
    </row>
    <row r="306" spans="1:32">
      <c r="A306" s="179" t="s">
        <v>963</v>
      </c>
      <c r="B306" s="172" t="s">
        <v>144</v>
      </c>
      <c r="C306" s="173" t="s">
        <v>1793</v>
      </c>
      <c r="D306" s="171" t="s">
        <v>1793</v>
      </c>
      <c r="E306" s="171"/>
      <c r="F306" s="182">
        <v>1</v>
      </c>
      <c r="G306" s="174"/>
      <c r="H306" s="175"/>
      <c r="I306" s="175" t="s">
        <v>1806</v>
      </c>
      <c r="J306" s="175"/>
      <c r="K306" s="175"/>
      <c r="L306" s="175"/>
      <c r="M306" s="175"/>
      <c r="N306" s="177">
        <v>0</v>
      </c>
      <c r="O306" s="177">
        <v>96759</v>
      </c>
      <c r="P306" s="177">
        <v>0</v>
      </c>
      <c r="Q306" s="177">
        <v>0</v>
      </c>
      <c r="R306" s="177">
        <v>0</v>
      </c>
      <c r="S306" s="177">
        <v>0</v>
      </c>
      <c r="T306" s="178">
        <v>0</v>
      </c>
      <c r="U306" s="178">
        <v>0</v>
      </c>
      <c r="V306" s="178">
        <v>96759</v>
      </c>
      <c r="W306" s="178">
        <v>0</v>
      </c>
      <c r="X306" s="178">
        <v>0</v>
      </c>
      <c r="Y306" s="178">
        <v>0</v>
      </c>
      <c r="Z306" s="178">
        <v>0</v>
      </c>
      <c r="AA306" s="178">
        <v>0</v>
      </c>
      <c r="AB306" s="178">
        <v>0</v>
      </c>
      <c r="AC306" s="178">
        <v>0</v>
      </c>
      <c r="AD306" s="178">
        <v>0</v>
      </c>
      <c r="AE306" s="178">
        <v>0</v>
      </c>
      <c r="AF306" s="178">
        <v>96759</v>
      </c>
    </row>
    <row r="307" spans="1:32">
      <c r="A307" s="179" t="s">
        <v>964</v>
      </c>
      <c r="B307" s="172" t="s">
        <v>145</v>
      </c>
      <c r="C307" s="173" t="s">
        <v>1793</v>
      </c>
      <c r="D307" s="171" t="s">
        <v>1793</v>
      </c>
      <c r="E307" s="171" t="s">
        <v>1796</v>
      </c>
      <c r="F307" s="182">
        <v>0.83453884755147945</v>
      </c>
      <c r="G307" s="174">
        <v>0.1654611524485205</v>
      </c>
      <c r="H307" s="175"/>
      <c r="I307" s="175" t="s">
        <v>1806</v>
      </c>
      <c r="J307" s="175"/>
      <c r="K307" s="175"/>
      <c r="L307" s="175"/>
      <c r="M307" s="175"/>
      <c r="N307" s="177">
        <v>0</v>
      </c>
      <c r="O307" s="177">
        <v>72342</v>
      </c>
      <c r="P307" s="177">
        <v>0</v>
      </c>
      <c r="Q307" s="177">
        <v>0</v>
      </c>
      <c r="R307" s="177">
        <v>14343</v>
      </c>
      <c r="S307" s="177">
        <v>0</v>
      </c>
      <c r="T307" s="178">
        <v>0</v>
      </c>
      <c r="U307" s="178">
        <v>0</v>
      </c>
      <c r="V307" s="178">
        <v>72342</v>
      </c>
      <c r="W307" s="178">
        <v>0</v>
      </c>
      <c r="X307" s="178">
        <v>0</v>
      </c>
      <c r="Y307" s="178">
        <v>0</v>
      </c>
      <c r="Z307" s="178">
        <v>0</v>
      </c>
      <c r="AA307" s="178">
        <v>14343</v>
      </c>
      <c r="AB307" s="178">
        <v>0</v>
      </c>
      <c r="AC307" s="178">
        <v>0</v>
      </c>
      <c r="AD307" s="178">
        <v>0</v>
      </c>
      <c r="AE307" s="178">
        <v>0</v>
      </c>
      <c r="AF307" s="178">
        <v>86685</v>
      </c>
    </row>
    <row r="308" spans="1:32">
      <c r="A308" s="179" t="s">
        <v>965</v>
      </c>
      <c r="B308" s="172" t="s">
        <v>512</v>
      </c>
      <c r="C308" s="173" t="s">
        <v>1792</v>
      </c>
      <c r="D308" s="171" t="s">
        <v>1798</v>
      </c>
      <c r="E308" s="171" t="s">
        <v>1797</v>
      </c>
      <c r="F308" s="182">
        <v>0.9861986691182909</v>
      </c>
      <c r="G308" s="174">
        <v>1.3801330881709132E-2</v>
      </c>
      <c r="H308" s="175" t="s">
        <v>1806</v>
      </c>
      <c r="I308" s="175"/>
      <c r="J308" s="175"/>
      <c r="K308" s="175"/>
      <c r="L308" s="175"/>
      <c r="M308" s="175"/>
      <c r="N308" s="177">
        <v>90107</v>
      </c>
      <c r="O308" s="177">
        <v>0</v>
      </c>
      <c r="P308" s="177">
        <v>0</v>
      </c>
      <c r="Q308" s="177">
        <v>0</v>
      </c>
      <c r="R308" s="177">
        <v>0</v>
      </c>
      <c r="S308" s="177">
        <v>1261</v>
      </c>
      <c r="T308" s="178">
        <v>90107</v>
      </c>
      <c r="U308" s="178">
        <v>0</v>
      </c>
      <c r="V308" s="178">
        <v>0</v>
      </c>
      <c r="W308" s="178">
        <v>0</v>
      </c>
      <c r="X308" s="178">
        <v>0</v>
      </c>
      <c r="Y308" s="178">
        <v>0</v>
      </c>
      <c r="Z308" s="178">
        <v>0</v>
      </c>
      <c r="AA308" s="178">
        <v>0</v>
      </c>
      <c r="AB308" s="178">
        <v>0</v>
      </c>
      <c r="AC308" s="178">
        <v>941</v>
      </c>
      <c r="AD308" s="178">
        <v>0</v>
      </c>
      <c r="AE308" s="178">
        <v>320</v>
      </c>
      <c r="AF308" s="178">
        <v>91368</v>
      </c>
    </row>
    <row r="309" spans="1:32">
      <c r="A309" s="179" t="s">
        <v>966</v>
      </c>
      <c r="B309" s="172" t="s">
        <v>627</v>
      </c>
      <c r="C309" s="173" t="s">
        <v>1795</v>
      </c>
      <c r="D309" s="171" t="s">
        <v>1795</v>
      </c>
      <c r="E309" s="171" t="s">
        <v>1797</v>
      </c>
      <c r="F309" s="182">
        <v>0.48038379316920421</v>
      </c>
      <c r="G309" s="174">
        <v>0.33724419643305198</v>
      </c>
      <c r="H309" s="175"/>
      <c r="I309" s="175"/>
      <c r="J309" s="175"/>
      <c r="K309" s="175" t="s">
        <v>1806</v>
      </c>
      <c r="L309" s="175"/>
      <c r="M309" s="175" t="s">
        <v>1806</v>
      </c>
      <c r="N309" s="177">
        <v>0</v>
      </c>
      <c r="O309" s="177">
        <v>0</v>
      </c>
      <c r="P309" s="177">
        <v>0</v>
      </c>
      <c r="Q309" s="177">
        <v>47864</v>
      </c>
      <c r="R309" s="177">
        <v>18171</v>
      </c>
      <c r="S309" s="177">
        <v>33602</v>
      </c>
      <c r="T309" s="178">
        <v>0</v>
      </c>
      <c r="U309" s="178">
        <v>0</v>
      </c>
      <c r="V309" s="178">
        <v>0</v>
      </c>
      <c r="W309" s="178">
        <v>0</v>
      </c>
      <c r="X309" s="178">
        <v>0</v>
      </c>
      <c r="Y309" s="178">
        <v>47864</v>
      </c>
      <c r="Z309" s="178">
        <v>0</v>
      </c>
      <c r="AA309" s="178">
        <v>18171</v>
      </c>
      <c r="AB309" s="178">
        <v>0</v>
      </c>
      <c r="AC309" s="178">
        <v>30956</v>
      </c>
      <c r="AD309" s="178">
        <v>0</v>
      </c>
      <c r="AE309" s="178">
        <v>2646</v>
      </c>
      <c r="AF309" s="178">
        <v>99637</v>
      </c>
    </row>
    <row r="310" spans="1:32">
      <c r="A310" s="179" t="s">
        <v>967</v>
      </c>
      <c r="B310" s="172" t="s">
        <v>75</v>
      </c>
      <c r="C310" s="173" t="s">
        <v>1792</v>
      </c>
      <c r="D310" s="171" t="s">
        <v>1798</v>
      </c>
      <c r="E310" s="171" t="s">
        <v>1801</v>
      </c>
      <c r="F310" s="182">
        <v>0.57591926250130543</v>
      </c>
      <c r="G310" s="174">
        <v>0.4211090962602892</v>
      </c>
      <c r="H310" s="175" t="s">
        <v>1806</v>
      </c>
      <c r="I310" s="175"/>
      <c r="J310" s="175"/>
      <c r="K310" s="175" t="s">
        <v>1806</v>
      </c>
      <c r="L310" s="175"/>
      <c r="M310" s="175"/>
      <c r="N310" s="177">
        <v>60661</v>
      </c>
      <c r="O310" s="177">
        <v>0</v>
      </c>
      <c r="P310" s="177">
        <v>0</v>
      </c>
      <c r="Q310" s="177">
        <v>44355</v>
      </c>
      <c r="R310" s="177">
        <v>0</v>
      </c>
      <c r="S310" s="177">
        <v>313</v>
      </c>
      <c r="T310" s="178">
        <v>60661</v>
      </c>
      <c r="U310" s="178">
        <v>0</v>
      </c>
      <c r="V310" s="178">
        <v>0</v>
      </c>
      <c r="W310" s="178">
        <v>0</v>
      </c>
      <c r="X310" s="178">
        <v>0</v>
      </c>
      <c r="Y310" s="178">
        <v>0</v>
      </c>
      <c r="Z310" s="178">
        <v>44355</v>
      </c>
      <c r="AA310" s="178">
        <v>0</v>
      </c>
      <c r="AB310" s="178">
        <v>0</v>
      </c>
      <c r="AC310" s="178">
        <v>0</v>
      </c>
      <c r="AD310" s="178">
        <v>0</v>
      </c>
      <c r="AE310" s="178">
        <v>313</v>
      </c>
      <c r="AF310" s="178">
        <v>105329</v>
      </c>
    </row>
    <row r="311" spans="1:32">
      <c r="A311" s="179" t="s">
        <v>968</v>
      </c>
      <c r="B311" s="172" t="s">
        <v>628</v>
      </c>
      <c r="C311" s="173" t="s">
        <v>1797</v>
      </c>
      <c r="D311" s="171" t="s">
        <v>1797</v>
      </c>
      <c r="E311" s="171" t="s">
        <v>1796</v>
      </c>
      <c r="F311" s="182">
        <v>0.3733263992984388</v>
      </c>
      <c r="G311" s="174">
        <v>0.36674926325879248</v>
      </c>
      <c r="H311" s="175"/>
      <c r="I311" s="175"/>
      <c r="J311" s="175"/>
      <c r="K311" s="175" t="s">
        <v>1806</v>
      </c>
      <c r="L311" s="175" t="s">
        <v>1806</v>
      </c>
      <c r="M311" s="175" t="s">
        <v>1806</v>
      </c>
      <c r="N311" s="177">
        <v>0</v>
      </c>
      <c r="O311" s="177">
        <v>0</v>
      </c>
      <c r="P311" s="177">
        <v>0</v>
      </c>
      <c r="Q311" s="177">
        <v>25490</v>
      </c>
      <c r="R311" s="177">
        <v>35966</v>
      </c>
      <c r="S311" s="177">
        <v>36611</v>
      </c>
      <c r="T311" s="178">
        <v>0</v>
      </c>
      <c r="U311" s="178">
        <v>0</v>
      </c>
      <c r="V311" s="178">
        <v>0</v>
      </c>
      <c r="W311" s="178">
        <v>0</v>
      </c>
      <c r="X311" s="178">
        <v>0</v>
      </c>
      <c r="Y311" s="178">
        <v>25490</v>
      </c>
      <c r="Z311" s="178">
        <v>0</v>
      </c>
      <c r="AA311" s="178">
        <v>35966</v>
      </c>
      <c r="AB311" s="178">
        <v>0</v>
      </c>
      <c r="AC311" s="178">
        <v>27710</v>
      </c>
      <c r="AD311" s="178">
        <v>0</v>
      </c>
      <c r="AE311" s="178">
        <v>8901</v>
      </c>
      <c r="AF311" s="178">
        <v>98067</v>
      </c>
    </row>
    <row r="312" spans="1:32">
      <c r="A312" s="179" t="s">
        <v>969</v>
      </c>
      <c r="B312" s="172" t="s">
        <v>76</v>
      </c>
      <c r="C312" s="173" t="s">
        <v>1795</v>
      </c>
      <c r="D312" s="171" t="s">
        <v>1795</v>
      </c>
      <c r="E312" s="171" t="s">
        <v>1797</v>
      </c>
      <c r="F312" s="182">
        <v>0.70978502181018999</v>
      </c>
      <c r="G312" s="174">
        <v>0.29021497818981001</v>
      </c>
      <c r="H312" s="175"/>
      <c r="I312" s="175"/>
      <c r="J312" s="175"/>
      <c r="K312" s="175" t="s">
        <v>1806</v>
      </c>
      <c r="L312" s="175"/>
      <c r="M312" s="175" t="s">
        <v>1806</v>
      </c>
      <c r="N312" s="177">
        <v>0</v>
      </c>
      <c r="O312" s="177">
        <v>0</v>
      </c>
      <c r="P312" s="177">
        <v>0</v>
      </c>
      <c r="Q312" s="177">
        <v>63623</v>
      </c>
      <c r="R312" s="177">
        <v>0</v>
      </c>
      <c r="S312" s="177">
        <v>26014</v>
      </c>
      <c r="T312" s="178">
        <v>0</v>
      </c>
      <c r="U312" s="178">
        <v>0</v>
      </c>
      <c r="V312" s="178">
        <v>0</v>
      </c>
      <c r="W312" s="178">
        <v>0</v>
      </c>
      <c r="X312" s="178">
        <v>0</v>
      </c>
      <c r="Y312" s="178">
        <v>63623</v>
      </c>
      <c r="Z312" s="178">
        <v>0</v>
      </c>
      <c r="AA312" s="178">
        <v>0</v>
      </c>
      <c r="AB312" s="178">
        <v>0</v>
      </c>
      <c r="AC312" s="178">
        <v>16546</v>
      </c>
      <c r="AD312" s="178">
        <v>0</v>
      </c>
      <c r="AE312" s="178">
        <v>9468</v>
      </c>
      <c r="AF312" s="178">
        <v>89637</v>
      </c>
    </row>
    <row r="313" spans="1:32">
      <c r="A313" s="179" t="s">
        <v>970</v>
      </c>
      <c r="B313" s="172" t="s">
        <v>146</v>
      </c>
      <c r="C313" s="173" t="s">
        <v>1792</v>
      </c>
      <c r="D313" s="171" t="s">
        <v>1798</v>
      </c>
      <c r="E313" s="171" t="s">
        <v>1797</v>
      </c>
      <c r="F313" s="182">
        <v>0.9927049158464698</v>
      </c>
      <c r="G313" s="174">
        <v>7.2950841535301802E-3</v>
      </c>
      <c r="H313" s="175" t="s">
        <v>1806</v>
      </c>
      <c r="I313" s="175"/>
      <c r="J313" s="175"/>
      <c r="K313" s="175"/>
      <c r="L313" s="175"/>
      <c r="M313" s="175"/>
      <c r="N313" s="177">
        <v>148870</v>
      </c>
      <c r="O313" s="177">
        <v>0</v>
      </c>
      <c r="P313" s="177">
        <v>0</v>
      </c>
      <c r="Q313" s="177">
        <v>0</v>
      </c>
      <c r="R313" s="177">
        <v>0</v>
      </c>
      <c r="S313" s="177">
        <v>1094</v>
      </c>
      <c r="T313" s="178">
        <v>148870</v>
      </c>
      <c r="U313" s="178">
        <v>0</v>
      </c>
      <c r="V313" s="178">
        <v>0</v>
      </c>
      <c r="W313" s="178">
        <v>0</v>
      </c>
      <c r="X313" s="178">
        <v>0</v>
      </c>
      <c r="Y313" s="178">
        <v>0</v>
      </c>
      <c r="Z313" s="178">
        <v>0</v>
      </c>
      <c r="AA313" s="178">
        <v>0</v>
      </c>
      <c r="AB313" s="178">
        <v>0</v>
      </c>
      <c r="AC313" s="178">
        <v>0</v>
      </c>
      <c r="AD313" s="178">
        <v>0</v>
      </c>
      <c r="AE313" s="178">
        <v>1094</v>
      </c>
      <c r="AF313" s="178">
        <v>149964</v>
      </c>
    </row>
    <row r="314" spans="1:32">
      <c r="A314" s="179" t="s">
        <v>971</v>
      </c>
      <c r="B314" s="172" t="s">
        <v>147</v>
      </c>
      <c r="C314" s="173" t="s">
        <v>1792</v>
      </c>
      <c r="D314" s="171" t="s">
        <v>1798</v>
      </c>
      <c r="E314" s="171"/>
      <c r="F314" s="182">
        <v>1</v>
      </c>
      <c r="G314" s="174"/>
      <c r="H314" s="175" t="s">
        <v>1806</v>
      </c>
      <c r="I314" s="175"/>
      <c r="J314" s="175"/>
      <c r="K314" s="175"/>
      <c r="L314" s="175"/>
      <c r="M314" s="175"/>
      <c r="N314" s="177">
        <v>99188</v>
      </c>
      <c r="O314" s="177">
        <v>0</v>
      </c>
      <c r="P314" s="177">
        <v>0</v>
      </c>
      <c r="Q314" s="177">
        <v>0</v>
      </c>
      <c r="R314" s="177">
        <v>0</v>
      </c>
      <c r="S314" s="177">
        <v>0</v>
      </c>
      <c r="T314" s="178">
        <v>99188</v>
      </c>
      <c r="U314" s="178">
        <v>0</v>
      </c>
      <c r="V314" s="178">
        <v>0</v>
      </c>
      <c r="W314" s="178">
        <v>0</v>
      </c>
      <c r="X314" s="178">
        <v>0</v>
      </c>
      <c r="Y314" s="178">
        <v>0</v>
      </c>
      <c r="Z314" s="178">
        <v>0</v>
      </c>
      <c r="AA314" s="178">
        <v>0</v>
      </c>
      <c r="AB314" s="178">
        <v>0</v>
      </c>
      <c r="AC314" s="178">
        <v>0</v>
      </c>
      <c r="AD314" s="178">
        <v>0</v>
      </c>
      <c r="AE314" s="178">
        <v>0</v>
      </c>
      <c r="AF314" s="178">
        <v>99188</v>
      </c>
    </row>
    <row r="315" spans="1:32">
      <c r="A315" s="179" t="s">
        <v>972</v>
      </c>
      <c r="B315" s="172" t="s">
        <v>148</v>
      </c>
      <c r="C315" s="173" t="s">
        <v>1792</v>
      </c>
      <c r="D315" s="171" t="s">
        <v>1798</v>
      </c>
      <c r="E315" s="171" t="s">
        <v>1797</v>
      </c>
      <c r="F315" s="182">
        <v>0.99871540973077133</v>
      </c>
      <c r="G315" s="174">
        <v>1.2845902692287107E-3</v>
      </c>
      <c r="H315" s="175" t="s">
        <v>1806</v>
      </c>
      <c r="I315" s="175"/>
      <c r="J315" s="175"/>
      <c r="K315" s="175"/>
      <c r="L315" s="175"/>
      <c r="M315" s="175"/>
      <c r="N315" s="177">
        <v>93295</v>
      </c>
      <c r="O315" s="177">
        <v>0</v>
      </c>
      <c r="P315" s="177">
        <v>0</v>
      </c>
      <c r="Q315" s="177">
        <v>0</v>
      </c>
      <c r="R315" s="177">
        <v>0</v>
      </c>
      <c r="S315" s="177">
        <v>120</v>
      </c>
      <c r="T315" s="178">
        <v>93295</v>
      </c>
      <c r="U315" s="178">
        <v>0</v>
      </c>
      <c r="V315" s="178">
        <v>0</v>
      </c>
      <c r="W315" s="178">
        <v>0</v>
      </c>
      <c r="X315" s="178">
        <v>0</v>
      </c>
      <c r="Y315" s="178">
        <v>0</v>
      </c>
      <c r="Z315" s="178">
        <v>0</v>
      </c>
      <c r="AA315" s="178">
        <v>0</v>
      </c>
      <c r="AB315" s="178">
        <v>0</v>
      </c>
      <c r="AC315" s="178">
        <v>0</v>
      </c>
      <c r="AD315" s="178">
        <v>0</v>
      </c>
      <c r="AE315" s="178">
        <v>120</v>
      </c>
      <c r="AF315" s="178">
        <v>93415</v>
      </c>
    </row>
    <row r="316" spans="1:32">
      <c r="A316" s="179" t="s">
        <v>973</v>
      </c>
      <c r="B316" s="172" t="s">
        <v>149</v>
      </c>
      <c r="C316" s="173" t="s">
        <v>1792</v>
      </c>
      <c r="D316" s="171" t="s">
        <v>1798</v>
      </c>
      <c r="E316" s="171" t="s">
        <v>1796</v>
      </c>
      <c r="F316" s="182">
        <v>0.6757804813112781</v>
      </c>
      <c r="G316" s="174">
        <v>0.25042540138212038</v>
      </c>
      <c r="H316" s="175" t="s">
        <v>1806</v>
      </c>
      <c r="I316" s="175"/>
      <c r="J316" s="175"/>
      <c r="K316" s="175"/>
      <c r="L316" s="175" t="s">
        <v>1806</v>
      </c>
      <c r="M316" s="175"/>
      <c r="N316" s="177">
        <v>58380</v>
      </c>
      <c r="O316" s="177">
        <v>0</v>
      </c>
      <c r="P316" s="177">
        <v>0</v>
      </c>
      <c r="Q316" s="177">
        <v>0</v>
      </c>
      <c r="R316" s="177">
        <v>21634</v>
      </c>
      <c r="S316" s="177">
        <v>6375</v>
      </c>
      <c r="T316" s="178">
        <v>58380</v>
      </c>
      <c r="U316" s="178">
        <v>0</v>
      </c>
      <c r="V316" s="178">
        <v>0</v>
      </c>
      <c r="W316" s="178">
        <v>0</v>
      </c>
      <c r="X316" s="178">
        <v>0</v>
      </c>
      <c r="Y316" s="178">
        <v>0</v>
      </c>
      <c r="Z316" s="178">
        <v>0</v>
      </c>
      <c r="AA316" s="178">
        <v>21634</v>
      </c>
      <c r="AB316" s="178">
        <v>0</v>
      </c>
      <c r="AC316" s="178">
        <v>5221</v>
      </c>
      <c r="AD316" s="178">
        <v>0</v>
      </c>
      <c r="AE316" s="178">
        <v>1154</v>
      </c>
      <c r="AF316" s="178">
        <v>86389</v>
      </c>
    </row>
    <row r="317" spans="1:32">
      <c r="A317" s="179" t="s">
        <v>974</v>
      </c>
      <c r="B317" s="172" t="s">
        <v>150</v>
      </c>
      <c r="C317" s="173" t="s">
        <v>1792</v>
      </c>
      <c r="D317" s="171" t="s">
        <v>1798</v>
      </c>
      <c r="E317" s="171" t="s">
        <v>1794</v>
      </c>
      <c r="F317" s="182">
        <v>0.98999529190207158</v>
      </c>
      <c r="G317" s="174">
        <v>6.8802431090566685E-3</v>
      </c>
      <c r="H317" s="175" t="s">
        <v>1806</v>
      </c>
      <c r="I317" s="175"/>
      <c r="J317" s="175"/>
      <c r="K317" s="175"/>
      <c r="L317" s="175"/>
      <c r="M317" s="175"/>
      <c r="N317" s="177">
        <v>92521</v>
      </c>
      <c r="O317" s="177">
        <v>0</v>
      </c>
      <c r="P317" s="177">
        <v>643</v>
      </c>
      <c r="Q317" s="177">
        <v>0</v>
      </c>
      <c r="R317" s="177">
        <v>0</v>
      </c>
      <c r="S317" s="177">
        <v>292</v>
      </c>
      <c r="T317" s="178">
        <v>92521</v>
      </c>
      <c r="U317" s="178">
        <v>0</v>
      </c>
      <c r="V317" s="178">
        <v>0</v>
      </c>
      <c r="W317" s="178">
        <v>643</v>
      </c>
      <c r="X317" s="178">
        <v>0</v>
      </c>
      <c r="Y317" s="178">
        <v>0</v>
      </c>
      <c r="Z317" s="178">
        <v>0</v>
      </c>
      <c r="AA317" s="178">
        <v>0</v>
      </c>
      <c r="AB317" s="178">
        <v>0</v>
      </c>
      <c r="AC317" s="178">
        <v>0</v>
      </c>
      <c r="AD317" s="178">
        <v>0</v>
      </c>
      <c r="AE317" s="178">
        <v>292</v>
      </c>
      <c r="AF317" s="178">
        <v>93456</v>
      </c>
    </row>
    <row r="318" spans="1:32">
      <c r="A318" s="179" t="s">
        <v>975</v>
      </c>
      <c r="B318" s="172" t="s">
        <v>194</v>
      </c>
      <c r="C318" s="173" t="s">
        <v>1793</v>
      </c>
      <c r="D318" s="171" t="s">
        <v>1793</v>
      </c>
      <c r="E318" s="171"/>
      <c r="F318" s="182">
        <v>1</v>
      </c>
      <c r="G318" s="174"/>
      <c r="H318" s="175"/>
      <c r="I318" s="175" t="s">
        <v>1806</v>
      </c>
      <c r="J318" s="175"/>
      <c r="K318" s="175"/>
      <c r="L318" s="175"/>
      <c r="M318" s="175"/>
      <c r="N318" s="177">
        <v>0</v>
      </c>
      <c r="O318" s="177">
        <v>115536</v>
      </c>
      <c r="P318" s="177">
        <v>0</v>
      </c>
      <c r="Q318" s="177">
        <v>0</v>
      </c>
      <c r="R318" s="177">
        <v>0</v>
      </c>
      <c r="S318" s="177">
        <v>0</v>
      </c>
      <c r="T318" s="178">
        <v>0</v>
      </c>
      <c r="U318" s="178">
        <v>0</v>
      </c>
      <c r="V318" s="178">
        <v>115536</v>
      </c>
      <c r="W318" s="178">
        <v>0</v>
      </c>
      <c r="X318" s="178">
        <v>0</v>
      </c>
      <c r="Y318" s="178">
        <v>0</v>
      </c>
      <c r="Z318" s="178">
        <v>0</v>
      </c>
      <c r="AA318" s="178">
        <v>0</v>
      </c>
      <c r="AB318" s="178">
        <v>0</v>
      </c>
      <c r="AC318" s="178">
        <v>0</v>
      </c>
      <c r="AD318" s="178">
        <v>0</v>
      </c>
      <c r="AE318" s="178">
        <v>0</v>
      </c>
      <c r="AF318" s="178">
        <v>115536</v>
      </c>
    </row>
    <row r="319" spans="1:32">
      <c r="A319" s="179" t="s">
        <v>976</v>
      </c>
      <c r="B319" s="172" t="s">
        <v>195</v>
      </c>
      <c r="C319" s="173" t="s">
        <v>1793</v>
      </c>
      <c r="D319" s="171" t="s">
        <v>1793</v>
      </c>
      <c r="E319" s="171"/>
      <c r="F319" s="182">
        <v>1</v>
      </c>
      <c r="G319" s="174"/>
      <c r="H319" s="175"/>
      <c r="I319" s="175" t="s">
        <v>1806</v>
      </c>
      <c r="J319" s="175"/>
      <c r="K319" s="175"/>
      <c r="L319" s="175"/>
      <c r="M319" s="175"/>
      <c r="N319" s="177">
        <v>0</v>
      </c>
      <c r="O319" s="177">
        <v>125622</v>
      </c>
      <c r="P319" s="177">
        <v>0</v>
      </c>
      <c r="Q319" s="177">
        <v>0</v>
      </c>
      <c r="R319" s="177">
        <v>0</v>
      </c>
      <c r="S319" s="177">
        <v>0</v>
      </c>
      <c r="T319" s="178">
        <v>0</v>
      </c>
      <c r="U319" s="178">
        <v>0</v>
      </c>
      <c r="V319" s="178">
        <v>125622</v>
      </c>
      <c r="W319" s="178">
        <v>0</v>
      </c>
      <c r="X319" s="178">
        <v>0</v>
      </c>
      <c r="Y319" s="178">
        <v>0</v>
      </c>
      <c r="Z319" s="178">
        <v>0</v>
      </c>
      <c r="AA319" s="178">
        <v>0</v>
      </c>
      <c r="AB319" s="178">
        <v>0</v>
      </c>
      <c r="AC319" s="178">
        <v>0</v>
      </c>
      <c r="AD319" s="178">
        <v>0</v>
      </c>
      <c r="AE319" s="178">
        <v>0</v>
      </c>
      <c r="AF319" s="178">
        <v>125622</v>
      </c>
    </row>
    <row r="320" spans="1:32">
      <c r="A320" s="179" t="s">
        <v>977</v>
      </c>
      <c r="B320" s="172" t="s">
        <v>196</v>
      </c>
      <c r="C320" s="173" t="s">
        <v>1793</v>
      </c>
      <c r="D320" s="171" t="s">
        <v>1793</v>
      </c>
      <c r="E320" s="171" t="s">
        <v>1797</v>
      </c>
      <c r="F320" s="182">
        <v>0.99520455287586884</v>
      </c>
      <c r="G320" s="174">
        <v>4.7954471241311754E-3</v>
      </c>
      <c r="H320" s="175"/>
      <c r="I320" s="175" t="s">
        <v>1806</v>
      </c>
      <c r="J320" s="175"/>
      <c r="K320" s="175"/>
      <c r="L320" s="175"/>
      <c r="M320" s="175"/>
      <c r="N320" s="177">
        <v>0</v>
      </c>
      <c r="O320" s="177">
        <v>106671</v>
      </c>
      <c r="P320" s="177">
        <v>0</v>
      </c>
      <c r="Q320" s="177">
        <v>0</v>
      </c>
      <c r="R320" s="177">
        <v>0</v>
      </c>
      <c r="S320" s="177">
        <v>514</v>
      </c>
      <c r="T320" s="178">
        <v>0</v>
      </c>
      <c r="U320" s="178">
        <v>0</v>
      </c>
      <c r="V320" s="178">
        <v>106671</v>
      </c>
      <c r="W320" s="178">
        <v>0</v>
      </c>
      <c r="X320" s="178">
        <v>0</v>
      </c>
      <c r="Y320" s="178">
        <v>0</v>
      </c>
      <c r="Z320" s="178">
        <v>0</v>
      </c>
      <c r="AA320" s="178">
        <v>0</v>
      </c>
      <c r="AB320" s="178">
        <v>0</v>
      </c>
      <c r="AC320" s="178">
        <v>0</v>
      </c>
      <c r="AD320" s="178">
        <v>0</v>
      </c>
      <c r="AE320" s="178">
        <v>514</v>
      </c>
      <c r="AF320" s="178">
        <v>107185</v>
      </c>
    </row>
    <row r="321" spans="1:32">
      <c r="A321" s="179" t="s">
        <v>978</v>
      </c>
      <c r="B321" s="172" t="s">
        <v>77</v>
      </c>
      <c r="C321" s="173" t="s">
        <v>1795</v>
      </c>
      <c r="D321" s="171" t="s">
        <v>1795</v>
      </c>
      <c r="E321" s="171" t="s">
        <v>1796</v>
      </c>
      <c r="F321" s="182">
        <v>0.50963763266086626</v>
      </c>
      <c r="G321" s="174">
        <v>0.45904006119131846</v>
      </c>
      <c r="H321" s="175"/>
      <c r="I321" s="175"/>
      <c r="J321" s="175"/>
      <c r="K321" s="175" t="s">
        <v>1806</v>
      </c>
      <c r="L321" s="175" t="s">
        <v>1806</v>
      </c>
      <c r="M321" s="175"/>
      <c r="N321" s="177">
        <v>0</v>
      </c>
      <c r="O321" s="177">
        <v>0</v>
      </c>
      <c r="P321" s="177">
        <v>0</v>
      </c>
      <c r="Q321" s="177">
        <v>53303</v>
      </c>
      <c r="R321" s="177">
        <v>48011</v>
      </c>
      <c r="S321" s="177">
        <v>3276</v>
      </c>
      <c r="T321" s="178">
        <v>0</v>
      </c>
      <c r="U321" s="178">
        <v>0</v>
      </c>
      <c r="V321" s="178">
        <v>0</v>
      </c>
      <c r="W321" s="178">
        <v>0</v>
      </c>
      <c r="X321" s="178">
        <v>0</v>
      </c>
      <c r="Y321" s="178">
        <v>53303</v>
      </c>
      <c r="Z321" s="178">
        <v>0</v>
      </c>
      <c r="AA321" s="178">
        <v>41810</v>
      </c>
      <c r="AB321" s="178">
        <v>6201</v>
      </c>
      <c r="AC321" s="178">
        <v>2657</v>
      </c>
      <c r="AD321" s="178">
        <v>0</v>
      </c>
      <c r="AE321" s="178">
        <v>619</v>
      </c>
      <c r="AF321" s="178">
        <v>104590</v>
      </c>
    </row>
    <row r="322" spans="1:32">
      <c r="A322" s="179" t="s">
        <v>979</v>
      </c>
      <c r="B322" s="172" t="s">
        <v>449</v>
      </c>
      <c r="C322" s="173" t="s">
        <v>1796</v>
      </c>
      <c r="D322" s="171" t="s">
        <v>1796</v>
      </c>
      <c r="E322" s="171" t="s">
        <v>1797</v>
      </c>
      <c r="F322" s="182">
        <v>0.69382223475074267</v>
      </c>
      <c r="G322" s="174">
        <v>0.2982739553743739</v>
      </c>
      <c r="H322" s="175"/>
      <c r="I322" s="175"/>
      <c r="J322" s="175"/>
      <c r="K322" s="175"/>
      <c r="L322" s="175" t="s">
        <v>1806</v>
      </c>
      <c r="M322" s="175" t="s">
        <v>1806</v>
      </c>
      <c r="N322" s="177">
        <v>0</v>
      </c>
      <c r="O322" s="177">
        <v>0</v>
      </c>
      <c r="P322" s="177">
        <v>0</v>
      </c>
      <c r="Q322" s="177">
        <v>729</v>
      </c>
      <c r="R322" s="177">
        <v>63994</v>
      </c>
      <c r="S322" s="177">
        <v>27511</v>
      </c>
      <c r="T322" s="178">
        <v>0</v>
      </c>
      <c r="U322" s="178">
        <v>0</v>
      </c>
      <c r="V322" s="178">
        <v>0</v>
      </c>
      <c r="W322" s="178">
        <v>0</v>
      </c>
      <c r="X322" s="178">
        <v>0</v>
      </c>
      <c r="Y322" s="178">
        <v>729</v>
      </c>
      <c r="Z322" s="178">
        <v>0</v>
      </c>
      <c r="AA322" s="178">
        <v>63994</v>
      </c>
      <c r="AB322" s="178">
        <v>0</v>
      </c>
      <c r="AC322" s="178">
        <v>19561</v>
      </c>
      <c r="AD322" s="178">
        <v>0</v>
      </c>
      <c r="AE322" s="178">
        <v>7950</v>
      </c>
      <c r="AF322" s="178">
        <v>92234</v>
      </c>
    </row>
    <row r="323" spans="1:32">
      <c r="A323" s="179" t="s">
        <v>980</v>
      </c>
      <c r="B323" s="172" t="s">
        <v>386</v>
      </c>
      <c r="C323" s="173" t="s">
        <v>1792</v>
      </c>
      <c r="D323" s="171" t="s">
        <v>1799</v>
      </c>
      <c r="E323" s="171"/>
      <c r="F323" s="182">
        <v>1</v>
      </c>
      <c r="G323" s="174"/>
      <c r="H323" s="175" t="s">
        <v>1806</v>
      </c>
      <c r="I323" s="175"/>
      <c r="J323" s="175"/>
      <c r="K323" s="175"/>
      <c r="L323" s="175"/>
      <c r="M323" s="175"/>
      <c r="N323" s="177">
        <v>110950</v>
      </c>
      <c r="O323" s="177">
        <v>0</v>
      </c>
      <c r="P323" s="177">
        <v>0</v>
      </c>
      <c r="Q323" s="177">
        <v>0</v>
      </c>
      <c r="R323" s="177">
        <v>0</v>
      </c>
      <c r="S323" s="177">
        <v>0</v>
      </c>
      <c r="T323" s="178">
        <v>0</v>
      </c>
      <c r="U323" s="178">
        <v>110950</v>
      </c>
      <c r="V323" s="178">
        <v>0</v>
      </c>
      <c r="W323" s="178">
        <v>0</v>
      </c>
      <c r="X323" s="178">
        <v>0</v>
      </c>
      <c r="Y323" s="178">
        <v>0</v>
      </c>
      <c r="Z323" s="178">
        <v>0</v>
      </c>
      <c r="AA323" s="178">
        <v>0</v>
      </c>
      <c r="AB323" s="178">
        <v>0</v>
      </c>
      <c r="AC323" s="178">
        <v>0</v>
      </c>
      <c r="AD323" s="178">
        <v>0</v>
      </c>
      <c r="AE323" s="178">
        <v>0</v>
      </c>
      <c r="AF323" s="178">
        <v>110950</v>
      </c>
    </row>
    <row r="324" spans="1:32">
      <c r="A324" s="179" t="s">
        <v>981</v>
      </c>
      <c r="B324" s="172" t="s">
        <v>387</v>
      </c>
      <c r="C324" s="173" t="s">
        <v>1792</v>
      </c>
      <c r="D324" s="171" t="s">
        <v>1799</v>
      </c>
      <c r="E324" s="171"/>
      <c r="F324" s="182">
        <v>1</v>
      </c>
      <c r="G324" s="174"/>
      <c r="H324" s="175" t="s">
        <v>1806</v>
      </c>
      <c r="I324" s="175"/>
      <c r="J324" s="175"/>
      <c r="K324" s="175"/>
      <c r="L324" s="175"/>
      <c r="M324" s="175"/>
      <c r="N324" s="177">
        <v>114813</v>
      </c>
      <c r="O324" s="177">
        <v>0</v>
      </c>
      <c r="P324" s="177">
        <v>0</v>
      </c>
      <c r="Q324" s="177">
        <v>0</v>
      </c>
      <c r="R324" s="177">
        <v>0</v>
      </c>
      <c r="S324" s="177">
        <v>0</v>
      </c>
      <c r="T324" s="178">
        <v>0</v>
      </c>
      <c r="U324" s="178">
        <v>114813</v>
      </c>
      <c r="V324" s="178">
        <v>0</v>
      </c>
      <c r="W324" s="178">
        <v>0</v>
      </c>
      <c r="X324" s="178">
        <v>0</v>
      </c>
      <c r="Y324" s="178">
        <v>0</v>
      </c>
      <c r="Z324" s="178">
        <v>0</v>
      </c>
      <c r="AA324" s="178">
        <v>0</v>
      </c>
      <c r="AB324" s="178">
        <v>0</v>
      </c>
      <c r="AC324" s="178">
        <v>0</v>
      </c>
      <c r="AD324" s="178">
        <v>0</v>
      </c>
      <c r="AE324" s="178">
        <v>0</v>
      </c>
      <c r="AF324" s="178">
        <v>114813</v>
      </c>
    </row>
    <row r="325" spans="1:32">
      <c r="A325" s="179" t="s">
        <v>982</v>
      </c>
      <c r="B325" s="172" t="s">
        <v>388</v>
      </c>
      <c r="C325" s="173" t="s">
        <v>1792</v>
      </c>
      <c r="D325" s="171" t="s">
        <v>1799</v>
      </c>
      <c r="E325" s="171"/>
      <c r="F325" s="182">
        <v>1</v>
      </c>
      <c r="G325" s="174"/>
      <c r="H325" s="175" t="s">
        <v>1806</v>
      </c>
      <c r="I325" s="175"/>
      <c r="J325" s="175"/>
      <c r="K325" s="175"/>
      <c r="L325" s="175"/>
      <c r="M325" s="175"/>
      <c r="N325" s="177">
        <v>124785</v>
      </c>
      <c r="O325" s="177">
        <v>0</v>
      </c>
      <c r="P325" s="177">
        <v>0</v>
      </c>
      <c r="Q325" s="177">
        <v>0</v>
      </c>
      <c r="R325" s="177">
        <v>0</v>
      </c>
      <c r="S325" s="177">
        <v>0</v>
      </c>
      <c r="T325" s="178">
        <v>0</v>
      </c>
      <c r="U325" s="178">
        <v>124785</v>
      </c>
      <c r="V325" s="178">
        <v>0</v>
      </c>
      <c r="W325" s="178">
        <v>0</v>
      </c>
      <c r="X325" s="178">
        <v>0</v>
      </c>
      <c r="Y325" s="178">
        <v>0</v>
      </c>
      <c r="Z325" s="178">
        <v>0</v>
      </c>
      <c r="AA325" s="178">
        <v>0</v>
      </c>
      <c r="AB325" s="178">
        <v>0</v>
      </c>
      <c r="AC325" s="178">
        <v>0</v>
      </c>
      <c r="AD325" s="178">
        <v>0</v>
      </c>
      <c r="AE325" s="178">
        <v>0</v>
      </c>
      <c r="AF325" s="178">
        <v>124785</v>
      </c>
    </row>
    <row r="326" spans="1:32">
      <c r="A326" s="179" t="s">
        <v>983</v>
      </c>
      <c r="B326" s="172" t="s">
        <v>389</v>
      </c>
      <c r="C326" s="173" t="s">
        <v>1792</v>
      </c>
      <c r="D326" s="171" t="s">
        <v>1799</v>
      </c>
      <c r="E326" s="171"/>
      <c r="F326" s="182">
        <v>1</v>
      </c>
      <c r="G326" s="174"/>
      <c r="H326" s="175" t="s">
        <v>1806</v>
      </c>
      <c r="I326" s="175"/>
      <c r="J326" s="175"/>
      <c r="K326" s="175"/>
      <c r="L326" s="175"/>
      <c r="M326" s="175"/>
      <c r="N326" s="177">
        <v>110860</v>
      </c>
      <c r="O326" s="177">
        <v>0</v>
      </c>
      <c r="P326" s="177">
        <v>0</v>
      </c>
      <c r="Q326" s="177">
        <v>0</v>
      </c>
      <c r="R326" s="177">
        <v>0</v>
      </c>
      <c r="S326" s="177">
        <v>0</v>
      </c>
      <c r="T326" s="178">
        <v>0</v>
      </c>
      <c r="U326" s="178">
        <v>110860</v>
      </c>
      <c r="V326" s="178">
        <v>0</v>
      </c>
      <c r="W326" s="178">
        <v>0</v>
      </c>
      <c r="X326" s="178">
        <v>0</v>
      </c>
      <c r="Y326" s="178">
        <v>0</v>
      </c>
      <c r="Z326" s="178">
        <v>0</v>
      </c>
      <c r="AA326" s="178">
        <v>0</v>
      </c>
      <c r="AB326" s="178">
        <v>0</v>
      </c>
      <c r="AC326" s="178">
        <v>0</v>
      </c>
      <c r="AD326" s="178">
        <v>0</v>
      </c>
      <c r="AE326" s="178">
        <v>0</v>
      </c>
      <c r="AF326" s="178">
        <v>110860</v>
      </c>
    </row>
    <row r="327" spans="1:32">
      <c r="A327" s="179" t="s">
        <v>984</v>
      </c>
      <c r="B327" s="172" t="s">
        <v>240</v>
      </c>
      <c r="C327" s="173" t="s">
        <v>1795</v>
      </c>
      <c r="D327" s="171" t="s">
        <v>1795</v>
      </c>
      <c r="E327" s="171" t="s">
        <v>1797</v>
      </c>
      <c r="F327" s="182">
        <v>0.65321437942797167</v>
      </c>
      <c r="G327" s="174">
        <v>0.34678562057202833</v>
      </c>
      <c r="H327" s="175"/>
      <c r="I327" s="175"/>
      <c r="J327" s="175"/>
      <c r="K327" s="175" t="s">
        <v>1806</v>
      </c>
      <c r="L327" s="175"/>
      <c r="M327" s="175" t="s">
        <v>1806</v>
      </c>
      <c r="N327" s="177">
        <v>0</v>
      </c>
      <c r="O327" s="177">
        <v>0</v>
      </c>
      <c r="P327" s="177">
        <v>0</v>
      </c>
      <c r="Q327" s="177">
        <v>62235</v>
      </c>
      <c r="R327" s="177">
        <v>0</v>
      </c>
      <c r="S327" s="177">
        <v>33040</v>
      </c>
      <c r="T327" s="178">
        <v>0</v>
      </c>
      <c r="U327" s="178">
        <v>0</v>
      </c>
      <c r="V327" s="178">
        <v>0</v>
      </c>
      <c r="W327" s="178">
        <v>0</v>
      </c>
      <c r="X327" s="178">
        <v>0</v>
      </c>
      <c r="Y327" s="178">
        <v>62235</v>
      </c>
      <c r="Z327" s="178">
        <v>0</v>
      </c>
      <c r="AA327" s="178">
        <v>0</v>
      </c>
      <c r="AB327" s="178">
        <v>0</v>
      </c>
      <c r="AC327" s="178">
        <v>24014</v>
      </c>
      <c r="AD327" s="178">
        <v>0</v>
      </c>
      <c r="AE327" s="178">
        <v>9026</v>
      </c>
      <c r="AF327" s="178">
        <v>95275</v>
      </c>
    </row>
    <row r="328" spans="1:32">
      <c r="A328" s="179" t="s">
        <v>985</v>
      </c>
      <c r="B328" s="172" t="s">
        <v>197</v>
      </c>
      <c r="C328" s="173" t="s">
        <v>1794</v>
      </c>
      <c r="D328" s="171" t="s">
        <v>1794</v>
      </c>
      <c r="E328" s="171" t="s">
        <v>1797</v>
      </c>
      <c r="F328" s="182">
        <v>0.91612169975555413</v>
      </c>
      <c r="G328" s="174">
        <v>8.3878300244445841E-2</v>
      </c>
      <c r="H328" s="175"/>
      <c r="I328" s="175"/>
      <c r="J328" s="175" t="s">
        <v>1806</v>
      </c>
      <c r="K328" s="175"/>
      <c r="L328" s="175"/>
      <c r="M328" s="175"/>
      <c r="N328" s="177">
        <v>0</v>
      </c>
      <c r="O328" s="177">
        <v>0</v>
      </c>
      <c r="P328" s="177">
        <v>101564</v>
      </c>
      <c r="Q328" s="177">
        <v>0</v>
      </c>
      <c r="R328" s="177">
        <v>0</v>
      </c>
      <c r="S328" s="177">
        <v>9299</v>
      </c>
      <c r="T328" s="178">
        <v>0</v>
      </c>
      <c r="U328" s="178">
        <v>0</v>
      </c>
      <c r="V328" s="178">
        <v>0</v>
      </c>
      <c r="W328" s="178">
        <v>101564</v>
      </c>
      <c r="X328" s="178">
        <v>0</v>
      </c>
      <c r="Y328" s="178">
        <v>0</v>
      </c>
      <c r="Z328" s="178">
        <v>0</v>
      </c>
      <c r="AA328" s="178">
        <v>0</v>
      </c>
      <c r="AB328" s="178">
        <v>0</v>
      </c>
      <c r="AC328" s="178">
        <v>9299</v>
      </c>
      <c r="AD328" s="178">
        <v>0</v>
      </c>
      <c r="AE328" s="178">
        <v>0</v>
      </c>
      <c r="AF328" s="178">
        <v>110863</v>
      </c>
    </row>
    <row r="329" spans="1:32">
      <c r="A329" s="179" t="s">
        <v>986</v>
      </c>
      <c r="B329" s="172" t="s">
        <v>629</v>
      </c>
      <c r="C329" s="173" t="s">
        <v>1796</v>
      </c>
      <c r="D329" s="171" t="s">
        <v>1796</v>
      </c>
      <c r="E329" s="171" t="s">
        <v>1797</v>
      </c>
      <c r="F329" s="182">
        <v>0.72951375353795567</v>
      </c>
      <c r="G329" s="174">
        <v>0.27048624646204428</v>
      </c>
      <c r="H329" s="175"/>
      <c r="I329" s="175"/>
      <c r="J329" s="175"/>
      <c r="K329" s="175"/>
      <c r="L329" s="175" t="s">
        <v>1806</v>
      </c>
      <c r="M329" s="175" t="s">
        <v>1806</v>
      </c>
      <c r="N329" s="177">
        <v>0</v>
      </c>
      <c r="O329" s="177">
        <v>0</v>
      </c>
      <c r="P329" s="177">
        <v>0</v>
      </c>
      <c r="Q329" s="177">
        <v>0</v>
      </c>
      <c r="R329" s="177">
        <v>86087</v>
      </c>
      <c r="S329" s="177">
        <v>31919</v>
      </c>
      <c r="T329" s="178">
        <v>0</v>
      </c>
      <c r="U329" s="178">
        <v>0</v>
      </c>
      <c r="V329" s="178">
        <v>0</v>
      </c>
      <c r="W329" s="178">
        <v>0</v>
      </c>
      <c r="X329" s="178">
        <v>0</v>
      </c>
      <c r="Y329" s="178">
        <v>0</v>
      </c>
      <c r="Z329" s="178">
        <v>0</v>
      </c>
      <c r="AA329" s="178">
        <v>86087</v>
      </c>
      <c r="AB329" s="178">
        <v>0</v>
      </c>
      <c r="AC329" s="178">
        <v>20586</v>
      </c>
      <c r="AD329" s="178">
        <v>0</v>
      </c>
      <c r="AE329" s="178">
        <v>11333</v>
      </c>
      <c r="AF329" s="178">
        <v>118006</v>
      </c>
    </row>
    <row r="330" spans="1:32">
      <c r="A330" s="179" t="s">
        <v>987</v>
      </c>
      <c r="B330" s="172" t="s">
        <v>78</v>
      </c>
      <c r="C330" s="173" t="s">
        <v>1792</v>
      </c>
      <c r="D330" s="171" t="s">
        <v>1798</v>
      </c>
      <c r="E330" s="171"/>
      <c r="F330" s="182">
        <v>1</v>
      </c>
      <c r="G330" s="174"/>
      <c r="H330" s="175" t="s">
        <v>1806</v>
      </c>
      <c r="I330" s="175"/>
      <c r="J330" s="175"/>
      <c r="K330" s="175"/>
      <c r="L330" s="175"/>
      <c r="M330" s="175"/>
      <c r="N330" s="177">
        <v>127628</v>
      </c>
      <c r="O330" s="177">
        <v>0</v>
      </c>
      <c r="P330" s="177">
        <v>0</v>
      </c>
      <c r="Q330" s="177">
        <v>0</v>
      </c>
      <c r="R330" s="177">
        <v>0</v>
      </c>
      <c r="S330" s="177">
        <v>0</v>
      </c>
      <c r="T330" s="178">
        <v>127628</v>
      </c>
      <c r="U330" s="178">
        <v>0</v>
      </c>
      <c r="V330" s="178">
        <v>0</v>
      </c>
      <c r="W330" s="178">
        <v>0</v>
      </c>
      <c r="X330" s="178">
        <v>0</v>
      </c>
      <c r="Y330" s="178">
        <v>0</v>
      </c>
      <c r="Z330" s="178">
        <v>0</v>
      </c>
      <c r="AA330" s="178">
        <v>0</v>
      </c>
      <c r="AB330" s="178">
        <v>0</v>
      </c>
      <c r="AC330" s="178">
        <v>0</v>
      </c>
      <c r="AD330" s="178">
        <v>0</v>
      </c>
      <c r="AE330" s="178">
        <v>0</v>
      </c>
      <c r="AF330" s="178">
        <v>127628</v>
      </c>
    </row>
    <row r="331" spans="1:32">
      <c r="A331" s="179" t="s">
        <v>988</v>
      </c>
      <c r="B331" s="172" t="s">
        <v>79</v>
      </c>
      <c r="C331" s="173" t="s">
        <v>1792</v>
      </c>
      <c r="D331" s="171" t="s">
        <v>1798</v>
      </c>
      <c r="E331" s="171"/>
      <c r="F331" s="182">
        <v>1</v>
      </c>
      <c r="G331" s="174"/>
      <c r="H331" s="175" t="s">
        <v>1806</v>
      </c>
      <c r="I331" s="175"/>
      <c r="J331" s="175"/>
      <c r="K331" s="175"/>
      <c r="L331" s="175"/>
      <c r="M331" s="175"/>
      <c r="N331" s="177">
        <v>93126</v>
      </c>
      <c r="O331" s="177">
        <v>0</v>
      </c>
      <c r="P331" s="177">
        <v>0</v>
      </c>
      <c r="Q331" s="177">
        <v>0</v>
      </c>
      <c r="R331" s="177">
        <v>0</v>
      </c>
      <c r="S331" s="177">
        <v>0</v>
      </c>
      <c r="T331" s="178">
        <v>93126</v>
      </c>
      <c r="U331" s="178">
        <v>0</v>
      </c>
      <c r="V331" s="178">
        <v>0</v>
      </c>
      <c r="W331" s="178">
        <v>0</v>
      </c>
      <c r="X331" s="178">
        <v>0</v>
      </c>
      <c r="Y331" s="178">
        <v>0</v>
      </c>
      <c r="Z331" s="178">
        <v>0</v>
      </c>
      <c r="AA331" s="178">
        <v>0</v>
      </c>
      <c r="AB331" s="178">
        <v>0</v>
      </c>
      <c r="AC331" s="178">
        <v>0</v>
      </c>
      <c r="AD331" s="178">
        <v>0</v>
      </c>
      <c r="AE331" s="178">
        <v>0</v>
      </c>
      <c r="AF331" s="178">
        <v>93126</v>
      </c>
    </row>
    <row r="332" spans="1:32">
      <c r="A332" s="179" t="s">
        <v>989</v>
      </c>
      <c r="B332" s="172" t="s">
        <v>80</v>
      </c>
      <c r="C332" s="173" t="s">
        <v>1792</v>
      </c>
      <c r="D332" s="171" t="s">
        <v>1798</v>
      </c>
      <c r="E332" s="171"/>
      <c r="F332" s="182">
        <v>1</v>
      </c>
      <c r="G332" s="174"/>
      <c r="H332" s="175" t="s">
        <v>1806</v>
      </c>
      <c r="I332" s="175"/>
      <c r="J332" s="175"/>
      <c r="K332" s="175"/>
      <c r="L332" s="175"/>
      <c r="M332" s="175"/>
      <c r="N332" s="177">
        <v>94146</v>
      </c>
      <c r="O332" s="177">
        <v>0</v>
      </c>
      <c r="P332" s="177">
        <v>0</v>
      </c>
      <c r="Q332" s="177">
        <v>0</v>
      </c>
      <c r="R332" s="177">
        <v>0</v>
      </c>
      <c r="S332" s="177">
        <v>0</v>
      </c>
      <c r="T332" s="178">
        <v>94146</v>
      </c>
      <c r="U332" s="178">
        <v>0</v>
      </c>
      <c r="V332" s="178">
        <v>0</v>
      </c>
      <c r="W332" s="178">
        <v>0</v>
      </c>
      <c r="X332" s="178">
        <v>0</v>
      </c>
      <c r="Y332" s="178">
        <v>0</v>
      </c>
      <c r="Z332" s="178">
        <v>0</v>
      </c>
      <c r="AA332" s="178">
        <v>0</v>
      </c>
      <c r="AB332" s="178">
        <v>0</v>
      </c>
      <c r="AC332" s="178">
        <v>0</v>
      </c>
      <c r="AD332" s="178">
        <v>0</v>
      </c>
      <c r="AE332" s="178">
        <v>0</v>
      </c>
      <c r="AF332" s="178">
        <v>94146</v>
      </c>
    </row>
    <row r="333" spans="1:32">
      <c r="A333" s="179" t="s">
        <v>990</v>
      </c>
      <c r="B333" s="172" t="s">
        <v>81</v>
      </c>
      <c r="C333" s="173" t="s">
        <v>1792</v>
      </c>
      <c r="D333" s="171" t="s">
        <v>1798</v>
      </c>
      <c r="E333" s="171"/>
      <c r="F333" s="182">
        <v>1</v>
      </c>
      <c r="G333" s="174"/>
      <c r="H333" s="175" t="s">
        <v>1806</v>
      </c>
      <c r="I333" s="175"/>
      <c r="J333" s="175"/>
      <c r="K333" s="175"/>
      <c r="L333" s="175"/>
      <c r="M333" s="175"/>
      <c r="N333" s="177">
        <v>90862</v>
      </c>
      <c r="O333" s="177">
        <v>0</v>
      </c>
      <c r="P333" s="177">
        <v>0</v>
      </c>
      <c r="Q333" s="177">
        <v>0</v>
      </c>
      <c r="R333" s="177">
        <v>0</v>
      </c>
      <c r="S333" s="177">
        <v>0</v>
      </c>
      <c r="T333" s="178">
        <v>90862</v>
      </c>
      <c r="U333" s="178">
        <v>0</v>
      </c>
      <c r="V333" s="178">
        <v>0</v>
      </c>
      <c r="W333" s="178">
        <v>0</v>
      </c>
      <c r="X333" s="178">
        <v>0</v>
      </c>
      <c r="Y333" s="178">
        <v>0</v>
      </c>
      <c r="Z333" s="178">
        <v>0</v>
      </c>
      <c r="AA333" s="178">
        <v>0</v>
      </c>
      <c r="AB333" s="178">
        <v>0</v>
      </c>
      <c r="AC333" s="178">
        <v>0</v>
      </c>
      <c r="AD333" s="178">
        <v>0</v>
      </c>
      <c r="AE333" s="178">
        <v>0</v>
      </c>
      <c r="AF333" s="178">
        <v>90862</v>
      </c>
    </row>
    <row r="334" spans="1:32">
      <c r="A334" s="179" t="s">
        <v>991</v>
      </c>
      <c r="B334" s="172" t="s">
        <v>630</v>
      </c>
      <c r="C334" s="173" t="s">
        <v>1795</v>
      </c>
      <c r="D334" s="171" t="s">
        <v>1795</v>
      </c>
      <c r="E334" s="171" t="s">
        <v>1797</v>
      </c>
      <c r="F334" s="182">
        <v>0.51355832389580969</v>
      </c>
      <c r="G334" s="174">
        <v>0.34541336353340885</v>
      </c>
      <c r="H334" s="175"/>
      <c r="I334" s="175"/>
      <c r="J334" s="175"/>
      <c r="K334" s="175" t="s">
        <v>1806</v>
      </c>
      <c r="L334" s="175"/>
      <c r="M334" s="175" t="s">
        <v>1806</v>
      </c>
      <c r="N334" s="177">
        <v>0</v>
      </c>
      <c r="O334" s="177">
        <v>0</v>
      </c>
      <c r="P334" s="177">
        <v>0</v>
      </c>
      <c r="Q334" s="177">
        <v>56684</v>
      </c>
      <c r="R334" s="177">
        <v>15566</v>
      </c>
      <c r="S334" s="177">
        <v>38125</v>
      </c>
      <c r="T334" s="178">
        <v>0</v>
      </c>
      <c r="U334" s="178">
        <v>0</v>
      </c>
      <c r="V334" s="178">
        <v>0</v>
      </c>
      <c r="W334" s="178">
        <v>0</v>
      </c>
      <c r="X334" s="178">
        <v>0</v>
      </c>
      <c r="Y334" s="178">
        <v>56684</v>
      </c>
      <c r="Z334" s="178">
        <v>0</v>
      </c>
      <c r="AA334" s="178">
        <v>15566</v>
      </c>
      <c r="AB334" s="178">
        <v>0</v>
      </c>
      <c r="AC334" s="178">
        <v>33145</v>
      </c>
      <c r="AD334" s="178">
        <v>0</v>
      </c>
      <c r="AE334" s="178">
        <v>4980</v>
      </c>
      <c r="AF334" s="178">
        <v>110375</v>
      </c>
    </row>
    <row r="335" spans="1:32">
      <c r="A335" s="179" t="s">
        <v>992</v>
      </c>
      <c r="B335" s="172" t="s">
        <v>552</v>
      </c>
      <c r="C335" s="173" t="s">
        <v>1795</v>
      </c>
      <c r="D335" s="171" t="s">
        <v>1795</v>
      </c>
      <c r="E335" s="171" t="s">
        <v>1797</v>
      </c>
      <c r="F335" s="182">
        <v>0.54153805021510337</v>
      </c>
      <c r="G335" s="174">
        <v>0.42453151204336098</v>
      </c>
      <c r="H335" s="175"/>
      <c r="I335" s="175"/>
      <c r="J335" s="175"/>
      <c r="K335" s="175" t="s">
        <v>1806</v>
      </c>
      <c r="L335" s="175"/>
      <c r="M335" s="175" t="s">
        <v>1806</v>
      </c>
      <c r="N335" s="177">
        <v>0</v>
      </c>
      <c r="O335" s="177">
        <v>0</v>
      </c>
      <c r="P335" s="177">
        <v>0</v>
      </c>
      <c r="Q335" s="177">
        <v>44561</v>
      </c>
      <c r="R335" s="177">
        <v>2792</v>
      </c>
      <c r="S335" s="177">
        <v>34933</v>
      </c>
      <c r="T335" s="178">
        <v>0</v>
      </c>
      <c r="U335" s="178">
        <v>0</v>
      </c>
      <c r="V335" s="178">
        <v>0</v>
      </c>
      <c r="W335" s="178">
        <v>0</v>
      </c>
      <c r="X335" s="178">
        <v>0</v>
      </c>
      <c r="Y335" s="178">
        <v>44561</v>
      </c>
      <c r="Z335" s="178">
        <v>0</v>
      </c>
      <c r="AA335" s="178">
        <v>2792</v>
      </c>
      <c r="AB335" s="178">
        <v>0</v>
      </c>
      <c r="AC335" s="178">
        <v>28651</v>
      </c>
      <c r="AD335" s="178">
        <v>0</v>
      </c>
      <c r="AE335" s="178">
        <v>6282</v>
      </c>
      <c r="AF335" s="178">
        <v>82286</v>
      </c>
    </row>
    <row r="336" spans="1:32">
      <c r="A336" s="179" t="s">
        <v>993</v>
      </c>
      <c r="B336" s="172" t="s">
        <v>198</v>
      </c>
      <c r="C336" s="173" t="s">
        <v>1794</v>
      </c>
      <c r="D336" s="171" t="s">
        <v>1794</v>
      </c>
      <c r="E336" s="171" t="s">
        <v>1796</v>
      </c>
      <c r="F336" s="182">
        <v>0.60747776917263063</v>
      </c>
      <c r="G336" s="174">
        <v>0.22287745752115778</v>
      </c>
      <c r="H336" s="175"/>
      <c r="I336" s="175"/>
      <c r="J336" s="175" t="s">
        <v>1806</v>
      </c>
      <c r="K336" s="175"/>
      <c r="L336" s="175"/>
      <c r="M336" s="175"/>
      <c r="N336" s="177">
        <v>0</v>
      </c>
      <c r="O336" s="177">
        <v>0</v>
      </c>
      <c r="P336" s="177">
        <v>65104</v>
      </c>
      <c r="Q336" s="177">
        <v>0</v>
      </c>
      <c r="R336" s="177">
        <v>23886</v>
      </c>
      <c r="S336" s="177">
        <v>18181</v>
      </c>
      <c r="T336" s="178">
        <v>0</v>
      </c>
      <c r="U336" s="178">
        <v>0</v>
      </c>
      <c r="V336" s="178">
        <v>0</v>
      </c>
      <c r="W336" s="178">
        <v>65104</v>
      </c>
      <c r="X336" s="178">
        <v>0</v>
      </c>
      <c r="Y336" s="178">
        <v>0</v>
      </c>
      <c r="Z336" s="178">
        <v>0</v>
      </c>
      <c r="AA336" s="178">
        <v>23886</v>
      </c>
      <c r="AB336" s="178">
        <v>0</v>
      </c>
      <c r="AC336" s="178">
        <v>17092</v>
      </c>
      <c r="AD336" s="178">
        <v>0</v>
      </c>
      <c r="AE336" s="178">
        <v>1089</v>
      </c>
      <c r="AF336" s="178">
        <v>107171</v>
      </c>
    </row>
    <row r="337" spans="1:32">
      <c r="A337" s="179" t="s">
        <v>994</v>
      </c>
      <c r="B337" s="172" t="s">
        <v>199</v>
      </c>
      <c r="C337" s="173" t="s">
        <v>1797</v>
      </c>
      <c r="D337" s="171" t="s">
        <v>1797</v>
      </c>
      <c r="E337" s="171" t="s">
        <v>1796</v>
      </c>
      <c r="F337" s="182">
        <v>0.66856607920550282</v>
      </c>
      <c r="G337" s="174">
        <v>0.29673572387968578</v>
      </c>
      <c r="H337" s="175"/>
      <c r="I337" s="175"/>
      <c r="J337" s="175"/>
      <c r="K337" s="175"/>
      <c r="L337" s="175" t="s">
        <v>1806</v>
      </c>
      <c r="M337" s="175" t="s">
        <v>1806</v>
      </c>
      <c r="N337" s="177">
        <v>0</v>
      </c>
      <c r="O337" s="177">
        <v>0</v>
      </c>
      <c r="P337" s="177">
        <v>0</v>
      </c>
      <c r="Q337" s="177">
        <v>3410</v>
      </c>
      <c r="R337" s="177">
        <v>29162</v>
      </c>
      <c r="S337" s="177">
        <v>65704</v>
      </c>
      <c r="T337" s="178">
        <v>0</v>
      </c>
      <c r="U337" s="178">
        <v>0</v>
      </c>
      <c r="V337" s="178">
        <v>0</v>
      </c>
      <c r="W337" s="178">
        <v>0</v>
      </c>
      <c r="X337" s="178">
        <v>0</v>
      </c>
      <c r="Y337" s="178">
        <v>3410</v>
      </c>
      <c r="Z337" s="178">
        <v>0</v>
      </c>
      <c r="AA337" s="178">
        <v>29162</v>
      </c>
      <c r="AB337" s="178">
        <v>0</v>
      </c>
      <c r="AC337" s="178">
        <v>48377</v>
      </c>
      <c r="AD337" s="178">
        <v>0</v>
      </c>
      <c r="AE337" s="178">
        <v>17327</v>
      </c>
      <c r="AF337" s="178">
        <v>98276</v>
      </c>
    </row>
    <row r="338" spans="1:32">
      <c r="A338" s="179" t="s">
        <v>995</v>
      </c>
      <c r="B338" s="172" t="s">
        <v>241</v>
      </c>
      <c r="C338" s="173" t="s">
        <v>1797</v>
      </c>
      <c r="D338" s="171" t="s">
        <v>1797</v>
      </c>
      <c r="E338" s="171" t="s">
        <v>1796</v>
      </c>
      <c r="F338" s="182">
        <v>0.72905931975650506</v>
      </c>
      <c r="G338" s="174">
        <v>0.27094068024349494</v>
      </c>
      <c r="H338" s="175"/>
      <c r="I338" s="175"/>
      <c r="J338" s="175"/>
      <c r="K338" s="175"/>
      <c r="L338" s="175" t="s">
        <v>1806</v>
      </c>
      <c r="M338" s="175" t="s">
        <v>1806</v>
      </c>
      <c r="N338" s="177">
        <v>0</v>
      </c>
      <c r="O338" s="177">
        <v>0</v>
      </c>
      <c r="P338" s="177">
        <v>0</v>
      </c>
      <c r="Q338" s="177">
        <v>0</v>
      </c>
      <c r="R338" s="177">
        <v>23189</v>
      </c>
      <c r="S338" s="177">
        <v>62398</v>
      </c>
      <c r="T338" s="178">
        <v>0</v>
      </c>
      <c r="U338" s="178">
        <v>0</v>
      </c>
      <c r="V338" s="178">
        <v>0</v>
      </c>
      <c r="W338" s="178">
        <v>0</v>
      </c>
      <c r="X338" s="178">
        <v>0</v>
      </c>
      <c r="Y338" s="178">
        <v>0</v>
      </c>
      <c r="Z338" s="178">
        <v>0</v>
      </c>
      <c r="AA338" s="178">
        <v>23189</v>
      </c>
      <c r="AB338" s="178">
        <v>0</v>
      </c>
      <c r="AC338" s="178">
        <v>32429</v>
      </c>
      <c r="AD338" s="178">
        <v>0</v>
      </c>
      <c r="AE338" s="178">
        <v>29969</v>
      </c>
      <c r="AF338" s="178">
        <v>85587</v>
      </c>
    </row>
    <row r="339" spans="1:32">
      <c r="A339" s="179" t="s">
        <v>996</v>
      </c>
      <c r="B339" s="172" t="s">
        <v>301</v>
      </c>
      <c r="C339" s="173" t="s">
        <v>1793</v>
      </c>
      <c r="D339" s="171" t="s">
        <v>1793</v>
      </c>
      <c r="E339" s="171"/>
      <c r="F339" s="182">
        <v>1</v>
      </c>
      <c r="G339" s="174"/>
      <c r="H339" s="175"/>
      <c r="I339" s="175" t="s">
        <v>1806</v>
      </c>
      <c r="J339" s="175"/>
      <c r="K339" s="175"/>
      <c r="L339" s="175"/>
      <c r="M339" s="175"/>
      <c r="N339" s="177">
        <v>0</v>
      </c>
      <c r="O339" s="177">
        <v>102996</v>
      </c>
      <c r="P339" s="177">
        <v>0</v>
      </c>
      <c r="Q339" s="177">
        <v>0</v>
      </c>
      <c r="R339" s="177">
        <v>0</v>
      </c>
      <c r="S339" s="177">
        <v>0</v>
      </c>
      <c r="T339" s="178">
        <v>0</v>
      </c>
      <c r="U339" s="178">
        <v>0</v>
      </c>
      <c r="V339" s="178">
        <v>102996</v>
      </c>
      <c r="W339" s="178">
        <v>0</v>
      </c>
      <c r="X339" s="178">
        <v>0</v>
      </c>
      <c r="Y339" s="178">
        <v>0</v>
      </c>
      <c r="Z339" s="178">
        <v>0</v>
      </c>
      <c r="AA339" s="178">
        <v>0</v>
      </c>
      <c r="AB339" s="178">
        <v>0</v>
      </c>
      <c r="AC339" s="178">
        <v>0</v>
      </c>
      <c r="AD339" s="178">
        <v>0</v>
      </c>
      <c r="AE339" s="178">
        <v>0</v>
      </c>
      <c r="AF339" s="178">
        <v>102996</v>
      </c>
    </row>
    <row r="340" spans="1:32">
      <c r="A340" s="179" t="s">
        <v>997</v>
      </c>
      <c r="B340" s="172" t="s">
        <v>302</v>
      </c>
      <c r="C340" s="173" t="s">
        <v>1793</v>
      </c>
      <c r="D340" s="171" t="s">
        <v>1793</v>
      </c>
      <c r="E340" s="171" t="s">
        <v>1797</v>
      </c>
      <c r="F340" s="182">
        <v>0.94691075514874146</v>
      </c>
      <c r="G340" s="174">
        <v>5.3089244851258578E-2</v>
      </c>
      <c r="H340" s="175"/>
      <c r="I340" s="175" t="s">
        <v>1806</v>
      </c>
      <c r="J340" s="175"/>
      <c r="K340" s="175"/>
      <c r="L340" s="175"/>
      <c r="M340" s="175"/>
      <c r="N340" s="177">
        <v>0</v>
      </c>
      <c r="O340" s="177">
        <v>113795</v>
      </c>
      <c r="P340" s="177">
        <v>0</v>
      </c>
      <c r="Q340" s="177">
        <v>0</v>
      </c>
      <c r="R340" s="177">
        <v>0</v>
      </c>
      <c r="S340" s="177">
        <v>6380</v>
      </c>
      <c r="T340" s="178">
        <v>0</v>
      </c>
      <c r="U340" s="178">
        <v>0</v>
      </c>
      <c r="V340" s="178">
        <v>113795</v>
      </c>
      <c r="W340" s="178">
        <v>0</v>
      </c>
      <c r="X340" s="178">
        <v>0</v>
      </c>
      <c r="Y340" s="178">
        <v>0</v>
      </c>
      <c r="Z340" s="178">
        <v>0</v>
      </c>
      <c r="AA340" s="178">
        <v>0</v>
      </c>
      <c r="AB340" s="178">
        <v>0</v>
      </c>
      <c r="AC340" s="178">
        <v>4587</v>
      </c>
      <c r="AD340" s="178">
        <v>0</v>
      </c>
      <c r="AE340" s="178">
        <v>1793</v>
      </c>
      <c r="AF340" s="178">
        <v>120175</v>
      </c>
    </row>
    <row r="341" spans="1:32">
      <c r="A341" s="179" t="s">
        <v>998</v>
      </c>
      <c r="B341" s="172" t="s">
        <v>82</v>
      </c>
      <c r="C341" s="173" t="s">
        <v>1795</v>
      </c>
      <c r="D341" s="171" t="s">
        <v>1795</v>
      </c>
      <c r="E341" s="171" t="s">
        <v>1797</v>
      </c>
      <c r="F341" s="182">
        <v>0.60637365924533138</v>
      </c>
      <c r="G341" s="174">
        <v>0.20226699713687449</v>
      </c>
      <c r="H341" s="175"/>
      <c r="I341" s="175"/>
      <c r="J341" s="175"/>
      <c r="K341" s="175" t="s">
        <v>1806</v>
      </c>
      <c r="L341" s="175"/>
      <c r="M341" s="175"/>
      <c r="N341" s="177">
        <v>0</v>
      </c>
      <c r="O341" s="177">
        <v>0</v>
      </c>
      <c r="P341" s="177">
        <v>0</v>
      </c>
      <c r="Q341" s="177">
        <v>56759</v>
      </c>
      <c r="R341" s="177">
        <v>17912</v>
      </c>
      <c r="S341" s="177">
        <v>18933</v>
      </c>
      <c r="T341" s="178">
        <v>0</v>
      </c>
      <c r="U341" s="178">
        <v>0</v>
      </c>
      <c r="V341" s="178">
        <v>0</v>
      </c>
      <c r="W341" s="178">
        <v>0</v>
      </c>
      <c r="X341" s="178">
        <v>0</v>
      </c>
      <c r="Y341" s="178">
        <v>56759</v>
      </c>
      <c r="Z341" s="178">
        <v>0</v>
      </c>
      <c r="AA341" s="178">
        <v>4051</v>
      </c>
      <c r="AB341" s="178">
        <v>13861</v>
      </c>
      <c r="AC341" s="178">
        <v>10847</v>
      </c>
      <c r="AD341" s="178">
        <v>0</v>
      </c>
      <c r="AE341" s="178">
        <v>8086</v>
      </c>
      <c r="AF341" s="178">
        <v>93604</v>
      </c>
    </row>
    <row r="342" spans="1:32">
      <c r="A342" s="179" t="s">
        <v>999</v>
      </c>
      <c r="B342" s="172" t="s">
        <v>450</v>
      </c>
      <c r="C342" s="173" t="s">
        <v>1794</v>
      </c>
      <c r="D342" s="171" t="s">
        <v>1794</v>
      </c>
      <c r="E342" s="171" t="s">
        <v>1797</v>
      </c>
      <c r="F342" s="182">
        <v>0.63468757424566402</v>
      </c>
      <c r="G342" s="174">
        <v>0.20151104775481113</v>
      </c>
      <c r="H342" s="175"/>
      <c r="I342" s="175"/>
      <c r="J342" s="175" t="s">
        <v>1806</v>
      </c>
      <c r="K342" s="175"/>
      <c r="L342" s="175"/>
      <c r="M342" s="175"/>
      <c r="N342" s="177">
        <v>0</v>
      </c>
      <c r="O342" s="177">
        <v>0</v>
      </c>
      <c r="P342" s="177">
        <v>66785</v>
      </c>
      <c r="Q342" s="177">
        <v>9438</v>
      </c>
      <c r="R342" s="177">
        <v>7798</v>
      </c>
      <c r="S342" s="177">
        <v>21204</v>
      </c>
      <c r="T342" s="178">
        <v>0</v>
      </c>
      <c r="U342" s="178">
        <v>0</v>
      </c>
      <c r="V342" s="178">
        <v>0</v>
      </c>
      <c r="W342" s="178">
        <v>66785</v>
      </c>
      <c r="X342" s="178">
        <v>0</v>
      </c>
      <c r="Y342" s="178">
        <v>9438</v>
      </c>
      <c r="Z342" s="178">
        <v>0</v>
      </c>
      <c r="AA342" s="178">
        <v>7798</v>
      </c>
      <c r="AB342" s="178">
        <v>0</v>
      </c>
      <c r="AC342" s="178">
        <v>16985</v>
      </c>
      <c r="AD342" s="178">
        <v>0</v>
      </c>
      <c r="AE342" s="178">
        <v>4219</v>
      </c>
      <c r="AF342" s="178">
        <v>105225</v>
      </c>
    </row>
    <row r="343" spans="1:32">
      <c r="A343" s="179" t="s">
        <v>1000</v>
      </c>
      <c r="B343" s="172" t="s">
        <v>451</v>
      </c>
      <c r="C343" s="173" t="s">
        <v>1794</v>
      </c>
      <c r="D343" s="171" t="s">
        <v>1794</v>
      </c>
      <c r="E343" s="171" t="s">
        <v>1797</v>
      </c>
      <c r="F343" s="182">
        <v>0.69603245496501409</v>
      </c>
      <c r="G343" s="174">
        <v>0.30396754503498585</v>
      </c>
      <c r="H343" s="175"/>
      <c r="I343" s="175"/>
      <c r="J343" s="175" t="s">
        <v>1806</v>
      </c>
      <c r="K343" s="175"/>
      <c r="L343" s="175"/>
      <c r="M343" s="175" t="s">
        <v>1806</v>
      </c>
      <c r="N343" s="177">
        <v>0</v>
      </c>
      <c r="O343" s="177">
        <v>0</v>
      </c>
      <c r="P343" s="177">
        <v>74804</v>
      </c>
      <c r="Q343" s="177">
        <v>0</v>
      </c>
      <c r="R343" s="177">
        <v>0</v>
      </c>
      <c r="S343" s="177">
        <v>32668</v>
      </c>
      <c r="T343" s="178">
        <v>0</v>
      </c>
      <c r="U343" s="178">
        <v>0</v>
      </c>
      <c r="V343" s="178">
        <v>0</v>
      </c>
      <c r="W343" s="178">
        <v>74804</v>
      </c>
      <c r="X343" s="178">
        <v>0</v>
      </c>
      <c r="Y343" s="178">
        <v>0</v>
      </c>
      <c r="Z343" s="178">
        <v>0</v>
      </c>
      <c r="AA343" s="178">
        <v>0</v>
      </c>
      <c r="AB343" s="178">
        <v>0</v>
      </c>
      <c r="AC343" s="178">
        <v>21328</v>
      </c>
      <c r="AD343" s="178">
        <v>0</v>
      </c>
      <c r="AE343" s="178">
        <v>11340</v>
      </c>
      <c r="AF343" s="178">
        <v>107472</v>
      </c>
    </row>
    <row r="344" spans="1:32">
      <c r="A344" s="179" t="s">
        <v>1001</v>
      </c>
      <c r="B344" s="172" t="s">
        <v>83</v>
      </c>
      <c r="C344" s="173" t="s">
        <v>1796</v>
      </c>
      <c r="D344" s="171" t="s">
        <v>1796</v>
      </c>
      <c r="E344" s="171" t="s">
        <v>1794</v>
      </c>
      <c r="F344" s="182">
        <v>0.37091203130615341</v>
      </c>
      <c r="G344" s="174">
        <v>0.35995088447869666</v>
      </c>
      <c r="H344" s="175"/>
      <c r="I344" s="175"/>
      <c r="J344" s="175" t="s">
        <v>1806</v>
      </c>
      <c r="K344" s="175"/>
      <c r="L344" s="175" t="s">
        <v>1806</v>
      </c>
      <c r="M344" s="175"/>
      <c r="N344" s="177">
        <v>0</v>
      </c>
      <c r="O344" s="177">
        <v>0</v>
      </c>
      <c r="P344" s="177">
        <v>36057</v>
      </c>
      <c r="Q344" s="177">
        <v>23731</v>
      </c>
      <c r="R344" s="177">
        <v>37155</v>
      </c>
      <c r="S344" s="177">
        <v>3229</v>
      </c>
      <c r="T344" s="178">
        <v>0</v>
      </c>
      <c r="U344" s="178">
        <v>0</v>
      </c>
      <c r="V344" s="178">
        <v>0</v>
      </c>
      <c r="W344" s="178">
        <v>36057</v>
      </c>
      <c r="X344" s="178">
        <v>0</v>
      </c>
      <c r="Y344" s="178">
        <v>23731</v>
      </c>
      <c r="Z344" s="178">
        <v>0</v>
      </c>
      <c r="AA344" s="178">
        <v>37155</v>
      </c>
      <c r="AB344" s="178">
        <v>0</v>
      </c>
      <c r="AC344" s="178">
        <v>1932</v>
      </c>
      <c r="AD344" s="178">
        <v>0</v>
      </c>
      <c r="AE344" s="178">
        <v>1297</v>
      </c>
      <c r="AF344" s="178">
        <v>100172</v>
      </c>
    </row>
    <row r="345" spans="1:32">
      <c r="A345" s="179" t="s">
        <v>1002</v>
      </c>
      <c r="B345" s="172" t="s">
        <v>303</v>
      </c>
      <c r="C345" s="173" t="s">
        <v>1797</v>
      </c>
      <c r="D345" s="171" t="s">
        <v>1797</v>
      </c>
      <c r="E345" s="171" t="s">
        <v>1796</v>
      </c>
      <c r="F345" s="182">
        <v>0.53226073244158223</v>
      </c>
      <c r="G345" s="174">
        <v>0.42097195725769992</v>
      </c>
      <c r="H345" s="175"/>
      <c r="I345" s="175"/>
      <c r="J345" s="175"/>
      <c r="K345" s="175"/>
      <c r="L345" s="175" t="s">
        <v>1806</v>
      </c>
      <c r="M345" s="175" t="s">
        <v>1806</v>
      </c>
      <c r="N345" s="177">
        <v>0</v>
      </c>
      <c r="O345" s="177">
        <v>0</v>
      </c>
      <c r="P345" s="177">
        <v>650</v>
      </c>
      <c r="Q345" s="177">
        <v>3591</v>
      </c>
      <c r="R345" s="177">
        <v>38175</v>
      </c>
      <c r="S345" s="177">
        <v>48267</v>
      </c>
      <c r="T345" s="178">
        <v>0</v>
      </c>
      <c r="U345" s="178">
        <v>0</v>
      </c>
      <c r="V345" s="178">
        <v>0</v>
      </c>
      <c r="W345" s="178">
        <v>650</v>
      </c>
      <c r="X345" s="178">
        <v>0</v>
      </c>
      <c r="Y345" s="178">
        <v>3591</v>
      </c>
      <c r="Z345" s="178">
        <v>0</v>
      </c>
      <c r="AA345" s="178">
        <v>38175</v>
      </c>
      <c r="AB345" s="178">
        <v>0</v>
      </c>
      <c r="AC345" s="178">
        <v>42120</v>
      </c>
      <c r="AD345" s="178">
        <v>0</v>
      </c>
      <c r="AE345" s="178">
        <v>6147</v>
      </c>
      <c r="AF345" s="178">
        <v>90683</v>
      </c>
    </row>
    <row r="346" spans="1:32">
      <c r="A346" s="179" t="s">
        <v>1003</v>
      </c>
      <c r="B346" s="172" t="s">
        <v>84</v>
      </c>
      <c r="C346" s="173" t="s">
        <v>1792</v>
      </c>
      <c r="D346" s="171" t="s">
        <v>1798</v>
      </c>
      <c r="E346" s="171"/>
      <c r="F346" s="182">
        <v>1</v>
      </c>
      <c r="G346" s="174"/>
      <c r="H346" s="175" t="s">
        <v>1806</v>
      </c>
      <c r="I346" s="175"/>
      <c r="J346" s="175"/>
      <c r="K346" s="175"/>
      <c r="L346" s="175"/>
      <c r="M346" s="175"/>
      <c r="N346" s="177">
        <v>154130</v>
      </c>
      <c r="O346" s="177">
        <v>0</v>
      </c>
      <c r="P346" s="177">
        <v>0</v>
      </c>
      <c r="Q346" s="177">
        <v>0</v>
      </c>
      <c r="R346" s="177">
        <v>0</v>
      </c>
      <c r="S346" s="177">
        <v>0</v>
      </c>
      <c r="T346" s="178">
        <v>154130</v>
      </c>
      <c r="U346" s="178">
        <v>0</v>
      </c>
      <c r="V346" s="178">
        <v>0</v>
      </c>
      <c r="W346" s="178">
        <v>0</v>
      </c>
      <c r="X346" s="178">
        <v>0</v>
      </c>
      <c r="Y346" s="178">
        <v>0</v>
      </c>
      <c r="Z346" s="178">
        <v>0</v>
      </c>
      <c r="AA346" s="178">
        <v>0</v>
      </c>
      <c r="AB346" s="178">
        <v>0</v>
      </c>
      <c r="AC346" s="178">
        <v>0</v>
      </c>
      <c r="AD346" s="178">
        <v>0</v>
      </c>
      <c r="AE346" s="178">
        <v>0</v>
      </c>
      <c r="AF346" s="178">
        <v>154130</v>
      </c>
    </row>
    <row r="347" spans="1:32">
      <c r="A347" s="179" t="s">
        <v>1004</v>
      </c>
      <c r="B347" s="172" t="s">
        <v>85</v>
      </c>
      <c r="C347" s="173" t="s">
        <v>1792</v>
      </c>
      <c r="D347" s="171" t="s">
        <v>1798</v>
      </c>
      <c r="E347" s="171" t="s">
        <v>1801</v>
      </c>
      <c r="F347" s="182">
        <v>0.98716043162446987</v>
      </c>
      <c r="G347" s="174">
        <v>1.2839568375530084E-2</v>
      </c>
      <c r="H347" s="175" t="s">
        <v>1806</v>
      </c>
      <c r="I347" s="175"/>
      <c r="J347" s="175"/>
      <c r="K347" s="175"/>
      <c r="L347" s="175"/>
      <c r="M347" s="175"/>
      <c r="N347" s="177">
        <v>117556</v>
      </c>
      <c r="O347" s="177">
        <v>0</v>
      </c>
      <c r="P347" s="177">
        <v>0</v>
      </c>
      <c r="Q347" s="177">
        <v>1529</v>
      </c>
      <c r="R347" s="177">
        <v>0</v>
      </c>
      <c r="S347" s="177">
        <v>0</v>
      </c>
      <c r="T347" s="178">
        <v>117556</v>
      </c>
      <c r="U347" s="178">
        <v>0</v>
      </c>
      <c r="V347" s="178">
        <v>0</v>
      </c>
      <c r="W347" s="178">
        <v>0</v>
      </c>
      <c r="X347" s="178">
        <v>0</v>
      </c>
      <c r="Y347" s="178">
        <v>0</v>
      </c>
      <c r="Z347" s="178">
        <v>1529</v>
      </c>
      <c r="AA347" s="178">
        <v>0</v>
      </c>
      <c r="AB347" s="178">
        <v>0</v>
      </c>
      <c r="AC347" s="178">
        <v>0</v>
      </c>
      <c r="AD347" s="178">
        <v>0</v>
      </c>
      <c r="AE347" s="178">
        <v>0</v>
      </c>
      <c r="AF347" s="178">
        <v>119085</v>
      </c>
    </row>
    <row r="348" spans="1:32">
      <c r="A348" s="179" t="s">
        <v>1005</v>
      </c>
      <c r="B348" s="172" t="s">
        <v>86</v>
      </c>
      <c r="C348" s="173" t="s">
        <v>1792</v>
      </c>
      <c r="D348" s="171" t="s">
        <v>1798</v>
      </c>
      <c r="E348" s="171"/>
      <c r="F348" s="182">
        <v>1</v>
      </c>
      <c r="G348" s="174"/>
      <c r="H348" s="175" t="s">
        <v>1806</v>
      </c>
      <c r="I348" s="175"/>
      <c r="J348" s="175"/>
      <c r="K348" s="175"/>
      <c r="L348" s="175"/>
      <c r="M348" s="175"/>
      <c r="N348" s="177">
        <v>101127</v>
      </c>
      <c r="O348" s="177">
        <v>0</v>
      </c>
      <c r="P348" s="177">
        <v>0</v>
      </c>
      <c r="Q348" s="177">
        <v>0</v>
      </c>
      <c r="R348" s="177">
        <v>0</v>
      </c>
      <c r="S348" s="177">
        <v>0</v>
      </c>
      <c r="T348" s="178">
        <v>101127</v>
      </c>
      <c r="U348" s="178">
        <v>0</v>
      </c>
      <c r="V348" s="178">
        <v>0</v>
      </c>
      <c r="W348" s="178">
        <v>0</v>
      </c>
      <c r="X348" s="178">
        <v>0</v>
      </c>
      <c r="Y348" s="178">
        <v>0</v>
      </c>
      <c r="Z348" s="178">
        <v>0</v>
      </c>
      <c r="AA348" s="178">
        <v>0</v>
      </c>
      <c r="AB348" s="178">
        <v>0</v>
      </c>
      <c r="AC348" s="178">
        <v>0</v>
      </c>
      <c r="AD348" s="178">
        <v>0</v>
      </c>
      <c r="AE348" s="178">
        <v>0</v>
      </c>
      <c r="AF348" s="178">
        <v>101127</v>
      </c>
    </row>
    <row r="349" spans="1:32">
      <c r="A349" s="179" t="s">
        <v>1006</v>
      </c>
      <c r="B349" s="172" t="s">
        <v>200</v>
      </c>
      <c r="C349" s="173" t="s">
        <v>1794</v>
      </c>
      <c r="D349" s="171" t="s">
        <v>1794</v>
      </c>
      <c r="E349" s="171" t="s">
        <v>1796</v>
      </c>
      <c r="F349" s="182">
        <v>0.69590915437241119</v>
      </c>
      <c r="G349" s="174">
        <v>0.2717363987527342</v>
      </c>
      <c r="H349" s="175"/>
      <c r="I349" s="175"/>
      <c r="J349" s="175" t="s">
        <v>1806</v>
      </c>
      <c r="K349" s="175"/>
      <c r="L349" s="175" t="s">
        <v>1806</v>
      </c>
      <c r="M349" s="175"/>
      <c r="N349" s="177">
        <v>0</v>
      </c>
      <c r="O349" s="177">
        <v>0</v>
      </c>
      <c r="P349" s="177">
        <v>74765</v>
      </c>
      <c r="Q349" s="177">
        <v>0</v>
      </c>
      <c r="R349" s="177">
        <v>29194</v>
      </c>
      <c r="S349" s="177">
        <v>3476</v>
      </c>
      <c r="T349" s="178">
        <v>0</v>
      </c>
      <c r="U349" s="178">
        <v>0</v>
      </c>
      <c r="V349" s="178">
        <v>0</v>
      </c>
      <c r="W349" s="178">
        <v>74765</v>
      </c>
      <c r="X349" s="178">
        <v>0</v>
      </c>
      <c r="Y349" s="178">
        <v>0</v>
      </c>
      <c r="Z349" s="178">
        <v>0</v>
      </c>
      <c r="AA349" s="178">
        <v>29194</v>
      </c>
      <c r="AB349" s="178">
        <v>0</v>
      </c>
      <c r="AC349" s="178">
        <v>2092</v>
      </c>
      <c r="AD349" s="178">
        <v>0</v>
      </c>
      <c r="AE349" s="178">
        <v>1384</v>
      </c>
      <c r="AF349" s="178">
        <v>107435</v>
      </c>
    </row>
    <row r="350" spans="1:32">
      <c r="A350" s="179" t="s">
        <v>1007</v>
      </c>
      <c r="B350" s="172" t="s">
        <v>452</v>
      </c>
      <c r="C350" s="173" t="s">
        <v>1795</v>
      </c>
      <c r="D350" s="171" t="s">
        <v>1795</v>
      </c>
      <c r="E350" s="171" t="s">
        <v>1797</v>
      </c>
      <c r="F350" s="182">
        <v>0.540910749940958</v>
      </c>
      <c r="G350" s="174">
        <v>0.459089250059042</v>
      </c>
      <c r="H350" s="175"/>
      <c r="I350" s="175"/>
      <c r="J350" s="175"/>
      <c r="K350" s="175" t="s">
        <v>1806</v>
      </c>
      <c r="L350" s="175"/>
      <c r="M350" s="175" t="s">
        <v>1806</v>
      </c>
      <c r="N350" s="177">
        <v>0</v>
      </c>
      <c r="O350" s="177">
        <v>0</v>
      </c>
      <c r="P350" s="177">
        <v>0</v>
      </c>
      <c r="Q350" s="177">
        <v>50388</v>
      </c>
      <c r="R350" s="177">
        <v>0</v>
      </c>
      <c r="S350" s="177">
        <v>42766</v>
      </c>
      <c r="T350" s="178">
        <v>0</v>
      </c>
      <c r="U350" s="178">
        <v>0</v>
      </c>
      <c r="V350" s="178">
        <v>0</v>
      </c>
      <c r="W350" s="178">
        <v>0</v>
      </c>
      <c r="X350" s="178">
        <v>0</v>
      </c>
      <c r="Y350" s="178">
        <v>50388</v>
      </c>
      <c r="Z350" s="178">
        <v>0</v>
      </c>
      <c r="AA350" s="178">
        <v>0</v>
      </c>
      <c r="AB350" s="178">
        <v>0</v>
      </c>
      <c r="AC350" s="178">
        <v>35000</v>
      </c>
      <c r="AD350" s="178">
        <v>0</v>
      </c>
      <c r="AE350" s="178">
        <v>7766</v>
      </c>
      <c r="AF350" s="178">
        <v>93154</v>
      </c>
    </row>
    <row r="351" spans="1:32">
      <c r="A351" s="179" t="s">
        <v>1008</v>
      </c>
      <c r="B351" s="172" t="s">
        <v>242</v>
      </c>
      <c r="C351" s="173" t="s">
        <v>1792</v>
      </c>
      <c r="D351" s="171" t="s">
        <v>1798</v>
      </c>
      <c r="E351" s="171" t="s">
        <v>1797</v>
      </c>
      <c r="F351" s="182">
        <v>0.52793534006270271</v>
      </c>
      <c r="G351" s="174">
        <v>0.23818886935720629</v>
      </c>
      <c r="H351" s="175" t="s">
        <v>1806</v>
      </c>
      <c r="I351" s="175"/>
      <c r="J351" s="175"/>
      <c r="K351" s="175"/>
      <c r="L351" s="175"/>
      <c r="M351" s="175"/>
      <c r="N351" s="177">
        <v>58264</v>
      </c>
      <c r="O351" s="177">
        <v>0</v>
      </c>
      <c r="P351" s="177">
        <v>25811</v>
      </c>
      <c r="Q351" s="177">
        <v>0</v>
      </c>
      <c r="R351" s="177">
        <v>0</v>
      </c>
      <c r="S351" s="177">
        <v>26287</v>
      </c>
      <c r="T351" s="178">
        <v>58264</v>
      </c>
      <c r="U351" s="178">
        <v>0</v>
      </c>
      <c r="V351" s="178">
        <v>0</v>
      </c>
      <c r="W351" s="178">
        <v>0</v>
      </c>
      <c r="X351" s="178">
        <v>25811</v>
      </c>
      <c r="Y351" s="178">
        <v>0</v>
      </c>
      <c r="Z351" s="178">
        <v>0</v>
      </c>
      <c r="AA351" s="178">
        <v>0</v>
      </c>
      <c r="AB351" s="178">
        <v>0</v>
      </c>
      <c r="AC351" s="178">
        <v>12646</v>
      </c>
      <c r="AD351" s="178">
        <v>8804</v>
      </c>
      <c r="AE351" s="178">
        <v>4837</v>
      </c>
      <c r="AF351" s="178">
        <v>110362</v>
      </c>
    </row>
    <row r="352" spans="1:32">
      <c r="A352" s="179" t="s">
        <v>1009</v>
      </c>
      <c r="B352" s="172" t="s">
        <v>578</v>
      </c>
      <c r="C352" s="173" t="s">
        <v>1795</v>
      </c>
      <c r="D352" s="171" t="s">
        <v>1795</v>
      </c>
      <c r="E352" s="171" t="s">
        <v>1797</v>
      </c>
      <c r="F352" s="182">
        <v>0.58613705116401416</v>
      </c>
      <c r="G352" s="174">
        <v>0.31171905826647378</v>
      </c>
      <c r="H352" s="175"/>
      <c r="I352" s="175"/>
      <c r="J352" s="175"/>
      <c r="K352" s="175" t="s">
        <v>1806</v>
      </c>
      <c r="L352" s="175"/>
      <c r="M352" s="175" t="s">
        <v>1806</v>
      </c>
      <c r="N352" s="177">
        <v>0</v>
      </c>
      <c r="O352" s="177">
        <v>0</v>
      </c>
      <c r="P352" s="177">
        <v>0</v>
      </c>
      <c r="Q352" s="177">
        <v>44564</v>
      </c>
      <c r="R352" s="177">
        <v>7766</v>
      </c>
      <c r="S352" s="177">
        <v>23700</v>
      </c>
      <c r="T352" s="178">
        <v>0</v>
      </c>
      <c r="U352" s="178">
        <v>0</v>
      </c>
      <c r="V352" s="178">
        <v>0</v>
      </c>
      <c r="W352" s="178">
        <v>0</v>
      </c>
      <c r="X352" s="178">
        <v>0</v>
      </c>
      <c r="Y352" s="178">
        <v>44564</v>
      </c>
      <c r="Z352" s="178">
        <v>0</v>
      </c>
      <c r="AA352" s="178">
        <v>7766</v>
      </c>
      <c r="AB352" s="178">
        <v>0</v>
      </c>
      <c r="AC352" s="178">
        <v>20438</v>
      </c>
      <c r="AD352" s="178">
        <v>0</v>
      </c>
      <c r="AE352" s="178">
        <v>3262</v>
      </c>
      <c r="AF352" s="178">
        <v>76030</v>
      </c>
    </row>
    <row r="353" spans="1:32">
      <c r="A353" s="179" t="s">
        <v>1010</v>
      </c>
      <c r="B353" s="172" t="s">
        <v>304</v>
      </c>
      <c r="C353" s="173" t="s">
        <v>1797</v>
      </c>
      <c r="D353" s="171" t="s">
        <v>1797</v>
      </c>
      <c r="E353" s="171" t="s">
        <v>1796</v>
      </c>
      <c r="F353" s="182">
        <v>0.77102225135656799</v>
      </c>
      <c r="G353" s="174">
        <v>0.19489966859681707</v>
      </c>
      <c r="H353" s="175"/>
      <c r="I353" s="175"/>
      <c r="J353" s="175"/>
      <c r="K353" s="175"/>
      <c r="L353" s="175"/>
      <c r="M353" s="175" t="s">
        <v>1806</v>
      </c>
      <c r="N353" s="177">
        <v>0</v>
      </c>
      <c r="O353" s="177">
        <v>1321</v>
      </c>
      <c r="P353" s="177">
        <v>2422</v>
      </c>
      <c r="Q353" s="177">
        <v>0</v>
      </c>
      <c r="R353" s="177">
        <v>21407</v>
      </c>
      <c r="S353" s="177">
        <v>84686</v>
      </c>
      <c r="T353" s="178">
        <v>0</v>
      </c>
      <c r="U353" s="178">
        <v>0</v>
      </c>
      <c r="V353" s="178">
        <v>1321</v>
      </c>
      <c r="W353" s="178">
        <v>2422</v>
      </c>
      <c r="X353" s="178">
        <v>0</v>
      </c>
      <c r="Y353" s="178">
        <v>0</v>
      </c>
      <c r="Z353" s="178">
        <v>0</v>
      </c>
      <c r="AA353" s="178">
        <v>21407</v>
      </c>
      <c r="AB353" s="178">
        <v>0</v>
      </c>
      <c r="AC353" s="178">
        <v>76453</v>
      </c>
      <c r="AD353" s="178">
        <v>0</v>
      </c>
      <c r="AE353" s="178">
        <v>8233</v>
      </c>
      <c r="AF353" s="178">
        <v>109836</v>
      </c>
    </row>
    <row r="354" spans="1:32">
      <c r="A354" s="179" t="s">
        <v>1011</v>
      </c>
      <c r="B354" s="172" t="s">
        <v>201</v>
      </c>
      <c r="C354" s="173" t="s">
        <v>1793</v>
      </c>
      <c r="D354" s="171" t="s">
        <v>1793</v>
      </c>
      <c r="E354" s="171" t="s">
        <v>1797</v>
      </c>
      <c r="F354" s="182">
        <v>0.46228248960309137</v>
      </c>
      <c r="G354" s="174">
        <v>0.27950895960226668</v>
      </c>
      <c r="H354" s="175"/>
      <c r="I354" s="175" t="s">
        <v>1806</v>
      </c>
      <c r="J354" s="175"/>
      <c r="K354" s="175"/>
      <c r="L354" s="175" t="s">
        <v>1806</v>
      </c>
      <c r="M354" s="175" t="s">
        <v>1806</v>
      </c>
      <c r="N354" s="177">
        <v>0</v>
      </c>
      <c r="O354" s="177">
        <v>39239</v>
      </c>
      <c r="P354" s="177">
        <v>0</v>
      </c>
      <c r="Q354" s="177">
        <v>0</v>
      </c>
      <c r="R354" s="177">
        <v>21917</v>
      </c>
      <c r="S354" s="177">
        <v>23725</v>
      </c>
      <c r="T354" s="178">
        <v>0</v>
      </c>
      <c r="U354" s="178">
        <v>0</v>
      </c>
      <c r="V354" s="178">
        <v>39239</v>
      </c>
      <c r="W354" s="178">
        <v>0</v>
      </c>
      <c r="X354" s="178">
        <v>0</v>
      </c>
      <c r="Y354" s="178">
        <v>0</v>
      </c>
      <c r="Z354" s="178">
        <v>0</v>
      </c>
      <c r="AA354" s="178">
        <v>21917</v>
      </c>
      <c r="AB354" s="178">
        <v>0</v>
      </c>
      <c r="AC354" s="178">
        <v>22034</v>
      </c>
      <c r="AD354" s="178">
        <v>0</v>
      </c>
      <c r="AE354" s="178">
        <v>1691</v>
      </c>
      <c r="AF354" s="178">
        <v>84881</v>
      </c>
    </row>
    <row r="355" spans="1:32">
      <c r="A355" s="179" t="s">
        <v>1012</v>
      </c>
      <c r="B355" s="172" t="s">
        <v>513</v>
      </c>
      <c r="C355" s="173" t="s">
        <v>1794</v>
      </c>
      <c r="D355" s="171" t="s">
        <v>1794</v>
      </c>
      <c r="E355" s="171" t="s">
        <v>1797</v>
      </c>
      <c r="F355" s="182">
        <v>0.50965138681885924</v>
      </c>
      <c r="G355" s="174">
        <v>0.26328353145031325</v>
      </c>
      <c r="H355" s="175"/>
      <c r="I355" s="175"/>
      <c r="J355" s="175" t="s">
        <v>1806</v>
      </c>
      <c r="K355" s="175"/>
      <c r="L355" s="175"/>
      <c r="M355" s="175" t="s">
        <v>1806</v>
      </c>
      <c r="N355" s="177">
        <v>0</v>
      </c>
      <c r="O355" s="177">
        <v>4178</v>
      </c>
      <c r="P355" s="177">
        <v>42060</v>
      </c>
      <c r="Q355" s="177">
        <v>0</v>
      </c>
      <c r="R355" s="177">
        <v>14561</v>
      </c>
      <c r="S355" s="177">
        <v>21728</v>
      </c>
      <c r="T355" s="178">
        <v>0</v>
      </c>
      <c r="U355" s="178">
        <v>0</v>
      </c>
      <c r="V355" s="178">
        <v>4178</v>
      </c>
      <c r="W355" s="178">
        <v>42060</v>
      </c>
      <c r="X355" s="178">
        <v>0</v>
      </c>
      <c r="Y355" s="178">
        <v>0</v>
      </c>
      <c r="Z355" s="178">
        <v>0</v>
      </c>
      <c r="AA355" s="178">
        <v>14561</v>
      </c>
      <c r="AB355" s="178">
        <v>0</v>
      </c>
      <c r="AC355" s="178">
        <v>18983</v>
      </c>
      <c r="AD355" s="178">
        <v>0</v>
      </c>
      <c r="AE355" s="178">
        <v>2745</v>
      </c>
      <c r="AF355" s="178">
        <v>82527</v>
      </c>
    </row>
    <row r="356" spans="1:32">
      <c r="A356" s="179" t="s">
        <v>1013</v>
      </c>
      <c r="B356" s="172" t="s">
        <v>305</v>
      </c>
      <c r="C356" s="173" t="s">
        <v>1796</v>
      </c>
      <c r="D356" s="171" t="s">
        <v>1796</v>
      </c>
      <c r="E356" s="171" t="s">
        <v>1797</v>
      </c>
      <c r="F356" s="182">
        <v>0.54047084666443823</v>
      </c>
      <c r="G356" s="174">
        <v>0.45952915333556182</v>
      </c>
      <c r="H356" s="175"/>
      <c r="I356" s="175"/>
      <c r="J356" s="175"/>
      <c r="K356" s="175"/>
      <c r="L356" s="175" t="s">
        <v>1806</v>
      </c>
      <c r="M356" s="175" t="s">
        <v>1806</v>
      </c>
      <c r="N356" s="177">
        <v>0</v>
      </c>
      <c r="O356" s="177">
        <v>0</v>
      </c>
      <c r="P356" s="177">
        <v>0</v>
      </c>
      <c r="Q356" s="177">
        <v>0</v>
      </c>
      <c r="R356" s="177">
        <v>56590</v>
      </c>
      <c r="S356" s="177">
        <v>48115</v>
      </c>
      <c r="T356" s="178">
        <v>0</v>
      </c>
      <c r="U356" s="178">
        <v>0</v>
      </c>
      <c r="V356" s="178">
        <v>0</v>
      </c>
      <c r="W356" s="178">
        <v>0</v>
      </c>
      <c r="X356" s="178">
        <v>0</v>
      </c>
      <c r="Y356" s="178">
        <v>0</v>
      </c>
      <c r="Z356" s="178">
        <v>0</v>
      </c>
      <c r="AA356" s="178">
        <v>56590</v>
      </c>
      <c r="AB356" s="178">
        <v>0</v>
      </c>
      <c r="AC356" s="178">
        <v>28423</v>
      </c>
      <c r="AD356" s="178">
        <v>0</v>
      </c>
      <c r="AE356" s="178">
        <v>19692</v>
      </c>
      <c r="AF356" s="178">
        <v>104705</v>
      </c>
    </row>
    <row r="357" spans="1:32">
      <c r="A357" s="179" t="s">
        <v>1014</v>
      </c>
      <c r="B357" s="172" t="s">
        <v>453</v>
      </c>
      <c r="C357" s="173" t="s">
        <v>1795</v>
      </c>
      <c r="D357" s="171" t="s">
        <v>1795</v>
      </c>
      <c r="E357" s="171" t="s">
        <v>1797</v>
      </c>
      <c r="F357" s="182">
        <v>0.86819094036697253</v>
      </c>
      <c r="G357" s="174">
        <v>0.13180905963302753</v>
      </c>
      <c r="H357" s="175"/>
      <c r="I357" s="175"/>
      <c r="J357" s="175"/>
      <c r="K357" s="175" t="s">
        <v>1806</v>
      </c>
      <c r="L357" s="175"/>
      <c r="M357" s="175"/>
      <c r="N357" s="177">
        <v>0</v>
      </c>
      <c r="O357" s="177">
        <v>0</v>
      </c>
      <c r="P357" s="177">
        <v>0</v>
      </c>
      <c r="Q357" s="177">
        <v>96904</v>
      </c>
      <c r="R357" s="177">
        <v>0</v>
      </c>
      <c r="S357" s="177">
        <v>14712</v>
      </c>
      <c r="T357" s="178">
        <v>0</v>
      </c>
      <c r="U357" s="178">
        <v>0</v>
      </c>
      <c r="V357" s="178">
        <v>0</v>
      </c>
      <c r="W357" s="178">
        <v>0</v>
      </c>
      <c r="X357" s="178">
        <v>0</v>
      </c>
      <c r="Y357" s="178">
        <v>96904</v>
      </c>
      <c r="Z357" s="178">
        <v>0</v>
      </c>
      <c r="AA357" s="178">
        <v>0</v>
      </c>
      <c r="AB357" s="178">
        <v>0</v>
      </c>
      <c r="AC357" s="178">
        <v>8778</v>
      </c>
      <c r="AD357" s="178">
        <v>0</v>
      </c>
      <c r="AE357" s="178">
        <v>5934</v>
      </c>
      <c r="AF357" s="178">
        <v>111616</v>
      </c>
    </row>
    <row r="358" spans="1:32">
      <c r="A358" s="179" t="s">
        <v>1015</v>
      </c>
      <c r="B358" s="172" t="s">
        <v>243</v>
      </c>
      <c r="C358" s="173" t="s">
        <v>1797</v>
      </c>
      <c r="D358" s="171" t="s">
        <v>1797</v>
      </c>
      <c r="E358" s="171" t="s">
        <v>1795</v>
      </c>
      <c r="F358" s="182">
        <v>0.48532867385672107</v>
      </c>
      <c r="G358" s="174">
        <v>0.26753831013637003</v>
      </c>
      <c r="H358" s="175"/>
      <c r="I358" s="175"/>
      <c r="J358" s="175"/>
      <c r="K358" s="175" t="s">
        <v>1806</v>
      </c>
      <c r="L358" s="175"/>
      <c r="M358" s="175" t="s">
        <v>1806</v>
      </c>
      <c r="N358" s="177">
        <v>0</v>
      </c>
      <c r="O358" s="177">
        <v>0</v>
      </c>
      <c r="P358" s="177">
        <v>320</v>
      </c>
      <c r="Q358" s="177">
        <v>26642</v>
      </c>
      <c r="R358" s="177">
        <v>24290</v>
      </c>
      <c r="S358" s="177">
        <v>48330</v>
      </c>
      <c r="T358" s="178">
        <v>0</v>
      </c>
      <c r="U358" s="178">
        <v>0</v>
      </c>
      <c r="V358" s="178">
        <v>0</v>
      </c>
      <c r="W358" s="178">
        <v>320</v>
      </c>
      <c r="X358" s="178">
        <v>0</v>
      </c>
      <c r="Y358" s="178">
        <v>26642</v>
      </c>
      <c r="Z358" s="178">
        <v>0</v>
      </c>
      <c r="AA358" s="178">
        <v>24290</v>
      </c>
      <c r="AB358" s="178">
        <v>0</v>
      </c>
      <c r="AC358" s="178">
        <v>36583</v>
      </c>
      <c r="AD358" s="178">
        <v>0</v>
      </c>
      <c r="AE358" s="178">
        <v>11747</v>
      </c>
      <c r="AF358" s="178">
        <v>99582</v>
      </c>
    </row>
    <row r="359" spans="1:32">
      <c r="A359" s="179" t="s">
        <v>1016</v>
      </c>
      <c r="B359" s="172" t="s">
        <v>26</v>
      </c>
      <c r="C359" s="173" t="s">
        <v>1793</v>
      </c>
      <c r="D359" s="171" t="s">
        <v>1793</v>
      </c>
      <c r="E359" s="171"/>
      <c r="F359" s="182">
        <v>1</v>
      </c>
      <c r="G359" s="174"/>
      <c r="H359" s="175"/>
      <c r="I359" s="175" t="s">
        <v>1806</v>
      </c>
      <c r="J359" s="175"/>
      <c r="K359" s="175"/>
      <c r="L359" s="175"/>
      <c r="M359" s="175"/>
      <c r="N359" s="177">
        <v>0</v>
      </c>
      <c r="O359" s="177">
        <v>95665</v>
      </c>
      <c r="P359" s="177">
        <v>0</v>
      </c>
      <c r="Q359" s="177">
        <v>0</v>
      </c>
      <c r="R359" s="177">
        <v>0</v>
      </c>
      <c r="S359" s="177">
        <v>0</v>
      </c>
      <c r="T359" s="178">
        <v>0</v>
      </c>
      <c r="U359" s="178">
        <v>0</v>
      </c>
      <c r="V359" s="178">
        <v>95665</v>
      </c>
      <c r="W359" s="178">
        <v>0</v>
      </c>
      <c r="X359" s="178">
        <v>0</v>
      </c>
      <c r="Y359" s="178">
        <v>0</v>
      </c>
      <c r="Z359" s="178">
        <v>0</v>
      </c>
      <c r="AA359" s="178">
        <v>0</v>
      </c>
      <c r="AB359" s="178">
        <v>0</v>
      </c>
      <c r="AC359" s="178">
        <v>0</v>
      </c>
      <c r="AD359" s="178">
        <v>0</v>
      </c>
      <c r="AE359" s="178">
        <v>0</v>
      </c>
      <c r="AF359" s="178">
        <v>95665</v>
      </c>
    </row>
    <row r="360" spans="1:32">
      <c r="A360" s="179" t="s">
        <v>1017</v>
      </c>
      <c r="B360" s="172" t="s">
        <v>27</v>
      </c>
      <c r="C360" s="173" t="s">
        <v>1793</v>
      </c>
      <c r="D360" s="171" t="s">
        <v>1793</v>
      </c>
      <c r="E360" s="171" t="s">
        <v>1797</v>
      </c>
      <c r="F360" s="182">
        <v>0.46837003838483476</v>
      </c>
      <c r="G360" s="174">
        <v>0.34820835030986641</v>
      </c>
      <c r="H360" s="175"/>
      <c r="I360" s="175" t="s">
        <v>1806</v>
      </c>
      <c r="J360" s="175"/>
      <c r="K360" s="175"/>
      <c r="L360" s="175"/>
      <c r="M360" s="175" t="s">
        <v>1806</v>
      </c>
      <c r="N360" s="177">
        <v>0</v>
      </c>
      <c r="O360" s="177">
        <v>43683</v>
      </c>
      <c r="P360" s="177">
        <v>0</v>
      </c>
      <c r="Q360" s="177">
        <v>0</v>
      </c>
      <c r="R360" s="177">
        <v>17107</v>
      </c>
      <c r="S360" s="177">
        <v>32476</v>
      </c>
      <c r="T360" s="178">
        <v>0</v>
      </c>
      <c r="U360" s="178">
        <v>0</v>
      </c>
      <c r="V360" s="178">
        <v>43683</v>
      </c>
      <c r="W360" s="178">
        <v>0</v>
      </c>
      <c r="X360" s="178">
        <v>0</v>
      </c>
      <c r="Y360" s="178">
        <v>0</v>
      </c>
      <c r="Z360" s="178">
        <v>0</v>
      </c>
      <c r="AA360" s="178">
        <v>17107</v>
      </c>
      <c r="AB360" s="178">
        <v>0</v>
      </c>
      <c r="AC360" s="178">
        <v>28132</v>
      </c>
      <c r="AD360" s="178">
        <v>0</v>
      </c>
      <c r="AE360" s="178">
        <v>4344</v>
      </c>
      <c r="AF360" s="178">
        <v>93266</v>
      </c>
    </row>
    <row r="361" spans="1:32">
      <c r="A361" s="179" t="s">
        <v>1018</v>
      </c>
      <c r="B361" s="172" t="s">
        <v>631</v>
      </c>
      <c r="C361" s="173" t="s">
        <v>1796</v>
      </c>
      <c r="D361" s="171" t="s">
        <v>1802</v>
      </c>
      <c r="E361" s="171" t="s">
        <v>1797</v>
      </c>
      <c r="F361" s="182">
        <v>0.65391039386073802</v>
      </c>
      <c r="G361" s="174">
        <v>0.34608960613926193</v>
      </c>
      <c r="H361" s="175"/>
      <c r="I361" s="175"/>
      <c r="J361" s="175"/>
      <c r="K361" s="175"/>
      <c r="L361" s="175" t="s">
        <v>1806</v>
      </c>
      <c r="M361" s="175" t="s">
        <v>1806</v>
      </c>
      <c r="N361" s="177">
        <v>0</v>
      </c>
      <c r="O361" s="177">
        <v>0</v>
      </c>
      <c r="P361" s="177">
        <v>0</v>
      </c>
      <c r="Q361" s="177">
        <v>0</v>
      </c>
      <c r="R361" s="177">
        <v>57943</v>
      </c>
      <c r="S361" s="177">
        <v>30667</v>
      </c>
      <c r="T361" s="178">
        <v>0</v>
      </c>
      <c r="U361" s="178">
        <v>0</v>
      </c>
      <c r="V361" s="178">
        <v>0</v>
      </c>
      <c r="W361" s="178">
        <v>0</v>
      </c>
      <c r="X361" s="178">
        <v>0</v>
      </c>
      <c r="Y361" s="178">
        <v>0</v>
      </c>
      <c r="Z361" s="178">
        <v>0</v>
      </c>
      <c r="AA361" s="178">
        <v>15630</v>
      </c>
      <c r="AB361" s="178">
        <v>42313</v>
      </c>
      <c r="AC361" s="178">
        <v>4822</v>
      </c>
      <c r="AD361" s="178">
        <v>15520</v>
      </c>
      <c r="AE361" s="178">
        <v>10325</v>
      </c>
      <c r="AF361" s="178">
        <v>88610</v>
      </c>
    </row>
    <row r="362" spans="1:32">
      <c r="A362" s="179" t="s">
        <v>1019</v>
      </c>
      <c r="B362" s="172" t="s">
        <v>454</v>
      </c>
      <c r="C362" s="173" t="s">
        <v>1793</v>
      </c>
      <c r="D362" s="171" t="s">
        <v>1793</v>
      </c>
      <c r="E362" s="171" t="s">
        <v>1797</v>
      </c>
      <c r="F362" s="182">
        <v>0.72831172815831868</v>
      </c>
      <c r="G362" s="174">
        <v>0.15736749252128557</v>
      </c>
      <c r="H362" s="175"/>
      <c r="I362" s="175" t="s">
        <v>1806</v>
      </c>
      <c r="J362" s="175"/>
      <c r="K362" s="175"/>
      <c r="L362" s="175"/>
      <c r="M362" s="175"/>
      <c r="N362" s="177">
        <v>0</v>
      </c>
      <c r="O362" s="177">
        <v>94950</v>
      </c>
      <c r="P362" s="177">
        <v>0</v>
      </c>
      <c r="Q362" s="177">
        <v>0</v>
      </c>
      <c r="R362" s="177">
        <v>14904</v>
      </c>
      <c r="S362" s="177">
        <v>20516</v>
      </c>
      <c r="T362" s="178">
        <v>0</v>
      </c>
      <c r="U362" s="178">
        <v>0</v>
      </c>
      <c r="V362" s="178">
        <v>94950</v>
      </c>
      <c r="W362" s="178">
        <v>0</v>
      </c>
      <c r="X362" s="178">
        <v>0</v>
      </c>
      <c r="Y362" s="178">
        <v>0</v>
      </c>
      <c r="Z362" s="178">
        <v>0</v>
      </c>
      <c r="AA362" s="178">
        <v>14904</v>
      </c>
      <c r="AB362" s="178">
        <v>0</v>
      </c>
      <c r="AC362" s="178">
        <v>11958</v>
      </c>
      <c r="AD362" s="178">
        <v>0</v>
      </c>
      <c r="AE362" s="178">
        <v>8558</v>
      </c>
      <c r="AF362" s="178">
        <v>130370</v>
      </c>
    </row>
    <row r="363" spans="1:32">
      <c r="A363" s="179" t="s">
        <v>1020</v>
      </c>
      <c r="B363" s="172" t="s">
        <v>455</v>
      </c>
      <c r="C363" s="173" t="s">
        <v>1793</v>
      </c>
      <c r="D363" s="171" t="s">
        <v>1793</v>
      </c>
      <c r="E363" s="171" t="s">
        <v>1795</v>
      </c>
      <c r="F363" s="182">
        <v>0.65107487193253244</v>
      </c>
      <c r="G363" s="174">
        <v>0.29118105421709206</v>
      </c>
      <c r="H363" s="175"/>
      <c r="I363" s="175" t="s">
        <v>1806</v>
      </c>
      <c r="J363" s="175"/>
      <c r="K363" s="175" t="s">
        <v>1806</v>
      </c>
      <c r="L363" s="175"/>
      <c r="M363" s="175"/>
      <c r="N363" s="177">
        <v>0</v>
      </c>
      <c r="O363" s="177">
        <v>87315</v>
      </c>
      <c r="P363" s="177">
        <v>0</v>
      </c>
      <c r="Q363" s="177">
        <v>39050</v>
      </c>
      <c r="R363" s="177">
        <v>0</v>
      </c>
      <c r="S363" s="177">
        <v>7744</v>
      </c>
      <c r="T363" s="178">
        <v>0</v>
      </c>
      <c r="U363" s="178">
        <v>0</v>
      </c>
      <c r="V363" s="178">
        <v>87315</v>
      </c>
      <c r="W363" s="178">
        <v>0</v>
      </c>
      <c r="X363" s="178">
        <v>0</v>
      </c>
      <c r="Y363" s="178">
        <v>39050</v>
      </c>
      <c r="Z363" s="178">
        <v>0</v>
      </c>
      <c r="AA363" s="178">
        <v>0</v>
      </c>
      <c r="AB363" s="178">
        <v>0</v>
      </c>
      <c r="AC363" s="178">
        <v>4588</v>
      </c>
      <c r="AD363" s="178">
        <v>0</v>
      </c>
      <c r="AE363" s="178">
        <v>3156</v>
      </c>
      <c r="AF363" s="178">
        <v>134109</v>
      </c>
    </row>
    <row r="364" spans="1:32">
      <c r="A364" s="179" t="s">
        <v>1021</v>
      </c>
      <c r="B364" s="172" t="s">
        <v>390</v>
      </c>
      <c r="C364" s="173" t="s">
        <v>1792</v>
      </c>
      <c r="D364" s="171" t="s">
        <v>1799</v>
      </c>
      <c r="E364" s="171"/>
      <c r="F364" s="182">
        <v>1</v>
      </c>
      <c r="G364" s="174"/>
      <c r="H364" s="175" t="s">
        <v>1806</v>
      </c>
      <c r="I364" s="175"/>
      <c r="J364" s="175"/>
      <c r="K364" s="175"/>
      <c r="L364" s="175"/>
      <c r="M364" s="175"/>
      <c r="N364" s="177">
        <v>107213</v>
      </c>
      <c r="O364" s="177">
        <v>0</v>
      </c>
      <c r="P364" s="177">
        <v>0</v>
      </c>
      <c r="Q364" s="177">
        <v>0</v>
      </c>
      <c r="R364" s="177">
        <v>0</v>
      </c>
      <c r="S364" s="177">
        <v>0</v>
      </c>
      <c r="T364" s="178">
        <v>0</v>
      </c>
      <c r="U364" s="178">
        <v>107213</v>
      </c>
      <c r="V364" s="178">
        <v>0</v>
      </c>
      <c r="W364" s="178">
        <v>0</v>
      </c>
      <c r="X364" s="178">
        <v>0</v>
      </c>
      <c r="Y364" s="178">
        <v>0</v>
      </c>
      <c r="Z364" s="178">
        <v>0</v>
      </c>
      <c r="AA364" s="178">
        <v>0</v>
      </c>
      <c r="AB364" s="178">
        <v>0</v>
      </c>
      <c r="AC364" s="178">
        <v>0</v>
      </c>
      <c r="AD364" s="178">
        <v>0</v>
      </c>
      <c r="AE364" s="178">
        <v>0</v>
      </c>
      <c r="AF364" s="178">
        <v>107213</v>
      </c>
    </row>
    <row r="365" spans="1:32">
      <c r="A365" s="179" t="s">
        <v>1022</v>
      </c>
      <c r="B365" s="172" t="s">
        <v>456</v>
      </c>
      <c r="C365" s="173" t="s">
        <v>1797</v>
      </c>
      <c r="D365" s="171" t="s">
        <v>1797</v>
      </c>
      <c r="E365" s="171" t="s">
        <v>1795</v>
      </c>
      <c r="F365" s="182">
        <v>0.46886355871665064</v>
      </c>
      <c r="G365" s="174">
        <v>0.3509229638372105</v>
      </c>
      <c r="H365" s="175"/>
      <c r="I365" s="175"/>
      <c r="J365" s="175"/>
      <c r="K365" s="175" t="s">
        <v>1806</v>
      </c>
      <c r="L365" s="175"/>
      <c r="M365" s="175" t="s">
        <v>1806</v>
      </c>
      <c r="N365" s="177">
        <v>0</v>
      </c>
      <c r="O365" s="177">
        <v>0</v>
      </c>
      <c r="P365" s="177">
        <v>0</v>
      </c>
      <c r="Q365" s="177">
        <v>33896</v>
      </c>
      <c r="R365" s="177">
        <v>17407</v>
      </c>
      <c r="S365" s="177">
        <v>45288</v>
      </c>
      <c r="T365" s="178">
        <v>0</v>
      </c>
      <c r="U365" s="178">
        <v>0</v>
      </c>
      <c r="V365" s="178">
        <v>0</v>
      </c>
      <c r="W365" s="178">
        <v>0</v>
      </c>
      <c r="X365" s="178">
        <v>0</v>
      </c>
      <c r="Y365" s="178">
        <v>33896</v>
      </c>
      <c r="Z365" s="178">
        <v>0</v>
      </c>
      <c r="AA365" s="178">
        <v>17407</v>
      </c>
      <c r="AB365" s="178">
        <v>0</v>
      </c>
      <c r="AC365" s="178">
        <v>35913</v>
      </c>
      <c r="AD365" s="178">
        <v>0</v>
      </c>
      <c r="AE365" s="178">
        <v>9375</v>
      </c>
      <c r="AF365" s="178">
        <v>96591</v>
      </c>
    </row>
    <row r="366" spans="1:32">
      <c r="A366" s="179" t="s">
        <v>1023</v>
      </c>
      <c r="B366" s="172" t="s">
        <v>561</v>
      </c>
      <c r="C366" s="173" t="s">
        <v>1796</v>
      </c>
      <c r="D366" s="171" t="s">
        <v>1796</v>
      </c>
      <c r="E366" s="171" t="s">
        <v>1797</v>
      </c>
      <c r="F366" s="182">
        <v>0.460104004894348</v>
      </c>
      <c r="G366" s="174">
        <v>0.4410089886582898</v>
      </c>
      <c r="H366" s="175"/>
      <c r="I366" s="175"/>
      <c r="J366" s="175"/>
      <c r="K366" s="175"/>
      <c r="L366" s="175" t="s">
        <v>1806</v>
      </c>
      <c r="M366" s="175" t="s">
        <v>1806</v>
      </c>
      <c r="N366" s="177">
        <v>0</v>
      </c>
      <c r="O366" s="177">
        <v>0</v>
      </c>
      <c r="P366" s="177">
        <v>0</v>
      </c>
      <c r="Q366" s="177">
        <v>8405</v>
      </c>
      <c r="R366" s="177">
        <v>39107</v>
      </c>
      <c r="S366" s="177">
        <v>37484</v>
      </c>
      <c r="T366" s="178">
        <v>0</v>
      </c>
      <c r="U366" s="178">
        <v>0</v>
      </c>
      <c r="V366" s="178">
        <v>0</v>
      </c>
      <c r="W366" s="178">
        <v>0</v>
      </c>
      <c r="X366" s="178">
        <v>0</v>
      </c>
      <c r="Y366" s="178">
        <v>8405</v>
      </c>
      <c r="Z366" s="178">
        <v>0</v>
      </c>
      <c r="AA366" s="178">
        <v>39107</v>
      </c>
      <c r="AB366" s="178">
        <v>0</v>
      </c>
      <c r="AC366" s="178">
        <v>18633</v>
      </c>
      <c r="AD366" s="178">
        <v>0</v>
      </c>
      <c r="AE366" s="178">
        <v>18851</v>
      </c>
      <c r="AF366" s="178">
        <v>84996</v>
      </c>
    </row>
    <row r="367" spans="1:32">
      <c r="A367" s="179" t="s">
        <v>1024</v>
      </c>
      <c r="B367" s="172" t="s">
        <v>570</v>
      </c>
      <c r="C367" s="173" t="s">
        <v>1797</v>
      </c>
      <c r="D367" s="171" t="s">
        <v>1797</v>
      </c>
      <c r="E367" s="171" t="s">
        <v>1796</v>
      </c>
      <c r="F367" s="182">
        <v>0.82218955488113299</v>
      </c>
      <c r="G367" s="174">
        <v>0.17781044511886698</v>
      </c>
      <c r="H367" s="175"/>
      <c r="I367" s="175"/>
      <c r="J367" s="175"/>
      <c r="K367" s="175"/>
      <c r="L367" s="175"/>
      <c r="M367" s="175" t="s">
        <v>1806</v>
      </c>
      <c r="N367" s="177">
        <v>0</v>
      </c>
      <c r="O367" s="177">
        <v>0</v>
      </c>
      <c r="P367" s="177">
        <v>0</v>
      </c>
      <c r="Q367" s="177">
        <v>0</v>
      </c>
      <c r="R367" s="177">
        <v>11249</v>
      </c>
      <c r="S367" s="177">
        <v>52015</v>
      </c>
      <c r="T367" s="178">
        <v>0</v>
      </c>
      <c r="U367" s="178">
        <v>0</v>
      </c>
      <c r="V367" s="178">
        <v>0</v>
      </c>
      <c r="W367" s="178">
        <v>0</v>
      </c>
      <c r="X367" s="178">
        <v>0</v>
      </c>
      <c r="Y367" s="178">
        <v>0</v>
      </c>
      <c r="Z367" s="178">
        <v>0</v>
      </c>
      <c r="AA367" s="178">
        <v>11249</v>
      </c>
      <c r="AB367" s="178">
        <v>0</v>
      </c>
      <c r="AC367" s="178">
        <v>25222</v>
      </c>
      <c r="AD367" s="178">
        <v>0</v>
      </c>
      <c r="AE367" s="178">
        <v>26793</v>
      </c>
      <c r="AF367" s="178">
        <v>63264</v>
      </c>
    </row>
    <row r="368" spans="1:32">
      <c r="A368" s="179" t="s">
        <v>1025</v>
      </c>
      <c r="B368" s="172" t="s">
        <v>632</v>
      </c>
      <c r="C368" s="173" t="s">
        <v>1796</v>
      </c>
      <c r="D368" s="171" t="s">
        <v>1796</v>
      </c>
      <c r="E368" s="171" t="s">
        <v>1797</v>
      </c>
      <c r="F368" s="182">
        <v>0.50109295305506396</v>
      </c>
      <c r="G368" s="174">
        <v>0.49890704694493598</v>
      </c>
      <c r="H368" s="175"/>
      <c r="I368" s="175"/>
      <c r="J368" s="175"/>
      <c r="K368" s="175"/>
      <c r="L368" s="175" t="s">
        <v>1806</v>
      </c>
      <c r="M368" s="175" t="s">
        <v>1806</v>
      </c>
      <c r="N368" s="177">
        <v>0</v>
      </c>
      <c r="O368" s="177">
        <v>0</v>
      </c>
      <c r="P368" s="177">
        <v>0</v>
      </c>
      <c r="Q368" s="177">
        <v>0</v>
      </c>
      <c r="R368" s="177">
        <v>48140</v>
      </c>
      <c r="S368" s="177">
        <v>47930</v>
      </c>
      <c r="T368" s="178">
        <v>0</v>
      </c>
      <c r="U368" s="178">
        <v>0</v>
      </c>
      <c r="V368" s="178">
        <v>0</v>
      </c>
      <c r="W368" s="178">
        <v>0</v>
      </c>
      <c r="X368" s="178">
        <v>0</v>
      </c>
      <c r="Y368" s="178">
        <v>0</v>
      </c>
      <c r="Z368" s="178">
        <v>0</v>
      </c>
      <c r="AA368" s="178">
        <v>48140</v>
      </c>
      <c r="AB368" s="178">
        <v>0</v>
      </c>
      <c r="AC368" s="178">
        <v>23186</v>
      </c>
      <c r="AD368" s="178">
        <v>0</v>
      </c>
      <c r="AE368" s="178">
        <v>24744</v>
      </c>
      <c r="AF368" s="178">
        <v>96070</v>
      </c>
    </row>
    <row r="369" spans="1:32">
      <c r="A369" s="179" t="s">
        <v>1026</v>
      </c>
      <c r="B369" s="172" t="s">
        <v>87</v>
      </c>
      <c r="C369" s="173" t="s">
        <v>1795</v>
      </c>
      <c r="D369" s="171" t="s">
        <v>1795</v>
      </c>
      <c r="E369" s="171" t="s">
        <v>1797</v>
      </c>
      <c r="F369" s="182">
        <v>0.52299149364512243</v>
      </c>
      <c r="G369" s="174">
        <v>0.29157218233908166</v>
      </c>
      <c r="H369" s="175"/>
      <c r="I369" s="175"/>
      <c r="J369" s="175"/>
      <c r="K369" s="175" t="s">
        <v>1806</v>
      </c>
      <c r="L369" s="175"/>
      <c r="M369" s="175" t="s">
        <v>1806</v>
      </c>
      <c r="N369" s="177">
        <v>0</v>
      </c>
      <c r="O369" s="177">
        <v>0</v>
      </c>
      <c r="P369" s="177">
        <v>0</v>
      </c>
      <c r="Q369" s="177">
        <v>47280</v>
      </c>
      <c r="R369" s="177">
        <v>16764</v>
      </c>
      <c r="S369" s="177">
        <v>26359</v>
      </c>
      <c r="T369" s="178">
        <v>0</v>
      </c>
      <c r="U369" s="178">
        <v>0</v>
      </c>
      <c r="V369" s="178">
        <v>0</v>
      </c>
      <c r="W369" s="178">
        <v>0</v>
      </c>
      <c r="X369" s="178">
        <v>0</v>
      </c>
      <c r="Y369" s="178">
        <v>47280</v>
      </c>
      <c r="Z369" s="178">
        <v>0</v>
      </c>
      <c r="AA369" s="178">
        <v>16764</v>
      </c>
      <c r="AB369" s="178">
        <v>0</v>
      </c>
      <c r="AC369" s="178">
        <v>21457</v>
      </c>
      <c r="AD369" s="178">
        <v>0</v>
      </c>
      <c r="AE369" s="178">
        <v>4902</v>
      </c>
      <c r="AF369" s="178">
        <v>90403</v>
      </c>
    </row>
    <row r="370" spans="1:32">
      <c r="A370" s="179" t="s">
        <v>1027</v>
      </c>
      <c r="B370" s="172" t="s">
        <v>151</v>
      </c>
      <c r="C370" s="173" t="s">
        <v>1794</v>
      </c>
      <c r="D370" s="171" t="s">
        <v>1794</v>
      </c>
      <c r="E370" s="171" t="s">
        <v>1801</v>
      </c>
      <c r="F370" s="182">
        <v>0.6203245647140424</v>
      </c>
      <c r="G370" s="174">
        <v>0.30201246442742175</v>
      </c>
      <c r="H370" s="175"/>
      <c r="I370" s="175"/>
      <c r="J370" s="175" t="s">
        <v>1806</v>
      </c>
      <c r="K370" s="175" t="s">
        <v>1806</v>
      </c>
      <c r="L370" s="175"/>
      <c r="M370" s="175"/>
      <c r="N370" s="177">
        <v>1505</v>
      </c>
      <c r="O370" s="177">
        <v>0</v>
      </c>
      <c r="P370" s="177">
        <v>60816</v>
      </c>
      <c r="Q370" s="177">
        <v>29609</v>
      </c>
      <c r="R370" s="177">
        <v>0</v>
      </c>
      <c r="S370" s="177">
        <v>6109</v>
      </c>
      <c r="T370" s="178">
        <v>1505</v>
      </c>
      <c r="U370" s="178">
        <v>0</v>
      </c>
      <c r="V370" s="178">
        <v>0</v>
      </c>
      <c r="W370" s="178">
        <v>60816</v>
      </c>
      <c r="X370" s="178">
        <v>0</v>
      </c>
      <c r="Y370" s="178">
        <v>0</v>
      </c>
      <c r="Z370" s="178">
        <v>29609</v>
      </c>
      <c r="AA370" s="178">
        <v>0</v>
      </c>
      <c r="AB370" s="178">
        <v>0</v>
      </c>
      <c r="AC370" s="178">
        <v>5840</v>
      </c>
      <c r="AD370" s="178">
        <v>0</v>
      </c>
      <c r="AE370" s="178">
        <v>269</v>
      </c>
      <c r="AF370" s="178">
        <v>98039</v>
      </c>
    </row>
    <row r="371" spans="1:32">
      <c r="A371" s="179" t="s">
        <v>1028</v>
      </c>
      <c r="B371" s="172" t="s">
        <v>633</v>
      </c>
      <c r="C371" s="173" t="s">
        <v>1795</v>
      </c>
      <c r="D371" s="171" t="s">
        <v>1795</v>
      </c>
      <c r="E371" s="171" t="s">
        <v>1797</v>
      </c>
      <c r="F371" s="182">
        <v>0.67090528295435115</v>
      </c>
      <c r="G371" s="174">
        <v>0.20166908873311679</v>
      </c>
      <c r="H371" s="175"/>
      <c r="I371" s="175"/>
      <c r="J371" s="175"/>
      <c r="K371" s="175" t="s">
        <v>1806</v>
      </c>
      <c r="L371" s="175"/>
      <c r="M371" s="175"/>
      <c r="N371" s="177">
        <v>0</v>
      </c>
      <c r="O371" s="177">
        <v>0</v>
      </c>
      <c r="P371" s="177">
        <v>0</v>
      </c>
      <c r="Q371" s="177">
        <v>62786</v>
      </c>
      <c r="R371" s="177">
        <v>11925</v>
      </c>
      <c r="S371" s="177">
        <v>18873</v>
      </c>
      <c r="T371" s="178">
        <v>0</v>
      </c>
      <c r="U371" s="178">
        <v>0</v>
      </c>
      <c r="V371" s="178">
        <v>0</v>
      </c>
      <c r="W371" s="178">
        <v>0</v>
      </c>
      <c r="X371" s="178">
        <v>0</v>
      </c>
      <c r="Y371" s="178">
        <v>62786</v>
      </c>
      <c r="Z371" s="178">
        <v>0</v>
      </c>
      <c r="AA371" s="178">
        <v>11925</v>
      </c>
      <c r="AB371" s="178">
        <v>0</v>
      </c>
      <c r="AC371" s="178">
        <v>16919</v>
      </c>
      <c r="AD371" s="178">
        <v>0</v>
      </c>
      <c r="AE371" s="178">
        <v>1954</v>
      </c>
      <c r="AF371" s="178">
        <v>93584</v>
      </c>
    </row>
    <row r="372" spans="1:32">
      <c r="A372" s="179" t="s">
        <v>1029</v>
      </c>
      <c r="B372" s="172" t="s">
        <v>1334</v>
      </c>
      <c r="C372" s="173" t="s">
        <v>1797</v>
      </c>
      <c r="D372" s="171" t="s">
        <v>1797</v>
      </c>
      <c r="E372" s="171"/>
      <c r="F372" s="182">
        <v>1</v>
      </c>
      <c r="G372" s="174"/>
      <c r="H372" s="175"/>
      <c r="I372" s="175"/>
      <c r="J372" s="175"/>
      <c r="K372" s="175"/>
      <c r="L372" s="175"/>
      <c r="M372" s="175" t="s">
        <v>1806</v>
      </c>
      <c r="N372" s="177">
        <v>0</v>
      </c>
      <c r="O372" s="177">
        <v>0</v>
      </c>
      <c r="P372" s="177">
        <v>0</v>
      </c>
      <c r="Q372" s="177">
        <v>0</v>
      </c>
      <c r="R372" s="177">
        <v>0</v>
      </c>
      <c r="S372" s="177">
        <v>26900</v>
      </c>
      <c r="T372" s="178">
        <v>0</v>
      </c>
      <c r="U372" s="178">
        <v>0</v>
      </c>
      <c r="V372" s="178">
        <v>0</v>
      </c>
      <c r="W372" s="178">
        <v>0</v>
      </c>
      <c r="X372" s="178">
        <v>0</v>
      </c>
      <c r="Y372" s="178">
        <v>0</v>
      </c>
      <c r="Z372" s="178">
        <v>0</v>
      </c>
      <c r="AA372" s="178">
        <v>0</v>
      </c>
      <c r="AB372" s="178">
        <v>0</v>
      </c>
      <c r="AC372" s="178">
        <v>7795</v>
      </c>
      <c r="AD372" s="178">
        <v>0</v>
      </c>
      <c r="AE372" s="178">
        <v>19105</v>
      </c>
      <c r="AF372" s="178">
        <v>26900</v>
      </c>
    </row>
    <row r="373" spans="1:32">
      <c r="A373" s="179" t="s">
        <v>1030</v>
      </c>
      <c r="B373" s="172" t="s">
        <v>576</v>
      </c>
      <c r="C373" s="173" t="s">
        <v>1795</v>
      </c>
      <c r="D373" s="171" t="s">
        <v>1795</v>
      </c>
      <c r="E373" s="171" t="s">
        <v>1797</v>
      </c>
      <c r="F373" s="182">
        <v>0.49266332200463936</v>
      </c>
      <c r="G373" s="174">
        <v>0.28184172196148244</v>
      </c>
      <c r="H373" s="175"/>
      <c r="I373" s="175"/>
      <c r="J373" s="175"/>
      <c r="K373" s="175" t="s">
        <v>1806</v>
      </c>
      <c r="L373" s="175"/>
      <c r="M373" s="175" t="s">
        <v>1806</v>
      </c>
      <c r="N373" s="177">
        <v>0</v>
      </c>
      <c r="O373" s="177">
        <v>0</v>
      </c>
      <c r="P373" s="177">
        <v>0</v>
      </c>
      <c r="Q373" s="177">
        <v>36530</v>
      </c>
      <c r="R373" s="177">
        <v>16720</v>
      </c>
      <c r="S373" s="177">
        <v>20898</v>
      </c>
      <c r="T373" s="178">
        <v>0</v>
      </c>
      <c r="U373" s="178">
        <v>0</v>
      </c>
      <c r="V373" s="178">
        <v>0</v>
      </c>
      <c r="W373" s="178">
        <v>0</v>
      </c>
      <c r="X373" s="178">
        <v>0</v>
      </c>
      <c r="Y373" s="178">
        <v>36530</v>
      </c>
      <c r="Z373" s="178">
        <v>0</v>
      </c>
      <c r="AA373" s="178">
        <v>16720</v>
      </c>
      <c r="AB373" s="178">
        <v>0</v>
      </c>
      <c r="AC373" s="178">
        <v>16929</v>
      </c>
      <c r="AD373" s="178">
        <v>0</v>
      </c>
      <c r="AE373" s="178">
        <v>3969</v>
      </c>
      <c r="AF373" s="178">
        <v>74148</v>
      </c>
    </row>
    <row r="374" spans="1:32">
      <c r="A374" s="179" t="s">
        <v>1031</v>
      </c>
      <c r="B374" s="172" t="s">
        <v>457</v>
      </c>
      <c r="C374" s="173" t="s">
        <v>1796</v>
      </c>
      <c r="D374" s="171" t="s">
        <v>1796</v>
      </c>
      <c r="E374" s="171" t="s">
        <v>1797</v>
      </c>
      <c r="F374" s="182">
        <v>0.36506256015399424</v>
      </c>
      <c r="G374" s="174">
        <v>0.32001924927815206</v>
      </c>
      <c r="H374" s="175"/>
      <c r="I374" s="175"/>
      <c r="J374" s="175"/>
      <c r="K374" s="175" t="s">
        <v>1806</v>
      </c>
      <c r="L374" s="175" t="s">
        <v>1806</v>
      </c>
      <c r="M374" s="175" t="s">
        <v>1806</v>
      </c>
      <c r="N374" s="177">
        <v>0</v>
      </c>
      <c r="O374" s="177">
        <v>0</v>
      </c>
      <c r="P374" s="177">
        <v>0</v>
      </c>
      <c r="Q374" s="177">
        <v>29448</v>
      </c>
      <c r="R374" s="177">
        <v>34137</v>
      </c>
      <c r="S374" s="177">
        <v>29925</v>
      </c>
      <c r="T374" s="178">
        <v>0</v>
      </c>
      <c r="U374" s="178">
        <v>0</v>
      </c>
      <c r="V374" s="178">
        <v>0</v>
      </c>
      <c r="W374" s="178">
        <v>0</v>
      </c>
      <c r="X374" s="178">
        <v>0</v>
      </c>
      <c r="Y374" s="178">
        <v>29448</v>
      </c>
      <c r="Z374" s="178">
        <v>0</v>
      </c>
      <c r="AA374" s="178">
        <v>34137</v>
      </c>
      <c r="AB374" s="178">
        <v>0</v>
      </c>
      <c r="AC374" s="178">
        <v>23370</v>
      </c>
      <c r="AD374" s="178">
        <v>0</v>
      </c>
      <c r="AE374" s="178">
        <v>6555</v>
      </c>
      <c r="AF374" s="178">
        <v>93510</v>
      </c>
    </row>
    <row r="375" spans="1:32">
      <c r="A375" s="179" t="s">
        <v>1032</v>
      </c>
      <c r="B375" s="172" t="s">
        <v>458</v>
      </c>
      <c r="C375" s="173" t="s">
        <v>1796</v>
      </c>
      <c r="D375" s="171" t="s">
        <v>1796</v>
      </c>
      <c r="E375" s="171" t="s">
        <v>1797</v>
      </c>
      <c r="F375" s="182">
        <v>0.58810629214007415</v>
      </c>
      <c r="G375" s="174">
        <v>0.3278701910738866</v>
      </c>
      <c r="H375" s="175"/>
      <c r="I375" s="175"/>
      <c r="J375" s="175"/>
      <c r="K375" s="175"/>
      <c r="L375" s="175" t="s">
        <v>1806</v>
      </c>
      <c r="M375" s="175" t="s">
        <v>1806</v>
      </c>
      <c r="N375" s="177">
        <v>0</v>
      </c>
      <c r="O375" s="177">
        <v>0</v>
      </c>
      <c r="P375" s="177">
        <v>0</v>
      </c>
      <c r="Q375" s="177">
        <v>7203</v>
      </c>
      <c r="R375" s="177">
        <v>50416</v>
      </c>
      <c r="S375" s="177">
        <v>28107</v>
      </c>
      <c r="T375" s="178">
        <v>0</v>
      </c>
      <c r="U375" s="178">
        <v>0</v>
      </c>
      <c r="V375" s="178">
        <v>0</v>
      </c>
      <c r="W375" s="178">
        <v>0</v>
      </c>
      <c r="X375" s="178">
        <v>0</v>
      </c>
      <c r="Y375" s="178">
        <v>7203</v>
      </c>
      <c r="Z375" s="178">
        <v>0</v>
      </c>
      <c r="AA375" s="178">
        <v>50416</v>
      </c>
      <c r="AB375" s="178">
        <v>0</v>
      </c>
      <c r="AC375" s="178">
        <v>22784</v>
      </c>
      <c r="AD375" s="178">
        <v>0</v>
      </c>
      <c r="AE375" s="178">
        <v>5323</v>
      </c>
      <c r="AF375" s="178">
        <v>85726</v>
      </c>
    </row>
    <row r="376" spans="1:32">
      <c r="A376" s="179" t="s">
        <v>1033</v>
      </c>
      <c r="B376" s="172" t="s">
        <v>202</v>
      </c>
      <c r="C376" s="173" t="s">
        <v>1797</v>
      </c>
      <c r="D376" s="171" t="s">
        <v>1797</v>
      </c>
      <c r="E376" s="171" t="s">
        <v>1795</v>
      </c>
      <c r="F376" s="182">
        <v>0.52522674092552846</v>
      </c>
      <c r="G376" s="174">
        <v>0.37766626056351649</v>
      </c>
      <c r="H376" s="175"/>
      <c r="I376" s="175"/>
      <c r="J376" s="175"/>
      <c r="K376" s="175" t="s">
        <v>1806</v>
      </c>
      <c r="L376" s="175"/>
      <c r="M376" s="175" t="s">
        <v>1806</v>
      </c>
      <c r="N376" s="177">
        <v>0</v>
      </c>
      <c r="O376" s="177">
        <v>0</v>
      </c>
      <c r="P376" s="177">
        <v>0</v>
      </c>
      <c r="Q376" s="177">
        <v>39059</v>
      </c>
      <c r="R376" s="177">
        <v>10043</v>
      </c>
      <c r="S376" s="177">
        <v>54320</v>
      </c>
      <c r="T376" s="178">
        <v>0</v>
      </c>
      <c r="U376" s="178">
        <v>0</v>
      </c>
      <c r="V376" s="178">
        <v>0</v>
      </c>
      <c r="W376" s="178">
        <v>0</v>
      </c>
      <c r="X376" s="178">
        <v>0</v>
      </c>
      <c r="Y376" s="178">
        <v>39059</v>
      </c>
      <c r="Z376" s="178">
        <v>0</v>
      </c>
      <c r="AA376" s="178">
        <v>10043</v>
      </c>
      <c r="AB376" s="178">
        <v>0</v>
      </c>
      <c r="AC376" s="178">
        <v>40849</v>
      </c>
      <c r="AD376" s="178">
        <v>0</v>
      </c>
      <c r="AE376" s="178">
        <v>13471</v>
      </c>
      <c r="AF376" s="178">
        <v>103422</v>
      </c>
    </row>
    <row r="377" spans="1:32">
      <c r="A377" s="179" t="s">
        <v>1034</v>
      </c>
      <c r="B377" s="172" t="s">
        <v>459</v>
      </c>
      <c r="C377" s="173" t="s">
        <v>1795</v>
      </c>
      <c r="D377" s="171" t="s">
        <v>1795</v>
      </c>
      <c r="E377" s="171" t="s">
        <v>1797</v>
      </c>
      <c r="F377" s="182">
        <v>0.60743685645200729</v>
      </c>
      <c r="G377" s="174">
        <v>0.38849696168370718</v>
      </c>
      <c r="H377" s="175"/>
      <c r="I377" s="175"/>
      <c r="J377" s="175"/>
      <c r="K377" s="175" t="s">
        <v>1806</v>
      </c>
      <c r="L377" s="175"/>
      <c r="M377" s="175" t="s">
        <v>1806</v>
      </c>
      <c r="N377" s="177">
        <v>0</v>
      </c>
      <c r="O377" s="177">
        <v>0</v>
      </c>
      <c r="P377" s="177">
        <v>0</v>
      </c>
      <c r="Q377" s="177">
        <v>67075</v>
      </c>
      <c r="R377" s="177">
        <v>449</v>
      </c>
      <c r="S377" s="177">
        <v>42899</v>
      </c>
      <c r="T377" s="178">
        <v>0</v>
      </c>
      <c r="U377" s="178">
        <v>0</v>
      </c>
      <c r="V377" s="178">
        <v>0</v>
      </c>
      <c r="W377" s="178">
        <v>0</v>
      </c>
      <c r="X377" s="178">
        <v>0</v>
      </c>
      <c r="Y377" s="178">
        <v>67075</v>
      </c>
      <c r="Z377" s="178">
        <v>0</v>
      </c>
      <c r="AA377" s="178">
        <v>449</v>
      </c>
      <c r="AB377" s="178">
        <v>0</v>
      </c>
      <c r="AC377" s="178">
        <v>30544</v>
      </c>
      <c r="AD377" s="178">
        <v>0</v>
      </c>
      <c r="AE377" s="178">
        <v>12355</v>
      </c>
      <c r="AF377" s="178">
        <v>110423</v>
      </c>
    </row>
    <row r="378" spans="1:32">
      <c r="A378" s="179" t="s">
        <v>1036</v>
      </c>
      <c r="B378" s="172" t="s">
        <v>28</v>
      </c>
      <c r="C378" s="173" t="s">
        <v>1792</v>
      </c>
      <c r="D378" s="171" t="s">
        <v>1798</v>
      </c>
      <c r="E378" s="171" t="s">
        <v>1797</v>
      </c>
      <c r="F378" s="182">
        <v>0.99750645217627543</v>
      </c>
      <c r="G378" s="174">
        <v>2.4935478237246038E-3</v>
      </c>
      <c r="H378" s="175" t="s">
        <v>1806</v>
      </c>
      <c r="I378" s="175"/>
      <c r="J378" s="175"/>
      <c r="K378" s="175"/>
      <c r="L378" s="175"/>
      <c r="M378" s="175"/>
      <c r="N378" s="177">
        <v>102809</v>
      </c>
      <c r="O378" s="177">
        <v>0</v>
      </c>
      <c r="P378" s="177">
        <v>0</v>
      </c>
      <c r="Q378" s="177">
        <v>0</v>
      </c>
      <c r="R378" s="177">
        <v>0</v>
      </c>
      <c r="S378" s="177">
        <v>257</v>
      </c>
      <c r="T378" s="178">
        <v>102809</v>
      </c>
      <c r="U378" s="178">
        <v>0</v>
      </c>
      <c r="V378" s="178">
        <v>0</v>
      </c>
      <c r="W378" s="178">
        <v>0</v>
      </c>
      <c r="X378" s="178">
        <v>0</v>
      </c>
      <c r="Y378" s="178">
        <v>0</v>
      </c>
      <c r="Z378" s="178">
        <v>0</v>
      </c>
      <c r="AA378" s="178">
        <v>0</v>
      </c>
      <c r="AB378" s="178">
        <v>0</v>
      </c>
      <c r="AC378" s="178">
        <v>0</v>
      </c>
      <c r="AD378" s="178">
        <v>0</v>
      </c>
      <c r="AE378" s="178">
        <v>257</v>
      </c>
      <c r="AF378" s="178">
        <v>103066</v>
      </c>
    </row>
    <row r="379" spans="1:32">
      <c r="A379" s="179" t="s">
        <v>1037</v>
      </c>
      <c r="B379" s="172" t="s">
        <v>29</v>
      </c>
      <c r="C379" s="173" t="s">
        <v>1792</v>
      </c>
      <c r="D379" s="171" t="s">
        <v>1798</v>
      </c>
      <c r="E379" s="171"/>
      <c r="F379" s="182">
        <v>1</v>
      </c>
      <c r="G379" s="174"/>
      <c r="H379" s="175" t="s">
        <v>1806</v>
      </c>
      <c r="I379" s="175"/>
      <c r="J379" s="175"/>
      <c r="K379" s="175"/>
      <c r="L379" s="175"/>
      <c r="M379" s="175"/>
      <c r="N379" s="177">
        <v>101480</v>
      </c>
      <c r="O379" s="177">
        <v>0</v>
      </c>
      <c r="P379" s="177">
        <v>0</v>
      </c>
      <c r="Q379" s="177">
        <v>0</v>
      </c>
      <c r="R379" s="177">
        <v>0</v>
      </c>
      <c r="S379" s="177">
        <v>0</v>
      </c>
      <c r="T379" s="178">
        <v>101480</v>
      </c>
      <c r="U379" s="178">
        <v>0</v>
      </c>
      <c r="V379" s="178">
        <v>0</v>
      </c>
      <c r="W379" s="178">
        <v>0</v>
      </c>
      <c r="X379" s="178">
        <v>0</v>
      </c>
      <c r="Y379" s="178">
        <v>0</v>
      </c>
      <c r="Z379" s="178">
        <v>0</v>
      </c>
      <c r="AA379" s="178">
        <v>0</v>
      </c>
      <c r="AB379" s="178">
        <v>0</v>
      </c>
      <c r="AC379" s="178">
        <v>0</v>
      </c>
      <c r="AD379" s="178">
        <v>0</v>
      </c>
      <c r="AE379" s="178">
        <v>0</v>
      </c>
      <c r="AF379" s="178">
        <v>101480</v>
      </c>
    </row>
    <row r="380" spans="1:32">
      <c r="A380" s="179" t="s">
        <v>1038</v>
      </c>
      <c r="B380" s="172" t="s">
        <v>30</v>
      </c>
      <c r="C380" s="173" t="s">
        <v>1792</v>
      </c>
      <c r="D380" s="171" t="s">
        <v>1798</v>
      </c>
      <c r="E380" s="171" t="s">
        <v>1797</v>
      </c>
      <c r="F380" s="182">
        <v>0.8342144193534351</v>
      </c>
      <c r="G380" s="174">
        <v>0.14428055519296873</v>
      </c>
      <c r="H380" s="175" t="s">
        <v>1806</v>
      </c>
      <c r="I380" s="175"/>
      <c r="J380" s="175"/>
      <c r="K380" s="175"/>
      <c r="L380" s="175"/>
      <c r="M380" s="175"/>
      <c r="N380" s="177">
        <v>76691</v>
      </c>
      <c r="O380" s="177">
        <v>0</v>
      </c>
      <c r="P380" s="177">
        <v>0</v>
      </c>
      <c r="Q380" s="177">
        <v>0</v>
      </c>
      <c r="R380" s="177">
        <v>1977</v>
      </c>
      <c r="S380" s="177">
        <v>13264</v>
      </c>
      <c r="T380" s="178">
        <v>76691</v>
      </c>
      <c r="U380" s="178">
        <v>0</v>
      </c>
      <c r="V380" s="178">
        <v>0</v>
      </c>
      <c r="W380" s="178">
        <v>0</v>
      </c>
      <c r="X380" s="178">
        <v>0</v>
      </c>
      <c r="Y380" s="178">
        <v>0</v>
      </c>
      <c r="Z380" s="178">
        <v>0</v>
      </c>
      <c r="AA380" s="178">
        <v>0</v>
      </c>
      <c r="AB380" s="178">
        <v>1977</v>
      </c>
      <c r="AC380" s="178">
        <v>7146</v>
      </c>
      <c r="AD380" s="178">
        <v>2859</v>
      </c>
      <c r="AE380" s="178">
        <v>3259</v>
      </c>
      <c r="AF380" s="178">
        <v>91932</v>
      </c>
    </row>
    <row r="381" spans="1:32">
      <c r="A381" s="179" t="s">
        <v>1035</v>
      </c>
      <c r="B381" s="172" t="s">
        <v>244</v>
      </c>
      <c r="C381" s="173" t="s">
        <v>1794</v>
      </c>
      <c r="D381" s="171" t="s">
        <v>1794</v>
      </c>
      <c r="E381" s="171" t="s">
        <v>1797</v>
      </c>
      <c r="F381" s="182">
        <v>0.83117521367521363</v>
      </c>
      <c r="G381" s="174">
        <v>0.16273504273504275</v>
      </c>
      <c r="H381" s="175"/>
      <c r="I381" s="175"/>
      <c r="J381" s="175" t="s">
        <v>1806</v>
      </c>
      <c r="K381" s="175"/>
      <c r="L381" s="175"/>
      <c r="M381" s="175"/>
      <c r="N381" s="177">
        <v>0</v>
      </c>
      <c r="O381" s="177">
        <v>570</v>
      </c>
      <c r="P381" s="177">
        <v>77798</v>
      </c>
      <c r="Q381" s="177">
        <v>0</v>
      </c>
      <c r="R381" s="177">
        <v>0</v>
      </c>
      <c r="S381" s="177">
        <v>15232</v>
      </c>
      <c r="T381" s="178">
        <v>0</v>
      </c>
      <c r="U381" s="178">
        <v>0</v>
      </c>
      <c r="V381" s="178">
        <v>570</v>
      </c>
      <c r="W381" s="178">
        <v>77798</v>
      </c>
      <c r="X381" s="178">
        <v>0</v>
      </c>
      <c r="Y381" s="178">
        <v>0</v>
      </c>
      <c r="Z381" s="178">
        <v>0</v>
      </c>
      <c r="AA381" s="178">
        <v>0</v>
      </c>
      <c r="AB381" s="178">
        <v>0</v>
      </c>
      <c r="AC381" s="178">
        <v>13967</v>
      </c>
      <c r="AD381" s="178">
        <v>0</v>
      </c>
      <c r="AE381" s="178">
        <v>1265</v>
      </c>
      <c r="AF381" s="178">
        <v>93600</v>
      </c>
    </row>
    <row r="382" spans="1:32">
      <c r="A382" s="179" t="s">
        <v>1039</v>
      </c>
      <c r="B382" s="172" t="s">
        <v>562</v>
      </c>
      <c r="C382" s="173" t="s">
        <v>1794</v>
      </c>
      <c r="D382" s="171" t="s">
        <v>1794</v>
      </c>
      <c r="E382" s="171" t="s">
        <v>1797</v>
      </c>
      <c r="F382" s="182">
        <v>0.71312181062770585</v>
      </c>
      <c r="G382" s="174">
        <v>0.16475564261562839</v>
      </c>
      <c r="H382" s="175"/>
      <c r="I382" s="175"/>
      <c r="J382" s="175" t="s">
        <v>1806</v>
      </c>
      <c r="K382" s="175"/>
      <c r="L382" s="175"/>
      <c r="M382" s="175"/>
      <c r="N382" s="177">
        <v>0</v>
      </c>
      <c r="O382" s="177">
        <v>0</v>
      </c>
      <c r="P382" s="177">
        <v>57156</v>
      </c>
      <c r="Q382" s="177">
        <v>0</v>
      </c>
      <c r="R382" s="177">
        <v>9788</v>
      </c>
      <c r="S382" s="177">
        <v>13205</v>
      </c>
      <c r="T382" s="178">
        <v>0</v>
      </c>
      <c r="U382" s="178">
        <v>0</v>
      </c>
      <c r="V382" s="178">
        <v>0</v>
      </c>
      <c r="W382" s="178">
        <v>57156</v>
      </c>
      <c r="X382" s="178">
        <v>0</v>
      </c>
      <c r="Y382" s="178">
        <v>0</v>
      </c>
      <c r="Z382" s="178">
        <v>0</v>
      </c>
      <c r="AA382" s="178">
        <v>9788</v>
      </c>
      <c r="AB382" s="178">
        <v>0</v>
      </c>
      <c r="AC382" s="178">
        <v>10836</v>
      </c>
      <c r="AD382" s="178">
        <v>0</v>
      </c>
      <c r="AE382" s="178">
        <v>2369</v>
      </c>
      <c r="AF382" s="178">
        <v>80149</v>
      </c>
    </row>
    <row r="383" spans="1:32">
      <c r="A383" s="179" t="s">
        <v>1040</v>
      </c>
      <c r="B383" s="172" t="s">
        <v>563</v>
      </c>
      <c r="C383" s="173" t="s">
        <v>1794</v>
      </c>
      <c r="D383" s="171" t="s">
        <v>1794</v>
      </c>
      <c r="E383" s="171" t="s">
        <v>1796</v>
      </c>
      <c r="F383" s="182">
        <v>0.8549850684315512</v>
      </c>
      <c r="G383" s="174">
        <v>8.1414521094443609E-2</v>
      </c>
      <c r="H383" s="175"/>
      <c r="I383" s="175"/>
      <c r="J383" s="175" t="s">
        <v>1806</v>
      </c>
      <c r="K383" s="175"/>
      <c r="L383" s="175"/>
      <c r="M383" s="175"/>
      <c r="N383" s="177">
        <v>0</v>
      </c>
      <c r="O383" s="177">
        <v>0</v>
      </c>
      <c r="P383" s="177">
        <v>74152</v>
      </c>
      <c r="Q383" s="177">
        <v>0</v>
      </c>
      <c r="R383" s="177">
        <v>7061</v>
      </c>
      <c r="S383" s="177">
        <v>5516</v>
      </c>
      <c r="T383" s="178">
        <v>0</v>
      </c>
      <c r="U383" s="178">
        <v>0</v>
      </c>
      <c r="V383" s="178">
        <v>0</v>
      </c>
      <c r="W383" s="178">
        <v>74152</v>
      </c>
      <c r="X383" s="178">
        <v>0</v>
      </c>
      <c r="Y383" s="178">
        <v>0</v>
      </c>
      <c r="Z383" s="178">
        <v>0</v>
      </c>
      <c r="AA383" s="178">
        <v>7061</v>
      </c>
      <c r="AB383" s="178">
        <v>0</v>
      </c>
      <c r="AC383" s="178">
        <v>0</v>
      </c>
      <c r="AD383" s="178">
        <v>3125</v>
      </c>
      <c r="AE383" s="178">
        <v>2391</v>
      </c>
      <c r="AF383" s="178">
        <v>86729</v>
      </c>
    </row>
    <row r="384" spans="1:32">
      <c r="A384" s="179" t="s">
        <v>1041</v>
      </c>
      <c r="B384" s="172" t="s">
        <v>514</v>
      </c>
      <c r="C384" s="173" t="s">
        <v>1796</v>
      </c>
      <c r="D384" s="171" t="s">
        <v>1796</v>
      </c>
      <c r="E384" s="171" t="s">
        <v>1795</v>
      </c>
      <c r="F384" s="182">
        <v>0.42963624191028787</v>
      </c>
      <c r="G384" s="174">
        <v>0.29923008257085471</v>
      </c>
      <c r="H384" s="175"/>
      <c r="I384" s="175"/>
      <c r="J384" s="175"/>
      <c r="K384" s="175" t="s">
        <v>1806</v>
      </c>
      <c r="L384" s="175" t="s">
        <v>1806</v>
      </c>
      <c r="M384" s="175" t="s">
        <v>1806</v>
      </c>
      <c r="N384" s="177">
        <v>0</v>
      </c>
      <c r="O384" s="177">
        <v>0</v>
      </c>
      <c r="P384" s="177">
        <v>0</v>
      </c>
      <c r="Q384" s="177">
        <v>26817</v>
      </c>
      <c r="R384" s="177">
        <v>38504</v>
      </c>
      <c r="S384" s="177">
        <v>24299</v>
      </c>
      <c r="T384" s="178">
        <v>0</v>
      </c>
      <c r="U384" s="178">
        <v>0</v>
      </c>
      <c r="V384" s="178">
        <v>0</v>
      </c>
      <c r="W384" s="178">
        <v>0</v>
      </c>
      <c r="X384" s="178">
        <v>0</v>
      </c>
      <c r="Y384" s="178">
        <v>26817</v>
      </c>
      <c r="Z384" s="178">
        <v>0</v>
      </c>
      <c r="AA384" s="178">
        <v>38504</v>
      </c>
      <c r="AB384" s="178">
        <v>0</v>
      </c>
      <c r="AC384" s="178">
        <v>18754</v>
      </c>
      <c r="AD384" s="178">
        <v>0</v>
      </c>
      <c r="AE384" s="178">
        <v>5545</v>
      </c>
      <c r="AF384" s="178">
        <v>89620</v>
      </c>
    </row>
    <row r="385" spans="1:32">
      <c r="A385" s="179" t="s">
        <v>1042</v>
      </c>
      <c r="B385" s="172" t="s">
        <v>152</v>
      </c>
      <c r="C385" s="173" t="s">
        <v>1795</v>
      </c>
      <c r="D385" s="171" t="s">
        <v>1795</v>
      </c>
      <c r="E385" s="171" t="s">
        <v>1796</v>
      </c>
      <c r="F385" s="182">
        <v>0.64318097830495646</v>
      </c>
      <c r="G385" s="174">
        <v>0.32059451810323847</v>
      </c>
      <c r="H385" s="175"/>
      <c r="I385" s="175"/>
      <c r="J385" s="175"/>
      <c r="K385" s="175" t="s">
        <v>1806</v>
      </c>
      <c r="L385" s="175" t="s">
        <v>1806</v>
      </c>
      <c r="M385" s="175"/>
      <c r="N385" s="177">
        <v>0</v>
      </c>
      <c r="O385" s="177">
        <v>0</v>
      </c>
      <c r="P385" s="177">
        <v>0</v>
      </c>
      <c r="Q385" s="177">
        <v>71359</v>
      </c>
      <c r="R385" s="177">
        <v>35569</v>
      </c>
      <c r="S385" s="177">
        <v>4019</v>
      </c>
      <c r="T385" s="178">
        <v>0</v>
      </c>
      <c r="U385" s="178">
        <v>0</v>
      </c>
      <c r="V385" s="178">
        <v>0</v>
      </c>
      <c r="W385" s="178">
        <v>0</v>
      </c>
      <c r="X385" s="178">
        <v>0</v>
      </c>
      <c r="Y385" s="178">
        <v>71359</v>
      </c>
      <c r="Z385" s="178">
        <v>0</v>
      </c>
      <c r="AA385" s="178">
        <v>35569</v>
      </c>
      <c r="AB385" s="178">
        <v>0</v>
      </c>
      <c r="AC385" s="178">
        <v>1155</v>
      </c>
      <c r="AD385" s="178">
        <v>0</v>
      </c>
      <c r="AE385" s="178">
        <v>2864</v>
      </c>
      <c r="AF385" s="178">
        <v>110947</v>
      </c>
    </row>
    <row r="386" spans="1:32">
      <c r="A386" s="179" t="s">
        <v>1043</v>
      </c>
      <c r="B386" s="172" t="s">
        <v>636</v>
      </c>
      <c r="C386" s="173" t="s">
        <v>1796</v>
      </c>
      <c r="D386" s="171" t="s">
        <v>1796</v>
      </c>
      <c r="E386" s="171" t="s">
        <v>1797</v>
      </c>
      <c r="F386" s="182">
        <v>0.60110668249660792</v>
      </c>
      <c r="G386" s="174">
        <v>0.39889331750339213</v>
      </c>
      <c r="H386" s="175"/>
      <c r="I386" s="175"/>
      <c r="J386" s="175"/>
      <c r="K386" s="175"/>
      <c r="L386" s="175" t="s">
        <v>1806</v>
      </c>
      <c r="M386" s="175" t="s">
        <v>1806</v>
      </c>
      <c r="N386" s="177">
        <v>0</v>
      </c>
      <c r="O386" s="177">
        <v>0</v>
      </c>
      <c r="P386" s="177">
        <v>0</v>
      </c>
      <c r="Q386" s="177">
        <v>0</v>
      </c>
      <c r="R386" s="177">
        <v>56706</v>
      </c>
      <c r="S386" s="177">
        <v>37630</v>
      </c>
      <c r="T386" s="178">
        <v>0</v>
      </c>
      <c r="U386" s="178">
        <v>0</v>
      </c>
      <c r="V386" s="178">
        <v>0</v>
      </c>
      <c r="W386" s="178">
        <v>0</v>
      </c>
      <c r="X386" s="178">
        <v>0</v>
      </c>
      <c r="Y386" s="178">
        <v>0</v>
      </c>
      <c r="Z386" s="178">
        <v>0</v>
      </c>
      <c r="AA386" s="178">
        <v>56706</v>
      </c>
      <c r="AB386" s="178">
        <v>0</v>
      </c>
      <c r="AC386" s="178">
        <v>30840</v>
      </c>
      <c r="AD386" s="178">
        <v>0</v>
      </c>
      <c r="AE386" s="178">
        <v>6790</v>
      </c>
      <c r="AF386" s="178">
        <v>94336</v>
      </c>
    </row>
    <row r="387" spans="1:32">
      <c r="A387" s="179" t="s">
        <v>1044</v>
      </c>
      <c r="B387" s="172" t="s">
        <v>515</v>
      </c>
      <c r="C387" s="173" t="s">
        <v>1797</v>
      </c>
      <c r="D387" s="171" t="s">
        <v>1797</v>
      </c>
      <c r="E387" s="171" t="s">
        <v>1796</v>
      </c>
      <c r="F387" s="182">
        <v>0.73661304961126728</v>
      </c>
      <c r="G387" s="174">
        <v>0.26338695038873278</v>
      </c>
      <c r="H387" s="175"/>
      <c r="I387" s="175"/>
      <c r="J387" s="175"/>
      <c r="K387" s="175"/>
      <c r="L387" s="175" t="s">
        <v>1806</v>
      </c>
      <c r="M387" s="175" t="s">
        <v>1806</v>
      </c>
      <c r="N387" s="177">
        <v>0</v>
      </c>
      <c r="O387" s="177">
        <v>0</v>
      </c>
      <c r="P387" s="177">
        <v>0</v>
      </c>
      <c r="Q387" s="177">
        <v>0</v>
      </c>
      <c r="R387" s="177">
        <v>24087</v>
      </c>
      <c r="S387" s="177">
        <v>67364</v>
      </c>
      <c r="T387" s="178">
        <v>0</v>
      </c>
      <c r="U387" s="178">
        <v>0</v>
      </c>
      <c r="V387" s="178">
        <v>0</v>
      </c>
      <c r="W387" s="178">
        <v>0</v>
      </c>
      <c r="X387" s="178">
        <v>0</v>
      </c>
      <c r="Y387" s="178">
        <v>0</v>
      </c>
      <c r="Z387" s="178">
        <v>0</v>
      </c>
      <c r="AA387" s="178">
        <v>24087</v>
      </c>
      <c r="AB387" s="178">
        <v>0</v>
      </c>
      <c r="AC387" s="178">
        <v>38659</v>
      </c>
      <c r="AD387" s="178">
        <v>0</v>
      </c>
      <c r="AE387" s="178">
        <v>28705</v>
      </c>
      <c r="AF387" s="178">
        <v>91451</v>
      </c>
    </row>
    <row r="388" spans="1:32">
      <c r="A388" s="179" t="s">
        <v>1045</v>
      </c>
      <c r="B388" s="172" t="s">
        <v>516</v>
      </c>
      <c r="C388" s="173" t="s">
        <v>1797</v>
      </c>
      <c r="D388" s="171" t="s">
        <v>1797</v>
      </c>
      <c r="E388" s="171" t="s">
        <v>1795</v>
      </c>
      <c r="F388" s="182">
        <v>0.46695555672990541</v>
      </c>
      <c r="G388" s="174">
        <v>0.33604608148813614</v>
      </c>
      <c r="H388" s="175"/>
      <c r="I388" s="175"/>
      <c r="J388" s="175"/>
      <c r="K388" s="175" t="s">
        <v>1806</v>
      </c>
      <c r="L388" s="175"/>
      <c r="M388" s="175" t="s">
        <v>1806</v>
      </c>
      <c r="N388" s="177">
        <v>0</v>
      </c>
      <c r="O388" s="177">
        <v>0</v>
      </c>
      <c r="P388" s="177">
        <v>0</v>
      </c>
      <c r="Q388" s="177">
        <v>31795</v>
      </c>
      <c r="R388" s="177">
        <v>18639</v>
      </c>
      <c r="S388" s="177">
        <v>44181</v>
      </c>
      <c r="T388" s="178">
        <v>0</v>
      </c>
      <c r="U388" s="178">
        <v>0</v>
      </c>
      <c r="V388" s="178">
        <v>0</v>
      </c>
      <c r="W388" s="178">
        <v>0</v>
      </c>
      <c r="X388" s="178">
        <v>0</v>
      </c>
      <c r="Y388" s="178">
        <v>31795</v>
      </c>
      <c r="Z388" s="178">
        <v>0</v>
      </c>
      <c r="AA388" s="178">
        <v>18639</v>
      </c>
      <c r="AB388" s="178">
        <v>0</v>
      </c>
      <c r="AC388" s="178">
        <v>27458</v>
      </c>
      <c r="AD388" s="178">
        <v>0</v>
      </c>
      <c r="AE388" s="178">
        <v>16723</v>
      </c>
      <c r="AF388" s="178">
        <v>94615</v>
      </c>
    </row>
    <row r="389" spans="1:32">
      <c r="A389" s="179" t="s">
        <v>1046</v>
      </c>
      <c r="B389" s="172" t="s">
        <v>517</v>
      </c>
      <c r="C389" s="173" t="s">
        <v>1797</v>
      </c>
      <c r="D389" s="171" t="s">
        <v>1797</v>
      </c>
      <c r="E389" s="171" t="s">
        <v>1796</v>
      </c>
      <c r="F389" s="182">
        <v>0.5322579008775935</v>
      </c>
      <c r="G389" s="174">
        <v>0.46774209912240655</v>
      </c>
      <c r="H389" s="175"/>
      <c r="I389" s="175"/>
      <c r="J389" s="175"/>
      <c r="K389" s="175"/>
      <c r="L389" s="175" t="s">
        <v>1806</v>
      </c>
      <c r="M389" s="175" t="s">
        <v>1806</v>
      </c>
      <c r="N389" s="177">
        <v>0</v>
      </c>
      <c r="O389" s="177">
        <v>0</v>
      </c>
      <c r="P389" s="177">
        <v>0</v>
      </c>
      <c r="Q389" s="177">
        <v>0</v>
      </c>
      <c r="R389" s="177">
        <v>46103</v>
      </c>
      <c r="S389" s="177">
        <v>52462</v>
      </c>
      <c r="T389" s="178">
        <v>0</v>
      </c>
      <c r="U389" s="178">
        <v>0</v>
      </c>
      <c r="V389" s="178">
        <v>0</v>
      </c>
      <c r="W389" s="178">
        <v>0</v>
      </c>
      <c r="X389" s="178">
        <v>0</v>
      </c>
      <c r="Y389" s="178">
        <v>0</v>
      </c>
      <c r="Z389" s="178">
        <v>0</v>
      </c>
      <c r="AA389" s="178">
        <v>46103</v>
      </c>
      <c r="AB389" s="178">
        <v>0</v>
      </c>
      <c r="AC389" s="178">
        <v>35885</v>
      </c>
      <c r="AD389" s="178">
        <v>0</v>
      </c>
      <c r="AE389" s="178">
        <v>16577</v>
      </c>
      <c r="AF389" s="178">
        <v>98565</v>
      </c>
    </row>
    <row r="390" spans="1:32">
      <c r="A390" s="179" t="s">
        <v>1047</v>
      </c>
      <c r="B390" s="172" t="s">
        <v>31</v>
      </c>
      <c r="C390" s="173" t="s">
        <v>1797</v>
      </c>
      <c r="D390" s="171" t="s">
        <v>1797</v>
      </c>
      <c r="E390" s="171" t="s">
        <v>1796</v>
      </c>
      <c r="F390" s="182">
        <v>0.38515033749232974</v>
      </c>
      <c r="G390" s="174">
        <v>0.33696961432694711</v>
      </c>
      <c r="H390" s="175"/>
      <c r="I390" s="175"/>
      <c r="J390" s="175"/>
      <c r="K390" s="175" t="s">
        <v>1806</v>
      </c>
      <c r="L390" s="175" t="s">
        <v>1806</v>
      </c>
      <c r="M390" s="175" t="s">
        <v>1806</v>
      </c>
      <c r="N390" s="177">
        <v>0</v>
      </c>
      <c r="O390" s="177">
        <v>0</v>
      </c>
      <c r="P390" s="177">
        <v>333</v>
      </c>
      <c r="Q390" s="177">
        <v>24121</v>
      </c>
      <c r="R390" s="177">
        <v>29654</v>
      </c>
      <c r="S390" s="177">
        <v>33894</v>
      </c>
      <c r="T390" s="178">
        <v>0</v>
      </c>
      <c r="U390" s="178">
        <v>0</v>
      </c>
      <c r="V390" s="178">
        <v>0</v>
      </c>
      <c r="W390" s="178">
        <v>333</v>
      </c>
      <c r="X390" s="178">
        <v>0</v>
      </c>
      <c r="Y390" s="178">
        <v>24121</v>
      </c>
      <c r="Z390" s="178">
        <v>0</v>
      </c>
      <c r="AA390" s="178">
        <v>29654</v>
      </c>
      <c r="AB390" s="178">
        <v>0</v>
      </c>
      <c r="AC390" s="178">
        <v>27746</v>
      </c>
      <c r="AD390" s="178">
        <v>0</v>
      </c>
      <c r="AE390" s="178">
        <v>6148</v>
      </c>
      <c r="AF390" s="178">
        <v>88002</v>
      </c>
    </row>
    <row r="391" spans="1:32">
      <c r="A391" s="179" t="s">
        <v>1048</v>
      </c>
      <c r="B391" s="172" t="s">
        <v>306</v>
      </c>
      <c r="C391" s="173" t="s">
        <v>1797</v>
      </c>
      <c r="D391" s="171" t="s">
        <v>1797</v>
      </c>
      <c r="E391" s="171" t="s">
        <v>1796</v>
      </c>
      <c r="F391" s="182">
        <v>0.5968106941739908</v>
      </c>
      <c r="G391" s="174">
        <v>0.34859568794624846</v>
      </c>
      <c r="H391" s="175"/>
      <c r="I391" s="175"/>
      <c r="J391" s="175"/>
      <c r="K391" s="175"/>
      <c r="L391" s="175" t="s">
        <v>1806</v>
      </c>
      <c r="M391" s="175" t="s">
        <v>1806</v>
      </c>
      <c r="N391" s="177">
        <v>0</v>
      </c>
      <c r="O391" s="177">
        <v>0</v>
      </c>
      <c r="P391" s="177">
        <v>5338</v>
      </c>
      <c r="Q391" s="177">
        <v>886</v>
      </c>
      <c r="R391" s="177">
        <v>39742</v>
      </c>
      <c r="S391" s="177">
        <v>68040</v>
      </c>
      <c r="T391" s="178">
        <v>0</v>
      </c>
      <c r="U391" s="178">
        <v>0</v>
      </c>
      <c r="V391" s="178">
        <v>0</v>
      </c>
      <c r="W391" s="178">
        <v>5338</v>
      </c>
      <c r="X391" s="178">
        <v>0</v>
      </c>
      <c r="Y391" s="178">
        <v>886</v>
      </c>
      <c r="Z391" s="178">
        <v>0</v>
      </c>
      <c r="AA391" s="178">
        <v>39742</v>
      </c>
      <c r="AB391" s="178">
        <v>0</v>
      </c>
      <c r="AC391" s="178">
        <v>58041</v>
      </c>
      <c r="AD391" s="178">
        <v>0</v>
      </c>
      <c r="AE391" s="178">
        <v>9999</v>
      </c>
      <c r="AF391" s="178">
        <v>114006</v>
      </c>
    </row>
    <row r="392" spans="1:32">
      <c r="A392" s="179" t="s">
        <v>1049</v>
      </c>
      <c r="B392" s="172" t="s">
        <v>307</v>
      </c>
      <c r="C392" s="173" t="s">
        <v>1796</v>
      </c>
      <c r="D392" s="171" t="s">
        <v>1796</v>
      </c>
      <c r="E392" s="171" t="s">
        <v>1797</v>
      </c>
      <c r="F392" s="182">
        <v>0.45758609307954673</v>
      </c>
      <c r="G392" s="174">
        <v>0.28655094492920435</v>
      </c>
      <c r="H392" s="175"/>
      <c r="I392" s="175"/>
      <c r="J392" s="175"/>
      <c r="K392" s="175" t="s">
        <v>1806</v>
      </c>
      <c r="L392" s="175" t="s">
        <v>1806</v>
      </c>
      <c r="M392" s="175" t="s">
        <v>1806</v>
      </c>
      <c r="N392" s="177">
        <v>0</v>
      </c>
      <c r="O392" s="177">
        <v>0</v>
      </c>
      <c r="P392" s="177">
        <v>0</v>
      </c>
      <c r="Q392" s="177">
        <v>30232</v>
      </c>
      <c r="R392" s="177">
        <v>54067</v>
      </c>
      <c r="S392" s="177">
        <v>33858</v>
      </c>
      <c r="T392" s="178">
        <v>0</v>
      </c>
      <c r="U392" s="178">
        <v>0</v>
      </c>
      <c r="V392" s="178">
        <v>0</v>
      </c>
      <c r="W392" s="178">
        <v>0</v>
      </c>
      <c r="X392" s="178">
        <v>0</v>
      </c>
      <c r="Y392" s="178">
        <v>30232</v>
      </c>
      <c r="Z392" s="178">
        <v>0</v>
      </c>
      <c r="AA392" s="178">
        <v>54067</v>
      </c>
      <c r="AB392" s="178">
        <v>0</v>
      </c>
      <c r="AC392" s="178">
        <v>24227</v>
      </c>
      <c r="AD392" s="178">
        <v>0</v>
      </c>
      <c r="AE392" s="178">
        <v>9631</v>
      </c>
      <c r="AF392" s="178">
        <v>118157</v>
      </c>
    </row>
    <row r="393" spans="1:32">
      <c r="A393" s="179" t="s">
        <v>1050</v>
      </c>
      <c r="B393" s="172" t="s">
        <v>203</v>
      </c>
      <c r="C393" s="173" t="s">
        <v>1796</v>
      </c>
      <c r="D393" s="171" t="s">
        <v>1796</v>
      </c>
      <c r="E393" s="171" t="s">
        <v>1797</v>
      </c>
      <c r="F393" s="182">
        <v>0.58436021024623241</v>
      </c>
      <c r="G393" s="174">
        <v>0.3495125515255938</v>
      </c>
      <c r="H393" s="175"/>
      <c r="I393" s="175"/>
      <c r="J393" s="175"/>
      <c r="K393" s="175"/>
      <c r="L393" s="175" t="s">
        <v>1806</v>
      </c>
      <c r="M393" s="175" t="s">
        <v>1806</v>
      </c>
      <c r="N393" s="177">
        <v>575</v>
      </c>
      <c r="O393" s="177">
        <v>0</v>
      </c>
      <c r="P393" s="177">
        <v>5489</v>
      </c>
      <c r="Q393" s="177">
        <v>0</v>
      </c>
      <c r="R393" s="177">
        <v>53587</v>
      </c>
      <c r="S393" s="177">
        <v>32051</v>
      </c>
      <c r="T393" s="178">
        <v>575</v>
      </c>
      <c r="U393" s="178">
        <v>0</v>
      </c>
      <c r="V393" s="178">
        <v>0</v>
      </c>
      <c r="W393" s="178">
        <v>5489</v>
      </c>
      <c r="X393" s="178">
        <v>0</v>
      </c>
      <c r="Y393" s="178">
        <v>0</v>
      </c>
      <c r="Z393" s="178">
        <v>0</v>
      </c>
      <c r="AA393" s="178">
        <v>44242</v>
      </c>
      <c r="AB393" s="178">
        <v>9345</v>
      </c>
      <c r="AC393" s="178">
        <v>25860</v>
      </c>
      <c r="AD393" s="178">
        <v>0</v>
      </c>
      <c r="AE393" s="178">
        <v>6191</v>
      </c>
      <c r="AF393" s="178">
        <v>91702</v>
      </c>
    </row>
    <row r="394" spans="1:32">
      <c r="A394" s="179" t="s">
        <v>1051</v>
      </c>
      <c r="B394" s="172" t="s">
        <v>637</v>
      </c>
      <c r="C394" s="173" t="s">
        <v>1797</v>
      </c>
      <c r="D394" s="171" t="s">
        <v>1797</v>
      </c>
      <c r="E394" s="171" t="s">
        <v>1796</v>
      </c>
      <c r="F394" s="182">
        <v>0.63228140506978903</v>
      </c>
      <c r="G394" s="174">
        <v>0.36771859493021097</v>
      </c>
      <c r="H394" s="175"/>
      <c r="I394" s="175"/>
      <c r="J394" s="175"/>
      <c r="K394" s="175"/>
      <c r="L394" s="175" t="s">
        <v>1806</v>
      </c>
      <c r="M394" s="175" t="s">
        <v>1806</v>
      </c>
      <c r="N394" s="177">
        <v>0</v>
      </c>
      <c r="O394" s="177">
        <v>0</v>
      </c>
      <c r="P394" s="177">
        <v>0</v>
      </c>
      <c r="Q394" s="177">
        <v>0</v>
      </c>
      <c r="R394" s="177">
        <v>30086</v>
      </c>
      <c r="S394" s="177">
        <v>51732</v>
      </c>
      <c r="T394" s="178">
        <v>0</v>
      </c>
      <c r="U394" s="178">
        <v>0</v>
      </c>
      <c r="V394" s="178">
        <v>0</v>
      </c>
      <c r="W394" s="178">
        <v>0</v>
      </c>
      <c r="X394" s="178">
        <v>0</v>
      </c>
      <c r="Y394" s="178">
        <v>0</v>
      </c>
      <c r="Z394" s="178">
        <v>0</v>
      </c>
      <c r="AA394" s="178">
        <v>30086</v>
      </c>
      <c r="AB394" s="178">
        <v>0</v>
      </c>
      <c r="AC394" s="178">
        <v>37425</v>
      </c>
      <c r="AD394" s="178">
        <v>0</v>
      </c>
      <c r="AE394" s="178">
        <v>14307</v>
      </c>
      <c r="AF394" s="178">
        <v>81818</v>
      </c>
    </row>
    <row r="395" spans="1:32">
      <c r="A395" s="179" t="s">
        <v>1052</v>
      </c>
      <c r="B395" s="172" t="s">
        <v>460</v>
      </c>
      <c r="C395" s="173" t="s">
        <v>1795</v>
      </c>
      <c r="D395" s="171" t="s">
        <v>1795</v>
      </c>
      <c r="E395" s="171" t="s">
        <v>1797</v>
      </c>
      <c r="F395" s="182">
        <v>0.41077057881537732</v>
      </c>
      <c r="G395" s="174">
        <v>0.33882907472126822</v>
      </c>
      <c r="H395" s="175"/>
      <c r="I395" s="175"/>
      <c r="J395" s="175"/>
      <c r="K395" s="175" t="s">
        <v>1806</v>
      </c>
      <c r="L395" s="175"/>
      <c r="M395" s="175" t="s">
        <v>1806</v>
      </c>
      <c r="N395" s="177">
        <v>0</v>
      </c>
      <c r="O395" s="177">
        <v>0</v>
      </c>
      <c r="P395" s="177">
        <v>516</v>
      </c>
      <c r="Q395" s="177">
        <v>40785</v>
      </c>
      <c r="R395" s="177">
        <v>24346</v>
      </c>
      <c r="S395" s="177">
        <v>33642</v>
      </c>
      <c r="T395" s="178">
        <v>0</v>
      </c>
      <c r="U395" s="178">
        <v>0</v>
      </c>
      <c r="V395" s="178">
        <v>0</v>
      </c>
      <c r="W395" s="178">
        <v>516</v>
      </c>
      <c r="X395" s="178">
        <v>0</v>
      </c>
      <c r="Y395" s="178">
        <v>40785</v>
      </c>
      <c r="Z395" s="178">
        <v>0</v>
      </c>
      <c r="AA395" s="178">
        <v>24346</v>
      </c>
      <c r="AB395" s="178">
        <v>0</v>
      </c>
      <c r="AC395" s="178">
        <v>25177</v>
      </c>
      <c r="AD395" s="178">
        <v>0</v>
      </c>
      <c r="AE395" s="178">
        <v>8465</v>
      </c>
      <c r="AF395" s="178">
        <v>99289</v>
      </c>
    </row>
    <row r="396" spans="1:32">
      <c r="A396" s="179" t="s">
        <v>1053</v>
      </c>
      <c r="B396" s="172" t="s">
        <v>308</v>
      </c>
      <c r="C396" s="173" t="s">
        <v>1797</v>
      </c>
      <c r="D396" s="171" t="s">
        <v>1797</v>
      </c>
      <c r="E396" s="171" t="s">
        <v>1795</v>
      </c>
      <c r="F396" s="182">
        <v>0.37467195544604043</v>
      </c>
      <c r="G396" s="174">
        <v>0.35273554099805676</v>
      </c>
      <c r="H396" s="175"/>
      <c r="I396" s="175"/>
      <c r="J396" s="175"/>
      <c r="K396" s="175" t="s">
        <v>1806</v>
      </c>
      <c r="L396" s="175" t="s">
        <v>1806</v>
      </c>
      <c r="M396" s="175" t="s">
        <v>1806</v>
      </c>
      <c r="N396" s="177">
        <v>0</v>
      </c>
      <c r="O396" s="177">
        <v>0</v>
      </c>
      <c r="P396" s="177">
        <v>0</v>
      </c>
      <c r="Q396" s="177">
        <v>35215</v>
      </c>
      <c r="R396" s="177">
        <v>27214</v>
      </c>
      <c r="S396" s="177">
        <v>37405</v>
      </c>
      <c r="T396" s="178">
        <v>0</v>
      </c>
      <c r="U396" s="178">
        <v>0</v>
      </c>
      <c r="V396" s="178">
        <v>0</v>
      </c>
      <c r="W396" s="178">
        <v>0</v>
      </c>
      <c r="X396" s="178">
        <v>0</v>
      </c>
      <c r="Y396" s="178">
        <v>35215</v>
      </c>
      <c r="Z396" s="178">
        <v>0</v>
      </c>
      <c r="AA396" s="178">
        <v>27214</v>
      </c>
      <c r="AB396" s="178">
        <v>0</v>
      </c>
      <c r="AC396" s="178">
        <v>26585</v>
      </c>
      <c r="AD396" s="178">
        <v>0</v>
      </c>
      <c r="AE396" s="178">
        <v>10820</v>
      </c>
      <c r="AF396" s="178">
        <v>99834</v>
      </c>
    </row>
    <row r="397" spans="1:32">
      <c r="A397" s="179" t="s">
        <v>1054</v>
      </c>
      <c r="B397" s="172" t="s">
        <v>518</v>
      </c>
      <c r="C397" s="173" t="s">
        <v>1797</v>
      </c>
      <c r="D397" s="171" t="s">
        <v>1797</v>
      </c>
      <c r="E397" s="171" t="s">
        <v>1796</v>
      </c>
      <c r="F397" s="182">
        <v>0.48128932671590435</v>
      </c>
      <c r="G397" s="174">
        <v>0.43202306810020474</v>
      </c>
      <c r="H397" s="175"/>
      <c r="I397" s="175"/>
      <c r="J397" s="175"/>
      <c r="K397" s="175"/>
      <c r="L397" s="175" t="s">
        <v>1806</v>
      </c>
      <c r="M397" s="175" t="s">
        <v>1806</v>
      </c>
      <c r="N397" s="177">
        <v>1432</v>
      </c>
      <c r="O397" s="177">
        <v>0</v>
      </c>
      <c r="P397" s="177">
        <v>6655</v>
      </c>
      <c r="Q397" s="177">
        <v>0</v>
      </c>
      <c r="R397" s="177">
        <v>40303</v>
      </c>
      <c r="S397" s="177">
        <v>44899</v>
      </c>
      <c r="T397" s="178">
        <v>1432</v>
      </c>
      <c r="U397" s="178">
        <v>0</v>
      </c>
      <c r="V397" s="178">
        <v>0</v>
      </c>
      <c r="W397" s="178">
        <v>6655</v>
      </c>
      <c r="X397" s="178">
        <v>0</v>
      </c>
      <c r="Y397" s="178">
        <v>0</v>
      </c>
      <c r="Z397" s="178">
        <v>0</v>
      </c>
      <c r="AA397" s="178">
        <v>40303</v>
      </c>
      <c r="AB397" s="178">
        <v>0</v>
      </c>
      <c r="AC397" s="178">
        <v>34353</v>
      </c>
      <c r="AD397" s="178">
        <v>0</v>
      </c>
      <c r="AE397" s="178">
        <v>10546</v>
      </c>
      <c r="AF397" s="178">
        <v>93289</v>
      </c>
    </row>
    <row r="398" spans="1:32">
      <c r="A398" s="179" t="s">
        <v>1055</v>
      </c>
      <c r="B398" s="172" t="s">
        <v>245</v>
      </c>
      <c r="C398" s="173" t="s">
        <v>1797</v>
      </c>
      <c r="D398" s="171" t="s">
        <v>1797</v>
      </c>
      <c r="E398" s="171" t="s">
        <v>1796</v>
      </c>
      <c r="F398" s="182">
        <v>0.7172763083849184</v>
      </c>
      <c r="G398" s="174">
        <v>0.22907146876758583</v>
      </c>
      <c r="H398" s="175"/>
      <c r="I398" s="175"/>
      <c r="J398" s="175"/>
      <c r="K398" s="175"/>
      <c r="L398" s="175"/>
      <c r="M398" s="175" t="s">
        <v>1806</v>
      </c>
      <c r="N398" s="177">
        <v>0</v>
      </c>
      <c r="O398" s="177">
        <v>0</v>
      </c>
      <c r="P398" s="177">
        <v>2326</v>
      </c>
      <c r="Q398" s="177">
        <v>2441</v>
      </c>
      <c r="R398" s="177">
        <v>20353</v>
      </c>
      <c r="S398" s="177">
        <v>63730</v>
      </c>
      <c r="T398" s="178">
        <v>0</v>
      </c>
      <c r="U398" s="178">
        <v>0</v>
      </c>
      <c r="V398" s="178">
        <v>0</v>
      </c>
      <c r="W398" s="178">
        <v>2326</v>
      </c>
      <c r="X398" s="178">
        <v>0</v>
      </c>
      <c r="Y398" s="178">
        <v>2441</v>
      </c>
      <c r="Z398" s="178">
        <v>0</v>
      </c>
      <c r="AA398" s="178">
        <v>20353</v>
      </c>
      <c r="AB398" s="178">
        <v>0</v>
      </c>
      <c r="AC398" s="178">
        <v>29190</v>
      </c>
      <c r="AD398" s="178">
        <v>0</v>
      </c>
      <c r="AE398" s="178">
        <v>34540</v>
      </c>
      <c r="AF398" s="178">
        <v>88850</v>
      </c>
    </row>
    <row r="399" spans="1:32">
      <c r="A399" s="179" t="s">
        <v>1056</v>
      </c>
      <c r="B399" s="172" t="s">
        <v>309</v>
      </c>
      <c r="C399" s="173" t="s">
        <v>1797</v>
      </c>
      <c r="D399" s="171" t="s">
        <v>1797</v>
      </c>
      <c r="E399" s="171" t="s">
        <v>1796</v>
      </c>
      <c r="F399" s="182">
        <v>0.76439856994579636</v>
      </c>
      <c r="G399" s="174">
        <v>0.23560143005420367</v>
      </c>
      <c r="H399" s="175"/>
      <c r="I399" s="175"/>
      <c r="J399" s="175"/>
      <c r="K399" s="175"/>
      <c r="L399" s="175"/>
      <c r="M399" s="175" t="s">
        <v>1806</v>
      </c>
      <c r="N399" s="177">
        <v>0</v>
      </c>
      <c r="O399" s="177">
        <v>0</v>
      </c>
      <c r="P399" s="177">
        <v>0</v>
      </c>
      <c r="Q399" s="177">
        <v>0</v>
      </c>
      <c r="R399" s="177">
        <v>20429</v>
      </c>
      <c r="S399" s="177">
        <v>66281</v>
      </c>
      <c r="T399" s="178">
        <v>0</v>
      </c>
      <c r="U399" s="178">
        <v>0</v>
      </c>
      <c r="V399" s="178">
        <v>0</v>
      </c>
      <c r="W399" s="178">
        <v>0</v>
      </c>
      <c r="X399" s="178">
        <v>0</v>
      </c>
      <c r="Y399" s="178">
        <v>0</v>
      </c>
      <c r="Z399" s="178">
        <v>0</v>
      </c>
      <c r="AA399" s="178">
        <v>20429</v>
      </c>
      <c r="AB399" s="178">
        <v>0</v>
      </c>
      <c r="AC399" s="178">
        <v>45577</v>
      </c>
      <c r="AD399" s="178">
        <v>0</v>
      </c>
      <c r="AE399" s="178">
        <v>20704</v>
      </c>
      <c r="AF399" s="178">
        <v>86710</v>
      </c>
    </row>
    <row r="400" spans="1:32">
      <c r="A400" s="179" t="s">
        <v>1057</v>
      </c>
      <c r="B400" s="172" t="s">
        <v>246</v>
      </c>
      <c r="C400" s="173" t="s">
        <v>1797</v>
      </c>
      <c r="D400" s="171" t="s">
        <v>1797</v>
      </c>
      <c r="E400" s="171" t="s">
        <v>1796</v>
      </c>
      <c r="F400" s="182">
        <v>0.61649667734113245</v>
      </c>
      <c r="G400" s="174">
        <v>0.3835033226588675</v>
      </c>
      <c r="H400" s="175"/>
      <c r="I400" s="175"/>
      <c r="J400" s="175"/>
      <c r="K400" s="175"/>
      <c r="L400" s="175" t="s">
        <v>1806</v>
      </c>
      <c r="M400" s="175" t="s">
        <v>1806</v>
      </c>
      <c r="N400" s="177">
        <v>0</v>
      </c>
      <c r="O400" s="177">
        <v>0</v>
      </c>
      <c r="P400" s="177">
        <v>0</v>
      </c>
      <c r="Q400" s="177">
        <v>0</v>
      </c>
      <c r="R400" s="177">
        <v>41436</v>
      </c>
      <c r="S400" s="177">
        <v>66610</v>
      </c>
      <c r="T400" s="178">
        <v>0</v>
      </c>
      <c r="U400" s="178">
        <v>0</v>
      </c>
      <c r="V400" s="178">
        <v>0</v>
      </c>
      <c r="W400" s="178">
        <v>0</v>
      </c>
      <c r="X400" s="178">
        <v>0</v>
      </c>
      <c r="Y400" s="178">
        <v>0</v>
      </c>
      <c r="Z400" s="178">
        <v>0</v>
      </c>
      <c r="AA400" s="178">
        <v>41436</v>
      </c>
      <c r="AB400" s="178">
        <v>0</v>
      </c>
      <c r="AC400" s="178">
        <v>38130</v>
      </c>
      <c r="AD400" s="178">
        <v>0</v>
      </c>
      <c r="AE400" s="178">
        <v>28480</v>
      </c>
      <c r="AF400" s="178">
        <v>108046</v>
      </c>
    </row>
    <row r="401" spans="1:32">
      <c r="A401" s="179" t="s">
        <v>1058</v>
      </c>
      <c r="B401" s="172" t="s">
        <v>519</v>
      </c>
      <c r="C401" s="173" t="s">
        <v>1797</v>
      </c>
      <c r="D401" s="171" t="s">
        <v>1797</v>
      </c>
      <c r="E401" s="171" t="s">
        <v>1796</v>
      </c>
      <c r="F401" s="182">
        <v>0.37639233282166334</v>
      </c>
      <c r="G401" s="174">
        <v>0.365981816034951</v>
      </c>
      <c r="H401" s="175"/>
      <c r="I401" s="175"/>
      <c r="J401" s="175"/>
      <c r="K401" s="175" t="s">
        <v>1806</v>
      </c>
      <c r="L401" s="175" t="s">
        <v>1806</v>
      </c>
      <c r="M401" s="175" t="s">
        <v>1806</v>
      </c>
      <c r="N401" s="177">
        <v>0</v>
      </c>
      <c r="O401" s="177">
        <v>0</v>
      </c>
      <c r="P401" s="177">
        <v>0</v>
      </c>
      <c r="Q401" s="177">
        <v>26182</v>
      </c>
      <c r="R401" s="177">
        <v>37194</v>
      </c>
      <c r="S401" s="177">
        <v>38252</v>
      </c>
      <c r="T401" s="178">
        <v>0</v>
      </c>
      <c r="U401" s="178">
        <v>0</v>
      </c>
      <c r="V401" s="178">
        <v>0</v>
      </c>
      <c r="W401" s="178">
        <v>0</v>
      </c>
      <c r="X401" s="178">
        <v>0</v>
      </c>
      <c r="Y401" s="178">
        <v>26182</v>
      </c>
      <c r="Z401" s="178">
        <v>0</v>
      </c>
      <c r="AA401" s="178">
        <v>37194</v>
      </c>
      <c r="AB401" s="178">
        <v>0</v>
      </c>
      <c r="AC401" s="178">
        <v>26961</v>
      </c>
      <c r="AD401" s="178">
        <v>4851</v>
      </c>
      <c r="AE401" s="178">
        <v>6440</v>
      </c>
      <c r="AF401" s="178">
        <v>101628</v>
      </c>
    </row>
    <row r="402" spans="1:32">
      <c r="A402" s="179" t="s">
        <v>1059</v>
      </c>
      <c r="B402" s="172" t="s">
        <v>520</v>
      </c>
      <c r="C402" s="173" t="s">
        <v>1793</v>
      </c>
      <c r="D402" s="171" t="s">
        <v>1793</v>
      </c>
      <c r="E402" s="171" t="s">
        <v>1796</v>
      </c>
      <c r="F402" s="182">
        <v>0.88635138534516833</v>
      </c>
      <c r="G402" s="174">
        <v>7.1621087433068609E-2</v>
      </c>
      <c r="H402" s="175"/>
      <c r="I402" s="175" t="s">
        <v>1806</v>
      </c>
      <c r="J402" s="175"/>
      <c r="K402" s="175"/>
      <c r="L402" s="175"/>
      <c r="M402" s="175"/>
      <c r="N402" s="177">
        <v>0</v>
      </c>
      <c r="O402" s="177">
        <v>98658</v>
      </c>
      <c r="P402" s="177">
        <v>0</v>
      </c>
      <c r="Q402" s="177">
        <v>0</v>
      </c>
      <c r="R402" s="177">
        <v>7972</v>
      </c>
      <c r="S402" s="177">
        <v>4678</v>
      </c>
      <c r="T402" s="178">
        <v>0</v>
      </c>
      <c r="U402" s="178">
        <v>0</v>
      </c>
      <c r="V402" s="178">
        <v>98658</v>
      </c>
      <c r="W402" s="178">
        <v>0</v>
      </c>
      <c r="X402" s="178">
        <v>0</v>
      </c>
      <c r="Y402" s="178">
        <v>0</v>
      </c>
      <c r="Z402" s="178">
        <v>0</v>
      </c>
      <c r="AA402" s="178">
        <v>7972</v>
      </c>
      <c r="AB402" s="178">
        <v>0</v>
      </c>
      <c r="AC402" s="178">
        <v>3335</v>
      </c>
      <c r="AD402" s="178">
        <v>0</v>
      </c>
      <c r="AE402" s="178">
        <v>1343</v>
      </c>
      <c r="AF402" s="178">
        <v>111308</v>
      </c>
    </row>
    <row r="403" spans="1:32">
      <c r="A403" s="179" t="s">
        <v>1060</v>
      </c>
      <c r="B403" s="172" t="s">
        <v>461</v>
      </c>
      <c r="C403" s="173" t="s">
        <v>1794</v>
      </c>
      <c r="D403" s="171" t="s">
        <v>1794</v>
      </c>
      <c r="E403" s="171" t="s">
        <v>1795</v>
      </c>
      <c r="F403" s="182">
        <v>0.46823808162098124</v>
      </c>
      <c r="G403" s="174">
        <v>0.41220025327832022</v>
      </c>
      <c r="H403" s="175"/>
      <c r="I403" s="175"/>
      <c r="J403" s="175" t="s">
        <v>1806</v>
      </c>
      <c r="K403" s="175" t="s">
        <v>1806</v>
      </c>
      <c r="L403" s="175"/>
      <c r="M403" s="175"/>
      <c r="N403" s="177">
        <v>0</v>
      </c>
      <c r="O403" s="177">
        <v>0</v>
      </c>
      <c r="P403" s="177">
        <v>45848</v>
      </c>
      <c r="Q403" s="177">
        <v>40361</v>
      </c>
      <c r="R403" s="177">
        <v>457</v>
      </c>
      <c r="S403" s="177">
        <v>11250</v>
      </c>
      <c r="T403" s="178">
        <v>0</v>
      </c>
      <c r="U403" s="178">
        <v>0</v>
      </c>
      <c r="V403" s="178">
        <v>0</v>
      </c>
      <c r="W403" s="178">
        <v>45848</v>
      </c>
      <c r="X403" s="178">
        <v>0</v>
      </c>
      <c r="Y403" s="178">
        <v>40361</v>
      </c>
      <c r="Z403" s="178">
        <v>0</v>
      </c>
      <c r="AA403" s="178">
        <v>457</v>
      </c>
      <c r="AB403" s="178">
        <v>0</v>
      </c>
      <c r="AC403" s="178">
        <v>8046</v>
      </c>
      <c r="AD403" s="178">
        <v>0</v>
      </c>
      <c r="AE403" s="178">
        <v>3204</v>
      </c>
      <c r="AF403" s="178">
        <v>97916</v>
      </c>
    </row>
    <row r="404" spans="1:32">
      <c r="A404" s="179" t="s">
        <v>1061</v>
      </c>
      <c r="B404" s="172" t="s">
        <v>32</v>
      </c>
      <c r="C404" s="173" t="s">
        <v>1795</v>
      </c>
      <c r="D404" s="171" t="s">
        <v>1801</v>
      </c>
      <c r="E404" s="171" t="s">
        <v>1802</v>
      </c>
      <c r="F404" s="182">
        <v>0.79268939065406152</v>
      </c>
      <c r="G404" s="174">
        <v>7.0687212697678456E-2</v>
      </c>
      <c r="H404" s="175"/>
      <c r="I404" s="175"/>
      <c r="J404" s="175"/>
      <c r="K404" s="175" t="s">
        <v>1806</v>
      </c>
      <c r="L404" s="175"/>
      <c r="M404" s="175"/>
      <c r="N404" s="177">
        <v>1728</v>
      </c>
      <c r="O404" s="177">
        <v>0</v>
      </c>
      <c r="P404" s="177">
        <v>7091</v>
      </c>
      <c r="Q404" s="177">
        <v>82255</v>
      </c>
      <c r="R404" s="177">
        <v>7335</v>
      </c>
      <c r="S404" s="177">
        <v>5358</v>
      </c>
      <c r="T404" s="178">
        <v>1728</v>
      </c>
      <c r="U404" s="178">
        <v>0</v>
      </c>
      <c r="V404" s="178">
        <v>0</v>
      </c>
      <c r="W404" s="178">
        <v>0</v>
      </c>
      <c r="X404" s="178">
        <v>7091</v>
      </c>
      <c r="Y404" s="178">
        <v>0</v>
      </c>
      <c r="Z404" s="178">
        <v>82255</v>
      </c>
      <c r="AA404" s="178">
        <v>0</v>
      </c>
      <c r="AB404" s="178">
        <v>7335</v>
      </c>
      <c r="AC404" s="178">
        <v>5358</v>
      </c>
      <c r="AD404" s="178">
        <v>0</v>
      </c>
      <c r="AE404" s="178">
        <v>0</v>
      </c>
      <c r="AF404" s="178">
        <v>103767</v>
      </c>
    </row>
    <row r="405" spans="1:32">
      <c r="A405" s="179" t="s">
        <v>1062</v>
      </c>
      <c r="B405" s="172" t="s">
        <v>247</v>
      </c>
      <c r="C405" s="173" t="s">
        <v>1797</v>
      </c>
      <c r="D405" s="171" t="s">
        <v>1797</v>
      </c>
      <c r="E405" s="171" t="s">
        <v>1795</v>
      </c>
      <c r="F405" s="182">
        <v>0.35556985634973443</v>
      </c>
      <c r="G405" s="174">
        <v>0.33798715110000982</v>
      </c>
      <c r="H405" s="175"/>
      <c r="I405" s="175"/>
      <c r="J405" s="175"/>
      <c r="K405" s="175" t="s">
        <v>1806</v>
      </c>
      <c r="L405" s="175"/>
      <c r="M405" s="175" t="s">
        <v>1806</v>
      </c>
      <c r="N405" s="177">
        <v>0</v>
      </c>
      <c r="O405" s="177">
        <v>6940</v>
      </c>
      <c r="P405" s="177">
        <v>327</v>
      </c>
      <c r="Q405" s="177">
        <v>30987</v>
      </c>
      <c r="R405" s="177">
        <v>20828</v>
      </c>
      <c r="S405" s="177">
        <v>32599</v>
      </c>
      <c r="T405" s="178">
        <v>0</v>
      </c>
      <c r="U405" s="178">
        <v>0</v>
      </c>
      <c r="V405" s="178">
        <v>6940</v>
      </c>
      <c r="W405" s="178">
        <v>327</v>
      </c>
      <c r="X405" s="178">
        <v>0</v>
      </c>
      <c r="Y405" s="178">
        <v>30987</v>
      </c>
      <c r="Z405" s="178">
        <v>0</v>
      </c>
      <c r="AA405" s="178">
        <v>20828</v>
      </c>
      <c r="AB405" s="178">
        <v>0</v>
      </c>
      <c r="AC405" s="178">
        <v>21462</v>
      </c>
      <c r="AD405" s="178">
        <v>4496</v>
      </c>
      <c r="AE405" s="178">
        <v>6641</v>
      </c>
      <c r="AF405" s="178">
        <v>91681</v>
      </c>
    </row>
    <row r="406" spans="1:32">
      <c r="A406" s="179" t="s">
        <v>1063</v>
      </c>
      <c r="B406" s="172" t="s">
        <v>310</v>
      </c>
      <c r="C406" s="173" t="s">
        <v>1794</v>
      </c>
      <c r="D406" s="171" t="s">
        <v>1794</v>
      </c>
      <c r="E406" s="171" t="s">
        <v>1797</v>
      </c>
      <c r="F406" s="182">
        <v>0.47481153161344092</v>
      </c>
      <c r="G406" s="174">
        <v>0.39077167859984091</v>
      </c>
      <c r="H406" s="175"/>
      <c r="I406" s="175"/>
      <c r="J406" s="175" t="s">
        <v>1806</v>
      </c>
      <c r="K406" s="175"/>
      <c r="L406" s="175"/>
      <c r="M406" s="175" t="s">
        <v>1806</v>
      </c>
      <c r="N406" s="177">
        <v>0</v>
      </c>
      <c r="O406" s="177">
        <v>0</v>
      </c>
      <c r="P406" s="177">
        <v>62668</v>
      </c>
      <c r="Q406" s="177">
        <v>0</v>
      </c>
      <c r="R406" s="177">
        <v>17741</v>
      </c>
      <c r="S406" s="177">
        <v>51576</v>
      </c>
      <c r="T406" s="178">
        <v>0</v>
      </c>
      <c r="U406" s="178">
        <v>0</v>
      </c>
      <c r="V406" s="178">
        <v>0</v>
      </c>
      <c r="W406" s="178">
        <v>62668</v>
      </c>
      <c r="X406" s="178">
        <v>0</v>
      </c>
      <c r="Y406" s="178">
        <v>0</v>
      </c>
      <c r="Z406" s="178">
        <v>0</v>
      </c>
      <c r="AA406" s="178">
        <v>17741</v>
      </c>
      <c r="AB406" s="178">
        <v>0</v>
      </c>
      <c r="AC406" s="178">
        <v>44226</v>
      </c>
      <c r="AD406" s="178">
        <v>0</v>
      </c>
      <c r="AE406" s="178">
        <v>7350</v>
      </c>
      <c r="AF406" s="178">
        <v>131985</v>
      </c>
    </row>
    <row r="407" spans="1:32">
      <c r="A407" s="179" t="s">
        <v>1064</v>
      </c>
      <c r="B407" s="172" t="s">
        <v>33</v>
      </c>
      <c r="C407" s="173" t="s">
        <v>1797</v>
      </c>
      <c r="D407" s="171" t="s">
        <v>1797</v>
      </c>
      <c r="E407" s="171" t="s">
        <v>1795</v>
      </c>
      <c r="F407" s="182">
        <v>0.59690525956575524</v>
      </c>
      <c r="G407" s="174">
        <v>0.27268267713176642</v>
      </c>
      <c r="H407" s="175"/>
      <c r="I407" s="175"/>
      <c r="J407" s="175"/>
      <c r="K407" s="175" t="s">
        <v>1806</v>
      </c>
      <c r="L407" s="175"/>
      <c r="M407" s="175" t="s">
        <v>1806</v>
      </c>
      <c r="N407" s="177">
        <v>0</v>
      </c>
      <c r="O407" s="177">
        <v>0</v>
      </c>
      <c r="P407" s="177">
        <v>0</v>
      </c>
      <c r="Q407" s="177">
        <v>25570</v>
      </c>
      <c r="R407" s="177">
        <v>12229</v>
      </c>
      <c r="S407" s="177">
        <v>55973</v>
      </c>
      <c r="T407" s="178">
        <v>0</v>
      </c>
      <c r="U407" s="178">
        <v>0</v>
      </c>
      <c r="V407" s="178">
        <v>0</v>
      </c>
      <c r="W407" s="178">
        <v>0</v>
      </c>
      <c r="X407" s="178">
        <v>0</v>
      </c>
      <c r="Y407" s="178">
        <v>25570</v>
      </c>
      <c r="Z407" s="178">
        <v>0</v>
      </c>
      <c r="AA407" s="178">
        <v>12229</v>
      </c>
      <c r="AB407" s="178">
        <v>0</v>
      </c>
      <c r="AC407" s="178">
        <v>46567</v>
      </c>
      <c r="AD407" s="178">
        <v>0</v>
      </c>
      <c r="AE407" s="178">
        <v>9406</v>
      </c>
      <c r="AF407" s="178">
        <v>93772</v>
      </c>
    </row>
    <row r="408" spans="1:32">
      <c r="A408" s="179" t="s">
        <v>1065</v>
      </c>
      <c r="B408" s="172" t="s">
        <v>462</v>
      </c>
      <c r="C408" s="173" t="s">
        <v>1797</v>
      </c>
      <c r="D408" s="171" t="s">
        <v>1797</v>
      </c>
      <c r="E408" s="171" t="s">
        <v>1795</v>
      </c>
      <c r="F408" s="182">
        <v>0.44298390678598765</v>
      </c>
      <c r="G408" s="174">
        <v>0.43048166242995245</v>
      </c>
      <c r="H408" s="175"/>
      <c r="I408" s="175"/>
      <c r="J408" s="175"/>
      <c r="K408" s="175" t="s">
        <v>1806</v>
      </c>
      <c r="L408" s="175"/>
      <c r="M408" s="175" t="s">
        <v>1806</v>
      </c>
      <c r="N408" s="177">
        <v>0</v>
      </c>
      <c r="O408" s="177">
        <v>0</v>
      </c>
      <c r="P408" s="177">
        <v>0</v>
      </c>
      <c r="Q408" s="177">
        <v>45554</v>
      </c>
      <c r="R408" s="177">
        <v>13390</v>
      </c>
      <c r="S408" s="177">
        <v>46877</v>
      </c>
      <c r="T408" s="178">
        <v>0</v>
      </c>
      <c r="U408" s="178">
        <v>0</v>
      </c>
      <c r="V408" s="178">
        <v>0</v>
      </c>
      <c r="W408" s="178">
        <v>0</v>
      </c>
      <c r="X408" s="178">
        <v>0</v>
      </c>
      <c r="Y408" s="178">
        <v>45554</v>
      </c>
      <c r="Z408" s="178">
        <v>0</v>
      </c>
      <c r="AA408" s="178">
        <v>13390</v>
      </c>
      <c r="AB408" s="178">
        <v>0</v>
      </c>
      <c r="AC408" s="178">
        <v>36480</v>
      </c>
      <c r="AD408" s="178">
        <v>0</v>
      </c>
      <c r="AE408" s="178">
        <v>10397</v>
      </c>
      <c r="AF408" s="178">
        <v>105821</v>
      </c>
    </row>
    <row r="409" spans="1:32">
      <c r="A409" s="179" t="s">
        <v>1066</v>
      </c>
      <c r="B409" s="172" t="s">
        <v>204</v>
      </c>
      <c r="C409" s="173" t="s">
        <v>1797</v>
      </c>
      <c r="D409" s="171" t="s">
        <v>1797</v>
      </c>
      <c r="E409" s="171" t="s">
        <v>1795</v>
      </c>
      <c r="F409" s="182">
        <v>0.4911702688455456</v>
      </c>
      <c r="G409" s="174">
        <v>0.37281537650541341</v>
      </c>
      <c r="H409" s="175"/>
      <c r="I409" s="175"/>
      <c r="J409" s="175"/>
      <c r="K409" s="175" t="s">
        <v>1806</v>
      </c>
      <c r="L409" s="175"/>
      <c r="M409" s="175" t="s">
        <v>1806</v>
      </c>
      <c r="N409" s="177">
        <v>0</v>
      </c>
      <c r="O409" s="177">
        <v>0</v>
      </c>
      <c r="P409" s="177">
        <v>0</v>
      </c>
      <c r="Q409" s="177">
        <v>36776</v>
      </c>
      <c r="R409" s="177">
        <v>13417</v>
      </c>
      <c r="S409" s="177">
        <v>48451</v>
      </c>
      <c r="T409" s="178">
        <v>0</v>
      </c>
      <c r="U409" s="178">
        <v>0</v>
      </c>
      <c r="V409" s="178">
        <v>0</v>
      </c>
      <c r="W409" s="178">
        <v>0</v>
      </c>
      <c r="X409" s="178">
        <v>0</v>
      </c>
      <c r="Y409" s="178">
        <v>36776</v>
      </c>
      <c r="Z409" s="178">
        <v>0</v>
      </c>
      <c r="AA409" s="178">
        <v>13417</v>
      </c>
      <c r="AB409" s="178">
        <v>0</v>
      </c>
      <c r="AC409" s="178">
        <v>42020</v>
      </c>
      <c r="AD409" s="178">
        <v>0</v>
      </c>
      <c r="AE409" s="178">
        <v>6431</v>
      </c>
      <c r="AF409" s="178">
        <v>98644</v>
      </c>
    </row>
    <row r="410" spans="1:32">
      <c r="A410" s="179" t="s">
        <v>1067</v>
      </c>
      <c r="B410" s="172" t="s">
        <v>311</v>
      </c>
      <c r="C410" s="173" t="s">
        <v>1795</v>
      </c>
      <c r="D410" s="171" t="s">
        <v>1795</v>
      </c>
      <c r="E410" s="171" t="s">
        <v>1797</v>
      </c>
      <c r="F410" s="182">
        <v>0.49703656610816022</v>
      </c>
      <c r="G410" s="174">
        <v>0.41466540883082792</v>
      </c>
      <c r="H410" s="175"/>
      <c r="I410" s="175"/>
      <c r="J410" s="175"/>
      <c r="K410" s="175" t="s">
        <v>1806</v>
      </c>
      <c r="L410" s="175"/>
      <c r="M410" s="175" t="s">
        <v>1806</v>
      </c>
      <c r="N410" s="177">
        <v>0</v>
      </c>
      <c r="O410" s="177">
        <v>0</v>
      </c>
      <c r="P410" s="177">
        <v>0</v>
      </c>
      <c r="Q410" s="177">
        <v>48472</v>
      </c>
      <c r="R410" s="177">
        <v>8611</v>
      </c>
      <c r="S410" s="177">
        <v>40439</v>
      </c>
      <c r="T410" s="178">
        <v>0</v>
      </c>
      <c r="U410" s="178">
        <v>0</v>
      </c>
      <c r="V410" s="178">
        <v>0</v>
      </c>
      <c r="W410" s="178">
        <v>0</v>
      </c>
      <c r="X410" s="178">
        <v>0</v>
      </c>
      <c r="Y410" s="178">
        <v>48472</v>
      </c>
      <c r="Z410" s="178">
        <v>0</v>
      </c>
      <c r="AA410" s="178">
        <v>8611</v>
      </c>
      <c r="AB410" s="178">
        <v>0</v>
      </c>
      <c r="AC410" s="178">
        <v>31491</v>
      </c>
      <c r="AD410" s="178">
        <v>0</v>
      </c>
      <c r="AE410" s="178">
        <v>8948</v>
      </c>
      <c r="AF410" s="178">
        <v>97522</v>
      </c>
    </row>
    <row r="411" spans="1:32">
      <c r="A411" s="179" t="s">
        <v>1068</v>
      </c>
      <c r="B411" s="172" t="s">
        <v>521</v>
      </c>
      <c r="C411" s="173" t="s">
        <v>1797</v>
      </c>
      <c r="D411" s="171" t="s">
        <v>1797</v>
      </c>
      <c r="E411" s="171" t="s">
        <v>1796</v>
      </c>
      <c r="F411" s="182">
        <v>0.6436634143711929</v>
      </c>
      <c r="G411" s="174">
        <v>0.35339334806748962</v>
      </c>
      <c r="H411" s="175"/>
      <c r="I411" s="175"/>
      <c r="J411" s="175"/>
      <c r="K411" s="175"/>
      <c r="L411" s="175" t="s">
        <v>1806</v>
      </c>
      <c r="M411" s="175" t="s">
        <v>1806</v>
      </c>
      <c r="N411" s="177">
        <v>0</v>
      </c>
      <c r="O411" s="177">
        <v>273</v>
      </c>
      <c r="P411" s="177">
        <v>0</v>
      </c>
      <c r="Q411" s="177">
        <v>0</v>
      </c>
      <c r="R411" s="177">
        <v>32779</v>
      </c>
      <c r="S411" s="177">
        <v>59703</v>
      </c>
      <c r="T411" s="178">
        <v>0</v>
      </c>
      <c r="U411" s="178">
        <v>0</v>
      </c>
      <c r="V411" s="178">
        <v>273</v>
      </c>
      <c r="W411" s="178">
        <v>0</v>
      </c>
      <c r="X411" s="178">
        <v>0</v>
      </c>
      <c r="Y411" s="178">
        <v>0</v>
      </c>
      <c r="Z411" s="178">
        <v>0</v>
      </c>
      <c r="AA411" s="178">
        <v>32779</v>
      </c>
      <c r="AB411" s="178">
        <v>0</v>
      </c>
      <c r="AC411" s="178">
        <v>42869</v>
      </c>
      <c r="AD411" s="178">
        <v>0</v>
      </c>
      <c r="AE411" s="178">
        <v>16834</v>
      </c>
      <c r="AF411" s="178">
        <v>92755</v>
      </c>
    </row>
    <row r="412" spans="1:32">
      <c r="A412" s="179" t="s">
        <v>1069</v>
      </c>
      <c r="B412" s="172" t="s">
        <v>205</v>
      </c>
      <c r="C412" s="173" t="s">
        <v>1793</v>
      </c>
      <c r="D412" s="171" t="s">
        <v>1793</v>
      </c>
      <c r="E412" s="171"/>
      <c r="F412" s="182">
        <v>1</v>
      </c>
      <c r="G412" s="174"/>
      <c r="H412" s="175"/>
      <c r="I412" s="175" t="s">
        <v>1806</v>
      </c>
      <c r="J412" s="175"/>
      <c r="K412" s="175"/>
      <c r="L412" s="175"/>
      <c r="M412" s="175"/>
      <c r="N412" s="177">
        <v>0</v>
      </c>
      <c r="O412" s="177">
        <v>88943</v>
      </c>
      <c r="P412" s="177">
        <v>0</v>
      </c>
      <c r="Q412" s="177">
        <v>0</v>
      </c>
      <c r="R412" s="177">
        <v>0</v>
      </c>
      <c r="S412" s="177">
        <v>0</v>
      </c>
      <c r="T412" s="178">
        <v>0</v>
      </c>
      <c r="U412" s="178">
        <v>0</v>
      </c>
      <c r="V412" s="178">
        <v>88943</v>
      </c>
      <c r="W412" s="178">
        <v>0</v>
      </c>
      <c r="X412" s="178">
        <v>0</v>
      </c>
      <c r="Y412" s="178">
        <v>0</v>
      </c>
      <c r="Z412" s="178">
        <v>0</v>
      </c>
      <c r="AA412" s="178">
        <v>0</v>
      </c>
      <c r="AB412" s="178">
        <v>0</v>
      </c>
      <c r="AC412" s="178">
        <v>0</v>
      </c>
      <c r="AD412" s="178">
        <v>0</v>
      </c>
      <c r="AE412" s="178">
        <v>0</v>
      </c>
      <c r="AF412" s="178">
        <v>88943</v>
      </c>
    </row>
    <row r="413" spans="1:32">
      <c r="A413" s="179" t="s">
        <v>1070</v>
      </c>
      <c r="B413" s="172" t="s">
        <v>206</v>
      </c>
      <c r="C413" s="173" t="s">
        <v>1793</v>
      </c>
      <c r="D413" s="171" t="s">
        <v>1793</v>
      </c>
      <c r="E413" s="171"/>
      <c r="F413" s="182">
        <v>1</v>
      </c>
      <c r="G413" s="174"/>
      <c r="H413" s="175"/>
      <c r="I413" s="175" t="s">
        <v>1806</v>
      </c>
      <c r="J413" s="175"/>
      <c r="K413" s="175"/>
      <c r="L413" s="175"/>
      <c r="M413" s="175"/>
      <c r="N413" s="177">
        <v>0</v>
      </c>
      <c r="O413" s="177">
        <v>101295</v>
      </c>
      <c r="P413" s="177">
        <v>0</v>
      </c>
      <c r="Q413" s="177">
        <v>0</v>
      </c>
      <c r="R413" s="177">
        <v>0</v>
      </c>
      <c r="S413" s="177">
        <v>0</v>
      </c>
      <c r="T413" s="178">
        <v>0</v>
      </c>
      <c r="U413" s="178">
        <v>0</v>
      </c>
      <c r="V413" s="178">
        <v>101295</v>
      </c>
      <c r="W413" s="178">
        <v>0</v>
      </c>
      <c r="X413" s="178">
        <v>0</v>
      </c>
      <c r="Y413" s="178">
        <v>0</v>
      </c>
      <c r="Z413" s="178">
        <v>0</v>
      </c>
      <c r="AA413" s="178">
        <v>0</v>
      </c>
      <c r="AB413" s="178">
        <v>0</v>
      </c>
      <c r="AC413" s="178">
        <v>0</v>
      </c>
      <c r="AD413" s="178">
        <v>0</v>
      </c>
      <c r="AE413" s="178">
        <v>0</v>
      </c>
      <c r="AF413" s="178">
        <v>101295</v>
      </c>
    </row>
    <row r="414" spans="1:32">
      <c r="A414" s="179" t="s">
        <v>1071</v>
      </c>
      <c r="B414" s="172" t="s">
        <v>312</v>
      </c>
      <c r="C414" s="173" t="s">
        <v>1793</v>
      </c>
      <c r="D414" s="171" t="s">
        <v>1793</v>
      </c>
      <c r="E414" s="171"/>
      <c r="F414" s="182">
        <v>1</v>
      </c>
      <c r="G414" s="174"/>
      <c r="H414" s="175"/>
      <c r="I414" s="175" t="s">
        <v>1806</v>
      </c>
      <c r="J414" s="175"/>
      <c r="K414" s="175"/>
      <c r="L414" s="175"/>
      <c r="M414" s="175"/>
      <c r="N414" s="177">
        <v>0</v>
      </c>
      <c r="O414" s="177">
        <v>89321</v>
      </c>
      <c r="P414" s="177">
        <v>0</v>
      </c>
      <c r="Q414" s="177">
        <v>0</v>
      </c>
      <c r="R414" s="177">
        <v>0</v>
      </c>
      <c r="S414" s="177">
        <v>0</v>
      </c>
      <c r="T414" s="178">
        <v>0</v>
      </c>
      <c r="U414" s="178">
        <v>0</v>
      </c>
      <c r="V414" s="178">
        <v>89321</v>
      </c>
      <c r="W414" s="178">
        <v>0</v>
      </c>
      <c r="X414" s="178">
        <v>0</v>
      </c>
      <c r="Y414" s="178">
        <v>0</v>
      </c>
      <c r="Z414" s="178">
        <v>0</v>
      </c>
      <c r="AA414" s="178">
        <v>0</v>
      </c>
      <c r="AB414" s="178">
        <v>0</v>
      </c>
      <c r="AC414" s="178">
        <v>0</v>
      </c>
      <c r="AD414" s="178">
        <v>0</v>
      </c>
      <c r="AE414" s="178">
        <v>0</v>
      </c>
      <c r="AF414" s="178">
        <v>89321</v>
      </c>
    </row>
    <row r="415" spans="1:32">
      <c r="A415" s="179" t="s">
        <v>1072</v>
      </c>
      <c r="B415" s="172" t="s">
        <v>313</v>
      </c>
      <c r="C415" s="173" t="s">
        <v>1793</v>
      </c>
      <c r="D415" s="171" t="s">
        <v>1793</v>
      </c>
      <c r="E415" s="171"/>
      <c r="F415" s="182">
        <v>1</v>
      </c>
      <c r="G415" s="174"/>
      <c r="H415" s="175"/>
      <c r="I415" s="175" t="s">
        <v>1806</v>
      </c>
      <c r="J415" s="175"/>
      <c r="K415" s="175"/>
      <c r="L415" s="175"/>
      <c r="M415" s="175"/>
      <c r="N415" s="177">
        <v>0</v>
      </c>
      <c r="O415" s="177">
        <v>103534</v>
      </c>
      <c r="P415" s="177">
        <v>0</v>
      </c>
      <c r="Q415" s="177">
        <v>0</v>
      </c>
      <c r="R415" s="177">
        <v>0</v>
      </c>
      <c r="S415" s="177">
        <v>0</v>
      </c>
      <c r="T415" s="178">
        <v>0</v>
      </c>
      <c r="U415" s="178">
        <v>0</v>
      </c>
      <c r="V415" s="178">
        <v>103534</v>
      </c>
      <c r="W415" s="178">
        <v>0</v>
      </c>
      <c r="X415" s="178">
        <v>0</v>
      </c>
      <c r="Y415" s="178">
        <v>0</v>
      </c>
      <c r="Z415" s="178">
        <v>0</v>
      </c>
      <c r="AA415" s="178">
        <v>0</v>
      </c>
      <c r="AB415" s="178">
        <v>0</v>
      </c>
      <c r="AC415" s="178">
        <v>0</v>
      </c>
      <c r="AD415" s="178">
        <v>0</v>
      </c>
      <c r="AE415" s="178">
        <v>0</v>
      </c>
      <c r="AF415" s="178">
        <v>103534</v>
      </c>
    </row>
    <row r="416" spans="1:32">
      <c r="A416" s="179" t="s">
        <v>1073</v>
      </c>
      <c r="B416" s="172" t="s">
        <v>207</v>
      </c>
      <c r="C416" s="173" t="s">
        <v>1792</v>
      </c>
      <c r="D416" s="171" t="s">
        <v>1798</v>
      </c>
      <c r="E416" s="171" t="s">
        <v>1801</v>
      </c>
      <c r="F416" s="182">
        <v>0.97785708342193578</v>
      </c>
      <c r="G416" s="174">
        <v>2.2142916578064182E-2</v>
      </c>
      <c r="H416" s="175" t="s">
        <v>1806</v>
      </c>
      <c r="I416" s="175"/>
      <c r="J416" s="175"/>
      <c r="K416" s="175"/>
      <c r="L416" s="175"/>
      <c r="M416" s="175"/>
      <c r="N416" s="177">
        <v>105766</v>
      </c>
      <c r="O416" s="177">
        <v>0</v>
      </c>
      <c r="P416" s="177">
        <v>0</v>
      </c>
      <c r="Q416" s="177">
        <v>2395</v>
      </c>
      <c r="R416" s="177">
        <v>0</v>
      </c>
      <c r="S416" s="177">
        <v>0</v>
      </c>
      <c r="T416" s="178">
        <v>105766</v>
      </c>
      <c r="U416" s="178">
        <v>0</v>
      </c>
      <c r="V416" s="178">
        <v>0</v>
      </c>
      <c r="W416" s="178">
        <v>0</v>
      </c>
      <c r="X416" s="178">
        <v>0</v>
      </c>
      <c r="Y416" s="178">
        <v>0</v>
      </c>
      <c r="Z416" s="178">
        <v>2395</v>
      </c>
      <c r="AA416" s="178">
        <v>0</v>
      </c>
      <c r="AB416" s="178">
        <v>0</v>
      </c>
      <c r="AC416" s="178">
        <v>0</v>
      </c>
      <c r="AD416" s="178">
        <v>0</v>
      </c>
      <c r="AE416" s="178">
        <v>0</v>
      </c>
      <c r="AF416" s="178">
        <v>108161</v>
      </c>
    </row>
    <row r="417" spans="1:32">
      <c r="A417" s="179" t="s">
        <v>1074</v>
      </c>
      <c r="B417" s="172" t="s">
        <v>208</v>
      </c>
      <c r="C417" s="173" t="s">
        <v>1792</v>
      </c>
      <c r="D417" s="171" t="s">
        <v>1798</v>
      </c>
      <c r="E417" s="171"/>
      <c r="F417" s="182">
        <v>1</v>
      </c>
      <c r="G417" s="174"/>
      <c r="H417" s="175" t="s">
        <v>1806</v>
      </c>
      <c r="I417" s="175"/>
      <c r="J417" s="175"/>
      <c r="K417" s="175"/>
      <c r="L417" s="175"/>
      <c r="M417" s="175"/>
      <c r="N417" s="177">
        <v>100402</v>
      </c>
      <c r="O417" s="177">
        <v>0</v>
      </c>
      <c r="P417" s="177">
        <v>0</v>
      </c>
      <c r="Q417" s="177">
        <v>0</v>
      </c>
      <c r="R417" s="177">
        <v>0</v>
      </c>
      <c r="S417" s="177">
        <v>0</v>
      </c>
      <c r="T417" s="178">
        <v>100402</v>
      </c>
      <c r="U417" s="178">
        <v>0</v>
      </c>
      <c r="V417" s="178">
        <v>0</v>
      </c>
      <c r="W417" s="178">
        <v>0</v>
      </c>
      <c r="X417" s="178">
        <v>0</v>
      </c>
      <c r="Y417" s="178">
        <v>0</v>
      </c>
      <c r="Z417" s="178">
        <v>0</v>
      </c>
      <c r="AA417" s="178">
        <v>0</v>
      </c>
      <c r="AB417" s="178">
        <v>0</v>
      </c>
      <c r="AC417" s="178">
        <v>0</v>
      </c>
      <c r="AD417" s="178">
        <v>0</v>
      </c>
      <c r="AE417" s="178">
        <v>0</v>
      </c>
      <c r="AF417" s="178">
        <v>100402</v>
      </c>
    </row>
    <row r="418" spans="1:32">
      <c r="A418" s="179" t="s">
        <v>1075</v>
      </c>
      <c r="B418" s="172" t="s">
        <v>209</v>
      </c>
      <c r="C418" s="173" t="s">
        <v>1792</v>
      </c>
      <c r="D418" s="171" t="s">
        <v>1798</v>
      </c>
      <c r="E418" s="171" t="s">
        <v>1802</v>
      </c>
      <c r="F418" s="182">
        <v>0.76063879916723065</v>
      </c>
      <c r="G418" s="174">
        <v>0.19782554682613798</v>
      </c>
      <c r="H418" s="175" t="s">
        <v>1806</v>
      </c>
      <c r="I418" s="175"/>
      <c r="J418" s="175"/>
      <c r="K418" s="175"/>
      <c r="L418" s="175"/>
      <c r="M418" s="175"/>
      <c r="N418" s="177">
        <v>88781</v>
      </c>
      <c r="O418" s="177">
        <v>0</v>
      </c>
      <c r="P418" s="177">
        <v>0</v>
      </c>
      <c r="Q418" s="177">
        <v>4848</v>
      </c>
      <c r="R418" s="177">
        <v>23090</v>
      </c>
      <c r="S418" s="177">
        <v>0</v>
      </c>
      <c r="T418" s="178">
        <v>88781</v>
      </c>
      <c r="U418" s="178">
        <v>0</v>
      </c>
      <c r="V418" s="178">
        <v>0</v>
      </c>
      <c r="W418" s="178">
        <v>0</v>
      </c>
      <c r="X418" s="178">
        <v>0</v>
      </c>
      <c r="Y418" s="178">
        <v>0</v>
      </c>
      <c r="Z418" s="178">
        <v>4848</v>
      </c>
      <c r="AA418" s="178">
        <v>0</v>
      </c>
      <c r="AB418" s="178">
        <v>23090</v>
      </c>
      <c r="AC418" s="178">
        <v>0</v>
      </c>
      <c r="AD418" s="178">
        <v>0</v>
      </c>
      <c r="AE418" s="178">
        <v>0</v>
      </c>
      <c r="AF418" s="178">
        <v>116719</v>
      </c>
    </row>
    <row r="419" spans="1:32">
      <c r="A419" s="179" t="s">
        <v>1076</v>
      </c>
      <c r="B419" s="172" t="s">
        <v>248</v>
      </c>
      <c r="C419" s="173" t="s">
        <v>1794</v>
      </c>
      <c r="D419" s="171" t="s">
        <v>1794</v>
      </c>
      <c r="E419" s="171" t="s">
        <v>1797</v>
      </c>
      <c r="F419" s="182">
        <v>0.94987452405676709</v>
      </c>
      <c r="G419" s="174">
        <v>5.0125475943232953E-2</v>
      </c>
      <c r="H419" s="175"/>
      <c r="I419" s="175"/>
      <c r="J419" s="175" t="s">
        <v>1806</v>
      </c>
      <c r="K419" s="175"/>
      <c r="L419" s="175"/>
      <c r="M419" s="175"/>
      <c r="N419" s="177">
        <v>0</v>
      </c>
      <c r="O419" s="177">
        <v>0</v>
      </c>
      <c r="P419" s="177">
        <v>87814</v>
      </c>
      <c r="Q419" s="177">
        <v>0</v>
      </c>
      <c r="R419" s="177">
        <v>0</v>
      </c>
      <c r="S419" s="177">
        <v>4634</v>
      </c>
      <c r="T419" s="178">
        <v>0</v>
      </c>
      <c r="U419" s="178">
        <v>0</v>
      </c>
      <c r="V419" s="178">
        <v>0</v>
      </c>
      <c r="W419" s="178">
        <v>87814</v>
      </c>
      <c r="X419" s="178">
        <v>0</v>
      </c>
      <c r="Y419" s="178">
        <v>0</v>
      </c>
      <c r="Z419" s="178">
        <v>0</v>
      </c>
      <c r="AA419" s="178">
        <v>0</v>
      </c>
      <c r="AB419" s="178">
        <v>0</v>
      </c>
      <c r="AC419" s="178">
        <v>3413</v>
      </c>
      <c r="AD419" s="178">
        <v>0</v>
      </c>
      <c r="AE419" s="178">
        <v>1221</v>
      </c>
      <c r="AF419" s="178">
        <v>92448</v>
      </c>
    </row>
    <row r="420" spans="1:32">
      <c r="A420" s="179" t="s">
        <v>1077</v>
      </c>
      <c r="B420" s="172" t="s">
        <v>638</v>
      </c>
      <c r="C420" s="173" t="s">
        <v>1797</v>
      </c>
      <c r="D420" s="171" t="s">
        <v>1797</v>
      </c>
      <c r="E420" s="171" t="s">
        <v>1796</v>
      </c>
      <c r="F420" s="182">
        <v>0.7167420461634435</v>
      </c>
      <c r="G420" s="174">
        <v>0.28325795383655644</v>
      </c>
      <c r="H420" s="175"/>
      <c r="I420" s="175"/>
      <c r="J420" s="175"/>
      <c r="K420" s="175"/>
      <c r="L420" s="175" t="s">
        <v>1806</v>
      </c>
      <c r="M420" s="175" t="s">
        <v>1806</v>
      </c>
      <c r="N420" s="177">
        <v>0</v>
      </c>
      <c r="O420" s="177">
        <v>0</v>
      </c>
      <c r="P420" s="177">
        <v>0</v>
      </c>
      <c r="Q420" s="177">
        <v>0</v>
      </c>
      <c r="R420" s="177">
        <v>29060</v>
      </c>
      <c r="S420" s="177">
        <v>73532</v>
      </c>
      <c r="T420" s="178">
        <v>0</v>
      </c>
      <c r="U420" s="178">
        <v>0</v>
      </c>
      <c r="V420" s="178">
        <v>0</v>
      </c>
      <c r="W420" s="178">
        <v>0</v>
      </c>
      <c r="X420" s="178">
        <v>0</v>
      </c>
      <c r="Y420" s="178">
        <v>0</v>
      </c>
      <c r="Z420" s="178">
        <v>0</v>
      </c>
      <c r="AA420" s="178">
        <v>29060</v>
      </c>
      <c r="AB420" s="178">
        <v>0</v>
      </c>
      <c r="AC420" s="178">
        <v>52641</v>
      </c>
      <c r="AD420" s="178">
        <v>0</v>
      </c>
      <c r="AE420" s="178">
        <v>20891</v>
      </c>
      <c r="AF420" s="178">
        <v>102592</v>
      </c>
    </row>
    <row r="421" spans="1:32">
      <c r="A421" s="179" t="s">
        <v>1078</v>
      </c>
      <c r="B421" s="172" t="s">
        <v>581</v>
      </c>
      <c r="C421" s="173" t="s">
        <v>1796</v>
      </c>
      <c r="D421" s="171" t="s">
        <v>1796</v>
      </c>
      <c r="E421" s="171" t="s">
        <v>1797</v>
      </c>
      <c r="F421" s="182">
        <v>0.53283978245595776</v>
      </c>
      <c r="G421" s="174">
        <v>0.46716021754404224</v>
      </c>
      <c r="H421" s="175"/>
      <c r="I421" s="175"/>
      <c r="J421" s="175"/>
      <c r="K421" s="175"/>
      <c r="L421" s="175" t="s">
        <v>1806</v>
      </c>
      <c r="M421" s="175" t="s">
        <v>1806</v>
      </c>
      <c r="N421" s="177">
        <v>0</v>
      </c>
      <c r="O421" s="177">
        <v>0</v>
      </c>
      <c r="P421" s="177">
        <v>0</v>
      </c>
      <c r="Q421" s="177">
        <v>0</v>
      </c>
      <c r="R421" s="177">
        <v>40953</v>
      </c>
      <c r="S421" s="177">
        <v>35905</v>
      </c>
      <c r="T421" s="178">
        <v>0</v>
      </c>
      <c r="U421" s="178">
        <v>0</v>
      </c>
      <c r="V421" s="178">
        <v>0</v>
      </c>
      <c r="W421" s="178">
        <v>0</v>
      </c>
      <c r="X421" s="178">
        <v>0</v>
      </c>
      <c r="Y421" s="178">
        <v>0</v>
      </c>
      <c r="Z421" s="178">
        <v>0</v>
      </c>
      <c r="AA421" s="178">
        <v>40953</v>
      </c>
      <c r="AB421" s="178">
        <v>0</v>
      </c>
      <c r="AC421" s="178">
        <v>33827</v>
      </c>
      <c r="AD421" s="178">
        <v>0</v>
      </c>
      <c r="AE421" s="178">
        <v>2078</v>
      </c>
      <c r="AF421" s="178">
        <v>76858</v>
      </c>
    </row>
    <row r="422" spans="1:32">
      <c r="A422" s="179" t="s">
        <v>1079</v>
      </c>
      <c r="B422" s="172" t="s">
        <v>391</v>
      </c>
      <c r="C422" s="173" t="s">
        <v>1792</v>
      </c>
      <c r="D422" s="171" t="s">
        <v>1799</v>
      </c>
      <c r="E422" s="171" t="s">
        <v>1797</v>
      </c>
      <c r="F422" s="182">
        <v>0.99809862541802274</v>
      </c>
      <c r="G422" s="174">
        <v>1.901374581977206E-3</v>
      </c>
      <c r="H422" s="175" t="s">
        <v>1806</v>
      </c>
      <c r="I422" s="175"/>
      <c r="J422" s="175"/>
      <c r="K422" s="175"/>
      <c r="L422" s="175"/>
      <c r="M422" s="175"/>
      <c r="N422" s="177">
        <v>89239</v>
      </c>
      <c r="O422" s="177">
        <v>0</v>
      </c>
      <c r="P422" s="177">
        <v>0</v>
      </c>
      <c r="Q422" s="177">
        <v>0</v>
      </c>
      <c r="R422" s="177">
        <v>0</v>
      </c>
      <c r="S422" s="177">
        <v>170</v>
      </c>
      <c r="T422" s="178">
        <v>0</v>
      </c>
      <c r="U422" s="178">
        <v>89239</v>
      </c>
      <c r="V422" s="178">
        <v>0</v>
      </c>
      <c r="W422" s="178">
        <v>0</v>
      </c>
      <c r="X422" s="178">
        <v>0</v>
      </c>
      <c r="Y422" s="178">
        <v>0</v>
      </c>
      <c r="Z422" s="178">
        <v>0</v>
      </c>
      <c r="AA422" s="178">
        <v>0</v>
      </c>
      <c r="AB422" s="178">
        <v>0</v>
      </c>
      <c r="AC422" s="178">
        <v>0</v>
      </c>
      <c r="AD422" s="178">
        <v>0</v>
      </c>
      <c r="AE422" s="178">
        <v>170</v>
      </c>
      <c r="AF422" s="178">
        <v>89409</v>
      </c>
    </row>
    <row r="423" spans="1:32">
      <c r="A423" s="179" t="s">
        <v>1080</v>
      </c>
      <c r="B423" s="172" t="s">
        <v>88</v>
      </c>
      <c r="C423" s="173" t="s">
        <v>1794</v>
      </c>
      <c r="D423" s="171" t="s">
        <v>1800</v>
      </c>
      <c r="E423" s="171" t="s">
        <v>1802</v>
      </c>
      <c r="F423" s="182">
        <v>0.50212680539491672</v>
      </c>
      <c r="G423" s="174">
        <v>0.45166655514878079</v>
      </c>
      <c r="H423" s="175"/>
      <c r="I423" s="175"/>
      <c r="J423" s="175" t="s">
        <v>1806</v>
      </c>
      <c r="K423" s="175"/>
      <c r="L423" s="175" t="s">
        <v>1806</v>
      </c>
      <c r="M423" s="175"/>
      <c r="N423" s="177">
        <v>0</v>
      </c>
      <c r="O423" s="177">
        <v>0</v>
      </c>
      <c r="P423" s="177">
        <v>52531</v>
      </c>
      <c r="Q423" s="177">
        <v>0</v>
      </c>
      <c r="R423" s="177">
        <v>47252</v>
      </c>
      <c r="S423" s="177">
        <v>4834</v>
      </c>
      <c r="T423" s="178">
        <v>0</v>
      </c>
      <c r="U423" s="178">
        <v>0</v>
      </c>
      <c r="V423" s="178">
        <v>0</v>
      </c>
      <c r="W423" s="178">
        <v>0</v>
      </c>
      <c r="X423" s="178">
        <v>52531</v>
      </c>
      <c r="Y423" s="178">
        <v>0</v>
      </c>
      <c r="Z423" s="178">
        <v>0</v>
      </c>
      <c r="AA423" s="178">
        <v>0</v>
      </c>
      <c r="AB423" s="178">
        <v>47252</v>
      </c>
      <c r="AC423" s="178">
        <v>595</v>
      </c>
      <c r="AD423" s="178">
        <v>2220</v>
      </c>
      <c r="AE423" s="178">
        <v>2019</v>
      </c>
      <c r="AF423" s="178">
        <v>104617</v>
      </c>
    </row>
    <row r="424" spans="1:32">
      <c r="A424" s="179" t="s">
        <v>1081</v>
      </c>
      <c r="B424" s="172" t="s">
        <v>89</v>
      </c>
      <c r="C424" s="173" t="s">
        <v>1794</v>
      </c>
      <c r="D424" s="171" t="s">
        <v>1800</v>
      </c>
      <c r="E424" s="171" t="s">
        <v>1801</v>
      </c>
      <c r="F424" s="182">
        <v>0.4727132474581312</v>
      </c>
      <c r="G424" s="174">
        <v>0.3355545642112307</v>
      </c>
      <c r="H424" s="175"/>
      <c r="I424" s="175"/>
      <c r="J424" s="175" t="s">
        <v>1806</v>
      </c>
      <c r="K424" s="175" t="s">
        <v>1806</v>
      </c>
      <c r="L424" s="175"/>
      <c r="M424" s="175"/>
      <c r="N424" s="177">
        <v>0</v>
      </c>
      <c r="O424" s="177">
        <v>0</v>
      </c>
      <c r="P424" s="177">
        <v>50863</v>
      </c>
      <c r="Q424" s="177">
        <v>36105</v>
      </c>
      <c r="R424" s="177">
        <v>20630</v>
      </c>
      <c r="S424" s="177">
        <v>0</v>
      </c>
      <c r="T424" s="178">
        <v>0</v>
      </c>
      <c r="U424" s="178">
        <v>0</v>
      </c>
      <c r="V424" s="178">
        <v>0</v>
      </c>
      <c r="W424" s="178">
        <v>0</v>
      </c>
      <c r="X424" s="178">
        <v>50863</v>
      </c>
      <c r="Y424" s="178">
        <v>0</v>
      </c>
      <c r="Z424" s="178">
        <v>36105</v>
      </c>
      <c r="AA424" s="178">
        <v>0</v>
      </c>
      <c r="AB424" s="178">
        <v>20630</v>
      </c>
      <c r="AC424" s="178">
        <v>0</v>
      </c>
      <c r="AD424" s="178">
        <v>0</v>
      </c>
      <c r="AE424" s="178">
        <v>0</v>
      </c>
      <c r="AF424" s="178">
        <v>107598</v>
      </c>
    </row>
    <row r="425" spans="1:32">
      <c r="A425" s="179" t="s">
        <v>1082</v>
      </c>
      <c r="B425" s="172" t="s">
        <v>639</v>
      </c>
      <c r="C425" s="173" t="s">
        <v>1797</v>
      </c>
      <c r="D425" s="171" t="s">
        <v>1797</v>
      </c>
      <c r="E425" s="171"/>
      <c r="F425" s="182">
        <v>1</v>
      </c>
      <c r="G425" s="174"/>
      <c r="H425" s="175"/>
      <c r="I425" s="175"/>
      <c r="J425" s="175"/>
      <c r="K425" s="175"/>
      <c r="L425" s="175"/>
      <c r="M425" s="175" t="s">
        <v>1806</v>
      </c>
      <c r="N425" s="177">
        <v>0</v>
      </c>
      <c r="O425" s="177">
        <v>0</v>
      </c>
      <c r="P425" s="177">
        <v>0</v>
      </c>
      <c r="Q425" s="177">
        <v>0</v>
      </c>
      <c r="R425" s="177">
        <v>0</v>
      </c>
      <c r="S425" s="177">
        <v>45050</v>
      </c>
      <c r="T425" s="178">
        <v>0</v>
      </c>
      <c r="U425" s="178">
        <v>0</v>
      </c>
      <c r="V425" s="178">
        <v>0</v>
      </c>
      <c r="W425" s="178">
        <v>0</v>
      </c>
      <c r="X425" s="178">
        <v>0</v>
      </c>
      <c r="Y425" s="178">
        <v>0</v>
      </c>
      <c r="Z425" s="178">
        <v>0</v>
      </c>
      <c r="AA425" s="178">
        <v>0</v>
      </c>
      <c r="AB425" s="178">
        <v>0</v>
      </c>
      <c r="AC425" s="178">
        <v>19049</v>
      </c>
      <c r="AD425" s="178">
        <v>0</v>
      </c>
      <c r="AE425" s="178">
        <v>26001</v>
      </c>
      <c r="AF425" s="178">
        <v>45050</v>
      </c>
    </row>
    <row r="426" spans="1:32">
      <c r="A426" s="179" t="s">
        <v>1083</v>
      </c>
      <c r="B426" s="172" t="s">
        <v>392</v>
      </c>
      <c r="C426" s="173" t="s">
        <v>1792</v>
      </c>
      <c r="D426" s="171" t="s">
        <v>1799</v>
      </c>
      <c r="E426" s="171" t="s">
        <v>1797</v>
      </c>
      <c r="F426" s="182">
        <v>0.95499558780272575</v>
      </c>
      <c r="G426" s="174">
        <v>4.5004412197274239E-2</v>
      </c>
      <c r="H426" s="175" t="s">
        <v>1806</v>
      </c>
      <c r="I426" s="175"/>
      <c r="J426" s="175"/>
      <c r="K426" s="175"/>
      <c r="L426" s="175"/>
      <c r="M426" s="175"/>
      <c r="N426" s="177">
        <v>87660</v>
      </c>
      <c r="O426" s="177">
        <v>0</v>
      </c>
      <c r="P426" s="177">
        <v>0</v>
      </c>
      <c r="Q426" s="177">
        <v>0</v>
      </c>
      <c r="R426" s="177">
        <v>0</v>
      </c>
      <c r="S426" s="177">
        <v>4131</v>
      </c>
      <c r="T426" s="178">
        <v>0</v>
      </c>
      <c r="U426" s="178">
        <v>87660</v>
      </c>
      <c r="V426" s="178">
        <v>0</v>
      </c>
      <c r="W426" s="178">
        <v>0</v>
      </c>
      <c r="X426" s="178">
        <v>0</v>
      </c>
      <c r="Y426" s="178">
        <v>0</v>
      </c>
      <c r="Z426" s="178">
        <v>0</v>
      </c>
      <c r="AA426" s="178">
        <v>0</v>
      </c>
      <c r="AB426" s="178">
        <v>0</v>
      </c>
      <c r="AC426" s="178">
        <v>0</v>
      </c>
      <c r="AD426" s="178">
        <v>1906</v>
      </c>
      <c r="AE426" s="178">
        <v>2225</v>
      </c>
      <c r="AF426" s="178">
        <v>91791</v>
      </c>
    </row>
    <row r="427" spans="1:32">
      <c r="A427" s="179" t="s">
        <v>1084</v>
      </c>
      <c r="B427" s="172" t="s">
        <v>463</v>
      </c>
      <c r="C427" s="173" t="s">
        <v>1794</v>
      </c>
      <c r="D427" s="171" t="s">
        <v>1794</v>
      </c>
      <c r="E427" s="171"/>
      <c r="F427" s="182">
        <v>1</v>
      </c>
      <c r="G427" s="174"/>
      <c r="H427" s="175"/>
      <c r="I427" s="175"/>
      <c r="J427" s="175" t="s">
        <v>1806</v>
      </c>
      <c r="K427" s="175"/>
      <c r="L427" s="175"/>
      <c r="M427" s="175"/>
      <c r="N427" s="177">
        <v>0</v>
      </c>
      <c r="O427" s="177">
        <v>0</v>
      </c>
      <c r="P427" s="177">
        <v>128847</v>
      </c>
      <c r="Q427" s="177">
        <v>0</v>
      </c>
      <c r="R427" s="177">
        <v>0</v>
      </c>
      <c r="S427" s="177">
        <v>0</v>
      </c>
      <c r="T427" s="178">
        <v>0</v>
      </c>
      <c r="U427" s="178">
        <v>0</v>
      </c>
      <c r="V427" s="178">
        <v>0</v>
      </c>
      <c r="W427" s="178">
        <v>128847</v>
      </c>
      <c r="X427" s="178">
        <v>0</v>
      </c>
      <c r="Y427" s="178">
        <v>0</v>
      </c>
      <c r="Z427" s="178">
        <v>0</v>
      </c>
      <c r="AA427" s="178">
        <v>0</v>
      </c>
      <c r="AB427" s="178">
        <v>0</v>
      </c>
      <c r="AC427" s="178">
        <v>0</v>
      </c>
      <c r="AD427" s="178">
        <v>0</v>
      </c>
      <c r="AE427" s="178">
        <v>0</v>
      </c>
      <c r="AF427" s="178">
        <v>128847</v>
      </c>
    </row>
    <row r="428" spans="1:32">
      <c r="A428" s="179" t="s">
        <v>1085</v>
      </c>
      <c r="B428" s="172" t="s">
        <v>464</v>
      </c>
      <c r="C428" s="173" t="s">
        <v>1794</v>
      </c>
      <c r="D428" s="171" t="s">
        <v>1794</v>
      </c>
      <c r="E428" s="171" t="s">
        <v>1795</v>
      </c>
      <c r="F428" s="182">
        <v>0.36160107318311185</v>
      </c>
      <c r="G428" s="174">
        <v>0.33570509218135347</v>
      </c>
      <c r="H428" s="175"/>
      <c r="I428" s="175"/>
      <c r="J428" s="175" t="s">
        <v>1806</v>
      </c>
      <c r="K428" s="175" t="s">
        <v>1806</v>
      </c>
      <c r="L428" s="175"/>
      <c r="M428" s="175"/>
      <c r="N428" s="177">
        <v>0</v>
      </c>
      <c r="O428" s="177">
        <v>0</v>
      </c>
      <c r="P428" s="177">
        <v>39894</v>
      </c>
      <c r="Q428" s="177">
        <v>37037</v>
      </c>
      <c r="R428" s="177">
        <v>15067</v>
      </c>
      <c r="S428" s="177">
        <v>18328</v>
      </c>
      <c r="T428" s="178">
        <v>0</v>
      </c>
      <c r="U428" s="178">
        <v>0</v>
      </c>
      <c r="V428" s="178">
        <v>0</v>
      </c>
      <c r="W428" s="178">
        <v>39894</v>
      </c>
      <c r="X428" s="178">
        <v>0</v>
      </c>
      <c r="Y428" s="178">
        <v>37037</v>
      </c>
      <c r="Z428" s="178">
        <v>0</v>
      </c>
      <c r="AA428" s="178">
        <v>15067</v>
      </c>
      <c r="AB428" s="178">
        <v>0</v>
      </c>
      <c r="AC428" s="178">
        <v>14909</v>
      </c>
      <c r="AD428" s="178">
        <v>0</v>
      </c>
      <c r="AE428" s="178">
        <v>3419</v>
      </c>
      <c r="AF428" s="178">
        <v>110326</v>
      </c>
    </row>
    <row r="429" spans="1:32">
      <c r="A429" s="179" t="s">
        <v>1086</v>
      </c>
      <c r="B429" s="172" t="s">
        <v>640</v>
      </c>
      <c r="C429" s="173" t="s">
        <v>1796</v>
      </c>
      <c r="D429" s="171" t="s">
        <v>1802</v>
      </c>
      <c r="E429" s="171" t="s">
        <v>1800</v>
      </c>
      <c r="F429" s="182">
        <v>0.49067764060356656</v>
      </c>
      <c r="G429" s="174">
        <v>0.2508641975308642</v>
      </c>
      <c r="H429" s="175"/>
      <c r="I429" s="175"/>
      <c r="J429" s="175" t="s">
        <v>1806</v>
      </c>
      <c r="K429" s="175"/>
      <c r="L429" s="175" t="s">
        <v>1806</v>
      </c>
      <c r="M429" s="175"/>
      <c r="N429" s="177">
        <v>2002</v>
      </c>
      <c r="O429" s="177">
        <v>0</v>
      </c>
      <c r="P429" s="177">
        <v>22860</v>
      </c>
      <c r="Q429" s="177">
        <v>0</v>
      </c>
      <c r="R429" s="177">
        <v>44713</v>
      </c>
      <c r="S429" s="177">
        <v>21550</v>
      </c>
      <c r="T429" s="178">
        <v>2002</v>
      </c>
      <c r="U429" s="178">
        <v>0</v>
      </c>
      <c r="V429" s="178">
        <v>0</v>
      </c>
      <c r="W429" s="178">
        <v>0</v>
      </c>
      <c r="X429" s="178">
        <v>22860</v>
      </c>
      <c r="Y429" s="178">
        <v>0</v>
      </c>
      <c r="Z429" s="178">
        <v>0</v>
      </c>
      <c r="AA429" s="178">
        <v>0</v>
      </c>
      <c r="AB429" s="178">
        <v>44713</v>
      </c>
      <c r="AC429" s="178">
        <v>12606</v>
      </c>
      <c r="AD429" s="178">
        <v>5646</v>
      </c>
      <c r="AE429" s="178">
        <v>3298</v>
      </c>
      <c r="AF429" s="178">
        <v>91125</v>
      </c>
    </row>
    <row r="430" spans="1:32">
      <c r="A430" s="179" t="s">
        <v>1087</v>
      </c>
      <c r="B430" s="172" t="s">
        <v>641</v>
      </c>
      <c r="C430" s="173" t="s">
        <v>1794</v>
      </c>
      <c r="D430" s="171" t="s">
        <v>1800</v>
      </c>
      <c r="E430" s="171" t="s">
        <v>1802</v>
      </c>
      <c r="F430" s="182">
        <v>0.63914863510406228</v>
      </c>
      <c r="G430" s="174">
        <v>0.18761865456046223</v>
      </c>
      <c r="H430" s="175"/>
      <c r="I430" s="175"/>
      <c r="J430" s="175" t="s">
        <v>1806</v>
      </c>
      <c r="K430" s="175"/>
      <c r="L430" s="175"/>
      <c r="M430" s="175"/>
      <c r="N430" s="177">
        <v>0</v>
      </c>
      <c r="O430" s="177">
        <v>0</v>
      </c>
      <c r="P430" s="177">
        <v>54203</v>
      </c>
      <c r="Q430" s="177">
        <v>0</v>
      </c>
      <c r="R430" s="177">
        <v>15911</v>
      </c>
      <c r="S430" s="177">
        <v>14691</v>
      </c>
      <c r="T430" s="178">
        <v>0</v>
      </c>
      <c r="U430" s="178">
        <v>0</v>
      </c>
      <c r="V430" s="178">
        <v>0</v>
      </c>
      <c r="W430" s="178">
        <v>0</v>
      </c>
      <c r="X430" s="178">
        <v>54203</v>
      </c>
      <c r="Y430" s="178">
        <v>0</v>
      </c>
      <c r="Z430" s="178">
        <v>0</v>
      </c>
      <c r="AA430" s="178">
        <v>0</v>
      </c>
      <c r="AB430" s="178">
        <v>15911</v>
      </c>
      <c r="AC430" s="178">
        <v>4268</v>
      </c>
      <c r="AD430" s="178">
        <v>8438</v>
      </c>
      <c r="AE430" s="178">
        <v>1985</v>
      </c>
      <c r="AF430" s="178">
        <v>84805</v>
      </c>
    </row>
    <row r="431" spans="1:32">
      <c r="A431" s="179" t="s">
        <v>1088</v>
      </c>
      <c r="B431" s="172" t="s">
        <v>90</v>
      </c>
      <c r="C431" s="173" t="s">
        <v>1796</v>
      </c>
      <c r="D431" s="171" t="s">
        <v>1796</v>
      </c>
      <c r="E431" s="171" t="s">
        <v>1795</v>
      </c>
      <c r="F431" s="182">
        <v>0.43252969488232434</v>
      </c>
      <c r="G431" s="174">
        <v>0.33662295226740846</v>
      </c>
      <c r="H431" s="175"/>
      <c r="I431" s="175"/>
      <c r="J431" s="175"/>
      <c r="K431" s="175" t="s">
        <v>1806</v>
      </c>
      <c r="L431" s="175" t="s">
        <v>1806</v>
      </c>
      <c r="M431" s="175"/>
      <c r="N431" s="177">
        <v>0</v>
      </c>
      <c r="O431" s="177">
        <v>0</v>
      </c>
      <c r="P431" s="177">
        <v>0</v>
      </c>
      <c r="Q431" s="177">
        <v>30494</v>
      </c>
      <c r="R431" s="177">
        <v>39182</v>
      </c>
      <c r="S431" s="177">
        <v>20912</v>
      </c>
      <c r="T431" s="178">
        <v>0</v>
      </c>
      <c r="U431" s="178">
        <v>0</v>
      </c>
      <c r="V431" s="178">
        <v>0</v>
      </c>
      <c r="W431" s="178">
        <v>0</v>
      </c>
      <c r="X431" s="178">
        <v>0</v>
      </c>
      <c r="Y431" s="178">
        <v>30494</v>
      </c>
      <c r="Z431" s="178">
        <v>0</v>
      </c>
      <c r="AA431" s="178">
        <v>39182</v>
      </c>
      <c r="AB431" s="178">
        <v>0</v>
      </c>
      <c r="AC431" s="178">
        <v>17116</v>
      </c>
      <c r="AD431" s="178">
        <v>0</v>
      </c>
      <c r="AE431" s="178">
        <v>3796</v>
      </c>
      <c r="AF431" s="178">
        <v>90588</v>
      </c>
    </row>
    <row r="432" spans="1:32">
      <c r="A432" s="179" t="s">
        <v>1089</v>
      </c>
      <c r="B432" s="172" t="s">
        <v>153</v>
      </c>
      <c r="C432" s="173" t="s">
        <v>1796</v>
      </c>
      <c r="D432" s="171" t="s">
        <v>1796</v>
      </c>
      <c r="E432" s="171" t="s">
        <v>1797</v>
      </c>
      <c r="F432" s="182">
        <v>0.51699135046828315</v>
      </c>
      <c r="G432" s="174">
        <v>0.29079434703308754</v>
      </c>
      <c r="H432" s="175"/>
      <c r="I432" s="175"/>
      <c r="J432" s="175"/>
      <c r="K432" s="175"/>
      <c r="L432" s="175" t="s">
        <v>1806</v>
      </c>
      <c r="M432" s="175" t="s">
        <v>1806</v>
      </c>
      <c r="N432" s="177">
        <v>12973</v>
      </c>
      <c r="O432" s="177">
        <v>0</v>
      </c>
      <c r="P432" s="177">
        <v>4205</v>
      </c>
      <c r="Q432" s="177">
        <v>0</v>
      </c>
      <c r="R432" s="177">
        <v>46203</v>
      </c>
      <c r="S432" s="177">
        <v>25988</v>
      </c>
      <c r="T432" s="178">
        <v>12973</v>
      </c>
      <c r="U432" s="178">
        <v>0</v>
      </c>
      <c r="V432" s="178">
        <v>0</v>
      </c>
      <c r="W432" s="178">
        <v>4205</v>
      </c>
      <c r="X432" s="178">
        <v>0</v>
      </c>
      <c r="Y432" s="178">
        <v>0</v>
      </c>
      <c r="Z432" s="178">
        <v>0</v>
      </c>
      <c r="AA432" s="178">
        <v>23445</v>
      </c>
      <c r="AB432" s="178">
        <v>22758</v>
      </c>
      <c r="AC432" s="178">
        <v>19532</v>
      </c>
      <c r="AD432" s="178">
        <v>0</v>
      </c>
      <c r="AE432" s="178">
        <v>6456</v>
      </c>
      <c r="AF432" s="178">
        <v>89369</v>
      </c>
    </row>
    <row r="433" spans="1:32">
      <c r="A433" s="179" t="s">
        <v>1090</v>
      </c>
      <c r="B433" s="172" t="s">
        <v>91</v>
      </c>
      <c r="C433" s="173" t="s">
        <v>1797</v>
      </c>
      <c r="D433" s="171" t="s">
        <v>1797</v>
      </c>
      <c r="E433" s="171" t="s">
        <v>1796</v>
      </c>
      <c r="F433" s="182">
        <v>0.80713868897101726</v>
      </c>
      <c r="G433" s="174">
        <v>0.18707449912468391</v>
      </c>
      <c r="H433" s="175"/>
      <c r="I433" s="175"/>
      <c r="J433" s="175"/>
      <c r="K433" s="175"/>
      <c r="L433" s="175"/>
      <c r="M433" s="175" t="s">
        <v>1806</v>
      </c>
      <c r="N433" s="177">
        <v>0</v>
      </c>
      <c r="O433" s="177">
        <v>0</v>
      </c>
      <c r="P433" s="177">
        <v>476</v>
      </c>
      <c r="Q433" s="177">
        <v>0</v>
      </c>
      <c r="R433" s="177">
        <v>15388</v>
      </c>
      <c r="S433" s="177">
        <v>66392</v>
      </c>
      <c r="T433" s="178">
        <v>0</v>
      </c>
      <c r="U433" s="178">
        <v>0</v>
      </c>
      <c r="V433" s="178">
        <v>0</v>
      </c>
      <c r="W433" s="178">
        <v>476</v>
      </c>
      <c r="X433" s="178">
        <v>0</v>
      </c>
      <c r="Y433" s="178">
        <v>0</v>
      </c>
      <c r="Z433" s="178">
        <v>0</v>
      </c>
      <c r="AA433" s="178">
        <v>15388</v>
      </c>
      <c r="AB433" s="178">
        <v>0</v>
      </c>
      <c r="AC433" s="178">
        <v>32282</v>
      </c>
      <c r="AD433" s="178">
        <v>0</v>
      </c>
      <c r="AE433" s="178">
        <v>34110</v>
      </c>
      <c r="AF433" s="178">
        <v>82256</v>
      </c>
    </row>
    <row r="434" spans="1:32">
      <c r="A434" s="179" t="s">
        <v>1091</v>
      </c>
      <c r="B434" s="172" t="s">
        <v>642</v>
      </c>
      <c r="C434" s="173" t="s">
        <v>1795</v>
      </c>
      <c r="D434" s="171" t="s">
        <v>1795</v>
      </c>
      <c r="E434" s="171" t="s">
        <v>1797</v>
      </c>
      <c r="F434" s="182">
        <v>0.47403407148172733</v>
      </c>
      <c r="G434" s="174">
        <v>0.43891671192099602</v>
      </c>
      <c r="H434" s="175"/>
      <c r="I434" s="175"/>
      <c r="J434" s="175"/>
      <c r="K434" s="175" t="s">
        <v>1806</v>
      </c>
      <c r="L434" s="175"/>
      <c r="M434" s="175" t="s">
        <v>1806</v>
      </c>
      <c r="N434" s="177">
        <v>0</v>
      </c>
      <c r="O434" s="177">
        <v>0</v>
      </c>
      <c r="P434" s="177">
        <v>0</v>
      </c>
      <c r="Q434" s="177">
        <v>47137</v>
      </c>
      <c r="R434" s="177">
        <v>8656</v>
      </c>
      <c r="S434" s="177">
        <v>43645</v>
      </c>
      <c r="T434" s="178">
        <v>0</v>
      </c>
      <c r="U434" s="178">
        <v>0</v>
      </c>
      <c r="V434" s="178">
        <v>0</v>
      </c>
      <c r="W434" s="178">
        <v>0</v>
      </c>
      <c r="X434" s="178">
        <v>0</v>
      </c>
      <c r="Y434" s="178">
        <v>47137</v>
      </c>
      <c r="Z434" s="178">
        <v>0</v>
      </c>
      <c r="AA434" s="178">
        <v>8656</v>
      </c>
      <c r="AB434" s="178">
        <v>0</v>
      </c>
      <c r="AC434" s="178">
        <v>22310</v>
      </c>
      <c r="AD434" s="178">
        <v>0</v>
      </c>
      <c r="AE434" s="178">
        <v>21335</v>
      </c>
      <c r="AF434" s="178">
        <v>99438</v>
      </c>
    </row>
    <row r="435" spans="1:32">
      <c r="A435" s="179" t="s">
        <v>1092</v>
      </c>
      <c r="B435" s="172" t="s">
        <v>314</v>
      </c>
      <c r="C435" s="173" t="s">
        <v>1794</v>
      </c>
      <c r="D435" s="171" t="s">
        <v>1794</v>
      </c>
      <c r="E435" s="171" t="s">
        <v>1797</v>
      </c>
      <c r="F435" s="182">
        <v>0.90996986746584574</v>
      </c>
      <c r="G435" s="174">
        <v>9.0030132534154289E-2</v>
      </c>
      <c r="H435" s="175"/>
      <c r="I435" s="175"/>
      <c r="J435" s="175" t="s">
        <v>1806</v>
      </c>
      <c r="K435" s="175"/>
      <c r="L435" s="175"/>
      <c r="M435" s="175"/>
      <c r="N435" s="177">
        <v>0</v>
      </c>
      <c r="O435" s="177">
        <v>0</v>
      </c>
      <c r="P435" s="177">
        <v>111434</v>
      </c>
      <c r="Q435" s="177">
        <v>0</v>
      </c>
      <c r="R435" s="177">
        <v>0</v>
      </c>
      <c r="S435" s="177">
        <v>11025</v>
      </c>
      <c r="T435" s="178">
        <v>0</v>
      </c>
      <c r="U435" s="178">
        <v>0</v>
      </c>
      <c r="V435" s="178">
        <v>0</v>
      </c>
      <c r="W435" s="178">
        <v>111434</v>
      </c>
      <c r="X435" s="178">
        <v>0</v>
      </c>
      <c r="Y435" s="178">
        <v>0</v>
      </c>
      <c r="Z435" s="178">
        <v>0</v>
      </c>
      <c r="AA435" s="178">
        <v>0</v>
      </c>
      <c r="AB435" s="178">
        <v>0</v>
      </c>
      <c r="AC435" s="178">
        <v>7689</v>
      </c>
      <c r="AD435" s="178">
        <v>0</v>
      </c>
      <c r="AE435" s="178">
        <v>3336</v>
      </c>
      <c r="AF435" s="178">
        <v>122459</v>
      </c>
    </row>
    <row r="436" spans="1:32">
      <c r="A436" s="179" t="s">
        <v>1093</v>
      </c>
      <c r="B436" s="172" t="s">
        <v>522</v>
      </c>
      <c r="C436" s="173" t="s">
        <v>1793</v>
      </c>
      <c r="D436" s="171" t="s">
        <v>1793</v>
      </c>
      <c r="E436" s="171"/>
      <c r="F436" s="182">
        <v>1</v>
      </c>
      <c r="G436" s="174"/>
      <c r="H436" s="175"/>
      <c r="I436" s="175" t="s">
        <v>1806</v>
      </c>
      <c r="J436" s="175"/>
      <c r="K436" s="175"/>
      <c r="L436" s="175"/>
      <c r="M436" s="175"/>
      <c r="N436" s="177">
        <v>0</v>
      </c>
      <c r="O436" s="177">
        <v>94047</v>
      </c>
      <c r="P436" s="177">
        <v>0</v>
      </c>
      <c r="Q436" s="177">
        <v>0</v>
      </c>
      <c r="R436" s="177">
        <v>0</v>
      </c>
      <c r="S436" s="177">
        <v>0</v>
      </c>
      <c r="T436" s="178">
        <v>0</v>
      </c>
      <c r="U436" s="178">
        <v>0</v>
      </c>
      <c r="V436" s="178">
        <v>94047</v>
      </c>
      <c r="W436" s="178">
        <v>0</v>
      </c>
      <c r="X436" s="178">
        <v>0</v>
      </c>
      <c r="Y436" s="178">
        <v>0</v>
      </c>
      <c r="Z436" s="178">
        <v>0</v>
      </c>
      <c r="AA436" s="178">
        <v>0</v>
      </c>
      <c r="AB436" s="178">
        <v>0</v>
      </c>
      <c r="AC436" s="178">
        <v>0</v>
      </c>
      <c r="AD436" s="178">
        <v>0</v>
      </c>
      <c r="AE436" s="178">
        <v>0</v>
      </c>
      <c r="AF436" s="178">
        <v>94047</v>
      </c>
    </row>
    <row r="437" spans="1:32">
      <c r="A437" s="179" t="s">
        <v>1094</v>
      </c>
      <c r="B437" s="172" t="s">
        <v>523</v>
      </c>
      <c r="C437" s="173" t="s">
        <v>1793</v>
      </c>
      <c r="D437" s="171" t="s">
        <v>1793</v>
      </c>
      <c r="E437" s="171"/>
      <c r="F437" s="182">
        <v>1</v>
      </c>
      <c r="G437" s="174"/>
      <c r="H437" s="175"/>
      <c r="I437" s="175" t="s">
        <v>1806</v>
      </c>
      <c r="J437" s="175"/>
      <c r="K437" s="175"/>
      <c r="L437" s="175"/>
      <c r="M437" s="175"/>
      <c r="N437" s="177">
        <v>0</v>
      </c>
      <c r="O437" s="177">
        <v>114972</v>
      </c>
      <c r="P437" s="177">
        <v>0</v>
      </c>
      <c r="Q437" s="177">
        <v>0</v>
      </c>
      <c r="R437" s="177">
        <v>0</v>
      </c>
      <c r="S437" s="177">
        <v>0</v>
      </c>
      <c r="T437" s="178">
        <v>0</v>
      </c>
      <c r="U437" s="178">
        <v>0</v>
      </c>
      <c r="V437" s="178">
        <v>114972</v>
      </c>
      <c r="W437" s="178">
        <v>0</v>
      </c>
      <c r="X437" s="178">
        <v>0</v>
      </c>
      <c r="Y437" s="178">
        <v>0</v>
      </c>
      <c r="Z437" s="178">
        <v>0</v>
      </c>
      <c r="AA437" s="178">
        <v>0</v>
      </c>
      <c r="AB437" s="178">
        <v>0</v>
      </c>
      <c r="AC437" s="178">
        <v>0</v>
      </c>
      <c r="AD437" s="178">
        <v>0</v>
      </c>
      <c r="AE437" s="178">
        <v>0</v>
      </c>
      <c r="AF437" s="178">
        <v>114972</v>
      </c>
    </row>
    <row r="438" spans="1:32">
      <c r="A438" s="179" t="s">
        <v>1095</v>
      </c>
      <c r="B438" s="172" t="s">
        <v>582</v>
      </c>
      <c r="C438" s="173" t="s">
        <v>1796</v>
      </c>
      <c r="D438" s="171" t="s">
        <v>1796</v>
      </c>
      <c r="E438" s="171" t="s">
        <v>1795</v>
      </c>
      <c r="F438" s="182">
        <v>0.56246482147664145</v>
      </c>
      <c r="G438" s="174">
        <v>0.34000195776129993</v>
      </c>
      <c r="H438" s="175"/>
      <c r="I438" s="175"/>
      <c r="J438" s="175"/>
      <c r="K438" s="175" t="s">
        <v>1806</v>
      </c>
      <c r="L438" s="175" t="s">
        <v>1806</v>
      </c>
      <c r="M438" s="175"/>
      <c r="N438" s="177">
        <v>0</v>
      </c>
      <c r="O438" s="177">
        <v>0</v>
      </c>
      <c r="P438" s="177">
        <v>0</v>
      </c>
      <c r="Q438" s="177">
        <v>27787</v>
      </c>
      <c r="R438" s="177">
        <v>45968</v>
      </c>
      <c r="S438" s="177">
        <v>7971</v>
      </c>
      <c r="T438" s="178">
        <v>0</v>
      </c>
      <c r="U438" s="178">
        <v>0</v>
      </c>
      <c r="V438" s="178">
        <v>0</v>
      </c>
      <c r="W438" s="178">
        <v>0</v>
      </c>
      <c r="X438" s="178">
        <v>0</v>
      </c>
      <c r="Y438" s="178">
        <v>27787</v>
      </c>
      <c r="Z438" s="178">
        <v>0</v>
      </c>
      <c r="AA438" s="178">
        <v>45968</v>
      </c>
      <c r="AB438" s="178">
        <v>0</v>
      </c>
      <c r="AC438" s="178">
        <v>2810</v>
      </c>
      <c r="AD438" s="178">
        <v>2572</v>
      </c>
      <c r="AE438" s="178">
        <v>2589</v>
      </c>
      <c r="AF438" s="178">
        <v>81726</v>
      </c>
    </row>
    <row r="439" spans="1:32">
      <c r="A439" s="179" t="s">
        <v>1096</v>
      </c>
      <c r="B439" s="172" t="s">
        <v>524</v>
      </c>
      <c r="C439" s="173" t="s">
        <v>1794</v>
      </c>
      <c r="D439" s="171" t="s">
        <v>1794</v>
      </c>
      <c r="E439" s="171"/>
      <c r="F439" s="182">
        <v>1</v>
      </c>
      <c r="G439" s="174"/>
      <c r="H439" s="175"/>
      <c r="I439" s="175"/>
      <c r="J439" s="175" t="s">
        <v>1806</v>
      </c>
      <c r="K439" s="175"/>
      <c r="L439" s="175"/>
      <c r="M439" s="175"/>
      <c r="N439" s="177">
        <v>0</v>
      </c>
      <c r="O439" s="177">
        <v>0</v>
      </c>
      <c r="P439" s="177">
        <v>98650</v>
      </c>
      <c r="Q439" s="177">
        <v>0</v>
      </c>
      <c r="R439" s="177">
        <v>0</v>
      </c>
      <c r="S439" s="177">
        <v>0</v>
      </c>
      <c r="T439" s="178">
        <v>0</v>
      </c>
      <c r="U439" s="178">
        <v>0</v>
      </c>
      <c r="V439" s="178">
        <v>0</v>
      </c>
      <c r="W439" s="178">
        <v>98650</v>
      </c>
      <c r="X439" s="178">
        <v>0</v>
      </c>
      <c r="Y439" s="178">
        <v>0</v>
      </c>
      <c r="Z439" s="178">
        <v>0</v>
      </c>
      <c r="AA439" s="178">
        <v>0</v>
      </c>
      <c r="AB439" s="178">
        <v>0</v>
      </c>
      <c r="AC439" s="178">
        <v>0</v>
      </c>
      <c r="AD439" s="178">
        <v>0</v>
      </c>
      <c r="AE439" s="178">
        <v>0</v>
      </c>
      <c r="AF439" s="178">
        <v>98650</v>
      </c>
    </row>
    <row r="440" spans="1:32">
      <c r="A440" s="179" t="s">
        <v>1097</v>
      </c>
      <c r="B440" s="172" t="s">
        <v>393</v>
      </c>
      <c r="C440" s="173" t="s">
        <v>1792</v>
      </c>
      <c r="D440" s="171" t="s">
        <v>1799</v>
      </c>
      <c r="E440" s="171"/>
      <c r="F440" s="182">
        <v>1</v>
      </c>
      <c r="G440" s="174"/>
      <c r="H440" s="175" t="s">
        <v>1806</v>
      </c>
      <c r="I440" s="175"/>
      <c r="J440" s="175"/>
      <c r="K440" s="175"/>
      <c r="L440" s="175"/>
      <c r="M440" s="175"/>
      <c r="N440" s="177">
        <v>158609</v>
      </c>
      <c r="O440" s="177">
        <v>0</v>
      </c>
      <c r="P440" s="177">
        <v>0</v>
      </c>
      <c r="Q440" s="177">
        <v>0</v>
      </c>
      <c r="R440" s="177">
        <v>0</v>
      </c>
      <c r="S440" s="177">
        <v>0</v>
      </c>
      <c r="T440" s="178">
        <v>0</v>
      </c>
      <c r="U440" s="178">
        <v>158609</v>
      </c>
      <c r="V440" s="178">
        <v>0</v>
      </c>
      <c r="W440" s="178">
        <v>0</v>
      </c>
      <c r="X440" s="178">
        <v>0</v>
      </c>
      <c r="Y440" s="178">
        <v>0</v>
      </c>
      <c r="Z440" s="178">
        <v>0</v>
      </c>
      <c r="AA440" s="178">
        <v>0</v>
      </c>
      <c r="AB440" s="178">
        <v>0</v>
      </c>
      <c r="AC440" s="178">
        <v>0</v>
      </c>
      <c r="AD440" s="178">
        <v>0</v>
      </c>
      <c r="AE440" s="178">
        <v>0</v>
      </c>
      <c r="AF440" s="178">
        <v>158609</v>
      </c>
    </row>
    <row r="441" spans="1:32">
      <c r="A441" s="179" t="s">
        <v>1098</v>
      </c>
      <c r="B441" s="172" t="s">
        <v>1807</v>
      </c>
      <c r="C441" s="173" t="s">
        <v>1793</v>
      </c>
      <c r="D441" s="171" t="s">
        <v>1793</v>
      </c>
      <c r="E441" s="171"/>
      <c r="F441" s="182">
        <v>1</v>
      </c>
      <c r="G441" s="174"/>
      <c r="H441" s="175"/>
      <c r="I441" s="175" t="s">
        <v>1806</v>
      </c>
      <c r="J441" s="175"/>
      <c r="K441" s="175"/>
      <c r="L441" s="175"/>
      <c r="M441" s="175"/>
      <c r="N441" s="177">
        <v>0</v>
      </c>
      <c r="O441" s="177">
        <v>101271</v>
      </c>
      <c r="P441" s="177">
        <v>0</v>
      </c>
      <c r="Q441" s="177">
        <v>0</v>
      </c>
      <c r="R441" s="177">
        <v>0</v>
      </c>
      <c r="S441" s="177">
        <v>0</v>
      </c>
      <c r="T441" s="178">
        <v>0</v>
      </c>
      <c r="U441" s="178">
        <v>0</v>
      </c>
      <c r="V441" s="178">
        <v>101271</v>
      </c>
      <c r="W441" s="178">
        <v>0</v>
      </c>
      <c r="X441" s="178">
        <v>0</v>
      </c>
      <c r="Y441" s="178">
        <v>0</v>
      </c>
      <c r="Z441" s="178">
        <v>0</v>
      </c>
      <c r="AA441" s="178">
        <v>0</v>
      </c>
      <c r="AB441" s="178">
        <v>0</v>
      </c>
      <c r="AC441" s="178">
        <v>0</v>
      </c>
      <c r="AD441" s="178">
        <v>0</v>
      </c>
      <c r="AE441" s="178">
        <v>0</v>
      </c>
      <c r="AF441" s="178">
        <v>101271</v>
      </c>
    </row>
    <row r="442" spans="1:32">
      <c r="A442" s="179" t="s">
        <v>1099</v>
      </c>
      <c r="B442" s="172" t="s">
        <v>466</v>
      </c>
      <c r="C442" s="173" t="s">
        <v>1793</v>
      </c>
      <c r="D442" s="171" t="s">
        <v>1793</v>
      </c>
      <c r="E442" s="171"/>
      <c r="F442" s="182">
        <v>1</v>
      </c>
      <c r="G442" s="174"/>
      <c r="H442" s="175"/>
      <c r="I442" s="175" t="s">
        <v>1806</v>
      </c>
      <c r="J442" s="175"/>
      <c r="K442" s="175"/>
      <c r="L442" s="175"/>
      <c r="M442" s="175"/>
      <c r="N442" s="177">
        <v>0</v>
      </c>
      <c r="O442" s="177">
        <v>113561</v>
      </c>
      <c r="P442" s="177">
        <v>0</v>
      </c>
      <c r="Q442" s="177">
        <v>0</v>
      </c>
      <c r="R442" s="177">
        <v>0</v>
      </c>
      <c r="S442" s="177">
        <v>0</v>
      </c>
      <c r="T442" s="178">
        <v>0</v>
      </c>
      <c r="U442" s="178">
        <v>0</v>
      </c>
      <c r="V442" s="178">
        <v>113561</v>
      </c>
      <c r="W442" s="178">
        <v>0</v>
      </c>
      <c r="X442" s="178">
        <v>0</v>
      </c>
      <c r="Y442" s="178">
        <v>0</v>
      </c>
      <c r="Z442" s="178">
        <v>0</v>
      </c>
      <c r="AA442" s="178">
        <v>0</v>
      </c>
      <c r="AB442" s="178">
        <v>0</v>
      </c>
      <c r="AC442" s="178">
        <v>0</v>
      </c>
      <c r="AD442" s="178">
        <v>0</v>
      </c>
      <c r="AE442" s="178">
        <v>0</v>
      </c>
      <c r="AF442" s="178">
        <v>113561</v>
      </c>
    </row>
    <row r="443" spans="1:32">
      <c r="A443" s="179" t="s">
        <v>1100</v>
      </c>
      <c r="B443" s="172" t="s">
        <v>572</v>
      </c>
      <c r="C443" s="173" t="s">
        <v>1797</v>
      </c>
      <c r="D443" s="171" t="s">
        <v>1797</v>
      </c>
      <c r="E443" s="171" t="s">
        <v>1796</v>
      </c>
      <c r="F443" s="182">
        <v>0.63258863525983489</v>
      </c>
      <c r="G443" s="174">
        <v>0.36741136474016511</v>
      </c>
      <c r="H443" s="175"/>
      <c r="I443" s="175"/>
      <c r="J443" s="175"/>
      <c r="K443" s="175"/>
      <c r="L443" s="175" t="s">
        <v>1806</v>
      </c>
      <c r="M443" s="175" t="s">
        <v>1806</v>
      </c>
      <c r="N443" s="177">
        <v>0</v>
      </c>
      <c r="O443" s="177">
        <v>0</v>
      </c>
      <c r="P443" s="177">
        <v>0</v>
      </c>
      <c r="Q443" s="177">
        <v>0</v>
      </c>
      <c r="R443" s="177">
        <v>28747</v>
      </c>
      <c r="S443" s="177">
        <v>49495</v>
      </c>
      <c r="T443" s="178">
        <v>0</v>
      </c>
      <c r="U443" s="178">
        <v>0</v>
      </c>
      <c r="V443" s="178">
        <v>0</v>
      </c>
      <c r="W443" s="178">
        <v>0</v>
      </c>
      <c r="X443" s="178">
        <v>0</v>
      </c>
      <c r="Y443" s="178">
        <v>0</v>
      </c>
      <c r="Z443" s="178">
        <v>0</v>
      </c>
      <c r="AA443" s="178">
        <v>28747</v>
      </c>
      <c r="AB443" s="178">
        <v>0</v>
      </c>
      <c r="AC443" s="178">
        <v>28320</v>
      </c>
      <c r="AD443" s="178">
        <v>0</v>
      </c>
      <c r="AE443" s="178">
        <v>21175</v>
      </c>
      <c r="AF443" s="178">
        <v>78242</v>
      </c>
    </row>
    <row r="444" spans="1:32">
      <c r="A444" s="179" t="s">
        <v>1101</v>
      </c>
      <c r="B444" s="172" t="s">
        <v>92</v>
      </c>
      <c r="C444" s="173" t="s">
        <v>1794</v>
      </c>
      <c r="D444" s="171" t="s">
        <v>1794</v>
      </c>
      <c r="E444" s="171" t="s">
        <v>1795</v>
      </c>
      <c r="F444" s="182">
        <v>0.91046723552315467</v>
      </c>
      <c r="G444" s="174">
        <v>8.9532764476845328E-2</v>
      </c>
      <c r="H444" s="175"/>
      <c r="I444" s="175"/>
      <c r="J444" s="175" t="s">
        <v>1806</v>
      </c>
      <c r="K444" s="175"/>
      <c r="L444" s="175"/>
      <c r="M444" s="175"/>
      <c r="N444" s="177">
        <v>0</v>
      </c>
      <c r="O444" s="177">
        <v>0</v>
      </c>
      <c r="P444" s="177">
        <v>87922</v>
      </c>
      <c r="Q444" s="177">
        <v>8646</v>
      </c>
      <c r="R444" s="177">
        <v>0</v>
      </c>
      <c r="S444" s="177">
        <v>0</v>
      </c>
      <c r="T444" s="178">
        <v>0</v>
      </c>
      <c r="U444" s="178">
        <v>0</v>
      </c>
      <c r="V444" s="178">
        <v>0</v>
      </c>
      <c r="W444" s="178">
        <v>87922</v>
      </c>
      <c r="X444" s="178">
        <v>0</v>
      </c>
      <c r="Y444" s="178">
        <v>8646</v>
      </c>
      <c r="Z444" s="178">
        <v>0</v>
      </c>
      <c r="AA444" s="178">
        <v>0</v>
      </c>
      <c r="AB444" s="178">
        <v>0</v>
      </c>
      <c r="AC444" s="178">
        <v>0</v>
      </c>
      <c r="AD444" s="178">
        <v>0</v>
      </c>
      <c r="AE444" s="178">
        <v>0</v>
      </c>
      <c r="AF444" s="178">
        <v>96568</v>
      </c>
    </row>
    <row r="445" spans="1:32">
      <c r="A445" s="179" t="s">
        <v>1102</v>
      </c>
      <c r="B445" s="172" t="s">
        <v>154</v>
      </c>
      <c r="C445" s="173" t="s">
        <v>1796</v>
      </c>
      <c r="D445" s="171" t="s">
        <v>1796</v>
      </c>
      <c r="E445" s="171" t="s">
        <v>1801</v>
      </c>
      <c r="F445" s="182">
        <v>0.47144276000567542</v>
      </c>
      <c r="G445" s="174">
        <v>0.36959060497909912</v>
      </c>
      <c r="H445" s="175"/>
      <c r="I445" s="175"/>
      <c r="J445" s="175"/>
      <c r="K445" s="175" t="s">
        <v>1806</v>
      </c>
      <c r="L445" s="175" t="s">
        <v>1806</v>
      </c>
      <c r="M445" s="175"/>
      <c r="N445" s="177">
        <v>6023</v>
      </c>
      <c r="O445" s="177">
        <v>6491</v>
      </c>
      <c r="P445" s="177">
        <v>635</v>
      </c>
      <c r="Q445" s="177">
        <v>33863</v>
      </c>
      <c r="R445" s="177">
        <v>43195</v>
      </c>
      <c r="S445" s="177">
        <v>1416</v>
      </c>
      <c r="T445" s="178">
        <v>6023</v>
      </c>
      <c r="U445" s="178">
        <v>0</v>
      </c>
      <c r="V445" s="178">
        <v>6491</v>
      </c>
      <c r="W445" s="178">
        <v>635</v>
      </c>
      <c r="X445" s="178">
        <v>0</v>
      </c>
      <c r="Y445" s="178">
        <v>0</v>
      </c>
      <c r="Z445" s="178">
        <v>33863</v>
      </c>
      <c r="AA445" s="178">
        <v>23827</v>
      </c>
      <c r="AB445" s="178">
        <v>19368</v>
      </c>
      <c r="AC445" s="178">
        <v>153</v>
      </c>
      <c r="AD445" s="178">
        <v>0</v>
      </c>
      <c r="AE445" s="178">
        <v>1263</v>
      </c>
      <c r="AF445" s="178">
        <v>91623</v>
      </c>
    </row>
    <row r="446" spans="1:32">
      <c r="A446" s="179" t="s">
        <v>1103</v>
      </c>
      <c r="B446" s="172" t="s">
        <v>394</v>
      </c>
      <c r="C446" s="173" t="s">
        <v>1792</v>
      </c>
      <c r="D446" s="171" t="s">
        <v>1799</v>
      </c>
      <c r="E446" s="171"/>
      <c r="F446" s="182">
        <v>1</v>
      </c>
      <c r="G446" s="174"/>
      <c r="H446" s="175" t="s">
        <v>1806</v>
      </c>
      <c r="I446" s="175"/>
      <c r="J446" s="175"/>
      <c r="K446" s="175"/>
      <c r="L446" s="175"/>
      <c r="M446" s="175"/>
      <c r="N446" s="177">
        <v>95695</v>
      </c>
      <c r="O446" s="177">
        <v>0</v>
      </c>
      <c r="P446" s="177">
        <v>0</v>
      </c>
      <c r="Q446" s="177">
        <v>0</v>
      </c>
      <c r="R446" s="177">
        <v>0</v>
      </c>
      <c r="S446" s="177">
        <v>0</v>
      </c>
      <c r="T446" s="178">
        <v>0</v>
      </c>
      <c r="U446" s="178">
        <v>95695</v>
      </c>
      <c r="V446" s="178">
        <v>0</v>
      </c>
      <c r="W446" s="178">
        <v>0</v>
      </c>
      <c r="X446" s="178">
        <v>0</v>
      </c>
      <c r="Y446" s="178">
        <v>0</v>
      </c>
      <c r="Z446" s="178">
        <v>0</v>
      </c>
      <c r="AA446" s="178">
        <v>0</v>
      </c>
      <c r="AB446" s="178">
        <v>0</v>
      </c>
      <c r="AC446" s="178">
        <v>0</v>
      </c>
      <c r="AD446" s="178">
        <v>0</v>
      </c>
      <c r="AE446" s="178">
        <v>0</v>
      </c>
      <c r="AF446" s="178">
        <v>95695</v>
      </c>
    </row>
    <row r="447" spans="1:32">
      <c r="A447" s="179" t="s">
        <v>1104</v>
      </c>
      <c r="B447" s="172" t="s">
        <v>315</v>
      </c>
      <c r="C447" s="173" t="s">
        <v>1795</v>
      </c>
      <c r="D447" s="171" t="s">
        <v>1795</v>
      </c>
      <c r="E447" s="171" t="s">
        <v>1796</v>
      </c>
      <c r="F447" s="182">
        <v>0.6228840499086068</v>
      </c>
      <c r="G447" s="174">
        <v>0.26125526504013352</v>
      </c>
      <c r="H447" s="175"/>
      <c r="I447" s="175"/>
      <c r="J447" s="175"/>
      <c r="K447" s="175" t="s">
        <v>1806</v>
      </c>
      <c r="L447" s="175" t="s">
        <v>1806</v>
      </c>
      <c r="M447" s="175"/>
      <c r="N447" s="177">
        <v>0</v>
      </c>
      <c r="O447" s="177">
        <v>843</v>
      </c>
      <c r="P447" s="177">
        <v>697</v>
      </c>
      <c r="Q447" s="177">
        <v>62702</v>
      </c>
      <c r="R447" s="177">
        <v>26299</v>
      </c>
      <c r="S447" s="177">
        <v>10123</v>
      </c>
      <c r="T447" s="178">
        <v>0</v>
      </c>
      <c r="U447" s="178">
        <v>0</v>
      </c>
      <c r="V447" s="178">
        <v>843</v>
      </c>
      <c r="W447" s="178">
        <v>697</v>
      </c>
      <c r="X447" s="178">
        <v>0</v>
      </c>
      <c r="Y447" s="178">
        <v>62702</v>
      </c>
      <c r="Z447" s="178">
        <v>0</v>
      </c>
      <c r="AA447" s="178">
        <v>26299</v>
      </c>
      <c r="AB447" s="178">
        <v>0</v>
      </c>
      <c r="AC447" s="178">
        <v>8200</v>
      </c>
      <c r="AD447" s="178">
        <v>0</v>
      </c>
      <c r="AE447" s="178">
        <v>1923</v>
      </c>
      <c r="AF447" s="178">
        <v>100664</v>
      </c>
    </row>
    <row r="448" spans="1:32">
      <c r="A448" s="179" t="s">
        <v>1105</v>
      </c>
      <c r="B448" s="172" t="s">
        <v>467</v>
      </c>
      <c r="C448" s="173" t="s">
        <v>1793</v>
      </c>
      <c r="D448" s="171" t="s">
        <v>1793</v>
      </c>
      <c r="E448" s="171" t="s">
        <v>1795</v>
      </c>
      <c r="F448" s="182">
        <v>0.83094269543685884</v>
      </c>
      <c r="G448" s="174">
        <v>0.16513972408914043</v>
      </c>
      <c r="H448" s="175"/>
      <c r="I448" s="175" t="s">
        <v>1806</v>
      </c>
      <c r="J448" s="175"/>
      <c r="K448" s="175"/>
      <c r="L448" s="175"/>
      <c r="M448" s="175"/>
      <c r="N448" s="177">
        <v>0</v>
      </c>
      <c r="O448" s="177">
        <v>93963</v>
      </c>
      <c r="P448" s="177">
        <v>0</v>
      </c>
      <c r="Q448" s="177">
        <v>18674</v>
      </c>
      <c r="R448" s="177">
        <v>0</v>
      </c>
      <c r="S448" s="177">
        <v>443</v>
      </c>
      <c r="T448" s="178">
        <v>0</v>
      </c>
      <c r="U448" s="178">
        <v>0</v>
      </c>
      <c r="V448" s="178">
        <v>93963</v>
      </c>
      <c r="W448" s="178">
        <v>0</v>
      </c>
      <c r="X448" s="178">
        <v>0</v>
      </c>
      <c r="Y448" s="178">
        <v>18674</v>
      </c>
      <c r="Z448" s="178">
        <v>0</v>
      </c>
      <c r="AA448" s="178">
        <v>0</v>
      </c>
      <c r="AB448" s="178">
        <v>0</v>
      </c>
      <c r="AC448" s="178">
        <v>0</v>
      </c>
      <c r="AD448" s="178">
        <v>0</v>
      </c>
      <c r="AE448" s="178">
        <v>443</v>
      </c>
      <c r="AF448" s="178">
        <v>113080</v>
      </c>
    </row>
    <row r="449" spans="1:32">
      <c r="A449" s="179" t="s">
        <v>1106</v>
      </c>
      <c r="B449" s="172" t="s">
        <v>468</v>
      </c>
      <c r="C449" s="173" t="s">
        <v>1793</v>
      </c>
      <c r="D449" s="171" t="s">
        <v>1793</v>
      </c>
      <c r="E449" s="171" t="s">
        <v>1797</v>
      </c>
      <c r="F449" s="182">
        <v>0.93699590994228055</v>
      </c>
      <c r="G449" s="174">
        <v>6.3004090057719508E-2</v>
      </c>
      <c r="H449" s="175"/>
      <c r="I449" s="175" t="s">
        <v>1806</v>
      </c>
      <c r="J449" s="175"/>
      <c r="K449" s="175"/>
      <c r="L449" s="175"/>
      <c r="M449" s="175"/>
      <c r="N449" s="177">
        <v>0</v>
      </c>
      <c r="O449" s="177">
        <v>98051</v>
      </c>
      <c r="P449" s="177">
        <v>0</v>
      </c>
      <c r="Q449" s="177">
        <v>0</v>
      </c>
      <c r="R449" s="177">
        <v>0</v>
      </c>
      <c r="S449" s="177">
        <v>6593</v>
      </c>
      <c r="T449" s="178">
        <v>0</v>
      </c>
      <c r="U449" s="178">
        <v>0</v>
      </c>
      <c r="V449" s="178">
        <v>98051</v>
      </c>
      <c r="W449" s="178">
        <v>0</v>
      </c>
      <c r="X449" s="178">
        <v>0</v>
      </c>
      <c r="Y449" s="178">
        <v>0</v>
      </c>
      <c r="Z449" s="178">
        <v>0</v>
      </c>
      <c r="AA449" s="178">
        <v>0</v>
      </c>
      <c r="AB449" s="178">
        <v>0</v>
      </c>
      <c r="AC449" s="178">
        <v>6077</v>
      </c>
      <c r="AD449" s="178">
        <v>0</v>
      </c>
      <c r="AE449" s="178">
        <v>516</v>
      </c>
      <c r="AF449" s="178">
        <v>104644</v>
      </c>
    </row>
    <row r="450" spans="1:32">
      <c r="A450" s="179" t="s">
        <v>1107</v>
      </c>
      <c r="B450" s="172" t="s">
        <v>34</v>
      </c>
      <c r="C450" s="173" t="s">
        <v>1795</v>
      </c>
      <c r="D450" s="171" t="s">
        <v>1795</v>
      </c>
      <c r="E450" s="171" t="s">
        <v>1793</v>
      </c>
      <c r="F450" s="182">
        <v>0.43075364621104856</v>
      </c>
      <c r="G450" s="174">
        <v>0.4291075272530534</v>
      </c>
      <c r="H450" s="175"/>
      <c r="I450" s="175" t="s">
        <v>1806</v>
      </c>
      <c r="J450" s="175"/>
      <c r="K450" s="175" t="s">
        <v>1806</v>
      </c>
      <c r="L450" s="175"/>
      <c r="M450" s="175"/>
      <c r="N450" s="177">
        <v>0</v>
      </c>
      <c r="O450" s="177">
        <v>37277</v>
      </c>
      <c r="P450" s="177">
        <v>0</v>
      </c>
      <c r="Q450" s="177">
        <v>37420</v>
      </c>
      <c r="R450" s="177">
        <v>8018</v>
      </c>
      <c r="S450" s="177">
        <v>4156</v>
      </c>
      <c r="T450" s="178">
        <v>0</v>
      </c>
      <c r="U450" s="178">
        <v>0</v>
      </c>
      <c r="V450" s="178">
        <v>37277</v>
      </c>
      <c r="W450" s="178">
        <v>0</v>
      </c>
      <c r="X450" s="178">
        <v>0</v>
      </c>
      <c r="Y450" s="178">
        <v>37420</v>
      </c>
      <c r="Z450" s="178">
        <v>0</v>
      </c>
      <c r="AA450" s="178">
        <v>8018</v>
      </c>
      <c r="AB450" s="178">
        <v>0</v>
      </c>
      <c r="AC450" s="178">
        <v>3127</v>
      </c>
      <c r="AD450" s="178">
        <v>0</v>
      </c>
      <c r="AE450" s="178">
        <v>1029</v>
      </c>
      <c r="AF450" s="178">
        <v>86871</v>
      </c>
    </row>
    <row r="451" spans="1:32">
      <c r="A451" s="179" t="s">
        <v>1108</v>
      </c>
      <c r="B451" s="172" t="s">
        <v>249</v>
      </c>
      <c r="C451" s="173" t="s">
        <v>1794</v>
      </c>
      <c r="D451" s="171" t="s">
        <v>1794</v>
      </c>
      <c r="E451" s="171" t="s">
        <v>1797</v>
      </c>
      <c r="F451" s="182">
        <v>0.91398704065525271</v>
      </c>
      <c r="G451" s="174">
        <v>8.6012959344747272E-2</v>
      </c>
      <c r="H451" s="175"/>
      <c r="I451" s="175"/>
      <c r="J451" s="175" t="s">
        <v>1806</v>
      </c>
      <c r="K451" s="175"/>
      <c r="L451" s="175"/>
      <c r="M451" s="175"/>
      <c r="N451" s="177">
        <v>0</v>
      </c>
      <c r="O451" s="177">
        <v>0</v>
      </c>
      <c r="P451" s="177">
        <v>82799</v>
      </c>
      <c r="Q451" s="177">
        <v>0</v>
      </c>
      <c r="R451" s="177">
        <v>0</v>
      </c>
      <c r="S451" s="177">
        <v>7792</v>
      </c>
      <c r="T451" s="178">
        <v>0</v>
      </c>
      <c r="U451" s="178">
        <v>0</v>
      </c>
      <c r="V451" s="178">
        <v>0</v>
      </c>
      <c r="W451" s="178">
        <v>82799</v>
      </c>
      <c r="X451" s="178">
        <v>0</v>
      </c>
      <c r="Y451" s="178">
        <v>0</v>
      </c>
      <c r="Z451" s="178">
        <v>0</v>
      </c>
      <c r="AA451" s="178">
        <v>0</v>
      </c>
      <c r="AB451" s="178">
        <v>0</v>
      </c>
      <c r="AC451" s="178">
        <v>3258</v>
      </c>
      <c r="AD451" s="178">
        <v>0</v>
      </c>
      <c r="AE451" s="178">
        <v>4534</v>
      </c>
      <c r="AF451" s="178">
        <v>90591</v>
      </c>
    </row>
    <row r="452" spans="1:32">
      <c r="A452" s="179" t="s">
        <v>1109</v>
      </c>
      <c r="B452" s="172" t="s">
        <v>469</v>
      </c>
      <c r="C452" s="173" t="s">
        <v>1795</v>
      </c>
      <c r="D452" s="171" t="s">
        <v>1795</v>
      </c>
      <c r="E452" s="171" t="s">
        <v>1796</v>
      </c>
      <c r="F452" s="182">
        <v>0.48398448244790332</v>
      </c>
      <c r="G452" s="174">
        <v>0.31359493118591658</v>
      </c>
      <c r="H452" s="175"/>
      <c r="I452" s="175"/>
      <c r="J452" s="175"/>
      <c r="K452" s="175" t="s">
        <v>1806</v>
      </c>
      <c r="L452" s="175" t="s">
        <v>1806</v>
      </c>
      <c r="M452" s="175"/>
      <c r="N452" s="177">
        <v>6040</v>
      </c>
      <c r="O452" s="177">
        <v>0</v>
      </c>
      <c r="P452" s="177">
        <v>0</v>
      </c>
      <c r="Q452" s="177">
        <v>51026</v>
      </c>
      <c r="R452" s="177">
        <v>33062</v>
      </c>
      <c r="S452" s="177">
        <v>15301</v>
      </c>
      <c r="T452" s="178">
        <v>0</v>
      </c>
      <c r="U452" s="178">
        <v>6040</v>
      </c>
      <c r="V452" s="178">
        <v>0</v>
      </c>
      <c r="W452" s="178">
        <v>0</v>
      </c>
      <c r="X452" s="178">
        <v>0</v>
      </c>
      <c r="Y452" s="178">
        <v>37357</v>
      </c>
      <c r="Z452" s="178">
        <v>13669</v>
      </c>
      <c r="AA452" s="178">
        <v>22958</v>
      </c>
      <c r="AB452" s="178">
        <v>10104</v>
      </c>
      <c r="AC452" s="178">
        <v>9721</v>
      </c>
      <c r="AD452" s="178">
        <v>1046</v>
      </c>
      <c r="AE452" s="178">
        <v>4534</v>
      </c>
      <c r="AF452" s="178">
        <v>105429</v>
      </c>
    </row>
    <row r="453" spans="1:32">
      <c r="A453" s="179" t="s">
        <v>1110</v>
      </c>
      <c r="B453" s="172" t="s">
        <v>559</v>
      </c>
      <c r="C453" s="173" t="s">
        <v>1796</v>
      </c>
      <c r="D453" s="171" t="s">
        <v>1796</v>
      </c>
      <c r="E453" s="171" t="s">
        <v>1797</v>
      </c>
      <c r="F453" s="182">
        <v>0.74612802374331855</v>
      </c>
      <c r="G453" s="174">
        <v>0.2538719762566814</v>
      </c>
      <c r="H453" s="175"/>
      <c r="I453" s="175"/>
      <c r="J453" s="175"/>
      <c r="K453" s="175"/>
      <c r="L453" s="175" t="s">
        <v>1806</v>
      </c>
      <c r="M453" s="175" t="s">
        <v>1806</v>
      </c>
      <c r="N453" s="177">
        <v>0</v>
      </c>
      <c r="O453" s="177">
        <v>0</v>
      </c>
      <c r="P453" s="177">
        <v>0</v>
      </c>
      <c r="Q453" s="177">
        <v>0</v>
      </c>
      <c r="R453" s="177">
        <v>51788</v>
      </c>
      <c r="S453" s="177">
        <v>17621</v>
      </c>
      <c r="T453" s="178">
        <v>0</v>
      </c>
      <c r="U453" s="178">
        <v>0</v>
      </c>
      <c r="V453" s="178">
        <v>0</v>
      </c>
      <c r="W453" s="178">
        <v>0</v>
      </c>
      <c r="X453" s="178">
        <v>0</v>
      </c>
      <c r="Y453" s="178">
        <v>0</v>
      </c>
      <c r="Z453" s="178">
        <v>0</v>
      </c>
      <c r="AA453" s="178">
        <v>51788</v>
      </c>
      <c r="AB453" s="178">
        <v>0</v>
      </c>
      <c r="AC453" s="178">
        <v>16273</v>
      </c>
      <c r="AD453" s="178">
        <v>0</v>
      </c>
      <c r="AE453" s="178">
        <v>1348</v>
      </c>
      <c r="AF453" s="178">
        <v>69409</v>
      </c>
    </row>
    <row r="454" spans="1:32">
      <c r="A454" s="179" t="s">
        <v>1111</v>
      </c>
      <c r="B454" s="172" t="s">
        <v>93</v>
      </c>
      <c r="C454" s="173" t="s">
        <v>1794</v>
      </c>
      <c r="D454" s="171" t="s">
        <v>1794</v>
      </c>
      <c r="E454" s="171" t="s">
        <v>1797</v>
      </c>
      <c r="F454" s="182">
        <v>0.37846141366618335</v>
      </c>
      <c r="G454" s="174">
        <v>0.34102592701499651</v>
      </c>
      <c r="H454" s="175"/>
      <c r="I454" s="175"/>
      <c r="J454" s="175" t="s">
        <v>1806</v>
      </c>
      <c r="K454" s="175"/>
      <c r="L454" s="175"/>
      <c r="M454" s="175" t="s">
        <v>1806</v>
      </c>
      <c r="N454" s="177">
        <v>0</v>
      </c>
      <c r="O454" s="177">
        <v>0</v>
      </c>
      <c r="P454" s="177">
        <v>37325</v>
      </c>
      <c r="Q454" s="177">
        <v>4570</v>
      </c>
      <c r="R454" s="177">
        <v>23095</v>
      </c>
      <c r="S454" s="177">
        <v>33633</v>
      </c>
      <c r="T454" s="178">
        <v>0</v>
      </c>
      <c r="U454" s="178">
        <v>0</v>
      </c>
      <c r="V454" s="178">
        <v>0</v>
      </c>
      <c r="W454" s="178">
        <v>37325</v>
      </c>
      <c r="X454" s="178">
        <v>0</v>
      </c>
      <c r="Y454" s="178">
        <v>4570</v>
      </c>
      <c r="Z454" s="178">
        <v>0</v>
      </c>
      <c r="AA454" s="178">
        <v>23095</v>
      </c>
      <c r="AB454" s="178">
        <v>0</v>
      </c>
      <c r="AC454" s="178">
        <v>22155</v>
      </c>
      <c r="AD454" s="178">
        <v>0</v>
      </c>
      <c r="AE454" s="178">
        <v>11478</v>
      </c>
      <c r="AF454" s="178">
        <v>98623</v>
      </c>
    </row>
    <row r="455" spans="1:32">
      <c r="A455" s="179" t="s">
        <v>1112</v>
      </c>
      <c r="B455" s="172" t="s">
        <v>155</v>
      </c>
      <c r="C455" s="173" t="s">
        <v>1797</v>
      </c>
      <c r="D455" s="171" t="s">
        <v>1797</v>
      </c>
      <c r="E455" s="171" t="s">
        <v>1796</v>
      </c>
      <c r="F455" s="182">
        <v>0.64956531268264173</v>
      </c>
      <c r="G455" s="174">
        <v>0.35043468731735827</v>
      </c>
      <c r="H455" s="175"/>
      <c r="I455" s="175"/>
      <c r="J455" s="175"/>
      <c r="K455" s="175"/>
      <c r="L455" s="175" t="s">
        <v>1806</v>
      </c>
      <c r="M455" s="175" t="s">
        <v>1806</v>
      </c>
      <c r="N455" s="177">
        <v>0</v>
      </c>
      <c r="O455" s="177">
        <v>0</v>
      </c>
      <c r="P455" s="177">
        <v>0</v>
      </c>
      <c r="Q455" s="177">
        <v>0</v>
      </c>
      <c r="R455" s="177">
        <v>38374</v>
      </c>
      <c r="S455" s="177">
        <v>71130</v>
      </c>
      <c r="T455" s="178">
        <v>0</v>
      </c>
      <c r="U455" s="178">
        <v>0</v>
      </c>
      <c r="V455" s="178">
        <v>0</v>
      </c>
      <c r="W455" s="178">
        <v>0</v>
      </c>
      <c r="X455" s="178">
        <v>0</v>
      </c>
      <c r="Y455" s="178">
        <v>0</v>
      </c>
      <c r="Z455" s="178">
        <v>0</v>
      </c>
      <c r="AA455" s="178">
        <v>38374</v>
      </c>
      <c r="AB455" s="178">
        <v>0</v>
      </c>
      <c r="AC455" s="178">
        <v>45827</v>
      </c>
      <c r="AD455" s="178">
        <v>0</v>
      </c>
      <c r="AE455" s="178">
        <v>25303</v>
      </c>
      <c r="AF455" s="178">
        <v>109504</v>
      </c>
    </row>
    <row r="456" spans="1:32">
      <c r="A456" s="179" t="s">
        <v>1113</v>
      </c>
      <c r="B456" s="172" t="s">
        <v>395</v>
      </c>
      <c r="C456" s="173" t="s">
        <v>1792</v>
      </c>
      <c r="D456" s="171" t="s">
        <v>1799</v>
      </c>
      <c r="E456" s="171"/>
      <c r="F456" s="182">
        <v>1</v>
      </c>
      <c r="G456" s="174"/>
      <c r="H456" s="175" t="s">
        <v>1806</v>
      </c>
      <c r="I456" s="175"/>
      <c r="J456" s="175"/>
      <c r="K456" s="175"/>
      <c r="L456" s="175"/>
      <c r="M456" s="175"/>
      <c r="N456" s="177">
        <v>124819</v>
      </c>
      <c r="O456" s="177">
        <v>0</v>
      </c>
      <c r="P456" s="177">
        <v>0</v>
      </c>
      <c r="Q456" s="177">
        <v>0</v>
      </c>
      <c r="R456" s="177">
        <v>0</v>
      </c>
      <c r="S456" s="177">
        <v>0</v>
      </c>
      <c r="T456" s="178">
        <v>0</v>
      </c>
      <c r="U456" s="178">
        <v>124819</v>
      </c>
      <c r="V456" s="178">
        <v>0</v>
      </c>
      <c r="W456" s="178">
        <v>0</v>
      </c>
      <c r="X456" s="178">
        <v>0</v>
      </c>
      <c r="Y456" s="178">
        <v>0</v>
      </c>
      <c r="Z456" s="178">
        <v>0</v>
      </c>
      <c r="AA456" s="178">
        <v>0</v>
      </c>
      <c r="AB456" s="178">
        <v>0</v>
      </c>
      <c r="AC456" s="178">
        <v>0</v>
      </c>
      <c r="AD456" s="178">
        <v>0</v>
      </c>
      <c r="AE456" s="178">
        <v>0</v>
      </c>
      <c r="AF456" s="178">
        <v>124819</v>
      </c>
    </row>
    <row r="457" spans="1:32">
      <c r="A457" s="179" t="s">
        <v>1114</v>
      </c>
      <c r="B457" s="172" t="s">
        <v>94</v>
      </c>
      <c r="C457" s="173" t="s">
        <v>1794</v>
      </c>
      <c r="D457" s="171" t="s">
        <v>1800</v>
      </c>
      <c r="E457" s="171" t="s">
        <v>1802</v>
      </c>
      <c r="F457" s="182">
        <v>0.73962130371151447</v>
      </c>
      <c r="G457" s="174">
        <v>0.20980101628048614</v>
      </c>
      <c r="H457" s="175"/>
      <c r="I457" s="175"/>
      <c r="J457" s="175" t="s">
        <v>1806</v>
      </c>
      <c r="K457" s="175"/>
      <c r="L457" s="175"/>
      <c r="M457" s="175"/>
      <c r="N457" s="177">
        <v>0</v>
      </c>
      <c r="O457" s="177">
        <v>0</v>
      </c>
      <c r="P457" s="177">
        <v>81365</v>
      </c>
      <c r="Q457" s="177">
        <v>0</v>
      </c>
      <c r="R457" s="177">
        <v>23080</v>
      </c>
      <c r="S457" s="177">
        <v>5564</v>
      </c>
      <c r="T457" s="178">
        <v>0</v>
      </c>
      <c r="U457" s="178">
        <v>0</v>
      </c>
      <c r="V457" s="178">
        <v>0</v>
      </c>
      <c r="W457" s="178">
        <v>0</v>
      </c>
      <c r="X457" s="178">
        <v>81365</v>
      </c>
      <c r="Y457" s="178">
        <v>0</v>
      </c>
      <c r="Z457" s="178">
        <v>0</v>
      </c>
      <c r="AA457" s="178">
        <v>0</v>
      </c>
      <c r="AB457" s="178">
        <v>23080</v>
      </c>
      <c r="AC457" s="178">
        <v>0</v>
      </c>
      <c r="AD457" s="178">
        <v>4563</v>
      </c>
      <c r="AE457" s="178">
        <v>1001</v>
      </c>
      <c r="AF457" s="178">
        <v>110009</v>
      </c>
    </row>
    <row r="458" spans="1:32">
      <c r="A458" s="179" t="s">
        <v>1115</v>
      </c>
      <c r="B458" s="172" t="s">
        <v>470</v>
      </c>
      <c r="C458" s="173" t="s">
        <v>1794</v>
      </c>
      <c r="D458" s="171" t="s">
        <v>1794</v>
      </c>
      <c r="E458" s="171" t="s">
        <v>1797</v>
      </c>
      <c r="F458" s="182">
        <v>0.74137808748692302</v>
      </c>
      <c r="G458" s="174">
        <v>0.25862191251307692</v>
      </c>
      <c r="H458" s="175"/>
      <c r="I458" s="175"/>
      <c r="J458" s="175" t="s">
        <v>1806</v>
      </c>
      <c r="K458" s="175"/>
      <c r="L458" s="175"/>
      <c r="M458" s="175" t="s">
        <v>1806</v>
      </c>
      <c r="N458" s="177">
        <v>0</v>
      </c>
      <c r="O458" s="177">
        <v>0</v>
      </c>
      <c r="P458" s="177">
        <v>83623</v>
      </c>
      <c r="Q458" s="177">
        <v>0</v>
      </c>
      <c r="R458" s="177">
        <v>0</v>
      </c>
      <c r="S458" s="177">
        <v>29171</v>
      </c>
      <c r="T458" s="178">
        <v>0</v>
      </c>
      <c r="U458" s="178">
        <v>0</v>
      </c>
      <c r="V458" s="178">
        <v>0</v>
      </c>
      <c r="W458" s="178">
        <v>83623</v>
      </c>
      <c r="X458" s="178">
        <v>0</v>
      </c>
      <c r="Y458" s="178">
        <v>0</v>
      </c>
      <c r="Z458" s="178">
        <v>0</v>
      </c>
      <c r="AA458" s="178">
        <v>0</v>
      </c>
      <c r="AB458" s="178">
        <v>0</v>
      </c>
      <c r="AC458" s="178">
        <v>24045</v>
      </c>
      <c r="AD458" s="178">
        <v>0</v>
      </c>
      <c r="AE458" s="178">
        <v>5126</v>
      </c>
      <c r="AF458" s="178">
        <v>112794</v>
      </c>
    </row>
    <row r="459" spans="1:32">
      <c r="A459" s="179" t="s">
        <v>1116</v>
      </c>
      <c r="B459" s="172" t="s">
        <v>316</v>
      </c>
      <c r="C459" s="173" t="s">
        <v>1793</v>
      </c>
      <c r="D459" s="171" t="s">
        <v>1793</v>
      </c>
      <c r="E459" s="171" t="s">
        <v>1797</v>
      </c>
      <c r="F459" s="182">
        <v>0.84957225478025733</v>
      </c>
      <c r="G459" s="174">
        <v>7.559879519231695E-2</v>
      </c>
      <c r="H459" s="175"/>
      <c r="I459" s="175" t="s">
        <v>1806</v>
      </c>
      <c r="J459" s="175"/>
      <c r="K459" s="175"/>
      <c r="L459" s="175"/>
      <c r="M459" s="175"/>
      <c r="N459" s="177">
        <v>0</v>
      </c>
      <c r="O459" s="177">
        <v>88285</v>
      </c>
      <c r="P459" s="177">
        <v>0</v>
      </c>
      <c r="Q459" s="177">
        <v>0</v>
      </c>
      <c r="R459" s="177">
        <v>7776</v>
      </c>
      <c r="S459" s="177">
        <v>7856</v>
      </c>
      <c r="T459" s="178">
        <v>0</v>
      </c>
      <c r="U459" s="178">
        <v>0</v>
      </c>
      <c r="V459" s="178">
        <v>88285</v>
      </c>
      <c r="W459" s="178">
        <v>0</v>
      </c>
      <c r="X459" s="178">
        <v>0</v>
      </c>
      <c r="Y459" s="178">
        <v>0</v>
      </c>
      <c r="Z459" s="178">
        <v>0</v>
      </c>
      <c r="AA459" s="178">
        <v>7776</v>
      </c>
      <c r="AB459" s="178">
        <v>0</v>
      </c>
      <c r="AC459" s="178">
        <v>5692</v>
      </c>
      <c r="AD459" s="178">
        <v>0</v>
      </c>
      <c r="AE459" s="178">
        <v>2164</v>
      </c>
      <c r="AF459" s="178">
        <v>103917</v>
      </c>
    </row>
    <row r="460" spans="1:32">
      <c r="A460" s="179" t="s">
        <v>1117</v>
      </c>
      <c r="B460" s="172" t="s">
        <v>396</v>
      </c>
      <c r="C460" s="173" t="s">
        <v>1792</v>
      </c>
      <c r="D460" s="171" t="s">
        <v>1799</v>
      </c>
      <c r="E460" s="171"/>
      <c r="F460" s="182">
        <v>1</v>
      </c>
      <c r="G460" s="174"/>
      <c r="H460" s="175" t="s">
        <v>1806</v>
      </c>
      <c r="I460" s="175"/>
      <c r="J460" s="175"/>
      <c r="K460" s="175"/>
      <c r="L460" s="175"/>
      <c r="M460" s="175"/>
      <c r="N460" s="177">
        <v>102954</v>
      </c>
      <c r="O460" s="177">
        <v>0</v>
      </c>
      <c r="P460" s="177">
        <v>0</v>
      </c>
      <c r="Q460" s="177">
        <v>0</v>
      </c>
      <c r="R460" s="177">
        <v>0</v>
      </c>
      <c r="S460" s="177">
        <v>0</v>
      </c>
      <c r="T460" s="178">
        <v>0</v>
      </c>
      <c r="U460" s="178">
        <v>102954</v>
      </c>
      <c r="V460" s="178">
        <v>0</v>
      </c>
      <c r="W460" s="178">
        <v>0</v>
      </c>
      <c r="X460" s="178">
        <v>0</v>
      </c>
      <c r="Y460" s="178">
        <v>0</v>
      </c>
      <c r="Z460" s="178">
        <v>0</v>
      </c>
      <c r="AA460" s="178">
        <v>0</v>
      </c>
      <c r="AB460" s="178">
        <v>0</v>
      </c>
      <c r="AC460" s="178">
        <v>0</v>
      </c>
      <c r="AD460" s="178">
        <v>0</v>
      </c>
      <c r="AE460" s="178">
        <v>0</v>
      </c>
      <c r="AF460" s="178">
        <v>102954</v>
      </c>
    </row>
    <row r="461" spans="1:32">
      <c r="A461" s="179" t="s">
        <v>1118</v>
      </c>
      <c r="B461" s="172" t="s">
        <v>471</v>
      </c>
      <c r="C461" s="173" t="s">
        <v>1793</v>
      </c>
      <c r="D461" s="171" t="s">
        <v>1793</v>
      </c>
      <c r="E461" s="171" t="s">
        <v>1797</v>
      </c>
      <c r="F461" s="182">
        <v>0.38661421685411934</v>
      </c>
      <c r="G461" s="174">
        <v>0.32836168208765026</v>
      </c>
      <c r="H461" s="175"/>
      <c r="I461" s="175" t="s">
        <v>1806</v>
      </c>
      <c r="J461" s="175"/>
      <c r="K461" s="175"/>
      <c r="L461" s="175"/>
      <c r="M461" s="175" t="s">
        <v>1806</v>
      </c>
      <c r="N461" s="177">
        <v>0</v>
      </c>
      <c r="O461" s="177">
        <v>34890</v>
      </c>
      <c r="P461" s="177">
        <v>8615</v>
      </c>
      <c r="Q461" s="177">
        <v>0</v>
      </c>
      <c r="R461" s="177">
        <v>17107</v>
      </c>
      <c r="S461" s="177">
        <v>29633</v>
      </c>
      <c r="T461" s="178">
        <v>0</v>
      </c>
      <c r="U461" s="178">
        <v>0</v>
      </c>
      <c r="V461" s="178">
        <v>34890</v>
      </c>
      <c r="W461" s="178">
        <v>8615</v>
      </c>
      <c r="X461" s="178">
        <v>0</v>
      </c>
      <c r="Y461" s="178">
        <v>0</v>
      </c>
      <c r="Z461" s="178">
        <v>0</v>
      </c>
      <c r="AA461" s="178">
        <v>17107</v>
      </c>
      <c r="AB461" s="178">
        <v>0</v>
      </c>
      <c r="AC461" s="178">
        <v>21581</v>
      </c>
      <c r="AD461" s="178">
        <v>0</v>
      </c>
      <c r="AE461" s="178">
        <v>8052</v>
      </c>
      <c r="AF461" s="178">
        <v>90245</v>
      </c>
    </row>
    <row r="462" spans="1:32">
      <c r="A462" s="179" t="s">
        <v>1119</v>
      </c>
      <c r="B462" s="172" t="s">
        <v>643</v>
      </c>
      <c r="C462" s="173" t="s">
        <v>1797</v>
      </c>
      <c r="D462" s="171" t="s">
        <v>1797</v>
      </c>
      <c r="E462" s="171"/>
      <c r="F462" s="182">
        <v>1</v>
      </c>
      <c r="G462" s="174"/>
      <c r="H462" s="175"/>
      <c r="I462" s="175"/>
      <c r="J462" s="175"/>
      <c r="K462" s="175"/>
      <c r="L462" s="175"/>
      <c r="M462" s="175" t="s">
        <v>1806</v>
      </c>
      <c r="N462" s="177">
        <v>0</v>
      </c>
      <c r="O462" s="177">
        <v>0</v>
      </c>
      <c r="P462" s="177">
        <v>0</v>
      </c>
      <c r="Q462" s="177">
        <v>0</v>
      </c>
      <c r="R462" s="177">
        <v>0</v>
      </c>
      <c r="S462" s="177">
        <v>69083</v>
      </c>
      <c r="T462" s="178">
        <v>0</v>
      </c>
      <c r="U462" s="178">
        <v>0</v>
      </c>
      <c r="V462" s="178">
        <v>0</v>
      </c>
      <c r="W462" s="178">
        <v>0</v>
      </c>
      <c r="X462" s="178">
        <v>0</v>
      </c>
      <c r="Y462" s="178">
        <v>0</v>
      </c>
      <c r="Z462" s="178">
        <v>0</v>
      </c>
      <c r="AA462" s="178">
        <v>0</v>
      </c>
      <c r="AB462" s="178">
        <v>0</v>
      </c>
      <c r="AC462" s="178">
        <v>36836</v>
      </c>
      <c r="AD462" s="178">
        <v>0</v>
      </c>
      <c r="AE462" s="178">
        <v>32247</v>
      </c>
      <c r="AF462" s="178">
        <v>69083</v>
      </c>
    </row>
    <row r="463" spans="1:32">
      <c r="A463" s="179" t="s">
        <v>1120</v>
      </c>
      <c r="B463" s="172" t="s">
        <v>95</v>
      </c>
      <c r="C463" s="173" t="s">
        <v>1796</v>
      </c>
      <c r="D463" s="171" t="s">
        <v>1796</v>
      </c>
      <c r="E463" s="171" t="s">
        <v>1795</v>
      </c>
      <c r="F463" s="182">
        <v>0.53348777137702696</v>
      </c>
      <c r="G463" s="174">
        <v>0.28128907931691916</v>
      </c>
      <c r="H463" s="175"/>
      <c r="I463" s="175"/>
      <c r="J463" s="175"/>
      <c r="K463" s="175" t="s">
        <v>1806</v>
      </c>
      <c r="L463" s="175" t="s">
        <v>1806</v>
      </c>
      <c r="M463" s="175"/>
      <c r="N463" s="177">
        <v>0</v>
      </c>
      <c r="O463" s="177">
        <v>0</v>
      </c>
      <c r="P463" s="177">
        <v>5589</v>
      </c>
      <c r="Q463" s="177">
        <v>27442</v>
      </c>
      <c r="R463" s="177">
        <v>52046</v>
      </c>
      <c r="S463" s="177">
        <v>12481</v>
      </c>
      <c r="T463" s="178">
        <v>0</v>
      </c>
      <c r="U463" s="178">
        <v>0</v>
      </c>
      <c r="V463" s="178">
        <v>0</v>
      </c>
      <c r="W463" s="178">
        <v>5589</v>
      </c>
      <c r="X463" s="178">
        <v>0</v>
      </c>
      <c r="Y463" s="178">
        <v>27442</v>
      </c>
      <c r="Z463" s="178">
        <v>0</v>
      </c>
      <c r="AA463" s="178">
        <v>52046</v>
      </c>
      <c r="AB463" s="178">
        <v>0</v>
      </c>
      <c r="AC463" s="178">
        <v>7626</v>
      </c>
      <c r="AD463" s="178">
        <v>0</v>
      </c>
      <c r="AE463" s="178">
        <v>4855</v>
      </c>
      <c r="AF463" s="178">
        <v>97558</v>
      </c>
    </row>
    <row r="464" spans="1:32">
      <c r="A464" s="179" t="s">
        <v>1121</v>
      </c>
      <c r="B464" s="172" t="s">
        <v>156</v>
      </c>
      <c r="C464" s="173" t="s">
        <v>1796</v>
      </c>
      <c r="D464" s="171" t="s">
        <v>1796</v>
      </c>
      <c r="E464" s="171" t="s">
        <v>1797</v>
      </c>
      <c r="F464" s="182">
        <v>0.54217243423721406</v>
      </c>
      <c r="G464" s="174">
        <v>0.2599203253554675</v>
      </c>
      <c r="H464" s="175"/>
      <c r="I464" s="175"/>
      <c r="J464" s="175"/>
      <c r="K464" s="175"/>
      <c r="L464" s="175" t="s">
        <v>1806</v>
      </c>
      <c r="M464" s="175" t="s">
        <v>1806</v>
      </c>
      <c r="N464" s="177">
        <v>1275</v>
      </c>
      <c r="O464" s="177">
        <v>0</v>
      </c>
      <c r="P464" s="177">
        <v>17752</v>
      </c>
      <c r="Q464" s="177">
        <v>0</v>
      </c>
      <c r="R464" s="177">
        <v>52125</v>
      </c>
      <c r="S464" s="177">
        <v>24989</v>
      </c>
      <c r="T464" s="178">
        <v>1275</v>
      </c>
      <c r="U464" s="178">
        <v>0</v>
      </c>
      <c r="V464" s="178">
        <v>0</v>
      </c>
      <c r="W464" s="178">
        <v>0</v>
      </c>
      <c r="X464" s="178">
        <v>17752</v>
      </c>
      <c r="Y464" s="178">
        <v>0</v>
      </c>
      <c r="Z464" s="178">
        <v>0</v>
      </c>
      <c r="AA464" s="178">
        <v>36869</v>
      </c>
      <c r="AB464" s="178">
        <v>15256</v>
      </c>
      <c r="AC464" s="178">
        <v>23047</v>
      </c>
      <c r="AD464" s="178">
        <v>0</v>
      </c>
      <c r="AE464" s="178">
        <v>1942</v>
      </c>
      <c r="AF464" s="178">
        <v>96141</v>
      </c>
    </row>
    <row r="465" spans="1:32">
      <c r="A465" s="179" t="s">
        <v>1122</v>
      </c>
      <c r="B465" s="172" t="s">
        <v>157</v>
      </c>
      <c r="C465" s="173" t="s">
        <v>1794</v>
      </c>
      <c r="D465" s="171" t="s">
        <v>1800</v>
      </c>
      <c r="E465" s="171" t="s">
        <v>1798</v>
      </c>
      <c r="F465" s="182">
        <v>0.81042632992298991</v>
      </c>
      <c r="G465" s="174">
        <v>0.11034421536208083</v>
      </c>
      <c r="H465" s="175"/>
      <c r="I465" s="175"/>
      <c r="J465" s="175" t="s">
        <v>1806</v>
      </c>
      <c r="K465" s="175"/>
      <c r="L465" s="175"/>
      <c r="M465" s="175"/>
      <c r="N465" s="177">
        <v>9944</v>
      </c>
      <c r="O465" s="177">
        <v>0</v>
      </c>
      <c r="P465" s="177">
        <v>73034</v>
      </c>
      <c r="Q465" s="177">
        <v>0</v>
      </c>
      <c r="R465" s="177">
        <v>0</v>
      </c>
      <c r="S465" s="177">
        <v>7140</v>
      </c>
      <c r="T465" s="178">
        <v>9944</v>
      </c>
      <c r="U465" s="178">
        <v>0</v>
      </c>
      <c r="V465" s="178">
        <v>0</v>
      </c>
      <c r="W465" s="178">
        <v>0</v>
      </c>
      <c r="X465" s="178">
        <v>73034</v>
      </c>
      <c r="Y465" s="178">
        <v>0</v>
      </c>
      <c r="Z465" s="178">
        <v>0</v>
      </c>
      <c r="AA465" s="178">
        <v>0</v>
      </c>
      <c r="AB465" s="178">
        <v>0</v>
      </c>
      <c r="AC465" s="178">
        <v>6826</v>
      </c>
      <c r="AD465" s="178">
        <v>0</v>
      </c>
      <c r="AE465" s="178">
        <v>314</v>
      </c>
      <c r="AF465" s="178">
        <v>90118</v>
      </c>
    </row>
    <row r="466" spans="1:32">
      <c r="A466" s="179" t="s">
        <v>1123</v>
      </c>
      <c r="B466" s="172" t="s">
        <v>250</v>
      </c>
      <c r="C466" s="173" t="s">
        <v>1794</v>
      </c>
      <c r="D466" s="171" t="s">
        <v>1794</v>
      </c>
      <c r="E466" s="171" t="s">
        <v>1797</v>
      </c>
      <c r="F466" s="182">
        <v>0.72784072225045593</v>
      </c>
      <c r="G466" s="174">
        <v>0.27215927774954413</v>
      </c>
      <c r="H466" s="175"/>
      <c r="I466" s="175"/>
      <c r="J466" s="175" t="s">
        <v>1806</v>
      </c>
      <c r="K466" s="175"/>
      <c r="L466" s="175"/>
      <c r="M466" s="175" t="s">
        <v>1806</v>
      </c>
      <c r="N466" s="177">
        <v>0</v>
      </c>
      <c r="O466" s="177">
        <v>0</v>
      </c>
      <c r="P466" s="177">
        <v>73041</v>
      </c>
      <c r="Q466" s="177">
        <v>0</v>
      </c>
      <c r="R466" s="177">
        <v>0</v>
      </c>
      <c r="S466" s="177">
        <v>27312</v>
      </c>
      <c r="T466" s="178">
        <v>0</v>
      </c>
      <c r="U466" s="178">
        <v>0</v>
      </c>
      <c r="V466" s="178">
        <v>0</v>
      </c>
      <c r="W466" s="178">
        <v>73041</v>
      </c>
      <c r="X466" s="178">
        <v>0</v>
      </c>
      <c r="Y466" s="178">
        <v>0</v>
      </c>
      <c r="Z466" s="178">
        <v>0</v>
      </c>
      <c r="AA466" s="178">
        <v>0</v>
      </c>
      <c r="AB466" s="178">
        <v>0</v>
      </c>
      <c r="AC466" s="178">
        <v>21290</v>
      </c>
      <c r="AD466" s="178">
        <v>0</v>
      </c>
      <c r="AE466" s="178">
        <v>6022</v>
      </c>
      <c r="AF466" s="178">
        <v>100353</v>
      </c>
    </row>
    <row r="467" spans="1:32">
      <c r="A467" s="179" t="s">
        <v>1124</v>
      </c>
      <c r="B467" s="172" t="s">
        <v>397</v>
      </c>
      <c r="C467" s="173" t="s">
        <v>1792</v>
      </c>
      <c r="D467" s="171" t="s">
        <v>1799</v>
      </c>
      <c r="E467" s="171" t="s">
        <v>1797</v>
      </c>
      <c r="F467" s="182">
        <v>0.92316396851934923</v>
      </c>
      <c r="G467" s="174">
        <v>7.6836031480650824E-2</v>
      </c>
      <c r="H467" s="175" t="s">
        <v>1806</v>
      </c>
      <c r="I467" s="175"/>
      <c r="J467" s="175"/>
      <c r="K467" s="175"/>
      <c r="L467" s="175"/>
      <c r="M467" s="175"/>
      <c r="N467" s="177">
        <v>90555</v>
      </c>
      <c r="O467" s="177">
        <v>0</v>
      </c>
      <c r="P467" s="177">
        <v>0</v>
      </c>
      <c r="Q467" s="177">
        <v>0</v>
      </c>
      <c r="R467" s="177">
        <v>0</v>
      </c>
      <c r="S467" s="177">
        <v>7537</v>
      </c>
      <c r="T467" s="178">
        <v>0</v>
      </c>
      <c r="U467" s="178">
        <v>90555</v>
      </c>
      <c r="V467" s="178">
        <v>0</v>
      </c>
      <c r="W467" s="178">
        <v>0</v>
      </c>
      <c r="X467" s="178">
        <v>0</v>
      </c>
      <c r="Y467" s="178">
        <v>0</v>
      </c>
      <c r="Z467" s="178">
        <v>0</v>
      </c>
      <c r="AA467" s="178">
        <v>0</v>
      </c>
      <c r="AB467" s="178">
        <v>0</v>
      </c>
      <c r="AC467" s="178">
        <v>1804</v>
      </c>
      <c r="AD467" s="178">
        <v>4781</v>
      </c>
      <c r="AE467" s="178">
        <v>952</v>
      </c>
      <c r="AF467" s="178">
        <v>98092</v>
      </c>
    </row>
    <row r="468" spans="1:32">
      <c r="A468" s="179" t="s">
        <v>1125</v>
      </c>
      <c r="B468" s="172" t="s">
        <v>472</v>
      </c>
      <c r="C468" s="173" t="s">
        <v>1795</v>
      </c>
      <c r="D468" s="171" t="s">
        <v>1795</v>
      </c>
      <c r="E468" s="171" t="s">
        <v>1796</v>
      </c>
      <c r="F468" s="182">
        <v>0.48261141574356897</v>
      </c>
      <c r="G468" s="174">
        <v>0.36210576675376294</v>
      </c>
      <c r="H468" s="175"/>
      <c r="I468" s="175"/>
      <c r="J468" s="175"/>
      <c r="K468" s="175" t="s">
        <v>1806</v>
      </c>
      <c r="L468" s="175" t="s">
        <v>1806</v>
      </c>
      <c r="M468" s="175"/>
      <c r="N468" s="177">
        <v>0</v>
      </c>
      <c r="O468" s="177">
        <v>0</v>
      </c>
      <c r="P468" s="177">
        <v>10269</v>
      </c>
      <c r="Q468" s="177">
        <v>52456</v>
      </c>
      <c r="R468" s="177">
        <v>39358</v>
      </c>
      <c r="S468" s="177">
        <v>6609</v>
      </c>
      <c r="T468" s="178">
        <v>0</v>
      </c>
      <c r="U468" s="178">
        <v>0</v>
      </c>
      <c r="V468" s="178">
        <v>0</v>
      </c>
      <c r="W468" s="178">
        <v>10029</v>
      </c>
      <c r="X468" s="178">
        <v>240</v>
      </c>
      <c r="Y468" s="178">
        <v>28565</v>
      </c>
      <c r="Z468" s="178">
        <v>23891</v>
      </c>
      <c r="AA468" s="178">
        <v>39358</v>
      </c>
      <c r="AB468" s="178">
        <v>0</v>
      </c>
      <c r="AC468" s="178">
        <v>4370</v>
      </c>
      <c r="AD468" s="178">
        <v>0</v>
      </c>
      <c r="AE468" s="178">
        <v>2239</v>
      </c>
      <c r="AF468" s="178">
        <v>108692</v>
      </c>
    </row>
    <row r="469" spans="1:32">
      <c r="A469" s="179" t="s">
        <v>1126</v>
      </c>
      <c r="B469" s="172" t="s">
        <v>210</v>
      </c>
      <c r="C469" s="173" t="s">
        <v>1797</v>
      </c>
      <c r="D469" s="171" t="s">
        <v>1797</v>
      </c>
      <c r="E469" s="171" t="s">
        <v>1801</v>
      </c>
      <c r="F469" s="182">
        <v>0.48934736670171608</v>
      </c>
      <c r="G469" s="174">
        <v>0.43305736190369243</v>
      </c>
      <c r="H469" s="175"/>
      <c r="I469" s="175"/>
      <c r="J469" s="175"/>
      <c r="K469" s="175" t="s">
        <v>1806</v>
      </c>
      <c r="L469" s="175"/>
      <c r="M469" s="175" t="s">
        <v>1806</v>
      </c>
      <c r="N469" s="177">
        <v>0</v>
      </c>
      <c r="O469" s="177">
        <v>0</v>
      </c>
      <c r="P469" s="177">
        <v>0</v>
      </c>
      <c r="Q469" s="177">
        <v>42421</v>
      </c>
      <c r="R469" s="177">
        <v>7601</v>
      </c>
      <c r="S469" s="177">
        <v>47935</v>
      </c>
      <c r="T469" s="178">
        <v>0</v>
      </c>
      <c r="U469" s="178">
        <v>0</v>
      </c>
      <c r="V469" s="178">
        <v>0</v>
      </c>
      <c r="W469" s="178">
        <v>0</v>
      </c>
      <c r="X469" s="178">
        <v>0</v>
      </c>
      <c r="Y469" s="178">
        <v>0</v>
      </c>
      <c r="Z469" s="178">
        <v>42421</v>
      </c>
      <c r="AA469" s="178">
        <v>7601</v>
      </c>
      <c r="AB469" s="178">
        <v>0</v>
      </c>
      <c r="AC469" s="178">
        <v>34493</v>
      </c>
      <c r="AD469" s="178">
        <v>7284</v>
      </c>
      <c r="AE469" s="178">
        <v>6158</v>
      </c>
      <c r="AF469" s="178">
        <v>97957</v>
      </c>
    </row>
    <row r="470" spans="1:32">
      <c r="A470" s="179" t="s">
        <v>1127</v>
      </c>
      <c r="B470" s="172" t="s">
        <v>644</v>
      </c>
      <c r="C470" s="173" t="s">
        <v>1795</v>
      </c>
      <c r="D470" s="171" t="s">
        <v>1801</v>
      </c>
      <c r="E470" s="171" t="s">
        <v>1796</v>
      </c>
      <c r="F470" s="182">
        <v>0.8321702887198914</v>
      </c>
      <c r="G470" s="174">
        <v>0.16232305106952633</v>
      </c>
      <c r="H470" s="175"/>
      <c r="I470" s="175"/>
      <c r="J470" s="175"/>
      <c r="K470" s="175" t="s">
        <v>1806</v>
      </c>
      <c r="L470" s="175"/>
      <c r="M470" s="175"/>
      <c r="N470" s="177">
        <v>0</v>
      </c>
      <c r="O470" s="177">
        <v>0</v>
      </c>
      <c r="P470" s="177">
        <v>0</v>
      </c>
      <c r="Q470" s="177">
        <v>87650</v>
      </c>
      <c r="R470" s="177">
        <v>17097</v>
      </c>
      <c r="S470" s="177">
        <v>580</v>
      </c>
      <c r="T470" s="178">
        <v>0</v>
      </c>
      <c r="U470" s="178">
        <v>0</v>
      </c>
      <c r="V470" s="178">
        <v>0</v>
      </c>
      <c r="W470" s="178">
        <v>0</v>
      </c>
      <c r="X470" s="178">
        <v>0</v>
      </c>
      <c r="Y470" s="178">
        <v>27434</v>
      </c>
      <c r="Z470" s="178">
        <v>60216</v>
      </c>
      <c r="AA470" s="178">
        <v>17097</v>
      </c>
      <c r="AB470" s="178">
        <v>0</v>
      </c>
      <c r="AC470" s="178">
        <v>0</v>
      </c>
      <c r="AD470" s="178">
        <v>0</v>
      </c>
      <c r="AE470" s="178">
        <v>580</v>
      </c>
      <c r="AF470" s="178">
        <v>105327</v>
      </c>
    </row>
    <row r="471" spans="1:32">
      <c r="A471" s="179" t="s">
        <v>1128</v>
      </c>
      <c r="B471" s="172" t="s">
        <v>211</v>
      </c>
      <c r="C471" s="173" t="s">
        <v>1797</v>
      </c>
      <c r="D471" s="171" t="s">
        <v>1797</v>
      </c>
      <c r="E471" s="171" t="s">
        <v>1795</v>
      </c>
      <c r="F471" s="182">
        <v>0.57291232693556049</v>
      </c>
      <c r="G471" s="174">
        <v>0.26584829430401208</v>
      </c>
      <c r="H471" s="175"/>
      <c r="I471" s="175"/>
      <c r="J471" s="175"/>
      <c r="K471" s="175" t="s">
        <v>1806</v>
      </c>
      <c r="L471" s="175"/>
      <c r="M471" s="175" t="s">
        <v>1806</v>
      </c>
      <c r="N471" s="177">
        <v>0</v>
      </c>
      <c r="O471" s="177">
        <v>5667</v>
      </c>
      <c r="P471" s="177">
        <v>0</v>
      </c>
      <c r="Q471" s="177">
        <v>27439</v>
      </c>
      <c r="R471" s="177">
        <v>10975</v>
      </c>
      <c r="S471" s="177">
        <v>59132</v>
      </c>
      <c r="T471" s="178">
        <v>0</v>
      </c>
      <c r="U471" s="178">
        <v>0</v>
      </c>
      <c r="V471" s="178">
        <v>5667</v>
      </c>
      <c r="W471" s="178">
        <v>0</v>
      </c>
      <c r="X471" s="178">
        <v>0</v>
      </c>
      <c r="Y471" s="178">
        <v>27439</v>
      </c>
      <c r="Z471" s="178">
        <v>0</v>
      </c>
      <c r="AA471" s="178">
        <v>10975</v>
      </c>
      <c r="AB471" s="178">
        <v>0</v>
      </c>
      <c r="AC471" s="178">
        <v>41581</v>
      </c>
      <c r="AD471" s="178">
        <v>0</v>
      </c>
      <c r="AE471" s="178">
        <v>17551</v>
      </c>
      <c r="AF471" s="178">
        <v>103213</v>
      </c>
    </row>
    <row r="472" spans="1:32">
      <c r="A472" s="179" t="s">
        <v>1129</v>
      </c>
      <c r="B472" s="172" t="s">
        <v>317</v>
      </c>
      <c r="C472" s="173" t="s">
        <v>1797</v>
      </c>
      <c r="D472" s="171" t="s">
        <v>1797</v>
      </c>
      <c r="E472" s="171" t="s">
        <v>1796</v>
      </c>
      <c r="F472" s="182">
        <v>0.65554958515860506</v>
      </c>
      <c r="G472" s="174">
        <v>0.2968734346681724</v>
      </c>
      <c r="H472" s="175"/>
      <c r="I472" s="175"/>
      <c r="J472" s="175"/>
      <c r="K472" s="175"/>
      <c r="L472" s="175" t="s">
        <v>1806</v>
      </c>
      <c r="M472" s="175" t="s">
        <v>1806</v>
      </c>
      <c r="N472" s="177">
        <v>0</v>
      </c>
      <c r="O472" s="177">
        <v>0</v>
      </c>
      <c r="P472" s="177">
        <v>5224</v>
      </c>
      <c r="Q472" s="177">
        <v>0</v>
      </c>
      <c r="R472" s="177">
        <v>32597</v>
      </c>
      <c r="S472" s="177">
        <v>71980</v>
      </c>
      <c r="T472" s="178">
        <v>0</v>
      </c>
      <c r="U472" s="178">
        <v>0</v>
      </c>
      <c r="V472" s="178">
        <v>0</v>
      </c>
      <c r="W472" s="178">
        <v>5224</v>
      </c>
      <c r="X472" s="178">
        <v>0</v>
      </c>
      <c r="Y472" s="178">
        <v>0</v>
      </c>
      <c r="Z472" s="178">
        <v>0</v>
      </c>
      <c r="AA472" s="178">
        <v>32597</v>
      </c>
      <c r="AB472" s="178">
        <v>0</v>
      </c>
      <c r="AC472" s="178">
        <v>52614</v>
      </c>
      <c r="AD472" s="178">
        <v>0</v>
      </c>
      <c r="AE472" s="178">
        <v>19366</v>
      </c>
      <c r="AF472" s="178">
        <v>109801</v>
      </c>
    </row>
    <row r="473" spans="1:32">
      <c r="A473" s="179" t="s">
        <v>1130</v>
      </c>
      <c r="B473" s="172" t="s">
        <v>96</v>
      </c>
      <c r="C473" s="173" t="s">
        <v>1794</v>
      </c>
      <c r="D473" s="171" t="s">
        <v>1800</v>
      </c>
      <c r="E473" s="171" t="s">
        <v>1801</v>
      </c>
      <c r="F473" s="182">
        <v>0.71289176981691549</v>
      </c>
      <c r="G473" s="174">
        <v>0.28710823018308451</v>
      </c>
      <c r="H473" s="175"/>
      <c r="I473" s="175"/>
      <c r="J473" s="175" t="s">
        <v>1806</v>
      </c>
      <c r="K473" s="175" t="s">
        <v>1806</v>
      </c>
      <c r="L473" s="175"/>
      <c r="M473" s="175"/>
      <c r="N473" s="177">
        <v>0</v>
      </c>
      <c r="O473" s="177">
        <v>0</v>
      </c>
      <c r="P473" s="177">
        <v>82704</v>
      </c>
      <c r="Q473" s="177">
        <v>33308</v>
      </c>
      <c r="R473" s="177">
        <v>0</v>
      </c>
      <c r="S473" s="177">
        <v>0</v>
      </c>
      <c r="T473" s="178">
        <v>0</v>
      </c>
      <c r="U473" s="178">
        <v>0</v>
      </c>
      <c r="V473" s="178">
        <v>0</v>
      </c>
      <c r="W473" s="178">
        <v>0</v>
      </c>
      <c r="X473" s="178">
        <v>82704</v>
      </c>
      <c r="Y473" s="178">
        <v>0</v>
      </c>
      <c r="Z473" s="178">
        <v>33308</v>
      </c>
      <c r="AA473" s="178">
        <v>0</v>
      </c>
      <c r="AB473" s="178">
        <v>0</v>
      </c>
      <c r="AC473" s="178">
        <v>0</v>
      </c>
      <c r="AD473" s="178">
        <v>0</v>
      </c>
      <c r="AE473" s="178">
        <v>0</v>
      </c>
      <c r="AF473" s="178">
        <v>116012</v>
      </c>
    </row>
    <row r="474" spans="1:32">
      <c r="A474" s="179" t="s">
        <v>1131</v>
      </c>
      <c r="B474" s="172" t="s">
        <v>525</v>
      </c>
      <c r="C474" s="173" t="s">
        <v>1795</v>
      </c>
      <c r="D474" s="171" t="s">
        <v>1795</v>
      </c>
      <c r="E474" s="171" t="s">
        <v>1797</v>
      </c>
      <c r="F474" s="182">
        <v>0.48157953257865366</v>
      </c>
      <c r="G474" s="174">
        <v>0.40562091641693054</v>
      </c>
      <c r="H474" s="175"/>
      <c r="I474" s="175"/>
      <c r="J474" s="175"/>
      <c r="K474" s="175" t="s">
        <v>1806</v>
      </c>
      <c r="L474" s="175"/>
      <c r="M474" s="175" t="s">
        <v>1806</v>
      </c>
      <c r="N474" s="177">
        <v>0</v>
      </c>
      <c r="O474" s="177">
        <v>0</v>
      </c>
      <c r="P474" s="177">
        <v>0</v>
      </c>
      <c r="Q474" s="177">
        <v>45477</v>
      </c>
      <c r="R474" s="177">
        <v>10652</v>
      </c>
      <c r="S474" s="177">
        <v>38304</v>
      </c>
      <c r="T474" s="178">
        <v>0</v>
      </c>
      <c r="U474" s="178">
        <v>0</v>
      </c>
      <c r="V474" s="178">
        <v>0</v>
      </c>
      <c r="W474" s="178">
        <v>0</v>
      </c>
      <c r="X474" s="178">
        <v>0</v>
      </c>
      <c r="Y474" s="178">
        <v>45477</v>
      </c>
      <c r="Z474" s="178">
        <v>0</v>
      </c>
      <c r="AA474" s="178">
        <v>10652</v>
      </c>
      <c r="AB474" s="178">
        <v>0</v>
      </c>
      <c r="AC474" s="178">
        <v>29107</v>
      </c>
      <c r="AD474" s="178">
        <v>0</v>
      </c>
      <c r="AE474" s="178">
        <v>9197</v>
      </c>
      <c r="AF474" s="178">
        <v>94433</v>
      </c>
    </row>
    <row r="475" spans="1:32">
      <c r="A475" s="179" t="s">
        <v>1132</v>
      </c>
      <c r="B475" s="172" t="s">
        <v>158</v>
      </c>
      <c r="C475" s="173" t="s">
        <v>1794</v>
      </c>
      <c r="D475" s="171" t="s">
        <v>1794</v>
      </c>
      <c r="E475" s="171" t="s">
        <v>1797</v>
      </c>
      <c r="F475" s="182">
        <v>0.63535131092367136</v>
      </c>
      <c r="G475" s="174">
        <v>0.23024265591889309</v>
      </c>
      <c r="H475" s="175"/>
      <c r="I475" s="175"/>
      <c r="J475" s="175" t="s">
        <v>1806</v>
      </c>
      <c r="K475" s="175"/>
      <c r="L475" s="175"/>
      <c r="M475" s="175"/>
      <c r="N475" s="177">
        <v>0</v>
      </c>
      <c r="O475" s="177">
        <v>0</v>
      </c>
      <c r="P475" s="177">
        <v>61164</v>
      </c>
      <c r="Q475" s="177">
        <v>0</v>
      </c>
      <c r="R475" s="177">
        <v>12939</v>
      </c>
      <c r="S475" s="177">
        <v>22165</v>
      </c>
      <c r="T475" s="178">
        <v>0</v>
      </c>
      <c r="U475" s="178">
        <v>0</v>
      </c>
      <c r="V475" s="178">
        <v>0</v>
      </c>
      <c r="W475" s="178">
        <v>61164</v>
      </c>
      <c r="X475" s="178">
        <v>0</v>
      </c>
      <c r="Y475" s="178">
        <v>0</v>
      </c>
      <c r="Z475" s="178">
        <v>0</v>
      </c>
      <c r="AA475" s="178">
        <v>12939</v>
      </c>
      <c r="AB475" s="178">
        <v>0</v>
      </c>
      <c r="AC475" s="178">
        <v>13741</v>
      </c>
      <c r="AD475" s="178">
        <v>0</v>
      </c>
      <c r="AE475" s="178">
        <v>8424</v>
      </c>
      <c r="AF475" s="178">
        <v>96268</v>
      </c>
    </row>
    <row r="476" spans="1:32">
      <c r="A476" s="179" t="s">
        <v>1133</v>
      </c>
      <c r="B476" s="172" t="s">
        <v>159</v>
      </c>
      <c r="C476" s="173" t="s">
        <v>1794</v>
      </c>
      <c r="D476" s="171" t="s">
        <v>1794</v>
      </c>
      <c r="E476" s="171" t="s">
        <v>1797</v>
      </c>
      <c r="F476" s="182">
        <v>0.86066309224203963</v>
      </c>
      <c r="G476" s="174">
        <v>0.1393369077579604</v>
      </c>
      <c r="H476" s="175"/>
      <c r="I476" s="175"/>
      <c r="J476" s="175" t="s">
        <v>1806</v>
      </c>
      <c r="K476" s="175"/>
      <c r="L476" s="175"/>
      <c r="M476" s="175"/>
      <c r="N476" s="177">
        <v>0</v>
      </c>
      <c r="O476" s="177">
        <v>0</v>
      </c>
      <c r="P476" s="177">
        <v>78656</v>
      </c>
      <c r="Q476" s="177">
        <v>0</v>
      </c>
      <c r="R476" s="177">
        <v>0</v>
      </c>
      <c r="S476" s="177">
        <v>12734</v>
      </c>
      <c r="T476" s="178">
        <v>0</v>
      </c>
      <c r="U476" s="178">
        <v>0</v>
      </c>
      <c r="V476" s="178">
        <v>0</v>
      </c>
      <c r="W476" s="178">
        <v>78656</v>
      </c>
      <c r="X476" s="178">
        <v>0</v>
      </c>
      <c r="Y476" s="178">
        <v>0</v>
      </c>
      <c r="Z476" s="178">
        <v>0</v>
      </c>
      <c r="AA476" s="178">
        <v>0</v>
      </c>
      <c r="AB476" s="178">
        <v>0</v>
      </c>
      <c r="AC476" s="178">
        <v>11238</v>
      </c>
      <c r="AD476" s="178">
        <v>0</v>
      </c>
      <c r="AE476" s="178">
        <v>1496</v>
      </c>
      <c r="AF476" s="178">
        <v>91390</v>
      </c>
    </row>
    <row r="477" spans="1:32">
      <c r="A477" s="179" t="s">
        <v>1134</v>
      </c>
      <c r="B477" s="172" t="s">
        <v>35</v>
      </c>
      <c r="C477" s="173" t="s">
        <v>1797</v>
      </c>
      <c r="D477" s="171" t="s">
        <v>1797</v>
      </c>
      <c r="E477" s="171" t="s">
        <v>1795</v>
      </c>
      <c r="F477" s="182">
        <v>0.56495607951918636</v>
      </c>
      <c r="G477" s="174">
        <v>0.30722998684163733</v>
      </c>
      <c r="H477" s="175"/>
      <c r="I477" s="175"/>
      <c r="J477" s="175"/>
      <c r="K477" s="175" t="s">
        <v>1806</v>
      </c>
      <c r="L477" s="175"/>
      <c r="M477" s="175" t="s">
        <v>1806</v>
      </c>
      <c r="N477" s="177">
        <v>0</v>
      </c>
      <c r="O477" s="177">
        <v>0</v>
      </c>
      <c r="P477" s="177">
        <v>1230</v>
      </c>
      <c r="Q477" s="177">
        <v>25917</v>
      </c>
      <c r="R477" s="177">
        <v>9552</v>
      </c>
      <c r="S477" s="177">
        <v>47658</v>
      </c>
      <c r="T477" s="178">
        <v>0</v>
      </c>
      <c r="U477" s="178">
        <v>0</v>
      </c>
      <c r="V477" s="178">
        <v>0</v>
      </c>
      <c r="W477" s="178">
        <v>1230</v>
      </c>
      <c r="X477" s="178">
        <v>0</v>
      </c>
      <c r="Y477" s="178">
        <v>25917</v>
      </c>
      <c r="Z477" s="178">
        <v>0</v>
      </c>
      <c r="AA477" s="178">
        <v>9552</v>
      </c>
      <c r="AB477" s="178">
        <v>0</v>
      </c>
      <c r="AC477" s="178">
        <v>42150</v>
      </c>
      <c r="AD477" s="178">
        <v>0</v>
      </c>
      <c r="AE477" s="178">
        <v>5508</v>
      </c>
      <c r="AF477" s="178">
        <v>84357</v>
      </c>
    </row>
    <row r="478" spans="1:32">
      <c r="A478" s="179" t="s">
        <v>1135</v>
      </c>
      <c r="B478" s="172" t="s">
        <v>97</v>
      </c>
      <c r="C478" s="173" t="s">
        <v>1795</v>
      </c>
      <c r="D478" s="171" t="s">
        <v>1801</v>
      </c>
      <c r="E478" s="171" t="s">
        <v>1796</v>
      </c>
      <c r="F478" s="182">
        <v>0.60211650323089239</v>
      </c>
      <c r="G478" s="174">
        <v>0.27598151045710256</v>
      </c>
      <c r="H478" s="175"/>
      <c r="I478" s="175"/>
      <c r="J478" s="175"/>
      <c r="K478" s="175" t="s">
        <v>1806</v>
      </c>
      <c r="L478" s="175" t="s">
        <v>1806</v>
      </c>
      <c r="M478" s="175"/>
      <c r="N478" s="177">
        <v>6313</v>
      </c>
      <c r="O478" s="177">
        <v>0</v>
      </c>
      <c r="P478" s="177">
        <v>0</v>
      </c>
      <c r="Q478" s="177">
        <v>50411</v>
      </c>
      <c r="R478" s="177">
        <v>23106</v>
      </c>
      <c r="S478" s="177">
        <v>3893</v>
      </c>
      <c r="T478" s="178">
        <v>6313</v>
      </c>
      <c r="U478" s="178">
        <v>0</v>
      </c>
      <c r="V478" s="178">
        <v>0</v>
      </c>
      <c r="W478" s="178">
        <v>0</v>
      </c>
      <c r="X478" s="178">
        <v>0</v>
      </c>
      <c r="Y478" s="178">
        <v>0</v>
      </c>
      <c r="Z478" s="178">
        <v>50411</v>
      </c>
      <c r="AA478" s="178">
        <v>23106</v>
      </c>
      <c r="AB478" s="178">
        <v>0</v>
      </c>
      <c r="AC478" s="178">
        <v>2417</v>
      </c>
      <c r="AD478" s="178">
        <v>0</v>
      </c>
      <c r="AE478" s="178">
        <v>1476</v>
      </c>
      <c r="AF478" s="178">
        <v>83723</v>
      </c>
    </row>
    <row r="479" spans="1:32">
      <c r="A479" s="179" t="s">
        <v>1136</v>
      </c>
      <c r="B479" s="172" t="s">
        <v>160</v>
      </c>
      <c r="C479" s="173" t="s">
        <v>1797</v>
      </c>
      <c r="D479" s="171" t="s">
        <v>1797</v>
      </c>
      <c r="E479" s="171" t="s">
        <v>1796</v>
      </c>
      <c r="F479" s="182">
        <v>0.80732861702872805</v>
      </c>
      <c r="G479" s="174">
        <v>0.1926713829712719</v>
      </c>
      <c r="H479" s="175"/>
      <c r="I479" s="175"/>
      <c r="J479" s="175"/>
      <c r="K479" s="175"/>
      <c r="L479" s="175"/>
      <c r="M479" s="175" t="s">
        <v>1806</v>
      </c>
      <c r="N479" s="177">
        <v>0</v>
      </c>
      <c r="O479" s="177">
        <v>0</v>
      </c>
      <c r="P479" s="177">
        <v>0</v>
      </c>
      <c r="Q479" s="177">
        <v>0</v>
      </c>
      <c r="R479" s="177">
        <v>19255</v>
      </c>
      <c r="S479" s="177">
        <v>80682</v>
      </c>
      <c r="T479" s="178">
        <v>0</v>
      </c>
      <c r="U479" s="178">
        <v>0</v>
      </c>
      <c r="V479" s="178">
        <v>0</v>
      </c>
      <c r="W479" s="178">
        <v>0</v>
      </c>
      <c r="X479" s="178">
        <v>0</v>
      </c>
      <c r="Y479" s="178">
        <v>0</v>
      </c>
      <c r="Z479" s="178">
        <v>0</v>
      </c>
      <c r="AA479" s="178">
        <v>19255</v>
      </c>
      <c r="AB479" s="178">
        <v>0</v>
      </c>
      <c r="AC479" s="178">
        <v>64637</v>
      </c>
      <c r="AD479" s="178">
        <v>0</v>
      </c>
      <c r="AE479" s="178">
        <v>16045</v>
      </c>
      <c r="AF479" s="178">
        <v>99937</v>
      </c>
    </row>
    <row r="480" spans="1:32">
      <c r="A480" s="179" t="s">
        <v>1137</v>
      </c>
      <c r="B480" s="172" t="s">
        <v>473</v>
      </c>
      <c r="C480" s="173" t="s">
        <v>1797</v>
      </c>
      <c r="D480" s="171" t="s">
        <v>1797</v>
      </c>
      <c r="E480" s="171" t="s">
        <v>1795</v>
      </c>
      <c r="F480" s="182">
        <v>0.44104722219350034</v>
      </c>
      <c r="G480" s="174">
        <v>0.32282113056155842</v>
      </c>
      <c r="H480" s="175"/>
      <c r="I480" s="175"/>
      <c r="J480" s="175"/>
      <c r="K480" s="175" t="s">
        <v>1806</v>
      </c>
      <c r="L480" s="175"/>
      <c r="M480" s="175" t="s">
        <v>1806</v>
      </c>
      <c r="N480" s="177">
        <v>0</v>
      </c>
      <c r="O480" s="177">
        <v>0</v>
      </c>
      <c r="P480" s="177">
        <v>0</v>
      </c>
      <c r="Q480" s="177">
        <v>31221</v>
      </c>
      <c r="R480" s="177">
        <v>22837</v>
      </c>
      <c r="S480" s="177">
        <v>42655</v>
      </c>
      <c r="T480" s="178">
        <v>0</v>
      </c>
      <c r="U480" s="178">
        <v>0</v>
      </c>
      <c r="V480" s="178">
        <v>0</v>
      </c>
      <c r="W480" s="178">
        <v>0</v>
      </c>
      <c r="X480" s="178">
        <v>0</v>
      </c>
      <c r="Y480" s="178">
        <v>31221</v>
      </c>
      <c r="Z480" s="178">
        <v>0</v>
      </c>
      <c r="AA480" s="178">
        <v>5915</v>
      </c>
      <c r="AB480" s="178">
        <v>16922</v>
      </c>
      <c r="AC480" s="178">
        <v>33654</v>
      </c>
      <c r="AD480" s="178">
        <v>3796</v>
      </c>
      <c r="AE480" s="178">
        <v>5205</v>
      </c>
      <c r="AF480" s="178">
        <v>96713</v>
      </c>
    </row>
    <row r="481" spans="1:32">
      <c r="A481" s="179" t="s">
        <v>1138</v>
      </c>
      <c r="B481" s="172" t="s">
        <v>161</v>
      </c>
      <c r="C481" s="173" t="s">
        <v>1792</v>
      </c>
      <c r="D481" s="171" t="s">
        <v>1798</v>
      </c>
      <c r="E481" s="171"/>
      <c r="F481" s="182">
        <v>1</v>
      </c>
      <c r="G481" s="174"/>
      <c r="H481" s="175" t="s">
        <v>1806</v>
      </c>
      <c r="I481" s="175"/>
      <c r="J481" s="175"/>
      <c r="K481" s="175"/>
      <c r="L481" s="175"/>
      <c r="M481" s="175"/>
      <c r="N481" s="177">
        <v>129691</v>
      </c>
      <c r="O481" s="177">
        <v>0</v>
      </c>
      <c r="P481" s="177">
        <v>0</v>
      </c>
      <c r="Q481" s="177">
        <v>0</v>
      </c>
      <c r="R481" s="177">
        <v>0</v>
      </c>
      <c r="S481" s="177">
        <v>0</v>
      </c>
      <c r="T481" s="178">
        <v>129691</v>
      </c>
      <c r="U481" s="178">
        <v>0</v>
      </c>
      <c r="V481" s="178">
        <v>0</v>
      </c>
      <c r="W481" s="178">
        <v>0</v>
      </c>
      <c r="X481" s="178">
        <v>0</v>
      </c>
      <c r="Y481" s="178">
        <v>0</v>
      </c>
      <c r="Z481" s="178">
        <v>0</v>
      </c>
      <c r="AA481" s="178">
        <v>0</v>
      </c>
      <c r="AB481" s="178">
        <v>0</v>
      </c>
      <c r="AC481" s="178">
        <v>0</v>
      </c>
      <c r="AD481" s="178">
        <v>0</v>
      </c>
      <c r="AE481" s="178">
        <v>0</v>
      </c>
      <c r="AF481" s="178">
        <v>129691</v>
      </c>
    </row>
    <row r="482" spans="1:32">
      <c r="A482" s="179" t="s">
        <v>1139</v>
      </c>
      <c r="B482" s="172" t="s">
        <v>162</v>
      </c>
      <c r="C482" s="173" t="s">
        <v>1792</v>
      </c>
      <c r="D482" s="171" t="s">
        <v>1798</v>
      </c>
      <c r="E482" s="171" t="s">
        <v>1797</v>
      </c>
      <c r="F482" s="182">
        <v>0.99561849456504647</v>
      </c>
      <c r="G482" s="174">
        <v>4.3815054349535124E-3</v>
      </c>
      <c r="H482" s="175" t="s">
        <v>1806</v>
      </c>
      <c r="I482" s="175"/>
      <c r="J482" s="175"/>
      <c r="K482" s="175"/>
      <c r="L482" s="175"/>
      <c r="M482" s="175"/>
      <c r="N482" s="177">
        <v>94983</v>
      </c>
      <c r="O482" s="177">
        <v>0</v>
      </c>
      <c r="P482" s="177">
        <v>0</v>
      </c>
      <c r="Q482" s="177">
        <v>0</v>
      </c>
      <c r="R482" s="177">
        <v>0</v>
      </c>
      <c r="S482" s="177">
        <v>418</v>
      </c>
      <c r="T482" s="178">
        <v>94983</v>
      </c>
      <c r="U482" s="178">
        <v>0</v>
      </c>
      <c r="V482" s="178">
        <v>0</v>
      </c>
      <c r="W482" s="178">
        <v>0</v>
      </c>
      <c r="X482" s="178">
        <v>0</v>
      </c>
      <c r="Y482" s="178">
        <v>0</v>
      </c>
      <c r="Z482" s="178">
        <v>0</v>
      </c>
      <c r="AA482" s="178">
        <v>0</v>
      </c>
      <c r="AB482" s="178">
        <v>0</v>
      </c>
      <c r="AC482" s="178">
        <v>0</v>
      </c>
      <c r="AD482" s="178">
        <v>0</v>
      </c>
      <c r="AE482" s="178">
        <v>418</v>
      </c>
      <c r="AF482" s="178">
        <v>95401</v>
      </c>
    </row>
    <row r="483" spans="1:32">
      <c r="A483" s="179" t="s">
        <v>1140</v>
      </c>
      <c r="B483" s="172" t="s">
        <v>163</v>
      </c>
      <c r="C483" s="173" t="s">
        <v>1792</v>
      </c>
      <c r="D483" s="171" t="s">
        <v>1798</v>
      </c>
      <c r="E483" s="171"/>
      <c r="F483" s="182">
        <v>1</v>
      </c>
      <c r="G483" s="174"/>
      <c r="H483" s="175" t="s">
        <v>1806</v>
      </c>
      <c r="I483" s="175"/>
      <c r="J483" s="175"/>
      <c r="K483" s="175"/>
      <c r="L483" s="175"/>
      <c r="M483" s="175"/>
      <c r="N483" s="177">
        <v>111496</v>
      </c>
      <c r="O483" s="177">
        <v>0</v>
      </c>
      <c r="P483" s="177">
        <v>0</v>
      </c>
      <c r="Q483" s="177">
        <v>0</v>
      </c>
      <c r="R483" s="177">
        <v>0</v>
      </c>
      <c r="S483" s="177">
        <v>0</v>
      </c>
      <c r="T483" s="178">
        <v>111496</v>
      </c>
      <c r="U483" s="178">
        <v>0</v>
      </c>
      <c r="V483" s="178">
        <v>0</v>
      </c>
      <c r="W483" s="178">
        <v>0</v>
      </c>
      <c r="X483" s="178">
        <v>0</v>
      </c>
      <c r="Y483" s="178">
        <v>0</v>
      </c>
      <c r="Z483" s="178">
        <v>0</v>
      </c>
      <c r="AA483" s="178">
        <v>0</v>
      </c>
      <c r="AB483" s="178">
        <v>0</v>
      </c>
      <c r="AC483" s="178">
        <v>0</v>
      </c>
      <c r="AD483" s="178">
        <v>0</v>
      </c>
      <c r="AE483" s="178">
        <v>0</v>
      </c>
      <c r="AF483" s="178">
        <v>111496</v>
      </c>
    </row>
    <row r="484" spans="1:32">
      <c r="A484" s="179" t="s">
        <v>1141</v>
      </c>
      <c r="B484" s="172" t="s">
        <v>164</v>
      </c>
      <c r="C484" s="173" t="s">
        <v>1792</v>
      </c>
      <c r="D484" s="171" t="s">
        <v>1798</v>
      </c>
      <c r="E484" s="171" t="s">
        <v>1797</v>
      </c>
      <c r="F484" s="182">
        <v>0.96762325239146429</v>
      </c>
      <c r="G484" s="174">
        <v>3.2376747608535691E-2</v>
      </c>
      <c r="H484" s="175" t="s">
        <v>1806</v>
      </c>
      <c r="I484" s="175"/>
      <c r="J484" s="175"/>
      <c r="K484" s="175"/>
      <c r="L484" s="175"/>
      <c r="M484" s="175"/>
      <c r="N484" s="177">
        <v>86790</v>
      </c>
      <c r="O484" s="177">
        <v>0</v>
      </c>
      <c r="P484" s="177">
        <v>0</v>
      </c>
      <c r="Q484" s="177">
        <v>0</v>
      </c>
      <c r="R484" s="177">
        <v>0</v>
      </c>
      <c r="S484" s="177">
        <v>2904</v>
      </c>
      <c r="T484" s="178">
        <v>86790</v>
      </c>
      <c r="U484" s="178">
        <v>0</v>
      </c>
      <c r="V484" s="178">
        <v>0</v>
      </c>
      <c r="W484" s="178">
        <v>0</v>
      </c>
      <c r="X484" s="178">
        <v>0</v>
      </c>
      <c r="Y484" s="178">
        <v>0</v>
      </c>
      <c r="Z484" s="178">
        <v>0</v>
      </c>
      <c r="AA484" s="178">
        <v>0</v>
      </c>
      <c r="AB484" s="178">
        <v>0</v>
      </c>
      <c r="AC484" s="178">
        <v>1290</v>
      </c>
      <c r="AD484" s="178">
        <v>0</v>
      </c>
      <c r="AE484" s="178">
        <v>1614</v>
      </c>
      <c r="AF484" s="178">
        <v>89694</v>
      </c>
    </row>
    <row r="485" spans="1:32">
      <c r="A485" s="179" t="s">
        <v>1142</v>
      </c>
      <c r="B485" s="172" t="s">
        <v>165</v>
      </c>
      <c r="C485" s="173" t="s">
        <v>1792</v>
      </c>
      <c r="D485" s="171" t="s">
        <v>1798</v>
      </c>
      <c r="E485" s="171" t="s">
        <v>1797</v>
      </c>
      <c r="F485" s="182">
        <v>0.99634460325701146</v>
      </c>
      <c r="G485" s="174">
        <v>3.6553967429885253E-3</v>
      </c>
      <c r="H485" s="175" t="s">
        <v>1806</v>
      </c>
      <c r="I485" s="175"/>
      <c r="J485" s="175"/>
      <c r="K485" s="175"/>
      <c r="L485" s="175"/>
      <c r="M485" s="175"/>
      <c r="N485" s="177">
        <v>94036</v>
      </c>
      <c r="O485" s="177">
        <v>0</v>
      </c>
      <c r="P485" s="177">
        <v>0</v>
      </c>
      <c r="Q485" s="177">
        <v>0</v>
      </c>
      <c r="R485" s="177">
        <v>0</v>
      </c>
      <c r="S485" s="177">
        <v>345</v>
      </c>
      <c r="T485" s="178">
        <v>94036</v>
      </c>
      <c r="U485" s="178">
        <v>0</v>
      </c>
      <c r="V485" s="178">
        <v>0</v>
      </c>
      <c r="W485" s="178">
        <v>0</v>
      </c>
      <c r="X485" s="178">
        <v>0</v>
      </c>
      <c r="Y485" s="178">
        <v>0</v>
      </c>
      <c r="Z485" s="178">
        <v>0</v>
      </c>
      <c r="AA485" s="178">
        <v>0</v>
      </c>
      <c r="AB485" s="178">
        <v>0</v>
      </c>
      <c r="AC485" s="178">
        <v>0</v>
      </c>
      <c r="AD485" s="178">
        <v>0</v>
      </c>
      <c r="AE485" s="178">
        <v>345</v>
      </c>
      <c r="AF485" s="178">
        <v>94381</v>
      </c>
    </row>
    <row r="486" spans="1:32">
      <c r="A486" s="179" t="s">
        <v>1143</v>
      </c>
      <c r="B486" s="172" t="s">
        <v>212</v>
      </c>
      <c r="C486" s="173" t="s">
        <v>1797</v>
      </c>
      <c r="D486" s="171" t="s">
        <v>1797</v>
      </c>
      <c r="E486" s="171" t="s">
        <v>1801</v>
      </c>
      <c r="F486" s="182">
        <v>0.39887412516482401</v>
      </c>
      <c r="G486" s="174">
        <v>0.3578659093214322</v>
      </c>
      <c r="H486" s="175"/>
      <c r="I486" s="175"/>
      <c r="J486" s="175"/>
      <c r="K486" s="175" t="s">
        <v>1806</v>
      </c>
      <c r="L486" s="175"/>
      <c r="M486" s="175" t="s">
        <v>1806</v>
      </c>
      <c r="N486" s="177">
        <v>2064</v>
      </c>
      <c r="O486" s="177">
        <v>0</v>
      </c>
      <c r="P486" s="177">
        <v>4767</v>
      </c>
      <c r="Q486" s="177">
        <v>35282</v>
      </c>
      <c r="R486" s="177">
        <v>17152</v>
      </c>
      <c r="S486" s="177">
        <v>39325</v>
      </c>
      <c r="T486" s="178">
        <v>2064</v>
      </c>
      <c r="U486" s="178">
        <v>0</v>
      </c>
      <c r="V486" s="178">
        <v>0</v>
      </c>
      <c r="W486" s="178">
        <v>4767</v>
      </c>
      <c r="X486" s="178">
        <v>0</v>
      </c>
      <c r="Y486" s="178">
        <v>0</v>
      </c>
      <c r="Z486" s="178">
        <v>35282</v>
      </c>
      <c r="AA486" s="178">
        <v>17152</v>
      </c>
      <c r="AB486" s="178">
        <v>0</v>
      </c>
      <c r="AC486" s="178">
        <v>36916</v>
      </c>
      <c r="AD486" s="178">
        <v>0</v>
      </c>
      <c r="AE486" s="178">
        <v>2409</v>
      </c>
      <c r="AF486" s="178">
        <v>98590</v>
      </c>
    </row>
    <row r="487" spans="1:32">
      <c r="A487" s="179" t="s">
        <v>1144</v>
      </c>
      <c r="B487" s="172" t="s">
        <v>166</v>
      </c>
      <c r="C487" s="173" t="s">
        <v>1796</v>
      </c>
      <c r="D487" s="171" t="s">
        <v>1796</v>
      </c>
      <c r="E487" s="171" t="s">
        <v>1797</v>
      </c>
      <c r="F487" s="182">
        <v>0.4038800337756836</v>
      </c>
      <c r="G487" s="174">
        <v>0.27949378172985706</v>
      </c>
      <c r="H487" s="175"/>
      <c r="I487" s="175"/>
      <c r="J487" s="175"/>
      <c r="K487" s="175" t="s">
        <v>1806</v>
      </c>
      <c r="L487" s="175" t="s">
        <v>1806</v>
      </c>
      <c r="M487" s="175" t="s">
        <v>1806</v>
      </c>
      <c r="N487" s="177">
        <v>0</v>
      </c>
      <c r="O487" s="177">
        <v>3836</v>
      </c>
      <c r="P487" s="177">
        <v>0</v>
      </c>
      <c r="Q487" s="177">
        <v>26537</v>
      </c>
      <c r="R487" s="177">
        <v>38743</v>
      </c>
      <c r="S487" s="177">
        <v>26811</v>
      </c>
      <c r="T487" s="178">
        <v>0</v>
      </c>
      <c r="U487" s="178">
        <v>0</v>
      </c>
      <c r="V487" s="178">
        <v>3836</v>
      </c>
      <c r="W487" s="178">
        <v>0</v>
      </c>
      <c r="X487" s="178">
        <v>0</v>
      </c>
      <c r="Y487" s="178">
        <v>26537</v>
      </c>
      <c r="Z487" s="178">
        <v>0</v>
      </c>
      <c r="AA487" s="178">
        <v>38743</v>
      </c>
      <c r="AB487" s="178">
        <v>0</v>
      </c>
      <c r="AC487" s="178">
        <v>22150</v>
      </c>
      <c r="AD487" s="178">
        <v>0</v>
      </c>
      <c r="AE487" s="178">
        <v>4661</v>
      </c>
      <c r="AF487" s="178">
        <v>95927</v>
      </c>
    </row>
    <row r="488" spans="1:32">
      <c r="A488" s="179" t="s">
        <v>1145</v>
      </c>
      <c r="B488" s="172" t="s">
        <v>251</v>
      </c>
      <c r="C488" s="173" t="s">
        <v>1794</v>
      </c>
      <c r="D488" s="171" t="s">
        <v>1794</v>
      </c>
      <c r="E488" s="171" t="s">
        <v>1797</v>
      </c>
      <c r="F488" s="182">
        <v>0.70048849503379318</v>
      </c>
      <c r="G488" s="174">
        <v>0.29951150496620688</v>
      </c>
      <c r="H488" s="175"/>
      <c r="I488" s="175"/>
      <c r="J488" s="175" t="s">
        <v>1806</v>
      </c>
      <c r="K488" s="175"/>
      <c r="L488" s="175"/>
      <c r="M488" s="175" t="s">
        <v>1806</v>
      </c>
      <c r="N488" s="177">
        <v>0</v>
      </c>
      <c r="O488" s="177">
        <v>0</v>
      </c>
      <c r="P488" s="177">
        <v>73276</v>
      </c>
      <c r="Q488" s="177">
        <v>0</v>
      </c>
      <c r="R488" s="177">
        <v>0</v>
      </c>
      <c r="S488" s="177">
        <v>31331</v>
      </c>
      <c r="T488" s="178">
        <v>0</v>
      </c>
      <c r="U488" s="178">
        <v>0</v>
      </c>
      <c r="V488" s="178">
        <v>0</v>
      </c>
      <c r="W488" s="178">
        <v>73276</v>
      </c>
      <c r="X488" s="178">
        <v>0</v>
      </c>
      <c r="Y488" s="178">
        <v>0</v>
      </c>
      <c r="Z488" s="178">
        <v>0</v>
      </c>
      <c r="AA488" s="178">
        <v>0</v>
      </c>
      <c r="AB488" s="178">
        <v>0</v>
      </c>
      <c r="AC488" s="178">
        <v>16094</v>
      </c>
      <c r="AD488" s="178">
        <v>0</v>
      </c>
      <c r="AE488" s="178">
        <v>15237</v>
      </c>
      <c r="AF488" s="178">
        <v>104607</v>
      </c>
    </row>
    <row r="489" spans="1:32">
      <c r="A489" s="179" t="s">
        <v>1146</v>
      </c>
      <c r="B489" s="172" t="s">
        <v>474</v>
      </c>
      <c r="C489" s="173" t="s">
        <v>1795</v>
      </c>
      <c r="D489" s="171" t="s">
        <v>1795</v>
      </c>
      <c r="E489" s="171" t="s">
        <v>1796</v>
      </c>
      <c r="F489" s="182">
        <v>0.44992363268177998</v>
      </c>
      <c r="G489" s="174">
        <v>0.29544713493847713</v>
      </c>
      <c r="H489" s="175"/>
      <c r="I489" s="175"/>
      <c r="J489" s="175"/>
      <c r="K489" s="175" t="s">
        <v>1806</v>
      </c>
      <c r="L489" s="175" t="s">
        <v>1806</v>
      </c>
      <c r="M489" s="175" t="s">
        <v>1806</v>
      </c>
      <c r="N489" s="177">
        <v>0</v>
      </c>
      <c r="O489" s="177">
        <v>0</v>
      </c>
      <c r="P489" s="177">
        <v>452</v>
      </c>
      <c r="Q489" s="177">
        <v>52435</v>
      </c>
      <c r="R489" s="177">
        <v>34432</v>
      </c>
      <c r="S489" s="177">
        <v>29223</v>
      </c>
      <c r="T489" s="178">
        <v>0</v>
      </c>
      <c r="U489" s="178">
        <v>0</v>
      </c>
      <c r="V489" s="178">
        <v>0</v>
      </c>
      <c r="W489" s="178">
        <v>452</v>
      </c>
      <c r="X489" s="178">
        <v>0</v>
      </c>
      <c r="Y489" s="178">
        <v>52435</v>
      </c>
      <c r="Z489" s="178">
        <v>0</v>
      </c>
      <c r="AA489" s="178">
        <v>34432</v>
      </c>
      <c r="AB489" s="178">
        <v>0</v>
      </c>
      <c r="AC489" s="178">
        <v>23916</v>
      </c>
      <c r="AD489" s="178">
        <v>0</v>
      </c>
      <c r="AE489" s="178">
        <v>5307</v>
      </c>
      <c r="AF489" s="178">
        <v>116542</v>
      </c>
    </row>
    <row r="490" spans="1:32">
      <c r="A490" s="179" t="s">
        <v>1147</v>
      </c>
      <c r="B490" s="172" t="s">
        <v>167</v>
      </c>
      <c r="C490" s="173" t="s">
        <v>1797</v>
      </c>
      <c r="D490" s="171" t="s">
        <v>1797</v>
      </c>
      <c r="E490" s="171" t="s">
        <v>1796</v>
      </c>
      <c r="F490" s="182">
        <v>0.60540031778481718</v>
      </c>
      <c r="G490" s="174">
        <v>0.39459968221518282</v>
      </c>
      <c r="H490" s="175"/>
      <c r="I490" s="175"/>
      <c r="J490" s="175"/>
      <c r="K490" s="175"/>
      <c r="L490" s="175" t="s">
        <v>1806</v>
      </c>
      <c r="M490" s="175" t="s">
        <v>1806</v>
      </c>
      <c r="N490" s="177">
        <v>0</v>
      </c>
      <c r="O490" s="177">
        <v>0</v>
      </c>
      <c r="P490" s="177">
        <v>0</v>
      </c>
      <c r="Q490" s="177">
        <v>0</v>
      </c>
      <c r="R490" s="177">
        <v>38990</v>
      </c>
      <c r="S490" s="177">
        <v>59819</v>
      </c>
      <c r="T490" s="178">
        <v>0</v>
      </c>
      <c r="U490" s="178">
        <v>0</v>
      </c>
      <c r="V490" s="178">
        <v>0</v>
      </c>
      <c r="W490" s="178">
        <v>0</v>
      </c>
      <c r="X490" s="178">
        <v>0</v>
      </c>
      <c r="Y490" s="178">
        <v>0</v>
      </c>
      <c r="Z490" s="178">
        <v>0</v>
      </c>
      <c r="AA490" s="178">
        <v>38990</v>
      </c>
      <c r="AB490" s="178">
        <v>0</v>
      </c>
      <c r="AC490" s="178">
        <v>32760</v>
      </c>
      <c r="AD490" s="178">
        <v>0</v>
      </c>
      <c r="AE490" s="178">
        <v>27059</v>
      </c>
      <c r="AF490" s="178">
        <v>98809</v>
      </c>
    </row>
    <row r="491" spans="1:32">
      <c r="A491" s="179" t="s">
        <v>1148</v>
      </c>
      <c r="B491" s="172" t="s">
        <v>213</v>
      </c>
      <c r="C491" s="173" t="s">
        <v>1797</v>
      </c>
      <c r="D491" s="171" t="s">
        <v>1797</v>
      </c>
      <c r="E491" s="171" t="s">
        <v>1796</v>
      </c>
      <c r="F491" s="182">
        <v>0.67725067616880608</v>
      </c>
      <c r="G491" s="174">
        <v>0.29447473489889664</v>
      </c>
      <c r="H491" s="175"/>
      <c r="I491" s="175"/>
      <c r="J491" s="175"/>
      <c r="K491" s="175"/>
      <c r="L491" s="175" t="s">
        <v>1806</v>
      </c>
      <c r="M491" s="175" t="s">
        <v>1806</v>
      </c>
      <c r="N491" s="177">
        <v>0</v>
      </c>
      <c r="O491" s="177">
        <v>0</v>
      </c>
      <c r="P491" s="177">
        <v>2437</v>
      </c>
      <c r="Q491" s="177">
        <v>856</v>
      </c>
      <c r="R491" s="177">
        <v>34296</v>
      </c>
      <c r="S491" s="177">
        <v>78876</v>
      </c>
      <c r="T491" s="178">
        <v>0</v>
      </c>
      <c r="U491" s="178">
        <v>0</v>
      </c>
      <c r="V491" s="178">
        <v>0</v>
      </c>
      <c r="W491" s="178">
        <v>2437</v>
      </c>
      <c r="X491" s="178">
        <v>0</v>
      </c>
      <c r="Y491" s="178">
        <v>856</v>
      </c>
      <c r="Z491" s="178">
        <v>0</v>
      </c>
      <c r="AA491" s="178">
        <v>34296</v>
      </c>
      <c r="AB491" s="178">
        <v>0</v>
      </c>
      <c r="AC491" s="178">
        <v>68716</v>
      </c>
      <c r="AD491" s="178">
        <v>0</v>
      </c>
      <c r="AE491" s="178">
        <v>10160</v>
      </c>
      <c r="AF491" s="178">
        <v>116465</v>
      </c>
    </row>
    <row r="492" spans="1:32">
      <c r="A492" s="179" t="s">
        <v>1149</v>
      </c>
      <c r="B492" s="172" t="s">
        <v>475</v>
      </c>
      <c r="C492" s="173" t="s">
        <v>1794</v>
      </c>
      <c r="D492" s="171" t="s">
        <v>1794</v>
      </c>
      <c r="E492" s="171"/>
      <c r="F492" s="182">
        <v>1</v>
      </c>
      <c r="G492" s="174"/>
      <c r="H492" s="175"/>
      <c r="I492" s="175"/>
      <c r="J492" s="175" t="s">
        <v>1806</v>
      </c>
      <c r="K492" s="175"/>
      <c r="L492" s="175"/>
      <c r="M492" s="175"/>
      <c r="N492" s="177">
        <v>0</v>
      </c>
      <c r="O492" s="177">
        <v>0</v>
      </c>
      <c r="P492" s="177">
        <v>140512</v>
      </c>
      <c r="Q492" s="177">
        <v>0</v>
      </c>
      <c r="R492" s="177">
        <v>0</v>
      </c>
      <c r="S492" s="177">
        <v>0</v>
      </c>
      <c r="T492" s="178">
        <v>0</v>
      </c>
      <c r="U492" s="178">
        <v>0</v>
      </c>
      <c r="V492" s="178">
        <v>0</v>
      </c>
      <c r="W492" s="178">
        <v>140512</v>
      </c>
      <c r="X492" s="178">
        <v>0</v>
      </c>
      <c r="Y492" s="178">
        <v>0</v>
      </c>
      <c r="Z492" s="178">
        <v>0</v>
      </c>
      <c r="AA492" s="178">
        <v>0</v>
      </c>
      <c r="AB492" s="178">
        <v>0</v>
      </c>
      <c r="AC492" s="178">
        <v>0</v>
      </c>
      <c r="AD492" s="178">
        <v>0</v>
      </c>
      <c r="AE492" s="178">
        <v>0</v>
      </c>
      <c r="AF492" s="178">
        <v>140512</v>
      </c>
    </row>
    <row r="493" spans="1:32">
      <c r="A493" s="179" t="s">
        <v>1150</v>
      </c>
      <c r="B493" s="172" t="s">
        <v>252</v>
      </c>
      <c r="C493" s="173" t="s">
        <v>1794</v>
      </c>
      <c r="D493" s="171" t="s">
        <v>1800</v>
      </c>
      <c r="E493" s="171" t="s">
        <v>1798</v>
      </c>
      <c r="F493" s="182">
        <v>0.99243597203183398</v>
      </c>
      <c r="G493" s="174">
        <v>7.5640279681659945E-3</v>
      </c>
      <c r="H493" s="175"/>
      <c r="I493" s="175"/>
      <c r="J493" s="175" t="s">
        <v>1806</v>
      </c>
      <c r="K493" s="175"/>
      <c r="L493" s="175"/>
      <c r="M493" s="175"/>
      <c r="N493" s="177">
        <v>767</v>
      </c>
      <c r="O493" s="177">
        <v>0</v>
      </c>
      <c r="P493" s="177">
        <v>100634</v>
      </c>
      <c r="Q493" s="177">
        <v>0</v>
      </c>
      <c r="R493" s="177">
        <v>0</v>
      </c>
      <c r="S493" s="177">
        <v>0</v>
      </c>
      <c r="T493" s="178">
        <v>767</v>
      </c>
      <c r="U493" s="178">
        <v>0</v>
      </c>
      <c r="V493" s="178">
        <v>0</v>
      </c>
      <c r="W493" s="178">
        <v>0</v>
      </c>
      <c r="X493" s="178">
        <v>100634</v>
      </c>
      <c r="Y493" s="178">
        <v>0</v>
      </c>
      <c r="Z493" s="178">
        <v>0</v>
      </c>
      <c r="AA493" s="178">
        <v>0</v>
      </c>
      <c r="AB493" s="178">
        <v>0</v>
      </c>
      <c r="AC493" s="178">
        <v>0</v>
      </c>
      <c r="AD493" s="178">
        <v>0</v>
      </c>
      <c r="AE493" s="178">
        <v>0</v>
      </c>
      <c r="AF493" s="178">
        <v>101401</v>
      </c>
    </row>
    <row r="494" spans="1:32">
      <c r="A494" s="179" t="s">
        <v>1151</v>
      </c>
      <c r="B494" s="172" t="s">
        <v>526</v>
      </c>
      <c r="C494" s="173" t="s">
        <v>1797</v>
      </c>
      <c r="D494" s="171" t="s">
        <v>1797</v>
      </c>
      <c r="E494" s="171" t="s">
        <v>1795</v>
      </c>
      <c r="F494" s="182">
        <v>0.74295336201041429</v>
      </c>
      <c r="G494" s="174">
        <v>0.25704663798958571</v>
      </c>
      <c r="H494" s="175"/>
      <c r="I494" s="175"/>
      <c r="J494" s="175"/>
      <c r="K494" s="175" t="s">
        <v>1806</v>
      </c>
      <c r="L494" s="175"/>
      <c r="M494" s="175" t="s">
        <v>1806</v>
      </c>
      <c r="N494" s="177">
        <v>0</v>
      </c>
      <c r="O494" s="177">
        <v>0</v>
      </c>
      <c r="P494" s="177">
        <v>0</v>
      </c>
      <c r="Q494" s="177">
        <v>27249</v>
      </c>
      <c r="R494" s="177">
        <v>0</v>
      </c>
      <c r="S494" s="177">
        <v>78759</v>
      </c>
      <c r="T494" s="178">
        <v>0</v>
      </c>
      <c r="U494" s="178">
        <v>0</v>
      </c>
      <c r="V494" s="178">
        <v>0</v>
      </c>
      <c r="W494" s="178">
        <v>0</v>
      </c>
      <c r="X494" s="178">
        <v>0</v>
      </c>
      <c r="Y494" s="178">
        <v>27249</v>
      </c>
      <c r="Z494" s="178">
        <v>0</v>
      </c>
      <c r="AA494" s="178">
        <v>0</v>
      </c>
      <c r="AB494" s="178">
        <v>0</v>
      </c>
      <c r="AC494" s="178">
        <v>58734</v>
      </c>
      <c r="AD494" s="178">
        <v>0</v>
      </c>
      <c r="AE494" s="178">
        <v>20025</v>
      </c>
      <c r="AF494" s="178">
        <v>106008</v>
      </c>
    </row>
    <row r="495" spans="1:32">
      <c r="A495" s="179" t="s">
        <v>1152</v>
      </c>
      <c r="B495" s="172" t="s">
        <v>318</v>
      </c>
      <c r="C495" s="173" t="s">
        <v>1794</v>
      </c>
      <c r="D495" s="171" t="s">
        <v>1794</v>
      </c>
      <c r="E495" s="171" t="s">
        <v>1795</v>
      </c>
      <c r="F495" s="182">
        <v>0.55728178846697063</v>
      </c>
      <c r="G495" s="174">
        <v>0.28818449618659459</v>
      </c>
      <c r="H495" s="175"/>
      <c r="I495" s="175"/>
      <c r="J495" s="175" t="s">
        <v>1806</v>
      </c>
      <c r="K495" s="175" t="s">
        <v>1806</v>
      </c>
      <c r="L495" s="175"/>
      <c r="M495" s="175"/>
      <c r="N495" s="177">
        <v>0</v>
      </c>
      <c r="O495" s="177">
        <v>0</v>
      </c>
      <c r="P495" s="177">
        <v>55240</v>
      </c>
      <c r="Q495" s="177">
        <v>28566</v>
      </c>
      <c r="R495" s="177">
        <v>343</v>
      </c>
      <c r="S495" s="177">
        <v>14975</v>
      </c>
      <c r="T495" s="178">
        <v>0</v>
      </c>
      <c r="U495" s="178">
        <v>0</v>
      </c>
      <c r="V495" s="178">
        <v>0</v>
      </c>
      <c r="W495" s="178">
        <v>55240</v>
      </c>
      <c r="X495" s="178">
        <v>0</v>
      </c>
      <c r="Y495" s="178">
        <v>28566</v>
      </c>
      <c r="Z495" s="178">
        <v>0</v>
      </c>
      <c r="AA495" s="178">
        <v>343</v>
      </c>
      <c r="AB495" s="178">
        <v>0</v>
      </c>
      <c r="AC495" s="178">
        <v>13241</v>
      </c>
      <c r="AD495" s="178">
        <v>0</v>
      </c>
      <c r="AE495" s="178">
        <v>1734</v>
      </c>
      <c r="AF495" s="178">
        <v>99124</v>
      </c>
    </row>
    <row r="496" spans="1:32">
      <c r="A496" s="179" t="s">
        <v>1153</v>
      </c>
      <c r="B496" s="172" t="s">
        <v>319</v>
      </c>
      <c r="C496" s="173" t="s">
        <v>1797</v>
      </c>
      <c r="D496" s="171" t="s">
        <v>1797</v>
      </c>
      <c r="E496" s="171" t="s">
        <v>1794</v>
      </c>
      <c r="F496" s="182">
        <v>0.69178585317374586</v>
      </c>
      <c r="G496" s="174">
        <v>0.15646199714816575</v>
      </c>
      <c r="H496" s="175"/>
      <c r="I496" s="175"/>
      <c r="J496" s="175"/>
      <c r="K496" s="175"/>
      <c r="L496" s="175"/>
      <c r="M496" s="175" t="s">
        <v>1806</v>
      </c>
      <c r="N496" s="177">
        <v>0</v>
      </c>
      <c r="O496" s="177">
        <v>0</v>
      </c>
      <c r="P496" s="177">
        <v>18105</v>
      </c>
      <c r="Q496" s="177">
        <v>0</v>
      </c>
      <c r="R496" s="177">
        <v>17560</v>
      </c>
      <c r="S496" s="177">
        <v>80050</v>
      </c>
      <c r="T496" s="178">
        <v>0</v>
      </c>
      <c r="U496" s="178">
        <v>0</v>
      </c>
      <c r="V496" s="178">
        <v>0</v>
      </c>
      <c r="W496" s="178">
        <v>18105</v>
      </c>
      <c r="X496" s="178">
        <v>0</v>
      </c>
      <c r="Y496" s="178">
        <v>0</v>
      </c>
      <c r="Z496" s="178">
        <v>0</v>
      </c>
      <c r="AA496" s="178">
        <v>17560</v>
      </c>
      <c r="AB496" s="178">
        <v>0</v>
      </c>
      <c r="AC496" s="178">
        <v>73235</v>
      </c>
      <c r="AD496" s="178">
        <v>0</v>
      </c>
      <c r="AE496" s="178">
        <v>6815</v>
      </c>
      <c r="AF496" s="178">
        <v>115715</v>
      </c>
    </row>
    <row r="497" spans="1:32">
      <c r="A497" s="179" t="s">
        <v>1154</v>
      </c>
      <c r="B497" s="172" t="s">
        <v>214</v>
      </c>
      <c r="C497" s="173" t="s">
        <v>1795</v>
      </c>
      <c r="D497" s="171" t="s">
        <v>1795</v>
      </c>
      <c r="E497" s="171" t="s">
        <v>1797</v>
      </c>
      <c r="F497" s="182">
        <v>0.47184404090338272</v>
      </c>
      <c r="G497" s="174">
        <v>0.36991448561803575</v>
      </c>
      <c r="H497" s="175"/>
      <c r="I497" s="175"/>
      <c r="J497" s="175"/>
      <c r="K497" s="175" t="s">
        <v>1806</v>
      </c>
      <c r="L497" s="175"/>
      <c r="M497" s="175" t="s">
        <v>1806</v>
      </c>
      <c r="N497" s="177">
        <v>0</v>
      </c>
      <c r="O497" s="177">
        <v>6738</v>
      </c>
      <c r="P497" s="177">
        <v>929</v>
      </c>
      <c r="Q497" s="177">
        <v>47342</v>
      </c>
      <c r="R497" s="177">
        <v>8210</v>
      </c>
      <c r="S497" s="177">
        <v>37115</v>
      </c>
      <c r="T497" s="178">
        <v>0</v>
      </c>
      <c r="U497" s="178">
        <v>0</v>
      </c>
      <c r="V497" s="178">
        <v>6738</v>
      </c>
      <c r="W497" s="178">
        <v>929</v>
      </c>
      <c r="X497" s="178">
        <v>0</v>
      </c>
      <c r="Y497" s="178">
        <v>47342</v>
      </c>
      <c r="Z497" s="178">
        <v>0</v>
      </c>
      <c r="AA497" s="178">
        <v>8210</v>
      </c>
      <c r="AB497" s="178">
        <v>0</v>
      </c>
      <c r="AC497" s="178">
        <v>28810</v>
      </c>
      <c r="AD497" s="178">
        <v>0</v>
      </c>
      <c r="AE497" s="178">
        <v>8305</v>
      </c>
      <c r="AF497" s="178">
        <v>100334</v>
      </c>
    </row>
    <row r="498" spans="1:32">
      <c r="A498" s="179" t="s">
        <v>1155</v>
      </c>
      <c r="B498" s="172" t="s">
        <v>527</v>
      </c>
      <c r="C498" s="173" t="s">
        <v>1795</v>
      </c>
      <c r="D498" s="171" t="s">
        <v>1795</v>
      </c>
      <c r="E498" s="171" t="s">
        <v>1797</v>
      </c>
      <c r="F498" s="182">
        <v>0.56398415466425544</v>
      </c>
      <c r="G498" s="174">
        <v>0.32191220478374133</v>
      </c>
      <c r="H498" s="175"/>
      <c r="I498" s="175"/>
      <c r="J498" s="175"/>
      <c r="K498" s="175" t="s">
        <v>1806</v>
      </c>
      <c r="L498" s="175"/>
      <c r="M498" s="175" t="s">
        <v>1806</v>
      </c>
      <c r="N498" s="177">
        <v>0</v>
      </c>
      <c r="O498" s="177">
        <v>0</v>
      </c>
      <c r="P498" s="177">
        <v>0</v>
      </c>
      <c r="Q498" s="177">
        <v>52393</v>
      </c>
      <c r="R498" s="177">
        <v>10600</v>
      </c>
      <c r="S498" s="177">
        <v>29905</v>
      </c>
      <c r="T498" s="178">
        <v>0</v>
      </c>
      <c r="U498" s="178">
        <v>0</v>
      </c>
      <c r="V498" s="178">
        <v>0</v>
      </c>
      <c r="W498" s="178">
        <v>0</v>
      </c>
      <c r="X498" s="178">
        <v>0</v>
      </c>
      <c r="Y498" s="178">
        <v>52393</v>
      </c>
      <c r="Z498" s="178">
        <v>0</v>
      </c>
      <c r="AA498" s="178">
        <v>10600</v>
      </c>
      <c r="AB498" s="178">
        <v>0</v>
      </c>
      <c r="AC498" s="178">
        <v>25329</v>
      </c>
      <c r="AD498" s="178">
        <v>0</v>
      </c>
      <c r="AE498" s="178">
        <v>4576</v>
      </c>
      <c r="AF498" s="178">
        <v>92898</v>
      </c>
    </row>
    <row r="499" spans="1:32">
      <c r="A499" s="179" t="s">
        <v>1156</v>
      </c>
      <c r="B499" s="172" t="s">
        <v>320</v>
      </c>
      <c r="C499" s="173" t="s">
        <v>1797</v>
      </c>
      <c r="D499" s="171" t="s">
        <v>1797</v>
      </c>
      <c r="E499" s="171" t="s">
        <v>1796</v>
      </c>
      <c r="F499" s="182">
        <v>0.53255845001084723</v>
      </c>
      <c r="G499" s="174">
        <v>0.33840094788311664</v>
      </c>
      <c r="H499" s="175"/>
      <c r="I499" s="175"/>
      <c r="J499" s="175"/>
      <c r="K499" s="175"/>
      <c r="L499" s="175" t="s">
        <v>1806</v>
      </c>
      <c r="M499" s="175" t="s">
        <v>1806</v>
      </c>
      <c r="N499" s="177">
        <v>0</v>
      </c>
      <c r="O499" s="177">
        <v>0</v>
      </c>
      <c r="P499" s="177">
        <v>15465</v>
      </c>
      <c r="Q499" s="177">
        <v>0</v>
      </c>
      <c r="R499" s="177">
        <v>40556</v>
      </c>
      <c r="S499" s="177">
        <v>63825</v>
      </c>
      <c r="T499" s="178">
        <v>0</v>
      </c>
      <c r="U499" s="178">
        <v>0</v>
      </c>
      <c r="V499" s="178">
        <v>0</v>
      </c>
      <c r="W499" s="178">
        <v>15465</v>
      </c>
      <c r="X499" s="178">
        <v>0</v>
      </c>
      <c r="Y499" s="178">
        <v>0</v>
      </c>
      <c r="Z499" s="178">
        <v>0</v>
      </c>
      <c r="AA499" s="178">
        <v>40556</v>
      </c>
      <c r="AB499" s="178">
        <v>0</v>
      </c>
      <c r="AC499" s="178">
        <v>54852</v>
      </c>
      <c r="AD499" s="178">
        <v>0</v>
      </c>
      <c r="AE499" s="178">
        <v>8973</v>
      </c>
      <c r="AF499" s="178">
        <v>119846</v>
      </c>
    </row>
    <row r="500" spans="1:32">
      <c r="A500" s="179" t="s">
        <v>1157</v>
      </c>
      <c r="B500" s="172" t="s">
        <v>528</v>
      </c>
      <c r="C500" s="173" t="s">
        <v>1797</v>
      </c>
      <c r="D500" s="171" t="s">
        <v>1797</v>
      </c>
      <c r="E500" s="171" t="s">
        <v>1796</v>
      </c>
      <c r="F500" s="182">
        <v>0.63161722745023441</v>
      </c>
      <c r="G500" s="174">
        <v>0.36838277254976559</v>
      </c>
      <c r="H500" s="175"/>
      <c r="I500" s="175"/>
      <c r="J500" s="175"/>
      <c r="K500" s="175"/>
      <c r="L500" s="175" t="s">
        <v>1806</v>
      </c>
      <c r="M500" s="175" t="s">
        <v>1806</v>
      </c>
      <c r="N500" s="177">
        <v>0</v>
      </c>
      <c r="O500" s="177">
        <v>0</v>
      </c>
      <c r="P500" s="177">
        <v>0</v>
      </c>
      <c r="Q500" s="177">
        <v>0</v>
      </c>
      <c r="R500" s="177">
        <v>32922</v>
      </c>
      <c r="S500" s="177">
        <v>56447</v>
      </c>
      <c r="T500" s="178">
        <v>0</v>
      </c>
      <c r="U500" s="178">
        <v>0</v>
      </c>
      <c r="V500" s="178">
        <v>0</v>
      </c>
      <c r="W500" s="178">
        <v>0</v>
      </c>
      <c r="X500" s="178">
        <v>0</v>
      </c>
      <c r="Y500" s="178">
        <v>0</v>
      </c>
      <c r="Z500" s="178">
        <v>0</v>
      </c>
      <c r="AA500" s="178">
        <v>32922</v>
      </c>
      <c r="AB500" s="178">
        <v>0</v>
      </c>
      <c r="AC500" s="178">
        <v>34970</v>
      </c>
      <c r="AD500" s="178">
        <v>0</v>
      </c>
      <c r="AE500" s="178">
        <v>21477</v>
      </c>
      <c r="AF500" s="178">
        <v>89369</v>
      </c>
    </row>
    <row r="501" spans="1:32">
      <c r="A501" s="179" t="s">
        <v>1158</v>
      </c>
      <c r="B501" s="172" t="s">
        <v>215</v>
      </c>
      <c r="C501" s="173" t="s">
        <v>1797</v>
      </c>
      <c r="D501" s="171" t="s">
        <v>1797</v>
      </c>
      <c r="E501" s="171" t="s">
        <v>1795</v>
      </c>
      <c r="F501" s="182">
        <v>0.46803451257566075</v>
      </c>
      <c r="G501" s="174">
        <v>0.32532238054062185</v>
      </c>
      <c r="H501" s="175"/>
      <c r="I501" s="175"/>
      <c r="J501" s="175"/>
      <c r="K501" s="175" t="s">
        <v>1806</v>
      </c>
      <c r="L501" s="175"/>
      <c r="M501" s="175" t="s">
        <v>1806</v>
      </c>
      <c r="N501" s="177">
        <v>0</v>
      </c>
      <c r="O501" s="177">
        <v>0</v>
      </c>
      <c r="P501" s="177">
        <v>0</v>
      </c>
      <c r="Q501" s="177">
        <v>34613</v>
      </c>
      <c r="R501" s="177">
        <v>21986</v>
      </c>
      <c r="S501" s="177">
        <v>49797</v>
      </c>
      <c r="T501" s="178">
        <v>0</v>
      </c>
      <c r="U501" s="178">
        <v>0</v>
      </c>
      <c r="V501" s="178">
        <v>0</v>
      </c>
      <c r="W501" s="178">
        <v>0</v>
      </c>
      <c r="X501" s="178">
        <v>0</v>
      </c>
      <c r="Y501" s="178">
        <v>34613</v>
      </c>
      <c r="Z501" s="178">
        <v>0</v>
      </c>
      <c r="AA501" s="178">
        <v>21986</v>
      </c>
      <c r="AB501" s="178">
        <v>0</v>
      </c>
      <c r="AC501" s="178">
        <v>39465</v>
      </c>
      <c r="AD501" s="178">
        <v>0</v>
      </c>
      <c r="AE501" s="178">
        <v>10332</v>
      </c>
      <c r="AF501" s="178">
        <v>106396</v>
      </c>
    </row>
    <row r="502" spans="1:32">
      <c r="A502" s="179" t="s">
        <v>1159</v>
      </c>
      <c r="B502" s="172" t="s">
        <v>216</v>
      </c>
      <c r="C502" s="173" t="s">
        <v>1796</v>
      </c>
      <c r="D502" s="171" t="s">
        <v>1796</v>
      </c>
      <c r="E502" s="171" t="s">
        <v>1797</v>
      </c>
      <c r="F502" s="182">
        <v>0.44017980636237897</v>
      </c>
      <c r="G502" s="174">
        <v>0.33502382050099894</v>
      </c>
      <c r="H502" s="175"/>
      <c r="I502" s="175"/>
      <c r="J502" s="175"/>
      <c r="K502" s="175"/>
      <c r="L502" s="175" t="s">
        <v>1806</v>
      </c>
      <c r="M502" s="175" t="s">
        <v>1806</v>
      </c>
      <c r="N502" s="177">
        <v>0</v>
      </c>
      <c r="O502" s="177">
        <v>23404</v>
      </c>
      <c r="P502" s="177">
        <v>0</v>
      </c>
      <c r="Q502" s="177">
        <v>0</v>
      </c>
      <c r="R502" s="177">
        <v>45828</v>
      </c>
      <c r="S502" s="177">
        <v>34880</v>
      </c>
      <c r="T502" s="178">
        <v>0</v>
      </c>
      <c r="U502" s="178">
        <v>0</v>
      </c>
      <c r="V502" s="178">
        <v>23404</v>
      </c>
      <c r="W502" s="178">
        <v>0</v>
      </c>
      <c r="X502" s="178">
        <v>0</v>
      </c>
      <c r="Y502" s="178">
        <v>0</v>
      </c>
      <c r="Z502" s="178">
        <v>0</v>
      </c>
      <c r="AA502" s="178">
        <v>45828</v>
      </c>
      <c r="AB502" s="178">
        <v>0</v>
      </c>
      <c r="AC502" s="178">
        <v>30743</v>
      </c>
      <c r="AD502" s="178">
        <v>0</v>
      </c>
      <c r="AE502" s="178">
        <v>4137</v>
      </c>
      <c r="AF502" s="178">
        <v>104112</v>
      </c>
    </row>
    <row r="503" spans="1:32">
      <c r="A503" s="179" t="s">
        <v>1160</v>
      </c>
      <c r="B503" s="172" t="s">
        <v>321</v>
      </c>
      <c r="C503" s="173" t="s">
        <v>1797</v>
      </c>
      <c r="D503" s="171" t="s">
        <v>1797</v>
      </c>
      <c r="E503" s="171" t="s">
        <v>1796</v>
      </c>
      <c r="F503" s="182">
        <v>0.86939510207948467</v>
      </c>
      <c r="G503" s="174">
        <v>0.10108474255127659</v>
      </c>
      <c r="H503" s="175"/>
      <c r="I503" s="175"/>
      <c r="J503" s="175"/>
      <c r="K503" s="175"/>
      <c r="L503" s="175"/>
      <c r="M503" s="175" t="s">
        <v>1806</v>
      </c>
      <c r="N503" s="177">
        <v>0</v>
      </c>
      <c r="O503" s="177">
        <v>3116</v>
      </c>
      <c r="P503" s="177">
        <v>0</v>
      </c>
      <c r="Q503" s="177">
        <v>0</v>
      </c>
      <c r="R503" s="177">
        <v>10670</v>
      </c>
      <c r="S503" s="177">
        <v>91769</v>
      </c>
      <c r="T503" s="178">
        <v>0</v>
      </c>
      <c r="U503" s="178">
        <v>0</v>
      </c>
      <c r="V503" s="178">
        <v>3116</v>
      </c>
      <c r="W503" s="178">
        <v>0</v>
      </c>
      <c r="X503" s="178">
        <v>0</v>
      </c>
      <c r="Y503" s="178">
        <v>0</v>
      </c>
      <c r="Z503" s="178">
        <v>0</v>
      </c>
      <c r="AA503" s="178">
        <v>10670</v>
      </c>
      <c r="AB503" s="178">
        <v>0</v>
      </c>
      <c r="AC503" s="178">
        <v>71430</v>
      </c>
      <c r="AD503" s="178">
        <v>0</v>
      </c>
      <c r="AE503" s="178">
        <v>20339</v>
      </c>
      <c r="AF503" s="178">
        <v>105555</v>
      </c>
    </row>
    <row r="504" spans="1:32">
      <c r="A504" s="179" t="s">
        <v>1161</v>
      </c>
      <c r="B504" s="172" t="s">
        <v>217</v>
      </c>
      <c r="C504" s="173" t="s">
        <v>1797</v>
      </c>
      <c r="D504" s="171" t="s">
        <v>1797</v>
      </c>
      <c r="E504" s="171" t="s">
        <v>1793</v>
      </c>
      <c r="F504" s="182">
        <v>0.5063715974289289</v>
      </c>
      <c r="G504" s="174">
        <v>0.29236012251412796</v>
      </c>
      <c r="H504" s="175"/>
      <c r="I504" s="175" t="s">
        <v>1806</v>
      </c>
      <c r="J504" s="175"/>
      <c r="K504" s="175"/>
      <c r="L504" s="175"/>
      <c r="M504" s="175" t="s">
        <v>1806</v>
      </c>
      <c r="N504" s="177">
        <v>0</v>
      </c>
      <c r="O504" s="177">
        <v>33886</v>
      </c>
      <c r="P504" s="177">
        <v>0</v>
      </c>
      <c r="Q504" s="177">
        <v>0</v>
      </c>
      <c r="R504" s="177">
        <v>23328</v>
      </c>
      <c r="S504" s="177">
        <v>58691</v>
      </c>
      <c r="T504" s="178">
        <v>0</v>
      </c>
      <c r="U504" s="178">
        <v>0</v>
      </c>
      <c r="V504" s="178">
        <v>33886</v>
      </c>
      <c r="W504" s="178">
        <v>0</v>
      </c>
      <c r="X504" s="178">
        <v>0</v>
      </c>
      <c r="Y504" s="178">
        <v>0</v>
      </c>
      <c r="Z504" s="178">
        <v>0</v>
      </c>
      <c r="AA504" s="178">
        <v>23328</v>
      </c>
      <c r="AB504" s="178">
        <v>0</v>
      </c>
      <c r="AC504" s="178">
        <v>51261</v>
      </c>
      <c r="AD504" s="178">
        <v>0</v>
      </c>
      <c r="AE504" s="178">
        <v>7430</v>
      </c>
      <c r="AF504" s="178">
        <v>115905</v>
      </c>
    </row>
    <row r="505" spans="1:32">
      <c r="A505" s="179" t="s">
        <v>1162</v>
      </c>
      <c r="B505" s="172" t="s">
        <v>98</v>
      </c>
      <c r="C505" s="173" t="s">
        <v>1795</v>
      </c>
      <c r="D505" s="171" t="s">
        <v>1795</v>
      </c>
      <c r="E505" s="171" t="s">
        <v>1797</v>
      </c>
      <c r="F505" s="182">
        <v>0.30808466971166421</v>
      </c>
      <c r="G505" s="174">
        <v>0.28448258516267932</v>
      </c>
      <c r="H505" s="175"/>
      <c r="I505" s="175"/>
      <c r="J505" s="175"/>
      <c r="K505" s="175" t="s">
        <v>1806</v>
      </c>
      <c r="L505" s="175"/>
      <c r="M505" s="175" t="s">
        <v>1806</v>
      </c>
      <c r="N505" s="177">
        <v>0</v>
      </c>
      <c r="O505" s="177">
        <v>0</v>
      </c>
      <c r="P505" s="177">
        <v>22916</v>
      </c>
      <c r="Q505" s="177">
        <v>30623</v>
      </c>
      <c r="R505" s="177">
        <v>17582</v>
      </c>
      <c r="S505" s="177">
        <v>28277</v>
      </c>
      <c r="T505" s="178">
        <v>0</v>
      </c>
      <c r="U505" s="178">
        <v>0</v>
      </c>
      <c r="V505" s="178">
        <v>0</v>
      </c>
      <c r="W505" s="178">
        <v>22916</v>
      </c>
      <c r="X505" s="178">
        <v>0</v>
      </c>
      <c r="Y505" s="178">
        <v>30623</v>
      </c>
      <c r="Z505" s="178">
        <v>0</v>
      </c>
      <c r="AA505" s="178">
        <v>17582</v>
      </c>
      <c r="AB505" s="178">
        <v>0</v>
      </c>
      <c r="AC505" s="178">
        <v>23035</v>
      </c>
      <c r="AD505" s="178">
        <v>0</v>
      </c>
      <c r="AE505" s="178">
        <v>5242</v>
      </c>
      <c r="AF505" s="178">
        <v>99398</v>
      </c>
    </row>
    <row r="506" spans="1:32">
      <c r="A506" s="179" t="s">
        <v>1163</v>
      </c>
      <c r="B506" s="172" t="s">
        <v>36</v>
      </c>
      <c r="C506" s="173" t="s">
        <v>1794</v>
      </c>
      <c r="D506" s="171" t="s">
        <v>1800</v>
      </c>
      <c r="E506" s="171" t="s">
        <v>1797</v>
      </c>
      <c r="F506" s="182">
        <v>0.89377914523340229</v>
      </c>
      <c r="G506" s="174">
        <v>6.3182058554877171E-2</v>
      </c>
      <c r="H506" s="175"/>
      <c r="I506" s="175"/>
      <c r="J506" s="175" t="s">
        <v>1806</v>
      </c>
      <c r="K506" s="175"/>
      <c r="L506" s="175"/>
      <c r="M506" s="175"/>
      <c r="N506" s="177">
        <v>0</v>
      </c>
      <c r="O506" s="177">
        <v>0</v>
      </c>
      <c r="P506" s="177">
        <v>74366</v>
      </c>
      <c r="Q506" s="177">
        <v>3581</v>
      </c>
      <c r="R506" s="177">
        <v>0</v>
      </c>
      <c r="S506" s="177">
        <v>5257</v>
      </c>
      <c r="T506" s="178">
        <v>0</v>
      </c>
      <c r="U506" s="178">
        <v>0</v>
      </c>
      <c r="V506" s="178">
        <v>0</v>
      </c>
      <c r="W506" s="178">
        <v>0</v>
      </c>
      <c r="X506" s="178">
        <v>74366</v>
      </c>
      <c r="Y506" s="178">
        <v>0</v>
      </c>
      <c r="Z506" s="178">
        <v>3581</v>
      </c>
      <c r="AA506" s="178">
        <v>0</v>
      </c>
      <c r="AB506" s="178">
        <v>0</v>
      </c>
      <c r="AC506" s="178">
        <v>5102</v>
      </c>
      <c r="AD506" s="178">
        <v>0</v>
      </c>
      <c r="AE506" s="178">
        <v>155</v>
      </c>
      <c r="AF506" s="178">
        <v>83204</v>
      </c>
    </row>
    <row r="507" spans="1:32">
      <c r="A507" s="179" t="s">
        <v>1164</v>
      </c>
      <c r="B507" s="172" t="s">
        <v>253</v>
      </c>
      <c r="C507" s="173" t="s">
        <v>1796</v>
      </c>
      <c r="D507" s="171" t="s">
        <v>1802</v>
      </c>
      <c r="E507" s="171" t="s">
        <v>1797</v>
      </c>
      <c r="F507" s="182">
        <v>0.45417580598435625</v>
      </c>
      <c r="G507" s="174">
        <v>0.31199561312750901</v>
      </c>
      <c r="H507" s="175"/>
      <c r="I507" s="175"/>
      <c r="J507" s="175"/>
      <c r="K507" s="175"/>
      <c r="L507" s="175" t="s">
        <v>1806</v>
      </c>
      <c r="M507" s="175" t="s">
        <v>1806</v>
      </c>
      <c r="N507" s="177">
        <v>0</v>
      </c>
      <c r="O507" s="177">
        <v>12911</v>
      </c>
      <c r="P507" s="177">
        <v>5974</v>
      </c>
      <c r="Q507" s="177">
        <v>3715</v>
      </c>
      <c r="R507" s="177">
        <v>43897</v>
      </c>
      <c r="S507" s="177">
        <v>30155</v>
      </c>
      <c r="T507" s="178">
        <v>0</v>
      </c>
      <c r="U507" s="178">
        <v>0</v>
      </c>
      <c r="V507" s="178">
        <v>12911</v>
      </c>
      <c r="W507" s="178">
        <v>5443</v>
      </c>
      <c r="X507" s="178">
        <v>531</v>
      </c>
      <c r="Y507" s="178">
        <v>0</v>
      </c>
      <c r="Z507" s="178">
        <v>3715</v>
      </c>
      <c r="AA507" s="178">
        <v>18641</v>
      </c>
      <c r="AB507" s="178">
        <v>25256</v>
      </c>
      <c r="AC507" s="178">
        <v>18557</v>
      </c>
      <c r="AD507" s="178">
        <v>4699</v>
      </c>
      <c r="AE507" s="178">
        <v>6899</v>
      </c>
      <c r="AF507" s="178">
        <v>96652</v>
      </c>
    </row>
    <row r="508" spans="1:32">
      <c r="A508" s="179" t="s">
        <v>1165</v>
      </c>
      <c r="B508" s="172" t="s">
        <v>322</v>
      </c>
      <c r="C508" s="173" t="s">
        <v>1797</v>
      </c>
      <c r="D508" s="171" t="s">
        <v>1797</v>
      </c>
      <c r="E508" s="171" t="s">
        <v>1796</v>
      </c>
      <c r="F508" s="182">
        <v>0.61052226686041544</v>
      </c>
      <c r="G508" s="174">
        <v>0.33771048807590393</v>
      </c>
      <c r="H508" s="175"/>
      <c r="I508" s="175"/>
      <c r="J508" s="175"/>
      <c r="K508" s="175"/>
      <c r="L508" s="175" t="s">
        <v>1806</v>
      </c>
      <c r="M508" s="175" t="s">
        <v>1806</v>
      </c>
      <c r="N508" s="177">
        <v>0</v>
      </c>
      <c r="O508" s="177">
        <v>0</v>
      </c>
      <c r="P508" s="177">
        <v>4845</v>
      </c>
      <c r="Q508" s="177">
        <v>0</v>
      </c>
      <c r="R508" s="177">
        <v>31607</v>
      </c>
      <c r="S508" s="177">
        <v>57140</v>
      </c>
      <c r="T508" s="178">
        <v>0</v>
      </c>
      <c r="U508" s="178">
        <v>0</v>
      </c>
      <c r="V508" s="178">
        <v>0</v>
      </c>
      <c r="W508" s="178">
        <v>4845</v>
      </c>
      <c r="X508" s="178">
        <v>0</v>
      </c>
      <c r="Y508" s="178">
        <v>0</v>
      </c>
      <c r="Z508" s="178">
        <v>0</v>
      </c>
      <c r="AA508" s="178">
        <v>31607</v>
      </c>
      <c r="AB508" s="178">
        <v>0</v>
      </c>
      <c r="AC508" s="178">
        <v>40439</v>
      </c>
      <c r="AD508" s="178">
        <v>0</v>
      </c>
      <c r="AE508" s="178">
        <v>16701</v>
      </c>
      <c r="AF508" s="178">
        <v>93592</v>
      </c>
    </row>
    <row r="509" spans="1:32">
      <c r="A509" s="179" t="s">
        <v>1166</v>
      </c>
      <c r="B509" s="172" t="s">
        <v>529</v>
      </c>
      <c r="C509" s="173" t="s">
        <v>1793</v>
      </c>
      <c r="D509" s="171" t="s">
        <v>1793</v>
      </c>
      <c r="E509" s="171" t="s">
        <v>1797</v>
      </c>
      <c r="F509" s="182">
        <v>0.85013649539855718</v>
      </c>
      <c r="G509" s="174">
        <v>0.14986350460144282</v>
      </c>
      <c r="H509" s="175"/>
      <c r="I509" s="175" t="s">
        <v>1806</v>
      </c>
      <c r="J509" s="175"/>
      <c r="K509" s="175"/>
      <c r="L509" s="175"/>
      <c r="M509" s="175"/>
      <c r="N509" s="177">
        <v>0</v>
      </c>
      <c r="O509" s="177">
        <v>90622</v>
      </c>
      <c r="P509" s="177">
        <v>0</v>
      </c>
      <c r="Q509" s="177">
        <v>0</v>
      </c>
      <c r="R509" s="177">
        <v>0</v>
      </c>
      <c r="S509" s="177">
        <v>15975</v>
      </c>
      <c r="T509" s="178">
        <v>0</v>
      </c>
      <c r="U509" s="178">
        <v>0</v>
      </c>
      <c r="V509" s="178">
        <v>90622</v>
      </c>
      <c r="W509" s="178">
        <v>0</v>
      </c>
      <c r="X509" s="178">
        <v>0</v>
      </c>
      <c r="Y509" s="178">
        <v>0</v>
      </c>
      <c r="Z509" s="178">
        <v>0</v>
      </c>
      <c r="AA509" s="178">
        <v>0</v>
      </c>
      <c r="AB509" s="178">
        <v>0</v>
      </c>
      <c r="AC509" s="178">
        <v>11904</v>
      </c>
      <c r="AD509" s="178">
        <v>0</v>
      </c>
      <c r="AE509" s="178">
        <v>4071</v>
      </c>
      <c r="AF509" s="178">
        <v>106597</v>
      </c>
    </row>
    <row r="510" spans="1:32">
      <c r="A510" s="179" t="s">
        <v>1167</v>
      </c>
      <c r="B510" s="172" t="s">
        <v>476</v>
      </c>
      <c r="C510" s="173" t="s">
        <v>1795</v>
      </c>
      <c r="D510" s="171" t="s">
        <v>1795</v>
      </c>
      <c r="E510" s="171" t="s">
        <v>1796</v>
      </c>
      <c r="F510" s="182">
        <v>0.41974282065750007</v>
      </c>
      <c r="G510" s="174">
        <v>0.23630208178659459</v>
      </c>
      <c r="H510" s="175"/>
      <c r="I510" s="175"/>
      <c r="J510" s="175"/>
      <c r="K510" s="175" t="s">
        <v>1806</v>
      </c>
      <c r="L510" s="175"/>
      <c r="M510" s="175"/>
      <c r="N510" s="177">
        <v>0</v>
      </c>
      <c r="O510" s="177">
        <v>0</v>
      </c>
      <c r="P510" s="177">
        <v>18669</v>
      </c>
      <c r="Q510" s="177">
        <v>42402</v>
      </c>
      <c r="R510" s="177">
        <v>23871</v>
      </c>
      <c r="S510" s="177">
        <v>16077</v>
      </c>
      <c r="T510" s="178">
        <v>0</v>
      </c>
      <c r="U510" s="178">
        <v>0</v>
      </c>
      <c r="V510" s="178">
        <v>0</v>
      </c>
      <c r="W510" s="178">
        <v>18669</v>
      </c>
      <c r="X510" s="178">
        <v>0</v>
      </c>
      <c r="Y510" s="178">
        <v>42402</v>
      </c>
      <c r="Z510" s="178">
        <v>0</v>
      </c>
      <c r="AA510" s="178">
        <v>23871</v>
      </c>
      <c r="AB510" s="178">
        <v>0</v>
      </c>
      <c r="AC510" s="178">
        <v>12070</v>
      </c>
      <c r="AD510" s="178">
        <v>0</v>
      </c>
      <c r="AE510" s="178">
        <v>4007</v>
      </c>
      <c r="AF510" s="178">
        <v>101019</v>
      </c>
    </row>
    <row r="511" spans="1:32">
      <c r="A511" s="179" t="s">
        <v>1168</v>
      </c>
      <c r="B511" s="172" t="s">
        <v>323</v>
      </c>
      <c r="C511" s="173" t="s">
        <v>1795</v>
      </c>
      <c r="D511" s="171" t="s">
        <v>1795</v>
      </c>
      <c r="E511" s="171" t="s">
        <v>1796</v>
      </c>
      <c r="F511" s="182">
        <v>0.67034558439923009</v>
      </c>
      <c r="G511" s="174">
        <v>0.16037023044956555</v>
      </c>
      <c r="H511" s="175"/>
      <c r="I511" s="175"/>
      <c r="J511" s="175"/>
      <c r="K511" s="175" t="s">
        <v>1806</v>
      </c>
      <c r="L511" s="175"/>
      <c r="M511" s="175"/>
      <c r="N511" s="177">
        <v>0</v>
      </c>
      <c r="O511" s="177">
        <v>6921</v>
      </c>
      <c r="P511" s="177">
        <v>0</v>
      </c>
      <c r="Q511" s="177">
        <v>74525</v>
      </c>
      <c r="R511" s="177">
        <v>17829</v>
      </c>
      <c r="S511" s="177">
        <v>11899</v>
      </c>
      <c r="T511" s="178">
        <v>0</v>
      </c>
      <c r="U511" s="178">
        <v>0</v>
      </c>
      <c r="V511" s="178">
        <v>6921</v>
      </c>
      <c r="W511" s="178">
        <v>0</v>
      </c>
      <c r="X511" s="178">
        <v>0</v>
      </c>
      <c r="Y511" s="178">
        <v>74525</v>
      </c>
      <c r="Z511" s="178">
        <v>0</v>
      </c>
      <c r="AA511" s="178">
        <v>17829</v>
      </c>
      <c r="AB511" s="178">
        <v>0</v>
      </c>
      <c r="AC511" s="178">
        <v>10780</v>
      </c>
      <c r="AD511" s="178">
        <v>0</v>
      </c>
      <c r="AE511" s="178">
        <v>1119</v>
      </c>
      <c r="AF511" s="178">
        <v>111174</v>
      </c>
    </row>
    <row r="512" spans="1:32">
      <c r="A512" s="179" t="s">
        <v>1169</v>
      </c>
      <c r="B512" s="172" t="s">
        <v>530</v>
      </c>
      <c r="C512" s="173" t="s">
        <v>1793</v>
      </c>
      <c r="D512" s="171" t="s">
        <v>1793</v>
      </c>
      <c r="E512" s="171" t="s">
        <v>1795</v>
      </c>
      <c r="F512" s="182">
        <v>0.37080339066011081</v>
      </c>
      <c r="G512" s="174">
        <v>0.28440162858477763</v>
      </c>
      <c r="H512" s="175"/>
      <c r="I512" s="175" t="s">
        <v>1806</v>
      </c>
      <c r="J512" s="175"/>
      <c r="K512" s="175" t="s">
        <v>1806</v>
      </c>
      <c r="L512" s="175"/>
      <c r="M512" s="175"/>
      <c r="N512" s="177">
        <v>0</v>
      </c>
      <c r="O512" s="177">
        <v>33333</v>
      </c>
      <c r="P512" s="177">
        <v>0</v>
      </c>
      <c r="Q512" s="177">
        <v>25566</v>
      </c>
      <c r="R512" s="177">
        <v>11731</v>
      </c>
      <c r="S512" s="177">
        <v>19264</v>
      </c>
      <c r="T512" s="178">
        <v>0</v>
      </c>
      <c r="U512" s="178">
        <v>0</v>
      </c>
      <c r="V512" s="178">
        <v>33333</v>
      </c>
      <c r="W512" s="178">
        <v>0</v>
      </c>
      <c r="X512" s="178">
        <v>0</v>
      </c>
      <c r="Y512" s="178">
        <v>25566</v>
      </c>
      <c r="Z512" s="178">
        <v>0</v>
      </c>
      <c r="AA512" s="178">
        <v>11731</v>
      </c>
      <c r="AB512" s="178">
        <v>0</v>
      </c>
      <c r="AC512" s="178">
        <v>9534</v>
      </c>
      <c r="AD512" s="178">
        <v>0</v>
      </c>
      <c r="AE512" s="178">
        <v>9730</v>
      </c>
      <c r="AF512" s="178">
        <v>89894</v>
      </c>
    </row>
    <row r="513" spans="1:32">
      <c r="A513" s="179" t="s">
        <v>1170</v>
      </c>
      <c r="B513" s="172" t="s">
        <v>324</v>
      </c>
      <c r="C513" s="173" t="s">
        <v>1796</v>
      </c>
      <c r="D513" s="171" t="s">
        <v>1796</v>
      </c>
      <c r="E513" s="171" t="s">
        <v>1801</v>
      </c>
      <c r="F513" s="182">
        <v>0.42781578326589126</v>
      </c>
      <c r="G513" s="174">
        <v>0.22977190658513127</v>
      </c>
      <c r="H513" s="175"/>
      <c r="I513" s="175"/>
      <c r="J513" s="175"/>
      <c r="K513" s="175"/>
      <c r="L513" s="175" t="s">
        <v>1806</v>
      </c>
      <c r="M513" s="175"/>
      <c r="N513" s="177">
        <v>0</v>
      </c>
      <c r="O513" s="177">
        <v>0</v>
      </c>
      <c r="P513" s="177">
        <v>15208</v>
      </c>
      <c r="Q513" s="177">
        <v>25325</v>
      </c>
      <c r="R513" s="177">
        <v>47153</v>
      </c>
      <c r="S513" s="177">
        <v>22532</v>
      </c>
      <c r="T513" s="178">
        <v>0</v>
      </c>
      <c r="U513" s="178">
        <v>0</v>
      </c>
      <c r="V513" s="178">
        <v>0</v>
      </c>
      <c r="W513" s="178">
        <v>1431</v>
      </c>
      <c r="X513" s="178">
        <v>13777</v>
      </c>
      <c r="Y513" s="178">
        <v>0</v>
      </c>
      <c r="Z513" s="178">
        <v>25325</v>
      </c>
      <c r="AA513" s="178">
        <v>33663</v>
      </c>
      <c r="AB513" s="178">
        <v>13490</v>
      </c>
      <c r="AC513" s="178">
        <v>14080</v>
      </c>
      <c r="AD513" s="178">
        <v>5787</v>
      </c>
      <c r="AE513" s="178">
        <v>2665</v>
      </c>
      <c r="AF513" s="178">
        <v>110218</v>
      </c>
    </row>
    <row r="514" spans="1:32">
      <c r="A514" s="179" t="s">
        <v>1171</v>
      </c>
      <c r="B514" s="172" t="s">
        <v>325</v>
      </c>
      <c r="C514" s="173" t="s">
        <v>1797</v>
      </c>
      <c r="D514" s="171" t="s">
        <v>1797</v>
      </c>
      <c r="E514" s="171" t="s">
        <v>1795</v>
      </c>
      <c r="F514" s="182">
        <v>0.53569915839487303</v>
      </c>
      <c r="G514" s="174">
        <v>0.28294138229498533</v>
      </c>
      <c r="H514" s="175"/>
      <c r="I514" s="175"/>
      <c r="J514" s="175"/>
      <c r="K514" s="175" t="s">
        <v>1806</v>
      </c>
      <c r="L514" s="175"/>
      <c r="M514" s="175" t="s">
        <v>1806</v>
      </c>
      <c r="N514" s="177">
        <v>0</v>
      </c>
      <c r="O514" s="177">
        <v>0</v>
      </c>
      <c r="P514" s="177">
        <v>0</v>
      </c>
      <c r="Q514" s="177">
        <v>30728</v>
      </c>
      <c r="R514" s="177">
        <v>19696</v>
      </c>
      <c r="S514" s="177">
        <v>58178</v>
      </c>
      <c r="T514" s="178">
        <v>0</v>
      </c>
      <c r="U514" s="178">
        <v>0</v>
      </c>
      <c r="V514" s="178">
        <v>0</v>
      </c>
      <c r="W514" s="178">
        <v>0</v>
      </c>
      <c r="X514" s="178">
        <v>0</v>
      </c>
      <c r="Y514" s="178">
        <v>30728</v>
      </c>
      <c r="Z514" s="178">
        <v>0</v>
      </c>
      <c r="AA514" s="178">
        <v>19696</v>
      </c>
      <c r="AB514" s="178">
        <v>0</v>
      </c>
      <c r="AC514" s="178">
        <v>44861</v>
      </c>
      <c r="AD514" s="178">
        <v>0</v>
      </c>
      <c r="AE514" s="178">
        <v>13317</v>
      </c>
      <c r="AF514" s="178">
        <v>108602</v>
      </c>
    </row>
    <row r="515" spans="1:32">
      <c r="A515" s="179" t="s">
        <v>1172</v>
      </c>
      <c r="B515" s="172" t="s">
        <v>477</v>
      </c>
      <c r="C515" s="173" t="s">
        <v>1795</v>
      </c>
      <c r="D515" s="171" t="s">
        <v>1795</v>
      </c>
      <c r="E515" s="171" t="s">
        <v>1797</v>
      </c>
      <c r="F515" s="182">
        <v>0.35518246228858752</v>
      </c>
      <c r="G515" s="174">
        <v>0.32571804053024533</v>
      </c>
      <c r="H515" s="175"/>
      <c r="I515" s="175"/>
      <c r="J515" s="175"/>
      <c r="K515" s="175" t="s">
        <v>1806</v>
      </c>
      <c r="L515" s="175" t="s">
        <v>1806</v>
      </c>
      <c r="M515" s="175" t="s">
        <v>1806</v>
      </c>
      <c r="N515" s="177">
        <v>0</v>
      </c>
      <c r="O515" s="177">
        <v>0</v>
      </c>
      <c r="P515" s="177">
        <v>0</v>
      </c>
      <c r="Q515" s="177">
        <v>37297</v>
      </c>
      <c r="R515" s="177">
        <v>33508</v>
      </c>
      <c r="S515" s="177">
        <v>34203</v>
      </c>
      <c r="T515" s="178">
        <v>0</v>
      </c>
      <c r="U515" s="178">
        <v>0</v>
      </c>
      <c r="V515" s="178">
        <v>0</v>
      </c>
      <c r="W515" s="178">
        <v>0</v>
      </c>
      <c r="X515" s="178">
        <v>0</v>
      </c>
      <c r="Y515" s="178">
        <v>37297</v>
      </c>
      <c r="Z515" s="178">
        <v>0</v>
      </c>
      <c r="AA515" s="178">
        <v>33508</v>
      </c>
      <c r="AB515" s="178">
        <v>0</v>
      </c>
      <c r="AC515" s="178">
        <v>28048</v>
      </c>
      <c r="AD515" s="178">
        <v>0</v>
      </c>
      <c r="AE515" s="178">
        <v>6155</v>
      </c>
      <c r="AF515" s="178">
        <v>105008</v>
      </c>
    </row>
    <row r="516" spans="1:32">
      <c r="A516" s="179" t="s">
        <v>1173</v>
      </c>
      <c r="B516" s="172" t="s">
        <v>531</v>
      </c>
      <c r="C516" s="173" t="s">
        <v>1795</v>
      </c>
      <c r="D516" s="171" t="s">
        <v>1795</v>
      </c>
      <c r="E516" s="171" t="s">
        <v>1796</v>
      </c>
      <c r="F516" s="182">
        <v>0.34901995495628402</v>
      </c>
      <c r="G516" s="174">
        <v>0.34474178542275197</v>
      </c>
      <c r="H516" s="175"/>
      <c r="I516" s="175"/>
      <c r="J516" s="175"/>
      <c r="K516" s="175" t="s">
        <v>1806</v>
      </c>
      <c r="L516" s="175" t="s">
        <v>1806</v>
      </c>
      <c r="M516" s="175" t="s">
        <v>1806</v>
      </c>
      <c r="N516" s="177">
        <v>0</v>
      </c>
      <c r="O516" s="177">
        <v>0</v>
      </c>
      <c r="P516" s="177">
        <v>0</v>
      </c>
      <c r="Q516" s="177">
        <v>35488</v>
      </c>
      <c r="R516" s="177">
        <v>35053</v>
      </c>
      <c r="S516" s="177">
        <v>31138</v>
      </c>
      <c r="T516" s="178">
        <v>0</v>
      </c>
      <c r="U516" s="178">
        <v>0</v>
      </c>
      <c r="V516" s="178">
        <v>0</v>
      </c>
      <c r="W516" s="178">
        <v>0</v>
      </c>
      <c r="X516" s="178">
        <v>0</v>
      </c>
      <c r="Y516" s="178">
        <v>35488</v>
      </c>
      <c r="Z516" s="178">
        <v>0</v>
      </c>
      <c r="AA516" s="178">
        <v>35053</v>
      </c>
      <c r="AB516" s="178">
        <v>0</v>
      </c>
      <c r="AC516" s="178">
        <v>22313</v>
      </c>
      <c r="AD516" s="178">
        <v>0</v>
      </c>
      <c r="AE516" s="178">
        <v>8825</v>
      </c>
      <c r="AF516" s="178">
        <v>101679</v>
      </c>
    </row>
    <row r="517" spans="1:32">
      <c r="A517" s="179" t="s">
        <v>1174</v>
      </c>
      <c r="B517" s="172" t="s">
        <v>478</v>
      </c>
      <c r="C517" s="173" t="s">
        <v>1793</v>
      </c>
      <c r="D517" s="171" t="s">
        <v>1793</v>
      </c>
      <c r="E517" s="171"/>
      <c r="F517" s="182">
        <v>1</v>
      </c>
      <c r="G517" s="174"/>
      <c r="H517" s="175"/>
      <c r="I517" s="175" t="s">
        <v>1806</v>
      </c>
      <c r="J517" s="175"/>
      <c r="K517" s="175"/>
      <c r="L517" s="175"/>
      <c r="M517" s="175"/>
      <c r="N517" s="177">
        <v>0</v>
      </c>
      <c r="O517" s="177">
        <v>111449</v>
      </c>
      <c r="P517" s="177">
        <v>0</v>
      </c>
      <c r="Q517" s="177">
        <v>0</v>
      </c>
      <c r="R517" s="177">
        <v>0</v>
      </c>
      <c r="S517" s="177">
        <v>0</v>
      </c>
      <c r="T517" s="178">
        <v>0</v>
      </c>
      <c r="U517" s="178">
        <v>0</v>
      </c>
      <c r="V517" s="178">
        <v>111449</v>
      </c>
      <c r="W517" s="178">
        <v>0</v>
      </c>
      <c r="X517" s="178">
        <v>0</v>
      </c>
      <c r="Y517" s="178">
        <v>0</v>
      </c>
      <c r="Z517" s="178">
        <v>0</v>
      </c>
      <c r="AA517" s="178">
        <v>0</v>
      </c>
      <c r="AB517" s="178">
        <v>0</v>
      </c>
      <c r="AC517" s="178">
        <v>0</v>
      </c>
      <c r="AD517" s="178">
        <v>0</v>
      </c>
      <c r="AE517" s="178">
        <v>0</v>
      </c>
      <c r="AF517" s="178">
        <v>111449</v>
      </c>
    </row>
    <row r="518" spans="1:32">
      <c r="A518" s="179" t="s">
        <v>1175</v>
      </c>
      <c r="B518" s="172" t="s">
        <v>479</v>
      </c>
      <c r="C518" s="173" t="s">
        <v>1793</v>
      </c>
      <c r="D518" s="171" t="s">
        <v>1793</v>
      </c>
      <c r="E518" s="171"/>
      <c r="F518" s="182">
        <v>1</v>
      </c>
      <c r="G518" s="174"/>
      <c r="H518" s="175"/>
      <c r="I518" s="175" t="s">
        <v>1806</v>
      </c>
      <c r="J518" s="175"/>
      <c r="K518" s="175"/>
      <c r="L518" s="175"/>
      <c r="M518" s="175"/>
      <c r="N518" s="177">
        <v>0</v>
      </c>
      <c r="O518" s="177">
        <v>113647</v>
      </c>
      <c r="P518" s="177">
        <v>0</v>
      </c>
      <c r="Q518" s="177">
        <v>0</v>
      </c>
      <c r="R518" s="177">
        <v>0</v>
      </c>
      <c r="S518" s="177">
        <v>0</v>
      </c>
      <c r="T518" s="178">
        <v>0</v>
      </c>
      <c r="U518" s="178">
        <v>0</v>
      </c>
      <c r="V518" s="178">
        <v>113647</v>
      </c>
      <c r="W518" s="178">
        <v>0</v>
      </c>
      <c r="X518" s="178">
        <v>0</v>
      </c>
      <c r="Y518" s="178">
        <v>0</v>
      </c>
      <c r="Z518" s="178">
        <v>0</v>
      </c>
      <c r="AA518" s="178">
        <v>0</v>
      </c>
      <c r="AB518" s="178">
        <v>0</v>
      </c>
      <c r="AC518" s="178">
        <v>0</v>
      </c>
      <c r="AD518" s="178">
        <v>0</v>
      </c>
      <c r="AE518" s="178">
        <v>0</v>
      </c>
      <c r="AF518" s="178">
        <v>113647</v>
      </c>
    </row>
    <row r="519" spans="1:32">
      <c r="A519" s="179" t="s">
        <v>1176</v>
      </c>
      <c r="B519" s="172" t="s">
        <v>326</v>
      </c>
      <c r="C519" s="173" t="s">
        <v>1793</v>
      </c>
      <c r="D519" s="171" t="s">
        <v>1793</v>
      </c>
      <c r="E519" s="171"/>
      <c r="F519" s="182">
        <v>1</v>
      </c>
      <c r="G519" s="174"/>
      <c r="H519" s="175"/>
      <c r="I519" s="175" t="s">
        <v>1806</v>
      </c>
      <c r="J519" s="175"/>
      <c r="K519" s="175"/>
      <c r="L519" s="175"/>
      <c r="M519" s="175"/>
      <c r="N519" s="177">
        <v>0</v>
      </c>
      <c r="O519" s="177">
        <v>91514</v>
      </c>
      <c r="P519" s="177">
        <v>0</v>
      </c>
      <c r="Q519" s="177">
        <v>0</v>
      </c>
      <c r="R519" s="177">
        <v>0</v>
      </c>
      <c r="S519" s="177">
        <v>0</v>
      </c>
      <c r="T519" s="178">
        <v>0</v>
      </c>
      <c r="U519" s="178">
        <v>0</v>
      </c>
      <c r="V519" s="178">
        <v>91514</v>
      </c>
      <c r="W519" s="178">
        <v>0</v>
      </c>
      <c r="X519" s="178">
        <v>0</v>
      </c>
      <c r="Y519" s="178">
        <v>0</v>
      </c>
      <c r="Z519" s="178">
        <v>0</v>
      </c>
      <c r="AA519" s="178">
        <v>0</v>
      </c>
      <c r="AB519" s="178">
        <v>0</v>
      </c>
      <c r="AC519" s="178">
        <v>0</v>
      </c>
      <c r="AD519" s="178">
        <v>0</v>
      </c>
      <c r="AE519" s="178">
        <v>0</v>
      </c>
      <c r="AF519" s="178">
        <v>91514</v>
      </c>
    </row>
    <row r="520" spans="1:32">
      <c r="A520" s="179" t="s">
        <v>1177</v>
      </c>
      <c r="B520" s="172" t="s">
        <v>99</v>
      </c>
      <c r="C520" s="173" t="s">
        <v>1794</v>
      </c>
      <c r="D520" s="171" t="s">
        <v>1794</v>
      </c>
      <c r="E520" s="171"/>
      <c r="F520" s="182">
        <v>1</v>
      </c>
      <c r="G520" s="174"/>
      <c r="H520" s="175"/>
      <c r="I520" s="175"/>
      <c r="J520" s="175" t="s">
        <v>1806</v>
      </c>
      <c r="K520" s="175"/>
      <c r="L520" s="175"/>
      <c r="M520" s="175"/>
      <c r="N520" s="177">
        <v>0</v>
      </c>
      <c r="O520" s="177">
        <v>0</v>
      </c>
      <c r="P520" s="177">
        <v>91786</v>
      </c>
      <c r="Q520" s="177">
        <v>0</v>
      </c>
      <c r="R520" s="177">
        <v>0</v>
      </c>
      <c r="S520" s="177">
        <v>0</v>
      </c>
      <c r="T520" s="178">
        <v>0</v>
      </c>
      <c r="U520" s="178">
        <v>0</v>
      </c>
      <c r="V520" s="178">
        <v>0</v>
      </c>
      <c r="W520" s="178">
        <v>91786</v>
      </c>
      <c r="X520" s="178">
        <v>0</v>
      </c>
      <c r="Y520" s="178">
        <v>0</v>
      </c>
      <c r="Z520" s="178">
        <v>0</v>
      </c>
      <c r="AA520" s="178">
        <v>0</v>
      </c>
      <c r="AB520" s="178">
        <v>0</v>
      </c>
      <c r="AC520" s="178">
        <v>0</v>
      </c>
      <c r="AD520" s="178">
        <v>0</v>
      </c>
      <c r="AE520" s="178">
        <v>0</v>
      </c>
      <c r="AF520" s="178">
        <v>91786</v>
      </c>
    </row>
    <row r="521" spans="1:32">
      <c r="A521" s="179" t="s">
        <v>1178</v>
      </c>
      <c r="B521" s="172" t="s">
        <v>480</v>
      </c>
      <c r="C521" s="173" t="s">
        <v>1795</v>
      </c>
      <c r="D521" s="171" t="s">
        <v>1801</v>
      </c>
      <c r="E521" s="171" t="s">
        <v>1800</v>
      </c>
      <c r="F521" s="182">
        <v>0.53207215223150184</v>
      </c>
      <c r="G521" s="174">
        <v>0.32679824472710362</v>
      </c>
      <c r="H521" s="175"/>
      <c r="I521" s="175"/>
      <c r="J521" s="175" t="s">
        <v>1806</v>
      </c>
      <c r="K521" s="175" t="s">
        <v>1806</v>
      </c>
      <c r="L521" s="175"/>
      <c r="M521" s="175"/>
      <c r="N521" s="177">
        <v>12452</v>
      </c>
      <c r="O521" s="177">
        <v>0</v>
      </c>
      <c r="P521" s="177">
        <v>32321</v>
      </c>
      <c r="Q521" s="177">
        <v>52623</v>
      </c>
      <c r="R521" s="177">
        <v>0</v>
      </c>
      <c r="S521" s="177">
        <v>1506</v>
      </c>
      <c r="T521" s="178">
        <v>0</v>
      </c>
      <c r="U521" s="178">
        <v>12452</v>
      </c>
      <c r="V521" s="178">
        <v>0</v>
      </c>
      <c r="W521" s="178">
        <v>0</v>
      </c>
      <c r="X521" s="178">
        <v>32321</v>
      </c>
      <c r="Y521" s="178">
        <v>0</v>
      </c>
      <c r="Z521" s="178">
        <v>52623</v>
      </c>
      <c r="AA521" s="178">
        <v>0</v>
      </c>
      <c r="AB521" s="178">
        <v>0</v>
      </c>
      <c r="AC521" s="178">
        <v>0</v>
      </c>
      <c r="AD521" s="178">
        <v>0</v>
      </c>
      <c r="AE521" s="178">
        <v>1506</v>
      </c>
      <c r="AF521" s="178">
        <v>98902</v>
      </c>
    </row>
    <row r="522" spans="1:32">
      <c r="A522" s="179" t="s">
        <v>1179</v>
      </c>
      <c r="B522" s="172" t="s">
        <v>327</v>
      </c>
      <c r="C522" s="173" t="s">
        <v>1794</v>
      </c>
      <c r="D522" s="171" t="s">
        <v>1794</v>
      </c>
      <c r="E522" s="171" t="s">
        <v>1797</v>
      </c>
      <c r="F522" s="182">
        <v>0.86799641416405204</v>
      </c>
      <c r="G522" s="174">
        <v>0.13200358583594801</v>
      </c>
      <c r="H522" s="175"/>
      <c r="I522" s="175"/>
      <c r="J522" s="175" t="s">
        <v>1806</v>
      </c>
      <c r="K522" s="175"/>
      <c r="L522" s="175"/>
      <c r="M522" s="175"/>
      <c r="N522" s="177">
        <v>0</v>
      </c>
      <c r="O522" s="177">
        <v>0</v>
      </c>
      <c r="P522" s="177">
        <v>89079</v>
      </c>
      <c r="Q522" s="177">
        <v>0</v>
      </c>
      <c r="R522" s="177">
        <v>0</v>
      </c>
      <c r="S522" s="177">
        <v>13547</v>
      </c>
      <c r="T522" s="178">
        <v>0</v>
      </c>
      <c r="U522" s="178">
        <v>0</v>
      </c>
      <c r="V522" s="178">
        <v>0</v>
      </c>
      <c r="W522" s="178">
        <v>84834</v>
      </c>
      <c r="X522" s="178">
        <v>4245</v>
      </c>
      <c r="Y522" s="178">
        <v>0</v>
      </c>
      <c r="Z522" s="178">
        <v>0</v>
      </c>
      <c r="AA522" s="178">
        <v>0</v>
      </c>
      <c r="AB522" s="178">
        <v>0</v>
      </c>
      <c r="AC522" s="178">
        <v>12070</v>
      </c>
      <c r="AD522" s="178">
        <v>0</v>
      </c>
      <c r="AE522" s="178">
        <v>1477</v>
      </c>
      <c r="AF522" s="178">
        <v>102626</v>
      </c>
    </row>
    <row r="523" spans="1:32">
      <c r="A523" s="179" t="s">
        <v>1180</v>
      </c>
      <c r="B523" s="172" t="s">
        <v>532</v>
      </c>
      <c r="C523" s="173" t="s">
        <v>1797</v>
      </c>
      <c r="D523" s="171" t="s">
        <v>1797</v>
      </c>
      <c r="E523" s="171" t="s">
        <v>1796</v>
      </c>
      <c r="F523" s="182">
        <v>0.45243169372795994</v>
      </c>
      <c r="G523" s="174">
        <v>0.30360573017708503</v>
      </c>
      <c r="H523" s="175"/>
      <c r="I523" s="175"/>
      <c r="J523" s="175"/>
      <c r="K523" s="175"/>
      <c r="L523" s="175" t="s">
        <v>1806</v>
      </c>
      <c r="M523" s="175" t="s">
        <v>1806</v>
      </c>
      <c r="N523" s="177">
        <v>0</v>
      </c>
      <c r="O523" s="177">
        <v>0</v>
      </c>
      <c r="P523" s="177">
        <v>0</v>
      </c>
      <c r="Q523" s="177">
        <v>25528</v>
      </c>
      <c r="R523" s="177">
        <v>31769</v>
      </c>
      <c r="S523" s="177">
        <v>47342</v>
      </c>
      <c r="T523" s="178">
        <v>0</v>
      </c>
      <c r="U523" s="178">
        <v>0</v>
      </c>
      <c r="V523" s="178">
        <v>0</v>
      </c>
      <c r="W523" s="178">
        <v>0</v>
      </c>
      <c r="X523" s="178">
        <v>0</v>
      </c>
      <c r="Y523" s="178">
        <v>25528</v>
      </c>
      <c r="Z523" s="178">
        <v>0</v>
      </c>
      <c r="AA523" s="178">
        <v>31769</v>
      </c>
      <c r="AB523" s="178">
        <v>0</v>
      </c>
      <c r="AC523" s="178">
        <v>36107</v>
      </c>
      <c r="AD523" s="178">
        <v>0</v>
      </c>
      <c r="AE523" s="178">
        <v>11235</v>
      </c>
      <c r="AF523" s="178">
        <v>104639</v>
      </c>
    </row>
    <row r="524" spans="1:32">
      <c r="A524" s="179" t="s">
        <v>1181</v>
      </c>
      <c r="B524" s="172" t="s">
        <v>100</v>
      </c>
      <c r="C524" s="173" t="s">
        <v>1796</v>
      </c>
      <c r="D524" s="171" t="s">
        <v>1796</v>
      </c>
      <c r="E524" s="171" t="s">
        <v>1800</v>
      </c>
      <c r="F524" s="182">
        <v>0.4052880982046202</v>
      </c>
      <c r="G524" s="174">
        <v>0.40364386527502605</v>
      </c>
      <c r="H524" s="175"/>
      <c r="I524" s="175"/>
      <c r="J524" s="175" t="s">
        <v>1806</v>
      </c>
      <c r="K524" s="175"/>
      <c r="L524" s="175" t="s">
        <v>1806</v>
      </c>
      <c r="M524" s="175"/>
      <c r="N524" s="177">
        <v>0</v>
      </c>
      <c r="O524" s="177">
        <v>0</v>
      </c>
      <c r="P524" s="177">
        <v>39524</v>
      </c>
      <c r="Q524" s="177">
        <v>4765</v>
      </c>
      <c r="R524" s="177">
        <v>39685</v>
      </c>
      <c r="S524" s="177">
        <v>13944</v>
      </c>
      <c r="T524" s="178">
        <v>0</v>
      </c>
      <c r="U524" s="178">
        <v>0</v>
      </c>
      <c r="V524" s="178">
        <v>0</v>
      </c>
      <c r="W524" s="178">
        <v>0</v>
      </c>
      <c r="X524" s="178">
        <v>39524</v>
      </c>
      <c r="Y524" s="178">
        <v>4765</v>
      </c>
      <c r="Z524" s="178">
        <v>0</v>
      </c>
      <c r="AA524" s="178">
        <v>39685</v>
      </c>
      <c r="AB524" s="178">
        <v>0</v>
      </c>
      <c r="AC524" s="178">
        <v>12407</v>
      </c>
      <c r="AD524" s="178">
        <v>0</v>
      </c>
      <c r="AE524" s="178">
        <v>1537</v>
      </c>
      <c r="AF524" s="178">
        <v>97918</v>
      </c>
    </row>
    <row r="525" spans="1:32">
      <c r="A525" s="179" t="s">
        <v>1182</v>
      </c>
      <c r="B525" s="172" t="s">
        <v>101</v>
      </c>
      <c r="C525" s="173" t="s">
        <v>1794</v>
      </c>
      <c r="D525" s="171" t="s">
        <v>1800</v>
      </c>
      <c r="E525" s="171" t="s">
        <v>1801</v>
      </c>
      <c r="F525" s="182">
        <v>0.64304285589085919</v>
      </c>
      <c r="G525" s="174">
        <v>0.33627413747772489</v>
      </c>
      <c r="H525" s="175"/>
      <c r="I525" s="175"/>
      <c r="J525" s="175" t="s">
        <v>1806</v>
      </c>
      <c r="K525" s="175" t="s">
        <v>1806</v>
      </c>
      <c r="L525" s="175"/>
      <c r="M525" s="175"/>
      <c r="N525" s="177">
        <v>0</v>
      </c>
      <c r="O525" s="177">
        <v>0</v>
      </c>
      <c r="P525" s="177">
        <v>66036</v>
      </c>
      <c r="Q525" s="177">
        <v>34533</v>
      </c>
      <c r="R525" s="177">
        <v>0</v>
      </c>
      <c r="S525" s="177">
        <v>2124</v>
      </c>
      <c r="T525" s="178">
        <v>0</v>
      </c>
      <c r="U525" s="178">
        <v>0</v>
      </c>
      <c r="V525" s="178">
        <v>0</v>
      </c>
      <c r="W525" s="178">
        <v>1264</v>
      </c>
      <c r="X525" s="178">
        <v>64772</v>
      </c>
      <c r="Y525" s="178">
        <v>0</v>
      </c>
      <c r="Z525" s="178">
        <v>34533</v>
      </c>
      <c r="AA525" s="178">
        <v>0</v>
      </c>
      <c r="AB525" s="178">
        <v>0</v>
      </c>
      <c r="AC525" s="178">
        <v>0</v>
      </c>
      <c r="AD525" s="178">
        <v>0</v>
      </c>
      <c r="AE525" s="178">
        <v>2124</v>
      </c>
      <c r="AF525" s="178">
        <v>102693</v>
      </c>
    </row>
    <row r="526" spans="1:32">
      <c r="A526" s="179" t="s">
        <v>1183</v>
      </c>
      <c r="B526" s="172" t="s">
        <v>533</v>
      </c>
      <c r="C526" s="173" t="s">
        <v>1797</v>
      </c>
      <c r="D526" s="171" t="s">
        <v>1797</v>
      </c>
      <c r="E526" s="171" t="s">
        <v>1796</v>
      </c>
      <c r="F526" s="182">
        <v>0.563767530443816</v>
      </c>
      <c r="G526" s="174">
        <v>0.436232469556184</v>
      </c>
      <c r="H526" s="175"/>
      <c r="I526" s="175"/>
      <c r="J526" s="175"/>
      <c r="K526" s="175"/>
      <c r="L526" s="175" t="s">
        <v>1806</v>
      </c>
      <c r="M526" s="175" t="s">
        <v>1806</v>
      </c>
      <c r="N526" s="177">
        <v>0</v>
      </c>
      <c r="O526" s="177">
        <v>0</v>
      </c>
      <c r="P526" s="177">
        <v>0</v>
      </c>
      <c r="Q526" s="177">
        <v>0</v>
      </c>
      <c r="R526" s="177">
        <v>37793</v>
      </c>
      <c r="S526" s="177">
        <v>48842</v>
      </c>
      <c r="T526" s="178">
        <v>0</v>
      </c>
      <c r="U526" s="178">
        <v>0</v>
      </c>
      <c r="V526" s="178">
        <v>0</v>
      </c>
      <c r="W526" s="178">
        <v>0</v>
      </c>
      <c r="X526" s="178">
        <v>0</v>
      </c>
      <c r="Y526" s="178">
        <v>0</v>
      </c>
      <c r="Z526" s="178">
        <v>0</v>
      </c>
      <c r="AA526" s="178">
        <v>37793</v>
      </c>
      <c r="AB526" s="178">
        <v>0</v>
      </c>
      <c r="AC526" s="178">
        <v>30291</v>
      </c>
      <c r="AD526" s="178">
        <v>0</v>
      </c>
      <c r="AE526" s="178">
        <v>18551</v>
      </c>
      <c r="AF526" s="178">
        <v>86635</v>
      </c>
    </row>
    <row r="527" spans="1:32">
      <c r="A527" s="179" t="s">
        <v>1184</v>
      </c>
      <c r="B527" s="172" t="s">
        <v>254</v>
      </c>
      <c r="C527" s="173" t="s">
        <v>1794</v>
      </c>
      <c r="D527" s="171" t="s">
        <v>1794</v>
      </c>
      <c r="E527" s="171" t="s">
        <v>1797</v>
      </c>
      <c r="F527" s="182">
        <v>0.72238311110201492</v>
      </c>
      <c r="G527" s="174">
        <v>0.19851413718647987</v>
      </c>
      <c r="H527" s="175"/>
      <c r="I527" s="175"/>
      <c r="J527" s="175" t="s">
        <v>1806</v>
      </c>
      <c r="K527" s="175"/>
      <c r="L527" s="175"/>
      <c r="M527" s="175"/>
      <c r="N527" s="177">
        <v>0</v>
      </c>
      <c r="O527" s="177">
        <v>0</v>
      </c>
      <c r="P527" s="177">
        <v>70592</v>
      </c>
      <c r="Q527" s="177">
        <v>0</v>
      </c>
      <c r="R527" s="177">
        <v>7730</v>
      </c>
      <c r="S527" s="177">
        <v>19399</v>
      </c>
      <c r="T527" s="178">
        <v>0</v>
      </c>
      <c r="U527" s="178">
        <v>0</v>
      </c>
      <c r="V527" s="178">
        <v>0</v>
      </c>
      <c r="W527" s="178">
        <v>70592</v>
      </c>
      <c r="X527" s="178">
        <v>0</v>
      </c>
      <c r="Y527" s="178">
        <v>0</v>
      </c>
      <c r="Z527" s="178">
        <v>0</v>
      </c>
      <c r="AA527" s="178">
        <v>7730</v>
      </c>
      <c r="AB527" s="178">
        <v>0</v>
      </c>
      <c r="AC527" s="178">
        <v>10601</v>
      </c>
      <c r="AD527" s="178">
        <v>0</v>
      </c>
      <c r="AE527" s="178">
        <v>8798</v>
      </c>
      <c r="AF527" s="178">
        <v>97721</v>
      </c>
    </row>
    <row r="528" spans="1:32">
      <c r="A528" s="179" t="s">
        <v>1185</v>
      </c>
      <c r="B528" s="172" t="s">
        <v>255</v>
      </c>
      <c r="C528" s="173" t="s">
        <v>1796</v>
      </c>
      <c r="D528" s="171" t="s">
        <v>1796</v>
      </c>
      <c r="E528" s="171" t="s">
        <v>1797</v>
      </c>
      <c r="F528" s="182">
        <v>0.48472590853409553</v>
      </c>
      <c r="G528" s="174">
        <v>0.32098560636994694</v>
      </c>
      <c r="H528" s="175"/>
      <c r="I528" s="175"/>
      <c r="J528" s="175"/>
      <c r="K528" s="175"/>
      <c r="L528" s="175" t="s">
        <v>1806</v>
      </c>
      <c r="M528" s="175" t="s">
        <v>1806</v>
      </c>
      <c r="N528" s="177">
        <v>0</v>
      </c>
      <c r="O528" s="177">
        <v>11855</v>
      </c>
      <c r="P528" s="177">
        <v>0</v>
      </c>
      <c r="Q528" s="177">
        <v>3371</v>
      </c>
      <c r="R528" s="177">
        <v>37987</v>
      </c>
      <c r="S528" s="177">
        <v>25155</v>
      </c>
      <c r="T528" s="178">
        <v>0</v>
      </c>
      <c r="U528" s="178">
        <v>0</v>
      </c>
      <c r="V528" s="178">
        <v>11855</v>
      </c>
      <c r="W528" s="178">
        <v>0</v>
      </c>
      <c r="X528" s="178">
        <v>0</v>
      </c>
      <c r="Y528" s="178">
        <v>3371</v>
      </c>
      <c r="Z528" s="178">
        <v>0</v>
      </c>
      <c r="AA528" s="178">
        <v>37987</v>
      </c>
      <c r="AB528" s="178">
        <v>0</v>
      </c>
      <c r="AC528" s="178">
        <v>11143</v>
      </c>
      <c r="AD528" s="178">
        <v>0</v>
      </c>
      <c r="AE528" s="178">
        <v>14012</v>
      </c>
      <c r="AF528" s="178">
        <v>78368</v>
      </c>
    </row>
    <row r="529" spans="1:32">
      <c r="A529" s="179" t="s">
        <v>1186</v>
      </c>
      <c r="B529" s="172" t="s">
        <v>102</v>
      </c>
      <c r="C529" s="173" t="s">
        <v>1795</v>
      </c>
      <c r="D529" s="171" t="s">
        <v>1801</v>
      </c>
      <c r="E529" s="171" t="s">
        <v>1802</v>
      </c>
      <c r="F529" s="182">
        <v>0.72547381051864712</v>
      </c>
      <c r="G529" s="174">
        <v>0.20519825582018233</v>
      </c>
      <c r="H529" s="175"/>
      <c r="I529" s="175"/>
      <c r="J529" s="175"/>
      <c r="K529" s="175" t="s">
        <v>1806</v>
      </c>
      <c r="L529" s="175"/>
      <c r="M529" s="175"/>
      <c r="N529" s="177">
        <v>0</v>
      </c>
      <c r="O529" s="177">
        <v>0</v>
      </c>
      <c r="P529" s="177">
        <v>0</v>
      </c>
      <c r="Q529" s="177">
        <v>67715</v>
      </c>
      <c r="R529" s="177">
        <v>19153</v>
      </c>
      <c r="S529" s="177">
        <v>6471</v>
      </c>
      <c r="T529" s="178">
        <v>0</v>
      </c>
      <c r="U529" s="178">
        <v>0</v>
      </c>
      <c r="V529" s="178">
        <v>0</v>
      </c>
      <c r="W529" s="178">
        <v>0</v>
      </c>
      <c r="X529" s="178">
        <v>0</v>
      </c>
      <c r="Y529" s="178">
        <v>6240</v>
      </c>
      <c r="Z529" s="178">
        <v>61475</v>
      </c>
      <c r="AA529" s="178">
        <v>0</v>
      </c>
      <c r="AB529" s="178">
        <v>19153</v>
      </c>
      <c r="AC529" s="178">
        <v>0</v>
      </c>
      <c r="AD529" s="178">
        <v>6183</v>
      </c>
      <c r="AE529" s="178">
        <v>288</v>
      </c>
      <c r="AF529" s="178">
        <v>93339</v>
      </c>
    </row>
    <row r="530" spans="1:32">
      <c r="A530" s="179" t="s">
        <v>1187</v>
      </c>
      <c r="B530" s="172" t="s">
        <v>328</v>
      </c>
      <c r="C530" s="173" t="s">
        <v>1794</v>
      </c>
      <c r="D530" s="171" t="s">
        <v>1794</v>
      </c>
      <c r="E530" s="171" t="s">
        <v>1797</v>
      </c>
      <c r="F530" s="182">
        <v>0.89363339695831534</v>
      </c>
      <c r="G530" s="174">
        <v>7.0439012376085214E-2</v>
      </c>
      <c r="H530" s="175"/>
      <c r="I530" s="175"/>
      <c r="J530" s="175" t="s">
        <v>1806</v>
      </c>
      <c r="K530" s="175"/>
      <c r="L530" s="175"/>
      <c r="M530" s="175"/>
      <c r="N530" s="177">
        <v>0</v>
      </c>
      <c r="O530" s="177">
        <v>0</v>
      </c>
      <c r="P530" s="177">
        <v>87081</v>
      </c>
      <c r="Q530" s="177">
        <v>319</v>
      </c>
      <c r="R530" s="177">
        <v>3182</v>
      </c>
      <c r="S530" s="177">
        <v>6864</v>
      </c>
      <c r="T530" s="178">
        <v>0</v>
      </c>
      <c r="U530" s="178">
        <v>0</v>
      </c>
      <c r="V530" s="178">
        <v>0</v>
      </c>
      <c r="W530" s="178">
        <v>87081</v>
      </c>
      <c r="X530" s="178">
        <v>0</v>
      </c>
      <c r="Y530" s="178">
        <v>319</v>
      </c>
      <c r="Z530" s="178">
        <v>0</v>
      </c>
      <c r="AA530" s="178">
        <v>3182</v>
      </c>
      <c r="AB530" s="178">
        <v>0</v>
      </c>
      <c r="AC530" s="178">
        <v>5914</v>
      </c>
      <c r="AD530" s="178">
        <v>0</v>
      </c>
      <c r="AE530" s="178">
        <v>950</v>
      </c>
      <c r="AF530" s="178">
        <v>97446</v>
      </c>
    </row>
    <row r="531" spans="1:32">
      <c r="A531" s="179" t="s">
        <v>1188</v>
      </c>
      <c r="B531" s="172" t="s">
        <v>645</v>
      </c>
      <c r="C531" s="173" t="s">
        <v>1797</v>
      </c>
      <c r="D531" s="171" t="s">
        <v>1797</v>
      </c>
      <c r="E531" s="171" t="s">
        <v>1795</v>
      </c>
      <c r="F531" s="182">
        <v>0.50239999999999996</v>
      </c>
      <c r="G531" s="174">
        <v>0.39969066666666669</v>
      </c>
      <c r="H531" s="175"/>
      <c r="I531" s="175"/>
      <c r="J531" s="175"/>
      <c r="K531" s="175" t="s">
        <v>1806</v>
      </c>
      <c r="L531" s="175"/>
      <c r="M531" s="175" t="s">
        <v>1806</v>
      </c>
      <c r="N531" s="177">
        <v>0</v>
      </c>
      <c r="O531" s="177">
        <v>0</v>
      </c>
      <c r="P531" s="177">
        <v>0</v>
      </c>
      <c r="Q531" s="177">
        <v>37471</v>
      </c>
      <c r="R531" s="177">
        <v>9179</v>
      </c>
      <c r="S531" s="177">
        <v>47100</v>
      </c>
      <c r="T531" s="178">
        <v>0</v>
      </c>
      <c r="U531" s="178">
        <v>0</v>
      </c>
      <c r="V531" s="178">
        <v>0</v>
      </c>
      <c r="W531" s="178">
        <v>0</v>
      </c>
      <c r="X531" s="178">
        <v>0</v>
      </c>
      <c r="Y531" s="178">
        <v>37471</v>
      </c>
      <c r="Z531" s="178">
        <v>0</v>
      </c>
      <c r="AA531" s="178">
        <v>9179</v>
      </c>
      <c r="AB531" s="178">
        <v>0</v>
      </c>
      <c r="AC531" s="178">
        <v>35569</v>
      </c>
      <c r="AD531" s="178">
        <v>0</v>
      </c>
      <c r="AE531" s="178">
        <v>11531</v>
      </c>
      <c r="AF531" s="178">
        <v>93750</v>
      </c>
    </row>
    <row r="532" spans="1:32">
      <c r="A532" s="179" t="s">
        <v>1189</v>
      </c>
      <c r="B532" s="172" t="s">
        <v>103</v>
      </c>
      <c r="C532" s="173" t="s">
        <v>1794</v>
      </c>
      <c r="D532" s="171" t="s">
        <v>1800</v>
      </c>
      <c r="E532" s="171" t="s">
        <v>1801</v>
      </c>
      <c r="F532" s="182">
        <v>0.91567041063074872</v>
      </c>
      <c r="G532" s="174">
        <v>8.4329589369251279E-2</v>
      </c>
      <c r="H532" s="175"/>
      <c r="I532" s="175"/>
      <c r="J532" s="175" t="s">
        <v>1806</v>
      </c>
      <c r="K532" s="175"/>
      <c r="L532" s="175"/>
      <c r="M532" s="175"/>
      <c r="N532" s="177">
        <v>0</v>
      </c>
      <c r="O532" s="177">
        <v>0</v>
      </c>
      <c r="P532" s="177">
        <v>81035</v>
      </c>
      <c r="Q532" s="177">
        <v>7463</v>
      </c>
      <c r="R532" s="177">
        <v>0</v>
      </c>
      <c r="S532" s="177">
        <v>0</v>
      </c>
      <c r="T532" s="178">
        <v>0</v>
      </c>
      <c r="U532" s="178">
        <v>0</v>
      </c>
      <c r="V532" s="178">
        <v>0</v>
      </c>
      <c r="W532" s="178">
        <v>0</v>
      </c>
      <c r="X532" s="178">
        <v>81035</v>
      </c>
      <c r="Y532" s="178">
        <v>0</v>
      </c>
      <c r="Z532" s="178">
        <v>7463</v>
      </c>
      <c r="AA532" s="178">
        <v>0</v>
      </c>
      <c r="AB532" s="178">
        <v>0</v>
      </c>
      <c r="AC532" s="178">
        <v>0</v>
      </c>
      <c r="AD532" s="178">
        <v>0</v>
      </c>
      <c r="AE532" s="178">
        <v>0</v>
      </c>
      <c r="AF532" s="178">
        <v>88498</v>
      </c>
    </row>
    <row r="533" spans="1:32">
      <c r="A533" s="179" t="s">
        <v>1190</v>
      </c>
      <c r="B533" s="172" t="s">
        <v>37</v>
      </c>
      <c r="C533" s="173" t="s">
        <v>1794</v>
      </c>
      <c r="D533" s="171" t="s">
        <v>1794</v>
      </c>
      <c r="E533" s="171" t="s">
        <v>1795</v>
      </c>
      <c r="F533" s="182">
        <v>0.5389809699201964</v>
      </c>
      <c r="G533" s="174">
        <v>0.37637986925570527</v>
      </c>
      <c r="H533" s="175"/>
      <c r="I533" s="175"/>
      <c r="J533" s="175" t="s">
        <v>1806</v>
      </c>
      <c r="K533" s="175" t="s">
        <v>1806</v>
      </c>
      <c r="L533" s="175"/>
      <c r="M533" s="175"/>
      <c r="N533" s="177">
        <v>0</v>
      </c>
      <c r="O533" s="177">
        <v>0</v>
      </c>
      <c r="P533" s="177">
        <v>50046</v>
      </c>
      <c r="Q533" s="177">
        <v>34948</v>
      </c>
      <c r="R533" s="177">
        <v>0</v>
      </c>
      <c r="S533" s="177">
        <v>7859</v>
      </c>
      <c r="T533" s="178">
        <v>0</v>
      </c>
      <c r="U533" s="178">
        <v>0</v>
      </c>
      <c r="V533" s="178">
        <v>0</v>
      </c>
      <c r="W533" s="178">
        <v>50046</v>
      </c>
      <c r="X533" s="178">
        <v>0</v>
      </c>
      <c r="Y533" s="178">
        <v>34948</v>
      </c>
      <c r="Z533" s="178">
        <v>0</v>
      </c>
      <c r="AA533" s="178">
        <v>0</v>
      </c>
      <c r="AB533" s="178">
        <v>0</v>
      </c>
      <c r="AC533" s="178">
        <v>6476</v>
      </c>
      <c r="AD533" s="178">
        <v>0</v>
      </c>
      <c r="AE533" s="178">
        <v>1383</v>
      </c>
      <c r="AF533" s="178">
        <v>92853</v>
      </c>
    </row>
    <row r="534" spans="1:32">
      <c r="A534" s="179" t="s">
        <v>1191</v>
      </c>
      <c r="B534" s="172" t="s">
        <v>38</v>
      </c>
      <c r="C534" s="173" t="s">
        <v>1796</v>
      </c>
      <c r="D534" s="171" t="s">
        <v>1796</v>
      </c>
      <c r="E534" s="171" t="s">
        <v>1794</v>
      </c>
      <c r="F534" s="182">
        <v>0.40217644999416502</v>
      </c>
      <c r="G534" s="174">
        <v>0.32947251721321041</v>
      </c>
      <c r="H534" s="175"/>
      <c r="I534" s="175"/>
      <c r="J534" s="175" t="s">
        <v>1806</v>
      </c>
      <c r="K534" s="175" t="s">
        <v>1806</v>
      </c>
      <c r="L534" s="175" t="s">
        <v>1806</v>
      </c>
      <c r="M534" s="175"/>
      <c r="N534" s="177">
        <v>0</v>
      </c>
      <c r="O534" s="177">
        <v>0</v>
      </c>
      <c r="P534" s="177">
        <v>33879</v>
      </c>
      <c r="Q534" s="177">
        <v>25855</v>
      </c>
      <c r="R534" s="177">
        <v>41355</v>
      </c>
      <c r="S534" s="177">
        <v>1739</v>
      </c>
      <c r="T534" s="178">
        <v>0</v>
      </c>
      <c r="U534" s="178">
        <v>0</v>
      </c>
      <c r="V534" s="178">
        <v>0</v>
      </c>
      <c r="W534" s="178">
        <v>33879</v>
      </c>
      <c r="X534" s="178">
        <v>0</v>
      </c>
      <c r="Y534" s="178">
        <v>25855</v>
      </c>
      <c r="Z534" s="178">
        <v>0</v>
      </c>
      <c r="AA534" s="178">
        <v>41355</v>
      </c>
      <c r="AB534" s="178">
        <v>0</v>
      </c>
      <c r="AC534" s="178">
        <v>1221</v>
      </c>
      <c r="AD534" s="178">
        <v>0</v>
      </c>
      <c r="AE534" s="178">
        <v>518</v>
      </c>
      <c r="AF534" s="178">
        <v>102828</v>
      </c>
    </row>
    <row r="535" spans="1:32">
      <c r="A535" s="179" t="s">
        <v>1192</v>
      </c>
      <c r="B535" s="172" t="s">
        <v>256</v>
      </c>
      <c r="C535" s="173" t="s">
        <v>1793</v>
      </c>
      <c r="D535" s="171" t="s">
        <v>1793</v>
      </c>
      <c r="E535" s="171"/>
      <c r="F535" s="182">
        <v>1</v>
      </c>
      <c r="G535" s="174"/>
      <c r="H535" s="175"/>
      <c r="I535" s="175" t="s">
        <v>1806</v>
      </c>
      <c r="J535" s="175"/>
      <c r="K535" s="175"/>
      <c r="L535" s="175"/>
      <c r="M535" s="175"/>
      <c r="N535" s="177">
        <v>0</v>
      </c>
      <c r="O535" s="177">
        <v>84996</v>
      </c>
      <c r="P535" s="177">
        <v>0</v>
      </c>
      <c r="Q535" s="177">
        <v>0</v>
      </c>
      <c r="R535" s="177">
        <v>0</v>
      </c>
      <c r="S535" s="177">
        <v>0</v>
      </c>
      <c r="T535" s="178">
        <v>0</v>
      </c>
      <c r="U535" s="178">
        <v>0</v>
      </c>
      <c r="V535" s="178">
        <v>84996</v>
      </c>
      <c r="W535" s="178">
        <v>0</v>
      </c>
      <c r="X535" s="178">
        <v>0</v>
      </c>
      <c r="Y535" s="178">
        <v>0</v>
      </c>
      <c r="Z535" s="178">
        <v>0</v>
      </c>
      <c r="AA535" s="178">
        <v>0</v>
      </c>
      <c r="AB535" s="178">
        <v>0</v>
      </c>
      <c r="AC535" s="178">
        <v>0</v>
      </c>
      <c r="AD535" s="178">
        <v>0</v>
      </c>
      <c r="AE535" s="178">
        <v>0</v>
      </c>
      <c r="AF535" s="178">
        <v>84996</v>
      </c>
    </row>
    <row r="536" spans="1:32">
      <c r="A536" s="179" t="s">
        <v>1193</v>
      </c>
      <c r="B536" s="172" t="s">
        <v>257</v>
      </c>
      <c r="C536" s="173" t="s">
        <v>1793</v>
      </c>
      <c r="D536" s="171" t="s">
        <v>1793</v>
      </c>
      <c r="E536" s="171" t="s">
        <v>1795</v>
      </c>
      <c r="F536" s="182">
        <v>0.78513695782246695</v>
      </c>
      <c r="G536" s="174">
        <v>0.20195320819008791</v>
      </c>
      <c r="H536" s="175"/>
      <c r="I536" s="175" t="s">
        <v>1806</v>
      </c>
      <c r="J536" s="175"/>
      <c r="K536" s="175"/>
      <c r="L536" s="175"/>
      <c r="M536" s="175"/>
      <c r="N536" s="177">
        <v>0</v>
      </c>
      <c r="O536" s="177">
        <v>77420</v>
      </c>
      <c r="P536" s="177">
        <v>0</v>
      </c>
      <c r="Q536" s="177">
        <v>19914</v>
      </c>
      <c r="R536" s="177">
        <v>0</v>
      </c>
      <c r="S536" s="177">
        <v>1273</v>
      </c>
      <c r="T536" s="178">
        <v>0</v>
      </c>
      <c r="U536" s="178">
        <v>0</v>
      </c>
      <c r="V536" s="178">
        <v>77420</v>
      </c>
      <c r="W536" s="178">
        <v>0</v>
      </c>
      <c r="X536" s="178">
        <v>0</v>
      </c>
      <c r="Y536" s="178">
        <v>19914</v>
      </c>
      <c r="Z536" s="178">
        <v>0</v>
      </c>
      <c r="AA536" s="178">
        <v>0</v>
      </c>
      <c r="AB536" s="178">
        <v>0</v>
      </c>
      <c r="AC536" s="178">
        <v>0</v>
      </c>
      <c r="AD536" s="178">
        <v>0</v>
      </c>
      <c r="AE536" s="178">
        <v>1273</v>
      </c>
      <c r="AF536" s="178">
        <v>98607</v>
      </c>
    </row>
    <row r="537" spans="1:32">
      <c r="A537" s="179" t="s">
        <v>1194</v>
      </c>
      <c r="B537" s="172" t="s">
        <v>258</v>
      </c>
      <c r="C537" s="173" t="s">
        <v>1793</v>
      </c>
      <c r="D537" s="171" t="s">
        <v>1793</v>
      </c>
      <c r="E537" s="171"/>
      <c r="F537" s="182">
        <v>1</v>
      </c>
      <c r="G537" s="174"/>
      <c r="H537" s="175"/>
      <c r="I537" s="175" t="s">
        <v>1806</v>
      </c>
      <c r="J537" s="175"/>
      <c r="K537" s="175"/>
      <c r="L537" s="175"/>
      <c r="M537" s="175"/>
      <c r="N537" s="177">
        <v>0</v>
      </c>
      <c r="O537" s="177">
        <v>90002</v>
      </c>
      <c r="P537" s="177">
        <v>0</v>
      </c>
      <c r="Q537" s="177">
        <v>0</v>
      </c>
      <c r="R537" s="177">
        <v>0</v>
      </c>
      <c r="S537" s="177">
        <v>0</v>
      </c>
      <c r="T537" s="178">
        <v>0</v>
      </c>
      <c r="U537" s="178">
        <v>0</v>
      </c>
      <c r="V537" s="178">
        <v>90002</v>
      </c>
      <c r="W537" s="178">
        <v>0</v>
      </c>
      <c r="X537" s="178">
        <v>0</v>
      </c>
      <c r="Y537" s="178">
        <v>0</v>
      </c>
      <c r="Z537" s="178">
        <v>0</v>
      </c>
      <c r="AA537" s="178">
        <v>0</v>
      </c>
      <c r="AB537" s="178">
        <v>0</v>
      </c>
      <c r="AC537" s="178">
        <v>0</v>
      </c>
      <c r="AD537" s="178">
        <v>0</v>
      </c>
      <c r="AE537" s="178">
        <v>0</v>
      </c>
      <c r="AF537" s="178">
        <v>90002</v>
      </c>
    </row>
    <row r="538" spans="1:32">
      <c r="A538" s="179" t="s">
        <v>1195</v>
      </c>
      <c r="B538" s="172" t="s">
        <v>259</v>
      </c>
      <c r="C538" s="173" t="s">
        <v>1797</v>
      </c>
      <c r="D538" s="171" t="s">
        <v>1797</v>
      </c>
      <c r="E538" s="171" t="s">
        <v>1796</v>
      </c>
      <c r="F538" s="182">
        <v>0.54995243743467492</v>
      </c>
      <c r="G538" s="174">
        <v>0.32770020316848891</v>
      </c>
      <c r="H538" s="175"/>
      <c r="I538" s="175"/>
      <c r="J538" s="175"/>
      <c r="K538" s="175"/>
      <c r="L538" s="175" t="s">
        <v>1806</v>
      </c>
      <c r="M538" s="175" t="s">
        <v>1806</v>
      </c>
      <c r="N538" s="177">
        <v>0</v>
      </c>
      <c r="O538" s="177">
        <v>9967</v>
      </c>
      <c r="P538" s="177">
        <v>451</v>
      </c>
      <c r="Q538" s="177">
        <v>0</v>
      </c>
      <c r="R538" s="177">
        <v>27904</v>
      </c>
      <c r="S538" s="177">
        <v>46829</v>
      </c>
      <c r="T538" s="178">
        <v>0</v>
      </c>
      <c r="U538" s="178">
        <v>0</v>
      </c>
      <c r="V538" s="178">
        <v>9967</v>
      </c>
      <c r="W538" s="178">
        <v>451</v>
      </c>
      <c r="X538" s="178">
        <v>0</v>
      </c>
      <c r="Y538" s="178">
        <v>0</v>
      </c>
      <c r="Z538" s="178">
        <v>0</v>
      </c>
      <c r="AA538" s="178">
        <v>27904</v>
      </c>
      <c r="AB538" s="178">
        <v>0</v>
      </c>
      <c r="AC538" s="178">
        <v>28790</v>
      </c>
      <c r="AD538" s="178">
        <v>0</v>
      </c>
      <c r="AE538" s="178">
        <v>18039</v>
      </c>
      <c r="AF538" s="178">
        <v>85151</v>
      </c>
    </row>
    <row r="539" spans="1:32">
      <c r="A539" s="179" t="s">
        <v>1196</v>
      </c>
      <c r="B539" s="172" t="s">
        <v>260</v>
      </c>
      <c r="C539" s="173" t="s">
        <v>1794</v>
      </c>
      <c r="D539" s="171" t="s">
        <v>1800</v>
      </c>
      <c r="E539" s="171" t="s">
        <v>1801</v>
      </c>
      <c r="F539" s="182">
        <v>0.70671523739500475</v>
      </c>
      <c r="G539" s="174">
        <v>0.2932847626049952</v>
      </c>
      <c r="H539" s="175"/>
      <c r="I539" s="175"/>
      <c r="J539" s="175" t="s">
        <v>1806</v>
      </c>
      <c r="K539" s="175" t="s">
        <v>1806</v>
      </c>
      <c r="L539" s="175"/>
      <c r="M539" s="175"/>
      <c r="N539" s="177">
        <v>0</v>
      </c>
      <c r="O539" s="177">
        <v>0</v>
      </c>
      <c r="P539" s="177">
        <v>63439</v>
      </c>
      <c r="Q539" s="177">
        <v>26327</v>
      </c>
      <c r="R539" s="177">
        <v>0</v>
      </c>
      <c r="S539" s="177">
        <v>0</v>
      </c>
      <c r="T539" s="178">
        <v>0</v>
      </c>
      <c r="U539" s="178">
        <v>0</v>
      </c>
      <c r="V539" s="178">
        <v>0</v>
      </c>
      <c r="W539" s="178">
        <v>0</v>
      </c>
      <c r="X539" s="178">
        <v>63439</v>
      </c>
      <c r="Y539" s="178">
        <v>0</v>
      </c>
      <c r="Z539" s="178">
        <v>26327</v>
      </c>
      <c r="AA539" s="178">
        <v>0</v>
      </c>
      <c r="AB539" s="178">
        <v>0</v>
      </c>
      <c r="AC539" s="178">
        <v>0</v>
      </c>
      <c r="AD539" s="178">
        <v>0</v>
      </c>
      <c r="AE539" s="178">
        <v>0</v>
      </c>
      <c r="AF539" s="178">
        <v>89766</v>
      </c>
    </row>
    <row r="540" spans="1:32">
      <c r="A540" s="179" t="s">
        <v>1197</v>
      </c>
      <c r="B540" s="172" t="s">
        <v>261</v>
      </c>
      <c r="C540" s="173" t="s">
        <v>1797</v>
      </c>
      <c r="D540" s="171" t="s">
        <v>1797</v>
      </c>
      <c r="E540" s="171" t="s">
        <v>1795</v>
      </c>
      <c r="F540" s="182">
        <v>0.68048190632557526</v>
      </c>
      <c r="G540" s="174">
        <v>0.3195180936744248</v>
      </c>
      <c r="H540" s="175"/>
      <c r="I540" s="175"/>
      <c r="J540" s="175"/>
      <c r="K540" s="175" t="s">
        <v>1806</v>
      </c>
      <c r="L540" s="175"/>
      <c r="M540" s="175" t="s">
        <v>1806</v>
      </c>
      <c r="N540" s="177">
        <v>0</v>
      </c>
      <c r="O540" s="177">
        <v>0</v>
      </c>
      <c r="P540" s="177">
        <v>0</v>
      </c>
      <c r="Q540" s="177">
        <v>28802</v>
      </c>
      <c r="R540" s="177">
        <v>0</v>
      </c>
      <c r="S540" s="177">
        <v>61340</v>
      </c>
      <c r="T540" s="178">
        <v>0</v>
      </c>
      <c r="U540" s="178">
        <v>0</v>
      </c>
      <c r="V540" s="178">
        <v>0</v>
      </c>
      <c r="W540" s="178">
        <v>0</v>
      </c>
      <c r="X540" s="178">
        <v>0</v>
      </c>
      <c r="Y540" s="178">
        <v>28802</v>
      </c>
      <c r="Z540" s="178">
        <v>0</v>
      </c>
      <c r="AA540" s="178">
        <v>0</v>
      </c>
      <c r="AB540" s="178">
        <v>0</v>
      </c>
      <c r="AC540" s="178">
        <v>45698</v>
      </c>
      <c r="AD540" s="178">
        <v>0</v>
      </c>
      <c r="AE540" s="178">
        <v>15642</v>
      </c>
      <c r="AF540" s="178">
        <v>90142</v>
      </c>
    </row>
    <row r="541" spans="1:32">
      <c r="A541" s="179" t="s">
        <v>1198</v>
      </c>
      <c r="B541" s="172" t="s">
        <v>398</v>
      </c>
      <c r="C541" s="173" t="s">
        <v>1792</v>
      </c>
      <c r="D541" s="171" t="s">
        <v>1799</v>
      </c>
      <c r="E541" s="171"/>
      <c r="F541" s="182">
        <v>1</v>
      </c>
      <c r="G541" s="174"/>
      <c r="H541" s="175" t="s">
        <v>1806</v>
      </c>
      <c r="I541" s="175"/>
      <c r="J541" s="175"/>
      <c r="K541" s="175"/>
      <c r="L541" s="175"/>
      <c r="M541" s="175"/>
      <c r="N541" s="177">
        <v>125987</v>
      </c>
      <c r="O541" s="177">
        <v>0</v>
      </c>
      <c r="P541" s="177">
        <v>0</v>
      </c>
      <c r="Q541" s="177">
        <v>0</v>
      </c>
      <c r="R541" s="177">
        <v>0</v>
      </c>
      <c r="S541" s="177">
        <v>0</v>
      </c>
      <c r="T541" s="178">
        <v>0</v>
      </c>
      <c r="U541" s="178">
        <v>125987</v>
      </c>
      <c r="V541" s="178">
        <v>0</v>
      </c>
      <c r="W541" s="178">
        <v>0</v>
      </c>
      <c r="X541" s="178">
        <v>0</v>
      </c>
      <c r="Y541" s="178">
        <v>0</v>
      </c>
      <c r="Z541" s="178">
        <v>0</v>
      </c>
      <c r="AA541" s="178">
        <v>0</v>
      </c>
      <c r="AB541" s="178">
        <v>0</v>
      </c>
      <c r="AC541" s="178">
        <v>0</v>
      </c>
      <c r="AD541" s="178">
        <v>0</v>
      </c>
      <c r="AE541" s="178">
        <v>0</v>
      </c>
      <c r="AF541" s="178">
        <v>125987</v>
      </c>
    </row>
    <row r="542" spans="1:32">
      <c r="A542" s="179" t="s">
        <v>1199</v>
      </c>
      <c r="B542" s="172" t="s">
        <v>104</v>
      </c>
      <c r="C542" s="173" t="s">
        <v>1795</v>
      </c>
      <c r="D542" s="171" t="s">
        <v>1801</v>
      </c>
      <c r="E542" s="171" t="s">
        <v>1798</v>
      </c>
      <c r="F542" s="182">
        <v>0.69221197337494322</v>
      </c>
      <c r="G542" s="174">
        <v>0.19755476110529538</v>
      </c>
      <c r="H542" s="175"/>
      <c r="I542" s="175"/>
      <c r="J542" s="175"/>
      <c r="K542" s="175" t="s">
        <v>1806</v>
      </c>
      <c r="L542" s="175"/>
      <c r="M542" s="175"/>
      <c r="N542" s="177">
        <v>20004</v>
      </c>
      <c r="O542" s="177">
        <v>0</v>
      </c>
      <c r="P542" s="177">
        <v>2627</v>
      </c>
      <c r="Q542" s="177">
        <v>70092</v>
      </c>
      <c r="R542" s="177">
        <v>8062</v>
      </c>
      <c r="S542" s="177">
        <v>473</v>
      </c>
      <c r="T542" s="178">
        <v>20004</v>
      </c>
      <c r="U542" s="178">
        <v>0</v>
      </c>
      <c r="V542" s="178">
        <v>0</v>
      </c>
      <c r="W542" s="178">
        <v>0</v>
      </c>
      <c r="X542" s="178">
        <v>2627</v>
      </c>
      <c r="Y542" s="178">
        <v>0</v>
      </c>
      <c r="Z542" s="178">
        <v>70092</v>
      </c>
      <c r="AA542" s="178">
        <v>0</v>
      </c>
      <c r="AB542" s="178">
        <v>8062</v>
      </c>
      <c r="AC542" s="178">
        <v>473</v>
      </c>
      <c r="AD542" s="178">
        <v>0</v>
      </c>
      <c r="AE542" s="178">
        <v>0</v>
      </c>
      <c r="AF542" s="178">
        <v>101258</v>
      </c>
    </row>
    <row r="543" spans="1:32">
      <c r="A543" s="179" t="s">
        <v>1200</v>
      </c>
      <c r="B543" s="172" t="s">
        <v>534</v>
      </c>
      <c r="C543" s="173" t="s">
        <v>1797</v>
      </c>
      <c r="D543" s="171" t="s">
        <v>1797</v>
      </c>
      <c r="E543" s="171" t="s">
        <v>1795</v>
      </c>
      <c r="F543" s="182">
        <v>0.39757196231163017</v>
      </c>
      <c r="G543" s="174">
        <v>0.32334777221779343</v>
      </c>
      <c r="H543" s="175"/>
      <c r="I543" s="175"/>
      <c r="J543" s="175"/>
      <c r="K543" s="175" t="s">
        <v>1806</v>
      </c>
      <c r="L543" s="175"/>
      <c r="M543" s="175" t="s">
        <v>1806</v>
      </c>
      <c r="N543" s="177">
        <v>0</v>
      </c>
      <c r="O543" s="177">
        <v>0</v>
      </c>
      <c r="P543" s="177">
        <v>6398</v>
      </c>
      <c r="Q543" s="177">
        <v>33666</v>
      </c>
      <c r="R543" s="177">
        <v>22659</v>
      </c>
      <c r="S543" s="177">
        <v>41394</v>
      </c>
      <c r="T543" s="178">
        <v>0</v>
      </c>
      <c r="U543" s="178">
        <v>0</v>
      </c>
      <c r="V543" s="178">
        <v>0</v>
      </c>
      <c r="W543" s="178">
        <v>6398</v>
      </c>
      <c r="X543" s="178">
        <v>0</v>
      </c>
      <c r="Y543" s="178">
        <v>33666</v>
      </c>
      <c r="Z543" s="178">
        <v>0</v>
      </c>
      <c r="AA543" s="178">
        <v>22659</v>
      </c>
      <c r="AB543" s="178">
        <v>0</v>
      </c>
      <c r="AC543" s="178">
        <v>31984</v>
      </c>
      <c r="AD543" s="178">
        <v>0</v>
      </c>
      <c r="AE543" s="178">
        <v>9410</v>
      </c>
      <c r="AF543" s="178">
        <v>104117</v>
      </c>
    </row>
    <row r="544" spans="1:32">
      <c r="A544" s="179" t="s">
        <v>1201</v>
      </c>
      <c r="B544" s="172" t="s">
        <v>329</v>
      </c>
      <c r="C544" s="173" t="s">
        <v>1797</v>
      </c>
      <c r="D544" s="171" t="s">
        <v>1797</v>
      </c>
      <c r="E544" s="171" t="s">
        <v>1796</v>
      </c>
      <c r="F544" s="182">
        <v>0.59412470023980812</v>
      </c>
      <c r="G544" s="174">
        <v>0.38491207034372504</v>
      </c>
      <c r="H544" s="175"/>
      <c r="I544" s="175"/>
      <c r="J544" s="175"/>
      <c r="K544" s="175"/>
      <c r="L544" s="175" t="s">
        <v>1806</v>
      </c>
      <c r="M544" s="175" t="s">
        <v>1806</v>
      </c>
      <c r="N544" s="177">
        <v>0</v>
      </c>
      <c r="O544" s="177">
        <v>0</v>
      </c>
      <c r="P544" s="177">
        <v>2098</v>
      </c>
      <c r="Q544" s="177">
        <v>0</v>
      </c>
      <c r="R544" s="177">
        <v>38522</v>
      </c>
      <c r="S544" s="177">
        <v>59460</v>
      </c>
      <c r="T544" s="178">
        <v>0</v>
      </c>
      <c r="U544" s="178">
        <v>0</v>
      </c>
      <c r="V544" s="178">
        <v>0</v>
      </c>
      <c r="W544" s="178">
        <v>2098</v>
      </c>
      <c r="X544" s="178">
        <v>0</v>
      </c>
      <c r="Y544" s="178">
        <v>0</v>
      </c>
      <c r="Z544" s="178">
        <v>0</v>
      </c>
      <c r="AA544" s="178">
        <v>38522</v>
      </c>
      <c r="AB544" s="178">
        <v>0</v>
      </c>
      <c r="AC544" s="178">
        <v>46415</v>
      </c>
      <c r="AD544" s="178">
        <v>0</v>
      </c>
      <c r="AE544" s="178">
        <v>13045</v>
      </c>
      <c r="AF544" s="178">
        <v>100080</v>
      </c>
    </row>
    <row r="545" spans="1:32">
      <c r="A545" s="179" t="s">
        <v>1202</v>
      </c>
      <c r="B545" s="172" t="s">
        <v>39</v>
      </c>
      <c r="C545" s="173" t="s">
        <v>1793</v>
      </c>
      <c r="D545" s="171" t="s">
        <v>1793</v>
      </c>
      <c r="E545" s="171"/>
      <c r="F545" s="182">
        <v>1</v>
      </c>
      <c r="G545" s="174"/>
      <c r="H545" s="175"/>
      <c r="I545" s="175" t="s">
        <v>1806</v>
      </c>
      <c r="J545" s="175"/>
      <c r="K545" s="175"/>
      <c r="L545" s="175"/>
      <c r="M545" s="175"/>
      <c r="N545" s="177">
        <v>0</v>
      </c>
      <c r="O545" s="177">
        <v>102016</v>
      </c>
      <c r="P545" s="177">
        <v>0</v>
      </c>
      <c r="Q545" s="177">
        <v>0</v>
      </c>
      <c r="R545" s="177">
        <v>0</v>
      </c>
      <c r="S545" s="177">
        <v>0</v>
      </c>
      <c r="T545" s="178">
        <v>0</v>
      </c>
      <c r="U545" s="178">
        <v>0</v>
      </c>
      <c r="V545" s="178">
        <v>102016</v>
      </c>
      <c r="W545" s="178">
        <v>0</v>
      </c>
      <c r="X545" s="178">
        <v>0</v>
      </c>
      <c r="Y545" s="178">
        <v>0</v>
      </c>
      <c r="Z545" s="178">
        <v>0</v>
      </c>
      <c r="AA545" s="178">
        <v>0</v>
      </c>
      <c r="AB545" s="178">
        <v>0</v>
      </c>
      <c r="AC545" s="178">
        <v>0</v>
      </c>
      <c r="AD545" s="178">
        <v>0</v>
      </c>
      <c r="AE545" s="178">
        <v>0</v>
      </c>
      <c r="AF545" s="178">
        <v>102016</v>
      </c>
    </row>
    <row r="546" spans="1:32">
      <c r="A546" s="179" t="s">
        <v>1203</v>
      </c>
      <c r="B546" s="172" t="s">
        <v>481</v>
      </c>
      <c r="C546" s="173" t="s">
        <v>1795</v>
      </c>
      <c r="D546" s="171" t="s">
        <v>1795</v>
      </c>
      <c r="E546" s="171" t="s">
        <v>1796</v>
      </c>
      <c r="F546" s="182">
        <v>0.44716327017260671</v>
      </c>
      <c r="G546" s="174">
        <v>0.21788616394885998</v>
      </c>
      <c r="H546" s="175"/>
      <c r="I546" s="175"/>
      <c r="J546" s="175"/>
      <c r="K546" s="175" t="s">
        <v>1806</v>
      </c>
      <c r="L546" s="175"/>
      <c r="M546" s="175"/>
      <c r="N546" s="177">
        <v>0</v>
      </c>
      <c r="O546" s="177">
        <v>0</v>
      </c>
      <c r="P546" s="177">
        <v>16004</v>
      </c>
      <c r="Q546" s="177">
        <v>48756</v>
      </c>
      <c r="R546" s="177">
        <v>23757</v>
      </c>
      <c r="S546" s="177">
        <v>20517</v>
      </c>
      <c r="T546" s="178">
        <v>0</v>
      </c>
      <c r="U546" s="178">
        <v>0</v>
      </c>
      <c r="V546" s="178">
        <v>0</v>
      </c>
      <c r="W546" s="178">
        <v>16004</v>
      </c>
      <c r="X546" s="178">
        <v>0</v>
      </c>
      <c r="Y546" s="178">
        <v>48756</v>
      </c>
      <c r="Z546" s="178">
        <v>0</v>
      </c>
      <c r="AA546" s="178">
        <v>23757</v>
      </c>
      <c r="AB546" s="178">
        <v>0</v>
      </c>
      <c r="AC546" s="178">
        <v>18750</v>
      </c>
      <c r="AD546" s="178">
        <v>0</v>
      </c>
      <c r="AE546" s="178">
        <v>1767</v>
      </c>
      <c r="AF546" s="178">
        <v>109034</v>
      </c>
    </row>
    <row r="547" spans="1:32">
      <c r="A547" s="179" t="s">
        <v>1204</v>
      </c>
      <c r="B547" s="172" t="s">
        <v>399</v>
      </c>
      <c r="C547" s="173" t="s">
        <v>1792</v>
      </c>
      <c r="D547" s="171" t="s">
        <v>1799</v>
      </c>
      <c r="E547" s="171"/>
      <c r="F547" s="182">
        <v>1</v>
      </c>
      <c r="G547" s="174"/>
      <c r="H547" s="175" t="s">
        <v>1806</v>
      </c>
      <c r="I547" s="175"/>
      <c r="J547" s="175"/>
      <c r="K547" s="175"/>
      <c r="L547" s="175"/>
      <c r="M547" s="175"/>
      <c r="N547" s="177">
        <v>100821</v>
      </c>
      <c r="O547" s="177">
        <v>0</v>
      </c>
      <c r="P547" s="177">
        <v>0</v>
      </c>
      <c r="Q547" s="177">
        <v>0</v>
      </c>
      <c r="R547" s="177">
        <v>0</v>
      </c>
      <c r="S547" s="177">
        <v>0</v>
      </c>
      <c r="T547" s="178">
        <v>0</v>
      </c>
      <c r="U547" s="178">
        <v>100821</v>
      </c>
      <c r="V547" s="178">
        <v>0</v>
      </c>
      <c r="W547" s="178">
        <v>0</v>
      </c>
      <c r="X547" s="178">
        <v>0</v>
      </c>
      <c r="Y547" s="178">
        <v>0</v>
      </c>
      <c r="Z547" s="178">
        <v>0</v>
      </c>
      <c r="AA547" s="178">
        <v>0</v>
      </c>
      <c r="AB547" s="178">
        <v>0</v>
      </c>
      <c r="AC547" s="178">
        <v>0</v>
      </c>
      <c r="AD547" s="178">
        <v>0</v>
      </c>
      <c r="AE547" s="178">
        <v>0</v>
      </c>
      <c r="AF547" s="178">
        <v>100821</v>
      </c>
    </row>
    <row r="548" spans="1:32">
      <c r="A548" s="179" t="s">
        <v>1205</v>
      </c>
      <c r="B548" s="172" t="s">
        <v>262</v>
      </c>
      <c r="C548" s="173" t="s">
        <v>1794</v>
      </c>
      <c r="D548" s="171" t="s">
        <v>1800</v>
      </c>
      <c r="E548" s="171" t="s">
        <v>1798</v>
      </c>
      <c r="F548" s="182">
        <v>0.963233269071881</v>
      </c>
      <c r="G548" s="174">
        <v>3.117386606783467E-2</v>
      </c>
      <c r="H548" s="175"/>
      <c r="I548" s="175"/>
      <c r="J548" s="175" t="s">
        <v>1806</v>
      </c>
      <c r="K548" s="175"/>
      <c r="L548" s="175"/>
      <c r="M548" s="175"/>
      <c r="N548" s="177">
        <v>2943</v>
      </c>
      <c r="O548" s="177">
        <v>0</v>
      </c>
      <c r="P548" s="177">
        <v>90935</v>
      </c>
      <c r="Q548" s="177">
        <v>0</v>
      </c>
      <c r="R548" s="177">
        <v>0</v>
      </c>
      <c r="S548" s="177">
        <v>528</v>
      </c>
      <c r="T548" s="178">
        <v>2943</v>
      </c>
      <c r="U548" s="178">
        <v>0</v>
      </c>
      <c r="V548" s="178">
        <v>0</v>
      </c>
      <c r="W548" s="178">
        <v>0</v>
      </c>
      <c r="X548" s="178">
        <v>90935</v>
      </c>
      <c r="Y548" s="178">
        <v>0</v>
      </c>
      <c r="Z548" s="178">
        <v>0</v>
      </c>
      <c r="AA548" s="178">
        <v>0</v>
      </c>
      <c r="AB548" s="178">
        <v>0</v>
      </c>
      <c r="AC548" s="178">
        <v>0</v>
      </c>
      <c r="AD548" s="178">
        <v>0</v>
      </c>
      <c r="AE548" s="178">
        <v>528</v>
      </c>
      <c r="AF548" s="178">
        <v>94406</v>
      </c>
    </row>
    <row r="549" spans="1:32">
      <c r="A549" s="179" t="s">
        <v>1206</v>
      </c>
      <c r="B549" s="172" t="s">
        <v>555</v>
      </c>
      <c r="C549" s="173" t="s">
        <v>1793</v>
      </c>
      <c r="D549" s="171" t="s">
        <v>1793</v>
      </c>
      <c r="E549" s="171" t="s">
        <v>1797</v>
      </c>
      <c r="F549" s="182">
        <v>0.97758184262477743</v>
      </c>
      <c r="G549" s="174">
        <v>2.2418157375222545E-2</v>
      </c>
      <c r="H549" s="175"/>
      <c r="I549" s="175" t="s">
        <v>1806</v>
      </c>
      <c r="J549" s="175"/>
      <c r="K549" s="175"/>
      <c r="L549" s="175"/>
      <c r="M549" s="175"/>
      <c r="N549" s="177">
        <v>0</v>
      </c>
      <c r="O549" s="177">
        <v>80716</v>
      </c>
      <c r="P549" s="177">
        <v>0</v>
      </c>
      <c r="Q549" s="177">
        <v>0</v>
      </c>
      <c r="R549" s="177">
        <v>0</v>
      </c>
      <c r="S549" s="177">
        <v>1851</v>
      </c>
      <c r="T549" s="178">
        <v>0</v>
      </c>
      <c r="U549" s="178">
        <v>0</v>
      </c>
      <c r="V549" s="178">
        <v>80716</v>
      </c>
      <c r="W549" s="178">
        <v>0</v>
      </c>
      <c r="X549" s="178">
        <v>0</v>
      </c>
      <c r="Y549" s="178">
        <v>0</v>
      </c>
      <c r="Z549" s="178">
        <v>0</v>
      </c>
      <c r="AA549" s="178">
        <v>0</v>
      </c>
      <c r="AB549" s="178">
        <v>0</v>
      </c>
      <c r="AC549" s="178">
        <v>608</v>
      </c>
      <c r="AD549" s="178">
        <v>0</v>
      </c>
      <c r="AE549" s="178">
        <v>1243</v>
      </c>
      <c r="AF549" s="178">
        <v>82567</v>
      </c>
    </row>
    <row r="550" spans="1:32">
      <c r="A550" s="179" t="s">
        <v>1207</v>
      </c>
      <c r="B550" s="172" t="s">
        <v>554</v>
      </c>
      <c r="C550" s="173" t="s">
        <v>1793</v>
      </c>
      <c r="D550" s="171" t="s">
        <v>1793</v>
      </c>
      <c r="E550" s="171" t="s">
        <v>1796</v>
      </c>
      <c r="F550" s="182">
        <v>0.96152644981501945</v>
      </c>
      <c r="G550" s="174">
        <v>3.847355018498054E-2</v>
      </c>
      <c r="H550" s="175"/>
      <c r="I550" s="175" t="s">
        <v>1806</v>
      </c>
      <c r="J550" s="175"/>
      <c r="K550" s="175"/>
      <c r="L550" s="175"/>
      <c r="M550" s="175"/>
      <c r="N550" s="177">
        <v>0</v>
      </c>
      <c r="O550" s="177">
        <v>80049</v>
      </c>
      <c r="P550" s="177">
        <v>0</v>
      </c>
      <c r="Q550" s="177">
        <v>0</v>
      </c>
      <c r="R550" s="177">
        <v>3203</v>
      </c>
      <c r="S550" s="177">
        <v>0</v>
      </c>
      <c r="T550" s="178">
        <v>0</v>
      </c>
      <c r="U550" s="178">
        <v>0</v>
      </c>
      <c r="V550" s="178">
        <v>80049</v>
      </c>
      <c r="W550" s="178">
        <v>0</v>
      </c>
      <c r="X550" s="178">
        <v>0</v>
      </c>
      <c r="Y550" s="178">
        <v>0</v>
      </c>
      <c r="Z550" s="178">
        <v>0</v>
      </c>
      <c r="AA550" s="178">
        <v>3203</v>
      </c>
      <c r="AB550" s="178">
        <v>0</v>
      </c>
      <c r="AC550" s="178">
        <v>0</v>
      </c>
      <c r="AD550" s="178">
        <v>0</v>
      </c>
      <c r="AE550" s="178">
        <v>0</v>
      </c>
      <c r="AF550" s="178">
        <v>83252</v>
      </c>
    </row>
    <row r="551" spans="1:32">
      <c r="A551" s="179" t="s">
        <v>1208</v>
      </c>
      <c r="B551" s="172" t="s">
        <v>263</v>
      </c>
      <c r="C551" s="173" t="s">
        <v>1794</v>
      </c>
      <c r="D551" s="171" t="s">
        <v>1794</v>
      </c>
      <c r="E551" s="171" t="s">
        <v>1797</v>
      </c>
      <c r="F551" s="182">
        <v>0.79869519832985392</v>
      </c>
      <c r="G551" s="174">
        <v>0.12033402922755741</v>
      </c>
      <c r="H551" s="175"/>
      <c r="I551" s="175"/>
      <c r="J551" s="175" t="s">
        <v>1806</v>
      </c>
      <c r="K551" s="175"/>
      <c r="L551" s="175"/>
      <c r="M551" s="175"/>
      <c r="N551" s="177">
        <v>0</v>
      </c>
      <c r="O551" s="177">
        <v>0</v>
      </c>
      <c r="P551" s="177">
        <v>76515</v>
      </c>
      <c r="Q551" s="177">
        <v>0</v>
      </c>
      <c r="R551" s="177">
        <v>7757</v>
      </c>
      <c r="S551" s="177">
        <v>11528</v>
      </c>
      <c r="T551" s="178">
        <v>0</v>
      </c>
      <c r="U551" s="178">
        <v>0</v>
      </c>
      <c r="V551" s="178">
        <v>0</v>
      </c>
      <c r="W551" s="178">
        <v>73759</v>
      </c>
      <c r="X551" s="178">
        <v>2756</v>
      </c>
      <c r="Y551" s="178">
        <v>0</v>
      </c>
      <c r="Z551" s="178">
        <v>0</v>
      </c>
      <c r="AA551" s="178">
        <v>7757</v>
      </c>
      <c r="AB551" s="178">
        <v>0</v>
      </c>
      <c r="AC551" s="178">
        <v>5122</v>
      </c>
      <c r="AD551" s="178">
        <v>1344</v>
      </c>
      <c r="AE551" s="178">
        <v>5062</v>
      </c>
      <c r="AF551" s="178">
        <v>95800</v>
      </c>
    </row>
    <row r="552" spans="1:32">
      <c r="A552" s="179" t="s">
        <v>1209</v>
      </c>
      <c r="B552" s="172" t="s">
        <v>105</v>
      </c>
      <c r="C552" s="173" t="s">
        <v>1795</v>
      </c>
      <c r="D552" s="171" t="s">
        <v>1795</v>
      </c>
      <c r="E552" s="171" t="s">
        <v>1797</v>
      </c>
      <c r="F552" s="182">
        <v>0.55966872066069495</v>
      </c>
      <c r="G552" s="174">
        <v>0.28511689128586237</v>
      </c>
      <c r="H552" s="175"/>
      <c r="I552" s="175"/>
      <c r="J552" s="175"/>
      <c r="K552" s="175" t="s">
        <v>1806</v>
      </c>
      <c r="L552" s="175"/>
      <c r="M552" s="175" t="s">
        <v>1806</v>
      </c>
      <c r="N552" s="177">
        <v>0</v>
      </c>
      <c r="O552" s="177">
        <v>0</v>
      </c>
      <c r="P552" s="177">
        <v>0</v>
      </c>
      <c r="Q552" s="177">
        <v>48047</v>
      </c>
      <c r="R552" s="177">
        <v>13325</v>
      </c>
      <c r="S552" s="177">
        <v>24477</v>
      </c>
      <c r="T552" s="178">
        <v>0</v>
      </c>
      <c r="U552" s="178">
        <v>0</v>
      </c>
      <c r="V552" s="178">
        <v>0</v>
      </c>
      <c r="W552" s="178">
        <v>0</v>
      </c>
      <c r="X552" s="178">
        <v>0</v>
      </c>
      <c r="Y552" s="178">
        <v>48047</v>
      </c>
      <c r="Z552" s="178">
        <v>0</v>
      </c>
      <c r="AA552" s="178">
        <v>13325</v>
      </c>
      <c r="AB552" s="178">
        <v>0</v>
      </c>
      <c r="AC552" s="178">
        <v>11936</v>
      </c>
      <c r="AD552" s="178">
        <v>0</v>
      </c>
      <c r="AE552" s="178">
        <v>12541</v>
      </c>
      <c r="AF552" s="178">
        <v>85849</v>
      </c>
    </row>
    <row r="553" spans="1:32">
      <c r="A553" s="179" t="s">
        <v>1210</v>
      </c>
      <c r="B553" s="172" t="s">
        <v>535</v>
      </c>
      <c r="C553" s="173" t="s">
        <v>1794</v>
      </c>
      <c r="D553" s="171" t="s">
        <v>1794</v>
      </c>
      <c r="E553" s="171" t="s">
        <v>1797</v>
      </c>
      <c r="F553" s="182">
        <v>0.53621607583430719</v>
      </c>
      <c r="G553" s="174">
        <v>0.35975414448340043</v>
      </c>
      <c r="H553" s="175"/>
      <c r="I553" s="175"/>
      <c r="J553" s="175" t="s">
        <v>1806</v>
      </c>
      <c r="K553" s="175"/>
      <c r="L553" s="175"/>
      <c r="M553" s="175" t="s">
        <v>1806</v>
      </c>
      <c r="N553" s="177">
        <v>0</v>
      </c>
      <c r="O553" s="177">
        <v>0</v>
      </c>
      <c r="P553" s="177">
        <v>61941</v>
      </c>
      <c r="Q553" s="177">
        <v>0</v>
      </c>
      <c r="R553" s="177">
        <v>12017</v>
      </c>
      <c r="S553" s="177">
        <v>41557</v>
      </c>
      <c r="T553" s="178">
        <v>0</v>
      </c>
      <c r="U553" s="178">
        <v>0</v>
      </c>
      <c r="V553" s="178">
        <v>0</v>
      </c>
      <c r="W553" s="178">
        <v>61941</v>
      </c>
      <c r="X553" s="178">
        <v>0</v>
      </c>
      <c r="Y553" s="178">
        <v>0</v>
      </c>
      <c r="Z553" s="178">
        <v>0</v>
      </c>
      <c r="AA553" s="178">
        <v>12017</v>
      </c>
      <c r="AB553" s="178">
        <v>0</v>
      </c>
      <c r="AC553" s="178">
        <v>24864</v>
      </c>
      <c r="AD553" s="178">
        <v>0</v>
      </c>
      <c r="AE553" s="178">
        <v>16693</v>
      </c>
      <c r="AF553" s="178">
        <v>115515</v>
      </c>
    </row>
    <row r="554" spans="1:32">
      <c r="A554" s="179" t="s">
        <v>1211</v>
      </c>
      <c r="B554" s="172" t="s">
        <v>264</v>
      </c>
      <c r="C554" s="173" t="s">
        <v>1794</v>
      </c>
      <c r="D554" s="171" t="s">
        <v>1794</v>
      </c>
      <c r="E554" s="171" t="s">
        <v>1797</v>
      </c>
      <c r="F554" s="182">
        <v>0.97415050853191809</v>
      </c>
      <c r="G554" s="174">
        <v>2.5849491468081957E-2</v>
      </c>
      <c r="H554" s="175"/>
      <c r="I554" s="175"/>
      <c r="J554" s="175" t="s">
        <v>1806</v>
      </c>
      <c r="K554" s="175"/>
      <c r="L554" s="175"/>
      <c r="M554" s="175"/>
      <c r="N554" s="177">
        <v>0</v>
      </c>
      <c r="O554" s="177">
        <v>0</v>
      </c>
      <c r="P554" s="177">
        <v>92141</v>
      </c>
      <c r="Q554" s="177">
        <v>0</v>
      </c>
      <c r="R554" s="177">
        <v>0</v>
      </c>
      <c r="S554" s="177">
        <v>2445</v>
      </c>
      <c r="T554" s="178">
        <v>0</v>
      </c>
      <c r="U554" s="178">
        <v>0</v>
      </c>
      <c r="V554" s="178">
        <v>0</v>
      </c>
      <c r="W554" s="178">
        <v>92141</v>
      </c>
      <c r="X554" s="178">
        <v>0</v>
      </c>
      <c r="Y554" s="178">
        <v>0</v>
      </c>
      <c r="Z554" s="178">
        <v>0</v>
      </c>
      <c r="AA554" s="178">
        <v>0</v>
      </c>
      <c r="AB554" s="178">
        <v>0</v>
      </c>
      <c r="AC554" s="178">
        <v>0</v>
      </c>
      <c r="AD554" s="178">
        <v>0</v>
      </c>
      <c r="AE554" s="178">
        <v>2445</v>
      </c>
      <c r="AF554" s="178">
        <v>94586</v>
      </c>
    </row>
    <row r="555" spans="1:32">
      <c r="A555" s="179" t="s">
        <v>1212</v>
      </c>
      <c r="B555" s="172" t="s">
        <v>536</v>
      </c>
      <c r="C555" s="173" t="s">
        <v>1796</v>
      </c>
      <c r="D555" s="171" t="s">
        <v>1796</v>
      </c>
      <c r="E555" s="171" t="s">
        <v>1794</v>
      </c>
      <c r="F555" s="182">
        <v>0.470737816186452</v>
      </c>
      <c r="G555" s="174">
        <v>0.30666500965527788</v>
      </c>
      <c r="H555" s="175"/>
      <c r="I555" s="175"/>
      <c r="J555" s="175" t="s">
        <v>1806</v>
      </c>
      <c r="K555" s="175"/>
      <c r="L555" s="175" t="s">
        <v>1806</v>
      </c>
      <c r="M555" s="175"/>
      <c r="N555" s="177">
        <v>0</v>
      </c>
      <c r="O555" s="177">
        <v>0</v>
      </c>
      <c r="P555" s="177">
        <v>32079</v>
      </c>
      <c r="Q555" s="177">
        <v>0</v>
      </c>
      <c r="R555" s="177">
        <v>49242</v>
      </c>
      <c r="S555" s="177">
        <v>23285</v>
      </c>
      <c r="T555" s="178">
        <v>0</v>
      </c>
      <c r="U555" s="178">
        <v>0</v>
      </c>
      <c r="V555" s="178">
        <v>0</v>
      </c>
      <c r="W555" s="178">
        <v>32079</v>
      </c>
      <c r="X555" s="178">
        <v>0</v>
      </c>
      <c r="Y555" s="178">
        <v>0</v>
      </c>
      <c r="Z555" s="178">
        <v>0</v>
      </c>
      <c r="AA555" s="178">
        <v>49242</v>
      </c>
      <c r="AB555" s="178">
        <v>0</v>
      </c>
      <c r="AC555" s="178">
        <v>14524</v>
      </c>
      <c r="AD555" s="178">
        <v>0</v>
      </c>
      <c r="AE555" s="178">
        <v>8761</v>
      </c>
      <c r="AF555" s="178">
        <v>104606</v>
      </c>
    </row>
    <row r="556" spans="1:32">
      <c r="A556" s="179" t="s">
        <v>1213</v>
      </c>
      <c r="B556" s="172" t="s">
        <v>537</v>
      </c>
      <c r="C556" s="173" t="s">
        <v>1797</v>
      </c>
      <c r="D556" s="171" t="s">
        <v>1797</v>
      </c>
      <c r="E556" s="171" t="s">
        <v>1796</v>
      </c>
      <c r="F556" s="182">
        <v>0.82201575439305186</v>
      </c>
      <c r="G556" s="174">
        <v>0.17458089274893962</v>
      </c>
      <c r="H556" s="175"/>
      <c r="I556" s="175"/>
      <c r="J556" s="175"/>
      <c r="K556" s="175"/>
      <c r="L556" s="175"/>
      <c r="M556" s="175" t="s">
        <v>1806</v>
      </c>
      <c r="N556" s="177">
        <v>0</v>
      </c>
      <c r="O556" s="177">
        <v>0</v>
      </c>
      <c r="P556" s="177">
        <v>0</v>
      </c>
      <c r="Q556" s="177">
        <v>337</v>
      </c>
      <c r="R556" s="177">
        <v>17287</v>
      </c>
      <c r="S556" s="177">
        <v>81396</v>
      </c>
      <c r="T556" s="178">
        <v>0</v>
      </c>
      <c r="U556" s="178">
        <v>0</v>
      </c>
      <c r="V556" s="178">
        <v>0</v>
      </c>
      <c r="W556" s="178">
        <v>0</v>
      </c>
      <c r="X556" s="178">
        <v>0</v>
      </c>
      <c r="Y556" s="178">
        <v>337</v>
      </c>
      <c r="Z556" s="178">
        <v>0</v>
      </c>
      <c r="AA556" s="178">
        <v>17287</v>
      </c>
      <c r="AB556" s="178">
        <v>0</v>
      </c>
      <c r="AC556" s="178">
        <v>60943</v>
      </c>
      <c r="AD556" s="178">
        <v>0</v>
      </c>
      <c r="AE556" s="178">
        <v>20453</v>
      </c>
      <c r="AF556" s="178">
        <v>99020</v>
      </c>
    </row>
    <row r="557" spans="1:32">
      <c r="A557" s="179" t="s">
        <v>1214</v>
      </c>
      <c r="B557" s="172" t="s">
        <v>265</v>
      </c>
      <c r="C557" s="173" t="s">
        <v>1794</v>
      </c>
      <c r="D557" s="171" t="s">
        <v>1794</v>
      </c>
      <c r="E557" s="171" t="s">
        <v>1797</v>
      </c>
      <c r="F557" s="182">
        <v>0.58770569806357797</v>
      </c>
      <c r="G557" s="174">
        <v>0.27469178704703656</v>
      </c>
      <c r="H557" s="175"/>
      <c r="I557" s="175"/>
      <c r="J557" s="175" t="s">
        <v>1806</v>
      </c>
      <c r="K557" s="175"/>
      <c r="L557" s="175"/>
      <c r="M557" s="175" t="s">
        <v>1806</v>
      </c>
      <c r="N557" s="177">
        <v>0</v>
      </c>
      <c r="O557" s="177">
        <v>0</v>
      </c>
      <c r="P557" s="177">
        <v>54964</v>
      </c>
      <c r="Q557" s="177">
        <v>0</v>
      </c>
      <c r="R557" s="177">
        <v>12869</v>
      </c>
      <c r="S557" s="177">
        <v>25690</v>
      </c>
      <c r="T557" s="178">
        <v>0</v>
      </c>
      <c r="U557" s="178">
        <v>0</v>
      </c>
      <c r="V557" s="178">
        <v>0</v>
      </c>
      <c r="W557" s="178">
        <v>54964</v>
      </c>
      <c r="X557" s="178">
        <v>0</v>
      </c>
      <c r="Y557" s="178">
        <v>0</v>
      </c>
      <c r="Z557" s="178">
        <v>0</v>
      </c>
      <c r="AA557" s="178">
        <v>12869</v>
      </c>
      <c r="AB557" s="178">
        <v>0</v>
      </c>
      <c r="AC557" s="178">
        <v>17646</v>
      </c>
      <c r="AD557" s="178">
        <v>0</v>
      </c>
      <c r="AE557" s="178">
        <v>8044</v>
      </c>
      <c r="AF557" s="178">
        <v>93523</v>
      </c>
    </row>
    <row r="558" spans="1:32">
      <c r="A558" s="179" t="s">
        <v>1215</v>
      </c>
      <c r="B558" s="172" t="s">
        <v>168</v>
      </c>
      <c r="C558" s="173" t="s">
        <v>1797</v>
      </c>
      <c r="D558" s="171" t="s">
        <v>1797</v>
      </c>
      <c r="E558" s="171" t="s">
        <v>1796</v>
      </c>
      <c r="F558" s="182">
        <v>0.81653591431462724</v>
      </c>
      <c r="G558" s="174">
        <v>0.18346408568537276</v>
      </c>
      <c r="H558" s="175"/>
      <c r="I558" s="175"/>
      <c r="J558" s="175"/>
      <c r="K558" s="175"/>
      <c r="L558" s="175"/>
      <c r="M558" s="175" t="s">
        <v>1806</v>
      </c>
      <c r="N558" s="177">
        <v>0</v>
      </c>
      <c r="O558" s="177">
        <v>0</v>
      </c>
      <c r="P558" s="177">
        <v>0</v>
      </c>
      <c r="Q558" s="177">
        <v>0</v>
      </c>
      <c r="R558" s="177">
        <v>18311</v>
      </c>
      <c r="S558" s="177">
        <v>81496</v>
      </c>
      <c r="T558" s="178">
        <v>0</v>
      </c>
      <c r="U558" s="178">
        <v>0</v>
      </c>
      <c r="V558" s="178">
        <v>0</v>
      </c>
      <c r="W558" s="178">
        <v>0</v>
      </c>
      <c r="X558" s="178">
        <v>0</v>
      </c>
      <c r="Y558" s="178">
        <v>0</v>
      </c>
      <c r="Z558" s="178">
        <v>0</v>
      </c>
      <c r="AA558" s="178">
        <v>18311</v>
      </c>
      <c r="AB558" s="178">
        <v>0</v>
      </c>
      <c r="AC558" s="178">
        <v>55268</v>
      </c>
      <c r="AD558" s="178">
        <v>0</v>
      </c>
      <c r="AE558" s="178">
        <v>26228</v>
      </c>
      <c r="AF558" s="178">
        <v>99807</v>
      </c>
    </row>
    <row r="559" spans="1:32">
      <c r="A559" s="179" t="s">
        <v>1216</v>
      </c>
      <c r="B559" s="172" t="s">
        <v>538</v>
      </c>
      <c r="C559" s="173" t="s">
        <v>1797</v>
      </c>
      <c r="D559" s="171" t="s">
        <v>1797</v>
      </c>
      <c r="E559" s="171" t="s">
        <v>1795</v>
      </c>
      <c r="F559" s="182">
        <v>0.39883155273142007</v>
      </c>
      <c r="G559" s="174">
        <v>0.35901822498428881</v>
      </c>
      <c r="H559" s="175"/>
      <c r="I559" s="175"/>
      <c r="J559" s="175"/>
      <c r="K559" s="175" t="s">
        <v>1806</v>
      </c>
      <c r="L559" s="175"/>
      <c r="M559" s="175" t="s">
        <v>1806</v>
      </c>
      <c r="N559" s="177">
        <v>0</v>
      </c>
      <c r="O559" s="177">
        <v>0</v>
      </c>
      <c r="P559" s="177">
        <v>0</v>
      </c>
      <c r="Q559" s="177">
        <v>30849</v>
      </c>
      <c r="R559" s="177">
        <v>20807</v>
      </c>
      <c r="S559" s="177">
        <v>34270</v>
      </c>
      <c r="T559" s="178">
        <v>0</v>
      </c>
      <c r="U559" s="178">
        <v>0</v>
      </c>
      <c r="V559" s="178">
        <v>0</v>
      </c>
      <c r="W559" s="178">
        <v>0</v>
      </c>
      <c r="X559" s="178">
        <v>0</v>
      </c>
      <c r="Y559" s="178">
        <v>30849</v>
      </c>
      <c r="Z559" s="178">
        <v>0</v>
      </c>
      <c r="AA559" s="178">
        <v>11881</v>
      </c>
      <c r="AB559" s="178">
        <v>8926</v>
      </c>
      <c r="AC559" s="178">
        <v>25360</v>
      </c>
      <c r="AD559" s="178">
        <v>0</v>
      </c>
      <c r="AE559" s="178">
        <v>8910</v>
      </c>
      <c r="AF559" s="178">
        <v>85926</v>
      </c>
    </row>
    <row r="560" spans="1:32">
      <c r="A560" s="179" t="s">
        <v>1217</v>
      </c>
      <c r="B560" s="172" t="s">
        <v>330</v>
      </c>
      <c r="C560" s="173" t="s">
        <v>1794</v>
      </c>
      <c r="D560" s="171" t="s">
        <v>1794</v>
      </c>
      <c r="E560" s="171" t="s">
        <v>1796</v>
      </c>
      <c r="F560" s="182">
        <v>0.57742351610899656</v>
      </c>
      <c r="G560" s="174">
        <v>0.4225764838910035</v>
      </c>
      <c r="H560" s="175"/>
      <c r="I560" s="175"/>
      <c r="J560" s="175" t="s">
        <v>1806</v>
      </c>
      <c r="K560" s="175"/>
      <c r="L560" s="175" t="s">
        <v>1806</v>
      </c>
      <c r="M560" s="175"/>
      <c r="N560" s="177">
        <v>0</v>
      </c>
      <c r="O560" s="177">
        <v>0</v>
      </c>
      <c r="P560" s="177">
        <v>72514</v>
      </c>
      <c r="Q560" s="177">
        <v>0</v>
      </c>
      <c r="R560" s="177">
        <v>53068</v>
      </c>
      <c r="S560" s="177">
        <v>0</v>
      </c>
      <c r="T560" s="178">
        <v>0</v>
      </c>
      <c r="U560" s="178">
        <v>0</v>
      </c>
      <c r="V560" s="178">
        <v>0</v>
      </c>
      <c r="W560" s="178">
        <v>72514</v>
      </c>
      <c r="X560" s="178">
        <v>0</v>
      </c>
      <c r="Y560" s="178">
        <v>0</v>
      </c>
      <c r="Z560" s="178">
        <v>0</v>
      </c>
      <c r="AA560" s="178">
        <v>53068</v>
      </c>
      <c r="AB560" s="178">
        <v>0</v>
      </c>
      <c r="AC560" s="178">
        <v>0</v>
      </c>
      <c r="AD560" s="178">
        <v>0</v>
      </c>
      <c r="AE560" s="178">
        <v>0</v>
      </c>
      <c r="AF560" s="178">
        <v>125582</v>
      </c>
    </row>
    <row r="561" spans="1:32">
      <c r="A561" s="179" t="s">
        <v>1218</v>
      </c>
      <c r="B561" s="172" t="s">
        <v>539</v>
      </c>
      <c r="C561" s="173" t="s">
        <v>1797</v>
      </c>
      <c r="D561" s="171" t="s">
        <v>1797</v>
      </c>
      <c r="E561" s="171" t="s">
        <v>1796</v>
      </c>
      <c r="F561" s="182">
        <v>0.52290008139604138</v>
      </c>
      <c r="G561" s="174">
        <v>0.47709991860395862</v>
      </c>
      <c r="H561" s="175"/>
      <c r="I561" s="175"/>
      <c r="J561" s="175"/>
      <c r="K561" s="175"/>
      <c r="L561" s="175" t="s">
        <v>1806</v>
      </c>
      <c r="M561" s="175" t="s">
        <v>1806</v>
      </c>
      <c r="N561" s="177">
        <v>0</v>
      </c>
      <c r="O561" s="177">
        <v>0</v>
      </c>
      <c r="P561" s="177">
        <v>0</v>
      </c>
      <c r="Q561" s="177">
        <v>0</v>
      </c>
      <c r="R561" s="177">
        <v>48064</v>
      </c>
      <c r="S561" s="177">
        <v>52678</v>
      </c>
      <c r="T561" s="178">
        <v>0</v>
      </c>
      <c r="U561" s="178">
        <v>0</v>
      </c>
      <c r="V561" s="178">
        <v>0</v>
      </c>
      <c r="W561" s="178">
        <v>0</v>
      </c>
      <c r="X561" s="178">
        <v>0</v>
      </c>
      <c r="Y561" s="178">
        <v>0</v>
      </c>
      <c r="Z561" s="178">
        <v>0</v>
      </c>
      <c r="AA561" s="178">
        <v>48064</v>
      </c>
      <c r="AB561" s="178">
        <v>0</v>
      </c>
      <c r="AC561" s="178">
        <v>30086</v>
      </c>
      <c r="AD561" s="178">
        <v>0</v>
      </c>
      <c r="AE561" s="178">
        <v>22592</v>
      </c>
      <c r="AF561" s="178">
        <v>100742</v>
      </c>
    </row>
    <row r="562" spans="1:32">
      <c r="A562" s="179" t="s">
        <v>1219</v>
      </c>
      <c r="B562" s="172" t="s">
        <v>482</v>
      </c>
      <c r="C562" s="173" t="s">
        <v>1795</v>
      </c>
      <c r="D562" s="171" t="s">
        <v>1795</v>
      </c>
      <c r="E562" s="171" t="s">
        <v>1797</v>
      </c>
      <c r="F562" s="182">
        <v>0.46411639378874836</v>
      </c>
      <c r="G562" s="174">
        <v>0.36823163592391411</v>
      </c>
      <c r="H562" s="175"/>
      <c r="I562" s="175"/>
      <c r="J562" s="175"/>
      <c r="K562" s="175" t="s">
        <v>1806</v>
      </c>
      <c r="L562" s="175"/>
      <c r="M562" s="175" t="s">
        <v>1806</v>
      </c>
      <c r="N562" s="177">
        <v>0</v>
      </c>
      <c r="O562" s="177">
        <v>0</v>
      </c>
      <c r="P562" s="177">
        <v>0</v>
      </c>
      <c r="Q562" s="177">
        <v>48360</v>
      </c>
      <c r="R562" s="177">
        <v>17469</v>
      </c>
      <c r="S562" s="177">
        <v>38369</v>
      </c>
      <c r="T562" s="178">
        <v>0</v>
      </c>
      <c r="U562" s="178">
        <v>0</v>
      </c>
      <c r="V562" s="178">
        <v>0</v>
      </c>
      <c r="W562" s="178">
        <v>0</v>
      </c>
      <c r="X562" s="178">
        <v>0</v>
      </c>
      <c r="Y562" s="178">
        <v>48360</v>
      </c>
      <c r="Z562" s="178">
        <v>0</v>
      </c>
      <c r="AA562" s="178">
        <v>17469</v>
      </c>
      <c r="AB562" s="178">
        <v>0</v>
      </c>
      <c r="AC562" s="178">
        <v>25459</v>
      </c>
      <c r="AD562" s="178">
        <v>0</v>
      </c>
      <c r="AE562" s="178">
        <v>12910</v>
      </c>
      <c r="AF562" s="178">
        <v>104198</v>
      </c>
    </row>
    <row r="563" spans="1:32">
      <c r="A563" s="179" t="s">
        <v>1220</v>
      </c>
      <c r="B563" s="172" t="s">
        <v>400</v>
      </c>
      <c r="C563" s="173" t="s">
        <v>1792</v>
      </c>
      <c r="D563" s="171" t="s">
        <v>1799</v>
      </c>
      <c r="E563" s="171"/>
      <c r="F563" s="182">
        <v>1</v>
      </c>
      <c r="G563" s="174"/>
      <c r="H563" s="175" t="s">
        <v>1806</v>
      </c>
      <c r="I563" s="175"/>
      <c r="J563" s="175"/>
      <c r="K563" s="175"/>
      <c r="L563" s="175"/>
      <c r="M563" s="175"/>
      <c r="N563" s="177">
        <v>107708</v>
      </c>
      <c r="O563" s="177">
        <v>0</v>
      </c>
      <c r="P563" s="177">
        <v>0</v>
      </c>
      <c r="Q563" s="177">
        <v>0</v>
      </c>
      <c r="R563" s="177">
        <v>0</v>
      </c>
      <c r="S563" s="177">
        <v>0</v>
      </c>
      <c r="T563" s="178">
        <v>0</v>
      </c>
      <c r="U563" s="178">
        <v>107708</v>
      </c>
      <c r="V563" s="178">
        <v>0</v>
      </c>
      <c r="W563" s="178">
        <v>0</v>
      </c>
      <c r="X563" s="178">
        <v>0</v>
      </c>
      <c r="Y563" s="178">
        <v>0</v>
      </c>
      <c r="Z563" s="178">
        <v>0</v>
      </c>
      <c r="AA563" s="178">
        <v>0</v>
      </c>
      <c r="AB563" s="178">
        <v>0</v>
      </c>
      <c r="AC563" s="178">
        <v>0</v>
      </c>
      <c r="AD563" s="178">
        <v>0</v>
      </c>
      <c r="AE563" s="178">
        <v>0</v>
      </c>
      <c r="AF563" s="178">
        <v>107708</v>
      </c>
    </row>
    <row r="564" spans="1:32">
      <c r="A564" s="179" t="s">
        <v>1221</v>
      </c>
      <c r="B564" s="172" t="s">
        <v>540</v>
      </c>
      <c r="C564" s="173" t="s">
        <v>1795</v>
      </c>
      <c r="D564" s="171" t="s">
        <v>1795</v>
      </c>
      <c r="E564" s="171" t="s">
        <v>1794</v>
      </c>
      <c r="F564" s="182">
        <v>0.50722824716267334</v>
      </c>
      <c r="G564" s="174">
        <v>0.4927717528373266</v>
      </c>
      <c r="H564" s="175"/>
      <c r="I564" s="175"/>
      <c r="J564" s="175" t="s">
        <v>1806</v>
      </c>
      <c r="K564" s="175" t="s">
        <v>1806</v>
      </c>
      <c r="L564" s="175"/>
      <c r="M564" s="175"/>
      <c r="N564" s="177">
        <v>0</v>
      </c>
      <c r="O564" s="177">
        <v>0</v>
      </c>
      <c r="P564" s="177">
        <v>48846</v>
      </c>
      <c r="Q564" s="177">
        <v>50279</v>
      </c>
      <c r="R564" s="177">
        <v>0</v>
      </c>
      <c r="S564" s="177">
        <v>0</v>
      </c>
      <c r="T564" s="178">
        <v>0</v>
      </c>
      <c r="U564" s="178">
        <v>0</v>
      </c>
      <c r="V564" s="178">
        <v>0</v>
      </c>
      <c r="W564" s="178">
        <v>48846</v>
      </c>
      <c r="X564" s="178">
        <v>0</v>
      </c>
      <c r="Y564" s="178">
        <v>50279</v>
      </c>
      <c r="Z564" s="178">
        <v>0</v>
      </c>
      <c r="AA564" s="178">
        <v>0</v>
      </c>
      <c r="AB564" s="178">
        <v>0</v>
      </c>
      <c r="AC564" s="178">
        <v>0</v>
      </c>
      <c r="AD564" s="178">
        <v>0</v>
      </c>
      <c r="AE564" s="178">
        <v>0</v>
      </c>
      <c r="AF564" s="178">
        <v>99125</v>
      </c>
    </row>
    <row r="565" spans="1:32">
      <c r="A565" s="179" t="s">
        <v>1222</v>
      </c>
      <c r="B565" s="172" t="s">
        <v>560</v>
      </c>
      <c r="C565" s="173" t="s">
        <v>1795</v>
      </c>
      <c r="D565" s="171" t="s">
        <v>1795</v>
      </c>
      <c r="E565" s="171" t="s">
        <v>1796</v>
      </c>
      <c r="F565" s="182">
        <v>0.82187929754530298</v>
      </c>
      <c r="G565" s="174">
        <v>9.4135257822293081E-2</v>
      </c>
      <c r="H565" s="175"/>
      <c r="I565" s="175"/>
      <c r="J565" s="175"/>
      <c r="K565" s="175" t="s">
        <v>1806</v>
      </c>
      <c r="L565" s="175"/>
      <c r="M565" s="175"/>
      <c r="N565" s="177">
        <v>0</v>
      </c>
      <c r="O565" s="177">
        <v>0</v>
      </c>
      <c r="P565" s="177">
        <v>0</v>
      </c>
      <c r="Q565" s="177">
        <v>67533</v>
      </c>
      <c r="R565" s="177">
        <v>7735</v>
      </c>
      <c r="S565" s="177">
        <v>6901</v>
      </c>
      <c r="T565" s="178">
        <v>0</v>
      </c>
      <c r="U565" s="178">
        <v>0</v>
      </c>
      <c r="V565" s="178">
        <v>0</v>
      </c>
      <c r="W565" s="178">
        <v>0</v>
      </c>
      <c r="X565" s="178">
        <v>0</v>
      </c>
      <c r="Y565" s="178">
        <v>67533</v>
      </c>
      <c r="Z565" s="178">
        <v>0</v>
      </c>
      <c r="AA565" s="178">
        <v>7735</v>
      </c>
      <c r="AB565" s="178">
        <v>0</v>
      </c>
      <c r="AC565" s="178">
        <v>5753</v>
      </c>
      <c r="AD565" s="178">
        <v>0</v>
      </c>
      <c r="AE565" s="178">
        <v>1148</v>
      </c>
      <c r="AF565" s="178">
        <v>82169</v>
      </c>
    </row>
    <row r="566" spans="1:32">
      <c r="A566" s="179" t="s">
        <v>1223</v>
      </c>
      <c r="B566" s="172" t="s">
        <v>541</v>
      </c>
      <c r="C566" s="173" t="s">
        <v>1797</v>
      </c>
      <c r="D566" s="171" t="s">
        <v>1797</v>
      </c>
      <c r="E566" s="171" t="s">
        <v>1796</v>
      </c>
      <c r="F566" s="182">
        <v>0.57457893376285074</v>
      </c>
      <c r="G566" s="174">
        <v>0.42542106623714926</v>
      </c>
      <c r="H566" s="175"/>
      <c r="I566" s="175"/>
      <c r="J566" s="175"/>
      <c r="K566" s="175"/>
      <c r="L566" s="175" t="s">
        <v>1806</v>
      </c>
      <c r="M566" s="175" t="s">
        <v>1806</v>
      </c>
      <c r="N566" s="177">
        <v>0</v>
      </c>
      <c r="O566" s="177">
        <v>0</v>
      </c>
      <c r="P566" s="177">
        <v>0</v>
      </c>
      <c r="Q566" s="177">
        <v>0</v>
      </c>
      <c r="R566" s="177">
        <v>42788</v>
      </c>
      <c r="S566" s="177">
        <v>57790</v>
      </c>
      <c r="T566" s="178">
        <v>0</v>
      </c>
      <c r="U566" s="178">
        <v>0</v>
      </c>
      <c r="V566" s="178">
        <v>0</v>
      </c>
      <c r="W566" s="178">
        <v>0</v>
      </c>
      <c r="X566" s="178">
        <v>0</v>
      </c>
      <c r="Y566" s="178">
        <v>0</v>
      </c>
      <c r="Z566" s="178">
        <v>0</v>
      </c>
      <c r="AA566" s="178">
        <v>42788</v>
      </c>
      <c r="AB566" s="178">
        <v>0</v>
      </c>
      <c r="AC566" s="178">
        <v>29134</v>
      </c>
      <c r="AD566" s="178">
        <v>0</v>
      </c>
      <c r="AE566" s="178">
        <v>28656</v>
      </c>
      <c r="AF566" s="178">
        <v>100578</v>
      </c>
    </row>
    <row r="567" spans="1:32">
      <c r="A567" s="179" t="s">
        <v>1224</v>
      </c>
      <c r="B567" s="172" t="s">
        <v>542</v>
      </c>
      <c r="C567" s="173" t="s">
        <v>1797</v>
      </c>
      <c r="D567" s="171" t="s">
        <v>1797</v>
      </c>
      <c r="E567" s="171" t="s">
        <v>1796</v>
      </c>
      <c r="F567" s="182">
        <v>0.49933609958506225</v>
      </c>
      <c r="G567" s="174">
        <v>0.29577949021932426</v>
      </c>
      <c r="H567" s="175"/>
      <c r="I567" s="175"/>
      <c r="J567" s="175"/>
      <c r="K567" s="175"/>
      <c r="L567" s="175" t="s">
        <v>1806</v>
      </c>
      <c r="M567" s="175" t="s">
        <v>1806</v>
      </c>
      <c r="N567" s="177">
        <v>0</v>
      </c>
      <c r="O567" s="177">
        <v>0</v>
      </c>
      <c r="P567" s="177">
        <v>17282</v>
      </c>
      <c r="Q567" s="177">
        <v>0</v>
      </c>
      <c r="R567" s="177">
        <v>24949</v>
      </c>
      <c r="S567" s="177">
        <v>42119</v>
      </c>
      <c r="T567" s="178">
        <v>0</v>
      </c>
      <c r="U567" s="178">
        <v>0</v>
      </c>
      <c r="V567" s="178">
        <v>0</v>
      </c>
      <c r="W567" s="178">
        <v>17282</v>
      </c>
      <c r="X567" s="178">
        <v>0</v>
      </c>
      <c r="Y567" s="178">
        <v>0</v>
      </c>
      <c r="Z567" s="178">
        <v>0</v>
      </c>
      <c r="AA567" s="178">
        <v>24949</v>
      </c>
      <c r="AB567" s="178">
        <v>0</v>
      </c>
      <c r="AC567" s="178">
        <v>25843</v>
      </c>
      <c r="AD567" s="178">
        <v>0</v>
      </c>
      <c r="AE567" s="178">
        <v>16276</v>
      </c>
      <c r="AF567" s="178">
        <v>84350</v>
      </c>
    </row>
    <row r="568" spans="1:32">
      <c r="A568" s="179" t="s">
        <v>1225</v>
      </c>
      <c r="B568" s="172" t="s">
        <v>401</v>
      </c>
      <c r="C568" s="173" t="s">
        <v>1792</v>
      </c>
      <c r="D568" s="171" t="s">
        <v>1799</v>
      </c>
      <c r="E568" s="171"/>
      <c r="F568" s="182">
        <v>1</v>
      </c>
      <c r="G568" s="174"/>
      <c r="H568" s="175" t="s">
        <v>1806</v>
      </c>
      <c r="I568" s="175"/>
      <c r="J568" s="175"/>
      <c r="K568" s="175"/>
      <c r="L568" s="175"/>
      <c r="M568" s="175"/>
      <c r="N568" s="177">
        <v>145599</v>
      </c>
      <c r="O568" s="177">
        <v>0</v>
      </c>
      <c r="P568" s="177">
        <v>0</v>
      </c>
      <c r="Q568" s="177">
        <v>0</v>
      </c>
      <c r="R568" s="177">
        <v>0</v>
      </c>
      <c r="S568" s="177">
        <v>0</v>
      </c>
      <c r="T568" s="178">
        <v>0</v>
      </c>
      <c r="U568" s="178">
        <v>145599</v>
      </c>
      <c r="V568" s="178">
        <v>0</v>
      </c>
      <c r="W568" s="178">
        <v>0</v>
      </c>
      <c r="X568" s="178">
        <v>0</v>
      </c>
      <c r="Y568" s="178">
        <v>0</v>
      </c>
      <c r="Z568" s="178">
        <v>0</v>
      </c>
      <c r="AA568" s="178">
        <v>0</v>
      </c>
      <c r="AB568" s="178">
        <v>0</v>
      </c>
      <c r="AC568" s="178">
        <v>0</v>
      </c>
      <c r="AD568" s="178">
        <v>0</v>
      </c>
      <c r="AE568" s="178">
        <v>0</v>
      </c>
      <c r="AF568" s="178">
        <v>145599</v>
      </c>
    </row>
    <row r="569" spans="1:32">
      <c r="A569" s="179" t="s">
        <v>1226</v>
      </c>
      <c r="B569" s="172" t="s">
        <v>543</v>
      </c>
      <c r="C569" s="173" t="s">
        <v>1796</v>
      </c>
      <c r="D569" s="171" t="s">
        <v>1796</v>
      </c>
      <c r="E569" s="171" t="s">
        <v>1797</v>
      </c>
      <c r="F569" s="182">
        <v>0.55682774339912022</v>
      </c>
      <c r="G569" s="174">
        <v>0.44317225660087978</v>
      </c>
      <c r="H569" s="175"/>
      <c r="I569" s="175"/>
      <c r="J569" s="175"/>
      <c r="K569" s="175"/>
      <c r="L569" s="175" t="s">
        <v>1806</v>
      </c>
      <c r="M569" s="175" t="s">
        <v>1806</v>
      </c>
      <c r="N569" s="177">
        <v>0</v>
      </c>
      <c r="O569" s="177">
        <v>0</v>
      </c>
      <c r="P569" s="177">
        <v>0</v>
      </c>
      <c r="Q569" s="177">
        <v>0</v>
      </c>
      <c r="R569" s="177">
        <v>52280</v>
      </c>
      <c r="S569" s="177">
        <v>41609</v>
      </c>
      <c r="T569" s="178">
        <v>0</v>
      </c>
      <c r="U569" s="178">
        <v>0</v>
      </c>
      <c r="V569" s="178">
        <v>0</v>
      </c>
      <c r="W569" s="178">
        <v>0</v>
      </c>
      <c r="X569" s="178">
        <v>0</v>
      </c>
      <c r="Y569" s="178">
        <v>0</v>
      </c>
      <c r="Z569" s="178">
        <v>0</v>
      </c>
      <c r="AA569" s="178">
        <v>52280</v>
      </c>
      <c r="AB569" s="178">
        <v>0</v>
      </c>
      <c r="AC569" s="178">
        <v>27777</v>
      </c>
      <c r="AD569" s="178">
        <v>0</v>
      </c>
      <c r="AE569" s="178">
        <v>13832</v>
      </c>
      <c r="AF569" s="178">
        <v>93889</v>
      </c>
    </row>
    <row r="570" spans="1:32">
      <c r="A570" s="179" t="s">
        <v>1227</v>
      </c>
      <c r="B570" s="172" t="s">
        <v>483</v>
      </c>
      <c r="C570" s="173" t="s">
        <v>1795</v>
      </c>
      <c r="D570" s="171" t="s">
        <v>1795</v>
      </c>
      <c r="E570" s="171" t="s">
        <v>1797</v>
      </c>
      <c r="F570" s="182">
        <v>0.55967174239807305</v>
      </c>
      <c r="G570" s="174">
        <v>0.26170981505167534</v>
      </c>
      <c r="H570" s="175"/>
      <c r="I570" s="175"/>
      <c r="J570" s="175"/>
      <c r="K570" s="175" t="s">
        <v>1806</v>
      </c>
      <c r="L570" s="175"/>
      <c r="M570" s="175" t="s">
        <v>1806</v>
      </c>
      <c r="N570" s="177">
        <v>0</v>
      </c>
      <c r="O570" s="177">
        <v>0</v>
      </c>
      <c r="P570" s="177">
        <v>0</v>
      </c>
      <c r="Q570" s="177">
        <v>59947</v>
      </c>
      <c r="R570" s="177">
        <v>19132</v>
      </c>
      <c r="S570" s="177">
        <v>28032</v>
      </c>
      <c r="T570" s="178">
        <v>0</v>
      </c>
      <c r="U570" s="178">
        <v>0</v>
      </c>
      <c r="V570" s="178">
        <v>0</v>
      </c>
      <c r="W570" s="178">
        <v>0</v>
      </c>
      <c r="X570" s="178">
        <v>0</v>
      </c>
      <c r="Y570" s="178">
        <v>59947</v>
      </c>
      <c r="Z570" s="178">
        <v>0</v>
      </c>
      <c r="AA570" s="178">
        <v>19132</v>
      </c>
      <c r="AB570" s="178">
        <v>0</v>
      </c>
      <c r="AC570" s="178">
        <v>19879</v>
      </c>
      <c r="AD570" s="178">
        <v>0</v>
      </c>
      <c r="AE570" s="178">
        <v>8153</v>
      </c>
      <c r="AF570" s="178">
        <v>107111</v>
      </c>
    </row>
    <row r="571" spans="1:32">
      <c r="A571" s="179" t="s">
        <v>1228</v>
      </c>
      <c r="B571" s="172" t="s">
        <v>402</v>
      </c>
      <c r="C571" s="173" t="s">
        <v>1792</v>
      </c>
      <c r="D571" s="171" t="s">
        <v>1799</v>
      </c>
      <c r="E571" s="171" t="s">
        <v>1801</v>
      </c>
      <c r="F571" s="182">
        <v>0.99563772857541399</v>
      </c>
      <c r="G571" s="174">
        <v>4.3622714245859645E-3</v>
      </c>
      <c r="H571" s="175" t="s">
        <v>1806</v>
      </c>
      <c r="I571" s="175"/>
      <c r="J571" s="175"/>
      <c r="K571" s="175"/>
      <c r="L571" s="175"/>
      <c r="M571" s="175"/>
      <c r="N571" s="177">
        <v>117771</v>
      </c>
      <c r="O571" s="177">
        <v>0</v>
      </c>
      <c r="P571" s="177">
        <v>0</v>
      </c>
      <c r="Q571" s="177">
        <v>516</v>
      </c>
      <c r="R571" s="177">
        <v>0</v>
      </c>
      <c r="S571" s="177">
        <v>0</v>
      </c>
      <c r="T571" s="178">
        <v>0</v>
      </c>
      <c r="U571" s="178">
        <v>117771</v>
      </c>
      <c r="V571" s="178">
        <v>0</v>
      </c>
      <c r="W571" s="178">
        <v>0</v>
      </c>
      <c r="X571" s="178">
        <v>0</v>
      </c>
      <c r="Y571" s="178">
        <v>0</v>
      </c>
      <c r="Z571" s="178">
        <v>516</v>
      </c>
      <c r="AA571" s="178">
        <v>0</v>
      </c>
      <c r="AB571" s="178">
        <v>0</v>
      </c>
      <c r="AC571" s="178">
        <v>0</v>
      </c>
      <c r="AD571" s="178">
        <v>0</v>
      </c>
      <c r="AE571" s="178">
        <v>0</v>
      </c>
      <c r="AF571" s="178">
        <v>118287</v>
      </c>
    </row>
    <row r="572" spans="1:32">
      <c r="A572" s="179" t="s">
        <v>1229</v>
      </c>
      <c r="B572" s="172" t="s">
        <v>40</v>
      </c>
      <c r="C572" s="173" t="s">
        <v>1794</v>
      </c>
      <c r="D572" s="171" t="s">
        <v>1800</v>
      </c>
      <c r="E572" s="171" t="s">
        <v>1801</v>
      </c>
      <c r="F572" s="182">
        <v>0.61393409684548927</v>
      </c>
      <c r="G572" s="174">
        <v>0.37077556761101066</v>
      </c>
      <c r="H572" s="175"/>
      <c r="I572" s="175"/>
      <c r="J572" s="175" t="s">
        <v>1806</v>
      </c>
      <c r="K572" s="175" t="s">
        <v>1806</v>
      </c>
      <c r="L572" s="175"/>
      <c r="M572" s="175"/>
      <c r="N572" s="177">
        <v>0</v>
      </c>
      <c r="O572" s="177">
        <v>0</v>
      </c>
      <c r="P572" s="177">
        <v>61111</v>
      </c>
      <c r="Q572" s="177">
        <v>36907</v>
      </c>
      <c r="R572" s="177">
        <v>0</v>
      </c>
      <c r="S572" s="177">
        <v>1522</v>
      </c>
      <c r="T572" s="178">
        <v>0</v>
      </c>
      <c r="U572" s="178">
        <v>0</v>
      </c>
      <c r="V572" s="178">
        <v>0</v>
      </c>
      <c r="W572" s="178">
        <v>0</v>
      </c>
      <c r="X572" s="178">
        <v>61111</v>
      </c>
      <c r="Y572" s="178">
        <v>0</v>
      </c>
      <c r="Z572" s="178">
        <v>36907</v>
      </c>
      <c r="AA572" s="178">
        <v>0</v>
      </c>
      <c r="AB572" s="178">
        <v>0</v>
      </c>
      <c r="AC572" s="178">
        <v>1363</v>
      </c>
      <c r="AD572" s="178">
        <v>0</v>
      </c>
      <c r="AE572" s="178">
        <v>159</v>
      </c>
      <c r="AF572" s="178">
        <v>99540</v>
      </c>
    </row>
    <row r="573" spans="1:32">
      <c r="A573" s="179" t="s">
        <v>1230</v>
      </c>
      <c r="B573" s="172" t="s">
        <v>403</v>
      </c>
      <c r="C573" s="173" t="s">
        <v>1792</v>
      </c>
      <c r="D573" s="171" t="s">
        <v>1799</v>
      </c>
      <c r="E573" s="171"/>
      <c r="F573" s="182">
        <v>1</v>
      </c>
      <c r="G573" s="174"/>
      <c r="H573" s="175" t="s">
        <v>1806</v>
      </c>
      <c r="I573" s="175"/>
      <c r="J573" s="175"/>
      <c r="K573" s="175"/>
      <c r="L573" s="175"/>
      <c r="M573" s="175"/>
      <c r="N573" s="177">
        <v>110327</v>
      </c>
      <c r="O573" s="177">
        <v>0</v>
      </c>
      <c r="P573" s="177">
        <v>0</v>
      </c>
      <c r="Q573" s="177">
        <v>0</v>
      </c>
      <c r="R573" s="177">
        <v>0</v>
      </c>
      <c r="S573" s="177">
        <v>0</v>
      </c>
      <c r="T573" s="178">
        <v>0</v>
      </c>
      <c r="U573" s="178">
        <v>110327</v>
      </c>
      <c r="V573" s="178">
        <v>0</v>
      </c>
      <c r="W573" s="178">
        <v>0</v>
      </c>
      <c r="X573" s="178">
        <v>0</v>
      </c>
      <c r="Y573" s="178">
        <v>0</v>
      </c>
      <c r="Z573" s="178">
        <v>0</v>
      </c>
      <c r="AA573" s="178">
        <v>0</v>
      </c>
      <c r="AB573" s="178">
        <v>0</v>
      </c>
      <c r="AC573" s="178">
        <v>0</v>
      </c>
      <c r="AD573" s="178">
        <v>0</v>
      </c>
      <c r="AE573" s="178">
        <v>0</v>
      </c>
      <c r="AF573" s="178">
        <v>110327</v>
      </c>
    </row>
    <row r="574" spans="1:32">
      <c r="A574" s="179" t="s">
        <v>1231</v>
      </c>
      <c r="B574" s="172" t="s">
        <v>567</v>
      </c>
      <c r="C574" s="173" t="s">
        <v>1795</v>
      </c>
      <c r="D574" s="171" t="s">
        <v>1795</v>
      </c>
      <c r="E574" s="171" t="s">
        <v>1796</v>
      </c>
      <c r="F574" s="182">
        <v>0.35753059544243032</v>
      </c>
      <c r="G574" s="174">
        <v>0.35482340464129725</v>
      </c>
      <c r="H574" s="175"/>
      <c r="I574" s="175"/>
      <c r="J574" s="175"/>
      <c r="K574" s="175" t="s">
        <v>1806</v>
      </c>
      <c r="L574" s="175" t="s">
        <v>1806</v>
      </c>
      <c r="M574" s="175" t="s">
        <v>1806</v>
      </c>
      <c r="N574" s="177">
        <v>0</v>
      </c>
      <c r="O574" s="177">
        <v>0</v>
      </c>
      <c r="P574" s="177">
        <v>0</v>
      </c>
      <c r="Q574" s="177">
        <v>25621</v>
      </c>
      <c r="R574" s="177">
        <v>25427</v>
      </c>
      <c r="S574" s="177">
        <v>20613</v>
      </c>
      <c r="T574" s="178">
        <v>0</v>
      </c>
      <c r="U574" s="178">
        <v>0</v>
      </c>
      <c r="V574" s="178">
        <v>0</v>
      </c>
      <c r="W574" s="178">
        <v>0</v>
      </c>
      <c r="X574" s="178">
        <v>0</v>
      </c>
      <c r="Y574" s="178">
        <v>25621</v>
      </c>
      <c r="Z574" s="178">
        <v>0</v>
      </c>
      <c r="AA574" s="178">
        <v>25427</v>
      </c>
      <c r="AB574" s="178">
        <v>0</v>
      </c>
      <c r="AC574" s="178">
        <v>15789</v>
      </c>
      <c r="AD574" s="178">
        <v>0</v>
      </c>
      <c r="AE574" s="178">
        <v>4824</v>
      </c>
      <c r="AF574" s="178">
        <v>71661</v>
      </c>
    </row>
    <row r="575" spans="1:32">
      <c r="A575" s="179" t="s">
        <v>1232</v>
      </c>
      <c r="B575" s="172" t="s">
        <v>585</v>
      </c>
      <c r="C575" s="173" t="s">
        <v>1795</v>
      </c>
      <c r="D575" s="171" t="s">
        <v>1795</v>
      </c>
      <c r="E575" s="171" t="s">
        <v>1797</v>
      </c>
      <c r="F575" s="182">
        <v>0.53145465170169459</v>
      </c>
      <c r="G575" s="174">
        <v>0.30339331412336029</v>
      </c>
      <c r="H575" s="175"/>
      <c r="I575" s="175"/>
      <c r="J575" s="175"/>
      <c r="K575" s="175" t="s">
        <v>1806</v>
      </c>
      <c r="L575" s="175"/>
      <c r="M575" s="175" t="s">
        <v>1806</v>
      </c>
      <c r="N575" s="177">
        <v>301</v>
      </c>
      <c r="O575" s="177">
        <v>0</v>
      </c>
      <c r="P575" s="177">
        <v>0</v>
      </c>
      <c r="Q575" s="177">
        <v>52749</v>
      </c>
      <c r="R575" s="177">
        <v>16091</v>
      </c>
      <c r="S575" s="177">
        <v>30113</v>
      </c>
      <c r="T575" s="178">
        <v>301</v>
      </c>
      <c r="U575" s="178">
        <v>0</v>
      </c>
      <c r="V575" s="178">
        <v>0</v>
      </c>
      <c r="W575" s="178">
        <v>0</v>
      </c>
      <c r="X575" s="178">
        <v>0</v>
      </c>
      <c r="Y575" s="178">
        <v>52749</v>
      </c>
      <c r="Z575" s="178">
        <v>0</v>
      </c>
      <c r="AA575" s="178">
        <v>8552</v>
      </c>
      <c r="AB575" s="178">
        <v>7539</v>
      </c>
      <c r="AC575" s="178">
        <v>20341</v>
      </c>
      <c r="AD575" s="178">
        <v>1125</v>
      </c>
      <c r="AE575" s="178">
        <v>8647</v>
      </c>
      <c r="AF575" s="178">
        <v>99254</v>
      </c>
    </row>
    <row r="576" spans="1:32">
      <c r="A576" s="179" t="s">
        <v>1233</v>
      </c>
      <c r="B576" s="172" t="s">
        <v>404</v>
      </c>
      <c r="C576" s="173" t="s">
        <v>1792</v>
      </c>
      <c r="D576" s="171" t="s">
        <v>1799</v>
      </c>
      <c r="E576" s="171"/>
      <c r="F576" s="182">
        <v>1</v>
      </c>
      <c r="G576" s="174"/>
      <c r="H576" s="175" t="s">
        <v>1806</v>
      </c>
      <c r="I576" s="175"/>
      <c r="J576" s="175"/>
      <c r="K576" s="175"/>
      <c r="L576" s="175"/>
      <c r="M576" s="175"/>
      <c r="N576" s="177">
        <v>122718</v>
      </c>
      <c r="O576" s="177">
        <v>0</v>
      </c>
      <c r="P576" s="177">
        <v>0</v>
      </c>
      <c r="Q576" s="177">
        <v>0</v>
      </c>
      <c r="R576" s="177">
        <v>0</v>
      </c>
      <c r="S576" s="177">
        <v>0</v>
      </c>
      <c r="T576" s="178">
        <v>0</v>
      </c>
      <c r="U576" s="178">
        <v>122718</v>
      </c>
      <c r="V576" s="178">
        <v>0</v>
      </c>
      <c r="W576" s="178">
        <v>0</v>
      </c>
      <c r="X576" s="178">
        <v>0</v>
      </c>
      <c r="Y576" s="178">
        <v>0</v>
      </c>
      <c r="Z576" s="178">
        <v>0</v>
      </c>
      <c r="AA576" s="178">
        <v>0</v>
      </c>
      <c r="AB576" s="178">
        <v>0</v>
      </c>
      <c r="AC576" s="178">
        <v>0</v>
      </c>
      <c r="AD576" s="178">
        <v>0</v>
      </c>
      <c r="AE576" s="178">
        <v>0</v>
      </c>
      <c r="AF576" s="178">
        <v>122718</v>
      </c>
    </row>
    <row r="577" spans="1:32">
      <c r="A577" s="179" t="s">
        <v>1234</v>
      </c>
      <c r="B577" s="172" t="s">
        <v>169</v>
      </c>
      <c r="C577" s="173" t="s">
        <v>1794</v>
      </c>
      <c r="D577" s="171" t="s">
        <v>1794</v>
      </c>
      <c r="E577" s="171" t="s">
        <v>1796</v>
      </c>
      <c r="F577" s="182">
        <v>0.5880393579303369</v>
      </c>
      <c r="G577" s="174">
        <v>0.32790101255734588</v>
      </c>
      <c r="H577" s="175"/>
      <c r="I577" s="175"/>
      <c r="J577" s="175" t="s">
        <v>1806</v>
      </c>
      <c r="K577" s="175"/>
      <c r="L577" s="175" t="s">
        <v>1806</v>
      </c>
      <c r="M577" s="175"/>
      <c r="N577" s="177">
        <v>0</v>
      </c>
      <c r="O577" s="177">
        <v>0</v>
      </c>
      <c r="P577" s="177">
        <v>57552</v>
      </c>
      <c r="Q577" s="177">
        <v>0</v>
      </c>
      <c r="R577" s="177">
        <v>32092</v>
      </c>
      <c r="S577" s="177">
        <v>8227</v>
      </c>
      <c r="T577" s="178">
        <v>0</v>
      </c>
      <c r="U577" s="178">
        <v>0</v>
      </c>
      <c r="V577" s="178">
        <v>0</v>
      </c>
      <c r="W577" s="178">
        <v>57552</v>
      </c>
      <c r="X577" s="178">
        <v>0</v>
      </c>
      <c r="Y577" s="178">
        <v>0</v>
      </c>
      <c r="Z577" s="178">
        <v>0</v>
      </c>
      <c r="AA577" s="178">
        <v>32092</v>
      </c>
      <c r="AB577" s="178">
        <v>0</v>
      </c>
      <c r="AC577" s="178">
        <v>5794</v>
      </c>
      <c r="AD577" s="178">
        <v>0</v>
      </c>
      <c r="AE577" s="178">
        <v>2433</v>
      </c>
      <c r="AF577" s="178">
        <v>97871</v>
      </c>
    </row>
    <row r="578" spans="1:32">
      <c r="A578" s="179" t="s">
        <v>1235</v>
      </c>
      <c r="B578" s="172" t="s">
        <v>106</v>
      </c>
      <c r="C578" s="173" t="s">
        <v>1794</v>
      </c>
      <c r="D578" s="171" t="s">
        <v>1800</v>
      </c>
      <c r="E578" s="171" t="s">
        <v>1797</v>
      </c>
      <c r="F578" s="182">
        <v>0.99224356974100658</v>
      </c>
      <c r="G578" s="174">
        <v>7.7564302589934473E-3</v>
      </c>
      <c r="H578" s="175"/>
      <c r="I578" s="175"/>
      <c r="J578" s="175" t="s">
        <v>1806</v>
      </c>
      <c r="K578" s="175"/>
      <c r="L578" s="175"/>
      <c r="M578" s="175"/>
      <c r="N578" s="177">
        <v>0</v>
      </c>
      <c r="O578" s="177">
        <v>0</v>
      </c>
      <c r="P578" s="177">
        <v>89036</v>
      </c>
      <c r="Q578" s="177">
        <v>0</v>
      </c>
      <c r="R578" s="177">
        <v>0</v>
      </c>
      <c r="S578" s="177">
        <v>696</v>
      </c>
      <c r="T578" s="178">
        <v>0</v>
      </c>
      <c r="U578" s="178">
        <v>0</v>
      </c>
      <c r="V578" s="178">
        <v>0</v>
      </c>
      <c r="W578" s="178">
        <v>0</v>
      </c>
      <c r="X578" s="178">
        <v>89036</v>
      </c>
      <c r="Y578" s="178">
        <v>0</v>
      </c>
      <c r="Z578" s="178">
        <v>0</v>
      </c>
      <c r="AA578" s="178">
        <v>0</v>
      </c>
      <c r="AB578" s="178">
        <v>0</v>
      </c>
      <c r="AC578" s="178">
        <v>0</v>
      </c>
      <c r="AD578" s="178">
        <v>0</v>
      </c>
      <c r="AE578" s="178">
        <v>696</v>
      </c>
      <c r="AF578" s="178">
        <v>89732</v>
      </c>
    </row>
    <row r="579" spans="1:32">
      <c r="A579" s="179" t="s">
        <v>1236</v>
      </c>
      <c r="B579" s="172" t="s">
        <v>266</v>
      </c>
      <c r="C579" s="173" t="s">
        <v>1795</v>
      </c>
      <c r="D579" s="171" t="s">
        <v>1801</v>
      </c>
      <c r="E579" s="171" t="s">
        <v>1800</v>
      </c>
      <c r="F579" s="182">
        <v>0.92935923834376466</v>
      </c>
      <c r="G579" s="174">
        <v>7.064076165623534E-2</v>
      </c>
      <c r="H579" s="175"/>
      <c r="I579" s="175"/>
      <c r="J579" s="175"/>
      <c r="K579" s="175" t="s">
        <v>1806</v>
      </c>
      <c r="L579" s="175"/>
      <c r="M579" s="175"/>
      <c r="N579" s="177">
        <v>0</v>
      </c>
      <c r="O579" s="177">
        <v>0</v>
      </c>
      <c r="P579" s="177">
        <v>6930</v>
      </c>
      <c r="Q579" s="177">
        <v>91172</v>
      </c>
      <c r="R579" s="177">
        <v>0</v>
      </c>
      <c r="S579" s="177">
        <v>0</v>
      </c>
      <c r="T579" s="178">
        <v>0</v>
      </c>
      <c r="U579" s="178">
        <v>0</v>
      </c>
      <c r="V579" s="178">
        <v>0</v>
      </c>
      <c r="W579" s="178">
        <v>0</v>
      </c>
      <c r="X579" s="178">
        <v>6930</v>
      </c>
      <c r="Y579" s="178">
        <v>0</v>
      </c>
      <c r="Z579" s="178">
        <v>91172</v>
      </c>
      <c r="AA579" s="178">
        <v>0</v>
      </c>
      <c r="AB579" s="178">
        <v>0</v>
      </c>
      <c r="AC579" s="178">
        <v>0</v>
      </c>
      <c r="AD579" s="178">
        <v>0</v>
      </c>
      <c r="AE579" s="178">
        <v>0</v>
      </c>
      <c r="AF579" s="178">
        <v>98102</v>
      </c>
    </row>
    <row r="580" spans="1:32">
      <c r="A580" s="179" t="s">
        <v>1237</v>
      </c>
      <c r="B580" s="172" t="s">
        <v>267</v>
      </c>
      <c r="C580" s="173" t="s">
        <v>1794</v>
      </c>
      <c r="D580" s="171" t="s">
        <v>1800</v>
      </c>
      <c r="E580" s="171" t="s">
        <v>1802</v>
      </c>
      <c r="F580" s="182">
        <v>0.61719053162592163</v>
      </c>
      <c r="G580" s="174">
        <v>0.17617384555684906</v>
      </c>
      <c r="H580" s="175"/>
      <c r="I580" s="175"/>
      <c r="J580" s="175" t="s">
        <v>1806</v>
      </c>
      <c r="K580" s="175"/>
      <c r="L580" s="175"/>
      <c r="M580" s="175"/>
      <c r="N580" s="177">
        <v>9619</v>
      </c>
      <c r="O580" s="177">
        <v>0</v>
      </c>
      <c r="P580" s="177">
        <v>63620</v>
      </c>
      <c r="Q580" s="177">
        <v>11411</v>
      </c>
      <c r="R580" s="177">
        <v>18160</v>
      </c>
      <c r="S580" s="177">
        <v>270</v>
      </c>
      <c r="T580" s="178">
        <v>9619</v>
      </c>
      <c r="U580" s="178">
        <v>0</v>
      </c>
      <c r="V580" s="178">
        <v>0</v>
      </c>
      <c r="W580" s="178">
        <v>0</v>
      </c>
      <c r="X580" s="178">
        <v>63620</v>
      </c>
      <c r="Y580" s="178">
        <v>0</v>
      </c>
      <c r="Z580" s="178">
        <v>11411</v>
      </c>
      <c r="AA580" s="178">
        <v>0</v>
      </c>
      <c r="AB580" s="178">
        <v>18160</v>
      </c>
      <c r="AC580" s="178">
        <v>0</v>
      </c>
      <c r="AD580" s="178">
        <v>0</v>
      </c>
      <c r="AE580" s="178">
        <v>270</v>
      </c>
      <c r="AF580" s="178">
        <v>103080</v>
      </c>
    </row>
    <row r="581" spans="1:32">
      <c r="A581" s="179" t="s">
        <v>1238</v>
      </c>
      <c r="B581" s="172" t="s">
        <v>405</v>
      </c>
      <c r="C581" s="173" t="s">
        <v>1792</v>
      </c>
      <c r="D581" s="171" t="s">
        <v>1799</v>
      </c>
      <c r="E581" s="171"/>
      <c r="F581" s="182">
        <v>1</v>
      </c>
      <c r="G581" s="174"/>
      <c r="H581" s="175" t="s">
        <v>1806</v>
      </c>
      <c r="I581" s="175"/>
      <c r="J581" s="175"/>
      <c r="K581" s="175"/>
      <c r="L581" s="175"/>
      <c r="M581" s="175"/>
      <c r="N581" s="177">
        <v>118385</v>
      </c>
      <c r="O581" s="177">
        <v>0</v>
      </c>
      <c r="P581" s="177">
        <v>0</v>
      </c>
      <c r="Q581" s="177">
        <v>0</v>
      </c>
      <c r="R581" s="177">
        <v>0</v>
      </c>
      <c r="S581" s="177">
        <v>0</v>
      </c>
      <c r="T581" s="178">
        <v>0</v>
      </c>
      <c r="U581" s="178">
        <v>118385</v>
      </c>
      <c r="V581" s="178">
        <v>0</v>
      </c>
      <c r="W581" s="178">
        <v>0</v>
      </c>
      <c r="X581" s="178">
        <v>0</v>
      </c>
      <c r="Y581" s="178">
        <v>0</v>
      </c>
      <c r="Z581" s="178">
        <v>0</v>
      </c>
      <c r="AA581" s="178">
        <v>0</v>
      </c>
      <c r="AB581" s="178">
        <v>0</v>
      </c>
      <c r="AC581" s="178">
        <v>0</v>
      </c>
      <c r="AD581" s="178">
        <v>0</v>
      </c>
      <c r="AE581" s="178">
        <v>0</v>
      </c>
      <c r="AF581" s="178">
        <v>118385</v>
      </c>
    </row>
    <row r="582" spans="1:32">
      <c r="A582" s="179" t="s">
        <v>1239</v>
      </c>
      <c r="B582" s="172" t="s">
        <v>41</v>
      </c>
      <c r="C582" s="173" t="s">
        <v>1796</v>
      </c>
      <c r="D582" s="171" t="s">
        <v>1796</v>
      </c>
      <c r="E582" s="171" t="s">
        <v>1795</v>
      </c>
      <c r="F582" s="182">
        <v>0.48780878063190025</v>
      </c>
      <c r="G582" s="174">
        <v>0.33762477383780326</v>
      </c>
      <c r="H582" s="175"/>
      <c r="I582" s="175"/>
      <c r="J582" s="175"/>
      <c r="K582" s="175" t="s">
        <v>1806</v>
      </c>
      <c r="L582" s="175" t="s">
        <v>1806</v>
      </c>
      <c r="M582" s="175"/>
      <c r="N582" s="177">
        <v>0</v>
      </c>
      <c r="O582" s="177">
        <v>0</v>
      </c>
      <c r="P582" s="177">
        <v>0</v>
      </c>
      <c r="Q582" s="177">
        <v>27431</v>
      </c>
      <c r="R582" s="177">
        <v>39633</v>
      </c>
      <c r="S582" s="177">
        <v>14183</v>
      </c>
      <c r="T582" s="178">
        <v>0</v>
      </c>
      <c r="U582" s="178">
        <v>0</v>
      </c>
      <c r="V582" s="178">
        <v>0</v>
      </c>
      <c r="W582" s="178">
        <v>0</v>
      </c>
      <c r="X582" s="178">
        <v>0</v>
      </c>
      <c r="Y582" s="178">
        <v>27431</v>
      </c>
      <c r="Z582" s="178">
        <v>0</v>
      </c>
      <c r="AA582" s="178">
        <v>39633</v>
      </c>
      <c r="AB582" s="178">
        <v>0</v>
      </c>
      <c r="AC582" s="178">
        <v>10927</v>
      </c>
      <c r="AD582" s="178">
        <v>0</v>
      </c>
      <c r="AE582" s="178">
        <v>3256</v>
      </c>
      <c r="AF582" s="178">
        <v>81247</v>
      </c>
    </row>
    <row r="583" spans="1:32">
      <c r="A583" s="179" t="s">
        <v>1240</v>
      </c>
      <c r="B583" s="172" t="s">
        <v>484</v>
      </c>
      <c r="C583" s="173" t="s">
        <v>1797</v>
      </c>
      <c r="D583" s="171" t="s">
        <v>1797</v>
      </c>
      <c r="E583" s="171" t="s">
        <v>1796</v>
      </c>
      <c r="F583" s="182">
        <v>0.42276585035666558</v>
      </c>
      <c r="G583" s="174">
        <v>0.30330458024541368</v>
      </c>
      <c r="H583" s="175"/>
      <c r="I583" s="175"/>
      <c r="J583" s="175"/>
      <c r="K583" s="175" t="s">
        <v>1806</v>
      </c>
      <c r="L583" s="175" t="s">
        <v>1806</v>
      </c>
      <c r="M583" s="175" t="s">
        <v>1806</v>
      </c>
      <c r="N583" s="177">
        <v>0</v>
      </c>
      <c r="O583" s="177">
        <v>0</v>
      </c>
      <c r="P583" s="177">
        <v>0</v>
      </c>
      <c r="Q583" s="177">
        <v>31566</v>
      </c>
      <c r="R583" s="177">
        <v>34951</v>
      </c>
      <c r="S583" s="177">
        <v>48717</v>
      </c>
      <c r="T583" s="178">
        <v>0</v>
      </c>
      <c r="U583" s="178">
        <v>0</v>
      </c>
      <c r="V583" s="178">
        <v>0</v>
      </c>
      <c r="W583" s="178">
        <v>0</v>
      </c>
      <c r="X583" s="178">
        <v>0</v>
      </c>
      <c r="Y583" s="178">
        <v>31566</v>
      </c>
      <c r="Z583" s="178">
        <v>0</v>
      </c>
      <c r="AA583" s="178">
        <v>34951</v>
      </c>
      <c r="AB583" s="178">
        <v>0</v>
      </c>
      <c r="AC583" s="178">
        <v>41526</v>
      </c>
      <c r="AD583" s="178">
        <v>0</v>
      </c>
      <c r="AE583" s="178">
        <v>7191</v>
      </c>
      <c r="AF583" s="178">
        <v>115234</v>
      </c>
    </row>
    <row r="584" spans="1:32">
      <c r="A584" s="179" t="s">
        <v>1241</v>
      </c>
      <c r="B584" s="172" t="s">
        <v>268</v>
      </c>
      <c r="C584" s="173" t="s">
        <v>1795</v>
      </c>
      <c r="D584" s="171" t="s">
        <v>1801</v>
      </c>
      <c r="E584" s="171" t="s">
        <v>1798</v>
      </c>
      <c r="F584" s="182">
        <v>0.75782611834844404</v>
      </c>
      <c r="G584" s="174">
        <v>0.23439675712473312</v>
      </c>
      <c r="H584" s="175"/>
      <c r="I584" s="175"/>
      <c r="J584" s="175"/>
      <c r="K584" s="175" t="s">
        <v>1806</v>
      </c>
      <c r="L584" s="175"/>
      <c r="M584" s="175"/>
      <c r="N584" s="177">
        <v>22725</v>
      </c>
      <c r="O584" s="177">
        <v>0</v>
      </c>
      <c r="P584" s="177">
        <v>0</v>
      </c>
      <c r="Q584" s="177">
        <v>73472</v>
      </c>
      <c r="R584" s="177">
        <v>0</v>
      </c>
      <c r="S584" s="177">
        <v>754</v>
      </c>
      <c r="T584" s="178">
        <v>22725</v>
      </c>
      <c r="U584" s="178">
        <v>0</v>
      </c>
      <c r="V584" s="178">
        <v>0</v>
      </c>
      <c r="W584" s="178">
        <v>0</v>
      </c>
      <c r="X584" s="178">
        <v>0</v>
      </c>
      <c r="Y584" s="178">
        <v>0</v>
      </c>
      <c r="Z584" s="178">
        <v>73472</v>
      </c>
      <c r="AA584" s="178">
        <v>0</v>
      </c>
      <c r="AB584" s="178">
        <v>0</v>
      </c>
      <c r="AC584" s="178">
        <v>0</v>
      </c>
      <c r="AD584" s="178">
        <v>754</v>
      </c>
      <c r="AE584" s="178">
        <v>0</v>
      </c>
      <c r="AF584" s="178">
        <v>96951</v>
      </c>
    </row>
    <row r="585" spans="1:32">
      <c r="A585" s="179" t="s">
        <v>1242</v>
      </c>
      <c r="B585" s="172" t="s">
        <v>107</v>
      </c>
      <c r="C585" s="173" t="s">
        <v>1794</v>
      </c>
      <c r="D585" s="171" t="s">
        <v>1794</v>
      </c>
      <c r="E585" s="171" t="s">
        <v>1797</v>
      </c>
      <c r="F585" s="182">
        <v>0.79019771996733956</v>
      </c>
      <c r="G585" s="174">
        <v>0.20980228003266049</v>
      </c>
      <c r="H585" s="175"/>
      <c r="I585" s="175"/>
      <c r="J585" s="175" t="s">
        <v>1806</v>
      </c>
      <c r="K585" s="175"/>
      <c r="L585" s="175"/>
      <c r="M585" s="175"/>
      <c r="N585" s="177">
        <v>0</v>
      </c>
      <c r="O585" s="177">
        <v>0</v>
      </c>
      <c r="P585" s="177">
        <v>76454</v>
      </c>
      <c r="Q585" s="177">
        <v>0</v>
      </c>
      <c r="R585" s="177">
        <v>0</v>
      </c>
      <c r="S585" s="177">
        <v>20299</v>
      </c>
      <c r="T585" s="178">
        <v>0</v>
      </c>
      <c r="U585" s="178">
        <v>0</v>
      </c>
      <c r="V585" s="178">
        <v>0</v>
      </c>
      <c r="W585" s="178">
        <v>76454</v>
      </c>
      <c r="X585" s="178">
        <v>0</v>
      </c>
      <c r="Y585" s="178">
        <v>0</v>
      </c>
      <c r="Z585" s="178">
        <v>0</v>
      </c>
      <c r="AA585" s="178">
        <v>0</v>
      </c>
      <c r="AB585" s="178">
        <v>0</v>
      </c>
      <c r="AC585" s="178">
        <v>16205</v>
      </c>
      <c r="AD585" s="178">
        <v>0</v>
      </c>
      <c r="AE585" s="178">
        <v>4094</v>
      </c>
      <c r="AF585" s="178">
        <v>96753</v>
      </c>
    </row>
    <row r="586" spans="1:32">
      <c r="A586" s="179" t="s">
        <v>1243</v>
      </c>
      <c r="B586" s="172" t="s">
        <v>108</v>
      </c>
      <c r="C586" s="173" t="s">
        <v>1794</v>
      </c>
      <c r="D586" s="171" t="s">
        <v>1794</v>
      </c>
      <c r="E586" s="171" t="s">
        <v>1796</v>
      </c>
      <c r="F586" s="182">
        <v>0.84425644320696791</v>
      </c>
      <c r="G586" s="174">
        <v>0.10701791961162276</v>
      </c>
      <c r="H586" s="175"/>
      <c r="I586" s="175"/>
      <c r="J586" s="175" t="s">
        <v>1806</v>
      </c>
      <c r="K586" s="175"/>
      <c r="L586" s="175"/>
      <c r="M586" s="175"/>
      <c r="N586" s="177">
        <v>0</v>
      </c>
      <c r="O586" s="177">
        <v>0</v>
      </c>
      <c r="P586" s="177">
        <v>94604</v>
      </c>
      <c r="Q586" s="177">
        <v>0</v>
      </c>
      <c r="R586" s="177">
        <v>11992</v>
      </c>
      <c r="S586" s="177">
        <v>5460</v>
      </c>
      <c r="T586" s="178">
        <v>0</v>
      </c>
      <c r="U586" s="178">
        <v>0</v>
      </c>
      <c r="V586" s="178">
        <v>0</v>
      </c>
      <c r="W586" s="178">
        <v>94604</v>
      </c>
      <c r="X586" s="178">
        <v>0</v>
      </c>
      <c r="Y586" s="178">
        <v>0</v>
      </c>
      <c r="Z586" s="178">
        <v>0</v>
      </c>
      <c r="AA586" s="178">
        <v>11992</v>
      </c>
      <c r="AB586" s="178">
        <v>0</v>
      </c>
      <c r="AC586" s="178">
        <v>1813</v>
      </c>
      <c r="AD586" s="178">
        <v>0</v>
      </c>
      <c r="AE586" s="178">
        <v>3647</v>
      </c>
      <c r="AF586" s="178">
        <v>112056</v>
      </c>
    </row>
    <row r="587" spans="1:32">
      <c r="A587" s="179" t="s">
        <v>1244</v>
      </c>
      <c r="B587" s="172" t="s">
        <v>269</v>
      </c>
      <c r="C587" s="173" t="s">
        <v>1795</v>
      </c>
      <c r="D587" s="171" t="s">
        <v>1795</v>
      </c>
      <c r="E587" s="171" t="s">
        <v>1796</v>
      </c>
      <c r="F587" s="182">
        <v>0.84147240486152619</v>
      </c>
      <c r="G587" s="174">
        <v>8.0852759513847378E-2</v>
      </c>
      <c r="H587" s="175"/>
      <c r="I587" s="175"/>
      <c r="J587" s="175"/>
      <c r="K587" s="175" t="s">
        <v>1806</v>
      </c>
      <c r="L587" s="175"/>
      <c r="M587" s="175"/>
      <c r="N587" s="177">
        <v>0</v>
      </c>
      <c r="O587" s="177">
        <v>0</v>
      </c>
      <c r="P587" s="177">
        <v>0</v>
      </c>
      <c r="Q587" s="177">
        <v>84467</v>
      </c>
      <c r="R587" s="177">
        <v>8116</v>
      </c>
      <c r="S587" s="177">
        <v>7797</v>
      </c>
      <c r="T587" s="178">
        <v>0</v>
      </c>
      <c r="U587" s="178">
        <v>0</v>
      </c>
      <c r="V587" s="178">
        <v>0</v>
      </c>
      <c r="W587" s="178">
        <v>0</v>
      </c>
      <c r="X587" s="178">
        <v>0</v>
      </c>
      <c r="Y587" s="178">
        <v>84467</v>
      </c>
      <c r="Z587" s="178">
        <v>0</v>
      </c>
      <c r="AA587" s="178">
        <v>8116</v>
      </c>
      <c r="AB587" s="178">
        <v>0</v>
      </c>
      <c r="AC587" s="178">
        <v>7076</v>
      </c>
      <c r="AD587" s="178">
        <v>0</v>
      </c>
      <c r="AE587" s="178">
        <v>721</v>
      </c>
      <c r="AF587" s="178">
        <v>100380</v>
      </c>
    </row>
    <row r="588" spans="1:32">
      <c r="A588" s="179" t="s">
        <v>1245</v>
      </c>
      <c r="B588" s="172" t="s">
        <v>42</v>
      </c>
      <c r="C588" s="173" t="s">
        <v>1794</v>
      </c>
      <c r="D588" s="171" t="s">
        <v>1794</v>
      </c>
      <c r="E588" s="171" t="s">
        <v>1793</v>
      </c>
      <c r="F588" s="182">
        <v>0.59776466724795885</v>
      </c>
      <c r="G588" s="174">
        <v>0.37694912183356172</v>
      </c>
      <c r="H588" s="175"/>
      <c r="I588" s="175" t="s">
        <v>1806</v>
      </c>
      <c r="J588" s="175" t="s">
        <v>1806</v>
      </c>
      <c r="K588" s="175"/>
      <c r="L588" s="175"/>
      <c r="M588" s="175"/>
      <c r="N588" s="177">
        <v>0</v>
      </c>
      <c r="O588" s="177">
        <v>33288</v>
      </c>
      <c r="P588" s="177">
        <v>52788</v>
      </c>
      <c r="Q588" s="177">
        <v>0</v>
      </c>
      <c r="R588" s="177">
        <v>0</v>
      </c>
      <c r="S588" s="177">
        <v>2233</v>
      </c>
      <c r="T588" s="178">
        <v>0</v>
      </c>
      <c r="U588" s="178">
        <v>0</v>
      </c>
      <c r="V588" s="178">
        <v>33288</v>
      </c>
      <c r="W588" s="178">
        <v>52788</v>
      </c>
      <c r="X588" s="178">
        <v>0</v>
      </c>
      <c r="Y588" s="178">
        <v>0</v>
      </c>
      <c r="Z588" s="178">
        <v>0</v>
      </c>
      <c r="AA588" s="178">
        <v>0</v>
      </c>
      <c r="AB588" s="178">
        <v>0</v>
      </c>
      <c r="AC588" s="178">
        <v>2233</v>
      </c>
      <c r="AD588" s="178">
        <v>0</v>
      </c>
      <c r="AE588" s="178">
        <v>0</v>
      </c>
      <c r="AF588" s="178">
        <v>88309</v>
      </c>
    </row>
    <row r="589" spans="1:32">
      <c r="A589" s="179" t="s">
        <v>1246</v>
      </c>
      <c r="B589" s="172" t="s">
        <v>331</v>
      </c>
      <c r="C589" s="173" t="s">
        <v>1794</v>
      </c>
      <c r="D589" s="171" t="s">
        <v>1800</v>
      </c>
      <c r="E589" s="171"/>
      <c r="F589" s="182">
        <v>1</v>
      </c>
      <c r="G589" s="174"/>
      <c r="H589" s="175"/>
      <c r="I589" s="175"/>
      <c r="J589" s="175" t="s">
        <v>1806</v>
      </c>
      <c r="K589" s="175"/>
      <c r="L589" s="175"/>
      <c r="M589" s="175"/>
      <c r="N589" s="177">
        <v>0</v>
      </c>
      <c r="O589" s="177">
        <v>0</v>
      </c>
      <c r="P589" s="177">
        <v>122151</v>
      </c>
      <c r="Q589" s="177">
        <v>0</v>
      </c>
      <c r="R589" s="177">
        <v>0</v>
      </c>
      <c r="S589" s="177">
        <v>0</v>
      </c>
      <c r="T589" s="178">
        <v>0</v>
      </c>
      <c r="U589" s="178">
        <v>0</v>
      </c>
      <c r="V589" s="178">
        <v>0</v>
      </c>
      <c r="W589" s="178">
        <v>0</v>
      </c>
      <c r="X589" s="178">
        <v>122151</v>
      </c>
      <c r="Y589" s="178">
        <v>0</v>
      </c>
      <c r="Z589" s="178">
        <v>0</v>
      </c>
      <c r="AA589" s="178">
        <v>0</v>
      </c>
      <c r="AB589" s="178">
        <v>0</v>
      </c>
      <c r="AC589" s="178">
        <v>0</v>
      </c>
      <c r="AD589" s="178">
        <v>0</v>
      </c>
      <c r="AE589" s="178">
        <v>0</v>
      </c>
      <c r="AF589" s="178">
        <v>122151</v>
      </c>
    </row>
    <row r="590" spans="1:32">
      <c r="A590" s="179" t="s">
        <v>1247</v>
      </c>
      <c r="B590" s="172" t="s">
        <v>332</v>
      </c>
      <c r="C590" s="173" t="s">
        <v>1794</v>
      </c>
      <c r="D590" s="171" t="s">
        <v>1794</v>
      </c>
      <c r="E590" s="171" t="s">
        <v>1797</v>
      </c>
      <c r="F590" s="182">
        <v>0.69654479788322998</v>
      </c>
      <c r="G590" s="174">
        <v>0.16654112830021051</v>
      </c>
      <c r="H590" s="175"/>
      <c r="I590" s="175"/>
      <c r="J590" s="175" t="s">
        <v>1806</v>
      </c>
      <c r="K590" s="175"/>
      <c r="L590" s="175"/>
      <c r="M590" s="175"/>
      <c r="N590" s="177">
        <v>0</v>
      </c>
      <c r="O590" s="177">
        <v>0</v>
      </c>
      <c r="P590" s="177">
        <v>72130</v>
      </c>
      <c r="Q590" s="177">
        <v>0</v>
      </c>
      <c r="R590" s="177">
        <v>14178</v>
      </c>
      <c r="S590" s="177">
        <v>17246</v>
      </c>
      <c r="T590" s="178">
        <v>0</v>
      </c>
      <c r="U590" s="178">
        <v>0</v>
      </c>
      <c r="V590" s="178">
        <v>0</v>
      </c>
      <c r="W590" s="178">
        <v>72130</v>
      </c>
      <c r="X590" s="178">
        <v>0</v>
      </c>
      <c r="Y590" s="178">
        <v>0</v>
      </c>
      <c r="Z590" s="178">
        <v>0</v>
      </c>
      <c r="AA590" s="178">
        <v>14178</v>
      </c>
      <c r="AB590" s="178">
        <v>0</v>
      </c>
      <c r="AC590" s="178">
        <v>11533</v>
      </c>
      <c r="AD590" s="178">
        <v>0</v>
      </c>
      <c r="AE590" s="178">
        <v>5713</v>
      </c>
      <c r="AF590" s="178">
        <v>103554</v>
      </c>
    </row>
    <row r="591" spans="1:32">
      <c r="A591" s="179" t="s">
        <v>1248</v>
      </c>
      <c r="B591" s="172" t="s">
        <v>485</v>
      </c>
      <c r="C591" s="173" t="s">
        <v>1796</v>
      </c>
      <c r="D591" s="171" t="s">
        <v>1796</v>
      </c>
      <c r="E591" s="171" t="s">
        <v>1797</v>
      </c>
      <c r="F591" s="182">
        <v>0.5532125632931898</v>
      </c>
      <c r="G591" s="174">
        <v>0.4467874367068102</v>
      </c>
      <c r="H591" s="175"/>
      <c r="I591" s="175"/>
      <c r="J591" s="175"/>
      <c r="K591" s="175"/>
      <c r="L591" s="175" t="s">
        <v>1806</v>
      </c>
      <c r="M591" s="175" t="s">
        <v>1806</v>
      </c>
      <c r="N591" s="177">
        <v>0</v>
      </c>
      <c r="O591" s="177">
        <v>0</v>
      </c>
      <c r="P591" s="177">
        <v>0</v>
      </c>
      <c r="Q591" s="177">
        <v>0</v>
      </c>
      <c r="R591" s="177">
        <v>59763</v>
      </c>
      <c r="S591" s="177">
        <v>48266</v>
      </c>
      <c r="T591" s="178">
        <v>0</v>
      </c>
      <c r="U591" s="178">
        <v>0</v>
      </c>
      <c r="V591" s="178">
        <v>0</v>
      </c>
      <c r="W591" s="178">
        <v>0</v>
      </c>
      <c r="X591" s="178">
        <v>0</v>
      </c>
      <c r="Y591" s="178">
        <v>0</v>
      </c>
      <c r="Z591" s="178">
        <v>0</v>
      </c>
      <c r="AA591" s="178">
        <v>59763</v>
      </c>
      <c r="AB591" s="178">
        <v>0</v>
      </c>
      <c r="AC591" s="178">
        <v>30465</v>
      </c>
      <c r="AD591" s="178">
        <v>0</v>
      </c>
      <c r="AE591" s="178">
        <v>17801</v>
      </c>
      <c r="AF591" s="178">
        <v>108029</v>
      </c>
    </row>
    <row r="592" spans="1:32">
      <c r="A592" s="179" t="s">
        <v>1249</v>
      </c>
      <c r="B592" s="172" t="s">
        <v>109</v>
      </c>
      <c r="C592" s="173" t="s">
        <v>1795</v>
      </c>
      <c r="D592" s="171" t="s">
        <v>1795</v>
      </c>
      <c r="E592" s="171" t="s">
        <v>1794</v>
      </c>
      <c r="F592" s="182">
        <v>0.34227067041312614</v>
      </c>
      <c r="G592" s="174">
        <v>0.31878759154564024</v>
      </c>
      <c r="H592" s="175"/>
      <c r="I592" s="175"/>
      <c r="J592" s="175" t="s">
        <v>1806</v>
      </c>
      <c r="K592" s="175" t="s">
        <v>1806</v>
      </c>
      <c r="L592" s="175"/>
      <c r="M592" s="175"/>
      <c r="N592" s="177">
        <v>0</v>
      </c>
      <c r="O592" s="177">
        <v>0</v>
      </c>
      <c r="P592" s="177">
        <v>28250</v>
      </c>
      <c r="Q592" s="177">
        <v>30331</v>
      </c>
      <c r="R592" s="177">
        <v>9223</v>
      </c>
      <c r="S592" s="177">
        <v>20813</v>
      </c>
      <c r="T592" s="178">
        <v>0</v>
      </c>
      <c r="U592" s="178">
        <v>0</v>
      </c>
      <c r="V592" s="178">
        <v>0</v>
      </c>
      <c r="W592" s="178">
        <v>28250</v>
      </c>
      <c r="X592" s="178">
        <v>0</v>
      </c>
      <c r="Y592" s="178">
        <v>30331</v>
      </c>
      <c r="Z592" s="178">
        <v>0</v>
      </c>
      <c r="AA592" s="178">
        <v>9223</v>
      </c>
      <c r="AB592" s="178">
        <v>0</v>
      </c>
      <c r="AC592" s="178">
        <v>14826</v>
      </c>
      <c r="AD592" s="178">
        <v>0</v>
      </c>
      <c r="AE592" s="178">
        <v>5987</v>
      </c>
      <c r="AF592" s="178">
        <v>88617</v>
      </c>
    </row>
    <row r="593" spans="1:32">
      <c r="A593" s="179" t="s">
        <v>1250</v>
      </c>
      <c r="B593" s="172" t="s">
        <v>218</v>
      </c>
      <c r="C593" s="173" t="s">
        <v>1795</v>
      </c>
      <c r="D593" s="171" t="s">
        <v>1795</v>
      </c>
      <c r="E593" s="171" t="s">
        <v>1797</v>
      </c>
      <c r="F593" s="182">
        <v>0.74031641137069693</v>
      </c>
      <c r="G593" s="174">
        <v>0.18234058218255608</v>
      </c>
      <c r="H593" s="175"/>
      <c r="I593" s="175"/>
      <c r="J593" s="175"/>
      <c r="K593" s="175" t="s">
        <v>1806</v>
      </c>
      <c r="L593" s="175"/>
      <c r="M593" s="175"/>
      <c r="N593" s="177">
        <v>0</v>
      </c>
      <c r="O593" s="177">
        <v>0</v>
      </c>
      <c r="P593" s="177">
        <v>0</v>
      </c>
      <c r="Q593" s="177">
        <v>82452</v>
      </c>
      <c r="R593" s="177">
        <v>8614</v>
      </c>
      <c r="S593" s="177">
        <v>20308</v>
      </c>
      <c r="T593" s="178">
        <v>0</v>
      </c>
      <c r="U593" s="178">
        <v>0</v>
      </c>
      <c r="V593" s="178">
        <v>0</v>
      </c>
      <c r="W593" s="178">
        <v>0</v>
      </c>
      <c r="X593" s="178">
        <v>0</v>
      </c>
      <c r="Y593" s="178">
        <v>82452</v>
      </c>
      <c r="Z593" s="178">
        <v>0</v>
      </c>
      <c r="AA593" s="178">
        <v>8614</v>
      </c>
      <c r="AB593" s="178">
        <v>0</v>
      </c>
      <c r="AC593" s="178">
        <v>19309</v>
      </c>
      <c r="AD593" s="178">
        <v>0</v>
      </c>
      <c r="AE593" s="178">
        <v>999</v>
      </c>
      <c r="AF593" s="178">
        <v>111374</v>
      </c>
    </row>
    <row r="594" spans="1:32">
      <c r="A594" s="179" t="s">
        <v>1251</v>
      </c>
      <c r="B594" s="172" t="s">
        <v>544</v>
      </c>
      <c r="C594" s="173" t="s">
        <v>1796</v>
      </c>
      <c r="D594" s="171" t="s">
        <v>1796</v>
      </c>
      <c r="E594" s="171" t="s">
        <v>1797</v>
      </c>
      <c r="F594" s="182">
        <v>0.63510800007506518</v>
      </c>
      <c r="G594" s="174">
        <v>0.36489199992493476</v>
      </c>
      <c r="H594" s="175"/>
      <c r="I594" s="175"/>
      <c r="J594" s="175"/>
      <c r="K594" s="175"/>
      <c r="L594" s="175" t="s">
        <v>1806</v>
      </c>
      <c r="M594" s="175" t="s">
        <v>1806</v>
      </c>
      <c r="N594" s="177">
        <v>0</v>
      </c>
      <c r="O594" s="177">
        <v>0</v>
      </c>
      <c r="P594" s="177">
        <v>0</v>
      </c>
      <c r="Q594" s="177">
        <v>0</v>
      </c>
      <c r="R594" s="177">
        <v>67686</v>
      </c>
      <c r="S594" s="177">
        <v>38888</v>
      </c>
      <c r="T594" s="178">
        <v>0</v>
      </c>
      <c r="U594" s="178">
        <v>0</v>
      </c>
      <c r="V594" s="178">
        <v>0</v>
      </c>
      <c r="W594" s="178">
        <v>0</v>
      </c>
      <c r="X594" s="178">
        <v>0</v>
      </c>
      <c r="Y594" s="178">
        <v>0</v>
      </c>
      <c r="Z594" s="178">
        <v>0</v>
      </c>
      <c r="AA594" s="178">
        <v>67686</v>
      </c>
      <c r="AB594" s="178">
        <v>0</v>
      </c>
      <c r="AC594" s="178">
        <v>27005</v>
      </c>
      <c r="AD594" s="178">
        <v>0</v>
      </c>
      <c r="AE594" s="178">
        <v>11883</v>
      </c>
      <c r="AF594" s="178">
        <v>106574</v>
      </c>
    </row>
    <row r="595" spans="1:32">
      <c r="A595" s="179" t="s">
        <v>1252</v>
      </c>
      <c r="B595" s="172" t="s">
        <v>333</v>
      </c>
      <c r="C595" s="173" t="s">
        <v>1795</v>
      </c>
      <c r="D595" s="171" t="s">
        <v>1795</v>
      </c>
      <c r="E595" s="171" t="s">
        <v>1797</v>
      </c>
      <c r="F595" s="182">
        <v>0.81302785804316324</v>
      </c>
      <c r="G595" s="174">
        <v>0.13573186311917482</v>
      </c>
      <c r="H595" s="175"/>
      <c r="I595" s="175"/>
      <c r="J595" s="175"/>
      <c r="K595" s="175" t="s">
        <v>1806</v>
      </c>
      <c r="L595" s="175"/>
      <c r="M595" s="175"/>
      <c r="N595" s="177">
        <v>0</v>
      </c>
      <c r="O595" s="177">
        <v>0</v>
      </c>
      <c r="P595" s="177">
        <v>0</v>
      </c>
      <c r="Q595" s="177">
        <v>94821</v>
      </c>
      <c r="R595" s="177">
        <v>5976</v>
      </c>
      <c r="S595" s="177">
        <v>15830</v>
      </c>
      <c r="T595" s="178">
        <v>0</v>
      </c>
      <c r="U595" s="178">
        <v>0</v>
      </c>
      <c r="V595" s="178">
        <v>0</v>
      </c>
      <c r="W595" s="178">
        <v>0</v>
      </c>
      <c r="X595" s="178">
        <v>0</v>
      </c>
      <c r="Y595" s="178">
        <v>94821</v>
      </c>
      <c r="Z595" s="178">
        <v>0</v>
      </c>
      <c r="AA595" s="178">
        <v>5976</v>
      </c>
      <c r="AB595" s="178">
        <v>0</v>
      </c>
      <c r="AC595" s="178">
        <v>12382</v>
      </c>
      <c r="AD595" s="178">
        <v>0</v>
      </c>
      <c r="AE595" s="178">
        <v>3448</v>
      </c>
      <c r="AF595" s="178">
        <v>116627</v>
      </c>
    </row>
    <row r="596" spans="1:32">
      <c r="A596" s="179" t="s">
        <v>1253</v>
      </c>
      <c r="B596" s="172" t="s">
        <v>170</v>
      </c>
      <c r="C596" s="173" t="s">
        <v>1795</v>
      </c>
      <c r="D596" s="171" t="s">
        <v>1795</v>
      </c>
      <c r="E596" s="171" t="s">
        <v>1802</v>
      </c>
      <c r="F596" s="182">
        <v>0.36300146175085268</v>
      </c>
      <c r="G596" s="174">
        <v>0.27958015267175573</v>
      </c>
      <c r="H596" s="175"/>
      <c r="I596" s="175"/>
      <c r="J596" s="175"/>
      <c r="K596" s="175" t="s">
        <v>1806</v>
      </c>
      <c r="L596" s="175" t="s">
        <v>1806</v>
      </c>
      <c r="M596" s="175"/>
      <c r="N596" s="177">
        <v>0</v>
      </c>
      <c r="O596" s="177">
        <v>0</v>
      </c>
      <c r="P596" s="177">
        <v>19414</v>
      </c>
      <c r="Q596" s="177">
        <v>35760</v>
      </c>
      <c r="R596" s="177">
        <v>27542</v>
      </c>
      <c r="S596" s="177">
        <v>15796</v>
      </c>
      <c r="T596" s="178">
        <v>0</v>
      </c>
      <c r="U596" s="178">
        <v>0</v>
      </c>
      <c r="V596" s="178">
        <v>0</v>
      </c>
      <c r="W596" s="178">
        <v>0</v>
      </c>
      <c r="X596" s="178">
        <v>19414</v>
      </c>
      <c r="Y596" s="178">
        <v>35760</v>
      </c>
      <c r="Z596" s="178">
        <v>0</v>
      </c>
      <c r="AA596" s="178">
        <v>8896</v>
      </c>
      <c r="AB596" s="178">
        <v>18646</v>
      </c>
      <c r="AC596" s="178">
        <v>13101</v>
      </c>
      <c r="AD596" s="178">
        <v>0</v>
      </c>
      <c r="AE596" s="178">
        <v>2695</v>
      </c>
      <c r="AF596" s="178">
        <v>98512</v>
      </c>
    </row>
    <row r="597" spans="1:32">
      <c r="A597" s="179" t="s">
        <v>1254</v>
      </c>
      <c r="B597" s="172" t="s">
        <v>646</v>
      </c>
      <c r="C597" s="173" t="s">
        <v>1797</v>
      </c>
      <c r="D597" s="171" t="s">
        <v>1797</v>
      </c>
      <c r="E597" s="171" t="s">
        <v>1796</v>
      </c>
      <c r="F597" s="182">
        <v>0.6041748112178762</v>
      </c>
      <c r="G597" s="174">
        <v>0.3958251887821238</v>
      </c>
      <c r="H597" s="175"/>
      <c r="I597" s="175"/>
      <c r="J597" s="175"/>
      <c r="K597" s="175"/>
      <c r="L597" s="175" t="s">
        <v>1806</v>
      </c>
      <c r="M597" s="175" t="s">
        <v>1806</v>
      </c>
      <c r="N597" s="177">
        <v>0</v>
      </c>
      <c r="O597" s="177">
        <v>0</v>
      </c>
      <c r="P597" s="177">
        <v>0</v>
      </c>
      <c r="Q597" s="177">
        <v>0</v>
      </c>
      <c r="R597" s="177">
        <v>38475</v>
      </c>
      <c r="S597" s="177">
        <v>58727</v>
      </c>
      <c r="T597" s="178">
        <v>0</v>
      </c>
      <c r="U597" s="178">
        <v>0</v>
      </c>
      <c r="V597" s="178">
        <v>0</v>
      </c>
      <c r="W597" s="178">
        <v>0</v>
      </c>
      <c r="X597" s="178">
        <v>0</v>
      </c>
      <c r="Y597" s="178">
        <v>0</v>
      </c>
      <c r="Z597" s="178">
        <v>0</v>
      </c>
      <c r="AA597" s="178">
        <v>38475</v>
      </c>
      <c r="AB597" s="178">
        <v>0</v>
      </c>
      <c r="AC597" s="178">
        <v>24560</v>
      </c>
      <c r="AD597" s="178">
        <v>0</v>
      </c>
      <c r="AE597" s="178">
        <v>34167</v>
      </c>
      <c r="AF597" s="178">
        <v>97202</v>
      </c>
    </row>
    <row r="598" spans="1:32">
      <c r="A598" s="179" t="s">
        <v>1255</v>
      </c>
      <c r="B598" s="172" t="s">
        <v>270</v>
      </c>
      <c r="C598" s="173" t="s">
        <v>1794</v>
      </c>
      <c r="D598" s="171" t="s">
        <v>1800</v>
      </c>
      <c r="E598" s="171" t="s">
        <v>1802</v>
      </c>
      <c r="F598" s="182">
        <v>0.70824055871140124</v>
      </c>
      <c r="G598" s="174">
        <v>0.28862049115337413</v>
      </c>
      <c r="H598" s="175"/>
      <c r="I598" s="175"/>
      <c r="J598" s="175" t="s">
        <v>1806</v>
      </c>
      <c r="K598" s="175"/>
      <c r="L598" s="175" t="s">
        <v>1806</v>
      </c>
      <c r="M598" s="175"/>
      <c r="N598" s="177">
        <v>289</v>
      </c>
      <c r="O598" s="177">
        <v>0</v>
      </c>
      <c r="P598" s="177">
        <v>65207</v>
      </c>
      <c r="Q598" s="177">
        <v>0</v>
      </c>
      <c r="R598" s="177">
        <v>26573</v>
      </c>
      <c r="S598" s="177">
        <v>0</v>
      </c>
      <c r="T598" s="178">
        <v>289</v>
      </c>
      <c r="U598" s="178">
        <v>0</v>
      </c>
      <c r="V598" s="178">
        <v>0</v>
      </c>
      <c r="W598" s="178">
        <v>0</v>
      </c>
      <c r="X598" s="178">
        <v>65207</v>
      </c>
      <c r="Y598" s="178">
        <v>0</v>
      </c>
      <c r="Z598" s="178">
        <v>0</v>
      </c>
      <c r="AA598" s="178">
        <v>0</v>
      </c>
      <c r="AB598" s="178">
        <v>26573</v>
      </c>
      <c r="AC598" s="178">
        <v>0</v>
      </c>
      <c r="AD598" s="178">
        <v>0</v>
      </c>
      <c r="AE598" s="178">
        <v>0</v>
      </c>
      <c r="AF598" s="178">
        <v>92069</v>
      </c>
    </row>
    <row r="599" spans="1:32">
      <c r="A599" s="179" t="s">
        <v>1256</v>
      </c>
      <c r="B599" s="172" t="s">
        <v>271</v>
      </c>
      <c r="C599" s="173" t="s">
        <v>1795</v>
      </c>
      <c r="D599" s="171" t="s">
        <v>1801</v>
      </c>
      <c r="E599" s="171" t="s">
        <v>1802</v>
      </c>
      <c r="F599" s="182">
        <v>0.72527830972874008</v>
      </c>
      <c r="G599" s="174">
        <v>0.15442244154969592</v>
      </c>
      <c r="H599" s="175"/>
      <c r="I599" s="175"/>
      <c r="J599" s="175"/>
      <c r="K599" s="175" t="s">
        <v>1806</v>
      </c>
      <c r="L599" s="175"/>
      <c r="M599" s="175"/>
      <c r="N599" s="177">
        <v>0</v>
      </c>
      <c r="O599" s="177">
        <v>0</v>
      </c>
      <c r="P599" s="177">
        <v>11433</v>
      </c>
      <c r="Q599" s="177">
        <v>68929</v>
      </c>
      <c r="R599" s="177">
        <v>14676</v>
      </c>
      <c r="S599" s="177">
        <v>0</v>
      </c>
      <c r="T599" s="178">
        <v>0</v>
      </c>
      <c r="U599" s="178">
        <v>0</v>
      </c>
      <c r="V599" s="178">
        <v>0</v>
      </c>
      <c r="W599" s="178">
        <v>0</v>
      </c>
      <c r="X599" s="178">
        <v>11433</v>
      </c>
      <c r="Y599" s="178">
        <v>0</v>
      </c>
      <c r="Z599" s="178">
        <v>68929</v>
      </c>
      <c r="AA599" s="178">
        <v>0</v>
      </c>
      <c r="AB599" s="178">
        <v>14676</v>
      </c>
      <c r="AC599" s="178">
        <v>0</v>
      </c>
      <c r="AD599" s="178">
        <v>0</v>
      </c>
      <c r="AE599" s="178">
        <v>0</v>
      </c>
      <c r="AF599" s="178">
        <v>95038</v>
      </c>
    </row>
    <row r="600" spans="1:32">
      <c r="A600" s="179" t="s">
        <v>1257</v>
      </c>
      <c r="B600" s="172" t="s">
        <v>545</v>
      </c>
      <c r="C600" s="173" t="s">
        <v>1797</v>
      </c>
      <c r="D600" s="171" t="s">
        <v>1797</v>
      </c>
      <c r="E600" s="171" t="s">
        <v>1796</v>
      </c>
      <c r="F600" s="182">
        <v>0.52664155281607017</v>
      </c>
      <c r="G600" s="174">
        <v>0.44650647177771163</v>
      </c>
      <c r="H600" s="175"/>
      <c r="I600" s="175"/>
      <c r="J600" s="175"/>
      <c r="K600" s="175"/>
      <c r="L600" s="175" t="s">
        <v>1806</v>
      </c>
      <c r="M600" s="175" t="s">
        <v>1806</v>
      </c>
      <c r="N600" s="177">
        <v>0</v>
      </c>
      <c r="O600" s="177">
        <v>0</v>
      </c>
      <c r="P600" s="177">
        <v>0</v>
      </c>
      <c r="Q600" s="177">
        <v>2616</v>
      </c>
      <c r="R600" s="177">
        <v>43500</v>
      </c>
      <c r="S600" s="177">
        <v>51307</v>
      </c>
      <c r="T600" s="178">
        <v>0</v>
      </c>
      <c r="U600" s="178">
        <v>0</v>
      </c>
      <c r="V600" s="178">
        <v>0</v>
      </c>
      <c r="W600" s="178">
        <v>0</v>
      </c>
      <c r="X600" s="178">
        <v>0</v>
      </c>
      <c r="Y600" s="178">
        <v>2616</v>
      </c>
      <c r="Z600" s="178">
        <v>0</v>
      </c>
      <c r="AA600" s="178">
        <v>43500</v>
      </c>
      <c r="AB600" s="178">
        <v>0</v>
      </c>
      <c r="AC600" s="178">
        <v>33765</v>
      </c>
      <c r="AD600" s="178">
        <v>0</v>
      </c>
      <c r="AE600" s="178">
        <v>17542</v>
      </c>
      <c r="AF600" s="178">
        <v>97423</v>
      </c>
    </row>
    <row r="601" spans="1:32">
      <c r="A601" s="179" t="s">
        <v>1258</v>
      </c>
      <c r="B601" s="172" t="s">
        <v>647</v>
      </c>
      <c r="C601" s="173" t="s">
        <v>1797</v>
      </c>
      <c r="D601" s="171" t="s">
        <v>1808</v>
      </c>
      <c r="E601" s="171" t="s">
        <v>1796</v>
      </c>
      <c r="F601" s="182">
        <v>0.39432450478522146</v>
      </c>
      <c r="G601" s="174">
        <v>0.32688626752726463</v>
      </c>
      <c r="H601" s="175"/>
      <c r="I601" s="175"/>
      <c r="J601" s="175"/>
      <c r="K601" s="175" t="s">
        <v>1806</v>
      </c>
      <c r="L601" s="175" t="s">
        <v>1806</v>
      </c>
      <c r="M601" s="175" t="s">
        <v>1806</v>
      </c>
      <c r="N601" s="177">
        <v>0</v>
      </c>
      <c r="O601" s="177">
        <v>0</v>
      </c>
      <c r="P601" s="177">
        <v>0</v>
      </c>
      <c r="Q601" s="177">
        <v>25052</v>
      </c>
      <c r="R601" s="177">
        <v>29374</v>
      </c>
      <c r="S601" s="177">
        <v>35434</v>
      </c>
      <c r="T601" s="178">
        <v>0</v>
      </c>
      <c r="U601" s="178">
        <v>0</v>
      </c>
      <c r="V601" s="178">
        <v>0</v>
      </c>
      <c r="W601" s="178">
        <v>0</v>
      </c>
      <c r="X601" s="178">
        <v>0</v>
      </c>
      <c r="Y601" s="178">
        <v>0</v>
      </c>
      <c r="Z601" s="178">
        <v>25052</v>
      </c>
      <c r="AA601" s="178">
        <v>29374</v>
      </c>
      <c r="AB601" s="178">
        <v>0</v>
      </c>
      <c r="AC601" s="178">
        <v>16406</v>
      </c>
      <c r="AD601" s="178">
        <v>17785</v>
      </c>
      <c r="AE601" s="178">
        <v>1243</v>
      </c>
      <c r="AF601" s="178">
        <v>89860</v>
      </c>
    </row>
    <row r="602" spans="1:32">
      <c r="A602" s="179" t="s">
        <v>1259</v>
      </c>
      <c r="B602" s="172" t="s">
        <v>406</v>
      </c>
      <c r="C602" s="173" t="s">
        <v>1792</v>
      </c>
      <c r="D602" s="171" t="s">
        <v>1799</v>
      </c>
      <c r="E602" s="171"/>
      <c r="F602" s="182">
        <v>1</v>
      </c>
      <c r="G602" s="174"/>
      <c r="H602" s="175" t="s">
        <v>1806</v>
      </c>
      <c r="I602" s="175"/>
      <c r="J602" s="175"/>
      <c r="K602" s="175"/>
      <c r="L602" s="175"/>
      <c r="M602" s="175"/>
      <c r="N602" s="177">
        <v>180321</v>
      </c>
      <c r="O602" s="177">
        <v>0</v>
      </c>
      <c r="P602" s="177">
        <v>0</v>
      </c>
      <c r="Q602" s="177">
        <v>0</v>
      </c>
      <c r="R602" s="177">
        <v>0</v>
      </c>
      <c r="S602" s="177">
        <v>0</v>
      </c>
      <c r="T602" s="178">
        <v>0</v>
      </c>
      <c r="U602" s="178">
        <v>180321</v>
      </c>
      <c r="V602" s="178">
        <v>0</v>
      </c>
      <c r="W602" s="178">
        <v>0</v>
      </c>
      <c r="X602" s="178">
        <v>0</v>
      </c>
      <c r="Y602" s="178">
        <v>0</v>
      </c>
      <c r="Z602" s="178">
        <v>0</v>
      </c>
      <c r="AA602" s="178">
        <v>0</v>
      </c>
      <c r="AB602" s="178">
        <v>0</v>
      </c>
      <c r="AC602" s="178">
        <v>0</v>
      </c>
      <c r="AD602" s="178">
        <v>0</v>
      </c>
      <c r="AE602" s="178">
        <v>0</v>
      </c>
      <c r="AF602" s="178">
        <v>180321</v>
      </c>
    </row>
    <row r="603" spans="1:32">
      <c r="A603" s="179" t="s">
        <v>1260</v>
      </c>
      <c r="B603" s="172" t="s">
        <v>110</v>
      </c>
      <c r="C603" s="173" t="s">
        <v>1795</v>
      </c>
      <c r="D603" s="171" t="s">
        <v>1795</v>
      </c>
      <c r="E603" s="171" t="s">
        <v>1797</v>
      </c>
      <c r="F603" s="182">
        <v>0.62810979811380907</v>
      </c>
      <c r="G603" s="174">
        <v>0.19525264056441743</v>
      </c>
      <c r="H603" s="175"/>
      <c r="I603" s="175"/>
      <c r="J603" s="175"/>
      <c r="K603" s="175" t="s">
        <v>1806</v>
      </c>
      <c r="L603" s="175"/>
      <c r="M603" s="175"/>
      <c r="N603" s="177">
        <v>0</v>
      </c>
      <c r="O603" s="177">
        <v>0</v>
      </c>
      <c r="P603" s="177">
        <v>7837</v>
      </c>
      <c r="Q603" s="177">
        <v>61073</v>
      </c>
      <c r="R603" s="177">
        <v>9338</v>
      </c>
      <c r="S603" s="177">
        <v>18985</v>
      </c>
      <c r="T603" s="178">
        <v>0</v>
      </c>
      <c r="U603" s="178">
        <v>0</v>
      </c>
      <c r="V603" s="178">
        <v>0</v>
      </c>
      <c r="W603" s="178">
        <v>7837</v>
      </c>
      <c r="X603" s="178">
        <v>0</v>
      </c>
      <c r="Y603" s="178">
        <v>61073</v>
      </c>
      <c r="Z603" s="178">
        <v>0</v>
      </c>
      <c r="AA603" s="178">
        <v>9338</v>
      </c>
      <c r="AB603" s="178">
        <v>0</v>
      </c>
      <c r="AC603" s="178">
        <v>7636</v>
      </c>
      <c r="AD603" s="178">
        <v>0</v>
      </c>
      <c r="AE603" s="178">
        <v>11349</v>
      </c>
      <c r="AF603" s="178">
        <v>97233</v>
      </c>
    </row>
    <row r="604" spans="1:32">
      <c r="A604" s="179" t="s">
        <v>1261</v>
      </c>
      <c r="B604" s="172" t="s">
        <v>334</v>
      </c>
      <c r="C604" s="173" t="s">
        <v>1797</v>
      </c>
      <c r="D604" s="171" t="s">
        <v>1797</v>
      </c>
      <c r="E604" s="171" t="s">
        <v>1796</v>
      </c>
      <c r="F604" s="182">
        <v>0.40625575593174929</v>
      </c>
      <c r="G604" s="174">
        <v>0.36352371862493932</v>
      </c>
      <c r="H604" s="175"/>
      <c r="I604" s="175"/>
      <c r="J604" s="175"/>
      <c r="K604" s="175"/>
      <c r="L604" s="175" t="s">
        <v>1806</v>
      </c>
      <c r="M604" s="175" t="s">
        <v>1806</v>
      </c>
      <c r="N604" s="177">
        <v>0</v>
      </c>
      <c r="O604" s="177">
        <v>0</v>
      </c>
      <c r="P604" s="177">
        <v>0</v>
      </c>
      <c r="Q604" s="177">
        <v>27498</v>
      </c>
      <c r="R604" s="177">
        <v>43420</v>
      </c>
      <c r="S604" s="177">
        <v>48524</v>
      </c>
      <c r="T604" s="178">
        <v>0</v>
      </c>
      <c r="U604" s="178">
        <v>0</v>
      </c>
      <c r="V604" s="178">
        <v>0</v>
      </c>
      <c r="W604" s="178">
        <v>0</v>
      </c>
      <c r="X604" s="178">
        <v>0</v>
      </c>
      <c r="Y604" s="178">
        <v>27498</v>
      </c>
      <c r="Z604" s="178">
        <v>0</v>
      </c>
      <c r="AA604" s="178">
        <v>43420</v>
      </c>
      <c r="AB604" s="178">
        <v>0</v>
      </c>
      <c r="AC604" s="178">
        <v>36588</v>
      </c>
      <c r="AD604" s="178">
        <v>0</v>
      </c>
      <c r="AE604" s="178">
        <v>11936</v>
      </c>
      <c r="AF604" s="178">
        <v>119442</v>
      </c>
    </row>
    <row r="605" spans="1:32">
      <c r="A605" s="179" t="s">
        <v>1262</v>
      </c>
      <c r="B605" s="172" t="s">
        <v>272</v>
      </c>
      <c r="C605" s="173" t="s">
        <v>1797</v>
      </c>
      <c r="D605" s="171" t="s">
        <v>1797</v>
      </c>
      <c r="E605" s="171" t="s">
        <v>1795</v>
      </c>
      <c r="F605" s="182">
        <v>0.53147404416699517</v>
      </c>
      <c r="G605" s="174">
        <v>0.37767787708664019</v>
      </c>
      <c r="H605" s="175"/>
      <c r="I605" s="175"/>
      <c r="J605" s="175"/>
      <c r="K605" s="175" t="s">
        <v>1806</v>
      </c>
      <c r="L605" s="175"/>
      <c r="M605" s="175" t="s">
        <v>1806</v>
      </c>
      <c r="N605" s="177">
        <v>0</v>
      </c>
      <c r="O605" s="177">
        <v>0</v>
      </c>
      <c r="P605" s="177">
        <v>1213</v>
      </c>
      <c r="Q605" s="177">
        <v>35453</v>
      </c>
      <c r="R605" s="177">
        <v>7315</v>
      </c>
      <c r="S605" s="177">
        <v>49890</v>
      </c>
      <c r="T605" s="178">
        <v>0</v>
      </c>
      <c r="U605" s="178">
        <v>0</v>
      </c>
      <c r="V605" s="178">
        <v>0</v>
      </c>
      <c r="W605" s="178">
        <v>1213</v>
      </c>
      <c r="X605" s="178">
        <v>0</v>
      </c>
      <c r="Y605" s="178">
        <v>35453</v>
      </c>
      <c r="Z605" s="178">
        <v>0</v>
      </c>
      <c r="AA605" s="178">
        <v>7315</v>
      </c>
      <c r="AB605" s="178">
        <v>0</v>
      </c>
      <c r="AC605" s="178">
        <v>25573</v>
      </c>
      <c r="AD605" s="178">
        <v>0</v>
      </c>
      <c r="AE605" s="178">
        <v>24317</v>
      </c>
      <c r="AF605" s="178">
        <v>93871</v>
      </c>
    </row>
    <row r="606" spans="1:32">
      <c r="A606" s="179" t="s">
        <v>1263</v>
      </c>
      <c r="B606" s="172" t="s">
        <v>407</v>
      </c>
      <c r="C606" s="173" t="s">
        <v>1792</v>
      </c>
      <c r="D606" s="171" t="s">
        <v>1799</v>
      </c>
      <c r="E606" s="171"/>
      <c r="F606" s="182">
        <v>1</v>
      </c>
      <c r="G606" s="174"/>
      <c r="H606" s="175" t="s">
        <v>1806</v>
      </c>
      <c r="I606" s="175"/>
      <c r="J606" s="175"/>
      <c r="K606" s="175"/>
      <c r="L606" s="175"/>
      <c r="M606" s="175"/>
      <c r="N606" s="177">
        <v>131142</v>
      </c>
      <c r="O606" s="177">
        <v>0</v>
      </c>
      <c r="P606" s="177">
        <v>0</v>
      </c>
      <c r="Q606" s="177">
        <v>0</v>
      </c>
      <c r="R606" s="177">
        <v>0</v>
      </c>
      <c r="S606" s="177">
        <v>0</v>
      </c>
      <c r="T606" s="178">
        <v>0</v>
      </c>
      <c r="U606" s="178">
        <v>131142</v>
      </c>
      <c r="V606" s="178">
        <v>0</v>
      </c>
      <c r="W606" s="178">
        <v>0</v>
      </c>
      <c r="X606" s="178">
        <v>0</v>
      </c>
      <c r="Y606" s="178">
        <v>0</v>
      </c>
      <c r="Z606" s="178">
        <v>0</v>
      </c>
      <c r="AA606" s="178">
        <v>0</v>
      </c>
      <c r="AB606" s="178">
        <v>0</v>
      </c>
      <c r="AC606" s="178">
        <v>0</v>
      </c>
      <c r="AD606" s="178">
        <v>0</v>
      </c>
      <c r="AE606" s="178">
        <v>0</v>
      </c>
      <c r="AF606" s="178">
        <v>131142</v>
      </c>
    </row>
    <row r="607" spans="1:32">
      <c r="A607" s="179" t="s">
        <v>1264</v>
      </c>
      <c r="B607" s="172" t="s">
        <v>111</v>
      </c>
      <c r="C607" s="173" t="s">
        <v>1797</v>
      </c>
      <c r="D607" s="171" t="s">
        <v>1797</v>
      </c>
      <c r="E607" s="171" t="s">
        <v>1795</v>
      </c>
      <c r="F607" s="182">
        <v>0.6538980823227194</v>
      </c>
      <c r="G607" s="174">
        <v>0.3461019176772806</v>
      </c>
      <c r="H607" s="175"/>
      <c r="I607" s="175"/>
      <c r="J607" s="175"/>
      <c r="K607" s="175" t="s">
        <v>1806</v>
      </c>
      <c r="L607" s="175"/>
      <c r="M607" s="175" t="s">
        <v>1806</v>
      </c>
      <c r="N607" s="177">
        <v>0</v>
      </c>
      <c r="O607" s="177">
        <v>0</v>
      </c>
      <c r="P607" s="177">
        <v>0</v>
      </c>
      <c r="Q607" s="177">
        <v>28967</v>
      </c>
      <c r="R607" s="177">
        <v>0</v>
      </c>
      <c r="S607" s="177">
        <v>54728</v>
      </c>
      <c r="T607" s="178">
        <v>0</v>
      </c>
      <c r="U607" s="178">
        <v>0</v>
      </c>
      <c r="V607" s="178">
        <v>0</v>
      </c>
      <c r="W607" s="178">
        <v>0</v>
      </c>
      <c r="X607" s="178">
        <v>0</v>
      </c>
      <c r="Y607" s="178">
        <v>28967</v>
      </c>
      <c r="Z607" s="178">
        <v>0</v>
      </c>
      <c r="AA607" s="178">
        <v>0</v>
      </c>
      <c r="AB607" s="178">
        <v>0</v>
      </c>
      <c r="AC607" s="178">
        <v>35534</v>
      </c>
      <c r="AD607" s="178">
        <v>0</v>
      </c>
      <c r="AE607" s="178">
        <v>19194</v>
      </c>
      <c r="AF607" s="178">
        <v>83695</v>
      </c>
    </row>
    <row r="608" spans="1:32">
      <c r="A608" s="179" t="s">
        <v>1265</v>
      </c>
      <c r="B608" s="172" t="s">
        <v>546</v>
      </c>
      <c r="C608" s="173" t="s">
        <v>1794</v>
      </c>
      <c r="D608" s="171" t="s">
        <v>1794</v>
      </c>
      <c r="E608" s="171" t="s">
        <v>1797</v>
      </c>
      <c r="F608" s="182">
        <v>0.79583473417353456</v>
      </c>
      <c r="G608" s="174">
        <v>0.20416526582646544</v>
      </c>
      <c r="H608" s="175"/>
      <c r="I608" s="175"/>
      <c r="J608" s="175" t="s">
        <v>1806</v>
      </c>
      <c r="K608" s="175"/>
      <c r="L608" s="175"/>
      <c r="M608" s="175"/>
      <c r="N608" s="177">
        <v>0</v>
      </c>
      <c r="O608" s="177">
        <v>0</v>
      </c>
      <c r="P608" s="177">
        <v>87584</v>
      </c>
      <c r="Q608" s="177">
        <v>0</v>
      </c>
      <c r="R608" s="177">
        <v>0</v>
      </c>
      <c r="S608" s="177">
        <v>22469</v>
      </c>
      <c r="T608" s="178">
        <v>0</v>
      </c>
      <c r="U608" s="178">
        <v>0</v>
      </c>
      <c r="V608" s="178">
        <v>0</v>
      </c>
      <c r="W608" s="178">
        <v>87584</v>
      </c>
      <c r="X608" s="178">
        <v>0</v>
      </c>
      <c r="Y608" s="178">
        <v>0</v>
      </c>
      <c r="Z608" s="178">
        <v>0</v>
      </c>
      <c r="AA608" s="178">
        <v>0</v>
      </c>
      <c r="AB608" s="178">
        <v>0</v>
      </c>
      <c r="AC608" s="178">
        <v>16199</v>
      </c>
      <c r="AD608" s="178">
        <v>0</v>
      </c>
      <c r="AE608" s="178">
        <v>6270</v>
      </c>
      <c r="AF608" s="178">
        <v>110053</v>
      </c>
    </row>
    <row r="609" spans="1:32">
      <c r="A609" s="179" t="s">
        <v>1266</v>
      </c>
      <c r="B609" s="172" t="s">
        <v>112</v>
      </c>
      <c r="C609" s="173" t="s">
        <v>1794</v>
      </c>
      <c r="D609" s="171" t="s">
        <v>1794</v>
      </c>
      <c r="E609" s="171" t="s">
        <v>1796</v>
      </c>
      <c r="F609" s="182">
        <v>0.61741951101428227</v>
      </c>
      <c r="G609" s="174">
        <v>0.22727668845315904</v>
      </c>
      <c r="H609" s="175"/>
      <c r="I609" s="175"/>
      <c r="J609" s="175" t="s">
        <v>1806</v>
      </c>
      <c r="K609" s="175"/>
      <c r="L609" s="175"/>
      <c r="M609" s="175"/>
      <c r="N609" s="177">
        <v>0</v>
      </c>
      <c r="O609" s="177">
        <v>0</v>
      </c>
      <c r="P609" s="177">
        <v>63764</v>
      </c>
      <c r="Q609" s="177">
        <v>0</v>
      </c>
      <c r="R609" s="177">
        <v>23472</v>
      </c>
      <c r="S609" s="177">
        <v>16039</v>
      </c>
      <c r="T609" s="178">
        <v>0</v>
      </c>
      <c r="U609" s="178">
        <v>0</v>
      </c>
      <c r="V609" s="178">
        <v>0</v>
      </c>
      <c r="W609" s="178">
        <v>63764</v>
      </c>
      <c r="X609" s="178">
        <v>0</v>
      </c>
      <c r="Y609" s="178">
        <v>0</v>
      </c>
      <c r="Z609" s="178">
        <v>0</v>
      </c>
      <c r="AA609" s="178">
        <v>23472</v>
      </c>
      <c r="AB609" s="178">
        <v>0</v>
      </c>
      <c r="AC609" s="178">
        <v>14619</v>
      </c>
      <c r="AD609" s="178">
        <v>0</v>
      </c>
      <c r="AE609" s="178">
        <v>1420</v>
      </c>
      <c r="AF609" s="178">
        <v>103275</v>
      </c>
    </row>
    <row r="610" spans="1:32">
      <c r="A610" s="179" t="s">
        <v>1267</v>
      </c>
      <c r="B610" s="172" t="s">
        <v>408</v>
      </c>
      <c r="C610" s="173" t="s">
        <v>1792</v>
      </c>
      <c r="D610" s="171" t="s">
        <v>1799</v>
      </c>
      <c r="E610" s="171"/>
      <c r="F610" s="182">
        <v>1</v>
      </c>
      <c r="G610" s="174"/>
      <c r="H610" s="175" t="s">
        <v>1806</v>
      </c>
      <c r="I610" s="175"/>
      <c r="J610" s="175"/>
      <c r="K610" s="175"/>
      <c r="L610" s="175"/>
      <c r="M610" s="175"/>
      <c r="N610" s="177">
        <v>97816</v>
      </c>
      <c r="O610" s="177">
        <v>0</v>
      </c>
      <c r="P610" s="177">
        <v>0</v>
      </c>
      <c r="Q610" s="177">
        <v>0</v>
      </c>
      <c r="R610" s="177">
        <v>0</v>
      </c>
      <c r="S610" s="177">
        <v>0</v>
      </c>
      <c r="T610" s="178">
        <v>0</v>
      </c>
      <c r="U610" s="178">
        <v>97816</v>
      </c>
      <c r="V610" s="178">
        <v>0</v>
      </c>
      <c r="W610" s="178">
        <v>0</v>
      </c>
      <c r="X610" s="178">
        <v>0</v>
      </c>
      <c r="Y610" s="178">
        <v>0</v>
      </c>
      <c r="Z610" s="178">
        <v>0</v>
      </c>
      <c r="AA610" s="178">
        <v>0</v>
      </c>
      <c r="AB610" s="178">
        <v>0</v>
      </c>
      <c r="AC610" s="178">
        <v>0</v>
      </c>
      <c r="AD610" s="178">
        <v>0</v>
      </c>
      <c r="AE610" s="178">
        <v>0</v>
      </c>
      <c r="AF610" s="178">
        <v>97816</v>
      </c>
    </row>
    <row r="611" spans="1:32">
      <c r="A611" s="179" t="s">
        <v>1268</v>
      </c>
      <c r="B611" s="172" t="s">
        <v>486</v>
      </c>
      <c r="C611" s="173" t="s">
        <v>1795</v>
      </c>
      <c r="D611" s="171" t="s">
        <v>1795</v>
      </c>
      <c r="E611" s="171" t="s">
        <v>1797</v>
      </c>
      <c r="F611" s="182">
        <v>0.47148326687694658</v>
      </c>
      <c r="G611" s="174">
        <v>0.31181931797893231</v>
      </c>
      <c r="H611" s="175"/>
      <c r="I611" s="175"/>
      <c r="J611" s="175"/>
      <c r="K611" s="175" t="s">
        <v>1806</v>
      </c>
      <c r="L611" s="175"/>
      <c r="M611" s="175" t="s">
        <v>1806</v>
      </c>
      <c r="N611" s="177">
        <v>0</v>
      </c>
      <c r="O611" s="177">
        <v>0</v>
      </c>
      <c r="P611" s="177">
        <v>21847</v>
      </c>
      <c r="Q611" s="177">
        <v>47534</v>
      </c>
      <c r="R611" s="177">
        <v>0</v>
      </c>
      <c r="S611" s="177">
        <v>31437</v>
      </c>
      <c r="T611" s="178">
        <v>0</v>
      </c>
      <c r="U611" s="178">
        <v>0</v>
      </c>
      <c r="V611" s="178">
        <v>0</v>
      </c>
      <c r="W611" s="178">
        <v>21847</v>
      </c>
      <c r="X611" s="178">
        <v>0</v>
      </c>
      <c r="Y611" s="178">
        <v>47534</v>
      </c>
      <c r="Z611" s="178">
        <v>0</v>
      </c>
      <c r="AA611" s="178">
        <v>0</v>
      </c>
      <c r="AB611" s="178">
        <v>0</v>
      </c>
      <c r="AC611" s="178">
        <v>26489</v>
      </c>
      <c r="AD611" s="178">
        <v>0</v>
      </c>
      <c r="AE611" s="178">
        <v>4948</v>
      </c>
      <c r="AF611" s="178">
        <v>100818</v>
      </c>
    </row>
    <row r="612" spans="1:32">
      <c r="A612" s="179" t="s">
        <v>1269</v>
      </c>
      <c r="B612" s="172" t="s">
        <v>487</v>
      </c>
      <c r="C612" s="173" t="s">
        <v>1795</v>
      </c>
      <c r="D612" s="171" t="s">
        <v>1795</v>
      </c>
      <c r="E612" s="171" t="s">
        <v>1796</v>
      </c>
      <c r="F612" s="182">
        <v>0.31111831689778169</v>
      </c>
      <c r="G612" s="174">
        <v>0.2900795391687489</v>
      </c>
      <c r="H612" s="175"/>
      <c r="I612" s="175"/>
      <c r="J612" s="175"/>
      <c r="K612" s="175" t="s">
        <v>1806</v>
      </c>
      <c r="L612" s="175" t="s">
        <v>1806</v>
      </c>
      <c r="M612" s="175"/>
      <c r="N612" s="177">
        <v>0</v>
      </c>
      <c r="O612" s="177">
        <v>0</v>
      </c>
      <c r="P612" s="177">
        <v>22325</v>
      </c>
      <c r="Q612" s="177">
        <v>32622</v>
      </c>
      <c r="R612" s="177">
        <v>30416</v>
      </c>
      <c r="S612" s="177">
        <v>19491</v>
      </c>
      <c r="T612" s="178">
        <v>0</v>
      </c>
      <c r="U612" s="178">
        <v>0</v>
      </c>
      <c r="V612" s="178">
        <v>0</v>
      </c>
      <c r="W612" s="178">
        <v>22325</v>
      </c>
      <c r="X612" s="178">
        <v>0</v>
      </c>
      <c r="Y612" s="178">
        <v>31836</v>
      </c>
      <c r="Z612" s="178">
        <v>786</v>
      </c>
      <c r="AA612" s="178">
        <v>30416</v>
      </c>
      <c r="AB612" s="178">
        <v>0</v>
      </c>
      <c r="AC612" s="178">
        <v>15875</v>
      </c>
      <c r="AD612" s="178">
        <v>1141</v>
      </c>
      <c r="AE612" s="178">
        <v>2475</v>
      </c>
      <c r="AF612" s="178">
        <v>104854</v>
      </c>
    </row>
    <row r="613" spans="1:32">
      <c r="A613" s="179" t="s">
        <v>1270</v>
      </c>
      <c r="B613" s="172" t="s">
        <v>113</v>
      </c>
      <c r="C613" s="173" t="s">
        <v>1795</v>
      </c>
      <c r="D613" s="171" t="s">
        <v>1795</v>
      </c>
      <c r="E613" s="171" t="s">
        <v>1797</v>
      </c>
      <c r="F613" s="182">
        <v>0.97020294949605912</v>
      </c>
      <c r="G613" s="174">
        <v>2.510092549364238E-2</v>
      </c>
      <c r="H613" s="175"/>
      <c r="I613" s="175"/>
      <c r="J613" s="175"/>
      <c r="K613" s="175" t="s">
        <v>1806</v>
      </c>
      <c r="L613" s="175"/>
      <c r="M613" s="175"/>
      <c r="N613" s="177">
        <v>0</v>
      </c>
      <c r="O613" s="177">
        <v>0</v>
      </c>
      <c r="P613" s="177">
        <v>342</v>
      </c>
      <c r="Q613" s="177">
        <v>70656</v>
      </c>
      <c r="R613" s="177">
        <v>0</v>
      </c>
      <c r="S613" s="177">
        <v>1828</v>
      </c>
      <c r="T613" s="178">
        <v>0</v>
      </c>
      <c r="U613" s="178">
        <v>0</v>
      </c>
      <c r="V613" s="178">
        <v>0</v>
      </c>
      <c r="W613" s="178">
        <v>0</v>
      </c>
      <c r="X613" s="178">
        <v>342</v>
      </c>
      <c r="Y613" s="178">
        <v>70656</v>
      </c>
      <c r="Z613" s="178">
        <v>0</v>
      </c>
      <c r="AA613" s="178">
        <v>0</v>
      </c>
      <c r="AB613" s="178">
        <v>0</v>
      </c>
      <c r="AC613" s="178">
        <v>0</v>
      </c>
      <c r="AD613" s="178">
        <v>0</v>
      </c>
      <c r="AE613" s="178">
        <v>1828</v>
      </c>
      <c r="AF613" s="178">
        <v>72826</v>
      </c>
    </row>
    <row r="614" spans="1:32">
      <c r="A614" s="179" t="s">
        <v>1271</v>
      </c>
      <c r="B614" s="172" t="s">
        <v>114</v>
      </c>
      <c r="C614" s="173" t="s">
        <v>1794</v>
      </c>
      <c r="D614" s="171" t="s">
        <v>1800</v>
      </c>
      <c r="E614" s="171" t="s">
        <v>1796</v>
      </c>
      <c r="F614" s="182">
        <v>0.37471783295711059</v>
      </c>
      <c r="G614" s="174">
        <v>0.37195404294727091</v>
      </c>
      <c r="H614" s="175"/>
      <c r="I614" s="175"/>
      <c r="J614" s="175" t="s">
        <v>1806</v>
      </c>
      <c r="K614" s="175"/>
      <c r="L614" s="175" t="s">
        <v>1806</v>
      </c>
      <c r="M614" s="175"/>
      <c r="N614" s="177">
        <v>0</v>
      </c>
      <c r="O614" s="177">
        <v>0</v>
      </c>
      <c r="P614" s="177">
        <v>25896</v>
      </c>
      <c r="Q614" s="177">
        <v>16309</v>
      </c>
      <c r="R614" s="177">
        <v>25705</v>
      </c>
      <c r="S614" s="177">
        <v>1198</v>
      </c>
      <c r="T614" s="178">
        <v>0</v>
      </c>
      <c r="U614" s="178">
        <v>0</v>
      </c>
      <c r="V614" s="178">
        <v>0</v>
      </c>
      <c r="W614" s="178">
        <v>0</v>
      </c>
      <c r="X614" s="178">
        <v>25896</v>
      </c>
      <c r="Y614" s="178">
        <v>16309</v>
      </c>
      <c r="Z614" s="178">
        <v>0</v>
      </c>
      <c r="AA614" s="178">
        <v>25705</v>
      </c>
      <c r="AB614" s="178">
        <v>0</v>
      </c>
      <c r="AC614" s="178">
        <v>748</v>
      </c>
      <c r="AD614" s="178">
        <v>0</v>
      </c>
      <c r="AE614" s="178">
        <v>450</v>
      </c>
      <c r="AF614" s="178">
        <v>69108</v>
      </c>
    </row>
    <row r="615" spans="1:32">
      <c r="A615" s="179" t="s">
        <v>1272</v>
      </c>
      <c r="B615" s="172" t="s">
        <v>335</v>
      </c>
      <c r="C615" s="173" t="s">
        <v>1797</v>
      </c>
      <c r="D615" s="171" t="s">
        <v>1797</v>
      </c>
      <c r="E615" s="171" t="s">
        <v>1795</v>
      </c>
      <c r="F615" s="182">
        <v>0.48821859943238072</v>
      </c>
      <c r="G615" s="174">
        <v>0.29078388665214616</v>
      </c>
      <c r="H615" s="175"/>
      <c r="I615" s="175"/>
      <c r="J615" s="175"/>
      <c r="K615" s="175" t="s">
        <v>1806</v>
      </c>
      <c r="L615" s="175"/>
      <c r="M615" s="175" t="s">
        <v>1806</v>
      </c>
      <c r="N615" s="177">
        <v>0</v>
      </c>
      <c r="O615" s="177">
        <v>0</v>
      </c>
      <c r="P615" s="177">
        <v>10355</v>
      </c>
      <c r="Q615" s="177">
        <v>26434</v>
      </c>
      <c r="R615" s="177">
        <v>9735</v>
      </c>
      <c r="S615" s="177">
        <v>44382</v>
      </c>
      <c r="T615" s="178">
        <v>0</v>
      </c>
      <c r="U615" s="178">
        <v>0</v>
      </c>
      <c r="V615" s="178">
        <v>0</v>
      </c>
      <c r="W615" s="178">
        <v>10355</v>
      </c>
      <c r="X615" s="178">
        <v>0</v>
      </c>
      <c r="Y615" s="178">
        <v>26434</v>
      </c>
      <c r="Z615" s="178">
        <v>0</v>
      </c>
      <c r="AA615" s="178">
        <v>9735</v>
      </c>
      <c r="AB615" s="178">
        <v>0</v>
      </c>
      <c r="AC615" s="178">
        <v>37530</v>
      </c>
      <c r="AD615" s="178">
        <v>0</v>
      </c>
      <c r="AE615" s="178">
        <v>6852</v>
      </c>
      <c r="AF615" s="178">
        <v>90906</v>
      </c>
    </row>
    <row r="616" spans="1:32">
      <c r="A616" s="179" t="s">
        <v>1273</v>
      </c>
      <c r="B616" s="172" t="s">
        <v>488</v>
      </c>
      <c r="C616" s="173" t="s">
        <v>1797</v>
      </c>
      <c r="D616" s="171" t="s">
        <v>1797</v>
      </c>
      <c r="E616" s="171" t="s">
        <v>1795</v>
      </c>
      <c r="F616" s="182">
        <v>0.57108415996466499</v>
      </c>
      <c r="G616" s="174">
        <v>0.27708559545061379</v>
      </c>
      <c r="H616" s="175"/>
      <c r="I616" s="175"/>
      <c r="J616" s="175"/>
      <c r="K616" s="175" t="s">
        <v>1806</v>
      </c>
      <c r="L616" s="175"/>
      <c r="M616" s="175" t="s">
        <v>1806</v>
      </c>
      <c r="N616" s="177">
        <v>0</v>
      </c>
      <c r="O616" s="177">
        <v>0</v>
      </c>
      <c r="P616" s="177">
        <v>0</v>
      </c>
      <c r="Q616" s="177">
        <v>30112</v>
      </c>
      <c r="R616" s="177">
        <v>16500</v>
      </c>
      <c r="S616" s="177">
        <v>62062</v>
      </c>
      <c r="T616" s="178">
        <v>0</v>
      </c>
      <c r="U616" s="178">
        <v>0</v>
      </c>
      <c r="V616" s="178">
        <v>0</v>
      </c>
      <c r="W616" s="178">
        <v>0</v>
      </c>
      <c r="X616" s="178">
        <v>0</v>
      </c>
      <c r="Y616" s="178">
        <v>30112</v>
      </c>
      <c r="Z616" s="178">
        <v>0</v>
      </c>
      <c r="AA616" s="178">
        <v>16500</v>
      </c>
      <c r="AB616" s="178">
        <v>0</v>
      </c>
      <c r="AC616" s="178">
        <v>51149</v>
      </c>
      <c r="AD616" s="178">
        <v>0</v>
      </c>
      <c r="AE616" s="178">
        <v>10913</v>
      </c>
      <c r="AF616" s="178">
        <v>108674</v>
      </c>
    </row>
    <row r="617" spans="1:32">
      <c r="A617" s="179" t="s">
        <v>1274</v>
      </c>
      <c r="B617" s="172" t="s">
        <v>489</v>
      </c>
      <c r="C617" s="173" t="s">
        <v>1794</v>
      </c>
      <c r="D617" s="171" t="s">
        <v>1794</v>
      </c>
      <c r="E617" s="171" t="s">
        <v>1797</v>
      </c>
      <c r="F617" s="182">
        <v>0.82520942261202002</v>
      </c>
      <c r="G617" s="174">
        <v>0.10219073855437492</v>
      </c>
      <c r="H617" s="175"/>
      <c r="I617" s="175"/>
      <c r="J617" s="175" t="s">
        <v>1806</v>
      </c>
      <c r="K617" s="175"/>
      <c r="L617" s="175"/>
      <c r="M617" s="175"/>
      <c r="N617" s="177">
        <v>0</v>
      </c>
      <c r="O617" s="177">
        <v>0</v>
      </c>
      <c r="P617" s="177">
        <v>88068</v>
      </c>
      <c r="Q617" s="177">
        <v>7748</v>
      </c>
      <c r="R617" s="177">
        <v>0</v>
      </c>
      <c r="S617" s="177">
        <v>10906</v>
      </c>
      <c r="T617" s="178">
        <v>0</v>
      </c>
      <c r="U617" s="178">
        <v>0</v>
      </c>
      <c r="V617" s="178">
        <v>0</v>
      </c>
      <c r="W617" s="178">
        <v>88068</v>
      </c>
      <c r="X617" s="178">
        <v>0</v>
      </c>
      <c r="Y617" s="178">
        <v>0</v>
      </c>
      <c r="Z617" s="178">
        <v>7748</v>
      </c>
      <c r="AA617" s="178">
        <v>0</v>
      </c>
      <c r="AB617" s="178">
        <v>0</v>
      </c>
      <c r="AC617" s="178">
        <v>7529</v>
      </c>
      <c r="AD617" s="178">
        <v>0</v>
      </c>
      <c r="AE617" s="178">
        <v>3377</v>
      </c>
      <c r="AF617" s="178">
        <v>106722</v>
      </c>
    </row>
    <row r="618" spans="1:32">
      <c r="A618" s="179" t="s">
        <v>1275</v>
      </c>
      <c r="B618" s="172" t="s">
        <v>490</v>
      </c>
      <c r="C618" s="173" t="s">
        <v>1795</v>
      </c>
      <c r="D618" s="171" t="s">
        <v>1795</v>
      </c>
      <c r="E618" s="171" t="s">
        <v>1793</v>
      </c>
      <c r="F618" s="182">
        <v>0.41868950111690245</v>
      </c>
      <c r="G618" s="174">
        <v>0.33388868205510053</v>
      </c>
      <c r="H618" s="175"/>
      <c r="I618" s="175" t="s">
        <v>1806</v>
      </c>
      <c r="J618" s="175"/>
      <c r="K618" s="175" t="s">
        <v>1806</v>
      </c>
      <c r="L618" s="175"/>
      <c r="M618" s="175"/>
      <c r="N618" s="177">
        <v>0</v>
      </c>
      <c r="O618" s="177">
        <v>35873</v>
      </c>
      <c r="P618" s="177">
        <v>0</v>
      </c>
      <c r="Q618" s="177">
        <v>44984</v>
      </c>
      <c r="R618" s="177">
        <v>0</v>
      </c>
      <c r="S618" s="177">
        <v>26583</v>
      </c>
      <c r="T618" s="178">
        <v>0</v>
      </c>
      <c r="U618" s="178">
        <v>0</v>
      </c>
      <c r="V618" s="178">
        <v>35873</v>
      </c>
      <c r="W618" s="178">
        <v>0</v>
      </c>
      <c r="X618" s="178">
        <v>0</v>
      </c>
      <c r="Y618" s="178">
        <v>44984</v>
      </c>
      <c r="Z618" s="178">
        <v>0</v>
      </c>
      <c r="AA618" s="178">
        <v>0</v>
      </c>
      <c r="AB618" s="178">
        <v>0</v>
      </c>
      <c r="AC618" s="178">
        <v>21453</v>
      </c>
      <c r="AD618" s="178">
        <v>0</v>
      </c>
      <c r="AE618" s="178">
        <v>5130</v>
      </c>
      <c r="AF618" s="178">
        <v>107440</v>
      </c>
    </row>
    <row r="619" spans="1:32">
      <c r="A619" s="179" t="s">
        <v>1276</v>
      </c>
      <c r="B619" s="172" t="s">
        <v>273</v>
      </c>
      <c r="C619" s="173" t="s">
        <v>1793</v>
      </c>
      <c r="D619" s="171" t="s">
        <v>1793</v>
      </c>
      <c r="E619" s="171" t="s">
        <v>1801</v>
      </c>
      <c r="F619" s="182">
        <v>0.71601025087671977</v>
      </c>
      <c r="G619" s="174">
        <v>0.28398974912328029</v>
      </c>
      <c r="H619" s="175"/>
      <c r="I619" s="175" t="s">
        <v>1806</v>
      </c>
      <c r="J619" s="175"/>
      <c r="K619" s="175" t="s">
        <v>1806</v>
      </c>
      <c r="L619" s="175"/>
      <c r="M619" s="175"/>
      <c r="N619" s="177">
        <v>0</v>
      </c>
      <c r="O619" s="177">
        <v>63702</v>
      </c>
      <c r="P619" s="177">
        <v>0</v>
      </c>
      <c r="Q619" s="177">
        <v>25266</v>
      </c>
      <c r="R619" s="177">
        <v>0</v>
      </c>
      <c r="S619" s="177">
        <v>0</v>
      </c>
      <c r="T619" s="178">
        <v>0</v>
      </c>
      <c r="U619" s="178">
        <v>0</v>
      </c>
      <c r="V619" s="178">
        <v>63702</v>
      </c>
      <c r="W619" s="178">
        <v>0</v>
      </c>
      <c r="X619" s="178">
        <v>0</v>
      </c>
      <c r="Y619" s="178">
        <v>0</v>
      </c>
      <c r="Z619" s="178">
        <v>25266</v>
      </c>
      <c r="AA619" s="178">
        <v>0</v>
      </c>
      <c r="AB619" s="178">
        <v>0</v>
      </c>
      <c r="AC619" s="178">
        <v>0</v>
      </c>
      <c r="AD619" s="178">
        <v>0</v>
      </c>
      <c r="AE619" s="178">
        <v>0</v>
      </c>
      <c r="AF619" s="178">
        <v>88968</v>
      </c>
    </row>
    <row r="620" spans="1:32">
      <c r="A620" s="179" t="s">
        <v>1277</v>
      </c>
      <c r="B620" s="172" t="s">
        <v>274</v>
      </c>
      <c r="C620" s="173" t="s">
        <v>1793</v>
      </c>
      <c r="D620" s="171" t="s">
        <v>1793</v>
      </c>
      <c r="E620" s="171" t="s">
        <v>1801</v>
      </c>
      <c r="F620" s="182">
        <v>0.55610465116279073</v>
      </c>
      <c r="G620" s="174">
        <v>0.31103574504737297</v>
      </c>
      <c r="H620" s="175"/>
      <c r="I620" s="175" t="s">
        <v>1806</v>
      </c>
      <c r="J620" s="175"/>
      <c r="K620" s="175" t="s">
        <v>1806</v>
      </c>
      <c r="L620" s="175"/>
      <c r="M620" s="175"/>
      <c r="N620" s="177">
        <v>0</v>
      </c>
      <c r="O620" s="177">
        <v>51651</v>
      </c>
      <c r="P620" s="177">
        <v>0</v>
      </c>
      <c r="Q620" s="177">
        <v>28889</v>
      </c>
      <c r="R620" s="177">
        <v>12340</v>
      </c>
      <c r="S620" s="177">
        <v>0</v>
      </c>
      <c r="T620" s="178">
        <v>0</v>
      </c>
      <c r="U620" s="178">
        <v>0</v>
      </c>
      <c r="V620" s="178">
        <v>51651</v>
      </c>
      <c r="W620" s="178">
        <v>0</v>
      </c>
      <c r="X620" s="178">
        <v>0</v>
      </c>
      <c r="Y620" s="178">
        <v>0</v>
      </c>
      <c r="Z620" s="178">
        <v>28889</v>
      </c>
      <c r="AA620" s="178">
        <v>0</v>
      </c>
      <c r="AB620" s="178">
        <v>12340</v>
      </c>
      <c r="AC620" s="178">
        <v>0</v>
      </c>
      <c r="AD620" s="178">
        <v>0</v>
      </c>
      <c r="AE620" s="178">
        <v>0</v>
      </c>
      <c r="AF620" s="178">
        <v>92880</v>
      </c>
    </row>
    <row r="621" spans="1:32">
      <c r="A621" s="179" t="s">
        <v>1278</v>
      </c>
      <c r="B621" s="172" t="s">
        <v>275</v>
      </c>
      <c r="C621" s="173" t="s">
        <v>1793</v>
      </c>
      <c r="D621" s="171" t="s">
        <v>1793</v>
      </c>
      <c r="E621" s="171"/>
      <c r="F621" s="182">
        <v>1</v>
      </c>
      <c r="G621" s="174"/>
      <c r="H621" s="175"/>
      <c r="I621" s="175" t="s">
        <v>1806</v>
      </c>
      <c r="J621" s="175"/>
      <c r="K621" s="175"/>
      <c r="L621" s="175"/>
      <c r="M621" s="175"/>
      <c r="N621" s="177">
        <v>0</v>
      </c>
      <c r="O621" s="177">
        <v>87407</v>
      </c>
      <c r="P621" s="177">
        <v>0</v>
      </c>
      <c r="Q621" s="177">
        <v>0</v>
      </c>
      <c r="R621" s="177">
        <v>0</v>
      </c>
      <c r="S621" s="177">
        <v>0</v>
      </c>
      <c r="T621" s="178">
        <v>0</v>
      </c>
      <c r="U621" s="178">
        <v>0</v>
      </c>
      <c r="V621" s="178">
        <v>87407</v>
      </c>
      <c r="W621" s="178">
        <v>0</v>
      </c>
      <c r="X621" s="178">
        <v>0</v>
      </c>
      <c r="Y621" s="178">
        <v>0</v>
      </c>
      <c r="Z621" s="178">
        <v>0</v>
      </c>
      <c r="AA621" s="178">
        <v>0</v>
      </c>
      <c r="AB621" s="178">
        <v>0</v>
      </c>
      <c r="AC621" s="178">
        <v>0</v>
      </c>
      <c r="AD621" s="178">
        <v>0</v>
      </c>
      <c r="AE621" s="178">
        <v>0</v>
      </c>
      <c r="AF621" s="178">
        <v>87407</v>
      </c>
    </row>
    <row r="622" spans="1:32">
      <c r="A622" s="179" t="s">
        <v>1279</v>
      </c>
      <c r="B622" s="172" t="s">
        <v>276</v>
      </c>
      <c r="C622" s="173" t="s">
        <v>1794</v>
      </c>
      <c r="D622" s="171" t="s">
        <v>1794</v>
      </c>
      <c r="E622" s="171" t="s">
        <v>1797</v>
      </c>
      <c r="F622" s="182">
        <v>0.99884695811917368</v>
      </c>
      <c r="G622" s="174">
        <v>1.1530418808262815E-3</v>
      </c>
      <c r="H622" s="175"/>
      <c r="I622" s="175"/>
      <c r="J622" s="175" t="s">
        <v>1806</v>
      </c>
      <c r="K622" s="175"/>
      <c r="L622" s="175"/>
      <c r="M622" s="175"/>
      <c r="N622" s="177">
        <v>0</v>
      </c>
      <c r="O622" s="177">
        <v>0</v>
      </c>
      <c r="P622" s="177">
        <v>102220</v>
      </c>
      <c r="Q622" s="177">
        <v>0</v>
      </c>
      <c r="R622" s="177">
        <v>0</v>
      </c>
      <c r="S622" s="177">
        <v>118</v>
      </c>
      <c r="T622" s="178">
        <v>0</v>
      </c>
      <c r="U622" s="178">
        <v>0</v>
      </c>
      <c r="V622" s="178">
        <v>0</v>
      </c>
      <c r="W622" s="178">
        <v>102220</v>
      </c>
      <c r="X622" s="178">
        <v>0</v>
      </c>
      <c r="Y622" s="178">
        <v>0</v>
      </c>
      <c r="Z622" s="178">
        <v>0</v>
      </c>
      <c r="AA622" s="178">
        <v>0</v>
      </c>
      <c r="AB622" s="178">
        <v>0</v>
      </c>
      <c r="AC622" s="178">
        <v>0</v>
      </c>
      <c r="AD622" s="178">
        <v>0</v>
      </c>
      <c r="AE622" s="178">
        <v>118</v>
      </c>
      <c r="AF622" s="178">
        <v>102338</v>
      </c>
    </row>
    <row r="623" spans="1:32">
      <c r="A623" s="179" t="s">
        <v>1280</v>
      </c>
      <c r="B623" s="172" t="s">
        <v>115</v>
      </c>
      <c r="C623" s="173" t="s">
        <v>1796</v>
      </c>
      <c r="D623" s="171" t="s">
        <v>1796</v>
      </c>
      <c r="E623" s="171" t="s">
        <v>1797</v>
      </c>
      <c r="F623" s="182">
        <v>0.51895962536387796</v>
      </c>
      <c r="G623" s="174">
        <v>0.48104037463612204</v>
      </c>
      <c r="H623" s="175"/>
      <c r="I623" s="175"/>
      <c r="J623" s="175"/>
      <c r="K623" s="175"/>
      <c r="L623" s="175" t="s">
        <v>1806</v>
      </c>
      <c r="M623" s="175" t="s">
        <v>1806</v>
      </c>
      <c r="N623" s="177">
        <v>0</v>
      </c>
      <c r="O623" s="177">
        <v>0</v>
      </c>
      <c r="P623" s="177">
        <v>0</v>
      </c>
      <c r="Q623" s="177">
        <v>0</v>
      </c>
      <c r="R623" s="177">
        <v>41003</v>
      </c>
      <c r="S623" s="177">
        <v>38007</v>
      </c>
      <c r="T623" s="178">
        <v>0</v>
      </c>
      <c r="U623" s="178">
        <v>0</v>
      </c>
      <c r="V623" s="178">
        <v>0</v>
      </c>
      <c r="W623" s="178">
        <v>0</v>
      </c>
      <c r="X623" s="178">
        <v>0</v>
      </c>
      <c r="Y623" s="178">
        <v>0</v>
      </c>
      <c r="Z623" s="178">
        <v>0</v>
      </c>
      <c r="AA623" s="178">
        <v>41003</v>
      </c>
      <c r="AB623" s="178">
        <v>0</v>
      </c>
      <c r="AC623" s="178">
        <v>24237</v>
      </c>
      <c r="AD623" s="178">
        <v>0</v>
      </c>
      <c r="AE623" s="178">
        <v>13770</v>
      </c>
      <c r="AF623" s="178">
        <v>79010</v>
      </c>
    </row>
    <row r="624" spans="1:32">
      <c r="A624" s="179" t="s">
        <v>1281</v>
      </c>
      <c r="B624" s="172" t="s">
        <v>116</v>
      </c>
      <c r="C624" s="173" t="s">
        <v>1796</v>
      </c>
      <c r="D624" s="171" t="s">
        <v>1802</v>
      </c>
      <c r="E624" s="171" t="s">
        <v>1801</v>
      </c>
      <c r="F624" s="182">
        <v>0.43673118447664366</v>
      </c>
      <c r="G624" s="174">
        <v>0.32147847072272323</v>
      </c>
      <c r="H624" s="175"/>
      <c r="I624" s="175"/>
      <c r="J624" s="175"/>
      <c r="K624" s="175" t="s">
        <v>1806</v>
      </c>
      <c r="L624" s="175" t="s">
        <v>1806</v>
      </c>
      <c r="M624" s="175"/>
      <c r="N624" s="177">
        <v>0</v>
      </c>
      <c r="O624" s="177">
        <v>24320</v>
      </c>
      <c r="P624" s="177">
        <v>0</v>
      </c>
      <c r="Q624" s="177">
        <v>32903</v>
      </c>
      <c r="R624" s="177">
        <v>44699</v>
      </c>
      <c r="S624" s="177">
        <v>427</v>
      </c>
      <c r="T624" s="178">
        <v>0</v>
      </c>
      <c r="U624" s="178">
        <v>0</v>
      </c>
      <c r="V624" s="178">
        <v>24320</v>
      </c>
      <c r="W624" s="178">
        <v>0</v>
      </c>
      <c r="X624" s="178">
        <v>0</v>
      </c>
      <c r="Y624" s="178">
        <v>0</v>
      </c>
      <c r="Z624" s="178">
        <v>32903</v>
      </c>
      <c r="AA624" s="178">
        <v>0</v>
      </c>
      <c r="AB624" s="178">
        <v>44699</v>
      </c>
      <c r="AC624" s="178">
        <v>0</v>
      </c>
      <c r="AD624" s="178">
        <v>0</v>
      </c>
      <c r="AE624" s="178">
        <v>427</v>
      </c>
      <c r="AF624" s="178">
        <v>102349</v>
      </c>
    </row>
    <row r="625" spans="1:32">
      <c r="A625" s="179" t="s">
        <v>1282</v>
      </c>
      <c r="B625" s="172" t="s">
        <v>491</v>
      </c>
      <c r="C625" s="173" t="s">
        <v>1794</v>
      </c>
      <c r="D625" s="171" t="s">
        <v>1794</v>
      </c>
      <c r="E625" s="171" t="s">
        <v>1795</v>
      </c>
      <c r="F625" s="182">
        <v>0.79061633959524269</v>
      </c>
      <c r="G625" s="174">
        <v>0.20938366040475728</v>
      </c>
      <c r="H625" s="175"/>
      <c r="I625" s="175"/>
      <c r="J625" s="175" t="s">
        <v>1806</v>
      </c>
      <c r="K625" s="175"/>
      <c r="L625" s="175"/>
      <c r="M625" s="175"/>
      <c r="N625" s="177">
        <v>0</v>
      </c>
      <c r="O625" s="177">
        <v>0</v>
      </c>
      <c r="P625" s="177">
        <v>77312</v>
      </c>
      <c r="Q625" s="177">
        <v>20475</v>
      </c>
      <c r="R625" s="177">
        <v>0</v>
      </c>
      <c r="S625" s="177">
        <v>0</v>
      </c>
      <c r="T625" s="178">
        <v>0</v>
      </c>
      <c r="U625" s="178">
        <v>0</v>
      </c>
      <c r="V625" s="178">
        <v>0</v>
      </c>
      <c r="W625" s="178">
        <v>77312</v>
      </c>
      <c r="X625" s="178">
        <v>0</v>
      </c>
      <c r="Y625" s="178">
        <v>20475</v>
      </c>
      <c r="Z625" s="178">
        <v>0</v>
      </c>
      <c r="AA625" s="178">
        <v>0</v>
      </c>
      <c r="AB625" s="178">
        <v>0</v>
      </c>
      <c r="AC625" s="178">
        <v>0</v>
      </c>
      <c r="AD625" s="178">
        <v>0</v>
      </c>
      <c r="AE625" s="178">
        <v>0</v>
      </c>
      <c r="AF625" s="178">
        <v>97787</v>
      </c>
    </row>
    <row r="626" spans="1:32">
      <c r="A626" s="179" t="s">
        <v>1283</v>
      </c>
      <c r="B626" s="172" t="s">
        <v>551</v>
      </c>
      <c r="C626" s="173" t="s">
        <v>1794</v>
      </c>
      <c r="D626" s="171" t="s">
        <v>1794</v>
      </c>
      <c r="E626" s="171" t="s">
        <v>1797</v>
      </c>
      <c r="F626" s="182">
        <v>0.74608815349608115</v>
      </c>
      <c r="G626" s="174">
        <v>0.25391184650391885</v>
      </c>
      <c r="H626" s="175"/>
      <c r="I626" s="175"/>
      <c r="J626" s="175" t="s">
        <v>1806</v>
      </c>
      <c r="K626" s="175"/>
      <c r="L626" s="175"/>
      <c r="M626" s="175" t="s">
        <v>1806</v>
      </c>
      <c r="N626" s="177">
        <v>0</v>
      </c>
      <c r="O626" s="177">
        <v>0</v>
      </c>
      <c r="P626" s="177">
        <v>53117</v>
      </c>
      <c r="Q626" s="177">
        <v>0</v>
      </c>
      <c r="R626" s="177">
        <v>0</v>
      </c>
      <c r="S626" s="177">
        <v>18077</v>
      </c>
      <c r="T626" s="178">
        <v>0</v>
      </c>
      <c r="U626" s="178">
        <v>0</v>
      </c>
      <c r="V626" s="178">
        <v>0</v>
      </c>
      <c r="W626" s="178">
        <v>53117</v>
      </c>
      <c r="X626" s="178">
        <v>0</v>
      </c>
      <c r="Y626" s="178">
        <v>0</v>
      </c>
      <c r="Z626" s="178">
        <v>0</v>
      </c>
      <c r="AA626" s="178">
        <v>0</v>
      </c>
      <c r="AB626" s="178">
        <v>0</v>
      </c>
      <c r="AC626" s="178">
        <v>14663</v>
      </c>
      <c r="AD626" s="178">
        <v>0</v>
      </c>
      <c r="AE626" s="178">
        <v>3414</v>
      </c>
      <c r="AF626" s="178">
        <v>71194</v>
      </c>
    </row>
    <row r="627" spans="1:32">
      <c r="A627" s="179" t="s">
        <v>1284</v>
      </c>
      <c r="B627" s="172" t="s">
        <v>492</v>
      </c>
      <c r="C627" s="173" t="s">
        <v>1794</v>
      </c>
      <c r="D627" s="171" t="s">
        <v>1794</v>
      </c>
      <c r="E627" s="171" t="s">
        <v>1797</v>
      </c>
      <c r="F627" s="182">
        <v>0.88793118784579528</v>
      </c>
      <c r="G627" s="174">
        <v>0.10905338812687908</v>
      </c>
      <c r="H627" s="175"/>
      <c r="I627" s="175"/>
      <c r="J627" s="175" t="s">
        <v>1806</v>
      </c>
      <c r="K627" s="175"/>
      <c r="L627" s="175"/>
      <c r="M627" s="175"/>
      <c r="N627" s="177">
        <v>0</v>
      </c>
      <c r="O627" s="177">
        <v>0</v>
      </c>
      <c r="P627" s="177">
        <v>99823</v>
      </c>
      <c r="Q627" s="177">
        <v>0</v>
      </c>
      <c r="R627" s="177">
        <v>339</v>
      </c>
      <c r="S627" s="177">
        <v>12260</v>
      </c>
      <c r="T627" s="178">
        <v>0</v>
      </c>
      <c r="U627" s="178">
        <v>0</v>
      </c>
      <c r="V627" s="178">
        <v>0</v>
      </c>
      <c r="W627" s="178">
        <v>99823</v>
      </c>
      <c r="X627" s="178">
        <v>0</v>
      </c>
      <c r="Y627" s="178">
        <v>0</v>
      </c>
      <c r="Z627" s="178">
        <v>0</v>
      </c>
      <c r="AA627" s="178">
        <v>339</v>
      </c>
      <c r="AB627" s="178">
        <v>0</v>
      </c>
      <c r="AC627" s="178">
        <v>8327</v>
      </c>
      <c r="AD627" s="178">
        <v>0</v>
      </c>
      <c r="AE627" s="178">
        <v>3933</v>
      </c>
      <c r="AF627" s="178">
        <v>112422</v>
      </c>
    </row>
    <row r="628" spans="1:32">
      <c r="A628" s="179" t="s">
        <v>1285</v>
      </c>
      <c r="B628" s="172" t="s">
        <v>117</v>
      </c>
      <c r="C628" s="173" t="s">
        <v>1797</v>
      </c>
      <c r="D628" s="171" t="s">
        <v>1797</v>
      </c>
      <c r="E628" s="171" t="s">
        <v>1796</v>
      </c>
      <c r="F628" s="182">
        <v>0.35020721001737892</v>
      </c>
      <c r="G628" s="174">
        <v>0.31098213092108196</v>
      </c>
      <c r="H628" s="175"/>
      <c r="I628" s="175"/>
      <c r="J628" s="175"/>
      <c r="K628" s="175" t="s">
        <v>1806</v>
      </c>
      <c r="L628" s="175" t="s">
        <v>1806</v>
      </c>
      <c r="M628" s="175" t="s">
        <v>1806</v>
      </c>
      <c r="N628" s="177">
        <v>0</v>
      </c>
      <c r="O628" s="177">
        <v>0</v>
      </c>
      <c r="P628" s="177">
        <v>5667</v>
      </c>
      <c r="Q628" s="177">
        <v>24746</v>
      </c>
      <c r="R628" s="177">
        <v>27915</v>
      </c>
      <c r="S628" s="177">
        <v>31436</v>
      </c>
      <c r="T628" s="178">
        <v>0</v>
      </c>
      <c r="U628" s="178">
        <v>0</v>
      </c>
      <c r="V628" s="178">
        <v>0</v>
      </c>
      <c r="W628" s="178">
        <v>5667</v>
      </c>
      <c r="X628" s="178">
        <v>0</v>
      </c>
      <c r="Y628" s="178">
        <v>24746</v>
      </c>
      <c r="Z628" s="178">
        <v>0</v>
      </c>
      <c r="AA628" s="178">
        <v>27915</v>
      </c>
      <c r="AB628" s="178">
        <v>0</v>
      </c>
      <c r="AC628" s="178">
        <v>23237</v>
      </c>
      <c r="AD628" s="178">
        <v>0</v>
      </c>
      <c r="AE628" s="178">
        <v>8199</v>
      </c>
      <c r="AF628" s="178">
        <v>89764</v>
      </c>
    </row>
    <row r="629" spans="1:32">
      <c r="A629" s="179" t="s">
        <v>1286</v>
      </c>
      <c r="B629" s="172" t="s">
        <v>277</v>
      </c>
      <c r="C629" s="173" t="s">
        <v>1795</v>
      </c>
      <c r="D629" s="171" t="s">
        <v>1795</v>
      </c>
      <c r="E629" s="171" t="s">
        <v>1796</v>
      </c>
      <c r="F629" s="182">
        <v>0.56752617565213914</v>
      </c>
      <c r="G629" s="174">
        <v>0.28659085904186105</v>
      </c>
      <c r="H629" s="175"/>
      <c r="I629" s="175"/>
      <c r="J629" s="175"/>
      <c r="K629" s="175" t="s">
        <v>1806</v>
      </c>
      <c r="L629" s="175" t="s">
        <v>1806</v>
      </c>
      <c r="M629" s="175"/>
      <c r="N629" s="177">
        <v>0</v>
      </c>
      <c r="O629" s="177">
        <v>0</v>
      </c>
      <c r="P629" s="177">
        <v>0</v>
      </c>
      <c r="Q629" s="177">
        <v>56697</v>
      </c>
      <c r="R629" s="177">
        <v>28631</v>
      </c>
      <c r="S629" s="177">
        <v>14574</v>
      </c>
      <c r="T629" s="178">
        <v>0</v>
      </c>
      <c r="U629" s="178">
        <v>0</v>
      </c>
      <c r="V629" s="178">
        <v>0</v>
      </c>
      <c r="W629" s="178">
        <v>0</v>
      </c>
      <c r="X629" s="178">
        <v>0</v>
      </c>
      <c r="Y629" s="178">
        <v>56697</v>
      </c>
      <c r="Z629" s="178">
        <v>0</v>
      </c>
      <c r="AA629" s="178">
        <v>28631</v>
      </c>
      <c r="AB629" s="178">
        <v>0</v>
      </c>
      <c r="AC629" s="178">
        <v>7323</v>
      </c>
      <c r="AD629" s="178">
        <v>0</v>
      </c>
      <c r="AE629" s="178">
        <v>7251</v>
      </c>
      <c r="AF629" s="178">
        <v>99902</v>
      </c>
    </row>
    <row r="630" spans="1:32">
      <c r="A630" s="179" t="s">
        <v>1287</v>
      </c>
      <c r="B630" s="172" t="s">
        <v>118</v>
      </c>
      <c r="C630" s="173" t="s">
        <v>1794</v>
      </c>
      <c r="D630" s="171" t="s">
        <v>1800</v>
      </c>
      <c r="E630" s="171" t="s">
        <v>1797</v>
      </c>
      <c r="F630" s="182">
        <v>0.99943566591422117</v>
      </c>
      <c r="G630" s="174">
        <v>5.6433408577878099E-4</v>
      </c>
      <c r="H630" s="175"/>
      <c r="I630" s="175"/>
      <c r="J630" s="175" t="s">
        <v>1806</v>
      </c>
      <c r="K630" s="175"/>
      <c r="L630" s="175"/>
      <c r="M630" s="175"/>
      <c r="N630" s="177">
        <v>0</v>
      </c>
      <c r="O630" s="177">
        <v>0</v>
      </c>
      <c r="P630" s="177">
        <v>108031</v>
      </c>
      <c r="Q630" s="177">
        <v>0</v>
      </c>
      <c r="R630" s="177">
        <v>0</v>
      </c>
      <c r="S630" s="177">
        <v>61</v>
      </c>
      <c r="T630" s="178">
        <v>0</v>
      </c>
      <c r="U630" s="178">
        <v>0</v>
      </c>
      <c r="V630" s="178">
        <v>0</v>
      </c>
      <c r="W630" s="178">
        <v>0</v>
      </c>
      <c r="X630" s="178">
        <v>108031</v>
      </c>
      <c r="Y630" s="178">
        <v>0</v>
      </c>
      <c r="Z630" s="178">
        <v>0</v>
      </c>
      <c r="AA630" s="178">
        <v>0</v>
      </c>
      <c r="AB630" s="178">
        <v>0</v>
      </c>
      <c r="AC630" s="178">
        <v>0</v>
      </c>
      <c r="AD630" s="178">
        <v>0</v>
      </c>
      <c r="AE630" s="178">
        <v>61</v>
      </c>
      <c r="AF630" s="178">
        <v>108092</v>
      </c>
    </row>
    <row r="631" spans="1:32">
      <c r="A631" s="179" t="s">
        <v>1288</v>
      </c>
      <c r="B631" s="172" t="s">
        <v>547</v>
      </c>
      <c r="C631" s="173" t="s">
        <v>1795</v>
      </c>
      <c r="D631" s="171" t="s">
        <v>1795</v>
      </c>
      <c r="E631" s="171" t="s">
        <v>1797</v>
      </c>
      <c r="F631" s="182">
        <v>0.43372528303261593</v>
      </c>
      <c r="G631" s="174">
        <v>0.3690125964314665</v>
      </c>
      <c r="H631" s="175"/>
      <c r="I631" s="175"/>
      <c r="J631" s="175"/>
      <c r="K631" s="175" t="s">
        <v>1806</v>
      </c>
      <c r="L631" s="175"/>
      <c r="M631" s="175" t="s">
        <v>1806</v>
      </c>
      <c r="N631" s="177">
        <v>0</v>
      </c>
      <c r="O631" s="177">
        <v>0</v>
      </c>
      <c r="P631" s="177">
        <v>0</v>
      </c>
      <c r="Q631" s="177">
        <v>47620</v>
      </c>
      <c r="R631" s="177">
        <v>21658</v>
      </c>
      <c r="S631" s="177">
        <v>40515</v>
      </c>
      <c r="T631" s="178">
        <v>0</v>
      </c>
      <c r="U631" s="178">
        <v>0</v>
      </c>
      <c r="V631" s="178">
        <v>0</v>
      </c>
      <c r="W631" s="178">
        <v>0</v>
      </c>
      <c r="X631" s="178">
        <v>0</v>
      </c>
      <c r="Y631" s="178">
        <v>47620</v>
      </c>
      <c r="Z631" s="178">
        <v>0</v>
      </c>
      <c r="AA631" s="178">
        <v>21658</v>
      </c>
      <c r="AB631" s="178">
        <v>0</v>
      </c>
      <c r="AC631" s="178">
        <v>31848</v>
      </c>
      <c r="AD631" s="178">
        <v>0</v>
      </c>
      <c r="AE631" s="178">
        <v>8667</v>
      </c>
      <c r="AF631" s="178">
        <v>109793</v>
      </c>
    </row>
    <row r="632" spans="1:32">
      <c r="A632" s="179" t="s">
        <v>1289</v>
      </c>
      <c r="B632" s="172" t="s">
        <v>548</v>
      </c>
      <c r="C632" s="173" t="s">
        <v>1797</v>
      </c>
      <c r="D632" s="171" t="s">
        <v>1797</v>
      </c>
      <c r="E632" s="171" t="s">
        <v>1796</v>
      </c>
      <c r="F632" s="182">
        <v>0.83335484703756291</v>
      </c>
      <c r="G632" s="174">
        <v>0.16664515296243707</v>
      </c>
      <c r="H632" s="175"/>
      <c r="I632" s="175"/>
      <c r="J632" s="175"/>
      <c r="K632" s="175"/>
      <c r="L632" s="175"/>
      <c r="M632" s="175" t="s">
        <v>1806</v>
      </c>
      <c r="N632" s="177">
        <v>0</v>
      </c>
      <c r="O632" s="177">
        <v>0</v>
      </c>
      <c r="P632" s="177">
        <v>0</v>
      </c>
      <c r="Q632" s="177">
        <v>0</v>
      </c>
      <c r="R632" s="177">
        <v>11619</v>
      </c>
      <c r="S632" s="177">
        <v>58104</v>
      </c>
      <c r="T632" s="178">
        <v>0</v>
      </c>
      <c r="U632" s="178">
        <v>0</v>
      </c>
      <c r="V632" s="178">
        <v>0</v>
      </c>
      <c r="W632" s="178">
        <v>0</v>
      </c>
      <c r="X632" s="178">
        <v>0</v>
      </c>
      <c r="Y632" s="178">
        <v>0</v>
      </c>
      <c r="Z632" s="178">
        <v>0</v>
      </c>
      <c r="AA632" s="178">
        <v>11619</v>
      </c>
      <c r="AB632" s="178">
        <v>0</v>
      </c>
      <c r="AC632" s="178">
        <v>39138</v>
      </c>
      <c r="AD632" s="178">
        <v>0</v>
      </c>
      <c r="AE632" s="178">
        <v>18966</v>
      </c>
      <c r="AF632" s="178">
        <v>69723</v>
      </c>
    </row>
    <row r="633" spans="1:32">
      <c r="A633" s="179" t="s">
        <v>1290</v>
      </c>
      <c r="B633" s="172" t="s">
        <v>171</v>
      </c>
      <c r="C633" s="173" t="s">
        <v>1794</v>
      </c>
      <c r="D633" s="171" t="s">
        <v>1794</v>
      </c>
      <c r="E633" s="171"/>
      <c r="F633" s="182">
        <v>1</v>
      </c>
      <c r="G633" s="174"/>
      <c r="H633" s="175"/>
      <c r="I633" s="175"/>
      <c r="J633" s="175" t="s">
        <v>1806</v>
      </c>
      <c r="K633" s="175"/>
      <c r="L633" s="175"/>
      <c r="M633" s="175"/>
      <c r="N633" s="177">
        <v>0</v>
      </c>
      <c r="O633" s="177">
        <v>0</v>
      </c>
      <c r="P633" s="177">
        <v>111775</v>
      </c>
      <c r="Q633" s="177">
        <v>0</v>
      </c>
      <c r="R633" s="177">
        <v>0</v>
      </c>
      <c r="S633" s="177">
        <v>0</v>
      </c>
      <c r="T633" s="178">
        <v>0</v>
      </c>
      <c r="U633" s="178">
        <v>0</v>
      </c>
      <c r="V633" s="178">
        <v>0</v>
      </c>
      <c r="W633" s="178">
        <v>111775</v>
      </c>
      <c r="X633" s="178">
        <v>0</v>
      </c>
      <c r="Y633" s="178">
        <v>0</v>
      </c>
      <c r="Z633" s="178">
        <v>0</v>
      </c>
      <c r="AA633" s="178">
        <v>0</v>
      </c>
      <c r="AB633" s="178">
        <v>0</v>
      </c>
      <c r="AC633" s="178">
        <v>0</v>
      </c>
      <c r="AD633" s="178">
        <v>0</v>
      </c>
      <c r="AE633" s="178">
        <v>0</v>
      </c>
      <c r="AF633" s="178">
        <v>111775</v>
      </c>
    </row>
    <row r="634" spans="1:32">
      <c r="A634" s="179" t="s">
        <v>1291</v>
      </c>
      <c r="B634" s="172" t="s">
        <v>172</v>
      </c>
      <c r="C634" s="173" t="s">
        <v>1794</v>
      </c>
      <c r="D634" s="171" t="s">
        <v>1794</v>
      </c>
      <c r="E634" s="171" t="s">
        <v>1797</v>
      </c>
      <c r="F634" s="182">
        <v>0.51867649494782175</v>
      </c>
      <c r="G634" s="174">
        <v>0.35721384793771743</v>
      </c>
      <c r="H634" s="175"/>
      <c r="I634" s="175"/>
      <c r="J634" s="175" t="s">
        <v>1806</v>
      </c>
      <c r="K634" s="175"/>
      <c r="L634" s="175"/>
      <c r="M634" s="175" t="s">
        <v>1806</v>
      </c>
      <c r="N634" s="177">
        <v>0</v>
      </c>
      <c r="O634" s="177">
        <v>0</v>
      </c>
      <c r="P634" s="177">
        <v>50100</v>
      </c>
      <c r="Q634" s="177">
        <v>0</v>
      </c>
      <c r="R634" s="177">
        <v>11988</v>
      </c>
      <c r="S634" s="177">
        <v>34504</v>
      </c>
      <c r="T634" s="178">
        <v>0</v>
      </c>
      <c r="U634" s="178">
        <v>0</v>
      </c>
      <c r="V634" s="178">
        <v>0</v>
      </c>
      <c r="W634" s="178">
        <v>50100</v>
      </c>
      <c r="X634" s="178">
        <v>0</v>
      </c>
      <c r="Y634" s="178">
        <v>0</v>
      </c>
      <c r="Z634" s="178">
        <v>0</v>
      </c>
      <c r="AA634" s="178">
        <v>11988</v>
      </c>
      <c r="AB634" s="178">
        <v>0</v>
      </c>
      <c r="AC634" s="178">
        <v>28365</v>
      </c>
      <c r="AD634" s="178">
        <v>0</v>
      </c>
      <c r="AE634" s="178">
        <v>6139</v>
      </c>
      <c r="AF634" s="178">
        <v>96592</v>
      </c>
    </row>
    <row r="635" spans="1:32">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c r="AF635" s="161"/>
    </row>
    <row r="636" spans="1:32">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c r="AF636" s="161"/>
    </row>
    <row r="637" spans="1:32">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c r="AF637" s="161"/>
    </row>
    <row r="638" spans="1:32">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c r="AF638" s="161"/>
    </row>
    <row r="639" spans="1:32">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c r="AF639" s="161"/>
    </row>
    <row r="640" spans="1:32">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c r="AF640" s="161"/>
    </row>
    <row r="641" spans="1:32">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c r="AF641" s="161"/>
    </row>
    <row r="642" spans="1:32">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c r="AF642" s="161"/>
    </row>
    <row r="643" spans="1:32">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c r="AF643" s="161"/>
    </row>
    <row r="644" spans="1:32">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c r="AF644" s="161"/>
    </row>
    <row r="645" spans="1:32">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c r="AF645" s="161"/>
    </row>
    <row r="646" spans="1:32">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c r="AF646" s="161"/>
    </row>
    <row r="647" spans="1:32">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c r="AF647" s="161"/>
    </row>
    <row r="648" spans="1:32">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c r="AF648" s="161"/>
    </row>
    <row r="649" spans="1:32">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c r="AF649" s="161"/>
    </row>
    <row r="650" spans="1:32">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c r="AF650" s="161"/>
    </row>
    <row r="651" spans="1:32">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c r="AF651" s="161"/>
    </row>
    <row r="652" spans="1:32">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c r="AF652" s="161"/>
    </row>
    <row r="653" spans="1:32">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c r="AF653" s="161"/>
    </row>
    <row r="654" spans="1:32">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c r="AF654" s="161"/>
    </row>
    <row r="655" spans="1:32">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c r="AF655" s="161"/>
    </row>
    <row r="656" spans="1:32">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c r="AF656" s="161"/>
    </row>
    <row r="657" spans="1:32">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c r="AF657" s="161"/>
    </row>
    <row r="658" spans="1:32">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c r="AF658" s="161"/>
    </row>
    <row r="659" spans="1:32">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c r="AF659" s="161"/>
    </row>
    <row r="660" spans="1:32">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c r="AF660" s="161"/>
    </row>
    <row r="661" spans="1:32">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c r="AF661" s="161"/>
    </row>
    <row r="662" spans="1:32">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c r="AF662" s="161"/>
    </row>
    <row r="663" spans="1:32">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c r="AF663" s="161"/>
    </row>
    <row r="664" spans="1:32">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c r="AF664" s="161"/>
    </row>
    <row r="665" spans="1:32">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c r="AF665" s="161"/>
    </row>
    <row r="666" spans="1:32">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c r="AF666" s="161"/>
    </row>
    <row r="667" spans="1:32">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c r="AF667" s="161"/>
    </row>
    <row r="668" spans="1:32">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c r="AF668" s="161"/>
    </row>
    <row r="669" spans="1:32">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c r="AF669" s="161"/>
    </row>
  </sheetData>
  <conditionalFormatting sqref="C3:C634">
    <cfRule type="expression" dxfId="0" priority="1">
      <formula>$F3&lt;0.5</formula>
    </cfRule>
  </conditionalFormatting>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2C0A7-C575-4C1D-9750-2650BB08B64B}">
  <sheetPr codeName="Sheet8"/>
  <dimension ref="A1:N534"/>
  <sheetViews>
    <sheetView workbookViewId="0">
      <selection activeCell="N1" sqref="N1"/>
    </sheetView>
  </sheetViews>
  <sheetFormatPr defaultRowHeight="14.5"/>
  <cols>
    <col min="1" max="12" width="8.7265625" style="146"/>
    <col min="13" max="13" width="27.26953125" style="146" customWidth="1"/>
    <col min="14" max="14" width="23" style="146" customWidth="1"/>
    <col min="15" max="16384" width="8.7265625" style="146"/>
  </cols>
  <sheetData>
    <row r="1" spans="1:14">
      <c r="A1" s="146" t="s">
        <v>1757</v>
      </c>
      <c r="B1" s="146" t="s">
        <v>1758</v>
      </c>
      <c r="C1" s="146" t="s">
        <v>1759</v>
      </c>
      <c r="D1" s="146" t="s">
        <v>1760</v>
      </c>
      <c r="E1" s="146" t="s">
        <v>1761</v>
      </c>
      <c r="F1" s="146" t="s">
        <v>1762</v>
      </c>
      <c r="G1" s="146" t="s">
        <v>1763</v>
      </c>
      <c r="H1" s="146" t="s">
        <v>1764</v>
      </c>
      <c r="I1" s="146" t="s">
        <v>1765</v>
      </c>
      <c r="J1" s="146" t="s">
        <v>1766</v>
      </c>
      <c r="K1" s="146" t="s">
        <v>1767</v>
      </c>
      <c r="L1" s="146" t="s">
        <v>1768</v>
      </c>
      <c r="M1" s="146" t="s">
        <v>1769</v>
      </c>
      <c r="N1" s="146" t="s">
        <v>1770</v>
      </c>
    </row>
    <row r="2" spans="1:14">
      <c r="A2" s="146" t="s">
        <v>665</v>
      </c>
      <c r="B2" s="146" t="s">
        <v>409</v>
      </c>
      <c r="C2" s="146">
        <v>1615</v>
      </c>
      <c r="D2" s="146">
        <v>102307</v>
      </c>
      <c r="E2" s="146">
        <v>0</v>
      </c>
      <c r="F2" s="146">
        <v>0</v>
      </c>
      <c r="G2" s="146">
        <v>102307</v>
      </c>
      <c r="H2" s="146">
        <v>103922</v>
      </c>
      <c r="I2" s="146">
        <v>0</v>
      </c>
      <c r="J2" s="146">
        <v>1615</v>
      </c>
      <c r="K2" s="146">
        <v>1.55</v>
      </c>
      <c r="L2" s="146">
        <v>4</v>
      </c>
      <c r="M2" s="146" t="s">
        <v>1771</v>
      </c>
      <c r="N2" s="146" t="s">
        <v>1772</v>
      </c>
    </row>
    <row r="3" spans="1:14">
      <c r="A3" s="146" t="s">
        <v>666</v>
      </c>
      <c r="B3" s="146" t="s">
        <v>219</v>
      </c>
      <c r="C3" s="146">
        <v>2721</v>
      </c>
      <c r="D3" s="146">
        <v>338</v>
      </c>
      <c r="E3" s="146">
        <v>0</v>
      </c>
      <c r="F3" s="146">
        <v>73915</v>
      </c>
      <c r="G3" s="146">
        <v>74253</v>
      </c>
      <c r="H3" s="146">
        <v>76974</v>
      </c>
      <c r="I3" s="146">
        <v>0</v>
      </c>
      <c r="J3" s="146">
        <v>2721</v>
      </c>
      <c r="K3" s="146">
        <v>3.53</v>
      </c>
      <c r="L3" s="146">
        <v>6</v>
      </c>
      <c r="M3" s="146" t="s">
        <v>1773</v>
      </c>
      <c r="N3" s="146" t="s">
        <v>1772</v>
      </c>
    </row>
    <row r="4" spans="1:14">
      <c r="A4" s="146" t="s">
        <v>667</v>
      </c>
      <c r="B4" s="146" t="s">
        <v>43</v>
      </c>
      <c r="C4" s="146">
        <v>824</v>
      </c>
      <c r="D4" s="146">
        <v>4048</v>
      </c>
      <c r="E4" s="146">
        <v>0</v>
      </c>
      <c r="F4" s="146">
        <v>91719</v>
      </c>
      <c r="G4" s="146">
        <v>95767</v>
      </c>
      <c r="H4" s="146">
        <v>96591</v>
      </c>
      <c r="I4" s="146">
        <v>0</v>
      </c>
      <c r="J4" s="146">
        <v>824</v>
      </c>
      <c r="K4" s="146">
        <v>0.85</v>
      </c>
      <c r="L4" s="146">
        <v>6</v>
      </c>
      <c r="M4" s="146" t="s">
        <v>1773</v>
      </c>
      <c r="N4" s="146" t="s">
        <v>1772</v>
      </c>
    </row>
    <row r="5" spans="1:14">
      <c r="A5" s="146" t="s">
        <v>669</v>
      </c>
      <c r="B5" s="146" t="s">
        <v>173</v>
      </c>
      <c r="C5" s="146">
        <v>15483</v>
      </c>
      <c r="D5" s="146">
        <v>5795</v>
      </c>
      <c r="E5" s="146">
        <v>66605</v>
      </c>
      <c r="F5" s="146">
        <v>0</v>
      </c>
      <c r="G5" s="146">
        <v>72400</v>
      </c>
      <c r="H5" s="146">
        <v>87883</v>
      </c>
      <c r="I5" s="146">
        <v>0</v>
      </c>
      <c r="J5" s="146">
        <v>15483</v>
      </c>
      <c r="K5" s="146">
        <v>17.61</v>
      </c>
      <c r="L5" s="146">
        <v>5</v>
      </c>
      <c r="M5" s="146" t="s">
        <v>1774</v>
      </c>
      <c r="N5" s="146" t="s">
        <v>1772</v>
      </c>
    </row>
    <row r="6" spans="1:14">
      <c r="A6" s="146" t="s">
        <v>673</v>
      </c>
      <c r="B6" s="146" t="s">
        <v>410</v>
      </c>
      <c r="C6" s="146">
        <v>77072</v>
      </c>
      <c r="D6" s="146">
        <v>20195</v>
      </c>
      <c r="E6" s="146">
        <v>0</v>
      </c>
      <c r="F6" s="146">
        <v>0</v>
      </c>
      <c r="G6" s="146">
        <v>20195</v>
      </c>
      <c r="H6" s="146">
        <v>97267</v>
      </c>
      <c r="I6" s="146">
        <v>0</v>
      </c>
      <c r="J6" s="146">
        <v>77072</v>
      </c>
      <c r="K6" s="146">
        <v>79.23</v>
      </c>
      <c r="L6" s="146">
        <v>2</v>
      </c>
      <c r="M6" s="146" t="s">
        <v>1775</v>
      </c>
      <c r="N6" s="146" t="s">
        <v>1776</v>
      </c>
    </row>
    <row r="7" spans="1:14">
      <c r="A7" s="146" t="s">
        <v>674</v>
      </c>
      <c r="B7" s="146" t="s">
        <v>174</v>
      </c>
      <c r="C7" s="146">
        <v>905</v>
      </c>
      <c r="D7" s="146">
        <v>85715</v>
      </c>
      <c r="E7" s="146">
        <v>15294</v>
      </c>
      <c r="F7" s="146">
        <v>0</v>
      </c>
      <c r="G7" s="146">
        <v>101009</v>
      </c>
      <c r="H7" s="146">
        <v>101914</v>
      </c>
      <c r="I7" s="146">
        <v>0</v>
      </c>
      <c r="J7" s="146">
        <v>905</v>
      </c>
      <c r="K7" s="146">
        <v>0.88</v>
      </c>
      <c r="L7" s="146">
        <v>4</v>
      </c>
      <c r="M7" s="146" t="s">
        <v>1771</v>
      </c>
      <c r="N7" s="146" t="s">
        <v>1772</v>
      </c>
    </row>
    <row r="8" spans="1:14">
      <c r="A8" s="146" t="s">
        <v>675</v>
      </c>
      <c r="B8" s="146" t="s">
        <v>411</v>
      </c>
      <c r="C8" s="146">
        <v>38207</v>
      </c>
      <c r="D8" s="146">
        <v>74733</v>
      </c>
      <c r="E8" s="146">
        <v>0</v>
      </c>
      <c r="F8" s="146">
        <v>0</v>
      </c>
      <c r="G8" s="146">
        <v>74733</v>
      </c>
      <c r="H8" s="146">
        <v>112940</v>
      </c>
      <c r="I8" s="146">
        <v>0</v>
      </c>
      <c r="J8" s="146">
        <v>38207</v>
      </c>
      <c r="K8" s="146">
        <v>33.82</v>
      </c>
      <c r="L8" s="146">
        <v>3</v>
      </c>
      <c r="M8" s="146" t="s">
        <v>1777</v>
      </c>
      <c r="N8" s="146" t="s">
        <v>1778</v>
      </c>
    </row>
    <row r="9" spans="1:14">
      <c r="A9" s="146" t="s">
        <v>676</v>
      </c>
      <c r="B9" s="146" t="s">
        <v>44</v>
      </c>
      <c r="C9" s="146">
        <v>358</v>
      </c>
      <c r="D9" s="146">
        <v>0</v>
      </c>
      <c r="E9" s="146">
        <v>0</v>
      </c>
      <c r="F9" s="146">
        <v>90126</v>
      </c>
      <c r="G9" s="146">
        <v>90126</v>
      </c>
      <c r="H9" s="146">
        <v>90484</v>
      </c>
      <c r="I9" s="146">
        <v>0</v>
      </c>
      <c r="J9" s="146">
        <v>358</v>
      </c>
      <c r="K9" s="146">
        <v>0.39</v>
      </c>
      <c r="L9" s="146">
        <v>6</v>
      </c>
      <c r="M9" s="146" t="s">
        <v>1773</v>
      </c>
      <c r="N9" s="146" t="s">
        <v>1772</v>
      </c>
    </row>
    <row r="10" spans="1:14">
      <c r="A10" s="146" t="s">
        <v>677</v>
      </c>
      <c r="B10" s="146" t="s">
        <v>412</v>
      </c>
      <c r="C10" s="146">
        <v>26222</v>
      </c>
      <c r="D10" s="146">
        <v>81805</v>
      </c>
      <c r="E10" s="146">
        <v>0</v>
      </c>
      <c r="F10" s="146">
        <v>0</v>
      </c>
      <c r="G10" s="146">
        <v>81805</v>
      </c>
      <c r="H10" s="146">
        <v>108027</v>
      </c>
      <c r="I10" s="146">
        <v>0</v>
      </c>
      <c r="J10" s="146">
        <v>26222</v>
      </c>
      <c r="K10" s="146">
        <v>24.27</v>
      </c>
      <c r="L10" s="146">
        <v>4</v>
      </c>
      <c r="M10" s="146" t="s">
        <v>1771</v>
      </c>
      <c r="N10" s="146" t="s">
        <v>1772</v>
      </c>
    </row>
    <row r="11" spans="1:14">
      <c r="A11" s="146" t="s">
        <v>679</v>
      </c>
      <c r="B11" s="146" t="s">
        <v>413</v>
      </c>
      <c r="C11" s="146">
        <v>35431</v>
      </c>
      <c r="D11" s="146">
        <v>82497</v>
      </c>
      <c r="E11" s="146">
        <v>0</v>
      </c>
      <c r="F11" s="146">
        <v>0</v>
      </c>
      <c r="G11" s="146">
        <v>82497</v>
      </c>
      <c r="H11" s="146">
        <v>117928</v>
      </c>
      <c r="I11" s="146">
        <v>0</v>
      </c>
      <c r="J11" s="146">
        <v>35431</v>
      </c>
      <c r="K11" s="146">
        <v>30.04</v>
      </c>
      <c r="L11" s="146">
        <v>3</v>
      </c>
      <c r="M11" s="146" t="s">
        <v>1777</v>
      </c>
      <c r="N11" s="146" t="s">
        <v>1778</v>
      </c>
    </row>
    <row r="12" spans="1:14">
      <c r="A12" s="146" t="s">
        <v>681</v>
      </c>
      <c r="B12" s="146" t="s">
        <v>336</v>
      </c>
      <c r="C12" s="146">
        <v>0</v>
      </c>
      <c r="D12" s="146">
        <v>0</v>
      </c>
      <c r="E12" s="146">
        <v>0</v>
      </c>
      <c r="F12" s="146">
        <v>122313</v>
      </c>
      <c r="G12" s="146">
        <v>122313</v>
      </c>
      <c r="H12" s="146">
        <v>122313</v>
      </c>
      <c r="I12" s="146">
        <v>0</v>
      </c>
      <c r="J12" s="146">
        <v>0</v>
      </c>
      <c r="K12" s="146">
        <v>0</v>
      </c>
      <c r="L12" s="146">
        <v>6</v>
      </c>
      <c r="M12" s="146" t="s">
        <v>1773</v>
      </c>
      <c r="N12" s="146" t="s">
        <v>1772</v>
      </c>
    </row>
    <row r="13" spans="1:14">
      <c r="A13" s="146" t="s">
        <v>682</v>
      </c>
      <c r="B13" s="146" t="s">
        <v>119</v>
      </c>
      <c r="C13" s="146">
        <v>0</v>
      </c>
      <c r="D13" s="146">
        <v>3093</v>
      </c>
      <c r="E13" s="146">
        <v>82621</v>
      </c>
      <c r="F13" s="146">
        <v>0</v>
      </c>
      <c r="G13" s="146">
        <v>85714</v>
      </c>
      <c r="H13" s="146">
        <v>85714</v>
      </c>
      <c r="I13" s="146">
        <v>0</v>
      </c>
      <c r="J13" s="146">
        <v>0</v>
      </c>
      <c r="K13" s="146">
        <v>0</v>
      </c>
      <c r="L13" s="146">
        <v>5</v>
      </c>
      <c r="M13" s="146" t="s">
        <v>1774</v>
      </c>
      <c r="N13" s="146" t="s">
        <v>1772</v>
      </c>
    </row>
    <row r="14" spans="1:14">
      <c r="A14" s="146" t="s">
        <v>683</v>
      </c>
      <c r="B14" s="146" t="s">
        <v>120</v>
      </c>
      <c r="C14" s="146">
        <v>11866</v>
      </c>
      <c r="D14" s="146">
        <v>6553</v>
      </c>
      <c r="E14" s="146">
        <v>72015</v>
      </c>
      <c r="F14" s="146">
        <v>0</v>
      </c>
      <c r="G14" s="146">
        <v>78568</v>
      </c>
      <c r="H14" s="146">
        <v>90434</v>
      </c>
      <c r="I14" s="146">
        <v>0</v>
      </c>
      <c r="J14" s="146">
        <v>11866</v>
      </c>
      <c r="K14" s="146">
        <v>13.12</v>
      </c>
      <c r="L14" s="146">
        <v>5</v>
      </c>
      <c r="M14" s="146" t="s">
        <v>1774</v>
      </c>
      <c r="N14" s="146" t="s">
        <v>1772</v>
      </c>
    </row>
    <row r="15" spans="1:14">
      <c r="A15" s="146" t="s">
        <v>684</v>
      </c>
      <c r="B15" s="146" t="s">
        <v>45</v>
      </c>
      <c r="C15" s="146">
        <v>31605</v>
      </c>
      <c r="D15" s="146">
        <v>57221</v>
      </c>
      <c r="E15" s="146">
        <v>0</v>
      </c>
      <c r="F15" s="146">
        <v>0</v>
      </c>
      <c r="G15" s="146">
        <v>57221</v>
      </c>
      <c r="H15" s="146">
        <v>88826</v>
      </c>
      <c r="I15" s="146">
        <v>11356</v>
      </c>
      <c r="J15" s="146">
        <v>42961</v>
      </c>
      <c r="K15" s="146">
        <v>48.36</v>
      </c>
      <c r="L15" s="146">
        <v>3</v>
      </c>
      <c r="M15" s="146" t="s">
        <v>1777</v>
      </c>
      <c r="N15" s="146" t="s">
        <v>1778</v>
      </c>
    </row>
    <row r="16" spans="1:14">
      <c r="A16" s="146" t="s">
        <v>685</v>
      </c>
      <c r="B16" s="146" t="s">
        <v>278</v>
      </c>
      <c r="C16" s="146">
        <v>249</v>
      </c>
      <c r="D16" s="146">
        <v>89438</v>
      </c>
      <c r="E16" s="146">
        <v>0</v>
      </c>
      <c r="F16" s="146">
        <v>0</v>
      </c>
      <c r="G16" s="146">
        <v>89438</v>
      </c>
      <c r="H16" s="146">
        <v>89687</v>
      </c>
      <c r="I16" s="146">
        <v>0</v>
      </c>
      <c r="J16" s="146">
        <v>249</v>
      </c>
      <c r="K16" s="146">
        <v>0.27</v>
      </c>
      <c r="L16" s="146">
        <v>4</v>
      </c>
      <c r="M16" s="146" t="s">
        <v>1771</v>
      </c>
      <c r="N16" s="146" t="s">
        <v>1772</v>
      </c>
    </row>
    <row r="17" spans="1:14">
      <c r="A17" s="146" t="s">
        <v>686</v>
      </c>
      <c r="B17" s="146" t="s">
        <v>414</v>
      </c>
      <c r="C17" s="146">
        <v>851</v>
      </c>
      <c r="D17" s="146">
        <v>107145</v>
      </c>
      <c r="E17" s="146">
        <v>0</v>
      </c>
      <c r="F17" s="146">
        <v>0</v>
      </c>
      <c r="G17" s="146">
        <v>107145</v>
      </c>
      <c r="H17" s="146">
        <v>107996</v>
      </c>
      <c r="I17" s="146">
        <v>0</v>
      </c>
      <c r="J17" s="146">
        <v>851</v>
      </c>
      <c r="K17" s="146">
        <v>0.78</v>
      </c>
      <c r="L17" s="146">
        <v>4</v>
      </c>
      <c r="M17" s="146" t="s">
        <v>1771</v>
      </c>
      <c r="N17" s="146" t="s">
        <v>1772</v>
      </c>
    </row>
    <row r="18" spans="1:14">
      <c r="A18" s="146" t="s">
        <v>687</v>
      </c>
      <c r="B18" s="146" t="s">
        <v>175</v>
      </c>
      <c r="C18" s="146">
        <v>38533</v>
      </c>
      <c r="D18" s="146">
        <v>65275</v>
      </c>
      <c r="E18" s="146">
        <v>0</v>
      </c>
      <c r="F18" s="146">
        <v>0</v>
      </c>
      <c r="G18" s="146">
        <v>65275</v>
      </c>
      <c r="H18" s="146">
        <v>103808</v>
      </c>
      <c r="I18" s="146">
        <v>22023</v>
      </c>
      <c r="J18" s="146">
        <v>60556</v>
      </c>
      <c r="K18" s="146">
        <v>58.33</v>
      </c>
      <c r="L18" s="146">
        <v>2</v>
      </c>
      <c r="M18" s="146" t="s">
        <v>1775</v>
      </c>
      <c r="N18" s="146" t="s">
        <v>1776</v>
      </c>
    </row>
    <row r="19" spans="1:14">
      <c r="A19" s="146" t="s">
        <v>688</v>
      </c>
      <c r="B19" s="146" t="s">
        <v>493</v>
      </c>
      <c r="C19" s="146">
        <v>576</v>
      </c>
      <c r="D19" s="146">
        <v>88283</v>
      </c>
      <c r="E19" s="146">
        <v>0</v>
      </c>
      <c r="F19" s="146">
        <v>0</v>
      </c>
      <c r="G19" s="146">
        <v>88283</v>
      </c>
      <c r="H19" s="146">
        <v>88859</v>
      </c>
      <c r="I19" s="146">
        <v>0</v>
      </c>
      <c r="J19" s="146">
        <v>576</v>
      </c>
      <c r="K19" s="146">
        <v>0.64</v>
      </c>
      <c r="L19" s="146">
        <v>4</v>
      </c>
      <c r="M19" s="146" t="s">
        <v>1771</v>
      </c>
      <c r="N19" s="146" t="s">
        <v>1772</v>
      </c>
    </row>
    <row r="20" spans="1:14">
      <c r="A20" s="146" t="s">
        <v>689</v>
      </c>
      <c r="B20" s="146" t="s">
        <v>121</v>
      </c>
      <c r="C20" s="146">
        <v>609</v>
      </c>
      <c r="D20" s="146">
        <v>1595</v>
      </c>
      <c r="E20" s="146">
        <v>0</v>
      </c>
      <c r="F20" s="146">
        <v>105695</v>
      </c>
      <c r="G20" s="146">
        <v>107290</v>
      </c>
      <c r="H20" s="146">
        <v>107899</v>
      </c>
      <c r="I20" s="146">
        <v>0</v>
      </c>
      <c r="J20" s="146">
        <v>609</v>
      </c>
      <c r="K20" s="146">
        <v>0.56000000000000005</v>
      </c>
      <c r="L20" s="146">
        <v>6</v>
      </c>
      <c r="M20" s="146" t="s">
        <v>1773</v>
      </c>
      <c r="N20" s="146" t="s">
        <v>1772</v>
      </c>
    </row>
    <row r="21" spans="1:14">
      <c r="A21" s="146" t="s">
        <v>690</v>
      </c>
      <c r="B21" s="146" t="s">
        <v>337</v>
      </c>
      <c r="C21" s="146">
        <v>0</v>
      </c>
      <c r="D21" s="146">
        <v>0</v>
      </c>
      <c r="E21" s="146">
        <v>0</v>
      </c>
      <c r="F21" s="146">
        <v>106709</v>
      </c>
      <c r="G21" s="146">
        <v>106709</v>
      </c>
      <c r="H21" s="146">
        <v>106709</v>
      </c>
      <c r="I21" s="146">
        <v>0</v>
      </c>
      <c r="J21" s="146">
        <v>0</v>
      </c>
      <c r="K21" s="146">
        <v>0</v>
      </c>
      <c r="L21" s="146">
        <v>6</v>
      </c>
      <c r="M21" s="146" t="s">
        <v>1773</v>
      </c>
      <c r="N21" s="146" t="s">
        <v>1772</v>
      </c>
    </row>
    <row r="22" spans="1:14">
      <c r="A22" s="146" t="s">
        <v>691</v>
      </c>
      <c r="B22" s="146" t="s">
        <v>415</v>
      </c>
      <c r="C22" s="146">
        <v>22058</v>
      </c>
      <c r="D22" s="146">
        <v>75883</v>
      </c>
      <c r="E22" s="146">
        <v>0</v>
      </c>
      <c r="F22" s="146">
        <v>1446</v>
      </c>
      <c r="G22" s="146">
        <v>77329</v>
      </c>
      <c r="H22" s="146">
        <v>99387</v>
      </c>
      <c r="I22" s="146">
        <v>14325</v>
      </c>
      <c r="J22" s="146">
        <v>36383</v>
      </c>
      <c r="K22" s="146">
        <v>36.6</v>
      </c>
      <c r="L22" s="146">
        <v>3</v>
      </c>
      <c r="M22" s="146" t="s">
        <v>1777</v>
      </c>
      <c r="N22" s="146" t="s">
        <v>1778</v>
      </c>
    </row>
    <row r="23" spans="1:14">
      <c r="A23" s="146" t="s">
        <v>692</v>
      </c>
      <c r="B23" s="146" t="s">
        <v>338</v>
      </c>
      <c r="C23" s="146">
        <v>134</v>
      </c>
      <c r="D23" s="146">
        <v>1277</v>
      </c>
      <c r="E23" s="146">
        <v>0</v>
      </c>
      <c r="F23" s="146">
        <v>85600</v>
      </c>
      <c r="G23" s="146">
        <v>86877</v>
      </c>
      <c r="H23" s="146">
        <v>87011</v>
      </c>
      <c r="I23" s="146">
        <v>0</v>
      </c>
      <c r="J23" s="146">
        <v>134</v>
      </c>
      <c r="K23" s="146">
        <v>0.15</v>
      </c>
      <c r="L23" s="146">
        <v>6</v>
      </c>
      <c r="M23" s="146" t="s">
        <v>1773</v>
      </c>
      <c r="N23" s="146" t="s">
        <v>1772</v>
      </c>
    </row>
    <row r="24" spans="1:14">
      <c r="A24" s="146" t="s">
        <v>693</v>
      </c>
      <c r="B24" s="146" t="s">
        <v>279</v>
      </c>
      <c r="C24" s="146">
        <v>701</v>
      </c>
      <c r="D24" s="146">
        <v>100365</v>
      </c>
      <c r="E24" s="146">
        <v>0</v>
      </c>
      <c r="F24" s="146">
        <v>0</v>
      </c>
      <c r="G24" s="146">
        <v>100365</v>
      </c>
      <c r="H24" s="146">
        <v>101066</v>
      </c>
      <c r="I24" s="146">
        <v>0</v>
      </c>
      <c r="J24" s="146">
        <v>701</v>
      </c>
      <c r="K24" s="146">
        <v>0.69</v>
      </c>
      <c r="L24" s="146">
        <v>4</v>
      </c>
      <c r="M24" s="146" t="s">
        <v>1771</v>
      </c>
      <c r="N24" s="146" t="s">
        <v>1772</v>
      </c>
    </row>
    <row r="25" spans="1:14">
      <c r="A25" s="146" t="s">
        <v>694</v>
      </c>
      <c r="B25" s="146" t="s">
        <v>339</v>
      </c>
      <c r="C25" s="146">
        <v>0</v>
      </c>
      <c r="D25" s="146">
        <v>0</v>
      </c>
      <c r="E25" s="146">
        <v>0</v>
      </c>
      <c r="F25" s="146">
        <v>126522</v>
      </c>
      <c r="G25" s="146">
        <v>126522</v>
      </c>
      <c r="H25" s="146">
        <v>126522</v>
      </c>
      <c r="I25" s="146">
        <v>0</v>
      </c>
      <c r="J25" s="146">
        <v>0</v>
      </c>
      <c r="K25" s="146">
        <v>0</v>
      </c>
      <c r="L25" s="146">
        <v>6</v>
      </c>
      <c r="M25" s="146" t="s">
        <v>1773</v>
      </c>
      <c r="N25" s="146" t="s">
        <v>1772</v>
      </c>
    </row>
    <row r="26" spans="1:14">
      <c r="A26" s="146" t="s">
        <v>695</v>
      </c>
      <c r="B26" s="146" t="s">
        <v>13</v>
      </c>
      <c r="C26" s="146">
        <v>62453</v>
      </c>
      <c r="D26" s="146">
        <v>13265</v>
      </c>
      <c r="E26" s="146">
        <v>0</v>
      </c>
      <c r="F26" s="146">
        <v>0</v>
      </c>
      <c r="G26" s="146">
        <v>13265</v>
      </c>
      <c r="H26" s="146">
        <v>75718</v>
      </c>
      <c r="I26" s="146">
        <v>13265</v>
      </c>
      <c r="J26" s="146">
        <v>75718</v>
      </c>
      <c r="K26" s="146">
        <v>100</v>
      </c>
      <c r="L26" s="146">
        <v>1</v>
      </c>
      <c r="M26" s="146" t="s">
        <v>1779</v>
      </c>
      <c r="N26" s="146" t="s">
        <v>1776</v>
      </c>
    </row>
    <row r="27" spans="1:14">
      <c r="A27" s="146" t="s">
        <v>697</v>
      </c>
      <c r="B27" s="146" t="s">
        <v>340</v>
      </c>
      <c r="C27" s="146">
        <v>0</v>
      </c>
      <c r="D27" s="146">
        <v>0</v>
      </c>
      <c r="E27" s="146">
        <v>0</v>
      </c>
      <c r="F27" s="146">
        <v>125351</v>
      </c>
      <c r="G27" s="146">
        <v>125351</v>
      </c>
      <c r="H27" s="146">
        <v>125351</v>
      </c>
      <c r="I27" s="146">
        <v>0</v>
      </c>
      <c r="J27" s="146">
        <v>0</v>
      </c>
      <c r="K27" s="146">
        <v>0</v>
      </c>
      <c r="L27" s="146">
        <v>6</v>
      </c>
      <c r="M27" s="146" t="s">
        <v>1773</v>
      </c>
      <c r="N27" s="146" t="s">
        <v>1772</v>
      </c>
    </row>
    <row r="28" spans="1:14">
      <c r="A28" s="146" t="s">
        <v>698</v>
      </c>
      <c r="B28" s="146" t="s">
        <v>122</v>
      </c>
      <c r="C28" s="146">
        <v>56727</v>
      </c>
      <c r="D28" s="146">
        <v>43021</v>
      </c>
      <c r="E28" s="146">
        <v>0</v>
      </c>
      <c r="F28" s="146">
        <v>0</v>
      </c>
      <c r="G28" s="146">
        <v>43021</v>
      </c>
      <c r="H28" s="146">
        <v>99748</v>
      </c>
      <c r="I28" s="146">
        <v>0</v>
      </c>
      <c r="J28" s="146">
        <v>56727</v>
      </c>
      <c r="K28" s="146">
        <v>56.87</v>
      </c>
      <c r="L28" s="146">
        <v>2</v>
      </c>
      <c r="M28" s="146" t="s">
        <v>1775</v>
      </c>
      <c r="N28" s="146" t="s">
        <v>1776</v>
      </c>
    </row>
    <row r="29" spans="1:14">
      <c r="A29" s="146" t="s">
        <v>699</v>
      </c>
      <c r="B29" s="146" t="s">
        <v>416</v>
      </c>
      <c r="C29" s="146">
        <v>54479</v>
      </c>
      <c r="D29" s="146">
        <v>46248</v>
      </c>
      <c r="E29" s="146">
        <v>0</v>
      </c>
      <c r="F29" s="146">
        <v>0</v>
      </c>
      <c r="G29" s="146">
        <v>46248</v>
      </c>
      <c r="H29" s="146">
        <v>100727</v>
      </c>
      <c r="I29" s="146">
        <v>0</v>
      </c>
      <c r="J29" s="146">
        <v>54479</v>
      </c>
      <c r="K29" s="146">
        <v>54.08</v>
      </c>
      <c r="L29" s="146">
        <v>2</v>
      </c>
      <c r="M29" s="146" t="s">
        <v>1775</v>
      </c>
      <c r="N29" s="146" t="s">
        <v>1776</v>
      </c>
    </row>
    <row r="30" spans="1:14">
      <c r="A30" s="146" t="s">
        <v>700</v>
      </c>
      <c r="B30" s="146" t="s">
        <v>341</v>
      </c>
      <c r="C30" s="146">
        <v>0</v>
      </c>
      <c r="D30" s="146">
        <v>0</v>
      </c>
      <c r="E30" s="146">
        <v>0</v>
      </c>
      <c r="F30" s="146">
        <v>87848</v>
      </c>
      <c r="G30" s="146">
        <v>87848</v>
      </c>
      <c r="H30" s="146">
        <v>87848</v>
      </c>
      <c r="I30" s="146">
        <v>0</v>
      </c>
      <c r="J30" s="146">
        <v>0</v>
      </c>
      <c r="K30" s="146">
        <v>0</v>
      </c>
      <c r="L30" s="146">
        <v>6</v>
      </c>
      <c r="M30" s="146" t="s">
        <v>1773</v>
      </c>
      <c r="N30" s="146" t="s">
        <v>1772</v>
      </c>
    </row>
    <row r="31" spans="1:14">
      <c r="A31" s="146" t="s">
        <v>701</v>
      </c>
      <c r="B31" s="146" t="s">
        <v>46</v>
      </c>
      <c r="C31" s="146">
        <v>0</v>
      </c>
      <c r="D31" s="146">
        <v>0</v>
      </c>
      <c r="E31" s="146">
        <v>0</v>
      </c>
      <c r="F31" s="146">
        <v>88818</v>
      </c>
      <c r="G31" s="146">
        <v>88818</v>
      </c>
      <c r="H31" s="146">
        <v>88818</v>
      </c>
      <c r="I31" s="146">
        <v>0</v>
      </c>
      <c r="J31" s="146">
        <v>0</v>
      </c>
      <c r="K31" s="146">
        <v>0</v>
      </c>
      <c r="L31" s="146">
        <v>6</v>
      </c>
      <c r="M31" s="146" t="s">
        <v>1773</v>
      </c>
      <c r="N31" s="146" t="s">
        <v>1772</v>
      </c>
    </row>
    <row r="32" spans="1:14">
      <c r="A32" s="146" t="s">
        <v>702</v>
      </c>
      <c r="B32" s="146" t="s">
        <v>220</v>
      </c>
      <c r="C32" s="146">
        <v>0</v>
      </c>
      <c r="D32" s="146">
        <v>0</v>
      </c>
      <c r="E32" s="146">
        <v>0</v>
      </c>
      <c r="F32" s="146">
        <v>96568</v>
      </c>
      <c r="G32" s="146">
        <v>96568</v>
      </c>
      <c r="H32" s="146">
        <v>96568</v>
      </c>
      <c r="I32" s="146">
        <v>0</v>
      </c>
      <c r="J32" s="146">
        <v>0</v>
      </c>
      <c r="K32" s="146">
        <v>0</v>
      </c>
      <c r="L32" s="146">
        <v>6</v>
      </c>
      <c r="M32" s="146" t="s">
        <v>1773</v>
      </c>
      <c r="N32" s="146" t="s">
        <v>1772</v>
      </c>
    </row>
    <row r="33" spans="1:14">
      <c r="A33" s="146" t="s">
        <v>703</v>
      </c>
      <c r="B33" s="146" t="s">
        <v>221</v>
      </c>
      <c r="C33" s="146">
        <v>0</v>
      </c>
      <c r="D33" s="146">
        <v>0</v>
      </c>
      <c r="E33" s="146">
        <v>0</v>
      </c>
      <c r="F33" s="146">
        <v>97778</v>
      </c>
      <c r="G33" s="146">
        <v>97778</v>
      </c>
      <c r="H33" s="146">
        <v>97778</v>
      </c>
      <c r="I33" s="146">
        <v>0</v>
      </c>
      <c r="J33" s="146">
        <v>0</v>
      </c>
      <c r="K33" s="146">
        <v>0</v>
      </c>
      <c r="L33" s="146">
        <v>6</v>
      </c>
      <c r="M33" s="146" t="s">
        <v>1773</v>
      </c>
      <c r="N33" s="146" t="s">
        <v>1772</v>
      </c>
    </row>
    <row r="34" spans="1:14">
      <c r="A34" s="146" t="s">
        <v>704</v>
      </c>
      <c r="B34" s="146" t="s">
        <v>222</v>
      </c>
      <c r="C34" s="146">
        <v>0</v>
      </c>
      <c r="D34" s="146">
        <v>0</v>
      </c>
      <c r="E34" s="146">
        <v>0</v>
      </c>
      <c r="F34" s="146">
        <v>115904</v>
      </c>
      <c r="G34" s="146">
        <v>115904</v>
      </c>
      <c r="H34" s="146">
        <v>115904</v>
      </c>
      <c r="I34" s="146">
        <v>0</v>
      </c>
      <c r="J34" s="146">
        <v>0</v>
      </c>
      <c r="K34" s="146">
        <v>0</v>
      </c>
      <c r="L34" s="146">
        <v>6</v>
      </c>
      <c r="M34" s="146" t="s">
        <v>1773</v>
      </c>
      <c r="N34" s="146" t="s">
        <v>1772</v>
      </c>
    </row>
    <row r="35" spans="1:14">
      <c r="A35" s="146" t="s">
        <v>705</v>
      </c>
      <c r="B35" s="146" t="s">
        <v>223</v>
      </c>
      <c r="C35" s="146">
        <v>0</v>
      </c>
      <c r="D35" s="146">
        <v>0</v>
      </c>
      <c r="E35" s="146">
        <v>0</v>
      </c>
      <c r="F35" s="146">
        <v>121678</v>
      </c>
      <c r="G35" s="146">
        <v>121678</v>
      </c>
      <c r="H35" s="146">
        <v>121678</v>
      </c>
      <c r="I35" s="146">
        <v>0</v>
      </c>
      <c r="J35" s="146">
        <v>0</v>
      </c>
      <c r="K35" s="146">
        <v>0</v>
      </c>
      <c r="L35" s="146">
        <v>6</v>
      </c>
      <c r="M35" s="146" t="s">
        <v>1773</v>
      </c>
      <c r="N35" s="146" t="s">
        <v>1772</v>
      </c>
    </row>
    <row r="36" spans="1:14">
      <c r="A36" s="146" t="s">
        <v>706</v>
      </c>
      <c r="B36" s="146" t="s">
        <v>224</v>
      </c>
      <c r="C36" s="146">
        <v>0</v>
      </c>
      <c r="D36" s="146">
        <v>0</v>
      </c>
      <c r="E36" s="146">
        <v>0</v>
      </c>
      <c r="F36" s="146">
        <v>126693</v>
      </c>
      <c r="G36" s="146">
        <v>126693</v>
      </c>
      <c r="H36" s="146">
        <v>126693</v>
      </c>
      <c r="I36" s="146">
        <v>0</v>
      </c>
      <c r="J36" s="146">
        <v>0</v>
      </c>
      <c r="K36" s="146">
        <v>0</v>
      </c>
      <c r="L36" s="146">
        <v>6</v>
      </c>
      <c r="M36" s="146" t="s">
        <v>1773</v>
      </c>
      <c r="N36" s="146" t="s">
        <v>1772</v>
      </c>
    </row>
    <row r="37" spans="1:14">
      <c r="A37" s="146" t="s">
        <v>707</v>
      </c>
      <c r="B37" s="146" t="s">
        <v>225</v>
      </c>
      <c r="C37" s="146">
        <v>0</v>
      </c>
      <c r="D37" s="146">
        <v>0</v>
      </c>
      <c r="E37" s="146">
        <v>0</v>
      </c>
      <c r="F37" s="146">
        <v>101422</v>
      </c>
      <c r="G37" s="146">
        <v>101422</v>
      </c>
      <c r="H37" s="146">
        <v>101422</v>
      </c>
      <c r="I37" s="146">
        <v>0</v>
      </c>
      <c r="J37" s="146">
        <v>0</v>
      </c>
      <c r="K37" s="146">
        <v>0</v>
      </c>
      <c r="L37" s="146">
        <v>6</v>
      </c>
      <c r="M37" s="146" t="s">
        <v>1773</v>
      </c>
      <c r="N37" s="146" t="s">
        <v>1772</v>
      </c>
    </row>
    <row r="38" spans="1:14">
      <c r="A38" s="146" t="s">
        <v>708</v>
      </c>
      <c r="B38" s="146" t="s">
        <v>226</v>
      </c>
      <c r="C38" s="146">
        <v>0</v>
      </c>
      <c r="D38" s="146">
        <v>0</v>
      </c>
      <c r="E38" s="146">
        <v>0</v>
      </c>
      <c r="F38" s="146">
        <v>107090</v>
      </c>
      <c r="G38" s="146">
        <v>107090</v>
      </c>
      <c r="H38" s="146">
        <v>107090</v>
      </c>
      <c r="I38" s="146">
        <v>0</v>
      </c>
      <c r="J38" s="146">
        <v>0</v>
      </c>
      <c r="K38" s="146">
        <v>0</v>
      </c>
      <c r="L38" s="146">
        <v>6</v>
      </c>
      <c r="M38" s="146" t="s">
        <v>1773</v>
      </c>
      <c r="N38" s="146" t="s">
        <v>1772</v>
      </c>
    </row>
    <row r="39" spans="1:14">
      <c r="A39" s="146" t="s">
        <v>709</v>
      </c>
      <c r="B39" s="146" t="s">
        <v>227</v>
      </c>
      <c r="C39" s="146">
        <v>0</v>
      </c>
      <c r="D39" s="146">
        <v>0</v>
      </c>
      <c r="E39" s="146">
        <v>0</v>
      </c>
      <c r="F39" s="146">
        <v>104067</v>
      </c>
      <c r="G39" s="146">
        <v>104067</v>
      </c>
      <c r="H39" s="146">
        <v>104067</v>
      </c>
      <c r="I39" s="146">
        <v>0</v>
      </c>
      <c r="J39" s="146">
        <v>0</v>
      </c>
      <c r="K39" s="146">
        <v>0</v>
      </c>
      <c r="L39" s="146">
        <v>6</v>
      </c>
      <c r="M39" s="146" t="s">
        <v>1773</v>
      </c>
      <c r="N39" s="146" t="s">
        <v>1772</v>
      </c>
    </row>
    <row r="40" spans="1:14">
      <c r="A40" s="146" t="s">
        <v>710</v>
      </c>
      <c r="B40" s="146" t="s">
        <v>228</v>
      </c>
      <c r="C40" s="146">
        <v>0</v>
      </c>
      <c r="D40" s="146">
        <v>0</v>
      </c>
      <c r="E40" s="146">
        <v>0</v>
      </c>
      <c r="F40" s="146">
        <v>106738</v>
      </c>
      <c r="G40" s="146">
        <v>106738</v>
      </c>
      <c r="H40" s="146">
        <v>106738</v>
      </c>
      <c r="I40" s="146">
        <v>0</v>
      </c>
      <c r="J40" s="146">
        <v>0</v>
      </c>
      <c r="K40" s="146">
        <v>0</v>
      </c>
      <c r="L40" s="146">
        <v>6</v>
      </c>
      <c r="M40" s="146" t="s">
        <v>1773</v>
      </c>
      <c r="N40" s="146" t="s">
        <v>1772</v>
      </c>
    </row>
    <row r="41" spans="1:14">
      <c r="A41" s="146" t="s">
        <v>711</v>
      </c>
      <c r="B41" s="146" t="s">
        <v>15</v>
      </c>
      <c r="C41" s="146">
        <v>43327</v>
      </c>
      <c r="D41" s="146">
        <v>43816</v>
      </c>
      <c r="E41" s="146">
        <v>0</v>
      </c>
      <c r="F41" s="146">
        <v>0</v>
      </c>
      <c r="G41" s="146">
        <v>43816</v>
      </c>
      <c r="H41" s="146">
        <v>87143</v>
      </c>
      <c r="I41" s="146">
        <v>26050</v>
      </c>
      <c r="J41" s="146">
        <v>69377</v>
      </c>
      <c r="K41" s="146">
        <v>79.61</v>
      </c>
      <c r="L41" s="146">
        <v>2</v>
      </c>
      <c r="M41" s="146" t="s">
        <v>1775</v>
      </c>
      <c r="N41" s="146" t="s">
        <v>1776</v>
      </c>
    </row>
    <row r="42" spans="1:14">
      <c r="A42" s="146" t="s">
        <v>712</v>
      </c>
      <c r="B42" s="146" t="s">
        <v>47</v>
      </c>
      <c r="C42" s="146">
        <v>446</v>
      </c>
      <c r="D42" s="146">
        <v>106800</v>
      </c>
      <c r="E42" s="146">
        <v>0</v>
      </c>
      <c r="F42" s="146">
        <v>0</v>
      </c>
      <c r="G42" s="146">
        <v>106800</v>
      </c>
      <c r="H42" s="146">
        <v>107246</v>
      </c>
      <c r="I42" s="146">
        <v>0</v>
      </c>
      <c r="J42" s="146">
        <v>446</v>
      </c>
      <c r="K42" s="146">
        <v>0.41</v>
      </c>
      <c r="L42" s="146">
        <v>4</v>
      </c>
      <c r="M42" s="146" t="s">
        <v>1771</v>
      </c>
      <c r="N42" s="146" t="s">
        <v>1772</v>
      </c>
    </row>
    <row r="43" spans="1:14">
      <c r="A43" s="146" t="s">
        <v>713</v>
      </c>
      <c r="B43" s="146" t="s">
        <v>48</v>
      </c>
      <c r="C43" s="146">
        <v>0</v>
      </c>
      <c r="D43" s="146">
        <v>0</v>
      </c>
      <c r="E43" s="146">
        <v>0</v>
      </c>
      <c r="F43" s="146">
        <v>110754</v>
      </c>
      <c r="G43" s="146">
        <v>110754</v>
      </c>
      <c r="H43" s="146">
        <v>110754</v>
      </c>
      <c r="I43" s="146">
        <v>0</v>
      </c>
      <c r="J43" s="146">
        <v>0</v>
      </c>
      <c r="K43" s="146">
        <v>0</v>
      </c>
      <c r="L43" s="146">
        <v>6</v>
      </c>
      <c r="M43" s="146" t="s">
        <v>1773</v>
      </c>
      <c r="N43" s="146" t="s">
        <v>1772</v>
      </c>
    </row>
    <row r="44" spans="1:14">
      <c r="A44" s="146" t="s">
        <v>714</v>
      </c>
      <c r="B44" s="146" t="s">
        <v>49</v>
      </c>
      <c r="C44" s="146">
        <v>555</v>
      </c>
      <c r="D44" s="146">
        <v>82836</v>
      </c>
      <c r="E44" s="146">
        <v>0</v>
      </c>
      <c r="F44" s="146">
        <v>0</v>
      </c>
      <c r="G44" s="146">
        <v>82836</v>
      </c>
      <c r="H44" s="146">
        <v>83391</v>
      </c>
      <c r="I44" s="146">
        <v>0</v>
      </c>
      <c r="J44" s="146">
        <v>555</v>
      </c>
      <c r="K44" s="146">
        <v>0.66</v>
      </c>
      <c r="L44" s="146">
        <v>4</v>
      </c>
      <c r="M44" s="146" t="s">
        <v>1771</v>
      </c>
      <c r="N44" s="146" t="s">
        <v>1772</v>
      </c>
    </row>
    <row r="45" spans="1:14">
      <c r="A45" s="146" t="s">
        <v>715</v>
      </c>
      <c r="B45" s="146" t="s">
        <v>50</v>
      </c>
      <c r="C45" s="146">
        <v>0</v>
      </c>
      <c r="D45" s="146">
        <v>81266</v>
      </c>
      <c r="E45" s="146">
        <v>0</v>
      </c>
      <c r="F45" s="146">
        <v>0</v>
      </c>
      <c r="G45" s="146">
        <v>81266</v>
      </c>
      <c r="H45" s="146">
        <v>81266</v>
      </c>
      <c r="I45" s="146">
        <v>0</v>
      </c>
      <c r="J45" s="146">
        <v>0</v>
      </c>
      <c r="K45" s="146">
        <v>0</v>
      </c>
      <c r="L45" s="146">
        <v>4</v>
      </c>
      <c r="M45" s="146" t="s">
        <v>1771</v>
      </c>
      <c r="N45" s="146" t="s">
        <v>1772</v>
      </c>
    </row>
    <row r="46" spans="1:14">
      <c r="A46" s="146" t="s">
        <v>717</v>
      </c>
      <c r="B46" s="146" t="s">
        <v>16</v>
      </c>
      <c r="C46" s="146">
        <v>16063</v>
      </c>
      <c r="D46" s="146">
        <v>2861</v>
      </c>
      <c r="E46" s="146">
        <v>0</v>
      </c>
      <c r="F46" s="146">
        <v>69357</v>
      </c>
      <c r="G46" s="146">
        <v>72218</v>
      </c>
      <c r="H46" s="146">
        <v>88281</v>
      </c>
      <c r="I46" s="146">
        <v>0</v>
      </c>
      <c r="J46" s="146">
        <v>16063</v>
      </c>
      <c r="K46" s="146">
        <v>18.190000000000001</v>
      </c>
      <c r="L46" s="146">
        <v>6</v>
      </c>
      <c r="M46" s="146" t="s">
        <v>1773</v>
      </c>
      <c r="N46" s="146" t="s">
        <v>1772</v>
      </c>
    </row>
    <row r="47" spans="1:14">
      <c r="A47" s="146" t="s">
        <v>718</v>
      </c>
      <c r="B47" s="146" t="s">
        <v>17</v>
      </c>
      <c r="C47" s="146">
        <v>17152</v>
      </c>
      <c r="D47" s="146">
        <v>38323</v>
      </c>
      <c r="E47" s="146">
        <v>0</v>
      </c>
      <c r="F47" s="146">
        <v>26699</v>
      </c>
      <c r="G47" s="146">
        <v>65022</v>
      </c>
      <c r="H47" s="146">
        <v>82174</v>
      </c>
      <c r="I47" s="146">
        <v>0</v>
      </c>
      <c r="J47" s="146">
        <v>17152</v>
      </c>
      <c r="K47" s="146">
        <v>20.87</v>
      </c>
      <c r="L47" s="146">
        <v>4</v>
      </c>
      <c r="M47" s="146" t="s">
        <v>1771</v>
      </c>
      <c r="N47" s="146" t="s">
        <v>1772</v>
      </c>
    </row>
    <row r="48" spans="1:14">
      <c r="A48" s="146" t="s">
        <v>719</v>
      </c>
      <c r="B48" s="146" t="s">
        <v>417</v>
      </c>
      <c r="C48" s="146">
        <v>6753</v>
      </c>
      <c r="D48" s="146">
        <v>91680</v>
      </c>
      <c r="E48" s="146">
        <v>0</v>
      </c>
      <c r="F48" s="146">
        <v>0</v>
      </c>
      <c r="G48" s="146">
        <v>91680</v>
      </c>
      <c r="H48" s="146">
        <v>98433</v>
      </c>
      <c r="I48" s="146">
        <v>0</v>
      </c>
      <c r="J48" s="146">
        <v>6753</v>
      </c>
      <c r="K48" s="146">
        <v>6.86</v>
      </c>
      <c r="L48" s="146">
        <v>4</v>
      </c>
      <c r="M48" s="146" t="s">
        <v>1771</v>
      </c>
      <c r="N48" s="146" t="s">
        <v>1772</v>
      </c>
    </row>
    <row r="49" spans="1:14">
      <c r="A49" s="146" t="s">
        <v>720</v>
      </c>
      <c r="B49" s="146" t="s">
        <v>176</v>
      </c>
      <c r="C49" s="146">
        <v>44887</v>
      </c>
      <c r="D49" s="146">
        <v>35110</v>
      </c>
      <c r="E49" s="146">
        <v>14476</v>
      </c>
      <c r="F49" s="146">
        <v>0</v>
      </c>
      <c r="G49" s="146">
        <v>49586</v>
      </c>
      <c r="H49" s="146">
        <v>94473</v>
      </c>
      <c r="I49" s="146">
        <v>0</v>
      </c>
      <c r="J49" s="146">
        <v>44887</v>
      </c>
      <c r="K49" s="146">
        <v>47.51</v>
      </c>
      <c r="L49" s="146">
        <v>3</v>
      </c>
      <c r="M49" s="146" t="s">
        <v>1777</v>
      </c>
      <c r="N49" s="146" t="s">
        <v>1778</v>
      </c>
    </row>
    <row r="50" spans="1:14">
      <c r="A50" s="146" t="s">
        <v>721</v>
      </c>
      <c r="B50" s="146" t="s">
        <v>51</v>
      </c>
      <c r="C50" s="146">
        <v>272</v>
      </c>
      <c r="D50" s="146">
        <v>1635</v>
      </c>
      <c r="E50" s="146">
        <v>0</v>
      </c>
      <c r="F50" s="146">
        <v>93381</v>
      </c>
      <c r="G50" s="146">
        <v>95016</v>
      </c>
      <c r="H50" s="146">
        <v>95288</v>
      </c>
      <c r="I50" s="146">
        <v>0</v>
      </c>
      <c r="J50" s="146">
        <v>272</v>
      </c>
      <c r="K50" s="146">
        <v>0.28000000000000003</v>
      </c>
      <c r="L50" s="146">
        <v>6</v>
      </c>
      <c r="M50" s="146" t="s">
        <v>1773</v>
      </c>
      <c r="N50" s="146" t="s">
        <v>1772</v>
      </c>
    </row>
    <row r="51" spans="1:14">
      <c r="A51" s="146" t="s">
        <v>722</v>
      </c>
      <c r="B51" s="146" t="s">
        <v>52</v>
      </c>
      <c r="C51" s="146">
        <v>202</v>
      </c>
      <c r="D51" s="146">
        <v>1206</v>
      </c>
      <c r="E51" s="146">
        <v>0</v>
      </c>
      <c r="F51" s="146">
        <v>100339</v>
      </c>
      <c r="G51" s="146">
        <v>101545</v>
      </c>
      <c r="H51" s="146">
        <v>101747</v>
      </c>
      <c r="I51" s="146">
        <v>0</v>
      </c>
      <c r="J51" s="146">
        <v>202</v>
      </c>
      <c r="K51" s="146">
        <v>0.19</v>
      </c>
      <c r="L51" s="146">
        <v>6</v>
      </c>
      <c r="M51" s="146" t="s">
        <v>1773</v>
      </c>
      <c r="N51" s="146" t="s">
        <v>1772</v>
      </c>
    </row>
    <row r="52" spans="1:14">
      <c r="A52" s="146" t="s">
        <v>723</v>
      </c>
      <c r="B52" s="146" t="s">
        <v>53</v>
      </c>
      <c r="C52" s="146">
        <v>2014</v>
      </c>
      <c r="D52" s="146">
        <v>24595</v>
      </c>
      <c r="E52" s="146">
        <v>0</v>
      </c>
      <c r="F52" s="146">
        <v>67914</v>
      </c>
      <c r="G52" s="146">
        <v>92509</v>
      </c>
      <c r="H52" s="146">
        <v>94523</v>
      </c>
      <c r="I52" s="146">
        <v>0</v>
      </c>
      <c r="J52" s="146">
        <v>2014</v>
      </c>
      <c r="K52" s="146">
        <v>2.13</v>
      </c>
      <c r="L52" s="146">
        <v>6</v>
      </c>
      <c r="M52" s="146" t="s">
        <v>1773</v>
      </c>
      <c r="N52" s="146" t="s">
        <v>1772</v>
      </c>
    </row>
    <row r="53" spans="1:14">
      <c r="A53" s="146" t="s">
        <v>724</v>
      </c>
      <c r="B53" s="146" t="s">
        <v>54</v>
      </c>
      <c r="C53" s="146">
        <v>0</v>
      </c>
      <c r="D53" s="146">
        <v>0</v>
      </c>
      <c r="E53" s="146">
        <v>0</v>
      </c>
      <c r="F53" s="146">
        <v>98449</v>
      </c>
      <c r="G53" s="146">
        <v>98449</v>
      </c>
      <c r="H53" s="146">
        <v>98449</v>
      </c>
      <c r="I53" s="146">
        <v>0</v>
      </c>
      <c r="J53" s="146">
        <v>0</v>
      </c>
      <c r="K53" s="146">
        <v>0</v>
      </c>
      <c r="L53" s="146">
        <v>6</v>
      </c>
      <c r="M53" s="146" t="s">
        <v>1773</v>
      </c>
      <c r="N53" s="146" t="s">
        <v>1772</v>
      </c>
    </row>
    <row r="54" spans="1:14">
      <c r="A54" s="146" t="s">
        <v>725</v>
      </c>
      <c r="B54" s="146" t="s">
        <v>177</v>
      </c>
      <c r="C54" s="146">
        <v>38852</v>
      </c>
      <c r="D54" s="146">
        <v>62832</v>
      </c>
      <c r="E54" s="146">
        <v>0</v>
      </c>
      <c r="F54" s="146">
        <v>0</v>
      </c>
      <c r="G54" s="146">
        <v>62832</v>
      </c>
      <c r="H54" s="146">
        <v>101684</v>
      </c>
      <c r="I54" s="146">
        <v>21492</v>
      </c>
      <c r="J54" s="146">
        <v>60344</v>
      </c>
      <c r="K54" s="146">
        <v>59.34</v>
      </c>
      <c r="L54" s="146">
        <v>2</v>
      </c>
      <c r="M54" s="146" t="s">
        <v>1775</v>
      </c>
      <c r="N54" s="146" t="s">
        <v>1776</v>
      </c>
    </row>
    <row r="55" spans="1:14">
      <c r="A55" s="146" t="s">
        <v>726</v>
      </c>
      <c r="B55" s="146" t="s">
        <v>178</v>
      </c>
      <c r="C55" s="146">
        <v>33300</v>
      </c>
      <c r="D55" s="146">
        <v>64982</v>
      </c>
      <c r="E55" s="146">
        <v>0</v>
      </c>
      <c r="F55" s="146">
        <v>0</v>
      </c>
      <c r="G55" s="146">
        <v>64982</v>
      </c>
      <c r="H55" s="146">
        <v>98282</v>
      </c>
      <c r="I55" s="146">
        <v>19733</v>
      </c>
      <c r="J55" s="146">
        <v>53033</v>
      </c>
      <c r="K55" s="146">
        <v>53.96</v>
      </c>
      <c r="L55" s="146">
        <v>2</v>
      </c>
      <c r="M55" s="146" t="s">
        <v>1775</v>
      </c>
      <c r="N55" s="146" t="s">
        <v>1776</v>
      </c>
    </row>
    <row r="56" spans="1:14">
      <c r="A56" s="146" t="s">
        <v>727</v>
      </c>
      <c r="B56" s="146" t="s">
        <v>494</v>
      </c>
      <c r="C56" s="146">
        <v>139</v>
      </c>
      <c r="D56" s="146">
        <v>102013</v>
      </c>
      <c r="E56" s="146">
        <v>0</v>
      </c>
      <c r="F56" s="146">
        <v>0</v>
      </c>
      <c r="G56" s="146">
        <v>102013</v>
      </c>
      <c r="H56" s="146">
        <v>102152</v>
      </c>
      <c r="I56" s="146">
        <v>0</v>
      </c>
      <c r="J56" s="146">
        <v>139</v>
      </c>
      <c r="K56" s="146">
        <v>0.13</v>
      </c>
      <c r="L56" s="146">
        <v>4</v>
      </c>
      <c r="M56" s="146" t="s">
        <v>1771</v>
      </c>
      <c r="N56" s="146" t="s">
        <v>1772</v>
      </c>
    </row>
    <row r="57" spans="1:14">
      <c r="A57" s="146" t="s">
        <v>728</v>
      </c>
      <c r="B57" s="146" t="s">
        <v>495</v>
      </c>
      <c r="C57" s="146">
        <v>0</v>
      </c>
      <c r="D57" s="146">
        <v>98968</v>
      </c>
      <c r="E57" s="146">
        <v>0</v>
      </c>
      <c r="F57" s="146">
        <v>0</v>
      </c>
      <c r="G57" s="146">
        <v>98968</v>
      </c>
      <c r="H57" s="146">
        <v>98968</v>
      </c>
      <c r="I57" s="146">
        <v>0</v>
      </c>
      <c r="J57" s="146">
        <v>0</v>
      </c>
      <c r="K57" s="146">
        <v>0</v>
      </c>
      <c r="L57" s="146">
        <v>4</v>
      </c>
      <c r="M57" s="146" t="s">
        <v>1771</v>
      </c>
      <c r="N57" s="146" t="s">
        <v>1772</v>
      </c>
    </row>
    <row r="58" spans="1:14">
      <c r="A58" s="146" t="s">
        <v>729</v>
      </c>
      <c r="B58" s="146" t="s">
        <v>418</v>
      </c>
      <c r="C58" s="146">
        <v>2395</v>
      </c>
      <c r="D58" s="146">
        <v>102454</v>
      </c>
      <c r="E58" s="146">
        <v>0</v>
      </c>
      <c r="F58" s="146">
        <v>0</v>
      </c>
      <c r="G58" s="146">
        <v>102454</v>
      </c>
      <c r="H58" s="146">
        <v>104849</v>
      </c>
      <c r="I58" s="146">
        <v>0</v>
      </c>
      <c r="J58" s="146">
        <v>2395</v>
      </c>
      <c r="K58" s="146">
        <v>2.2799999999999998</v>
      </c>
      <c r="L58" s="146">
        <v>4</v>
      </c>
      <c r="M58" s="146" t="s">
        <v>1771</v>
      </c>
      <c r="N58" s="146" t="s">
        <v>1772</v>
      </c>
    </row>
    <row r="59" spans="1:14">
      <c r="A59" s="146" t="s">
        <v>730</v>
      </c>
      <c r="B59" s="146" t="s">
        <v>123</v>
      </c>
      <c r="C59" s="146">
        <v>0</v>
      </c>
      <c r="D59" s="146">
        <v>0</v>
      </c>
      <c r="E59" s="146">
        <v>0</v>
      </c>
      <c r="F59" s="146">
        <v>113820</v>
      </c>
      <c r="G59" s="146">
        <v>113820</v>
      </c>
      <c r="H59" s="146">
        <v>113820</v>
      </c>
      <c r="I59" s="146">
        <v>0</v>
      </c>
      <c r="J59" s="146">
        <v>0</v>
      </c>
      <c r="K59" s="146">
        <v>0</v>
      </c>
      <c r="L59" s="146">
        <v>6</v>
      </c>
      <c r="M59" s="146" t="s">
        <v>1773</v>
      </c>
      <c r="N59" s="146" t="s">
        <v>1772</v>
      </c>
    </row>
    <row r="60" spans="1:14">
      <c r="A60" s="146" t="s">
        <v>731</v>
      </c>
      <c r="B60" s="146" t="s">
        <v>124</v>
      </c>
      <c r="C60" s="146">
        <v>1402</v>
      </c>
      <c r="D60" s="146">
        <v>906</v>
      </c>
      <c r="E60" s="146">
        <v>0</v>
      </c>
      <c r="F60" s="146">
        <v>99237</v>
      </c>
      <c r="G60" s="146">
        <v>100143</v>
      </c>
      <c r="H60" s="146">
        <v>101545</v>
      </c>
      <c r="I60" s="146">
        <v>0</v>
      </c>
      <c r="J60" s="146">
        <v>1402</v>
      </c>
      <c r="K60" s="146">
        <v>1.38</v>
      </c>
      <c r="L60" s="146">
        <v>6</v>
      </c>
      <c r="M60" s="146" t="s">
        <v>1773</v>
      </c>
      <c r="N60" s="146" t="s">
        <v>1772</v>
      </c>
    </row>
    <row r="61" spans="1:14">
      <c r="A61" s="146" t="s">
        <v>732</v>
      </c>
      <c r="B61" s="146" t="s">
        <v>125</v>
      </c>
      <c r="C61" s="146">
        <v>1949</v>
      </c>
      <c r="D61" s="146">
        <v>1377</v>
      </c>
      <c r="E61" s="146">
        <v>0</v>
      </c>
      <c r="F61" s="146">
        <v>111435</v>
      </c>
      <c r="G61" s="146">
        <v>112812</v>
      </c>
      <c r="H61" s="146">
        <v>114761</v>
      </c>
      <c r="I61" s="146">
        <v>0</v>
      </c>
      <c r="J61" s="146">
        <v>1949</v>
      </c>
      <c r="K61" s="146">
        <v>1.69</v>
      </c>
      <c r="L61" s="146">
        <v>6</v>
      </c>
      <c r="M61" s="146" t="s">
        <v>1773</v>
      </c>
      <c r="N61" s="146" t="s">
        <v>1772</v>
      </c>
    </row>
    <row r="62" spans="1:14">
      <c r="A62" s="146" t="s">
        <v>733</v>
      </c>
      <c r="B62" s="146" t="s">
        <v>280</v>
      </c>
      <c r="C62" s="146">
        <v>32755</v>
      </c>
      <c r="D62" s="146">
        <v>65085</v>
      </c>
      <c r="E62" s="146">
        <v>0</v>
      </c>
      <c r="F62" s="146">
        <v>0</v>
      </c>
      <c r="G62" s="146">
        <v>65085</v>
      </c>
      <c r="H62" s="146">
        <v>97840</v>
      </c>
      <c r="I62" s="146">
        <v>11906</v>
      </c>
      <c r="J62" s="146">
        <v>44661</v>
      </c>
      <c r="K62" s="146">
        <v>45.64</v>
      </c>
      <c r="L62" s="146">
        <v>3</v>
      </c>
      <c r="M62" s="146" t="s">
        <v>1777</v>
      </c>
      <c r="N62" s="146" t="s">
        <v>1778</v>
      </c>
    </row>
    <row r="63" spans="1:14">
      <c r="A63" s="146" t="s">
        <v>735</v>
      </c>
      <c r="B63" s="146" t="s">
        <v>342</v>
      </c>
      <c r="C63" s="146">
        <v>0</v>
      </c>
      <c r="D63" s="146">
        <v>0</v>
      </c>
      <c r="E63" s="146">
        <v>0</v>
      </c>
      <c r="F63" s="146">
        <v>137438</v>
      </c>
      <c r="G63" s="146">
        <v>137438</v>
      </c>
      <c r="H63" s="146">
        <v>137438</v>
      </c>
      <c r="I63" s="146">
        <v>0</v>
      </c>
      <c r="J63" s="146">
        <v>0</v>
      </c>
      <c r="K63" s="146">
        <v>0</v>
      </c>
      <c r="L63" s="146">
        <v>6</v>
      </c>
      <c r="M63" s="146" t="s">
        <v>1773</v>
      </c>
      <c r="N63" s="146" t="s">
        <v>1772</v>
      </c>
    </row>
    <row r="64" spans="1:14">
      <c r="A64" s="146" t="s">
        <v>736</v>
      </c>
      <c r="B64" s="146" t="s">
        <v>343</v>
      </c>
      <c r="C64" s="146">
        <v>0</v>
      </c>
      <c r="D64" s="146">
        <v>0</v>
      </c>
      <c r="E64" s="146">
        <v>0</v>
      </c>
      <c r="F64" s="146">
        <v>128484</v>
      </c>
      <c r="G64" s="146">
        <v>128484</v>
      </c>
      <c r="H64" s="146">
        <v>128484</v>
      </c>
      <c r="I64" s="146">
        <v>0</v>
      </c>
      <c r="J64" s="146">
        <v>0</v>
      </c>
      <c r="K64" s="146">
        <v>0</v>
      </c>
      <c r="L64" s="146">
        <v>6</v>
      </c>
      <c r="M64" s="146" t="s">
        <v>1773</v>
      </c>
      <c r="N64" s="146" t="s">
        <v>1772</v>
      </c>
    </row>
    <row r="65" spans="1:14">
      <c r="A65" s="146" t="s">
        <v>737</v>
      </c>
      <c r="B65" s="146" t="s">
        <v>344</v>
      </c>
      <c r="C65" s="146">
        <v>0</v>
      </c>
      <c r="D65" s="146">
        <v>0</v>
      </c>
      <c r="E65" s="146">
        <v>0</v>
      </c>
      <c r="F65" s="146">
        <v>128556</v>
      </c>
      <c r="G65" s="146">
        <v>128556</v>
      </c>
      <c r="H65" s="146">
        <v>128556</v>
      </c>
      <c r="I65" s="146">
        <v>0</v>
      </c>
      <c r="J65" s="146">
        <v>0</v>
      </c>
      <c r="K65" s="146">
        <v>0</v>
      </c>
      <c r="L65" s="146">
        <v>6</v>
      </c>
      <c r="M65" s="146" t="s">
        <v>1773</v>
      </c>
      <c r="N65" s="146" t="s">
        <v>1772</v>
      </c>
    </row>
    <row r="66" spans="1:14">
      <c r="A66" s="146" t="s">
        <v>738</v>
      </c>
      <c r="B66" s="146" t="s">
        <v>281</v>
      </c>
      <c r="C66" s="146">
        <v>39413</v>
      </c>
      <c r="D66" s="146">
        <v>53544</v>
      </c>
      <c r="E66" s="146">
        <v>0</v>
      </c>
      <c r="F66" s="146">
        <v>0</v>
      </c>
      <c r="G66" s="146">
        <v>53544</v>
      </c>
      <c r="H66" s="146">
        <v>92957</v>
      </c>
      <c r="I66" s="146">
        <v>0</v>
      </c>
      <c r="J66" s="146">
        <v>39413</v>
      </c>
      <c r="K66" s="146">
        <v>42.39</v>
      </c>
      <c r="L66" s="146">
        <v>3</v>
      </c>
      <c r="M66" s="146" t="s">
        <v>1777</v>
      </c>
      <c r="N66" s="146" t="s">
        <v>1778</v>
      </c>
    </row>
    <row r="67" spans="1:14">
      <c r="A67" s="146" t="s">
        <v>740</v>
      </c>
      <c r="B67" s="146" t="s">
        <v>496</v>
      </c>
      <c r="C67" s="146">
        <v>52912</v>
      </c>
      <c r="D67" s="146">
        <v>53538</v>
      </c>
      <c r="E67" s="146">
        <v>0</v>
      </c>
      <c r="F67" s="146">
        <v>0</v>
      </c>
      <c r="G67" s="146">
        <v>53538</v>
      </c>
      <c r="H67" s="146">
        <v>106450</v>
      </c>
      <c r="I67" s="146">
        <v>12262</v>
      </c>
      <c r="J67" s="146">
        <v>65174</v>
      </c>
      <c r="K67" s="146">
        <v>61.22</v>
      </c>
      <c r="L67" s="146">
        <v>2</v>
      </c>
      <c r="M67" s="146" t="s">
        <v>1775</v>
      </c>
      <c r="N67" s="146" t="s">
        <v>1776</v>
      </c>
    </row>
    <row r="68" spans="1:14">
      <c r="A68" s="146" t="s">
        <v>741</v>
      </c>
      <c r="B68" s="146" t="s">
        <v>126</v>
      </c>
      <c r="C68" s="146">
        <v>62119</v>
      </c>
      <c r="D68" s="146">
        <v>24587</v>
      </c>
      <c r="E68" s="146">
        <v>0</v>
      </c>
      <c r="F68" s="146">
        <v>0</v>
      </c>
      <c r="G68" s="146">
        <v>24587</v>
      </c>
      <c r="H68" s="146">
        <v>86706</v>
      </c>
      <c r="I68" s="146">
        <v>20810</v>
      </c>
      <c r="J68" s="146">
        <v>82929</v>
      </c>
      <c r="K68" s="146">
        <v>95.64</v>
      </c>
      <c r="L68" s="146">
        <v>1</v>
      </c>
      <c r="M68" s="146" t="s">
        <v>1779</v>
      </c>
      <c r="N68" s="146" t="s">
        <v>1776</v>
      </c>
    </row>
    <row r="69" spans="1:14">
      <c r="A69" s="146" t="s">
        <v>742</v>
      </c>
      <c r="B69" s="146" t="s">
        <v>419</v>
      </c>
      <c r="C69" s="146">
        <v>1089</v>
      </c>
      <c r="D69" s="146">
        <v>90478</v>
      </c>
      <c r="E69" s="146">
        <v>0</v>
      </c>
      <c r="F69" s="146">
        <v>0</v>
      </c>
      <c r="G69" s="146">
        <v>90478</v>
      </c>
      <c r="H69" s="146">
        <v>91567</v>
      </c>
      <c r="I69" s="146">
        <v>0</v>
      </c>
      <c r="J69" s="146">
        <v>1089</v>
      </c>
      <c r="K69" s="146">
        <v>1.18</v>
      </c>
      <c r="L69" s="146">
        <v>4</v>
      </c>
      <c r="M69" s="146" t="s">
        <v>1771</v>
      </c>
      <c r="N69" s="146" t="s">
        <v>1772</v>
      </c>
    </row>
    <row r="70" spans="1:14">
      <c r="A70" s="146" t="s">
        <v>743</v>
      </c>
      <c r="B70" s="146" t="s">
        <v>420</v>
      </c>
      <c r="C70" s="146">
        <v>3229</v>
      </c>
      <c r="D70" s="146">
        <v>100364</v>
      </c>
      <c r="E70" s="146">
        <v>0</v>
      </c>
      <c r="F70" s="146">
        <v>0</v>
      </c>
      <c r="G70" s="146">
        <v>100364</v>
      </c>
      <c r="H70" s="146">
        <v>103593</v>
      </c>
      <c r="I70" s="146">
        <v>0</v>
      </c>
      <c r="J70" s="146">
        <v>3229</v>
      </c>
      <c r="K70" s="146">
        <v>3.11</v>
      </c>
      <c r="L70" s="146">
        <v>4</v>
      </c>
      <c r="M70" s="146" t="s">
        <v>1771</v>
      </c>
      <c r="N70" s="146" t="s">
        <v>1772</v>
      </c>
    </row>
    <row r="71" spans="1:14">
      <c r="A71" s="146" t="s">
        <v>744</v>
      </c>
      <c r="B71" s="146" t="s">
        <v>497</v>
      </c>
      <c r="C71" s="146">
        <v>0</v>
      </c>
      <c r="D71" s="146">
        <v>95368</v>
      </c>
      <c r="E71" s="146">
        <v>0</v>
      </c>
      <c r="F71" s="146">
        <v>0</v>
      </c>
      <c r="G71" s="146">
        <v>95368</v>
      </c>
      <c r="H71" s="146">
        <v>95368</v>
      </c>
      <c r="I71" s="146">
        <v>0</v>
      </c>
      <c r="J71" s="146">
        <v>0</v>
      </c>
      <c r="K71" s="146">
        <v>0</v>
      </c>
      <c r="L71" s="146">
        <v>4</v>
      </c>
      <c r="M71" s="146" t="s">
        <v>1771</v>
      </c>
      <c r="N71" s="146" t="s">
        <v>1772</v>
      </c>
    </row>
    <row r="72" spans="1:14">
      <c r="A72" s="146" t="s">
        <v>745</v>
      </c>
      <c r="B72" s="146" t="s">
        <v>498</v>
      </c>
      <c r="C72" s="146">
        <v>0</v>
      </c>
      <c r="D72" s="146">
        <v>100809</v>
      </c>
      <c r="E72" s="146">
        <v>0</v>
      </c>
      <c r="F72" s="146">
        <v>0</v>
      </c>
      <c r="G72" s="146">
        <v>100809</v>
      </c>
      <c r="H72" s="146">
        <v>100809</v>
      </c>
      <c r="I72" s="146">
        <v>0</v>
      </c>
      <c r="J72" s="146">
        <v>0</v>
      </c>
      <c r="K72" s="146">
        <v>0</v>
      </c>
      <c r="L72" s="146">
        <v>4</v>
      </c>
      <c r="M72" s="146" t="s">
        <v>1771</v>
      </c>
      <c r="N72" s="146" t="s">
        <v>1772</v>
      </c>
    </row>
    <row r="73" spans="1:14">
      <c r="A73" s="146" t="s">
        <v>746</v>
      </c>
      <c r="B73" s="146" t="s">
        <v>499</v>
      </c>
      <c r="C73" s="146">
        <v>0</v>
      </c>
      <c r="D73" s="146">
        <v>107365</v>
      </c>
      <c r="E73" s="146">
        <v>0</v>
      </c>
      <c r="F73" s="146">
        <v>0</v>
      </c>
      <c r="G73" s="146">
        <v>107365</v>
      </c>
      <c r="H73" s="146">
        <v>107365</v>
      </c>
      <c r="I73" s="146">
        <v>0</v>
      </c>
      <c r="J73" s="146">
        <v>0</v>
      </c>
      <c r="K73" s="146">
        <v>0</v>
      </c>
      <c r="L73" s="146">
        <v>4</v>
      </c>
      <c r="M73" s="146" t="s">
        <v>1771</v>
      </c>
      <c r="N73" s="146" t="s">
        <v>1772</v>
      </c>
    </row>
    <row r="74" spans="1:14">
      <c r="A74" s="146" t="s">
        <v>747</v>
      </c>
      <c r="B74" s="146" t="s">
        <v>500</v>
      </c>
      <c r="C74" s="146">
        <v>0</v>
      </c>
      <c r="D74" s="146">
        <v>124692</v>
      </c>
      <c r="E74" s="146">
        <v>0</v>
      </c>
      <c r="F74" s="146">
        <v>0</v>
      </c>
      <c r="G74" s="146">
        <v>124692</v>
      </c>
      <c r="H74" s="146">
        <v>124692</v>
      </c>
      <c r="I74" s="146">
        <v>0</v>
      </c>
      <c r="J74" s="146">
        <v>0</v>
      </c>
      <c r="K74" s="146">
        <v>0</v>
      </c>
      <c r="L74" s="146">
        <v>4</v>
      </c>
      <c r="M74" s="146" t="s">
        <v>1771</v>
      </c>
      <c r="N74" s="146" t="s">
        <v>1772</v>
      </c>
    </row>
    <row r="75" spans="1:14">
      <c r="A75" s="146" t="s">
        <v>748</v>
      </c>
      <c r="B75" s="146" t="s">
        <v>282</v>
      </c>
      <c r="C75" s="146">
        <v>77287</v>
      </c>
      <c r="D75" s="146">
        <v>17901</v>
      </c>
      <c r="E75" s="146">
        <v>0</v>
      </c>
      <c r="F75" s="146">
        <v>0</v>
      </c>
      <c r="G75" s="146">
        <v>17901</v>
      </c>
      <c r="H75" s="146">
        <v>95188</v>
      </c>
      <c r="I75" s="146">
        <v>0</v>
      </c>
      <c r="J75" s="146">
        <v>77287</v>
      </c>
      <c r="K75" s="146">
        <v>81.19</v>
      </c>
      <c r="L75" s="146">
        <v>1</v>
      </c>
      <c r="M75" s="146" t="s">
        <v>1779</v>
      </c>
      <c r="N75" s="146" t="s">
        <v>1776</v>
      </c>
    </row>
    <row r="76" spans="1:14">
      <c r="A76" s="146" t="s">
        <v>749</v>
      </c>
      <c r="B76" s="146" t="s">
        <v>345</v>
      </c>
      <c r="C76" s="146">
        <v>0</v>
      </c>
      <c r="D76" s="146">
        <v>0</v>
      </c>
      <c r="E76" s="146">
        <v>0</v>
      </c>
      <c r="F76" s="146">
        <v>88633</v>
      </c>
      <c r="G76" s="146">
        <v>88633</v>
      </c>
      <c r="H76" s="146">
        <v>88633</v>
      </c>
      <c r="I76" s="146">
        <v>0</v>
      </c>
      <c r="J76" s="146">
        <v>0</v>
      </c>
      <c r="K76" s="146">
        <v>0</v>
      </c>
      <c r="L76" s="146">
        <v>6</v>
      </c>
      <c r="M76" s="146" t="s">
        <v>1773</v>
      </c>
      <c r="N76" s="146" t="s">
        <v>1772</v>
      </c>
    </row>
    <row r="77" spans="1:14">
      <c r="A77" s="146" t="s">
        <v>750</v>
      </c>
      <c r="B77" s="146" t="s">
        <v>229</v>
      </c>
      <c r="C77" s="146">
        <v>19619</v>
      </c>
      <c r="D77" s="146">
        <v>55122</v>
      </c>
      <c r="E77" s="146">
        <v>0</v>
      </c>
      <c r="F77" s="146">
        <v>18896</v>
      </c>
      <c r="G77" s="146">
        <v>74018</v>
      </c>
      <c r="H77" s="146">
        <v>93637</v>
      </c>
      <c r="I77" s="146">
        <v>0</v>
      </c>
      <c r="J77" s="146">
        <v>19619</v>
      </c>
      <c r="K77" s="146">
        <v>20.95</v>
      </c>
      <c r="L77" s="146">
        <v>4</v>
      </c>
      <c r="M77" s="146" t="s">
        <v>1771</v>
      </c>
      <c r="N77" s="146" t="s">
        <v>1772</v>
      </c>
    </row>
    <row r="78" spans="1:14">
      <c r="A78" s="146" t="s">
        <v>751</v>
      </c>
      <c r="B78" s="146" t="s">
        <v>283</v>
      </c>
      <c r="C78" s="146">
        <v>5335</v>
      </c>
      <c r="D78" s="146">
        <v>3024</v>
      </c>
      <c r="E78" s="146">
        <v>0</v>
      </c>
      <c r="F78" s="146">
        <v>90431</v>
      </c>
      <c r="G78" s="146">
        <v>93455</v>
      </c>
      <c r="H78" s="146">
        <v>98790</v>
      </c>
      <c r="I78" s="146">
        <v>0</v>
      </c>
      <c r="J78" s="146">
        <v>5335</v>
      </c>
      <c r="K78" s="146">
        <v>5.4</v>
      </c>
      <c r="L78" s="146">
        <v>6</v>
      </c>
      <c r="M78" s="146" t="s">
        <v>1773</v>
      </c>
      <c r="N78" s="146" t="s">
        <v>1772</v>
      </c>
    </row>
    <row r="79" spans="1:14">
      <c r="A79" s="146" t="s">
        <v>752</v>
      </c>
      <c r="B79" s="146" t="s">
        <v>179</v>
      </c>
      <c r="C79" s="146">
        <v>423</v>
      </c>
      <c r="D79" s="146">
        <v>0</v>
      </c>
      <c r="E79" s="146">
        <v>94548</v>
      </c>
      <c r="F79" s="146">
        <v>0</v>
      </c>
      <c r="G79" s="146">
        <v>94548</v>
      </c>
      <c r="H79" s="146">
        <v>94971</v>
      </c>
      <c r="I79" s="146">
        <v>0</v>
      </c>
      <c r="J79" s="146">
        <v>423</v>
      </c>
      <c r="K79" s="146">
        <v>0.44</v>
      </c>
      <c r="L79" s="146">
        <v>5</v>
      </c>
      <c r="M79" s="146" t="s">
        <v>1774</v>
      </c>
      <c r="N79" s="146" t="s">
        <v>1772</v>
      </c>
    </row>
    <row r="80" spans="1:14">
      <c r="A80" s="146" t="s">
        <v>753</v>
      </c>
      <c r="B80" s="146" t="s">
        <v>421</v>
      </c>
      <c r="C80" s="146">
        <v>82589</v>
      </c>
      <c r="D80" s="146">
        <v>14595</v>
      </c>
      <c r="E80" s="146">
        <v>0</v>
      </c>
      <c r="F80" s="146">
        <v>0</v>
      </c>
      <c r="G80" s="146">
        <v>14595</v>
      </c>
      <c r="H80" s="146">
        <v>97184</v>
      </c>
      <c r="I80" s="146">
        <v>12890</v>
      </c>
      <c r="J80" s="146">
        <v>95479</v>
      </c>
      <c r="K80" s="146">
        <v>98.24</v>
      </c>
      <c r="L80" s="146">
        <v>1</v>
      </c>
      <c r="M80" s="146" t="s">
        <v>1779</v>
      </c>
      <c r="N80" s="146" t="s">
        <v>1776</v>
      </c>
    </row>
    <row r="81" spans="1:14">
      <c r="A81" s="146" t="s">
        <v>754</v>
      </c>
      <c r="B81" s="146" t="s">
        <v>55</v>
      </c>
      <c r="C81" s="146">
        <v>4483</v>
      </c>
      <c r="D81" s="146">
        <v>82576</v>
      </c>
      <c r="E81" s="146">
        <v>0</v>
      </c>
      <c r="F81" s="146">
        <v>0</v>
      </c>
      <c r="G81" s="146">
        <v>82576</v>
      </c>
      <c r="H81" s="146">
        <v>87059</v>
      </c>
      <c r="I81" s="146">
        <v>0</v>
      </c>
      <c r="J81" s="146">
        <v>4483</v>
      </c>
      <c r="K81" s="146">
        <v>5.14</v>
      </c>
      <c r="L81" s="146">
        <v>4</v>
      </c>
      <c r="M81" s="146" t="s">
        <v>1771</v>
      </c>
      <c r="N81" s="146" t="s">
        <v>1772</v>
      </c>
    </row>
    <row r="82" spans="1:14">
      <c r="A82" s="146" t="s">
        <v>755</v>
      </c>
      <c r="B82" s="146" t="s">
        <v>230</v>
      </c>
      <c r="C82" s="146">
        <v>15322</v>
      </c>
      <c r="D82" s="146">
        <v>87409</v>
      </c>
      <c r="E82" s="146">
        <v>0</v>
      </c>
      <c r="F82" s="146">
        <v>0</v>
      </c>
      <c r="G82" s="146">
        <v>87409</v>
      </c>
      <c r="H82" s="146">
        <v>102731</v>
      </c>
      <c r="I82" s="146">
        <v>13089</v>
      </c>
      <c r="J82" s="146">
        <v>28411</v>
      </c>
      <c r="K82" s="146">
        <v>27.65</v>
      </c>
      <c r="L82" s="146">
        <v>3</v>
      </c>
      <c r="M82" s="146" t="s">
        <v>1777</v>
      </c>
      <c r="N82" s="146" t="s">
        <v>1778</v>
      </c>
    </row>
    <row r="83" spans="1:14">
      <c r="A83" s="146" t="s">
        <v>756</v>
      </c>
      <c r="B83" s="146" t="s">
        <v>57</v>
      </c>
      <c r="C83" s="146">
        <v>2543</v>
      </c>
      <c r="D83" s="146">
        <v>239</v>
      </c>
      <c r="E83" s="146">
        <v>0</v>
      </c>
      <c r="F83" s="146">
        <v>84436</v>
      </c>
      <c r="G83" s="146">
        <v>84675</v>
      </c>
      <c r="H83" s="146">
        <v>87218</v>
      </c>
      <c r="I83" s="146">
        <v>0</v>
      </c>
      <c r="J83" s="146">
        <v>2543</v>
      </c>
      <c r="K83" s="146">
        <v>2.91</v>
      </c>
      <c r="L83" s="146">
        <v>6</v>
      </c>
      <c r="M83" s="146" t="s">
        <v>1773</v>
      </c>
      <c r="N83" s="146" t="s">
        <v>1772</v>
      </c>
    </row>
    <row r="84" spans="1:14">
      <c r="A84" s="146" t="s">
        <v>757</v>
      </c>
      <c r="B84" s="146" t="s">
        <v>58</v>
      </c>
      <c r="C84" s="146">
        <v>2583</v>
      </c>
      <c r="D84" s="146">
        <v>480</v>
      </c>
      <c r="E84" s="146">
        <v>0</v>
      </c>
      <c r="F84" s="146">
        <v>94779</v>
      </c>
      <c r="G84" s="146">
        <v>95259</v>
      </c>
      <c r="H84" s="146">
        <v>97842</v>
      </c>
      <c r="I84" s="146">
        <v>0</v>
      </c>
      <c r="J84" s="146">
        <v>2583</v>
      </c>
      <c r="K84" s="146">
        <v>2.63</v>
      </c>
      <c r="L84" s="146">
        <v>6</v>
      </c>
      <c r="M84" s="146" t="s">
        <v>1773</v>
      </c>
      <c r="N84" s="146" t="s">
        <v>1772</v>
      </c>
    </row>
    <row r="85" spans="1:14">
      <c r="A85" s="146" t="s">
        <v>758</v>
      </c>
      <c r="B85" s="146" t="s">
        <v>284</v>
      </c>
      <c r="C85" s="146">
        <v>49838</v>
      </c>
      <c r="D85" s="146">
        <v>63840</v>
      </c>
      <c r="E85" s="146">
        <v>0</v>
      </c>
      <c r="F85" s="146">
        <v>0</v>
      </c>
      <c r="G85" s="146">
        <v>63840</v>
      </c>
      <c r="H85" s="146">
        <v>113678</v>
      </c>
      <c r="I85" s="146">
        <v>21028</v>
      </c>
      <c r="J85" s="146">
        <v>70866</v>
      </c>
      <c r="K85" s="146">
        <v>62.33</v>
      </c>
      <c r="L85" s="146">
        <v>2</v>
      </c>
      <c r="M85" s="146" t="s">
        <v>1775</v>
      </c>
      <c r="N85" s="146" t="s">
        <v>1776</v>
      </c>
    </row>
    <row r="86" spans="1:14">
      <c r="A86" s="146" t="s">
        <v>761</v>
      </c>
      <c r="B86" s="146" t="s">
        <v>127</v>
      </c>
      <c r="C86" s="146">
        <v>36700</v>
      </c>
      <c r="D86" s="146">
        <v>14152</v>
      </c>
      <c r="E86" s="146">
        <v>0</v>
      </c>
      <c r="F86" s="146">
        <v>52109</v>
      </c>
      <c r="G86" s="146">
        <v>66261</v>
      </c>
      <c r="H86" s="146">
        <v>102961</v>
      </c>
      <c r="I86" s="146">
        <v>11690</v>
      </c>
      <c r="J86" s="146">
        <v>48390</v>
      </c>
      <c r="K86" s="146">
        <v>46.99</v>
      </c>
      <c r="L86" s="146">
        <v>3</v>
      </c>
      <c r="M86" s="146" t="s">
        <v>1777</v>
      </c>
      <c r="N86" s="146" t="s">
        <v>1778</v>
      </c>
    </row>
    <row r="87" spans="1:14">
      <c r="A87" s="146" t="s">
        <v>762</v>
      </c>
      <c r="B87" s="146" t="s">
        <v>346</v>
      </c>
      <c r="C87" s="146">
        <v>0</v>
      </c>
      <c r="D87" s="146">
        <v>0</v>
      </c>
      <c r="E87" s="146">
        <v>0</v>
      </c>
      <c r="F87" s="146">
        <v>125226</v>
      </c>
      <c r="G87" s="146">
        <v>125226</v>
      </c>
      <c r="H87" s="146">
        <v>125226</v>
      </c>
      <c r="I87" s="146">
        <v>0</v>
      </c>
      <c r="J87" s="146">
        <v>0</v>
      </c>
      <c r="K87" s="146">
        <v>0</v>
      </c>
      <c r="L87" s="146">
        <v>6</v>
      </c>
      <c r="M87" s="146" t="s">
        <v>1773</v>
      </c>
      <c r="N87" s="146" t="s">
        <v>1772</v>
      </c>
    </row>
    <row r="88" spans="1:14">
      <c r="A88" s="146" t="s">
        <v>763</v>
      </c>
      <c r="B88" s="146" t="s">
        <v>501</v>
      </c>
      <c r="C88" s="146">
        <v>39648</v>
      </c>
      <c r="D88" s="146">
        <v>45788</v>
      </c>
      <c r="E88" s="146">
        <v>0</v>
      </c>
      <c r="F88" s="146">
        <v>0</v>
      </c>
      <c r="G88" s="146">
        <v>45788</v>
      </c>
      <c r="H88" s="146">
        <v>85436</v>
      </c>
      <c r="I88" s="146">
        <v>0</v>
      </c>
      <c r="J88" s="146">
        <v>39648</v>
      </c>
      <c r="K88" s="146">
        <v>46.4</v>
      </c>
      <c r="L88" s="146">
        <v>3</v>
      </c>
      <c r="M88" s="146" t="s">
        <v>1777</v>
      </c>
      <c r="N88" s="146" t="s">
        <v>1778</v>
      </c>
    </row>
    <row r="89" spans="1:14">
      <c r="A89" s="146" t="s">
        <v>764</v>
      </c>
      <c r="B89" s="146" t="s">
        <v>285</v>
      </c>
      <c r="C89" s="146">
        <v>359</v>
      </c>
      <c r="D89" s="146">
        <v>114381</v>
      </c>
      <c r="E89" s="146">
        <v>0</v>
      </c>
      <c r="F89" s="146">
        <v>0</v>
      </c>
      <c r="G89" s="146">
        <v>114381</v>
      </c>
      <c r="H89" s="146">
        <v>114740</v>
      </c>
      <c r="I89" s="146">
        <v>0</v>
      </c>
      <c r="J89" s="146">
        <v>359</v>
      </c>
      <c r="K89" s="146">
        <v>0.31</v>
      </c>
      <c r="L89" s="146">
        <v>4</v>
      </c>
      <c r="M89" s="146" t="s">
        <v>1771</v>
      </c>
      <c r="N89" s="146" t="s">
        <v>1772</v>
      </c>
    </row>
    <row r="90" spans="1:14">
      <c r="A90" s="146" t="s">
        <v>765</v>
      </c>
      <c r="B90" s="146" t="s">
        <v>231</v>
      </c>
      <c r="C90" s="146">
        <v>10767</v>
      </c>
      <c r="D90" s="146">
        <v>25355</v>
      </c>
      <c r="E90" s="146">
        <v>0</v>
      </c>
      <c r="F90" s="146">
        <v>61340</v>
      </c>
      <c r="G90" s="146">
        <v>86695</v>
      </c>
      <c r="H90" s="146">
        <v>97462</v>
      </c>
      <c r="I90" s="146">
        <v>24033</v>
      </c>
      <c r="J90" s="146">
        <v>34800</v>
      </c>
      <c r="K90" s="146">
        <v>35.700000000000003</v>
      </c>
      <c r="L90" s="146">
        <v>3</v>
      </c>
      <c r="M90" s="146" t="s">
        <v>1777</v>
      </c>
      <c r="N90" s="146" t="s">
        <v>1778</v>
      </c>
    </row>
    <row r="91" spans="1:14">
      <c r="A91" s="146" t="s">
        <v>766</v>
      </c>
      <c r="B91" s="146" t="s">
        <v>422</v>
      </c>
      <c r="C91" s="146">
        <v>21940</v>
      </c>
      <c r="D91" s="146">
        <v>87340</v>
      </c>
      <c r="E91" s="146">
        <v>0</v>
      </c>
      <c r="F91" s="146">
        <v>0</v>
      </c>
      <c r="G91" s="146">
        <v>87340</v>
      </c>
      <c r="H91" s="146">
        <v>109280</v>
      </c>
      <c r="I91" s="146">
        <v>0</v>
      </c>
      <c r="J91" s="146">
        <v>21940</v>
      </c>
      <c r="K91" s="146">
        <v>20.07</v>
      </c>
      <c r="L91" s="146">
        <v>4</v>
      </c>
      <c r="M91" s="146" t="s">
        <v>1771</v>
      </c>
      <c r="N91" s="146" t="s">
        <v>1772</v>
      </c>
    </row>
    <row r="92" spans="1:14">
      <c r="A92" s="146" t="s">
        <v>771</v>
      </c>
      <c r="B92" s="146" t="s">
        <v>59</v>
      </c>
      <c r="C92" s="146">
        <v>8891</v>
      </c>
      <c r="D92" s="146">
        <v>77088</v>
      </c>
      <c r="E92" s="146">
        <v>0</v>
      </c>
      <c r="F92" s="146">
        <v>0</v>
      </c>
      <c r="G92" s="146">
        <v>77088</v>
      </c>
      <c r="H92" s="146">
        <v>85979</v>
      </c>
      <c r="I92" s="146">
        <v>0</v>
      </c>
      <c r="J92" s="146">
        <v>8891</v>
      </c>
      <c r="K92" s="146">
        <v>10.34</v>
      </c>
      <c r="L92" s="146">
        <v>4</v>
      </c>
      <c r="M92" s="146" t="s">
        <v>1771</v>
      </c>
      <c r="N92" s="146" t="s">
        <v>1772</v>
      </c>
    </row>
    <row r="93" spans="1:14">
      <c r="A93" s="146" t="s">
        <v>774</v>
      </c>
      <c r="B93" s="146" t="s">
        <v>347</v>
      </c>
      <c r="C93" s="146">
        <v>0</v>
      </c>
      <c r="D93" s="146">
        <v>427</v>
      </c>
      <c r="E93" s="146">
        <v>0</v>
      </c>
      <c r="F93" s="146">
        <v>94895</v>
      </c>
      <c r="G93" s="146">
        <v>95322</v>
      </c>
      <c r="H93" s="146">
        <v>95322</v>
      </c>
      <c r="I93" s="146">
        <v>0</v>
      </c>
      <c r="J93" s="146">
        <v>0</v>
      </c>
      <c r="K93" s="146">
        <v>0</v>
      </c>
      <c r="L93" s="146">
        <v>6</v>
      </c>
      <c r="M93" s="146" t="s">
        <v>1773</v>
      </c>
      <c r="N93" s="146" t="s">
        <v>1772</v>
      </c>
    </row>
    <row r="94" spans="1:14">
      <c r="A94" s="146" t="s">
        <v>775</v>
      </c>
      <c r="B94" s="146" t="s">
        <v>286</v>
      </c>
      <c r="C94" s="146">
        <v>0</v>
      </c>
      <c r="D94" s="146">
        <v>88011</v>
      </c>
      <c r="E94" s="146">
        <v>0</v>
      </c>
      <c r="F94" s="146">
        <v>0</v>
      </c>
      <c r="G94" s="146">
        <v>88011</v>
      </c>
      <c r="H94" s="146">
        <v>88011</v>
      </c>
      <c r="I94" s="146">
        <v>0</v>
      </c>
      <c r="J94" s="146">
        <v>0</v>
      </c>
      <c r="K94" s="146">
        <v>0</v>
      </c>
      <c r="L94" s="146">
        <v>4</v>
      </c>
      <c r="M94" s="146" t="s">
        <v>1771</v>
      </c>
      <c r="N94" s="146" t="s">
        <v>1772</v>
      </c>
    </row>
    <row r="95" spans="1:14">
      <c r="A95" s="146" t="s">
        <v>777</v>
      </c>
      <c r="B95" s="146" t="s">
        <v>502</v>
      </c>
      <c r="C95" s="146">
        <v>88400</v>
      </c>
      <c r="D95" s="146">
        <v>526</v>
      </c>
      <c r="E95" s="146">
        <v>0</v>
      </c>
      <c r="F95" s="146">
        <v>0</v>
      </c>
      <c r="G95" s="146">
        <v>526</v>
      </c>
      <c r="H95" s="146">
        <v>88926</v>
      </c>
      <c r="I95" s="146">
        <v>0</v>
      </c>
      <c r="J95" s="146">
        <v>88400</v>
      </c>
      <c r="K95" s="146">
        <v>99.4</v>
      </c>
      <c r="L95" s="146">
        <v>1</v>
      </c>
      <c r="M95" s="146" t="s">
        <v>1779</v>
      </c>
      <c r="N95" s="146" t="s">
        <v>1776</v>
      </c>
    </row>
    <row r="96" spans="1:14">
      <c r="A96" s="146" t="s">
        <v>778</v>
      </c>
      <c r="B96" s="146" t="s">
        <v>287</v>
      </c>
      <c r="C96" s="146">
        <v>51036</v>
      </c>
      <c r="D96" s="146">
        <v>47899</v>
      </c>
      <c r="E96" s="146">
        <v>0</v>
      </c>
      <c r="F96" s="146">
        <v>0</v>
      </c>
      <c r="G96" s="146">
        <v>47899</v>
      </c>
      <c r="H96" s="146">
        <v>98935</v>
      </c>
      <c r="I96" s="146">
        <v>905</v>
      </c>
      <c r="J96" s="146">
        <v>51941</v>
      </c>
      <c r="K96" s="146">
        <v>52.5</v>
      </c>
      <c r="L96" s="146">
        <v>2</v>
      </c>
      <c r="M96" s="146" t="s">
        <v>1775</v>
      </c>
      <c r="N96" s="146" t="s">
        <v>1776</v>
      </c>
    </row>
    <row r="97" spans="1:14">
      <c r="A97" s="146" t="s">
        <v>780</v>
      </c>
      <c r="B97" s="146" t="s">
        <v>180</v>
      </c>
      <c r="C97" s="146">
        <v>19055</v>
      </c>
      <c r="D97" s="146">
        <v>75693</v>
      </c>
      <c r="E97" s="146">
        <v>0</v>
      </c>
      <c r="F97" s="146">
        <v>0</v>
      </c>
      <c r="G97" s="146">
        <v>75693</v>
      </c>
      <c r="H97" s="146">
        <v>94748</v>
      </c>
      <c r="I97" s="146">
        <v>0</v>
      </c>
      <c r="J97" s="146">
        <v>19055</v>
      </c>
      <c r="K97" s="146">
        <v>20.11</v>
      </c>
      <c r="L97" s="146">
        <v>4</v>
      </c>
      <c r="M97" s="146" t="s">
        <v>1771</v>
      </c>
      <c r="N97" s="146" t="s">
        <v>1772</v>
      </c>
    </row>
    <row r="98" spans="1:14">
      <c r="A98" s="146" t="s">
        <v>781</v>
      </c>
      <c r="B98" s="146" t="s">
        <v>423</v>
      </c>
      <c r="C98" s="146">
        <v>4845</v>
      </c>
      <c r="D98" s="146">
        <v>92436</v>
      </c>
      <c r="E98" s="146">
        <v>0</v>
      </c>
      <c r="F98" s="146">
        <v>0</v>
      </c>
      <c r="G98" s="146">
        <v>92436</v>
      </c>
      <c r="H98" s="146">
        <v>97281</v>
      </c>
      <c r="I98" s="146">
        <v>0</v>
      </c>
      <c r="J98" s="146">
        <v>4845</v>
      </c>
      <c r="K98" s="146">
        <v>4.9800000000000004</v>
      </c>
      <c r="L98" s="146">
        <v>4</v>
      </c>
      <c r="M98" s="146" t="s">
        <v>1771</v>
      </c>
      <c r="N98" s="146" t="s">
        <v>1772</v>
      </c>
    </row>
    <row r="99" spans="1:14">
      <c r="A99" s="146" t="s">
        <v>782</v>
      </c>
      <c r="B99" s="146" t="s">
        <v>60</v>
      </c>
      <c r="C99" s="146">
        <v>0</v>
      </c>
      <c r="D99" s="146">
        <v>647</v>
      </c>
      <c r="E99" s="146">
        <v>0</v>
      </c>
      <c r="F99" s="146">
        <v>90376</v>
      </c>
      <c r="G99" s="146">
        <v>91023</v>
      </c>
      <c r="H99" s="146">
        <v>91023</v>
      </c>
      <c r="I99" s="146">
        <v>0</v>
      </c>
      <c r="J99" s="146">
        <v>0</v>
      </c>
      <c r="K99" s="146">
        <v>0</v>
      </c>
      <c r="L99" s="146">
        <v>6</v>
      </c>
      <c r="M99" s="146" t="s">
        <v>1773</v>
      </c>
      <c r="N99" s="146" t="s">
        <v>1772</v>
      </c>
    </row>
    <row r="100" spans="1:14">
      <c r="A100" s="146" t="s">
        <v>783</v>
      </c>
      <c r="B100" s="146" t="s">
        <v>288</v>
      </c>
      <c r="C100" s="146">
        <v>161</v>
      </c>
      <c r="D100" s="146">
        <v>105263</v>
      </c>
      <c r="E100" s="146">
        <v>0</v>
      </c>
      <c r="F100" s="146">
        <v>0</v>
      </c>
      <c r="G100" s="146">
        <v>105263</v>
      </c>
      <c r="H100" s="146">
        <v>105424</v>
      </c>
      <c r="I100" s="146">
        <v>0</v>
      </c>
      <c r="J100" s="146">
        <v>161</v>
      </c>
      <c r="K100" s="146">
        <v>0.15</v>
      </c>
      <c r="L100" s="146">
        <v>4</v>
      </c>
      <c r="M100" s="146" t="s">
        <v>1771</v>
      </c>
      <c r="N100" s="146" t="s">
        <v>1772</v>
      </c>
    </row>
    <row r="101" spans="1:14">
      <c r="A101" s="146" t="s">
        <v>784</v>
      </c>
      <c r="B101" s="146" t="s">
        <v>348</v>
      </c>
      <c r="C101" s="146">
        <v>0</v>
      </c>
      <c r="D101" s="146">
        <v>0</v>
      </c>
      <c r="E101" s="146">
        <v>0</v>
      </c>
      <c r="F101" s="146">
        <v>105697</v>
      </c>
      <c r="G101" s="146">
        <v>105697</v>
      </c>
      <c r="H101" s="146">
        <v>105697</v>
      </c>
      <c r="I101" s="146">
        <v>0</v>
      </c>
      <c r="J101" s="146">
        <v>0</v>
      </c>
      <c r="K101" s="146">
        <v>0</v>
      </c>
      <c r="L101" s="146">
        <v>6</v>
      </c>
      <c r="M101" s="146" t="s">
        <v>1773</v>
      </c>
      <c r="N101" s="146" t="s">
        <v>1772</v>
      </c>
    </row>
    <row r="102" spans="1:14">
      <c r="A102" s="146" t="s">
        <v>785</v>
      </c>
      <c r="B102" s="146" t="s">
        <v>503</v>
      </c>
      <c r="C102" s="146">
        <v>327</v>
      </c>
      <c r="D102" s="146">
        <v>104540</v>
      </c>
      <c r="E102" s="146">
        <v>0</v>
      </c>
      <c r="F102" s="146">
        <v>0</v>
      </c>
      <c r="G102" s="146">
        <v>104540</v>
      </c>
      <c r="H102" s="146">
        <v>104867</v>
      </c>
      <c r="I102" s="146">
        <v>0</v>
      </c>
      <c r="J102" s="146">
        <v>327</v>
      </c>
      <c r="K102" s="146">
        <v>0.31</v>
      </c>
      <c r="L102" s="146">
        <v>4</v>
      </c>
      <c r="M102" s="146" t="s">
        <v>1771</v>
      </c>
      <c r="N102" s="146" t="s">
        <v>1772</v>
      </c>
    </row>
    <row r="103" spans="1:14">
      <c r="A103" s="146" t="s">
        <v>786</v>
      </c>
      <c r="B103" s="146" t="s">
        <v>424</v>
      </c>
      <c r="C103" s="146">
        <v>26030</v>
      </c>
      <c r="D103" s="146">
        <v>66605</v>
      </c>
      <c r="E103" s="146">
        <v>0</v>
      </c>
      <c r="F103" s="146">
        <v>0</v>
      </c>
      <c r="G103" s="146">
        <v>66605</v>
      </c>
      <c r="H103" s="146">
        <v>92635</v>
      </c>
      <c r="I103" s="146">
        <v>0</v>
      </c>
      <c r="J103" s="146">
        <v>26030</v>
      </c>
      <c r="K103" s="146">
        <v>28.09</v>
      </c>
      <c r="L103" s="146">
        <v>3</v>
      </c>
      <c r="M103" s="146" t="s">
        <v>1777</v>
      </c>
      <c r="N103" s="146" t="s">
        <v>1778</v>
      </c>
    </row>
    <row r="104" spans="1:14">
      <c r="A104" s="146" t="s">
        <v>787</v>
      </c>
      <c r="B104" s="146" t="s">
        <v>181</v>
      </c>
      <c r="C104" s="146">
        <v>1670</v>
      </c>
      <c r="D104" s="146">
        <v>91578</v>
      </c>
      <c r="E104" s="146">
        <v>0</v>
      </c>
      <c r="F104" s="146">
        <v>0</v>
      </c>
      <c r="G104" s="146">
        <v>91578</v>
      </c>
      <c r="H104" s="146">
        <v>93248</v>
      </c>
      <c r="I104" s="146">
        <v>0</v>
      </c>
      <c r="J104" s="146">
        <v>1670</v>
      </c>
      <c r="K104" s="146">
        <v>1.79</v>
      </c>
      <c r="L104" s="146">
        <v>4</v>
      </c>
      <c r="M104" s="146" t="s">
        <v>1771</v>
      </c>
      <c r="N104" s="146" t="s">
        <v>1772</v>
      </c>
    </row>
    <row r="105" spans="1:14">
      <c r="A105" s="146" t="s">
        <v>788</v>
      </c>
      <c r="B105" s="146" t="s">
        <v>425</v>
      </c>
      <c r="C105" s="146">
        <v>50892</v>
      </c>
      <c r="D105" s="146">
        <v>53482</v>
      </c>
      <c r="E105" s="146">
        <v>0</v>
      </c>
      <c r="F105" s="146">
        <v>0</v>
      </c>
      <c r="G105" s="146">
        <v>53482</v>
      </c>
      <c r="H105" s="146">
        <v>104374</v>
      </c>
      <c r="I105" s="146">
        <v>12543</v>
      </c>
      <c r="J105" s="146">
        <v>63435</v>
      </c>
      <c r="K105" s="146">
        <v>60.77</v>
      </c>
      <c r="L105" s="146">
        <v>2</v>
      </c>
      <c r="M105" s="146" t="s">
        <v>1775</v>
      </c>
      <c r="N105" s="146" t="s">
        <v>1776</v>
      </c>
    </row>
    <row r="106" spans="1:14">
      <c r="A106" s="146" t="s">
        <v>789</v>
      </c>
      <c r="B106" s="146" t="s">
        <v>349</v>
      </c>
      <c r="C106" s="146">
        <v>0</v>
      </c>
      <c r="D106" s="146">
        <v>0</v>
      </c>
      <c r="E106" s="146">
        <v>0</v>
      </c>
      <c r="F106" s="146">
        <v>88149</v>
      </c>
      <c r="G106" s="146">
        <v>88149</v>
      </c>
      <c r="H106" s="146">
        <v>88149</v>
      </c>
      <c r="I106" s="146">
        <v>0</v>
      </c>
      <c r="J106" s="146">
        <v>0</v>
      </c>
      <c r="K106" s="146">
        <v>0</v>
      </c>
      <c r="L106" s="146">
        <v>6</v>
      </c>
      <c r="M106" s="146" t="s">
        <v>1773</v>
      </c>
      <c r="N106" s="146" t="s">
        <v>1772</v>
      </c>
    </row>
    <row r="107" spans="1:14">
      <c r="A107" s="146" t="s">
        <v>790</v>
      </c>
      <c r="B107" s="146" t="s">
        <v>504</v>
      </c>
      <c r="C107" s="146">
        <v>23088</v>
      </c>
      <c r="D107" s="146">
        <v>73248</v>
      </c>
      <c r="E107" s="146">
        <v>0</v>
      </c>
      <c r="F107" s="146">
        <v>0</v>
      </c>
      <c r="G107" s="146">
        <v>73248</v>
      </c>
      <c r="H107" s="146">
        <v>96336</v>
      </c>
      <c r="I107" s="146">
        <v>19357</v>
      </c>
      <c r="J107" s="146">
        <v>42445</v>
      </c>
      <c r="K107" s="146">
        <v>44.05</v>
      </c>
      <c r="L107" s="146">
        <v>3</v>
      </c>
      <c r="M107" s="146" t="s">
        <v>1777</v>
      </c>
      <c r="N107" s="146" t="s">
        <v>1778</v>
      </c>
    </row>
    <row r="108" spans="1:14">
      <c r="A108" s="146" t="s">
        <v>791</v>
      </c>
      <c r="B108" s="146" t="s">
        <v>350</v>
      </c>
      <c r="C108" s="146">
        <v>0</v>
      </c>
      <c r="D108" s="146">
        <v>753</v>
      </c>
      <c r="E108" s="146">
        <v>0</v>
      </c>
      <c r="F108" s="146">
        <v>111220</v>
      </c>
      <c r="G108" s="146">
        <v>111973</v>
      </c>
      <c r="H108" s="146">
        <v>111973</v>
      </c>
      <c r="I108" s="146">
        <v>0</v>
      </c>
      <c r="J108" s="146">
        <v>0</v>
      </c>
      <c r="K108" s="146">
        <v>0</v>
      </c>
      <c r="L108" s="146">
        <v>6</v>
      </c>
      <c r="M108" s="146" t="s">
        <v>1773</v>
      </c>
      <c r="N108" s="146" t="s">
        <v>1772</v>
      </c>
    </row>
    <row r="109" spans="1:14">
      <c r="A109" s="146" t="s">
        <v>792</v>
      </c>
      <c r="B109" s="146" t="s">
        <v>61</v>
      </c>
      <c r="C109" s="146">
        <v>20843</v>
      </c>
      <c r="D109" s="146">
        <v>74089</v>
      </c>
      <c r="E109" s="146">
        <v>0</v>
      </c>
      <c r="F109" s="146">
        <v>0</v>
      </c>
      <c r="G109" s="146">
        <v>74089</v>
      </c>
      <c r="H109" s="146">
        <v>94932</v>
      </c>
      <c r="I109" s="146">
        <v>0</v>
      </c>
      <c r="J109" s="146">
        <v>20843</v>
      </c>
      <c r="K109" s="146">
        <v>21.95</v>
      </c>
      <c r="L109" s="146">
        <v>4</v>
      </c>
      <c r="M109" s="146" t="s">
        <v>1771</v>
      </c>
      <c r="N109" s="146" t="s">
        <v>1772</v>
      </c>
    </row>
    <row r="110" spans="1:14">
      <c r="A110" s="146" t="s">
        <v>793</v>
      </c>
      <c r="B110" s="146" t="s">
        <v>505</v>
      </c>
      <c r="C110" s="146">
        <v>7632</v>
      </c>
      <c r="D110" s="146">
        <v>75964</v>
      </c>
      <c r="E110" s="146">
        <v>0</v>
      </c>
      <c r="F110" s="146">
        <v>0</v>
      </c>
      <c r="G110" s="146">
        <v>75964</v>
      </c>
      <c r="H110" s="146">
        <v>83596</v>
      </c>
      <c r="I110" s="146">
        <v>0</v>
      </c>
      <c r="J110" s="146">
        <v>7632</v>
      </c>
      <c r="K110" s="146">
        <v>9.1199999999999992</v>
      </c>
      <c r="L110" s="146">
        <v>4</v>
      </c>
      <c r="M110" s="146" t="s">
        <v>1771</v>
      </c>
      <c r="N110" s="146" t="s">
        <v>1772</v>
      </c>
    </row>
    <row r="111" spans="1:14">
      <c r="A111" s="146" t="s">
        <v>794</v>
      </c>
      <c r="B111" s="146" t="s">
        <v>351</v>
      </c>
      <c r="C111" s="146">
        <v>0</v>
      </c>
      <c r="D111" s="146">
        <v>0</v>
      </c>
      <c r="E111" s="146">
        <v>0</v>
      </c>
      <c r="F111" s="146">
        <v>110000</v>
      </c>
      <c r="G111" s="146">
        <v>110000</v>
      </c>
      <c r="H111" s="146">
        <v>110000</v>
      </c>
      <c r="I111" s="146">
        <v>0</v>
      </c>
      <c r="J111" s="146">
        <v>0</v>
      </c>
      <c r="K111" s="146">
        <v>0</v>
      </c>
      <c r="L111" s="146">
        <v>6</v>
      </c>
      <c r="M111" s="146" t="s">
        <v>1773</v>
      </c>
      <c r="N111" s="146" t="s">
        <v>1772</v>
      </c>
    </row>
    <row r="112" spans="1:14">
      <c r="A112" s="146" t="s">
        <v>795</v>
      </c>
      <c r="B112" s="146" t="s">
        <v>62</v>
      </c>
      <c r="C112" s="146">
        <v>9631</v>
      </c>
      <c r="D112" s="146">
        <v>83364</v>
      </c>
      <c r="E112" s="146">
        <v>0</v>
      </c>
      <c r="F112" s="146">
        <v>0</v>
      </c>
      <c r="G112" s="146">
        <v>83364</v>
      </c>
      <c r="H112" s="146">
        <v>92995</v>
      </c>
      <c r="I112" s="146">
        <v>0</v>
      </c>
      <c r="J112" s="146">
        <v>9631</v>
      </c>
      <c r="K112" s="146">
        <v>10.35</v>
      </c>
      <c r="L112" s="146">
        <v>4</v>
      </c>
      <c r="M112" s="146" t="s">
        <v>1771</v>
      </c>
      <c r="N112" s="146" t="s">
        <v>1772</v>
      </c>
    </row>
    <row r="113" spans="1:14">
      <c r="A113" s="146" t="s">
        <v>796</v>
      </c>
      <c r="B113" s="146" t="s">
        <v>18</v>
      </c>
      <c r="C113" s="146">
        <v>46590</v>
      </c>
      <c r="D113" s="146">
        <v>47785</v>
      </c>
      <c r="E113" s="146">
        <v>0</v>
      </c>
      <c r="F113" s="146">
        <v>0</v>
      </c>
      <c r="G113" s="146">
        <v>47785</v>
      </c>
      <c r="H113" s="146">
        <v>94375</v>
      </c>
      <c r="I113" s="146">
        <v>0</v>
      </c>
      <c r="J113" s="146">
        <v>46590</v>
      </c>
      <c r="K113" s="146">
        <v>49.36</v>
      </c>
      <c r="L113" s="146">
        <v>3</v>
      </c>
      <c r="M113" s="146" t="s">
        <v>1777</v>
      </c>
      <c r="N113" s="146" t="s">
        <v>1778</v>
      </c>
    </row>
    <row r="114" spans="1:14">
      <c r="A114" s="146" t="s">
        <v>797</v>
      </c>
      <c r="B114" s="146" t="s">
        <v>289</v>
      </c>
      <c r="C114" s="146">
        <v>17353</v>
      </c>
      <c r="D114" s="146">
        <v>68006</v>
      </c>
      <c r="E114" s="146">
        <v>0</v>
      </c>
      <c r="F114" s="146">
        <v>0</v>
      </c>
      <c r="G114" s="146">
        <v>68006</v>
      </c>
      <c r="H114" s="146">
        <v>85359</v>
      </c>
      <c r="I114" s="146">
        <v>17458</v>
      </c>
      <c r="J114" s="146">
        <v>34811</v>
      </c>
      <c r="K114" s="146">
        <v>40.78</v>
      </c>
      <c r="L114" s="146">
        <v>3</v>
      </c>
      <c r="M114" s="146" t="s">
        <v>1777</v>
      </c>
      <c r="N114" s="146" t="s">
        <v>1778</v>
      </c>
    </row>
    <row r="115" spans="1:14">
      <c r="A115" s="146" t="s">
        <v>798</v>
      </c>
      <c r="B115" s="146" t="s">
        <v>128</v>
      </c>
      <c r="C115" s="146">
        <v>25860</v>
      </c>
      <c r="D115" s="146">
        <v>67733</v>
      </c>
      <c r="E115" s="146">
        <v>0</v>
      </c>
      <c r="F115" s="146">
        <v>0</v>
      </c>
      <c r="G115" s="146">
        <v>67733</v>
      </c>
      <c r="H115" s="146">
        <v>93593</v>
      </c>
      <c r="I115" s="146">
        <v>10750</v>
      </c>
      <c r="J115" s="146">
        <v>36610</v>
      </c>
      <c r="K115" s="146">
        <v>39.11</v>
      </c>
      <c r="L115" s="146">
        <v>3</v>
      </c>
      <c r="M115" s="146" t="s">
        <v>1777</v>
      </c>
      <c r="N115" s="146" t="s">
        <v>1778</v>
      </c>
    </row>
    <row r="116" spans="1:14">
      <c r="A116" s="146" t="s">
        <v>802</v>
      </c>
      <c r="B116" s="146" t="s">
        <v>290</v>
      </c>
      <c r="C116" s="146">
        <v>345</v>
      </c>
      <c r="D116" s="146">
        <v>108265</v>
      </c>
      <c r="E116" s="146">
        <v>0</v>
      </c>
      <c r="F116" s="146">
        <v>0</v>
      </c>
      <c r="G116" s="146">
        <v>108265</v>
      </c>
      <c r="H116" s="146">
        <v>108610</v>
      </c>
      <c r="I116" s="146">
        <v>0</v>
      </c>
      <c r="J116" s="146">
        <v>345</v>
      </c>
      <c r="K116" s="146">
        <v>0.31</v>
      </c>
      <c r="L116" s="146">
        <v>4</v>
      </c>
      <c r="M116" s="146" t="s">
        <v>1771</v>
      </c>
      <c r="N116" s="146" t="s">
        <v>1772</v>
      </c>
    </row>
    <row r="117" spans="1:14">
      <c r="A117" s="146" t="s">
        <v>803</v>
      </c>
      <c r="B117" s="146" t="s">
        <v>129</v>
      </c>
      <c r="C117" s="146">
        <v>18825</v>
      </c>
      <c r="D117" s="146">
        <v>12044</v>
      </c>
      <c r="E117" s="146">
        <v>0</v>
      </c>
      <c r="F117" s="146">
        <v>78332</v>
      </c>
      <c r="G117" s="146">
        <v>90376</v>
      </c>
      <c r="H117" s="146">
        <v>109201</v>
      </c>
      <c r="I117" s="146">
        <v>0</v>
      </c>
      <c r="J117" s="146">
        <v>18825</v>
      </c>
      <c r="K117" s="146">
        <v>17.23</v>
      </c>
      <c r="L117" s="146">
        <v>6</v>
      </c>
      <c r="M117" s="146" t="s">
        <v>1773</v>
      </c>
      <c r="N117" s="146" t="s">
        <v>1772</v>
      </c>
    </row>
    <row r="118" spans="1:14">
      <c r="A118" s="146" t="s">
        <v>804</v>
      </c>
      <c r="B118" s="146" t="s">
        <v>63</v>
      </c>
      <c r="C118" s="146">
        <v>17290</v>
      </c>
      <c r="D118" s="146">
        <v>74670</v>
      </c>
      <c r="E118" s="146">
        <v>0</v>
      </c>
      <c r="F118" s="146">
        <v>0</v>
      </c>
      <c r="G118" s="146">
        <v>74670</v>
      </c>
      <c r="H118" s="146">
        <v>91960</v>
      </c>
      <c r="I118" s="146">
        <v>44154</v>
      </c>
      <c r="J118" s="146">
        <v>61444</v>
      </c>
      <c r="K118" s="146">
        <v>66.81</v>
      </c>
      <c r="L118" s="146">
        <v>2</v>
      </c>
      <c r="M118" s="146" t="s">
        <v>1775</v>
      </c>
      <c r="N118" s="146" t="s">
        <v>1776</v>
      </c>
    </row>
    <row r="119" spans="1:14">
      <c r="A119" s="146" t="s">
        <v>805</v>
      </c>
      <c r="B119" s="146" t="s">
        <v>64</v>
      </c>
      <c r="C119" s="146">
        <v>55991</v>
      </c>
      <c r="D119" s="146">
        <v>24900</v>
      </c>
      <c r="E119" s="146">
        <v>0</v>
      </c>
      <c r="F119" s="146">
        <v>0</v>
      </c>
      <c r="G119" s="146">
        <v>24900</v>
      </c>
      <c r="H119" s="146">
        <v>80891</v>
      </c>
      <c r="I119" s="146">
        <v>24900</v>
      </c>
      <c r="J119" s="146">
        <v>80891</v>
      </c>
      <c r="K119" s="146">
        <v>100</v>
      </c>
      <c r="L119" s="146">
        <v>1</v>
      </c>
      <c r="M119" s="146" t="s">
        <v>1779</v>
      </c>
      <c r="N119" s="146" t="s">
        <v>1776</v>
      </c>
    </row>
    <row r="120" spans="1:14">
      <c r="A120" s="146" t="s">
        <v>806</v>
      </c>
      <c r="B120" s="146" t="s">
        <v>182</v>
      </c>
      <c r="C120" s="146">
        <v>53289</v>
      </c>
      <c r="D120" s="146">
        <v>56810</v>
      </c>
      <c r="E120" s="146">
        <v>0</v>
      </c>
      <c r="F120" s="146">
        <v>0</v>
      </c>
      <c r="G120" s="146">
        <v>56810</v>
      </c>
      <c r="H120" s="146">
        <v>110099</v>
      </c>
      <c r="I120" s="146">
        <v>0</v>
      </c>
      <c r="J120" s="146">
        <v>53289</v>
      </c>
      <c r="K120" s="146">
        <v>48.4</v>
      </c>
      <c r="L120" s="146">
        <v>3</v>
      </c>
      <c r="M120" s="146" t="s">
        <v>1777</v>
      </c>
      <c r="N120" s="146" t="s">
        <v>1778</v>
      </c>
    </row>
    <row r="121" spans="1:14">
      <c r="A121" s="146" t="s">
        <v>807</v>
      </c>
      <c r="B121" s="146" t="s">
        <v>232</v>
      </c>
      <c r="C121" s="146">
        <v>0</v>
      </c>
      <c r="D121" s="146">
        <v>110511</v>
      </c>
      <c r="E121" s="146">
        <v>0</v>
      </c>
      <c r="F121" s="146">
        <v>0</v>
      </c>
      <c r="G121" s="146">
        <v>110511</v>
      </c>
      <c r="H121" s="146">
        <v>110511</v>
      </c>
      <c r="I121" s="146">
        <v>0</v>
      </c>
      <c r="J121" s="146">
        <v>0</v>
      </c>
      <c r="K121" s="146">
        <v>0</v>
      </c>
      <c r="L121" s="146">
        <v>4</v>
      </c>
      <c r="M121" s="146" t="s">
        <v>1771</v>
      </c>
      <c r="N121" s="146" t="s">
        <v>1772</v>
      </c>
    </row>
    <row r="122" spans="1:14">
      <c r="A122" s="146" t="s">
        <v>808</v>
      </c>
      <c r="B122" s="146" t="s">
        <v>233</v>
      </c>
      <c r="C122" s="146">
        <v>565</v>
      </c>
      <c r="D122" s="146">
        <v>100307</v>
      </c>
      <c r="E122" s="146">
        <v>0</v>
      </c>
      <c r="F122" s="146">
        <v>0</v>
      </c>
      <c r="G122" s="146">
        <v>100307</v>
      </c>
      <c r="H122" s="146">
        <v>100872</v>
      </c>
      <c r="I122" s="146">
        <v>0</v>
      </c>
      <c r="J122" s="146">
        <v>565</v>
      </c>
      <c r="K122" s="146">
        <v>0.56000000000000005</v>
      </c>
      <c r="L122" s="146">
        <v>4</v>
      </c>
      <c r="M122" s="146" t="s">
        <v>1771</v>
      </c>
      <c r="N122" s="146" t="s">
        <v>1772</v>
      </c>
    </row>
    <row r="123" spans="1:14">
      <c r="A123" s="146" t="s">
        <v>809</v>
      </c>
      <c r="B123" s="146" t="s">
        <v>234</v>
      </c>
      <c r="C123" s="146">
        <v>0</v>
      </c>
      <c r="D123" s="146">
        <v>105577</v>
      </c>
      <c r="E123" s="146">
        <v>0</v>
      </c>
      <c r="F123" s="146">
        <v>0</v>
      </c>
      <c r="G123" s="146">
        <v>105577</v>
      </c>
      <c r="H123" s="146">
        <v>105577</v>
      </c>
      <c r="I123" s="146">
        <v>0</v>
      </c>
      <c r="J123" s="146">
        <v>0</v>
      </c>
      <c r="K123" s="146">
        <v>0</v>
      </c>
      <c r="L123" s="146">
        <v>4</v>
      </c>
      <c r="M123" s="146" t="s">
        <v>1771</v>
      </c>
      <c r="N123" s="146" t="s">
        <v>1772</v>
      </c>
    </row>
    <row r="124" spans="1:14">
      <c r="A124" s="146" t="s">
        <v>810</v>
      </c>
      <c r="B124" s="146" t="s">
        <v>426</v>
      </c>
      <c r="C124" s="146">
        <v>353</v>
      </c>
      <c r="D124" s="146">
        <v>106244</v>
      </c>
      <c r="E124" s="146">
        <v>0</v>
      </c>
      <c r="F124" s="146">
        <v>0</v>
      </c>
      <c r="G124" s="146">
        <v>106244</v>
      </c>
      <c r="H124" s="146">
        <v>106597</v>
      </c>
      <c r="I124" s="146">
        <v>0</v>
      </c>
      <c r="J124" s="146">
        <v>353</v>
      </c>
      <c r="K124" s="146">
        <v>0.33</v>
      </c>
      <c r="L124" s="146">
        <v>4</v>
      </c>
      <c r="M124" s="146" t="s">
        <v>1771</v>
      </c>
      <c r="N124" s="146" t="s">
        <v>1772</v>
      </c>
    </row>
    <row r="125" spans="1:14">
      <c r="A125" s="146" t="s">
        <v>811</v>
      </c>
      <c r="B125" s="146" t="s">
        <v>65</v>
      </c>
      <c r="C125" s="146">
        <v>14371</v>
      </c>
      <c r="D125" s="146">
        <v>92900</v>
      </c>
      <c r="E125" s="146">
        <v>0</v>
      </c>
      <c r="F125" s="146">
        <v>0</v>
      </c>
      <c r="G125" s="146">
        <v>92900</v>
      </c>
      <c r="H125" s="146">
        <v>107271</v>
      </c>
      <c r="I125" s="146">
        <v>17226</v>
      </c>
      <c r="J125" s="146">
        <v>31597</v>
      </c>
      <c r="K125" s="146">
        <v>29.45</v>
      </c>
      <c r="L125" s="146">
        <v>3</v>
      </c>
      <c r="M125" s="146" t="s">
        <v>1777</v>
      </c>
      <c r="N125" s="146" t="s">
        <v>1778</v>
      </c>
    </row>
    <row r="126" spans="1:14">
      <c r="A126" s="146" t="s">
        <v>812</v>
      </c>
      <c r="B126" s="146" t="s">
        <v>352</v>
      </c>
      <c r="C126" s="146">
        <v>0</v>
      </c>
      <c r="D126" s="146">
        <v>0</v>
      </c>
      <c r="E126" s="146">
        <v>0</v>
      </c>
      <c r="F126" s="146">
        <v>114705</v>
      </c>
      <c r="G126" s="146">
        <v>114705</v>
      </c>
      <c r="H126" s="146">
        <v>114705</v>
      </c>
      <c r="I126" s="146">
        <v>0</v>
      </c>
      <c r="J126" s="146">
        <v>0</v>
      </c>
      <c r="K126" s="146">
        <v>0</v>
      </c>
      <c r="L126" s="146">
        <v>6</v>
      </c>
      <c r="M126" s="146" t="s">
        <v>1773</v>
      </c>
      <c r="N126" s="146" t="s">
        <v>1772</v>
      </c>
    </row>
    <row r="127" spans="1:14">
      <c r="A127" s="146" t="s">
        <v>813</v>
      </c>
      <c r="B127" s="146" t="s">
        <v>353</v>
      </c>
      <c r="C127" s="146">
        <v>0</v>
      </c>
      <c r="D127" s="146">
        <v>0</v>
      </c>
      <c r="E127" s="146">
        <v>0</v>
      </c>
      <c r="F127" s="146">
        <v>136044</v>
      </c>
      <c r="G127" s="146">
        <v>136044</v>
      </c>
      <c r="H127" s="146">
        <v>136044</v>
      </c>
      <c r="I127" s="146">
        <v>0</v>
      </c>
      <c r="J127" s="146">
        <v>0</v>
      </c>
      <c r="K127" s="146">
        <v>0</v>
      </c>
      <c r="L127" s="146">
        <v>6</v>
      </c>
      <c r="M127" s="146" t="s">
        <v>1773</v>
      </c>
      <c r="N127" s="146" t="s">
        <v>1772</v>
      </c>
    </row>
    <row r="128" spans="1:14">
      <c r="A128" s="146" t="s">
        <v>814</v>
      </c>
      <c r="B128" s="146" t="s">
        <v>354</v>
      </c>
      <c r="C128" s="146">
        <v>0</v>
      </c>
      <c r="D128" s="146">
        <v>0</v>
      </c>
      <c r="E128" s="146">
        <v>0</v>
      </c>
      <c r="F128" s="146">
        <v>112629</v>
      </c>
      <c r="G128" s="146">
        <v>112629</v>
      </c>
      <c r="H128" s="146">
        <v>112629</v>
      </c>
      <c r="I128" s="146">
        <v>0</v>
      </c>
      <c r="J128" s="146">
        <v>0</v>
      </c>
      <c r="K128" s="146">
        <v>0</v>
      </c>
      <c r="L128" s="146">
        <v>6</v>
      </c>
      <c r="M128" s="146" t="s">
        <v>1773</v>
      </c>
      <c r="N128" s="146" t="s">
        <v>1772</v>
      </c>
    </row>
    <row r="129" spans="1:14">
      <c r="A129" s="146" t="s">
        <v>817</v>
      </c>
      <c r="B129" s="146" t="s">
        <v>355</v>
      </c>
      <c r="C129" s="146">
        <v>259</v>
      </c>
      <c r="D129" s="146">
        <v>0</v>
      </c>
      <c r="E129" s="146">
        <v>0</v>
      </c>
      <c r="F129" s="146">
        <v>101831</v>
      </c>
      <c r="G129" s="146">
        <v>101831</v>
      </c>
      <c r="H129" s="146">
        <v>102090</v>
      </c>
      <c r="I129" s="146">
        <v>0</v>
      </c>
      <c r="J129" s="146">
        <v>259</v>
      </c>
      <c r="K129" s="146">
        <v>0.25</v>
      </c>
      <c r="L129" s="146">
        <v>6</v>
      </c>
      <c r="M129" s="146" t="s">
        <v>1773</v>
      </c>
      <c r="N129" s="146" t="s">
        <v>1772</v>
      </c>
    </row>
    <row r="130" spans="1:14">
      <c r="A130" s="146" t="s">
        <v>818</v>
      </c>
      <c r="B130" s="146" t="s">
        <v>19</v>
      </c>
      <c r="C130" s="146">
        <v>0</v>
      </c>
      <c r="D130" s="146">
        <v>91417</v>
      </c>
      <c r="E130" s="146">
        <v>0</v>
      </c>
      <c r="F130" s="146">
        <v>0</v>
      </c>
      <c r="G130" s="146">
        <v>91417</v>
      </c>
      <c r="H130" s="146">
        <v>91417</v>
      </c>
      <c r="I130" s="146">
        <v>0</v>
      </c>
      <c r="J130" s="146">
        <v>0</v>
      </c>
      <c r="K130" s="146">
        <v>0</v>
      </c>
      <c r="L130" s="146">
        <v>4</v>
      </c>
      <c r="M130" s="146" t="s">
        <v>1771</v>
      </c>
      <c r="N130" s="146" t="s">
        <v>1772</v>
      </c>
    </row>
    <row r="131" spans="1:14">
      <c r="A131" s="146" t="s">
        <v>819</v>
      </c>
      <c r="B131" s="146" t="s">
        <v>427</v>
      </c>
      <c r="C131" s="146">
        <v>11716</v>
      </c>
      <c r="D131" s="146">
        <v>10024</v>
      </c>
      <c r="E131" s="146">
        <v>0</v>
      </c>
      <c r="F131" s="146">
        <v>81460</v>
      </c>
      <c r="G131" s="146">
        <v>91484</v>
      </c>
      <c r="H131" s="146">
        <v>103200</v>
      </c>
      <c r="I131" s="146">
        <v>0</v>
      </c>
      <c r="J131" s="146">
        <v>11716</v>
      </c>
      <c r="K131" s="146">
        <v>11.35</v>
      </c>
      <c r="L131" s="146">
        <v>6</v>
      </c>
      <c r="M131" s="146" t="s">
        <v>1773</v>
      </c>
      <c r="N131" s="146" t="s">
        <v>1772</v>
      </c>
    </row>
    <row r="132" spans="1:14">
      <c r="A132" s="146" t="s">
        <v>820</v>
      </c>
      <c r="B132" s="146" t="s">
        <v>183</v>
      </c>
      <c r="C132" s="146">
        <v>65405</v>
      </c>
      <c r="D132" s="146">
        <v>28445</v>
      </c>
      <c r="E132" s="146">
        <v>0</v>
      </c>
      <c r="F132" s="146">
        <v>0</v>
      </c>
      <c r="G132" s="146">
        <v>28445</v>
      </c>
      <c r="H132" s="146">
        <v>93850</v>
      </c>
      <c r="I132" s="146">
        <v>23879</v>
      </c>
      <c r="J132" s="146">
        <v>89284</v>
      </c>
      <c r="K132" s="146">
        <v>95.13</v>
      </c>
      <c r="L132" s="146">
        <v>1</v>
      </c>
      <c r="M132" s="146" t="s">
        <v>1779</v>
      </c>
      <c r="N132" s="146" t="s">
        <v>1776</v>
      </c>
    </row>
    <row r="133" spans="1:14">
      <c r="A133" s="146" t="s">
        <v>822</v>
      </c>
      <c r="B133" s="146" t="s">
        <v>66</v>
      </c>
      <c r="C133" s="146">
        <v>0</v>
      </c>
      <c r="D133" s="146">
        <v>0</v>
      </c>
      <c r="E133" s="146">
        <v>0</v>
      </c>
      <c r="F133" s="146">
        <v>85832</v>
      </c>
      <c r="G133" s="146">
        <v>85832</v>
      </c>
      <c r="H133" s="146">
        <v>85832</v>
      </c>
      <c r="I133" s="146">
        <v>0</v>
      </c>
      <c r="J133" s="146">
        <v>0</v>
      </c>
      <c r="K133" s="146">
        <v>0</v>
      </c>
      <c r="L133" s="146">
        <v>6</v>
      </c>
      <c r="M133" s="146" t="s">
        <v>1773</v>
      </c>
      <c r="N133" s="146" t="s">
        <v>1772</v>
      </c>
    </row>
    <row r="134" spans="1:14">
      <c r="A134" s="146" t="s">
        <v>823</v>
      </c>
      <c r="B134" s="146" t="s">
        <v>184</v>
      </c>
      <c r="C134" s="146">
        <v>0</v>
      </c>
      <c r="D134" s="146">
        <v>100323</v>
      </c>
      <c r="E134" s="146">
        <v>0</v>
      </c>
      <c r="F134" s="146">
        <v>0</v>
      </c>
      <c r="G134" s="146">
        <v>100323</v>
      </c>
      <c r="H134" s="146">
        <v>100323</v>
      </c>
      <c r="I134" s="146">
        <v>0</v>
      </c>
      <c r="J134" s="146">
        <v>0</v>
      </c>
      <c r="K134" s="146">
        <v>0</v>
      </c>
      <c r="L134" s="146">
        <v>4</v>
      </c>
      <c r="M134" s="146" t="s">
        <v>1771</v>
      </c>
      <c r="N134" s="146" t="s">
        <v>1772</v>
      </c>
    </row>
    <row r="135" spans="1:14">
      <c r="A135" s="146" t="s">
        <v>824</v>
      </c>
      <c r="B135" s="146" t="s">
        <v>185</v>
      </c>
      <c r="C135" s="146">
        <v>0</v>
      </c>
      <c r="D135" s="146">
        <v>109171</v>
      </c>
      <c r="E135" s="146">
        <v>0</v>
      </c>
      <c r="F135" s="146">
        <v>0</v>
      </c>
      <c r="G135" s="146">
        <v>109171</v>
      </c>
      <c r="H135" s="146">
        <v>109171</v>
      </c>
      <c r="I135" s="146">
        <v>0</v>
      </c>
      <c r="J135" s="146">
        <v>0</v>
      </c>
      <c r="K135" s="146">
        <v>0</v>
      </c>
      <c r="L135" s="146">
        <v>4</v>
      </c>
      <c r="M135" s="146" t="s">
        <v>1771</v>
      </c>
      <c r="N135" s="146" t="s">
        <v>1772</v>
      </c>
    </row>
    <row r="136" spans="1:14">
      <c r="A136" s="146" t="s">
        <v>825</v>
      </c>
      <c r="B136" s="146" t="s">
        <v>186</v>
      </c>
      <c r="C136" s="146">
        <v>63717</v>
      </c>
      <c r="D136" s="146">
        <v>14956</v>
      </c>
      <c r="E136" s="146">
        <v>0</v>
      </c>
      <c r="F136" s="146">
        <v>0</v>
      </c>
      <c r="G136" s="146">
        <v>14956</v>
      </c>
      <c r="H136" s="146">
        <v>78673</v>
      </c>
      <c r="I136" s="146">
        <v>14956</v>
      </c>
      <c r="J136" s="146">
        <v>78673</v>
      </c>
      <c r="K136" s="146">
        <v>100</v>
      </c>
      <c r="L136" s="146">
        <v>1</v>
      </c>
      <c r="M136" s="146" t="s">
        <v>1779</v>
      </c>
      <c r="N136" s="146" t="s">
        <v>1776</v>
      </c>
    </row>
    <row r="137" spans="1:14">
      <c r="A137" s="146" t="s">
        <v>826</v>
      </c>
      <c r="B137" s="146" t="s">
        <v>506</v>
      </c>
      <c r="C137" s="146">
        <v>78964</v>
      </c>
      <c r="D137" s="146">
        <v>18064</v>
      </c>
      <c r="E137" s="146">
        <v>0</v>
      </c>
      <c r="F137" s="146">
        <v>0</v>
      </c>
      <c r="G137" s="146">
        <v>18064</v>
      </c>
      <c r="H137" s="146">
        <v>97028</v>
      </c>
      <c r="I137" s="146">
        <v>18064</v>
      </c>
      <c r="J137" s="146">
        <v>97028</v>
      </c>
      <c r="K137" s="146">
        <v>100</v>
      </c>
      <c r="L137" s="146">
        <v>1</v>
      </c>
      <c r="M137" s="146" t="s">
        <v>1779</v>
      </c>
      <c r="N137" s="146" t="s">
        <v>1776</v>
      </c>
    </row>
    <row r="138" spans="1:14">
      <c r="A138" s="146" t="s">
        <v>827</v>
      </c>
      <c r="B138" s="146" t="s">
        <v>130</v>
      </c>
      <c r="C138" s="146">
        <v>28919</v>
      </c>
      <c r="D138" s="146">
        <v>4918</v>
      </c>
      <c r="E138" s="146">
        <v>0</v>
      </c>
      <c r="F138" s="146">
        <v>76225</v>
      </c>
      <c r="G138" s="146">
        <v>81143</v>
      </c>
      <c r="H138" s="146">
        <v>110062</v>
      </c>
      <c r="I138" s="146">
        <v>0</v>
      </c>
      <c r="J138" s="146">
        <v>28919</v>
      </c>
      <c r="K138" s="146">
        <v>26.27</v>
      </c>
      <c r="L138" s="146">
        <v>3</v>
      </c>
      <c r="M138" s="146" t="s">
        <v>1777</v>
      </c>
      <c r="N138" s="146" t="s">
        <v>1778</v>
      </c>
    </row>
    <row r="139" spans="1:14">
      <c r="A139" s="146" t="s">
        <v>828</v>
      </c>
      <c r="B139" s="146" t="s">
        <v>131</v>
      </c>
      <c r="C139" s="146">
        <v>24186</v>
      </c>
      <c r="D139" s="146">
        <v>27230</v>
      </c>
      <c r="E139" s="146">
        <v>47105</v>
      </c>
      <c r="F139" s="146">
        <v>0</v>
      </c>
      <c r="G139" s="146">
        <v>74335</v>
      </c>
      <c r="H139" s="146">
        <v>98521</v>
      </c>
      <c r="I139" s="146">
        <v>12234</v>
      </c>
      <c r="J139" s="146">
        <v>36420</v>
      </c>
      <c r="K139" s="146">
        <v>36.96</v>
      </c>
      <c r="L139" s="146">
        <v>3</v>
      </c>
      <c r="M139" s="146" t="s">
        <v>1777</v>
      </c>
      <c r="N139" s="146" t="s">
        <v>1778</v>
      </c>
    </row>
    <row r="140" spans="1:14">
      <c r="A140" s="146" t="s">
        <v>829</v>
      </c>
      <c r="B140" s="146" t="s">
        <v>132</v>
      </c>
      <c r="C140" s="146">
        <v>0</v>
      </c>
      <c r="D140" s="146">
        <v>2322</v>
      </c>
      <c r="E140" s="146">
        <v>102628</v>
      </c>
      <c r="F140" s="146">
        <v>0</v>
      </c>
      <c r="G140" s="146">
        <v>104950</v>
      </c>
      <c r="H140" s="146">
        <v>104950</v>
      </c>
      <c r="I140" s="146">
        <v>0</v>
      </c>
      <c r="J140" s="146">
        <v>0</v>
      </c>
      <c r="K140" s="146">
        <v>0</v>
      </c>
      <c r="L140" s="146">
        <v>5</v>
      </c>
      <c r="M140" s="146" t="s">
        <v>1774</v>
      </c>
      <c r="N140" s="146" t="s">
        <v>1772</v>
      </c>
    </row>
    <row r="141" spans="1:14">
      <c r="A141" s="146" t="s">
        <v>830</v>
      </c>
      <c r="B141" s="146" t="s">
        <v>133</v>
      </c>
      <c r="C141" s="146">
        <v>17976</v>
      </c>
      <c r="D141" s="146">
        <v>15679</v>
      </c>
      <c r="E141" s="146">
        <v>65276</v>
      </c>
      <c r="F141" s="146">
        <v>0</v>
      </c>
      <c r="G141" s="146">
        <v>80955</v>
      </c>
      <c r="H141" s="146">
        <v>98931</v>
      </c>
      <c r="I141" s="146">
        <v>5061</v>
      </c>
      <c r="J141" s="146">
        <v>23037</v>
      </c>
      <c r="K141" s="146">
        <v>23.28</v>
      </c>
      <c r="L141" s="146">
        <v>5</v>
      </c>
      <c r="M141" s="146" t="s">
        <v>1774</v>
      </c>
      <c r="N141" s="146" t="s">
        <v>1772</v>
      </c>
    </row>
    <row r="142" spans="1:14">
      <c r="A142" s="146" t="s">
        <v>831</v>
      </c>
      <c r="B142" s="146" t="s">
        <v>428</v>
      </c>
      <c r="C142" s="146">
        <v>25356</v>
      </c>
      <c r="D142" s="146">
        <v>72264</v>
      </c>
      <c r="E142" s="146">
        <v>0</v>
      </c>
      <c r="F142" s="146">
        <v>0</v>
      </c>
      <c r="G142" s="146">
        <v>72264</v>
      </c>
      <c r="H142" s="146">
        <v>97620</v>
      </c>
      <c r="I142" s="146">
        <v>0</v>
      </c>
      <c r="J142" s="146">
        <v>25356</v>
      </c>
      <c r="K142" s="146">
        <v>25.97</v>
      </c>
      <c r="L142" s="146">
        <v>4</v>
      </c>
      <c r="M142" s="146" t="s">
        <v>1771</v>
      </c>
      <c r="N142" s="146" t="s">
        <v>1772</v>
      </c>
    </row>
    <row r="143" spans="1:14">
      <c r="A143" s="146" t="s">
        <v>832</v>
      </c>
      <c r="B143" s="146" t="s">
        <v>235</v>
      </c>
      <c r="C143" s="146">
        <v>276</v>
      </c>
      <c r="D143" s="146">
        <v>0</v>
      </c>
      <c r="E143" s="146">
        <v>0</v>
      </c>
      <c r="F143" s="146">
        <v>80942</v>
      </c>
      <c r="G143" s="146">
        <v>80942</v>
      </c>
      <c r="H143" s="146">
        <v>81218</v>
      </c>
      <c r="I143" s="146">
        <v>0</v>
      </c>
      <c r="J143" s="146">
        <v>276</v>
      </c>
      <c r="K143" s="146">
        <v>0.33</v>
      </c>
      <c r="L143" s="146">
        <v>6</v>
      </c>
      <c r="M143" s="146" t="s">
        <v>1773</v>
      </c>
      <c r="N143" s="146" t="s">
        <v>1772</v>
      </c>
    </row>
    <row r="144" spans="1:14">
      <c r="A144" s="146" t="s">
        <v>833</v>
      </c>
      <c r="B144" s="146" t="s">
        <v>236</v>
      </c>
      <c r="C144" s="146">
        <v>0</v>
      </c>
      <c r="D144" s="146">
        <v>0</v>
      </c>
      <c r="E144" s="146">
        <v>0</v>
      </c>
      <c r="F144" s="146">
        <v>79648</v>
      </c>
      <c r="G144" s="146">
        <v>79648</v>
      </c>
      <c r="H144" s="146">
        <v>79648</v>
      </c>
      <c r="I144" s="146">
        <v>0</v>
      </c>
      <c r="J144" s="146">
        <v>0</v>
      </c>
      <c r="K144" s="146">
        <v>0</v>
      </c>
      <c r="L144" s="146">
        <v>6</v>
      </c>
      <c r="M144" s="146" t="s">
        <v>1773</v>
      </c>
      <c r="N144" s="146" t="s">
        <v>1772</v>
      </c>
    </row>
    <row r="145" spans="1:14">
      <c r="A145" s="146" t="s">
        <v>834</v>
      </c>
      <c r="B145" s="146" t="s">
        <v>356</v>
      </c>
      <c r="C145" s="146">
        <v>0</v>
      </c>
      <c r="D145" s="146">
        <v>0</v>
      </c>
      <c r="E145" s="146">
        <v>0</v>
      </c>
      <c r="F145" s="146">
        <v>110542</v>
      </c>
      <c r="G145" s="146">
        <v>110542</v>
      </c>
      <c r="H145" s="146">
        <v>110542</v>
      </c>
      <c r="I145" s="146">
        <v>0</v>
      </c>
      <c r="J145" s="146">
        <v>0</v>
      </c>
      <c r="K145" s="146">
        <v>0</v>
      </c>
      <c r="L145" s="146">
        <v>6</v>
      </c>
      <c r="M145" s="146" t="s">
        <v>1773</v>
      </c>
      <c r="N145" s="146" t="s">
        <v>1772</v>
      </c>
    </row>
    <row r="146" spans="1:14">
      <c r="A146" s="146" t="s">
        <v>841</v>
      </c>
      <c r="B146" s="146" t="s">
        <v>357</v>
      </c>
      <c r="C146" s="146">
        <v>0</v>
      </c>
      <c r="D146" s="146">
        <v>0</v>
      </c>
      <c r="E146" s="146">
        <v>0</v>
      </c>
      <c r="F146" s="146">
        <v>119419</v>
      </c>
      <c r="G146" s="146">
        <v>119419</v>
      </c>
      <c r="H146" s="146">
        <v>119419</v>
      </c>
      <c r="I146" s="146">
        <v>0</v>
      </c>
      <c r="J146" s="146">
        <v>0</v>
      </c>
      <c r="K146" s="146">
        <v>0</v>
      </c>
      <c r="L146" s="146">
        <v>6</v>
      </c>
      <c r="M146" s="146" t="s">
        <v>1773</v>
      </c>
      <c r="N146" s="146" t="s">
        <v>1772</v>
      </c>
    </row>
    <row r="147" spans="1:14">
      <c r="A147" s="146" t="s">
        <v>842</v>
      </c>
      <c r="B147" s="146" t="s">
        <v>358</v>
      </c>
      <c r="C147" s="146">
        <v>0</v>
      </c>
      <c r="D147" s="146">
        <v>0</v>
      </c>
      <c r="E147" s="146">
        <v>0</v>
      </c>
      <c r="F147" s="146">
        <v>121117</v>
      </c>
      <c r="G147" s="146">
        <v>121117</v>
      </c>
      <c r="H147" s="146">
        <v>121117</v>
      </c>
      <c r="I147" s="146">
        <v>0</v>
      </c>
      <c r="J147" s="146">
        <v>0</v>
      </c>
      <c r="K147" s="146">
        <v>0</v>
      </c>
      <c r="L147" s="146">
        <v>6</v>
      </c>
      <c r="M147" s="146" t="s">
        <v>1773</v>
      </c>
      <c r="N147" s="146" t="s">
        <v>1772</v>
      </c>
    </row>
    <row r="148" spans="1:14">
      <c r="A148" s="146" t="s">
        <v>843</v>
      </c>
      <c r="B148" s="146" t="s">
        <v>359</v>
      </c>
      <c r="C148" s="146">
        <v>0</v>
      </c>
      <c r="D148" s="146">
        <v>0</v>
      </c>
      <c r="E148" s="146">
        <v>0</v>
      </c>
      <c r="F148" s="146">
        <v>97913</v>
      </c>
      <c r="G148" s="146">
        <v>97913</v>
      </c>
      <c r="H148" s="146">
        <v>97913</v>
      </c>
      <c r="I148" s="146">
        <v>0</v>
      </c>
      <c r="J148" s="146">
        <v>0</v>
      </c>
      <c r="K148" s="146">
        <v>0</v>
      </c>
      <c r="L148" s="146">
        <v>6</v>
      </c>
      <c r="M148" s="146" t="s">
        <v>1773</v>
      </c>
      <c r="N148" s="146" t="s">
        <v>1772</v>
      </c>
    </row>
    <row r="149" spans="1:14">
      <c r="A149" s="146" t="s">
        <v>844</v>
      </c>
      <c r="B149" s="146" t="s">
        <v>20</v>
      </c>
      <c r="C149" s="146">
        <v>20349</v>
      </c>
      <c r="D149" s="146">
        <v>62420</v>
      </c>
      <c r="E149" s="146">
        <v>0</v>
      </c>
      <c r="F149" s="146">
        <v>0</v>
      </c>
      <c r="G149" s="146">
        <v>62420</v>
      </c>
      <c r="H149" s="146">
        <v>82769</v>
      </c>
      <c r="I149" s="146">
        <v>0</v>
      </c>
      <c r="J149" s="146">
        <v>20349</v>
      </c>
      <c r="K149" s="146">
        <v>24.58</v>
      </c>
      <c r="L149" s="146">
        <v>4</v>
      </c>
      <c r="M149" s="146" t="s">
        <v>1771</v>
      </c>
      <c r="N149" s="146" t="s">
        <v>1772</v>
      </c>
    </row>
    <row r="150" spans="1:14">
      <c r="A150" s="146" t="s">
        <v>845</v>
      </c>
      <c r="B150" s="146" t="s">
        <v>507</v>
      </c>
      <c r="C150" s="146">
        <v>35716</v>
      </c>
      <c r="D150" s="146">
        <v>58240</v>
      </c>
      <c r="E150" s="146">
        <v>0</v>
      </c>
      <c r="F150" s="146">
        <v>0</v>
      </c>
      <c r="G150" s="146">
        <v>58240</v>
      </c>
      <c r="H150" s="146">
        <v>93956</v>
      </c>
      <c r="I150" s="146">
        <v>12569</v>
      </c>
      <c r="J150" s="146">
        <v>48285</v>
      </c>
      <c r="K150" s="146">
        <v>51.39</v>
      </c>
      <c r="L150" s="146">
        <v>2</v>
      </c>
      <c r="M150" s="146" t="s">
        <v>1775</v>
      </c>
      <c r="N150" s="146" t="s">
        <v>1776</v>
      </c>
    </row>
    <row r="151" spans="1:14">
      <c r="A151" s="146" t="s">
        <v>847</v>
      </c>
      <c r="B151" s="146" t="s">
        <v>360</v>
      </c>
      <c r="C151" s="146">
        <v>0</v>
      </c>
      <c r="D151" s="146">
        <v>0</v>
      </c>
      <c r="E151" s="146">
        <v>0</v>
      </c>
      <c r="F151" s="146">
        <v>149842</v>
      </c>
      <c r="G151" s="146">
        <v>149842</v>
      </c>
      <c r="H151" s="146">
        <v>149842</v>
      </c>
      <c r="I151" s="146">
        <v>0</v>
      </c>
      <c r="J151" s="146">
        <v>0</v>
      </c>
      <c r="K151" s="146">
        <v>0</v>
      </c>
      <c r="L151" s="146">
        <v>6</v>
      </c>
      <c r="M151" s="146" t="s">
        <v>1773</v>
      </c>
      <c r="N151" s="146" t="s">
        <v>1772</v>
      </c>
    </row>
    <row r="152" spans="1:14">
      <c r="A152" s="146" t="s">
        <v>848</v>
      </c>
      <c r="B152" s="146" t="s">
        <v>429</v>
      </c>
      <c r="C152" s="146">
        <v>40709</v>
      </c>
      <c r="D152" s="146">
        <v>54573</v>
      </c>
      <c r="E152" s="146">
        <v>0</v>
      </c>
      <c r="F152" s="146">
        <v>0</v>
      </c>
      <c r="G152" s="146">
        <v>54573</v>
      </c>
      <c r="H152" s="146">
        <v>95282</v>
      </c>
      <c r="I152" s="146">
        <v>54213</v>
      </c>
      <c r="J152" s="146">
        <v>94922</v>
      </c>
      <c r="K152" s="146">
        <v>99.62</v>
      </c>
      <c r="L152" s="146">
        <v>1</v>
      </c>
      <c r="M152" s="146" t="s">
        <v>1779</v>
      </c>
      <c r="N152" s="146" t="s">
        <v>1776</v>
      </c>
    </row>
    <row r="153" spans="1:14">
      <c r="A153" s="146" t="s">
        <v>852</v>
      </c>
      <c r="B153" s="146" t="s">
        <v>430</v>
      </c>
      <c r="C153" s="146">
        <v>31012</v>
      </c>
      <c r="D153" s="146">
        <v>41890</v>
      </c>
      <c r="E153" s="146">
        <v>0</v>
      </c>
      <c r="F153" s="146">
        <v>32172</v>
      </c>
      <c r="G153" s="146">
        <v>74062</v>
      </c>
      <c r="H153" s="146">
        <v>105074</v>
      </c>
      <c r="I153" s="146">
        <v>0</v>
      </c>
      <c r="J153" s="146">
        <v>31012</v>
      </c>
      <c r="K153" s="146">
        <v>29.51</v>
      </c>
      <c r="L153" s="146">
        <v>3</v>
      </c>
      <c r="M153" s="146" t="s">
        <v>1777</v>
      </c>
      <c r="N153" s="146" t="s">
        <v>1778</v>
      </c>
    </row>
    <row r="154" spans="1:14">
      <c r="A154" s="146" t="s">
        <v>853</v>
      </c>
      <c r="B154" s="146" t="s">
        <v>431</v>
      </c>
      <c r="C154" s="146">
        <v>810</v>
      </c>
      <c r="D154" s="146">
        <v>95214</v>
      </c>
      <c r="E154" s="146">
        <v>0</v>
      </c>
      <c r="F154" s="146">
        <v>0</v>
      </c>
      <c r="G154" s="146">
        <v>95214</v>
      </c>
      <c r="H154" s="146">
        <v>96024</v>
      </c>
      <c r="I154" s="146">
        <v>0</v>
      </c>
      <c r="J154" s="146">
        <v>810</v>
      </c>
      <c r="K154" s="146">
        <v>0.84</v>
      </c>
      <c r="L154" s="146">
        <v>4</v>
      </c>
      <c r="M154" s="146" t="s">
        <v>1771</v>
      </c>
      <c r="N154" s="146" t="s">
        <v>1772</v>
      </c>
    </row>
    <row r="155" spans="1:14">
      <c r="A155" s="146" t="s">
        <v>854</v>
      </c>
      <c r="B155" s="146" t="s">
        <v>134</v>
      </c>
      <c r="C155" s="146">
        <v>52143</v>
      </c>
      <c r="D155" s="146">
        <v>48234</v>
      </c>
      <c r="E155" s="146">
        <v>0</v>
      </c>
      <c r="F155" s="146">
        <v>0</v>
      </c>
      <c r="G155" s="146">
        <v>48234</v>
      </c>
      <c r="H155" s="146">
        <v>100377</v>
      </c>
      <c r="I155" s="146">
        <v>13080</v>
      </c>
      <c r="J155" s="146">
        <v>65223</v>
      </c>
      <c r="K155" s="146">
        <v>64.97</v>
      </c>
      <c r="L155" s="146">
        <v>2</v>
      </c>
      <c r="M155" s="146" t="s">
        <v>1775</v>
      </c>
      <c r="N155" s="146" t="s">
        <v>1776</v>
      </c>
    </row>
    <row r="156" spans="1:14">
      <c r="A156" s="146" t="s">
        <v>855</v>
      </c>
      <c r="B156" s="146" t="s">
        <v>432</v>
      </c>
      <c r="C156" s="146">
        <v>167</v>
      </c>
      <c r="D156" s="146">
        <v>106685</v>
      </c>
      <c r="E156" s="146">
        <v>0</v>
      </c>
      <c r="F156" s="146">
        <v>0</v>
      </c>
      <c r="G156" s="146">
        <v>106685</v>
      </c>
      <c r="H156" s="146">
        <v>106852</v>
      </c>
      <c r="I156" s="146">
        <v>0</v>
      </c>
      <c r="J156" s="146">
        <v>167</v>
      </c>
      <c r="K156" s="146">
        <v>0.15</v>
      </c>
      <c r="L156" s="146">
        <v>4</v>
      </c>
      <c r="M156" s="146" t="s">
        <v>1771</v>
      </c>
      <c r="N156" s="146" t="s">
        <v>1772</v>
      </c>
    </row>
    <row r="157" spans="1:14">
      <c r="A157" s="146" t="s">
        <v>856</v>
      </c>
      <c r="B157" s="146" t="s">
        <v>433</v>
      </c>
      <c r="C157" s="146">
        <v>11791</v>
      </c>
      <c r="D157" s="146">
        <v>91972</v>
      </c>
      <c r="E157" s="146">
        <v>0</v>
      </c>
      <c r="F157" s="146">
        <v>0</v>
      </c>
      <c r="G157" s="146">
        <v>91972</v>
      </c>
      <c r="H157" s="146">
        <v>103763</v>
      </c>
      <c r="I157" s="146">
        <v>0</v>
      </c>
      <c r="J157" s="146">
        <v>11791</v>
      </c>
      <c r="K157" s="146">
        <v>11.36</v>
      </c>
      <c r="L157" s="146">
        <v>4</v>
      </c>
      <c r="M157" s="146" t="s">
        <v>1771</v>
      </c>
      <c r="N157" s="146" t="s">
        <v>1772</v>
      </c>
    </row>
    <row r="158" spans="1:14">
      <c r="A158" s="146" t="s">
        <v>857</v>
      </c>
      <c r="B158" s="146" t="s">
        <v>67</v>
      </c>
      <c r="C158" s="146">
        <v>48231</v>
      </c>
      <c r="D158" s="146">
        <v>37402</v>
      </c>
      <c r="E158" s="146">
        <v>0</v>
      </c>
      <c r="F158" s="146">
        <v>0</v>
      </c>
      <c r="G158" s="146">
        <v>37402</v>
      </c>
      <c r="H158" s="146">
        <v>85633</v>
      </c>
      <c r="I158" s="146">
        <v>0</v>
      </c>
      <c r="J158" s="146">
        <v>48231</v>
      </c>
      <c r="K158" s="146">
        <v>56.32</v>
      </c>
      <c r="L158" s="146">
        <v>2</v>
      </c>
      <c r="M158" s="146" t="s">
        <v>1775</v>
      </c>
      <c r="N158" s="146" t="s">
        <v>1776</v>
      </c>
    </row>
    <row r="159" spans="1:14">
      <c r="A159" s="146" t="s">
        <v>863</v>
      </c>
      <c r="B159" s="146" t="s">
        <v>361</v>
      </c>
      <c r="C159" s="146">
        <v>0</v>
      </c>
      <c r="D159" s="146">
        <v>0</v>
      </c>
      <c r="E159" s="146">
        <v>0</v>
      </c>
      <c r="F159" s="146">
        <v>112059</v>
      </c>
      <c r="G159" s="146">
        <v>112059</v>
      </c>
      <c r="H159" s="146">
        <v>112059</v>
      </c>
      <c r="I159" s="146">
        <v>0</v>
      </c>
      <c r="J159" s="146">
        <v>0</v>
      </c>
      <c r="K159" s="146">
        <v>0</v>
      </c>
      <c r="L159" s="146">
        <v>6</v>
      </c>
      <c r="M159" s="146" t="s">
        <v>1773</v>
      </c>
      <c r="N159" s="146" t="s">
        <v>1772</v>
      </c>
    </row>
    <row r="160" spans="1:14">
      <c r="A160" s="146" t="s">
        <v>864</v>
      </c>
      <c r="B160" s="146" t="s">
        <v>68</v>
      </c>
      <c r="C160" s="146">
        <v>7173</v>
      </c>
      <c r="D160" s="146">
        <v>79740</v>
      </c>
      <c r="E160" s="146">
        <v>0</v>
      </c>
      <c r="F160" s="146">
        <v>0</v>
      </c>
      <c r="G160" s="146">
        <v>79740</v>
      </c>
      <c r="H160" s="146">
        <v>86913</v>
      </c>
      <c r="I160" s="146">
        <v>0</v>
      </c>
      <c r="J160" s="146">
        <v>7173</v>
      </c>
      <c r="K160" s="146">
        <v>8.25</v>
      </c>
      <c r="L160" s="146">
        <v>4</v>
      </c>
      <c r="M160" s="146" t="s">
        <v>1771</v>
      </c>
      <c r="N160" s="146" t="s">
        <v>1772</v>
      </c>
    </row>
    <row r="161" spans="1:14">
      <c r="A161" s="146" t="s">
        <v>865</v>
      </c>
      <c r="B161" s="146" t="s">
        <v>135</v>
      </c>
      <c r="C161" s="146">
        <v>34511</v>
      </c>
      <c r="D161" s="146">
        <v>45836</v>
      </c>
      <c r="E161" s="146">
        <v>0</v>
      </c>
      <c r="F161" s="146">
        <v>19276</v>
      </c>
      <c r="G161" s="146">
        <v>65112</v>
      </c>
      <c r="H161" s="146">
        <v>99623</v>
      </c>
      <c r="I161" s="146">
        <v>13572</v>
      </c>
      <c r="J161" s="146">
        <v>48083</v>
      </c>
      <c r="K161" s="146">
        <v>48.26</v>
      </c>
      <c r="L161" s="146">
        <v>3</v>
      </c>
      <c r="M161" s="146" t="s">
        <v>1777</v>
      </c>
      <c r="N161" s="146" t="s">
        <v>1778</v>
      </c>
    </row>
    <row r="162" spans="1:14">
      <c r="A162" s="146" t="s">
        <v>866</v>
      </c>
      <c r="B162" s="146" t="s">
        <v>362</v>
      </c>
      <c r="C162" s="146">
        <v>0</v>
      </c>
      <c r="D162" s="146">
        <v>0</v>
      </c>
      <c r="E162" s="146">
        <v>0</v>
      </c>
      <c r="F162" s="146">
        <v>89759</v>
      </c>
      <c r="G162" s="146">
        <v>89759</v>
      </c>
      <c r="H162" s="146">
        <v>89759</v>
      </c>
      <c r="I162" s="146">
        <v>0</v>
      </c>
      <c r="J162" s="146">
        <v>0</v>
      </c>
      <c r="K162" s="146">
        <v>0</v>
      </c>
      <c r="L162" s="146">
        <v>6</v>
      </c>
      <c r="M162" s="146" t="s">
        <v>1773</v>
      </c>
      <c r="N162" s="146" t="s">
        <v>1772</v>
      </c>
    </row>
    <row r="163" spans="1:14">
      <c r="A163" s="146" t="s">
        <v>867</v>
      </c>
      <c r="B163" s="146" t="s">
        <v>363</v>
      </c>
      <c r="C163" s="146">
        <v>980</v>
      </c>
      <c r="D163" s="146">
        <v>0</v>
      </c>
      <c r="E163" s="146">
        <v>0</v>
      </c>
      <c r="F163" s="146">
        <v>102073</v>
      </c>
      <c r="G163" s="146">
        <v>102073</v>
      </c>
      <c r="H163" s="146">
        <v>103053</v>
      </c>
      <c r="I163" s="146">
        <v>0</v>
      </c>
      <c r="J163" s="146">
        <v>980</v>
      </c>
      <c r="K163" s="146">
        <v>0.95</v>
      </c>
      <c r="L163" s="146">
        <v>6</v>
      </c>
      <c r="M163" s="146" t="s">
        <v>1773</v>
      </c>
      <c r="N163" s="146" t="s">
        <v>1772</v>
      </c>
    </row>
    <row r="164" spans="1:14">
      <c r="A164" s="146" t="s">
        <v>868</v>
      </c>
      <c r="B164" s="146" t="s">
        <v>364</v>
      </c>
      <c r="C164" s="146">
        <v>498</v>
      </c>
      <c r="D164" s="146">
        <v>1817</v>
      </c>
      <c r="E164" s="146">
        <v>0</v>
      </c>
      <c r="F164" s="146">
        <v>95039</v>
      </c>
      <c r="G164" s="146">
        <v>96856</v>
      </c>
      <c r="H164" s="146">
        <v>97354</v>
      </c>
      <c r="I164" s="146">
        <v>0</v>
      </c>
      <c r="J164" s="146">
        <v>498</v>
      </c>
      <c r="K164" s="146">
        <v>0.51</v>
      </c>
      <c r="L164" s="146">
        <v>6</v>
      </c>
      <c r="M164" s="146" t="s">
        <v>1773</v>
      </c>
      <c r="N164" s="146" t="s">
        <v>1772</v>
      </c>
    </row>
    <row r="165" spans="1:14">
      <c r="A165" s="146" t="s">
        <v>869</v>
      </c>
      <c r="B165" s="146" t="s">
        <v>291</v>
      </c>
      <c r="C165" s="146">
        <v>10145</v>
      </c>
      <c r="D165" s="146">
        <v>12737</v>
      </c>
      <c r="E165" s="146">
        <v>0</v>
      </c>
      <c r="F165" s="146">
        <v>72202</v>
      </c>
      <c r="G165" s="146">
        <v>84939</v>
      </c>
      <c r="H165" s="146">
        <v>95084</v>
      </c>
      <c r="I165" s="146">
        <v>0</v>
      </c>
      <c r="J165" s="146">
        <v>10145</v>
      </c>
      <c r="K165" s="146">
        <v>10.66</v>
      </c>
      <c r="L165" s="146">
        <v>6</v>
      </c>
      <c r="M165" s="146" t="s">
        <v>1773</v>
      </c>
      <c r="N165" s="146" t="s">
        <v>1772</v>
      </c>
    </row>
    <row r="166" spans="1:14">
      <c r="A166" s="146" t="s">
        <v>870</v>
      </c>
      <c r="B166" s="146" t="s">
        <v>434</v>
      </c>
      <c r="C166" s="146">
        <v>2824</v>
      </c>
      <c r="D166" s="146">
        <v>0</v>
      </c>
      <c r="E166" s="146">
        <v>0</v>
      </c>
      <c r="F166" s="146">
        <v>101373</v>
      </c>
      <c r="G166" s="146">
        <v>101373</v>
      </c>
      <c r="H166" s="146">
        <v>104197</v>
      </c>
      <c r="I166" s="146">
        <v>0</v>
      </c>
      <c r="J166" s="146">
        <v>2824</v>
      </c>
      <c r="K166" s="146">
        <v>2.71</v>
      </c>
      <c r="L166" s="146">
        <v>6</v>
      </c>
      <c r="M166" s="146" t="s">
        <v>1773</v>
      </c>
      <c r="N166" s="146" t="s">
        <v>1772</v>
      </c>
    </row>
    <row r="167" spans="1:14">
      <c r="A167" s="146" t="s">
        <v>871</v>
      </c>
      <c r="B167" s="146" t="s">
        <v>187</v>
      </c>
      <c r="C167" s="146">
        <v>0</v>
      </c>
      <c r="D167" s="146">
        <v>5199</v>
      </c>
      <c r="E167" s="146">
        <v>88851</v>
      </c>
      <c r="F167" s="146">
        <v>0</v>
      </c>
      <c r="G167" s="146">
        <v>94050</v>
      </c>
      <c r="H167" s="146">
        <v>94050</v>
      </c>
      <c r="I167" s="146">
        <v>0</v>
      </c>
      <c r="J167" s="146">
        <v>0</v>
      </c>
      <c r="K167" s="146">
        <v>0</v>
      </c>
      <c r="L167" s="146">
        <v>5</v>
      </c>
      <c r="M167" s="146" t="s">
        <v>1774</v>
      </c>
      <c r="N167" s="146" t="s">
        <v>1772</v>
      </c>
    </row>
    <row r="168" spans="1:14">
      <c r="A168" s="146" t="s">
        <v>872</v>
      </c>
      <c r="B168" s="146" t="s">
        <v>365</v>
      </c>
      <c r="C168" s="146">
        <v>0</v>
      </c>
      <c r="D168" s="146">
        <v>0</v>
      </c>
      <c r="E168" s="146">
        <v>0</v>
      </c>
      <c r="F168" s="146">
        <v>110151</v>
      </c>
      <c r="G168" s="146">
        <v>110151</v>
      </c>
      <c r="H168" s="146">
        <v>110151</v>
      </c>
      <c r="I168" s="146">
        <v>0</v>
      </c>
      <c r="J168" s="146">
        <v>0</v>
      </c>
      <c r="K168" s="146">
        <v>0</v>
      </c>
      <c r="L168" s="146">
        <v>6</v>
      </c>
      <c r="M168" s="146" t="s">
        <v>1773</v>
      </c>
      <c r="N168" s="146" t="s">
        <v>1772</v>
      </c>
    </row>
    <row r="169" spans="1:14">
      <c r="A169" s="146" t="s">
        <v>873</v>
      </c>
      <c r="B169" s="146" t="s">
        <v>435</v>
      </c>
      <c r="C169" s="146">
        <v>2393</v>
      </c>
      <c r="D169" s="146">
        <v>19022</v>
      </c>
      <c r="E169" s="146">
        <v>0</v>
      </c>
      <c r="F169" s="146">
        <v>87659</v>
      </c>
      <c r="G169" s="146">
        <v>106681</v>
      </c>
      <c r="H169" s="146">
        <v>109074</v>
      </c>
      <c r="I169" s="146">
        <v>0</v>
      </c>
      <c r="J169" s="146">
        <v>2393</v>
      </c>
      <c r="K169" s="146">
        <v>2.19</v>
      </c>
      <c r="L169" s="146">
        <v>6</v>
      </c>
      <c r="M169" s="146" t="s">
        <v>1773</v>
      </c>
      <c r="N169" s="146" t="s">
        <v>1772</v>
      </c>
    </row>
    <row r="170" spans="1:14">
      <c r="A170" s="146" t="s">
        <v>874</v>
      </c>
      <c r="B170" s="146" t="s">
        <v>508</v>
      </c>
      <c r="C170" s="146">
        <v>0</v>
      </c>
      <c r="D170" s="146">
        <v>105998</v>
      </c>
      <c r="E170" s="146">
        <v>0</v>
      </c>
      <c r="F170" s="146">
        <v>0</v>
      </c>
      <c r="G170" s="146">
        <v>105998</v>
      </c>
      <c r="H170" s="146">
        <v>105998</v>
      </c>
      <c r="I170" s="146">
        <v>0</v>
      </c>
      <c r="J170" s="146">
        <v>0</v>
      </c>
      <c r="K170" s="146">
        <v>0</v>
      </c>
      <c r="L170" s="146">
        <v>4</v>
      </c>
      <c r="M170" s="146" t="s">
        <v>1771</v>
      </c>
      <c r="N170" s="146" t="s">
        <v>1772</v>
      </c>
    </row>
    <row r="171" spans="1:14">
      <c r="A171" s="146" t="s">
        <v>876</v>
      </c>
      <c r="B171" s="146" t="s">
        <v>436</v>
      </c>
      <c r="C171" s="146">
        <v>359</v>
      </c>
      <c r="D171" s="146">
        <v>97145</v>
      </c>
      <c r="E171" s="146">
        <v>0</v>
      </c>
      <c r="F171" s="146">
        <v>0</v>
      </c>
      <c r="G171" s="146">
        <v>97145</v>
      </c>
      <c r="H171" s="146">
        <v>97504</v>
      </c>
      <c r="I171" s="146">
        <v>0</v>
      </c>
      <c r="J171" s="146">
        <v>359</v>
      </c>
      <c r="K171" s="146">
        <v>0.36</v>
      </c>
      <c r="L171" s="146">
        <v>4</v>
      </c>
      <c r="M171" s="146" t="s">
        <v>1771</v>
      </c>
      <c r="N171" s="146" t="s">
        <v>1772</v>
      </c>
    </row>
    <row r="172" spans="1:14">
      <c r="A172" s="146" t="s">
        <v>877</v>
      </c>
      <c r="B172" s="146" t="s">
        <v>437</v>
      </c>
      <c r="C172" s="146">
        <v>30292</v>
      </c>
      <c r="D172" s="146">
        <v>62512</v>
      </c>
      <c r="E172" s="146">
        <v>0</v>
      </c>
      <c r="F172" s="146">
        <v>0</v>
      </c>
      <c r="G172" s="146">
        <v>62512</v>
      </c>
      <c r="H172" s="146">
        <v>92804</v>
      </c>
      <c r="I172" s="146">
        <v>19316</v>
      </c>
      <c r="J172" s="146">
        <v>49608</v>
      </c>
      <c r="K172" s="146">
        <v>53.45</v>
      </c>
      <c r="L172" s="146">
        <v>2</v>
      </c>
      <c r="M172" s="146" t="s">
        <v>1775</v>
      </c>
      <c r="N172" s="146" t="s">
        <v>1776</v>
      </c>
    </row>
    <row r="173" spans="1:14">
      <c r="A173" s="146" t="s">
        <v>878</v>
      </c>
      <c r="B173" s="146" t="s">
        <v>366</v>
      </c>
      <c r="C173" s="146">
        <v>0</v>
      </c>
      <c r="D173" s="146">
        <v>0</v>
      </c>
      <c r="E173" s="146">
        <v>0</v>
      </c>
      <c r="F173" s="146">
        <v>125401</v>
      </c>
      <c r="G173" s="146">
        <v>125401</v>
      </c>
      <c r="H173" s="146">
        <v>125401</v>
      </c>
      <c r="I173" s="146">
        <v>0</v>
      </c>
      <c r="J173" s="146">
        <v>0</v>
      </c>
      <c r="K173" s="146">
        <v>0</v>
      </c>
      <c r="L173" s="146">
        <v>6</v>
      </c>
      <c r="M173" s="146" t="s">
        <v>1773</v>
      </c>
      <c r="N173" s="146" t="s">
        <v>1772</v>
      </c>
    </row>
    <row r="174" spans="1:14">
      <c r="A174" s="146" t="s">
        <v>879</v>
      </c>
      <c r="B174" s="146" t="s">
        <v>509</v>
      </c>
      <c r="C174" s="146">
        <v>4921</v>
      </c>
      <c r="D174" s="146">
        <v>87730</v>
      </c>
      <c r="E174" s="146">
        <v>0</v>
      </c>
      <c r="F174" s="146">
        <v>0</v>
      </c>
      <c r="G174" s="146">
        <v>87730</v>
      </c>
      <c r="H174" s="146">
        <v>92651</v>
      </c>
      <c r="I174" s="146">
        <v>0</v>
      </c>
      <c r="J174" s="146">
        <v>4921</v>
      </c>
      <c r="K174" s="146">
        <v>5.31</v>
      </c>
      <c r="L174" s="146">
        <v>4</v>
      </c>
      <c r="M174" s="146" t="s">
        <v>1771</v>
      </c>
      <c r="N174" s="146" t="s">
        <v>1772</v>
      </c>
    </row>
    <row r="175" spans="1:14">
      <c r="A175" s="146" t="s">
        <v>880</v>
      </c>
      <c r="B175" s="146" t="s">
        <v>367</v>
      </c>
      <c r="C175" s="146">
        <v>0</v>
      </c>
      <c r="D175" s="146">
        <v>0</v>
      </c>
      <c r="E175" s="146">
        <v>0</v>
      </c>
      <c r="F175" s="146">
        <v>120608</v>
      </c>
      <c r="G175" s="146">
        <v>120608</v>
      </c>
      <c r="H175" s="146">
        <v>120608</v>
      </c>
      <c r="I175" s="146">
        <v>0</v>
      </c>
      <c r="J175" s="146">
        <v>0</v>
      </c>
      <c r="K175" s="146">
        <v>0</v>
      </c>
      <c r="L175" s="146">
        <v>6</v>
      </c>
      <c r="M175" s="146" t="s">
        <v>1773</v>
      </c>
      <c r="N175" s="146" t="s">
        <v>1772</v>
      </c>
    </row>
    <row r="176" spans="1:14">
      <c r="A176" s="146" t="s">
        <v>881</v>
      </c>
      <c r="B176" s="146" t="s">
        <v>438</v>
      </c>
      <c r="C176" s="146">
        <v>46556</v>
      </c>
      <c r="D176" s="146">
        <v>66429</v>
      </c>
      <c r="E176" s="146">
        <v>0</v>
      </c>
      <c r="F176" s="146">
        <v>0</v>
      </c>
      <c r="G176" s="146">
        <v>66429</v>
      </c>
      <c r="H176" s="146">
        <v>112985</v>
      </c>
      <c r="I176" s="146">
        <v>0</v>
      </c>
      <c r="J176" s="146">
        <v>46556</v>
      </c>
      <c r="K176" s="146">
        <v>41.2</v>
      </c>
      <c r="L176" s="146">
        <v>3</v>
      </c>
      <c r="M176" s="146" t="s">
        <v>1777</v>
      </c>
      <c r="N176" s="146" t="s">
        <v>1778</v>
      </c>
    </row>
    <row r="177" spans="1:14">
      <c r="A177" s="146" t="s">
        <v>882</v>
      </c>
      <c r="B177" s="146" t="s">
        <v>510</v>
      </c>
      <c r="C177" s="146">
        <v>59009</v>
      </c>
      <c r="D177" s="146">
        <v>27158</v>
      </c>
      <c r="E177" s="146">
        <v>0</v>
      </c>
      <c r="F177" s="146">
        <v>0</v>
      </c>
      <c r="G177" s="146">
        <v>27158</v>
      </c>
      <c r="H177" s="146">
        <v>86167</v>
      </c>
      <c r="I177" s="146">
        <v>23339</v>
      </c>
      <c r="J177" s="146">
        <v>82348</v>
      </c>
      <c r="K177" s="146">
        <v>95.56</v>
      </c>
      <c r="L177" s="146">
        <v>1</v>
      </c>
      <c r="M177" s="146" t="s">
        <v>1779</v>
      </c>
      <c r="N177" s="146" t="s">
        <v>1776</v>
      </c>
    </row>
    <row r="178" spans="1:14">
      <c r="A178" s="146" t="s">
        <v>883</v>
      </c>
      <c r="B178" s="146" t="s">
        <v>69</v>
      </c>
      <c r="C178" s="146">
        <v>17164</v>
      </c>
      <c r="D178" s="146">
        <v>64750</v>
      </c>
      <c r="E178" s="146">
        <v>0</v>
      </c>
      <c r="F178" s="146">
        <v>0</v>
      </c>
      <c r="G178" s="146">
        <v>64750</v>
      </c>
      <c r="H178" s="146">
        <v>81914</v>
      </c>
      <c r="I178" s="146">
        <v>0</v>
      </c>
      <c r="J178" s="146">
        <v>17164</v>
      </c>
      <c r="K178" s="146">
        <v>20.95</v>
      </c>
      <c r="L178" s="146">
        <v>4</v>
      </c>
      <c r="M178" s="146" t="s">
        <v>1771</v>
      </c>
      <c r="N178" s="146" t="s">
        <v>1772</v>
      </c>
    </row>
    <row r="179" spans="1:14">
      <c r="A179" s="146" t="s">
        <v>884</v>
      </c>
      <c r="B179" s="146" t="s">
        <v>188</v>
      </c>
      <c r="C179" s="146">
        <v>70380</v>
      </c>
      <c r="D179" s="146">
        <v>21339</v>
      </c>
      <c r="E179" s="146">
        <v>0</v>
      </c>
      <c r="F179" s="146">
        <v>0</v>
      </c>
      <c r="G179" s="146">
        <v>21339</v>
      </c>
      <c r="H179" s="146">
        <v>91719</v>
      </c>
      <c r="I179" s="146">
        <v>20842</v>
      </c>
      <c r="J179" s="146">
        <v>91222</v>
      </c>
      <c r="K179" s="146">
        <v>99.45</v>
      </c>
      <c r="L179" s="146">
        <v>1</v>
      </c>
      <c r="M179" s="146" t="s">
        <v>1779</v>
      </c>
      <c r="N179" s="146" t="s">
        <v>1776</v>
      </c>
    </row>
    <row r="180" spans="1:14">
      <c r="A180" s="146" t="s">
        <v>885</v>
      </c>
      <c r="B180" s="146" t="s">
        <v>70</v>
      </c>
      <c r="C180" s="146">
        <v>568</v>
      </c>
      <c r="D180" s="146">
        <v>0</v>
      </c>
      <c r="E180" s="146">
        <v>0</v>
      </c>
      <c r="F180" s="146">
        <v>97129</v>
      </c>
      <c r="G180" s="146">
        <v>97129</v>
      </c>
      <c r="H180" s="146">
        <v>97697</v>
      </c>
      <c r="I180" s="146">
        <v>0</v>
      </c>
      <c r="J180" s="146">
        <v>568</v>
      </c>
      <c r="K180" s="146">
        <v>0.57999999999999996</v>
      </c>
      <c r="L180" s="146">
        <v>6</v>
      </c>
      <c r="M180" s="146" t="s">
        <v>1773</v>
      </c>
      <c r="N180" s="146" t="s">
        <v>1772</v>
      </c>
    </row>
    <row r="181" spans="1:14">
      <c r="A181" s="146" t="s">
        <v>886</v>
      </c>
      <c r="B181" s="146" t="s">
        <v>21</v>
      </c>
      <c r="C181" s="146">
        <v>0</v>
      </c>
      <c r="D181" s="146">
        <v>0</v>
      </c>
      <c r="E181" s="146">
        <v>0</v>
      </c>
      <c r="F181" s="146">
        <v>94506</v>
      </c>
      <c r="G181" s="146">
        <v>94506</v>
      </c>
      <c r="H181" s="146">
        <v>94506</v>
      </c>
      <c r="I181" s="146">
        <v>0</v>
      </c>
      <c r="J181" s="146">
        <v>0</v>
      </c>
      <c r="K181" s="146">
        <v>0</v>
      </c>
      <c r="L181" s="146">
        <v>6</v>
      </c>
      <c r="M181" s="146" t="s">
        <v>1773</v>
      </c>
      <c r="N181" s="146" t="s">
        <v>1772</v>
      </c>
    </row>
    <row r="182" spans="1:14">
      <c r="A182" s="146" t="s">
        <v>887</v>
      </c>
      <c r="B182" s="146" t="s">
        <v>189</v>
      </c>
      <c r="C182" s="146">
        <v>3613</v>
      </c>
      <c r="D182" s="146">
        <v>0</v>
      </c>
      <c r="E182" s="146">
        <v>88920</v>
      </c>
      <c r="F182" s="146">
        <v>0</v>
      </c>
      <c r="G182" s="146">
        <v>88920</v>
      </c>
      <c r="H182" s="146">
        <v>92533</v>
      </c>
      <c r="I182" s="146">
        <v>0</v>
      </c>
      <c r="J182" s="146">
        <v>3613</v>
      </c>
      <c r="K182" s="146">
        <v>3.9</v>
      </c>
      <c r="L182" s="146">
        <v>5</v>
      </c>
      <c r="M182" s="146" t="s">
        <v>1774</v>
      </c>
      <c r="N182" s="146" t="s">
        <v>1772</v>
      </c>
    </row>
    <row r="183" spans="1:14">
      <c r="A183" s="146" t="s">
        <v>888</v>
      </c>
      <c r="B183" s="146" t="s">
        <v>439</v>
      </c>
      <c r="C183" s="146">
        <v>1181</v>
      </c>
      <c r="D183" s="146">
        <v>97649</v>
      </c>
      <c r="E183" s="146">
        <v>0</v>
      </c>
      <c r="F183" s="146">
        <v>0</v>
      </c>
      <c r="G183" s="146">
        <v>97649</v>
      </c>
      <c r="H183" s="146">
        <v>98830</v>
      </c>
      <c r="I183" s="146">
        <v>0</v>
      </c>
      <c r="J183" s="146">
        <v>1181</v>
      </c>
      <c r="K183" s="146">
        <v>1.19</v>
      </c>
      <c r="L183" s="146">
        <v>4</v>
      </c>
      <c r="M183" s="146" t="s">
        <v>1771</v>
      </c>
      <c r="N183" s="146" t="s">
        <v>1772</v>
      </c>
    </row>
    <row r="184" spans="1:14">
      <c r="A184" s="146" t="s">
        <v>897</v>
      </c>
      <c r="B184" s="146" t="s">
        <v>511</v>
      </c>
      <c r="C184" s="146">
        <v>0</v>
      </c>
      <c r="D184" s="146">
        <v>112156</v>
      </c>
      <c r="E184" s="146">
        <v>0</v>
      </c>
      <c r="F184" s="146">
        <v>0</v>
      </c>
      <c r="G184" s="146">
        <v>112156</v>
      </c>
      <c r="H184" s="146">
        <v>112156</v>
      </c>
      <c r="I184" s="146">
        <v>0</v>
      </c>
      <c r="J184" s="146">
        <v>0</v>
      </c>
      <c r="K184" s="146">
        <v>0</v>
      </c>
      <c r="L184" s="146">
        <v>4</v>
      </c>
      <c r="M184" s="146" t="s">
        <v>1771</v>
      </c>
      <c r="N184" s="146" t="s">
        <v>1772</v>
      </c>
    </row>
    <row r="185" spans="1:14">
      <c r="A185" s="146" t="s">
        <v>899</v>
      </c>
      <c r="B185" s="146" t="s">
        <v>440</v>
      </c>
      <c r="C185" s="146">
        <v>526</v>
      </c>
      <c r="D185" s="146">
        <v>96173</v>
      </c>
      <c r="E185" s="146">
        <v>0</v>
      </c>
      <c r="F185" s="146">
        <v>0</v>
      </c>
      <c r="G185" s="146">
        <v>96173</v>
      </c>
      <c r="H185" s="146">
        <v>96699</v>
      </c>
      <c r="I185" s="146">
        <v>0</v>
      </c>
      <c r="J185" s="146">
        <v>526</v>
      </c>
      <c r="K185" s="146">
        <v>0.54</v>
      </c>
      <c r="L185" s="146">
        <v>4</v>
      </c>
      <c r="M185" s="146" t="s">
        <v>1771</v>
      </c>
      <c r="N185" s="146" t="s">
        <v>1772</v>
      </c>
    </row>
    <row r="186" spans="1:14">
      <c r="A186" s="146" t="s">
        <v>901</v>
      </c>
      <c r="B186" s="146" t="s">
        <v>190</v>
      </c>
      <c r="C186" s="146">
        <v>29624</v>
      </c>
      <c r="D186" s="146">
        <v>74767</v>
      </c>
      <c r="E186" s="146">
        <v>0</v>
      </c>
      <c r="F186" s="146">
        <v>0</v>
      </c>
      <c r="G186" s="146">
        <v>74767</v>
      </c>
      <c r="H186" s="146">
        <v>104391</v>
      </c>
      <c r="I186" s="146">
        <v>33662</v>
      </c>
      <c r="J186" s="146">
        <v>63286</v>
      </c>
      <c r="K186" s="146">
        <v>60.62</v>
      </c>
      <c r="L186" s="146">
        <v>2</v>
      </c>
      <c r="M186" s="146" t="s">
        <v>1775</v>
      </c>
      <c r="N186" s="146" t="s">
        <v>1776</v>
      </c>
    </row>
    <row r="187" spans="1:14">
      <c r="A187" s="146" t="s">
        <v>902</v>
      </c>
      <c r="B187" s="146" t="s">
        <v>441</v>
      </c>
      <c r="C187" s="146">
        <v>19079</v>
      </c>
      <c r="D187" s="146">
        <v>361</v>
      </c>
      <c r="E187" s="146">
        <v>0</v>
      </c>
      <c r="F187" s="146">
        <v>82280</v>
      </c>
      <c r="G187" s="146">
        <v>82641</v>
      </c>
      <c r="H187" s="146">
        <v>101720</v>
      </c>
      <c r="I187" s="146">
        <v>0</v>
      </c>
      <c r="J187" s="146">
        <v>19079</v>
      </c>
      <c r="K187" s="146">
        <v>18.75</v>
      </c>
      <c r="L187" s="146">
        <v>6</v>
      </c>
      <c r="M187" s="146" t="s">
        <v>1773</v>
      </c>
      <c r="N187" s="146" t="s">
        <v>1772</v>
      </c>
    </row>
    <row r="188" spans="1:14">
      <c r="A188" s="146" t="s">
        <v>903</v>
      </c>
      <c r="B188" s="146" t="s">
        <v>136</v>
      </c>
      <c r="C188" s="146">
        <v>0</v>
      </c>
      <c r="D188" s="146">
        <v>88243</v>
      </c>
      <c r="E188" s="146">
        <v>0</v>
      </c>
      <c r="F188" s="146">
        <v>0</v>
      </c>
      <c r="G188" s="146">
        <v>88243</v>
      </c>
      <c r="H188" s="146">
        <v>88243</v>
      </c>
      <c r="I188" s="146">
        <v>0</v>
      </c>
      <c r="J188" s="146">
        <v>0</v>
      </c>
      <c r="K188" s="146">
        <v>0</v>
      </c>
      <c r="L188" s="146">
        <v>4</v>
      </c>
      <c r="M188" s="146" t="s">
        <v>1771</v>
      </c>
      <c r="N188" s="146" t="s">
        <v>1772</v>
      </c>
    </row>
    <row r="189" spans="1:14">
      <c r="A189" s="146" t="s">
        <v>904</v>
      </c>
      <c r="B189" s="146" t="s">
        <v>292</v>
      </c>
      <c r="C189" s="146">
        <v>33843</v>
      </c>
      <c r="D189" s="146">
        <v>63434</v>
      </c>
      <c r="E189" s="146">
        <v>0</v>
      </c>
      <c r="F189" s="146">
        <v>0</v>
      </c>
      <c r="G189" s="146">
        <v>63434</v>
      </c>
      <c r="H189" s="146">
        <v>97277</v>
      </c>
      <c r="I189" s="146">
        <v>0</v>
      </c>
      <c r="J189" s="146">
        <v>33843</v>
      </c>
      <c r="K189" s="146">
        <v>34.79</v>
      </c>
      <c r="L189" s="146">
        <v>3</v>
      </c>
      <c r="M189" s="146" t="s">
        <v>1777</v>
      </c>
      <c r="N189" s="146" t="s">
        <v>1778</v>
      </c>
    </row>
    <row r="190" spans="1:14">
      <c r="A190" s="146" t="s">
        <v>905</v>
      </c>
      <c r="B190" s="146" t="s">
        <v>368</v>
      </c>
      <c r="C190" s="146">
        <v>0</v>
      </c>
      <c r="D190" s="146">
        <v>0</v>
      </c>
      <c r="E190" s="146">
        <v>0</v>
      </c>
      <c r="F190" s="146">
        <v>112628</v>
      </c>
      <c r="G190" s="146">
        <v>112628</v>
      </c>
      <c r="H190" s="146">
        <v>112628</v>
      </c>
      <c r="I190" s="146">
        <v>0</v>
      </c>
      <c r="J190" s="146">
        <v>0</v>
      </c>
      <c r="K190" s="146">
        <v>0</v>
      </c>
      <c r="L190" s="146">
        <v>6</v>
      </c>
      <c r="M190" s="146" t="s">
        <v>1773</v>
      </c>
      <c r="N190" s="146" t="s">
        <v>1772</v>
      </c>
    </row>
    <row r="191" spans="1:14">
      <c r="A191" s="146" t="s">
        <v>906</v>
      </c>
      <c r="B191" s="146" t="s">
        <v>442</v>
      </c>
      <c r="C191" s="146">
        <v>14373</v>
      </c>
      <c r="D191" s="146">
        <v>91274</v>
      </c>
      <c r="E191" s="146">
        <v>0</v>
      </c>
      <c r="F191" s="146">
        <v>0</v>
      </c>
      <c r="G191" s="146">
        <v>91274</v>
      </c>
      <c r="H191" s="146">
        <v>105647</v>
      </c>
      <c r="I191" s="146">
        <v>11967</v>
      </c>
      <c r="J191" s="146">
        <v>26340</v>
      </c>
      <c r="K191" s="146">
        <v>24.93</v>
      </c>
      <c r="L191" s="146">
        <v>4</v>
      </c>
      <c r="M191" s="146" t="s">
        <v>1771</v>
      </c>
      <c r="N191" s="146" t="s">
        <v>1772</v>
      </c>
    </row>
    <row r="192" spans="1:14">
      <c r="A192" s="146" t="s">
        <v>907</v>
      </c>
      <c r="B192" s="146" t="s">
        <v>369</v>
      </c>
      <c r="C192" s="146">
        <v>625</v>
      </c>
      <c r="D192" s="146">
        <v>0</v>
      </c>
      <c r="E192" s="146">
        <v>0</v>
      </c>
      <c r="F192" s="146">
        <v>127411</v>
      </c>
      <c r="G192" s="146">
        <v>127411</v>
      </c>
      <c r="H192" s="146">
        <v>128036</v>
      </c>
      <c r="I192" s="146">
        <v>0</v>
      </c>
      <c r="J192" s="146">
        <v>625</v>
      </c>
      <c r="K192" s="146">
        <v>0.48</v>
      </c>
      <c r="L192" s="146">
        <v>6</v>
      </c>
      <c r="M192" s="146" t="s">
        <v>1773</v>
      </c>
      <c r="N192" s="146" t="s">
        <v>1772</v>
      </c>
    </row>
    <row r="193" spans="1:14">
      <c r="A193" s="146" t="s">
        <v>908</v>
      </c>
      <c r="B193" s="146" t="s">
        <v>370</v>
      </c>
      <c r="C193" s="146">
        <v>0</v>
      </c>
      <c r="D193" s="146">
        <v>0</v>
      </c>
      <c r="E193" s="146">
        <v>0</v>
      </c>
      <c r="F193" s="146">
        <v>118234</v>
      </c>
      <c r="G193" s="146">
        <v>118234</v>
      </c>
      <c r="H193" s="146">
        <v>118234</v>
      </c>
      <c r="I193" s="146">
        <v>0</v>
      </c>
      <c r="J193" s="146">
        <v>0</v>
      </c>
      <c r="K193" s="146">
        <v>0</v>
      </c>
      <c r="L193" s="146">
        <v>6</v>
      </c>
      <c r="M193" s="146" t="s">
        <v>1773</v>
      </c>
      <c r="N193" s="146" t="s">
        <v>1772</v>
      </c>
    </row>
    <row r="194" spans="1:14">
      <c r="A194" s="146" t="s">
        <v>909</v>
      </c>
      <c r="B194" s="146" t="s">
        <v>237</v>
      </c>
      <c r="C194" s="146">
        <v>0</v>
      </c>
      <c r="D194" s="146">
        <v>250</v>
      </c>
      <c r="E194" s="146">
        <v>0</v>
      </c>
      <c r="F194" s="146">
        <v>87069</v>
      </c>
      <c r="G194" s="146">
        <v>87319</v>
      </c>
      <c r="H194" s="146">
        <v>87319</v>
      </c>
      <c r="I194" s="146">
        <v>0</v>
      </c>
      <c r="J194" s="146">
        <v>0</v>
      </c>
      <c r="K194" s="146">
        <v>0</v>
      </c>
      <c r="L194" s="146">
        <v>6</v>
      </c>
      <c r="M194" s="146" t="s">
        <v>1773</v>
      </c>
      <c r="N194" s="146" t="s">
        <v>1772</v>
      </c>
    </row>
    <row r="195" spans="1:14">
      <c r="A195" s="146" t="s">
        <v>910</v>
      </c>
      <c r="B195" s="146" t="s">
        <v>137</v>
      </c>
      <c r="C195" s="146">
        <v>2526</v>
      </c>
      <c r="D195" s="146">
        <v>1540</v>
      </c>
      <c r="E195" s="146">
        <v>0</v>
      </c>
      <c r="F195" s="146">
        <v>96799</v>
      </c>
      <c r="G195" s="146">
        <v>98339</v>
      </c>
      <c r="H195" s="146">
        <v>100865</v>
      </c>
      <c r="I195" s="146">
        <v>0</v>
      </c>
      <c r="J195" s="146">
        <v>2526</v>
      </c>
      <c r="K195" s="146">
        <v>2.5</v>
      </c>
      <c r="L195" s="146">
        <v>6</v>
      </c>
      <c r="M195" s="146" t="s">
        <v>1773</v>
      </c>
      <c r="N195" s="146" t="s">
        <v>1772</v>
      </c>
    </row>
    <row r="196" spans="1:14">
      <c r="A196" s="146" t="s">
        <v>911</v>
      </c>
      <c r="B196" s="146" t="s">
        <v>138</v>
      </c>
      <c r="C196" s="146">
        <v>28079</v>
      </c>
      <c r="D196" s="146">
        <v>60440</v>
      </c>
      <c r="E196" s="146">
        <v>0</v>
      </c>
      <c r="F196" s="146">
        <v>0</v>
      </c>
      <c r="G196" s="146">
        <v>60440</v>
      </c>
      <c r="H196" s="146">
        <v>88519</v>
      </c>
      <c r="I196" s="146">
        <v>19904</v>
      </c>
      <c r="J196" s="146">
        <v>47983</v>
      </c>
      <c r="K196" s="146">
        <v>54.2</v>
      </c>
      <c r="L196" s="146">
        <v>2</v>
      </c>
      <c r="M196" s="146" t="s">
        <v>1775</v>
      </c>
      <c r="N196" s="146" t="s">
        <v>1776</v>
      </c>
    </row>
    <row r="197" spans="1:14">
      <c r="A197" s="146" t="s">
        <v>912</v>
      </c>
      <c r="B197" s="146" t="s">
        <v>71</v>
      </c>
      <c r="C197" s="146">
        <v>1841</v>
      </c>
      <c r="D197" s="146">
        <v>93154</v>
      </c>
      <c r="E197" s="146">
        <v>0</v>
      </c>
      <c r="F197" s="146">
        <v>0</v>
      </c>
      <c r="G197" s="146">
        <v>93154</v>
      </c>
      <c r="H197" s="146">
        <v>94995</v>
      </c>
      <c r="I197" s="146">
        <v>0</v>
      </c>
      <c r="J197" s="146">
        <v>1841</v>
      </c>
      <c r="K197" s="146">
        <v>1.93</v>
      </c>
      <c r="L197" s="146">
        <v>4</v>
      </c>
      <c r="M197" s="146" t="s">
        <v>1771</v>
      </c>
      <c r="N197" s="146" t="s">
        <v>1772</v>
      </c>
    </row>
    <row r="198" spans="1:14">
      <c r="A198" s="146" t="s">
        <v>913</v>
      </c>
      <c r="B198" s="146" t="s">
        <v>371</v>
      </c>
      <c r="C198" s="146">
        <v>0</v>
      </c>
      <c r="D198" s="146">
        <v>0</v>
      </c>
      <c r="E198" s="146">
        <v>0</v>
      </c>
      <c r="F198" s="146">
        <v>118236</v>
      </c>
      <c r="G198" s="146">
        <v>118236</v>
      </c>
      <c r="H198" s="146">
        <v>118236</v>
      </c>
      <c r="I198" s="146">
        <v>0</v>
      </c>
      <c r="J198" s="146">
        <v>0</v>
      </c>
      <c r="K198" s="146">
        <v>0</v>
      </c>
      <c r="L198" s="146">
        <v>6</v>
      </c>
      <c r="M198" s="146" t="s">
        <v>1773</v>
      </c>
      <c r="N198" s="146" t="s">
        <v>1772</v>
      </c>
    </row>
    <row r="199" spans="1:14">
      <c r="A199" s="146" t="s">
        <v>914</v>
      </c>
      <c r="B199" s="146" t="s">
        <v>372</v>
      </c>
      <c r="C199" s="146">
        <v>0</v>
      </c>
      <c r="D199" s="146">
        <v>0</v>
      </c>
      <c r="E199" s="146">
        <v>0</v>
      </c>
      <c r="F199" s="146">
        <v>129989</v>
      </c>
      <c r="G199" s="146">
        <v>129989</v>
      </c>
      <c r="H199" s="146">
        <v>129989</v>
      </c>
      <c r="I199" s="146">
        <v>0</v>
      </c>
      <c r="J199" s="146">
        <v>0</v>
      </c>
      <c r="K199" s="146">
        <v>0</v>
      </c>
      <c r="L199" s="146">
        <v>6</v>
      </c>
      <c r="M199" s="146" t="s">
        <v>1773</v>
      </c>
      <c r="N199" s="146" t="s">
        <v>1772</v>
      </c>
    </row>
    <row r="200" spans="1:14">
      <c r="A200" s="146" t="s">
        <v>915</v>
      </c>
      <c r="B200" s="146" t="s">
        <v>191</v>
      </c>
      <c r="C200" s="146">
        <v>21581</v>
      </c>
      <c r="D200" s="146">
        <v>79081</v>
      </c>
      <c r="E200" s="146">
        <v>0</v>
      </c>
      <c r="F200" s="146">
        <v>0</v>
      </c>
      <c r="G200" s="146">
        <v>79081</v>
      </c>
      <c r="H200" s="146">
        <v>100662</v>
      </c>
      <c r="I200" s="146">
        <v>22911</v>
      </c>
      <c r="J200" s="146">
        <v>44492</v>
      </c>
      <c r="K200" s="146">
        <v>44.19</v>
      </c>
      <c r="L200" s="146">
        <v>3</v>
      </c>
      <c r="M200" s="146" t="s">
        <v>1777</v>
      </c>
      <c r="N200" s="146" t="s">
        <v>1778</v>
      </c>
    </row>
    <row r="201" spans="1:14">
      <c r="A201" s="146" t="s">
        <v>916</v>
      </c>
      <c r="B201" s="146" t="s">
        <v>293</v>
      </c>
      <c r="C201" s="146">
        <v>4331</v>
      </c>
      <c r="D201" s="146">
        <v>86937</v>
      </c>
      <c r="E201" s="146">
        <v>0</v>
      </c>
      <c r="F201" s="146">
        <v>895</v>
      </c>
      <c r="G201" s="146">
        <v>87832</v>
      </c>
      <c r="H201" s="146">
        <v>92163</v>
      </c>
      <c r="I201" s="146">
        <v>0</v>
      </c>
      <c r="J201" s="146">
        <v>4331</v>
      </c>
      <c r="K201" s="146">
        <v>4.6900000000000004</v>
      </c>
      <c r="L201" s="146">
        <v>4</v>
      </c>
      <c r="M201" s="146" t="s">
        <v>1771</v>
      </c>
      <c r="N201" s="146" t="s">
        <v>1772</v>
      </c>
    </row>
    <row r="202" spans="1:14">
      <c r="A202" s="146" t="s">
        <v>917</v>
      </c>
      <c r="B202" s="146" t="s">
        <v>139</v>
      </c>
      <c r="C202" s="146">
        <v>12274</v>
      </c>
      <c r="D202" s="146">
        <v>89060</v>
      </c>
      <c r="E202" s="146">
        <v>0</v>
      </c>
      <c r="F202" s="146">
        <v>0</v>
      </c>
      <c r="G202" s="146">
        <v>89060</v>
      </c>
      <c r="H202" s="146">
        <v>101334</v>
      </c>
      <c r="I202" s="146">
        <v>0</v>
      </c>
      <c r="J202" s="146">
        <v>12274</v>
      </c>
      <c r="K202" s="146">
        <v>12.11</v>
      </c>
      <c r="L202" s="146">
        <v>4</v>
      </c>
      <c r="M202" s="146" t="s">
        <v>1771</v>
      </c>
      <c r="N202" s="146" t="s">
        <v>1772</v>
      </c>
    </row>
    <row r="203" spans="1:14">
      <c r="A203" s="146" t="s">
        <v>918</v>
      </c>
      <c r="B203" s="146" t="s">
        <v>373</v>
      </c>
      <c r="C203" s="146">
        <v>601</v>
      </c>
      <c r="D203" s="146">
        <v>0</v>
      </c>
      <c r="E203" s="146">
        <v>0</v>
      </c>
      <c r="F203" s="146">
        <v>103160</v>
      </c>
      <c r="G203" s="146">
        <v>103160</v>
      </c>
      <c r="H203" s="146">
        <v>103761</v>
      </c>
      <c r="I203" s="146">
        <v>0</v>
      </c>
      <c r="J203" s="146">
        <v>601</v>
      </c>
      <c r="K203" s="146">
        <v>0.56999999999999995</v>
      </c>
      <c r="L203" s="146">
        <v>6</v>
      </c>
      <c r="M203" s="146" t="s">
        <v>1773</v>
      </c>
      <c r="N203" s="146" t="s">
        <v>1772</v>
      </c>
    </row>
    <row r="204" spans="1:14">
      <c r="A204" s="146" t="s">
        <v>919</v>
      </c>
      <c r="B204" s="146" t="s">
        <v>374</v>
      </c>
      <c r="C204" s="146">
        <v>0</v>
      </c>
      <c r="D204" s="146">
        <v>0</v>
      </c>
      <c r="E204" s="146">
        <v>0</v>
      </c>
      <c r="F204" s="146">
        <v>104165</v>
      </c>
      <c r="G204" s="146">
        <v>104165</v>
      </c>
      <c r="H204" s="146">
        <v>104165</v>
      </c>
      <c r="I204" s="146">
        <v>0</v>
      </c>
      <c r="J204" s="146">
        <v>0</v>
      </c>
      <c r="K204" s="146">
        <v>0</v>
      </c>
      <c r="L204" s="146">
        <v>6</v>
      </c>
      <c r="M204" s="146" t="s">
        <v>1773</v>
      </c>
      <c r="N204" s="146" t="s">
        <v>1772</v>
      </c>
    </row>
    <row r="205" spans="1:14">
      <c r="A205" s="146" t="s">
        <v>920</v>
      </c>
      <c r="B205" s="146" t="s">
        <v>22</v>
      </c>
      <c r="C205" s="146">
        <v>3173</v>
      </c>
      <c r="D205" s="146">
        <v>88855</v>
      </c>
      <c r="E205" s="146">
        <v>0</v>
      </c>
      <c r="F205" s="146">
        <v>0</v>
      </c>
      <c r="G205" s="146">
        <v>88855</v>
      </c>
      <c r="H205" s="146">
        <v>92028</v>
      </c>
      <c r="I205" s="146">
        <v>0</v>
      </c>
      <c r="J205" s="146">
        <v>3173</v>
      </c>
      <c r="K205" s="146">
        <v>3.44</v>
      </c>
      <c r="L205" s="146">
        <v>4</v>
      </c>
      <c r="M205" s="146" t="s">
        <v>1771</v>
      </c>
      <c r="N205" s="146" t="s">
        <v>1772</v>
      </c>
    </row>
    <row r="206" spans="1:14">
      <c r="A206" s="146" t="s">
        <v>921</v>
      </c>
      <c r="B206" s="146" t="s">
        <v>294</v>
      </c>
      <c r="C206" s="146">
        <v>69011</v>
      </c>
      <c r="D206" s="146">
        <v>22159</v>
      </c>
      <c r="E206" s="146">
        <v>0</v>
      </c>
      <c r="F206" s="146">
        <v>0</v>
      </c>
      <c r="G206" s="146">
        <v>22159</v>
      </c>
      <c r="H206" s="146">
        <v>91170</v>
      </c>
      <c r="I206" s="146">
        <v>20723</v>
      </c>
      <c r="J206" s="146">
        <v>89734</v>
      </c>
      <c r="K206" s="146">
        <v>98.42</v>
      </c>
      <c r="L206" s="146">
        <v>1</v>
      </c>
      <c r="M206" s="146" t="s">
        <v>1779</v>
      </c>
      <c r="N206" s="146" t="s">
        <v>1776</v>
      </c>
    </row>
    <row r="207" spans="1:14">
      <c r="A207" s="146" t="s">
        <v>922</v>
      </c>
      <c r="B207" s="146" t="s">
        <v>443</v>
      </c>
      <c r="C207" s="146">
        <v>16931</v>
      </c>
      <c r="D207" s="146">
        <v>91053</v>
      </c>
      <c r="E207" s="146">
        <v>0</v>
      </c>
      <c r="F207" s="146">
        <v>0</v>
      </c>
      <c r="G207" s="146">
        <v>91053</v>
      </c>
      <c r="H207" s="146">
        <v>107984</v>
      </c>
      <c r="I207" s="146">
        <v>0</v>
      </c>
      <c r="J207" s="146">
        <v>16931</v>
      </c>
      <c r="K207" s="146">
        <v>15.67</v>
      </c>
      <c r="L207" s="146">
        <v>4</v>
      </c>
      <c r="M207" s="146" t="s">
        <v>1771</v>
      </c>
      <c r="N207" s="146" t="s">
        <v>1772</v>
      </c>
    </row>
    <row r="208" spans="1:14">
      <c r="A208" s="146" t="s">
        <v>923</v>
      </c>
      <c r="B208" s="146" t="s">
        <v>444</v>
      </c>
      <c r="C208" s="146">
        <v>1894</v>
      </c>
      <c r="D208" s="146">
        <v>89981</v>
      </c>
      <c r="E208" s="146">
        <v>0</v>
      </c>
      <c r="F208" s="146">
        <v>0</v>
      </c>
      <c r="G208" s="146">
        <v>89981</v>
      </c>
      <c r="H208" s="146">
        <v>91875</v>
      </c>
      <c r="I208" s="146">
        <v>0</v>
      </c>
      <c r="J208" s="146">
        <v>1894</v>
      </c>
      <c r="K208" s="146">
        <v>2.06</v>
      </c>
      <c r="L208" s="146">
        <v>4</v>
      </c>
      <c r="M208" s="146" t="s">
        <v>1771</v>
      </c>
      <c r="N208" s="146" t="s">
        <v>1772</v>
      </c>
    </row>
    <row r="209" spans="1:14">
      <c r="A209" s="146" t="s">
        <v>924</v>
      </c>
      <c r="B209" s="146" t="s">
        <v>375</v>
      </c>
      <c r="C209" s="146">
        <v>0</v>
      </c>
      <c r="D209" s="146">
        <v>2791</v>
      </c>
      <c r="E209" s="146">
        <v>0</v>
      </c>
      <c r="F209" s="146">
        <v>107342</v>
      </c>
      <c r="G209" s="146">
        <v>110133</v>
      </c>
      <c r="H209" s="146">
        <v>110133</v>
      </c>
      <c r="I209" s="146">
        <v>0</v>
      </c>
      <c r="J209" s="146">
        <v>0</v>
      </c>
      <c r="K209" s="146">
        <v>0</v>
      </c>
      <c r="L209" s="146">
        <v>6</v>
      </c>
      <c r="M209" s="146" t="s">
        <v>1773</v>
      </c>
      <c r="N209" s="146" t="s">
        <v>1772</v>
      </c>
    </row>
    <row r="210" spans="1:14">
      <c r="A210" s="146" t="s">
        <v>925</v>
      </c>
      <c r="B210" s="146" t="s">
        <v>72</v>
      </c>
      <c r="C210" s="146">
        <v>1249</v>
      </c>
      <c r="D210" s="146">
        <v>6666</v>
      </c>
      <c r="E210" s="146">
        <v>0</v>
      </c>
      <c r="F210" s="146">
        <v>71258</v>
      </c>
      <c r="G210" s="146">
        <v>77924</v>
      </c>
      <c r="H210" s="146">
        <v>79173</v>
      </c>
      <c r="I210" s="146">
        <v>0</v>
      </c>
      <c r="J210" s="146">
        <v>1249</v>
      </c>
      <c r="K210" s="146">
        <v>1.57</v>
      </c>
      <c r="L210" s="146">
        <v>6</v>
      </c>
      <c r="M210" s="146" t="s">
        <v>1773</v>
      </c>
      <c r="N210" s="146" t="s">
        <v>1772</v>
      </c>
    </row>
    <row r="211" spans="1:14">
      <c r="A211" s="146" t="s">
        <v>926</v>
      </c>
      <c r="B211" s="146" t="s">
        <v>295</v>
      </c>
      <c r="C211" s="146">
        <v>7110</v>
      </c>
      <c r="D211" s="146">
        <v>2302</v>
      </c>
      <c r="E211" s="146">
        <v>0</v>
      </c>
      <c r="F211" s="146">
        <v>89672</v>
      </c>
      <c r="G211" s="146">
        <v>91974</v>
      </c>
      <c r="H211" s="146">
        <v>99084</v>
      </c>
      <c r="I211" s="146">
        <v>1356</v>
      </c>
      <c r="J211" s="146">
        <v>8466</v>
      </c>
      <c r="K211" s="146">
        <v>8.5399999999999991</v>
      </c>
      <c r="L211" s="146">
        <v>6</v>
      </c>
      <c r="M211" s="146" t="s">
        <v>1773</v>
      </c>
      <c r="N211" s="146" t="s">
        <v>1772</v>
      </c>
    </row>
    <row r="212" spans="1:14">
      <c r="A212" s="146" t="s">
        <v>927</v>
      </c>
      <c r="B212" s="146" t="s">
        <v>140</v>
      </c>
      <c r="C212" s="146">
        <v>46973</v>
      </c>
      <c r="D212" s="146">
        <v>31994</v>
      </c>
      <c r="E212" s="146">
        <v>0</v>
      </c>
      <c r="F212" s="146">
        <v>14752</v>
      </c>
      <c r="G212" s="146">
        <v>46746</v>
      </c>
      <c r="H212" s="146">
        <v>93719</v>
      </c>
      <c r="I212" s="146">
        <v>18899</v>
      </c>
      <c r="J212" s="146">
        <v>65872</v>
      </c>
      <c r="K212" s="146">
        <v>70.28</v>
      </c>
      <c r="L212" s="146">
        <v>2</v>
      </c>
      <c r="M212" s="146" t="s">
        <v>1775</v>
      </c>
      <c r="N212" s="146" t="s">
        <v>1776</v>
      </c>
    </row>
    <row r="213" spans="1:14">
      <c r="A213" s="146" t="s">
        <v>928</v>
      </c>
      <c r="B213" s="146" t="s">
        <v>376</v>
      </c>
      <c r="C213" s="146">
        <v>0</v>
      </c>
      <c r="D213" s="146">
        <v>0</v>
      </c>
      <c r="E213" s="146">
        <v>0</v>
      </c>
      <c r="F213" s="146">
        <v>123805</v>
      </c>
      <c r="G213" s="146">
        <v>123805</v>
      </c>
      <c r="H213" s="146">
        <v>123805</v>
      </c>
      <c r="I213" s="146">
        <v>0</v>
      </c>
      <c r="J213" s="146">
        <v>0</v>
      </c>
      <c r="K213" s="146">
        <v>0</v>
      </c>
      <c r="L213" s="146">
        <v>6</v>
      </c>
      <c r="M213" s="146" t="s">
        <v>1773</v>
      </c>
      <c r="N213" s="146" t="s">
        <v>1772</v>
      </c>
    </row>
    <row r="214" spans="1:14">
      <c r="A214" s="146" t="s">
        <v>929</v>
      </c>
      <c r="B214" s="146" t="s">
        <v>445</v>
      </c>
      <c r="C214" s="146">
        <v>65999</v>
      </c>
      <c r="D214" s="146">
        <v>31813</v>
      </c>
      <c r="E214" s="146">
        <v>0</v>
      </c>
      <c r="F214" s="146">
        <v>0</v>
      </c>
      <c r="G214" s="146">
        <v>31813</v>
      </c>
      <c r="H214" s="146">
        <v>97812</v>
      </c>
      <c r="I214" s="146">
        <v>24030</v>
      </c>
      <c r="J214" s="146">
        <v>90029</v>
      </c>
      <c r="K214" s="146">
        <v>92.04</v>
      </c>
      <c r="L214" s="146">
        <v>1</v>
      </c>
      <c r="M214" s="146" t="s">
        <v>1779</v>
      </c>
      <c r="N214" s="146" t="s">
        <v>1776</v>
      </c>
    </row>
    <row r="215" spans="1:14">
      <c r="A215" s="146" t="s">
        <v>930</v>
      </c>
      <c r="B215" s="146" t="s">
        <v>238</v>
      </c>
      <c r="C215" s="146">
        <v>28139</v>
      </c>
      <c r="D215" s="146">
        <v>69353</v>
      </c>
      <c r="E215" s="146">
        <v>0</v>
      </c>
      <c r="F215" s="146">
        <v>0</v>
      </c>
      <c r="G215" s="146">
        <v>69353</v>
      </c>
      <c r="H215" s="146">
        <v>97492</v>
      </c>
      <c r="I215" s="146">
        <v>10582</v>
      </c>
      <c r="J215" s="146">
        <v>38721</v>
      </c>
      <c r="K215" s="146">
        <v>39.71</v>
      </c>
      <c r="L215" s="146">
        <v>3</v>
      </c>
      <c r="M215" s="146" t="s">
        <v>1777</v>
      </c>
      <c r="N215" s="146" t="s">
        <v>1778</v>
      </c>
    </row>
    <row r="216" spans="1:14">
      <c r="A216" s="146" t="s">
        <v>931</v>
      </c>
      <c r="B216" s="146" t="s">
        <v>296</v>
      </c>
      <c r="C216" s="146">
        <v>11118</v>
      </c>
      <c r="D216" s="146">
        <v>92844</v>
      </c>
      <c r="E216" s="146">
        <v>0</v>
      </c>
      <c r="F216" s="146">
        <v>2749</v>
      </c>
      <c r="G216" s="146">
        <v>95593</v>
      </c>
      <c r="H216" s="146">
        <v>106711</v>
      </c>
      <c r="I216" s="146">
        <v>0</v>
      </c>
      <c r="J216" s="146">
        <v>11118</v>
      </c>
      <c r="K216" s="146">
        <v>10.41</v>
      </c>
      <c r="L216" s="146">
        <v>4</v>
      </c>
      <c r="M216" s="146" t="s">
        <v>1771</v>
      </c>
      <c r="N216" s="146" t="s">
        <v>1772</v>
      </c>
    </row>
    <row r="217" spans="1:14">
      <c r="A217" s="146" t="s">
        <v>932</v>
      </c>
      <c r="B217" s="146" t="s">
        <v>297</v>
      </c>
      <c r="C217" s="146">
        <v>15024</v>
      </c>
      <c r="D217" s="146">
        <v>24225</v>
      </c>
      <c r="E217" s="146">
        <v>0</v>
      </c>
      <c r="F217" s="146">
        <v>60782</v>
      </c>
      <c r="G217" s="146">
        <v>85007</v>
      </c>
      <c r="H217" s="146">
        <v>100031</v>
      </c>
      <c r="I217" s="146">
        <v>0</v>
      </c>
      <c r="J217" s="146">
        <v>15024</v>
      </c>
      <c r="K217" s="146">
        <v>15.01</v>
      </c>
      <c r="L217" s="146">
        <v>6</v>
      </c>
      <c r="M217" s="146" t="s">
        <v>1773</v>
      </c>
      <c r="N217" s="146" t="s">
        <v>1772</v>
      </c>
    </row>
    <row r="218" spans="1:14">
      <c r="A218" s="146" t="s">
        <v>933</v>
      </c>
      <c r="B218" s="146" t="s">
        <v>23</v>
      </c>
      <c r="C218" s="146">
        <v>42638</v>
      </c>
      <c r="D218" s="146">
        <v>33598</v>
      </c>
      <c r="E218" s="146">
        <v>0</v>
      </c>
      <c r="F218" s="146">
        <v>0</v>
      </c>
      <c r="G218" s="146">
        <v>33598</v>
      </c>
      <c r="H218" s="146">
        <v>76236</v>
      </c>
      <c r="I218" s="146">
        <v>23463</v>
      </c>
      <c r="J218" s="146">
        <v>66101</v>
      </c>
      <c r="K218" s="146">
        <v>86.7</v>
      </c>
      <c r="L218" s="146">
        <v>1</v>
      </c>
      <c r="M218" s="146" t="s">
        <v>1779</v>
      </c>
      <c r="N218" s="146" t="s">
        <v>1776</v>
      </c>
    </row>
    <row r="219" spans="1:14">
      <c r="A219" s="146" t="s">
        <v>934</v>
      </c>
      <c r="B219" s="146" t="s">
        <v>73</v>
      </c>
      <c r="C219" s="146">
        <v>1586</v>
      </c>
      <c r="D219" s="146">
        <v>1261</v>
      </c>
      <c r="E219" s="146">
        <v>0</v>
      </c>
      <c r="F219" s="146">
        <v>101047</v>
      </c>
      <c r="G219" s="146">
        <v>102308</v>
      </c>
      <c r="H219" s="146">
        <v>103894</v>
      </c>
      <c r="I219" s="146">
        <v>0</v>
      </c>
      <c r="J219" s="146">
        <v>1586</v>
      </c>
      <c r="K219" s="146">
        <v>1.52</v>
      </c>
      <c r="L219" s="146">
        <v>6</v>
      </c>
      <c r="M219" s="146" t="s">
        <v>1773</v>
      </c>
      <c r="N219" s="146" t="s">
        <v>1772</v>
      </c>
    </row>
    <row r="220" spans="1:14">
      <c r="A220" s="146" t="s">
        <v>935</v>
      </c>
      <c r="B220" s="146" t="s">
        <v>192</v>
      </c>
      <c r="C220" s="146">
        <v>27861</v>
      </c>
      <c r="D220" s="146">
        <v>31951</v>
      </c>
      <c r="E220" s="146">
        <v>0</v>
      </c>
      <c r="F220" s="146">
        <v>31080</v>
      </c>
      <c r="G220" s="146">
        <v>63031</v>
      </c>
      <c r="H220" s="146">
        <v>90892</v>
      </c>
      <c r="I220" s="146">
        <v>22115</v>
      </c>
      <c r="J220" s="146">
        <v>49976</v>
      </c>
      <c r="K220" s="146">
        <v>54.98</v>
      </c>
      <c r="L220" s="146">
        <v>2</v>
      </c>
      <c r="M220" s="146" t="s">
        <v>1775</v>
      </c>
      <c r="N220" s="146" t="s">
        <v>1776</v>
      </c>
    </row>
    <row r="221" spans="1:14">
      <c r="A221" s="146" t="s">
        <v>936</v>
      </c>
      <c r="B221" s="146" t="s">
        <v>298</v>
      </c>
      <c r="C221" s="146">
        <v>22793</v>
      </c>
      <c r="D221" s="146">
        <v>76814</v>
      </c>
      <c r="E221" s="146">
        <v>0</v>
      </c>
      <c r="F221" s="146">
        <v>0</v>
      </c>
      <c r="G221" s="146">
        <v>76814</v>
      </c>
      <c r="H221" s="146">
        <v>99607</v>
      </c>
      <c r="I221" s="146">
        <v>0</v>
      </c>
      <c r="J221" s="146">
        <v>22793</v>
      </c>
      <c r="K221" s="146">
        <v>22.88</v>
      </c>
      <c r="L221" s="146">
        <v>4</v>
      </c>
      <c r="M221" s="146" t="s">
        <v>1771</v>
      </c>
      <c r="N221" s="146" t="s">
        <v>1772</v>
      </c>
    </row>
    <row r="222" spans="1:14">
      <c r="A222" s="146" t="s">
        <v>937</v>
      </c>
      <c r="B222" s="146" t="s">
        <v>377</v>
      </c>
      <c r="C222" s="146">
        <v>0</v>
      </c>
      <c r="D222" s="146">
        <v>0</v>
      </c>
      <c r="E222" s="146">
        <v>0</v>
      </c>
      <c r="F222" s="146">
        <v>135642</v>
      </c>
      <c r="G222" s="146">
        <v>135642</v>
      </c>
      <c r="H222" s="146">
        <v>135642</v>
      </c>
      <c r="I222" s="146">
        <v>0</v>
      </c>
      <c r="J222" s="146">
        <v>0</v>
      </c>
      <c r="K222" s="146">
        <v>0</v>
      </c>
      <c r="L222" s="146">
        <v>6</v>
      </c>
      <c r="M222" s="146" t="s">
        <v>1773</v>
      </c>
      <c r="N222" s="146" t="s">
        <v>1772</v>
      </c>
    </row>
    <row r="223" spans="1:14">
      <c r="A223" s="146" t="s">
        <v>938</v>
      </c>
      <c r="B223" s="146" t="s">
        <v>378</v>
      </c>
      <c r="C223" s="146">
        <v>1601</v>
      </c>
      <c r="D223" s="146">
        <v>0</v>
      </c>
      <c r="E223" s="146">
        <v>0</v>
      </c>
      <c r="F223" s="146">
        <v>101245</v>
      </c>
      <c r="G223" s="146">
        <v>101245</v>
      </c>
      <c r="H223" s="146">
        <v>102846</v>
      </c>
      <c r="I223" s="146">
        <v>0</v>
      </c>
      <c r="J223" s="146">
        <v>1601</v>
      </c>
      <c r="K223" s="146">
        <v>1.55</v>
      </c>
      <c r="L223" s="146">
        <v>6</v>
      </c>
      <c r="M223" s="146" t="s">
        <v>1773</v>
      </c>
      <c r="N223" s="146" t="s">
        <v>1772</v>
      </c>
    </row>
    <row r="224" spans="1:14">
      <c r="A224" s="146" t="s">
        <v>939</v>
      </c>
      <c r="B224" s="146" t="s">
        <v>379</v>
      </c>
      <c r="C224" s="146">
        <v>0</v>
      </c>
      <c r="D224" s="146">
        <v>0</v>
      </c>
      <c r="E224" s="146">
        <v>0</v>
      </c>
      <c r="F224" s="146">
        <v>125689</v>
      </c>
      <c r="G224" s="146">
        <v>125689</v>
      </c>
      <c r="H224" s="146">
        <v>125689</v>
      </c>
      <c r="I224" s="146">
        <v>0</v>
      </c>
      <c r="J224" s="146">
        <v>0</v>
      </c>
      <c r="K224" s="146">
        <v>0</v>
      </c>
      <c r="L224" s="146">
        <v>6</v>
      </c>
      <c r="M224" s="146" t="s">
        <v>1773</v>
      </c>
      <c r="N224" s="146" t="s">
        <v>1772</v>
      </c>
    </row>
    <row r="225" spans="1:14">
      <c r="A225" s="146" t="s">
        <v>940</v>
      </c>
      <c r="B225" s="146" t="s">
        <v>446</v>
      </c>
      <c r="C225" s="146">
        <v>41417</v>
      </c>
      <c r="D225" s="146">
        <v>62275</v>
      </c>
      <c r="E225" s="146">
        <v>0</v>
      </c>
      <c r="F225" s="146">
        <v>0</v>
      </c>
      <c r="G225" s="146">
        <v>62275</v>
      </c>
      <c r="H225" s="146">
        <v>103692</v>
      </c>
      <c r="I225" s="146">
        <v>0</v>
      </c>
      <c r="J225" s="146">
        <v>41417</v>
      </c>
      <c r="K225" s="146">
        <v>39.94</v>
      </c>
      <c r="L225" s="146">
        <v>3</v>
      </c>
      <c r="M225" s="146" t="s">
        <v>1777</v>
      </c>
      <c r="N225" s="146" t="s">
        <v>1778</v>
      </c>
    </row>
    <row r="226" spans="1:14">
      <c r="A226" s="146" t="s">
        <v>941</v>
      </c>
      <c r="B226" s="146" t="s">
        <v>24</v>
      </c>
      <c r="C226" s="146">
        <v>1493</v>
      </c>
      <c r="D226" s="146">
        <v>916</v>
      </c>
      <c r="E226" s="146">
        <v>0</v>
      </c>
      <c r="F226" s="146">
        <v>84593</v>
      </c>
      <c r="G226" s="146">
        <v>85509</v>
      </c>
      <c r="H226" s="146">
        <v>87002</v>
      </c>
      <c r="I226" s="146">
        <v>0</v>
      </c>
      <c r="J226" s="146">
        <v>1493</v>
      </c>
      <c r="K226" s="146">
        <v>1.71</v>
      </c>
      <c r="L226" s="146">
        <v>6</v>
      </c>
      <c r="M226" s="146" t="s">
        <v>1773</v>
      </c>
      <c r="N226" s="146" t="s">
        <v>1772</v>
      </c>
    </row>
    <row r="227" spans="1:14">
      <c r="A227" s="146" t="s">
        <v>942</v>
      </c>
      <c r="B227" s="146" t="s">
        <v>447</v>
      </c>
      <c r="C227" s="146">
        <v>0</v>
      </c>
      <c r="D227" s="146">
        <v>99753</v>
      </c>
      <c r="E227" s="146">
        <v>0</v>
      </c>
      <c r="F227" s="146">
        <v>0</v>
      </c>
      <c r="G227" s="146">
        <v>99753</v>
      </c>
      <c r="H227" s="146">
        <v>99753</v>
      </c>
      <c r="I227" s="146">
        <v>0</v>
      </c>
      <c r="J227" s="146">
        <v>0</v>
      </c>
      <c r="K227" s="146">
        <v>0</v>
      </c>
      <c r="L227" s="146">
        <v>4</v>
      </c>
      <c r="M227" s="146" t="s">
        <v>1771</v>
      </c>
      <c r="N227" s="146" t="s">
        <v>1772</v>
      </c>
    </row>
    <row r="228" spans="1:14">
      <c r="A228" s="146" t="s">
        <v>943</v>
      </c>
      <c r="B228" s="146" t="s">
        <v>141</v>
      </c>
      <c r="C228" s="146">
        <v>565</v>
      </c>
      <c r="D228" s="146">
        <v>3367</v>
      </c>
      <c r="E228" s="146">
        <v>0</v>
      </c>
      <c r="F228" s="146">
        <v>91364</v>
      </c>
      <c r="G228" s="146">
        <v>94731</v>
      </c>
      <c r="H228" s="146">
        <v>95296</v>
      </c>
      <c r="I228" s="146">
        <v>0</v>
      </c>
      <c r="J228" s="146">
        <v>565</v>
      </c>
      <c r="K228" s="146">
        <v>0.59</v>
      </c>
      <c r="L228" s="146">
        <v>6</v>
      </c>
      <c r="M228" s="146" t="s">
        <v>1773</v>
      </c>
      <c r="N228" s="146" t="s">
        <v>1772</v>
      </c>
    </row>
    <row r="229" spans="1:14">
      <c r="A229" s="146" t="s">
        <v>944</v>
      </c>
      <c r="B229" s="146" t="s">
        <v>299</v>
      </c>
      <c r="C229" s="146">
        <v>38956</v>
      </c>
      <c r="D229" s="146">
        <v>73708</v>
      </c>
      <c r="E229" s="146">
        <v>0</v>
      </c>
      <c r="F229" s="146">
        <v>0</v>
      </c>
      <c r="G229" s="146">
        <v>73708</v>
      </c>
      <c r="H229" s="146">
        <v>112664</v>
      </c>
      <c r="I229" s="146">
        <v>43456</v>
      </c>
      <c r="J229" s="146">
        <v>82412</v>
      </c>
      <c r="K229" s="146">
        <v>73.14</v>
      </c>
      <c r="L229" s="146">
        <v>2</v>
      </c>
      <c r="M229" s="146" t="s">
        <v>1775</v>
      </c>
      <c r="N229" s="146" t="s">
        <v>1776</v>
      </c>
    </row>
    <row r="230" spans="1:14">
      <c r="A230" s="146" t="s">
        <v>945</v>
      </c>
      <c r="B230" s="146" t="s">
        <v>74</v>
      </c>
      <c r="C230" s="146">
        <v>8281</v>
      </c>
      <c r="D230" s="146">
        <v>84213</v>
      </c>
      <c r="E230" s="146">
        <v>0</v>
      </c>
      <c r="F230" s="146">
        <v>0</v>
      </c>
      <c r="G230" s="146">
        <v>84213</v>
      </c>
      <c r="H230" s="146">
        <v>92494</v>
      </c>
      <c r="I230" s="146">
        <v>0</v>
      </c>
      <c r="J230" s="146">
        <v>8281</v>
      </c>
      <c r="K230" s="146">
        <v>8.9499999999999993</v>
      </c>
      <c r="L230" s="146">
        <v>4</v>
      </c>
      <c r="M230" s="146" t="s">
        <v>1771</v>
      </c>
      <c r="N230" s="146" t="s">
        <v>1772</v>
      </c>
    </row>
    <row r="231" spans="1:14">
      <c r="A231" s="146" t="s">
        <v>946</v>
      </c>
      <c r="B231" s="146" t="s">
        <v>380</v>
      </c>
      <c r="C231" s="146">
        <v>0</v>
      </c>
      <c r="D231" s="146">
        <v>0</v>
      </c>
      <c r="E231" s="146">
        <v>0</v>
      </c>
      <c r="F231" s="146">
        <v>102589</v>
      </c>
      <c r="G231" s="146">
        <v>102589</v>
      </c>
      <c r="H231" s="146">
        <v>102589</v>
      </c>
      <c r="I231" s="146">
        <v>0</v>
      </c>
      <c r="J231" s="146">
        <v>0</v>
      </c>
      <c r="K231" s="146">
        <v>0</v>
      </c>
      <c r="L231" s="146">
        <v>6</v>
      </c>
      <c r="M231" s="146" t="s">
        <v>1773</v>
      </c>
      <c r="N231" s="146" t="s">
        <v>1772</v>
      </c>
    </row>
    <row r="232" spans="1:14">
      <c r="A232" s="146" t="s">
        <v>947</v>
      </c>
      <c r="B232" s="146" t="s">
        <v>381</v>
      </c>
      <c r="C232" s="146">
        <v>0</v>
      </c>
      <c r="D232" s="146">
        <v>0</v>
      </c>
      <c r="E232" s="146">
        <v>0</v>
      </c>
      <c r="F232" s="146">
        <v>131035</v>
      </c>
      <c r="G232" s="146">
        <v>131035</v>
      </c>
      <c r="H232" s="146">
        <v>131035</v>
      </c>
      <c r="I232" s="146">
        <v>0</v>
      </c>
      <c r="J232" s="146">
        <v>0</v>
      </c>
      <c r="K232" s="146">
        <v>0</v>
      </c>
      <c r="L232" s="146">
        <v>6</v>
      </c>
      <c r="M232" s="146" t="s">
        <v>1773</v>
      </c>
      <c r="N232" s="146" t="s">
        <v>1772</v>
      </c>
    </row>
    <row r="233" spans="1:14">
      <c r="A233" s="146" t="s">
        <v>950</v>
      </c>
      <c r="B233" s="146" t="s">
        <v>300</v>
      </c>
      <c r="C233" s="146">
        <v>0</v>
      </c>
      <c r="D233" s="146">
        <v>109003</v>
      </c>
      <c r="E233" s="146">
        <v>0</v>
      </c>
      <c r="F233" s="146">
        <v>0</v>
      </c>
      <c r="G233" s="146">
        <v>109003</v>
      </c>
      <c r="H233" s="146">
        <v>109003</v>
      </c>
      <c r="I233" s="146">
        <v>0</v>
      </c>
      <c r="J233" s="146">
        <v>0</v>
      </c>
      <c r="K233" s="146">
        <v>0</v>
      </c>
      <c r="L233" s="146">
        <v>4</v>
      </c>
      <c r="M233" s="146" t="s">
        <v>1771</v>
      </c>
      <c r="N233" s="146" t="s">
        <v>1772</v>
      </c>
    </row>
    <row r="234" spans="1:14">
      <c r="A234" s="146" t="s">
        <v>951</v>
      </c>
      <c r="B234" s="146" t="s">
        <v>448</v>
      </c>
      <c r="C234" s="146">
        <v>44699</v>
      </c>
      <c r="D234" s="146">
        <v>93566</v>
      </c>
      <c r="E234" s="146">
        <v>0</v>
      </c>
      <c r="F234" s="146">
        <v>0</v>
      </c>
      <c r="G234" s="146">
        <v>93566</v>
      </c>
      <c r="H234" s="146">
        <v>138265</v>
      </c>
      <c r="I234" s="146">
        <v>93566</v>
      </c>
      <c r="J234" s="146">
        <v>138265</v>
      </c>
      <c r="K234" s="146">
        <v>100</v>
      </c>
      <c r="L234" s="146">
        <v>1</v>
      </c>
      <c r="M234" s="146" t="s">
        <v>1779</v>
      </c>
      <c r="N234" s="146" t="s">
        <v>1776</v>
      </c>
    </row>
    <row r="235" spans="1:14">
      <c r="A235" s="146" t="s">
        <v>952</v>
      </c>
      <c r="B235" s="146" t="s">
        <v>382</v>
      </c>
      <c r="C235" s="146">
        <v>0</v>
      </c>
      <c r="D235" s="146">
        <v>0</v>
      </c>
      <c r="E235" s="146">
        <v>0</v>
      </c>
      <c r="F235" s="146">
        <v>103469</v>
      </c>
      <c r="G235" s="146">
        <v>103469</v>
      </c>
      <c r="H235" s="146">
        <v>103469</v>
      </c>
      <c r="I235" s="146">
        <v>0</v>
      </c>
      <c r="J235" s="146">
        <v>0</v>
      </c>
      <c r="K235" s="146">
        <v>0</v>
      </c>
      <c r="L235" s="146">
        <v>6</v>
      </c>
      <c r="M235" s="146" t="s">
        <v>1773</v>
      </c>
      <c r="N235" s="146" t="s">
        <v>1772</v>
      </c>
    </row>
    <row r="236" spans="1:14">
      <c r="A236" s="146" t="s">
        <v>953</v>
      </c>
      <c r="B236" s="146" t="s">
        <v>383</v>
      </c>
      <c r="C236" s="146">
        <v>0</v>
      </c>
      <c r="D236" s="146">
        <v>0</v>
      </c>
      <c r="E236" s="146">
        <v>0</v>
      </c>
      <c r="F236" s="146">
        <v>102656</v>
      </c>
      <c r="G236" s="146">
        <v>102656</v>
      </c>
      <c r="H236" s="146">
        <v>102656</v>
      </c>
      <c r="I236" s="146">
        <v>0</v>
      </c>
      <c r="J236" s="146">
        <v>0</v>
      </c>
      <c r="K236" s="146">
        <v>0</v>
      </c>
      <c r="L236" s="146">
        <v>6</v>
      </c>
      <c r="M236" s="146" t="s">
        <v>1773</v>
      </c>
      <c r="N236" s="146" t="s">
        <v>1772</v>
      </c>
    </row>
    <row r="237" spans="1:14">
      <c r="A237" s="146" t="s">
        <v>955</v>
      </c>
      <c r="B237" s="146" t="s">
        <v>25</v>
      </c>
      <c r="C237" s="146">
        <v>433</v>
      </c>
      <c r="D237" s="146">
        <v>881</v>
      </c>
      <c r="E237" s="146">
        <v>0</v>
      </c>
      <c r="F237" s="146">
        <v>81946</v>
      </c>
      <c r="G237" s="146">
        <v>82827</v>
      </c>
      <c r="H237" s="146">
        <v>83260</v>
      </c>
      <c r="I237" s="146">
        <v>0</v>
      </c>
      <c r="J237" s="146">
        <v>433</v>
      </c>
      <c r="K237" s="146">
        <v>0.52</v>
      </c>
      <c r="L237" s="146">
        <v>6</v>
      </c>
      <c r="M237" s="146" t="s">
        <v>1773</v>
      </c>
      <c r="N237" s="146" t="s">
        <v>1772</v>
      </c>
    </row>
    <row r="238" spans="1:14">
      <c r="A238" s="146" t="s">
        <v>956</v>
      </c>
      <c r="B238" s="146" t="s">
        <v>142</v>
      </c>
      <c r="C238" s="146">
        <v>17295</v>
      </c>
      <c r="D238" s="146">
        <v>79855</v>
      </c>
      <c r="E238" s="146">
        <v>0</v>
      </c>
      <c r="F238" s="146">
        <v>0</v>
      </c>
      <c r="G238" s="146">
        <v>79855</v>
      </c>
      <c r="H238" s="146">
        <v>97150</v>
      </c>
      <c r="I238" s="146">
        <v>14809</v>
      </c>
      <c r="J238" s="146">
        <v>32104</v>
      </c>
      <c r="K238" s="146">
        <v>33.04</v>
      </c>
      <c r="L238" s="146">
        <v>3</v>
      </c>
      <c r="M238" s="146" t="s">
        <v>1777</v>
      </c>
      <c r="N238" s="146" t="s">
        <v>1778</v>
      </c>
    </row>
    <row r="239" spans="1:14">
      <c r="A239" s="146" t="s">
        <v>957</v>
      </c>
      <c r="B239" s="146" t="s">
        <v>239</v>
      </c>
      <c r="C239" s="146">
        <v>50799</v>
      </c>
      <c r="D239" s="146">
        <v>31376</v>
      </c>
      <c r="E239" s="146">
        <v>0</v>
      </c>
      <c r="F239" s="146">
        <v>0</v>
      </c>
      <c r="G239" s="146">
        <v>31376</v>
      </c>
      <c r="H239" s="146">
        <v>82175</v>
      </c>
      <c r="I239" s="146">
        <v>0</v>
      </c>
      <c r="J239" s="146">
        <v>50799</v>
      </c>
      <c r="K239" s="146">
        <v>61.81</v>
      </c>
      <c r="L239" s="146">
        <v>2</v>
      </c>
      <c r="M239" s="146" t="s">
        <v>1775</v>
      </c>
      <c r="N239" s="146" t="s">
        <v>1776</v>
      </c>
    </row>
    <row r="240" spans="1:14">
      <c r="A240" s="146" t="s">
        <v>958</v>
      </c>
      <c r="B240" s="146" t="s">
        <v>384</v>
      </c>
      <c r="C240" s="146">
        <v>0</v>
      </c>
      <c r="D240" s="146">
        <v>0</v>
      </c>
      <c r="E240" s="146">
        <v>0</v>
      </c>
      <c r="F240" s="146">
        <v>117209</v>
      </c>
      <c r="G240" s="146">
        <v>117209</v>
      </c>
      <c r="H240" s="146">
        <v>117209</v>
      </c>
      <c r="I240" s="146">
        <v>0</v>
      </c>
      <c r="J240" s="146">
        <v>0</v>
      </c>
      <c r="K240" s="146">
        <v>0</v>
      </c>
      <c r="L240" s="146">
        <v>6</v>
      </c>
      <c r="M240" s="146" t="s">
        <v>1773</v>
      </c>
      <c r="N240" s="146" t="s">
        <v>1772</v>
      </c>
    </row>
    <row r="241" spans="1:14">
      <c r="A241" s="146" t="s">
        <v>959</v>
      </c>
      <c r="B241" s="146" t="s">
        <v>193</v>
      </c>
      <c r="C241" s="146">
        <v>19103</v>
      </c>
      <c r="D241" s="146">
        <v>74372</v>
      </c>
      <c r="E241" s="146">
        <v>0</v>
      </c>
      <c r="F241" s="146">
        <v>0</v>
      </c>
      <c r="G241" s="146">
        <v>74372</v>
      </c>
      <c r="H241" s="146">
        <v>93475</v>
      </c>
      <c r="I241" s="146">
        <v>0</v>
      </c>
      <c r="J241" s="146">
        <v>19103</v>
      </c>
      <c r="K241" s="146">
        <v>20.43</v>
      </c>
      <c r="L241" s="146">
        <v>4</v>
      </c>
      <c r="M241" s="146" t="s">
        <v>1771</v>
      </c>
      <c r="N241" s="146" t="s">
        <v>1772</v>
      </c>
    </row>
    <row r="242" spans="1:14">
      <c r="A242" s="146" t="s">
        <v>961</v>
      </c>
      <c r="B242" s="146" t="s">
        <v>385</v>
      </c>
      <c r="C242" s="146">
        <v>424</v>
      </c>
      <c r="D242" s="146">
        <v>0</v>
      </c>
      <c r="E242" s="146">
        <v>0</v>
      </c>
      <c r="F242" s="146">
        <v>117578</v>
      </c>
      <c r="G242" s="146">
        <v>117578</v>
      </c>
      <c r="H242" s="146">
        <v>118002</v>
      </c>
      <c r="I242" s="146">
        <v>0</v>
      </c>
      <c r="J242" s="146">
        <v>424</v>
      </c>
      <c r="K242" s="146">
        <v>0.35</v>
      </c>
      <c r="L242" s="146">
        <v>6</v>
      </c>
      <c r="M242" s="146" t="s">
        <v>1773</v>
      </c>
      <c r="N242" s="146" t="s">
        <v>1772</v>
      </c>
    </row>
    <row r="243" spans="1:14">
      <c r="A243" s="146" t="s">
        <v>962</v>
      </c>
      <c r="B243" s="146" t="s">
        <v>143</v>
      </c>
      <c r="C243" s="146">
        <v>0</v>
      </c>
      <c r="D243" s="146">
        <v>91937</v>
      </c>
      <c r="E243" s="146">
        <v>0</v>
      </c>
      <c r="F243" s="146">
        <v>0</v>
      </c>
      <c r="G243" s="146">
        <v>91937</v>
      </c>
      <c r="H243" s="146">
        <v>91937</v>
      </c>
      <c r="I243" s="146">
        <v>0</v>
      </c>
      <c r="J243" s="146">
        <v>0</v>
      </c>
      <c r="K243" s="146">
        <v>0</v>
      </c>
      <c r="L243" s="146">
        <v>4</v>
      </c>
      <c r="M243" s="146" t="s">
        <v>1771</v>
      </c>
      <c r="N243" s="146" t="s">
        <v>1772</v>
      </c>
    </row>
    <row r="244" spans="1:14">
      <c r="A244" s="146" t="s">
        <v>963</v>
      </c>
      <c r="B244" s="146" t="s">
        <v>144</v>
      </c>
      <c r="C244" s="146">
        <v>0</v>
      </c>
      <c r="D244" s="146">
        <v>94813</v>
      </c>
      <c r="E244" s="146">
        <v>0</v>
      </c>
      <c r="F244" s="146">
        <v>0</v>
      </c>
      <c r="G244" s="146">
        <v>94813</v>
      </c>
      <c r="H244" s="146">
        <v>94813</v>
      </c>
      <c r="I244" s="146">
        <v>0</v>
      </c>
      <c r="J244" s="146">
        <v>0</v>
      </c>
      <c r="K244" s="146">
        <v>0</v>
      </c>
      <c r="L244" s="146">
        <v>4</v>
      </c>
      <c r="M244" s="146" t="s">
        <v>1771</v>
      </c>
      <c r="N244" s="146" t="s">
        <v>1772</v>
      </c>
    </row>
    <row r="245" spans="1:14">
      <c r="A245" s="146" t="s">
        <v>964</v>
      </c>
      <c r="B245" s="146" t="s">
        <v>145</v>
      </c>
      <c r="C245" s="146">
        <v>0</v>
      </c>
      <c r="D245" s="146">
        <v>84656</v>
      </c>
      <c r="E245" s="146">
        <v>0</v>
      </c>
      <c r="F245" s="146">
        <v>0</v>
      </c>
      <c r="G245" s="146">
        <v>84656</v>
      </c>
      <c r="H245" s="146">
        <v>84656</v>
      </c>
      <c r="I245" s="146">
        <v>0</v>
      </c>
      <c r="J245" s="146">
        <v>0</v>
      </c>
      <c r="K245" s="146">
        <v>0</v>
      </c>
      <c r="L245" s="146">
        <v>4</v>
      </c>
      <c r="M245" s="146" t="s">
        <v>1771</v>
      </c>
      <c r="N245" s="146" t="s">
        <v>1772</v>
      </c>
    </row>
    <row r="246" spans="1:14">
      <c r="A246" s="146" t="s">
        <v>965</v>
      </c>
      <c r="B246" s="146" t="s">
        <v>512</v>
      </c>
      <c r="C246" s="146">
        <v>1257</v>
      </c>
      <c r="D246" s="146">
        <v>85933</v>
      </c>
      <c r="E246" s="146">
        <v>0</v>
      </c>
      <c r="F246" s="146">
        <v>0</v>
      </c>
      <c r="G246" s="146">
        <v>85933</v>
      </c>
      <c r="H246" s="146">
        <v>87190</v>
      </c>
      <c r="I246" s="146">
        <v>0</v>
      </c>
      <c r="J246" s="146">
        <v>1257</v>
      </c>
      <c r="K246" s="146">
        <v>1.44</v>
      </c>
      <c r="L246" s="146">
        <v>4</v>
      </c>
      <c r="M246" s="146" t="s">
        <v>1771</v>
      </c>
      <c r="N246" s="146" t="s">
        <v>1772</v>
      </c>
    </row>
    <row r="247" spans="1:14">
      <c r="A247" s="146" t="s">
        <v>967</v>
      </c>
      <c r="B247" s="146" t="s">
        <v>75</v>
      </c>
      <c r="C247" s="146">
        <v>299</v>
      </c>
      <c r="D247" s="146">
        <v>3081</v>
      </c>
      <c r="E247" s="146">
        <v>0</v>
      </c>
      <c r="F247" s="146">
        <v>100530</v>
      </c>
      <c r="G247" s="146">
        <v>103611</v>
      </c>
      <c r="H247" s="146">
        <v>103910</v>
      </c>
      <c r="I247" s="146">
        <v>0</v>
      </c>
      <c r="J247" s="146">
        <v>299</v>
      </c>
      <c r="K247" s="146">
        <v>0.28000000000000003</v>
      </c>
      <c r="L247" s="146">
        <v>6</v>
      </c>
      <c r="M247" s="146" t="s">
        <v>1773</v>
      </c>
      <c r="N247" s="146" t="s">
        <v>1772</v>
      </c>
    </row>
    <row r="248" spans="1:14">
      <c r="A248" s="146" t="s">
        <v>969</v>
      </c>
      <c r="B248" s="146" t="s">
        <v>76</v>
      </c>
      <c r="C248" s="146">
        <v>26044</v>
      </c>
      <c r="D248" s="146">
        <v>60606</v>
      </c>
      <c r="E248" s="146">
        <v>0</v>
      </c>
      <c r="F248" s="146">
        <v>0</v>
      </c>
      <c r="G248" s="146">
        <v>60606</v>
      </c>
      <c r="H248" s="146">
        <v>86650</v>
      </c>
      <c r="I248" s="146">
        <v>25359</v>
      </c>
      <c r="J248" s="146">
        <v>51403</v>
      </c>
      <c r="K248" s="146">
        <v>59.32</v>
      </c>
      <c r="L248" s="146">
        <v>2</v>
      </c>
      <c r="M248" s="146" t="s">
        <v>1775</v>
      </c>
      <c r="N248" s="146" t="s">
        <v>1776</v>
      </c>
    </row>
    <row r="249" spans="1:14">
      <c r="A249" s="146" t="s">
        <v>970</v>
      </c>
      <c r="B249" s="146" t="s">
        <v>146</v>
      </c>
      <c r="C249" s="146">
        <v>486</v>
      </c>
      <c r="D249" s="146">
        <v>0</v>
      </c>
      <c r="E249" s="146">
        <v>0</v>
      </c>
      <c r="F249" s="146">
        <v>132391</v>
      </c>
      <c r="G249" s="146">
        <v>132391</v>
      </c>
      <c r="H249" s="146">
        <v>132877</v>
      </c>
      <c r="I249" s="146">
        <v>0</v>
      </c>
      <c r="J249" s="146">
        <v>486</v>
      </c>
      <c r="K249" s="146">
        <v>0.36</v>
      </c>
      <c r="L249" s="146">
        <v>6</v>
      </c>
      <c r="M249" s="146" t="s">
        <v>1773</v>
      </c>
      <c r="N249" s="146" t="s">
        <v>1772</v>
      </c>
    </row>
    <row r="250" spans="1:14">
      <c r="A250" s="146" t="s">
        <v>971</v>
      </c>
      <c r="B250" s="146" t="s">
        <v>147</v>
      </c>
      <c r="C250" s="146">
        <v>0</v>
      </c>
      <c r="D250" s="146">
        <v>0</v>
      </c>
      <c r="E250" s="146">
        <v>0</v>
      </c>
      <c r="F250" s="146">
        <v>94469</v>
      </c>
      <c r="G250" s="146">
        <v>94469</v>
      </c>
      <c r="H250" s="146">
        <v>94469</v>
      </c>
      <c r="I250" s="146">
        <v>0</v>
      </c>
      <c r="J250" s="146">
        <v>0</v>
      </c>
      <c r="K250" s="146">
        <v>0</v>
      </c>
      <c r="L250" s="146">
        <v>6</v>
      </c>
      <c r="M250" s="146" t="s">
        <v>1773</v>
      </c>
      <c r="N250" s="146" t="s">
        <v>1772</v>
      </c>
    </row>
    <row r="251" spans="1:14">
      <c r="A251" s="146" t="s">
        <v>972</v>
      </c>
      <c r="B251" s="146" t="s">
        <v>148</v>
      </c>
      <c r="C251" s="146">
        <v>119</v>
      </c>
      <c r="D251" s="146">
        <v>0</v>
      </c>
      <c r="E251" s="146">
        <v>0</v>
      </c>
      <c r="F251" s="146">
        <v>91521</v>
      </c>
      <c r="G251" s="146">
        <v>91521</v>
      </c>
      <c r="H251" s="146">
        <v>91640</v>
      </c>
      <c r="I251" s="146">
        <v>0</v>
      </c>
      <c r="J251" s="146">
        <v>119</v>
      </c>
      <c r="K251" s="146">
        <v>0.12</v>
      </c>
      <c r="L251" s="146">
        <v>6</v>
      </c>
      <c r="M251" s="146" t="s">
        <v>1773</v>
      </c>
      <c r="N251" s="146" t="s">
        <v>1772</v>
      </c>
    </row>
    <row r="252" spans="1:14">
      <c r="A252" s="146" t="s">
        <v>973</v>
      </c>
      <c r="B252" s="146" t="s">
        <v>149</v>
      </c>
      <c r="C252" s="146">
        <v>6520</v>
      </c>
      <c r="D252" s="146">
        <v>1724</v>
      </c>
      <c r="E252" s="146">
        <v>0</v>
      </c>
      <c r="F252" s="146">
        <v>76327</v>
      </c>
      <c r="G252" s="146">
        <v>78051</v>
      </c>
      <c r="H252" s="146">
        <v>84571</v>
      </c>
      <c r="I252" s="146">
        <v>0</v>
      </c>
      <c r="J252" s="146">
        <v>6520</v>
      </c>
      <c r="K252" s="146">
        <v>7.7</v>
      </c>
      <c r="L252" s="146">
        <v>6</v>
      </c>
      <c r="M252" s="146" t="s">
        <v>1773</v>
      </c>
      <c r="N252" s="146" t="s">
        <v>1772</v>
      </c>
    </row>
    <row r="253" spans="1:14">
      <c r="A253" s="146" t="s">
        <v>974</v>
      </c>
      <c r="B253" s="146" t="s">
        <v>150</v>
      </c>
      <c r="C253" s="146">
        <v>272</v>
      </c>
      <c r="D253" s="146">
        <v>525</v>
      </c>
      <c r="E253" s="146">
        <v>0</v>
      </c>
      <c r="F253" s="146">
        <v>92009</v>
      </c>
      <c r="G253" s="146">
        <v>92534</v>
      </c>
      <c r="H253" s="146">
        <v>92806</v>
      </c>
      <c r="I253" s="146">
        <v>0</v>
      </c>
      <c r="J253" s="146">
        <v>272</v>
      </c>
      <c r="K253" s="146">
        <v>0.28999999999999998</v>
      </c>
      <c r="L253" s="146">
        <v>6</v>
      </c>
      <c r="M253" s="146" t="s">
        <v>1773</v>
      </c>
      <c r="N253" s="146" t="s">
        <v>1772</v>
      </c>
    </row>
    <row r="254" spans="1:14">
      <c r="A254" s="146" t="s">
        <v>975</v>
      </c>
      <c r="B254" s="146" t="s">
        <v>194</v>
      </c>
      <c r="C254" s="146">
        <v>0</v>
      </c>
      <c r="D254" s="146">
        <v>108520</v>
      </c>
      <c r="E254" s="146">
        <v>0</v>
      </c>
      <c r="F254" s="146">
        <v>0</v>
      </c>
      <c r="G254" s="146">
        <v>108520</v>
      </c>
      <c r="H254" s="146">
        <v>108520</v>
      </c>
      <c r="I254" s="146">
        <v>0</v>
      </c>
      <c r="J254" s="146">
        <v>0</v>
      </c>
      <c r="K254" s="146">
        <v>0</v>
      </c>
      <c r="L254" s="146">
        <v>4</v>
      </c>
      <c r="M254" s="146" t="s">
        <v>1771</v>
      </c>
      <c r="N254" s="146" t="s">
        <v>1772</v>
      </c>
    </row>
    <row r="255" spans="1:14">
      <c r="A255" s="146" t="s">
        <v>976</v>
      </c>
      <c r="B255" s="146" t="s">
        <v>195</v>
      </c>
      <c r="C255" s="146">
        <v>0</v>
      </c>
      <c r="D255" s="146">
        <v>119287</v>
      </c>
      <c r="E255" s="146">
        <v>0</v>
      </c>
      <c r="F255" s="146">
        <v>0</v>
      </c>
      <c r="G255" s="146">
        <v>119287</v>
      </c>
      <c r="H255" s="146">
        <v>119287</v>
      </c>
      <c r="I255" s="146">
        <v>0</v>
      </c>
      <c r="J255" s="146">
        <v>0</v>
      </c>
      <c r="K255" s="146">
        <v>0</v>
      </c>
      <c r="L255" s="146">
        <v>4</v>
      </c>
      <c r="M255" s="146" t="s">
        <v>1771</v>
      </c>
      <c r="N255" s="146" t="s">
        <v>1772</v>
      </c>
    </row>
    <row r="256" spans="1:14">
      <c r="A256" s="146" t="s">
        <v>977</v>
      </c>
      <c r="B256" s="146" t="s">
        <v>196</v>
      </c>
      <c r="C256" s="146">
        <v>556</v>
      </c>
      <c r="D256" s="146">
        <v>101476</v>
      </c>
      <c r="E256" s="146">
        <v>0</v>
      </c>
      <c r="F256" s="146">
        <v>0</v>
      </c>
      <c r="G256" s="146">
        <v>101476</v>
      </c>
      <c r="H256" s="146">
        <v>102032</v>
      </c>
      <c r="I256" s="146">
        <v>0</v>
      </c>
      <c r="J256" s="146">
        <v>556</v>
      </c>
      <c r="K256" s="146">
        <v>0.54</v>
      </c>
      <c r="L256" s="146">
        <v>4</v>
      </c>
      <c r="M256" s="146" t="s">
        <v>1771</v>
      </c>
      <c r="N256" s="146" t="s">
        <v>1772</v>
      </c>
    </row>
    <row r="257" spans="1:14">
      <c r="A257" s="146" t="s">
        <v>978</v>
      </c>
      <c r="B257" s="146" t="s">
        <v>77</v>
      </c>
      <c r="C257" s="146">
        <v>3104</v>
      </c>
      <c r="D257" s="146">
        <v>364</v>
      </c>
      <c r="E257" s="146">
        <v>0</v>
      </c>
      <c r="F257" s="146">
        <v>99529</v>
      </c>
      <c r="G257" s="146">
        <v>99893</v>
      </c>
      <c r="H257" s="146">
        <v>102997</v>
      </c>
      <c r="I257" s="146">
        <v>0</v>
      </c>
      <c r="J257" s="146">
        <v>3104</v>
      </c>
      <c r="K257" s="146">
        <v>3.01</v>
      </c>
      <c r="L257" s="146">
        <v>6</v>
      </c>
      <c r="M257" s="146" t="s">
        <v>1773</v>
      </c>
      <c r="N257" s="146" t="s">
        <v>1772</v>
      </c>
    </row>
    <row r="258" spans="1:14">
      <c r="A258" s="146" t="s">
        <v>979</v>
      </c>
      <c r="B258" s="146" t="s">
        <v>449</v>
      </c>
      <c r="C258" s="146">
        <v>26908</v>
      </c>
      <c r="D258" s="146">
        <v>61284</v>
      </c>
      <c r="E258" s="146">
        <v>0</v>
      </c>
      <c r="F258" s="146">
        <v>0</v>
      </c>
      <c r="G258" s="146">
        <v>61284</v>
      </c>
      <c r="H258" s="146">
        <v>88192</v>
      </c>
      <c r="I258" s="146">
        <v>17297</v>
      </c>
      <c r="J258" s="146">
        <v>44205</v>
      </c>
      <c r="K258" s="146">
        <v>50.12</v>
      </c>
      <c r="L258" s="146">
        <v>2</v>
      </c>
      <c r="M258" s="146" t="s">
        <v>1775</v>
      </c>
      <c r="N258" s="146" t="s">
        <v>1776</v>
      </c>
    </row>
    <row r="259" spans="1:14">
      <c r="A259" s="146" t="s">
        <v>980</v>
      </c>
      <c r="B259" s="146" t="s">
        <v>386</v>
      </c>
      <c r="C259" s="146">
        <v>0</v>
      </c>
      <c r="D259" s="146">
        <v>0</v>
      </c>
      <c r="E259" s="146">
        <v>0</v>
      </c>
      <c r="F259" s="146">
        <v>102206</v>
      </c>
      <c r="G259" s="146">
        <v>102206</v>
      </c>
      <c r="H259" s="146">
        <v>102206</v>
      </c>
      <c r="I259" s="146">
        <v>0</v>
      </c>
      <c r="J259" s="146">
        <v>0</v>
      </c>
      <c r="K259" s="146">
        <v>0</v>
      </c>
      <c r="L259" s="146">
        <v>6</v>
      </c>
      <c r="M259" s="146" t="s">
        <v>1773</v>
      </c>
      <c r="N259" s="146" t="s">
        <v>1772</v>
      </c>
    </row>
    <row r="260" spans="1:14">
      <c r="A260" s="146" t="s">
        <v>981</v>
      </c>
      <c r="B260" s="146" t="s">
        <v>387</v>
      </c>
      <c r="C260" s="146">
        <v>0</v>
      </c>
      <c r="D260" s="146">
        <v>0</v>
      </c>
      <c r="E260" s="146">
        <v>0</v>
      </c>
      <c r="F260" s="146">
        <v>105993</v>
      </c>
      <c r="G260" s="146">
        <v>105993</v>
      </c>
      <c r="H260" s="146">
        <v>105993</v>
      </c>
      <c r="I260" s="146">
        <v>0</v>
      </c>
      <c r="J260" s="146">
        <v>0</v>
      </c>
      <c r="K260" s="146">
        <v>0</v>
      </c>
      <c r="L260" s="146">
        <v>6</v>
      </c>
      <c r="M260" s="146" t="s">
        <v>1773</v>
      </c>
      <c r="N260" s="146" t="s">
        <v>1772</v>
      </c>
    </row>
    <row r="261" spans="1:14">
      <c r="A261" s="146" t="s">
        <v>982</v>
      </c>
      <c r="B261" s="146" t="s">
        <v>388</v>
      </c>
      <c r="C261" s="146">
        <v>0</v>
      </c>
      <c r="D261" s="146">
        <v>0</v>
      </c>
      <c r="E261" s="146">
        <v>0</v>
      </c>
      <c r="F261" s="146">
        <v>112827</v>
      </c>
      <c r="G261" s="146">
        <v>112827</v>
      </c>
      <c r="H261" s="146">
        <v>112827</v>
      </c>
      <c r="I261" s="146">
        <v>0</v>
      </c>
      <c r="J261" s="146">
        <v>0</v>
      </c>
      <c r="K261" s="146">
        <v>0</v>
      </c>
      <c r="L261" s="146">
        <v>6</v>
      </c>
      <c r="M261" s="146" t="s">
        <v>1773</v>
      </c>
      <c r="N261" s="146" t="s">
        <v>1772</v>
      </c>
    </row>
    <row r="262" spans="1:14">
      <c r="A262" s="146" t="s">
        <v>983</v>
      </c>
      <c r="B262" s="146" t="s">
        <v>389</v>
      </c>
      <c r="C262" s="146">
        <v>0</v>
      </c>
      <c r="D262" s="146">
        <v>0</v>
      </c>
      <c r="E262" s="146">
        <v>0</v>
      </c>
      <c r="F262" s="146">
        <v>104183</v>
      </c>
      <c r="G262" s="146">
        <v>104183</v>
      </c>
      <c r="H262" s="146">
        <v>104183</v>
      </c>
      <c r="I262" s="146">
        <v>0</v>
      </c>
      <c r="J262" s="146">
        <v>0</v>
      </c>
      <c r="K262" s="146">
        <v>0</v>
      </c>
      <c r="L262" s="146">
        <v>6</v>
      </c>
      <c r="M262" s="146" t="s">
        <v>1773</v>
      </c>
      <c r="N262" s="146" t="s">
        <v>1772</v>
      </c>
    </row>
    <row r="263" spans="1:14">
      <c r="A263" s="146" t="s">
        <v>984</v>
      </c>
      <c r="B263" s="146" t="s">
        <v>240</v>
      </c>
      <c r="C263" s="146">
        <v>30864</v>
      </c>
      <c r="D263" s="146">
        <v>34373</v>
      </c>
      <c r="E263" s="146">
        <v>0</v>
      </c>
      <c r="F263" s="146">
        <v>27748</v>
      </c>
      <c r="G263" s="146">
        <v>62121</v>
      </c>
      <c r="H263" s="146">
        <v>92985</v>
      </c>
      <c r="I263" s="146">
        <v>0</v>
      </c>
      <c r="J263" s="146">
        <v>30864</v>
      </c>
      <c r="K263" s="146">
        <v>33.19</v>
      </c>
      <c r="L263" s="146">
        <v>3</v>
      </c>
      <c r="M263" s="146" t="s">
        <v>1777</v>
      </c>
      <c r="N263" s="146" t="s">
        <v>1778</v>
      </c>
    </row>
    <row r="264" spans="1:14">
      <c r="A264" s="146" t="s">
        <v>985</v>
      </c>
      <c r="B264" s="146" t="s">
        <v>197</v>
      </c>
      <c r="C264" s="146">
        <v>9121</v>
      </c>
      <c r="D264" s="146">
        <v>97213</v>
      </c>
      <c r="E264" s="146">
        <v>0</v>
      </c>
      <c r="F264" s="146">
        <v>0</v>
      </c>
      <c r="G264" s="146">
        <v>97213</v>
      </c>
      <c r="H264" s="146">
        <v>106334</v>
      </c>
      <c r="I264" s="146">
        <v>0</v>
      </c>
      <c r="J264" s="146">
        <v>9121</v>
      </c>
      <c r="K264" s="146">
        <v>8.57</v>
      </c>
      <c r="L264" s="146">
        <v>4</v>
      </c>
      <c r="M264" s="146" t="s">
        <v>1771</v>
      </c>
      <c r="N264" s="146" t="s">
        <v>1772</v>
      </c>
    </row>
    <row r="265" spans="1:14">
      <c r="A265" s="146" t="s">
        <v>987</v>
      </c>
      <c r="B265" s="146" t="s">
        <v>78</v>
      </c>
      <c r="C265" s="146">
        <v>0</v>
      </c>
      <c r="D265" s="146">
        <v>0</v>
      </c>
      <c r="E265" s="146">
        <v>0</v>
      </c>
      <c r="F265" s="146">
        <v>114920</v>
      </c>
      <c r="G265" s="146">
        <v>114920</v>
      </c>
      <c r="H265" s="146">
        <v>114920</v>
      </c>
      <c r="I265" s="146">
        <v>0</v>
      </c>
      <c r="J265" s="146">
        <v>0</v>
      </c>
      <c r="K265" s="146">
        <v>0</v>
      </c>
      <c r="L265" s="146">
        <v>6</v>
      </c>
      <c r="M265" s="146" t="s">
        <v>1773</v>
      </c>
      <c r="N265" s="146" t="s">
        <v>1772</v>
      </c>
    </row>
    <row r="266" spans="1:14">
      <c r="A266" s="146" t="s">
        <v>988</v>
      </c>
      <c r="B266" s="146" t="s">
        <v>79</v>
      </c>
      <c r="C266" s="146">
        <v>0</v>
      </c>
      <c r="D266" s="146">
        <v>0</v>
      </c>
      <c r="E266" s="146">
        <v>0</v>
      </c>
      <c r="F266" s="146">
        <v>91876</v>
      </c>
      <c r="G266" s="146">
        <v>91876</v>
      </c>
      <c r="H266" s="146">
        <v>91876</v>
      </c>
      <c r="I266" s="146">
        <v>0</v>
      </c>
      <c r="J266" s="146">
        <v>0</v>
      </c>
      <c r="K266" s="146">
        <v>0</v>
      </c>
      <c r="L266" s="146">
        <v>6</v>
      </c>
      <c r="M266" s="146" t="s">
        <v>1773</v>
      </c>
      <c r="N266" s="146" t="s">
        <v>1772</v>
      </c>
    </row>
    <row r="267" spans="1:14">
      <c r="A267" s="146" t="s">
        <v>989</v>
      </c>
      <c r="B267" s="146" t="s">
        <v>80</v>
      </c>
      <c r="C267" s="146">
        <v>0</v>
      </c>
      <c r="D267" s="146">
        <v>0</v>
      </c>
      <c r="E267" s="146">
        <v>0</v>
      </c>
      <c r="F267" s="146">
        <v>91501</v>
      </c>
      <c r="G267" s="146">
        <v>91501</v>
      </c>
      <c r="H267" s="146">
        <v>91501</v>
      </c>
      <c r="I267" s="146">
        <v>0</v>
      </c>
      <c r="J267" s="146">
        <v>0</v>
      </c>
      <c r="K267" s="146">
        <v>0</v>
      </c>
      <c r="L267" s="146">
        <v>6</v>
      </c>
      <c r="M267" s="146" t="s">
        <v>1773</v>
      </c>
      <c r="N267" s="146" t="s">
        <v>1772</v>
      </c>
    </row>
    <row r="268" spans="1:14">
      <c r="A268" s="146" t="s">
        <v>990</v>
      </c>
      <c r="B268" s="146" t="s">
        <v>81</v>
      </c>
      <c r="C268" s="146">
        <v>0</v>
      </c>
      <c r="D268" s="146">
        <v>0</v>
      </c>
      <c r="E268" s="146">
        <v>0</v>
      </c>
      <c r="F268" s="146">
        <v>90537</v>
      </c>
      <c r="G268" s="146">
        <v>90537</v>
      </c>
      <c r="H268" s="146">
        <v>90537</v>
      </c>
      <c r="I268" s="146">
        <v>0</v>
      </c>
      <c r="J268" s="146">
        <v>0</v>
      </c>
      <c r="K268" s="146">
        <v>0</v>
      </c>
      <c r="L268" s="146">
        <v>6</v>
      </c>
      <c r="M268" s="146" t="s">
        <v>1773</v>
      </c>
      <c r="N268" s="146" t="s">
        <v>1772</v>
      </c>
    </row>
    <row r="269" spans="1:14">
      <c r="A269" s="146" t="s">
        <v>993</v>
      </c>
      <c r="B269" s="146" t="s">
        <v>198</v>
      </c>
      <c r="C269" s="146">
        <v>5456</v>
      </c>
      <c r="D269" s="146">
        <v>93721</v>
      </c>
      <c r="E269" s="146">
        <v>0</v>
      </c>
      <c r="F269" s="146">
        <v>0</v>
      </c>
      <c r="G269" s="146">
        <v>93721</v>
      </c>
      <c r="H269" s="146">
        <v>99177</v>
      </c>
      <c r="I269" s="146">
        <v>0</v>
      </c>
      <c r="J269" s="146">
        <v>5456</v>
      </c>
      <c r="K269" s="146">
        <v>5.5</v>
      </c>
      <c r="L269" s="146">
        <v>4</v>
      </c>
      <c r="M269" s="146" t="s">
        <v>1771</v>
      </c>
      <c r="N269" s="146" t="s">
        <v>1772</v>
      </c>
    </row>
    <row r="270" spans="1:14">
      <c r="A270" s="146" t="s">
        <v>994</v>
      </c>
      <c r="B270" s="146" t="s">
        <v>199</v>
      </c>
      <c r="C270" s="146">
        <v>64551</v>
      </c>
      <c r="D270" s="146">
        <v>32334</v>
      </c>
      <c r="E270" s="146">
        <v>0</v>
      </c>
      <c r="F270" s="146">
        <v>0</v>
      </c>
      <c r="G270" s="146">
        <v>32334</v>
      </c>
      <c r="H270" s="146">
        <v>96885</v>
      </c>
      <c r="I270" s="146">
        <v>32334</v>
      </c>
      <c r="J270" s="146">
        <v>96885</v>
      </c>
      <c r="K270" s="146">
        <v>100</v>
      </c>
      <c r="L270" s="146">
        <v>1</v>
      </c>
      <c r="M270" s="146" t="s">
        <v>1779</v>
      </c>
      <c r="N270" s="146" t="s">
        <v>1776</v>
      </c>
    </row>
    <row r="271" spans="1:14">
      <c r="A271" s="146" t="s">
        <v>995</v>
      </c>
      <c r="B271" s="146" t="s">
        <v>241</v>
      </c>
      <c r="C271" s="146">
        <v>56428</v>
      </c>
      <c r="D271" s="146">
        <v>28429</v>
      </c>
      <c r="E271" s="146">
        <v>0</v>
      </c>
      <c r="F271" s="146">
        <v>0</v>
      </c>
      <c r="G271" s="146">
        <v>28429</v>
      </c>
      <c r="H271" s="146">
        <v>84857</v>
      </c>
      <c r="I271" s="146">
        <v>23172</v>
      </c>
      <c r="J271" s="146">
        <v>79600</v>
      </c>
      <c r="K271" s="146">
        <v>93.8</v>
      </c>
      <c r="L271" s="146">
        <v>1</v>
      </c>
      <c r="M271" s="146" t="s">
        <v>1779</v>
      </c>
      <c r="N271" s="146" t="s">
        <v>1776</v>
      </c>
    </row>
    <row r="272" spans="1:14">
      <c r="A272" s="146" t="s">
        <v>996</v>
      </c>
      <c r="B272" s="146" t="s">
        <v>301</v>
      </c>
      <c r="C272" s="146">
        <v>0</v>
      </c>
      <c r="D272" s="146">
        <v>98947</v>
      </c>
      <c r="E272" s="146">
        <v>0</v>
      </c>
      <c r="F272" s="146">
        <v>0</v>
      </c>
      <c r="G272" s="146">
        <v>98947</v>
      </c>
      <c r="H272" s="146">
        <v>98947</v>
      </c>
      <c r="I272" s="146">
        <v>0</v>
      </c>
      <c r="J272" s="146">
        <v>0</v>
      </c>
      <c r="K272" s="146">
        <v>0</v>
      </c>
      <c r="L272" s="146">
        <v>4</v>
      </c>
      <c r="M272" s="146" t="s">
        <v>1771</v>
      </c>
      <c r="N272" s="146" t="s">
        <v>1772</v>
      </c>
    </row>
    <row r="273" spans="1:14">
      <c r="A273" s="146" t="s">
        <v>997</v>
      </c>
      <c r="B273" s="146" t="s">
        <v>302</v>
      </c>
      <c r="C273" s="146">
        <v>5926</v>
      </c>
      <c r="D273" s="146">
        <v>104254</v>
      </c>
      <c r="E273" s="146">
        <v>0</v>
      </c>
      <c r="F273" s="146">
        <v>0</v>
      </c>
      <c r="G273" s="146">
        <v>104254</v>
      </c>
      <c r="H273" s="146">
        <v>110180</v>
      </c>
      <c r="I273" s="146">
        <v>0</v>
      </c>
      <c r="J273" s="146">
        <v>5926</v>
      </c>
      <c r="K273" s="146">
        <v>5.37</v>
      </c>
      <c r="L273" s="146">
        <v>4</v>
      </c>
      <c r="M273" s="146" t="s">
        <v>1771</v>
      </c>
      <c r="N273" s="146" t="s">
        <v>1772</v>
      </c>
    </row>
    <row r="274" spans="1:14">
      <c r="A274" s="146" t="s">
        <v>998</v>
      </c>
      <c r="B274" s="146" t="s">
        <v>82</v>
      </c>
      <c r="C274" s="146">
        <v>11003</v>
      </c>
      <c r="D274" s="146">
        <v>68960</v>
      </c>
      <c r="E274" s="146">
        <v>0</v>
      </c>
      <c r="F274" s="146">
        <v>13305</v>
      </c>
      <c r="G274" s="146">
        <v>82265</v>
      </c>
      <c r="H274" s="146">
        <v>93268</v>
      </c>
      <c r="I274" s="146">
        <v>0</v>
      </c>
      <c r="J274" s="146">
        <v>11003</v>
      </c>
      <c r="K274" s="146">
        <v>11.79</v>
      </c>
      <c r="L274" s="146">
        <v>4</v>
      </c>
      <c r="M274" s="146" t="s">
        <v>1771</v>
      </c>
      <c r="N274" s="146" t="s">
        <v>1772</v>
      </c>
    </row>
    <row r="275" spans="1:14">
      <c r="A275" s="146" t="s">
        <v>999</v>
      </c>
      <c r="B275" s="146" t="s">
        <v>450</v>
      </c>
      <c r="C275" s="146">
        <v>22637</v>
      </c>
      <c r="D275" s="146">
        <v>79133</v>
      </c>
      <c r="E275" s="146">
        <v>0</v>
      </c>
      <c r="F275" s="146">
        <v>0</v>
      </c>
      <c r="G275" s="146">
        <v>79133</v>
      </c>
      <c r="H275" s="146">
        <v>101770</v>
      </c>
      <c r="I275" s="146">
        <v>182</v>
      </c>
      <c r="J275" s="146">
        <v>22819</v>
      </c>
      <c r="K275" s="146">
        <v>22.42</v>
      </c>
      <c r="L275" s="146">
        <v>4</v>
      </c>
      <c r="M275" s="146" t="s">
        <v>1771</v>
      </c>
      <c r="N275" s="146" t="s">
        <v>1772</v>
      </c>
    </row>
    <row r="276" spans="1:14">
      <c r="A276" s="146" t="s">
        <v>1000</v>
      </c>
      <c r="B276" s="146" t="s">
        <v>451</v>
      </c>
      <c r="C276" s="146">
        <v>31831</v>
      </c>
      <c r="D276" s="146">
        <v>68217</v>
      </c>
      <c r="E276" s="146">
        <v>0</v>
      </c>
      <c r="F276" s="146">
        <v>0</v>
      </c>
      <c r="G276" s="146">
        <v>68217</v>
      </c>
      <c r="H276" s="146">
        <v>100048</v>
      </c>
      <c r="I276" s="146">
        <v>0</v>
      </c>
      <c r="J276" s="146">
        <v>31831</v>
      </c>
      <c r="K276" s="146">
        <v>31.81</v>
      </c>
      <c r="L276" s="146">
        <v>3</v>
      </c>
      <c r="M276" s="146" t="s">
        <v>1777</v>
      </c>
      <c r="N276" s="146" t="s">
        <v>1778</v>
      </c>
    </row>
    <row r="277" spans="1:14">
      <c r="A277" s="146" t="s">
        <v>1001</v>
      </c>
      <c r="B277" s="146" t="s">
        <v>83</v>
      </c>
      <c r="C277" s="146">
        <v>2176</v>
      </c>
      <c r="D277" s="146">
        <v>1659</v>
      </c>
      <c r="E277" s="146">
        <v>0</v>
      </c>
      <c r="F277" s="146">
        <v>94367</v>
      </c>
      <c r="G277" s="146">
        <v>96026</v>
      </c>
      <c r="H277" s="146">
        <v>98202</v>
      </c>
      <c r="I277" s="146">
        <v>0</v>
      </c>
      <c r="J277" s="146">
        <v>2176</v>
      </c>
      <c r="K277" s="146">
        <v>2.21</v>
      </c>
      <c r="L277" s="146">
        <v>6</v>
      </c>
      <c r="M277" s="146" t="s">
        <v>1773</v>
      </c>
      <c r="N277" s="146" t="s">
        <v>1772</v>
      </c>
    </row>
    <row r="278" spans="1:14">
      <c r="A278" s="146" t="s">
        <v>1002</v>
      </c>
      <c r="B278" s="146" t="s">
        <v>303</v>
      </c>
      <c r="C278" s="146">
        <v>42960</v>
      </c>
      <c r="D278" s="146">
        <v>45837</v>
      </c>
      <c r="E278" s="146">
        <v>0</v>
      </c>
      <c r="F278" s="146">
        <v>0</v>
      </c>
      <c r="G278" s="146">
        <v>45837</v>
      </c>
      <c r="H278" s="146">
        <v>88797</v>
      </c>
      <c r="I278" s="146">
        <v>21462</v>
      </c>
      <c r="J278" s="146">
        <v>64422</v>
      </c>
      <c r="K278" s="146">
        <v>72.540000000000006</v>
      </c>
      <c r="L278" s="146">
        <v>2</v>
      </c>
      <c r="M278" s="146" t="s">
        <v>1775</v>
      </c>
      <c r="N278" s="146" t="s">
        <v>1776</v>
      </c>
    </row>
    <row r="279" spans="1:14">
      <c r="A279" s="146" t="s">
        <v>1003</v>
      </c>
      <c r="B279" s="146" t="s">
        <v>84</v>
      </c>
      <c r="C279" s="146">
        <v>0</v>
      </c>
      <c r="D279" s="146">
        <v>0</v>
      </c>
      <c r="E279" s="146">
        <v>0</v>
      </c>
      <c r="F279" s="146">
        <v>134326</v>
      </c>
      <c r="G279" s="146">
        <v>134326</v>
      </c>
      <c r="H279" s="146">
        <v>134326</v>
      </c>
      <c r="I279" s="146">
        <v>0</v>
      </c>
      <c r="J279" s="146">
        <v>0</v>
      </c>
      <c r="K279" s="146">
        <v>0</v>
      </c>
      <c r="L279" s="146">
        <v>6</v>
      </c>
      <c r="M279" s="146" t="s">
        <v>1773</v>
      </c>
      <c r="N279" s="146" t="s">
        <v>1772</v>
      </c>
    </row>
    <row r="280" spans="1:14">
      <c r="A280" s="146" t="s">
        <v>1004</v>
      </c>
      <c r="B280" s="146" t="s">
        <v>85</v>
      </c>
      <c r="C280" s="146">
        <v>0</v>
      </c>
      <c r="D280" s="146">
        <v>0</v>
      </c>
      <c r="E280" s="146">
        <v>0</v>
      </c>
      <c r="F280" s="146">
        <v>111198</v>
      </c>
      <c r="G280" s="146">
        <v>111198</v>
      </c>
      <c r="H280" s="146">
        <v>111198</v>
      </c>
      <c r="I280" s="146">
        <v>0</v>
      </c>
      <c r="J280" s="146">
        <v>0</v>
      </c>
      <c r="K280" s="146">
        <v>0</v>
      </c>
      <c r="L280" s="146">
        <v>6</v>
      </c>
      <c r="M280" s="146" t="s">
        <v>1773</v>
      </c>
      <c r="N280" s="146" t="s">
        <v>1772</v>
      </c>
    </row>
    <row r="281" spans="1:14">
      <c r="A281" s="146" t="s">
        <v>1005</v>
      </c>
      <c r="B281" s="146" t="s">
        <v>86</v>
      </c>
      <c r="C281" s="146">
        <v>0</v>
      </c>
      <c r="D281" s="146">
        <v>0</v>
      </c>
      <c r="E281" s="146">
        <v>0</v>
      </c>
      <c r="F281" s="146">
        <v>99212</v>
      </c>
      <c r="G281" s="146">
        <v>99212</v>
      </c>
      <c r="H281" s="146">
        <v>99212</v>
      </c>
      <c r="I281" s="146">
        <v>0</v>
      </c>
      <c r="J281" s="146">
        <v>0</v>
      </c>
      <c r="K281" s="146">
        <v>0</v>
      </c>
      <c r="L281" s="146">
        <v>6</v>
      </c>
      <c r="M281" s="146" t="s">
        <v>1773</v>
      </c>
      <c r="N281" s="146" t="s">
        <v>1772</v>
      </c>
    </row>
    <row r="282" spans="1:14">
      <c r="A282" s="146" t="s">
        <v>1006</v>
      </c>
      <c r="B282" s="146" t="s">
        <v>200</v>
      </c>
      <c r="C282" s="146">
        <v>13703</v>
      </c>
      <c r="D282" s="146">
        <v>90763</v>
      </c>
      <c r="E282" s="146">
        <v>0</v>
      </c>
      <c r="F282" s="146">
        <v>0</v>
      </c>
      <c r="G282" s="146">
        <v>90763</v>
      </c>
      <c r="H282" s="146">
        <v>104466</v>
      </c>
      <c r="I282" s="146">
        <v>0</v>
      </c>
      <c r="J282" s="146">
        <v>13703</v>
      </c>
      <c r="K282" s="146">
        <v>13.11</v>
      </c>
      <c r="L282" s="146">
        <v>4</v>
      </c>
      <c r="M282" s="146" t="s">
        <v>1771</v>
      </c>
      <c r="N282" s="146" t="s">
        <v>1772</v>
      </c>
    </row>
    <row r="283" spans="1:14">
      <c r="A283" s="146" t="s">
        <v>1007</v>
      </c>
      <c r="B283" s="146" t="s">
        <v>452</v>
      </c>
      <c r="C283" s="146">
        <v>38067</v>
      </c>
      <c r="D283" s="146">
        <v>51796</v>
      </c>
      <c r="E283" s="146">
        <v>0</v>
      </c>
      <c r="F283" s="146">
        <v>0</v>
      </c>
      <c r="G283" s="146">
        <v>51796</v>
      </c>
      <c r="H283" s="146">
        <v>89863</v>
      </c>
      <c r="I283" s="146">
        <v>0</v>
      </c>
      <c r="J283" s="146">
        <v>38067</v>
      </c>
      <c r="K283" s="146">
        <v>42.36</v>
      </c>
      <c r="L283" s="146">
        <v>3</v>
      </c>
      <c r="M283" s="146" t="s">
        <v>1777</v>
      </c>
      <c r="N283" s="146" t="s">
        <v>1778</v>
      </c>
    </row>
    <row r="284" spans="1:14">
      <c r="A284" s="146" t="s">
        <v>1008</v>
      </c>
      <c r="B284" s="146" t="s">
        <v>242</v>
      </c>
      <c r="C284" s="146">
        <v>20398</v>
      </c>
      <c r="D284" s="146">
        <v>3570</v>
      </c>
      <c r="E284" s="146">
        <v>0</v>
      </c>
      <c r="F284" s="146">
        <v>83889</v>
      </c>
      <c r="G284" s="146">
        <v>87459</v>
      </c>
      <c r="H284" s="146">
        <v>107857</v>
      </c>
      <c r="I284" s="146">
        <v>0</v>
      </c>
      <c r="J284" s="146">
        <v>20398</v>
      </c>
      <c r="K284" s="146">
        <v>18.91</v>
      </c>
      <c r="L284" s="146">
        <v>6</v>
      </c>
      <c r="M284" s="146" t="s">
        <v>1773</v>
      </c>
      <c r="N284" s="146" t="s">
        <v>1772</v>
      </c>
    </row>
    <row r="285" spans="1:14">
      <c r="A285" s="146" t="s">
        <v>1010</v>
      </c>
      <c r="B285" s="146" t="s">
        <v>304</v>
      </c>
      <c r="C285" s="146">
        <v>65110</v>
      </c>
      <c r="D285" s="146">
        <v>35011</v>
      </c>
      <c r="E285" s="146">
        <v>0</v>
      </c>
      <c r="F285" s="146">
        <v>0</v>
      </c>
      <c r="G285" s="146">
        <v>35011</v>
      </c>
      <c r="H285" s="146">
        <v>100121</v>
      </c>
      <c r="I285" s="146">
        <v>20026</v>
      </c>
      <c r="J285" s="146">
        <v>85136</v>
      </c>
      <c r="K285" s="146">
        <v>85.03</v>
      </c>
      <c r="L285" s="146">
        <v>1</v>
      </c>
      <c r="M285" s="146" t="s">
        <v>1779</v>
      </c>
      <c r="N285" s="146" t="s">
        <v>1776</v>
      </c>
    </row>
    <row r="286" spans="1:14">
      <c r="A286" s="146" t="s">
        <v>1011</v>
      </c>
      <c r="B286" s="146" t="s">
        <v>201</v>
      </c>
      <c r="C286" s="146">
        <v>2416</v>
      </c>
      <c r="D286" s="146">
        <v>81478</v>
      </c>
      <c r="E286" s="146">
        <v>264</v>
      </c>
      <c r="F286" s="146">
        <v>0</v>
      </c>
      <c r="G286" s="146">
        <v>81742</v>
      </c>
      <c r="H286" s="146">
        <v>84158</v>
      </c>
      <c r="I286" s="146">
        <v>0</v>
      </c>
      <c r="J286" s="146">
        <v>2416</v>
      </c>
      <c r="K286" s="146">
        <v>2.87</v>
      </c>
      <c r="L286" s="146">
        <v>4</v>
      </c>
      <c r="M286" s="146" t="s">
        <v>1771</v>
      </c>
      <c r="N286" s="146" t="s">
        <v>1772</v>
      </c>
    </row>
    <row r="287" spans="1:14">
      <c r="A287" s="146" t="s">
        <v>1012</v>
      </c>
      <c r="B287" s="146" t="s">
        <v>513</v>
      </c>
      <c r="C287" s="146">
        <v>15165</v>
      </c>
      <c r="D287" s="146">
        <v>65628</v>
      </c>
      <c r="E287" s="146">
        <v>0</v>
      </c>
      <c r="F287" s="146">
        <v>0</v>
      </c>
      <c r="G287" s="146">
        <v>65628</v>
      </c>
      <c r="H287" s="146">
        <v>80793</v>
      </c>
      <c r="I287" s="146">
        <v>0</v>
      </c>
      <c r="J287" s="146">
        <v>15165</v>
      </c>
      <c r="K287" s="146">
        <v>18.77</v>
      </c>
      <c r="L287" s="146">
        <v>4</v>
      </c>
      <c r="M287" s="146" t="s">
        <v>1771</v>
      </c>
      <c r="N287" s="146" t="s">
        <v>1772</v>
      </c>
    </row>
    <row r="288" spans="1:14">
      <c r="A288" s="146" t="s">
        <v>1013</v>
      </c>
      <c r="B288" s="146" t="s">
        <v>305</v>
      </c>
      <c r="C288" s="146">
        <v>55053</v>
      </c>
      <c r="D288" s="146">
        <v>44787</v>
      </c>
      <c r="E288" s="146">
        <v>0</v>
      </c>
      <c r="F288" s="146">
        <v>0</v>
      </c>
      <c r="G288" s="146">
        <v>44787</v>
      </c>
      <c r="H288" s="146">
        <v>99840</v>
      </c>
      <c r="I288" s="146">
        <v>44787</v>
      </c>
      <c r="J288" s="146">
        <v>99840</v>
      </c>
      <c r="K288" s="146">
        <v>100</v>
      </c>
      <c r="L288" s="146">
        <v>1</v>
      </c>
      <c r="M288" s="146" t="s">
        <v>1779</v>
      </c>
      <c r="N288" s="146" t="s">
        <v>1776</v>
      </c>
    </row>
    <row r="289" spans="1:14">
      <c r="A289" s="146" t="s">
        <v>1014</v>
      </c>
      <c r="B289" s="146" t="s">
        <v>453</v>
      </c>
      <c r="C289" s="146">
        <v>14277</v>
      </c>
      <c r="D289" s="146">
        <v>91504</v>
      </c>
      <c r="E289" s="146">
        <v>0</v>
      </c>
      <c r="F289" s="146">
        <v>0</v>
      </c>
      <c r="G289" s="146">
        <v>91504</v>
      </c>
      <c r="H289" s="146">
        <v>105781</v>
      </c>
      <c r="I289" s="146">
        <v>0</v>
      </c>
      <c r="J289" s="146">
        <v>14277</v>
      </c>
      <c r="K289" s="146">
        <v>13.49</v>
      </c>
      <c r="L289" s="146">
        <v>4</v>
      </c>
      <c r="M289" s="146" t="s">
        <v>1771</v>
      </c>
      <c r="N289" s="146" t="s">
        <v>1772</v>
      </c>
    </row>
    <row r="290" spans="1:14">
      <c r="A290" s="146" t="s">
        <v>1015</v>
      </c>
      <c r="B290" s="146" t="s">
        <v>243</v>
      </c>
      <c r="C290" s="146">
        <v>44602</v>
      </c>
      <c r="D290" s="146">
        <v>49852</v>
      </c>
      <c r="E290" s="146">
        <v>0</v>
      </c>
      <c r="F290" s="146">
        <v>0</v>
      </c>
      <c r="G290" s="146">
        <v>49852</v>
      </c>
      <c r="H290" s="146">
        <v>94454</v>
      </c>
      <c r="I290" s="146">
        <v>47704</v>
      </c>
      <c r="J290" s="146">
        <v>92306</v>
      </c>
      <c r="K290" s="146">
        <v>97.72</v>
      </c>
      <c r="L290" s="146">
        <v>1</v>
      </c>
      <c r="M290" s="146" t="s">
        <v>1779</v>
      </c>
      <c r="N290" s="146" t="s">
        <v>1776</v>
      </c>
    </row>
    <row r="291" spans="1:14">
      <c r="A291" s="146" t="s">
        <v>1016</v>
      </c>
      <c r="B291" s="146" t="s">
        <v>26</v>
      </c>
      <c r="C291" s="146">
        <v>0</v>
      </c>
      <c r="D291" s="146">
        <v>93865</v>
      </c>
      <c r="E291" s="146">
        <v>0</v>
      </c>
      <c r="F291" s="146">
        <v>0</v>
      </c>
      <c r="G291" s="146">
        <v>93865</v>
      </c>
      <c r="H291" s="146">
        <v>93865</v>
      </c>
      <c r="I291" s="146">
        <v>0</v>
      </c>
      <c r="J291" s="146">
        <v>0</v>
      </c>
      <c r="K291" s="146">
        <v>0</v>
      </c>
      <c r="L291" s="146">
        <v>4</v>
      </c>
      <c r="M291" s="146" t="s">
        <v>1771</v>
      </c>
      <c r="N291" s="146" t="s">
        <v>1772</v>
      </c>
    </row>
    <row r="292" spans="1:14">
      <c r="A292" s="146" t="s">
        <v>1017</v>
      </c>
      <c r="B292" s="146" t="s">
        <v>27</v>
      </c>
      <c r="C292" s="146">
        <v>32257</v>
      </c>
      <c r="D292" s="146">
        <v>60569</v>
      </c>
      <c r="E292" s="146">
        <v>0</v>
      </c>
      <c r="F292" s="146">
        <v>0</v>
      </c>
      <c r="G292" s="146">
        <v>60569</v>
      </c>
      <c r="H292" s="146">
        <v>92826</v>
      </c>
      <c r="I292" s="146">
        <v>0</v>
      </c>
      <c r="J292" s="146">
        <v>32257</v>
      </c>
      <c r="K292" s="146">
        <v>34.74</v>
      </c>
      <c r="L292" s="146">
        <v>3</v>
      </c>
      <c r="M292" s="146" t="s">
        <v>1777</v>
      </c>
      <c r="N292" s="146" t="s">
        <v>1778</v>
      </c>
    </row>
    <row r="293" spans="1:14">
      <c r="A293" s="146" t="s">
        <v>1019</v>
      </c>
      <c r="B293" s="146" t="s">
        <v>454</v>
      </c>
      <c r="C293" s="146">
        <v>18765</v>
      </c>
      <c r="D293" s="146">
        <v>103033</v>
      </c>
      <c r="E293" s="146">
        <v>0</v>
      </c>
      <c r="F293" s="146">
        <v>0</v>
      </c>
      <c r="G293" s="146">
        <v>103033</v>
      </c>
      <c r="H293" s="146">
        <v>121798</v>
      </c>
      <c r="I293" s="146">
        <v>0</v>
      </c>
      <c r="J293" s="146">
        <v>18765</v>
      </c>
      <c r="K293" s="146">
        <v>15.4</v>
      </c>
      <c r="L293" s="146">
        <v>4</v>
      </c>
      <c r="M293" s="146" t="s">
        <v>1771</v>
      </c>
      <c r="N293" s="146" t="s">
        <v>1772</v>
      </c>
    </row>
    <row r="294" spans="1:14">
      <c r="A294" s="146" t="s">
        <v>1020</v>
      </c>
      <c r="B294" s="146" t="s">
        <v>455</v>
      </c>
      <c r="C294" s="146">
        <v>2888</v>
      </c>
      <c r="D294" s="146">
        <v>124135</v>
      </c>
      <c r="E294" s="146">
        <v>0</v>
      </c>
      <c r="F294" s="146">
        <v>0</v>
      </c>
      <c r="G294" s="146">
        <v>124135</v>
      </c>
      <c r="H294" s="146">
        <v>127023</v>
      </c>
      <c r="I294" s="146">
        <v>0</v>
      </c>
      <c r="J294" s="146">
        <v>2888</v>
      </c>
      <c r="K294" s="146">
        <v>2.27</v>
      </c>
      <c r="L294" s="146">
        <v>4</v>
      </c>
      <c r="M294" s="146" t="s">
        <v>1771</v>
      </c>
      <c r="N294" s="146" t="s">
        <v>1772</v>
      </c>
    </row>
    <row r="295" spans="1:14">
      <c r="A295" s="146" t="s">
        <v>1021</v>
      </c>
      <c r="B295" s="146" t="s">
        <v>390</v>
      </c>
      <c r="C295" s="146">
        <v>0</v>
      </c>
      <c r="D295" s="146">
        <v>0</v>
      </c>
      <c r="E295" s="146">
        <v>0</v>
      </c>
      <c r="F295" s="146">
        <v>103298</v>
      </c>
      <c r="G295" s="146">
        <v>103298</v>
      </c>
      <c r="H295" s="146">
        <v>103298</v>
      </c>
      <c r="I295" s="146">
        <v>0</v>
      </c>
      <c r="J295" s="146">
        <v>0</v>
      </c>
      <c r="K295" s="146">
        <v>0</v>
      </c>
      <c r="L295" s="146">
        <v>6</v>
      </c>
      <c r="M295" s="146" t="s">
        <v>1773</v>
      </c>
      <c r="N295" s="146" t="s">
        <v>1772</v>
      </c>
    </row>
    <row r="296" spans="1:14">
      <c r="A296" s="146" t="s">
        <v>1022</v>
      </c>
      <c r="B296" s="146" t="s">
        <v>456</v>
      </c>
      <c r="C296" s="146">
        <v>43580</v>
      </c>
      <c r="D296" s="146">
        <v>22110</v>
      </c>
      <c r="E296" s="146">
        <v>0</v>
      </c>
      <c r="F296" s="146">
        <v>29343</v>
      </c>
      <c r="G296" s="146">
        <v>51453</v>
      </c>
      <c r="H296" s="146">
        <v>95033</v>
      </c>
      <c r="I296" s="146">
        <v>17747</v>
      </c>
      <c r="J296" s="146">
        <v>61327</v>
      </c>
      <c r="K296" s="146">
        <v>64.53</v>
      </c>
      <c r="L296" s="146">
        <v>2</v>
      </c>
      <c r="M296" s="146" t="s">
        <v>1775</v>
      </c>
      <c r="N296" s="146" t="s">
        <v>1776</v>
      </c>
    </row>
    <row r="297" spans="1:14">
      <c r="A297" s="146" t="s">
        <v>1026</v>
      </c>
      <c r="B297" s="146" t="s">
        <v>87</v>
      </c>
      <c r="C297" s="146">
        <v>25780</v>
      </c>
      <c r="D297" s="146">
        <v>61903</v>
      </c>
      <c r="E297" s="146">
        <v>0</v>
      </c>
      <c r="F297" s="146">
        <v>0</v>
      </c>
      <c r="G297" s="146">
        <v>61903</v>
      </c>
      <c r="H297" s="146">
        <v>87683</v>
      </c>
      <c r="I297" s="146">
        <v>0</v>
      </c>
      <c r="J297" s="146">
        <v>25780</v>
      </c>
      <c r="K297" s="146">
        <v>29.4</v>
      </c>
      <c r="L297" s="146">
        <v>3</v>
      </c>
      <c r="M297" s="146" t="s">
        <v>1777</v>
      </c>
      <c r="N297" s="146" t="s">
        <v>1778</v>
      </c>
    </row>
    <row r="298" spans="1:14">
      <c r="A298" s="146" t="s">
        <v>1027</v>
      </c>
      <c r="B298" s="146" t="s">
        <v>151</v>
      </c>
      <c r="C298" s="146">
        <v>1258</v>
      </c>
      <c r="D298" s="146">
        <v>4104</v>
      </c>
      <c r="E298" s="146">
        <v>0</v>
      </c>
      <c r="F298" s="146">
        <v>91131</v>
      </c>
      <c r="G298" s="146">
        <v>95235</v>
      </c>
      <c r="H298" s="146">
        <v>96493</v>
      </c>
      <c r="I298" s="146">
        <v>0</v>
      </c>
      <c r="J298" s="146">
        <v>1258</v>
      </c>
      <c r="K298" s="146">
        <v>1.3</v>
      </c>
      <c r="L298" s="146">
        <v>6</v>
      </c>
      <c r="M298" s="146" t="s">
        <v>1773</v>
      </c>
      <c r="N298" s="146" t="s">
        <v>1772</v>
      </c>
    </row>
    <row r="299" spans="1:14">
      <c r="A299" s="146" t="s">
        <v>1031</v>
      </c>
      <c r="B299" s="146" t="s">
        <v>457</v>
      </c>
      <c r="C299" s="146">
        <v>23036</v>
      </c>
      <c r="D299" s="146">
        <v>69310</v>
      </c>
      <c r="E299" s="146">
        <v>0</v>
      </c>
      <c r="F299" s="146">
        <v>0</v>
      </c>
      <c r="G299" s="146">
        <v>69310</v>
      </c>
      <c r="H299" s="146">
        <v>92346</v>
      </c>
      <c r="I299" s="146">
        <v>1228</v>
      </c>
      <c r="J299" s="146">
        <v>24264</v>
      </c>
      <c r="K299" s="146">
        <v>26.27</v>
      </c>
      <c r="L299" s="146">
        <v>3</v>
      </c>
      <c r="M299" s="146" t="s">
        <v>1777</v>
      </c>
      <c r="N299" s="146" t="s">
        <v>1778</v>
      </c>
    </row>
    <row r="300" spans="1:14">
      <c r="A300" s="146" t="s">
        <v>1032</v>
      </c>
      <c r="B300" s="146" t="s">
        <v>458</v>
      </c>
      <c r="C300" s="146">
        <v>26363</v>
      </c>
      <c r="D300" s="146">
        <v>57753</v>
      </c>
      <c r="E300" s="146">
        <v>0</v>
      </c>
      <c r="F300" s="146">
        <v>0</v>
      </c>
      <c r="G300" s="146">
        <v>57753</v>
      </c>
      <c r="H300" s="146">
        <v>84116</v>
      </c>
      <c r="I300" s="146">
        <v>29302</v>
      </c>
      <c r="J300" s="146">
        <v>55665</v>
      </c>
      <c r="K300" s="146">
        <v>66.17</v>
      </c>
      <c r="L300" s="146">
        <v>2</v>
      </c>
      <c r="M300" s="146" t="s">
        <v>1775</v>
      </c>
      <c r="N300" s="146" t="s">
        <v>1776</v>
      </c>
    </row>
    <row r="301" spans="1:14">
      <c r="A301" s="146" t="s">
        <v>1033</v>
      </c>
      <c r="B301" s="146" t="s">
        <v>202</v>
      </c>
      <c r="C301" s="146">
        <v>55574</v>
      </c>
      <c r="D301" s="146">
        <v>43363</v>
      </c>
      <c r="E301" s="146">
        <v>0</v>
      </c>
      <c r="F301" s="146">
        <v>0</v>
      </c>
      <c r="G301" s="146">
        <v>43363</v>
      </c>
      <c r="H301" s="146">
        <v>98937</v>
      </c>
      <c r="I301" s="146">
        <v>0</v>
      </c>
      <c r="J301" s="146">
        <v>55574</v>
      </c>
      <c r="K301" s="146">
        <v>56.17</v>
      </c>
      <c r="L301" s="146">
        <v>2</v>
      </c>
      <c r="M301" s="146" t="s">
        <v>1775</v>
      </c>
      <c r="N301" s="146" t="s">
        <v>1776</v>
      </c>
    </row>
    <row r="302" spans="1:14">
      <c r="A302" s="146" t="s">
        <v>1034</v>
      </c>
      <c r="B302" s="146" t="s">
        <v>459</v>
      </c>
      <c r="C302" s="146">
        <v>38830</v>
      </c>
      <c r="D302" s="146">
        <v>68661</v>
      </c>
      <c r="E302" s="146">
        <v>0</v>
      </c>
      <c r="F302" s="146">
        <v>0</v>
      </c>
      <c r="G302" s="146">
        <v>68661</v>
      </c>
      <c r="H302" s="146">
        <v>107491</v>
      </c>
      <c r="I302" s="146">
        <v>403</v>
      </c>
      <c r="J302" s="146">
        <v>39233</v>
      </c>
      <c r="K302" s="146">
        <v>36.49</v>
      </c>
      <c r="L302" s="146">
        <v>3</v>
      </c>
      <c r="M302" s="146" t="s">
        <v>1777</v>
      </c>
      <c r="N302" s="146" t="s">
        <v>1778</v>
      </c>
    </row>
    <row r="303" spans="1:14">
      <c r="A303" s="146" t="s">
        <v>1036</v>
      </c>
      <c r="B303" s="146" t="s">
        <v>28</v>
      </c>
      <c r="C303" s="146">
        <v>261</v>
      </c>
      <c r="D303" s="146">
        <v>0</v>
      </c>
      <c r="E303" s="146">
        <v>0</v>
      </c>
      <c r="F303" s="146">
        <v>93432</v>
      </c>
      <c r="G303" s="146">
        <v>93432</v>
      </c>
      <c r="H303" s="146">
        <v>93693</v>
      </c>
      <c r="I303" s="146">
        <v>0</v>
      </c>
      <c r="J303" s="146">
        <v>261</v>
      </c>
      <c r="K303" s="146">
        <v>0.27</v>
      </c>
      <c r="L303" s="146">
        <v>6</v>
      </c>
      <c r="M303" s="146" t="s">
        <v>1773</v>
      </c>
      <c r="N303" s="146" t="s">
        <v>1772</v>
      </c>
    </row>
    <row r="304" spans="1:14">
      <c r="A304" s="146" t="s">
        <v>1037</v>
      </c>
      <c r="B304" s="146" t="s">
        <v>29</v>
      </c>
      <c r="C304" s="146">
        <v>0</v>
      </c>
      <c r="D304" s="146">
        <v>0</v>
      </c>
      <c r="E304" s="146">
        <v>0</v>
      </c>
      <c r="F304" s="146">
        <v>95589</v>
      </c>
      <c r="G304" s="146">
        <v>95589</v>
      </c>
      <c r="H304" s="146">
        <v>95589</v>
      </c>
      <c r="I304" s="146">
        <v>0</v>
      </c>
      <c r="J304" s="146">
        <v>0</v>
      </c>
      <c r="K304" s="146">
        <v>0</v>
      </c>
      <c r="L304" s="146">
        <v>6</v>
      </c>
      <c r="M304" s="146" t="s">
        <v>1773</v>
      </c>
      <c r="N304" s="146" t="s">
        <v>1772</v>
      </c>
    </row>
    <row r="305" spans="1:14">
      <c r="A305" s="146" t="s">
        <v>1038</v>
      </c>
      <c r="B305" s="146" t="s">
        <v>30</v>
      </c>
      <c r="C305" s="146">
        <v>5472</v>
      </c>
      <c r="D305" s="146">
        <v>583</v>
      </c>
      <c r="E305" s="146">
        <v>0</v>
      </c>
      <c r="F305" s="146">
        <v>84840</v>
      </c>
      <c r="G305" s="146">
        <v>85423</v>
      </c>
      <c r="H305" s="146">
        <v>90895</v>
      </c>
      <c r="I305" s="146">
        <v>0</v>
      </c>
      <c r="J305" s="146">
        <v>5472</v>
      </c>
      <c r="K305" s="146">
        <v>6.02</v>
      </c>
      <c r="L305" s="146">
        <v>6</v>
      </c>
      <c r="M305" s="146" t="s">
        <v>1773</v>
      </c>
      <c r="N305" s="146" t="s">
        <v>1772</v>
      </c>
    </row>
    <row r="306" spans="1:14">
      <c r="A306" s="146" t="s">
        <v>1035</v>
      </c>
      <c r="B306" s="146" t="s">
        <v>244</v>
      </c>
      <c r="C306" s="146">
        <v>13820</v>
      </c>
      <c r="D306" s="146">
        <v>75125</v>
      </c>
      <c r="E306" s="146">
        <v>0</v>
      </c>
      <c r="F306" s="146">
        <v>0</v>
      </c>
      <c r="G306" s="146">
        <v>75125</v>
      </c>
      <c r="H306" s="146">
        <v>88945</v>
      </c>
      <c r="I306" s="146">
        <v>0</v>
      </c>
      <c r="J306" s="146">
        <v>13820</v>
      </c>
      <c r="K306" s="146">
        <v>15.53</v>
      </c>
      <c r="L306" s="146">
        <v>4</v>
      </c>
      <c r="M306" s="146" t="s">
        <v>1771</v>
      </c>
      <c r="N306" s="146" t="s">
        <v>1772</v>
      </c>
    </row>
    <row r="307" spans="1:14">
      <c r="A307" s="146" t="s">
        <v>1041</v>
      </c>
      <c r="B307" s="146" t="s">
        <v>514</v>
      </c>
      <c r="C307" s="146">
        <v>20450</v>
      </c>
      <c r="D307" s="146">
        <v>65249</v>
      </c>
      <c r="E307" s="146">
        <v>0</v>
      </c>
      <c r="F307" s="146">
        <v>0</v>
      </c>
      <c r="G307" s="146">
        <v>65249</v>
      </c>
      <c r="H307" s="146">
        <v>85699</v>
      </c>
      <c r="I307" s="146">
        <v>28775</v>
      </c>
      <c r="J307" s="146">
        <v>49225</v>
      </c>
      <c r="K307" s="146">
        <v>57.43</v>
      </c>
      <c r="L307" s="146">
        <v>2</v>
      </c>
      <c r="M307" s="146" t="s">
        <v>1775</v>
      </c>
      <c r="N307" s="146" t="s">
        <v>1776</v>
      </c>
    </row>
    <row r="308" spans="1:14">
      <c r="A308" s="146" t="s">
        <v>1042</v>
      </c>
      <c r="B308" s="146" t="s">
        <v>152</v>
      </c>
      <c r="C308" s="146">
        <v>3984</v>
      </c>
      <c r="D308" s="146">
        <v>103211</v>
      </c>
      <c r="E308" s="146">
        <v>0</v>
      </c>
      <c r="F308" s="146">
        <v>0</v>
      </c>
      <c r="G308" s="146">
        <v>103211</v>
      </c>
      <c r="H308" s="146">
        <v>107195</v>
      </c>
      <c r="I308" s="146">
        <v>0</v>
      </c>
      <c r="J308" s="146">
        <v>3984</v>
      </c>
      <c r="K308" s="146">
        <v>3.71</v>
      </c>
      <c r="L308" s="146">
        <v>4</v>
      </c>
      <c r="M308" s="146" t="s">
        <v>1771</v>
      </c>
      <c r="N308" s="146" t="s">
        <v>1772</v>
      </c>
    </row>
    <row r="309" spans="1:14">
      <c r="A309" s="146" t="s">
        <v>1044</v>
      </c>
      <c r="B309" s="146" t="s">
        <v>515</v>
      </c>
      <c r="C309" s="146">
        <v>72948</v>
      </c>
      <c r="D309" s="146">
        <v>14614</v>
      </c>
      <c r="E309" s="146">
        <v>0</v>
      </c>
      <c r="F309" s="146">
        <v>0</v>
      </c>
      <c r="G309" s="146">
        <v>14614</v>
      </c>
      <c r="H309" s="146">
        <v>87562</v>
      </c>
      <c r="I309" s="146">
        <v>14614</v>
      </c>
      <c r="J309" s="146">
        <v>87562</v>
      </c>
      <c r="K309" s="146">
        <v>100</v>
      </c>
      <c r="L309" s="146">
        <v>1</v>
      </c>
      <c r="M309" s="146" t="s">
        <v>1779</v>
      </c>
      <c r="N309" s="146" t="s">
        <v>1776</v>
      </c>
    </row>
    <row r="310" spans="1:14">
      <c r="A310" s="146" t="s">
        <v>1045</v>
      </c>
      <c r="B310" s="146" t="s">
        <v>516</v>
      </c>
      <c r="C310" s="146">
        <v>50867</v>
      </c>
      <c r="D310" s="146">
        <v>42800</v>
      </c>
      <c r="E310" s="146">
        <v>0</v>
      </c>
      <c r="F310" s="146">
        <v>0</v>
      </c>
      <c r="G310" s="146">
        <v>42800</v>
      </c>
      <c r="H310" s="146">
        <v>93667</v>
      </c>
      <c r="I310" s="146">
        <v>11184</v>
      </c>
      <c r="J310" s="146">
        <v>62051</v>
      </c>
      <c r="K310" s="146">
        <v>66.239999999999995</v>
      </c>
      <c r="L310" s="146">
        <v>2</v>
      </c>
      <c r="M310" s="146" t="s">
        <v>1775</v>
      </c>
      <c r="N310" s="146" t="s">
        <v>1776</v>
      </c>
    </row>
    <row r="311" spans="1:14">
      <c r="A311" s="146" t="s">
        <v>1046</v>
      </c>
      <c r="B311" s="146" t="s">
        <v>517</v>
      </c>
      <c r="C311" s="146">
        <v>59499</v>
      </c>
      <c r="D311" s="146">
        <v>36332</v>
      </c>
      <c r="E311" s="146">
        <v>0</v>
      </c>
      <c r="F311" s="146">
        <v>0</v>
      </c>
      <c r="G311" s="146">
        <v>36332</v>
      </c>
      <c r="H311" s="146">
        <v>95831</v>
      </c>
      <c r="I311" s="146">
        <v>36332</v>
      </c>
      <c r="J311" s="146">
        <v>95831</v>
      </c>
      <c r="K311" s="146">
        <v>100</v>
      </c>
      <c r="L311" s="146">
        <v>1</v>
      </c>
      <c r="M311" s="146" t="s">
        <v>1779</v>
      </c>
      <c r="N311" s="146" t="s">
        <v>1776</v>
      </c>
    </row>
    <row r="312" spans="1:14">
      <c r="A312" s="146" t="s">
        <v>1047</v>
      </c>
      <c r="B312" s="146" t="s">
        <v>31</v>
      </c>
      <c r="C312" s="146">
        <v>16812</v>
      </c>
      <c r="D312" s="146">
        <v>30664</v>
      </c>
      <c r="E312" s="146">
        <v>0</v>
      </c>
      <c r="F312" s="146">
        <v>39407</v>
      </c>
      <c r="G312" s="146">
        <v>70071</v>
      </c>
      <c r="H312" s="146">
        <v>86883</v>
      </c>
      <c r="I312" s="146">
        <v>0</v>
      </c>
      <c r="J312" s="146">
        <v>16812</v>
      </c>
      <c r="K312" s="146">
        <v>19.350000000000001</v>
      </c>
      <c r="L312" s="146">
        <v>6</v>
      </c>
      <c r="M312" s="146" t="s">
        <v>1773</v>
      </c>
      <c r="N312" s="146" t="s">
        <v>1772</v>
      </c>
    </row>
    <row r="313" spans="1:14">
      <c r="A313" s="146" t="s">
        <v>1048</v>
      </c>
      <c r="B313" s="146" t="s">
        <v>306</v>
      </c>
      <c r="C313" s="146">
        <v>66613</v>
      </c>
      <c r="D313" s="146">
        <v>36103</v>
      </c>
      <c r="E313" s="146">
        <v>0</v>
      </c>
      <c r="F313" s="146">
        <v>0</v>
      </c>
      <c r="G313" s="146">
        <v>36103</v>
      </c>
      <c r="H313" s="146">
        <v>102716</v>
      </c>
      <c r="I313" s="146">
        <v>28208</v>
      </c>
      <c r="J313" s="146">
        <v>94821</v>
      </c>
      <c r="K313" s="146">
        <v>92.31</v>
      </c>
      <c r="L313" s="146">
        <v>1</v>
      </c>
      <c r="M313" s="146" t="s">
        <v>1779</v>
      </c>
      <c r="N313" s="146" t="s">
        <v>1776</v>
      </c>
    </row>
    <row r="314" spans="1:14">
      <c r="A314" s="146" t="s">
        <v>1049</v>
      </c>
      <c r="B314" s="146" t="s">
        <v>307</v>
      </c>
      <c r="C314" s="146">
        <v>39479</v>
      </c>
      <c r="D314" s="146">
        <v>72897</v>
      </c>
      <c r="E314" s="146">
        <v>0</v>
      </c>
      <c r="F314" s="146">
        <v>0</v>
      </c>
      <c r="G314" s="146">
        <v>72897</v>
      </c>
      <c r="H314" s="146">
        <v>112376</v>
      </c>
      <c r="I314" s="146">
        <v>44094</v>
      </c>
      <c r="J314" s="146">
        <v>83573</v>
      </c>
      <c r="K314" s="146">
        <v>74.36</v>
      </c>
      <c r="L314" s="146">
        <v>2</v>
      </c>
      <c r="M314" s="146" t="s">
        <v>1775</v>
      </c>
      <c r="N314" s="146" t="s">
        <v>1776</v>
      </c>
    </row>
    <row r="315" spans="1:14">
      <c r="A315" s="146" t="s">
        <v>1050</v>
      </c>
      <c r="B315" s="146" t="s">
        <v>203</v>
      </c>
      <c r="C315" s="146">
        <v>11078</v>
      </c>
      <c r="D315" s="146">
        <v>42479</v>
      </c>
      <c r="E315" s="146">
        <v>37399</v>
      </c>
      <c r="F315" s="146">
        <v>0</v>
      </c>
      <c r="G315" s="146">
        <v>79878</v>
      </c>
      <c r="H315" s="146">
        <v>90956</v>
      </c>
      <c r="I315" s="146">
        <v>0</v>
      </c>
      <c r="J315" s="146">
        <v>11078</v>
      </c>
      <c r="K315" s="146">
        <v>12.17</v>
      </c>
      <c r="L315" s="146">
        <v>4</v>
      </c>
      <c r="M315" s="146" t="s">
        <v>1771</v>
      </c>
      <c r="N315" s="146" t="s">
        <v>1772</v>
      </c>
    </row>
    <row r="316" spans="1:14">
      <c r="A316" s="146" t="s">
        <v>1052</v>
      </c>
      <c r="B316" s="146" t="s">
        <v>460</v>
      </c>
      <c r="C316" s="146">
        <v>40046</v>
      </c>
      <c r="D316" s="146">
        <v>56043</v>
      </c>
      <c r="E316" s="146">
        <v>0</v>
      </c>
      <c r="F316" s="146">
        <v>0</v>
      </c>
      <c r="G316" s="146">
        <v>56043</v>
      </c>
      <c r="H316" s="146">
        <v>96089</v>
      </c>
      <c r="I316" s="146">
        <v>1991</v>
      </c>
      <c r="J316" s="146">
        <v>42037</v>
      </c>
      <c r="K316" s="146">
        <v>43.74</v>
      </c>
      <c r="L316" s="146">
        <v>3</v>
      </c>
      <c r="M316" s="146" t="s">
        <v>1777</v>
      </c>
      <c r="N316" s="146" t="s">
        <v>1778</v>
      </c>
    </row>
    <row r="317" spans="1:14">
      <c r="A317" s="146" t="s">
        <v>1053</v>
      </c>
      <c r="B317" s="146" t="s">
        <v>308</v>
      </c>
      <c r="C317" s="146">
        <v>35353</v>
      </c>
      <c r="D317" s="146">
        <v>59933</v>
      </c>
      <c r="E317" s="146">
        <v>0</v>
      </c>
      <c r="F317" s="146">
        <v>0</v>
      </c>
      <c r="G317" s="146">
        <v>59933</v>
      </c>
      <c r="H317" s="146">
        <v>95286</v>
      </c>
      <c r="I317" s="146">
        <v>15781</v>
      </c>
      <c r="J317" s="146">
        <v>51134</v>
      </c>
      <c r="K317" s="146">
        <v>53.66</v>
      </c>
      <c r="L317" s="146">
        <v>2</v>
      </c>
      <c r="M317" s="146" t="s">
        <v>1775</v>
      </c>
      <c r="N317" s="146" t="s">
        <v>1776</v>
      </c>
    </row>
    <row r="318" spans="1:14">
      <c r="A318" s="146" t="s">
        <v>1054</v>
      </c>
      <c r="B318" s="146" t="s">
        <v>518</v>
      </c>
      <c r="C318" s="146">
        <v>36527</v>
      </c>
      <c r="D318" s="146">
        <v>50630</v>
      </c>
      <c r="E318" s="146">
        <v>0</v>
      </c>
      <c r="F318" s="146">
        <v>0</v>
      </c>
      <c r="G318" s="146">
        <v>50630</v>
      </c>
      <c r="H318" s="146">
        <v>87157</v>
      </c>
      <c r="I318" s="146">
        <v>27136</v>
      </c>
      <c r="J318" s="146">
        <v>63663</v>
      </c>
      <c r="K318" s="146">
        <v>73.040000000000006</v>
      </c>
      <c r="L318" s="146">
        <v>2</v>
      </c>
      <c r="M318" s="146" t="s">
        <v>1775</v>
      </c>
      <c r="N318" s="146" t="s">
        <v>1776</v>
      </c>
    </row>
    <row r="319" spans="1:14">
      <c r="A319" s="146" t="s">
        <v>1055</v>
      </c>
      <c r="B319" s="146" t="s">
        <v>245</v>
      </c>
      <c r="C319" s="146">
        <v>71003</v>
      </c>
      <c r="D319" s="146">
        <v>14982</v>
      </c>
      <c r="E319" s="146">
        <v>0</v>
      </c>
      <c r="F319" s="146">
        <v>0</v>
      </c>
      <c r="G319" s="146">
        <v>14982</v>
      </c>
      <c r="H319" s="146">
        <v>85985</v>
      </c>
      <c r="I319" s="146">
        <v>10938</v>
      </c>
      <c r="J319" s="146">
        <v>81941</v>
      </c>
      <c r="K319" s="146">
        <v>95.29</v>
      </c>
      <c r="L319" s="146">
        <v>1</v>
      </c>
      <c r="M319" s="146" t="s">
        <v>1779</v>
      </c>
      <c r="N319" s="146" t="s">
        <v>1776</v>
      </c>
    </row>
    <row r="320" spans="1:14">
      <c r="A320" s="146" t="s">
        <v>1056</v>
      </c>
      <c r="B320" s="146" t="s">
        <v>309</v>
      </c>
      <c r="C320" s="146">
        <v>72182</v>
      </c>
      <c r="D320" s="146">
        <v>12463</v>
      </c>
      <c r="E320" s="146">
        <v>0</v>
      </c>
      <c r="F320" s="146">
        <v>0</v>
      </c>
      <c r="G320" s="146">
        <v>12463</v>
      </c>
      <c r="H320" s="146">
        <v>84645</v>
      </c>
      <c r="I320" s="146">
        <v>12463</v>
      </c>
      <c r="J320" s="146">
        <v>84645</v>
      </c>
      <c r="K320" s="146">
        <v>100</v>
      </c>
      <c r="L320" s="146">
        <v>1</v>
      </c>
      <c r="M320" s="146" t="s">
        <v>1779</v>
      </c>
      <c r="N320" s="146" t="s">
        <v>1776</v>
      </c>
    </row>
    <row r="321" spans="1:14">
      <c r="A321" s="146" t="s">
        <v>1057</v>
      </c>
      <c r="B321" s="146" t="s">
        <v>246</v>
      </c>
      <c r="C321" s="146">
        <v>73752</v>
      </c>
      <c r="D321" s="146">
        <v>30516</v>
      </c>
      <c r="E321" s="146">
        <v>0</v>
      </c>
      <c r="F321" s="146">
        <v>0</v>
      </c>
      <c r="G321" s="146">
        <v>30516</v>
      </c>
      <c r="H321" s="146">
        <v>104268</v>
      </c>
      <c r="I321" s="146">
        <v>30516</v>
      </c>
      <c r="J321" s="146">
        <v>104268</v>
      </c>
      <c r="K321" s="146">
        <v>100</v>
      </c>
      <c r="L321" s="146">
        <v>1</v>
      </c>
      <c r="M321" s="146" t="s">
        <v>1779</v>
      </c>
      <c r="N321" s="146" t="s">
        <v>1776</v>
      </c>
    </row>
    <row r="322" spans="1:14">
      <c r="A322" s="146" t="s">
        <v>1058</v>
      </c>
      <c r="B322" s="146" t="s">
        <v>519</v>
      </c>
      <c r="C322" s="146">
        <v>20450</v>
      </c>
      <c r="D322" s="146">
        <v>77828</v>
      </c>
      <c r="E322" s="146">
        <v>0</v>
      </c>
      <c r="F322" s="146">
        <v>0</v>
      </c>
      <c r="G322" s="146">
        <v>77828</v>
      </c>
      <c r="H322" s="146">
        <v>98278</v>
      </c>
      <c r="I322" s="146">
        <v>41545</v>
      </c>
      <c r="J322" s="146">
        <v>61995</v>
      </c>
      <c r="K322" s="146">
        <v>63.08</v>
      </c>
      <c r="L322" s="146">
        <v>2</v>
      </c>
      <c r="M322" s="146" t="s">
        <v>1775</v>
      </c>
      <c r="N322" s="146" t="s">
        <v>1776</v>
      </c>
    </row>
    <row r="323" spans="1:14">
      <c r="A323" s="146" t="s">
        <v>1059</v>
      </c>
      <c r="B323" s="146" t="s">
        <v>520</v>
      </c>
      <c r="C323" s="146">
        <v>9163</v>
      </c>
      <c r="D323" s="146">
        <v>98174</v>
      </c>
      <c r="E323" s="146">
        <v>0</v>
      </c>
      <c r="F323" s="146">
        <v>0</v>
      </c>
      <c r="G323" s="146">
        <v>98174</v>
      </c>
      <c r="H323" s="146">
        <v>107337</v>
      </c>
      <c r="I323" s="146">
        <v>0</v>
      </c>
      <c r="J323" s="146">
        <v>9163</v>
      </c>
      <c r="K323" s="146">
        <v>8.5299999999999994</v>
      </c>
      <c r="L323" s="146">
        <v>4</v>
      </c>
      <c r="M323" s="146" t="s">
        <v>1771</v>
      </c>
      <c r="N323" s="146" t="s">
        <v>1772</v>
      </c>
    </row>
    <row r="324" spans="1:14">
      <c r="A324" s="146" t="s">
        <v>1060</v>
      </c>
      <c r="B324" s="146" t="s">
        <v>461</v>
      </c>
      <c r="C324" s="146">
        <v>10474</v>
      </c>
      <c r="D324" s="146">
        <v>83031</v>
      </c>
      <c r="E324" s="146">
        <v>0</v>
      </c>
      <c r="F324" s="146">
        <v>0</v>
      </c>
      <c r="G324" s="146">
        <v>83031</v>
      </c>
      <c r="H324" s="146">
        <v>93505</v>
      </c>
      <c r="I324" s="146">
        <v>0</v>
      </c>
      <c r="J324" s="146">
        <v>10474</v>
      </c>
      <c r="K324" s="146">
        <v>11.2</v>
      </c>
      <c r="L324" s="146">
        <v>4</v>
      </c>
      <c r="M324" s="146" t="s">
        <v>1771</v>
      </c>
      <c r="N324" s="146" t="s">
        <v>1772</v>
      </c>
    </row>
    <row r="325" spans="1:14">
      <c r="A325" s="146" t="s">
        <v>1061</v>
      </c>
      <c r="B325" s="146" t="s">
        <v>32</v>
      </c>
      <c r="C325" s="146">
        <v>6967</v>
      </c>
      <c r="D325" s="146">
        <v>892</v>
      </c>
      <c r="E325" s="146">
        <v>0</v>
      </c>
      <c r="F325" s="146">
        <v>94183</v>
      </c>
      <c r="G325" s="146">
        <v>95075</v>
      </c>
      <c r="H325" s="146">
        <v>102042</v>
      </c>
      <c r="I325" s="146">
        <v>0</v>
      </c>
      <c r="J325" s="146">
        <v>6967</v>
      </c>
      <c r="K325" s="146">
        <v>6.82</v>
      </c>
      <c r="L325" s="146">
        <v>6</v>
      </c>
      <c r="M325" s="146" t="s">
        <v>1773</v>
      </c>
      <c r="N325" s="146" t="s">
        <v>1772</v>
      </c>
    </row>
    <row r="326" spans="1:14">
      <c r="A326" s="146" t="s">
        <v>1062</v>
      </c>
      <c r="B326" s="146" t="s">
        <v>247</v>
      </c>
      <c r="C326" s="146">
        <v>41892</v>
      </c>
      <c r="D326" s="146">
        <v>48142</v>
      </c>
      <c r="E326" s="146">
        <v>0</v>
      </c>
      <c r="F326" s="146">
        <v>0</v>
      </c>
      <c r="G326" s="146">
        <v>48142</v>
      </c>
      <c r="H326" s="146">
        <v>90034</v>
      </c>
      <c r="I326" s="146">
        <v>10573</v>
      </c>
      <c r="J326" s="146">
        <v>52465</v>
      </c>
      <c r="K326" s="146">
        <v>58.27</v>
      </c>
      <c r="L326" s="146">
        <v>2</v>
      </c>
      <c r="M326" s="146" t="s">
        <v>1775</v>
      </c>
      <c r="N326" s="146" t="s">
        <v>1776</v>
      </c>
    </row>
    <row r="327" spans="1:14">
      <c r="A327" s="146" t="s">
        <v>1063</v>
      </c>
      <c r="B327" s="146" t="s">
        <v>310</v>
      </c>
      <c r="C327" s="146">
        <v>66525</v>
      </c>
      <c r="D327" s="146">
        <v>58536</v>
      </c>
      <c r="E327" s="146">
        <v>0</v>
      </c>
      <c r="F327" s="146">
        <v>0</v>
      </c>
      <c r="G327" s="146">
        <v>58536</v>
      </c>
      <c r="H327" s="146">
        <v>125061</v>
      </c>
      <c r="I327" s="146">
        <v>806</v>
      </c>
      <c r="J327" s="146">
        <v>67331</v>
      </c>
      <c r="K327" s="146">
        <v>53.83</v>
      </c>
      <c r="L327" s="146">
        <v>2</v>
      </c>
      <c r="M327" s="146" t="s">
        <v>1775</v>
      </c>
      <c r="N327" s="146" t="s">
        <v>1776</v>
      </c>
    </row>
    <row r="328" spans="1:14">
      <c r="A328" s="146" t="s">
        <v>1064</v>
      </c>
      <c r="B328" s="146" t="s">
        <v>33</v>
      </c>
      <c r="C328" s="146">
        <v>60350</v>
      </c>
      <c r="D328" s="146">
        <v>31769</v>
      </c>
      <c r="E328" s="146">
        <v>0</v>
      </c>
      <c r="F328" s="146">
        <v>0</v>
      </c>
      <c r="G328" s="146">
        <v>31769</v>
      </c>
      <c r="H328" s="146">
        <v>92119</v>
      </c>
      <c r="I328" s="146">
        <v>29137</v>
      </c>
      <c r="J328" s="146">
        <v>89487</v>
      </c>
      <c r="K328" s="146">
        <v>97.14</v>
      </c>
      <c r="L328" s="146">
        <v>1</v>
      </c>
      <c r="M328" s="146" t="s">
        <v>1779</v>
      </c>
      <c r="N328" s="146" t="s">
        <v>1776</v>
      </c>
    </row>
    <row r="329" spans="1:14">
      <c r="A329" s="146" t="s">
        <v>1065</v>
      </c>
      <c r="B329" s="146" t="s">
        <v>462</v>
      </c>
      <c r="C329" s="146">
        <v>45268</v>
      </c>
      <c r="D329" s="146">
        <v>55718</v>
      </c>
      <c r="E329" s="146">
        <v>0</v>
      </c>
      <c r="F329" s="146">
        <v>0</v>
      </c>
      <c r="G329" s="146">
        <v>55718</v>
      </c>
      <c r="H329" s="146">
        <v>100986</v>
      </c>
      <c r="I329" s="146">
        <v>13442</v>
      </c>
      <c r="J329" s="146">
        <v>58710</v>
      </c>
      <c r="K329" s="146">
        <v>58.13</v>
      </c>
      <c r="L329" s="146">
        <v>2</v>
      </c>
      <c r="M329" s="146" t="s">
        <v>1775</v>
      </c>
      <c r="N329" s="146" t="s">
        <v>1776</v>
      </c>
    </row>
    <row r="330" spans="1:14">
      <c r="A330" s="146" t="s">
        <v>1066</v>
      </c>
      <c r="B330" s="146" t="s">
        <v>204</v>
      </c>
      <c r="C330" s="146">
        <v>41871</v>
      </c>
      <c r="D330" s="146">
        <v>51597</v>
      </c>
      <c r="E330" s="146">
        <v>0</v>
      </c>
      <c r="F330" s="146">
        <v>0</v>
      </c>
      <c r="G330" s="146">
        <v>51597</v>
      </c>
      <c r="H330" s="146">
        <v>93468</v>
      </c>
      <c r="I330" s="146">
        <v>12370</v>
      </c>
      <c r="J330" s="146">
        <v>54241</v>
      </c>
      <c r="K330" s="146">
        <v>58.03</v>
      </c>
      <c r="L330" s="146">
        <v>2</v>
      </c>
      <c r="M330" s="146" t="s">
        <v>1775</v>
      </c>
      <c r="N330" s="146" t="s">
        <v>1776</v>
      </c>
    </row>
    <row r="331" spans="1:14">
      <c r="A331" s="146" t="s">
        <v>1067</v>
      </c>
      <c r="B331" s="146" t="s">
        <v>311</v>
      </c>
      <c r="C331" s="146">
        <v>49031</v>
      </c>
      <c r="D331" s="146">
        <v>46093</v>
      </c>
      <c r="E331" s="146">
        <v>0</v>
      </c>
      <c r="F331" s="146">
        <v>0</v>
      </c>
      <c r="G331" s="146">
        <v>46093</v>
      </c>
      <c r="H331" s="146">
        <v>95124</v>
      </c>
      <c r="I331" s="146">
        <v>0</v>
      </c>
      <c r="J331" s="146">
        <v>49031</v>
      </c>
      <c r="K331" s="146">
        <v>51.54</v>
      </c>
      <c r="L331" s="146">
        <v>2</v>
      </c>
      <c r="M331" s="146" t="s">
        <v>1775</v>
      </c>
      <c r="N331" s="146" t="s">
        <v>1776</v>
      </c>
    </row>
    <row r="332" spans="1:14">
      <c r="A332" s="146" t="s">
        <v>1068</v>
      </c>
      <c r="B332" s="146" t="s">
        <v>521</v>
      </c>
      <c r="C332" s="146">
        <v>56076</v>
      </c>
      <c r="D332" s="146">
        <v>32490</v>
      </c>
      <c r="E332" s="146">
        <v>0</v>
      </c>
      <c r="F332" s="146">
        <v>0</v>
      </c>
      <c r="G332" s="146">
        <v>32490</v>
      </c>
      <c r="H332" s="146">
        <v>88566</v>
      </c>
      <c r="I332" s="146">
        <v>28539</v>
      </c>
      <c r="J332" s="146">
        <v>84615</v>
      </c>
      <c r="K332" s="146">
        <v>95.53</v>
      </c>
      <c r="L332" s="146">
        <v>1</v>
      </c>
      <c r="M332" s="146" t="s">
        <v>1779</v>
      </c>
      <c r="N332" s="146" t="s">
        <v>1776</v>
      </c>
    </row>
    <row r="333" spans="1:14">
      <c r="A333" s="146" t="s">
        <v>1069</v>
      </c>
      <c r="B333" s="146" t="s">
        <v>205</v>
      </c>
      <c r="C333" s="146">
        <v>0</v>
      </c>
      <c r="D333" s="146">
        <v>86192</v>
      </c>
      <c r="E333" s="146">
        <v>0</v>
      </c>
      <c r="F333" s="146">
        <v>0</v>
      </c>
      <c r="G333" s="146">
        <v>86192</v>
      </c>
      <c r="H333" s="146">
        <v>86192</v>
      </c>
      <c r="I333" s="146">
        <v>0</v>
      </c>
      <c r="J333" s="146">
        <v>0</v>
      </c>
      <c r="K333" s="146">
        <v>0</v>
      </c>
      <c r="L333" s="146">
        <v>4</v>
      </c>
      <c r="M333" s="146" t="s">
        <v>1771</v>
      </c>
      <c r="N333" s="146" t="s">
        <v>1772</v>
      </c>
    </row>
    <row r="334" spans="1:14">
      <c r="A334" s="146" t="s">
        <v>1070</v>
      </c>
      <c r="B334" s="146" t="s">
        <v>206</v>
      </c>
      <c r="C334" s="146">
        <v>0</v>
      </c>
      <c r="D334" s="146">
        <v>93615</v>
      </c>
      <c r="E334" s="146">
        <v>0</v>
      </c>
      <c r="F334" s="146">
        <v>0</v>
      </c>
      <c r="G334" s="146">
        <v>93615</v>
      </c>
      <c r="H334" s="146">
        <v>93615</v>
      </c>
      <c r="I334" s="146">
        <v>0</v>
      </c>
      <c r="J334" s="146">
        <v>0</v>
      </c>
      <c r="K334" s="146">
        <v>0</v>
      </c>
      <c r="L334" s="146">
        <v>4</v>
      </c>
      <c r="M334" s="146" t="s">
        <v>1771</v>
      </c>
      <c r="N334" s="146" t="s">
        <v>1772</v>
      </c>
    </row>
    <row r="335" spans="1:14">
      <c r="A335" s="146" t="s">
        <v>1071</v>
      </c>
      <c r="B335" s="146" t="s">
        <v>312</v>
      </c>
      <c r="C335" s="146">
        <v>0</v>
      </c>
      <c r="D335" s="146">
        <v>87352</v>
      </c>
      <c r="E335" s="146">
        <v>0</v>
      </c>
      <c r="F335" s="146">
        <v>0</v>
      </c>
      <c r="G335" s="146">
        <v>87352</v>
      </c>
      <c r="H335" s="146">
        <v>87352</v>
      </c>
      <c r="I335" s="146">
        <v>0</v>
      </c>
      <c r="J335" s="146">
        <v>0</v>
      </c>
      <c r="K335" s="146">
        <v>0</v>
      </c>
      <c r="L335" s="146">
        <v>4</v>
      </c>
      <c r="M335" s="146" t="s">
        <v>1771</v>
      </c>
      <c r="N335" s="146" t="s">
        <v>1772</v>
      </c>
    </row>
    <row r="336" spans="1:14">
      <c r="A336" s="146" t="s">
        <v>1072</v>
      </c>
      <c r="B336" s="146" t="s">
        <v>313</v>
      </c>
      <c r="C336" s="146">
        <v>0</v>
      </c>
      <c r="D336" s="146">
        <v>96670</v>
      </c>
      <c r="E336" s="146">
        <v>0</v>
      </c>
      <c r="F336" s="146">
        <v>0</v>
      </c>
      <c r="G336" s="146">
        <v>96670</v>
      </c>
      <c r="H336" s="146">
        <v>96670</v>
      </c>
      <c r="I336" s="146">
        <v>0</v>
      </c>
      <c r="J336" s="146">
        <v>0</v>
      </c>
      <c r="K336" s="146">
        <v>0</v>
      </c>
      <c r="L336" s="146">
        <v>4</v>
      </c>
      <c r="M336" s="146" t="s">
        <v>1771</v>
      </c>
      <c r="N336" s="146" t="s">
        <v>1772</v>
      </c>
    </row>
    <row r="337" spans="1:14">
      <c r="A337" s="146" t="s">
        <v>1073</v>
      </c>
      <c r="B337" s="146" t="s">
        <v>207</v>
      </c>
      <c r="C337" s="146">
        <v>0</v>
      </c>
      <c r="D337" s="146">
        <v>0</v>
      </c>
      <c r="E337" s="146">
        <v>99302</v>
      </c>
      <c r="F337" s="146">
        <v>0</v>
      </c>
      <c r="G337" s="146">
        <v>99302</v>
      </c>
      <c r="H337" s="146">
        <v>99302</v>
      </c>
      <c r="I337" s="146">
        <v>0</v>
      </c>
      <c r="J337" s="146">
        <v>0</v>
      </c>
      <c r="K337" s="146">
        <v>0</v>
      </c>
      <c r="L337" s="146">
        <v>5</v>
      </c>
      <c r="M337" s="146" t="s">
        <v>1774</v>
      </c>
      <c r="N337" s="146" t="s">
        <v>1772</v>
      </c>
    </row>
    <row r="338" spans="1:14">
      <c r="A338" s="146" t="s">
        <v>1074</v>
      </c>
      <c r="B338" s="146" t="s">
        <v>208</v>
      </c>
      <c r="C338" s="146">
        <v>0</v>
      </c>
      <c r="D338" s="146">
        <v>0</v>
      </c>
      <c r="E338" s="146">
        <v>97145</v>
      </c>
      <c r="F338" s="146">
        <v>0</v>
      </c>
      <c r="G338" s="146">
        <v>97145</v>
      </c>
      <c r="H338" s="146">
        <v>97145</v>
      </c>
      <c r="I338" s="146">
        <v>0</v>
      </c>
      <c r="J338" s="146">
        <v>0</v>
      </c>
      <c r="K338" s="146">
        <v>0</v>
      </c>
      <c r="L338" s="146">
        <v>5</v>
      </c>
      <c r="M338" s="146" t="s">
        <v>1774</v>
      </c>
      <c r="N338" s="146" t="s">
        <v>1772</v>
      </c>
    </row>
    <row r="339" spans="1:14">
      <c r="A339" s="146" t="s">
        <v>1075</v>
      </c>
      <c r="B339" s="146" t="s">
        <v>209</v>
      </c>
      <c r="C339" s="146">
        <v>0</v>
      </c>
      <c r="D339" s="146">
        <v>0</v>
      </c>
      <c r="E339" s="146">
        <v>109233</v>
      </c>
      <c r="F339" s="146">
        <v>0</v>
      </c>
      <c r="G339" s="146">
        <v>109233</v>
      </c>
      <c r="H339" s="146">
        <v>109233</v>
      </c>
      <c r="I339" s="146">
        <v>0</v>
      </c>
      <c r="J339" s="146">
        <v>0</v>
      </c>
      <c r="K339" s="146">
        <v>0</v>
      </c>
      <c r="L339" s="146">
        <v>5</v>
      </c>
      <c r="M339" s="146" t="s">
        <v>1774</v>
      </c>
      <c r="N339" s="146" t="s">
        <v>1772</v>
      </c>
    </row>
    <row r="340" spans="1:14">
      <c r="A340" s="146" t="s">
        <v>1076</v>
      </c>
      <c r="B340" s="146" t="s">
        <v>248</v>
      </c>
      <c r="C340" s="146">
        <v>4534</v>
      </c>
      <c r="D340" s="146">
        <v>86552</v>
      </c>
      <c r="E340" s="146">
        <v>0</v>
      </c>
      <c r="F340" s="146">
        <v>0</v>
      </c>
      <c r="G340" s="146">
        <v>86552</v>
      </c>
      <c r="H340" s="146">
        <v>91086</v>
      </c>
      <c r="I340" s="146">
        <v>0</v>
      </c>
      <c r="J340" s="146">
        <v>4534</v>
      </c>
      <c r="K340" s="146">
        <v>4.97</v>
      </c>
      <c r="L340" s="146">
        <v>4</v>
      </c>
      <c r="M340" s="146" t="s">
        <v>1771</v>
      </c>
      <c r="N340" s="146" t="s">
        <v>1772</v>
      </c>
    </row>
    <row r="341" spans="1:14">
      <c r="A341" s="146" t="s">
        <v>1079</v>
      </c>
      <c r="B341" s="146" t="s">
        <v>391</v>
      </c>
      <c r="C341" s="146">
        <v>152</v>
      </c>
      <c r="D341" s="146">
        <v>0</v>
      </c>
      <c r="E341" s="146">
        <v>0</v>
      </c>
      <c r="F341" s="146">
        <v>86016</v>
      </c>
      <c r="G341" s="146">
        <v>86016</v>
      </c>
      <c r="H341" s="146">
        <v>86168</v>
      </c>
      <c r="I341" s="146">
        <v>0</v>
      </c>
      <c r="J341" s="146">
        <v>152</v>
      </c>
      <c r="K341" s="146">
        <v>0.17</v>
      </c>
      <c r="L341" s="146">
        <v>6</v>
      </c>
      <c r="M341" s="146" t="s">
        <v>1773</v>
      </c>
      <c r="N341" s="146" t="s">
        <v>1772</v>
      </c>
    </row>
    <row r="342" spans="1:14">
      <c r="A342" s="146" t="s">
        <v>1080</v>
      </c>
      <c r="B342" s="146" t="s">
        <v>88</v>
      </c>
      <c r="C342" s="146">
        <v>2657</v>
      </c>
      <c r="D342" s="146">
        <v>7330</v>
      </c>
      <c r="E342" s="146">
        <v>0</v>
      </c>
      <c r="F342" s="146">
        <v>91614</v>
      </c>
      <c r="G342" s="146">
        <v>98944</v>
      </c>
      <c r="H342" s="146">
        <v>101601</v>
      </c>
      <c r="I342" s="146">
        <v>0</v>
      </c>
      <c r="J342" s="146">
        <v>2657</v>
      </c>
      <c r="K342" s="146">
        <v>2.61</v>
      </c>
      <c r="L342" s="146">
        <v>6</v>
      </c>
      <c r="M342" s="146" t="s">
        <v>1773</v>
      </c>
      <c r="N342" s="146" t="s">
        <v>1772</v>
      </c>
    </row>
    <row r="343" spans="1:14">
      <c r="A343" s="146" t="s">
        <v>1081</v>
      </c>
      <c r="B343" s="146" t="s">
        <v>89</v>
      </c>
      <c r="C343" s="146">
        <v>0</v>
      </c>
      <c r="D343" s="146">
        <v>0</v>
      </c>
      <c r="E343" s="146">
        <v>0</v>
      </c>
      <c r="F343" s="146">
        <v>102616</v>
      </c>
      <c r="G343" s="146">
        <v>102616</v>
      </c>
      <c r="H343" s="146">
        <v>102616</v>
      </c>
      <c r="I343" s="146">
        <v>0</v>
      </c>
      <c r="J343" s="146">
        <v>0</v>
      </c>
      <c r="K343" s="146">
        <v>0</v>
      </c>
      <c r="L343" s="146">
        <v>6</v>
      </c>
      <c r="M343" s="146" t="s">
        <v>1773</v>
      </c>
      <c r="N343" s="146" t="s">
        <v>1772</v>
      </c>
    </row>
    <row r="344" spans="1:14">
      <c r="A344" s="146" t="s">
        <v>1083</v>
      </c>
      <c r="B344" s="146" t="s">
        <v>392</v>
      </c>
      <c r="C344" s="146">
        <v>3321</v>
      </c>
      <c r="D344" s="146">
        <v>12897</v>
      </c>
      <c r="E344" s="146">
        <v>0</v>
      </c>
      <c r="F344" s="146">
        <v>72389</v>
      </c>
      <c r="G344" s="146">
        <v>85286</v>
      </c>
      <c r="H344" s="146">
        <v>88607</v>
      </c>
      <c r="I344" s="146">
        <v>0</v>
      </c>
      <c r="J344" s="146">
        <v>3321</v>
      </c>
      <c r="K344" s="146">
        <v>3.74</v>
      </c>
      <c r="L344" s="146">
        <v>6</v>
      </c>
      <c r="M344" s="146" t="s">
        <v>1773</v>
      </c>
      <c r="N344" s="146" t="s">
        <v>1772</v>
      </c>
    </row>
    <row r="345" spans="1:14">
      <c r="A345" s="146" t="s">
        <v>1084</v>
      </c>
      <c r="B345" s="146" t="s">
        <v>463</v>
      </c>
      <c r="C345" s="146">
        <v>0</v>
      </c>
      <c r="D345" s="146">
        <v>120705</v>
      </c>
      <c r="E345" s="146">
        <v>0</v>
      </c>
      <c r="F345" s="146">
        <v>0</v>
      </c>
      <c r="G345" s="146">
        <v>120705</v>
      </c>
      <c r="H345" s="146">
        <v>120705</v>
      </c>
      <c r="I345" s="146">
        <v>0</v>
      </c>
      <c r="J345" s="146">
        <v>0</v>
      </c>
      <c r="K345" s="146">
        <v>0</v>
      </c>
      <c r="L345" s="146">
        <v>4</v>
      </c>
      <c r="M345" s="146" t="s">
        <v>1771</v>
      </c>
      <c r="N345" s="146" t="s">
        <v>1772</v>
      </c>
    </row>
    <row r="346" spans="1:14">
      <c r="A346" s="146" t="s">
        <v>1085</v>
      </c>
      <c r="B346" s="146" t="s">
        <v>464</v>
      </c>
      <c r="C346" s="146">
        <v>10396</v>
      </c>
      <c r="D346" s="146">
        <v>95589</v>
      </c>
      <c r="E346" s="146">
        <v>0</v>
      </c>
      <c r="F346" s="146">
        <v>0</v>
      </c>
      <c r="G346" s="146">
        <v>95589</v>
      </c>
      <c r="H346" s="146">
        <v>105985</v>
      </c>
      <c r="I346" s="146">
        <v>15829</v>
      </c>
      <c r="J346" s="146">
        <v>26225</v>
      </c>
      <c r="K346" s="146">
        <v>24.74</v>
      </c>
      <c r="L346" s="146">
        <v>4</v>
      </c>
      <c r="M346" s="146" t="s">
        <v>1771</v>
      </c>
      <c r="N346" s="146" t="s">
        <v>1772</v>
      </c>
    </row>
    <row r="347" spans="1:14">
      <c r="A347" s="146" t="s">
        <v>1088</v>
      </c>
      <c r="B347" s="146" t="s">
        <v>90</v>
      </c>
      <c r="C347" s="146">
        <v>12514</v>
      </c>
      <c r="D347" s="146">
        <v>76938</v>
      </c>
      <c r="E347" s="146">
        <v>0</v>
      </c>
      <c r="F347" s="146">
        <v>0</v>
      </c>
      <c r="G347" s="146">
        <v>76938</v>
      </c>
      <c r="H347" s="146">
        <v>89452</v>
      </c>
      <c r="I347" s="146">
        <v>10435</v>
      </c>
      <c r="J347" s="146">
        <v>22949</v>
      </c>
      <c r="K347" s="146">
        <v>25.65</v>
      </c>
      <c r="L347" s="146">
        <v>4</v>
      </c>
      <c r="M347" s="146" t="s">
        <v>1771</v>
      </c>
      <c r="N347" s="146" t="s">
        <v>1772</v>
      </c>
    </row>
    <row r="348" spans="1:14">
      <c r="A348" s="146" t="s">
        <v>1089</v>
      </c>
      <c r="B348" s="146" t="s">
        <v>153</v>
      </c>
      <c r="C348" s="146">
        <v>17007</v>
      </c>
      <c r="D348" s="146">
        <v>26385</v>
      </c>
      <c r="E348" s="146">
        <v>43829</v>
      </c>
      <c r="F348" s="146">
        <v>0</v>
      </c>
      <c r="G348" s="146">
        <v>70214</v>
      </c>
      <c r="H348" s="146">
        <v>87221</v>
      </c>
      <c r="I348" s="146">
        <v>13069</v>
      </c>
      <c r="J348" s="146">
        <v>30076</v>
      </c>
      <c r="K348" s="146">
        <v>34.479999999999997</v>
      </c>
      <c r="L348" s="146">
        <v>3</v>
      </c>
      <c r="M348" s="146" t="s">
        <v>1777</v>
      </c>
      <c r="N348" s="146" t="s">
        <v>1778</v>
      </c>
    </row>
    <row r="349" spans="1:14">
      <c r="A349" s="146" t="s">
        <v>1090</v>
      </c>
      <c r="B349" s="146" t="s">
        <v>91</v>
      </c>
      <c r="C349" s="146">
        <v>65317</v>
      </c>
      <c r="D349" s="146">
        <v>16563</v>
      </c>
      <c r="E349" s="146">
        <v>0</v>
      </c>
      <c r="F349" s="146">
        <v>0</v>
      </c>
      <c r="G349" s="146">
        <v>16563</v>
      </c>
      <c r="H349" s="146">
        <v>81880</v>
      </c>
      <c r="I349" s="146">
        <v>15181</v>
      </c>
      <c r="J349" s="146">
        <v>80498</v>
      </c>
      <c r="K349" s="146">
        <v>98.31</v>
      </c>
      <c r="L349" s="146">
        <v>1</v>
      </c>
      <c r="M349" s="146" t="s">
        <v>1779</v>
      </c>
      <c r="N349" s="146" t="s">
        <v>1776</v>
      </c>
    </row>
    <row r="350" spans="1:14">
      <c r="A350" s="146" t="s">
        <v>1092</v>
      </c>
      <c r="B350" s="146" t="s">
        <v>314</v>
      </c>
      <c r="C350" s="146">
        <v>9765</v>
      </c>
      <c r="D350" s="146">
        <v>105649</v>
      </c>
      <c r="E350" s="146">
        <v>0</v>
      </c>
      <c r="F350" s="146">
        <v>0</v>
      </c>
      <c r="G350" s="146">
        <v>105649</v>
      </c>
      <c r="H350" s="146">
        <v>115414</v>
      </c>
      <c r="I350" s="146">
        <v>0</v>
      </c>
      <c r="J350" s="146">
        <v>9765</v>
      </c>
      <c r="K350" s="146">
        <v>8.4600000000000009</v>
      </c>
      <c r="L350" s="146">
        <v>4</v>
      </c>
      <c r="M350" s="146" t="s">
        <v>1771</v>
      </c>
      <c r="N350" s="146" t="s">
        <v>1772</v>
      </c>
    </row>
    <row r="351" spans="1:14">
      <c r="A351" s="146" t="s">
        <v>1093</v>
      </c>
      <c r="B351" s="146" t="s">
        <v>522</v>
      </c>
      <c r="C351" s="146">
        <v>0</v>
      </c>
      <c r="D351" s="146">
        <v>91528</v>
      </c>
      <c r="E351" s="146">
        <v>0</v>
      </c>
      <c r="F351" s="146">
        <v>0</v>
      </c>
      <c r="G351" s="146">
        <v>91528</v>
      </c>
      <c r="H351" s="146">
        <v>91528</v>
      </c>
      <c r="I351" s="146">
        <v>0</v>
      </c>
      <c r="J351" s="146">
        <v>0</v>
      </c>
      <c r="K351" s="146">
        <v>0</v>
      </c>
      <c r="L351" s="146">
        <v>4</v>
      </c>
      <c r="M351" s="146" t="s">
        <v>1771</v>
      </c>
      <c r="N351" s="146" t="s">
        <v>1772</v>
      </c>
    </row>
    <row r="352" spans="1:14">
      <c r="A352" s="146" t="s">
        <v>1094</v>
      </c>
      <c r="B352" s="146" t="s">
        <v>523</v>
      </c>
      <c r="C352" s="146">
        <v>0</v>
      </c>
      <c r="D352" s="146">
        <v>110199</v>
      </c>
      <c r="E352" s="146">
        <v>0</v>
      </c>
      <c r="F352" s="146">
        <v>0</v>
      </c>
      <c r="G352" s="146">
        <v>110199</v>
      </c>
      <c r="H352" s="146">
        <v>110199</v>
      </c>
      <c r="I352" s="146">
        <v>0</v>
      </c>
      <c r="J352" s="146">
        <v>0</v>
      </c>
      <c r="K352" s="146">
        <v>0</v>
      </c>
      <c r="L352" s="146">
        <v>4</v>
      </c>
      <c r="M352" s="146" t="s">
        <v>1771</v>
      </c>
      <c r="N352" s="146" t="s">
        <v>1772</v>
      </c>
    </row>
    <row r="353" spans="1:14">
      <c r="A353" s="146" t="s">
        <v>1096</v>
      </c>
      <c r="B353" s="146" t="s">
        <v>524</v>
      </c>
      <c r="C353" s="146">
        <v>0</v>
      </c>
      <c r="D353" s="146">
        <v>95242</v>
      </c>
      <c r="E353" s="146">
        <v>0</v>
      </c>
      <c r="F353" s="146">
        <v>0</v>
      </c>
      <c r="G353" s="146">
        <v>95242</v>
      </c>
      <c r="H353" s="146">
        <v>95242</v>
      </c>
      <c r="I353" s="146">
        <v>0</v>
      </c>
      <c r="J353" s="146">
        <v>0</v>
      </c>
      <c r="K353" s="146">
        <v>0</v>
      </c>
      <c r="L353" s="146">
        <v>4</v>
      </c>
      <c r="M353" s="146" t="s">
        <v>1771</v>
      </c>
      <c r="N353" s="146" t="s">
        <v>1772</v>
      </c>
    </row>
    <row r="354" spans="1:14">
      <c r="A354" s="146" t="s">
        <v>1097</v>
      </c>
      <c r="B354" s="146" t="s">
        <v>393</v>
      </c>
      <c r="C354" s="146">
        <v>0</v>
      </c>
      <c r="D354" s="146">
        <v>0</v>
      </c>
      <c r="E354" s="146">
        <v>0</v>
      </c>
      <c r="F354" s="146">
        <v>128745</v>
      </c>
      <c r="G354" s="146">
        <v>128745</v>
      </c>
      <c r="H354" s="146">
        <v>128745</v>
      </c>
      <c r="I354" s="146">
        <v>0</v>
      </c>
      <c r="J354" s="146">
        <v>0</v>
      </c>
      <c r="K354" s="146">
        <v>0</v>
      </c>
      <c r="L354" s="146">
        <v>6</v>
      </c>
      <c r="M354" s="146" t="s">
        <v>1773</v>
      </c>
      <c r="N354" s="146" t="s">
        <v>1772</v>
      </c>
    </row>
    <row r="355" spans="1:14">
      <c r="A355" s="146" t="s">
        <v>1098</v>
      </c>
      <c r="B355" s="146" t="s">
        <v>465</v>
      </c>
      <c r="C355" s="146">
        <v>0</v>
      </c>
      <c r="D355" s="146">
        <v>97425</v>
      </c>
      <c r="E355" s="146">
        <v>0</v>
      </c>
      <c r="F355" s="146">
        <v>0</v>
      </c>
      <c r="G355" s="146">
        <v>97425</v>
      </c>
      <c r="H355" s="146">
        <v>97425</v>
      </c>
      <c r="I355" s="146">
        <v>0</v>
      </c>
      <c r="J355" s="146">
        <v>0</v>
      </c>
      <c r="K355" s="146">
        <v>0</v>
      </c>
      <c r="L355" s="146">
        <v>4</v>
      </c>
      <c r="M355" s="146" t="s">
        <v>1771</v>
      </c>
      <c r="N355" s="146" t="s">
        <v>1772</v>
      </c>
    </row>
    <row r="356" spans="1:14">
      <c r="A356" s="146" t="s">
        <v>1099</v>
      </c>
      <c r="B356" s="146" t="s">
        <v>466</v>
      </c>
      <c r="C356" s="146">
        <v>0</v>
      </c>
      <c r="D356" s="146">
        <v>107631</v>
      </c>
      <c r="E356" s="146">
        <v>0</v>
      </c>
      <c r="F356" s="146">
        <v>0</v>
      </c>
      <c r="G356" s="146">
        <v>107631</v>
      </c>
      <c r="H356" s="146">
        <v>107631</v>
      </c>
      <c r="I356" s="146">
        <v>0</v>
      </c>
      <c r="J356" s="146">
        <v>0</v>
      </c>
      <c r="K356" s="146">
        <v>0</v>
      </c>
      <c r="L356" s="146">
        <v>4</v>
      </c>
      <c r="M356" s="146" t="s">
        <v>1771</v>
      </c>
      <c r="N356" s="146" t="s">
        <v>1772</v>
      </c>
    </row>
    <row r="357" spans="1:14">
      <c r="A357" s="146" t="s">
        <v>1101</v>
      </c>
      <c r="B357" s="146" t="s">
        <v>92</v>
      </c>
      <c r="C357" s="146">
        <v>0</v>
      </c>
      <c r="D357" s="146">
        <v>94780</v>
      </c>
      <c r="E357" s="146">
        <v>0</v>
      </c>
      <c r="F357" s="146">
        <v>0</v>
      </c>
      <c r="G357" s="146">
        <v>94780</v>
      </c>
      <c r="H357" s="146">
        <v>94780</v>
      </c>
      <c r="I357" s="146">
        <v>0</v>
      </c>
      <c r="J357" s="146">
        <v>0</v>
      </c>
      <c r="K357" s="146">
        <v>0</v>
      </c>
      <c r="L357" s="146">
        <v>4</v>
      </c>
      <c r="M357" s="146" t="s">
        <v>1771</v>
      </c>
      <c r="N357" s="146" t="s">
        <v>1772</v>
      </c>
    </row>
    <row r="358" spans="1:14">
      <c r="A358" s="146" t="s">
        <v>1102</v>
      </c>
      <c r="B358" s="146" t="s">
        <v>154</v>
      </c>
      <c r="C358" s="146">
        <v>1127</v>
      </c>
      <c r="D358" s="146">
        <v>1296</v>
      </c>
      <c r="E358" s="146">
        <v>0</v>
      </c>
      <c r="F358" s="146">
        <v>86432</v>
      </c>
      <c r="G358" s="146">
        <v>87728</v>
      </c>
      <c r="H358" s="146">
        <v>88855</v>
      </c>
      <c r="I358" s="146">
        <v>0</v>
      </c>
      <c r="J358" s="146">
        <v>1127</v>
      </c>
      <c r="K358" s="146">
        <v>1.26</v>
      </c>
      <c r="L358" s="146">
        <v>6</v>
      </c>
      <c r="M358" s="146" t="s">
        <v>1773</v>
      </c>
      <c r="N358" s="146" t="s">
        <v>1772</v>
      </c>
    </row>
    <row r="359" spans="1:14">
      <c r="A359" s="146" t="s">
        <v>1103</v>
      </c>
      <c r="B359" s="146" t="s">
        <v>394</v>
      </c>
      <c r="C359" s="146">
        <v>0</v>
      </c>
      <c r="D359" s="146">
        <v>0</v>
      </c>
      <c r="E359" s="146">
        <v>0</v>
      </c>
      <c r="F359" s="146">
        <v>93396</v>
      </c>
      <c r="G359" s="146">
        <v>93396</v>
      </c>
      <c r="H359" s="146">
        <v>93396</v>
      </c>
      <c r="I359" s="146">
        <v>0</v>
      </c>
      <c r="J359" s="146">
        <v>0</v>
      </c>
      <c r="K359" s="146">
        <v>0</v>
      </c>
      <c r="L359" s="146">
        <v>6</v>
      </c>
      <c r="M359" s="146" t="s">
        <v>1773</v>
      </c>
      <c r="N359" s="146" t="s">
        <v>1772</v>
      </c>
    </row>
    <row r="360" spans="1:14">
      <c r="A360" s="146" t="s">
        <v>1104</v>
      </c>
      <c r="B360" s="146" t="s">
        <v>315</v>
      </c>
      <c r="C360" s="146">
        <v>3696</v>
      </c>
      <c r="D360" s="146">
        <v>93656</v>
      </c>
      <c r="E360" s="146">
        <v>0</v>
      </c>
      <c r="F360" s="146">
        <v>0</v>
      </c>
      <c r="G360" s="146">
        <v>93656</v>
      </c>
      <c r="H360" s="146">
        <v>97352</v>
      </c>
      <c r="I360" s="146">
        <v>0</v>
      </c>
      <c r="J360" s="146">
        <v>3696</v>
      </c>
      <c r="K360" s="146">
        <v>3.79</v>
      </c>
      <c r="L360" s="146">
        <v>4</v>
      </c>
      <c r="M360" s="146" t="s">
        <v>1771</v>
      </c>
      <c r="N360" s="146" t="s">
        <v>1772</v>
      </c>
    </row>
    <row r="361" spans="1:14">
      <c r="A361" s="146" t="s">
        <v>1105</v>
      </c>
      <c r="B361" s="146" t="s">
        <v>467</v>
      </c>
      <c r="C361" s="146">
        <v>468</v>
      </c>
      <c r="D361" s="146">
        <v>108326</v>
      </c>
      <c r="E361" s="146">
        <v>0</v>
      </c>
      <c r="F361" s="146">
        <v>0</v>
      </c>
      <c r="G361" s="146">
        <v>108326</v>
      </c>
      <c r="H361" s="146">
        <v>108794</v>
      </c>
      <c r="I361" s="146">
        <v>0</v>
      </c>
      <c r="J361" s="146">
        <v>468</v>
      </c>
      <c r="K361" s="146">
        <v>0.43</v>
      </c>
      <c r="L361" s="146">
        <v>4</v>
      </c>
      <c r="M361" s="146" t="s">
        <v>1771</v>
      </c>
      <c r="N361" s="146" t="s">
        <v>1772</v>
      </c>
    </row>
    <row r="362" spans="1:14">
      <c r="A362" s="146" t="s">
        <v>1106</v>
      </c>
      <c r="B362" s="146" t="s">
        <v>468</v>
      </c>
      <c r="C362" s="146">
        <v>3479</v>
      </c>
      <c r="D362" s="146">
        <v>97998</v>
      </c>
      <c r="E362" s="146">
        <v>0</v>
      </c>
      <c r="F362" s="146">
        <v>0</v>
      </c>
      <c r="G362" s="146">
        <v>97998</v>
      </c>
      <c r="H362" s="146">
        <v>101477</v>
      </c>
      <c r="I362" s="146">
        <v>0</v>
      </c>
      <c r="J362" s="146">
        <v>3479</v>
      </c>
      <c r="K362" s="146">
        <v>3.42</v>
      </c>
      <c r="L362" s="146">
        <v>4</v>
      </c>
      <c r="M362" s="146" t="s">
        <v>1771</v>
      </c>
      <c r="N362" s="146" t="s">
        <v>1772</v>
      </c>
    </row>
    <row r="363" spans="1:14">
      <c r="A363" s="146" t="s">
        <v>1107</v>
      </c>
      <c r="B363" s="146" t="s">
        <v>34</v>
      </c>
      <c r="C363" s="146">
        <v>12580</v>
      </c>
      <c r="D363" s="146">
        <v>74318</v>
      </c>
      <c r="E363" s="146">
        <v>0</v>
      </c>
      <c r="F363" s="146">
        <v>0</v>
      </c>
      <c r="G363" s="146">
        <v>74318</v>
      </c>
      <c r="H363" s="146">
        <v>86898</v>
      </c>
      <c r="I363" s="146">
        <v>0</v>
      </c>
      <c r="J363" s="146">
        <v>12580</v>
      </c>
      <c r="K363" s="146">
        <v>14.47</v>
      </c>
      <c r="L363" s="146">
        <v>4</v>
      </c>
      <c r="M363" s="146" t="s">
        <v>1771</v>
      </c>
      <c r="N363" s="146" t="s">
        <v>1772</v>
      </c>
    </row>
    <row r="364" spans="1:14">
      <c r="A364" s="146" t="s">
        <v>1108</v>
      </c>
      <c r="B364" s="146" t="s">
        <v>249</v>
      </c>
      <c r="C364" s="146">
        <v>7758</v>
      </c>
      <c r="D364" s="146">
        <v>81919</v>
      </c>
      <c r="E364" s="146">
        <v>0</v>
      </c>
      <c r="F364" s="146">
        <v>0</v>
      </c>
      <c r="G364" s="146">
        <v>81919</v>
      </c>
      <c r="H364" s="146">
        <v>89677</v>
      </c>
      <c r="I364" s="146">
        <v>0</v>
      </c>
      <c r="J364" s="146">
        <v>7758</v>
      </c>
      <c r="K364" s="146">
        <v>8.65</v>
      </c>
      <c r="L364" s="146">
        <v>4</v>
      </c>
      <c r="M364" s="146" t="s">
        <v>1771</v>
      </c>
      <c r="N364" s="146" t="s">
        <v>1772</v>
      </c>
    </row>
    <row r="365" spans="1:14">
      <c r="A365" s="146" t="s">
        <v>1109</v>
      </c>
      <c r="B365" s="146" t="s">
        <v>469</v>
      </c>
      <c r="C365" s="146">
        <v>6704</v>
      </c>
      <c r="D365" s="146">
        <v>70702</v>
      </c>
      <c r="E365" s="146">
        <v>0</v>
      </c>
      <c r="F365" s="146">
        <v>23427</v>
      </c>
      <c r="G365" s="146">
        <v>94129</v>
      </c>
      <c r="H365" s="146">
        <v>100833</v>
      </c>
      <c r="I365" s="146">
        <v>0</v>
      </c>
      <c r="J365" s="146">
        <v>6704</v>
      </c>
      <c r="K365" s="146">
        <v>6.64</v>
      </c>
      <c r="L365" s="146">
        <v>4</v>
      </c>
      <c r="M365" s="146" t="s">
        <v>1771</v>
      </c>
      <c r="N365" s="146" t="s">
        <v>1772</v>
      </c>
    </row>
    <row r="366" spans="1:14">
      <c r="A366" s="146" t="s">
        <v>1111</v>
      </c>
      <c r="B366" s="146" t="s">
        <v>93</v>
      </c>
      <c r="C366" s="146">
        <v>39549</v>
      </c>
      <c r="D366" s="146">
        <v>57380</v>
      </c>
      <c r="E366" s="146">
        <v>0</v>
      </c>
      <c r="F366" s="146">
        <v>0</v>
      </c>
      <c r="G366" s="146">
        <v>57380</v>
      </c>
      <c r="H366" s="146">
        <v>96929</v>
      </c>
      <c r="I366" s="146">
        <v>14765</v>
      </c>
      <c r="J366" s="146">
        <v>54314</v>
      </c>
      <c r="K366" s="146">
        <v>56.03</v>
      </c>
      <c r="L366" s="146">
        <v>2</v>
      </c>
      <c r="M366" s="146" t="s">
        <v>1775</v>
      </c>
      <c r="N366" s="146" t="s">
        <v>1776</v>
      </c>
    </row>
    <row r="367" spans="1:14">
      <c r="A367" s="146" t="s">
        <v>1112</v>
      </c>
      <c r="B367" s="146" t="s">
        <v>155</v>
      </c>
      <c r="C367" s="146">
        <v>78665</v>
      </c>
      <c r="D367" s="146">
        <v>28636</v>
      </c>
      <c r="E367" s="146">
        <v>0</v>
      </c>
      <c r="F367" s="146">
        <v>0</v>
      </c>
      <c r="G367" s="146">
        <v>28636</v>
      </c>
      <c r="H367" s="146">
        <v>107301</v>
      </c>
      <c r="I367" s="146">
        <v>28636</v>
      </c>
      <c r="J367" s="146">
        <v>107301</v>
      </c>
      <c r="K367" s="146">
        <v>100</v>
      </c>
      <c r="L367" s="146">
        <v>1</v>
      </c>
      <c r="M367" s="146" t="s">
        <v>1779</v>
      </c>
      <c r="N367" s="146" t="s">
        <v>1776</v>
      </c>
    </row>
    <row r="368" spans="1:14">
      <c r="A368" s="146" t="s">
        <v>1113</v>
      </c>
      <c r="B368" s="146" t="s">
        <v>395</v>
      </c>
      <c r="C368" s="146">
        <v>0</v>
      </c>
      <c r="D368" s="146">
        <v>2650</v>
      </c>
      <c r="E368" s="146">
        <v>0</v>
      </c>
      <c r="F368" s="146">
        <v>114196</v>
      </c>
      <c r="G368" s="146">
        <v>116846</v>
      </c>
      <c r="H368" s="146">
        <v>116846</v>
      </c>
      <c r="I368" s="146">
        <v>0</v>
      </c>
      <c r="J368" s="146">
        <v>0</v>
      </c>
      <c r="K368" s="146">
        <v>0</v>
      </c>
      <c r="L368" s="146">
        <v>6</v>
      </c>
      <c r="M368" s="146" t="s">
        <v>1773</v>
      </c>
      <c r="N368" s="146" t="s">
        <v>1772</v>
      </c>
    </row>
    <row r="369" spans="1:14">
      <c r="A369" s="146" t="s">
        <v>1114</v>
      </c>
      <c r="B369" s="146" t="s">
        <v>94</v>
      </c>
      <c r="C369" s="146">
        <v>991</v>
      </c>
      <c r="D369" s="146">
        <v>1941</v>
      </c>
      <c r="E369" s="146">
        <v>0</v>
      </c>
      <c r="F369" s="146">
        <v>104873</v>
      </c>
      <c r="G369" s="146">
        <v>106814</v>
      </c>
      <c r="H369" s="146">
        <v>107805</v>
      </c>
      <c r="I369" s="146">
        <v>0</v>
      </c>
      <c r="J369" s="146">
        <v>991</v>
      </c>
      <c r="K369" s="146">
        <v>0.91</v>
      </c>
      <c r="L369" s="146">
        <v>6</v>
      </c>
      <c r="M369" s="146" t="s">
        <v>1773</v>
      </c>
      <c r="N369" s="146" t="s">
        <v>1772</v>
      </c>
    </row>
    <row r="370" spans="1:14">
      <c r="A370" s="146" t="s">
        <v>1115</v>
      </c>
      <c r="B370" s="146" t="s">
        <v>470</v>
      </c>
      <c r="C370" s="146">
        <v>27276</v>
      </c>
      <c r="D370" s="146">
        <v>77995</v>
      </c>
      <c r="E370" s="146">
        <v>0</v>
      </c>
      <c r="F370" s="146">
        <v>0</v>
      </c>
      <c r="G370" s="146">
        <v>77995</v>
      </c>
      <c r="H370" s="146">
        <v>105271</v>
      </c>
      <c r="I370" s="146">
        <v>0</v>
      </c>
      <c r="J370" s="146">
        <v>27276</v>
      </c>
      <c r="K370" s="146">
        <v>25.91</v>
      </c>
      <c r="L370" s="146">
        <v>4</v>
      </c>
      <c r="M370" s="146" t="s">
        <v>1771</v>
      </c>
      <c r="N370" s="146" t="s">
        <v>1772</v>
      </c>
    </row>
    <row r="371" spans="1:14">
      <c r="A371" s="146" t="s">
        <v>1116</v>
      </c>
      <c r="B371" s="146" t="s">
        <v>316</v>
      </c>
      <c r="C371" s="146">
        <v>7780</v>
      </c>
      <c r="D371" s="146">
        <v>92303</v>
      </c>
      <c r="E371" s="146">
        <v>0</v>
      </c>
      <c r="F371" s="146">
        <v>0</v>
      </c>
      <c r="G371" s="146">
        <v>92303</v>
      </c>
      <c r="H371" s="146">
        <v>100083</v>
      </c>
      <c r="I371" s="146">
        <v>0</v>
      </c>
      <c r="J371" s="146">
        <v>7780</v>
      </c>
      <c r="K371" s="146">
        <v>7.77</v>
      </c>
      <c r="L371" s="146">
        <v>4</v>
      </c>
      <c r="M371" s="146" t="s">
        <v>1771</v>
      </c>
      <c r="N371" s="146" t="s">
        <v>1772</v>
      </c>
    </row>
    <row r="372" spans="1:14">
      <c r="A372" s="146" t="s">
        <v>1117</v>
      </c>
      <c r="B372" s="146" t="s">
        <v>396</v>
      </c>
      <c r="C372" s="146">
        <v>0</v>
      </c>
      <c r="D372" s="146">
        <v>688</v>
      </c>
      <c r="E372" s="146">
        <v>0</v>
      </c>
      <c r="F372" s="146">
        <v>95206</v>
      </c>
      <c r="G372" s="146">
        <v>95894</v>
      </c>
      <c r="H372" s="146">
        <v>95894</v>
      </c>
      <c r="I372" s="146">
        <v>0</v>
      </c>
      <c r="J372" s="146">
        <v>0</v>
      </c>
      <c r="K372" s="146">
        <v>0</v>
      </c>
      <c r="L372" s="146">
        <v>6</v>
      </c>
      <c r="M372" s="146" t="s">
        <v>1773</v>
      </c>
      <c r="N372" s="146" t="s">
        <v>1772</v>
      </c>
    </row>
    <row r="373" spans="1:14">
      <c r="A373" s="146" t="s">
        <v>1118</v>
      </c>
      <c r="B373" s="146" t="s">
        <v>471</v>
      </c>
      <c r="C373" s="146">
        <v>28427</v>
      </c>
      <c r="D373" s="146">
        <v>59813</v>
      </c>
      <c r="E373" s="146">
        <v>0</v>
      </c>
      <c r="F373" s="146">
        <v>0</v>
      </c>
      <c r="G373" s="146">
        <v>59813</v>
      </c>
      <c r="H373" s="146">
        <v>88240</v>
      </c>
      <c r="I373" s="146">
        <v>0</v>
      </c>
      <c r="J373" s="146">
        <v>28427</v>
      </c>
      <c r="K373" s="146">
        <v>32.21</v>
      </c>
      <c r="L373" s="146">
        <v>3</v>
      </c>
      <c r="M373" s="146" t="s">
        <v>1777</v>
      </c>
      <c r="N373" s="146" t="s">
        <v>1778</v>
      </c>
    </row>
    <row r="374" spans="1:14">
      <c r="A374" s="146" t="s">
        <v>1120</v>
      </c>
      <c r="B374" s="146" t="s">
        <v>95</v>
      </c>
      <c r="C374" s="146">
        <v>9515</v>
      </c>
      <c r="D374" s="146">
        <v>85471</v>
      </c>
      <c r="E374" s="146">
        <v>0</v>
      </c>
      <c r="F374" s="146">
        <v>1479</v>
      </c>
      <c r="G374" s="146">
        <v>86950</v>
      </c>
      <c r="H374" s="146">
        <v>96465</v>
      </c>
      <c r="I374" s="146">
        <v>0</v>
      </c>
      <c r="J374" s="146">
        <v>9515</v>
      </c>
      <c r="K374" s="146">
        <v>9.86</v>
      </c>
      <c r="L374" s="146">
        <v>4</v>
      </c>
      <c r="M374" s="146" t="s">
        <v>1771</v>
      </c>
      <c r="N374" s="146" t="s">
        <v>1772</v>
      </c>
    </row>
    <row r="375" spans="1:14">
      <c r="A375" s="146" t="s">
        <v>1121</v>
      </c>
      <c r="B375" s="146" t="s">
        <v>156</v>
      </c>
      <c r="C375" s="146">
        <v>23860</v>
      </c>
      <c r="D375" s="146">
        <v>37450</v>
      </c>
      <c r="E375" s="146">
        <v>33298</v>
      </c>
      <c r="F375" s="146">
        <v>0</v>
      </c>
      <c r="G375" s="146">
        <v>70748</v>
      </c>
      <c r="H375" s="146">
        <v>94608</v>
      </c>
      <c r="I375" s="146">
        <v>0</v>
      </c>
      <c r="J375" s="146">
        <v>23860</v>
      </c>
      <c r="K375" s="146">
        <v>25.21</v>
      </c>
      <c r="L375" s="146">
        <v>4</v>
      </c>
      <c r="M375" s="146" t="s">
        <v>1771</v>
      </c>
      <c r="N375" s="146" t="s">
        <v>1772</v>
      </c>
    </row>
    <row r="376" spans="1:14">
      <c r="A376" s="146" t="s">
        <v>1122</v>
      </c>
      <c r="B376" s="146" t="s">
        <v>157</v>
      </c>
      <c r="C376" s="146">
        <v>313</v>
      </c>
      <c r="D376" s="146">
        <v>4768</v>
      </c>
      <c r="E376" s="146">
        <v>84616</v>
      </c>
      <c r="F376" s="146">
        <v>0</v>
      </c>
      <c r="G376" s="146">
        <v>89384</v>
      </c>
      <c r="H376" s="146">
        <v>89697</v>
      </c>
      <c r="I376" s="146">
        <v>0</v>
      </c>
      <c r="J376" s="146">
        <v>313</v>
      </c>
      <c r="K376" s="146">
        <v>0.34</v>
      </c>
      <c r="L376" s="146">
        <v>5</v>
      </c>
      <c r="M376" s="146" t="s">
        <v>1774</v>
      </c>
      <c r="N376" s="146" t="s">
        <v>1772</v>
      </c>
    </row>
    <row r="377" spans="1:14">
      <c r="A377" s="146" t="s">
        <v>1123</v>
      </c>
      <c r="B377" s="146" t="s">
        <v>250</v>
      </c>
      <c r="C377" s="146">
        <v>14588</v>
      </c>
      <c r="D377" s="146">
        <v>81961</v>
      </c>
      <c r="E377" s="146">
        <v>0</v>
      </c>
      <c r="F377" s="146">
        <v>0</v>
      </c>
      <c r="G377" s="146">
        <v>81961</v>
      </c>
      <c r="H377" s="146">
        <v>96549</v>
      </c>
      <c r="I377" s="146">
        <v>0</v>
      </c>
      <c r="J377" s="146">
        <v>14588</v>
      </c>
      <c r="K377" s="146">
        <v>15.1</v>
      </c>
      <c r="L377" s="146">
        <v>4</v>
      </c>
      <c r="M377" s="146" t="s">
        <v>1771</v>
      </c>
      <c r="N377" s="146" t="s">
        <v>1772</v>
      </c>
    </row>
    <row r="378" spans="1:14">
      <c r="A378" s="146" t="s">
        <v>1124</v>
      </c>
      <c r="B378" s="146" t="s">
        <v>397</v>
      </c>
      <c r="C378" s="146">
        <v>7399</v>
      </c>
      <c r="D378" s="146">
        <v>270</v>
      </c>
      <c r="E378" s="146">
        <v>0</v>
      </c>
      <c r="F378" s="146">
        <v>86047</v>
      </c>
      <c r="G378" s="146">
        <v>86317</v>
      </c>
      <c r="H378" s="146">
        <v>93716</v>
      </c>
      <c r="I378" s="146">
        <v>0</v>
      </c>
      <c r="J378" s="146">
        <v>7399</v>
      </c>
      <c r="K378" s="146">
        <v>7.89</v>
      </c>
      <c r="L378" s="146">
        <v>6</v>
      </c>
      <c r="M378" s="146" t="s">
        <v>1773</v>
      </c>
      <c r="N378" s="146" t="s">
        <v>1772</v>
      </c>
    </row>
    <row r="379" spans="1:14">
      <c r="A379" s="146" t="s">
        <v>1125</v>
      </c>
      <c r="B379" s="146" t="s">
        <v>472</v>
      </c>
      <c r="C379" s="146">
        <v>2103</v>
      </c>
      <c r="D379" s="146">
        <v>10898</v>
      </c>
      <c r="E379" s="146">
        <v>0</v>
      </c>
      <c r="F379" s="146">
        <v>89310</v>
      </c>
      <c r="G379" s="146">
        <v>100208</v>
      </c>
      <c r="H379" s="146">
        <v>102311</v>
      </c>
      <c r="I379" s="146">
        <v>0</v>
      </c>
      <c r="J379" s="146">
        <v>2103</v>
      </c>
      <c r="K379" s="146">
        <v>2.0499999999999998</v>
      </c>
      <c r="L379" s="146">
        <v>6</v>
      </c>
      <c r="M379" s="146" t="s">
        <v>1773</v>
      </c>
      <c r="N379" s="146" t="s">
        <v>1772</v>
      </c>
    </row>
    <row r="380" spans="1:14">
      <c r="A380" s="146" t="s">
        <v>1126</v>
      </c>
      <c r="B380" s="146" t="s">
        <v>210</v>
      </c>
      <c r="C380" s="146">
        <v>46666</v>
      </c>
      <c r="D380" s="146">
        <v>232</v>
      </c>
      <c r="E380" s="146">
        <v>48065</v>
      </c>
      <c r="F380" s="146">
        <v>0</v>
      </c>
      <c r="G380" s="146">
        <v>48297</v>
      </c>
      <c r="H380" s="146">
        <v>94963</v>
      </c>
      <c r="I380" s="146">
        <v>0</v>
      </c>
      <c r="J380" s="146">
        <v>46666</v>
      </c>
      <c r="K380" s="146">
        <v>49.14</v>
      </c>
      <c r="L380" s="146">
        <v>3</v>
      </c>
      <c r="M380" s="146" t="s">
        <v>1777</v>
      </c>
      <c r="N380" s="146" t="s">
        <v>1778</v>
      </c>
    </row>
    <row r="381" spans="1:14">
      <c r="A381" s="146" t="s">
        <v>1128</v>
      </c>
      <c r="B381" s="146" t="s">
        <v>211</v>
      </c>
      <c r="C381" s="146">
        <v>57141</v>
      </c>
      <c r="D381" s="146">
        <v>43785</v>
      </c>
      <c r="E381" s="146">
        <v>0</v>
      </c>
      <c r="F381" s="146">
        <v>0</v>
      </c>
      <c r="G381" s="146">
        <v>43785</v>
      </c>
      <c r="H381" s="146">
        <v>100926</v>
      </c>
      <c r="I381" s="146">
        <v>38680</v>
      </c>
      <c r="J381" s="146">
        <v>95821</v>
      </c>
      <c r="K381" s="146">
        <v>94.94</v>
      </c>
      <c r="L381" s="146">
        <v>1</v>
      </c>
      <c r="M381" s="146" t="s">
        <v>1779</v>
      </c>
      <c r="N381" s="146" t="s">
        <v>1776</v>
      </c>
    </row>
    <row r="382" spans="1:14">
      <c r="A382" s="146" t="s">
        <v>1129</v>
      </c>
      <c r="B382" s="146" t="s">
        <v>317</v>
      </c>
      <c r="C382" s="146">
        <v>81170</v>
      </c>
      <c r="D382" s="146">
        <v>20789</v>
      </c>
      <c r="E382" s="146">
        <v>0</v>
      </c>
      <c r="F382" s="146">
        <v>0</v>
      </c>
      <c r="G382" s="146">
        <v>20789</v>
      </c>
      <c r="H382" s="146">
        <v>101959</v>
      </c>
      <c r="I382" s="146">
        <v>15210</v>
      </c>
      <c r="J382" s="146">
        <v>96380</v>
      </c>
      <c r="K382" s="146">
        <v>94.52</v>
      </c>
      <c r="L382" s="146">
        <v>1</v>
      </c>
      <c r="M382" s="146" t="s">
        <v>1779</v>
      </c>
      <c r="N382" s="146" t="s">
        <v>1776</v>
      </c>
    </row>
    <row r="383" spans="1:14">
      <c r="A383" s="146" t="s">
        <v>1130</v>
      </c>
      <c r="B383" s="146" t="s">
        <v>96</v>
      </c>
      <c r="C383" s="146">
        <v>0</v>
      </c>
      <c r="D383" s="146">
        <v>0</v>
      </c>
      <c r="E383" s="146">
        <v>0</v>
      </c>
      <c r="F383" s="146">
        <v>108546</v>
      </c>
      <c r="G383" s="146">
        <v>108546</v>
      </c>
      <c r="H383" s="146">
        <v>108546</v>
      </c>
      <c r="I383" s="146">
        <v>0</v>
      </c>
      <c r="J383" s="146">
        <v>0</v>
      </c>
      <c r="K383" s="146">
        <v>0</v>
      </c>
      <c r="L383" s="146">
        <v>6</v>
      </c>
      <c r="M383" s="146" t="s">
        <v>1773</v>
      </c>
      <c r="N383" s="146" t="s">
        <v>1772</v>
      </c>
    </row>
    <row r="384" spans="1:14">
      <c r="A384" s="146" t="s">
        <v>1131</v>
      </c>
      <c r="B384" s="146" t="s">
        <v>525</v>
      </c>
      <c r="C384" s="146">
        <v>36634</v>
      </c>
      <c r="D384" s="146">
        <v>54864</v>
      </c>
      <c r="E384" s="146">
        <v>0</v>
      </c>
      <c r="F384" s="146">
        <v>0</v>
      </c>
      <c r="G384" s="146">
        <v>54864</v>
      </c>
      <c r="H384" s="146">
        <v>91498</v>
      </c>
      <c r="I384" s="146">
        <v>10116</v>
      </c>
      <c r="J384" s="146">
        <v>46750</v>
      </c>
      <c r="K384" s="146">
        <v>51.09</v>
      </c>
      <c r="L384" s="146">
        <v>2</v>
      </c>
      <c r="M384" s="146" t="s">
        <v>1775</v>
      </c>
      <c r="N384" s="146" t="s">
        <v>1776</v>
      </c>
    </row>
    <row r="385" spans="1:14">
      <c r="A385" s="146" t="s">
        <v>1132</v>
      </c>
      <c r="B385" s="146" t="s">
        <v>158</v>
      </c>
      <c r="C385" s="146">
        <v>22437</v>
      </c>
      <c r="D385" s="146">
        <v>74962</v>
      </c>
      <c r="E385" s="146">
        <v>0</v>
      </c>
      <c r="F385" s="146">
        <v>0</v>
      </c>
      <c r="G385" s="146">
        <v>74962</v>
      </c>
      <c r="H385" s="146">
        <v>97399</v>
      </c>
      <c r="I385" s="146">
        <v>13213</v>
      </c>
      <c r="J385" s="146">
        <v>35650</v>
      </c>
      <c r="K385" s="146">
        <v>36.6</v>
      </c>
      <c r="L385" s="146">
        <v>3</v>
      </c>
      <c r="M385" s="146" t="s">
        <v>1777</v>
      </c>
      <c r="N385" s="146" t="s">
        <v>1778</v>
      </c>
    </row>
    <row r="386" spans="1:14">
      <c r="A386" s="146" t="s">
        <v>1133</v>
      </c>
      <c r="B386" s="146" t="s">
        <v>159</v>
      </c>
      <c r="C386" s="146">
        <v>12855</v>
      </c>
      <c r="D386" s="146">
        <v>76200</v>
      </c>
      <c r="E386" s="146">
        <v>0</v>
      </c>
      <c r="F386" s="146">
        <v>0</v>
      </c>
      <c r="G386" s="146">
        <v>76200</v>
      </c>
      <c r="H386" s="146">
        <v>89055</v>
      </c>
      <c r="I386" s="146">
        <v>0</v>
      </c>
      <c r="J386" s="146">
        <v>12855</v>
      </c>
      <c r="K386" s="146">
        <v>14.43</v>
      </c>
      <c r="L386" s="146">
        <v>4</v>
      </c>
      <c r="M386" s="146" t="s">
        <v>1771</v>
      </c>
      <c r="N386" s="146" t="s">
        <v>1772</v>
      </c>
    </row>
    <row r="387" spans="1:14">
      <c r="A387" s="146" t="s">
        <v>1134</v>
      </c>
      <c r="B387" s="146" t="s">
        <v>35</v>
      </c>
      <c r="C387" s="146">
        <v>57190</v>
      </c>
      <c r="D387" s="146">
        <v>26910</v>
      </c>
      <c r="E387" s="146">
        <v>0</v>
      </c>
      <c r="F387" s="146">
        <v>0</v>
      </c>
      <c r="G387" s="146">
        <v>26910</v>
      </c>
      <c r="H387" s="146">
        <v>84100</v>
      </c>
      <c r="I387" s="146">
        <v>25964</v>
      </c>
      <c r="J387" s="146">
        <v>83154</v>
      </c>
      <c r="K387" s="146">
        <v>98.87</v>
      </c>
      <c r="L387" s="146">
        <v>1</v>
      </c>
      <c r="M387" s="146" t="s">
        <v>1779</v>
      </c>
      <c r="N387" s="146" t="s">
        <v>1776</v>
      </c>
    </row>
    <row r="388" spans="1:14">
      <c r="A388" s="146" t="s">
        <v>1135</v>
      </c>
      <c r="B388" s="146" t="s">
        <v>97</v>
      </c>
      <c r="C388" s="146">
        <v>3979</v>
      </c>
      <c r="D388" s="146">
        <v>24697</v>
      </c>
      <c r="E388" s="146">
        <v>0</v>
      </c>
      <c r="F388" s="146">
        <v>56284</v>
      </c>
      <c r="G388" s="146">
        <v>80981</v>
      </c>
      <c r="H388" s="146">
        <v>84960</v>
      </c>
      <c r="I388" s="146">
        <v>0</v>
      </c>
      <c r="J388" s="146">
        <v>3979</v>
      </c>
      <c r="K388" s="146">
        <v>4.68</v>
      </c>
      <c r="L388" s="146">
        <v>6</v>
      </c>
      <c r="M388" s="146" t="s">
        <v>1773</v>
      </c>
      <c r="N388" s="146" t="s">
        <v>1772</v>
      </c>
    </row>
    <row r="389" spans="1:14">
      <c r="A389" s="146" t="s">
        <v>1136</v>
      </c>
      <c r="B389" s="146" t="s">
        <v>160</v>
      </c>
      <c r="C389" s="146">
        <v>69260</v>
      </c>
      <c r="D389" s="146">
        <v>26867</v>
      </c>
      <c r="E389" s="146">
        <v>0</v>
      </c>
      <c r="F389" s="146">
        <v>0</v>
      </c>
      <c r="G389" s="146">
        <v>26867</v>
      </c>
      <c r="H389" s="146">
        <v>96127</v>
      </c>
      <c r="I389" s="146">
        <v>24859</v>
      </c>
      <c r="J389" s="146">
        <v>94119</v>
      </c>
      <c r="K389" s="146">
        <v>97.91</v>
      </c>
      <c r="L389" s="146">
        <v>1</v>
      </c>
      <c r="M389" s="146" t="s">
        <v>1779</v>
      </c>
      <c r="N389" s="146" t="s">
        <v>1776</v>
      </c>
    </row>
    <row r="390" spans="1:14">
      <c r="A390" s="146" t="s">
        <v>1137</v>
      </c>
      <c r="B390" s="146" t="s">
        <v>473</v>
      </c>
      <c r="C390" s="146">
        <v>35808</v>
      </c>
      <c r="D390" s="146">
        <v>37828</v>
      </c>
      <c r="E390" s="146">
        <v>0</v>
      </c>
      <c r="F390" s="146">
        <v>19795</v>
      </c>
      <c r="G390" s="146">
        <v>57623</v>
      </c>
      <c r="H390" s="146">
        <v>93431</v>
      </c>
      <c r="I390" s="146">
        <v>29506</v>
      </c>
      <c r="J390" s="146">
        <v>65314</v>
      </c>
      <c r="K390" s="146">
        <v>69.900000000000006</v>
      </c>
      <c r="L390" s="146">
        <v>2</v>
      </c>
      <c r="M390" s="146" t="s">
        <v>1775</v>
      </c>
      <c r="N390" s="146" t="s">
        <v>1776</v>
      </c>
    </row>
    <row r="391" spans="1:14">
      <c r="A391" s="146" t="s">
        <v>1138</v>
      </c>
      <c r="B391" s="146" t="s">
        <v>161</v>
      </c>
      <c r="C391" s="146">
        <v>0</v>
      </c>
      <c r="D391" s="146">
        <v>0</v>
      </c>
      <c r="E391" s="146">
        <v>115284</v>
      </c>
      <c r="F391" s="146">
        <v>0</v>
      </c>
      <c r="G391" s="146">
        <v>115284</v>
      </c>
      <c r="H391" s="146">
        <v>115284</v>
      </c>
      <c r="I391" s="146">
        <v>0</v>
      </c>
      <c r="J391" s="146">
        <v>0</v>
      </c>
      <c r="K391" s="146">
        <v>0</v>
      </c>
      <c r="L391" s="146">
        <v>5</v>
      </c>
      <c r="M391" s="146" t="s">
        <v>1774</v>
      </c>
      <c r="N391" s="146" t="s">
        <v>1772</v>
      </c>
    </row>
    <row r="392" spans="1:14">
      <c r="A392" s="146" t="s">
        <v>1139</v>
      </c>
      <c r="B392" s="146" t="s">
        <v>162</v>
      </c>
      <c r="C392" s="146">
        <v>387</v>
      </c>
      <c r="D392" s="146">
        <v>1857</v>
      </c>
      <c r="E392" s="146">
        <v>90674</v>
      </c>
      <c r="F392" s="146">
        <v>0</v>
      </c>
      <c r="G392" s="146">
        <v>92531</v>
      </c>
      <c r="H392" s="146">
        <v>92918</v>
      </c>
      <c r="I392" s="146">
        <v>0</v>
      </c>
      <c r="J392" s="146">
        <v>387</v>
      </c>
      <c r="K392" s="146">
        <v>0.41</v>
      </c>
      <c r="L392" s="146">
        <v>5</v>
      </c>
      <c r="M392" s="146" t="s">
        <v>1774</v>
      </c>
      <c r="N392" s="146" t="s">
        <v>1772</v>
      </c>
    </row>
    <row r="393" spans="1:14">
      <c r="A393" s="146" t="s">
        <v>1140</v>
      </c>
      <c r="B393" s="146" t="s">
        <v>163</v>
      </c>
      <c r="C393" s="146">
        <v>0</v>
      </c>
      <c r="D393" s="146">
        <v>0</v>
      </c>
      <c r="E393" s="146">
        <v>107139</v>
      </c>
      <c r="F393" s="146">
        <v>0</v>
      </c>
      <c r="G393" s="146">
        <v>107139</v>
      </c>
      <c r="H393" s="146">
        <v>107139</v>
      </c>
      <c r="I393" s="146">
        <v>0</v>
      </c>
      <c r="J393" s="146">
        <v>0</v>
      </c>
      <c r="K393" s="146">
        <v>0</v>
      </c>
      <c r="L393" s="146">
        <v>5</v>
      </c>
      <c r="M393" s="146" t="s">
        <v>1774</v>
      </c>
      <c r="N393" s="146" t="s">
        <v>1772</v>
      </c>
    </row>
    <row r="394" spans="1:14">
      <c r="A394" s="146" t="s">
        <v>1141</v>
      </c>
      <c r="B394" s="146" t="s">
        <v>164</v>
      </c>
      <c r="C394" s="146">
        <v>3329</v>
      </c>
      <c r="D394" s="146">
        <v>1522</v>
      </c>
      <c r="E394" s="146">
        <v>84505</v>
      </c>
      <c r="F394" s="146">
        <v>0</v>
      </c>
      <c r="G394" s="146">
        <v>86027</v>
      </c>
      <c r="H394" s="146">
        <v>89356</v>
      </c>
      <c r="I394" s="146">
        <v>0</v>
      </c>
      <c r="J394" s="146">
        <v>3329</v>
      </c>
      <c r="K394" s="146">
        <v>3.72</v>
      </c>
      <c r="L394" s="146">
        <v>5</v>
      </c>
      <c r="M394" s="146" t="s">
        <v>1774</v>
      </c>
      <c r="N394" s="146" t="s">
        <v>1772</v>
      </c>
    </row>
    <row r="395" spans="1:14">
      <c r="A395" s="146" t="s">
        <v>1142</v>
      </c>
      <c r="B395" s="146" t="s">
        <v>165</v>
      </c>
      <c r="C395" s="146">
        <v>369</v>
      </c>
      <c r="D395" s="146">
        <v>0</v>
      </c>
      <c r="E395" s="146">
        <v>93097</v>
      </c>
      <c r="F395" s="146">
        <v>0</v>
      </c>
      <c r="G395" s="146">
        <v>93097</v>
      </c>
      <c r="H395" s="146">
        <v>93466</v>
      </c>
      <c r="I395" s="146">
        <v>0</v>
      </c>
      <c r="J395" s="146">
        <v>369</v>
      </c>
      <c r="K395" s="146">
        <v>0.39</v>
      </c>
      <c r="L395" s="146">
        <v>5</v>
      </c>
      <c r="M395" s="146" t="s">
        <v>1774</v>
      </c>
      <c r="N395" s="146" t="s">
        <v>1772</v>
      </c>
    </row>
    <row r="396" spans="1:14">
      <c r="A396" s="146" t="s">
        <v>1143</v>
      </c>
      <c r="B396" s="146" t="s">
        <v>212</v>
      </c>
      <c r="C396" s="146">
        <v>53858</v>
      </c>
      <c r="D396" s="146">
        <v>5804</v>
      </c>
      <c r="E396" s="146">
        <v>34548</v>
      </c>
      <c r="F396" s="146">
        <v>0</v>
      </c>
      <c r="G396" s="146">
        <v>40352</v>
      </c>
      <c r="H396" s="146">
        <v>94210</v>
      </c>
      <c r="I396" s="146">
        <v>0</v>
      </c>
      <c r="J396" s="146">
        <v>53858</v>
      </c>
      <c r="K396" s="146">
        <v>57.16</v>
      </c>
      <c r="L396" s="146">
        <v>2</v>
      </c>
      <c r="M396" s="146" t="s">
        <v>1775</v>
      </c>
      <c r="N396" s="146" t="s">
        <v>1776</v>
      </c>
    </row>
    <row r="397" spans="1:14">
      <c r="A397" s="146" t="s">
        <v>1144</v>
      </c>
      <c r="B397" s="146" t="s">
        <v>166</v>
      </c>
      <c r="C397" s="146">
        <v>15182</v>
      </c>
      <c r="D397" s="146">
        <v>6247</v>
      </c>
      <c r="E397" s="146">
        <v>0</v>
      </c>
      <c r="F397" s="146">
        <v>73747</v>
      </c>
      <c r="G397" s="146">
        <v>79994</v>
      </c>
      <c r="H397" s="146">
        <v>95176</v>
      </c>
      <c r="I397" s="146">
        <v>0</v>
      </c>
      <c r="J397" s="146">
        <v>15182</v>
      </c>
      <c r="K397" s="146">
        <v>15.95</v>
      </c>
      <c r="L397" s="146">
        <v>6</v>
      </c>
      <c r="M397" s="146" t="s">
        <v>1773</v>
      </c>
      <c r="N397" s="146" t="s">
        <v>1772</v>
      </c>
    </row>
    <row r="398" spans="1:14">
      <c r="A398" s="146" t="s">
        <v>1145</v>
      </c>
      <c r="B398" s="146" t="s">
        <v>251</v>
      </c>
      <c r="C398" s="146">
        <v>30667</v>
      </c>
      <c r="D398" s="146">
        <v>71715</v>
      </c>
      <c r="E398" s="146">
        <v>0</v>
      </c>
      <c r="F398" s="146">
        <v>0</v>
      </c>
      <c r="G398" s="146">
        <v>71715</v>
      </c>
      <c r="H398" s="146">
        <v>102382</v>
      </c>
      <c r="I398" s="146">
        <v>0</v>
      </c>
      <c r="J398" s="146">
        <v>30667</v>
      </c>
      <c r="K398" s="146">
        <v>29.95</v>
      </c>
      <c r="L398" s="146">
        <v>3</v>
      </c>
      <c r="M398" s="146" t="s">
        <v>1777</v>
      </c>
      <c r="N398" s="146" t="s">
        <v>1778</v>
      </c>
    </row>
    <row r="399" spans="1:14">
      <c r="A399" s="146" t="s">
        <v>1146</v>
      </c>
      <c r="B399" s="146" t="s">
        <v>474</v>
      </c>
      <c r="C399" s="146">
        <v>24132</v>
      </c>
      <c r="D399" s="146">
        <v>83973</v>
      </c>
      <c r="E399" s="146">
        <v>0</v>
      </c>
      <c r="F399" s="146">
        <v>0</v>
      </c>
      <c r="G399" s="146">
        <v>83973</v>
      </c>
      <c r="H399" s="146">
        <v>108105</v>
      </c>
      <c r="I399" s="146">
        <v>34618</v>
      </c>
      <c r="J399" s="146">
        <v>58750</v>
      </c>
      <c r="K399" s="146">
        <v>54.34</v>
      </c>
      <c r="L399" s="146">
        <v>2</v>
      </c>
      <c r="M399" s="146" t="s">
        <v>1775</v>
      </c>
      <c r="N399" s="146" t="s">
        <v>1776</v>
      </c>
    </row>
    <row r="400" spans="1:14">
      <c r="A400" s="146" t="s">
        <v>1147</v>
      </c>
      <c r="B400" s="146" t="s">
        <v>167</v>
      </c>
      <c r="C400" s="146">
        <v>60169</v>
      </c>
      <c r="D400" s="146">
        <v>38759</v>
      </c>
      <c r="E400" s="146">
        <v>0</v>
      </c>
      <c r="F400" s="146">
        <v>338</v>
      </c>
      <c r="G400" s="146">
        <v>39097</v>
      </c>
      <c r="H400" s="146">
        <v>99266</v>
      </c>
      <c r="I400" s="146">
        <v>30986</v>
      </c>
      <c r="J400" s="146">
        <v>91155</v>
      </c>
      <c r="K400" s="146">
        <v>91.82</v>
      </c>
      <c r="L400" s="146">
        <v>1</v>
      </c>
      <c r="M400" s="146" t="s">
        <v>1779</v>
      </c>
      <c r="N400" s="146" t="s">
        <v>1776</v>
      </c>
    </row>
    <row r="401" spans="1:14">
      <c r="A401" s="146" t="s">
        <v>1148</v>
      </c>
      <c r="B401" s="146" t="s">
        <v>213</v>
      </c>
      <c r="C401" s="146">
        <v>73800</v>
      </c>
      <c r="D401" s="146">
        <v>37256</v>
      </c>
      <c r="E401" s="146">
        <v>0</v>
      </c>
      <c r="F401" s="146">
        <v>0</v>
      </c>
      <c r="G401" s="146">
        <v>37256</v>
      </c>
      <c r="H401" s="146">
        <v>111056</v>
      </c>
      <c r="I401" s="146">
        <v>17359</v>
      </c>
      <c r="J401" s="146">
        <v>91159</v>
      </c>
      <c r="K401" s="146">
        <v>82.08</v>
      </c>
      <c r="L401" s="146">
        <v>1</v>
      </c>
      <c r="M401" s="146" t="s">
        <v>1779</v>
      </c>
      <c r="N401" s="146" t="s">
        <v>1776</v>
      </c>
    </row>
    <row r="402" spans="1:14">
      <c r="A402" s="146" t="s">
        <v>1149</v>
      </c>
      <c r="B402" s="146" t="s">
        <v>475</v>
      </c>
      <c r="C402" s="146">
        <v>0</v>
      </c>
      <c r="D402" s="146">
        <v>134048</v>
      </c>
      <c r="E402" s="146">
        <v>0</v>
      </c>
      <c r="F402" s="146">
        <v>0</v>
      </c>
      <c r="G402" s="146">
        <v>134048</v>
      </c>
      <c r="H402" s="146">
        <v>134048</v>
      </c>
      <c r="I402" s="146">
        <v>0</v>
      </c>
      <c r="J402" s="146">
        <v>0</v>
      </c>
      <c r="K402" s="146">
        <v>0</v>
      </c>
      <c r="L402" s="146">
        <v>4</v>
      </c>
      <c r="M402" s="146" t="s">
        <v>1771</v>
      </c>
      <c r="N402" s="146" t="s">
        <v>1772</v>
      </c>
    </row>
    <row r="403" spans="1:14">
      <c r="A403" s="146" t="s">
        <v>1150</v>
      </c>
      <c r="B403" s="146" t="s">
        <v>252</v>
      </c>
      <c r="C403" s="146">
        <v>0</v>
      </c>
      <c r="D403" s="146">
        <v>0</v>
      </c>
      <c r="E403" s="146">
        <v>0</v>
      </c>
      <c r="F403" s="146">
        <v>98817</v>
      </c>
      <c r="G403" s="146">
        <v>98817</v>
      </c>
      <c r="H403" s="146">
        <v>98817</v>
      </c>
      <c r="I403" s="146">
        <v>0</v>
      </c>
      <c r="J403" s="146">
        <v>0</v>
      </c>
      <c r="K403" s="146">
        <v>0</v>
      </c>
      <c r="L403" s="146">
        <v>6</v>
      </c>
      <c r="M403" s="146" t="s">
        <v>1773</v>
      </c>
      <c r="N403" s="146" t="s">
        <v>1772</v>
      </c>
    </row>
    <row r="404" spans="1:14">
      <c r="A404" s="146" t="s">
        <v>1151</v>
      </c>
      <c r="B404" s="146" t="s">
        <v>526</v>
      </c>
      <c r="C404" s="146">
        <v>77030</v>
      </c>
      <c r="D404" s="146">
        <v>26203</v>
      </c>
      <c r="E404" s="146">
        <v>0</v>
      </c>
      <c r="F404" s="146">
        <v>0</v>
      </c>
      <c r="G404" s="146">
        <v>26203</v>
      </c>
      <c r="H404" s="146">
        <v>103233</v>
      </c>
      <c r="I404" s="146">
        <v>26203</v>
      </c>
      <c r="J404" s="146">
        <v>103233</v>
      </c>
      <c r="K404" s="146">
        <v>100</v>
      </c>
      <c r="L404" s="146">
        <v>1</v>
      </c>
      <c r="M404" s="146" t="s">
        <v>1779</v>
      </c>
      <c r="N404" s="146" t="s">
        <v>1776</v>
      </c>
    </row>
    <row r="405" spans="1:14">
      <c r="A405" s="146" t="s">
        <v>1152</v>
      </c>
      <c r="B405" s="146" t="s">
        <v>318</v>
      </c>
      <c r="C405" s="146">
        <v>12395</v>
      </c>
      <c r="D405" s="146">
        <v>84143</v>
      </c>
      <c r="E405" s="146">
        <v>0</v>
      </c>
      <c r="F405" s="146">
        <v>348</v>
      </c>
      <c r="G405" s="146">
        <v>84491</v>
      </c>
      <c r="H405" s="146">
        <v>96886</v>
      </c>
      <c r="I405" s="146">
        <v>0</v>
      </c>
      <c r="J405" s="146">
        <v>12395</v>
      </c>
      <c r="K405" s="146">
        <v>12.79</v>
      </c>
      <c r="L405" s="146">
        <v>4</v>
      </c>
      <c r="M405" s="146" t="s">
        <v>1771</v>
      </c>
      <c r="N405" s="146" t="s">
        <v>1772</v>
      </c>
    </row>
    <row r="406" spans="1:14">
      <c r="A406" s="146" t="s">
        <v>1153</v>
      </c>
      <c r="B406" s="146" t="s">
        <v>319</v>
      </c>
      <c r="C406" s="146">
        <v>89307</v>
      </c>
      <c r="D406" s="146">
        <v>20500</v>
      </c>
      <c r="E406" s="146">
        <v>0</v>
      </c>
      <c r="F406" s="146">
        <v>0</v>
      </c>
      <c r="G406" s="146">
        <v>20500</v>
      </c>
      <c r="H406" s="146">
        <v>109807</v>
      </c>
      <c r="I406" s="146">
        <v>0</v>
      </c>
      <c r="J406" s="146">
        <v>89307</v>
      </c>
      <c r="K406" s="146">
        <v>81.33</v>
      </c>
      <c r="L406" s="146">
        <v>1</v>
      </c>
      <c r="M406" s="146" t="s">
        <v>1779</v>
      </c>
      <c r="N406" s="146" t="s">
        <v>1776</v>
      </c>
    </row>
    <row r="407" spans="1:14">
      <c r="A407" s="146" t="s">
        <v>1154</v>
      </c>
      <c r="B407" s="146" t="s">
        <v>214</v>
      </c>
      <c r="C407" s="146">
        <v>41072</v>
      </c>
      <c r="D407" s="146">
        <v>53539</v>
      </c>
      <c r="E407" s="146">
        <v>0</v>
      </c>
      <c r="F407" s="146">
        <v>0</v>
      </c>
      <c r="G407" s="146">
        <v>53539</v>
      </c>
      <c r="H407" s="146">
        <v>94611</v>
      </c>
      <c r="I407" s="146">
        <v>0</v>
      </c>
      <c r="J407" s="146">
        <v>41072</v>
      </c>
      <c r="K407" s="146">
        <v>43.41</v>
      </c>
      <c r="L407" s="146">
        <v>3</v>
      </c>
      <c r="M407" s="146" t="s">
        <v>1777</v>
      </c>
      <c r="N407" s="146" t="s">
        <v>1778</v>
      </c>
    </row>
    <row r="408" spans="1:14">
      <c r="A408" s="146" t="s">
        <v>1155</v>
      </c>
      <c r="B408" s="146" t="s">
        <v>527</v>
      </c>
      <c r="C408" s="146">
        <v>29601</v>
      </c>
      <c r="D408" s="146">
        <v>62398</v>
      </c>
      <c r="E408" s="146">
        <v>0</v>
      </c>
      <c r="F408" s="146">
        <v>0</v>
      </c>
      <c r="G408" s="146">
        <v>62398</v>
      </c>
      <c r="H408" s="146">
        <v>91999</v>
      </c>
      <c r="I408" s="146">
        <v>10454</v>
      </c>
      <c r="J408" s="146">
        <v>40055</v>
      </c>
      <c r="K408" s="146">
        <v>43.53</v>
      </c>
      <c r="L408" s="146">
        <v>3</v>
      </c>
      <c r="M408" s="146" t="s">
        <v>1777</v>
      </c>
      <c r="N408" s="146" t="s">
        <v>1778</v>
      </c>
    </row>
    <row r="409" spans="1:14">
      <c r="A409" s="146" t="s">
        <v>1156</v>
      </c>
      <c r="B409" s="146" t="s">
        <v>320</v>
      </c>
      <c r="C409" s="146">
        <v>69994</v>
      </c>
      <c r="D409" s="146">
        <v>44785</v>
      </c>
      <c r="E409" s="146">
        <v>0</v>
      </c>
      <c r="F409" s="146">
        <v>0</v>
      </c>
      <c r="G409" s="146">
        <v>44785</v>
      </c>
      <c r="H409" s="146">
        <v>114779</v>
      </c>
      <c r="I409" s="146">
        <v>21232</v>
      </c>
      <c r="J409" s="146">
        <v>91226</v>
      </c>
      <c r="K409" s="146">
        <v>79.47</v>
      </c>
      <c r="L409" s="146">
        <v>2</v>
      </c>
      <c r="M409" s="146" t="s">
        <v>1775</v>
      </c>
      <c r="N409" s="146" t="s">
        <v>1776</v>
      </c>
    </row>
    <row r="410" spans="1:14">
      <c r="A410" s="146" t="s">
        <v>1157</v>
      </c>
      <c r="B410" s="146" t="s">
        <v>528</v>
      </c>
      <c r="C410" s="146">
        <v>72530</v>
      </c>
      <c r="D410" s="146">
        <v>15566</v>
      </c>
      <c r="E410" s="146">
        <v>0</v>
      </c>
      <c r="F410" s="146">
        <v>0</v>
      </c>
      <c r="G410" s="146">
        <v>15566</v>
      </c>
      <c r="H410" s="146">
        <v>88096</v>
      </c>
      <c r="I410" s="146">
        <v>0</v>
      </c>
      <c r="J410" s="146">
        <v>72530</v>
      </c>
      <c r="K410" s="146">
        <v>82.33</v>
      </c>
      <c r="L410" s="146">
        <v>1</v>
      </c>
      <c r="M410" s="146" t="s">
        <v>1779</v>
      </c>
      <c r="N410" s="146" t="s">
        <v>1776</v>
      </c>
    </row>
    <row r="411" spans="1:14">
      <c r="A411" s="146" t="s">
        <v>1158</v>
      </c>
      <c r="B411" s="146" t="s">
        <v>215</v>
      </c>
      <c r="C411" s="146">
        <v>56937</v>
      </c>
      <c r="D411" s="146">
        <v>44647</v>
      </c>
      <c r="E411" s="146">
        <v>0</v>
      </c>
      <c r="F411" s="146">
        <v>0</v>
      </c>
      <c r="G411" s="146">
        <v>44647</v>
      </c>
      <c r="H411" s="146">
        <v>101584</v>
      </c>
      <c r="I411" s="146">
        <v>13059</v>
      </c>
      <c r="J411" s="146">
        <v>69996</v>
      </c>
      <c r="K411" s="146">
        <v>68.900000000000006</v>
      </c>
      <c r="L411" s="146">
        <v>2</v>
      </c>
      <c r="M411" s="146" t="s">
        <v>1775</v>
      </c>
      <c r="N411" s="146" t="s">
        <v>1776</v>
      </c>
    </row>
    <row r="412" spans="1:14">
      <c r="A412" s="146" t="s">
        <v>1159</v>
      </c>
      <c r="B412" s="146" t="s">
        <v>216</v>
      </c>
      <c r="C412" s="146">
        <v>46019</v>
      </c>
      <c r="D412" s="146">
        <v>54576</v>
      </c>
      <c r="E412" s="146">
        <v>0</v>
      </c>
      <c r="F412" s="146">
        <v>0</v>
      </c>
      <c r="G412" s="146">
        <v>54576</v>
      </c>
      <c r="H412" s="146">
        <v>100595</v>
      </c>
      <c r="I412" s="146">
        <v>509</v>
      </c>
      <c r="J412" s="146">
        <v>46528</v>
      </c>
      <c r="K412" s="146">
        <v>46.25</v>
      </c>
      <c r="L412" s="146">
        <v>3</v>
      </c>
      <c r="M412" s="146" t="s">
        <v>1777</v>
      </c>
      <c r="N412" s="146" t="s">
        <v>1778</v>
      </c>
    </row>
    <row r="413" spans="1:14">
      <c r="A413" s="146" t="s">
        <v>1160</v>
      </c>
      <c r="B413" s="146" t="s">
        <v>321</v>
      </c>
      <c r="C413" s="146">
        <v>77121</v>
      </c>
      <c r="D413" s="146">
        <v>21072</v>
      </c>
      <c r="E413" s="146">
        <v>0</v>
      </c>
      <c r="F413" s="146">
        <v>0</v>
      </c>
      <c r="G413" s="146">
        <v>21072</v>
      </c>
      <c r="H413" s="146">
        <v>98193</v>
      </c>
      <c r="I413" s="146">
        <v>9829</v>
      </c>
      <c r="J413" s="146">
        <v>86950</v>
      </c>
      <c r="K413" s="146">
        <v>88.55</v>
      </c>
      <c r="L413" s="146">
        <v>1</v>
      </c>
      <c r="M413" s="146" t="s">
        <v>1779</v>
      </c>
      <c r="N413" s="146" t="s">
        <v>1776</v>
      </c>
    </row>
    <row r="414" spans="1:14">
      <c r="A414" s="146" t="s">
        <v>1161</v>
      </c>
      <c r="B414" s="146" t="s">
        <v>217</v>
      </c>
      <c r="C414" s="146">
        <v>63954</v>
      </c>
      <c r="D414" s="146">
        <v>44608</v>
      </c>
      <c r="E414" s="146">
        <v>0</v>
      </c>
      <c r="F414" s="146">
        <v>0</v>
      </c>
      <c r="G414" s="146">
        <v>44608</v>
      </c>
      <c r="H414" s="146">
        <v>108562</v>
      </c>
      <c r="I414" s="146">
        <v>13018</v>
      </c>
      <c r="J414" s="146">
        <v>76972</v>
      </c>
      <c r="K414" s="146">
        <v>70.900000000000006</v>
      </c>
      <c r="L414" s="146">
        <v>2</v>
      </c>
      <c r="M414" s="146" t="s">
        <v>1775</v>
      </c>
      <c r="N414" s="146" t="s">
        <v>1776</v>
      </c>
    </row>
    <row r="415" spans="1:14">
      <c r="A415" s="146" t="s">
        <v>1162</v>
      </c>
      <c r="B415" s="146" t="s">
        <v>98</v>
      </c>
      <c r="C415" s="146">
        <v>28796</v>
      </c>
      <c r="D415" s="146">
        <v>68575</v>
      </c>
      <c r="E415" s="146">
        <v>0</v>
      </c>
      <c r="F415" s="146">
        <v>0</v>
      </c>
      <c r="G415" s="146">
        <v>68575</v>
      </c>
      <c r="H415" s="146">
        <v>97371</v>
      </c>
      <c r="I415" s="146">
        <v>0</v>
      </c>
      <c r="J415" s="146">
        <v>28796</v>
      </c>
      <c r="K415" s="146">
        <v>29.57</v>
      </c>
      <c r="L415" s="146">
        <v>3</v>
      </c>
      <c r="M415" s="146" t="s">
        <v>1777</v>
      </c>
      <c r="N415" s="146" t="s">
        <v>1778</v>
      </c>
    </row>
    <row r="416" spans="1:14">
      <c r="A416" s="146" t="s">
        <v>1163</v>
      </c>
      <c r="B416" s="146" t="s">
        <v>36</v>
      </c>
      <c r="C416" s="146">
        <v>168</v>
      </c>
      <c r="D416" s="146">
        <v>5102</v>
      </c>
      <c r="E416" s="146">
        <v>0</v>
      </c>
      <c r="F416" s="146">
        <v>77024</v>
      </c>
      <c r="G416" s="146">
        <v>82126</v>
      </c>
      <c r="H416" s="146">
        <v>82294</v>
      </c>
      <c r="I416" s="146">
        <v>0</v>
      </c>
      <c r="J416" s="146">
        <v>168</v>
      </c>
      <c r="K416" s="146">
        <v>0.2</v>
      </c>
      <c r="L416" s="146">
        <v>6</v>
      </c>
      <c r="M416" s="146" t="s">
        <v>1773</v>
      </c>
      <c r="N416" s="146" t="s">
        <v>1772</v>
      </c>
    </row>
    <row r="417" spans="1:14">
      <c r="A417" s="146" t="s">
        <v>1164</v>
      </c>
      <c r="B417" s="146" t="s">
        <v>253</v>
      </c>
      <c r="C417" s="146">
        <v>28203</v>
      </c>
      <c r="D417" s="146">
        <v>1919</v>
      </c>
      <c r="E417" s="146">
        <v>0</v>
      </c>
      <c r="F417" s="146">
        <v>63533</v>
      </c>
      <c r="G417" s="146">
        <v>65452</v>
      </c>
      <c r="H417" s="146">
        <v>93655</v>
      </c>
      <c r="I417" s="146">
        <v>0</v>
      </c>
      <c r="J417" s="146">
        <v>28203</v>
      </c>
      <c r="K417" s="146">
        <v>30.11</v>
      </c>
      <c r="L417" s="146">
        <v>3</v>
      </c>
      <c r="M417" s="146" t="s">
        <v>1777</v>
      </c>
      <c r="N417" s="146" t="s">
        <v>1778</v>
      </c>
    </row>
    <row r="418" spans="1:14">
      <c r="A418" s="146" t="s">
        <v>1165</v>
      </c>
      <c r="B418" s="146" t="s">
        <v>322</v>
      </c>
      <c r="C418" s="146">
        <v>64771</v>
      </c>
      <c r="D418" s="146">
        <v>26981</v>
      </c>
      <c r="E418" s="146">
        <v>0</v>
      </c>
      <c r="F418" s="146">
        <v>0</v>
      </c>
      <c r="G418" s="146">
        <v>26981</v>
      </c>
      <c r="H418" s="146">
        <v>91752</v>
      </c>
      <c r="I418" s="146">
        <v>22213</v>
      </c>
      <c r="J418" s="146">
        <v>86984</v>
      </c>
      <c r="K418" s="146">
        <v>94.8</v>
      </c>
      <c r="L418" s="146">
        <v>1</v>
      </c>
      <c r="M418" s="146" t="s">
        <v>1779</v>
      </c>
      <c r="N418" s="146" t="s">
        <v>1776</v>
      </c>
    </row>
    <row r="419" spans="1:14">
      <c r="A419" s="146" t="s">
        <v>1166</v>
      </c>
      <c r="B419" s="146" t="s">
        <v>529</v>
      </c>
      <c r="C419" s="146">
        <v>14685</v>
      </c>
      <c r="D419" s="146">
        <v>87134</v>
      </c>
      <c r="E419" s="146">
        <v>0</v>
      </c>
      <c r="F419" s="146">
        <v>0</v>
      </c>
      <c r="G419" s="146">
        <v>87134</v>
      </c>
      <c r="H419" s="146">
        <v>101819</v>
      </c>
      <c r="I419" s="146">
        <v>0</v>
      </c>
      <c r="J419" s="146">
        <v>14685</v>
      </c>
      <c r="K419" s="146">
        <v>14.42</v>
      </c>
      <c r="L419" s="146">
        <v>4</v>
      </c>
      <c r="M419" s="146" t="s">
        <v>1771</v>
      </c>
      <c r="N419" s="146" t="s">
        <v>1772</v>
      </c>
    </row>
    <row r="420" spans="1:14">
      <c r="A420" s="146" t="s">
        <v>1167</v>
      </c>
      <c r="B420" s="146" t="s">
        <v>476</v>
      </c>
      <c r="C420" s="146">
        <v>15876</v>
      </c>
      <c r="D420" s="146">
        <v>80724</v>
      </c>
      <c r="E420" s="146">
        <v>0</v>
      </c>
      <c r="F420" s="146">
        <v>0</v>
      </c>
      <c r="G420" s="146">
        <v>80724</v>
      </c>
      <c r="H420" s="146">
        <v>96600</v>
      </c>
      <c r="I420" s="146">
        <v>0</v>
      </c>
      <c r="J420" s="146">
        <v>15876</v>
      </c>
      <c r="K420" s="146">
        <v>16.43</v>
      </c>
      <c r="L420" s="146">
        <v>4</v>
      </c>
      <c r="M420" s="146" t="s">
        <v>1771</v>
      </c>
      <c r="N420" s="146" t="s">
        <v>1772</v>
      </c>
    </row>
    <row r="421" spans="1:14">
      <c r="A421" s="146" t="s">
        <v>1168</v>
      </c>
      <c r="B421" s="146" t="s">
        <v>323</v>
      </c>
      <c r="C421" s="146">
        <v>11026</v>
      </c>
      <c r="D421" s="146">
        <v>91005</v>
      </c>
      <c r="E421" s="146">
        <v>0</v>
      </c>
      <c r="F421" s="146">
        <v>0</v>
      </c>
      <c r="G421" s="146">
        <v>91005</v>
      </c>
      <c r="H421" s="146">
        <v>102031</v>
      </c>
      <c r="I421" s="146">
        <v>0</v>
      </c>
      <c r="J421" s="146">
        <v>11026</v>
      </c>
      <c r="K421" s="146">
        <v>10.8</v>
      </c>
      <c r="L421" s="146">
        <v>4</v>
      </c>
      <c r="M421" s="146" t="s">
        <v>1771</v>
      </c>
      <c r="N421" s="146" t="s">
        <v>1772</v>
      </c>
    </row>
    <row r="422" spans="1:14">
      <c r="A422" s="146" t="s">
        <v>1169</v>
      </c>
      <c r="B422" s="146" t="s">
        <v>530</v>
      </c>
      <c r="C422" s="146">
        <v>18498</v>
      </c>
      <c r="D422" s="146">
        <v>70327</v>
      </c>
      <c r="E422" s="146">
        <v>0</v>
      </c>
      <c r="F422" s="146">
        <v>0</v>
      </c>
      <c r="G422" s="146">
        <v>70327</v>
      </c>
      <c r="H422" s="146">
        <v>88825</v>
      </c>
      <c r="I422" s="146">
        <v>11851</v>
      </c>
      <c r="J422" s="146">
        <v>30349</v>
      </c>
      <c r="K422" s="146">
        <v>34.159999999999997</v>
      </c>
      <c r="L422" s="146">
        <v>3</v>
      </c>
      <c r="M422" s="146" t="s">
        <v>1777</v>
      </c>
      <c r="N422" s="146" t="s">
        <v>1778</v>
      </c>
    </row>
    <row r="423" spans="1:14">
      <c r="A423" s="146" t="s">
        <v>1170</v>
      </c>
      <c r="B423" s="146" t="s">
        <v>324</v>
      </c>
      <c r="C423" s="146">
        <v>16188</v>
      </c>
      <c r="D423" s="146">
        <v>40872</v>
      </c>
      <c r="E423" s="146">
        <v>0</v>
      </c>
      <c r="F423" s="146">
        <v>48249</v>
      </c>
      <c r="G423" s="146">
        <v>89121</v>
      </c>
      <c r="H423" s="146">
        <v>105309</v>
      </c>
      <c r="I423" s="146">
        <v>32570</v>
      </c>
      <c r="J423" s="146">
        <v>48758</v>
      </c>
      <c r="K423" s="146">
        <v>46.29</v>
      </c>
      <c r="L423" s="146">
        <v>3</v>
      </c>
      <c r="M423" s="146" t="s">
        <v>1777</v>
      </c>
      <c r="N423" s="146" t="s">
        <v>1778</v>
      </c>
    </row>
    <row r="424" spans="1:14">
      <c r="A424" s="146" t="s">
        <v>1171</v>
      </c>
      <c r="B424" s="146" t="s">
        <v>325</v>
      </c>
      <c r="C424" s="146">
        <v>64196</v>
      </c>
      <c r="D424" s="146">
        <v>39403</v>
      </c>
      <c r="E424" s="146">
        <v>0</v>
      </c>
      <c r="F424" s="146">
        <v>0</v>
      </c>
      <c r="G424" s="146">
        <v>39403</v>
      </c>
      <c r="H424" s="146">
        <v>103599</v>
      </c>
      <c r="I424" s="146">
        <v>35717</v>
      </c>
      <c r="J424" s="146">
        <v>99913</v>
      </c>
      <c r="K424" s="146">
        <v>96.44</v>
      </c>
      <c r="L424" s="146">
        <v>1</v>
      </c>
      <c r="M424" s="146" t="s">
        <v>1779</v>
      </c>
      <c r="N424" s="146" t="s">
        <v>1776</v>
      </c>
    </row>
    <row r="425" spans="1:14">
      <c r="A425" s="146" t="s">
        <v>1172</v>
      </c>
      <c r="B425" s="146" t="s">
        <v>477</v>
      </c>
      <c r="C425" s="146">
        <v>28124</v>
      </c>
      <c r="D425" s="146">
        <v>75005</v>
      </c>
      <c r="E425" s="146">
        <v>0</v>
      </c>
      <c r="F425" s="146">
        <v>0</v>
      </c>
      <c r="G425" s="146">
        <v>75005</v>
      </c>
      <c r="H425" s="146">
        <v>103129</v>
      </c>
      <c r="I425" s="146">
        <v>33462</v>
      </c>
      <c r="J425" s="146">
        <v>61586</v>
      </c>
      <c r="K425" s="146">
        <v>59.71</v>
      </c>
      <c r="L425" s="146">
        <v>2</v>
      </c>
      <c r="M425" s="146" t="s">
        <v>1775</v>
      </c>
      <c r="N425" s="146" t="s">
        <v>1776</v>
      </c>
    </row>
    <row r="426" spans="1:14">
      <c r="A426" s="146" t="s">
        <v>1173</v>
      </c>
      <c r="B426" s="146" t="s">
        <v>531</v>
      </c>
      <c r="C426" s="146">
        <v>28957</v>
      </c>
      <c r="D426" s="146">
        <v>68596</v>
      </c>
      <c r="E426" s="146">
        <v>0</v>
      </c>
      <c r="F426" s="146">
        <v>0</v>
      </c>
      <c r="G426" s="146">
        <v>68596</v>
      </c>
      <c r="H426" s="146">
        <v>97553</v>
      </c>
      <c r="I426" s="146">
        <v>17490</v>
      </c>
      <c r="J426" s="146">
        <v>46447</v>
      </c>
      <c r="K426" s="146">
        <v>47.61</v>
      </c>
      <c r="L426" s="146">
        <v>3</v>
      </c>
      <c r="M426" s="146" t="s">
        <v>1777</v>
      </c>
      <c r="N426" s="146" t="s">
        <v>1778</v>
      </c>
    </row>
    <row r="427" spans="1:14">
      <c r="A427" s="146" t="s">
        <v>1174</v>
      </c>
      <c r="B427" s="146" t="s">
        <v>478</v>
      </c>
      <c r="C427" s="146">
        <v>0</v>
      </c>
      <c r="D427" s="146">
        <v>102731</v>
      </c>
      <c r="E427" s="146">
        <v>0</v>
      </c>
      <c r="F427" s="146">
        <v>0</v>
      </c>
      <c r="G427" s="146">
        <v>102731</v>
      </c>
      <c r="H427" s="146">
        <v>102731</v>
      </c>
      <c r="I427" s="146">
        <v>0</v>
      </c>
      <c r="J427" s="146">
        <v>0</v>
      </c>
      <c r="K427" s="146">
        <v>0</v>
      </c>
      <c r="L427" s="146">
        <v>4</v>
      </c>
      <c r="M427" s="146" t="s">
        <v>1771</v>
      </c>
      <c r="N427" s="146" t="s">
        <v>1772</v>
      </c>
    </row>
    <row r="428" spans="1:14">
      <c r="A428" s="146" t="s">
        <v>1175</v>
      </c>
      <c r="B428" s="146" t="s">
        <v>479</v>
      </c>
      <c r="C428" s="146">
        <v>0</v>
      </c>
      <c r="D428" s="146">
        <v>105955</v>
      </c>
      <c r="E428" s="146">
        <v>0</v>
      </c>
      <c r="F428" s="146">
        <v>0</v>
      </c>
      <c r="G428" s="146">
        <v>105955</v>
      </c>
      <c r="H428" s="146">
        <v>105955</v>
      </c>
      <c r="I428" s="146">
        <v>0</v>
      </c>
      <c r="J428" s="146">
        <v>0</v>
      </c>
      <c r="K428" s="146">
        <v>0</v>
      </c>
      <c r="L428" s="146">
        <v>4</v>
      </c>
      <c r="M428" s="146" t="s">
        <v>1771</v>
      </c>
      <c r="N428" s="146" t="s">
        <v>1772</v>
      </c>
    </row>
    <row r="429" spans="1:14">
      <c r="A429" s="146" t="s">
        <v>1176</v>
      </c>
      <c r="B429" s="146" t="s">
        <v>326</v>
      </c>
      <c r="C429" s="146">
        <v>0</v>
      </c>
      <c r="D429" s="146">
        <v>88884</v>
      </c>
      <c r="E429" s="146">
        <v>0</v>
      </c>
      <c r="F429" s="146">
        <v>0</v>
      </c>
      <c r="G429" s="146">
        <v>88884</v>
      </c>
      <c r="H429" s="146">
        <v>88884</v>
      </c>
      <c r="I429" s="146">
        <v>0</v>
      </c>
      <c r="J429" s="146">
        <v>0</v>
      </c>
      <c r="K429" s="146">
        <v>0</v>
      </c>
      <c r="L429" s="146">
        <v>4</v>
      </c>
      <c r="M429" s="146" t="s">
        <v>1771</v>
      </c>
      <c r="N429" s="146" t="s">
        <v>1772</v>
      </c>
    </row>
    <row r="430" spans="1:14">
      <c r="A430" s="146" t="s">
        <v>1177</v>
      </c>
      <c r="B430" s="146" t="s">
        <v>99</v>
      </c>
      <c r="C430" s="146">
        <v>0</v>
      </c>
      <c r="D430" s="146">
        <v>90381</v>
      </c>
      <c r="E430" s="146">
        <v>0</v>
      </c>
      <c r="F430" s="146">
        <v>0</v>
      </c>
      <c r="G430" s="146">
        <v>90381</v>
      </c>
      <c r="H430" s="146">
        <v>90381</v>
      </c>
      <c r="I430" s="146">
        <v>0</v>
      </c>
      <c r="J430" s="146">
        <v>0</v>
      </c>
      <c r="K430" s="146">
        <v>0</v>
      </c>
      <c r="L430" s="146">
        <v>4</v>
      </c>
      <c r="M430" s="146" t="s">
        <v>1771</v>
      </c>
      <c r="N430" s="146" t="s">
        <v>1772</v>
      </c>
    </row>
    <row r="431" spans="1:14">
      <c r="A431" s="146" t="s">
        <v>1178</v>
      </c>
      <c r="B431" s="146" t="s">
        <v>480</v>
      </c>
      <c r="C431" s="146">
        <v>1360</v>
      </c>
      <c r="D431" s="146">
        <v>2955</v>
      </c>
      <c r="E431" s="146">
        <v>0</v>
      </c>
      <c r="F431" s="146">
        <v>91283</v>
      </c>
      <c r="G431" s="146">
        <v>94238</v>
      </c>
      <c r="H431" s="146">
        <v>95598</v>
      </c>
      <c r="I431" s="146">
        <v>0</v>
      </c>
      <c r="J431" s="146">
        <v>1360</v>
      </c>
      <c r="K431" s="146">
        <v>1.42</v>
      </c>
      <c r="L431" s="146">
        <v>6</v>
      </c>
      <c r="M431" s="146" t="s">
        <v>1773</v>
      </c>
      <c r="N431" s="146" t="s">
        <v>1772</v>
      </c>
    </row>
    <row r="432" spans="1:14">
      <c r="A432" s="146" t="s">
        <v>1179</v>
      </c>
      <c r="B432" s="146" t="s">
        <v>327</v>
      </c>
      <c r="C432" s="146">
        <v>1456</v>
      </c>
      <c r="D432" s="146">
        <v>92943</v>
      </c>
      <c r="E432" s="146">
        <v>0</v>
      </c>
      <c r="F432" s="146">
        <v>3264</v>
      </c>
      <c r="G432" s="146">
        <v>96207</v>
      </c>
      <c r="H432" s="146">
        <v>97663</v>
      </c>
      <c r="I432" s="146">
        <v>0</v>
      </c>
      <c r="J432" s="146">
        <v>1456</v>
      </c>
      <c r="K432" s="146">
        <v>1.49</v>
      </c>
      <c r="L432" s="146">
        <v>4</v>
      </c>
      <c r="M432" s="146" t="s">
        <v>1771</v>
      </c>
      <c r="N432" s="146" t="s">
        <v>1772</v>
      </c>
    </row>
    <row r="433" spans="1:14">
      <c r="A433" s="146" t="s">
        <v>1180</v>
      </c>
      <c r="B433" s="146" t="s">
        <v>532</v>
      </c>
      <c r="C433" s="146">
        <v>53390</v>
      </c>
      <c r="D433" s="146">
        <v>45636</v>
      </c>
      <c r="E433" s="146">
        <v>0</v>
      </c>
      <c r="F433" s="146">
        <v>0</v>
      </c>
      <c r="G433" s="146">
        <v>45636</v>
      </c>
      <c r="H433" s="146">
        <v>99026</v>
      </c>
      <c r="I433" s="146">
        <v>45636</v>
      </c>
      <c r="J433" s="146">
        <v>99026</v>
      </c>
      <c r="K433" s="146">
        <v>100</v>
      </c>
      <c r="L433" s="146">
        <v>1</v>
      </c>
      <c r="M433" s="146" t="s">
        <v>1779</v>
      </c>
      <c r="N433" s="146" t="s">
        <v>1776</v>
      </c>
    </row>
    <row r="434" spans="1:14">
      <c r="A434" s="146" t="s">
        <v>1181</v>
      </c>
      <c r="B434" s="146" t="s">
        <v>100</v>
      </c>
      <c r="C434" s="146">
        <v>8410</v>
      </c>
      <c r="D434" s="146">
        <v>6806</v>
      </c>
      <c r="E434" s="146">
        <v>0</v>
      </c>
      <c r="F434" s="146">
        <v>81302</v>
      </c>
      <c r="G434" s="146">
        <v>88108</v>
      </c>
      <c r="H434" s="146">
        <v>96518</v>
      </c>
      <c r="I434" s="146">
        <v>0</v>
      </c>
      <c r="J434" s="146">
        <v>8410</v>
      </c>
      <c r="K434" s="146">
        <v>8.7100000000000009</v>
      </c>
      <c r="L434" s="146">
        <v>6</v>
      </c>
      <c r="M434" s="146" t="s">
        <v>1773</v>
      </c>
      <c r="N434" s="146" t="s">
        <v>1772</v>
      </c>
    </row>
    <row r="435" spans="1:14">
      <c r="A435" s="146" t="s">
        <v>1182</v>
      </c>
      <c r="B435" s="146" t="s">
        <v>101</v>
      </c>
      <c r="C435" s="146">
        <v>1445</v>
      </c>
      <c r="D435" s="146">
        <v>1533</v>
      </c>
      <c r="E435" s="146">
        <v>0</v>
      </c>
      <c r="F435" s="146">
        <v>97679</v>
      </c>
      <c r="G435" s="146">
        <v>99212</v>
      </c>
      <c r="H435" s="146">
        <v>100657</v>
      </c>
      <c r="I435" s="146">
        <v>0</v>
      </c>
      <c r="J435" s="146">
        <v>1445</v>
      </c>
      <c r="K435" s="146">
        <v>1.43</v>
      </c>
      <c r="L435" s="146">
        <v>6</v>
      </c>
      <c r="M435" s="146" t="s">
        <v>1773</v>
      </c>
      <c r="N435" s="146" t="s">
        <v>1772</v>
      </c>
    </row>
    <row r="436" spans="1:14">
      <c r="A436" s="146" t="s">
        <v>1183</v>
      </c>
      <c r="B436" s="146" t="s">
        <v>533</v>
      </c>
      <c r="C436" s="146">
        <v>53011</v>
      </c>
      <c r="D436" s="146">
        <v>32056</v>
      </c>
      <c r="E436" s="146">
        <v>0</v>
      </c>
      <c r="F436" s="146">
        <v>0</v>
      </c>
      <c r="G436" s="146">
        <v>32056</v>
      </c>
      <c r="H436" s="146">
        <v>85067</v>
      </c>
      <c r="I436" s="146">
        <v>32056</v>
      </c>
      <c r="J436" s="146">
        <v>85067</v>
      </c>
      <c r="K436" s="146">
        <v>100</v>
      </c>
      <c r="L436" s="146">
        <v>1</v>
      </c>
      <c r="M436" s="146" t="s">
        <v>1779</v>
      </c>
      <c r="N436" s="146" t="s">
        <v>1776</v>
      </c>
    </row>
    <row r="437" spans="1:14">
      <c r="A437" s="146" t="s">
        <v>1184</v>
      </c>
      <c r="B437" s="146" t="s">
        <v>254</v>
      </c>
      <c r="C437" s="146">
        <v>26038</v>
      </c>
      <c r="D437" s="146">
        <v>69217</v>
      </c>
      <c r="E437" s="146">
        <v>0</v>
      </c>
      <c r="F437" s="146">
        <v>0</v>
      </c>
      <c r="G437" s="146">
        <v>69217</v>
      </c>
      <c r="H437" s="146">
        <v>95255</v>
      </c>
      <c r="I437" s="146">
        <v>0</v>
      </c>
      <c r="J437" s="146">
        <v>26038</v>
      </c>
      <c r="K437" s="146">
        <v>27.33</v>
      </c>
      <c r="L437" s="146">
        <v>3</v>
      </c>
      <c r="M437" s="146" t="s">
        <v>1777</v>
      </c>
      <c r="N437" s="146" t="s">
        <v>1778</v>
      </c>
    </row>
    <row r="438" spans="1:14">
      <c r="A438" s="146" t="s">
        <v>1185</v>
      </c>
      <c r="B438" s="146" t="s">
        <v>255</v>
      </c>
      <c r="C438" s="146">
        <v>24616</v>
      </c>
      <c r="D438" s="146">
        <v>52907</v>
      </c>
      <c r="E438" s="146">
        <v>0</v>
      </c>
      <c r="F438" s="146">
        <v>0</v>
      </c>
      <c r="G438" s="146">
        <v>52907</v>
      </c>
      <c r="H438" s="146">
        <v>77523</v>
      </c>
      <c r="I438" s="146">
        <v>19903</v>
      </c>
      <c r="J438" s="146">
        <v>44519</v>
      </c>
      <c r="K438" s="146">
        <v>57.42</v>
      </c>
      <c r="L438" s="146">
        <v>2</v>
      </c>
      <c r="M438" s="146" t="s">
        <v>1775</v>
      </c>
      <c r="N438" s="146" t="s">
        <v>1776</v>
      </c>
    </row>
    <row r="439" spans="1:14">
      <c r="A439" s="146" t="s">
        <v>1186</v>
      </c>
      <c r="B439" s="146" t="s">
        <v>102</v>
      </c>
      <c r="C439" s="146">
        <v>287</v>
      </c>
      <c r="D439" s="146">
        <v>2032</v>
      </c>
      <c r="E439" s="146">
        <v>0</v>
      </c>
      <c r="F439" s="146">
        <v>89421</v>
      </c>
      <c r="G439" s="146">
        <v>91453</v>
      </c>
      <c r="H439" s="146">
        <v>91740</v>
      </c>
      <c r="I439" s="146">
        <v>0</v>
      </c>
      <c r="J439" s="146">
        <v>287</v>
      </c>
      <c r="K439" s="146">
        <v>0.31</v>
      </c>
      <c r="L439" s="146">
        <v>6</v>
      </c>
      <c r="M439" s="146" t="s">
        <v>1773</v>
      </c>
      <c r="N439" s="146" t="s">
        <v>1772</v>
      </c>
    </row>
    <row r="440" spans="1:14">
      <c r="A440" s="146" t="s">
        <v>1187</v>
      </c>
      <c r="B440" s="146" t="s">
        <v>328</v>
      </c>
      <c r="C440" s="146">
        <v>6302</v>
      </c>
      <c r="D440" s="146">
        <v>87890</v>
      </c>
      <c r="E440" s="146">
        <v>0</v>
      </c>
      <c r="F440" s="146">
        <v>0</v>
      </c>
      <c r="G440" s="146">
        <v>87890</v>
      </c>
      <c r="H440" s="146">
        <v>94192</v>
      </c>
      <c r="I440" s="146">
        <v>0</v>
      </c>
      <c r="J440" s="146">
        <v>6302</v>
      </c>
      <c r="K440" s="146">
        <v>6.69</v>
      </c>
      <c r="L440" s="146">
        <v>4</v>
      </c>
      <c r="M440" s="146" t="s">
        <v>1771</v>
      </c>
      <c r="N440" s="146" t="s">
        <v>1772</v>
      </c>
    </row>
    <row r="441" spans="1:14">
      <c r="A441" s="146" t="s">
        <v>1189</v>
      </c>
      <c r="B441" s="146" t="s">
        <v>103</v>
      </c>
      <c r="C441" s="146">
        <v>0</v>
      </c>
      <c r="D441" s="146">
        <v>0</v>
      </c>
      <c r="E441" s="146">
        <v>0</v>
      </c>
      <c r="F441" s="146">
        <v>85027</v>
      </c>
      <c r="G441" s="146">
        <v>85027</v>
      </c>
      <c r="H441" s="146">
        <v>85027</v>
      </c>
      <c r="I441" s="146">
        <v>0</v>
      </c>
      <c r="J441" s="146">
        <v>0</v>
      </c>
      <c r="K441" s="146">
        <v>0</v>
      </c>
      <c r="L441" s="146">
        <v>6</v>
      </c>
      <c r="M441" s="146" t="s">
        <v>1773</v>
      </c>
      <c r="N441" s="146" t="s">
        <v>1772</v>
      </c>
    </row>
    <row r="442" spans="1:14">
      <c r="A442" s="146" t="s">
        <v>1190</v>
      </c>
      <c r="B442" s="146" t="s">
        <v>37</v>
      </c>
      <c r="C442" s="146">
        <v>5859</v>
      </c>
      <c r="D442" s="146">
        <v>86174</v>
      </c>
      <c r="E442" s="146">
        <v>0</v>
      </c>
      <c r="F442" s="146">
        <v>0</v>
      </c>
      <c r="G442" s="146">
        <v>86174</v>
      </c>
      <c r="H442" s="146">
        <v>92033</v>
      </c>
      <c r="I442" s="146">
        <v>0</v>
      </c>
      <c r="J442" s="146">
        <v>5859</v>
      </c>
      <c r="K442" s="146">
        <v>6.36</v>
      </c>
      <c r="L442" s="146">
        <v>4</v>
      </c>
      <c r="M442" s="146" t="s">
        <v>1771</v>
      </c>
      <c r="N442" s="146" t="s">
        <v>1772</v>
      </c>
    </row>
    <row r="443" spans="1:14">
      <c r="A443" s="146" t="s">
        <v>1191</v>
      </c>
      <c r="B443" s="146" t="s">
        <v>38</v>
      </c>
      <c r="C443" s="146">
        <v>1677</v>
      </c>
      <c r="D443" s="146">
        <v>97900</v>
      </c>
      <c r="E443" s="146">
        <v>0</v>
      </c>
      <c r="F443" s="146">
        <v>0</v>
      </c>
      <c r="G443" s="146">
        <v>97900</v>
      </c>
      <c r="H443" s="146">
        <v>99577</v>
      </c>
      <c r="I443" s="146">
        <v>0</v>
      </c>
      <c r="J443" s="146">
        <v>1677</v>
      </c>
      <c r="K443" s="146">
        <v>1.68</v>
      </c>
      <c r="L443" s="146">
        <v>4</v>
      </c>
      <c r="M443" s="146" t="s">
        <v>1771</v>
      </c>
      <c r="N443" s="146" t="s">
        <v>1772</v>
      </c>
    </row>
    <row r="444" spans="1:14">
      <c r="A444" s="146" t="s">
        <v>1192</v>
      </c>
      <c r="B444" s="146" t="s">
        <v>256</v>
      </c>
      <c r="C444" s="146">
        <v>0</v>
      </c>
      <c r="D444" s="146">
        <v>83104</v>
      </c>
      <c r="E444" s="146">
        <v>0</v>
      </c>
      <c r="F444" s="146">
        <v>0</v>
      </c>
      <c r="G444" s="146">
        <v>83104</v>
      </c>
      <c r="H444" s="146">
        <v>83104</v>
      </c>
      <c r="I444" s="146">
        <v>0</v>
      </c>
      <c r="J444" s="146">
        <v>0</v>
      </c>
      <c r="K444" s="146">
        <v>0</v>
      </c>
      <c r="L444" s="146">
        <v>4</v>
      </c>
      <c r="M444" s="146" t="s">
        <v>1771</v>
      </c>
      <c r="N444" s="146" t="s">
        <v>1772</v>
      </c>
    </row>
    <row r="445" spans="1:14">
      <c r="A445" s="146" t="s">
        <v>1193</v>
      </c>
      <c r="B445" s="146" t="s">
        <v>257</v>
      </c>
      <c r="C445" s="146">
        <v>1152</v>
      </c>
      <c r="D445" s="146">
        <v>95563</v>
      </c>
      <c r="E445" s="146">
        <v>0</v>
      </c>
      <c r="F445" s="146">
        <v>0</v>
      </c>
      <c r="G445" s="146">
        <v>95563</v>
      </c>
      <c r="H445" s="146">
        <v>96715</v>
      </c>
      <c r="I445" s="146">
        <v>0</v>
      </c>
      <c r="J445" s="146">
        <v>1152</v>
      </c>
      <c r="K445" s="146">
        <v>1.19</v>
      </c>
      <c r="L445" s="146">
        <v>4</v>
      </c>
      <c r="M445" s="146" t="s">
        <v>1771</v>
      </c>
      <c r="N445" s="146" t="s">
        <v>1772</v>
      </c>
    </row>
    <row r="446" spans="1:14">
      <c r="A446" s="146" t="s">
        <v>1194</v>
      </c>
      <c r="B446" s="146" t="s">
        <v>258</v>
      </c>
      <c r="C446" s="146">
        <v>0</v>
      </c>
      <c r="D446" s="146">
        <v>89539</v>
      </c>
      <c r="E446" s="146">
        <v>0</v>
      </c>
      <c r="F446" s="146">
        <v>0</v>
      </c>
      <c r="G446" s="146">
        <v>89539</v>
      </c>
      <c r="H446" s="146">
        <v>89539</v>
      </c>
      <c r="I446" s="146">
        <v>0</v>
      </c>
      <c r="J446" s="146">
        <v>0</v>
      </c>
      <c r="K446" s="146">
        <v>0</v>
      </c>
      <c r="L446" s="146">
        <v>4</v>
      </c>
      <c r="M446" s="146" t="s">
        <v>1771</v>
      </c>
      <c r="N446" s="146" t="s">
        <v>1772</v>
      </c>
    </row>
    <row r="447" spans="1:14">
      <c r="A447" s="146" t="s">
        <v>1195</v>
      </c>
      <c r="B447" s="146" t="s">
        <v>259</v>
      </c>
      <c r="C447" s="146">
        <v>46043</v>
      </c>
      <c r="D447" s="146">
        <v>38206</v>
      </c>
      <c r="E447" s="146">
        <v>0</v>
      </c>
      <c r="F447" s="146">
        <v>0</v>
      </c>
      <c r="G447" s="146">
        <v>38206</v>
      </c>
      <c r="H447" s="146">
        <v>84249</v>
      </c>
      <c r="I447" s="146">
        <v>27789</v>
      </c>
      <c r="J447" s="146">
        <v>73832</v>
      </c>
      <c r="K447" s="146">
        <v>87.63</v>
      </c>
      <c r="L447" s="146">
        <v>1</v>
      </c>
      <c r="M447" s="146" t="s">
        <v>1779</v>
      </c>
      <c r="N447" s="146" t="s">
        <v>1776</v>
      </c>
    </row>
    <row r="448" spans="1:14">
      <c r="A448" s="146" t="s">
        <v>1196</v>
      </c>
      <c r="B448" s="146" t="s">
        <v>260</v>
      </c>
      <c r="C448" s="146">
        <v>0</v>
      </c>
      <c r="D448" s="146">
        <v>0</v>
      </c>
      <c r="E448" s="146">
        <v>0</v>
      </c>
      <c r="F448" s="146">
        <v>90024</v>
      </c>
      <c r="G448" s="146">
        <v>90024</v>
      </c>
      <c r="H448" s="146">
        <v>90024</v>
      </c>
      <c r="I448" s="146">
        <v>0</v>
      </c>
      <c r="J448" s="146">
        <v>0</v>
      </c>
      <c r="K448" s="146">
        <v>0</v>
      </c>
      <c r="L448" s="146">
        <v>6</v>
      </c>
      <c r="M448" s="146" t="s">
        <v>1773</v>
      </c>
      <c r="N448" s="146" t="s">
        <v>1772</v>
      </c>
    </row>
    <row r="449" spans="1:14">
      <c r="A449" s="146" t="s">
        <v>1197</v>
      </c>
      <c r="B449" s="146" t="s">
        <v>261</v>
      </c>
      <c r="C449" s="146">
        <v>60326</v>
      </c>
      <c r="D449" s="146">
        <v>28164</v>
      </c>
      <c r="E449" s="146">
        <v>0</v>
      </c>
      <c r="F449" s="146">
        <v>0</v>
      </c>
      <c r="G449" s="146">
        <v>28164</v>
      </c>
      <c r="H449" s="146">
        <v>88490</v>
      </c>
      <c r="I449" s="146">
        <v>27830</v>
      </c>
      <c r="J449" s="146">
        <v>88156</v>
      </c>
      <c r="K449" s="146">
        <v>99.62</v>
      </c>
      <c r="L449" s="146">
        <v>1</v>
      </c>
      <c r="M449" s="146" t="s">
        <v>1779</v>
      </c>
      <c r="N449" s="146" t="s">
        <v>1776</v>
      </c>
    </row>
    <row r="450" spans="1:14">
      <c r="A450" s="146" t="s">
        <v>1198</v>
      </c>
      <c r="B450" s="146" t="s">
        <v>398</v>
      </c>
      <c r="C450" s="146">
        <v>0</v>
      </c>
      <c r="D450" s="146">
        <v>0</v>
      </c>
      <c r="E450" s="146">
        <v>0</v>
      </c>
      <c r="F450" s="146">
        <v>115046</v>
      </c>
      <c r="G450" s="146">
        <v>115046</v>
      </c>
      <c r="H450" s="146">
        <v>115046</v>
      </c>
      <c r="I450" s="146">
        <v>0</v>
      </c>
      <c r="J450" s="146">
        <v>0</v>
      </c>
      <c r="K450" s="146">
        <v>0</v>
      </c>
      <c r="L450" s="146">
        <v>6</v>
      </c>
      <c r="M450" s="146" t="s">
        <v>1773</v>
      </c>
      <c r="N450" s="146" t="s">
        <v>1772</v>
      </c>
    </row>
    <row r="451" spans="1:14">
      <c r="A451" s="146" t="s">
        <v>1199</v>
      </c>
      <c r="B451" s="146" t="s">
        <v>104</v>
      </c>
      <c r="C451" s="146">
        <v>0</v>
      </c>
      <c r="D451" s="146">
        <v>483</v>
      </c>
      <c r="E451" s="146">
        <v>0</v>
      </c>
      <c r="F451" s="146">
        <v>98266</v>
      </c>
      <c r="G451" s="146">
        <v>98749</v>
      </c>
      <c r="H451" s="146">
        <v>98749</v>
      </c>
      <c r="I451" s="146">
        <v>0</v>
      </c>
      <c r="J451" s="146">
        <v>0</v>
      </c>
      <c r="K451" s="146">
        <v>0</v>
      </c>
      <c r="L451" s="146">
        <v>6</v>
      </c>
      <c r="M451" s="146" t="s">
        <v>1773</v>
      </c>
      <c r="N451" s="146" t="s">
        <v>1772</v>
      </c>
    </row>
    <row r="452" spans="1:14">
      <c r="A452" s="146" t="s">
        <v>1200</v>
      </c>
      <c r="B452" s="146" t="s">
        <v>534</v>
      </c>
      <c r="C452" s="146">
        <v>22971</v>
      </c>
      <c r="D452" s="146">
        <v>76845</v>
      </c>
      <c r="E452" s="146">
        <v>0</v>
      </c>
      <c r="F452" s="146">
        <v>0</v>
      </c>
      <c r="G452" s="146">
        <v>76845</v>
      </c>
      <c r="H452" s="146">
        <v>99816</v>
      </c>
      <c r="I452" s="146">
        <v>14992</v>
      </c>
      <c r="J452" s="146">
        <v>37963</v>
      </c>
      <c r="K452" s="146">
        <v>38.03</v>
      </c>
      <c r="L452" s="146">
        <v>3</v>
      </c>
      <c r="M452" s="146" t="s">
        <v>1777</v>
      </c>
      <c r="N452" s="146" t="s">
        <v>1778</v>
      </c>
    </row>
    <row r="453" spans="1:14">
      <c r="A453" s="146" t="s">
        <v>1201</v>
      </c>
      <c r="B453" s="146" t="s">
        <v>329</v>
      </c>
      <c r="C453" s="146">
        <v>51686</v>
      </c>
      <c r="D453" s="146">
        <v>47241</v>
      </c>
      <c r="E453" s="146">
        <v>0</v>
      </c>
      <c r="F453" s="146">
        <v>0</v>
      </c>
      <c r="G453" s="146">
        <v>47241</v>
      </c>
      <c r="H453" s="146">
        <v>98927</v>
      </c>
      <c r="I453" s="146">
        <v>29171</v>
      </c>
      <c r="J453" s="146">
        <v>80857</v>
      </c>
      <c r="K453" s="146">
        <v>81.73</v>
      </c>
      <c r="L453" s="146">
        <v>1</v>
      </c>
      <c r="M453" s="146" t="s">
        <v>1779</v>
      </c>
      <c r="N453" s="146" t="s">
        <v>1776</v>
      </c>
    </row>
    <row r="454" spans="1:14">
      <c r="A454" s="146" t="s">
        <v>1202</v>
      </c>
      <c r="B454" s="146" t="s">
        <v>39</v>
      </c>
      <c r="C454" s="146">
        <v>0</v>
      </c>
      <c r="D454" s="146">
        <v>0</v>
      </c>
      <c r="E454" s="146">
        <v>0</v>
      </c>
      <c r="F454" s="146">
        <v>99885</v>
      </c>
      <c r="G454" s="146">
        <v>99885</v>
      </c>
      <c r="H454" s="146">
        <v>99885</v>
      </c>
      <c r="I454" s="146">
        <v>0</v>
      </c>
      <c r="J454" s="146">
        <v>0</v>
      </c>
      <c r="K454" s="146">
        <v>0</v>
      </c>
      <c r="L454" s="146">
        <v>6</v>
      </c>
      <c r="M454" s="146" t="s">
        <v>1773</v>
      </c>
      <c r="N454" s="146" t="s">
        <v>1772</v>
      </c>
    </row>
    <row r="455" spans="1:14">
      <c r="A455" s="146" t="s">
        <v>1203</v>
      </c>
      <c r="B455" s="146" t="s">
        <v>481</v>
      </c>
      <c r="C455" s="146">
        <v>14563</v>
      </c>
      <c r="D455" s="146">
        <v>87656</v>
      </c>
      <c r="E455" s="146">
        <v>0</v>
      </c>
      <c r="F455" s="146">
        <v>3405</v>
      </c>
      <c r="G455" s="146">
        <v>91061</v>
      </c>
      <c r="H455" s="146">
        <v>105624</v>
      </c>
      <c r="I455" s="146">
        <v>0</v>
      </c>
      <c r="J455" s="146">
        <v>14563</v>
      </c>
      <c r="K455" s="146">
        <v>13.78</v>
      </c>
      <c r="L455" s="146">
        <v>4</v>
      </c>
      <c r="M455" s="146" t="s">
        <v>1771</v>
      </c>
      <c r="N455" s="146" t="s">
        <v>1772</v>
      </c>
    </row>
    <row r="456" spans="1:14">
      <c r="A456" s="146" t="s">
        <v>1204</v>
      </c>
      <c r="B456" s="146" t="s">
        <v>399</v>
      </c>
      <c r="C456" s="146">
        <v>0</v>
      </c>
      <c r="D456" s="146">
        <v>0</v>
      </c>
      <c r="E456" s="146">
        <v>0</v>
      </c>
      <c r="F456" s="146">
        <v>94824</v>
      </c>
      <c r="G456" s="146">
        <v>94824</v>
      </c>
      <c r="H456" s="146">
        <v>94824</v>
      </c>
      <c r="I456" s="146">
        <v>0</v>
      </c>
      <c r="J456" s="146">
        <v>0</v>
      </c>
      <c r="K456" s="146">
        <v>0</v>
      </c>
      <c r="L456" s="146">
        <v>6</v>
      </c>
      <c r="M456" s="146" t="s">
        <v>1773</v>
      </c>
      <c r="N456" s="146" t="s">
        <v>1772</v>
      </c>
    </row>
    <row r="457" spans="1:14">
      <c r="A457" s="146" t="s">
        <v>1205</v>
      </c>
      <c r="B457" s="146" t="s">
        <v>262</v>
      </c>
      <c r="C457" s="146">
        <v>553</v>
      </c>
      <c r="D457" s="146">
        <v>0</v>
      </c>
      <c r="E457" s="146">
        <v>0</v>
      </c>
      <c r="F457" s="146">
        <v>94554</v>
      </c>
      <c r="G457" s="146">
        <v>94554</v>
      </c>
      <c r="H457" s="146">
        <v>95107</v>
      </c>
      <c r="I457" s="146">
        <v>0</v>
      </c>
      <c r="J457" s="146">
        <v>553</v>
      </c>
      <c r="K457" s="146">
        <v>0.57999999999999996</v>
      </c>
      <c r="L457" s="146">
        <v>6</v>
      </c>
      <c r="M457" s="146" t="s">
        <v>1773</v>
      </c>
      <c r="N457" s="146" t="s">
        <v>1772</v>
      </c>
    </row>
    <row r="458" spans="1:14">
      <c r="A458" s="146" t="s">
        <v>1208</v>
      </c>
      <c r="B458" s="146" t="s">
        <v>263</v>
      </c>
      <c r="C458" s="146">
        <v>9702</v>
      </c>
      <c r="D458" s="146">
        <v>83292</v>
      </c>
      <c r="E458" s="146">
        <v>0</v>
      </c>
      <c r="F458" s="146">
        <v>2340</v>
      </c>
      <c r="G458" s="146">
        <v>85632</v>
      </c>
      <c r="H458" s="146">
        <v>95334</v>
      </c>
      <c r="I458" s="146">
        <v>0</v>
      </c>
      <c r="J458" s="146">
        <v>9702</v>
      </c>
      <c r="K458" s="146">
        <v>10.17</v>
      </c>
      <c r="L458" s="146">
        <v>4</v>
      </c>
      <c r="M458" s="146" t="s">
        <v>1771</v>
      </c>
      <c r="N458" s="146" t="s">
        <v>1772</v>
      </c>
    </row>
    <row r="459" spans="1:14">
      <c r="A459" s="146" t="s">
        <v>1209</v>
      </c>
      <c r="B459" s="146" t="s">
        <v>105</v>
      </c>
      <c r="C459" s="146">
        <v>21729</v>
      </c>
      <c r="D459" s="146">
        <v>30362</v>
      </c>
      <c r="E459" s="146">
        <v>0</v>
      </c>
      <c r="F459" s="146">
        <v>32196</v>
      </c>
      <c r="G459" s="146">
        <v>62558</v>
      </c>
      <c r="H459" s="146">
        <v>84287</v>
      </c>
      <c r="I459" s="146">
        <v>13191</v>
      </c>
      <c r="J459" s="146">
        <v>34920</v>
      </c>
      <c r="K459" s="146">
        <v>41.42</v>
      </c>
      <c r="L459" s="146">
        <v>3</v>
      </c>
      <c r="M459" s="146" t="s">
        <v>1777</v>
      </c>
      <c r="N459" s="146" t="s">
        <v>1778</v>
      </c>
    </row>
    <row r="460" spans="1:14">
      <c r="A460" s="146" t="s">
        <v>1210</v>
      </c>
      <c r="B460" s="146" t="s">
        <v>535</v>
      </c>
      <c r="C460" s="146">
        <v>31744</v>
      </c>
      <c r="D460" s="146">
        <v>78443</v>
      </c>
      <c r="E460" s="146">
        <v>0</v>
      </c>
      <c r="F460" s="146">
        <v>0</v>
      </c>
      <c r="G460" s="146">
        <v>78443</v>
      </c>
      <c r="H460" s="146">
        <v>110187</v>
      </c>
      <c r="I460" s="146">
        <v>13822</v>
      </c>
      <c r="J460" s="146">
        <v>45566</v>
      </c>
      <c r="K460" s="146">
        <v>41.35</v>
      </c>
      <c r="L460" s="146">
        <v>3</v>
      </c>
      <c r="M460" s="146" t="s">
        <v>1777</v>
      </c>
      <c r="N460" s="146" t="s">
        <v>1778</v>
      </c>
    </row>
    <row r="461" spans="1:14">
      <c r="A461" s="146" t="s">
        <v>1211</v>
      </c>
      <c r="B461" s="146" t="s">
        <v>264</v>
      </c>
      <c r="C461" s="146">
        <v>945</v>
      </c>
      <c r="D461" s="146">
        <v>89414</v>
      </c>
      <c r="E461" s="146">
        <v>0</v>
      </c>
      <c r="F461" s="146">
        <v>0</v>
      </c>
      <c r="G461" s="146">
        <v>89414</v>
      </c>
      <c r="H461" s="146">
        <v>90359</v>
      </c>
      <c r="I461" s="146">
        <v>0</v>
      </c>
      <c r="J461" s="146">
        <v>945</v>
      </c>
      <c r="K461" s="146">
        <v>1.04</v>
      </c>
      <c r="L461" s="146">
        <v>4</v>
      </c>
      <c r="M461" s="146" t="s">
        <v>1771</v>
      </c>
      <c r="N461" s="146" t="s">
        <v>1772</v>
      </c>
    </row>
    <row r="462" spans="1:14">
      <c r="A462" s="146" t="s">
        <v>1212</v>
      </c>
      <c r="B462" s="146" t="s">
        <v>536</v>
      </c>
      <c r="C462" s="146">
        <v>19552</v>
      </c>
      <c r="D462" s="146">
        <v>78582</v>
      </c>
      <c r="E462" s="146">
        <v>0</v>
      </c>
      <c r="F462" s="146">
        <v>0</v>
      </c>
      <c r="G462" s="146">
        <v>78582</v>
      </c>
      <c r="H462" s="146">
        <v>98134</v>
      </c>
      <c r="I462" s="146">
        <v>19778</v>
      </c>
      <c r="J462" s="146">
        <v>39330</v>
      </c>
      <c r="K462" s="146">
        <v>40.07</v>
      </c>
      <c r="L462" s="146">
        <v>3</v>
      </c>
      <c r="M462" s="146" t="s">
        <v>1777</v>
      </c>
      <c r="N462" s="146" t="s">
        <v>1778</v>
      </c>
    </row>
    <row r="463" spans="1:14">
      <c r="A463" s="146" t="s">
        <v>1213</v>
      </c>
      <c r="B463" s="146" t="s">
        <v>537</v>
      </c>
      <c r="C463" s="146">
        <v>75158</v>
      </c>
      <c r="D463" s="146">
        <v>20686</v>
      </c>
      <c r="E463" s="146">
        <v>0</v>
      </c>
      <c r="F463" s="146">
        <v>0</v>
      </c>
      <c r="G463" s="146">
        <v>20686</v>
      </c>
      <c r="H463" s="146">
        <v>95844</v>
      </c>
      <c r="I463" s="146">
        <v>17153</v>
      </c>
      <c r="J463" s="146">
        <v>92311</v>
      </c>
      <c r="K463" s="146">
        <v>96.31</v>
      </c>
      <c r="L463" s="146">
        <v>1</v>
      </c>
      <c r="M463" s="146" t="s">
        <v>1779</v>
      </c>
      <c r="N463" s="146" t="s">
        <v>1776</v>
      </c>
    </row>
    <row r="464" spans="1:14">
      <c r="A464" s="146" t="s">
        <v>1214</v>
      </c>
      <c r="B464" s="146" t="s">
        <v>265</v>
      </c>
      <c r="C464" s="146">
        <v>24854</v>
      </c>
      <c r="D464" s="146">
        <v>66050</v>
      </c>
      <c r="E464" s="146">
        <v>0</v>
      </c>
      <c r="F464" s="146">
        <v>0</v>
      </c>
      <c r="G464" s="146">
        <v>66050</v>
      </c>
      <c r="H464" s="146">
        <v>90904</v>
      </c>
      <c r="I464" s="146">
        <v>12741</v>
      </c>
      <c r="J464" s="146">
        <v>37595</v>
      </c>
      <c r="K464" s="146">
        <v>41.35</v>
      </c>
      <c r="L464" s="146">
        <v>3</v>
      </c>
      <c r="M464" s="146" t="s">
        <v>1777</v>
      </c>
      <c r="N464" s="146" t="s">
        <v>1778</v>
      </c>
    </row>
    <row r="465" spans="1:14">
      <c r="A465" s="146" t="s">
        <v>1215</v>
      </c>
      <c r="B465" s="146" t="s">
        <v>168</v>
      </c>
      <c r="C465" s="146">
        <v>85012</v>
      </c>
      <c r="D465" s="146">
        <v>11937</v>
      </c>
      <c r="E465" s="146">
        <v>0</v>
      </c>
      <c r="F465" s="146">
        <v>0</v>
      </c>
      <c r="G465" s="146">
        <v>11937</v>
      </c>
      <c r="H465" s="146">
        <v>96949</v>
      </c>
      <c r="I465" s="146">
        <v>11937</v>
      </c>
      <c r="J465" s="146">
        <v>96949</v>
      </c>
      <c r="K465" s="146">
        <v>100</v>
      </c>
      <c r="L465" s="146">
        <v>1</v>
      </c>
      <c r="M465" s="146" t="s">
        <v>1779</v>
      </c>
      <c r="N465" s="146" t="s">
        <v>1776</v>
      </c>
    </row>
    <row r="466" spans="1:14">
      <c r="A466" s="146" t="s">
        <v>1216</v>
      </c>
      <c r="B466" s="146" t="s">
        <v>538</v>
      </c>
      <c r="C466" s="146">
        <v>28185</v>
      </c>
      <c r="D466" s="146">
        <v>54741</v>
      </c>
      <c r="E466" s="146">
        <v>0</v>
      </c>
      <c r="F466" s="146">
        <v>0</v>
      </c>
      <c r="G466" s="146">
        <v>54741</v>
      </c>
      <c r="H466" s="146">
        <v>82926</v>
      </c>
      <c r="I466" s="146">
        <v>11687</v>
      </c>
      <c r="J466" s="146">
        <v>39872</v>
      </c>
      <c r="K466" s="146">
        <v>48.08</v>
      </c>
      <c r="L466" s="146">
        <v>3</v>
      </c>
      <c r="M466" s="146" t="s">
        <v>1777</v>
      </c>
      <c r="N466" s="146" t="s">
        <v>1778</v>
      </c>
    </row>
    <row r="467" spans="1:14">
      <c r="A467" s="146" t="s">
        <v>1217</v>
      </c>
      <c r="B467" s="146" t="s">
        <v>330</v>
      </c>
      <c r="C467" s="146">
        <v>7986</v>
      </c>
      <c r="D467" s="146">
        <v>3237</v>
      </c>
      <c r="E467" s="146">
        <v>0</v>
      </c>
      <c r="F467" s="146">
        <v>105032</v>
      </c>
      <c r="G467" s="146">
        <v>108269</v>
      </c>
      <c r="H467" s="146">
        <v>116255</v>
      </c>
      <c r="I467" s="146">
        <v>0</v>
      </c>
      <c r="J467" s="146">
        <v>7986</v>
      </c>
      <c r="K467" s="146">
        <v>6.86</v>
      </c>
      <c r="L467" s="146">
        <v>6</v>
      </c>
      <c r="M467" s="146" t="s">
        <v>1773</v>
      </c>
      <c r="N467" s="146" t="s">
        <v>1772</v>
      </c>
    </row>
    <row r="468" spans="1:14">
      <c r="A468" s="146" t="s">
        <v>1218</v>
      </c>
      <c r="B468" s="146" t="s">
        <v>539</v>
      </c>
      <c r="C468" s="146">
        <v>66803</v>
      </c>
      <c r="D468" s="146">
        <v>31027</v>
      </c>
      <c r="E468" s="146">
        <v>0</v>
      </c>
      <c r="F468" s="146">
        <v>0</v>
      </c>
      <c r="G468" s="146">
        <v>31027</v>
      </c>
      <c r="H468" s="146">
        <v>97830</v>
      </c>
      <c r="I468" s="146">
        <v>31027</v>
      </c>
      <c r="J468" s="146">
        <v>97830</v>
      </c>
      <c r="K468" s="146">
        <v>100</v>
      </c>
      <c r="L468" s="146">
        <v>1</v>
      </c>
      <c r="M468" s="146" t="s">
        <v>1779</v>
      </c>
      <c r="N468" s="146" t="s">
        <v>1776</v>
      </c>
    </row>
    <row r="469" spans="1:14">
      <c r="A469" s="146" t="s">
        <v>1219</v>
      </c>
      <c r="B469" s="146" t="s">
        <v>482</v>
      </c>
      <c r="C469" s="146">
        <v>52828</v>
      </c>
      <c r="D469" s="146">
        <v>46147</v>
      </c>
      <c r="E469" s="146">
        <v>0</v>
      </c>
      <c r="F469" s="146">
        <v>0</v>
      </c>
      <c r="G469" s="146">
        <v>46147</v>
      </c>
      <c r="H469" s="146">
        <v>98975</v>
      </c>
      <c r="I469" s="146">
        <v>0</v>
      </c>
      <c r="J469" s="146">
        <v>52828</v>
      </c>
      <c r="K469" s="146">
        <v>53.37</v>
      </c>
      <c r="L469" s="146">
        <v>2</v>
      </c>
      <c r="M469" s="146" t="s">
        <v>1775</v>
      </c>
      <c r="N469" s="146" t="s">
        <v>1776</v>
      </c>
    </row>
    <row r="470" spans="1:14">
      <c r="A470" s="146" t="s">
        <v>1220</v>
      </c>
      <c r="B470" s="146" t="s">
        <v>400</v>
      </c>
      <c r="C470" s="146">
        <v>0</v>
      </c>
      <c r="D470" s="146">
        <v>0</v>
      </c>
      <c r="E470" s="146">
        <v>0</v>
      </c>
      <c r="F470" s="146">
        <v>106890</v>
      </c>
      <c r="G470" s="146">
        <v>106890</v>
      </c>
      <c r="H470" s="146">
        <v>106890</v>
      </c>
      <c r="I470" s="146">
        <v>0</v>
      </c>
      <c r="J470" s="146">
        <v>0</v>
      </c>
      <c r="K470" s="146">
        <v>0</v>
      </c>
      <c r="L470" s="146">
        <v>6</v>
      </c>
      <c r="M470" s="146" t="s">
        <v>1773</v>
      </c>
      <c r="N470" s="146" t="s">
        <v>1772</v>
      </c>
    </row>
    <row r="471" spans="1:14">
      <c r="A471" s="146" t="s">
        <v>1221</v>
      </c>
      <c r="B471" s="146" t="s">
        <v>540</v>
      </c>
      <c r="C471" s="146">
        <v>0</v>
      </c>
      <c r="D471" s="146">
        <v>97132</v>
      </c>
      <c r="E471" s="146">
        <v>0</v>
      </c>
      <c r="F471" s="146">
        <v>0</v>
      </c>
      <c r="G471" s="146">
        <v>97132</v>
      </c>
      <c r="H471" s="146">
        <v>97132</v>
      </c>
      <c r="I471" s="146">
        <v>0</v>
      </c>
      <c r="J471" s="146">
        <v>0</v>
      </c>
      <c r="K471" s="146">
        <v>0</v>
      </c>
      <c r="L471" s="146">
        <v>4</v>
      </c>
      <c r="M471" s="146" t="s">
        <v>1771</v>
      </c>
      <c r="N471" s="146" t="s">
        <v>1772</v>
      </c>
    </row>
    <row r="472" spans="1:14">
      <c r="A472" s="146" t="s">
        <v>1223</v>
      </c>
      <c r="B472" s="146" t="s">
        <v>541</v>
      </c>
      <c r="C472" s="146">
        <v>56231</v>
      </c>
      <c r="D472" s="146">
        <v>40952</v>
      </c>
      <c r="E472" s="146">
        <v>0</v>
      </c>
      <c r="F472" s="146">
        <v>0</v>
      </c>
      <c r="G472" s="146">
        <v>40952</v>
      </c>
      <c r="H472" s="146">
        <v>97183</v>
      </c>
      <c r="I472" s="146">
        <v>40952</v>
      </c>
      <c r="J472" s="146">
        <v>97183</v>
      </c>
      <c r="K472" s="146">
        <v>100</v>
      </c>
      <c r="L472" s="146">
        <v>1</v>
      </c>
      <c r="M472" s="146" t="s">
        <v>1779</v>
      </c>
      <c r="N472" s="146" t="s">
        <v>1776</v>
      </c>
    </row>
    <row r="473" spans="1:14">
      <c r="A473" s="146" t="s">
        <v>1224</v>
      </c>
      <c r="B473" s="146" t="s">
        <v>542</v>
      </c>
      <c r="C473" s="146">
        <v>47828</v>
      </c>
      <c r="D473" s="146">
        <v>34971</v>
      </c>
      <c r="E473" s="146">
        <v>0</v>
      </c>
      <c r="F473" s="146">
        <v>0</v>
      </c>
      <c r="G473" s="146">
        <v>34971</v>
      </c>
      <c r="H473" s="146">
        <v>82799</v>
      </c>
      <c r="I473" s="146">
        <v>16693</v>
      </c>
      <c r="J473" s="146">
        <v>64521</v>
      </c>
      <c r="K473" s="146">
        <v>77.92</v>
      </c>
      <c r="L473" s="146">
        <v>2</v>
      </c>
      <c r="M473" s="146" t="s">
        <v>1775</v>
      </c>
      <c r="N473" s="146" t="s">
        <v>1776</v>
      </c>
    </row>
    <row r="474" spans="1:14">
      <c r="A474" s="146" t="s">
        <v>1225</v>
      </c>
      <c r="B474" s="146" t="s">
        <v>401</v>
      </c>
      <c r="C474" s="146">
        <v>0</v>
      </c>
      <c r="D474" s="146">
        <v>0</v>
      </c>
      <c r="E474" s="146">
        <v>0</v>
      </c>
      <c r="F474" s="146">
        <v>129237</v>
      </c>
      <c r="G474" s="146">
        <v>129237</v>
      </c>
      <c r="H474" s="146">
        <v>129237</v>
      </c>
      <c r="I474" s="146">
        <v>0</v>
      </c>
      <c r="J474" s="146">
        <v>0</v>
      </c>
      <c r="K474" s="146">
        <v>0</v>
      </c>
      <c r="L474" s="146">
        <v>6</v>
      </c>
      <c r="M474" s="146" t="s">
        <v>1773</v>
      </c>
      <c r="N474" s="146" t="s">
        <v>1772</v>
      </c>
    </row>
    <row r="475" spans="1:14">
      <c r="A475" s="146" t="s">
        <v>1226</v>
      </c>
      <c r="B475" s="146" t="s">
        <v>543</v>
      </c>
      <c r="C475" s="146">
        <v>37358</v>
      </c>
      <c r="D475" s="146">
        <v>51931</v>
      </c>
      <c r="E475" s="146">
        <v>0</v>
      </c>
      <c r="F475" s="146">
        <v>0</v>
      </c>
      <c r="G475" s="146">
        <v>51931</v>
      </c>
      <c r="H475" s="146">
        <v>89289</v>
      </c>
      <c r="I475" s="146">
        <v>23041</v>
      </c>
      <c r="J475" s="146">
        <v>60399</v>
      </c>
      <c r="K475" s="146">
        <v>67.64</v>
      </c>
      <c r="L475" s="146">
        <v>2</v>
      </c>
      <c r="M475" s="146" t="s">
        <v>1775</v>
      </c>
      <c r="N475" s="146" t="s">
        <v>1776</v>
      </c>
    </row>
    <row r="476" spans="1:14">
      <c r="A476" s="146" t="s">
        <v>1227</v>
      </c>
      <c r="B476" s="146" t="s">
        <v>483</v>
      </c>
      <c r="C476" s="146">
        <v>36160</v>
      </c>
      <c r="D476" s="146">
        <v>68910</v>
      </c>
      <c r="E476" s="146">
        <v>0</v>
      </c>
      <c r="F476" s="146">
        <v>0</v>
      </c>
      <c r="G476" s="146">
        <v>68910</v>
      </c>
      <c r="H476" s="146">
        <v>105070</v>
      </c>
      <c r="I476" s="146">
        <v>0</v>
      </c>
      <c r="J476" s="146">
        <v>36160</v>
      </c>
      <c r="K476" s="146">
        <v>34.409999999999997</v>
      </c>
      <c r="L476" s="146">
        <v>3</v>
      </c>
      <c r="M476" s="146" t="s">
        <v>1777</v>
      </c>
      <c r="N476" s="146" t="s">
        <v>1778</v>
      </c>
    </row>
    <row r="477" spans="1:14">
      <c r="A477" s="146" t="s">
        <v>1228</v>
      </c>
      <c r="B477" s="146" t="s">
        <v>402</v>
      </c>
      <c r="C477" s="146">
        <v>0</v>
      </c>
      <c r="D477" s="146">
        <v>0</v>
      </c>
      <c r="E477" s="146">
        <v>0</v>
      </c>
      <c r="F477" s="146">
        <v>112202</v>
      </c>
      <c r="G477" s="146">
        <v>112202</v>
      </c>
      <c r="H477" s="146">
        <v>112202</v>
      </c>
      <c r="I477" s="146">
        <v>0</v>
      </c>
      <c r="J477" s="146">
        <v>0</v>
      </c>
      <c r="K477" s="146">
        <v>0</v>
      </c>
      <c r="L477" s="146">
        <v>6</v>
      </c>
      <c r="M477" s="146" t="s">
        <v>1773</v>
      </c>
      <c r="N477" s="146" t="s">
        <v>1772</v>
      </c>
    </row>
    <row r="478" spans="1:14">
      <c r="A478" s="146" t="s">
        <v>1229</v>
      </c>
      <c r="B478" s="146" t="s">
        <v>40</v>
      </c>
      <c r="C478" s="146">
        <v>1556</v>
      </c>
      <c r="D478" s="146">
        <v>874</v>
      </c>
      <c r="E478" s="146">
        <v>0</v>
      </c>
      <c r="F478" s="146">
        <v>96329</v>
      </c>
      <c r="G478" s="146">
        <v>97203</v>
      </c>
      <c r="H478" s="146">
        <v>98759</v>
      </c>
      <c r="I478" s="146">
        <v>0</v>
      </c>
      <c r="J478" s="146">
        <v>1556</v>
      </c>
      <c r="K478" s="146">
        <v>1.57</v>
      </c>
      <c r="L478" s="146">
        <v>6</v>
      </c>
      <c r="M478" s="146" t="s">
        <v>1773</v>
      </c>
      <c r="N478" s="146" t="s">
        <v>1772</v>
      </c>
    </row>
    <row r="479" spans="1:14">
      <c r="A479" s="146" t="s">
        <v>1230</v>
      </c>
      <c r="B479" s="146" t="s">
        <v>403</v>
      </c>
      <c r="C479" s="146">
        <v>0</v>
      </c>
      <c r="D479" s="146">
        <v>0</v>
      </c>
      <c r="E479" s="146">
        <v>0</v>
      </c>
      <c r="F479" s="146">
        <v>101217</v>
      </c>
      <c r="G479" s="146">
        <v>101217</v>
      </c>
      <c r="H479" s="146">
        <v>101217</v>
      </c>
      <c r="I479" s="146">
        <v>0</v>
      </c>
      <c r="J479" s="146">
        <v>0</v>
      </c>
      <c r="K479" s="146">
        <v>0</v>
      </c>
      <c r="L479" s="146">
        <v>6</v>
      </c>
      <c r="M479" s="146" t="s">
        <v>1773</v>
      </c>
      <c r="N479" s="146" t="s">
        <v>1772</v>
      </c>
    </row>
    <row r="480" spans="1:14">
      <c r="A480" s="146" t="s">
        <v>1233</v>
      </c>
      <c r="B480" s="146" t="s">
        <v>404</v>
      </c>
      <c r="C480" s="146">
        <v>0</v>
      </c>
      <c r="D480" s="146">
        <v>0</v>
      </c>
      <c r="E480" s="146">
        <v>0</v>
      </c>
      <c r="F480" s="146">
        <v>114033</v>
      </c>
      <c r="G480" s="146">
        <v>114033</v>
      </c>
      <c r="H480" s="146">
        <v>114033</v>
      </c>
      <c r="I480" s="146">
        <v>0</v>
      </c>
      <c r="J480" s="146">
        <v>0</v>
      </c>
      <c r="K480" s="146">
        <v>0</v>
      </c>
      <c r="L480" s="146">
        <v>6</v>
      </c>
      <c r="M480" s="146" t="s">
        <v>1773</v>
      </c>
      <c r="N480" s="146" t="s">
        <v>1772</v>
      </c>
    </row>
    <row r="481" spans="1:14">
      <c r="A481" s="146" t="s">
        <v>1234</v>
      </c>
      <c r="B481" s="146" t="s">
        <v>169</v>
      </c>
      <c r="C481" s="146">
        <v>5613</v>
      </c>
      <c r="D481" s="146">
        <v>2366</v>
      </c>
      <c r="E481" s="146">
        <v>0</v>
      </c>
      <c r="F481" s="146">
        <v>87095</v>
      </c>
      <c r="G481" s="146">
        <v>89461</v>
      </c>
      <c r="H481" s="146">
        <v>95074</v>
      </c>
      <c r="I481" s="146">
        <v>0</v>
      </c>
      <c r="J481" s="146">
        <v>5613</v>
      </c>
      <c r="K481" s="146">
        <v>5.9</v>
      </c>
      <c r="L481" s="146">
        <v>6</v>
      </c>
      <c r="M481" s="146" t="s">
        <v>1773</v>
      </c>
      <c r="N481" s="146" t="s">
        <v>1772</v>
      </c>
    </row>
    <row r="482" spans="1:14">
      <c r="A482" s="146" t="s">
        <v>1235</v>
      </c>
      <c r="B482" s="146" t="s">
        <v>106</v>
      </c>
      <c r="C482" s="146">
        <v>724</v>
      </c>
      <c r="D482" s="146">
        <v>0</v>
      </c>
      <c r="E482" s="146">
        <v>0</v>
      </c>
      <c r="F482" s="146">
        <v>88720</v>
      </c>
      <c r="G482" s="146">
        <v>88720</v>
      </c>
      <c r="H482" s="146">
        <v>89444</v>
      </c>
      <c r="I482" s="146">
        <v>0</v>
      </c>
      <c r="J482" s="146">
        <v>724</v>
      </c>
      <c r="K482" s="146">
        <v>0.8</v>
      </c>
      <c r="L482" s="146">
        <v>6</v>
      </c>
      <c r="M482" s="146" t="s">
        <v>1773</v>
      </c>
      <c r="N482" s="146" t="s">
        <v>1772</v>
      </c>
    </row>
    <row r="483" spans="1:14">
      <c r="A483" s="146" t="s">
        <v>1236</v>
      </c>
      <c r="B483" s="146" t="s">
        <v>266</v>
      </c>
      <c r="C483" s="146">
        <v>0</v>
      </c>
      <c r="D483" s="146">
        <v>0</v>
      </c>
      <c r="E483" s="146">
        <v>0</v>
      </c>
      <c r="F483" s="146">
        <v>93878</v>
      </c>
      <c r="G483" s="146">
        <v>93878</v>
      </c>
      <c r="H483" s="146">
        <v>93878</v>
      </c>
      <c r="I483" s="146">
        <v>0</v>
      </c>
      <c r="J483" s="146">
        <v>0</v>
      </c>
      <c r="K483" s="146">
        <v>0</v>
      </c>
      <c r="L483" s="146">
        <v>6</v>
      </c>
      <c r="M483" s="146" t="s">
        <v>1773</v>
      </c>
      <c r="N483" s="146" t="s">
        <v>1772</v>
      </c>
    </row>
    <row r="484" spans="1:14">
      <c r="A484" s="146" t="s">
        <v>1237</v>
      </c>
      <c r="B484" s="146" t="s">
        <v>267</v>
      </c>
      <c r="C484" s="146">
        <v>284</v>
      </c>
      <c r="D484" s="146">
        <v>298</v>
      </c>
      <c r="E484" s="146">
        <v>0</v>
      </c>
      <c r="F484" s="146">
        <v>97889</v>
      </c>
      <c r="G484" s="146">
        <v>98187</v>
      </c>
      <c r="H484" s="146">
        <v>98471</v>
      </c>
      <c r="I484" s="146">
        <v>0</v>
      </c>
      <c r="J484" s="146">
        <v>284</v>
      </c>
      <c r="K484" s="146">
        <v>0.28000000000000003</v>
      </c>
      <c r="L484" s="146">
        <v>6</v>
      </c>
      <c r="M484" s="146" t="s">
        <v>1773</v>
      </c>
      <c r="N484" s="146" t="s">
        <v>1772</v>
      </c>
    </row>
    <row r="485" spans="1:14">
      <c r="A485" s="146" t="s">
        <v>1238</v>
      </c>
      <c r="B485" s="146" t="s">
        <v>405</v>
      </c>
      <c r="C485" s="146">
        <v>0</v>
      </c>
      <c r="D485" s="146">
        <v>0</v>
      </c>
      <c r="E485" s="146">
        <v>0</v>
      </c>
      <c r="F485" s="146">
        <v>111263</v>
      </c>
      <c r="G485" s="146">
        <v>111263</v>
      </c>
      <c r="H485" s="146">
        <v>111263</v>
      </c>
      <c r="I485" s="146">
        <v>0</v>
      </c>
      <c r="J485" s="146">
        <v>0</v>
      </c>
      <c r="K485" s="146">
        <v>0</v>
      </c>
      <c r="L485" s="146">
        <v>6</v>
      </c>
      <c r="M485" s="146" t="s">
        <v>1773</v>
      </c>
      <c r="N485" s="146" t="s">
        <v>1772</v>
      </c>
    </row>
    <row r="486" spans="1:14">
      <c r="A486" s="146" t="s">
        <v>1239</v>
      </c>
      <c r="B486" s="146" t="s">
        <v>41</v>
      </c>
      <c r="C486" s="146">
        <v>22853</v>
      </c>
      <c r="D486" s="146">
        <v>59047</v>
      </c>
      <c r="E486" s="146">
        <v>0</v>
      </c>
      <c r="F486" s="146">
        <v>0</v>
      </c>
      <c r="G486" s="146">
        <v>59047</v>
      </c>
      <c r="H486" s="146">
        <v>81900</v>
      </c>
      <c r="I486" s="146">
        <v>42073</v>
      </c>
      <c r="J486" s="146">
        <v>64926</v>
      </c>
      <c r="K486" s="146">
        <v>79.27</v>
      </c>
      <c r="L486" s="146">
        <v>2</v>
      </c>
      <c r="M486" s="146" t="s">
        <v>1775</v>
      </c>
      <c r="N486" s="146" t="s">
        <v>1776</v>
      </c>
    </row>
    <row r="487" spans="1:14">
      <c r="A487" s="146" t="s">
        <v>1240</v>
      </c>
      <c r="B487" s="146" t="s">
        <v>484</v>
      </c>
      <c r="C487" s="146">
        <v>47459</v>
      </c>
      <c r="D487" s="146">
        <v>59130</v>
      </c>
      <c r="E487" s="146">
        <v>0</v>
      </c>
      <c r="F487" s="146">
        <v>0</v>
      </c>
      <c r="G487" s="146">
        <v>59130</v>
      </c>
      <c r="H487" s="146">
        <v>106589</v>
      </c>
      <c r="I487" s="146">
        <v>56987</v>
      </c>
      <c r="J487" s="146">
        <v>104446</v>
      </c>
      <c r="K487" s="146">
        <v>97.98</v>
      </c>
      <c r="L487" s="146">
        <v>1</v>
      </c>
      <c r="M487" s="146" t="s">
        <v>1779</v>
      </c>
      <c r="N487" s="146" t="s">
        <v>1776</v>
      </c>
    </row>
    <row r="488" spans="1:14">
      <c r="A488" s="146" t="s">
        <v>1241</v>
      </c>
      <c r="B488" s="146" t="s">
        <v>268</v>
      </c>
      <c r="C488" s="146">
        <v>0</v>
      </c>
      <c r="D488" s="146">
        <v>0</v>
      </c>
      <c r="E488" s="146">
        <v>0</v>
      </c>
      <c r="F488" s="146">
        <v>92201</v>
      </c>
      <c r="G488" s="146">
        <v>92201</v>
      </c>
      <c r="H488" s="146">
        <v>92201</v>
      </c>
      <c r="I488" s="146">
        <v>0</v>
      </c>
      <c r="J488" s="146">
        <v>0</v>
      </c>
      <c r="K488" s="146">
        <v>0</v>
      </c>
      <c r="L488" s="146">
        <v>6</v>
      </c>
      <c r="M488" s="146" t="s">
        <v>1773</v>
      </c>
      <c r="N488" s="146" t="s">
        <v>1772</v>
      </c>
    </row>
    <row r="489" spans="1:14">
      <c r="A489" s="146" t="s">
        <v>1242</v>
      </c>
      <c r="B489" s="146" t="s">
        <v>107</v>
      </c>
      <c r="C489" s="146">
        <v>19998</v>
      </c>
      <c r="D489" s="146">
        <v>75215</v>
      </c>
      <c r="E489" s="146">
        <v>0</v>
      </c>
      <c r="F489" s="146">
        <v>0</v>
      </c>
      <c r="G489" s="146">
        <v>75215</v>
      </c>
      <c r="H489" s="146">
        <v>95213</v>
      </c>
      <c r="I489" s="146">
        <v>0</v>
      </c>
      <c r="J489" s="146">
        <v>19998</v>
      </c>
      <c r="K489" s="146">
        <v>21</v>
      </c>
      <c r="L489" s="146">
        <v>4</v>
      </c>
      <c r="M489" s="146" t="s">
        <v>1771</v>
      </c>
      <c r="N489" s="146" t="s">
        <v>1772</v>
      </c>
    </row>
    <row r="490" spans="1:14">
      <c r="A490" s="146" t="s">
        <v>1243</v>
      </c>
      <c r="B490" s="146" t="s">
        <v>108</v>
      </c>
      <c r="C490" s="146">
        <v>5166</v>
      </c>
      <c r="D490" s="146">
        <v>101849</v>
      </c>
      <c r="E490" s="146">
        <v>0</v>
      </c>
      <c r="F490" s="146">
        <v>0</v>
      </c>
      <c r="G490" s="146">
        <v>101849</v>
      </c>
      <c r="H490" s="146">
        <v>107015</v>
      </c>
      <c r="I490" s="146">
        <v>0</v>
      </c>
      <c r="J490" s="146">
        <v>5166</v>
      </c>
      <c r="K490" s="146">
        <v>4.82</v>
      </c>
      <c r="L490" s="146">
        <v>4</v>
      </c>
      <c r="M490" s="146" t="s">
        <v>1771</v>
      </c>
      <c r="N490" s="146" t="s">
        <v>1772</v>
      </c>
    </row>
    <row r="491" spans="1:14">
      <c r="A491" s="146" t="s">
        <v>1244</v>
      </c>
      <c r="B491" s="146" t="s">
        <v>269</v>
      </c>
      <c r="C491" s="146">
        <v>7958</v>
      </c>
      <c r="D491" s="146">
        <v>89182</v>
      </c>
      <c r="E491" s="146">
        <v>0</v>
      </c>
      <c r="F491" s="146">
        <v>0</v>
      </c>
      <c r="G491" s="146">
        <v>89182</v>
      </c>
      <c r="H491" s="146">
        <v>97140</v>
      </c>
      <c r="I491" s="146">
        <v>0</v>
      </c>
      <c r="J491" s="146">
        <v>7958</v>
      </c>
      <c r="K491" s="146">
        <v>8.19</v>
      </c>
      <c r="L491" s="146">
        <v>4</v>
      </c>
      <c r="M491" s="146" t="s">
        <v>1771</v>
      </c>
      <c r="N491" s="146" t="s">
        <v>1772</v>
      </c>
    </row>
    <row r="492" spans="1:14">
      <c r="A492" s="146" t="s">
        <v>1245</v>
      </c>
      <c r="B492" s="146" t="s">
        <v>42</v>
      </c>
      <c r="C492" s="146">
        <v>0</v>
      </c>
      <c r="D492" s="146">
        <v>0</v>
      </c>
      <c r="E492" s="146">
        <v>0</v>
      </c>
      <c r="F492" s="146">
        <v>88619</v>
      </c>
      <c r="G492" s="146">
        <v>88619</v>
      </c>
      <c r="H492" s="146">
        <v>88619</v>
      </c>
      <c r="I492" s="146">
        <v>0</v>
      </c>
      <c r="J492" s="146">
        <v>0</v>
      </c>
      <c r="K492" s="146">
        <v>0</v>
      </c>
      <c r="L492" s="146">
        <v>6</v>
      </c>
      <c r="M492" s="146" t="s">
        <v>1773</v>
      </c>
      <c r="N492" s="146" t="s">
        <v>1772</v>
      </c>
    </row>
    <row r="493" spans="1:14">
      <c r="A493" s="146" t="s">
        <v>1246</v>
      </c>
      <c r="B493" s="146" t="s">
        <v>331</v>
      </c>
      <c r="C493" s="146">
        <v>0</v>
      </c>
      <c r="D493" s="146">
        <v>0</v>
      </c>
      <c r="E493" s="146">
        <v>0</v>
      </c>
      <c r="F493" s="146">
        <v>114035</v>
      </c>
      <c r="G493" s="146">
        <v>114035</v>
      </c>
      <c r="H493" s="146">
        <v>114035</v>
      </c>
      <c r="I493" s="146">
        <v>0</v>
      </c>
      <c r="J493" s="146">
        <v>0</v>
      </c>
      <c r="K493" s="146">
        <v>0</v>
      </c>
      <c r="L493" s="146">
        <v>6</v>
      </c>
      <c r="M493" s="146" t="s">
        <v>1773</v>
      </c>
      <c r="N493" s="146" t="s">
        <v>1772</v>
      </c>
    </row>
    <row r="494" spans="1:14">
      <c r="A494" s="146" t="s">
        <v>1247</v>
      </c>
      <c r="B494" s="146" t="s">
        <v>332</v>
      </c>
      <c r="C494" s="146">
        <v>17661</v>
      </c>
      <c r="D494" s="146">
        <v>84813</v>
      </c>
      <c r="E494" s="146">
        <v>0</v>
      </c>
      <c r="F494" s="146">
        <v>0</v>
      </c>
      <c r="G494" s="146">
        <v>84813</v>
      </c>
      <c r="H494" s="146">
        <v>102474</v>
      </c>
      <c r="I494" s="146">
        <v>13868</v>
      </c>
      <c r="J494" s="146">
        <v>31529</v>
      </c>
      <c r="K494" s="146">
        <v>30.76</v>
      </c>
      <c r="L494" s="146">
        <v>3</v>
      </c>
      <c r="M494" s="146" t="s">
        <v>1777</v>
      </c>
      <c r="N494" s="146" t="s">
        <v>1778</v>
      </c>
    </row>
    <row r="495" spans="1:14">
      <c r="A495" s="146" t="s">
        <v>1248</v>
      </c>
      <c r="B495" s="146" t="s">
        <v>485</v>
      </c>
      <c r="C495" s="146">
        <v>38240</v>
      </c>
      <c r="D495" s="146">
        <v>63132</v>
      </c>
      <c r="E495" s="146">
        <v>0</v>
      </c>
      <c r="F495" s="146">
        <v>0</v>
      </c>
      <c r="G495" s="146">
        <v>63132</v>
      </c>
      <c r="H495" s="146">
        <v>101372</v>
      </c>
      <c r="I495" s="146">
        <v>59036</v>
      </c>
      <c r="J495" s="146">
        <v>97276</v>
      </c>
      <c r="K495" s="146">
        <v>95.95</v>
      </c>
      <c r="L495" s="146">
        <v>1</v>
      </c>
      <c r="M495" s="146" t="s">
        <v>1779</v>
      </c>
      <c r="N495" s="146" t="s">
        <v>1776</v>
      </c>
    </row>
    <row r="496" spans="1:14">
      <c r="A496" s="146" t="s">
        <v>1249</v>
      </c>
      <c r="B496" s="146" t="s">
        <v>109</v>
      </c>
      <c r="C496" s="146">
        <v>28787</v>
      </c>
      <c r="D496" s="146">
        <v>59372</v>
      </c>
      <c r="E496" s="146">
        <v>0</v>
      </c>
      <c r="F496" s="146">
        <v>0</v>
      </c>
      <c r="G496" s="146">
        <v>59372</v>
      </c>
      <c r="H496" s="146">
        <v>88159</v>
      </c>
      <c r="I496" s="146">
        <v>0</v>
      </c>
      <c r="J496" s="146">
        <v>28787</v>
      </c>
      <c r="K496" s="146">
        <v>32.65</v>
      </c>
      <c r="L496" s="146">
        <v>3</v>
      </c>
      <c r="M496" s="146" t="s">
        <v>1777</v>
      </c>
      <c r="N496" s="146" t="s">
        <v>1778</v>
      </c>
    </row>
    <row r="497" spans="1:14">
      <c r="A497" s="146" t="s">
        <v>1250</v>
      </c>
      <c r="B497" s="146" t="s">
        <v>218</v>
      </c>
      <c r="C497" s="146">
        <v>18874</v>
      </c>
      <c r="D497" s="146">
        <v>87285</v>
      </c>
      <c r="E497" s="146">
        <v>0</v>
      </c>
      <c r="F497" s="146">
        <v>0</v>
      </c>
      <c r="G497" s="146">
        <v>87285</v>
      </c>
      <c r="H497" s="146">
        <v>106159</v>
      </c>
      <c r="I497" s="146">
        <v>0</v>
      </c>
      <c r="J497" s="146">
        <v>18874</v>
      </c>
      <c r="K497" s="146">
        <v>17.77</v>
      </c>
      <c r="L497" s="146">
        <v>4</v>
      </c>
      <c r="M497" s="146" t="s">
        <v>1771</v>
      </c>
      <c r="N497" s="146" t="s">
        <v>1772</v>
      </c>
    </row>
    <row r="498" spans="1:14">
      <c r="A498" s="146" t="s">
        <v>1251</v>
      </c>
      <c r="B498" s="146" t="s">
        <v>544</v>
      </c>
      <c r="C498" s="146">
        <v>45652</v>
      </c>
      <c r="D498" s="146">
        <v>57667</v>
      </c>
      <c r="E498" s="146">
        <v>0</v>
      </c>
      <c r="F498" s="146">
        <v>0</v>
      </c>
      <c r="G498" s="146">
        <v>57667</v>
      </c>
      <c r="H498" s="146">
        <v>103319</v>
      </c>
      <c r="I498" s="146">
        <v>57667</v>
      </c>
      <c r="J498" s="146">
        <v>103319</v>
      </c>
      <c r="K498" s="146">
        <v>100</v>
      </c>
      <c r="L498" s="146">
        <v>1</v>
      </c>
      <c r="M498" s="146" t="s">
        <v>1779</v>
      </c>
      <c r="N498" s="146" t="s">
        <v>1776</v>
      </c>
    </row>
    <row r="499" spans="1:14">
      <c r="A499" s="146" t="s">
        <v>1252</v>
      </c>
      <c r="B499" s="146" t="s">
        <v>333</v>
      </c>
      <c r="C499" s="146">
        <v>7905</v>
      </c>
      <c r="D499" s="146">
        <v>97449</v>
      </c>
      <c r="E499" s="146">
        <v>0</v>
      </c>
      <c r="F499" s="146">
        <v>0</v>
      </c>
      <c r="G499" s="146">
        <v>97449</v>
      </c>
      <c r="H499" s="146">
        <v>105354</v>
      </c>
      <c r="I499" s="146">
        <v>0</v>
      </c>
      <c r="J499" s="146">
        <v>7905</v>
      </c>
      <c r="K499" s="146">
        <v>7.5</v>
      </c>
      <c r="L499" s="146">
        <v>4</v>
      </c>
      <c r="M499" s="146" t="s">
        <v>1771</v>
      </c>
      <c r="N499" s="146" t="s">
        <v>1772</v>
      </c>
    </row>
    <row r="500" spans="1:14">
      <c r="A500" s="146" t="s">
        <v>1253</v>
      </c>
      <c r="B500" s="146" t="s">
        <v>170</v>
      </c>
      <c r="C500" s="146">
        <v>2835</v>
      </c>
      <c r="D500" s="146">
        <v>3163</v>
      </c>
      <c r="E500" s="146">
        <v>89364</v>
      </c>
      <c r="F500" s="146">
        <v>0</v>
      </c>
      <c r="G500" s="146">
        <v>92527</v>
      </c>
      <c r="H500" s="146">
        <v>95362</v>
      </c>
      <c r="I500" s="146">
        <v>0</v>
      </c>
      <c r="J500" s="146">
        <v>2835</v>
      </c>
      <c r="K500" s="146">
        <v>2.97</v>
      </c>
      <c r="L500" s="146">
        <v>5</v>
      </c>
      <c r="M500" s="146" t="s">
        <v>1774</v>
      </c>
      <c r="N500" s="146" t="s">
        <v>1772</v>
      </c>
    </row>
    <row r="501" spans="1:14">
      <c r="A501" s="146" t="s">
        <v>1255</v>
      </c>
      <c r="B501" s="146" t="s">
        <v>270</v>
      </c>
      <c r="C501" s="146">
        <v>0</v>
      </c>
      <c r="D501" s="146">
        <v>0</v>
      </c>
      <c r="E501" s="146">
        <v>0</v>
      </c>
      <c r="F501" s="146">
        <v>88030</v>
      </c>
      <c r="G501" s="146">
        <v>88030</v>
      </c>
      <c r="H501" s="146">
        <v>88030</v>
      </c>
      <c r="I501" s="146">
        <v>0</v>
      </c>
      <c r="J501" s="146">
        <v>0</v>
      </c>
      <c r="K501" s="146">
        <v>0</v>
      </c>
      <c r="L501" s="146">
        <v>6</v>
      </c>
      <c r="M501" s="146" t="s">
        <v>1773</v>
      </c>
      <c r="N501" s="146" t="s">
        <v>1772</v>
      </c>
    </row>
    <row r="502" spans="1:14">
      <c r="A502" s="146" t="s">
        <v>1256</v>
      </c>
      <c r="B502" s="146" t="s">
        <v>271</v>
      </c>
      <c r="C502" s="146">
        <v>0</v>
      </c>
      <c r="D502" s="146">
        <v>0</v>
      </c>
      <c r="E502" s="146">
        <v>0</v>
      </c>
      <c r="F502" s="146">
        <v>90191</v>
      </c>
      <c r="G502" s="146">
        <v>90191</v>
      </c>
      <c r="H502" s="146">
        <v>90191</v>
      </c>
      <c r="I502" s="146">
        <v>0</v>
      </c>
      <c r="J502" s="146">
        <v>0</v>
      </c>
      <c r="K502" s="146">
        <v>0</v>
      </c>
      <c r="L502" s="146">
        <v>6</v>
      </c>
      <c r="M502" s="146" t="s">
        <v>1773</v>
      </c>
      <c r="N502" s="146" t="s">
        <v>1772</v>
      </c>
    </row>
    <row r="503" spans="1:14">
      <c r="A503" s="146" t="s">
        <v>1257</v>
      </c>
      <c r="B503" s="146" t="s">
        <v>545</v>
      </c>
      <c r="C503" s="146">
        <v>56916</v>
      </c>
      <c r="D503" s="146">
        <v>38544</v>
      </c>
      <c r="E503" s="146">
        <v>0</v>
      </c>
      <c r="F503" s="146">
        <v>0</v>
      </c>
      <c r="G503" s="146">
        <v>38544</v>
      </c>
      <c r="H503" s="146">
        <v>95460</v>
      </c>
      <c r="I503" s="146">
        <v>32797</v>
      </c>
      <c r="J503" s="146">
        <v>89713</v>
      </c>
      <c r="K503" s="146">
        <v>93.97</v>
      </c>
      <c r="L503" s="146">
        <v>1</v>
      </c>
      <c r="M503" s="146" t="s">
        <v>1779</v>
      </c>
      <c r="N503" s="146" t="s">
        <v>1776</v>
      </c>
    </row>
    <row r="504" spans="1:14">
      <c r="A504" s="146" t="s">
        <v>1259</v>
      </c>
      <c r="B504" s="146" t="s">
        <v>406</v>
      </c>
      <c r="C504" s="146">
        <v>0</v>
      </c>
      <c r="D504" s="146">
        <v>0</v>
      </c>
      <c r="E504" s="146">
        <v>0</v>
      </c>
      <c r="F504" s="146">
        <v>158142</v>
      </c>
      <c r="G504" s="146">
        <v>158142</v>
      </c>
      <c r="H504" s="146">
        <v>158142</v>
      </c>
      <c r="I504" s="146">
        <v>0</v>
      </c>
      <c r="J504" s="146">
        <v>0</v>
      </c>
      <c r="K504" s="146">
        <v>0</v>
      </c>
      <c r="L504" s="146">
        <v>6</v>
      </c>
      <c r="M504" s="146" t="s">
        <v>1773</v>
      </c>
      <c r="N504" s="146" t="s">
        <v>1772</v>
      </c>
    </row>
    <row r="505" spans="1:14">
      <c r="A505" s="146" t="s">
        <v>1260</v>
      </c>
      <c r="B505" s="146" t="s">
        <v>110</v>
      </c>
      <c r="C505" s="146">
        <v>26531</v>
      </c>
      <c r="D505" s="146">
        <v>28098</v>
      </c>
      <c r="E505" s="146">
        <v>0</v>
      </c>
      <c r="F505" s="146">
        <v>40168</v>
      </c>
      <c r="G505" s="146">
        <v>68266</v>
      </c>
      <c r="H505" s="146">
        <v>94797</v>
      </c>
      <c r="I505" s="146">
        <v>0</v>
      </c>
      <c r="J505" s="146">
        <v>26531</v>
      </c>
      <c r="K505" s="146">
        <v>27.98</v>
      </c>
      <c r="L505" s="146">
        <v>3</v>
      </c>
      <c r="M505" s="146" t="s">
        <v>1777</v>
      </c>
      <c r="N505" s="146" t="s">
        <v>1778</v>
      </c>
    </row>
    <row r="506" spans="1:14">
      <c r="A506" s="146" t="s">
        <v>1261</v>
      </c>
      <c r="B506" s="146" t="s">
        <v>334</v>
      </c>
      <c r="C506" s="146">
        <v>53729</v>
      </c>
      <c r="D506" s="146">
        <v>59665</v>
      </c>
      <c r="E506" s="146">
        <v>0</v>
      </c>
      <c r="F506" s="146">
        <v>0</v>
      </c>
      <c r="G506" s="146">
        <v>59665</v>
      </c>
      <c r="H506" s="146">
        <v>113394</v>
      </c>
      <c r="I506" s="146">
        <v>59665</v>
      </c>
      <c r="J506" s="146">
        <v>113394</v>
      </c>
      <c r="K506" s="146">
        <v>100</v>
      </c>
      <c r="L506" s="146">
        <v>1</v>
      </c>
      <c r="M506" s="146" t="s">
        <v>1779</v>
      </c>
      <c r="N506" s="146" t="s">
        <v>1776</v>
      </c>
    </row>
    <row r="507" spans="1:14">
      <c r="A507" s="146" t="s">
        <v>1262</v>
      </c>
      <c r="B507" s="146" t="s">
        <v>272</v>
      </c>
      <c r="C507" s="146">
        <v>56133</v>
      </c>
      <c r="D507" s="146">
        <v>35525</v>
      </c>
      <c r="E507" s="146">
        <v>0</v>
      </c>
      <c r="F507" s="146">
        <v>0</v>
      </c>
      <c r="G507" s="146">
        <v>35525</v>
      </c>
      <c r="H507" s="146">
        <v>91658</v>
      </c>
      <c r="I507" s="146">
        <v>0</v>
      </c>
      <c r="J507" s="146">
        <v>56133</v>
      </c>
      <c r="K507" s="146">
        <v>61.24</v>
      </c>
      <c r="L507" s="146">
        <v>2</v>
      </c>
      <c r="M507" s="146" t="s">
        <v>1775</v>
      </c>
      <c r="N507" s="146" t="s">
        <v>1776</v>
      </c>
    </row>
    <row r="508" spans="1:14">
      <c r="A508" s="146" t="s">
        <v>1263</v>
      </c>
      <c r="B508" s="146" t="s">
        <v>407</v>
      </c>
      <c r="C508" s="146">
        <v>0</v>
      </c>
      <c r="D508" s="146">
        <v>0</v>
      </c>
      <c r="E508" s="146">
        <v>0</v>
      </c>
      <c r="F508" s="146">
        <v>116771</v>
      </c>
      <c r="G508" s="146">
        <v>116771</v>
      </c>
      <c r="H508" s="146">
        <v>116771</v>
      </c>
      <c r="I508" s="146">
        <v>0</v>
      </c>
      <c r="J508" s="146">
        <v>0</v>
      </c>
      <c r="K508" s="146">
        <v>0</v>
      </c>
      <c r="L508" s="146">
        <v>6</v>
      </c>
      <c r="M508" s="146" t="s">
        <v>1773</v>
      </c>
      <c r="N508" s="146" t="s">
        <v>1772</v>
      </c>
    </row>
    <row r="509" spans="1:14">
      <c r="A509" s="146" t="s">
        <v>1264</v>
      </c>
      <c r="B509" s="146" t="s">
        <v>111</v>
      </c>
      <c r="C509" s="146">
        <v>54772</v>
      </c>
      <c r="D509" s="146">
        <v>29147</v>
      </c>
      <c r="E509" s="146">
        <v>0</v>
      </c>
      <c r="F509" s="146">
        <v>0</v>
      </c>
      <c r="G509" s="146">
        <v>29147</v>
      </c>
      <c r="H509" s="146">
        <v>83919</v>
      </c>
      <c r="I509" s="146">
        <v>29147</v>
      </c>
      <c r="J509" s="146">
        <v>83919</v>
      </c>
      <c r="K509" s="146">
        <v>100</v>
      </c>
      <c r="L509" s="146">
        <v>1</v>
      </c>
      <c r="M509" s="146" t="s">
        <v>1779</v>
      </c>
      <c r="N509" s="146" t="s">
        <v>1776</v>
      </c>
    </row>
    <row r="510" spans="1:14">
      <c r="A510" s="146" t="s">
        <v>1265</v>
      </c>
      <c r="B510" s="146" t="s">
        <v>546</v>
      </c>
      <c r="C510" s="146">
        <v>16788</v>
      </c>
      <c r="D510" s="146">
        <v>87500</v>
      </c>
      <c r="E510" s="146">
        <v>0</v>
      </c>
      <c r="F510" s="146">
        <v>0</v>
      </c>
      <c r="G510" s="146">
        <v>87500</v>
      </c>
      <c r="H510" s="146">
        <v>104288</v>
      </c>
      <c r="I510" s="146">
        <v>0</v>
      </c>
      <c r="J510" s="146">
        <v>16788</v>
      </c>
      <c r="K510" s="146">
        <v>16.09</v>
      </c>
      <c r="L510" s="146">
        <v>4</v>
      </c>
      <c r="M510" s="146" t="s">
        <v>1771</v>
      </c>
      <c r="N510" s="146" t="s">
        <v>1772</v>
      </c>
    </row>
    <row r="511" spans="1:14">
      <c r="A511" s="146" t="s">
        <v>1266</v>
      </c>
      <c r="B511" s="146" t="s">
        <v>112</v>
      </c>
      <c r="C511" s="146">
        <v>6276</v>
      </c>
      <c r="D511" s="146">
        <v>3625</v>
      </c>
      <c r="E511" s="146">
        <v>0</v>
      </c>
      <c r="F511" s="146">
        <v>91977</v>
      </c>
      <c r="G511" s="146">
        <v>95602</v>
      </c>
      <c r="H511" s="146">
        <v>101878</v>
      </c>
      <c r="I511" s="146">
        <v>0</v>
      </c>
      <c r="J511" s="146">
        <v>6276</v>
      </c>
      <c r="K511" s="146">
        <v>6.16</v>
      </c>
      <c r="L511" s="146">
        <v>6</v>
      </c>
      <c r="M511" s="146" t="s">
        <v>1773</v>
      </c>
      <c r="N511" s="146" t="s">
        <v>1772</v>
      </c>
    </row>
    <row r="512" spans="1:14">
      <c r="A512" s="146" t="s">
        <v>1267</v>
      </c>
      <c r="B512" s="146" t="s">
        <v>408</v>
      </c>
      <c r="C512" s="146">
        <v>0</v>
      </c>
      <c r="D512" s="146">
        <v>0</v>
      </c>
      <c r="E512" s="146">
        <v>0</v>
      </c>
      <c r="F512" s="146">
        <v>96395</v>
      </c>
      <c r="G512" s="146">
        <v>96395</v>
      </c>
      <c r="H512" s="146">
        <v>96395</v>
      </c>
      <c r="I512" s="146">
        <v>0</v>
      </c>
      <c r="J512" s="146">
        <v>0</v>
      </c>
      <c r="K512" s="146">
        <v>0</v>
      </c>
      <c r="L512" s="146">
        <v>6</v>
      </c>
      <c r="M512" s="146" t="s">
        <v>1773</v>
      </c>
      <c r="N512" s="146" t="s">
        <v>1772</v>
      </c>
    </row>
    <row r="513" spans="1:14">
      <c r="A513" s="146" t="s">
        <v>1268</v>
      </c>
      <c r="B513" s="146" t="s">
        <v>486</v>
      </c>
      <c r="C513" s="146">
        <v>29500</v>
      </c>
      <c r="D513" s="146">
        <v>67803</v>
      </c>
      <c r="E513" s="146">
        <v>0</v>
      </c>
      <c r="F513" s="146">
        <v>0</v>
      </c>
      <c r="G513" s="146">
        <v>67803</v>
      </c>
      <c r="H513" s="146">
        <v>97303</v>
      </c>
      <c r="I513" s="146">
        <v>0</v>
      </c>
      <c r="J513" s="146">
        <v>29500</v>
      </c>
      <c r="K513" s="146">
        <v>30.31</v>
      </c>
      <c r="L513" s="146">
        <v>3</v>
      </c>
      <c r="M513" s="146" t="s">
        <v>1777</v>
      </c>
      <c r="N513" s="146" t="s">
        <v>1778</v>
      </c>
    </row>
    <row r="514" spans="1:14">
      <c r="A514" s="146" t="s">
        <v>1269</v>
      </c>
      <c r="B514" s="146" t="s">
        <v>487</v>
      </c>
      <c r="C514" s="146">
        <v>11521</v>
      </c>
      <c r="D514" s="146">
        <v>90417</v>
      </c>
      <c r="E514" s="146">
        <v>0</v>
      </c>
      <c r="F514" s="146">
        <v>389</v>
      </c>
      <c r="G514" s="146">
        <v>90806</v>
      </c>
      <c r="H514" s="146">
        <v>102327</v>
      </c>
      <c r="I514" s="146">
        <v>0</v>
      </c>
      <c r="J514" s="146">
        <v>11521</v>
      </c>
      <c r="K514" s="146">
        <v>11.25</v>
      </c>
      <c r="L514" s="146">
        <v>4</v>
      </c>
      <c r="M514" s="146" t="s">
        <v>1771</v>
      </c>
      <c r="N514" s="146" t="s">
        <v>1772</v>
      </c>
    </row>
    <row r="515" spans="1:14">
      <c r="A515" s="146" t="s">
        <v>1270</v>
      </c>
      <c r="B515" s="146" t="s">
        <v>113</v>
      </c>
      <c r="C515" s="146">
        <v>1682</v>
      </c>
      <c r="D515" s="146">
        <v>995</v>
      </c>
      <c r="E515" s="146">
        <v>0</v>
      </c>
      <c r="F515" s="146">
        <v>69635</v>
      </c>
      <c r="G515" s="146">
        <v>70630</v>
      </c>
      <c r="H515" s="146">
        <v>72312</v>
      </c>
      <c r="I515" s="146">
        <v>0</v>
      </c>
      <c r="J515" s="146">
        <v>1682</v>
      </c>
      <c r="K515" s="146">
        <v>2.3199999999999998</v>
      </c>
      <c r="L515" s="146">
        <v>6</v>
      </c>
      <c r="M515" s="146" t="s">
        <v>1773</v>
      </c>
      <c r="N515" s="146" t="s">
        <v>1772</v>
      </c>
    </row>
    <row r="516" spans="1:14">
      <c r="A516" s="146" t="s">
        <v>1271</v>
      </c>
      <c r="B516" s="146" t="s">
        <v>114</v>
      </c>
      <c r="C516" s="146">
        <v>1132</v>
      </c>
      <c r="D516" s="146">
        <v>1476</v>
      </c>
      <c r="E516" s="146">
        <v>0</v>
      </c>
      <c r="F516" s="146">
        <v>66601</v>
      </c>
      <c r="G516" s="146">
        <v>68077</v>
      </c>
      <c r="H516" s="146">
        <v>69209</v>
      </c>
      <c r="I516" s="146">
        <v>0</v>
      </c>
      <c r="J516" s="146">
        <v>1132</v>
      </c>
      <c r="K516" s="146">
        <v>1.63</v>
      </c>
      <c r="L516" s="146">
        <v>6</v>
      </c>
      <c r="M516" s="146" t="s">
        <v>1773</v>
      </c>
      <c r="N516" s="146" t="s">
        <v>1772</v>
      </c>
    </row>
    <row r="517" spans="1:14">
      <c r="A517" s="146" t="s">
        <v>1272</v>
      </c>
      <c r="B517" s="146" t="s">
        <v>335</v>
      </c>
      <c r="C517" s="146">
        <v>50620</v>
      </c>
      <c r="D517" s="146">
        <v>37809</v>
      </c>
      <c r="E517" s="146">
        <v>0</v>
      </c>
      <c r="F517" s="146">
        <v>0</v>
      </c>
      <c r="G517" s="146">
        <v>37809</v>
      </c>
      <c r="H517" s="146">
        <v>88429</v>
      </c>
      <c r="I517" s="146">
        <v>25353</v>
      </c>
      <c r="J517" s="146">
        <v>75973</v>
      </c>
      <c r="K517" s="146">
        <v>85.91</v>
      </c>
      <c r="L517" s="146">
        <v>1</v>
      </c>
      <c r="M517" s="146" t="s">
        <v>1779</v>
      </c>
      <c r="N517" s="146" t="s">
        <v>1776</v>
      </c>
    </row>
    <row r="518" spans="1:14">
      <c r="A518" s="146" t="s">
        <v>1273</v>
      </c>
      <c r="B518" s="146" t="s">
        <v>488</v>
      </c>
      <c r="C518" s="146">
        <v>59312</v>
      </c>
      <c r="D518" s="146">
        <v>45467</v>
      </c>
      <c r="E518" s="146">
        <v>0</v>
      </c>
      <c r="F518" s="146">
        <v>0</v>
      </c>
      <c r="G518" s="146">
        <v>45467</v>
      </c>
      <c r="H518" s="146">
        <v>104779</v>
      </c>
      <c r="I518" s="146">
        <v>45467</v>
      </c>
      <c r="J518" s="146">
        <v>104779</v>
      </c>
      <c r="K518" s="146">
        <v>100</v>
      </c>
      <c r="L518" s="146">
        <v>1</v>
      </c>
      <c r="M518" s="146" t="s">
        <v>1779</v>
      </c>
      <c r="N518" s="146" t="s">
        <v>1776</v>
      </c>
    </row>
    <row r="519" spans="1:14">
      <c r="A519" s="146" t="s">
        <v>1274</v>
      </c>
      <c r="B519" s="146" t="s">
        <v>489</v>
      </c>
      <c r="C519" s="146">
        <v>5105</v>
      </c>
      <c r="D519" s="146">
        <v>7000</v>
      </c>
      <c r="E519" s="146">
        <v>0</v>
      </c>
      <c r="F519" s="146">
        <v>93765</v>
      </c>
      <c r="G519" s="146">
        <v>100765</v>
      </c>
      <c r="H519" s="146">
        <v>105870</v>
      </c>
      <c r="I519" s="146">
        <v>0</v>
      </c>
      <c r="J519" s="146">
        <v>5105</v>
      </c>
      <c r="K519" s="146">
        <v>4.82</v>
      </c>
      <c r="L519" s="146">
        <v>6</v>
      </c>
      <c r="M519" s="146" t="s">
        <v>1773</v>
      </c>
      <c r="N519" s="146" t="s">
        <v>1772</v>
      </c>
    </row>
    <row r="520" spans="1:14">
      <c r="A520" s="146" t="s">
        <v>1275</v>
      </c>
      <c r="B520" s="146" t="s">
        <v>490</v>
      </c>
      <c r="C520" s="146">
        <v>22402</v>
      </c>
      <c r="D520" s="146">
        <v>78712</v>
      </c>
      <c r="E520" s="146">
        <v>0</v>
      </c>
      <c r="F520" s="146">
        <v>0</v>
      </c>
      <c r="G520" s="146">
        <v>78712</v>
      </c>
      <c r="H520" s="146">
        <v>101114</v>
      </c>
      <c r="I520" s="146">
        <v>0</v>
      </c>
      <c r="J520" s="146">
        <v>22402</v>
      </c>
      <c r="K520" s="146">
        <v>22.15</v>
      </c>
      <c r="L520" s="146">
        <v>4</v>
      </c>
      <c r="M520" s="146" t="s">
        <v>1771</v>
      </c>
      <c r="N520" s="146" t="s">
        <v>1772</v>
      </c>
    </row>
    <row r="521" spans="1:14">
      <c r="A521" s="146" t="s">
        <v>1276</v>
      </c>
      <c r="B521" s="146" t="s">
        <v>273</v>
      </c>
      <c r="C521" s="146">
        <v>0</v>
      </c>
      <c r="D521" s="146">
        <v>0</v>
      </c>
      <c r="E521" s="146">
        <v>0</v>
      </c>
      <c r="F521" s="146">
        <v>88737</v>
      </c>
      <c r="G521" s="146">
        <v>88737</v>
      </c>
      <c r="H521" s="146">
        <v>88737</v>
      </c>
      <c r="I521" s="146">
        <v>0</v>
      </c>
      <c r="J521" s="146">
        <v>0</v>
      </c>
      <c r="K521" s="146">
        <v>0</v>
      </c>
      <c r="L521" s="146">
        <v>6</v>
      </c>
      <c r="M521" s="146" t="s">
        <v>1773</v>
      </c>
      <c r="N521" s="146" t="s">
        <v>1772</v>
      </c>
    </row>
    <row r="522" spans="1:14">
      <c r="A522" s="146" t="s">
        <v>1277</v>
      </c>
      <c r="B522" s="146" t="s">
        <v>274</v>
      </c>
      <c r="C522" s="146">
        <v>0</v>
      </c>
      <c r="D522" s="146">
        <v>0</v>
      </c>
      <c r="E522" s="146">
        <v>0</v>
      </c>
      <c r="F522" s="146">
        <v>88177</v>
      </c>
      <c r="G522" s="146">
        <v>88177</v>
      </c>
      <c r="H522" s="146">
        <v>88177</v>
      </c>
      <c r="I522" s="146">
        <v>0</v>
      </c>
      <c r="J522" s="146">
        <v>0</v>
      </c>
      <c r="K522" s="146">
        <v>0</v>
      </c>
      <c r="L522" s="146">
        <v>6</v>
      </c>
      <c r="M522" s="146" t="s">
        <v>1773</v>
      </c>
      <c r="N522" s="146" t="s">
        <v>1772</v>
      </c>
    </row>
    <row r="523" spans="1:14">
      <c r="A523" s="146" t="s">
        <v>1278</v>
      </c>
      <c r="B523" s="146" t="s">
        <v>275</v>
      </c>
      <c r="C523" s="146">
        <v>0</v>
      </c>
      <c r="D523" s="146">
        <v>0</v>
      </c>
      <c r="E523" s="146">
        <v>0</v>
      </c>
      <c r="F523" s="146">
        <v>84913</v>
      </c>
      <c r="G523" s="146">
        <v>84913</v>
      </c>
      <c r="H523" s="146">
        <v>84913</v>
      </c>
      <c r="I523" s="146">
        <v>0</v>
      </c>
      <c r="J523" s="146">
        <v>0</v>
      </c>
      <c r="K523" s="146">
        <v>0</v>
      </c>
      <c r="L523" s="146">
        <v>6</v>
      </c>
      <c r="M523" s="146" t="s">
        <v>1773</v>
      </c>
      <c r="N523" s="146" t="s">
        <v>1772</v>
      </c>
    </row>
    <row r="524" spans="1:14">
      <c r="A524" s="146" t="s">
        <v>1279</v>
      </c>
      <c r="B524" s="146" t="s">
        <v>276</v>
      </c>
      <c r="C524" s="146">
        <v>129</v>
      </c>
      <c r="D524" s="146">
        <v>98639</v>
      </c>
      <c r="E524" s="146">
        <v>0</v>
      </c>
      <c r="F524" s="146">
        <v>0</v>
      </c>
      <c r="G524" s="146">
        <v>98639</v>
      </c>
      <c r="H524" s="146">
        <v>98768</v>
      </c>
      <c r="I524" s="146">
        <v>0</v>
      </c>
      <c r="J524" s="146">
        <v>129</v>
      </c>
      <c r="K524" s="146">
        <v>0.13</v>
      </c>
      <c r="L524" s="146">
        <v>4</v>
      </c>
      <c r="M524" s="146" t="s">
        <v>1771</v>
      </c>
      <c r="N524" s="146" t="s">
        <v>1772</v>
      </c>
    </row>
    <row r="525" spans="1:14">
      <c r="A525" s="146" t="s">
        <v>1280</v>
      </c>
      <c r="B525" s="146" t="s">
        <v>115</v>
      </c>
      <c r="C525" s="146">
        <v>51243</v>
      </c>
      <c r="D525" s="146">
        <v>27120</v>
      </c>
      <c r="E525" s="146">
        <v>0</v>
      </c>
      <c r="F525" s="146">
        <v>0</v>
      </c>
      <c r="G525" s="146">
        <v>27120</v>
      </c>
      <c r="H525" s="146">
        <v>78363</v>
      </c>
      <c r="I525" s="146">
        <v>27120</v>
      </c>
      <c r="J525" s="146">
        <v>78363</v>
      </c>
      <c r="K525" s="146">
        <v>100</v>
      </c>
      <c r="L525" s="146">
        <v>1</v>
      </c>
      <c r="M525" s="146" t="s">
        <v>1779</v>
      </c>
      <c r="N525" s="146" t="s">
        <v>1776</v>
      </c>
    </row>
    <row r="526" spans="1:14">
      <c r="A526" s="146" t="s">
        <v>1281</v>
      </c>
      <c r="B526" s="146" t="s">
        <v>116</v>
      </c>
      <c r="C526" s="146">
        <v>284</v>
      </c>
      <c r="D526" s="146">
        <v>0</v>
      </c>
      <c r="E526" s="146">
        <v>0</v>
      </c>
      <c r="F526" s="146">
        <v>98540</v>
      </c>
      <c r="G526" s="146">
        <v>98540</v>
      </c>
      <c r="H526" s="146">
        <v>98824</v>
      </c>
      <c r="I526" s="146">
        <v>0</v>
      </c>
      <c r="J526" s="146">
        <v>284</v>
      </c>
      <c r="K526" s="146">
        <v>0.28000000000000003</v>
      </c>
      <c r="L526" s="146">
        <v>6</v>
      </c>
      <c r="M526" s="146" t="s">
        <v>1773</v>
      </c>
      <c r="N526" s="146" t="s">
        <v>1772</v>
      </c>
    </row>
    <row r="527" spans="1:14">
      <c r="A527" s="146" t="s">
        <v>1282</v>
      </c>
      <c r="B527" s="146" t="s">
        <v>491</v>
      </c>
      <c r="C527" s="146">
        <v>0</v>
      </c>
      <c r="D527" s="146">
        <v>94724</v>
      </c>
      <c r="E527" s="146">
        <v>0</v>
      </c>
      <c r="F527" s="146">
        <v>0</v>
      </c>
      <c r="G527" s="146">
        <v>94724</v>
      </c>
      <c r="H527" s="146">
        <v>94724</v>
      </c>
      <c r="I527" s="146">
        <v>0</v>
      </c>
      <c r="J527" s="146">
        <v>0</v>
      </c>
      <c r="K527" s="146">
        <v>0</v>
      </c>
      <c r="L527" s="146">
        <v>4</v>
      </c>
      <c r="M527" s="146" t="s">
        <v>1771</v>
      </c>
      <c r="N527" s="146" t="s">
        <v>1772</v>
      </c>
    </row>
    <row r="528" spans="1:14">
      <c r="A528" s="146" t="s">
        <v>1284</v>
      </c>
      <c r="B528" s="146" t="s">
        <v>492</v>
      </c>
      <c r="C528" s="146">
        <v>8841</v>
      </c>
      <c r="D528" s="146">
        <v>99209</v>
      </c>
      <c r="E528" s="146">
        <v>0</v>
      </c>
      <c r="F528" s="146">
        <v>0</v>
      </c>
      <c r="G528" s="146">
        <v>99209</v>
      </c>
      <c r="H528" s="146">
        <v>108050</v>
      </c>
      <c r="I528" s="146">
        <v>3754</v>
      </c>
      <c r="J528" s="146">
        <v>12595</v>
      </c>
      <c r="K528" s="146">
        <v>11.65</v>
      </c>
      <c r="L528" s="146">
        <v>4</v>
      </c>
      <c r="M528" s="146" t="s">
        <v>1771</v>
      </c>
      <c r="N528" s="146" t="s">
        <v>1772</v>
      </c>
    </row>
    <row r="529" spans="1:14">
      <c r="A529" s="146" t="s">
        <v>1285</v>
      </c>
      <c r="B529" s="146" t="s">
        <v>117</v>
      </c>
      <c r="C529" s="146">
        <v>28695</v>
      </c>
      <c r="D529" s="146">
        <v>59769</v>
      </c>
      <c r="E529" s="146">
        <v>0</v>
      </c>
      <c r="F529" s="146">
        <v>0</v>
      </c>
      <c r="G529" s="146">
        <v>59769</v>
      </c>
      <c r="H529" s="146">
        <v>88464</v>
      </c>
      <c r="I529" s="146">
        <v>0</v>
      </c>
      <c r="J529" s="146">
        <v>28695</v>
      </c>
      <c r="K529" s="146">
        <v>32.43</v>
      </c>
      <c r="L529" s="146">
        <v>3</v>
      </c>
      <c r="M529" s="146" t="s">
        <v>1777</v>
      </c>
      <c r="N529" s="146" t="s">
        <v>1778</v>
      </c>
    </row>
    <row r="530" spans="1:14">
      <c r="A530" s="146" t="s">
        <v>1286</v>
      </c>
      <c r="B530" s="146" t="s">
        <v>277</v>
      </c>
      <c r="C530" s="146">
        <v>20907</v>
      </c>
      <c r="D530" s="146">
        <v>77068</v>
      </c>
      <c r="E530" s="146">
        <v>0</v>
      </c>
      <c r="F530" s="146">
        <v>0</v>
      </c>
      <c r="G530" s="146">
        <v>77068</v>
      </c>
      <c r="H530" s="146">
        <v>97975</v>
      </c>
      <c r="I530" s="146">
        <v>20292</v>
      </c>
      <c r="J530" s="146">
        <v>41199</v>
      </c>
      <c r="K530" s="146">
        <v>42.05</v>
      </c>
      <c r="L530" s="146">
        <v>3</v>
      </c>
      <c r="M530" s="146" t="s">
        <v>1777</v>
      </c>
      <c r="N530" s="146" t="s">
        <v>1778</v>
      </c>
    </row>
    <row r="531" spans="1:14">
      <c r="A531" s="146" t="s">
        <v>1287</v>
      </c>
      <c r="B531" s="146" t="s">
        <v>118</v>
      </c>
      <c r="C531" s="146">
        <v>103</v>
      </c>
      <c r="D531" s="146">
        <v>0</v>
      </c>
      <c r="E531" s="146">
        <v>0</v>
      </c>
      <c r="F531" s="146">
        <v>105335</v>
      </c>
      <c r="G531" s="146">
        <v>105335</v>
      </c>
      <c r="H531" s="146">
        <v>105438</v>
      </c>
      <c r="I531" s="146">
        <v>0</v>
      </c>
      <c r="J531" s="146">
        <v>103</v>
      </c>
      <c r="K531" s="146">
        <v>0.09</v>
      </c>
      <c r="L531" s="146">
        <v>6</v>
      </c>
      <c r="M531" s="146" t="s">
        <v>1773</v>
      </c>
      <c r="N531" s="146" t="s">
        <v>1772</v>
      </c>
    </row>
    <row r="532" spans="1:14">
      <c r="A532" s="146" t="s">
        <v>1288</v>
      </c>
      <c r="B532" s="146" t="s">
        <v>547</v>
      </c>
      <c r="C532" s="146">
        <v>47925</v>
      </c>
      <c r="D532" s="146">
        <v>58858</v>
      </c>
      <c r="E532" s="146">
        <v>0</v>
      </c>
      <c r="F532" s="146">
        <v>0</v>
      </c>
      <c r="G532" s="146">
        <v>58858</v>
      </c>
      <c r="H532" s="146">
        <v>106783</v>
      </c>
      <c r="I532" s="146">
        <v>13074</v>
      </c>
      <c r="J532" s="146">
        <v>60999</v>
      </c>
      <c r="K532" s="146">
        <v>57.12</v>
      </c>
      <c r="L532" s="146">
        <v>2</v>
      </c>
      <c r="M532" s="146" t="s">
        <v>1775</v>
      </c>
      <c r="N532" s="146" t="s">
        <v>1776</v>
      </c>
    </row>
    <row r="533" spans="1:14">
      <c r="A533" s="146" t="s">
        <v>1290</v>
      </c>
      <c r="B533" s="146" t="s">
        <v>171</v>
      </c>
      <c r="C533" s="146">
        <v>0</v>
      </c>
      <c r="D533" s="146">
        <v>104359</v>
      </c>
      <c r="E533" s="146">
        <v>0</v>
      </c>
      <c r="F533" s="146">
        <v>0</v>
      </c>
      <c r="G533" s="146">
        <v>104359</v>
      </c>
      <c r="H533" s="146">
        <v>104359</v>
      </c>
      <c r="I533" s="146">
        <v>0</v>
      </c>
      <c r="J533" s="146">
        <v>0</v>
      </c>
      <c r="K533" s="146">
        <v>0</v>
      </c>
      <c r="L533" s="146">
        <v>4</v>
      </c>
      <c r="M533" s="146" t="s">
        <v>1771</v>
      </c>
      <c r="N533" s="146" t="s">
        <v>1772</v>
      </c>
    </row>
    <row r="534" spans="1:14">
      <c r="A534" s="146" t="s">
        <v>1291</v>
      </c>
      <c r="B534" s="146" t="s">
        <v>172</v>
      </c>
      <c r="C534" s="146">
        <v>32440</v>
      </c>
      <c r="D534" s="146">
        <v>61252</v>
      </c>
      <c r="E534" s="146">
        <v>0</v>
      </c>
      <c r="F534" s="146">
        <v>0</v>
      </c>
      <c r="G534" s="146">
        <v>61252</v>
      </c>
      <c r="H534" s="146">
        <v>93692</v>
      </c>
      <c r="I534" s="146">
        <v>0</v>
      </c>
      <c r="J534" s="146">
        <v>32440</v>
      </c>
      <c r="K534" s="146">
        <v>34.619999999999997</v>
      </c>
      <c r="L534" s="146">
        <v>3</v>
      </c>
      <c r="M534" s="146" t="s">
        <v>1777</v>
      </c>
      <c r="N534" s="146" t="s">
        <v>1778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BDD77-7EF0-4B07-97EC-05ACE02DA687}">
  <sheetPr codeName="Sheet9"/>
  <dimension ref="A1:J14"/>
  <sheetViews>
    <sheetView workbookViewId="0">
      <selection activeCell="D5" sqref="D5"/>
    </sheetView>
  </sheetViews>
  <sheetFormatPr defaultRowHeight="14.5"/>
  <cols>
    <col min="1" max="1" width="24" style="122" customWidth="1"/>
    <col min="2" max="2" width="14.08984375" style="16" customWidth="1"/>
    <col min="3" max="3" width="15.08984375" style="16" customWidth="1"/>
    <col min="4" max="4" width="14.6328125" style="122" customWidth="1"/>
    <col min="5" max="5" width="14.26953125" style="122" customWidth="1"/>
    <col min="6" max="6" width="14.81640625" style="122" customWidth="1"/>
    <col min="7" max="7" width="19.1796875" style="122" customWidth="1"/>
    <col min="8" max="8" width="19.54296875" style="122" customWidth="1"/>
    <col min="9" max="16384" width="8.7265625" style="122"/>
  </cols>
  <sheetData>
    <row r="1" spans="1:10" ht="51" customHeight="1">
      <c r="B1" s="223" t="s">
        <v>1751</v>
      </c>
      <c r="C1" s="223"/>
      <c r="D1" s="223" t="s">
        <v>1335</v>
      </c>
      <c r="E1" s="223"/>
      <c r="F1" s="223" t="s">
        <v>1752</v>
      </c>
      <c r="G1" s="223"/>
      <c r="H1" s="223"/>
    </row>
    <row r="2" spans="1:10">
      <c r="B2" s="16" t="s">
        <v>1753</v>
      </c>
      <c r="C2" s="16" t="s">
        <v>1814</v>
      </c>
      <c r="D2" s="122" t="s">
        <v>1753</v>
      </c>
      <c r="E2" s="122" t="s">
        <v>1754</v>
      </c>
      <c r="F2" s="122" t="s">
        <v>1753</v>
      </c>
      <c r="G2" s="122" t="s">
        <v>1754</v>
      </c>
      <c r="H2" s="122" t="s">
        <v>1756</v>
      </c>
    </row>
    <row r="3" spans="1:10">
      <c r="A3" s="90" t="s">
        <v>1380</v>
      </c>
      <c r="B3" s="149">
        <v>46683</v>
      </c>
      <c r="C3" s="149">
        <v>46491</v>
      </c>
      <c r="D3" s="149">
        <f>SUMIF('Master sheet'!$C$3:$C$634,'Part-time workers'!A3,'Master sheet'!$E$3:$E$634)</f>
        <v>1638000</v>
      </c>
      <c r="E3" s="149">
        <f>SUMIF('Master sheet'!$C$3:$C$634,'Part-time workers'!A3,'Master sheet'!$L$3:$L$634)</f>
        <v>1633100</v>
      </c>
      <c r="F3" s="150">
        <f>B3/D3</f>
        <v>2.8500000000000001E-2</v>
      </c>
      <c r="G3" s="150">
        <f>C3/E3</f>
        <v>2.8467944400220439E-2</v>
      </c>
      <c r="H3" s="152">
        <f>G3-F3</f>
        <v>-3.2055599779562405E-5</v>
      </c>
      <c r="I3" s="151"/>
      <c r="J3" s="131"/>
    </row>
    <row r="4" spans="1:10">
      <c r="A4" s="90" t="s">
        <v>1382</v>
      </c>
      <c r="B4" s="149">
        <v>91459</v>
      </c>
      <c r="C4" s="149">
        <v>104530</v>
      </c>
      <c r="D4" s="149">
        <f>SUMIF('Master sheet'!$C$3:$C$634,'Part-time workers'!A4,'Master sheet'!$E$3:$E$634)</f>
        <v>4495800</v>
      </c>
      <c r="E4" s="149">
        <f>SUMIF('Master sheet'!$C$3:$C$634,'Part-time workers'!A4,'Master sheet'!$L$3:$L$634)</f>
        <v>4496700</v>
      </c>
      <c r="F4" s="150">
        <f t="shared" ref="F4:F13" si="0">B4/D4</f>
        <v>2.034320921749188E-2</v>
      </c>
      <c r="G4" s="150">
        <f t="shared" ref="G4:G13" si="1">C4/E4</f>
        <v>2.3245935908555164E-2</v>
      </c>
      <c r="H4" s="152">
        <f t="shared" ref="H4:H13" si="2">G4-F4</f>
        <v>2.9027266910632843E-3</v>
      </c>
      <c r="J4" s="131"/>
    </row>
    <row r="5" spans="1:10">
      <c r="A5" s="90" t="s">
        <v>1438</v>
      </c>
      <c r="B5" s="149">
        <v>68527</v>
      </c>
      <c r="C5" s="149">
        <v>79743</v>
      </c>
      <c r="D5" s="149">
        <f>SUMIF('Master sheet'!$C$3:$C$634,'Part-time workers'!A5,'Master sheet'!$E$3:$E$634)</f>
        <v>3379600</v>
      </c>
      <c r="E5" s="149">
        <f>SUMIF('Master sheet'!$C$3:$C$634,'Part-time workers'!A5,'Master sheet'!$L$3:$L$634)</f>
        <v>3379800</v>
      </c>
      <c r="F5" s="150">
        <f t="shared" si="0"/>
        <v>2.0276659959758553E-2</v>
      </c>
      <c r="G5" s="150">
        <f t="shared" si="1"/>
        <v>2.3593999644949404E-2</v>
      </c>
      <c r="H5" s="152">
        <f t="shared" si="2"/>
        <v>3.317339685190851E-3</v>
      </c>
      <c r="J5" s="131"/>
    </row>
    <row r="6" spans="1:10">
      <c r="A6" s="90" t="s">
        <v>1386</v>
      </c>
      <c r="B6" s="149">
        <v>63082</v>
      </c>
      <c r="C6" s="149">
        <v>67811</v>
      </c>
      <c r="D6" s="149">
        <f>SUMIF('Master sheet'!$C$3:$C$634,'Part-time workers'!A6,'Master sheet'!$E$3:$E$634)</f>
        <v>2941300</v>
      </c>
      <c r="E6" s="149">
        <f>SUMIF('Master sheet'!$C$3:$C$634,'Part-time workers'!A6,'Master sheet'!$L$3:$L$634)</f>
        <v>2950200</v>
      </c>
      <c r="F6" s="150">
        <f t="shared" si="0"/>
        <v>2.144697922687247E-2</v>
      </c>
      <c r="G6" s="150">
        <f t="shared" si="1"/>
        <v>2.2985221340926038E-2</v>
      </c>
      <c r="H6" s="152">
        <f t="shared" si="2"/>
        <v>1.5382421140535674E-3</v>
      </c>
      <c r="J6" s="131"/>
    </row>
    <row r="7" spans="1:10">
      <c r="A7" s="90" t="s">
        <v>1388</v>
      </c>
      <c r="B7" s="149">
        <v>79072</v>
      </c>
      <c r="C7" s="149">
        <v>82392</v>
      </c>
      <c r="D7" s="149">
        <f>SUMIF('Master sheet'!$C$3:$C$634,'Part-time workers'!A7,'Master sheet'!$E$3:$E$634)</f>
        <v>3608800</v>
      </c>
      <c r="E7" s="149">
        <f>SUMIF('Master sheet'!$C$3:$C$634,'Part-time workers'!A7,'Master sheet'!$L$3:$L$634)</f>
        <v>3618900</v>
      </c>
      <c r="F7" s="150">
        <f t="shared" si="0"/>
        <v>2.1910884504544446E-2</v>
      </c>
      <c r="G7" s="150">
        <f t="shared" si="1"/>
        <v>2.2767139185940481E-2</v>
      </c>
      <c r="H7" s="152">
        <f t="shared" si="2"/>
        <v>8.5625468139603408E-4</v>
      </c>
      <c r="J7" s="131"/>
    </row>
    <row r="8" spans="1:10">
      <c r="A8" s="90" t="s">
        <v>1390</v>
      </c>
      <c r="B8" s="149">
        <v>70275</v>
      </c>
      <c r="C8" s="149">
        <v>80921</v>
      </c>
      <c r="D8" s="149">
        <f>SUMIF('Master sheet'!$C$3:$C$634,'Part-time workers'!A8,'Master sheet'!$E$3:$E$634)</f>
        <v>3768900</v>
      </c>
      <c r="E8" s="149">
        <f>SUMIF('Master sheet'!$C$3:$C$634,'Part-time workers'!A8,'Master sheet'!$L$3:$L$634)</f>
        <v>3786300</v>
      </c>
      <c r="F8" s="150">
        <f t="shared" si="0"/>
        <v>1.8646024038844224E-2</v>
      </c>
      <c r="G8" s="150">
        <f t="shared" si="1"/>
        <v>2.1372051871219926E-2</v>
      </c>
      <c r="H8" s="152">
        <f t="shared" si="2"/>
        <v>2.726027832375702E-3</v>
      </c>
      <c r="J8" s="131"/>
    </row>
    <row r="9" spans="1:10">
      <c r="A9" s="90" t="s">
        <v>1392</v>
      </c>
      <c r="B9" s="149">
        <v>160368</v>
      </c>
      <c r="C9" s="149">
        <v>141221</v>
      </c>
      <c r="D9" s="149">
        <f>SUMIF('Master sheet'!$C$3:$C$634,'Part-time workers'!A9,'Master sheet'!$E$3:$E$634)</f>
        <v>6057700</v>
      </c>
      <c r="E9" s="149">
        <f>SUMIF('Master sheet'!$C$3:$C$634,'Part-time workers'!A9,'Master sheet'!$L$3:$L$634)</f>
        <v>6104300</v>
      </c>
      <c r="F9" s="150">
        <f t="shared" si="0"/>
        <v>2.6473414002013966E-2</v>
      </c>
      <c r="G9" s="150">
        <f t="shared" si="1"/>
        <v>2.3134675556574873E-2</v>
      </c>
      <c r="H9" s="152">
        <f t="shared" si="2"/>
        <v>-3.3387384454390927E-3</v>
      </c>
      <c r="J9" s="131"/>
    </row>
    <row r="10" spans="1:10">
      <c r="A10" s="90" t="s">
        <v>1394</v>
      </c>
      <c r="B10" s="149">
        <v>102627</v>
      </c>
      <c r="C10" s="149">
        <v>101419</v>
      </c>
      <c r="D10" s="149">
        <f>SUMIF('Master sheet'!$C$3:$C$634,'Part-time workers'!A10,'Master sheet'!$E$3:$E$634)</f>
        <v>5571200</v>
      </c>
      <c r="E10" s="149">
        <f>SUMIF('Master sheet'!$C$3:$C$634,'Part-time workers'!A10,'Master sheet'!$L$3:$L$634)</f>
        <v>5583900</v>
      </c>
      <c r="F10" s="150">
        <f t="shared" si="0"/>
        <v>1.842098650201034E-2</v>
      </c>
      <c r="G10" s="150">
        <f t="shared" si="1"/>
        <v>1.8162753630974766E-2</v>
      </c>
      <c r="H10" s="152">
        <f t="shared" si="2"/>
        <v>-2.5823287103557413E-4</v>
      </c>
      <c r="J10" s="131"/>
    </row>
    <row r="11" spans="1:10">
      <c r="A11" s="90" t="s">
        <v>1396</v>
      </c>
      <c r="B11" s="149">
        <v>65524</v>
      </c>
      <c r="C11" s="149">
        <v>70131</v>
      </c>
      <c r="D11" s="149">
        <f>SUMIF('Master sheet'!$C$3:$C$634,'Part-time workers'!A11,'Master sheet'!$E$3:$E$634)</f>
        <v>3329500</v>
      </c>
      <c r="E11" s="149">
        <f>SUMIF('Master sheet'!$C$3:$C$634,'Part-time workers'!A11,'Master sheet'!$L$3:$L$634)</f>
        <v>3341400</v>
      </c>
      <c r="F11" s="150">
        <f t="shared" si="0"/>
        <v>1.9679831806577563E-2</v>
      </c>
      <c r="G11" s="150">
        <f t="shared" si="1"/>
        <v>2.0988507811097144E-2</v>
      </c>
      <c r="H11" s="152">
        <f t="shared" si="2"/>
        <v>1.3086760045195808E-3</v>
      </c>
      <c r="J11" s="131"/>
    </row>
    <row r="12" spans="1:10">
      <c r="A12" s="90" t="s">
        <v>1398</v>
      </c>
      <c r="B12" s="149">
        <v>54352</v>
      </c>
      <c r="C12" s="149">
        <v>48236</v>
      </c>
      <c r="D12" s="149">
        <f>SUMIF('Master sheet'!$C$3:$C$634,'Part-time workers'!A12,'Master sheet'!$E$3:$E$634)</f>
        <v>1909900</v>
      </c>
      <c r="E12" s="149">
        <f>SUMIF('Master sheet'!$C$3:$C$634,'Part-time workers'!A12,'Master sheet'!$L$3:$L$634)</f>
        <v>1899100</v>
      </c>
      <c r="F12" s="150">
        <f t="shared" si="0"/>
        <v>2.8458034452065552E-2</v>
      </c>
      <c r="G12" s="150">
        <f t="shared" si="1"/>
        <v>2.5399399715654785E-2</v>
      </c>
      <c r="H12" s="152">
        <f t="shared" si="2"/>
        <v>-3.0586347364107667E-3</v>
      </c>
      <c r="J12" s="131"/>
    </row>
    <row r="13" spans="1:10">
      <c r="A13" s="90" t="s">
        <v>1401</v>
      </c>
      <c r="B13" s="149">
        <v>75334</v>
      </c>
      <c r="C13" s="149">
        <v>79751</v>
      </c>
      <c r="D13" s="149">
        <f>SUMIF('Master sheet'!$C$3:$C$634,'Part-time workers'!A13,'Master sheet'!$E$3:$E$634)</f>
        <v>3442300</v>
      </c>
      <c r="E13" s="149">
        <f>SUMIF('Master sheet'!$C$3:$C$634,'Part-time workers'!A13,'Master sheet'!$L$3:$L$634)</f>
        <v>3441600</v>
      </c>
      <c r="F13" s="150">
        <f t="shared" si="0"/>
        <v>2.1884786334718066E-2</v>
      </c>
      <c r="G13" s="150">
        <f t="shared" si="1"/>
        <v>2.3172652254765225E-2</v>
      </c>
      <c r="H13" s="152">
        <f t="shared" si="2"/>
        <v>1.2878659200471591E-3</v>
      </c>
      <c r="J13" s="131"/>
    </row>
    <row r="14" spans="1:10">
      <c r="A14" s="90" t="s">
        <v>1403</v>
      </c>
      <c r="E14" s="149"/>
    </row>
  </sheetData>
  <mergeCells count="3">
    <mergeCell ref="B1:C1"/>
    <mergeCell ref="D1:E1"/>
    <mergeCell ref="F1:H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8DD0-A9CA-4DC0-9B8E-EE87186E057A}">
  <sheetPr codeName="Sheet10"/>
  <dimension ref="A1:Q25"/>
  <sheetViews>
    <sheetView workbookViewId="0">
      <selection activeCell="E2" sqref="E2"/>
    </sheetView>
  </sheetViews>
  <sheetFormatPr defaultRowHeight="14.5"/>
  <cols>
    <col min="1" max="1" width="27.36328125" bestFit="1" customWidth="1"/>
    <col min="2" max="3" width="5.81640625" bestFit="1" customWidth="1"/>
    <col min="8" max="8" width="16.6328125" customWidth="1"/>
  </cols>
  <sheetData>
    <row r="1" spans="1:13">
      <c r="A1" s="224" t="s">
        <v>1691</v>
      </c>
      <c r="B1" s="225"/>
      <c r="C1" s="225"/>
    </row>
    <row r="2" spans="1:13">
      <c r="A2" s="123" t="s">
        <v>1692</v>
      </c>
      <c r="B2" s="123" t="s">
        <v>1693</v>
      </c>
      <c r="C2" s="123" t="s">
        <v>1694</v>
      </c>
      <c r="E2" t="s">
        <v>1744</v>
      </c>
    </row>
    <row r="3" spans="1:13">
      <c r="A3" s="123" t="s">
        <v>1695</v>
      </c>
      <c r="B3" s="124">
        <v>91</v>
      </c>
      <c r="C3" s="125"/>
      <c r="H3" s="126"/>
      <c r="I3" s="127"/>
      <c r="J3" s="128"/>
      <c r="K3" s="129"/>
      <c r="M3" s="130"/>
    </row>
    <row r="4" spans="1:13">
      <c r="A4" s="123" t="s">
        <v>1697</v>
      </c>
      <c r="B4" s="124">
        <v>94</v>
      </c>
      <c r="C4" s="125"/>
      <c r="H4" s="126"/>
      <c r="I4" s="127"/>
      <c r="J4" s="128"/>
      <c r="K4" s="129"/>
      <c r="M4" s="131"/>
    </row>
    <row r="5" spans="1:13">
      <c r="A5" s="123" t="s">
        <v>1699</v>
      </c>
      <c r="B5" s="124">
        <v>96</v>
      </c>
      <c r="C5" s="125"/>
      <c r="H5" s="126"/>
      <c r="I5" s="127"/>
      <c r="J5" s="128"/>
      <c r="K5" s="129"/>
      <c r="M5" s="130"/>
    </row>
    <row r="6" spans="1:13">
      <c r="A6" s="123" t="s">
        <v>1701</v>
      </c>
      <c r="B6" s="124">
        <v>98</v>
      </c>
      <c r="C6" s="125"/>
      <c r="H6" s="126"/>
      <c r="I6" s="127"/>
      <c r="J6" s="128"/>
      <c r="K6" s="129"/>
      <c r="M6" s="130"/>
    </row>
    <row r="7" spans="1:13">
      <c r="A7" s="123" t="s">
        <v>1703</v>
      </c>
      <c r="B7" s="124">
        <v>99</v>
      </c>
      <c r="C7" s="125"/>
      <c r="H7" s="126"/>
      <c r="I7" s="127"/>
      <c r="J7" s="128"/>
      <c r="K7" s="129"/>
      <c r="M7" s="130"/>
    </row>
    <row r="8" spans="1:13">
      <c r="A8" s="123" t="s">
        <v>1705</v>
      </c>
      <c r="B8" s="124">
        <v>100</v>
      </c>
      <c r="C8" s="125"/>
      <c r="H8" s="126"/>
      <c r="I8" s="127"/>
      <c r="J8" s="128"/>
      <c r="K8" s="129"/>
      <c r="M8" s="130"/>
    </row>
    <row r="9" spans="1:13">
      <c r="A9" s="123" t="s">
        <v>1707</v>
      </c>
      <c r="B9" s="124">
        <v>101</v>
      </c>
      <c r="C9" s="125"/>
      <c r="H9" s="126"/>
      <c r="I9" s="127"/>
      <c r="J9" s="128"/>
      <c r="K9" s="129"/>
      <c r="M9" s="130"/>
    </row>
    <row r="10" spans="1:13">
      <c r="A10" s="123" t="s">
        <v>1709</v>
      </c>
      <c r="B10" s="124">
        <v>101</v>
      </c>
      <c r="C10" s="125"/>
      <c r="H10" s="126"/>
      <c r="I10" s="127"/>
      <c r="J10" s="128"/>
      <c r="K10" s="129"/>
      <c r="M10" s="130"/>
    </row>
    <row r="11" spans="1:13">
      <c r="A11" s="123" t="s">
        <v>1711</v>
      </c>
      <c r="B11" s="124">
        <v>102</v>
      </c>
      <c r="C11" s="125"/>
      <c r="H11" s="126"/>
      <c r="I11" s="127"/>
      <c r="J11" s="128"/>
      <c r="K11" s="129"/>
      <c r="M11" s="130"/>
    </row>
    <row r="12" spans="1:13">
      <c r="A12" s="123" t="s">
        <v>1713</v>
      </c>
      <c r="B12" s="124">
        <v>102</v>
      </c>
      <c r="C12" s="125"/>
      <c r="H12" s="126"/>
      <c r="I12" s="127"/>
      <c r="J12" s="128"/>
      <c r="K12" s="129"/>
      <c r="M12" s="130"/>
    </row>
    <row r="13" spans="1:13">
      <c r="A13" s="123" t="s">
        <v>1715</v>
      </c>
      <c r="B13" s="124">
        <v>102</v>
      </c>
      <c r="C13" s="125"/>
      <c r="H13" s="126"/>
      <c r="I13" s="127"/>
      <c r="J13" s="128"/>
      <c r="K13" s="129"/>
      <c r="M13" s="130"/>
    </row>
    <row r="14" spans="1:13">
      <c r="A14" s="123" t="s">
        <v>1717</v>
      </c>
      <c r="B14" s="125"/>
      <c r="C14" s="124">
        <v>103</v>
      </c>
      <c r="H14" s="126"/>
      <c r="I14" s="127"/>
      <c r="J14" s="128"/>
      <c r="K14" s="129"/>
      <c r="M14" s="130"/>
    </row>
    <row r="15" spans="1:13">
      <c r="A15" s="123" t="s">
        <v>1719</v>
      </c>
      <c r="B15" s="124">
        <v>103</v>
      </c>
      <c r="C15" s="125"/>
      <c r="H15" s="126"/>
      <c r="I15" s="127"/>
      <c r="J15" s="128"/>
      <c r="K15" s="129"/>
      <c r="M15" s="130"/>
    </row>
    <row r="16" spans="1:13">
      <c r="A16" s="123" t="s">
        <v>1721</v>
      </c>
      <c r="B16" s="124">
        <v>103</v>
      </c>
      <c r="C16" s="125"/>
      <c r="H16" s="126"/>
      <c r="I16" s="127"/>
      <c r="J16" s="128"/>
      <c r="K16" s="129"/>
      <c r="M16" s="130"/>
    </row>
    <row r="17" spans="1:17">
      <c r="A17" s="123" t="s">
        <v>1723</v>
      </c>
      <c r="B17" s="124">
        <v>105</v>
      </c>
      <c r="C17" s="125"/>
      <c r="H17" s="126"/>
      <c r="I17" s="127"/>
      <c r="J17" s="128"/>
      <c r="K17" s="129"/>
      <c r="M17" s="130"/>
    </row>
    <row r="18" spans="1:17">
      <c r="A18" s="123" t="s">
        <v>1725</v>
      </c>
      <c r="B18" s="124">
        <v>106</v>
      </c>
      <c r="C18" s="125"/>
      <c r="H18" s="126"/>
      <c r="I18" s="127"/>
      <c r="J18" s="128"/>
      <c r="K18" s="129"/>
      <c r="M18" s="130"/>
    </row>
    <row r="19" spans="1:17">
      <c r="A19" s="123" t="s">
        <v>1727</v>
      </c>
      <c r="B19" s="124">
        <v>106</v>
      </c>
      <c r="C19" s="125"/>
      <c r="H19" s="126"/>
      <c r="I19" s="127"/>
      <c r="J19" s="128"/>
      <c r="K19" s="129"/>
      <c r="M19" s="130"/>
    </row>
    <row r="20" spans="1:17">
      <c r="A20" s="123" t="s">
        <v>1729</v>
      </c>
      <c r="B20" s="124">
        <v>106</v>
      </c>
      <c r="C20" s="125"/>
      <c r="H20" s="126"/>
      <c r="I20" s="127"/>
      <c r="J20" s="128"/>
      <c r="K20" s="129"/>
      <c r="M20" s="130"/>
    </row>
    <row r="21" spans="1:17">
      <c r="A21" s="123" t="s">
        <v>1731</v>
      </c>
      <c r="B21" s="124">
        <v>107</v>
      </c>
      <c r="C21" s="125"/>
      <c r="H21" s="126"/>
      <c r="I21" s="127"/>
      <c r="J21" s="128"/>
      <c r="K21" s="129"/>
      <c r="M21" s="130"/>
    </row>
    <row r="22" spans="1:17">
      <c r="A22" s="123" t="s">
        <v>1733</v>
      </c>
      <c r="B22" s="124">
        <v>107</v>
      </c>
      <c r="C22" s="125"/>
      <c r="H22" s="126"/>
      <c r="I22" s="127"/>
      <c r="J22" s="128"/>
      <c r="K22" s="129"/>
      <c r="M22" s="130"/>
    </row>
    <row r="23" spans="1:17">
      <c r="H23" s="126"/>
      <c r="I23" s="127"/>
      <c r="J23" s="128"/>
      <c r="K23" s="129"/>
      <c r="M23" s="130"/>
    </row>
    <row r="25" spans="1:17">
      <c r="I25" s="131"/>
      <c r="Q25" s="108"/>
    </row>
  </sheetData>
  <mergeCells count="1">
    <mergeCell ref="A1:C1"/>
  </mergeCell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0A09E-1EBA-4E4B-B629-8ABB06952E2F}">
  <sheetPr codeName="Sheet11"/>
  <dimension ref="A1:R670"/>
  <sheetViews>
    <sheetView workbookViewId="0">
      <selection activeCell="G4" sqref="G4"/>
    </sheetView>
  </sheetViews>
  <sheetFormatPr defaultColWidth="18.453125" defaultRowHeight="14.5"/>
  <cols>
    <col min="1" max="1" width="25.26953125" style="77" customWidth="1"/>
    <col min="2" max="2" width="26.6328125" style="77" customWidth="1"/>
    <col min="3" max="3" width="36" style="77" customWidth="1"/>
    <col min="4" max="17" width="14.81640625" style="77" customWidth="1"/>
    <col min="18" max="18" width="14.81640625" style="78" customWidth="1"/>
    <col min="19" max="19" width="18.453125" style="77" customWidth="1"/>
    <col min="20" max="16384" width="18.453125" style="77"/>
  </cols>
  <sheetData>
    <row r="1" spans="1:18" s="75" customFormat="1" ht="23.4" customHeight="1">
      <c r="A1" s="74" t="s">
        <v>1415</v>
      </c>
      <c r="N1" s="76"/>
    </row>
    <row r="2" spans="1:18">
      <c r="A2" s="77" t="s">
        <v>1416</v>
      </c>
    </row>
    <row r="3" spans="1:18">
      <c r="A3" s="77" t="s">
        <v>1417</v>
      </c>
    </row>
    <row r="4" spans="1:18" ht="25.5" customHeight="1">
      <c r="A4" s="79" t="s">
        <v>1418</v>
      </c>
    </row>
    <row r="5" spans="1:18" ht="58.5" thickBot="1">
      <c r="A5" s="80" t="s">
        <v>1419</v>
      </c>
      <c r="B5" s="81" t="s">
        <v>1420</v>
      </c>
      <c r="C5" s="82" t="s">
        <v>1421</v>
      </c>
      <c r="D5" s="83" t="s">
        <v>1422</v>
      </c>
      <c r="E5" s="83" t="s">
        <v>1423</v>
      </c>
      <c r="F5" s="83" t="s">
        <v>1424</v>
      </c>
      <c r="G5" s="83" t="s">
        <v>1425</v>
      </c>
      <c r="H5" s="83" t="s">
        <v>1426</v>
      </c>
      <c r="I5" s="83" t="s">
        <v>1427</v>
      </c>
      <c r="J5" s="83" t="s">
        <v>1428</v>
      </c>
      <c r="K5" s="83" t="s">
        <v>1429</v>
      </c>
      <c r="L5" s="83" t="s">
        <v>1430</v>
      </c>
      <c r="M5" s="83" t="s">
        <v>1431</v>
      </c>
      <c r="N5" s="83" t="s">
        <v>1432</v>
      </c>
      <c r="O5" s="83" t="s">
        <v>1433</v>
      </c>
      <c r="P5" s="83" t="s">
        <v>1434</v>
      </c>
      <c r="Q5" s="83" t="s">
        <v>1435</v>
      </c>
      <c r="R5" s="84" t="s">
        <v>1436</v>
      </c>
    </row>
    <row r="6" spans="1:18" s="79" customFormat="1" ht="23.75" customHeight="1">
      <c r="A6" s="85" t="s">
        <v>1377</v>
      </c>
      <c r="B6" s="86" t="s">
        <v>1437</v>
      </c>
      <c r="C6" s="87" t="s">
        <v>1377</v>
      </c>
      <c r="D6" s="88">
        <v>2943000</v>
      </c>
      <c r="E6" s="88">
        <v>2254000</v>
      </c>
      <c r="F6" s="88">
        <v>6585000000</v>
      </c>
      <c r="G6" s="88">
        <v>2900</v>
      </c>
      <c r="H6" s="89">
        <v>0.77</v>
      </c>
      <c r="I6" s="88">
        <v>2930000</v>
      </c>
      <c r="J6" s="88">
        <v>2034000</v>
      </c>
      <c r="K6" s="88">
        <v>5149000000</v>
      </c>
      <c r="L6" s="88">
        <v>2500</v>
      </c>
      <c r="M6" s="89">
        <v>0.69</v>
      </c>
      <c r="N6" s="88">
        <v>2915000</v>
      </c>
      <c r="O6" s="88">
        <v>1903000</v>
      </c>
      <c r="P6" s="88">
        <v>5414000000</v>
      </c>
      <c r="Q6" s="88">
        <v>2800</v>
      </c>
      <c r="R6" s="89">
        <v>0.65</v>
      </c>
    </row>
    <row r="7" spans="1:18">
      <c r="A7" s="90" t="s">
        <v>1380</v>
      </c>
      <c r="B7" s="91" t="s">
        <v>1379</v>
      </c>
      <c r="C7" s="92" t="s">
        <v>1380</v>
      </c>
      <c r="D7" s="93">
        <v>94000</v>
      </c>
      <c r="E7" s="93">
        <v>73000</v>
      </c>
      <c r="F7" s="93">
        <v>190000000</v>
      </c>
      <c r="G7" s="93">
        <v>2600</v>
      </c>
      <c r="H7" s="94">
        <v>0.77</v>
      </c>
      <c r="I7" s="93">
        <v>94000</v>
      </c>
      <c r="J7" s="93">
        <v>66000</v>
      </c>
      <c r="K7" s="93">
        <v>149000000</v>
      </c>
      <c r="L7" s="93">
        <v>2300</v>
      </c>
      <c r="M7" s="94">
        <v>0.7</v>
      </c>
      <c r="N7" s="93">
        <v>93000</v>
      </c>
      <c r="O7" s="93">
        <v>62000</v>
      </c>
      <c r="P7" s="93">
        <v>157000000</v>
      </c>
      <c r="Q7" s="93">
        <v>2500</v>
      </c>
      <c r="R7" s="94">
        <v>0.66</v>
      </c>
    </row>
    <row r="8" spans="1:18">
      <c r="A8" s="90" t="s">
        <v>1380</v>
      </c>
      <c r="B8" s="95" t="s">
        <v>695</v>
      </c>
      <c r="C8" s="96" t="s">
        <v>13</v>
      </c>
      <c r="D8" s="97">
        <v>4400</v>
      </c>
      <c r="E8" s="97">
        <v>3300</v>
      </c>
      <c r="F8" s="97">
        <v>9900000</v>
      </c>
      <c r="G8" s="97">
        <v>3000</v>
      </c>
      <c r="H8" s="98">
        <v>0.74</v>
      </c>
      <c r="I8" s="97">
        <v>4400</v>
      </c>
      <c r="J8" s="97">
        <v>2800</v>
      </c>
      <c r="K8" s="97">
        <v>7300000</v>
      </c>
      <c r="L8" s="97">
        <v>2600</v>
      </c>
      <c r="M8" s="98">
        <v>0.63</v>
      </c>
      <c r="N8" s="97">
        <v>4400</v>
      </c>
      <c r="O8" s="97">
        <v>2600</v>
      </c>
      <c r="P8" s="97">
        <v>7300000</v>
      </c>
      <c r="Q8" s="97">
        <v>2900</v>
      </c>
      <c r="R8" s="98">
        <v>0.57999999999999996</v>
      </c>
    </row>
    <row r="9" spans="1:18">
      <c r="A9" s="90" t="s">
        <v>1380</v>
      </c>
      <c r="B9" s="95" t="s">
        <v>711</v>
      </c>
      <c r="C9" s="96" t="s">
        <v>15</v>
      </c>
      <c r="D9" s="97">
        <v>4100</v>
      </c>
      <c r="E9" s="97">
        <v>3200</v>
      </c>
      <c r="F9" s="97">
        <v>8800000</v>
      </c>
      <c r="G9" s="97">
        <v>2800</v>
      </c>
      <c r="H9" s="98">
        <v>0.77</v>
      </c>
      <c r="I9" s="97">
        <v>4100</v>
      </c>
      <c r="J9" s="97">
        <v>2800</v>
      </c>
      <c r="K9" s="97">
        <v>6600000</v>
      </c>
      <c r="L9" s="97">
        <v>2400</v>
      </c>
      <c r="M9" s="98">
        <v>0.67</v>
      </c>
      <c r="N9" s="97">
        <v>4100</v>
      </c>
      <c r="O9" s="97">
        <v>2600</v>
      </c>
      <c r="P9" s="97">
        <v>6900000</v>
      </c>
      <c r="Q9" s="97">
        <v>2700</v>
      </c>
      <c r="R9" s="98">
        <v>0.63</v>
      </c>
    </row>
    <row r="10" spans="1:18">
      <c r="A10" s="90" t="s">
        <v>1380</v>
      </c>
      <c r="B10" s="95" t="s">
        <v>717</v>
      </c>
      <c r="C10" s="96" t="s">
        <v>16</v>
      </c>
      <c r="D10" s="97">
        <v>3100</v>
      </c>
      <c r="E10" s="97">
        <v>2400</v>
      </c>
      <c r="F10" s="97">
        <v>6200000</v>
      </c>
      <c r="G10" s="97">
        <v>2600</v>
      </c>
      <c r="H10" s="98">
        <v>0.78</v>
      </c>
      <c r="I10" s="97">
        <v>3100</v>
      </c>
      <c r="J10" s="97">
        <v>2200</v>
      </c>
      <c r="K10" s="97">
        <v>4900000</v>
      </c>
      <c r="L10" s="97">
        <v>2300</v>
      </c>
      <c r="M10" s="98">
        <v>0.71</v>
      </c>
      <c r="N10" s="97">
        <v>3000</v>
      </c>
      <c r="O10" s="97">
        <v>2000</v>
      </c>
      <c r="P10" s="97">
        <v>5100000</v>
      </c>
      <c r="Q10" s="97">
        <v>2500</v>
      </c>
      <c r="R10" s="98">
        <v>0.67</v>
      </c>
    </row>
    <row r="11" spans="1:18">
      <c r="A11" s="90" t="s">
        <v>1380</v>
      </c>
      <c r="B11" s="95" t="s">
        <v>718</v>
      </c>
      <c r="C11" s="96" t="s">
        <v>17</v>
      </c>
      <c r="D11" s="97">
        <v>2700</v>
      </c>
      <c r="E11" s="97">
        <v>2200</v>
      </c>
      <c r="F11" s="97">
        <v>5800000</v>
      </c>
      <c r="G11" s="97">
        <v>2700</v>
      </c>
      <c r="H11" s="98">
        <v>0.79</v>
      </c>
      <c r="I11" s="97">
        <v>2700</v>
      </c>
      <c r="J11" s="97">
        <v>1900</v>
      </c>
      <c r="K11" s="97">
        <v>4600000</v>
      </c>
      <c r="L11" s="97">
        <v>2400</v>
      </c>
      <c r="M11" s="98">
        <v>0.71</v>
      </c>
      <c r="N11" s="97">
        <v>2700</v>
      </c>
      <c r="O11" s="97">
        <v>1800</v>
      </c>
      <c r="P11" s="97">
        <v>4900000</v>
      </c>
      <c r="Q11" s="97">
        <v>2700</v>
      </c>
      <c r="R11" s="98">
        <v>0.68</v>
      </c>
    </row>
    <row r="12" spans="1:18">
      <c r="A12" s="90" t="s">
        <v>1380</v>
      </c>
      <c r="B12" s="95" t="s">
        <v>796</v>
      </c>
      <c r="C12" s="96" t="s">
        <v>18</v>
      </c>
      <c r="D12" s="97">
        <v>2900</v>
      </c>
      <c r="E12" s="97">
        <v>2200</v>
      </c>
      <c r="F12" s="97">
        <v>5900000</v>
      </c>
      <c r="G12" s="97">
        <v>2700</v>
      </c>
      <c r="H12" s="98">
        <v>0.75</v>
      </c>
      <c r="I12" s="97">
        <v>2900</v>
      </c>
      <c r="J12" s="97">
        <v>2000</v>
      </c>
      <c r="K12" s="97">
        <v>4500000</v>
      </c>
      <c r="L12" s="97">
        <v>2300</v>
      </c>
      <c r="M12" s="98">
        <v>0.67</v>
      </c>
      <c r="N12" s="97">
        <v>2900</v>
      </c>
      <c r="O12" s="97">
        <v>1800</v>
      </c>
      <c r="P12" s="97">
        <v>4700000</v>
      </c>
      <c r="Q12" s="97">
        <v>2600</v>
      </c>
      <c r="R12" s="98">
        <v>0.62</v>
      </c>
    </row>
    <row r="13" spans="1:18">
      <c r="A13" s="90" t="s">
        <v>1380</v>
      </c>
      <c r="B13" s="95" t="s">
        <v>818</v>
      </c>
      <c r="C13" s="96" t="s">
        <v>19</v>
      </c>
      <c r="D13" s="97">
        <v>3200</v>
      </c>
      <c r="E13" s="97">
        <v>2500</v>
      </c>
      <c r="F13" s="97">
        <v>6400000</v>
      </c>
      <c r="G13" s="97">
        <v>2600</v>
      </c>
      <c r="H13" s="98">
        <v>0.78</v>
      </c>
      <c r="I13" s="97">
        <v>3200</v>
      </c>
      <c r="J13" s="97">
        <v>2200</v>
      </c>
      <c r="K13" s="97">
        <v>4900000</v>
      </c>
      <c r="L13" s="97">
        <v>2200</v>
      </c>
      <c r="M13" s="98">
        <v>0.7</v>
      </c>
      <c r="N13" s="97">
        <v>3200</v>
      </c>
      <c r="O13" s="97">
        <v>2100</v>
      </c>
      <c r="P13" s="97">
        <v>5300000</v>
      </c>
      <c r="Q13" s="97">
        <v>2500</v>
      </c>
      <c r="R13" s="98">
        <v>0.66</v>
      </c>
    </row>
    <row r="14" spans="1:18">
      <c r="A14" s="90" t="s">
        <v>1380</v>
      </c>
      <c r="B14" s="95" t="s">
        <v>844</v>
      </c>
      <c r="C14" s="96" t="s">
        <v>20</v>
      </c>
      <c r="D14" s="97">
        <v>2600</v>
      </c>
      <c r="E14" s="97">
        <v>2000</v>
      </c>
      <c r="F14" s="97">
        <v>5000000</v>
      </c>
      <c r="G14" s="97">
        <v>2500</v>
      </c>
      <c r="H14" s="98">
        <v>0.78</v>
      </c>
      <c r="I14" s="97">
        <v>2600</v>
      </c>
      <c r="J14" s="97">
        <v>1800</v>
      </c>
      <c r="K14" s="97">
        <v>4000000</v>
      </c>
      <c r="L14" s="97">
        <v>2200</v>
      </c>
      <c r="M14" s="98">
        <v>0.71</v>
      </c>
      <c r="N14" s="97">
        <v>2600</v>
      </c>
      <c r="O14" s="97">
        <v>1700</v>
      </c>
      <c r="P14" s="97">
        <v>4300000</v>
      </c>
      <c r="Q14" s="97">
        <v>2500</v>
      </c>
      <c r="R14" s="98">
        <v>0.67</v>
      </c>
    </row>
    <row r="15" spans="1:18">
      <c r="A15" s="90" t="s">
        <v>1380</v>
      </c>
      <c r="B15" s="95" t="s">
        <v>886</v>
      </c>
      <c r="C15" s="96" t="s">
        <v>21</v>
      </c>
      <c r="D15" s="97">
        <v>2900</v>
      </c>
      <c r="E15" s="97">
        <v>2200</v>
      </c>
      <c r="F15" s="97">
        <v>5500000</v>
      </c>
      <c r="G15" s="97">
        <v>2400</v>
      </c>
      <c r="H15" s="98">
        <v>0.78</v>
      </c>
      <c r="I15" s="97">
        <v>2800</v>
      </c>
      <c r="J15" s="97">
        <v>2000</v>
      </c>
      <c r="K15" s="97">
        <v>4300000</v>
      </c>
      <c r="L15" s="97">
        <v>2100</v>
      </c>
      <c r="M15" s="98">
        <v>0.72</v>
      </c>
      <c r="N15" s="97">
        <v>2800</v>
      </c>
      <c r="O15" s="97">
        <v>1900</v>
      </c>
      <c r="P15" s="97">
        <v>4600000</v>
      </c>
      <c r="Q15" s="97">
        <v>2400</v>
      </c>
      <c r="R15" s="98">
        <v>0.68</v>
      </c>
    </row>
    <row r="16" spans="1:18">
      <c r="A16" s="90" t="s">
        <v>1380</v>
      </c>
      <c r="B16" s="95" t="s">
        <v>920</v>
      </c>
      <c r="C16" s="96" t="s">
        <v>22</v>
      </c>
      <c r="D16" s="97">
        <v>3100</v>
      </c>
      <c r="E16" s="97">
        <v>2400</v>
      </c>
      <c r="F16" s="97">
        <v>6200000</v>
      </c>
      <c r="G16" s="97">
        <v>2600</v>
      </c>
      <c r="H16" s="98">
        <v>0.79</v>
      </c>
      <c r="I16" s="97">
        <v>3000</v>
      </c>
      <c r="J16" s="97">
        <v>2200</v>
      </c>
      <c r="K16" s="97">
        <v>4900000</v>
      </c>
      <c r="L16" s="97">
        <v>2300</v>
      </c>
      <c r="M16" s="98">
        <v>0.72</v>
      </c>
      <c r="N16" s="97">
        <v>3000</v>
      </c>
      <c r="O16" s="97">
        <v>2100</v>
      </c>
      <c r="P16" s="97">
        <v>5300000</v>
      </c>
      <c r="Q16" s="97">
        <v>2500</v>
      </c>
      <c r="R16" s="98">
        <v>0.69</v>
      </c>
    </row>
    <row r="17" spans="1:18">
      <c r="A17" s="90" t="s">
        <v>1380</v>
      </c>
      <c r="B17" s="95" t="s">
        <v>933</v>
      </c>
      <c r="C17" s="96" t="s">
        <v>23</v>
      </c>
      <c r="D17" s="97">
        <v>4500</v>
      </c>
      <c r="E17" s="97">
        <v>3400</v>
      </c>
      <c r="F17" s="97">
        <v>9900000</v>
      </c>
      <c r="G17" s="97">
        <v>2900</v>
      </c>
      <c r="H17" s="98">
        <v>0.74</v>
      </c>
      <c r="I17" s="97">
        <v>4500</v>
      </c>
      <c r="J17" s="97">
        <v>2800</v>
      </c>
      <c r="K17" s="97">
        <v>7200000</v>
      </c>
      <c r="L17" s="97">
        <v>2500</v>
      </c>
      <c r="M17" s="98">
        <v>0.63</v>
      </c>
      <c r="N17" s="97">
        <v>4500</v>
      </c>
      <c r="O17" s="97">
        <v>2500</v>
      </c>
      <c r="P17" s="97">
        <v>7200000</v>
      </c>
      <c r="Q17" s="97">
        <v>2800</v>
      </c>
      <c r="R17" s="98">
        <v>0.56000000000000005</v>
      </c>
    </row>
    <row r="18" spans="1:18">
      <c r="A18" s="90" t="s">
        <v>1380</v>
      </c>
      <c r="B18" s="95" t="s">
        <v>941</v>
      </c>
      <c r="C18" s="96" t="s">
        <v>24</v>
      </c>
      <c r="D18" s="97">
        <v>3100</v>
      </c>
      <c r="E18" s="97">
        <v>2500</v>
      </c>
      <c r="F18" s="97">
        <v>6700000</v>
      </c>
      <c r="G18" s="97">
        <v>2700</v>
      </c>
      <c r="H18" s="98">
        <v>0.79</v>
      </c>
      <c r="I18" s="97">
        <v>3100</v>
      </c>
      <c r="J18" s="97">
        <v>2300</v>
      </c>
      <c r="K18" s="97">
        <v>5400000</v>
      </c>
      <c r="L18" s="97">
        <v>2400</v>
      </c>
      <c r="M18" s="98">
        <v>0.73</v>
      </c>
      <c r="N18" s="97">
        <v>3100</v>
      </c>
      <c r="O18" s="97">
        <v>2200</v>
      </c>
      <c r="P18" s="97">
        <v>5700000</v>
      </c>
      <c r="Q18" s="97">
        <v>2700</v>
      </c>
      <c r="R18" s="98">
        <v>0.69</v>
      </c>
    </row>
    <row r="19" spans="1:18">
      <c r="A19" s="90" t="s">
        <v>1380</v>
      </c>
      <c r="B19" s="95" t="s">
        <v>955</v>
      </c>
      <c r="C19" s="96" t="s">
        <v>25</v>
      </c>
      <c r="D19" s="97">
        <v>2500</v>
      </c>
      <c r="E19" s="97">
        <v>2000</v>
      </c>
      <c r="F19" s="97">
        <v>5100000</v>
      </c>
      <c r="G19" s="97">
        <v>2600</v>
      </c>
      <c r="H19" s="98">
        <v>0.78</v>
      </c>
      <c r="I19" s="97">
        <v>2500</v>
      </c>
      <c r="J19" s="97">
        <v>1800</v>
      </c>
      <c r="K19" s="97">
        <v>4100000</v>
      </c>
      <c r="L19" s="97">
        <v>2300</v>
      </c>
      <c r="M19" s="98">
        <v>0.73</v>
      </c>
      <c r="N19" s="97">
        <v>2500</v>
      </c>
      <c r="O19" s="97">
        <v>1700</v>
      </c>
      <c r="P19" s="97">
        <v>4400000</v>
      </c>
      <c r="Q19" s="97">
        <v>2600</v>
      </c>
      <c r="R19" s="98">
        <v>0.69</v>
      </c>
    </row>
    <row r="20" spans="1:18">
      <c r="A20" s="90" t="s">
        <v>1380</v>
      </c>
      <c r="B20" s="95" t="s">
        <v>1016</v>
      </c>
      <c r="C20" s="96" t="s">
        <v>26</v>
      </c>
      <c r="D20" s="97">
        <v>3800</v>
      </c>
      <c r="E20" s="97">
        <v>2900</v>
      </c>
      <c r="F20" s="97">
        <v>6600000</v>
      </c>
      <c r="G20" s="97">
        <v>2300</v>
      </c>
      <c r="H20" s="98">
        <v>0.77</v>
      </c>
      <c r="I20" s="97">
        <v>3600</v>
      </c>
      <c r="J20" s="97">
        <v>2600</v>
      </c>
      <c r="K20" s="97">
        <v>5300000</v>
      </c>
      <c r="L20" s="97">
        <v>2000</v>
      </c>
      <c r="M20" s="98">
        <v>0.73</v>
      </c>
      <c r="N20" s="97">
        <v>3500</v>
      </c>
      <c r="O20" s="97">
        <v>2400</v>
      </c>
      <c r="P20" s="97">
        <v>5600000</v>
      </c>
      <c r="Q20" s="97">
        <v>2300</v>
      </c>
      <c r="R20" s="98">
        <v>0.69</v>
      </c>
    </row>
    <row r="21" spans="1:18">
      <c r="A21" s="90" t="s">
        <v>1380</v>
      </c>
      <c r="B21" s="95" t="s">
        <v>1017</v>
      </c>
      <c r="C21" s="96" t="s">
        <v>27</v>
      </c>
      <c r="D21" s="97">
        <v>3300</v>
      </c>
      <c r="E21" s="97">
        <v>2500</v>
      </c>
      <c r="F21" s="97">
        <v>6600000</v>
      </c>
      <c r="G21" s="97">
        <v>2600</v>
      </c>
      <c r="H21" s="98">
        <v>0.77</v>
      </c>
      <c r="I21" s="97">
        <v>3300</v>
      </c>
      <c r="J21" s="97">
        <v>2300</v>
      </c>
      <c r="K21" s="97">
        <v>5300000</v>
      </c>
      <c r="L21" s="97">
        <v>2300</v>
      </c>
      <c r="M21" s="98">
        <v>0.7</v>
      </c>
      <c r="N21" s="97">
        <v>3300</v>
      </c>
      <c r="O21" s="97">
        <v>2200</v>
      </c>
      <c r="P21" s="97">
        <v>5600000</v>
      </c>
      <c r="Q21" s="97">
        <v>2600</v>
      </c>
      <c r="R21" s="98">
        <v>0.67</v>
      </c>
    </row>
    <row r="22" spans="1:18">
      <c r="A22" s="90" t="s">
        <v>1380</v>
      </c>
      <c r="B22" s="95" t="s">
        <v>1036</v>
      </c>
      <c r="C22" s="96" t="s">
        <v>28</v>
      </c>
      <c r="D22" s="97">
        <v>3900</v>
      </c>
      <c r="E22" s="97">
        <v>3000</v>
      </c>
      <c r="F22" s="97">
        <v>7000000</v>
      </c>
      <c r="G22" s="97">
        <v>2300</v>
      </c>
      <c r="H22" s="98">
        <v>0.77</v>
      </c>
      <c r="I22" s="97">
        <v>3900</v>
      </c>
      <c r="J22" s="97">
        <v>2800</v>
      </c>
      <c r="K22" s="97">
        <v>5700000</v>
      </c>
      <c r="L22" s="97">
        <v>2000</v>
      </c>
      <c r="M22" s="98">
        <v>0.73</v>
      </c>
      <c r="N22" s="97">
        <v>3800</v>
      </c>
      <c r="O22" s="97">
        <v>2600</v>
      </c>
      <c r="P22" s="97">
        <v>5900000</v>
      </c>
      <c r="Q22" s="97">
        <v>2200</v>
      </c>
      <c r="R22" s="98">
        <v>0.69</v>
      </c>
    </row>
    <row r="23" spans="1:18">
      <c r="A23" s="90" t="s">
        <v>1380</v>
      </c>
      <c r="B23" s="95" t="s">
        <v>1037</v>
      </c>
      <c r="C23" s="96" t="s">
        <v>29</v>
      </c>
      <c r="D23" s="97">
        <v>2800</v>
      </c>
      <c r="E23" s="97">
        <v>2100</v>
      </c>
      <c r="F23" s="97">
        <v>5200000</v>
      </c>
      <c r="G23" s="97">
        <v>2500</v>
      </c>
      <c r="H23" s="98">
        <v>0.75</v>
      </c>
      <c r="I23" s="97">
        <v>2700</v>
      </c>
      <c r="J23" s="97">
        <v>1900</v>
      </c>
      <c r="K23" s="97">
        <v>4200000</v>
      </c>
      <c r="L23" s="97">
        <v>2200</v>
      </c>
      <c r="M23" s="98">
        <v>0.7</v>
      </c>
      <c r="N23" s="97">
        <v>2700</v>
      </c>
      <c r="O23" s="97">
        <v>1800</v>
      </c>
      <c r="P23" s="97">
        <v>4300000</v>
      </c>
      <c r="Q23" s="97">
        <v>2400</v>
      </c>
      <c r="R23" s="98">
        <v>0.65</v>
      </c>
    </row>
    <row r="24" spans="1:18">
      <c r="A24" s="90" t="s">
        <v>1380</v>
      </c>
      <c r="B24" s="95" t="s">
        <v>1038</v>
      </c>
      <c r="C24" s="96" t="s">
        <v>30</v>
      </c>
      <c r="D24" s="97">
        <v>3300</v>
      </c>
      <c r="E24" s="97">
        <v>2600</v>
      </c>
      <c r="F24" s="97">
        <v>7000000</v>
      </c>
      <c r="G24" s="97">
        <v>2700</v>
      </c>
      <c r="H24" s="98">
        <v>0.78</v>
      </c>
      <c r="I24" s="97">
        <v>3300</v>
      </c>
      <c r="J24" s="97">
        <v>2300</v>
      </c>
      <c r="K24" s="97">
        <v>5500000</v>
      </c>
      <c r="L24" s="97">
        <v>2400</v>
      </c>
      <c r="M24" s="98">
        <v>0.71</v>
      </c>
      <c r="N24" s="97">
        <v>3300</v>
      </c>
      <c r="O24" s="97">
        <v>2200</v>
      </c>
      <c r="P24" s="97">
        <v>5700000</v>
      </c>
      <c r="Q24" s="97">
        <v>2600</v>
      </c>
      <c r="R24" s="98">
        <v>0.66</v>
      </c>
    </row>
    <row r="25" spans="1:18">
      <c r="A25" s="90" t="s">
        <v>1380</v>
      </c>
      <c r="B25" s="95" t="s">
        <v>1047</v>
      </c>
      <c r="C25" s="96" t="s">
        <v>31</v>
      </c>
      <c r="D25" s="97">
        <v>3200</v>
      </c>
      <c r="E25" s="97">
        <v>2400</v>
      </c>
      <c r="F25" s="97">
        <v>6500000</v>
      </c>
      <c r="G25" s="97">
        <v>2700</v>
      </c>
      <c r="H25" s="98">
        <v>0.77</v>
      </c>
      <c r="I25" s="97">
        <v>3200</v>
      </c>
      <c r="J25" s="97">
        <v>2200</v>
      </c>
      <c r="K25" s="97">
        <v>5000000</v>
      </c>
      <c r="L25" s="97">
        <v>2300</v>
      </c>
      <c r="M25" s="98">
        <v>0.69</v>
      </c>
      <c r="N25" s="97">
        <v>3100</v>
      </c>
      <c r="O25" s="97">
        <v>2100</v>
      </c>
      <c r="P25" s="97">
        <v>5400000</v>
      </c>
      <c r="Q25" s="97">
        <v>2600</v>
      </c>
      <c r="R25" s="98">
        <v>0.66</v>
      </c>
    </row>
    <row r="26" spans="1:18">
      <c r="A26" s="90" t="s">
        <v>1380</v>
      </c>
      <c r="B26" s="95" t="s">
        <v>1061</v>
      </c>
      <c r="C26" s="96" t="s">
        <v>32</v>
      </c>
      <c r="D26" s="97">
        <v>3600</v>
      </c>
      <c r="E26" s="97">
        <v>2800</v>
      </c>
      <c r="F26" s="97">
        <v>7100000</v>
      </c>
      <c r="G26" s="97">
        <v>2500</v>
      </c>
      <c r="H26" s="98">
        <v>0.79</v>
      </c>
      <c r="I26" s="97">
        <v>3600</v>
      </c>
      <c r="J26" s="97">
        <v>2600</v>
      </c>
      <c r="K26" s="97">
        <v>5700000</v>
      </c>
      <c r="L26" s="97">
        <v>2200</v>
      </c>
      <c r="M26" s="98">
        <v>0.73</v>
      </c>
      <c r="N26" s="97">
        <v>3500</v>
      </c>
      <c r="O26" s="97">
        <v>2400</v>
      </c>
      <c r="P26" s="97">
        <v>6100000</v>
      </c>
      <c r="Q26" s="97">
        <v>2500</v>
      </c>
      <c r="R26" s="98">
        <v>0.69</v>
      </c>
    </row>
    <row r="27" spans="1:18">
      <c r="A27" s="90" t="s">
        <v>1380</v>
      </c>
      <c r="B27" s="95" t="s">
        <v>1064</v>
      </c>
      <c r="C27" s="96" t="s">
        <v>33</v>
      </c>
      <c r="D27" s="97">
        <v>4100</v>
      </c>
      <c r="E27" s="97">
        <v>3200</v>
      </c>
      <c r="F27" s="97">
        <v>8400000</v>
      </c>
      <c r="G27" s="97">
        <v>2700</v>
      </c>
      <c r="H27" s="98">
        <v>0.76</v>
      </c>
      <c r="I27" s="97">
        <v>4100</v>
      </c>
      <c r="J27" s="97">
        <v>2800</v>
      </c>
      <c r="K27" s="97">
        <v>6500000</v>
      </c>
      <c r="L27" s="97">
        <v>2300</v>
      </c>
      <c r="M27" s="98">
        <v>0.68</v>
      </c>
      <c r="N27" s="97">
        <v>4100</v>
      </c>
      <c r="O27" s="97">
        <v>2600</v>
      </c>
      <c r="P27" s="97">
        <v>6800000</v>
      </c>
      <c r="Q27" s="97">
        <v>2600</v>
      </c>
      <c r="R27" s="98">
        <v>0.64</v>
      </c>
    </row>
    <row r="28" spans="1:18">
      <c r="A28" s="90" t="s">
        <v>1380</v>
      </c>
      <c r="B28" s="95" t="s">
        <v>1107</v>
      </c>
      <c r="C28" s="96" t="s">
        <v>34</v>
      </c>
      <c r="D28" s="97">
        <v>2700</v>
      </c>
      <c r="E28" s="97">
        <v>2100</v>
      </c>
      <c r="F28" s="97">
        <v>5200000</v>
      </c>
      <c r="G28" s="97">
        <v>2500</v>
      </c>
      <c r="H28" s="98">
        <v>0.78</v>
      </c>
      <c r="I28" s="97">
        <v>2700</v>
      </c>
      <c r="J28" s="97">
        <v>1900</v>
      </c>
      <c r="K28" s="97">
        <v>4100000</v>
      </c>
      <c r="L28" s="97">
        <v>2200</v>
      </c>
      <c r="M28" s="98">
        <v>0.71</v>
      </c>
      <c r="N28" s="97">
        <v>2700</v>
      </c>
      <c r="O28" s="97">
        <v>1800</v>
      </c>
      <c r="P28" s="97">
        <v>4500000</v>
      </c>
      <c r="Q28" s="97">
        <v>2500</v>
      </c>
      <c r="R28" s="98">
        <v>0.69</v>
      </c>
    </row>
    <row r="29" spans="1:18">
      <c r="A29" s="90" t="s">
        <v>1380</v>
      </c>
      <c r="B29" s="95" t="s">
        <v>1134</v>
      </c>
      <c r="C29" s="96" t="s">
        <v>35</v>
      </c>
      <c r="D29" s="97">
        <v>3100</v>
      </c>
      <c r="E29" s="97">
        <v>2400</v>
      </c>
      <c r="F29" s="97">
        <v>6700000</v>
      </c>
      <c r="G29" s="97">
        <v>2800</v>
      </c>
      <c r="H29" s="98">
        <v>0.76</v>
      </c>
      <c r="I29" s="97">
        <v>3100</v>
      </c>
      <c r="J29" s="97">
        <v>2100</v>
      </c>
      <c r="K29" s="97">
        <v>5200000</v>
      </c>
      <c r="L29" s="97">
        <v>2400</v>
      </c>
      <c r="M29" s="98">
        <v>0.68</v>
      </c>
      <c r="N29" s="97">
        <v>3100</v>
      </c>
      <c r="O29" s="97">
        <v>2000</v>
      </c>
      <c r="P29" s="97">
        <v>5400000</v>
      </c>
      <c r="Q29" s="97">
        <v>2700</v>
      </c>
      <c r="R29" s="98">
        <v>0.63</v>
      </c>
    </row>
    <row r="30" spans="1:18">
      <c r="A30" s="90" t="s">
        <v>1380</v>
      </c>
      <c r="B30" s="95" t="s">
        <v>1163</v>
      </c>
      <c r="C30" s="96" t="s">
        <v>36</v>
      </c>
      <c r="D30" s="97">
        <v>2600</v>
      </c>
      <c r="E30" s="97">
        <v>2000</v>
      </c>
      <c r="F30" s="97">
        <v>4800000</v>
      </c>
      <c r="G30" s="97">
        <v>2400</v>
      </c>
      <c r="H30" s="98">
        <v>0.78</v>
      </c>
      <c r="I30" s="97">
        <v>2600</v>
      </c>
      <c r="J30" s="97">
        <v>1800</v>
      </c>
      <c r="K30" s="97">
        <v>3800000</v>
      </c>
      <c r="L30" s="97">
        <v>2100</v>
      </c>
      <c r="M30" s="98">
        <v>0.72</v>
      </c>
      <c r="N30" s="97">
        <v>2500</v>
      </c>
      <c r="O30" s="97">
        <v>1700</v>
      </c>
      <c r="P30" s="97">
        <v>4000000</v>
      </c>
      <c r="Q30" s="97">
        <v>2300</v>
      </c>
      <c r="R30" s="98">
        <v>0.68</v>
      </c>
    </row>
    <row r="31" spans="1:18">
      <c r="A31" s="90" t="s">
        <v>1380</v>
      </c>
      <c r="B31" s="95" t="s">
        <v>1190</v>
      </c>
      <c r="C31" s="96" t="s">
        <v>37</v>
      </c>
      <c r="D31" s="97">
        <v>2800</v>
      </c>
      <c r="E31" s="97">
        <v>2200</v>
      </c>
      <c r="F31" s="97">
        <v>5800000</v>
      </c>
      <c r="G31" s="97">
        <v>2600</v>
      </c>
      <c r="H31" s="98">
        <v>0.78</v>
      </c>
      <c r="I31" s="97">
        <v>2800</v>
      </c>
      <c r="J31" s="97">
        <v>2000</v>
      </c>
      <c r="K31" s="97">
        <v>4600000</v>
      </c>
      <c r="L31" s="97">
        <v>2300</v>
      </c>
      <c r="M31" s="98">
        <v>0.71</v>
      </c>
      <c r="N31" s="97">
        <v>2800</v>
      </c>
      <c r="O31" s="97">
        <v>1900</v>
      </c>
      <c r="P31" s="97">
        <v>4900000</v>
      </c>
      <c r="Q31" s="97">
        <v>2500</v>
      </c>
      <c r="R31" s="98">
        <v>0.68</v>
      </c>
    </row>
    <row r="32" spans="1:18">
      <c r="A32" s="90" t="s">
        <v>1380</v>
      </c>
      <c r="B32" s="95" t="s">
        <v>1191</v>
      </c>
      <c r="C32" s="96" t="s">
        <v>38</v>
      </c>
      <c r="D32" s="97">
        <v>3600</v>
      </c>
      <c r="E32" s="97">
        <v>2800</v>
      </c>
      <c r="F32" s="97">
        <v>7400000</v>
      </c>
      <c r="G32" s="97">
        <v>2600</v>
      </c>
      <c r="H32" s="98">
        <v>0.79</v>
      </c>
      <c r="I32" s="97">
        <v>3600</v>
      </c>
      <c r="J32" s="97">
        <v>2600</v>
      </c>
      <c r="K32" s="97">
        <v>6000000</v>
      </c>
      <c r="L32" s="97">
        <v>2300</v>
      </c>
      <c r="M32" s="98">
        <v>0.73</v>
      </c>
      <c r="N32" s="97">
        <v>3500</v>
      </c>
      <c r="O32" s="97">
        <v>2400</v>
      </c>
      <c r="P32" s="97">
        <v>6200000</v>
      </c>
      <c r="Q32" s="97">
        <v>2600</v>
      </c>
      <c r="R32" s="98">
        <v>0.69</v>
      </c>
    </row>
    <row r="33" spans="1:18">
      <c r="A33" s="90" t="s">
        <v>1380</v>
      </c>
      <c r="B33" s="95" t="s">
        <v>1202</v>
      </c>
      <c r="C33" s="96" t="s">
        <v>39</v>
      </c>
      <c r="D33" s="97">
        <v>3200</v>
      </c>
      <c r="E33" s="97">
        <v>2600</v>
      </c>
      <c r="F33" s="97">
        <v>6500000</v>
      </c>
      <c r="G33" s="97">
        <v>2500</v>
      </c>
      <c r="H33" s="98">
        <v>0.8</v>
      </c>
      <c r="I33" s="97">
        <v>3200</v>
      </c>
      <c r="J33" s="97">
        <v>2400</v>
      </c>
      <c r="K33" s="97">
        <v>5200000</v>
      </c>
      <c r="L33" s="97">
        <v>2200</v>
      </c>
      <c r="M33" s="98">
        <v>0.73</v>
      </c>
      <c r="N33" s="97">
        <v>3200</v>
      </c>
      <c r="O33" s="97">
        <v>2200</v>
      </c>
      <c r="P33" s="97">
        <v>5500000</v>
      </c>
      <c r="Q33" s="97">
        <v>2500</v>
      </c>
      <c r="R33" s="98">
        <v>0.7</v>
      </c>
    </row>
    <row r="34" spans="1:18">
      <c r="A34" s="90" t="s">
        <v>1380</v>
      </c>
      <c r="B34" s="95" t="s">
        <v>1229</v>
      </c>
      <c r="C34" s="96" t="s">
        <v>40</v>
      </c>
      <c r="D34" s="97">
        <v>3500</v>
      </c>
      <c r="E34" s="97">
        <v>2700</v>
      </c>
      <c r="F34" s="97">
        <v>7200000</v>
      </c>
      <c r="G34" s="97">
        <v>2600</v>
      </c>
      <c r="H34" s="98">
        <v>0.77</v>
      </c>
      <c r="I34" s="97">
        <v>3500</v>
      </c>
      <c r="J34" s="97">
        <v>2500</v>
      </c>
      <c r="K34" s="97">
        <v>5700000</v>
      </c>
      <c r="L34" s="97">
        <v>2300</v>
      </c>
      <c r="M34" s="98">
        <v>0.71</v>
      </c>
      <c r="N34" s="97">
        <v>3500</v>
      </c>
      <c r="O34" s="97">
        <v>2300</v>
      </c>
      <c r="P34" s="97">
        <v>5900000</v>
      </c>
      <c r="Q34" s="97">
        <v>2600</v>
      </c>
      <c r="R34" s="98">
        <v>0.65</v>
      </c>
    </row>
    <row r="35" spans="1:18">
      <c r="A35" s="90" t="s">
        <v>1380</v>
      </c>
      <c r="B35" s="95" t="s">
        <v>1239</v>
      </c>
      <c r="C35" s="96" t="s">
        <v>41</v>
      </c>
      <c r="D35" s="97">
        <v>2700</v>
      </c>
      <c r="E35" s="97">
        <v>2100</v>
      </c>
      <c r="F35" s="97">
        <v>5600000</v>
      </c>
      <c r="G35" s="97">
        <v>2700</v>
      </c>
      <c r="H35" s="98">
        <v>0.77</v>
      </c>
      <c r="I35" s="97">
        <v>2700</v>
      </c>
      <c r="J35" s="97">
        <v>1900</v>
      </c>
      <c r="K35" s="97">
        <v>4400000</v>
      </c>
      <c r="L35" s="97">
        <v>2400</v>
      </c>
      <c r="M35" s="98">
        <v>0.69</v>
      </c>
      <c r="N35" s="97">
        <v>2700</v>
      </c>
      <c r="O35" s="97">
        <v>1800</v>
      </c>
      <c r="P35" s="97">
        <v>4700000</v>
      </c>
      <c r="Q35" s="97">
        <v>2600</v>
      </c>
      <c r="R35" s="98">
        <v>0.65</v>
      </c>
    </row>
    <row r="36" spans="1:18">
      <c r="A36" s="90" t="s">
        <v>1380</v>
      </c>
      <c r="B36" s="95" t="s">
        <v>1245</v>
      </c>
      <c r="C36" s="96" t="s">
        <v>42</v>
      </c>
      <c r="D36" s="97">
        <v>2700</v>
      </c>
      <c r="E36" s="97">
        <v>2100</v>
      </c>
      <c r="F36" s="97">
        <v>5200000</v>
      </c>
      <c r="G36" s="97">
        <v>2500</v>
      </c>
      <c r="H36" s="98">
        <v>0.78</v>
      </c>
      <c r="I36" s="97">
        <v>2700</v>
      </c>
      <c r="J36" s="97">
        <v>1900</v>
      </c>
      <c r="K36" s="97">
        <v>4100000</v>
      </c>
      <c r="L36" s="97">
        <v>2200</v>
      </c>
      <c r="M36" s="98">
        <v>0.72</v>
      </c>
      <c r="N36" s="97">
        <v>2700</v>
      </c>
      <c r="O36" s="97">
        <v>1800</v>
      </c>
      <c r="P36" s="97">
        <v>4500000</v>
      </c>
      <c r="Q36" s="97">
        <v>2400</v>
      </c>
      <c r="R36" s="98">
        <v>0.69</v>
      </c>
    </row>
    <row r="37" spans="1:18" ht="27.75" customHeight="1">
      <c r="A37" s="90" t="s">
        <v>1382</v>
      </c>
      <c r="B37" s="99" t="s">
        <v>1381</v>
      </c>
      <c r="C37" s="92" t="s">
        <v>1382</v>
      </c>
      <c r="D37" s="93">
        <v>312000</v>
      </c>
      <c r="E37" s="93">
        <v>244000</v>
      </c>
      <c r="F37" s="93">
        <v>644000000</v>
      </c>
      <c r="G37" s="93">
        <v>2600</v>
      </c>
      <c r="H37" s="94">
        <v>0.78</v>
      </c>
      <c r="I37" s="93">
        <v>311000</v>
      </c>
      <c r="J37" s="93">
        <v>222000</v>
      </c>
      <c r="K37" s="93">
        <v>508000000</v>
      </c>
      <c r="L37" s="93">
        <v>2300</v>
      </c>
      <c r="M37" s="94">
        <v>0.71</v>
      </c>
      <c r="N37" s="93">
        <v>309000</v>
      </c>
      <c r="O37" s="93">
        <v>207000</v>
      </c>
      <c r="P37" s="93">
        <v>535000000</v>
      </c>
      <c r="Q37" s="93">
        <v>2600</v>
      </c>
      <c r="R37" s="94">
        <v>0.67</v>
      </c>
    </row>
    <row r="38" spans="1:18">
      <c r="A38" s="90" t="s">
        <v>1382</v>
      </c>
      <c r="B38" s="95" t="s">
        <v>667</v>
      </c>
      <c r="C38" s="100" t="s">
        <v>43</v>
      </c>
      <c r="D38" s="97">
        <v>3800</v>
      </c>
      <c r="E38" s="97">
        <v>2800</v>
      </c>
      <c r="F38" s="97">
        <v>8500000</v>
      </c>
      <c r="G38" s="97">
        <v>3000</v>
      </c>
      <c r="H38" s="98">
        <v>0.74</v>
      </c>
      <c r="I38" s="97">
        <v>3800</v>
      </c>
      <c r="J38" s="97">
        <v>2500</v>
      </c>
      <c r="K38" s="97">
        <v>6600000</v>
      </c>
      <c r="L38" s="97">
        <v>2600</v>
      </c>
      <c r="M38" s="98">
        <v>0.67</v>
      </c>
      <c r="N38" s="97">
        <v>3800</v>
      </c>
      <c r="O38" s="97">
        <v>2400</v>
      </c>
      <c r="P38" s="97">
        <v>6900000</v>
      </c>
      <c r="Q38" s="97">
        <v>2900</v>
      </c>
      <c r="R38" s="98">
        <v>0.63</v>
      </c>
    </row>
    <row r="39" spans="1:18">
      <c r="A39" s="90" t="s">
        <v>1382</v>
      </c>
      <c r="B39" s="95" t="s">
        <v>676</v>
      </c>
      <c r="C39" s="100" t="s">
        <v>44</v>
      </c>
      <c r="D39" s="97">
        <v>4200</v>
      </c>
      <c r="E39" s="97">
        <v>3300</v>
      </c>
      <c r="F39" s="97">
        <v>8700000</v>
      </c>
      <c r="G39" s="97">
        <v>2600</v>
      </c>
      <c r="H39" s="98">
        <v>0.8</v>
      </c>
      <c r="I39" s="97">
        <v>4100</v>
      </c>
      <c r="J39" s="97">
        <v>3100</v>
      </c>
      <c r="K39" s="97">
        <v>7000000</v>
      </c>
      <c r="L39" s="97">
        <v>2300</v>
      </c>
      <c r="M39" s="98">
        <v>0.74</v>
      </c>
      <c r="N39" s="97">
        <v>4100</v>
      </c>
      <c r="O39" s="97">
        <v>2900</v>
      </c>
      <c r="P39" s="97">
        <v>7500000</v>
      </c>
      <c r="Q39" s="97">
        <v>2600</v>
      </c>
      <c r="R39" s="98">
        <v>0.71</v>
      </c>
    </row>
    <row r="40" spans="1:18">
      <c r="A40" s="90" t="s">
        <v>1382</v>
      </c>
      <c r="B40" s="95" t="s">
        <v>684</v>
      </c>
      <c r="C40" s="100" t="s">
        <v>45</v>
      </c>
      <c r="D40" s="97">
        <v>2800</v>
      </c>
      <c r="E40" s="97">
        <v>2100</v>
      </c>
      <c r="F40" s="97">
        <v>5200000</v>
      </c>
      <c r="G40" s="97">
        <v>2400</v>
      </c>
      <c r="H40" s="98">
        <v>0.75</v>
      </c>
      <c r="I40" s="97">
        <v>2800</v>
      </c>
      <c r="J40" s="97">
        <v>1900</v>
      </c>
      <c r="K40" s="97">
        <v>3900000</v>
      </c>
      <c r="L40" s="97">
        <v>2100</v>
      </c>
      <c r="M40" s="98">
        <v>0.66</v>
      </c>
      <c r="N40" s="97">
        <v>2800</v>
      </c>
      <c r="O40" s="97">
        <v>1700</v>
      </c>
      <c r="P40" s="97">
        <v>4100000</v>
      </c>
      <c r="Q40" s="97">
        <v>2400</v>
      </c>
      <c r="R40" s="98">
        <v>0.61</v>
      </c>
    </row>
    <row r="41" spans="1:18">
      <c r="A41" s="90" t="s">
        <v>1382</v>
      </c>
      <c r="B41" s="95" t="s">
        <v>701</v>
      </c>
      <c r="C41" s="100" t="s">
        <v>46</v>
      </c>
      <c r="D41" s="97">
        <v>3300</v>
      </c>
      <c r="E41" s="97">
        <v>2500</v>
      </c>
      <c r="F41" s="97">
        <v>6300000</v>
      </c>
      <c r="G41" s="97">
        <v>2500</v>
      </c>
      <c r="H41" s="98">
        <v>0.77</v>
      </c>
      <c r="I41" s="97">
        <v>3300</v>
      </c>
      <c r="J41" s="97">
        <v>2400</v>
      </c>
      <c r="K41" s="97">
        <v>5100000</v>
      </c>
      <c r="L41" s="97">
        <v>2200</v>
      </c>
      <c r="M41" s="98">
        <v>0.72</v>
      </c>
      <c r="N41" s="97">
        <v>3200</v>
      </c>
      <c r="O41" s="97">
        <v>2200</v>
      </c>
      <c r="P41" s="97">
        <v>5400000</v>
      </c>
      <c r="Q41" s="97">
        <v>2400</v>
      </c>
      <c r="R41" s="98">
        <v>0.67</v>
      </c>
    </row>
    <row r="42" spans="1:18">
      <c r="A42" s="90" t="s">
        <v>1382</v>
      </c>
      <c r="B42" s="95" t="s">
        <v>712</v>
      </c>
      <c r="C42" s="100" t="s">
        <v>47</v>
      </c>
      <c r="D42" s="97">
        <v>4400</v>
      </c>
      <c r="E42" s="97">
        <v>3500</v>
      </c>
      <c r="F42" s="97">
        <v>7300000</v>
      </c>
      <c r="G42" s="97">
        <v>2100</v>
      </c>
      <c r="H42" s="98">
        <v>0.78</v>
      </c>
      <c r="I42" s="97">
        <v>4400</v>
      </c>
      <c r="J42" s="97">
        <v>3300</v>
      </c>
      <c r="K42" s="97">
        <v>6000000</v>
      </c>
      <c r="L42" s="97">
        <v>1800</v>
      </c>
      <c r="M42" s="98">
        <v>0.75</v>
      </c>
      <c r="N42" s="97">
        <v>4300</v>
      </c>
      <c r="O42" s="97">
        <v>3100</v>
      </c>
      <c r="P42" s="97">
        <v>6400000</v>
      </c>
      <c r="Q42" s="97">
        <v>2100</v>
      </c>
      <c r="R42" s="98">
        <v>0.71</v>
      </c>
    </row>
    <row r="43" spans="1:18">
      <c r="A43" s="90" t="s">
        <v>1382</v>
      </c>
      <c r="B43" s="95" t="s">
        <v>713</v>
      </c>
      <c r="C43" s="100" t="s">
        <v>48</v>
      </c>
      <c r="D43" s="97">
        <v>5900</v>
      </c>
      <c r="E43" s="97">
        <v>4600</v>
      </c>
      <c r="F43" s="97">
        <v>10700000</v>
      </c>
      <c r="G43" s="97">
        <v>2300</v>
      </c>
      <c r="H43" s="98">
        <v>0.79</v>
      </c>
      <c r="I43" s="97">
        <v>5800</v>
      </c>
      <c r="J43" s="97">
        <v>4300</v>
      </c>
      <c r="K43" s="97">
        <v>8800000</v>
      </c>
      <c r="L43" s="97">
        <v>2000</v>
      </c>
      <c r="M43" s="98">
        <v>0.74</v>
      </c>
      <c r="N43" s="97">
        <v>5800</v>
      </c>
      <c r="O43" s="97">
        <v>4200</v>
      </c>
      <c r="P43" s="97">
        <v>9600000</v>
      </c>
      <c r="Q43" s="97">
        <v>2300</v>
      </c>
      <c r="R43" s="98">
        <v>0.72</v>
      </c>
    </row>
    <row r="44" spans="1:18">
      <c r="A44" s="90" t="s">
        <v>1382</v>
      </c>
      <c r="B44" s="95" t="s">
        <v>714</v>
      </c>
      <c r="C44" s="100" t="s">
        <v>49</v>
      </c>
      <c r="D44" s="97">
        <v>3600</v>
      </c>
      <c r="E44" s="97">
        <v>2900</v>
      </c>
      <c r="F44" s="97">
        <v>6900000</v>
      </c>
      <c r="G44" s="97">
        <v>2400</v>
      </c>
      <c r="H44" s="98">
        <v>0.8</v>
      </c>
      <c r="I44" s="97">
        <v>3600</v>
      </c>
      <c r="J44" s="97">
        <v>2700</v>
      </c>
      <c r="K44" s="97">
        <v>5500000</v>
      </c>
      <c r="L44" s="97">
        <v>2100</v>
      </c>
      <c r="M44" s="98">
        <v>0.74</v>
      </c>
      <c r="N44" s="97">
        <v>3600</v>
      </c>
      <c r="O44" s="97">
        <v>2600</v>
      </c>
      <c r="P44" s="97">
        <v>6000000</v>
      </c>
      <c r="Q44" s="97">
        <v>2300</v>
      </c>
      <c r="R44" s="98">
        <v>0.72</v>
      </c>
    </row>
    <row r="45" spans="1:18">
      <c r="A45" s="90" t="s">
        <v>1382</v>
      </c>
      <c r="B45" s="95" t="s">
        <v>715</v>
      </c>
      <c r="C45" s="100" t="s">
        <v>50</v>
      </c>
      <c r="D45" s="97">
        <v>4100</v>
      </c>
      <c r="E45" s="97">
        <v>3400</v>
      </c>
      <c r="F45" s="97">
        <v>7900000</v>
      </c>
      <c r="G45" s="97">
        <v>2400</v>
      </c>
      <c r="H45" s="98">
        <v>0.81</v>
      </c>
      <c r="I45" s="97">
        <v>4100</v>
      </c>
      <c r="J45" s="97">
        <v>3100</v>
      </c>
      <c r="K45" s="97">
        <v>6300000</v>
      </c>
      <c r="L45" s="97">
        <v>2000</v>
      </c>
      <c r="M45" s="98">
        <v>0.75</v>
      </c>
      <c r="N45" s="97">
        <v>4100</v>
      </c>
      <c r="O45" s="97">
        <v>3000</v>
      </c>
      <c r="P45" s="97">
        <v>6900000</v>
      </c>
      <c r="Q45" s="97">
        <v>2300</v>
      </c>
      <c r="R45" s="98">
        <v>0.73</v>
      </c>
    </row>
    <row r="46" spans="1:18">
      <c r="A46" s="90" t="s">
        <v>1382</v>
      </c>
      <c r="B46" s="95" t="s">
        <v>721</v>
      </c>
      <c r="C46" s="100" t="s">
        <v>51</v>
      </c>
      <c r="D46" s="97">
        <v>4300</v>
      </c>
      <c r="E46" s="97">
        <v>3400</v>
      </c>
      <c r="F46" s="97">
        <v>8600000</v>
      </c>
      <c r="G46" s="97">
        <v>2500</v>
      </c>
      <c r="H46" s="98">
        <v>0.8</v>
      </c>
      <c r="I46" s="97">
        <v>4300</v>
      </c>
      <c r="J46" s="97">
        <v>3200</v>
      </c>
      <c r="K46" s="97">
        <v>6800000</v>
      </c>
      <c r="L46" s="97">
        <v>2100</v>
      </c>
      <c r="M46" s="98">
        <v>0.74</v>
      </c>
      <c r="N46" s="97">
        <v>4300</v>
      </c>
      <c r="O46" s="97">
        <v>3000</v>
      </c>
      <c r="P46" s="97">
        <v>7300000</v>
      </c>
      <c r="Q46" s="97">
        <v>2400</v>
      </c>
      <c r="R46" s="98">
        <v>0.7</v>
      </c>
    </row>
    <row r="47" spans="1:18">
      <c r="A47" s="90" t="s">
        <v>1382</v>
      </c>
      <c r="B47" s="95" t="s">
        <v>722</v>
      </c>
      <c r="C47" s="100" t="s">
        <v>52</v>
      </c>
      <c r="D47" s="97">
        <v>5000</v>
      </c>
      <c r="E47" s="97">
        <v>4100</v>
      </c>
      <c r="F47" s="97">
        <v>9600000</v>
      </c>
      <c r="G47" s="97">
        <v>2300</v>
      </c>
      <c r="H47" s="98">
        <v>0.82</v>
      </c>
      <c r="I47" s="97">
        <v>5000</v>
      </c>
      <c r="J47" s="97">
        <v>3800</v>
      </c>
      <c r="K47" s="97">
        <v>7800000</v>
      </c>
      <c r="L47" s="97">
        <v>2000</v>
      </c>
      <c r="M47" s="98">
        <v>0.77</v>
      </c>
      <c r="N47" s="97">
        <v>4900</v>
      </c>
      <c r="O47" s="97">
        <v>3700</v>
      </c>
      <c r="P47" s="97">
        <v>8500000</v>
      </c>
      <c r="Q47" s="97">
        <v>2300</v>
      </c>
      <c r="R47" s="98">
        <v>0.74</v>
      </c>
    </row>
    <row r="48" spans="1:18">
      <c r="A48" s="90" t="s">
        <v>1382</v>
      </c>
      <c r="B48" s="95" t="s">
        <v>723</v>
      </c>
      <c r="C48" s="100" t="s">
        <v>53</v>
      </c>
      <c r="D48" s="97">
        <v>4200</v>
      </c>
      <c r="E48" s="97">
        <v>3300</v>
      </c>
      <c r="F48" s="97">
        <v>9000000</v>
      </c>
      <c r="G48" s="97">
        <v>2700</v>
      </c>
      <c r="H48" s="98">
        <v>0.79</v>
      </c>
      <c r="I48" s="97">
        <v>4100</v>
      </c>
      <c r="J48" s="97">
        <v>3000</v>
      </c>
      <c r="K48" s="97">
        <v>7300000</v>
      </c>
      <c r="L48" s="97">
        <v>2400</v>
      </c>
      <c r="M48" s="98">
        <v>0.73</v>
      </c>
      <c r="N48" s="97">
        <v>4100</v>
      </c>
      <c r="O48" s="97">
        <v>2800</v>
      </c>
      <c r="P48" s="97">
        <v>7600000</v>
      </c>
      <c r="Q48" s="97">
        <v>2700</v>
      </c>
      <c r="R48" s="98">
        <v>0.68</v>
      </c>
    </row>
    <row r="49" spans="1:18">
      <c r="A49" s="90" t="s">
        <v>1382</v>
      </c>
      <c r="B49" s="95" t="s">
        <v>724</v>
      </c>
      <c r="C49" s="100" t="s">
        <v>54</v>
      </c>
      <c r="D49" s="97">
        <v>4100</v>
      </c>
      <c r="E49" s="97">
        <v>3300</v>
      </c>
      <c r="F49" s="97">
        <v>8900000</v>
      </c>
      <c r="G49" s="97">
        <v>2700</v>
      </c>
      <c r="H49" s="98">
        <v>0.81</v>
      </c>
      <c r="I49" s="97">
        <v>4100</v>
      </c>
      <c r="J49" s="97">
        <v>3100</v>
      </c>
      <c r="K49" s="97">
        <v>7200000</v>
      </c>
      <c r="L49" s="97">
        <v>2300</v>
      </c>
      <c r="M49" s="98">
        <v>0.76</v>
      </c>
      <c r="N49" s="97">
        <v>4100</v>
      </c>
      <c r="O49" s="97">
        <v>3000</v>
      </c>
      <c r="P49" s="97">
        <v>7800000</v>
      </c>
      <c r="Q49" s="97">
        <v>2700</v>
      </c>
      <c r="R49" s="98">
        <v>0.73</v>
      </c>
    </row>
    <row r="50" spans="1:18">
      <c r="A50" s="90" t="s">
        <v>1382</v>
      </c>
      <c r="B50" s="95" t="s">
        <v>754</v>
      </c>
      <c r="C50" s="100" t="s">
        <v>55</v>
      </c>
      <c r="D50" s="97">
        <v>3500</v>
      </c>
      <c r="E50" s="97">
        <v>2800</v>
      </c>
      <c r="F50" s="97">
        <v>6600000</v>
      </c>
      <c r="G50" s="97">
        <v>2400</v>
      </c>
      <c r="H50" s="98">
        <v>0.79</v>
      </c>
      <c r="I50" s="97">
        <v>3500</v>
      </c>
      <c r="J50" s="97">
        <v>2600</v>
      </c>
      <c r="K50" s="97">
        <v>5300000</v>
      </c>
      <c r="L50" s="97">
        <v>2000</v>
      </c>
      <c r="M50" s="98">
        <v>0.74</v>
      </c>
      <c r="N50" s="97">
        <v>3500</v>
      </c>
      <c r="O50" s="97">
        <v>2400</v>
      </c>
      <c r="P50" s="97">
        <v>5600000</v>
      </c>
      <c r="Q50" s="97">
        <v>2300</v>
      </c>
      <c r="R50" s="98">
        <v>0.69</v>
      </c>
    </row>
    <row r="51" spans="1:18">
      <c r="A51" s="90" t="s">
        <v>1382</v>
      </c>
      <c r="B51" s="95" t="s">
        <v>756</v>
      </c>
      <c r="C51" s="100" t="s">
        <v>57</v>
      </c>
      <c r="D51" s="97">
        <v>4000</v>
      </c>
      <c r="E51" s="97">
        <v>3200</v>
      </c>
      <c r="F51" s="97">
        <v>8100000</v>
      </c>
      <c r="G51" s="97">
        <v>2500</v>
      </c>
      <c r="H51" s="98">
        <v>0.79</v>
      </c>
      <c r="I51" s="97">
        <v>4000</v>
      </c>
      <c r="J51" s="97">
        <v>2900</v>
      </c>
      <c r="K51" s="97">
        <v>6500000</v>
      </c>
      <c r="L51" s="97">
        <v>2200</v>
      </c>
      <c r="M51" s="98">
        <v>0.73</v>
      </c>
      <c r="N51" s="97">
        <v>4000</v>
      </c>
      <c r="O51" s="97">
        <v>2800</v>
      </c>
      <c r="P51" s="97">
        <v>6900000</v>
      </c>
      <c r="Q51" s="97">
        <v>2500</v>
      </c>
      <c r="R51" s="98">
        <v>0.7</v>
      </c>
    </row>
    <row r="52" spans="1:18">
      <c r="A52" s="90" t="s">
        <v>1382</v>
      </c>
      <c r="B52" s="95" t="s">
        <v>757</v>
      </c>
      <c r="C52" s="100" t="s">
        <v>58</v>
      </c>
      <c r="D52" s="97">
        <v>4600</v>
      </c>
      <c r="E52" s="97">
        <v>3600</v>
      </c>
      <c r="F52" s="97">
        <v>9900000</v>
      </c>
      <c r="G52" s="97">
        <v>2700</v>
      </c>
      <c r="H52" s="98">
        <v>0.79</v>
      </c>
      <c r="I52" s="97">
        <v>4600</v>
      </c>
      <c r="J52" s="97">
        <v>3300</v>
      </c>
      <c r="K52" s="97">
        <v>7900000</v>
      </c>
      <c r="L52" s="97">
        <v>2400</v>
      </c>
      <c r="M52" s="98">
        <v>0.73</v>
      </c>
      <c r="N52" s="97">
        <v>4500</v>
      </c>
      <c r="O52" s="97">
        <v>3100</v>
      </c>
      <c r="P52" s="97">
        <v>8300000</v>
      </c>
      <c r="Q52" s="97">
        <v>2700</v>
      </c>
      <c r="R52" s="98">
        <v>0.69</v>
      </c>
    </row>
    <row r="53" spans="1:18">
      <c r="A53" s="90" t="s">
        <v>1382</v>
      </c>
      <c r="B53" s="95" t="s">
        <v>771</v>
      </c>
      <c r="C53" s="100" t="s">
        <v>59</v>
      </c>
      <c r="D53" s="97">
        <v>3400</v>
      </c>
      <c r="E53" s="97">
        <v>2600</v>
      </c>
      <c r="F53" s="97">
        <v>7300000</v>
      </c>
      <c r="G53" s="97">
        <v>2800</v>
      </c>
      <c r="H53" s="98">
        <v>0.77</v>
      </c>
      <c r="I53" s="97">
        <v>3400</v>
      </c>
      <c r="J53" s="97">
        <v>2400</v>
      </c>
      <c r="K53" s="97">
        <v>5700000</v>
      </c>
      <c r="L53" s="97">
        <v>2400</v>
      </c>
      <c r="M53" s="98">
        <v>0.69</v>
      </c>
      <c r="N53" s="97">
        <v>3400</v>
      </c>
      <c r="O53" s="97">
        <v>2200</v>
      </c>
      <c r="P53" s="97">
        <v>5900000</v>
      </c>
      <c r="Q53" s="97">
        <v>2700</v>
      </c>
      <c r="R53" s="98">
        <v>0.64</v>
      </c>
    </row>
    <row r="54" spans="1:18">
      <c r="A54" s="90" t="s">
        <v>1382</v>
      </c>
      <c r="B54" s="95" t="s">
        <v>782</v>
      </c>
      <c r="C54" s="100" t="s">
        <v>60</v>
      </c>
      <c r="D54" s="97">
        <v>4000</v>
      </c>
      <c r="E54" s="97">
        <v>3100</v>
      </c>
      <c r="F54" s="97">
        <v>9000000</v>
      </c>
      <c r="G54" s="97">
        <v>2900</v>
      </c>
      <c r="H54" s="98">
        <v>0.77</v>
      </c>
      <c r="I54" s="97">
        <v>4000</v>
      </c>
      <c r="J54" s="97">
        <v>2800</v>
      </c>
      <c r="K54" s="97">
        <v>7000000</v>
      </c>
      <c r="L54" s="97">
        <v>2500</v>
      </c>
      <c r="M54" s="98">
        <v>0.7</v>
      </c>
      <c r="N54" s="97">
        <v>4000</v>
      </c>
      <c r="O54" s="97">
        <v>2600</v>
      </c>
      <c r="P54" s="97">
        <v>7300000</v>
      </c>
      <c r="Q54" s="97">
        <v>2800</v>
      </c>
      <c r="R54" s="98">
        <v>0.65</v>
      </c>
    </row>
    <row r="55" spans="1:18">
      <c r="A55" s="90" t="s">
        <v>1382</v>
      </c>
      <c r="B55" s="95" t="s">
        <v>792</v>
      </c>
      <c r="C55" s="100" t="s">
        <v>61</v>
      </c>
      <c r="D55" s="97">
        <v>4600</v>
      </c>
      <c r="E55" s="97">
        <v>3500</v>
      </c>
      <c r="F55" s="97">
        <v>9700000</v>
      </c>
      <c r="G55" s="97">
        <v>2700</v>
      </c>
      <c r="H55" s="98">
        <v>0.77</v>
      </c>
      <c r="I55" s="97">
        <v>4600</v>
      </c>
      <c r="J55" s="97">
        <v>3200</v>
      </c>
      <c r="K55" s="97">
        <v>7500000</v>
      </c>
      <c r="L55" s="97">
        <v>2400</v>
      </c>
      <c r="M55" s="98">
        <v>0.69</v>
      </c>
      <c r="N55" s="97">
        <v>4500</v>
      </c>
      <c r="O55" s="97">
        <v>2900</v>
      </c>
      <c r="P55" s="97">
        <v>7900000</v>
      </c>
      <c r="Q55" s="97">
        <v>2700</v>
      </c>
      <c r="R55" s="98">
        <v>0.64</v>
      </c>
    </row>
    <row r="56" spans="1:18">
      <c r="A56" s="90" t="s">
        <v>1382</v>
      </c>
      <c r="B56" s="95" t="s">
        <v>795</v>
      </c>
      <c r="C56" s="100" t="s">
        <v>62</v>
      </c>
      <c r="D56" s="97">
        <v>3700</v>
      </c>
      <c r="E56" s="97">
        <v>2800</v>
      </c>
      <c r="F56" s="97">
        <v>7900000</v>
      </c>
      <c r="G56" s="97">
        <v>2800</v>
      </c>
      <c r="H56" s="98">
        <v>0.76</v>
      </c>
      <c r="I56" s="97">
        <v>3700</v>
      </c>
      <c r="J56" s="97">
        <v>2600</v>
      </c>
      <c r="K56" s="97">
        <v>6200000</v>
      </c>
      <c r="L56" s="97">
        <v>2400</v>
      </c>
      <c r="M56" s="98">
        <v>0.7</v>
      </c>
      <c r="N56" s="97">
        <v>3700</v>
      </c>
      <c r="O56" s="97">
        <v>2400</v>
      </c>
      <c r="P56" s="97">
        <v>6500000</v>
      </c>
      <c r="Q56" s="97">
        <v>2700</v>
      </c>
      <c r="R56" s="98">
        <v>0.64</v>
      </c>
    </row>
    <row r="57" spans="1:18">
      <c r="A57" s="90" t="s">
        <v>1382</v>
      </c>
      <c r="B57" s="95" t="s">
        <v>804</v>
      </c>
      <c r="C57" s="100" t="s">
        <v>63</v>
      </c>
      <c r="D57" s="97">
        <v>4500</v>
      </c>
      <c r="E57" s="97">
        <v>3400</v>
      </c>
      <c r="F57" s="97">
        <v>10000000</v>
      </c>
      <c r="G57" s="97">
        <v>2900</v>
      </c>
      <c r="H57" s="98">
        <v>0.75</v>
      </c>
      <c r="I57" s="97">
        <v>4500</v>
      </c>
      <c r="J57" s="97">
        <v>3000</v>
      </c>
      <c r="K57" s="97">
        <v>7500000</v>
      </c>
      <c r="L57" s="97">
        <v>2500</v>
      </c>
      <c r="M57" s="98">
        <v>0.66</v>
      </c>
      <c r="N57" s="97">
        <v>4500</v>
      </c>
      <c r="O57" s="97">
        <v>2800</v>
      </c>
      <c r="P57" s="97">
        <v>7700000</v>
      </c>
      <c r="Q57" s="97">
        <v>2800</v>
      </c>
      <c r="R57" s="98">
        <v>0.61</v>
      </c>
    </row>
    <row r="58" spans="1:18">
      <c r="A58" s="90" t="s">
        <v>1382</v>
      </c>
      <c r="B58" s="95" t="s">
        <v>805</v>
      </c>
      <c r="C58" s="100" t="s">
        <v>64</v>
      </c>
      <c r="D58" s="97">
        <v>2900</v>
      </c>
      <c r="E58" s="97">
        <v>2100</v>
      </c>
      <c r="F58" s="97">
        <v>5700000</v>
      </c>
      <c r="G58" s="97">
        <v>2700</v>
      </c>
      <c r="H58" s="98">
        <v>0.74</v>
      </c>
      <c r="I58" s="97">
        <v>2900</v>
      </c>
      <c r="J58" s="97">
        <v>1800</v>
      </c>
      <c r="K58" s="97">
        <v>4100000</v>
      </c>
      <c r="L58" s="97">
        <v>2300</v>
      </c>
      <c r="M58" s="98">
        <v>0.61</v>
      </c>
      <c r="N58" s="97">
        <v>2900</v>
      </c>
      <c r="O58" s="97">
        <v>1600</v>
      </c>
      <c r="P58" s="97">
        <v>4200000</v>
      </c>
      <c r="Q58" s="97">
        <v>2600</v>
      </c>
      <c r="R58" s="98">
        <v>0.55000000000000004</v>
      </c>
    </row>
    <row r="59" spans="1:18">
      <c r="A59" s="90" t="s">
        <v>1382</v>
      </c>
      <c r="B59" s="95" t="s">
        <v>811</v>
      </c>
      <c r="C59" s="100" t="s">
        <v>65</v>
      </c>
      <c r="D59" s="97">
        <v>4100</v>
      </c>
      <c r="E59" s="97">
        <v>3000</v>
      </c>
      <c r="F59" s="97">
        <v>8500000</v>
      </c>
      <c r="G59" s="97">
        <v>2800</v>
      </c>
      <c r="H59" s="98">
        <v>0.74</v>
      </c>
      <c r="I59" s="97">
        <v>4000</v>
      </c>
      <c r="J59" s="97">
        <v>2600</v>
      </c>
      <c r="K59" s="97">
        <v>6400000</v>
      </c>
      <c r="L59" s="97">
        <v>2400</v>
      </c>
      <c r="M59" s="98">
        <v>0.66</v>
      </c>
      <c r="N59" s="97">
        <v>4000</v>
      </c>
      <c r="O59" s="97">
        <v>2400</v>
      </c>
      <c r="P59" s="97">
        <v>6600000</v>
      </c>
      <c r="Q59" s="97">
        <v>2700</v>
      </c>
      <c r="R59" s="98">
        <v>0.62</v>
      </c>
    </row>
    <row r="60" spans="1:18">
      <c r="A60" s="90" t="s">
        <v>1382</v>
      </c>
      <c r="B60" s="95" t="s">
        <v>822</v>
      </c>
      <c r="C60" s="100" t="s">
        <v>66</v>
      </c>
      <c r="D60" s="97">
        <v>3800</v>
      </c>
      <c r="E60" s="97">
        <v>3100</v>
      </c>
      <c r="F60" s="97">
        <v>8600000</v>
      </c>
      <c r="G60" s="97">
        <v>2800</v>
      </c>
      <c r="H60" s="98">
        <v>0.81</v>
      </c>
      <c r="I60" s="97">
        <v>3800</v>
      </c>
      <c r="J60" s="97">
        <v>2800</v>
      </c>
      <c r="K60" s="97">
        <v>6800000</v>
      </c>
      <c r="L60" s="97">
        <v>2500</v>
      </c>
      <c r="M60" s="98">
        <v>0.74</v>
      </c>
      <c r="N60" s="97">
        <v>3700</v>
      </c>
      <c r="O60" s="97">
        <v>2600</v>
      </c>
      <c r="P60" s="97">
        <v>7300000</v>
      </c>
      <c r="Q60" s="97">
        <v>2800</v>
      </c>
      <c r="R60" s="98">
        <v>0.7</v>
      </c>
    </row>
    <row r="61" spans="1:18">
      <c r="A61" s="90" t="s">
        <v>1382</v>
      </c>
      <c r="B61" s="95" t="s">
        <v>857</v>
      </c>
      <c r="C61" s="100" t="s">
        <v>67</v>
      </c>
      <c r="D61" s="97">
        <v>4800</v>
      </c>
      <c r="E61" s="97">
        <v>3500</v>
      </c>
      <c r="F61" s="97">
        <v>10300000</v>
      </c>
      <c r="G61" s="97">
        <v>2900</v>
      </c>
      <c r="H61" s="98">
        <v>0.73</v>
      </c>
      <c r="I61" s="97">
        <v>4800</v>
      </c>
      <c r="J61" s="97">
        <v>3000</v>
      </c>
      <c r="K61" s="97">
        <v>7600000</v>
      </c>
      <c r="L61" s="97">
        <v>2500</v>
      </c>
      <c r="M61" s="98">
        <v>0.63</v>
      </c>
      <c r="N61" s="97">
        <v>4700</v>
      </c>
      <c r="O61" s="97">
        <v>2800</v>
      </c>
      <c r="P61" s="97">
        <v>7700000</v>
      </c>
      <c r="Q61" s="97">
        <v>2800</v>
      </c>
      <c r="R61" s="98">
        <v>0.59</v>
      </c>
    </row>
    <row r="62" spans="1:18">
      <c r="A62" s="90" t="s">
        <v>1382</v>
      </c>
      <c r="B62" s="95" t="s">
        <v>864</v>
      </c>
      <c r="C62" s="100" t="s">
        <v>68</v>
      </c>
      <c r="D62" s="97">
        <v>3300</v>
      </c>
      <c r="E62" s="97">
        <v>2600</v>
      </c>
      <c r="F62" s="97">
        <v>6700000</v>
      </c>
      <c r="G62" s="97">
        <v>2600</v>
      </c>
      <c r="H62" s="98">
        <v>0.77</v>
      </c>
      <c r="I62" s="97">
        <v>3300</v>
      </c>
      <c r="J62" s="97">
        <v>2300</v>
      </c>
      <c r="K62" s="97">
        <v>5300000</v>
      </c>
      <c r="L62" s="97">
        <v>2300</v>
      </c>
      <c r="M62" s="98">
        <v>0.7</v>
      </c>
      <c r="N62" s="97">
        <v>3300</v>
      </c>
      <c r="O62" s="97">
        <v>2100</v>
      </c>
      <c r="P62" s="97">
        <v>5500000</v>
      </c>
      <c r="Q62" s="97">
        <v>2600</v>
      </c>
      <c r="R62" s="98">
        <v>0.65</v>
      </c>
    </row>
    <row r="63" spans="1:18">
      <c r="A63" s="90" t="s">
        <v>1382</v>
      </c>
      <c r="B63" s="95" t="s">
        <v>883</v>
      </c>
      <c r="C63" s="100" t="s">
        <v>69</v>
      </c>
      <c r="D63" s="97">
        <v>3700</v>
      </c>
      <c r="E63" s="97">
        <v>2900</v>
      </c>
      <c r="F63" s="97">
        <v>7900000</v>
      </c>
      <c r="G63" s="97">
        <v>2700</v>
      </c>
      <c r="H63" s="98">
        <v>0.78</v>
      </c>
      <c r="I63" s="97">
        <v>3700</v>
      </c>
      <c r="J63" s="97">
        <v>2600</v>
      </c>
      <c r="K63" s="97">
        <v>6200000</v>
      </c>
      <c r="L63" s="97">
        <v>2300</v>
      </c>
      <c r="M63" s="98">
        <v>0.7</v>
      </c>
      <c r="N63" s="97">
        <v>3700</v>
      </c>
      <c r="O63" s="97">
        <v>2500</v>
      </c>
      <c r="P63" s="97">
        <v>6500000</v>
      </c>
      <c r="Q63" s="97">
        <v>2600</v>
      </c>
      <c r="R63" s="98">
        <v>0.66</v>
      </c>
    </row>
    <row r="64" spans="1:18">
      <c r="A64" s="90" t="s">
        <v>1382</v>
      </c>
      <c r="B64" s="95" t="s">
        <v>885</v>
      </c>
      <c r="C64" s="100" t="s">
        <v>70</v>
      </c>
      <c r="D64" s="97">
        <v>3600</v>
      </c>
      <c r="E64" s="97">
        <v>2800</v>
      </c>
      <c r="F64" s="97">
        <v>7400000</v>
      </c>
      <c r="G64" s="97">
        <v>2600</v>
      </c>
      <c r="H64" s="98">
        <v>0.79</v>
      </c>
      <c r="I64" s="97">
        <v>3600</v>
      </c>
      <c r="J64" s="97">
        <v>2600</v>
      </c>
      <c r="K64" s="97">
        <v>6000000</v>
      </c>
      <c r="L64" s="97">
        <v>2300</v>
      </c>
      <c r="M64" s="98">
        <v>0.73</v>
      </c>
      <c r="N64" s="97">
        <v>3600</v>
      </c>
      <c r="O64" s="97">
        <v>2500</v>
      </c>
      <c r="P64" s="97">
        <v>6400000</v>
      </c>
      <c r="Q64" s="97">
        <v>2600</v>
      </c>
      <c r="R64" s="98">
        <v>0.7</v>
      </c>
    </row>
    <row r="65" spans="1:18">
      <c r="A65" s="90" t="s">
        <v>1382</v>
      </c>
      <c r="B65" s="95" t="s">
        <v>912</v>
      </c>
      <c r="C65" s="100" t="s">
        <v>71</v>
      </c>
      <c r="D65" s="97">
        <v>3200</v>
      </c>
      <c r="E65" s="97">
        <v>2500</v>
      </c>
      <c r="F65" s="97">
        <v>6500000</v>
      </c>
      <c r="G65" s="97">
        <v>2600</v>
      </c>
      <c r="H65" s="98">
        <v>0.78</v>
      </c>
      <c r="I65" s="97">
        <v>3200</v>
      </c>
      <c r="J65" s="97">
        <v>2300</v>
      </c>
      <c r="K65" s="97">
        <v>5200000</v>
      </c>
      <c r="L65" s="97">
        <v>2300</v>
      </c>
      <c r="M65" s="98">
        <v>0.71</v>
      </c>
      <c r="N65" s="97">
        <v>3200</v>
      </c>
      <c r="O65" s="97">
        <v>2200</v>
      </c>
      <c r="P65" s="97">
        <v>5700000</v>
      </c>
      <c r="Q65" s="97">
        <v>2500</v>
      </c>
      <c r="R65" s="98">
        <v>0.7</v>
      </c>
    </row>
    <row r="66" spans="1:18">
      <c r="A66" s="90" t="s">
        <v>1382</v>
      </c>
      <c r="B66" s="95" t="s">
        <v>925</v>
      </c>
      <c r="C66" s="100" t="s">
        <v>72</v>
      </c>
      <c r="D66" s="97">
        <v>3500</v>
      </c>
      <c r="E66" s="97">
        <v>2800</v>
      </c>
      <c r="F66" s="97">
        <v>8100000</v>
      </c>
      <c r="G66" s="97">
        <v>2900</v>
      </c>
      <c r="H66" s="98">
        <v>0.79</v>
      </c>
      <c r="I66" s="97">
        <v>3500</v>
      </c>
      <c r="J66" s="97">
        <v>2400</v>
      </c>
      <c r="K66" s="97">
        <v>6200000</v>
      </c>
      <c r="L66" s="97">
        <v>2500</v>
      </c>
      <c r="M66" s="98">
        <v>0.7</v>
      </c>
      <c r="N66" s="97">
        <v>3500</v>
      </c>
      <c r="O66" s="97">
        <v>2300</v>
      </c>
      <c r="P66" s="97">
        <v>6500000</v>
      </c>
      <c r="Q66" s="97">
        <v>2800</v>
      </c>
      <c r="R66" s="98">
        <v>0.66</v>
      </c>
    </row>
    <row r="67" spans="1:18">
      <c r="A67" s="90" t="s">
        <v>1382</v>
      </c>
      <c r="B67" s="95" t="s">
        <v>934</v>
      </c>
      <c r="C67" s="100" t="s">
        <v>73</v>
      </c>
      <c r="D67" s="97">
        <v>5000</v>
      </c>
      <c r="E67" s="97">
        <v>4000</v>
      </c>
      <c r="F67" s="97">
        <v>10900000</v>
      </c>
      <c r="G67" s="97">
        <v>2700</v>
      </c>
      <c r="H67" s="98">
        <v>0.79</v>
      </c>
      <c r="I67" s="97">
        <v>5000</v>
      </c>
      <c r="J67" s="97">
        <v>3700</v>
      </c>
      <c r="K67" s="97">
        <v>8700000</v>
      </c>
      <c r="L67" s="97">
        <v>2400</v>
      </c>
      <c r="M67" s="98">
        <v>0.73</v>
      </c>
      <c r="N67" s="97">
        <v>4900</v>
      </c>
      <c r="O67" s="97">
        <v>3500</v>
      </c>
      <c r="P67" s="97">
        <v>9400000</v>
      </c>
      <c r="Q67" s="97">
        <v>2700</v>
      </c>
      <c r="R67" s="98">
        <v>0.7</v>
      </c>
    </row>
    <row r="68" spans="1:18">
      <c r="A68" s="90" t="s">
        <v>1382</v>
      </c>
      <c r="B68" s="95" t="s">
        <v>945</v>
      </c>
      <c r="C68" s="100" t="s">
        <v>74</v>
      </c>
      <c r="D68" s="97">
        <v>4500</v>
      </c>
      <c r="E68" s="97">
        <v>3600</v>
      </c>
      <c r="F68" s="97">
        <v>8600000</v>
      </c>
      <c r="G68" s="97">
        <v>2400</v>
      </c>
      <c r="H68" s="98">
        <v>0.8</v>
      </c>
      <c r="I68" s="97">
        <v>4500</v>
      </c>
      <c r="J68" s="97">
        <v>3300</v>
      </c>
      <c r="K68" s="97">
        <v>6800000</v>
      </c>
      <c r="L68" s="97">
        <v>2100</v>
      </c>
      <c r="M68" s="98">
        <v>0.73</v>
      </c>
      <c r="N68" s="97">
        <v>4400</v>
      </c>
      <c r="O68" s="97">
        <v>3100</v>
      </c>
      <c r="P68" s="97">
        <v>7300000</v>
      </c>
      <c r="Q68" s="97">
        <v>2400</v>
      </c>
      <c r="R68" s="98">
        <v>0.7</v>
      </c>
    </row>
    <row r="69" spans="1:18">
      <c r="A69" s="90" t="s">
        <v>1382</v>
      </c>
      <c r="B69" s="95" t="s">
        <v>967</v>
      </c>
      <c r="C69" s="100" t="s">
        <v>75</v>
      </c>
      <c r="D69" s="97">
        <v>4700</v>
      </c>
      <c r="E69" s="97">
        <v>3800</v>
      </c>
      <c r="F69" s="97">
        <v>10300000</v>
      </c>
      <c r="G69" s="97">
        <v>2700</v>
      </c>
      <c r="H69" s="98">
        <v>0.81</v>
      </c>
      <c r="I69" s="97">
        <v>4700</v>
      </c>
      <c r="J69" s="97">
        <v>3600</v>
      </c>
      <c r="K69" s="97">
        <v>8600000</v>
      </c>
      <c r="L69" s="97">
        <v>2400</v>
      </c>
      <c r="M69" s="98">
        <v>0.78</v>
      </c>
      <c r="N69" s="97">
        <v>4600</v>
      </c>
      <c r="O69" s="97">
        <v>3400</v>
      </c>
      <c r="P69" s="97">
        <v>9300000</v>
      </c>
      <c r="Q69" s="97">
        <v>2700</v>
      </c>
      <c r="R69" s="98">
        <v>0.74</v>
      </c>
    </row>
    <row r="70" spans="1:18">
      <c r="A70" s="90" t="s">
        <v>1382</v>
      </c>
      <c r="B70" s="95" t="s">
        <v>969</v>
      </c>
      <c r="C70" s="100" t="s">
        <v>76</v>
      </c>
      <c r="D70" s="97">
        <v>3600</v>
      </c>
      <c r="E70" s="97">
        <v>2700</v>
      </c>
      <c r="F70" s="97">
        <v>7300000</v>
      </c>
      <c r="G70" s="97">
        <v>2700</v>
      </c>
      <c r="H70" s="98">
        <v>0.75</v>
      </c>
      <c r="I70" s="97">
        <v>3600</v>
      </c>
      <c r="J70" s="97">
        <v>2400</v>
      </c>
      <c r="K70" s="97">
        <v>5500000</v>
      </c>
      <c r="L70" s="97">
        <v>2300</v>
      </c>
      <c r="M70" s="98">
        <v>0.65</v>
      </c>
      <c r="N70" s="97">
        <v>3600</v>
      </c>
      <c r="O70" s="97">
        <v>2100</v>
      </c>
      <c r="P70" s="97">
        <v>5700000</v>
      </c>
      <c r="Q70" s="97">
        <v>2600</v>
      </c>
      <c r="R70" s="98">
        <v>0.6</v>
      </c>
    </row>
    <row r="71" spans="1:18">
      <c r="A71" s="90" t="s">
        <v>1382</v>
      </c>
      <c r="B71" s="95" t="s">
        <v>978</v>
      </c>
      <c r="C71" s="100" t="s">
        <v>77</v>
      </c>
      <c r="D71" s="97">
        <v>5000</v>
      </c>
      <c r="E71" s="97">
        <v>4000</v>
      </c>
      <c r="F71" s="97">
        <v>11100000</v>
      </c>
      <c r="G71" s="97">
        <v>2800</v>
      </c>
      <c r="H71" s="98">
        <v>0.79</v>
      </c>
      <c r="I71" s="97">
        <v>5000</v>
      </c>
      <c r="J71" s="97">
        <v>3700</v>
      </c>
      <c r="K71" s="97">
        <v>9000000</v>
      </c>
      <c r="L71" s="97">
        <v>2500</v>
      </c>
      <c r="M71" s="98">
        <v>0.74</v>
      </c>
      <c r="N71" s="97">
        <v>5000</v>
      </c>
      <c r="O71" s="97">
        <v>3400</v>
      </c>
      <c r="P71" s="97">
        <v>9500000</v>
      </c>
      <c r="Q71" s="97">
        <v>2700</v>
      </c>
      <c r="R71" s="98">
        <v>0.7</v>
      </c>
    </row>
    <row r="72" spans="1:18">
      <c r="A72" s="90" t="s">
        <v>1382</v>
      </c>
      <c r="B72" s="95" t="s">
        <v>987</v>
      </c>
      <c r="C72" s="100" t="s">
        <v>78</v>
      </c>
      <c r="D72" s="97">
        <v>3900</v>
      </c>
      <c r="E72" s="97">
        <v>3000</v>
      </c>
      <c r="F72" s="97">
        <v>7200000</v>
      </c>
      <c r="G72" s="97">
        <v>2400</v>
      </c>
      <c r="H72" s="98">
        <v>0.77</v>
      </c>
      <c r="I72" s="97">
        <v>3900</v>
      </c>
      <c r="J72" s="97">
        <v>2900</v>
      </c>
      <c r="K72" s="97">
        <v>5900000</v>
      </c>
      <c r="L72" s="97">
        <v>2100</v>
      </c>
      <c r="M72" s="98">
        <v>0.73</v>
      </c>
      <c r="N72" s="97">
        <v>3900</v>
      </c>
      <c r="O72" s="97">
        <v>2700</v>
      </c>
      <c r="P72" s="97">
        <v>6300000</v>
      </c>
      <c r="Q72" s="97">
        <v>2300</v>
      </c>
      <c r="R72" s="98">
        <v>0.68</v>
      </c>
    </row>
    <row r="73" spans="1:18">
      <c r="A73" s="90" t="s">
        <v>1382</v>
      </c>
      <c r="B73" s="95" t="s">
        <v>988</v>
      </c>
      <c r="C73" s="100" t="s">
        <v>79</v>
      </c>
      <c r="D73" s="97">
        <v>3900</v>
      </c>
      <c r="E73" s="97">
        <v>3100</v>
      </c>
      <c r="F73" s="97">
        <v>7900000</v>
      </c>
      <c r="G73" s="97">
        <v>2500</v>
      </c>
      <c r="H73" s="98">
        <v>0.8</v>
      </c>
      <c r="I73" s="97">
        <v>3900</v>
      </c>
      <c r="J73" s="97">
        <v>3000</v>
      </c>
      <c r="K73" s="97">
        <v>6500000</v>
      </c>
      <c r="L73" s="97">
        <v>2200</v>
      </c>
      <c r="M73" s="98">
        <v>0.77</v>
      </c>
      <c r="N73" s="97">
        <v>3800</v>
      </c>
      <c r="O73" s="97">
        <v>2800</v>
      </c>
      <c r="P73" s="97">
        <v>7000000</v>
      </c>
      <c r="Q73" s="97">
        <v>2500</v>
      </c>
      <c r="R73" s="98">
        <v>0.74</v>
      </c>
    </row>
    <row r="74" spans="1:18">
      <c r="A74" s="90" t="s">
        <v>1382</v>
      </c>
      <c r="B74" s="95" t="s">
        <v>989</v>
      </c>
      <c r="C74" s="100" t="s">
        <v>80</v>
      </c>
      <c r="D74" s="97">
        <v>3800</v>
      </c>
      <c r="E74" s="97">
        <v>2900</v>
      </c>
      <c r="F74" s="97">
        <v>7300000</v>
      </c>
      <c r="G74" s="97">
        <v>2500</v>
      </c>
      <c r="H74" s="98">
        <v>0.76</v>
      </c>
      <c r="I74" s="97">
        <v>3700</v>
      </c>
      <c r="J74" s="97">
        <v>2700</v>
      </c>
      <c r="K74" s="97">
        <v>5800000</v>
      </c>
      <c r="L74" s="97">
        <v>2100</v>
      </c>
      <c r="M74" s="98">
        <v>0.72</v>
      </c>
      <c r="N74" s="97">
        <v>3700</v>
      </c>
      <c r="O74" s="97">
        <v>2500</v>
      </c>
      <c r="P74" s="97">
        <v>5900000</v>
      </c>
      <c r="Q74" s="97">
        <v>2400</v>
      </c>
      <c r="R74" s="98">
        <v>0.67</v>
      </c>
    </row>
    <row r="75" spans="1:18">
      <c r="A75" s="90" t="s">
        <v>1382</v>
      </c>
      <c r="B75" s="95" t="s">
        <v>990</v>
      </c>
      <c r="C75" s="100" t="s">
        <v>81</v>
      </c>
      <c r="D75" s="97">
        <v>4100</v>
      </c>
      <c r="E75" s="97">
        <v>3300</v>
      </c>
      <c r="F75" s="97">
        <v>8300000</v>
      </c>
      <c r="G75" s="97">
        <v>2500</v>
      </c>
      <c r="H75" s="98">
        <v>0.8</v>
      </c>
      <c r="I75" s="97">
        <v>4000</v>
      </c>
      <c r="J75" s="97">
        <v>3100</v>
      </c>
      <c r="K75" s="97">
        <v>6900000</v>
      </c>
      <c r="L75" s="97">
        <v>2200</v>
      </c>
      <c r="M75" s="98">
        <v>0.77</v>
      </c>
      <c r="N75" s="97">
        <v>4000</v>
      </c>
      <c r="O75" s="97">
        <v>2900</v>
      </c>
      <c r="P75" s="97">
        <v>7400000</v>
      </c>
      <c r="Q75" s="97">
        <v>2500</v>
      </c>
      <c r="R75" s="98">
        <v>0.74</v>
      </c>
    </row>
    <row r="76" spans="1:18">
      <c r="A76" s="90" t="s">
        <v>1382</v>
      </c>
      <c r="B76" s="95" t="s">
        <v>998</v>
      </c>
      <c r="C76" s="100" t="s">
        <v>82</v>
      </c>
      <c r="D76" s="97">
        <v>4500</v>
      </c>
      <c r="E76" s="97">
        <v>3300</v>
      </c>
      <c r="F76" s="97">
        <v>10000000</v>
      </c>
      <c r="G76" s="97">
        <v>3000</v>
      </c>
      <c r="H76" s="98">
        <v>0.74</v>
      </c>
      <c r="I76" s="97">
        <v>4500</v>
      </c>
      <c r="J76" s="97">
        <v>2900</v>
      </c>
      <c r="K76" s="97">
        <v>7500000</v>
      </c>
      <c r="L76" s="97">
        <v>2600</v>
      </c>
      <c r="M76" s="98">
        <v>0.64</v>
      </c>
      <c r="N76" s="97">
        <v>4500</v>
      </c>
      <c r="O76" s="97">
        <v>2600</v>
      </c>
      <c r="P76" s="97">
        <v>7600000</v>
      </c>
      <c r="Q76" s="97">
        <v>2900</v>
      </c>
      <c r="R76" s="98">
        <v>0.59</v>
      </c>
    </row>
    <row r="77" spans="1:18">
      <c r="A77" s="90" t="s">
        <v>1382</v>
      </c>
      <c r="B77" s="95" t="s">
        <v>1001</v>
      </c>
      <c r="C77" s="100" t="s">
        <v>83</v>
      </c>
      <c r="D77" s="97">
        <v>4400</v>
      </c>
      <c r="E77" s="97">
        <v>3600</v>
      </c>
      <c r="F77" s="97">
        <v>10200000</v>
      </c>
      <c r="G77" s="97">
        <v>2900</v>
      </c>
      <c r="H77" s="98">
        <v>0.81</v>
      </c>
      <c r="I77" s="97">
        <v>4400</v>
      </c>
      <c r="J77" s="97">
        <v>3300</v>
      </c>
      <c r="K77" s="97">
        <v>8200000</v>
      </c>
      <c r="L77" s="97">
        <v>2500</v>
      </c>
      <c r="M77" s="98">
        <v>0.75</v>
      </c>
      <c r="N77" s="97">
        <v>4300</v>
      </c>
      <c r="O77" s="97">
        <v>3100</v>
      </c>
      <c r="P77" s="97">
        <v>8600000</v>
      </c>
      <c r="Q77" s="97">
        <v>2800</v>
      </c>
      <c r="R77" s="98">
        <v>0.71</v>
      </c>
    </row>
    <row r="78" spans="1:18">
      <c r="A78" s="90" t="s">
        <v>1382</v>
      </c>
      <c r="B78" s="95" t="s">
        <v>1003</v>
      </c>
      <c r="C78" s="100" t="s">
        <v>84</v>
      </c>
      <c r="D78" s="97">
        <v>5200</v>
      </c>
      <c r="E78" s="97">
        <v>4100</v>
      </c>
      <c r="F78" s="97">
        <v>9700000</v>
      </c>
      <c r="G78" s="97">
        <v>2400</v>
      </c>
      <c r="H78" s="98">
        <v>0.78</v>
      </c>
      <c r="I78" s="97">
        <v>5200</v>
      </c>
      <c r="J78" s="97">
        <v>3800</v>
      </c>
      <c r="K78" s="97">
        <v>7900000</v>
      </c>
      <c r="L78" s="97">
        <v>2100</v>
      </c>
      <c r="M78" s="98">
        <v>0.74</v>
      </c>
      <c r="N78" s="97">
        <v>5100</v>
      </c>
      <c r="O78" s="97">
        <v>3600</v>
      </c>
      <c r="P78" s="97">
        <v>8400000</v>
      </c>
      <c r="Q78" s="97">
        <v>2300</v>
      </c>
      <c r="R78" s="98">
        <v>0.7</v>
      </c>
    </row>
    <row r="79" spans="1:18">
      <c r="A79" s="90" t="s">
        <v>1382</v>
      </c>
      <c r="B79" s="95" t="s">
        <v>1004</v>
      </c>
      <c r="C79" s="100" t="s">
        <v>85</v>
      </c>
      <c r="D79" s="97">
        <v>5700</v>
      </c>
      <c r="E79" s="97">
        <v>4500</v>
      </c>
      <c r="F79" s="97">
        <v>9800000</v>
      </c>
      <c r="G79" s="97">
        <v>2200</v>
      </c>
      <c r="H79" s="98">
        <v>0.79</v>
      </c>
      <c r="I79" s="97">
        <v>5600</v>
      </c>
      <c r="J79" s="97">
        <v>4300</v>
      </c>
      <c r="K79" s="97">
        <v>8100000</v>
      </c>
      <c r="L79" s="97">
        <v>1900</v>
      </c>
      <c r="M79" s="98">
        <v>0.77</v>
      </c>
      <c r="N79" s="97">
        <v>5600</v>
      </c>
      <c r="O79" s="97">
        <v>4100</v>
      </c>
      <c r="P79" s="97">
        <v>8800000</v>
      </c>
      <c r="Q79" s="97">
        <v>2100</v>
      </c>
      <c r="R79" s="98">
        <v>0.74</v>
      </c>
    </row>
    <row r="80" spans="1:18">
      <c r="A80" s="90" t="s">
        <v>1382</v>
      </c>
      <c r="B80" s="95" t="s">
        <v>1005</v>
      </c>
      <c r="C80" s="100" t="s">
        <v>86</v>
      </c>
      <c r="D80" s="97">
        <v>4100</v>
      </c>
      <c r="E80" s="97">
        <v>3100</v>
      </c>
      <c r="F80" s="97">
        <v>8100000</v>
      </c>
      <c r="G80" s="97">
        <v>2600</v>
      </c>
      <c r="H80" s="98">
        <v>0.76</v>
      </c>
      <c r="I80" s="97">
        <v>4100</v>
      </c>
      <c r="J80" s="97">
        <v>2900</v>
      </c>
      <c r="K80" s="97">
        <v>6600000</v>
      </c>
      <c r="L80" s="97">
        <v>2300</v>
      </c>
      <c r="M80" s="98">
        <v>0.72</v>
      </c>
      <c r="N80" s="97">
        <v>4100</v>
      </c>
      <c r="O80" s="97">
        <v>2700</v>
      </c>
      <c r="P80" s="97">
        <v>6800000</v>
      </c>
      <c r="Q80" s="97">
        <v>2500</v>
      </c>
      <c r="R80" s="98">
        <v>0.66</v>
      </c>
    </row>
    <row r="81" spans="1:18">
      <c r="A81" s="90" t="s">
        <v>1382</v>
      </c>
      <c r="B81" s="95" t="s">
        <v>1026</v>
      </c>
      <c r="C81" s="100" t="s">
        <v>87</v>
      </c>
      <c r="D81" s="97">
        <v>4100</v>
      </c>
      <c r="E81" s="97">
        <v>3100</v>
      </c>
      <c r="F81" s="97">
        <v>8100000</v>
      </c>
      <c r="G81" s="97">
        <v>2600</v>
      </c>
      <c r="H81" s="98">
        <v>0.76</v>
      </c>
      <c r="I81" s="97">
        <v>4100</v>
      </c>
      <c r="J81" s="97">
        <v>2700</v>
      </c>
      <c r="K81" s="97">
        <v>6100000</v>
      </c>
      <c r="L81" s="97">
        <v>2300</v>
      </c>
      <c r="M81" s="98">
        <v>0.66</v>
      </c>
      <c r="N81" s="97">
        <v>4100</v>
      </c>
      <c r="O81" s="97">
        <v>2500</v>
      </c>
      <c r="P81" s="97">
        <v>6400000</v>
      </c>
      <c r="Q81" s="97">
        <v>2600</v>
      </c>
      <c r="R81" s="98">
        <v>0.62</v>
      </c>
    </row>
    <row r="82" spans="1:18">
      <c r="A82" s="90" t="s">
        <v>1382</v>
      </c>
      <c r="B82" s="95" t="s">
        <v>1080</v>
      </c>
      <c r="C82" s="100" t="s">
        <v>88</v>
      </c>
      <c r="D82" s="97">
        <v>5400</v>
      </c>
      <c r="E82" s="97">
        <v>4300</v>
      </c>
      <c r="F82" s="97">
        <v>10700000</v>
      </c>
      <c r="G82" s="97">
        <v>2500</v>
      </c>
      <c r="H82" s="98">
        <v>0.79</v>
      </c>
      <c r="I82" s="97">
        <v>5300</v>
      </c>
      <c r="J82" s="97">
        <v>3900</v>
      </c>
      <c r="K82" s="97">
        <v>8600000</v>
      </c>
      <c r="L82" s="97">
        <v>2200</v>
      </c>
      <c r="M82" s="98">
        <v>0.75</v>
      </c>
      <c r="N82" s="97">
        <v>5200</v>
      </c>
      <c r="O82" s="97">
        <v>3700</v>
      </c>
      <c r="P82" s="97">
        <v>9100000</v>
      </c>
      <c r="Q82" s="97">
        <v>2500</v>
      </c>
      <c r="R82" s="98">
        <v>0.71</v>
      </c>
    </row>
    <row r="83" spans="1:18">
      <c r="A83" s="90" t="s">
        <v>1382</v>
      </c>
      <c r="B83" s="95" t="s">
        <v>1081</v>
      </c>
      <c r="C83" s="100" t="s">
        <v>89</v>
      </c>
      <c r="D83" s="97">
        <v>4800</v>
      </c>
      <c r="E83" s="97">
        <v>3900</v>
      </c>
      <c r="F83" s="97">
        <v>9000000</v>
      </c>
      <c r="G83" s="97">
        <v>2300</v>
      </c>
      <c r="H83" s="98">
        <v>0.81</v>
      </c>
      <c r="I83" s="97">
        <v>4800</v>
      </c>
      <c r="J83" s="97">
        <v>3700</v>
      </c>
      <c r="K83" s="97">
        <v>7200000</v>
      </c>
      <c r="L83" s="97">
        <v>2000</v>
      </c>
      <c r="M83" s="98">
        <v>0.77</v>
      </c>
      <c r="N83" s="97">
        <v>4700</v>
      </c>
      <c r="O83" s="97">
        <v>3400</v>
      </c>
      <c r="P83" s="97">
        <v>7700000</v>
      </c>
      <c r="Q83" s="97">
        <v>2300</v>
      </c>
      <c r="R83" s="98">
        <v>0.73</v>
      </c>
    </row>
    <row r="84" spans="1:18">
      <c r="A84" s="90" t="s">
        <v>1382</v>
      </c>
      <c r="B84" s="95" t="s">
        <v>1088</v>
      </c>
      <c r="C84" s="100" t="s">
        <v>90</v>
      </c>
      <c r="D84" s="97">
        <v>4700</v>
      </c>
      <c r="E84" s="97">
        <v>3800</v>
      </c>
      <c r="F84" s="97">
        <v>8700000</v>
      </c>
      <c r="G84" s="97">
        <v>2300</v>
      </c>
      <c r="H84" s="98">
        <v>0.81</v>
      </c>
      <c r="I84" s="97">
        <v>4700</v>
      </c>
      <c r="J84" s="97">
        <v>3500</v>
      </c>
      <c r="K84" s="97">
        <v>6800000</v>
      </c>
      <c r="L84" s="97">
        <v>2000</v>
      </c>
      <c r="M84" s="98">
        <v>0.74</v>
      </c>
      <c r="N84" s="97">
        <v>4600</v>
      </c>
      <c r="O84" s="97">
        <v>3300</v>
      </c>
      <c r="P84" s="97">
        <v>7200000</v>
      </c>
      <c r="Q84" s="97">
        <v>2200</v>
      </c>
      <c r="R84" s="98">
        <v>0.7</v>
      </c>
    </row>
    <row r="85" spans="1:18">
      <c r="A85" s="90" t="s">
        <v>1382</v>
      </c>
      <c r="B85" s="95" t="s">
        <v>1090</v>
      </c>
      <c r="C85" s="100" t="s">
        <v>91</v>
      </c>
      <c r="D85" s="97">
        <v>6600</v>
      </c>
      <c r="E85" s="97">
        <v>4900</v>
      </c>
      <c r="F85" s="97">
        <v>14000000</v>
      </c>
      <c r="G85" s="97">
        <v>2900</v>
      </c>
      <c r="H85" s="98">
        <v>0.74</v>
      </c>
      <c r="I85" s="97">
        <v>6600</v>
      </c>
      <c r="J85" s="97">
        <v>4000</v>
      </c>
      <c r="K85" s="97">
        <v>10000000</v>
      </c>
      <c r="L85" s="97">
        <v>2500</v>
      </c>
      <c r="M85" s="98">
        <v>0.61</v>
      </c>
      <c r="N85" s="97">
        <v>6600</v>
      </c>
      <c r="O85" s="97">
        <v>3500</v>
      </c>
      <c r="P85" s="97">
        <v>9800000</v>
      </c>
      <c r="Q85" s="97">
        <v>2800</v>
      </c>
      <c r="R85" s="98">
        <v>0.54</v>
      </c>
    </row>
    <row r="86" spans="1:18">
      <c r="A86" s="90" t="s">
        <v>1382</v>
      </c>
      <c r="B86" s="95" t="s">
        <v>1101</v>
      </c>
      <c r="C86" s="100" t="s">
        <v>92</v>
      </c>
      <c r="D86" s="97">
        <v>3500</v>
      </c>
      <c r="E86" s="97">
        <v>2600</v>
      </c>
      <c r="F86" s="97">
        <v>6100000</v>
      </c>
      <c r="G86" s="97">
        <v>2300</v>
      </c>
      <c r="H86" s="98">
        <v>0.76</v>
      </c>
      <c r="I86" s="97">
        <v>3400</v>
      </c>
      <c r="J86" s="97">
        <v>2500</v>
      </c>
      <c r="K86" s="97">
        <v>5000000</v>
      </c>
      <c r="L86" s="97">
        <v>2000</v>
      </c>
      <c r="M86" s="98">
        <v>0.72</v>
      </c>
      <c r="N86" s="97">
        <v>3400</v>
      </c>
      <c r="O86" s="97">
        <v>2300</v>
      </c>
      <c r="P86" s="97">
        <v>5300000</v>
      </c>
      <c r="Q86" s="97">
        <v>2300</v>
      </c>
      <c r="R86" s="98">
        <v>0.69</v>
      </c>
    </row>
    <row r="87" spans="1:18">
      <c r="A87" s="90" t="s">
        <v>1382</v>
      </c>
      <c r="B87" s="95" t="s">
        <v>1111</v>
      </c>
      <c r="C87" s="100" t="s">
        <v>93</v>
      </c>
      <c r="D87" s="97">
        <v>5000</v>
      </c>
      <c r="E87" s="97">
        <v>3800</v>
      </c>
      <c r="F87" s="97">
        <v>10900000</v>
      </c>
      <c r="G87" s="97">
        <v>2900</v>
      </c>
      <c r="H87" s="98">
        <v>0.76</v>
      </c>
      <c r="I87" s="97">
        <v>5000</v>
      </c>
      <c r="J87" s="97">
        <v>3300</v>
      </c>
      <c r="K87" s="97">
        <v>8400000</v>
      </c>
      <c r="L87" s="97">
        <v>2500</v>
      </c>
      <c r="M87" s="98">
        <v>0.67</v>
      </c>
      <c r="N87" s="97">
        <v>5000</v>
      </c>
      <c r="O87" s="97">
        <v>3000</v>
      </c>
      <c r="P87" s="97">
        <v>8400000</v>
      </c>
      <c r="Q87" s="97">
        <v>2800</v>
      </c>
      <c r="R87" s="98">
        <v>0.61</v>
      </c>
    </row>
    <row r="88" spans="1:18">
      <c r="A88" s="90" t="s">
        <v>1382</v>
      </c>
      <c r="B88" s="95" t="s">
        <v>1114</v>
      </c>
      <c r="C88" s="100" t="s">
        <v>94</v>
      </c>
      <c r="D88" s="97">
        <v>5200</v>
      </c>
      <c r="E88" s="97">
        <v>4200</v>
      </c>
      <c r="F88" s="97">
        <v>9600000</v>
      </c>
      <c r="G88" s="97">
        <v>2300</v>
      </c>
      <c r="H88" s="98">
        <v>0.82</v>
      </c>
      <c r="I88" s="97">
        <v>5100</v>
      </c>
      <c r="J88" s="97">
        <v>3900</v>
      </c>
      <c r="K88" s="97">
        <v>7800000</v>
      </c>
      <c r="L88" s="97">
        <v>2000</v>
      </c>
      <c r="M88" s="98">
        <v>0.77</v>
      </c>
      <c r="N88" s="97">
        <v>5100</v>
      </c>
      <c r="O88" s="97">
        <v>3700</v>
      </c>
      <c r="P88" s="97">
        <v>8200000</v>
      </c>
      <c r="Q88" s="97">
        <v>2200</v>
      </c>
      <c r="R88" s="98">
        <v>0.73</v>
      </c>
    </row>
    <row r="89" spans="1:18">
      <c r="A89" s="90" t="s">
        <v>1382</v>
      </c>
      <c r="B89" s="95" t="s">
        <v>1120</v>
      </c>
      <c r="C89" s="100" t="s">
        <v>95</v>
      </c>
      <c r="D89" s="97">
        <v>5000</v>
      </c>
      <c r="E89" s="97">
        <v>3900</v>
      </c>
      <c r="F89" s="97">
        <v>10500000</v>
      </c>
      <c r="G89" s="97">
        <v>2700</v>
      </c>
      <c r="H89" s="98">
        <v>0.78</v>
      </c>
      <c r="I89" s="97">
        <v>5000</v>
      </c>
      <c r="J89" s="97">
        <v>3600</v>
      </c>
      <c r="K89" s="97">
        <v>8500000</v>
      </c>
      <c r="L89" s="97">
        <v>2300</v>
      </c>
      <c r="M89" s="98">
        <v>0.72</v>
      </c>
      <c r="N89" s="97">
        <v>5000</v>
      </c>
      <c r="O89" s="97">
        <v>3300</v>
      </c>
      <c r="P89" s="97">
        <v>8800000</v>
      </c>
      <c r="Q89" s="97">
        <v>2600</v>
      </c>
      <c r="R89" s="98">
        <v>0.67</v>
      </c>
    </row>
    <row r="90" spans="1:18">
      <c r="A90" s="90" t="s">
        <v>1382</v>
      </c>
      <c r="B90" s="95" t="s">
        <v>1130</v>
      </c>
      <c r="C90" s="100" t="s">
        <v>96</v>
      </c>
      <c r="D90" s="97">
        <v>4800</v>
      </c>
      <c r="E90" s="97">
        <v>3700</v>
      </c>
      <c r="F90" s="97">
        <v>10100000</v>
      </c>
      <c r="G90" s="97">
        <v>2700</v>
      </c>
      <c r="H90" s="98">
        <v>0.78</v>
      </c>
      <c r="I90" s="97">
        <v>4700</v>
      </c>
      <c r="J90" s="97">
        <v>3500</v>
      </c>
      <c r="K90" s="97">
        <v>8100000</v>
      </c>
      <c r="L90" s="97">
        <v>2400</v>
      </c>
      <c r="M90" s="98">
        <v>0.73</v>
      </c>
      <c r="N90" s="97">
        <v>4700</v>
      </c>
      <c r="O90" s="97">
        <v>3300</v>
      </c>
      <c r="P90" s="97">
        <v>8700000</v>
      </c>
      <c r="Q90" s="97">
        <v>2700</v>
      </c>
      <c r="R90" s="98">
        <v>0.69</v>
      </c>
    </row>
    <row r="91" spans="1:18">
      <c r="A91" s="90" t="s">
        <v>1382</v>
      </c>
      <c r="B91" s="95" t="s">
        <v>1135</v>
      </c>
      <c r="C91" s="100" t="s">
        <v>97</v>
      </c>
      <c r="D91" s="97">
        <v>3300</v>
      </c>
      <c r="E91" s="97">
        <v>2600</v>
      </c>
      <c r="F91" s="97">
        <v>7500000</v>
      </c>
      <c r="G91" s="97">
        <v>2900</v>
      </c>
      <c r="H91" s="98">
        <v>0.79</v>
      </c>
      <c r="I91" s="97">
        <v>3300</v>
      </c>
      <c r="J91" s="97">
        <v>2300</v>
      </c>
      <c r="K91" s="97">
        <v>5800000</v>
      </c>
      <c r="L91" s="97">
        <v>2500</v>
      </c>
      <c r="M91" s="98">
        <v>0.72</v>
      </c>
      <c r="N91" s="97">
        <v>3200</v>
      </c>
      <c r="O91" s="97">
        <v>2200</v>
      </c>
      <c r="P91" s="97">
        <v>6200000</v>
      </c>
      <c r="Q91" s="97">
        <v>2800</v>
      </c>
      <c r="R91" s="98">
        <v>0.68</v>
      </c>
    </row>
    <row r="92" spans="1:18">
      <c r="A92" s="90" t="s">
        <v>1382</v>
      </c>
      <c r="B92" s="95" t="s">
        <v>1162</v>
      </c>
      <c r="C92" s="100" t="s">
        <v>98</v>
      </c>
      <c r="D92" s="97">
        <v>4400</v>
      </c>
      <c r="E92" s="97">
        <v>3400</v>
      </c>
      <c r="F92" s="97">
        <v>9600000</v>
      </c>
      <c r="G92" s="97">
        <v>2800</v>
      </c>
      <c r="H92" s="98">
        <v>0.77</v>
      </c>
      <c r="I92" s="97">
        <v>4400</v>
      </c>
      <c r="J92" s="97">
        <v>3000</v>
      </c>
      <c r="K92" s="97">
        <v>7400000</v>
      </c>
      <c r="L92" s="97">
        <v>2500</v>
      </c>
      <c r="M92" s="98">
        <v>0.68</v>
      </c>
      <c r="N92" s="97">
        <v>4400</v>
      </c>
      <c r="O92" s="97">
        <v>2800</v>
      </c>
      <c r="P92" s="97">
        <v>7800000</v>
      </c>
      <c r="Q92" s="97">
        <v>2800</v>
      </c>
      <c r="R92" s="98">
        <v>0.64</v>
      </c>
    </row>
    <row r="93" spans="1:18">
      <c r="A93" s="90" t="s">
        <v>1382</v>
      </c>
      <c r="B93" s="95" t="s">
        <v>1177</v>
      </c>
      <c r="C93" s="100" t="s">
        <v>99</v>
      </c>
      <c r="D93" s="97">
        <v>4200</v>
      </c>
      <c r="E93" s="97">
        <v>3200</v>
      </c>
      <c r="F93" s="97">
        <v>8300000</v>
      </c>
      <c r="G93" s="97">
        <v>2600</v>
      </c>
      <c r="H93" s="98">
        <v>0.77</v>
      </c>
      <c r="I93" s="97">
        <v>4200</v>
      </c>
      <c r="J93" s="97">
        <v>2900</v>
      </c>
      <c r="K93" s="97">
        <v>6600000</v>
      </c>
      <c r="L93" s="97">
        <v>2200</v>
      </c>
      <c r="M93" s="98">
        <v>0.71</v>
      </c>
      <c r="N93" s="97">
        <v>4100</v>
      </c>
      <c r="O93" s="97">
        <v>2800</v>
      </c>
      <c r="P93" s="97">
        <v>7000000</v>
      </c>
      <c r="Q93" s="97">
        <v>2500</v>
      </c>
      <c r="R93" s="98">
        <v>0.67</v>
      </c>
    </row>
    <row r="94" spans="1:18">
      <c r="A94" s="90" t="s">
        <v>1382</v>
      </c>
      <c r="B94" s="95" t="s">
        <v>1181</v>
      </c>
      <c r="C94" s="100" t="s">
        <v>102</v>
      </c>
      <c r="D94" s="97">
        <v>3800</v>
      </c>
      <c r="E94" s="97">
        <v>3000</v>
      </c>
      <c r="F94" s="97">
        <v>8400000</v>
      </c>
      <c r="G94" s="97">
        <v>2800</v>
      </c>
      <c r="H94" s="98">
        <v>0.81</v>
      </c>
      <c r="I94" s="97">
        <v>3700</v>
      </c>
      <c r="J94" s="97">
        <v>2800</v>
      </c>
      <c r="K94" s="97">
        <v>6700000</v>
      </c>
      <c r="L94" s="97">
        <v>2400</v>
      </c>
      <c r="M94" s="98">
        <v>0.74</v>
      </c>
      <c r="N94" s="97">
        <v>3700</v>
      </c>
      <c r="O94" s="97">
        <v>2600</v>
      </c>
      <c r="P94" s="97">
        <v>7200000</v>
      </c>
      <c r="Q94" s="97">
        <v>2700</v>
      </c>
      <c r="R94" s="98">
        <v>0.71</v>
      </c>
    </row>
    <row r="95" spans="1:18">
      <c r="A95" s="90" t="s">
        <v>1382</v>
      </c>
      <c r="B95" s="95" t="s">
        <v>1182</v>
      </c>
      <c r="C95" s="100" t="s">
        <v>100</v>
      </c>
      <c r="D95" s="97">
        <v>3800</v>
      </c>
      <c r="E95" s="97">
        <v>3000</v>
      </c>
      <c r="F95" s="97">
        <v>8200000</v>
      </c>
      <c r="G95" s="97">
        <v>2700</v>
      </c>
      <c r="H95" s="98">
        <v>0.8</v>
      </c>
      <c r="I95" s="97">
        <v>3800</v>
      </c>
      <c r="J95" s="97">
        <v>2800</v>
      </c>
      <c r="K95" s="97">
        <v>6600000</v>
      </c>
      <c r="L95" s="97">
        <v>2400</v>
      </c>
      <c r="M95" s="98">
        <v>0.74</v>
      </c>
      <c r="N95" s="97">
        <v>3700</v>
      </c>
      <c r="O95" s="97">
        <v>2600</v>
      </c>
      <c r="P95" s="97">
        <v>7000000</v>
      </c>
      <c r="Q95" s="97">
        <v>2700</v>
      </c>
      <c r="R95" s="98">
        <v>0.7</v>
      </c>
    </row>
    <row r="96" spans="1:18">
      <c r="A96" s="90" t="s">
        <v>1382</v>
      </c>
      <c r="B96" s="95" t="s">
        <v>1186</v>
      </c>
      <c r="C96" s="100" t="s">
        <v>101</v>
      </c>
      <c r="D96" s="97">
        <v>4200</v>
      </c>
      <c r="E96" s="97">
        <v>3300</v>
      </c>
      <c r="F96" s="97">
        <v>9000000</v>
      </c>
      <c r="G96" s="97">
        <v>2700</v>
      </c>
      <c r="H96" s="98">
        <v>0.78</v>
      </c>
      <c r="I96" s="97">
        <v>4200</v>
      </c>
      <c r="J96" s="97">
        <v>3000</v>
      </c>
      <c r="K96" s="97">
        <v>7100000</v>
      </c>
      <c r="L96" s="97">
        <v>2400</v>
      </c>
      <c r="M96" s="98">
        <v>0.72</v>
      </c>
      <c r="N96" s="97">
        <v>4200</v>
      </c>
      <c r="O96" s="97">
        <v>2800</v>
      </c>
      <c r="P96" s="97">
        <v>7600000</v>
      </c>
      <c r="Q96" s="97">
        <v>2700</v>
      </c>
      <c r="R96" s="98">
        <v>0.68</v>
      </c>
    </row>
    <row r="97" spans="1:18">
      <c r="A97" s="90" t="s">
        <v>1382</v>
      </c>
      <c r="B97" s="95" t="s">
        <v>1189</v>
      </c>
      <c r="C97" s="100" t="s">
        <v>103</v>
      </c>
      <c r="D97" s="97">
        <v>3900</v>
      </c>
      <c r="E97" s="97">
        <v>3100</v>
      </c>
      <c r="F97" s="97">
        <v>8300000</v>
      </c>
      <c r="G97" s="97">
        <v>2700</v>
      </c>
      <c r="H97" s="98">
        <v>0.78</v>
      </c>
      <c r="I97" s="97">
        <v>3900</v>
      </c>
      <c r="J97" s="97">
        <v>2800</v>
      </c>
      <c r="K97" s="97">
        <v>6700000</v>
      </c>
      <c r="L97" s="97">
        <v>2400</v>
      </c>
      <c r="M97" s="98">
        <v>0.73</v>
      </c>
      <c r="N97" s="97">
        <v>3900</v>
      </c>
      <c r="O97" s="97">
        <v>2600</v>
      </c>
      <c r="P97" s="97">
        <v>7000000</v>
      </c>
      <c r="Q97" s="97">
        <v>2700</v>
      </c>
      <c r="R97" s="98">
        <v>0.68</v>
      </c>
    </row>
    <row r="98" spans="1:18">
      <c r="A98" s="90" t="s">
        <v>1382</v>
      </c>
      <c r="B98" s="95" t="s">
        <v>1199</v>
      </c>
      <c r="C98" s="100" t="s">
        <v>104</v>
      </c>
      <c r="D98" s="97">
        <v>4300</v>
      </c>
      <c r="E98" s="97">
        <v>3500</v>
      </c>
      <c r="F98" s="97">
        <v>9000000</v>
      </c>
      <c r="G98" s="97">
        <v>2600</v>
      </c>
      <c r="H98" s="98">
        <v>0.81</v>
      </c>
      <c r="I98" s="97">
        <v>4300</v>
      </c>
      <c r="J98" s="97">
        <v>3200</v>
      </c>
      <c r="K98" s="97">
        <v>7100000</v>
      </c>
      <c r="L98" s="97">
        <v>2200</v>
      </c>
      <c r="M98" s="98">
        <v>0.74</v>
      </c>
      <c r="N98" s="97">
        <v>4300</v>
      </c>
      <c r="O98" s="97">
        <v>3000</v>
      </c>
      <c r="P98" s="97">
        <v>7600000</v>
      </c>
      <c r="Q98" s="97">
        <v>2500</v>
      </c>
      <c r="R98" s="98">
        <v>0.7</v>
      </c>
    </row>
    <row r="99" spans="1:18">
      <c r="A99" s="90" t="s">
        <v>1382</v>
      </c>
      <c r="B99" s="95" t="s">
        <v>1209</v>
      </c>
      <c r="C99" s="100" t="s">
        <v>105</v>
      </c>
      <c r="D99" s="97">
        <v>3900</v>
      </c>
      <c r="E99" s="97">
        <v>2900</v>
      </c>
      <c r="F99" s="97">
        <v>8900000</v>
      </c>
      <c r="G99" s="97">
        <v>3100</v>
      </c>
      <c r="H99" s="98">
        <v>0.73</v>
      </c>
      <c r="I99" s="97">
        <v>3900</v>
      </c>
      <c r="J99" s="97">
        <v>2500</v>
      </c>
      <c r="K99" s="97">
        <v>6700000</v>
      </c>
      <c r="L99" s="97">
        <v>2600</v>
      </c>
      <c r="M99" s="98">
        <v>0.64</v>
      </c>
      <c r="N99" s="97">
        <v>3900</v>
      </c>
      <c r="O99" s="97">
        <v>2300</v>
      </c>
      <c r="P99" s="97">
        <v>6800000</v>
      </c>
      <c r="Q99" s="97">
        <v>2900</v>
      </c>
      <c r="R99" s="98">
        <v>0.59</v>
      </c>
    </row>
    <row r="100" spans="1:18">
      <c r="A100" s="90" t="s">
        <v>1382</v>
      </c>
      <c r="B100" s="95" t="s">
        <v>1235</v>
      </c>
      <c r="C100" s="100" t="s">
        <v>106</v>
      </c>
      <c r="D100" s="97">
        <v>3400</v>
      </c>
      <c r="E100" s="97">
        <v>2600</v>
      </c>
      <c r="F100" s="97">
        <v>6400000</v>
      </c>
      <c r="G100" s="97">
        <v>2500</v>
      </c>
      <c r="H100" s="98">
        <v>0.77</v>
      </c>
      <c r="I100" s="97">
        <v>3400</v>
      </c>
      <c r="J100" s="97">
        <v>2400</v>
      </c>
      <c r="K100" s="97">
        <v>5100000</v>
      </c>
      <c r="L100" s="97">
        <v>2200</v>
      </c>
      <c r="M100" s="98">
        <v>0.71</v>
      </c>
      <c r="N100" s="97">
        <v>3400</v>
      </c>
      <c r="O100" s="97">
        <v>2200</v>
      </c>
      <c r="P100" s="97">
        <v>5400000</v>
      </c>
      <c r="Q100" s="97">
        <v>2400</v>
      </c>
      <c r="R100" s="98">
        <v>0.66</v>
      </c>
    </row>
    <row r="101" spans="1:18">
      <c r="A101" s="90" t="s">
        <v>1382</v>
      </c>
      <c r="B101" s="95" t="s">
        <v>1242</v>
      </c>
      <c r="C101" s="100" t="s">
        <v>107</v>
      </c>
      <c r="D101" s="97">
        <v>3700</v>
      </c>
      <c r="E101" s="97">
        <v>2900</v>
      </c>
      <c r="F101" s="97">
        <v>7800000</v>
      </c>
      <c r="G101" s="97">
        <v>2700</v>
      </c>
      <c r="H101" s="98">
        <v>0.77</v>
      </c>
      <c r="I101" s="97">
        <v>3700</v>
      </c>
      <c r="J101" s="97">
        <v>2600</v>
      </c>
      <c r="K101" s="97">
        <v>6200000</v>
      </c>
      <c r="L101" s="97">
        <v>2400</v>
      </c>
      <c r="M101" s="98">
        <v>0.7</v>
      </c>
      <c r="N101" s="97">
        <v>3700</v>
      </c>
      <c r="O101" s="97">
        <v>2500</v>
      </c>
      <c r="P101" s="97">
        <v>6400000</v>
      </c>
      <c r="Q101" s="97">
        <v>2600</v>
      </c>
      <c r="R101" s="98">
        <v>0.66</v>
      </c>
    </row>
    <row r="102" spans="1:18">
      <c r="A102" s="90" t="s">
        <v>1382</v>
      </c>
      <c r="B102" s="95" t="s">
        <v>1243</v>
      </c>
      <c r="C102" s="100" t="s">
        <v>108</v>
      </c>
      <c r="D102" s="97">
        <v>4300</v>
      </c>
      <c r="E102" s="97">
        <v>3300</v>
      </c>
      <c r="F102" s="97">
        <v>8900000</v>
      </c>
      <c r="G102" s="97">
        <v>2700</v>
      </c>
      <c r="H102" s="98">
        <v>0.76</v>
      </c>
      <c r="I102" s="97">
        <v>4300</v>
      </c>
      <c r="J102" s="97">
        <v>2900</v>
      </c>
      <c r="K102" s="97">
        <v>6900000</v>
      </c>
      <c r="L102" s="97">
        <v>2300</v>
      </c>
      <c r="M102" s="98">
        <v>0.69</v>
      </c>
      <c r="N102" s="97">
        <v>4300</v>
      </c>
      <c r="O102" s="97">
        <v>2700</v>
      </c>
      <c r="P102" s="97">
        <v>7200000</v>
      </c>
      <c r="Q102" s="97">
        <v>2600</v>
      </c>
      <c r="R102" s="98">
        <v>0.64</v>
      </c>
    </row>
    <row r="103" spans="1:18">
      <c r="A103" s="90" t="s">
        <v>1382</v>
      </c>
      <c r="B103" s="95" t="s">
        <v>1249</v>
      </c>
      <c r="C103" s="100" t="s">
        <v>109</v>
      </c>
      <c r="D103" s="97">
        <v>3500</v>
      </c>
      <c r="E103" s="97">
        <v>2600</v>
      </c>
      <c r="F103" s="97">
        <v>7200000</v>
      </c>
      <c r="G103" s="97">
        <v>2800</v>
      </c>
      <c r="H103" s="98">
        <v>0.75</v>
      </c>
      <c r="I103" s="97">
        <v>3500</v>
      </c>
      <c r="J103" s="97">
        <v>2300</v>
      </c>
      <c r="K103" s="97">
        <v>5500000</v>
      </c>
      <c r="L103" s="97">
        <v>2400</v>
      </c>
      <c r="M103" s="98">
        <v>0.65</v>
      </c>
      <c r="N103" s="97">
        <v>3500</v>
      </c>
      <c r="O103" s="97">
        <v>2200</v>
      </c>
      <c r="P103" s="97">
        <v>5800000</v>
      </c>
      <c r="Q103" s="97">
        <v>2700</v>
      </c>
      <c r="R103" s="98">
        <v>0.62</v>
      </c>
    </row>
    <row r="104" spans="1:18">
      <c r="A104" s="90" t="s">
        <v>1382</v>
      </c>
      <c r="B104" s="95" t="s">
        <v>1260</v>
      </c>
      <c r="C104" s="100" t="s">
        <v>110</v>
      </c>
      <c r="D104" s="97">
        <v>3900</v>
      </c>
      <c r="E104" s="97">
        <v>3100</v>
      </c>
      <c r="F104" s="97">
        <v>8500000</v>
      </c>
      <c r="G104" s="97">
        <v>2800</v>
      </c>
      <c r="H104" s="98">
        <v>0.78</v>
      </c>
      <c r="I104" s="97">
        <v>3900</v>
      </c>
      <c r="J104" s="97">
        <v>2800</v>
      </c>
      <c r="K104" s="97">
        <v>6600000</v>
      </c>
      <c r="L104" s="97">
        <v>2400</v>
      </c>
      <c r="M104" s="98">
        <v>0.71</v>
      </c>
      <c r="N104" s="97">
        <v>3900</v>
      </c>
      <c r="O104" s="97">
        <v>2600</v>
      </c>
      <c r="P104" s="97">
        <v>7000000</v>
      </c>
      <c r="Q104" s="97">
        <v>2700</v>
      </c>
      <c r="R104" s="98">
        <v>0.67</v>
      </c>
    </row>
    <row r="105" spans="1:18">
      <c r="A105" s="90" t="s">
        <v>1382</v>
      </c>
      <c r="B105" s="95" t="s">
        <v>1264</v>
      </c>
      <c r="C105" s="100" t="s">
        <v>111</v>
      </c>
      <c r="D105" s="97">
        <v>5700</v>
      </c>
      <c r="E105" s="97">
        <v>4400</v>
      </c>
      <c r="F105" s="97">
        <v>12900000</v>
      </c>
      <c r="G105" s="97">
        <v>3000</v>
      </c>
      <c r="H105" s="98">
        <v>0.76</v>
      </c>
      <c r="I105" s="97">
        <v>5700</v>
      </c>
      <c r="J105" s="97">
        <v>3600</v>
      </c>
      <c r="K105" s="97">
        <v>9400000</v>
      </c>
      <c r="L105" s="97">
        <v>2600</v>
      </c>
      <c r="M105" s="98">
        <v>0.64</v>
      </c>
      <c r="N105" s="97">
        <v>5700</v>
      </c>
      <c r="O105" s="97">
        <v>3400</v>
      </c>
      <c r="P105" s="97">
        <v>9600000</v>
      </c>
      <c r="Q105" s="97">
        <v>2900</v>
      </c>
      <c r="R105" s="98">
        <v>0.59</v>
      </c>
    </row>
    <row r="106" spans="1:18">
      <c r="A106" s="90" t="s">
        <v>1382</v>
      </c>
      <c r="B106" s="95" t="s">
        <v>1266</v>
      </c>
      <c r="C106" s="100" t="s">
        <v>112</v>
      </c>
      <c r="D106" s="97">
        <v>4200</v>
      </c>
      <c r="E106" s="97">
        <v>3300</v>
      </c>
      <c r="F106" s="97">
        <v>9400000</v>
      </c>
      <c r="G106" s="97">
        <v>2800</v>
      </c>
      <c r="H106" s="98">
        <v>0.8</v>
      </c>
      <c r="I106" s="97">
        <v>4200</v>
      </c>
      <c r="J106" s="97">
        <v>3100</v>
      </c>
      <c r="K106" s="97">
        <v>7600000</v>
      </c>
      <c r="L106" s="97">
        <v>2400</v>
      </c>
      <c r="M106" s="98">
        <v>0.74</v>
      </c>
      <c r="N106" s="97">
        <v>4200</v>
      </c>
      <c r="O106" s="97">
        <v>2900</v>
      </c>
      <c r="P106" s="97">
        <v>8100000</v>
      </c>
      <c r="Q106" s="97">
        <v>2700</v>
      </c>
      <c r="R106" s="98">
        <v>0.71</v>
      </c>
    </row>
    <row r="107" spans="1:18">
      <c r="A107" s="90" t="s">
        <v>1382</v>
      </c>
      <c r="B107" s="95" t="s">
        <v>1270</v>
      </c>
      <c r="C107" s="100" t="s">
        <v>113</v>
      </c>
      <c r="D107" s="97">
        <v>2400</v>
      </c>
      <c r="E107" s="97">
        <v>1800</v>
      </c>
      <c r="F107" s="97">
        <v>5000000</v>
      </c>
      <c r="G107" s="97">
        <v>2800</v>
      </c>
      <c r="H107" s="98">
        <v>0.76</v>
      </c>
      <c r="I107" s="97">
        <v>2400</v>
      </c>
      <c r="J107" s="97">
        <v>1600</v>
      </c>
      <c r="K107" s="97">
        <v>4000000</v>
      </c>
      <c r="L107" s="97">
        <v>2400</v>
      </c>
      <c r="M107" s="98">
        <v>0.69</v>
      </c>
      <c r="N107" s="97">
        <v>2400</v>
      </c>
      <c r="O107" s="97">
        <v>1500</v>
      </c>
      <c r="P107" s="97">
        <v>4200000</v>
      </c>
      <c r="Q107" s="97">
        <v>2700</v>
      </c>
      <c r="R107" s="98">
        <v>0.64</v>
      </c>
    </row>
    <row r="108" spans="1:18">
      <c r="A108" s="90" t="s">
        <v>1382</v>
      </c>
      <c r="B108" s="95" t="s">
        <v>1271</v>
      </c>
      <c r="C108" s="100" t="s">
        <v>114</v>
      </c>
      <c r="D108" s="97">
        <v>2800</v>
      </c>
      <c r="E108" s="97">
        <v>2100</v>
      </c>
      <c r="F108" s="97">
        <v>5900000</v>
      </c>
      <c r="G108" s="97">
        <v>2800</v>
      </c>
      <c r="H108" s="98">
        <v>0.76</v>
      </c>
      <c r="I108" s="97">
        <v>2800</v>
      </c>
      <c r="J108" s="97">
        <v>1900</v>
      </c>
      <c r="K108" s="97">
        <v>4700000</v>
      </c>
      <c r="L108" s="97">
        <v>2400</v>
      </c>
      <c r="M108" s="98">
        <v>0.7</v>
      </c>
      <c r="N108" s="97">
        <v>2800</v>
      </c>
      <c r="O108" s="97">
        <v>1800</v>
      </c>
      <c r="P108" s="97">
        <v>4800000</v>
      </c>
      <c r="Q108" s="97">
        <v>2700</v>
      </c>
      <c r="R108" s="98">
        <v>0.65</v>
      </c>
    </row>
    <row r="109" spans="1:18">
      <c r="A109" s="90" t="s">
        <v>1382</v>
      </c>
      <c r="B109" s="95" t="s">
        <v>1280</v>
      </c>
      <c r="C109" s="100" t="s">
        <v>115</v>
      </c>
      <c r="D109" s="97">
        <v>3400</v>
      </c>
      <c r="E109" s="97">
        <v>2600</v>
      </c>
      <c r="F109" s="97">
        <v>6800000</v>
      </c>
      <c r="G109" s="97">
        <v>2700</v>
      </c>
      <c r="H109" s="98">
        <v>0.75</v>
      </c>
      <c r="I109" s="97">
        <v>3400</v>
      </c>
      <c r="J109" s="97">
        <v>2200</v>
      </c>
      <c r="K109" s="97">
        <v>5100000</v>
      </c>
      <c r="L109" s="97">
        <v>2300</v>
      </c>
      <c r="M109" s="98">
        <v>0.65</v>
      </c>
      <c r="N109" s="97">
        <v>3400</v>
      </c>
      <c r="O109" s="97">
        <v>2000</v>
      </c>
      <c r="P109" s="97">
        <v>5100000</v>
      </c>
      <c r="Q109" s="97">
        <v>2600</v>
      </c>
      <c r="R109" s="98">
        <v>0.57999999999999996</v>
      </c>
    </row>
    <row r="110" spans="1:18">
      <c r="A110" s="90" t="s">
        <v>1382</v>
      </c>
      <c r="B110" s="95" t="s">
        <v>1281</v>
      </c>
      <c r="C110" s="100" t="s">
        <v>116</v>
      </c>
      <c r="D110" s="97">
        <v>4200</v>
      </c>
      <c r="E110" s="97">
        <v>3300</v>
      </c>
      <c r="F110" s="97">
        <v>8900000</v>
      </c>
      <c r="G110" s="97">
        <v>2700</v>
      </c>
      <c r="H110" s="98">
        <v>0.78</v>
      </c>
      <c r="I110" s="97">
        <v>4200</v>
      </c>
      <c r="J110" s="97">
        <v>3000</v>
      </c>
      <c r="K110" s="97">
        <v>7200000</v>
      </c>
      <c r="L110" s="97">
        <v>2400</v>
      </c>
      <c r="M110" s="98">
        <v>0.73</v>
      </c>
      <c r="N110" s="97">
        <v>4100</v>
      </c>
      <c r="O110" s="97">
        <v>2900</v>
      </c>
      <c r="P110" s="97">
        <v>7800000</v>
      </c>
      <c r="Q110" s="97">
        <v>2700</v>
      </c>
      <c r="R110" s="98">
        <v>0.69</v>
      </c>
    </row>
    <row r="111" spans="1:18">
      <c r="A111" s="90" t="s">
        <v>1382</v>
      </c>
      <c r="B111" s="95" t="s">
        <v>1285</v>
      </c>
      <c r="C111" s="100" t="s">
        <v>117</v>
      </c>
      <c r="D111" s="97">
        <v>4400</v>
      </c>
      <c r="E111" s="97">
        <v>3400</v>
      </c>
      <c r="F111" s="97">
        <v>9600000</v>
      </c>
      <c r="G111" s="97">
        <v>2800</v>
      </c>
      <c r="H111" s="98">
        <v>0.77</v>
      </c>
      <c r="I111" s="97">
        <v>4400</v>
      </c>
      <c r="J111" s="97">
        <v>2900</v>
      </c>
      <c r="K111" s="97">
        <v>7200000</v>
      </c>
      <c r="L111" s="97">
        <v>2400</v>
      </c>
      <c r="M111" s="98">
        <v>0.67</v>
      </c>
      <c r="N111" s="97">
        <v>4300</v>
      </c>
      <c r="O111" s="97">
        <v>2700</v>
      </c>
      <c r="P111" s="97">
        <v>7400000</v>
      </c>
      <c r="Q111" s="97">
        <v>2700</v>
      </c>
      <c r="R111" s="98">
        <v>0.63</v>
      </c>
    </row>
    <row r="112" spans="1:18">
      <c r="A112" s="90" t="s">
        <v>1382</v>
      </c>
      <c r="B112" s="95" t="s">
        <v>1287</v>
      </c>
      <c r="C112" s="100" t="s">
        <v>118</v>
      </c>
      <c r="D112" s="97">
        <v>4300</v>
      </c>
      <c r="E112" s="97">
        <v>3300</v>
      </c>
      <c r="F112" s="97">
        <v>9100000</v>
      </c>
      <c r="G112" s="97">
        <v>2700</v>
      </c>
      <c r="H112" s="98">
        <v>0.78</v>
      </c>
      <c r="I112" s="97">
        <v>4300</v>
      </c>
      <c r="J112" s="97">
        <v>3100</v>
      </c>
      <c r="K112" s="97">
        <v>7400000</v>
      </c>
      <c r="L112" s="97">
        <v>2400</v>
      </c>
      <c r="M112" s="98">
        <v>0.73</v>
      </c>
      <c r="N112" s="97">
        <v>4200</v>
      </c>
      <c r="O112" s="97">
        <v>2900</v>
      </c>
      <c r="P112" s="97">
        <v>7800000</v>
      </c>
      <c r="Q112" s="97">
        <v>2700</v>
      </c>
      <c r="R112" s="98">
        <v>0.69</v>
      </c>
    </row>
    <row r="113" spans="1:18" ht="26.75" customHeight="1">
      <c r="A113" s="90" t="s">
        <v>1438</v>
      </c>
      <c r="B113" s="99" t="s">
        <v>1383</v>
      </c>
      <c r="C113" s="92" t="s">
        <v>1438</v>
      </c>
      <c r="D113" s="93">
        <v>241000</v>
      </c>
      <c r="E113" s="93">
        <v>187000</v>
      </c>
      <c r="F113" s="93">
        <v>507000000</v>
      </c>
      <c r="G113" s="93">
        <v>2700</v>
      </c>
      <c r="H113" s="94">
        <v>0.78</v>
      </c>
      <c r="I113" s="93">
        <v>240000</v>
      </c>
      <c r="J113" s="93">
        <v>169000</v>
      </c>
      <c r="K113" s="93">
        <v>396000000</v>
      </c>
      <c r="L113" s="93">
        <v>2300</v>
      </c>
      <c r="M113" s="94">
        <v>0.7</v>
      </c>
      <c r="N113" s="93">
        <v>239000</v>
      </c>
      <c r="O113" s="93">
        <v>157000</v>
      </c>
      <c r="P113" s="93">
        <v>412000000</v>
      </c>
      <c r="Q113" s="93">
        <v>2600</v>
      </c>
      <c r="R113" s="94">
        <v>0.66</v>
      </c>
    </row>
    <row r="114" spans="1:18">
      <c r="A114" s="90" t="s">
        <v>1438</v>
      </c>
      <c r="B114" s="95" t="s">
        <v>682</v>
      </c>
      <c r="C114" s="100" t="s">
        <v>119</v>
      </c>
      <c r="D114" s="97">
        <v>4200</v>
      </c>
      <c r="E114" s="97">
        <v>3400</v>
      </c>
      <c r="F114" s="97">
        <v>9400000</v>
      </c>
      <c r="G114" s="97">
        <v>2800</v>
      </c>
      <c r="H114" s="98">
        <v>0.8</v>
      </c>
      <c r="I114" s="97">
        <v>4200</v>
      </c>
      <c r="J114" s="97">
        <v>3100</v>
      </c>
      <c r="K114" s="97">
        <v>7600000</v>
      </c>
      <c r="L114" s="97">
        <v>2400</v>
      </c>
      <c r="M114" s="98">
        <v>0.74</v>
      </c>
      <c r="N114" s="97">
        <v>4200</v>
      </c>
      <c r="O114" s="97">
        <v>2900</v>
      </c>
      <c r="P114" s="97">
        <v>7800000</v>
      </c>
      <c r="Q114" s="97">
        <v>2700</v>
      </c>
      <c r="R114" s="98">
        <v>0.69</v>
      </c>
    </row>
    <row r="115" spans="1:18">
      <c r="A115" s="90" t="s">
        <v>1438</v>
      </c>
      <c r="B115" s="95" t="s">
        <v>683</v>
      </c>
      <c r="C115" s="100" t="s">
        <v>120</v>
      </c>
      <c r="D115" s="97">
        <v>4500</v>
      </c>
      <c r="E115" s="97">
        <v>3600</v>
      </c>
      <c r="F115" s="97">
        <v>10300000</v>
      </c>
      <c r="G115" s="97">
        <v>2900</v>
      </c>
      <c r="H115" s="98">
        <v>0.81</v>
      </c>
      <c r="I115" s="97">
        <v>4400</v>
      </c>
      <c r="J115" s="97">
        <v>3300</v>
      </c>
      <c r="K115" s="97">
        <v>8200000</v>
      </c>
      <c r="L115" s="97">
        <v>2500</v>
      </c>
      <c r="M115" s="98">
        <v>0.74</v>
      </c>
      <c r="N115" s="97">
        <v>4400</v>
      </c>
      <c r="O115" s="97">
        <v>3100</v>
      </c>
      <c r="P115" s="97">
        <v>8600000</v>
      </c>
      <c r="Q115" s="97">
        <v>2800</v>
      </c>
      <c r="R115" s="98">
        <v>0.7</v>
      </c>
    </row>
    <row r="116" spans="1:18">
      <c r="A116" s="90" t="s">
        <v>1438</v>
      </c>
      <c r="B116" s="95" t="s">
        <v>689</v>
      </c>
      <c r="C116" s="100" t="s">
        <v>121</v>
      </c>
      <c r="D116" s="97">
        <v>5000</v>
      </c>
      <c r="E116" s="97">
        <v>4100</v>
      </c>
      <c r="F116" s="97">
        <v>10400000</v>
      </c>
      <c r="G116" s="97">
        <v>2600</v>
      </c>
      <c r="H116" s="98">
        <v>0.81</v>
      </c>
      <c r="I116" s="97">
        <v>5000</v>
      </c>
      <c r="J116" s="97">
        <v>3700</v>
      </c>
      <c r="K116" s="97">
        <v>8200000</v>
      </c>
      <c r="L116" s="97">
        <v>2200</v>
      </c>
      <c r="M116" s="98">
        <v>0.74</v>
      </c>
      <c r="N116" s="97">
        <v>5000</v>
      </c>
      <c r="O116" s="97">
        <v>3500</v>
      </c>
      <c r="P116" s="97">
        <v>8700000</v>
      </c>
      <c r="Q116" s="97">
        <v>2500</v>
      </c>
      <c r="R116" s="98">
        <v>0.7</v>
      </c>
    </row>
    <row r="117" spans="1:18">
      <c r="A117" s="90" t="s">
        <v>1438</v>
      </c>
      <c r="B117" s="95" t="s">
        <v>698</v>
      </c>
      <c r="C117" s="100" t="s">
        <v>122</v>
      </c>
      <c r="D117" s="97">
        <v>4500</v>
      </c>
      <c r="E117" s="97">
        <v>3300</v>
      </c>
      <c r="F117" s="97">
        <v>9400000</v>
      </c>
      <c r="G117" s="97">
        <v>2800</v>
      </c>
      <c r="H117" s="98">
        <v>0.75</v>
      </c>
      <c r="I117" s="97">
        <v>4400</v>
      </c>
      <c r="J117" s="97">
        <v>3000</v>
      </c>
      <c r="K117" s="97">
        <v>7200000</v>
      </c>
      <c r="L117" s="97">
        <v>2400</v>
      </c>
      <c r="M117" s="98">
        <v>0.66</v>
      </c>
      <c r="N117" s="97">
        <v>4400</v>
      </c>
      <c r="O117" s="97">
        <v>2700</v>
      </c>
      <c r="P117" s="97">
        <v>7200000</v>
      </c>
      <c r="Q117" s="97">
        <v>2700</v>
      </c>
      <c r="R117" s="98">
        <v>0.6</v>
      </c>
    </row>
    <row r="118" spans="1:18">
      <c r="A118" s="90" t="s">
        <v>1438</v>
      </c>
      <c r="B118" s="95" t="s">
        <v>730</v>
      </c>
      <c r="C118" s="100" t="s">
        <v>123</v>
      </c>
      <c r="D118" s="97">
        <v>5300</v>
      </c>
      <c r="E118" s="97">
        <v>4400</v>
      </c>
      <c r="F118" s="97">
        <v>9100000</v>
      </c>
      <c r="G118" s="97">
        <v>2100</v>
      </c>
      <c r="H118" s="98">
        <v>0.82</v>
      </c>
      <c r="I118" s="97">
        <v>5300</v>
      </c>
      <c r="J118" s="97">
        <v>4100</v>
      </c>
      <c r="K118" s="97">
        <v>7400000</v>
      </c>
      <c r="L118" s="97">
        <v>1800</v>
      </c>
      <c r="M118" s="98">
        <v>0.77</v>
      </c>
      <c r="N118" s="97">
        <v>5300</v>
      </c>
      <c r="O118" s="97">
        <v>3900</v>
      </c>
      <c r="P118" s="97">
        <v>8100000</v>
      </c>
      <c r="Q118" s="97">
        <v>2100</v>
      </c>
      <c r="R118" s="98">
        <v>0.75</v>
      </c>
    </row>
    <row r="119" spans="1:18">
      <c r="A119" s="90" t="s">
        <v>1438</v>
      </c>
      <c r="B119" s="95" t="s">
        <v>731</v>
      </c>
      <c r="C119" s="100" t="s">
        <v>124</v>
      </c>
      <c r="D119" s="97">
        <v>4300</v>
      </c>
      <c r="E119" s="97">
        <v>3300</v>
      </c>
      <c r="F119" s="97">
        <v>8100000</v>
      </c>
      <c r="G119" s="97">
        <v>2400</v>
      </c>
      <c r="H119" s="98">
        <v>0.78</v>
      </c>
      <c r="I119" s="97">
        <v>4300</v>
      </c>
      <c r="J119" s="97">
        <v>3100</v>
      </c>
      <c r="K119" s="97">
        <v>6400000</v>
      </c>
      <c r="L119" s="97">
        <v>2100</v>
      </c>
      <c r="M119" s="98">
        <v>0.72</v>
      </c>
      <c r="N119" s="97">
        <v>4200</v>
      </c>
      <c r="O119" s="97">
        <v>2900</v>
      </c>
      <c r="P119" s="97">
        <v>6900000</v>
      </c>
      <c r="Q119" s="97">
        <v>2300</v>
      </c>
      <c r="R119" s="98">
        <v>0.69</v>
      </c>
    </row>
    <row r="120" spans="1:18">
      <c r="A120" s="90" t="s">
        <v>1438</v>
      </c>
      <c r="B120" s="95" t="s">
        <v>732</v>
      </c>
      <c r="C120" s="100" t="s">
        <v>125</v>
      </c>
      <c r="D120" s="97">
        <v>5600</v>
      </c>
      <c r="E120" s="97">
        <v>4600</v>
      </c>
      <c r="F120" s="97">
        <v>9100000</v>
      </c>
      <c r="G120" s="97">
        <v>2000</v>
      </c>
      <c r="H120" s="98">
        <v>0.82</v>
      </c>
      <c r="I120" s="97">
        <v>5600</v>
      </c>
      <c r="J120" s="97">
        <v>4400</v>
      </c>
      <c r="K120" s="97">
        <v>7500000</v>
      </c>
      <c r="L120" s="97">
        <v>1700</v>
      </c>
      <c r="M120" s="98">
        <v>0.78</v>
      </c>
      <c r="N120" s="97">
        <v>5500</v>
      </c>
      <c r="O120" s="97">
        <v>4200</v>
      </c>
      <c r="P120" s="97">
        <v>8100000</v>
      </c>
      <c r="Q120" s="97">
        <v>1900</v>
      </c>
      <c r="R120" s="98">
        <v>0.76</v>
      </c>
    </row>
    <row r="121" spans="1:18">
      <c r="A121" s="90" t="s">
        <v>1438</v>
      </c>
      <c r="B121" s="95" t="s">
        <v>741</v>
      </c>
      <c r="C121" s="100" t="s">
        <v>126</v>
      </c>
      <c r="D121" s="97">
        <v>3700</v>
      </c>
      <c r="E121" s="97">
        <v>2700</v>
      </c>
      <c r="F121" s="97">
        <v>7500000</v>
      </c>
      <c r="G121" s="97">
        <v>2800</v>
      </c>
      <c r="H121" s="98">
        <v>0.74</v>
      </c>
      <c r="I121" s="97">
        <v>3700</v>
      </c>
      <c r="J121" s="97">
        <v>2400</v>
      </c>
      <c r="K121" s="97">
        <v>5700000</v>
      </c>
      <c r="L121" s="97">
        <v>2400</v>
      </c>
      <c r="M121" s="98">
        <v>0.65</v>
      </c>
      <c r="N121" s="97">
        <v>3600</v>
      </c>
      <c r="O121" s="97">
        <v>2200</v>
      </c>
      <c r="P121" s="97">
        <v>5900000</v>
      </c>
      <c r="Q121" s="97">
        <v>2700</v>
      </c>
      <c r="R121" s="98">
        <v>0.6</v>
      </c>
    </row>
    <row r="122" spans="1:18">
      <c r="A122" s="90" t="s">
        <v>1438</v>
      </c>
      <c r="B122" s="95" t="s">
        <v>761</v>
      </c>
      <c r="C122" s="100" t="s">
        <v>127</v>
      </c>
      <c r="D122" s="97">
        <v>5300</v>
      </c>
      <c r="E122" s="97">
        <v>4100</v>
      </c>
      <c r="F122" s="97">
        <v>11000000</v>
      </c>
      <c r="G122" s="97">
        <v>2700</v>
      </c>
      <c r="H122" s="98">
        <v>0.78</v>
      </c>
      <c r="I122" s="97">
        <v>5300</v>
      </c>
      <c r="J122" s="97">
        <v>3700</v>
      </c>
      <c r="K122" s="97">
        <v>8500000</v>
      </c>
      <c r="L122" s="97">
        <v>2300</v>
      </c>
      <c r="M122" s="98">
        <v>0.7</v>
      </c>
      <c r="N122" s="97">
        <v>5300</v>
      </c>
      <c r="O122" s="97">
        <v>3400</v>
      </c>
      <c r="P122" s="97">
        <v>8900000</v>
      </c>
      <c r="Q122" s="97">
        <v>2600</v>
      </c>
      <c r="R122" s="98">
        <v>0.64</v>
      </c>
    </row>
    <row r="123" spans="1:18">
      <c r="A123" s="90" t="s">
        <v>1438</v>
      </c>
      <c r="B123" s="95" t="s">
        <v>798</v>
      </c>
      <c r="C123" s="100" t="s">
        <v>128</v>
      </c>
      <c r="D123" s="97">
        <v>3300</v>
      </c>
      <c r="E123" s="97">
        <v>2600</v>
      </c>
      <c r="F123" s="97">
        <v>6700000</v>
      </c>
      <c r="G123" s="97">
        <v>2600</v>
      </c>
      <c r="H123" s="98">
        <v>0.77</v>
      </c>
      <c r="I123" s="97">
        <v>3300</v>
      </c>
      <c r="J123" s="97">
        <v>2300</v>
      </c>
      <c r="K123" s="97">
        <v>5100000</v>
      </c>
      <c r="L123" s="97">
        <v>2300</v>
      </c>
      <c r="M123" s="98">
        <v>0.68</v>
      </c>
      <c r="N123" s="97">
        <v>3300</v>
      </c>
      <c r="O123" s="97">
        <v>2100</v>
      </c>
      <c r="P123" s="97">
        <v>5500000</v>
      </c>
      <c r="Q123" s="97">
        <v>2600</v>
      </c>
      <c r="R123" s="98">
        <v>0.64</v>
      </c>
    </row>
    <row r="124" spans="1:18">
      <c r="A124" s="90" t="s">
        <v>1438</v>
      </c>
      <c r="B124" s="95" t="s">
        <v>803</v>
      </c>
      <c r="C124" s="100" t="s">
        <v>129</v>
      </c>
      <c r="D124" s="97">
        <v>5400</v>
      </c>
      <c r="E124" s="97">
        <v>4300</v>
      </c>
      <c r="F124" s="97">
        <v>11500000</v>
      </c>
      <c r="G124" s="97">
        <v>2700</v>
      </c>
      <c r="H124" s="98">
        <v>0.78</v>
      </c>
      <c r="I124" s="97">
        <v>5400</v>
      </c>
      <c r="J124" s="97">
        <v>3800</v>
      </c>
      <c r="K124" s="97">
        <v>8900000</v>
      </c>
      <c r="L124" s="97">
        <v>2300</v>
      </c>
      <c r="M124" s="98">
        <v>0.71</v>
      </c>
      <c r="N124" s="97">
        <v>5400</v>
      </c>
      <c r="O124" s="97">
        <v>3500</v>
      </c>
      <c r="P124" s="97">
        <v>9300000</v>
      </c>
      <c r="Q124" s="97">
        <v>2600</v>
      </c>
      <c r="R124" s="98">
        <v>0.66</v>
      </c>
    </row>
    <row r="125" spans="1:18">
      <c r="A125" s="90" t="s">
        <v>1438</v>
      </c>
      <c r="B125" s="95" t="s">
        <v>827</v>
      </c>
      <c r="C125" s="100" t="s">
        <v>130</v>
      </c>
      <c r="D125" s="97">
        <v>5300</v>
      </c>
      <c r="E125" s="97">
        <v>4200</v>
      </c>
      <c r="F125" s="97">
        <v>11000000</v>
      </c>
      <c r="G125" s="97">
        <v>2600</v>
      </c>
      <c r="H125" s="98">
        <v>0.79</v>
      </c>
      <c r="I125" s="97">
        <v>5300</v>
      </c>
      <c r="J125" s="97">
        <v>3800</v>
      </c>
      <c r="K125" s="97">
        <v>8600000</v>
      </c>
      <c r="L125" s="97">
        <v>2300</v>
      </c>
      <c r="M125" s="98">
        <v>0.72</v>
      </c>
      <c r="N125" s="97">
        <v>5300</v>
      </c>
      <c r="O125" s="97">
        <v>3600</v>
      </c>
      <c r="P125" s="97">
        <v>9100000</v>
      </c>
      <c r="Q125" s="97">
        <v>2500</v>
      </c>
      <c r="R125" s="98">
        <v>0.68</v>
      </c>
    </row>
    <row r="126" spans="1:18">
      <c r="A126" s="90" t="s">
        <v>1438</v>
      </c>
      <c r="B126" s="95" t="s">
        <v>828</v>
      </c>
      <c r="C126" s="100" t="s">
        <v>131</v>
      </c>
      <c r="D126" s="97">
        <v>4500</v>
      </c>
      <c r="E126" s="97">
        <v>3500</v>
      </c>
      <c r="F126" s="97">
        <v>10100000</v>
      </c>
      <c r="G126" s="97">
        <v>2900</v>
      </c>
      <c r="H126" s="98">
        <v>0.78</v>
      </c>
      <c r="I126" s="97">
        <v>4500</v>
      </c>
      <c r="J126" s="97">
        <v>3200</v>
      </c>
      <c r="K126" s="97">
        <v>8100000</v>
      </c>
      <c r="L126" s="97">
        <v>2500</v>
      </c>
      <c r="M126" s="98">
        <v>0.72</v>
      </c>
      <c r="N126" s="97">
        <v>4500</v>
      </c>
      <c r="O126" s="97">
        <v>3000</v>
      </c>
      <c r="P126" s="97">
        <v>8500000</v>
      </c>
      <c r="Q126" s="97">
        <v>2800</v>
      </c>
      <c r="R126" s="98">
        <v>0.68</v>
      </c>
    </row>
    <row r="127" spans="1:18">
      <c r="A127" s="90" t="s">
        <v>1438</v>
      </c>
      <c r="B127" s="95" t="s">
        <v>829</v>
      </c>
      <c r="C127" s="100" t="s">
        <v>132</v>
      </c>
      <c r="D127" s="97">
        <v>4300</v>
      </c>
      <c r="E127" s="97">
        <v>3300</v>
      </c>
      <c r="F127" s="97">
        <v>8200000</v>
      </c>
      <c r="G127" s="97">
        <v>2500</v>
      </c>
      <c r="H127" s="98">
        <v>0.75</v>
      </c>
      <c r="I127" s="97">
        <v>4300</v>
      </c>
      <c r="J127" s="97">
        <v>3000</v>
      </c>
      <c r="K127" s="97">
        <v>6700000</v>
      </c>
      <c r="L127" s="97">
        <v>2200</v>
      </c>
      <c r="M127" s="98">
        <v>0.71</v>
      </c>
      <c r="N127" s="97">
        <v>4200</v>
      </c>
      <c r="O127" s="97">
        <v>2800</v>
      </c>
      <c r="P127" s="97">
        <v>7100000</v>
      </c>
      <c r="Q127" s="97">
        <v>2500</v>
      </c>
      <c r="R127" s="98">
        <v>0.67</v>
      </c>
    </row>
    <row r="128" spans="1:18">
      <c r="A128" s="90" t="s">
        <v>1438</v>
      </c>
      <c r="B128" s="95" t="s">
        <v>830</v>
      </c>
      <c r="C128" s="100" t="s">
        <v>133</v>
      </c>
      <c r="D128" s="97">
        <v>4200</v>
      </c>
      <c r="E128" s="97">
        <v>3300</v>
      </c>
      <c r="F128" s="97">
        <v>8700000</v>
      </c>
      <c r="G128" s="97">
        <v>2700</v>
      </c>
      <c r="H128" s="98">
        <v>0.78</v>
      </c>
      <c r="I128" s="97">
        <v>4200</v>
      </c>
      <c r="J128" s="97">
        <v>3000</v>
      </c>
      <c r="K128" s="97">
        <v>7000000</v>
      </c>
      <c r="L128" s="97">
        <v>2300</v>
      </c>
      <c r="M128" s="98">
        <v>0.72</v>
      </c>
      <c r="N128" s="97">
        <v>4200</v>
      </c>
      <c r="O128" s="97">
        <v>2800</v>
      </c>
      <c r="P128" s="97">
        <v>7500000</v>
      </c>
      <c r="Q128" s="97">
        <v>2600</v>
      </c>
      <c r="R128" s="98">
        <v>0.68</v>
      </c>
    </row>
    <row r="129" spans="1:18">
      <c r="A129" s="90" t="s">
        <v>1438</v>
      </c>
      <c r="B129" s="95" t="s">
        <v>854</v>
      </c>
      <c r="C129" s="100" t="s">
        <v>134</v>
      </c>
      <c r="D129" s="97">
        <v>5600</v>
      </c>
      <c r="E129" s="97">
        <v>4100</v>
      </c>
      <c r="F129" s="97">
        <v>11600000</v>
      </c>
      <c r="G129" s="97">
        <v>2800</v>
      </c>
      <c r="H129" s="98">
        <v>0.74</v>
      </c>
      <c r="I129" s="97">
        <v>5600</v>
      </c>
      <c r="J129" s="97">
        <v>3500</v>
      </c>
      <c r="K129" s="97">
        <v>8700000</v>
      </c>
      <c r="L129" s="97">
        <v>2400</v>
      </c>
      <c r="M129" s="98">
        <v>0.64</v>
      </c>
      <c r="N129" s="97">
        <v>5600</v>
      </c>
      <c r="O129" s="97">
        <v>3300</v>
      </c>
      <c r="P129" s="97">
        <v>9000000</v>
      </c>
      <c r="Q129" s="97">
        <v>2700</v>
      </c>
      <c r="R129" s="98">
        <v>0.59</v>
      </c>
    </row>
    <row r="130" spans="1:18">
      <c r="A130" s="90" t="s">
        <v>1438</v>
      </c>
      <c r="B130" s="95" t="s">
        <v>865</v>
      </c>
      <c r="C130" s="100" t="s">
        <v>135</v>
      </c>
      <c r="D130" s="97">
        <v>4100</v>
      </c>
      <c r="E130" s="97">
        <v>3100</v>
      </c>
      <c r="F130" s="97">
        <v>9400000</v>
      </c>
      <c r="G130" s="97">
        <v>3000</v>
      </c>
      <c r="H130" s="98">
        <v>0.77</v>
      </c>
      <c r="I130" s="97">
        <v>4000</v>
      </c>
      <c r="J130" s="97">
        <v>2800</v>
      </c>
      <c r="K130" s="97">
        <v>7300000</v>
      </c>
      <c r="L130" s="97">
        <v>2600</v>
      </c>
      <c r="M130" s="98">
        <v>0.68</v>
      </c>
      <c r="N130" s="97">
        <v>4000</v>
      </c>
      <c r="O130" s="97">
        <v>2500</v>
      </c>
      <c r="P130" s="97">
        <v>7500000</v>
      </c>
      <c r="Q130" s="97">
        <v>3000</v>
      </c>
      <c r="R130" s="98">
        <v>0.62</v>
      </c>
    </row>
    <row r="131" spans="1:18">
      <c r="A131" s="90" t="s">
        <v>1438</v>
      </c>
      <c r="B131" s="95" t="s">
        <v>903</v>
      </c>
      <c r="C131" s="100" t="s">
        <v>136</v>
      </c>
      <c r="D131" s="97">
        <v>2700</v>
      </c>
      <c r="E131" s="97">
        <v>2000</v>
      </c>
      <c r="F131" s="97">
        <v>5100000</v>
      </c>
      <c r="G131" s="97">
        <v>2500</v>
      </c>
      <c r="H131" s="98">
        <v>0.76</v>
      </c>
      <c r="I131" s="97">
        <v>2700</v>
      </c>
      <c r="J131" s="97">
        <v>1900</v>
      </c>
      <c r="K131" s="97">
        <v>4000000</v>
      </c>
      <c r="L131" s="97">
        <v>2100</v>
      </c>
      <c r="M131" s="98">
        <v>0.69</v>
      </c>
      <c r="N131" s="97">
        <v>2700</v>
      </c>
      <c r="O131" s="97">
        <v>1700</v>
      </c>
      <c r="P131" s="97">
        <v>4100000</v>
      </c>
      <c r="Q131" s="97">
        <v>2400</v>
      </c>
      <c r="R131" s="98">
        <v>0.64</v>
      </c>
    </row>
    <row r="132" spans="1:18">
      <c r="A132" s="90" t="s">
        <v>1438</v>
      </c>
      <c r="B132" s="95" t="s">
        <v>910</v>
      </c>
      <c r="C132" s="100" t="s">
        <v>137</v>
      </c>
      <c r="D132" s="97">
        <v>4500</v>
      </c>
      <c r="E132" s="97">
        <v>3600</v>
      </c>
      <c r="F132" s="97">
        <v>8700000</v>
      </c>
      <c r="G132" s="97">
        <v>2400</v>
      </c>
      <c r="H132" s="98">
        <v>0.79</v>
      </c>
      <c r="I132" s="97">
        <v>4500</v>
      </c>
      <c r="J132" s="97">
        <v>3300</v>
      </c>
      <c r="K132" s="97">
        <v>7000000</v>
      </c>
      <c r="L132" s="97">
        <v>2100</v>
      </c>
      <c r="M132" s="98">
        <v>0.73</v>
      </c>
      <c r="N132" s="97">
        <v>4500</v>
      </c>
      <c r="O132" s="97">
        <v>3100</v>
      </c>
      <c r="P132" s="97">
        <v>7500000</v>
      </c>
      <c r="Q132" s="97">
        <v>2400</v>
      </c>
      <c r="R132" s="98">
        <v>0.7</v>
      </c>
    </row>
    <row r="133" spans="1:18">
      <c r="A133" s="90" t="s">
        <v>1438</v>
      </c>
      <c r="B133" s="95" t="s">
        <v>911</v>
      </c>
      <c r="C133" s="100" t="s">
        <v>138</v>
      </c>
      <c r="D133" s="97">
        <v>3800</v>
      </c>
      <c r="E133" s="97">
        <v>2800</v>
      </c>
      <c r="F133" s="97">
        <v>8200000</v>
      </c>
      <c r="G133" s="97">
        <v>2900</v>
      </c>
      <c r="H133" s="98">
        <v>0.76</v>
      </c>
      <c r="I133" s="97">
        <v>3700</v>
      </c>
      <c r="J133" s="97">
        <v>2500</v>
      </c>
      <c r="K133" s="97">
        <v>6100000</v>
      </c>
      <c r="L133" s="97">
        <v>2500</v>
      </c>
      <c r="M133" s="98">
        <v>0.66</v>
      </c>
      <c r="N133" s="97">
        <v>3700</v>
      </c>
      <c r="O133" s="97">
        <v>2300</v>
      </c>
      <c r="P133" s="97">
        <v>6300000</v>
      </c>
      <c r="Q133" s="97">
        <v>2800</v>
      </c>
      <c r="R133" s="98">
        <v>0.61</v>
      </c>
    </row>
    <row r="134" spans="1:18">
      <c r="A134" s="90" t="s">
        <v>1438</v>
      </c>
      <c r="B134" s="95" t="s">
        <v>917</v>
      </c>
      <c r="C134" s="100" t="s">
        <v>139</v>
      </c>
      <c r="D134" s="97">
        <v>5000</v>
      </c>
      <c r="E134" s="97">
        <v>3900</v>
      </c>
      <c r="F134" s="97">
        <v>12100000</v>
      </c>
      <c r="G134" s="97">
        <v>3100</v>
      </c>
      <c r="H134" s="98">
        <v>0.77</v>
      </c>
      <c r="I134" s="97">
        <v>5000</v>
      </c>
      <c r="J134" s="97">
        <v>3400</v>
      </c>
      <c r="K134" s="97">
        <v>9100000</v>
      </c>
      <c r="L134" s="97">
        <v>2700</v>
      </c>
      <c r="M134" s="98">
        <v>0.68</v>
      </c>
      <c r="N134" s="97">
        <v>5000</v>
      </c>
      <c r="O134" s="97">
        <v>3200</v>
      </c>
      <c r="P134" s="97">
        <v>9600000</v>
      </c>
      <c r="Q134" s="97">
        <v>3000</v>
      </c>
      <c r="R134" s="98">
        <v>0.64</v>
      </c>
    </row>
    <row r="135" spans="1:18">
      <c r="A135" s="90" t="s">
        <v>1438</v>
      </c>
      <c r="B135" s="95" t="s">
        <v>927</v>
      </c>
      <c r="C135" s="100" t="s">
        <v>140</v>
      </c>
      <c r="D135" s="97">
        <v>4000</v>
      </c>
      <c r="E135" s="97">
        <v>3100</v>
      </c>
      <c r="F135" s="97">
        <v>8600000</v>
      </c>
      <c r="G135" s="97">
        <v>2800</v>
      </c>
      <c r="H135" s="98">
        <v>0.77</v>
      </c>
      <c r="I135" s="97">
        <v>4000</v>
      </c>
      <c r="J135" s="97">
        <v>2800</v>
      </c>
      <c r="K135" s="97">
        <v>6900000</v>
      </c>
      <c r="L135" s="97">
        <v>2500</v>
      </c>
      <c r="M135" s="98">
        <v>0.7</v>
      </c>
      <c r="N135" s="97">
        <v>4000</v>
      </c>
      <c r="O135" s="97">
        <v>2600</v>
      </c>
      <c r="P135" s="97">
        <v>7200000</v>
      </c>
      <c r="Q135" s="97">
        <v>2800</v>
      </c>
      <c r="R135" s="98">
        <v>0.65</v>
      </c>
    </row>
    <row r="136" spans="1:18">
      <c r="A136" s="90" t="s">
        <v>1438</v>
      </c>
      <c r="B136" s="95" t="s">
        <v>943</v>
      </c>
      <c r="C136" s="100" t="s">
        <v>141</v>
      </c>
      <c r="D136" s="97">
        <v>3700</v>
      </c>
      <c r="E136" s="97">
        <v>3000</v>
      </c>
      <c r="F136" s="97">
        <v>7200000</v>
      </c>
      <c r="G136" s="97">
        <v>2400</v>
      </c>
      <c r="H136" s="98">
        <v>0.8</v>
      </c>
      <c r="I136" s="97">
        <v>3700</v>
      </c>
      <c r="J136" s="97">
        <v>2700</v>
      </c>
      <c r="K136" s="97">
        <v>5700000</v>
      </c>
      <c r="L136" s="97">
        <v>2100</v>
      </c>
      <c r="M136" s="98">
        <v>0.73</v>
      </c>
      <c r="N136" s="97">
        <v>3700</v>
      </c>
      <c r="O136" s="97">
        <v>2500</v>
      </c>
      <c r="P136" s="97">
        <v>6000000</v>
      </c>
      <c r="Q136" s="97">
        <v>2400</v>
      </c>
      <c r="R136" s="98">
        <v>0.69</v>
      </c>
    </row>
    <row r="137" spans="1:18">
      <c r="A137" s="90" t="s">
        <v>1438</v>
      </c>
      <c r="B137" s="95" t="s">
        <v>956</v>
      </c>
      <c r="C137" s="100" t="s">
        <v>142</v>
      </c>
      <c r="D137" s="97">
        <v>5100</v>
      </c>
      <c r="E137" s="97">
        <v>4100</v>
      </c>
      <c r="F137" s="97">
        <v>10300000</v>
      </c>
      <c r="G137" s="97">
        <v>2500</v>
      </c>
      <c r="H137" s="98">
        <v>0.8</v>
      </c>
      <c r="I137" s="97">
        <v>5100</v>
      </c>
      <c r="J137" s="97">
        <v>3700</v>
      </c>
      <c r="K137" s="97">
        <v>8100000</v>
      </c>
      <c r="L137" s="97">
        <v>2200</v>
      </c>
      <c r="M137" s="98">
        <v>0.73</v>
      </c>
      <c r="N137" s="97">
        <v>5000</v>
      </c>
      <c r="O137" s="97">
        <v>3500</v>
      </c>
      <c r="P137" s="97">
        <v>8500000</v>
      </c>
      <c r="Q137" s="97">
        <v>2400</v>
      </c>
      <c r="R137" s="98">
        <v>0.69</v>
      </c>
    </row>
    <row r="138" spans="1:18">
      <c r="A138" s="90" t="s">
        <v>1438</v>
      </c>
      <c r="B138" s="95" t="s">
        <v>962</v>
      </c>
      <c r="C138" s="100" t="s">
        <v>143</v>
      </c>
      <c r="D138" s="97">
        <v>2900</v>
      </c>
      <c r="E138" s="97">
        <v>2200</v>
      </c>
      <c r="F138" s="97">
        <v>5700000</v>
      </c>
      <c r="G138" s="97">
        <v>2500</v>
      </c>
      <c r="H138" s="98">
        <v>0.78</v>
      </c>
      <c r="I138" s="97">
        <v>2900</v>
      </c>
      <c r="J138" s="97">
        <v>2100</v>
      </c>
      <c r="K138" s="97">
        <v>4600000</v>
      </c>
      <c r="L138" s="97">
        <v>2200</v>
      </c>
      <c r="M138" s="98">
        <v>0.73</v>
      </c>
      <c r="N138" s="97">
        <v>2800</v>
      </c>
      <c r="O138" s="97">
        <v>2000</v>
      </c>
      <c r="P138" s="97">
        <v>4900000</v>
      </c>
      <c r="Q138" s="97">
        <v>2500</v>
      </c>
      <c r="R138" s="98">
        <v>0.69</v>
      </c>
    </row>
    <row r="139" spans="1:18">
      <c r="A139" s="90" t="s">
        <v>1438</v>
      </c>
      <c r="B139" s="95" t="s">
        <v>963</v>
      </c>
      <c r="C139" s="100" t="s">
        <v>144</v>
      </c>
      <c r="D139" s="97">
        <v>3100</v>
      </c>
      <c r="E139" s="97">
        <v>2400</v>
      </c>
      <c r="F139" s="97">
        <v>5900000</v>
      </c>
      <c r="G139" s="97">
        <v>2500</v>
      </c>
      <c r="H139" s="98">
        <v>0.76</v>
      </c>
      <c r="I139" s="97">
        <v>3100</v>
      </c>
      <c r="J139" s="97">
        <v>2200</v>
      </c>
      <c r="K139" s="97">
        <v>4800000</v>
      </c>
      <c r="L139" s="97">
        <v>2200</v>
      </c>
      <c r="M139" s="98">
        <v>0.72</v>
      </c>
      <c r="N139" s="97">
        <v>3100</v>
      </c>
      <c r="O139" s="97">
        <v>2000</v>
      </c>
      <c r="P139" s="97">
        <v>5000000</v>
      </c>
      <c r="Q139" s="97">
        <v>2400</v>
      </c>
      <c r="R139" s="98">
        <v>0.67</v>
      </c>
    </row>
    <row r="140" spans="1:18">
      <c r="A140" s="90" t="s">
        <v>1438</v>
      </c>
      <c r="B140" s="95" t="s">
        <v>964</v>
      </c>
      <c r="C140" s="100" t="s">
        <v>145</v>
      </c>
      <c r="D140" s="97">
        <v>3300</v>
      </c>
      <c r="E140" s="97">
        <v>2600</v>
      </c>
      <c r="F140" s="97">
        <v>6400000</v>
      </c>
      <c r="G140" s="97">
        <v>2500</v>
      </c>
      <c r="H140" s="98">
        <v>0.77</v>
      </c>
      <c r="I140" s="97">
        <v>3300</v>
      </c>
      <c r="J140" s="97">
        <v>2300</v>
      </c>
      <c r="K140" s="97">
        <v>5000000</v>
      </c>
      <c r="L140" s="97">
        <v>2100</v>
      </c>
      <c r="M140" s="98">
        <v>0.71</v>
      </c>
      <c r="N140" s="97">
        <v>3300</v>
      </c>
      <c r="O140" s="97">
        <v>2200</v>
      </c>
      <c r="P140" s="97">
        <v>5300000</v>
      </c>
      <c r="Q140" s="97">
        <v>2400</v>
      </c>
      <c r="R140" s="98">
        <v>0.68</v>
      </c>
    </row>
    <row r="141" spans="1:18">
      <c r="A141" s="90" t="s">
        <v>1438</v>
      </c>
      <c r="B141" s="95" t="s">
        <v>970</v>
      </c>
      <c r="C141" s="100" t="s">
        <v>146</v>
      </c>
      <c r="D141" s="97">
        <v>5300</v>
      </c>
      <c r="E141" s="97">
        <v>4000</v>
      </c>
      <c r="F141" s="97">
        <v>9900000</v>
      </c>
      <c r="G141" s="97">
        <v>2400</v>
      </c>
      <c r="H141" s="98">
        <v>0.77</v>
      </c>
      <c r="I141" s="97">
        <v>5100</v>
      </c>
      <c r="J141" s="97">
        <v>3700</v>
      </c>
      <c r="K141" s="97">
        <v>7900000</v>
      </c>
      <c r="L141" s="97">
        <v>2100</v>
      </c>
      <c r="M141" s="98">
        <v>0.73</v>
      </c>
      <c r="N141" s="97">
        <v>5000</v>
      </c>
      <c r="O141" s="97">
        <v>3500</v>
      </c>
      <c r="P141" s="97">
        <v>8400000</v>
      </c>
      <c r="Q141" s="97">
        <v>2400</v>
      </c>
      <c r="R141" s="98">
        <v>0.7</v>
      </c>
    </row>
    <row r="142" spans="1:18">
      <c r="A142" s="90" t="s">
        <v>1438</v>
      </c>
      <c r="B142" s="95" t="s">
        <v>971</v>
      </c>
      <c r="C142" s="100" t="s">
        <v>147</v>
      </c>
      <c r="D142" s="97">
        <v>5600</v>
      </c>
      <c r="E142" s="97">
        <v>4100</v>
      </c>
      <c r="F142" s="97">
        <v>10700000</v>
      </c>
      <c r="G142" s="97">
        <v>2600</v>
      </c>
      <c r="H142" s="98">
        <v>0.74</v>
      </c>
      <c r="I142" s="97">
        <v>5200</v>
      </c>
      <c r="J142" s="97">
        <v>3700</v>
      </c>
      <c r="K142" s="97">
        <v>8300000</v>
      </c>
      <c r="L142" s="97">
        <v>2200</v>
      </c>
      <c r="M142" s="98">
        <v>0.72</v>
      </c>
      <c r="N142" s="97">
        <v>5000</v>
      </c>
      <c r="O142" s="97">
        <v>3300</v>
      </c>
      <c r="P142" s="97">
        <v>8500000</v>
      </c>
      <c r="Q142" s="97">
        <v>2500</v>
      </c>
      <c r="R142" s="98">
        <v>0.67</v>
      </c>
    </row>
    <row r="143" spans="1:18">
      <c r="A143" s="90" t="s">
        <v>1438</v>
      </c>
      <c r="B143" s="95" t="s">
        <v>972</v>
      </c>
      <c r="C143" s="100" t="s">
        <v>148</v>
      </c>
      <c r="D143" s="97">
        <v>4300</v>
      </c>
      <c r="E143" s="97">
        <v>3300</v>
      </c>
      <c r="F143" s="97">
        <v>8400000</v>
      </c>
      <c r="G143" s="97">
        <v>2600</v>
      </c>
      <c r="H143" s="98">
        <v>0.76</v>
      </c>
      <c r="I143" s="97">
        <v>4300</v>
      </c>
      <c r="J143" s="97">
        <v>3000</v>
      </c>
      <c r="K143" s="97">
        <v>6600000</v>
      </c>
      <c r="L143" s="97">
        <v>2200</v>
      </c>
      <c r="M143" s="98">
        <v>0.7</v>
      </c>
      <c r="N143" s="97">
        <v>4200</v>
      </c>
      <c r="O143" s="97">
        <v>2800</v>
      </c>
      <c r="P143" s="97">
        <v>6800000</v>
      </c>
      <c r="Q143" s="97">
        <v>2500</v>
      </c>
      <c r="R143" s="98">
        <v>0.65</v>
      </c>
    </row>
    <row r="144" spans="1:18">
      <c r="A144" s="90" t="s">
        <v>1438</v>
      </c>
      <c r="B144" s="95" t="s">
        <v>973</v>
      </c>
      <c r="C144" s="100" t="s">
        <v>149</v>
      </c>
      <c r="D144" s="97">
        <v>3200</v>
      </c>
      <c r="E144" s="97">
        <v>2400</v>
      </c>
      <c r="F144" s="97">
        <v>6800000</v>
      </c>
      <c r="G144" s="97">
        <v>2800</v>
      </c>
      <c r="H144" s="98">
        <v>0.76</v>
      </c>
      <c r="I144" s="97">
        <v>3200</v>
      </c>
      <c r="J144" s="97">
        <v>2200</v>
      </c>
      <c r="K144" s="97">
        <v>5300000</v>
      </c>
      <c r="L144" s="97">
        <v>2400</v>
      </c>
      <c r="M144" s="98">
        <v>0.69</v>
      </c>
      <c r="N144" s="97">
        <v>3100</v>
      </c>
      <c r="O144" s="97">
        <v>2000</v>
      </c>
      <c r="P144" s="97">
        <v>5400000</v>
      </c>
      <c r="Q144" s="97">
        <v>2700</v>
      </c>
      <c r="R144" s="98">
        <v>0.63</v>
      </c>
    </row>
    <row r="145" spans="1:18">
      <c r="A145" s="90" t="s">
        <v>1438</v>
      </c>
      <c r="B145" s="95" t="s">
        <v>974</v>
      </c>
      <c r="C145" s="100" t="s">
        <v>150</v>
      </c>
      <c r="D145" s="97">
        <v>4100</v>
      </c>
      <c r="E145" s="97">
        <v>3200</v>
      </c>
      <c r="F145" s="97">
        <v>8200000</v>
      </c>
      <c r="G145" s="97">
        <v>2600</v>
      </c>
      <c r="H145" s="98">
        <v>0.78</v>
      </c>
      <c r="I145" s="97">
        <v>4100</v>
      </c>
      <c r="J145" s="97">
        <v>2900</v>
      </c>
      <c r="K145" s="97">
        <v>6500000</v>
      </c>
      <c r="L145" s="97">
        <v>2200</v>
      </c>
      <c r="M145" s="98">
        <v>0.71</v>
      </c>
      <c r="N145" s="97">
        <v>4000</v>
      </c>
      <c r="O145" s="97">
        <v>2700</v>
      </c>
      <c r="P145" s="97">
        <v>6900000</v>
      </c>
      <c r="Q145" s="97">
        <v>2500</v>
      </c>
      <c r="R145" s="98">
        <v>0.67</v>
      </c>
    </row>
    <row r="146" spans="1:18">
      <c r="A146" s="90" t="s">
        <v>1438</v>
      </c>
      <c r="B146" s="95" t="s">
        <v>1027</v>
      </c>
      <c r="C146" s="100" t="s">
        <v>151</v>
      </c>
      <c r="D146" s="97">
        <v>4400</v>
      </c>
      <c r="E146" s="97">
        <v>3500</v>
      </c>
      <c r="F146" s="97">
        <v>10400000</v>
      </c>
      <c r="G146" s="97">
        <v>3000</v>
      </c>
      <c r="H146" s="98">
        <v>0.8</v>
      </c>
      <c r="I146" s="97">
        <v>4400</v>
      </c>
      <c r="J146" s="97">
        <v>3200</v>
      </c>
      <c r="K146" s="97">
        <v>8200000</v>
      </c>
      <c r="L146" s="97">
        <v>2600</v>
      </c>
      <c r="M146" s="98">
        <v>0.73</v>
      </c>
      <c r="N146" s="97">
        <v>4400</v>
      </c>
      <c r="O146" s="97">
        <v>3000</v>
      </c>
      <c r="P146" s="97">
        <v>8500000</v>
      </c>
      <c r="Q146" s="97">
        <v>2900</v>
      </c>
      <c r="R146" s="98">
        <v>0.68</v>
      </c>
    </row>
    <row r="147" spans="1:18">
      <c r="A147" s="90" t="s">
        <v>1438</v>
      </c>
      <c r="B147" s="95" t="s">
        <v>1042</v>
      </c>
      <c r="C147" s="100" t="s">
        <v>152</v>
      </c>
      <c r="D147" s="97">
        <v>4300</v>
      </c>
      <c r="E147" s="97">
        <v>3400</v>
      </c>
      <c r="F147" s="97">
        <v>9500000</v>
      </c>
      <c r="G147" s="97">
        <v>2800</v>
      </c>
      <c r="H147" s="98">
        <v>0.78</v>
      </c>
      <c r="I147" s="97">
        <v>4300</v>
      </c>
      <c r="J147" s="97">
        <v>3000</v>
      </c>
      <c r="K147" s="97">
        <v>7400000</v>
      </c>
      <c r="L147" s="97">
        <v>2400</v>
      </c>
      <c r="M147" s="98">
        <v>0.71</v>
      </c>
      <c r="N147" s="97">
        <v>4200</v>
      </c>
      <c r="O147" s="97">
        <v>2800</v>
      </c>
      <c r="P147" s="97">
        <v>7700000</v>
      </c>
      <c r="Q147" s="97">
        <v>2700</v>
      </c>
      <c r="R147" s="98">
        <v>0.67</v>
      </c>
    </row>
    <row r="148" spans="1:18">
      <c r="A148" s="90" t="s">
        <v>1438</v>
      </c>
      <c r="B148" s="95" t="s">
        <v>1089</v>
      </c>
      <c r="C148" s="100" t="s">
        <v>153</v>
      </c>
      <c r="D148" s="97">
        <v>4300</v>
      </c>
      <c r="E148" s="97">
        <v>3400</v>
      </c>
      <c r="F148" s="97">
        <v>9800000</v>
      </c>
      <c r="G148" s="97">
        <v>2900</v>
      </c>
      <c r="H148" s="98">
        <v>0.79</v>
      </c>
      <c r="I148" s="97">
        <v>4300</v>
      </c>
      <c r="J148" s="97">
        <v>3000</v>
      </c>
      <c r="K148" s="97">
        <v>7600000</v>
      </c>
      <c r="L148" s="97">
        <v>2500</v>
      </c>
      <c r="M148" s="98">
        <v>0.71</v>
      </c>
      <c r="N148" s="97">
        <v>4300</v>
      </c>
      <c r="O148" s="97">
        <v>2800</v>
      </c>
      <c r="P148" s="97">
        <v>7800000</v>
      </c>
      <c r="Q148" s="97">
        <v>2800</v>
      </c>
      <c r="R148" s="98">
        <v>0.66</v>
      </c>
    </row>
    <row r="149" spans="1:18">
      <c r="A149" s="90" t="s">
        <v>1438</v>
      </c>
      <c r="B149" s="95" t="s">
        <v>1102</v>
      </c>
      <c r="C149" s="100" t="s">
        <v>154</v>
      </c>
      <c r="D149" s="97">
        <v>4000</v>
      </c>
      <c r="E149" s="97">
        <v>3200</v>
      </c>
      <c r="F149" s="97">
        <v>9000000</v>
      </c>
      <c r="G149" s="97">
        <v>2800</v>
      </c>
      <c r="H149" s="98">
        <v>0.78</v>
      </c>
      <c r="I149" s="97">
        <v>4000</v>
      </c>
      <c r="J149" s="97">
        <v>2900</v>
      </c>
      <c r="K149" s="97">
        <v>7000000</v>
      </c>
      <c r="L149" s="97">
        <v>2500</v>
      </c>
      <c r="M149" s="98">
        <v>0.71</v>
      </c>
      <c r="N149" s="97">
        <v>4000</v>
      </c>
      <c r="O149" s="97">
        <v>2600</v>
      </c>
      <c r="P149" s="97">
        <v>7200000</v>
      </c>
      <c r="Q149" s="97">
        <v>2800</v>
      </c>
      <c r="R149" s="98">
        <v>0.65</v>
      </c>
    </row>
    <row r="150" spans="1:18">
      <c r="A150" s="90" t="s">
        <v>1438</v>
      </c>
      <c r="B150" s="95" t="s">
        <v>1112</v>
      </c>
      <c r="C150" s="100" t="s">
        <v>155</v>
      </c>
      <c r="D150" s="97">
        <v>6100</v>
      </c>
      <c r="E150" s="97">
        <v>4400</v>
      </c>
      <c r="F150" s="97">
        <v>13400000</v>
      </c>
      <c r="G150" s="97">
        <v>3100</v>
      </c>
      <c r="H150" s="98">
        <v>0.72</v>
      </c>
      <c r="I150" s="97">
        <v>6100</v>
      </c>
      <c r="J150" s="97">
        <v>3600</v>
      </c>
      <c r="K150" s="97">
        <v>9500000</v>
      </c>
      <c r="L150" s="97">
        <v>2600</v>
      </c>
      <c r="M150" s="98">
        <v>0.59</v>
      </c>
      <c r="N150" s="97">
        <v>6100</v>
      </c>
      <c r="O150" s="97">
        <v>3200</v>
      </c>
      <c r="P150" s="97">
        <v>9400000</v>
      </c>
      <c r="Q150" s="97">
        <v>2900</v>
      </c>
      <c r="R150" s="98">
        <v>0.53</v>
      </c>
    </row>
    <row r="151" spans="1:18">
      <c r="A151" s="90" t="s">
        <v>1438</v>
      </c>
      <c r="B151" s="95" t="s">
        <v>1121</v>
      </c>
      <c r="C151" s="100" t="s">
        <v>156</v>
      </c>
      <c r="D151" s="97">
        <v>4500</v>
      </c>
      <c r="E151" s="97">
        <v>3600</v>
      </c>
      <c r="F151" s="97">
        <v>10400000</v>
      </c>
      <c r="G151" s="97">
        <v>2900</v>
      </c>
      <c r="H151" s="98">
        <v>0.8</v>
      </c>
      <c r="I151" s="97">
        <v>4500</v>
      </c>
      <c r="J151" s="97">
        <v>3300</v>
      </c>
      <c r="K151" s="97">
        <v>8300000</v>
      </c>
      <c r="L151" s="97">
        <v>2500</v>
      </c>
      <c r="M151" s="98">
        <v>0.74</v>
      </c>
      <c r="N151" s="97">
        <v>4400</v>
      </c>
      <c r="O151" s="97">
        <v>3100</v>
      </c>
      <c r="P151" s="97">
        <v>8600000</v>
      </c>
      <c r="Q151" s="97">
        <v>2800</v>
      </c>
      <c r="R151" s="98">
        <v>0.69</v>
      </c>
    </row>
    <row r="152" spans="1:18">
      <c r="A152" s="90" t="s">
        <v>1438</v>
      </c>
      <c r="B152" s="95" t="s">
        <v>1122</v>
      </c>
      <c r="C152" s="100" t="s">
        <v>157</v>
      </c>
      <c r="D152" s="97">
        <v>4200</v>
      </c>
      <c r="E152" s="97">
        <v>3400</v>
      </c>
      <c r="F152" s="97">
        <v>9000000</v>
      </c>
      <c r="G152" s="97">
        <v>2600</v>
      </c>
      <c r="H152" s="98">
        <v>0.81</v>
      </c>
      <c r="I152" s="97">
        <v>4200</v>
      </c>
      <c r="J152" s="97">
        <v>3100</v>
      </c>
      <c r="K152" s="97">
        <v>7200000</v>
      </c>
      <c r="L152" s="97">
        <v>2300</v>
      </c>
      <c r="M152" s="98">
        <v>0.75</v>
      </c>
      <c r="N152" s="97">
        <v>4200</v>
      </c>
      <c r="O152" s="97">
        <v>3000</v>
      </c>
      <c r="P152" s="97">
        <v>7800000</v>
      </c>
      <c r="Q152" s="97">
        <v>2600</v>
      </c>
      <c r="R152" s="98">
        <v>0.72</v>
      </c>
    </row>
    <row r="153" spans="1:18">
      <c r="A153" s="90" t="s">
        <v>1438</v>
      </c>
      <c r="B153" s="95" t="s">
        <v>1132</v>
      </c>
      <c r="C153" s="100" t="s">
        <v>158</v>
      </c>
      <c r="D153" s="97">
        <v>5700</v>
      </c>
      <c r="E153" s="97">
        <v>4400</v>
      </c>
      <c r="F153" s="97">
        <v>11800000</v>
      </c>
      <c r="G153" s="97">
        <v>2700</v>
      </c>
      <c r="H153" s="98">
        <v>0.78</v>
      </c>
      <c r="I153" s="97">
        <v>5700</v>
      </c>
      <c r="J153" s="97">
        <v>3800</v>
      </c>
      <c r="K153" s="97">
        <v>8900000</v>
      </c>
      <c r="L153" s="97">
        <v>2300</v>
      </c>
      <c r="M153" s="98">
        <v>0.67</v>
      </c>
      <c r="N153" s="97">
        <v>5700</v>
      </c>
      <c r="O153" s="97">
        <v>3700</v>
      </c>
      <c r="P153" s="97">
        <v>9700000</v>
      </c>
      <c r="Q153" s="97">
        <v>2600</v>
      </c>
      <c r="R153" s="98">
        <v>0.65</v>
      </c>
    </row>
    <row r="154" spans="1:18">
      <c r="A154" s="90" t="s">
        <v>1438</v>
      </c>
      <c r="B154" s="95" t="s">
        <v>1133</v>
      </c>
      <c r="C154" s="100" t="s">
        <v>159</v>
      </c>
      <c r="D154" s="97">
        <v>2700</v>
      </c>
      <c r="E154" s="97">
        <v>2000</v>
      </c>
      <c r="F154" s="97">
        <v>5100000</v>
      </c>
      <c r="G154" s="97">
        <v>2500</v>
      </c>
      <c r="H154" s="98">
        <v>0.74</v>
      </c>
      <c r="I154" s="97">
        <v>2700</v>
      </c>
      <c r="J154" s="97">
        <v>1800</v>
      </c>
      <c r="K154" s="97">
        <v>3900000</v>
      </c>
      <c r="L154" s="97">
        <v>2100</v>
      </c>
      <c r="M154" s="98">
        <v>0.68</v>
      </c>
      <c r="N154" s="97">
        <v>2700</v>
      </c>
      <c r="O154" s="97">
        <v>1700</v>
      </c>
      <c r="P154" s="97">
        <v>4100000</v>
      </c>
      <c r="Q154" s="97">
        <v>2400</v>
      </c>
      <c r="R154" s="98">
        <v>0.63</v>
      </c>
    </row>
    <row r="155" spans="1:18">
      <c r="A155" s="90" t="s">
        <v>1438</v>
      </c>
      <c r="B155" s="95" t="s">
        <v>1136</v>
      </c>
      <c r="C155" s="100" t="s">
        <v>160</v>
      </c>
      <c r="D155" s="97">
        <v>5100</v>
      </c>
      <c r="E155" s="97">
        <v>3700</v>
      </c>
      <c r="F155" s="97">
        <v>11300000</v>
      </c>
      <c r="G155" s="97">
        <v>3000</v>
      </c>
      <c r="H155" s="98">
        <v>0.74</v>
      </c>
      <c r="I155" s="97">
        <v>5000</v>
      </c>
      <c r="J155" s="97">
        <v>3300</v>
      </c>
      <c r="K155" s="97">
        <v>8600000</v>
      </c>
      <c r="L155" s="97">
        <v>2600</v>
      </c>
      <c r="M155" s="98">
        <v>0.65</v>
      </c>
      <c r="N155" s="97">
        <v>5000</v>
      </c>
      <c r="O155" s="97">
        <v>3000</v>
      </c>
      <c r="P155" s="97">
        <v>8600000</v>
      </c>
      <c r="Q155" s="97">
        <v>2900</v>
      </c>
      <c r="R155" s="98">
        <v>0.59</v>
      </c>
    </row>
    <row r="156" spans="1:18">
      <c r="A156" s="90" t="s">
        <v>1438</v>
      </c>
      <c r="B156" s="95" t="s">
        <v>1138</v>
      </c>
      <c r="C156" s="100" t="s">
        <v>161</v>
      </c>
      <c r="D156" s="97">
        <v>4000</v>
      </c>
      <c r="E156" s="97">
        <v>3000</v>
      </c>
      <c r="F156" s="97">
        <v>7300000</v>
      </c>
      <c r="G156" s="97">
        <v>2400</v>
      </c>
      <c r="H156" s="98">
        <v>0.76</v>
      </c>
      <c r="I156" s="97">
        <v>4000</v>
      </c>
      <c r="J156" s="97">
        <v>2800</v>
      </c>
      <c r="K156" s="97">
        <v>5900000</v>
      </c>
      <c r="L156" s="97">
        <v>2100</v>
      </c>
      <c r="M156" s="98">
        <v>0.71</v>
      </c>
      <c r="N156" s="97">
        <v>3900</v>
      </c>
      <c r="O156" s="97">
        <v>2600</v>
      </c>
      <c r="P156" s="97">
        <v>6200000</v>
      </c>
      <c r="Q156" s="97">
        <v>2400</v>
      </c>
      <c r="R156" s="98">
        <v>0.66</v>
      </c>
    </row>
    <row r="157" spans="1:18">
      <c r="A157" s="90" t="s">
        <v>1438</v>
      </c>
      <c r="B157" s="95" t="s">
        <v>1139</v>
      </c>
      <c r="C157" s="100" t="s">
        <v>162</v>
      </c>
      <c r="D157" s="97">
        <v>4500</v>
      </c>
      <c r="E157" s="97">
        <v>3700</v>
      </c>
      <c r="F157" s="97">
        <v>10100000</v>
      </c>
      <c r="G157" s="97">
        <v>2700</v>
      </c>
      <c r="H157" s="98">
        <v>0.83</v>
      </c>
      <c r="I157" s="97">
        <v>4500</v>
      </c>
      <c r="J157" s="97">
        <v>3400</v>
      </c>
      <c r="K157" s="97">
        <v>8100000</v>
      </c>
      <c r="L157" s="97">
        <v>2400</v>
      </c>
      <c r="M157" s="98">
        <v>0.77</v>
      </c>
      <c r="N157" s="97">
        <v>4500</v>
      </c>
      <c r="O157" s="97">
        <v>3300</v>
      </c>
      <c r="P157" s="97">
        <v>8700000</v>
      </c>
      <c r="Q157" s="97">
        <v>2600</v>
      </c>
      <c r="R157" s="98">
        <v>0.73</v>
      </c>
    </row>
    <row r="158" spans="1:18">
      <c r="A158" s="90" t="s">
        <v>1438</v>
      </c>
      <c r="B158" s="95" t="s">
        <v>1140</v>
      </c>
      <c r="C158" s="100" t="s">
        <v>163</v>
      </c>
      <c r="D158" s="97">
        <v>4500</v>
      </c>
      <c r="E158" s="97">
        <v>3700</v>
      </c>
      <c r="F158" s="97">
        <v>8700000</v>
      </c>
      <c r="G158" s="97">
        <v>2400</v>
      </c>
      <c r="H158" s="98">
        <v>0.82</v>
      </c>
      <c r="I158" s="97">
        <v>4500</v>
      </c>
      <c r="J158" s="97">
        <v>3400</v>
      </c>
      <c r="K158" s="97">
        <v>7100000</v>
      </c>
      <c r="L158" s="97">
        <v>2100</v>
      </c>
      <c r="M158" s="98">
        <v>0.77</v>
      </c>
      <c r="N158" s="97">
        <v>4400</v>
      </c>
      <c r="O158" s="97">
        <v>3200</v>
      </c>
      <c r="P158" s="97">
        <v>7500000</v>
      </c>
      <c r="Q158" s="97">
        <v>2300</v>
      </c>
      <c r="R158" s="98">
        <v>0.72</v>
      </c>
    </row>
    <row r="159" spans="1:18">
      <c r="A159" s="90" t="s">
        <v>1438</v>
      </c>
      <c r="B159" s="95" t="s">
        <v>1141</v>
      </c>
      <c r="C159" s="100" t="s">
        <v>164</v>
      </c>
      <c r="D159" s="97">
        <v>3400</v>
      </c>
      <c r="E159" s="97">
        <v>2500</v>
      </c>
      <c r="F159" s="97">
        <v>7500000</v>
      </c>
      <c r="G159" s="97">
        <v>3000</v>
      </c>
      <c r="H159" s="98">
        <v>0.75</v>
      </c>
      <c r="I159" s="97">
        <v>3300</v>
      </c>
      <c r="J159" s="97">
        <v>2200</v>
      </c>
      <c r="K159" s="97">
        <v>5800000</v>
      </c>
      <c r="L159" s="97">
        <v>2600</v>
      </c>
      <c r="M159" s="98">
        <v>0.66</v>
      </c>
      <c r="N159" s="97">
        <v>3300</v>
      </c>
      <c r="O159" s="97">
        <v>2000</v>
      </c>
      <c r="P159" s="97">
        <v>5800000</v>
      </c>
      <c r="Q159" s="97">
        <v>2900</v>
      </c>
      <c r="R159" s="98">
        <v>0.6</v>
      </c>
    </row>
    <row r="160" spans="1:18">
      <c r="A160" s="90" t="s">
        <v>1438</v>
      </c>
      <c r="B160" s="95" t="s">
        <v>1142</v>
      </c>
      <c r="C160" s="100" t="s">
        <v>165</v>
      </c>
      <c r="D160" s="97">
        <v>4300</v>
      </c>
      <c r="E160" s="97">
        <v>3400</v>
      </c>
      <c r="F160" s="97">
        <v>9500000</v>
      </c>
      <c r="G160" s="97">
        <v>2800</v>
      </c>
      <c r="H160" s="98">
        <v>0.8</v>
      </c>
      <c r="I160" s="97">
        <v>4300</v>
      </c>
      <c r="J160" s="97">
        <v>3100</v>
      </c>
      <c r="K160" s="97">
        <v>7600000</v>
      </c>
      <c r="L160" s="97">
        <v>2400</v>
      </c>
      <c r="M160" s="98">
        <v>0.73</v>
      </c>
      <c r="N160" s="97">
        <v>4300</v>
      </c>
      <c r="O160" s="97">
        <v>2900</v>
      </c>
      <c r="P160" s="97">
        <v>7800000</v>
      </c>
      <c r="Q160" s="97">
        <v>2700</v>
      </c>
      <c r="R160" s="98">
        <v>0.68</v>
      </c>
    </row>
    <row r="161" spans="1:18">
      <c r="A161" s="90" t="s">
        <v>1438</v>
      </c>
      <c r="B161" s="95" t="s">
        <v>1144</v>
      </c>
      <c r="C161" s="100" t="s">
        <v>166</v>
      </c>
      <c r="D161" s="97">
        <v>4300</v>
      </c>
      <c r="E161" s="97">
        <v>3300</v>
      </c>
      <c r="F161" s="97">
        <v>9300000</v>
      </c>
      <c r="G161" s="97">
        <v>2800</v>
      </c>
      <c r="H161" s="98">
        <v>0.77</v>
      </c>
      <c r="I161" s="97">
        <v>4300</v>
      </c>
      <c r="J161" s="97">
        <v>3000</v>
      </c>
      <c r="K161" s="97">
        <v>7200000</v>
      </c>
      <c r="L161" s="97">
        <v>2400</v>
      </c>
      <c r="M161" s="98">
        <v>0.68</v>
      </c>
      <c r="N161" s="97">
        <v>4300</v>
      </c>
      <c r="O161" s="97">
        <v>2700</v>
      </c>
      <c r="P161" s="97">
        <v>7300000</v>
      </c>
      <c r="Q161" s="97">
        <v>2700</v>
      </c>
      <c r="R161" s="98">
        <v>0.63</v>
      </c>
    </row>
    <row r="162" spans="1:18">
      <c r="A162" s="90" t="s">
        <v>1438</v>
      </c>
      <c r="B162" s="95" t="s">
        <v>1147</v>
      </c>
      <c r="C162" s="100" t="s">
        <v>167</v>
      </c>
      <c r="D162" s="97">
        <v>7000</v>
      </c>
      <c r="E162" s="97">
        <v>5200</v>
      </c>
      <c r="F162" s="97">
        <v>15600000</v>
      </c>
      <c r="G162" s="97">
        <v>3000</v>
      </c>
      <c r="H162" s="98">
        <v>0.74</v>
      </c>
      <c r="I162" s="97">
        <v>7000</v>
      </c>
      <c r="J162" s="97">
        <v>4300</v>
      </c>
      <c r="K162" s="97">
        <v>11200000</v>
      </c>
      <c r="L162" s="97">
        <v>2600</v>
      </c>
      <c r="M162" s="98">
        <v>0.61</v>
      </c>
      <c r="N162" s="97">
        <v>7000</v>
      </c>
      <c r="O162" s="97">
        <v>3800</v>
      </c>
      <c r="P162" s="97">
        <v>11100000</v>
      </c>
      <c r="Q162" s="97">
        <v>2900</v>
      </c>
      <c r="R162" s="98">
        <v>0.55000000000000004</v>
      </c>
    </row>
    <row r="163" spans="1:18">
      <c r="A163" s="90" t="s">
        <v>1438</v>
      </c>
      <c r="B163" s="95" t="s">
        <v>1215</v>
      </c>
      <c r="C163" s="100" t="s">
        <v>168</v>
      </c>
      <c r="D163" s="97">
        <v>7100</v>
      </c>
      <c r="E163" s="97">
        <v>5200</v>
      </c>
      <c r="F163" s="97">
        <v>15900000</v>
      </c>
      <c r="G163" s="97">
        <v>3100</v>
      </c>
      <c r="H163" s="98">
        <v>0.74</v>
      </c>
      <c r="I163" s="97">
        <v>7100</v>
      </c>
      <c r="J163" s="97">
        <v>4300</v>
      </c>
      <c r="K163" s="97">
        <v>11300000</v>
      </c>
      <c r="L163" s="97">
        <v>2600</v>
      </c>
      <c r="M163" s="98">
        <v>0.61</v>
      </c>
      <c r="N163" s="97">
        <v>7000</v>
      </c>
      <c r="O163" s="97">
        <v>3800</v>
      </c>
      <c r="P163" s="97">
        <v>11200000</v>
      </c>
      <c r="Q163" s="97">
        <v>2900</v>
      </c>
      <c r="R163" s="98">
        <v>0.54</v>
      </c>
    </row>
    <row r="164" spans="1:18">
      <c r="A164" s="90" t="s">
        <v>1438</v>
      </c>
      <c r="B164" s="95" t="s">
        <v>1234</v>
      </c>
      <c r="C164" s="100" t="s">
        <v>169</v>
      </c>
      <c r="D164" s="97">
        <v>4400</v>
      </c>
      <c r="E164" s="97">
        <v>3500</v>
      </c>
      <c r="F164" s="97">
        <v>9800000</v>
      </c>
      <c r="G164" s="97">
        <v>2800</v>
      </c>
      <c r="H164" s="98">
        <v>0.8</v>
      </c>
      <c r="I164" s="97">
        <v>4400</v>
      </c>
      <c r="J164" s="97">
        <v>3200</v>
      </c>
      <c r="K164" s="97">
        <v>7700000</v>
      </c>
      <c r="L164" s="97">
        <v>2400</v>
      </c>
      <c r="M164" s="98">
        <v>0.73</v>
      </c>
      <c r="N164" s="97">
        <v>4400</v>
      </c>
      <c r="O164" s="97">
        <v>3000</v>
      </c>
      <c r="P164" s="97">
        <v>8100000</v>
      </c>
      <c r="Q164" s="97">
        <v>2700</v>
      </c>
      <c r="R164" s="98">
        <v>0.69</v>
      </c>
    </row>
    <row r="165" spans="1:18">
      <c r="A165" s="90" t="s">
        <v>1438</v>
      </c>
      <c r="B165" s="95" t="s">
        <v>1253</v>
      </c>
      <c r="C165" s="100" t="s">
        <v>170</v>
      </c>
      <c r="D165" s="97">
        <v>4600</v>
      </c>
      <c r="E165" s="97">
        <v>3700</v>
      </c>
      <c r="F165" s="97">
        <v>10800000</v>
      </c>
      <c r="G165" s="97">
        <v>2900</v>
      </c>
      <c r="H165" s="98">
        <v>0.81</v>
      </c>
      <c r="I165" s="97">
        <v>4600</v>
      </c>
      <c r="J165" s="97">
        <v>3400</v>
      </c>
      <c r="K165" s="97">
        <v>8600000</v>
      </c>
      <c r="L165" s="97">
        <v>2500</v>
      </c>
      <c r="M165" s="98">
        <v>0.74</v>
      </c>
      <c r="N165" s="97">
        <v>4600</v>
      </c>
      <c r="O165" s="97">
        <v>3200</v>
      </c>
      <c r="P165" s="97">
        <v>9300000</v>
      </c>
      <c r="Q165" s="97">
        <v>2900</v>
      </c>
      <c r="R165" s="98">
        <v>0.71</v>
      </c>
    </row>
    <row r="166" spans="1:18">
      <c r="A166" s="90" t="s">
        <v>1438</v>
      </c>
      <c r="B166" s="95" t="s">
        <v>1290</v>
      </c>
      <c r="C166" s="100" t="s">
        <v>171</v>
      </c>
      <c r="D166" s="97">
        <v>4200</v>
      </c>
      <c r="E166" s="97">
        <v>3300</v>
      </c>
      <c r="F166" s="97">
        <v>9300000</v>
      </c>
      <c r="G166" s="97">
        <v>2800</v>
      </c>
      <c r="H166" s="98">
        <v>0.77</v>
      </c>
      <c r="I166" s="97">
        <v>4200</v>
      </c>
      <c r="J166" s="97">
        <v>3000</v>
      </c>
      <c r="K166" s="97">
        <v>7400000</v>
      </c>
      <c r="L166" s="97">
        <v>2500</v>
      </c>
      <c r="M166" s="98">
        <v>0.71</v>
      </c>
      <c r="N166" s="97">
        <v>4200</v>
      </c>
      <c r="O166" s="97">
        <v>2800</v>
      </c>
      <c r="P166" s="97">
        <v>7800000</v>
      </c>
      <c r="Q166" s="97">
        <v>2800</v>
      </c>
      <c r="R166" s="98">
        <v>0.67</v>
      </c>
    </row>
    <row r="167" spans="1:18">
      <c r="A167" s="90" t="s">
        <v>1438</v>
      </c>
      <c r="B167" s="95" t="s">
        <v>1291</v>
      </c>
      <c r="C167" s="100" t="s">
        <v>172</v>
      </c>
      <c r="D167" s="97">
        <v>4200</v>
      </c>
      <c r="E167" s="97">
        <v>3300</v>
      </c>
      <c r="F167" s="97">
        <v>10300000</v>
      </c>
      <c r="G167" s="97">
        <v>3200</v>
      </c>
      <c r="H167" s="98">
        <v>0.78</v>
      </c>
      <c r="I167" s="97">
        <v>4200</v>
      </c>
      <c r="J167" s="97">
        <v>2900</v>
      </c>
      <c r="K167" s="97">
        <v>7900000</v>
      </c>
      <c r="L167" s="97">
        <v>2700</v>
      </c>
      <c r="M167" s="98">
        <v>0.7</v>
      </c>
      <c r="N167" s="97">
        <v>4200</v>
      </c>
      <c r="O167" s="97">
        <v>2600</v>
      </c>
      <c r="P167" s="97">
        <v>8100000</v>
      </c>
      <c r="Q167" s="97">
        <v>3100</v>
      </c>
      <c r="R167" s="98">
        <v>0.64</v>
      </c>
    </row>
    <row r="168" spans="1:18" ht="23.25" customHeight="1">
      <c r="A168" s="90" t="s">
        <v>1386</v>
      </c>
      <c r="B168" s="99" t="s">
        <v>1385</v>
      </c>
      <c r="C168" s="92" t="s">
        <v>1386</v>
      </c>
      <c r="D168" s="93">
        <v>219000</v>
      </c>
      <c r="E168" s="93">
        <v>166000</v>
      </c>
      <c r="F168" s="93">
        <v>479000000</v>
      </c>
      <c r="G168" s="93">
        <v>2900</v>
      </c>
      <c r="H168" s="94">
        <v>0.76</v>
      </c>
      <c r="I168" s="93">
        <v>218000</v>
      </c>
      <c r="J168" s="93">
        <v>148000</v>
      </c>
      <c r="K168" s="93">
        <v>370000000</v>
      </c>
      <c r="L168" s="93">
        <v>2500</v>
      </c>
      <c r="M168" s="94">
        <v>0.68</v>
      </c>
      <c r="N168" s="93">
        <v>216000</v>
      </c>
      <c r="O168" s="93">
        <v>137000</v>
      </c>
      <c r="P168" s="93">
        <v>384000000</v>
      </c>
      <c r="Q168" s="93">
        <v>2800</v>
      </c>
      <c r="R168" s="94">
        <v>0.63</v>
      </c>
    </row>
    <row r="169" spans="1:18">
      <c r="A169" s="90" t="s">
        <v>1386</v>
      </c>
      <c r="B169" s="95" t="s">
        <v>669</v>
      </c>
      <c r="C169" s="100" t="s">
        <v>173</v>
      </c>
      <c r="D169" s="97">
        <v>3900</v>
      </c>
      <c r="E169" s="97">
        <v>3100</v>
      </c>
      <c r="F169" s="97">
        <v>8700000</v>
      </c>
      <c r="G169" s="97">
        <v>2800</v>
      </c>
      <c r="H169" s="98">
        <v>0.79</v>
      </c>
      <c r="I169" s="97">
        <v>3900</v>
      </c>
      <c r="J169" s="97">
        <v>2800</v>
      </c>
      <c r="K169" s="97">
        <v>6700000</v>
      </c>
      <c r="L169" s="97">
        <v>2500</v>
      </c>
      <c r="M169" s="98">
        <v>0.7</v>
      </c>
      <c r="N169" s="97">
        <v>3900</v>
      </c>
      <c r="O169" s="97">
        <v>2600</v>
      </c>
      <c r="P169" s="97">
        <v>6900000</v>
      </c>
      <c r="Q169" s="97">
        <v>2700</v>
      </c>
      <c r="R169" s="98">
        <v>0.65</v>
      </c>
    </row>
    <row r="170" spans="1:18">
      <c r="A170" s="90" t="s">
        <v>1386</v>
      </c>
      <c r="B170" s="95" t="s">
        <v>674</v>
      </c>
      <c r="C170" s="100" t="s">
        <v>174</v>
      </c>
      <c r="D170" s="97">
        <v>4300</v>
      </c>
      <c r="E170" s="97">
        <v>3300</v>
      </c>
      <c r="F170" s="97">
        <v>9100000</v>
      </c>
      <c r="G170" s="97">
        <v>2700</v>
      </c>
      <c r="H170" s="98">
        <v>0.78</v>
      </c>
      <c r="I170" s="97">
        <v>4200</v>
      </c>
      <c r="J170" s="97">
        <v>3000</v>
      </c>
      <c r="K170" s="97">
        <v>7100000</v>
      </c>
      <c r="L170" s="97">
        <v>2400</v>
      </c>
      <c r="M170" s="98">
        <v>0.7</v>
      </c>
      <c r="N170" s="97">
        <v>4200</v>
      </c>
      <c r="O170" s="97">
        <v>2800</v>
      </c>
      <c r="P170" s="97">
        <v>7500000</v>
      </c>
      <c r="Q170" s="97">
        <v>2700</v>
      </c>
      <c r="R170" s="98">
        <v>0.66</v>
      </c>
    </row>
    <row r="171" spans="1:18">
      <c r="A171" s="90" t="s">
        <v>1386</v>
      </c>
      <c r="B171" s="95" t="s">
        <v>687</v>
      </c>
      <c r="C171" s="100" t="s">
        <v>175</v>
      </c>
      <c r="D171" s="97">
        <v>4400</v>
      </c>
      <c r="E171" s="97">
        <v>3400</v>
      </c>
      <c r="F171" s="97">
        <v>9500000</v>
      </c>
      <c r="G171" s="97">
        <v>2800</v>
      </c>
      <c r="H171" s="98">
        <v>0.77</v>
      </c>
      <c r="I171" s="97">
        <v>4400</v>
      </c>
      <c r="J171" s="97">
        <v>3000</v>
      </c>
      <c r="K171" s="97">
        <v>7400000</v>
      </c>
      <c r="L171" s="97">
        <v>2400</v>
      </c>
      <c r="M171" s="98">
        <v>0.69</v>
      </c>
      <c r="N171" s="97">
        <v>4400</v>
      </c>
      <c r="O171" s="97">
        <v>2800</v>
      </c>
      <c r="P171" s="97">
        <v>7600000</v>
      </c>
      <c r="Q171" s="97">
        <v>2700</v>
      </c>
      <c r="R171" s="98">
        <v>0.64</v>
      </c>
    </row>
    <row r="172" spans="1:18">
      <c r="A172" s="90" t="s">
        <v>1386</v>
      </c>
      <c r="B172" s="95" t="s">
        <v>720</v>
      </c>
      <c r="C172" s="100" t="s">
        <v>176</v>
      </c>
      <c r="D172" s="97">
        <v>4300</v>
      </c>
      <c r="E172" s="97">
        <v>3300</v>
      </c>
      <c r="F172" s="97">
        <v>9100000</v>
      </c>
      <c r="G172" s="97">
        <v>2800</v>
      </c>
      <c r="H172" s="98">
        <v>0.77</v>
      </c>
      <c r="I172" s="97">
        <v>4300</v>
      </c>
      <c r="J172" s="97">
        <v>2900</v>
      </c>
      <c r="K172" s="97">
        <v>7100000</v>
      </c>
      <c r="L172" s="97">
        <v>2400</v>
      </c>
      <c r="M172" s="98">
        <v>0.68</v>
      </c>
      <c r="N172" s="97">
        <v>4300</v>
      </c>
      <c r="O172" s="97">
        <v>2700</v>
      </c>
      <c r="P172" s="97">
        <v>7500000</v>
      </c>
      <c r="Q172" s="97">
        <v>2700</v>
      </c>
      <c r="R172" s="98">
        <v>0.64</v>
      </c>
    </row>
    <row r="173" spans="1:18">
      <c r="A173" s="90" t="s">
        <v>1386</v>
      </c>
      <c r="B173" s="95" t="s">
        <v>725</v>
      </c>
      <c r="C173" s="100" t="s">
        <v>177</v>
      </c>
      <c r="D173" s="97">
        <v>5300</v>
      </c>
      <c r="E173" s="97">
        <v>4000</v>
      </c>
      <c r="F173" s="97">
        <v>10800000</v>
      </c>
      <c r="G173" s="97">
        <v>2700</v>
      </c>
      <c r="H173" s="98">
        <v>0.75</v>
      </c>
      <c r="I173" s="97">
        <v>5300</v>
      </c>
      <c r="J173" s="97">
        <v>3400</v>
      </c>
      <c r="K173" s="97">
        <v>8000000</v>
      </c>
      <c r="L173" s="97">
        <v>2300</v>
      </c>
      <c r="M173" s="98">
        <v>0.65</v>
      </c>
      <c r="N173" s="97">
        <v>5200</v>
      </c>
      <c r="O173" s="97">
        <v>3200</v>
      </c>
      <c r="P173" s="97">
        <v>8500000</v>
      </c>
      <c r="Q173" s="97">
        <v>2600</v>
      </c>
      <c r="R173" s="98">
        <v>0.62</v>
      </c>
    </row>
    <row r="174" spans="1:18">
      <c r="A174" s="90" t="s">
        <v>1386</v>
      </c>
      <c r="B174" s="95" t="s">
        <v>726</v>
      </c>
      <c r="C174" s="100" t="s">
        <v>178</v>
      </c>
      <c r="D174" s="97">
        <v>5100</v>
      </c>
      <c r="E174" s="97">
        <v>3900</v>
      </c>
      <c r="F174" s="97">
        <v>11900000</v>
      </c>
      <c r="G174" s="97">
        <v>3100</v>
      </c>
      <c r="H174" s="98">
        <v>0.76</v>
      </c>
      <c r="I174" s="97">
        <v>5100</v>
      </c>
      <c r="J174" s="97">
        <v>3400</v>
      </c>
      <c r="K174" s="97">
        <v>9100000</v>
      </c>
      <c r="L174" s="97">
        <v>2700</v>
      </c>
      <c r="M174" s="98">
        <v>0.67</v>
      </c>
      <c r="N174" s="97">
        <v>5100</v>
      </c>
      <c r="O174" s="97">
        <v>3200</v>
      </c>
      <c r="P174" s="97">
        <v>9400000</v>
      </c>
      <c r="Q174" s="97">
        <v>3000</v>
      </c>
      <c r="R174" s="98">
        <v>0.63</v>
      </c>
    </row>
    <row r="175" spans="1:18">
      <c r="A175" s="90" t="s">
        <v>1386</v>
      </c>
      <c r="B175" s="95" t="s">
        <v>752</v>
      </c>
      <c r="C175" s="100" t="s">
        <v>179</v>
      </c>
      <c r="D175" s="97">
        <v>3800</v>
      </c>
      <c r="E175" s="97">
        <v>2900</v>
      </c>
      <c r="F175" s="97">
        <v>8600000</v>
      </c>
      <c r="G175" s="97">
        <v>3000</v>
      </c>
      <c r="H175" s="98">
        <v>0.76</v>
      </c>
      <c r="I175" s="97">
        <v>3800</v>
      </c>
      <c r="J175" s="97">
        <v>2600</v>
      </c>
      <c r="K175" s="97">
        <v>6800000</v>
      </c>
      <c r="L175" s="97">
        <v>2600</v>
      </c>
      <c r="M175" s="98">
        <v>0.69</v>
      </c>
      <c r="N175" s="97">
        <v>3800</v>
      </c>
      <c r="O175" s="97">
        <v>2400</v>
      </c>
      <c r="P175" s="97">
        <v>6900000</v>
      </c>
      <c r="Q175" s="97">
        <v>2900</v>
      </c>
      <c r="R175" s="98">
        <v>0.64</v>
      </c>
    </row>
    <row r="176" spans="1:18">
      <c r="A176" s="90" t="s">
        <v>1386</v>
      </c>
      <c r="B176" s="95" t="s">
        <v>780</v>
      </c>
      <c r="C176" s="100" t="s">
        <v>180</v>
      </c>
      <c r="D176" s="97">
        <v>4900</v>
      </c>
      <c r="E176" s="97">
        <v>3800</v>
      </c>
      <c r="F176" s="97">
        <v>12000000</v>
      </c>
      <c r="G176" s="97">
        <v>3200</v>
      </c>
      <c r="H176" s="98">
        <v>0.78</v>
      </c>
      <c r="I176" s="97">
        <v>4900</v>
      </c>
      <c r="J176" s="97">
        <v>3500</v>
      </c>
      <c r="K176" s="97">
        <v>9500000</v>
      </c>
      <c r="L176" s="97">
        <v>2700</v>
      </c>
      <c r="M176" s="98">
        <v>0.71</v>
      </c>
      <c r="N176" s="97">
        <v>4900</v>
      </c>
      <c r="O176" s="97">
        <v>3200</v>
      </c>
      <c r="P176" s="97">
        <v>9700000</v>
      </c>
      <c r="Q176" s="97">
        <v>3100</v>
      </c>
      <c r="R176" s="98">
        <v>0.65</v>
      </c>
    </row>
    <row r="177" spans="1:18">
      <c r="A177" s="90" t="s">
        <v>1386</v>
      </c>
      <c r="B177" s="95" t="s">
        <v>787</v>
      </c>
      <c r="C177" s="100" t="s">
        <v>181</v>
      </c>
      <c r="D177" s="97">
        <v>3800</v>
      </c>
      <c r="E177" s="97">
        <v>3000</v>
      </c>
      <c r="F177" s="97">
        <v>7800000</v>
      </c>
      <c r="G177" s="97">
        <v>2600</v>
      </c>
      <c r="H177" s="98">
        <v>0.78</v>
      </c>
      <c r="I177" s="97">
        <v>3800</v>
      </c>
      <c r="J177" s="97">
        <v>2700</v>
      </c>
      <c r="K177" s="97">
        <v>6100000</v>
      </c>
      <c r="L177" s="97">
        <v>2300</v>
      </c>
      <c r="M177" s="98">
        <v>0.7</v>
      </c>
      <c r="N177" s="97">
        <v>3800</v>
      </c>
      <c r="O177" s="97">
        <v>2500</v>
      </c>
      <c r="P177" s="97">
        <v>6400000</v>
      </c>
      <c r="Q177" s="97">
        <v>2500</v>
      </c>
      <c r="R177" s="98">
        <v>0.66</v>
      </c>
    </row>
    <row r="178" spans="1:18">
      <c r="A178" s="90" t="s">
        <v>1386</v>
      </c>
      <c r="B178" s="95" t="s">
        <v>806</v>
      </c>
      <c r="C178" s="100" t="s">
        <v>182</v>
      </c>
      <c r="D178" s="97">
        <v>6100</v>
      </c>
      <c r="E178" s="97">
        <v>4500</v>
      </c>
      <c r="F178" s="97">
        <v>13700000</v>
      </c>
      <c r="G178" s="97">
        <v>3000</v>
      </c>
      <c r="H178" s="98">
        <v>0.74</v>
      </c>
      <c r="I178" s="97">
        <v>6100</v>
      </c>
      <c r="J178" s="97">
        <v>4000</v>
      </c>
      <c r="K178" s="97">
        <v>10500000</v>
      </c>
      <c r="L178" s="97">
        <v>2600</v>
      </c>
      <c r="M178" s="98">
        <v>0.65</v>
      </c>
      <c r="N178" s="97">
        <v>6100</v>
      </c>
      <c r="O178" s="97">
        <v>3700</v>
      </c>
      <c r="P178" s="97">
        <v>11000000</v>
      </c>
      <c r="Q178" s="97">
        <v>3000</v>
      </c>
      <c r="R178" s="98">
        <v>0.62</v>
      </c>
    </row>
    <row r="179" spans="1:18">
      <c r="A179" s="90" t="s">
        <v>1386</v>
      </c>
      <c r="B179" s="95" t="s">
        <v>820</v>
      </c>
      <c r="C179" s="100" t="s">
        <v>183</v>
      </c>
      <c r="D179" s="97">
        <v>5600</v>
      </c>
      <c r="E179" s="97">
        <v>4200</v>
      </c>
      <c r="F179" s="97">
        <v>13400000</v>
      </c>
      <c r="G179" s="97">
        <v>3200</v>
      </c>
      <c r="H179" s="98">
        <v>0.74</v>
      </c>
      <c r="I179" s="97">
        <v>5600</v>
      </c>
      <c r="J179" s="97">
        <v>3700</v>
      </c>
      <c r="K179" s="97">
        <v>10200000</v>
      </c>
      <c r="L179" s="97">
        <v>2800</v>
      </c>
      <c r="M179" s="98">
        <v>0.66</v>
      </c>
      <c r="N179" s="97">
        <v>5600</v>
      </c>
      <c r="O179" s="97">
        <v>3400</v>
      </c>
      <c r="P179" s="97">
        <v>10300000</v>
      </c>
      <c r="Q179" s="97">
        <v>3100</v>
      </c>
      <c r="R179" s="98">
        <v>0.6</v>
      </c>
    </row>
    <row r="180" spans="1:18">
      <c r="A180" s="90" t="s">
        <v>1386</v>
      </c>
      <c r="B180" s="95" t="s">
        <v>823</v>
      </c>
      <c r="C180" s="100" t="s">
        <v>184</v>
      </c>
      <c r="D180" s="97">
        <v>3500</v>
      </c>
      <c r="E180" s="97">
        <v>2700</v>
      </c>
      <c r="F180" s="97">
        <v>7300000</v>
      </c>
      <c r="G180" s="97">
        <v>2700</v>
      </c>
      <c r="H180" s="98">
        <v>0.76</v>
      </c>
      <c r="I180" s="97">
        <v>3500</v>
      </c>
      <c r="J180" s="97">
        <v>2400</v>
      </c>
      <c r="K180" s="97">
        <v>5600000</v>
      </c>
      <c r="L180" s="97">
        <v>2400</v>
      </c>
      <c r="M180" s="98">
        <v>0.68</v>
      </c>
      <c r="N180" s="97">
        <v>3500</v>
      </c>
      <c r="O180" s="97">
        <v>2300</v>
      </c>
      <c r="P180" s="97">
        <v>6000000</v>
      </c>
      <c r="Q180" s="97">
        <v>2600</v>
      </c>
      <c r="R180" s="98">
        <v>0.66</v>
      </c>
    </row>
    <row r="181" spans="1:18">
      <c r="A181" s="90" t="s">
        <v>1386</v>
      </c>
      <c r="B181" s="95" t="s">
        <v>824</v>
      </c>
      <c r="C181" s="100" t="s">
        <v>185</v>
      </c>
      <c r="D181" s="97">
        <v>4500</v>
      </c>
      <c r="E181" s="97">
        <v>3600</v>
      </c>
      <c r="F181" s="97">
        <v>8400000</v>
      </c>
      <c r="G181" s="97">
        <v>2400</v>
      </c>
      <c r="H181" s="98">
        <v>0.79</v>
      </c>
      <c r="I181" s="97">
        <v>4500</v>
      </c>
      <c r="J181" s="97">
        <v>3300</v>
      </c>
      <c r="K181" s="97">
        <v>6700000</v>
      </c>
      <c r="L181" s="97">
        <v>2100</v>
      </c>
      <c r="M181" s="98">
        <v>0.73</v>
      </c>
      <c r="N181" s="97">
        <v>4500</v>
      </c>
      <c r="O181" s="97">
        <v>3100</v>
      </c>
      <c r="P181" s="97">
        <v>7300000</v>
      </c>
      <c r="Q181" s="97">
        <v>2300</v>
      </c>
      <c r="R181" s="98">
        <v>0.7</v>
      </c>
    </row>
    <row r="182" spans="1:18">
      <c r="A182" s="90" t="s">
        <v>1386</v>
      </c>
      <c r="B182" s="95" t="s">
        <v>825</v>
      </c>
      <c r="C182" s="100" t="s">
        <v>186</v>
      </c>
      <c r="D182" s="97">
        <v>5100</v>
      </c>
      <c r="E182" s="97">
        <v>3700</v>
      </c>
      <c r="F182" s="97">
        <v>11000000</v>
      </c>
      <c r="G182" s="97">
        <v>2900</v>
      </c>
      <c r="H182" s="98">
        <v>0.73</v>
      </c>
      <c r="I182" s="97">
        <v>5100</v>
      </c>
      <c r="J182" s="97">
        <v>3100</v>
      </c>
      <c r="K182" s="97">
        <v>7700000</v>
      </c>
      <c r="L182" s="97">
        <v>2500</v>
      </c>
      <c r="M182" s="98">
        <v>0.6</v>
      </c>
      <c r="N182" s="97">
        <v>5100</v>
      </c>
      <c r="O182" s="97">
        <v>2800</v>
      </c>
      <c r="P182" s="97">
        <v>7800000</v>
      </c>
      <c r="Q182" s="97">
        <v>2800</v>
      </c>
      <c r="R182" s="98">
        <v>0.55000000000000004</v>
      </c>
    </row>
    <row r="183" spans="1:18">
      <c r="A183" s="90" t="s">
        <v>1386</v>
      </c>
      <c r="B183" s="95" t="s">
        <v>871</v>
      </c>
      <c r="C183" s="100" t="s">
        <v>187</v>
      </c>
      <c r="D183" s="97">
        <v>4100</v>
      </c>
      <c r="E183" s="97">
        <v>3200</v>
      </c>
      <c r="F183" s="97">
        <v>9400000</v>
      </c>
      <c r="G183" s="97">
        <v>2900</v>
      </c>
      <c r="H183" s="98">
        <v>0.78</v>
      </c>
      <c r="I183" s="97">
        <v>4100</v>
      </c>
      <c r="J183" s="97">
        <v>2900</v>
      </c>
      <c r="K183" s="97">
        <v>7300000</v>
      </c>
      <c r="L183" s="97">
        <v>2500</v>
      </c>
      <c r="M183" s="98">
        <v>0.7</v>
      </c>
      <c r="N183" s="97">
        <v>4100</v>
      </c>
      <c r="O183" s="97">
        <v>2700</v>
      </c>
      <c r="P183" s="97">
        <v>7600000</v>
      </c>
      <c r="Q183" s="97">
        <v>2800</v>
      </c>
      <c r="R183" s="98">
        <v>0.66</v>
      </c>
    </row>
    <row r="184" spans="1:18">
      <c r="A184" s="90" t="s">
        <v>1386</v>
      </c>
      <c r="B184" s="95" t="s">
        <v>884</v>
      </c>
      <c r="C184" s="100" t="s">
        <v>188</v>
      </c>
      <c r="D184" s="97">
        <v>4500</v>
      </c>
      <c r="E184" s="97">
        <v>3200</v>
      </c>
      <c r="F184" s="97">
        <v>9000000</v>
      </c>
      <c r="G184" s="97">
        <v>2800</v>
      </c>
      <c r="H184" s="98">
        <v>0.71</v>
      </c>
      <c r="I184" s="97">
        <v>4500</v>
      </c>
      <c r="J184" s="97">
        <v>2700</v>
      </c>
      <c r="K184" s="97">
        <v>6700000</v>
      </c>
      <c r="L184" s="97">
        <v>2500</v>
      </c>
      <c r="M184" s="98">
        <v>0.61</v>
      </c>
      <c r="N184" s="97">
        <v>4500</v>
      </c>
      <c r="O184" s="97">
        <v>2500</v>
      </c>
      <c r="P184" s="97">
        <v>6900000</v>
      </c>
      <c r="Q184" s="97">
        <v>2700</v>
      </c>
      <c r="R184" s="98">
        <v>0.56999999999999995</v>
      </c>
    </row>
    <row r="185" spans="1:18">
      <c r="A185" s="90" t="s">
        <v>1386</v>
      </c>
      <c r="B185" s="95" t="s">
        <v>887</v>
      </c>
      <c r="C185" s="100" t="s">
        <v>189</v>
      </c>
      <c r="D185" s="97">
        <v>4300</v>
      </c>
      <c r="E185" s="97">
        <v>3400</v>
      </c>
      <c r="F185" s="97">
        <v>10100000</v>
      </c>
      <c r="G185" s="97">
        <v>2900</v>
      </c>
      <c r="H185" s="98">
        <v>0.79</v>
      </c>
      <c r="I185" s="97">
        <v>4300</v>
      </c>
      <c r="J185" s="97">
        <v>3100</v>
      </c>
      <c r="K185" s="97">
        <v>7900000</v>
      </c>
      <c r="L185" s="97">
        <v>2600</v>
      </c>
      <c r="M185" s="98">
        <v>0.72</v>
      </c>
      <c r="N185" s="97">
        <v>4300</v>
      </c>
      <c r="O185" s="97">
        <v>2900</v>
      </c>
      <c r="P185" s="97">
        <v>8300000</v>
      </c>
      <c r="Q185" s="97">
        <v>2900</v>
      </c>
      <c r="R185" s="98">
        <v>0.67</v>
      </c>
    </row>
    <row r="186" spans="1:18">
      <c r="A186" s="90" t="s">
        <v>1386</v>
      </c>
      <c r="B186" s="95" t="s">
        <v>901</v>
      </c>
      <c r="C186" s="100" t="s">
        <v>190</v>
      </c>
      <c r="D186" s="97">
        <v>5500</v>
      </c>
      <c r="E186" s="97">
        <v>4200</v>
      </c>
      <c r="F186" s="97">
        <v>12700000</v>
      </c>
      <c r="G186" s="97">
        <v>3000</v>
      </c>
      <c r="H186" s="98">
        <v>0.76</v>
      </c>
      <c r="I186" s="97">
        <v>5500</v>
      </c>
      <c r="J186" s="97">
        <v>3600</v>
      </c>
      <c r="K186" s="97">
        <v>9500000</v>
      </c>
      <c r="L186" s="97">
        <v>2600</v>
      </c>
      <c r="M186" s="98">
        <v>0.66</v>
      </c>
      <c r="N186" s="97">
        <v>5500</v>
      </c>
      <c r="O186" s="97">
        <v>3300</v>
      </c>
      <c r="P186" s="97">
        <v>9700000</v>
      </c>
      <c r="Q186" s="97">
        <v>2900</v>
      </c>
      <c r="R186" s="98">
        <v>0.6</v>
      </c>
    </row>
    <row r="187" spans="1:18">
      <c r="A187" s="90" t="s">
        <v>1386</v>
      </c>
      <c r="B187" s="95" t="s">
        <v>915</v>
      </c>
      <c r="C187" s="100" t="s">
        <v>191</v>
      </c>
      <c r="D187" s="97">
        <v>4800</v>
      </c>
      <c r="E187" s="97">
        <v>3700</v>
      </c>
      <c r="F187" s="97">
        <v>11000000</v>
      </c>
      <c r="G187" s="97">
        <v>3000</v>
      </c>
      <c r="H187" s="98">
        <v>0.76</v>
      </c>
      <c r="I187" s="97">
        <v>4800</v>
      </c>
      <c r="J187" s="97">
        <v>3300</v>
      </c>
      <c r="K187" s="97">
        <v>8600000</v>
      </c>
      <c r="L187" s="97">
        <v>2600</v>
      </c>
      <c r="M187" s="98">
        <v>0.69</v>
      </c>
      <c r="N187" s="97">
        <v>4800</v>
      </c>
      <c r="O187" s="97">
        <v>3000</v>
      </c>
      <c r="P187" s="97">
        <v>8900000</v>
      </c>
      <c r="Q187" s="97">
        <v>2900</v>
      </c>
      <c r="R187" s="98">
        <v>0.64</v>
      </c>
    </row>
    <row r="188" spans="1:18">
      <c r="A188" s="90" t="s">
        <v>1386</v>
      </c>
      <c r="B188" s="95" t="s">
        <v>935</v>
      </c>
      <c r="C188" s="100" t="s">
        <v>192</v>
      </c>
      <c r="D188" s="97">
        <v>4800</v>
      </c>
      <c r="E188" s="97">
        <v>3700</v>
      </c>
      <c r="F188" s="97">
        <v>10100000</v>
      </c>
      <c r="G188" s="97">
        <v>2800</v>
      </c>
      <c r="H188" s="98">
        <v>0.76</v>
      </c>
      <c r="I188" s="97">
        <v>4800</v>
      </c>
      <c r="J188" s="97">
        <v>3200</v>
      </c>
      <c r="K188" s="97">
        <v>7700000</v>
      </c>
      <c r="L188" s="97">
        <v>2400</v>
      </c>
      <c r="M188" s="98">
        <v>0.67</v>
      </c>
      <c r="N188" s="97">
        <v>4800</v>
      </c>
      <c r="O188" s="97">
        <v>3000</v>
      </c>
      <c r="P188" s="97">
        <v>8000000</v>
      </c>
      <c r="Q188" s="97">
        <v>2700</v>
      </c>
      <c r="R188" s="98">
        <v>0.62</v>
      </c>
    </row>
    <row r="189" spans="1:18">
      <c r="A189" s="90" t="s">
        <v>1386</v>
      </c>
      <c r="B189" s="95" t="s">
        <v>959</v>
      </c>
      <c r="C189" s="100" t="s">
        <v>193</v>
      </c>
      <c r="D189" s="97">
        <v>5000</v>
      </c>
      <c r="E189" s="97">
        <v>3800</v>
      </c>
      <c r="F189" s="97">
        <v>11900000</v>
      </c>
      <c r="G189" s="97">
        <v>3100</v>
      </c>
      <c r="H189" s="98">
        <v>0.76</v>
      </c>
      <c r="I189" s="97">
        <v>5000</v>
      </c>
      <c r="J189" s="97">
        <v>3400</v>
      </c>
      <c r="K189" s="97">
        <v>9200000</v>
      </c>
      <c r="L189" s="97">
        <v>2700</v>
      </c>
      <c r="M189" s="98">
        <v>0.68</v>
      </c>
      <c r="N189" s="97">
        <v>5000</v>
      </c>
      <c r="O189" s="97">
        <v>3200</v>
      </c>
      <c r="P189" s="97">
        <v>9500000</v>
      </c>
      <c r="Q189" s="97">
        <v>3000</v>
      </c>
      <c r="R189" s="98">
        <v>0.63</v>
      </c>
    </row>
    <row r="190" spans="1:18">
      <c r="A190" s="90" t="s">
        <v>1386</v>
      </c>
      <c r="B190" s="95" t="s">
        <v>975</v>
      </c>
      <c r="C190" s="100" t="s">
        <v>194</v>
      </c>
      <c r="D190" s="97">
        <v>3900</v>
      </c>
      <c r="E190" s="97">
        <v>3200</v>
      </c>
      <c r="F190" s="97">
        <v>7500000</v>
      </c>
      <c r="G190" s="97">
        <v>2400</v>
      </c>
      <c r="H190" s="98">
        <v>0.81</v>
      </c>
      <c r="I190" s="97">
        <v>3900</v>
      </c>
      <c r="J190" s="97">
        <v>2900</v>
      </c>
      <c r="K190" s="97">
        <v>6100000</v>
      </c>
      <c r="L190" s="97">
        <v>2100</v>
      </c>
      <c r="M190" s="98">
        <v>0.76</v>
      </c>
      <c r="N190" s="97">
        <v>3900</v>
      </c>
      <c r="O190" s="97">
        <v>2800</v>
      </c>
      <c r="P190" s="97">
        <v>6600000</v>
      </c>
      <c r="Q190" s="97">
        <v>2400</v>
      </c>
      <c r="R190" s="98">
        <v>0.72</v>
      </c>
    </row>
    <row r="191" spans="1:18">
      <c r="A191" s="90" t="s">
        <v>1386</v>
      </c>
      <c r="B191" s="95" t="s">
        <v>976</v>
      </c>
      <c r="C191" s="100" t="s">
        <v>195</v>
      </c>
      <c r="D191" s="97">
        <v>3800</v>
      </c>
      <c r="E191" s="97">
        <v>2900</v>
      </c>
      <c r="F191" s="97">
        <v>7200000</v>
      </c>
      <c r="G191" s="97">
        <v>2400</v>
      </c>
      <c r="H191" s="98">
        <v>0.77</v>
      </c>
      <c r="I191" s="97">
        <v>3800</v>
      </c>
      <c r="J191" s="97">
        <v>2800</v>
      </c>
      <c r="K191" s="97">
        <v>5800000</v>
      </c>
      <c r="L191" s="97">
        <v>2100</v>
      </c>
      <c r="M191" s="98">
        <v>0.73</v>
      </c>
      <c r="N191" s="97">
        <v>3800</v>
      </c>
      <c r="O191" s="97">
        <v>2600</v>
      </c>
      <c r="P191" s="97">
        <v>6300000</v>
      </c>
      <c r="Q191" s="97">
        <v>2400</v>
      </c>
      <c r="R191" s="98">
        <v>0.69</v>
      </c>
    </row>
    <row r="192" spans="1:18">
      <c r="A192" s="90" t="s">
        <v>1386</v>
      </c>
      <c r="B192" s="95" t="s">
        <v>977</v>
      </c>
      <c r="C192" s="100" t="s">
        <v>196</v>
      </c>
      <c r="D192" s="97">
        <v>4000</v>
      </c>
      <c r="E192" s="97">
        <v>3000</v>
      </c>
      <c r="F192" s="97">
        <v>7800000</v>
      </c>
      <c r="G192" s="97">
        <v>2600</v>
      </c>
      <c r="H192" s="98">
        <v>0.76</v>
      </c>
      <c r="I192" s="97">
        <v>3900</v>
      </c>
      <c r="J192" s="97">
        <v>2800</v>
      </c>
      <c r="K192" s="97">
        <v>6300000</v>
      </c>
      <c r="L192" s="97">
        <v>2300</v>
      </c>
      <c r="M192" s="98">
        <v>0.71</v>
      </c>
      <c r="N192" s="97">
        <v>3900</v>
      </c>
      <c r="O192" s="97">
        <v>2600</v>
      </c>
      <c r="P192" s="97">
        <v>6800000</v>
      </c>
      <c r="Q192" s="97">
        <v>2600</v>
      </c>
      <c r="R192" s="98">
        <v>0.68</v>
      </c>
    </row>
    <row r="193" spans="1:18">
      <c r="A193" s="90" t="s">
        <v>1386</v>
      </c>
      <c r="B193" s="95" t="s">
        <v>985</v>
      </c>
      <c r="C193" s="100" t="s">
        <v>197</v>
      </c>
      <c r="D193" s="97">
        <v>4500</v>
      </c>
      <c r="E193" s="97">
        <v>3500</v>
      </c>
      <c r="F193" s="97">
        <v>10300000</v>
      </c>
      <c r="G193" s="97">
        <v>2900</v>
      </c>
      <c r="H193" s="98">
        <v>0.78</v>
      </c>
      <c r="I193" s="97">
        <v>4500</v>
      </c>
      <c r="J193" s="97">
        <v>3200</v>
      </c>
      <c r="K193" s="97">
        <v>8100000</v>
      </c>
      <c r="L193" s="97">
        <v>2500</v>
      </c>
      <c r="M193" s="98">
        <v>0.71</v>
      </c>
      <c r="N193" s="97">
        <v>4500</v>
      </c>
      <c r="O193" s="97">
        <v>3000</v>
      </c>
      <c r="P193" s="97">
        <v>8400000</v>
      </c>
      <c r="Q193" s="97">
        <v>2900</v>
      </c>
      <c r="R193" s="98">
        <v>0.66</v>
      </c>
    </row>
    <row r="194" spans="1:18">
      <c r="A194" s="90" t="s">
        <v>1386</v>
      </c>
      <c r="B194" s="95" t="s">
        <v>993</v>
      </c>
      <c r="C194" s="100" t="s">
        <v>198</v>
      </c>
      <c r="D194" s="97">
        <v>4000</v>
      </c>
      <c r="E194" s="97">
        <v>3000</v>
      </c>
      <c r="F194" s="97">
        <v>8900000</v>
      </c>
      <c r="G194" s="97">
        <v>2900</v>
      </c>
      <c r="H194" s="98">
        <v>0.75</v>
      </c>
      <c r="I194" s="97">
        <v>4000</v>
      </c>
      <c r="J194" s="97">
        <v>2700</v>
      </c>
      <c r="K194" s="97">
        <v>6800000</v>
      </c>
      <c r="L194" s="97">
        <v>2600</v>
      </c>
      <c r="M194" s="98">
        <v>0.66</v>
      </c>
      <c r="N194" s="97">
        <v>4000</v>
      </c>
      <c r="O194" s="97">
        <v>2500</v>
      </c>
      <c r="P194" s="97">
        <v>7100000</v>
      </c>
      <c r="Q194" s="97">
        <v>2900</v>
      </c>
      <c r="R194" s="98">
        <v>0.62</v>
      </c>
    </row>
    <row r="195" spans="1:18">
      <c r="A195" s="90" t="s">
        <v>1386</v>
      </c>
      <c r="B195" s="95" t="s">
        <v>994</v>
      </c>
      <c r="C195" s="100" t="s">
        <v>199</v>
      </c>
      <c r="D195" s="97">
        <v>5400</v>
      </c>
      <c r="E195" s="97">
        <v>3800</v>
      </c>
      <c r="F195" s="97">
        <v>10200000</v>
      </c>
      <c r="G195" s="97">
        <v>2700</v>
      </c>
      <c r="H195" s="98">
        <v>0.71</v>
      </c>
      <c r="I195" s="97">
        <v>5400</v>
      </c>
      <c r="J195" s="97">
        <v>3100</v>
      </c>
      <c r="K195" s="97">
        <v>7200000</v>
      </c>
      <c r="L195" s="97">
        <v>2300</v>
      </c>
      <c r="M195" s="98">
        <v>0.57999999999999996</v>
      </c>
      <c r="N195" s="97">
        <v>5300</v>
      </c>
      <c r="O195" s="97">
        <v>2900</v>
      </c>
      <c r="P195" s="97">
        <v>7400000</v>
      </c>
      <c r="Q195" s="97">
        <v>2500</v>
      </c>
      <c r="R195" s="98">
        <v>0.55000000000000004</v>
      </c>
    </row>
    <row r="196" spans="1:18">
      <c r="A196" s="90" t="s">
        <v>1386</v>
      </c>
      <c r="B196" s="95" t="s">
        <v>1006</v>
      </c>
      <c r="C196" s="100" t="s">
        <v>200</v>
      </c>
      <c r="D196" s="97">
        <v>4700</v>
      </c>
      <c r="E196" s="97">
        <v>3700</v>
      </c>
      <c r="F196" s="97">
        <v>10400000</v>
      </c>
      <c r="G196" s="97">
        <v>2800</v>
      </c>
      <c r="H196" s="98">
        <v>0.77</v>
      </c>
      <c r="I196" s="97">
        <v>4700</v>
      </c>
      <c r="J196" s="97">
        <v>3300</v>
      </c>
      <c r="K196" s="97">
        <v>8200000</v>
      </c>
      <c r="L196" s="97">
        <v>2500</v>
      </c>
      <c r="M196" s="98">
        <v>0.7</v>
      </c>
      <c r="N196" s="97">
        <v>4700</v>
      </c>
      <c r="O196" s="97">
        <v>3100</v>
      </c>
      <c r="P196" s="97">
        <v>8700000</v>
      </c>
      <c r="Q196" s="97">
        <v>2800</v>
      </c>
      <c r="R196" s="98">
        <v>0.67</v>
      </c>
    </row>
    <row r="197" spans="1:18">
      <c r="A197" s="90" t="s">
        <v>1386</v>
      </c>
      <c r="B197" s="95" t="s">
        <v>1011</v>
      </c>
      <c r="C197" s="100" t="s">
        <v>201</v>
      </c>
      <c r="D197" s="97">
        <v>3300</v>
      </c>
      <c r="E197" s="97">
        <v>2500</v>
      </c>
      <c r="F197" s="97">
        <v>7000000</v>
      </c>
      <c r="G197" s="97">
        <v>2800</v>
      </c>
      <c r="H197" s="98">
        <v>0.78</v>
      </c>
      <c r="I197" s="97">
        <v>3300</v>
      </c>
      <c r="J197" s="97">
        <v>2200</v>
      </c>
      <c r="K197" s="97">
        <v>5300000</v>
      </c>
      <c r="L197" s="97">
        <v>2400</v>
      </c>
      <c r="M197" s="98">
        <v>0.69</v>
      </c>
      <c r="N197" s="97">
        <v>3200</v>
      </c>
      <c r="O197" s="97">
        <v>2100</v>
      </c>
      <c r="P197" s="97">
        <v>5700000</v>
      </c>
      <c r="Q197" s="97">
        <v>2700</v>
      </c>
      <c r="R197" s="98">
        <v>0.64</v>
      </c>
    </row>
    <row r="198" spans="1:18">
      <c r="A198" s="90" t="s">
        <v>1386</v>
      </c>
      <c r="B198" s="95" t="s">
        <v>1033</v>
      </c>
      <c r="C198" s="100" t="s">
        <v>202</v>
      </c>
      <c r="D198" s="97">
        <v>5100</v>
      </c>
      <c r="E198" s="97">
        <v>3800</v>
      </c>
      <c r="F198" s="97">
        <v>11000000</v>
      </c>
      <c r="G198" s="97">
        <v>2900</v>
      </c>
      <c r="H198" s="98">
        <v>0.74</v>
      </c>
      <c r="I198" s="97">
        <v>5000</v>
      </c>
      <c r="J198" s="97">
        <v>3300</v>
      </c>
      <c r="K198" s="97">
        <v>8300000</v>
      </c>
      <c r="L198" s="97">
        <v>2500</v>
      </c>
      <c r="M198" s="98">
        <v>0.65</v>
      </c>
      <c r="N198" s="97">
        <v>5000</v>
      </c>
      <c r="O198" s="97">
        <v>3000</v>
      </c>
      <c r="P198" s="97">
        <v>8600000</v>
      </c>
      <c r="Q198" s="97">
        <v>2800</v>
      </c>
      <c r="R198" s="98">
        <v>0.61</v>
      </c>
    </row>
    <row r="199" spans="1:18">
      <c r="A199" s="90" t="s">
        <v>1386</v>
      </c>
      <c r="B199" s="95" t="s">
        <v>1050</v>
      </c>
      <c r="C199" s="100" t="s">
        <v>203</v>
      </c>
      <c r="D199" s="97">
        <v>4300</v>
      </c>
      <c r="E199" s="97">
        <v>3300</v>
      </c>
      <c r="F199" s="97">
        <v>9300000</v>
      </c>
      <c r="G199" s="97">
        <v>2800</v>
      </c>
      <c r="H199" s="98">
        <v>0.77</v>
      </c>
      <c r="I199" s="97">
        <v>4300</v>
      </c>
      <c r="J199" s="97">
        <v>3000</v>
      </c>
      <c r="K199" s="97">
        <v>7300000</v>
      </c>
      <c r="L199" s="97">
        <v>2400</v>
      </c>
      <c r="M199" s="98">
        <v>0.7</v>
      </c>
      <c r="N199" s="97">
        <v>4300</v>
      </c>
      <c r="O199" s="97">
        <v>2800</v>
      </c>
      <c r="P199" s="97">
        <v>7600000</v>
      </c>
      <c r="Q199" s="97">
        <v>2700</v>
      </c>
      <c r="R199" s="98">
        <v>0.65</v>
      </c>
    </row>
    <row r="200" spans="1:18">
      <c r="A200" s="90" t="s">
        <v>1386</v>
      </c>
      <c r="B200" s="95" t="s">
        <v>1066</v>
      </c>
      <c r="C200" s="100" t="s">
        <v>204</v>
      </c>
      <c r="D200" s="97">
        <v>4600</v>
      </c>
      <c r="E200" s="97">
        <v>3400</v>
      </c>
      <c r="F200" s="97">
        <v>10400000</v>
      </c>
      <c r="G200" s="97">
        <v>3000</v>
      </c>
      <c r="H200" s="98">
        <v>0.76</v>
      </c>
      <c r="I200" s="97">
        <v>4500</v>
      </c>
      <c r="J200" s="97">
        <v>3000</v>
      </c>
      <c r="K200" s="97">
        <v>7900000</v>
      </c>
      <c r="L200" s="97">
        <v>2600</v>
      </c>
      <c r="M200" s="98">
        <v>0.66</v>
      </c>
      <c r="N200" s="97">
        <v>4500</v>
      </c>
      <c r="O200" s="97">
        <v>2800</v>
      </c>
      <c r="P200" s="97">
        <v>8200000</v>
      </c>
      <c r="Q200" s="97">
        <v>2900</v>
      </c>
      <c r="R200" s="98">
        <v>0.62</v>
      </c>
    </row>
    <row r="201" spans="1:18">
      <c r="A201" s="90" t="s">
        <v>1386</v>
      </c>
      <c r="B201" s="95" t="s">
        <v>1069</v>
      </c>
      <c r="C201" s="100" t="s">
        <v>205</v>
      </c>
      <c r="D201" s="97">
        <v>6400</v>
      </c>
      <c r="E201" s="97">
        <v>4900</v>
      </c>
      <c r="F201" s="97">
        <v>14800000</v>
      </c>
      <c r="G201" s="97">
        <v>3000</v>
      </c>
      <c r="H201" s="98">
        <v>0.78</v>
      </c>
      <c r="I201" s="97">
        <v>6200</v>
      </c>
      <c r="J201" s="97">
        <v>4500</v>
      </c>
      <c r="K201" s="97">
        <v>11800000</v>
      </c>
      <c r="L201" s="97">
        <v>2600</v>
      </c>
      <c r="M201" s="98">
        <v>0.73</v>
      </c>
      <c r="N201" s="97">
        <v>6100</v>
      </c>
      <c r="O201" s="97">
        <v>4100</v>
      </c>
      <c r="P201" s="97">
        <v>12200000</v>
      </c>
      <c r="Q201" s="97">
        <v>2900</v>
      </c>
      <c r="R201" s="98">
        <v>0.68</v>
      </c>
    </row>
    <row r="202" spans="1:18">
      <c r="A202" s="90" t="s">
        <v>1386</v>
      </c>
      <c r="B202" s="95" t="s">
        <v>1070</v>
      </c>
      <c r="C202" s="100" t="s">
        <v>206</v>
      </c>
      <c r="D202" s="97">
        <v>7400</v>
      </c>
      <c r="E202" s="97">
        <v>5700</v>
      </c>
      <c r="F202" s="97">
        <v>17000000</v>
      </c>
      <c r="G202" s="97">
        <v>3000</v>
      </c>
      <c r="H202" s="98">
        <v>0.77</v>
      </c>
      <c r="I202" s="97">
        <v>7300</v>
      </c>
      <c r="J202" s="97">
        <v>5300</v>
      </c>
      <c r="K202" s="97">
        <v>13700000</v>
      </c>
      <c r="L202" s="97">
        <v>2600</v>
      </c>
      <c r="M202" s="98">
        <v>0.72</v>
      </c>
      <c r="N202" s="97">
        <v>7100</v>
      </c>
      <c r="O202" s="97">
        <v>4800</v>
      </c>
      <c r="P202" s="97">
        <v>14100000</v>
      </c>
      <c r="Q202" s="97">
        <v>2900</v>
      </c>
      <c r="R202" s="98">
        <v>0.68</v>
      </c>
    </row>
    <row r="203" spans="1:18">
      <c r="A203" s="90" t="s">
        <v>1386</v>
      </c>
      <c r="B203" s="95" t="s">
        <v>1073</v>
      </c>
      <c r="C203" s="100" t="s">
        <v>207</v>
      </c>
      <c r="D203" s="97">
        <v>4400</v>
      </c>
      <c r="E203" s="97">
        <v>3500</v>
      </c>
      <c r="F203" s="97">
        <v>8200000</v>
      </c>
      <c r="G203" s="97">
        <v>2400</v>
      </c>
      <c r="H203" s="98">
        <v>0.78</v>
      </c>
      <c r="I203" s="97">
        <v>4400</v>
      </c>
      <c r="J203" s="97">
        <v>3200</v>
      </c>
      <c r="K203" s="97">
        <v>6700000</v>
      </c>
      <c r="L203" s="97">
        <v>2100</v>
      </c>
      <c r="M203" s="98">
        <v>0.74</v>
      </c>
      <c r="N203" s="97">
        <v>4400</v>
      </c>
      <c r="O203" s="97">
        <v>3000</v>
      </c>
      <c r="P203" s="97">
        <v>7000000</v>
      </c>
      <c r="Q203" s="97">
        <v>2300</v>
      </c>
      <c r="R203" s="98">
        <v>0.69</v>
      </c>
    </row>
    <row r="204" spans="1:18">
      <c r="A204" s="90" t="s">
        <v>1386</v>
      </c>
      <c r="B204" s="95" t="s">
        <v>1074</v>
      </c>
      <c r="C204" s="100" t="s">
        <v>208</v>
      </c>
      <c r="D204" s="97">
        <v>3600</v>
      </c>
      <c r="E204" s="97">
        <v>2800</v>
      </c>
      <c r="F204" s="97">
        <v>7100000</v>
      </c>
      <c r="G204" s="97">
        <v>2600</v>
      </c>
      <c r="H204" s="98">
        <v>0.77</v>
      </c>
      <c r="I204" s="97">
        <v>3500</v>
      </c>
      <c r="J204" s="97">
        <v>2500</v>
      </c>
      <c r="K204" s="97">
        <v>5800000</v>
      </c>
      <c r="L204" s="97">
        <v>2300</v>
      </c>
      <c r="M204" s="98">
        <v>0.71</v>
      </c>
      <c r="N204" s="97">
        <v>3500</v>
      </c>
      <c r="O204" s="97">
        <v>2400</v>
      </c>
      <c r="P204" s="97">
        <v>6100000</v>
      </c>
      <c r="Q204" s="97">
        <v>2600</v>
      </c>
      <c r="R204" s="98">
        <v>0.68</v>
      </c>
    </row>
    <row r="205" spans="1:18">
      <c r="A205" s="90" t="s">
        <v>1386</v>
      </c>
      <c r="B205" s="95" t="s">
        <v>1075</v>
      </c>
      <c r="C205" s="100" t="s">
        <v>209</v>
      </c>
      <c r="D205" s="97">
        <v>3600</v>
      </c>
      <c r="E205" s="97">
        <v>2800</v>
      </c>
      <c r="F205" s="97">
        <v>7200000</v>
      </c>
      <c r="G205" s="97">
        <v>2500</v>
      </c>
      <c r="H205" s="98">
        <v>0.78</v>
      </c>
      <c r="I205" s="97">
        <v>3600</v>
      </c>
      <c r="J205" s="97">
        <v>2700</v>
      </c>
      <c r="K205" s="97">
        <v>5900000</v>
      </c>
      <c r="L205" s="97">
        <v>2200</v>
      </c>
      <c r="M205" s="98">
        <v>0.74</v>
      </c>
      <c r="N205" s="97">
        <v>3600</v>
      </c>
      <c r="O205" s="97">
        <v>2500</v>
      </c>
      <c r="P205" s="97">
        <v>6100000</v>
      </c>
      <c r="Q205" s="97">
        <v>2400</v>
      </c>
      <c r="R205" s="98">
        <v>0.69</v>
      </c>
    </row>
    <row r="206" spans="1:18">
      <c r="A206" s="90" t="s">
        <v>1386</v>
      </c>
      <c r="B206" s="95" t="s">
        <v>1126</v>
      </c>
      <c r="C206" s="100" t="s">
        <v>210</v>
      </c>
      <c r="D206" s="97">
        <v>4100</v>
      </c>
      <c r="E206" s="97">
        <v>3100</v>
      </c>
      <c r="F206" s="97">
        <v>9300000</v>
      </c>
      <c r="G206" s="97">
        <v>3000</v>
      </c>
      <c r="H206" s="98">
        <v>0.74</v>
      </c>
      <c r="I206" s="97">
        <v>4100</v>
      </c>
      <c r="J206" s="97">
        <v>2700</v>
      </c>
      <c r="K206" s="97">
        <v>7000000</v>
      </c>
      <c r="L206" s="97">
        <v>2600</v>
      </c>
      <c r="M206" s="98">
        <v>0.66</v>
      </c>
      <c r="N206" s="97">
        <v>4100</v>
      </c>
      <c r="O206" s="97">
        <v>2500</v>
      </c>
      <c r="P206" s="97">
        <v>7300000</v>
      </c>
      <c r="Q206" s="97">
        <v>2900</v>
      </c>
      <c r="R206" s="98">
        <v>0.61</v>
      </c>
    </row>
    <row r="207" spans="1:18">
      <c r="A207" s="90" t="s">
        <v>1386</v>
      </c>
      <c r="B207" s="95" t="s">
        <v>1128</v>
      </c>
      <c r="C207" s="100" t="s">
        <v>211</v>
      </c>
      <c r="D207" s="97">
        <v>5700</v>
      </c>
      <c r="E207" s="97">
        <v>4100</v>
      </c>
      <c r="F207" s="97">
        <v>12900000</v>
      </c>
      <c r="G207" s="97">
        <v>3100</v>
      </c>
      <c r="H207" s="98">
        <v>0.72</v>
      </c>
      <c r="I207" s="97">
        <v>5700</v>
      </c>
      <c r="J207" s="97">
        <v>3500</v>
      </c>
      <c r="K207" s="97">
        <v>9400000</v>
      </c>
      <c r="L207" s="97">
        <v>2700</v>
      </c>
      <c r="M207" s="98">
        <v>0.62</v>
      </c>
      <c r="N207" s="97">
        <v>5700</v>
      </c>
      <c r="O207" s="97">
        <v>3200</v>
      </c>
      <c r="P207" s="97">
        <v>9600000</v>
      </c>
      <c r="Q207" s="97">
        <v>3000</v>
      </c>
      <c r="R207" s="98">
        <v>0.56000000000000005</v>
      </c>
    </row>
    <row r="208" spans="1:18">
      <c r="A208" s="90" t="s">
        <v>1386</v>
      </c>
      <c r="B208" s="95" t="s">
        <v>1143</v>
      </c>
      <c r="C208" s="100" t="s">
        <v>212</v>
      </c>
      <c r="D208" s="97">
        <v>4400</v>
      </c>
      <c r="E208" s="97">
        <v>3500</v>
      </c>
      <c r="F208" s="97">
        <v>10400000</v>
      </c>
      <c r="G208" s="97">
        <v>3000</v>
      </c>
      <c r="H208" s="98">
        <v>0.78</v>
      </c>
      <c r="I208" s="97">
        <v>4400</v>
      </c>
      <c r="J208" s="97">
        <v>3100</v>
      </c>
      <c r="K208" s="97">
        <v>8100000</v>
      </c>
      <c r="L208" s="97">
        <v>2600</v>
      </c>
      <c r="M208" s="98">
        <v>0.7</v>
      </c>
      <c r="N208" s="97">
        <v>4400</v>
      </c>
      <c r="O208" s="97">
        <v>2900</v>
      </c>
      <c r="P208" s="97">
        <v>8300000</v>
      </c>
      <c r="Q208" s="97">
        <v>2900</v>
      </c>
      <c r="R208" s="98">
        <v>0.65</v>
      </c>
    </row>
    <row r="209" spans="1:18">
      <c r="A209" s="90" t="s">
        <v>1386</v>
      </c>
      <c r="B209" s="95" t="s">
        <v>1148</v>
      </c>
      <c r="C209" s="100" t="s">
        <v>213</v>
      </c>
      <c r="D209" s="97">
        <v>6000</v>
      </c>
      <c r="E209" s="97">
        <v>4500</v>
      </c>
      <c r="F209" s="97">
        <v>13100000</v>
      </c>
      <c r="G209" s="97">
        <v>2900</v>
      </c>
      <c r="H209" s="98">
        <v>0.74</v>
      </c>
      <c r="I209" s="97">
        <v>6000</v>
      </c>
      <c r="J209" s="97">
        <v>3800</v>
      </c>
      <c r="K209" s="97">
        <v>9800000</v>
      </c>
      <c r="L209" s="97">
        <v>2600</v>
      </c>
      <c r="M209" s="98">
        <v>0.64</v>
      </c>
      <c r="N209" s="97">
        <v>6000</v>
      </c>
      <c r="O209" s="97">
        <v>3600</v>
      </c>
      <c r="P209" s="97">
        <v>10300000</v>
      </c>
      <c r="Q209" s="97">
        <v>2900</v>
      </c>
      <c r="R209" s="98">
        <v>0.6</v>
      </c>
    </row>
    <row r="210" spans="1:18">
      <c r="A210" s="90" t="s">
        <v>1386</v>
      </c>
      <c r="B210" s="95" t="s">
        <v>1154</v>
      </c>
      <c r="C210" s="100" t="s">
        <v>214</v>
      </c>
      <c r="D210" s="97">
        <v>4400</v>
      </c>
      <c r="E210" s="97">
        <v>3300</v>
      </c>
      <c r="F210" s="97">
        <v>9500000</v>
      </c>
      <c r="G210" s="97">
        <v>2900</v>
      </c>
      <c r="H210" s="98">
        <v>0.75</v>
      </c>
      <c r="I210" s="97">
        <v>4300</v>
      </c>
      <c r="J210" s="97">
        <v>2900</v>
      </c>
      <c r="K210" s="97">
        <v>7300000</v>
      </c>
      <c r="L210" s="97">
        <v>2500</v>
      </c>
      <c r="M210" s="98">
        <v>0.66</v>
      </c>
      <c r="N210" s="97">
        <v>4300</v>
      </c>
      <c r="O210" s="97">
        <v>2700</v>
      </c>
      <c r="P210" s="97">
        <v>7500000</v>
      </c>
      <c r="Q210" s="97">
        <v>2800</v>
      </c>
      <c r="R210" s="98">
        <v>0.61</v>
      </c>
    </row>
    <row r="211" spans="1:18">
      <c r="A211" s="90" t="s">
        <v>1386</v>
      </c>
      <c r="B211" s="95" t="s">
        <v>1158</v>
      </c>
      <c r="C211" s="100" t="s">
        <v>215</v>
      </c>
      <c r="D211" s="97">
        <v>5600</v>
      </c>
      <c r="E211" s="97">
        <v>4000</v>
      </c>
      <c r="F211" s="97">
        <v>11900000</v>
      </c>
      <c r="G211" s="97">
        <v>3000</v>
      </c>
      <c r="H211" s="98">
        <v>0.71</v>
      </c>
      <c r="I211" s="97">
        <v>5600</v>
      </c>
      <c r="J211" s="97">
        <v>3500</v>
      </c>
      <c r="K211" s="97">
        <v>8900000</v>
      </c>
      <c r="L211" s="97">
        <v>2500</v>
      </c>
      <c r="M211" s="98">
        <v>0.62</v>
      </c>
      <c r="N211" s="97">
        <v>5600</v>
      </c>
      <c r="O211" s="97">
        <v>3300</v>
      </c>
      <c r="P211" s="97">
        <v>9300000</v>
      </c>
      <c r="Q211" s="97">
        <v>2900</v>
      </c>
      <c r="R211" s="98">
        <v>0.57999999999999996</v>
      </c>
    </row>
    <row r="212" spans="1:18">
      <c r="A212" s="90" t="s">
        <v>1386</v>
      </c>
      <c r="B212" s="95" t="s">
        <v>1159</v>
      </c>
      <c r="C212" s="100" t="s">
        <v>216</v>
      </c>
      <c r="D212" s="97">
        <v>5500</v>
      </c>
      <c r="E212" s="97">
        <v>4200</v>
      </c>
      <c r="F212" s="97">
        <v>13200000</v>
      </c>
      <c r="G212" s="97">
        <v>3100</v>
      </c>
      <c r="H212" s="98">
        <v>0.77</v>
      </c>
      <c r="I212" s="97">
        <v>5500</v>
      </c>
      <c r="J212" s="97">
        <v>3800</v>
      </c>
      <c r="K212" s="97">
        <v>10200000</v>
      </c>
      <c r="L212" s="97">
        <v>2700</v>
      </c>
      <c r="M212" s="98">
        <v>0.69</v>
      </c>
      <c r="N212" s="97">
        <v>5400</v>
      </c>
      <c r="O212" s="97">
        <v>3500</v>
      </c>
      <c r="P212" s="97">
        <v>10500000</v>
      </c>
      <c r="Q212" s="97">
        <v>3000</v>
      </c>
      <c r="R212" s="98">
        <v>0.64</v>
      </c>
    </row>
    <row r="213" spans="1:18">
      <c r="A213" s="90" t="s">
        <v>1386</v>
      </c>
      <c r="B213" s="95" t="s">
        <v>1161</v>
      </c>
      <c r="C213" s="100" t="s">
        <v>217</v>
      </c>
      <c r="D213" s="97">
        <v>6900</v>
      </c>
      <c r="E213" s="97">
        <v>5200</v>
      </c>
      <c r="F213" s="97">
        <v>16900000</v>
      </c>
      <c r="G213" s="97">
        <v>3300</v>
      </c>
      <c r="H213" s="98">
        <v>0.76</v>
      </c>
      <c r="I213" s="97">
        <v>6800</v>
      </c>
      <c r="J213" s="97">
        <v>4600</v>
      </c>
      <c r="K213" s="97">
        <v>12900000</v>
      </c>
      <c r="L213" s="97">
        <v>2800</v>
      </c>
      <c r="M213" s="98">
        <v>0.67</v>
      </c>
      <c r="N213" s="97">
        <v>6800</v>
      </c>
      <c r="O213" s="97">
        <v>4200</v>
      </c>
      <c r="P213" s="97">
        <v>13100000</v>
      </c>
      <c r="Q213" s="97">
        <v>3100</v>
      </c>
      <c r="R213" s="98">
        <v>0.61</v>
      </c>
    </row>
    <row r="214" spans="1:18">
      <c r="A214" s="90" t="s">
        <v>1386</v>
      </c>
      <c r="B214" s="95" t="s">
        <v>1250</v>
      </c>
      <c r="C214" s="100" t="s">
        <v>218</v>
      </c>
      <c r="D214" s="97">
        <v>5300</v>
      </c>
      <c r="E214" s="97">
        <v>3900</v>
      </c>
      <c r="F214" s="97">
        <v>12000000</v>
      </c>
      <c r="G214" s="97">
        <v>3100</v>
      </c>
      <c r="H214" s="98">
        <v>0.75</v>
      </c>
      <c r="I214" s="97">
        <v>5200</v>
      </c>
      <c r="J214" s="97">
        <v>3500</v>
      </c>
      <c r="K214" s="97">
        <v>9400000</v>
      </c>
      <c r="L214" s="97">
        <v>2700</v>
      </c>
      <c r="M214" s="98">
        <v>0.67</v>
      </c>
      <c r="N214" s="97">
        <v>5200</v>
      </c>
      <c r="O214" s="97">
        <v>3200</v>
      </c>
      <c r="P214" s="97">
        <v>9600000</v>
      </c>
      <c r="Q214" s="97">
        <v>3000</v>
      </c>
      <c r="R214" s="98">
        <v>0.62</v>
      </c>
    </row>
    <row r="215" spans="1:18" ht="24.75" customHeight="1">
      <c r="A215" s="90" t="s">
        <v>1388</v>
      </c>
      <c r="B215" s="99" t="s">
        <v>1387</v>
      </c>
      <c r="C215" s="92" t="s">
        <v>1388</v>
      </c>
      <c r="D215" s="93">
        <v>263000</v>
      </c>
      <c r="E215" s="93">
        <v>202000</v>
      </c>
      <c r="F215" s="93">
        <v>567000000</v>
      </c>
      <c r="G215" s="93">
        <v>2800</v>
      </c>
      <c r="H215" s="94">
        <v>0.77</v>
      </c>
      <c r="I215" s="93">
        <v>261000</v>
      </c>
      <c r="J215" s="93">
        <v>182000</v>
      </c>
      <c r="K215" s="93">
        <v>441000000</v>
      </c>
      <c r="L215" s="93">
        <v>2400</v>
      </c>
      <c r="M215" s="94">
        <v>0.7</v>
      </c>
      <c r="N215" s="93">
        <v>259000</v>
      </c>
      <c r="O215" s="93">
        <v>170000</v>
      </c>
      <c r="P215" s="93">
        <v>461000000</v>
      </c>
      <c r="Q215" s="93">
        <v>2700</v>
      </c>
      <c r="R215" s="94">
        <v>0.65</v>
      </c>
    </row>
    <row r="216" spans="1:18">
      <c r="A216" s="90" t="s">
        <v>1388</v>
      </c>
      <c r="B216" s="95" t="s">
        <v>666</v>
      </c>
      <c r="C216" s="100" t="s">
        <v>219</v>
      </c>
      <c r="D216" s="97">
        <v>3700</v>
      </c>
      <c r="E216" s="97">
        <v>3000</v>
      </c>
      <c r="F216" s="97">
        <v>9400000</v>
      </c>
      <c r="G216" s="97">
        <v>3200</v>
      </c>
      <c r="H216" s="98">
        <v>0.81</v>
      </c>
      <c r="I216" s="97">
        <v>3700</v>
      </c>
      <c r="J216" s="97">
        <v>2600</v>
      </c>
      <c r="K216" s="97">
        <v>7200000</v>
      </c>
      <c r="L216" s="97">
        <v>2700</v>
      </c>
      <c r="M216" s="98">
        <v>0.72</v>
      </c>
      <c r="N216" s="97">
        <v>3600</v>
      </c>
      <c r="O216" s="97">
        <v>2500</v>
      </c>
      <c r="P216" s="97">
        <v>7500000</v>
      </c>
      <c r="Q216" s="97">
        <v>3000</v>
      </c>
      <c r="R216" s="98">
        <v>0.68</v>
      </c>
    </row>
    <row r="217" spans="1:18">
      <c r="A217" s="90" t="s">
        <v>1388</v>
      </c>
      <c r="B217" s="95" t="s">
        <v>702</v>
      </c>
      <c r="C217" s="100" t="s">
        <v>220</v>
      </c>
      <c r="D217" s="97">
        <v>3400</v>
      </c>
      <c r="E217" s="97">
        <v>2500</v>
      </c>
      <c r="F217" s="97">
        <v>6900000</v>
      </c>
      <c r="G217" s="97">
        <v>2800</v>
      </c>
      <c r="H217" s="98">
        <v>0.74</v>
      </c>
      <c r="I217" s="97">
        <v>3300</v>
      </c>
      <c r="J217" s="97">
        <v>2300</v>
      </c>
      <c r="K217" s="97">
        <v>5500000</v>
      </c>
      <c r="L217" s="97">
        <v>2400</v>
      </c>
      <c r="M217" s="98">
        <v>0.69</v>
      </c>
      <c r="N217" s="97">
        <v>3300</v>
      </c>
      <c r="O217" s="97">
        <v>2200</v>
      </c>
      <c r="P217" s="97">
        <v>5900000</v>
      </c>
      <c r="Q217" s="97">
        <v>2700</v>
      </c>
      <c r="R217" s="98">
        <v>0.66</v>
      </c>
    </row>
    <row r="218" spans="1:18">
      <c r="A218" s="90" t="s">
        <v>1388</v>
      </c>
      <c r="B218" s="95" t="s">
        <v>703</v>
      </c>
      <c r="C218" s="100" t="s">
        <v>221</v>
      </c>
      <c r="D218" s="97">
        <v>4100</v>
      </c>
      <c r="E218" s="97">
        <v>3200</v>
      </c>
      <c r="F218" s="97">
        <v>8400000</v>
      </c>
      <c r="G218" s="97">
        <v>2600</v>
      </c>
      <c r="H218" s="98">
        <v>0.78</v>
      </c>
      <c r="I218" s="97">
        <v>4000</v>
      </c>
      <c r="J218" s="97">
        <v>3000</v>
      </c>
      <c r="K218" s="97">
        <v>6800000</v>
      </c>
      <c r="L218" s="97">
        <v>2300</v>
      </c>
      <c r="M218" s="98">
        <v>0.74</v>
      </c>
      <c r="N218" s="97">
        <v>4000</v>
      </c>
      <c r="O218" s="97">
        <v>2800</v>
      </c>
      <c r="P218" s="97">
        <v>7300000</v>
      </c>
      <c r="Q218" s="97">
        <v>2600</v>
      </c>
      <c r="R218" s="98">
        <v>0.7</v>
      </c>
    </row>
    <row r="219" spans="1:18">
      <c r="A219" s="90" t="s">
        <v>1388</v>
      </c>
      <c r="B219" s="95" t="s">
        <v>704</v>
      </c>
      <c r="C219" s="100" t="s">
        <v>222</v>
      </c>
      <c r="D219" s="97">
        <v>5700</v>
      </c>
      <c r="E219" s="97">
        <v>4600</v>
      </c>
      <c r="F219" s="97">
        <v>10500000</v>
      </c>
      <c r="G219" s="97">
        <v>2300</v>
      </c>
      <c r="H219" s="98">
        <v>0.8</v>
      </c>
      <c r="I219" s="97">
        <v>5700</v>
      </c>
      <c r="J219" s="97">
        <v>4300</v>
      </c>
      <c r="K219" s="97">
        <v>8400000</v>
      </c>
      <c r="L219" s="97">
        <v>2000</v>
      </c>
      <c r="M219" s="98">
        <v>0.75</v>
      </c>
      <c r="N219" s="97">
        <v>5600</v>
      </c>
      <c r="O219" s="97">
        <v>4000</v>
      </c>
      <c r="P219" s="97">
        <v>8800000</v>
      </c>
      <c r="Q219" s="97">
        <v>2200</v>
      </c>
      <c r="R219" s="98">
        <v>0.71</v>
      </c>
    </row>
    <row r="220" spans="1:18">
      <c r="A220" s="90" t="s">
        <v>1388</v>
      </c>
      <c r="B220" s="95" t="s">
        <v>705</v>
      </c>
      <c r="C220" s="100" t="s">
        <v>223</v>
      </c>
      <c r="D220" s="97">
        <v>6700</v>
      </c>
      <c r="E220" s="97">
        <v>5300</v>
      </c>
      <c r="F220" s="97">
        <v>10500000</v>
      </c>
      <c r="G220" s="97">
        <v>2000</v>
      </c>
      <c r="H220" s="98">
        <v>0.78</v>
      </c>
      <c r="I220" s="97">
        <v>6400</v>
      </c>
      <c r="J220" s="97">
        <v>5000</v>
      </c>
      <c r="K220" s="97">
        <v>8500000</v>
      </c>
      <c r="L220" s="97">
        <v>1700</v>
      </c>
      <c r="M220" s="98">
        <v>0.78</v>
      </c>
      <c r="N220" s="97">
        <v>6300</v>
      </c>
      <c r="O220" s="97">
        <v>4700</v>
      </c>
      <c r="P220" s="97">
        <v>9000000</v>
      </c>
      <c r="Q220" s="97">
        <v>1900</v>
      </c>
      <c r="R220" s="98">
        <v>0.74</v>
      </c>
    </row>
    <row r="221" spans="1:18">
      <c r="A221" s="90" t="s">
        <v>1388</v>
      </c>
      <c r="B221" s="95" t="s">
        <v>706</v>
      </c>
      <c r="C221" s="100" t="s">
        <v>224</v>
      </c>
      <c r="D221" s="97">
        <v>5200</v>
      </c>
      <c r="E221" s="97">
        <v>3900</v>
      </c>
      <c r="F221" s="97">
        <v>7900000</v>
      </c>
      <c r="G221" s="97">
        <v>2000</v>
      </c>
      <c r="H221" s="98">
        <v>0.75</v>
      </c>
      <c r="I221" s="97">
        <v>5000</v>
      </c>
      <c r="J221" s="97">
        <v>3600</v>
      </c>
      <c r="K221" s="97">
        <v>6400000</v>
      </c>
      <c r="L221" s="97">
        <v>1800</v>
      </c>
      <c r="M221" s="98">
        <v>0.72</v>
      </c>
      <c r="N221" s="97">
        <v>4900</v>
      </c>
      <c r="O221" s="97">
        <v>3500</v>
      </c>
      <c r="P221" s="97">
        <v>6900000</v>
      </c>
      <c r="Q221" s="97">
        <v>2000</v>
      </c>
      <c r="R221" s="98">
        <v>0.7</v>
      </c>
    </row>
    <row r="222" spans="1:18">
      <c r="A222" s="90" t="s">
        <v>1388</v>
      </c>
      <c r="B222" s="95" t="s">
        <v>707</v>
      </c>
      <c r="C222" s="100" t="s">
        <v>225</v>
      </c>
      <c r="D222" s="97">
        <v>3700</v>
      </c>
      <c r="E222" s="97">
        <v>3000</v>
      </c>
      <c r="F222" s="97">
        <v>8700000</v>
      </c>
      <c r="G222" s="97">
        <v>2900</v>
      </c>
      <c r="H222" s="98">
        <v>0.81</v>
      </c>
      <c r="I222" s="97">
        <v>3700</v>
      </c>
      <c r="J222" s="97">
        <v>2800</v>
      </c>
      <c r="K222" s="97">
        <v>7100000</v>
      </c>
      <c r="L222" s="97">
        <v>2600</v>
      </c>
      <c r="M222" s="98">
        <v>0.75</v>
      </c>
      <c r="N222" s="97">
        <v>3700</v>
      </c>
      <c r="O222" s="97">
        <v>2600</v>
      </c>
      <c r="P222" s="97">
        <v>7400000</v>
      </c>
      <c r="Q222" s="97">
        <v>2900</v>
      </c>
      <c r="R222" s="98">
        <v>0.7</v>
      </c>
    </row>
    <row r="223" spans="1:18">
      <c r="A223" s="90" t="s">
        <v>1388</v>
      </c>
      <c r="B223" s="95" t="s">
        <v>708</v>
      </c>
      <c r="C223" s="100" t="s">
        <v>226</v>
      </c>
      <c r="D223" s="97">
        <v>5200</v>
      </c>
      <c r="E223" s="97">
        <v>4000</v>
      </c>
      <c r="F223" s="97">
        <v>9200000</v>
      </c>
      <c r="G223" s="97">
        <v>2300</v>
      </c>
      <c r="H223" s="98">
        <v>0.76</v>
      </c>
      <c r="I223" s="97">
        <v>5000</v>
      </c>
      <c r="J223" s="97">
        <v>3600</v>
      </c>
      <c r="K223" s="97">
        <v>7300000</v>
      </c>
      <c r="L223" s="97">
        <v>2000</v>
      </c>
      <c r="M223" s="98">
        <v>0.73</v>
      </c>
      <c r="N223" s="97">
        <v>4900</v>
      </c>
      <c r="O223" s="97">
        <v>3500</v>
      </c>
      <c r="P223" s="97">
        <v>7900000</v>
      </c>
      <c r="Q223" s="97">
        <v>2300</v>
      </c>
      <c r="R223" s="98">
        <v>0.71</v>
      </c>
    </row>
    <row r="224" spans="1:18">
      <c r="A224" s="90" t="s">
        <v>1388</v>
      </c>
      <c r="B224" s="95" t="s">
        <v>709</v>
      </c>
      <c r="C224" s="100" t="s">
        <v>227</v>
      </c>
      <c r="D224" s="97">
        <v>3900</v>
      </c>
      <c r="E224" s="97">
        <v>3100</v>
      </c>
      <c r="F224" s="97">
        <v>8800000</v>
      </c>
      <c r="G224" s="97">
        <v>2900</v>
      </c>
      <c r="H224" s="98">
        <v>0.79</v>
      </c>
      <c r="I224" s="97">
        <v>3900</v>
      </c>
      <c r="J224" s="97">
        <v>2800</v>
      </c>
      <c r="K224" s="97">
        <v>7000000</v>
      </c>
      <c r="L224" s="97">
        <v>2500</v>
      </c>
      <c r="M224" s="98">
        <v>0.72</v>
      </c>
      <c r="N224" s="97">
        <v>3900</v>
      </c>
      <c r="O224" s="97">
        <v>2600</v>
      </c>
      <c r="P224" s="97">
        <v>7400000</v>
      </c>
      <c r="Q224" s="97">
        <v>2800</v>
      </c>
      <c r="R224" s="98">
        <v>0.68</v>
      </c>
    </row>
    <row r="225" spans="1:18">
      <c r="A225" s="90" t="s">
        <v>1388</v>
      </c>
      <c r="B225" s="95" t="s">
        <v>710</v>
      </c>
      <c r="C225" s="100" t="s">
        <v>228</v>
      </c>
      <c r="D225" s="97">
        <v>5200</v>
      </c>
      <c r="E225" s="97">
        <v>4200</v>
      </c>
      <c r="F225" s="97">
        <v>10600000</v>
      </c>
      <c r="G225" s="97">
        <v>2500</v>
      </c>
      <c r="H225" s="98">
        <v>0.82</v>
      </c>
      <c r="I225" s="97">
        <v>5100</v>
      </c>
      <c r="J225" s="97">
        <v>4000</v>
      </c>
      <c r="K225" s="97">
        <v>8600000</v>
      </c>
      <c r="L225" s="97">
        <v>2200</v>
      </c>
      <c r="M225" s="98">
        <v>0.77</v>
      </c>
      <c r="N225" s="97">
        <v>5100</v>
      </c>
      <c r="O225" s="97">
        <v>3800</v>
      </c>
      <c r="P225" s="97">
        <v>9300000</v>
      </c>
      <c r="Q225" s="97">
        <v>2500</v>
      </c>
      <c r="R225" s="98">
        <v>0.74</v>
      </c>
    </row>
    <row r="226" spans="1:18">
      <c r="A226" s="90" t="s">
        <v>1388</v>
      </c>
      <c r="B226" s="95" t="s">
        <v>750</v>
      </c>
      <c r="C226" s="100" t="s">
        <v>229</v>
      </c>
      <c r="D226" s="97">
        <v>4600</v>
      </c>
      <c r="E226" s="97">
        <v>3600</v>
      </c>
      <c r="F226" s="97">
        <v>11000000</v>
      </c>
      <c r="G226" s="97">
        <v>3100</v>
      </c>
      <c r="H226" s="98">
        <v>0.78</v>
      </c>
      <c r="I226" s="97">
        <v>4500</v>
      </c>
      <c r="J226" s="97">
        <v>3200</v>
      </c>
      <c r="K226" s="97">
        <v>8500000</v>
      </c>
      <c r="L226" s="97">
        <v>2700</v>
      </c>
      <c r="M226" s="98">
        <v>0.7</v>
      </c>
      <c r="N226" s="97">
        <v>4500</v>
      </c>
      <c r="O226" s="97">
        <v>3000</v>
      </c>
      <c r="P226" s="97">
        <v>9000000</v>
      </c>
      <c r="Q226" s="97">
        <v>3000</v>
      </c>
      <c r="R226" s="98">
        <v>0.66</v>
      </c>
    </row>
    <row r="227" spans="1:18">
      <c r="A227" s="90" t="s">
        <v>1388</v>
      </c>
      <c r="B227" s="95" t="s">
        <v>755</v>
      </c>
      <c r="C227" s="100" t="s">
        <v>230</v>
      </c>
      <c r="D227" s="97">
        <v>4700</v>
      </c>
      <c r="E227" s="97">
        <v>3600</v>
      </c>
      <c r="F227" s="97">
        <v>9400000</v>
      </c>
      <c r="G227" s="97">
        <v>2600</v>
      </c>
      <c r="H227" s="98">
        <v>0.77</v>
      </c>
      <c r="I227" s="97">
        <v>4600</v>
      </c>
      <c r="J227" s="97">
        <v>3200</v>
      </c>
      <c r="K227" s="97">
        <v>7300000</v>
      </c>
      <c r="L227" s="97">
        <v>2300</v>
      </c>
      <c r="M227" s="98">
        <v>0.69</v>
      </c>
      <c r="N227" s="97">
        <v>4600</v>
      </c>
      <c r="O227" s="97">
        <v>3000</v>
      </c>
      <c r="P227" s="97">
        <v>7600000</v>
      </c>
      <c r="Q227" s="97">
        <v>2500</v>
      </c>
      <c r="R227" s="98">
        <v>0.65</v>
      </c>
    </row>
    <row r="228" spans="1:18">
      <c r="A228" s="90" t="s">
        <v>1388</v>
      </c>
      <c r="B228" s="95" t="s">
        <v>765</v>
      </c>
      <c r="C228" s="100" t="s">
        <v>231</v>
      </c>
      <c r="D228" s="97">
        <v>5000</v>
      </c>
      <c r="E228" s="97">
        <v>4100</v>
      </c>
      <c r="F228" s="97">
        <v>12900000</v>
      </c>
      <c r="G228" s="97">
        <v>3100</v>
      </c>
      <c r="H228" s="98">
        <v>0.82</v>
      </c>
      <c r="I228" s="97">
        <v>5000</v>
      </c>
      <c r="J228" s="97">
        <v>3700</v>
      </c>
      <c r="K228" s="97">
        <v>10100000</v>
      </c>
      <c r="L228" s="97">
        <v>2700</v>
      </c>
      <c r="M228" s="98">
        <v>0.74</v>
      </c>
      <c r="N228" s="97">
        <v>5000</v>
      </c>
      <c r="O228" s="97">
        <v>3500</v>
      </c>
      <c r="P228" s="97">
        <v>10600000</v>
      </c>
      <c r="Q228" s="97">
        <v>3000</v>
      </c>
      <c r="R228" s="98">
        <v>0.7</v>
      </c>
    </row>
    <row r="229" spans="1:18">
      <c r="A229" s="90" t="s">
        <v>1388</v>
      </c>
      <c r="B229" s="95" t="s">
        <v>807</v>
      </c>
      <c r="C229" s="100" t="s">
        <v>232</v>
      </c>
      <c r="D229" s="97">
        <v>5300</v>
      </c>
      <c r="E229" s="97">
        <v>4000</v>
      </c>
      <c r="F229" s="97">
        <v>10200000</v>
      </c>
      <c r="G229" s="97">
        <v>2600</v>
      </c>
      <c r="H229" s="98">
        <v>0.75</v>
      </c>
      <c r="I229" s="97">
        <v>5100</v>
      </c>
      <c r="J229" s="97">
        <v>3600</v>
      </c>
      <c r="K229" s="97">
        <v>8200000</v>
      </c>
      <c r="L229" s="97">
        <v>2200</v>
      </c>
      <c r="M229" s="98">
        <v>0.71</v>
      </c>
      <c r="N229" s="97">
        <v>5000</v>
      </c>
      <c r="O229" s="97">
        <v>3400</v>
      </c>
      <c r="P229" s="97">
        <v>8600000</v>
      </c>
      <c r="Q229" s="97">
        <v>2500</v>
      </c>
      <c r="R229" s="98">
        <v>0.68</v>
      </c>
    </row>
    <row r="230" spans="1:18">
      <c r="A230" s="90" t="s">
        <v>1388</v>
      </c>
      <c r="B230" s="95" t="s">
        <v>808</v>
      </c>
      <c r="C230" s="100" t="s">
        <v>233</v>
      </c>
      <c r="D230" s="97">
        <v>4500</v>
      </c>
      <c r="E230" s="97">
        <v>3500</v>
      </c>
      <c r="F230" s="97">
        <v>9500000</v>
      </c>
      <c r="G230" s="97">
        <v>2800</v>
      </c>
      <c r="H230" s="98">
        <v>0.78</v>
      </c>
      <c r="I230" s="97">
        <v>4400</v>
      </c>
      <c r="J230" s="97">
        <v>3100</v>
      </c>
      <c r="K230" s="97">
        <v>7500000</v>
      </c>
      <c r="L230" s="97">
        <v>2400</v>
      </c>
      <c r="M230" s="98">
        <v>0.71</v>
      </c>
      <c r="N230" s="97">
        <v>4400</v>
      </c>
      <c r="O230" s="97">
        <v>3000</v>
      </c>
      <c r="P230" s="97">
        <v>8000000</v>
      </c>
      <c r="Q230" s="97">
        <v>2700</v>
      </c>
      <c r="R230" s="98">
        <v>0.68</v>
      </c>
    </row>
    <row r="231" spans="1:18">
      <c r="A231" s="90" t="s">
        <v>1388</v>
      </c>
      <c r="B231" s="95" t="s">
        <v>809</v>
      </c>
      <c r="C231" s="100" t="s">
        <v>234</v>
      </c>
      <c r="D231" s="97">
        <v>3500</v>
      </c>
      <c r="E231" s="97">
        <v>2700</v>
      </c>
      <c r="F231" s="97">
        <v>7300000</v>
      </c>
      <c r="G231" s="97">
        <v>2700</v>
      </c>
      <c r="H231" s="98">
        <v>0.77</v>
      </c>
      <c r="I231" s="97">
        <v>3500</v>
      </c>
      <c r="J231" s="97">
        <v>2500</v>
      </c>
      <c r="K231" s="97">
        <v>5900000</v>
      </c>
      <c r="L231" s="97">
        <v>2400</v>
      </c>
      <c r="M231" s="98">
        <v>0.71</v>
      </c>
      <c r="N231" s="97">
        <v>3500</v>
      </c>
      <c r="O231" s="97">
        <v>2300</v>
      </c>
      <c r="P231" s="97">
        <v>6100000</v>
      </c>
      <c r="Q231" s="97">
        <v>2600</v>
      </c>
      <c r="R231" s="98">
        <v>0.66</v>
      </c>
    </row>
    <row r="232" spans="1:18">
      <c r="A232" s="90" t="s">
        <v>1388</v>
      </c>
      <c r="B232" s="95" t="s">
        <v>832</v>
      </c>
      <c r="C232" s="100" t="s">
        <v>235</v>
      </c>
      <c r="D232" s="97">
        <v>3800</v>
      </c>
      <c r="E232" s="97">
        <v>3100</v>
      </c>
      <c r="F232" s="97">
        <v>8700000</v>
      </c>
      <c r="G232" s="97">
        <v>2800</v>
      </c>
      <c r="H232" s="98">
        <v>0.79</v>
      </c>
      <c r="I232" s="97">
        <v>3800</v>
      </c>
      <c r="J232" s="97">
        <v>2800</v>
      </c>
      <c r="K232" s="97">
        <v>7000000</v>
      </c>
      <c r="L232" s="97">
        <v>2500</v>
      </c>
      <c r="M232" s="98">
        <v>0.74</v>
      </c>
      <c r="N232" s="97">
        <v>3800</v>
      </c>
      <c r="O232" s="97">
        <v>2700</v>
      </c>
      <c r="P232" s="97">
        <v>7400000</v>
      </c>
      <c r="Q232" s="97">
        <v>2800</v>
      </c>
      <c r="R232" s="98">
        <v>0.7</v>
      </c>
    </row>
    <row r="233" spans="1:18">
      <c r="A233" s="90" t="s">
        <v>1388</v>
      </c>
      <c r="B233" s="95" t="s">
        <v>833</v>
      </c>
      <c r="C233" s="100" t="s">
        <v>236</v>
      </c>
      <c r="D233" s="97">
        <v>3400</v>
      </c>
      <c r="E233" s="97">
        <v>2700</v>
      </c>
      <c r="F233" s="97">
        <v>7700000</v>
      </c>
      <c r="G233" s="97">
        <v>2800</v>
      </c>
      <c r="H233" s="98">
        <v>0.81</v>
      </c>
      <c r="I233" s="97">
        <v>3400</v>
      </c>
      <c r="J233" s="97">
        <v>2500</v>
      </c>
      <c r="K233" s="97">
        <v>6100000</v>
      </c>
      <c r="L233" s="97">
        <v>2500</v>
      </c>
      <c r="M233" s="98">
        <v>0.73</v>
      </c>
      <c r="N233" s="97">
        <v>3400</v>
      </c>
      <c r="O233" s="97">
        <v>2300</v>
      </c>
      <c r="P233" s="97">
        <v>6400000</v>
      </c>
      <c r="Q233" s="97">
        <v>2700</v>
      </c>
      <c r="R233" s="98">
        <v>0.69</v>
      </c>
    </row>
    <row r="234" spans="1:18">
      <c r="A234" s="90" t="s">
        <v>1388</v>
      </c>
      <c r="B234" s="95" t="s">
        <v>909</v>
      </c>
      <c r="C234" s="100" t="s">
        <v>237</v>
      </c>
      <c r="D234" s="97">
        <v>3900</v>
      </c>
      <c r="E234" s="97">
        <v>3100</v>
      </c>
      <c r="F234" s="97">
        <v>8800000</v>
      </c>
      <c r="G234" s="97">
        <v>2800</v>
      </c>
      <c r="H234" s="98">
        <v>0.8</v>
      </c>
      <c r="I234" s="97">
        <v>3900</v>
      </c>
      <c r="J234" s="97">
        <v>2800</v>
      </c>
      <c r="K234" s="97">
        <v>7000000</v>
      </c>
      <c r="L234" s="97">
        <v>2500</v>
      </c>
      <c r="M234" s="98">
        <v>0.73</v>
      </c>
      <c r="N234" s="97">
        <v>3800</v>
      </c>
      <c r="O234" s="97">
        <v>2600</v>
      </c>
      <c r="P234" s="97">
        <v>7300000</v>
      </c>
      <c r="Q234" s="97">
        <v>2800</v>
      </c>
      <c r="R234" s="98">
        <v>0.69</v>
      </c>
    </row>
    <row r="235" spans="1:18">
      <c r="A235" s="90" t="s">
        <v>1388</v>
      </c>
      <c r="B235" s="95" t="s">
        <v>930</v>
      </c>
      <c r="C235" s="100" t="s">
        <v>238</v>
      </c>
      <c r="D235" s="97">
        <v>5900</v>
      </c>
      <c r="E235" s="97">
        <v>4400</v>
      </c>
      <c r="F235" s="97">
        <v>12200000</v>
      </c>
      <c r="G235" s="97">
        <v>2800</v>
      </c>
      <c r="H235" s="98">
        <v>0.74</v>
      </c>
      <c r="I235" s="97">
        <v>5900</v>
      </c>
      <c r="J235" s="97">
        <v>3700</v>
      </c>
      <c r="K235" s="97">
        <v>8900000</v>
      </c>
      <c r="L235" s="97">
        <v>2400</v>
      </c>
      <c r="M235" s="98">
        <v>0.62</v>
      </c>
      <c r="N235" s="97">
        <v>5900</v>
      </c>
      <c r="O235" s="97">
        <v>3300</v>
      </c>
      <c r="P235" s="97">
        <v>9000000</v>
      </c>
      <c r="Q235" s="97">
        <v>2700</v>
      </c>
      <c r="R235" s="98">
        <v>0.56999999999999995</v>
      </c>
    </row>
    <row r="236" spans="1:18">
      <c r="A236" s="90" t="s">
        <v>1388</v>
      </c>
      <c r="B236" s="95" t="s">
        <v>957</v>
      </c>
      <c r="C236" s="100" t="s">
        <v>239</v>
      </c>
      <c r="D236" s="97">
        <v>4300</v>
      </c>
      <c r="E236" s="97">
        <v>3100</v>
      </c>
      <c r="F236" s="97">
        <v>9700000</v>
      </c>
      <c r="G236" s="97">
        <v>3200</v>
      </c>
      <c r="H236" s="98">
        <v>0.72</v>
      </c>
      <c r="I236" s="97">
        <v>4300</v>
      </c>
      <c r="J236" s="97">
        <v>2700</v>
      </c>
      <c r="K236" s="97">
        <v>7400000</v>
      </c>
      <c r="L236" s="97">
        <v>2700</v>
      </c>
      <c r="M236" s="98">
        <v>0.63</v>
      </c>
      <c r="N236" s="97">
        <v>4200</v>
      </c>
      <c r="O236" s="97">
        <v>2500</v>
      </c>
      <c r="P236" s="97">
        <v>7600000</v>
      </c>
      <c r="Q236" s="97">
        <v>3100</v>
      </c>
      <c r="R236" s="98">
        <v>0.59</v>
      </c>
    </row>
    <row r="237" spans="1:18">
      <c r="A237" s="90" t="s">
        <v>1388</v>
      </c>
      <c r="B237" s="95" t="s">
        <v>984</v>
      </c>
      <c r="C237" s="100" t="s">
        <v>240</v>
      </c>
      <c r="D237" s="97">
        <v>4400</v>
      </c>
      <c r="E237" s="97">
        <v>3400</v>
      </c>
      <c r="F237" s="97">
        <v>10600000</v>
      </c>
      <c r="G237" s="97">
        <v>3100</v>
      </c>
      <c r="H237" s="98">
        <v>0.76</v>
      </c>
      <c r="I237" s="97">
        <v>4400</v>
      </c>
      <c r="J237" s="97">
        <v>3000</v>
      </c>
      <c r="K237" s="97">
        <v>8200000</v>
      </c>
      <c r="L237" s="97">
        <v>2700</v>
      </c>
      <c r="M237" s="98">
        <v>0.68</v>
      </c>
      <c r="N237" s="97">
        <v>4400</v>
      </c>
      <c r="O237" s="97">
        <v>2800</v>
      </c>
      <c r="P237" s="97">
        <v>8500000</v>
      </c>
      <c r="Q237" s="97">
        <v>3000</v>
      </c>
      <c r="R237" s="98">
        <v>0.63</v>
      </c>
    </row>
    <row r="238" spans="1:18">
      <c r="A238" s="90" t="s">
        <v>1388</v>
      </c>
      <c r="B238" s="95" t="s">
        <v>995</v>
      </c>
      <c r="C238" s="100" t="s">
        <v>241</v>
      </c>
      <c r="D238" s="97">
        <v>6600</v>
      </c>
      <c r="E238" s="97">
        <v>4800</v>
      </c>
      <c r="F238" s="97">
        <v>13900000</v>
      </c>
      <c r="G238" s="97">
        <v>2900</v>
      </c>
      <c r="H238" s="98">
        <v>0.73</v>
      </c>
      <c r="I238" s="97">
        <v>6600</v>
      </c>
      <c r="J238" s="97">
        <v>4000</v>
      </c>
      <c r="K238" s="97">
        <v>9800000</v>
      </c>
      <c r="L238" s="97">
        <v>2500</v>
      </c>
      <c r="M238" s="98">
        <v>0.6</v>
      </c>
      <c r="N238" s="97">
        <v>6600</v>
      </c>
      <c r="O238" s="97">
        <v>3600</v>
      </c>
      <c r="P238" s="97">
        <v>9800000</v>
      </c>
      <c r="Q238" s="97">
        <v>2700</v>
      </c>
      <c r="R238" s="98">
        <v>0.54</v>
      </c>
    </row>
    <row r="239" spans="1:18">
      <c r="A239" s="90" t="s">
        <v>1388</v>
      </c>
      <c r="B239" s="95" t="s">
        <v>1008</v>
      </c>
      <c r="C239" s="100" t="s">
        <v>242</v>
      </c>
      <c r="D239" s="97">
        <v>4100</v>
      </c>
      <c r="E239" s="97">
        <v>3200</v>
      </c>
      <c r="F239" s="97">
        <v>10200000</v>
      </c>
      <c r="G239" s="97">
        <v>3200</v>
      </c>
      <c r="H239" s="98">
        <v>0.78</v>
      </c>
      <c r="I239" s="97">
        <v>4100</v>
      </c>
      <c r="J239" s="97">
        <v>2900</v>
      </c>
      <c r="K239" s="97">
        <v>8000000</v>
      </c>
      <c r="L239" s="97">
        <v>2800</v>
      </c>
      <c r="M239" s="98">
        <v>0.71</v>
      </c>
      <c r="N239" s="97">
        <v>4100</v>
      </c>
      <c r="O239" s="97">
        <v>2700</v>
      </c>
      <c r="P239" s="97">
        <v>8400000</v>
      </c>
      <c r="Q239" s="97">
        <v>3100</v>
      </c>
      <c r="R239" s="98">
        <v>0.67</v>
      </c>
    </row>
    <row r="240" spans="1:18">
      <c r="A240" s="90" t="s">
        <v>1388</v>
      </c>
      <c r="B240" s="95" t="s">
        <v>1015</v>
      </c>
      <c r="C240" s="100" t="s">
        <v>243</v>
      </c>
      <c r="D240" s="97">
        <v>5800</v>
      </c>
      <c r="E240" s="97">
        <v>4400</v>
      </c>
      <c r="F240" s="97">
        <v>13300000</v>
      </c>
      <c r="G240" s="97">
        <v>3100</v>
      </c>
      <c r="H240" s="98">
        <v>0.75</v>
      </c>
      <c r="I240" s="97">
        <v>5800</v>
      </c>
      <c r="J240" s="97">
        <v>3800</v>
      </c>
      <c r="K240" s="97">
        <v>10200000</v>
      </c>
      <c r="L240" s="97">
        <v>2700</v>
      </c>
      <c r="M240" s="98">
        <v>0.67</v>
      </c>
      <c r="N240" s="97">
        <v>5700</v>
      </c>
      <c r="O240" s="97">
        <v>3500</v>
      </c>
      <c r="P240" s="97">
        <v>10500000</v>
      </c>
      <c r="Q240" s="97">
        <v>3000</v>
      </c>
      <c r="R240" s="98">
        <v>0.61</v>
      </c>
    </row>
    <row r="241" spans="1:18">
      <c r="A241" s="90" t="s">
        <v>1388</v>
      </c>
      <c r="B241" s="95" t="s">
        <v>1035</v>
      </c>
      <c r="C241" s="100" t="s">
        <v>244</v>
      </c>
      <c r="D241" s="97">
        <v>3500</v>
      </c>
      <c r="E241" s="97">
        <v>2700</v>
      </c>
      <c r="F241" s="97">
        <v>8000000</v>
      </c>
      <c r="G241" s="97">
        <v>2900</v>
      </c>
      <c r="H241" s="98">
        <v>0.79</v>
      </c>
      <c r="I241" s="97">
        <v>3500</v>
      </c>
      <c r="J241" s="97">
        <v>2400</v>
      </c>
      <c r="K241" s="97">
        <v>6200000</v>
      </c>
      <c r="L241" s="97">
        <v>2500</v>
      </c>
      <c r="M241" s="98">
        <v>0.71</v>
      </c>
      <c r="N241" s="97">
        <v>3400</v>
      </c>
      <c r="O241" s="97">
        <v>2300</v>
      </c>
      <c r="P241" s="97">
        <v>6700000</v>
      </c>
      <c r="Q241" s="97">
        <v>2900</v>
      </c>
      <c r="R241" s="98">
        <v>0.67</v>
      </c>
    </row>
    <row r="242" spans="1:18">
      <c r="A242" s="90" t="s">
        <v>1388</v>
      </c>
      <c r="B242" s="95" t="s">
        <v>1055</v>
      </c>
      <c r="C242" s="100" t="s">
        <v>245</v>
      </c>
      <c r="D242" s="97">
        <v>7000</v>
      </c>
      <c r="E242" s="97">
        <v>5000</v>
      </c>
      <c r="F242" s="97">
        <v>14900000</v>
      </c>
      <c r="G242" s="97">
        <v>3000</v>
      </c>
      <c r="H242" s="98">
        <v>0.72</v>
      </c>
      <c r="I242" s="97">
        <v>7000</v>
      </c>
      <c r="J242" s="97">
        <v>4200</v>
      </c>
      <c r="K242" s="97">
        <v>10700000</v>
      </c>
      <c r="L242" s="97">
        <v>2600</v>
      </c>
      <c r="M242" s="98">
        <v>0.59</v>
      </c>
      <c r="N242" s="97">
        <v>7000</v>
      </c>
      <c r="O242" s="97">
        <v>3800</v>
      </c>
      <c r="P242" s="97">
        <v>10900000</v>
      </c>
      <c r="Q242" s="97">
        <v>2900</v>
      </c>
      <c r="R242" s="98">
        <v>0.54</v>
      </c>
    </row>
    <row r="243" spans="1:18">
      <c r="A243" s="90" t="s">
        <v>1388</v>
      </c>
      <c r="B243" s="95" t="s">
        <v>1057</v>
      </c>
      <c r="C243" s="100" t="s">
        <v>246</v>
      </c>
      <c r="D243" s="97">
        <v>6400</v>
      </c>
      <c r="E243" s="97">
        <v>4600</v>
      </c>
      <c r="F243" s="97">
        <v>13500000</v>
      </c>
      <c r="G243" s="97">
        <v>3000</v>
      </c>
      <c r="H243" s="98">
        <v>0.71</v>
      </c>
      <c r="I243" s="97">
        <v>6400</v>
      </c>
      <c r="J243" s="97">
        <v>3800</v>
      </c>
      <c r="K243" s="97">
        <v>9800000</v>
      </c>
      <c r="L243" s="97">
        <v>2500</v>
      </c>
      <c r="M243" s="98">
        <v>0.6</v>
      </c>
      <c r="N243" s="97">
        <v>6400</v>
      </c>
      <c r="O243" s="97">
        <v>3400</v>
      </c>
      <c r="P243" s="97">
        <v>9700000</v>
      </c>
      <c r="Q243" s="97">
        <v>2800</v>
      </c>
      <c r="R243" s="98">
        <v>0.54</v>
      </c>
    </row>
    <row r="244" spans="1:18">
      <c r="A244" s="90" t="s">
        <v>1388</v>
      </c>
      <c r="B244" s="95" t="s">
        <v>1062</v>
      </c>
      <c r="C244" s="100" t="s">
        <v>247</v>
      </c>
      <c r="D244" s="97">
        <v>4200</v>
      </c>
      <c r="E244" s="97">
        <v>3200</v>
      </c>
      <c r="F244" s="97">
        <v>9600000</v>
      </c>
      <c r="G244" s="97">
        <v>3000</v>
      </c>
      <c r="H244" s="98">
        <v>0.78</v>
      </c>
      <c r="I244" s="97">
        <v>4100</v>
      </c>
      <c r="J244" s="97">
        <v>2900</v>
      </c>
      <c r="K244" s="97">
        <v>7400000</v>
      </c>
      <c r="L244" s="97">
        <v>2600</v>
      </c>
      <c r="M244" s="98">
        <v>0.7</v>
      </c>
      <c r="N244" s="97">
        <v>4100</v>
      </c>
      <c r="O244" s="97">
        <v>2700</v>
      </c>
      <c r="P244" s="97">
        <v>7900000</v>
      </c>
      <c r="Q244" s="97">
        <v>2900</v>
      </c>
      <c r="R244" s="98">
        <v>0.66</v>
      </c>
    </row>
    <row r="245" spans="1:18">
      <c r="A245" s="90" t="s">
        <v>1388</v>
      </c>
      <c r="B245" s="95" t="s">
        <v>1076</v>
      </c>
      <c r="C245" s="100" t="s">
        <v>248</v>
      </c>
      <c r="D245" s="97">
        <v>3700</v>
      </c>
      <c r="E245" s="97">
        <v>2800</v>
      </c>
      <c r="F245" s="97">
        <v>7900000</v>
      </c>
      <c r="G245" s="97">
        <v>2900</v>
      </c>
      <c r="H245" s="98">
        <v>0.75</v>
      </c>
      <c r="I245" s="97">
        <v>3700</v>
      </c>
      <c r="J245" s="97">
        <v>2500</v>
      </c>
      <c r="K245" s="97">
        <v>6200000</v>
      </c>
      <c r="L245" s="97">
        <v>2500</v>
      </c>
      <c r="M245" s="98">
        <v>0.68</v>
      </c>
      <c r="N245" s="97">
        <v>3600</v>
      </c>
      <c r="O245" s="97">
        <v>2300</v>
      </c>
      <c r="P245" s="97">
        <v>6500000</v>
      </c>
      <c r="Q245" s="97">
        <v>2800</v>
      </c>
      <c r="R245" s="98">
        <v>0.64</v>
      </c>
    </row>
    <row r="246" spans="1:18">
      <c r="A246" s="90" t="s">
        <v>1388</v>
      </c>
      <c r="B246" s="95" t="s">
        <v>1108</v>
      </c>
      <c r="C246" s="100" t="s">
        <v>249</v>
      </c>
      <c r="D246" s="97">
        <v>4300</v>
      </c>
      <c r="E246" s="97">
        <v>3400</v>
      </c>
      <c r="F246" s="97">
        <v>9900000</v>
      </c>
      <c r="G246" s="97">
        <v>2900</v>
      </c>
      <c r="H246" s="98">
        <v>0.79</v>
      </c>
      <c r="I246" s="97">
        <v>4200</v>
      </c>
      <c r="J246" s="97">
        <v>3000</v>
      </c>
      <c r="K246" s="97">
        <v>7700000</v>
      </c>
      <c r="L246" s="97">
        <v>2500</v>
      </c>
      <c r="M246" s="98">
        <v>0.71</v>
      </c>
      <c r="N246" s="97">
        <v>4200</v>
      </c>
      <c r="O246" s="97">
        <v>2800</v>
      </c>
      <c r="P246" s="97">
        <v>8100000</v>
      </c>
      <c r="Q246" s="97">
        <v>2900</v>
      </c>
      <c r="R246" s="98">
        <v>0.67</v>
      </c>
    </row>
    <row r="247" spans="1:18">
      <c r="A247" s="90" t="s">
        <v>1388</v>
      </c>
      <c r="B247" s="95" t="s">
        <v>1123</v>
      </c>
      <c r="C247" s="100" t="s">
        <v>250</v>
      </c>
      <c r="D247" s="97">
        <v>4100</v>
      </c>
      <c r="E247" s="97">
        <v>3000</v>
      </c>
      <c r="F247" s="97">
        <v>8900000</v>
      </c>
      <c r="G247" s="97">
        <v>3000</v>
      </c>
      <c r="H247" s="98">
        <v>0.73</v>
      </c>
      <c r="I247" s="97">
        <v>4100</v>
      </c>
      <c r="J247" s="97">
        <v>2600</v>
      </c>
      <c r="K247" s="97">
        <v>6800000</v>
      </c>
      <c r="L247" s="97">
        <v>2600</v>
      </c>
      <c r="M247" s="98">
        <v>0.65</v>
      </c>
      <c r="N247" s="97">
        <v>4100</v>
      </c>
      <c r="O247" s="97">
        <v>2500</v>
      </c>
      <c r="P247" s="97">
        <v>7200000</v>
      </c>
      <c r="Q247" s="97">
        <v>2900</v>
      </c>
      <c r="R247" s="98">
        <v>0.61</v>
      </c>
    </row>
    <row r="248" spans="1:18">
      <c r="A248" s="90" t="s">
        <v>1388</v>
      </c>
      <c r="B248" s="95" t="s">
        <v>1145</v>
      </c>
      <c r="C248" s="100" t="s">
        <v>251</v>
      </c>
      <c r="D248" s="97">
        <v>5900</v>
      </c>
      <c r="E248" s="97">
        <v>4500</v>
      </c>
      <c r="F248" s="97">
        <v>14000000</v>
      </c>
      <c r="G248" s="97">
        <v>3100</v>
      </c>
      <c r="H248" s="98">
        <v>0.76</v>
      </c>
      <c r="I248" s="97">
        <v>5900</v>
      </c>
      <c r="J248" s="97">
        <v>3900</v>
      </c>
      <c r="K248" s="97">
        <v>10400000</v>
      </c>
      <c r="L248" s="97">
        <v>2700</v>
      </c>
      <c r="M248" s="98">
        <v>0.66</v>
      </c>
      <c r="N248" s="97">
        <v>5900</v>
      </c>
      <c r="O248" s="97">
        <v>3600</v>
      </c>
      <c r="P248" s="97">
        <v>10600000</v>
      </c>
      <c r="Q248" s="97">
        <v>3000</v>
      </c>
      <c r="R248" s="98">
        <v>0.6</v>
      </c>
    </row>
    <row r="249" spans="1:18">
      <c r="A249" s="90" t="s">
        <v>1388</v>
      </c>
      <c r="B249" s="95" t="s">
        <v>1150</v>
      </c>
      <c r="C249" s="100" t="s">
        <v>252</v>
      </c>
      <c r="D249" s="97">
        <v>3800</v>
      </c>
      <c r="E249" s="97">
        <v>3000</v>
      </c>
      <c r="F249" s="97">
        <v>9500000</v>
      </c>
      <c r="G249" s="97">
        <v>3200</v>
      </c>
      <c r="H249" s="98">
        <v>0.78</v>
      </c>
      <c r="I249" s="97">
        <v>3800</v>
      </c>
      <c r="J249" s="97">
        <v>2700</v>
      </c>
      <c r="K249" s="97">
        <v>7500000</v>
      </c>
      <c r="L249" s="97">
        <v>2800</v>
      </c>
      <c r="M249" s="98">
        <v>0.71</v>
      </c>
      <c r="N249" s="97">
        <v>3800</v>
      </c>
      <c r="O249" s="97">
        <v>2500</v>
      </c>
      <c r="P249" s="97">
        <v>7700000</v>
      </c>
      <c r="Q249" s="97">
        <v>3100</v>
      </c>
      <c r="R249" s="98">
        <v>0.65</v>
      </c>
    </row>
    <row r="250" spans="1:18">
      <c r="A250" s="90" t="s">
        <v>1388</v>
      </c>
      <c r="B250" s="95" t="s">
        <v>1164</v>
      </c>
      <c r="C250" s="100" t="s">
        <v>253</v>
      </c>
      <c r="D250" s="97">
        <v>4600</v>
      </c>
      <c r="E250" s="97">
        <v>3600</v>
      </c>
      <c r="F250" s="97">
        <v>10600000</v>
      </c>
      <c r="G250" s="97">
        <v>3000</v>
      </c>
      <c r="H250" s="98">
        <v>0.78</v>
      </c>
      <c r="I250" s="97">
        <v>4500</v>
      </c>
      <c r="J250" s="97">
        <v>3200</v>
      </c>
      <c r="K250" s="97">
        <v>8400000</v>
      </c>
      <c r="L250" s="97">
        <v>2600</v>
      </c>
      <c r="M250" s="98">
        <v>0.71</v>
      </c>
      <c r="N250" s="97">
        <v>4500</v>
      </c>
      <c r="O250" s="97">
        <v>3000</v>
      </c>
      <c r="P250" s="97">
        <v>8900000</v>
      </c>
      <c r="Q250" s="97">
        <v>2900</v>
      </c>
      <c r="R250" s="98">
        <v>0.67</v>
      </c>
    </row>
    <row r="251" spans="1:18">
      <c r="A251" s="90" t="s">
        <v>1388</v>
      </c>
      <c r="B251" s="95" t="s">
        <v>1184</v>
      </c>
      <c r="C251" s="100" t="s">
        <v>254</v>
      </c>
      <c r="D251" s="97">
        <v>3800</v>
      </c>
      <c r="E251" s="97">
        <v>2800</v>
      </c>
      <c r="F251" s="97">
        <v>8400000</v>
      </c>
      <c r="G251" s="97">
        <v>3000</v>
      </c>
      <c r="H251" s="98">
        <v>0.75</v>
      </c>
      <c r="I251" s="97">
        <v>3800</v>
      </c>
      <c r="J251" s="97">
        <v>2500</v>
      </c>
      <c r="K251" s="97">
        <v>6500000</v>
      </c>
      <c r="L251" s="97">
        <v>2600</v>
      </c>
      <c r="M251" s="98">
        <v>0.67</v>
      </c>
      <c r="N251" s="97">
        <v>3800</v>
      </c>
      <c r="O251" s="97">
        <v>2300</v>
      </c>
      <c r="P251" s="97">
        <v>6700000</v>
      </c>
      <c r="Q251" s="97">
        <v>2900</v>
      </c>
      <c r="R251" s="98">
        <v>0.61</v>
      </c>
    </row>
    <row r="252" spans="1:18">
      <c r="A252" s="90" t="s">
        <v>1388</v>
      </c>
      <c r="B252" s="95" t="s">
        <v>1185</v>
      </c>
      <c r="C252" s="100" t="s">
        <v>255</v>
      </c>
      <c r="D252" s="97">
        <v>4600</v>
      </c>
      <c r="E252" s="97">
        <v>3500</v>
      </c>
      <c r="F252" s="97">
        <v>10200000</v>
      </c>
      <c r="G252" s="97">
        <v>2900</v>
      </c>
      <c r="H252" s="98">
        <v>0.76</v>
      </c>
      <c r="I252" s="97">
        <v>4600</v>
      </c>
      <c r="J252" s="97">
        <v>3000</v>
      </c>
      <c r="K252" s="97">
        <v>7600000</v>
      </c>
      <c r="L252" s="97">
        <v>2500</v>
      </c>
      <c r="M252" s="98">
        <v>0.65</v>
      </c>
      <c r="N252" s="97">
        <v>4600</v>
      </c>
      <c r="O252" s="97">
        <v>2700</v>
      </c>
      <c r="P252" s="97">
        <v>7500000</v>
      </c>
      <c r="Q252" s="97">
        <v>2800</v>
      </c>
      <c r="R252" s="98">
        <v>0.57999999999999996</v>
      </c>
    </row>
    <row r="253" spans="1:18">
      <c r="A253" s="90" t="s">
        <v>1388</v>
      </c>
      <c r="B253" s="95" t="s">
        <v>1192</v>
      </c>
      <c r="C253" s="100" t="s">
        <v>256</v>
      </c>
      <c r="D253" s="97">
        <v>3600</v>
      </c>
      <c r="E253" s="97">
        <v>2800</v>
      </c>
      <c r="F253" s="97">
        <v>7400000</v>
      </c>
      <c r="G253" s="97">
        <v>2600</v>
      </c>
      <c r="H253" s="98">
        <v>0.8</v>
      </c>
      <c r="I253" s="97">
        <v>3500</v>
      </c>
      <c r="J253" s="97">
        <v>2600</v>
      </c>
      <c r="K253" s="97">
        <v>5900000</v>
      </c>
      <c r="L253" s="97">
        <v>2300</v>
      </c>
      <c r="M253" s="98">
        <v>0.74</v>
      </c>
      <c r="N253" s="97">
        <v>3500</v>
      </c>
      <c r="O253" s="97">
        <v>2500</v>
      </c>
      <c r="P253" s="97">
        <v>6200000</v>
      </c>
      <c r="Q253" s="97">
        <v>2500</v>
      </c>
      <c r="R253" s="98">
        <v>0.71</v>
      </c>
    </row>
    <row r="254" spans="1:18">
      <c r="A254" s="90" t="s">
        <v>1388</v>
      </c>
      <c r="B254" s="95" t="s">
        <v>1193</v>
      </c>
      <c r="C254" s="100" t="s">
        <v>257</v>
      </c>
      <c r="D254" s="97">
        <v>4300</v>
      </c>
      <c r="E254" s="97">
        <v>3500</v>
      </c>
      <c r="F254" s="97">
        <v>9000000</v>
      </c>
      <c r="G254" s="97">
        <v>2600</v>
      </c>
      <c r="H254" s="98">
        <v>0.8</v>
      </c>
      <c r="I254" s="97">
        <v>4300</v>
      </c>
      <c r="J254" s="97">
        <v>3200</v>
      </c>
      <c r="K254" s="97">
        <v>7100000</v>
      </c>
      <c r="L254" s="97">
        <v>2200</v>
      </c>
      <c r="M254" s="98">
        <v>0.74</v>
      </c>
      <c r="N254" s="97">
        <v>4300</v>
      </c>
      <c r="O254" s="97">
        <v>3000</v>
      </c>
      <c r="P254" s="97">
        <v>7500000</v>
      </c>
      <c r="Q254" s="97">
        <v>2500</v>
      </c>
      <c r="R254" s="98">
        <v>0.7</v>
      </c>
    </row>
    <row r="255" spans="1:18">
      <c r="A255" s="90" t="s">
        <v>1388</v>
      </c>
      <c r="B255" s="95" t="s">
        <v>1194</v>
      </c>
      <c r="C255" s="100" t="s">
        <v>258</v>
      </c>
      <c r="D255" s="97">
        <v>3500</v>
      </c>
      <c r="E255" s="97">
        <v>2800</v>
      </c>
      <c r="F255" s="97">
        <v>7500000</v>
      </c>
      <c r="G255" s="97">
        <v>2600</v>
      </c>
      <c r="H255" s="98">
        <v>0.81</v>
      </c>
      <c r="I255" s="97">
        <v>3500</v>
      </c>
      <c r="J255" s="97">
        <v>2600</v>
      </c>
      <c r="K255" s="97">
        <v>5900000</v>
      </c>
      <c r="L255" s="97">
        <v>2300</v>
      </c>
      <c r="M255" s="98">
        <v>0.74</v>
      </c>
      <c r="N255" s="97">
        <v>3500</v>
      </c>
      <c r="O255" s="97">
        <v>2400</v>
      </c>
      <c r="P255" s="97">
        <v>6200000</v>
      </c>
      <c r="Q255" s="97">
        <v>2500</v>
      </c>
      <c r="R255" s="98">
        <v>0.7</v>
      </c>
    </row>
    <row r="256" spans="1:18">
      <c r="A256" s="90" t="s">
        <v>1388</v>
      </c>
      <c r="B256" s="95" t="s">
        <v>1195</v>
      </c>
      <c r="C256" s="100" t="s">
        <v>259</v>
      </c>
      <c r="D256" s="97">
        <v>4200</v>
      </c>
      <c r="E256" s="97">
        <v>3200</v>
      </c>
      <c r="F256" s="97">
        <v>9800000</v>
      </c>
      <c r="G256" s="97">
        <v>3100</v>
      </c>
      <c r="H256" s="98">
        <v>0.75</v>
      </c>
      <c r="I256" s="97">
        <v>4200</v>
      </c>
      <c r="J256" s="97">
        <v>2700</v>
      </c>
      <c r="K256" s="97">
        <v>7300000</v>
      </c>
      <c r="L256" s="97">
        <v>2700</v>
      </c>
      <c r="M256" s="98">
        <v>0.65</v>
      </c>
      <c r="N256" s="97">
        <v>4200</v>
      </c>
      <c r="O256" s="97">
        <v>2500</v>
      </c>
      <c r="P256" s="97">
        <v>7300000</v>
      </c>
      <c r="Q256" s="97">
        <v>3000</v>
      </c>
      <c r="R256" s="98">
        <v>0.59</v>
      </c>
    </row>
    <row r="257" spans="1:18">
      <c r="A257" s="90" t="s">
        <v>1388</v>
      </c>
      <c r="B257" s="95" t="s">
        <v>1196</v>
      </c>
      <c r="C257" s="100" t="s">
        <v>260</v>
      </c>
      <c r="D257" s="97">
        <v>4400</v>
      </c>
      <c r="E257" s="97">
        <v>3600</v>
      </c>
      <c r="F257" s="97">
        <v>9900000</v>
      </c>
      <c r="G257" s="97">
        <v>2800</v>
      </c>
      <c r="H257" s="98">
        <v>0.81</v>
      </c>
      <c r="I257" s="97">
        <v>4400</v>
      </c>
      <c r="J257" s="97">
        <v>3200</v>
      </c>
      <c r="K257" s="97">
        <v>7800000</v>
      </c>
      <c r="L257" s="97">
        <v>2400</v>
      </c>
      <c r="M257" s="98">
        <v>0.74</v>
      </c>
      <c r="N257" s="97">
        <v>4300</v>
      </c>
      <c r="O257" s="97">
        <v>3000</v>
      </c>
      <c r="P257" s="97">
        <v>8200000</v>
      </c>
      <c r="Q257" s="97">
        <v>2700</v>
      </c>
      <c r="R257" s="98">
        <v>0.7</v>
      </c>
    </row>
    <row r="258" spans="1:18">
      <c r="A258" s="90" t="s">
        <v>1388</v>
      </c>
      <c r="B258" s="95" t="s">
        <v>1197</v>
      </c>
      <c r="C258" s="100" t="s">
        <v>261</v>
      </c>
      <c r="D258" s="97">
        <v>5600</v>
      </c>
      <c r="E258" s="97">
        <v>4200</v>
      </c>
      <c r="F258" s="97">
        <v>13200000</v>
      </c>
      <c r="G258" s="97">
        <v>3100</v>
      </c>
      <c r="H258" s="98">
        <v>0.75</v>
      </c>
      <c r="I258" s="97">
        <v>5600</v>
      </c>
      <c r="J258" s="97">
        <v>3600</v>
      </c>
      <c r="K258" s="97">
        <v>9800000</v>
      </c>
      <c r="L258" s="97">
        <v>2700</v>
      </c>
      <c r="M258" s="98">
        <v>0.64</v>
      </c>
      <c r="N258" s="97">
        <v>5600</v>
      </c>
      <c r="O258" s="97">
        <v>3400</v>
      </c>
      <c r="P258" s="97">
        <v>10300000</v>
      </c>
      <c r="Q258" s="97">
        <v>3000</v>
      </c>
      <c r="R258" s="98">
        <v>0.6</v>
      </c>
    </row>
    <row r="259" spans="1:18">
      <c r="A259" s="90" t="s">
        <v>1388</v>
      </c>
      <c r="B259" s="95" t="s">
        <v>1205</v>
      </c>
      <c r="C259" s="100" t="s">
        <v>262</v>
      </c>
      <c r="D259" s="97">
        <v>3700</v>
      </c>
      <c r="E259" s="97">
        <v>2900</v>
      </c>
      <c r="F259" s="97">
        <v>9400000</v>
      </c>
      <c r="G259" s="97">
        <v>3200</v>
      </c>
      <c r="H259" s="98">
        <v>0.78</v>
      </c>
      <c r="I259" s="97">
        <v>3700</v>
      </c>
      <c r="J259" s="97">
        <v>2700</v>
      </c>
      <c r="K259" s="97">
        <v>7400000</v>
      </c>
      <c r="L259" s="97">
        <v>2800</v>
      </c>
      <c r="M259" s="98">
        <v>0.71</v>
      </c>
      <c r="N259" s="97">
        <v>3700</v>
      </c>
      <c r="O259" s="97">
        <v>2400</v>
      </c>
      <c r="P259" s="97">
        <v>7500000</v>
      </c>
      <c r="Q259" s="97">
        <v>3100</v>
      </c>
      <c r="R259" s="98">
        <v>0.65</v>
      </c>
    </row>
    <row r="260" spans="1:18">
      <c r="A260" s="90" t="s">
        <v>1388</v>
      </c>
      <c r="B260" s="95" t="s">
        <v>1208</v>
      </c>
      <c r="C260" s="100" t="s">
        <v>263</v>
      </c>
      <c r="D260" s="97">
        <v>4000</v>
      </c>
      <c r="E260" s="97">
        <v>3100</v>
      </c>
      <c r="F260" s="97">
        <v>9100000</v>
      </c>
      <c r="G260" s="97">
        <v>3000</v>
      </c>
      <c r="H260" s="98">
        <v>0.78</v>
      </c>
      <c r="I260" s="97">
        <v>3900</v>
      </c>
      <c r="J260" s="97">
        <v>2800</v>
      </c>
      <c r="K260" s="97">
        <v>7100000</v>
      </c>
      <c r="L260" s="97">
        <v>2600</v>
      </c>
      <c r="M260" s="98">
        <v>0.7</v>
      </c>
      <c r="N260" s="97">
        <v>3900</v>
      </c>
      <c r="O260" s="97">
        <v>2600</v>
      </c>
      <c r="P260" s="97">
        <v>7600000</v>
      </c>
      <c r="Q260" s="97">
        <v>2900</v>
      </c>
      <c r="R260" s="98">
        <v>0.67</v>
      </c>
    </row>
    <row r="261" spans="1:18">
      <c r="A261" s="90" t="s">
        <v>1388</v>
      </c>
      <c r="B261" s="95" t="s">
        <v>1211</v>
      </c>
      <c r="C261" s="100" t="s">
        <v>264</v>
      </c>
      <c r="D261" s="97">
        <v>3900</v>
      </c>
      <c r="E261" s="97">
        <v>3100</v>
      </c>
      <c r="F261" s="97">
        <v>9100000</v>
      </c>
      <c r="G261" s="97">
        <v>3000</v>
      </c>
      <c r="H261" s="98">
        <v>0.8</v>
      </c>
      <c r="I261" s="97">
        <v>3800</v>
      </c>
      <c r="J261" s="97">
        <v>2800</v>
      </c>
      <c r="K261" s="97">
        <v>7200000</v>
      </c>
      <c r="L261" s="97">
        <v>2600</v>
      </c>
      <c r="M261" s="98">
        <v>0.72</v>
      </c>
      <c r="N261" s="97">
        <v>3800</v>
      </c>
      <c r="O261" s="97">
        <v>2600</v>
      </c>
      <c r="P261" s="97">
        <v>7600000</v>
      </c>
      <c r="Q261" s="97">
        <v>2900</v>
      </c>
      <c r="R261" s="98">
        <v>0.68</v>
      </c>
    </row>
    <row r="262" spans="1:18">
      <c r="A262" s="90" t="s">
        <v>1388</v>
      </c>
      <c r="B262" s="95" t="s">
        <v>1214</v>
      </c>
      <c r="C262" s="100" t="s">
        <v>265</v>
      </c>
      <c r="D262" s="97">
        <v>3900</v>
      </c>
      <c r="E262" s="97">
        <v>2900</v>
      </c>
      <c r="F262" s="97">
        <v>8300000</v>
      </c>
      <c r="G262" s="97">
        <v>2800</v>
      </c>
      <c r="H262" s="98">
        <v>0.76</v>
      </c>
      <c r="I262" s="97">
        <v>3900</v>
      </c>
      <c r="J262" s="97">
        <v>2600</v>
      </c>
      <c r="K262" s="97">
        <v>6400000</v>
      </c>
      <c r="L262" s="97">
        <v>2400</v>
      </c>
      <c r="M262" s="98">
        <v>0.68</v>
      </c>
      <c r="N262" s="97">
        <v>3800</v>
      </c>
      <c r="O262" s="97">
        <v>2500</v>
      </c>
      <c r="P262" s="97">
        <v>6700000</v>
      </c>
      <c r="Q262" s="97">
        <v>2700</v>
      </c>
      <c r="R262" s="98">
        <v>0.64</v>
      </c>
    </row>
    <row r="263" spans="1:18">
      <c r="A263" s="90" t="s">
        <v>1388</v>
      </c>
      <c r="B263" s="95" t="s">
        <v>1236</v>
      </c>
      <c r="C263" s="100" t="s">
        <v>266</v>
      </c>
      <c r="D263" s="97">
        <v>4100</v>
      </c>
      <c r="E263" s="97">
        <v>3200</v>
      </c>
      <c r="F263" s="97">
        <v>9100000</v>
      </c>
      <c r="G263" s="97">
        <v>2800</v>
      </c>
      <c r="H263" s="98">
        <v>0.79</v>
      </c>
      <c r="I263" s="97">
        <v>4100</v>
      </c>
      <c r="J263" s="97">
        <v>3000</v>
      </c>
      <c r="K263" s="97">
        <v>7400000</v>
      </c>
      <c r="L263" s="97">
        <v>2500</v>
      </c>
      <c r="M263" s="98">
        <v>0.74</v>
      </c>
      <c r="N263" s="97">
        <v>4100</v>
      </c>
      <c r="O263" s="97">
        <v>2900</v>
      </c>
      <c r="P263" s="97">
        <v>8000000</v>
      </c>
      <c r="Q263" s="97">
        <v>2800</v>
      </c>
      <c r="R263" s="98">
        <v>0.71</v>
      </c>
    </row>
    <row r="264" spans="1:18">
      <c r="A264" s="90" t="s">
        <v>1388</v>
      </c>
      <c r="B264" s="95" t="s">
        <v>1237</v>
      </c>
      <c r="C264" s="100" t="s">
        <v>267</v>
      </c>
      <c r="D264" s="97">
        <v>4200</v>
      </c>
      <c r="E264" s="97">
        <v>3300</v>
      </c>
      <c r="F264" s="97">
        <v>8100000</v>
      </c>
      <c r="G264" s="97">
        <v>2400</v>
      </c>
      <c r="H264" s="98">
        <v>0.79</v>
      </c>
      <c r="I264" s="97">
        <v>4100</v>
      </c>
      <c r="J264" s="97">
        <v>3100</v>
      </c>
      <c r="K264" s="97">
        <v>6500000</v>
      </c>
      <c r="L264" s="97">
        <v>2100</v>
      </c>
      <c r="M264" s="98">
        <v>0.74</v>
      </c>
      <c r="N264" s="97">
        <v>4100</v>
      </c>
      <c r="O264" s="97">
        <v>2900</v>
      </c>
      <c r="P264" s="97">
        <v>6900000</v>
      </c>
      <c r="Q264" s="97">
        <v>2400</v>
      </c>
      <c r="R264" s="98">
        <v>0.7</v>
      </c>
    </row>
    <row r="265" spans="1:18">
      <c r="A265" s="90" t="s">
        <v>1388</v>
      </c>
      <c r="B265" s="95" t="s">
        <v>1241</v>
      </c>
      <c r="C265" s="100" t="s">
        <v>268</v>
      </c>
      <c r="D265" s="97">
        <v>4100</v>
      </c>
      <c r="E265" s="97">
        <v>3200</v>
      </c>
      <c r="F265" s="97">
        <v>7700000</v>
      </c>
      <c r="G265" s="97">
        <v>2400</v>
      </c>
      <c r="H265" s="98">
        <v>0.78</v>
      </c>
      <c r="I265" s="97">
        <v>4100</v>
      </c>
      <c r="J265" s="97">
        <v>3000</v>
      </c>
      <c r="K265" s="97">
        <v>6200000</v>
      </c>
      <c r="L265" s="97">
        <v>2100</v>
      </c>
      <c r="M265" s="98">
        <v>0.74</v>
      </c>
      <c r="N265" s="97">
        <v>4000</v>
      </c>
      <c r="O265" s="97">
        <v>2900</v>
      </c>
      <c r="P265" s="97">
        <v>6700000</v>
      </c>
      <c r="Q265" s="97">
        <v>2300</v>
      </c>
      <c r="R265" s="98">
        <v>0.71</v>
      </c>
    </row>
    <row r="266" spans="1:18">
      <c r="A266" s="90" t="s">
        <v>1388</v>
      </c>
      <c r="B266" s="95" t="s">
        <v>1244</v>
      </c>
      <c r="C266" s="100" t="s">
        <v>269</v>
      </c>
      <c r="D266" s="97">
        <v>3900</v>
      </c>
      <c r="E266" s="97">
        <v>2900</v>
      </c>
      <c r="F266" s="97">
        <v>8300000</v>
      </c>
      <c r="G266" s="97">
        <v>2900</v>
      </c>
      <c r="H266" s="98">
        <v>0.75</v>
      </c>
      <c r="I266" s="97">
        <v>3800</v>
      </c>
      <c r="J266" s="97">
        <v>2600</v>
      </c>
      <c r="K266" s="97">
        <v>6400000</v>
      </c>
      <c r="L266" s="97">
        <v>2500</v>
      </c>
      <c r="M266" s="98">
        <v>0.67</v>
      </c>
      <c r="N266" s="97">
        <v>3800</v>
      </c>
      <c r="O266" s="97">
        <v>2400</v>
      </c>
      <c r="P266" s="97">
        <v>6700000</v>
      </c>
      <c r="Q266" s="97">
        <v>2800</v>
      </c>
      <c r="R266" s="98">
        <v>0.63</v>
      </c>
    </row>
    <row r="267" spans="1:18">
      <c r="A267" s="90" t="s">
        <v>1388</v>
      </c>
      <c r="B267" s="95" t="s">
        <v>1255</v>
      </c>
      <c r="C267" s="100" t="s">
        <v>270</v>
      </c>
      <c r="D267" s="97">
        <v>3600</v>
      </c>
      <c r="E267" s="97">
        <v>2800</v>
      </c>
      <c r="F267" s="97">
        <v>7500000</v>
      </c>
      <c r="G267" s="97">
        <v>2700</v>
      </c>
      <c r="H267" s="98">
        <v>0.78</v>
      </c>
      <c r="I267" s="97">
        <v>3600</v>
      </c>
      <c r="J267" s="97">
        <v>2600</v>
      </c>
      <c r="K267" s="97">
        <v>5900000</v>
      </c>
      <c r="L267" s="97">
        <v>2300</v>
      </c>
      <c r="M267" s="98">
        <v>0.72</v>
      </c>
      <c r="N267" s="97">
        <v>3500</v>
      </c>
      <c r="O267" s="97">
        <v>2400</v>
      </c>
      <c r="P267" s="97">
        <v>6300000</v>
      </c>
      <c r="Q267" s="97">
        <v>2600</v>
      </c>
      <c r="R267" s="98">
        <v>0.69</v>
      </c>
    </row>
    <row r="268" spans="1:18">
      <c r="A268" s="90" t="s">
        <v>1388</v>
      </c>
      <c r="B268" s="95" t="s">
        <v>1256</v>
      </c>
      <c r="C268" s="100" t="s">
        <v>271</v>
      </c>
      <c r="D268" s="97">
        <v>3700</v>
      </c>
      <c r="E268" s="97">
        <v>2900</v>
      </c>
      <c r="F268" s="97">
        <v>7500000</v>
      </c>
      <c r="G268" s="97">
        <v>2600</v>
      </c>
      <c r="H268" s="98">
        <v>0.78</v>
      </c>
      <c r="I268" s="97">
        <v>3700</v>
      </c>
      <c r="J268" s="97">
        <v>2700</v>
      </c>
      <c r="K268" s="97">
        <v>6000000</v>
      </c>
      <c r="L268" s="97">
        <v>2200</v>
      </c>
      <c r="M268" s="98">
        <v>0.73</v>
      </c>
      <c r="N268" s="97">
        <v>3700</v>
      </c>
      <c r="O268" s="97">
        <v>2600</v>
      </c>
      <c r="P268" s="97">
        <v>6600000</v>
      </c>
      <c r="Q268" s="97">
        <v>2500</v>
      </c>
      <c r="R268" s="98">
        <v>0.71</v>
      </c>
    </row>
    <row r="269" spans="1:18">
      <c r="A269" s="90" t="s">
        <v>1388</v>
      </c>
      <c r="B269" s="95" t="s">
        <v>1262</v>
      </c>
      <c r="C269" s="100" t="s">
        <v>272</v>
      </c>
      <c r="D269" s="97">
        <v>5800</v>
      </c>
      <c r="E269" s="97">
        <v>4200</v>
      </c>
      <c r="F269" s="97">
        <v>12400000</v>
      </c>
      <c r="G269" s="97">
        <v>3000</v>
      </c>
      <c r="H269" s="98">
        <v>0.73</v>
      </c>
      <c r="I269" s="97">
        <v>5800</v>
      </c>
      <c r="J269" s="97">
        <v>3600</v>
      </c>
      <c r="K269" s="97">
        <v>9200000</v>
      </c>
      <c r="L269" s="97">
        <v>2600</v>
      </c>
      <c r="M269" s="98">
        <v>0.62</v>
      </c>
      <c r="N269" s="97">
        <v>5800</v>
      </c>
      <c r="O269" s="97">
        <v>3300</v>
      </c>
      <c r="P269" s="97">
        <v>9500000</v>
      </c>
      <c r="Q269" s="97">
        <v>2900</v>
      </c>
      <c r="R269" s="98">
        <v>0.56999999999999995</v>
      </c>
    </row>
    <row r="270" spans="1:18">
      <c r="A270" s="90" t="s">
        <v>1388</v>
      </c>
      <c r="B270" s="95" t="s">
        <v>1276</v>
      </c>
      <c r="C270" s="100" t="s">
        <v>273</v>
      </c>
      <c r="D270" s="97">
        <v>3200</v>
      </c>
      <c r="E270" s="97">
        <v>2500</v>
      </c>
      <c r="F270" s="97">
        <v>7100000</v>
      </c>
      <c r="G270" s="97">
        <v>2800</v>
      </c>
      <c r="H270" s="98">
        <v>0.77</v>
      </c>
      <c r="I270" s="97">
        <v>3200</v>
      </c>
      <c r="J270" s="97">
        <v>2200</v>
      </c>
      <c r="K270" s="97">
        <v>5400000</v>
      </c>
      <c r="L270" s="97">
        <v>2400</v>
      </c>
      <c r="M270" s="98">
        <v>0.69</v>
      </c>
      <c r="N270" s="97">
        <v>3200</v>
      </c>
      <c r="O270" s="97">
        <v>2100</v>
      </c>
      <c r="P270" s="97">
        <v>5900000</v>
      </c>
      <c r="Q270" s="97">
        <v>2800</v>
      </c>
      <c r="R270" s="98">
        <v>0.66</v>
      </c>
    </row>
    <row r="271" spans="1:18">
      <c r="A271" s="90" t="s">
        <v>1388</v>
      </c>
      <c r="B271" s="95" t="s">
        <v>1277</v>
      </c>
      <c r="C271" s="100" t="s">
        <v>274</v>
      </c>
      <c r="D271" s="97">
        <v>3600</v>
      </c>
      <c r="E271" s="97">
        <v>2800</v>
      </c>
      <c r="F271" s="97">
        <v>7200000</v>
      </c>
      <c r="G271" s="97">
        <v>2600</v>
      </c>
      <c r="H271" s="98">
        <v>0.77</v>
      </c>
      <c r="I271" s="97">
        <v>3600</v>
      </c>
      <c r="J271" s="97">
        <v>2500</v>
      </c>
      <c r="K271" s="97">
        <v>5700000</v>
      </c>
      <c r="L271" s="97">
        <v>2300</v>
      </c>
      <c r="M271" s="98">
        <v>0.71</v>
      </c>
      <c r="N271" s="97">
        <v>3500</v>
      </c>
      <c r="O271" s="97">
        <v>2400</v>
      </c>
      <c r="P271" s="97">
        <v>6200000</v>
      </c>
      <c r="Q271" s="97">
        <v>2600</v>
      </c>
      <c r="R271" s="98">
        <v>0.68</v>
      </c>
    </row>
    <row r="272" spans="1:18">
      <c r="A272" s="90" t="s">
        <v>1388</v>
      </c>
      <c r="B272" s="95" t="s">
        <v>1278</v>
      </c>
      <c r="C272" s="100" t="s">
        <v>275</v>
      </c>
      <c r="D272" s="97">
        <v>3700</v>
      </c>
      <c r="E272" s="97">
        <v>2800</v>
      </c>
      <c r="F272" s="97">
        <v>7200000</v>
      </c>
      <c r="G272" s="97">
        <v>2600</v>
      </c>
      <c r="H272" s="98">
        <v>0.76</v>
      </c>
      <c r="I272" s="97">
        <v>3700</v>
      </c>
      <c r="J272" s="97">
        <v>2600</v>
      </c>
      <c r="K272" s="97">
        <v>5800000</v>
      </c>
      <c r="L272" s="97">
        <v>2200</v>
      </c>
      <c r="M272" s="98">
        <v>0.7</v>
      </c>
      <c r="N272" s="97">
        <v>3600</v>
      </c>
      <c r="O272" s="97">
        <v>2400</v>
      </c>
      <c r="P272" s="97">
        <v>6000000</v>
      </c>
      <c r="Q272" s="97">
        <v>2500</v>
      </c>
      <c r="R272" s="98">
        <v>0.66</v>
      </c>
    </row>
    <row r="273" spans="1:18">
      <c r="A273" s="90" t="s">
        <v>1388</v>
      </c>
      <c r="B273" s="95" t="s">
        <v>1279</v>
      </c>
      <c r="C273" s="100" t="s">
        <v>276</v>
      </c>
      <c r="D273" s="97">
        <v>4400</v>
      </c>
      <c r="E273" s="97">
        <v>3400</v>
      </c>
      <c r="F273" s="97">
        <v>9800000</v>
      </c>
      <c r="G273" s="97">
        <v>2900</v>
      </c>
      <c r="H273" s="98">
        <v>0.77</v>
      </c>
      <c r="I273" s="97">
        <v>4400</v>
      </c>
      <c r="J273" s="97">
        <v>3100</v>
      </c>
      <c r="K273" s="97">
        <v>7700000</v>
      </c>
      <c r="L273" s="97">
        <v>2500</v>
      </c>
      <c r="M273" s="98">
        <v>0.71</v>
      </c>
      <c r="N273" s="97">
        <v>4400</v>
      </c>
      <c r="O273" s="97">
        <v>2900</v>
      </c>
      <c r="P273" s="97">
        <v>8000000</v>
      </c>
      <c r="Q273" s="97">
        <v>2700</v>
      </c>
      <c r="R273" s="98">
        <v>0.66</v>
      </c>
    </row>
    <row r="274" spans="1:18">
      <c r="A274" s="90" t="s">
        <v>1388</v>
      </c>
      <c r="B274" s="95" t="s">
        <v>1286</v>
      </c>
      <c r="C274" s="100" t="s">
        <v>277</v>
      </c>
      <c r="D274" s="97">
        <v>5200</v>
      </c>
      <c r="E274" s="97">
        <v>4000</v>
      </c>
      <c r="F274" s="97">
        <v>10900000</v>
      </c>
      <c r="G274" s="97">
        <v>2700</v>
      </c>
      <c r="H274" s="98">
        <v>0.77</v>
      </c>
      <c r="I274" s="97">
        <v>5200</v>
      </c>
      <c r="J274" s="97">
        <v>3500</v>
      </c>
      <c r="K274" s="97">
        <v>8400000</v>
      </c>
      <c r="L274" s="97">
        <v>2400</v>
      </c>
      <c r="M274" s="98">
        <v>0.68</v>
      </c>
      <c r="N274" s="97">
        <v>5100</v>
      </c>
      <c r="O274" s="97">
        <v>3300</v>
      </c>
      <c r="P274" s="97">
        <v>8800000</v>
      </c>
      <c r="Q274" s="97">
        <v>2700</v>
      </c>
      <c r="R274" s="98">
        <v>0.64</v>
      </c>
    </row>
    <row r="275" spans="1:18" ht="23" customHeight="1">
      <c r="A275" s="90" t="s">
        <v>1390</v>
      </c>
      <c r="B275" s="99" t="s">
        <v>1389</v>
      </c>
      <c r="C275" s="92" t="s">
        <v>1390</v>
      </c>
      <c r="D275" s="93">
        <v>351000</v>
      </c>
      <c r="E275" s="93">
        <v>268000</v>
      </c>
      <c r="F275" s="93">
        <v>840000000</v>
      </c>
      <c r="G275" s="93">
        <v>3100</v>
      </c>
      <c r="H275" s="94">
        <v>0.76</v>
      </c>
      <c r="I275" s="93">
        <v>349000</v>
      </c>
      <c r="J275" s="93">
        <v>239000</v>
      </c>
      <c r="K275" s="93">
        <v>650000000</v>
      </c>
      <c r="L275" s="93">
        <v>2700</v>
      </c>
      <c r="M275" s="94">
        <v>0.68</v>
      </c>
      <c r="N275" s="93">
        <v>348000</v>
      </c>
      <c r="O275" s="93">
        <v>223000</v>
      </c>
      <c r="P275" s="93">
        <v>682000000</v>
      </c>
      <c r="Q275" s="93">
        <v>3100</v>
      </c>
      <c r="R275" s="94">
        <v>0.64</v>
      </c>
    </row>
    <row r="276" spans="1:18">
      <c r="A276" s="90" t="s">
        <v>1390</v>
      </c>
      <c r="B276" s="95" t="s">
        <v>685</v>
      </c>
      <c r="C276" s="100" t="s">
        <v>278</v>
      </c>
      <c r="D276" s="97">
        <v>5600</v>
      </c>
      <c r="E276" s="97">
        <v>4400</v>
      </c>
      <c r="F276" s="97">
        <v>14500000</v>
      </c>
      <c r="G276" s="97">
        <v>3300</v>
      </c>
      <c r="H276" s="98">
        <v>0.78</v>
      </c>
      <c r="I276" s="97">
        <v>5600</v>
      </c>
      <c r="J276" s="97">
        <v>4000</v>
      </c>
      <c r="K276" s="97">
        <v>11600000</v>
      </c>
      <c r="L276" s="97">
        <v>2900</v>
      </c>
      <c r="M276" s="98">
        <v>0.72</v>
      </c>
      <c r="N276" s="97">
        <v>5600</v>
      </c>
      <c r="O276" s="97">
        <v>3800</v>
      </c>
      <c r="P276" s="97">
        <v>12300000</v>
      </c>
      <c r="Q276" s="97">
        <v>3200</v>
      </c>
      <c r="R276" s="98">
        <v>0.68</v>
      </c>
    </row>
    <row r="277" spans="1:18">
      <c r="A277" s="90" t="s">
        <v>1390</v>
      </c>
      <c r="B277" s="95" t="s">
        <v>693</v>
      </c>
      <c r="C277" s="100" t="s">
        <v>279</v>
      </c>
      <c r="D277" s="97">
        <v>5700</v>
      </c>
      <c r="E277" s="97">
        <v>4400</v>
      </c>
      <c r="F277" s="97">
        <v>12600000</v>
      </c>
      <c r="G277" s="97">
        <v>2900</v>
      </c>
      <c r="H277" s="98">
        <v>0.77</v>
      </c>
      <c r="I277" s="97">
        <v>5700</v>
      </c>
      <c r="J277" s="97">
        <v>4000</v>
      </c>
      <c r="K277" s="97">
        <v>10000000</v>
      </c>
      <c r="L277" s="97">
        <v>2500</v>
      </c>
      <c r="M277" s="98">
        <v>0.71</v>
      </c>
      <c r="N277" s="97">
        <v>5600</v>
      </c>
      <c r="O277" s="97">
        <v>3700</v>
      </c>
      <c r="P277" s="97">
        <v>10300000</v>
      </c>
      <c r="Q277" s="97">
        <v>2800</v>
      </c>
      <c r="R277" s="98">
        <v>0.66</v>
      </c>
    </row>
    <row r="278" spans="1:18">
      <c r="A278" s="90" t="s">
        <v>1390</v>
      </c>
      <c r="B278" s="95" t="s">
        <v>733</v>
      </c>
      <c r="C278" s="100" t="s">
        <v>280</v>
      </c>
      <c r="D278" s="97">
        <v>6300</v>
      </c>
      <c r="E278" s="97">
        <v>4800</v>
      </c>
      <c r="F278" s="97">
        <v>15600000</v>
      </c>
      <c r="G278" s="97">
        <v>3200</v>
      </c>
      <c r="H278" s="98">
        <v>0.76</v>
      </c>
      <c r="I278" s="97">
        <v>6300</v>
      </c>
      <c r="J278" s="97">
        <v>4200</v>
      </c>
      <c r="K278" s="97">
        <v>11900000</v>
      </c>
      <c r="L278" s="97">
        <v>2800</v>
      </c>
      <c r="M278" s="98">
        <v>0.67</v>
      </c>
      <c r="N278" s="97">
        <v>6300</v>
      </c>
      <c r="O278" s="97">
        <v>4000</v>
      </c>
      <c r="P278" s="97">
        <v>12600000</v>
      </c>
      <c r="Q278" s="97">
        <v>3200</v>
      </c>
      <c r="R278" s="98">
        <v>0.64</v>
      </c>
    </row>
    <row r="279" spans="1:18">
      <c r="A279" s="90" t="s">
        <v>1390</v>
      </c>
      <c r="B279" s="95" t="s">
        <v>738</v>
      </c>
      <c r="C279" s="100" t="s">
        <v>281</v>
      </c>
      <c r="D279" s="97">
        <v>6000</v>
      </c>
      <c r="E279" s="97">
        <v>4600</v>
      </c>
      <c r="F279" s="97">
        <v>15600000</v>
      </c>
      <c r="G279" s="97">
        <v>3400</v>
      </c>
      <c r="H279" s="98">
        <v>0.77</v>
      </c>
      <c r="I279" s="97">
        <v>6000</v>
      </c>
      <c r="J279" s="97">
        <v>4200</v>
      </c>
      <c r="K279" s="97">
        <v>12300000</v>
      </c>
      <c r="L279" s="97">
        <v>2900</v>
      </c>
      <c r="M279" s="98">
        <v>0.7</v>
      </c>
      <c r="N279" s="97">
        <v>6000</v>
      </c>
      <c r="O279" s="97">
        <v>3900</v>
      </c>
      <c r="P279" s="97">
        <v>13100000</v>
      </c>
      <c r="Q279" s="97">
        <v>3300</v>
      </c>
      <c r="R279" s="98">
        <v>0.66</v>
      </c>
    </row>
    <row r="280" spans="1:18">
      <c r="A280" s="90" t="s">
        <v>1390</v>
      </c>
      <c r="B280" s="95" t="s">
        <v>748</v>
      </c>
      <c r="C280" s="100" t="s">
        <v>282</v>
      </c>
      <c r="D280" s="97">
        <v>6100</v>
      </c>
      <c r="E280" s="97">
        <v>4700</v>
      </c>
      <c r="F280" s="97">
        <v>14300000</v>
      </c>
      <c r="G280" s="97">
        <v>3100</v>
      </c>
      <c r="H280" s="98">
        <v>0.76</v>
      </c>
      <c r="I280" s="97">
        <v>6100</v>
      </c>
      <c r="J280" s="97">
        <v>4000</v>
      </c>
      <c r="K280" s="97">
        <v>10700000</v>
      </c>
      <c r="L280" s="97">
        <v>2700</v>
      </c>
      <c r="M280" s="98">
        <v>0.66</v>
      </c>
      <c r="N280" s="97">
        <v>6100</v>
      </c>
      <c r="O280" s="97">
        <v>3600</v>
      </c>
      <c r="P280" s="97">
        <v>10700000</v>
      </c>
      <c r="Q280" s="97">
        <v>2900</v>
      </c>
      <c r="R280" s="98">
        <v>0.6</v>
      </c>
    </row>
    <row r="281" spans="1:18">
      <c r="A281" s="90" t="s">
        <v>1390</v>
      </c>
      <c r="B281" s="95" t="s">
        <v>751</v>
      </c>
      <c r="C281" s="100" t="s">
        <v>283</v>
      </c>
      <c r="D281" s="97">
        <v>6800</v>
      </c>
      <c r="E281" s="97">
        <v>5500</v>
      </c>
      <c r="F281" s="97">
        <v>18100000</v>
      </c>
      <c r="G281" s="97">
        <v>3300</v>
      </c>
      <c r="H281" s="98">
        <v>0.81</v>
      </c>
      <c r="I281" s="97">
        <v>6800</v>
      </c>
      <c r="J281" s="97">
        <v>4900</v>
      </c>
      <c r="K281" s="97">
        <v>14200000</v>
      </c>
      <c r="L281" s="97">
        <v>2900</v>
      </c>
      <c r="M281" s="98">
        <v>0.73</v>
      </c>
      <c r="N281" s="97">
        <v>6700</v>
      </c>
      <c r="O281" s="97">
        <v>4700</v>
      </c>
      <c r="P281" s="97">
        <v>15100000</v>
      </c>
      <c r="Q281" s="97">
        <v>3200</v>
      </c>
      <c r="R281" s="98">
        <v>0.69</v>
      </c>
    </row>
    <row r="282" spans="1:18">
      <c r="A282" s="90" t="s">
        <v>1390</v>
      </c>
      <c r="B282" s="95" t="s">
        <v>758</v>
      </c>
      <c r="C282" s="100" t="s">
        <v>284</v>
      </c>
      <c r="D282" s="97">
        <v>5900</v>
      </c>
      <c r="E282" s="97">
        <v>4400</v>
      </c>
      <c r="F282" s="97">
        <v>13600000</v>
      </c>
      <c r="G282" s="97">
        <v>3100</v>
      </c>
      <c r="H282" s="98">
        <v>0.74</v>
      </c>
      <c r="I282" s="97">
        <v>5900</v>
      </c>
      <c r="J282" s="97">
        <v>3700</v>
      </c>
      <c r="K282" s="97">
        <v>9900000</v>
      </c>
      <c r="L282" s="97">
        <v>2700</v>
      </c>
      <c r="M282" s="98">
        <v>0.62</v>
      </c>
      <c r="N282" s="97">
        <v>5900</v>
      </c>
      <c r="O282" s="97">
        <v>3500</v>
      </c>
      <c r="P282" s="97">
        <v>10500000</v>
      </c>
      <c r="Q282" s="97">
        <v>3000</v>
      </c>
      <c r="R282" s="98">
        <v>0.59</v>
      </c>
    </row>
    <row r="283" spans="1:18">
      <c r="A283" s="90" t="s">
        <v>1390</v>
      </c>
      <c r="B283" s="95" t="s">
        <v>764</v>
      </c>
      <c r="C283" s="100" t="s">
        <v>285</v>
      </c>
      <c r="D283" s="97">
        <v>4600</v>
      </c>
      <c r="E283" s="97">
        <v>3300</v>
      </c>
      <c r="F283" s="97">
        <v>9800000</v>
      </c>
      <c r="G283" s="97">
        <v>3000</v>
      </c>
      <c r="H283" s="98">
        <v>0.7</v>
      </c>
      <c r="I283" s="97">
        <v>4600</v>
      </c>
      <c r="J283" s="97">
        <v>3000</v>
      </c>
      <c r="K283" s="97">
        <v>7800000</v>
      </c>
      <c r="L283" s="97">
        <v>2600</v>
      </c>
      <c r="M283" s="98">
        <v>0.65</v>
      </c>
      <c r="N283" s="97">
        <v>4600</v>
      </c>
      <c r="O283" s="97">
        <v>2700</v>
      </c>
      <c r="P283" s="97">
        <v>7900000</v>
      </c>
      <c r="Q283" s="97">
        <v>2900</v>
      </c>
      <c r="R283" s="98">
        <v>0.59</v>
      </c>
    </row>
    <row r="284" spans="1:18">
      <c r="A284" s="90" t="s">
        <v>1390</v>
      </c>
      <c r="B284" s="95" t="s">
        <v>775</v>
      </c>
      <c r="C284" s="100" t="s">
        <v>286</v>
      </c>
      <c r="D284" s="97">
        <v>5800</v>
      </c>
      <c r="E284" s="97">
        <v>4700</v>
      </c>
      <c r="F284" s="97">
        <v>15500000</v>
      </c>
      <c r="G284" s="97">
        <v>3300</v>
      </c>
      <c r="H284" s="98">
        <v>0.81</v>
      </c>
      <c r="I284" s="97">
        <v>5800</v>
      </c>
      <c r="J284" s="97">
        <v>4300</v>
      </c>
      <c r="K284" s="97">
        <v>12300000</v>
      </c>
      <c r="L284" s="97">
        <v>2900</v>
      </c>
      <c r="M284" s="98">
        <v>0.74</v>
      </c>
      <c r="N284" s="97">
        <v>5800</v>
      </c>
      <c r="O284" s="97">
        <v>4100</v>
      </c>
      <c r="P284" s="97">
        <v>13200000</v>
      </c>
      <c r="Q284" s="97">
        <v>3200</v>
      </c>
      <c r="R284" s="98">
        <v>0.71</v>
      </c>
    </row>
    <row r="285" spans="1:18">
      <c r="A285" s="90" t="s">
        <v>1390</v>
      </c>
      <c r="B285" s="95" t="s">
        <v>778</v>
      </c>
      <c r="C285" s="100" t="s">
        <v>287</v>
      </c>
      <c r="D285" s="97">
        <v>5900</v>
      </c>
      <c r="E285" s="97">
        <v>4300</v>
      </c>
      <c r="F285" s="97">
        <v>13400000</v>
      </c>
      <c r="G285" s="97">
        <v>3100</v>
      </c>
      <c r="H285" s="98">
        <v>0.73</v>
      </c>
      <c r="I285" s="97">
        <v>5900</v>
      </c>
      <c r="J285" s="97">
        <v>3700</v>
      </c>
      <c r="K285" s="97">
        <v>9900000</v>
      </c>
      <c r="L285" s="97">
        <v>2700</v>
      </c>
      <c r="M285" s="98">
        <v>0.63</v>
      </c>
      <c r="N285" s="97">
        <v>5900</v>
      </c>
      <c r="O285" s="97">
        <v>3300</v>
      </c>
      <c r="P285" s="97">
        <v>9800000</v>
      </c>
      <c r="Q285" s="97">
        <v>3000</v>
      </c>
      <c r="R285" s="98">
        <v>0.56000000000000005</v>
      </c>
    </row>
    <row r="286" spans="1:18">
      <c r="A286" s="90" t="s">
        <v>1390</v>
      </c>
      <c r="B286" s="95" t="s">
        <v>783</v>
      </c>
      <c r="C286" s="100" t="s">
        <v>288</v>
      </c>
      <c r="D286" s="97">
        <v>5400</v>
      </c>
      <c r="E286" s="97">
        <v>4200</v>
      </c>
      <c r="F286" s="97">
        <v>13200000</v>
      </c>
      <c r="G286" s="97">
        <v>3100</v>
      </c>
      <c r="H286" s="98">
        <v>0.77</v>
      </c>
      <c r="I286" s="97">
        <v>5400</v>
      </c>
      <c r="J286" s="97">
        <v>3800</v>
      </c>
      <c r="K286" s="97">
        <v>10300000</v>
      </c>
      <c r="L286" s="97">
        <v>2700</v>
      </c>
      <c r="M286" s="98">
        <v>0.7</v>
      </c>
      <c r="N286" s="97">
        <v>5400</v>
      </c>
      <c r="O286" s="97">
        <v>3500</v>
      </c>
      <c r="P286" s="97">
        <v>10800000</v>
      </c>
      <c r="Q286" s="97">
        <v>3100</v>
      </c>
      <c r="R286" s="98">
        <v>0.65</v>
      </c>
    </row>
    <row r="287" spans="1:18">
      <c r="A287" s="90" t="s">
        <v>1390</v>
      </c>
      <c r="B287" s="95" t="s">
        <v>797</v>
      </c>
      <c r="C287" s="100" t="s">
        <v>289</v>
      </c>
      <c r="D287" s="97">
        <v>5000</v>
      </c>
      <c r="E287" s="97">
        <v>3900</v>
      </c>
      <c r="F287" s="97">
        <v>11500000</v>
      </c>
      <c r="G287" s="97">
        <v>2900</v>
      </c>
      <c r="H287" s="98">
        <v>0.78</v>
      </c>
      <c r="I287" s="97">
        <v>5000</v>
      </c>
      <c r="J287" s="97">
        <v>3500</v>
      </c>
      <c r="K287" s="97">
        <v>9000000</v>
      </c>
      <c r="L287" s="97">
        <v>2500</v>
      </c>
      <c r="M287" s="98">
        <v>0.7</v>
      </c>
      <c r="N287" s="97">
        <v>5000</v>
      </c>
      <c r="O287" s="97">
        <v>3400</v>
      </c>
      <c r="P287" s="97">
        <v>9800000</v>
      </c>
      <c r="Q287" s="97">
        <v>2900</v>
      </c>
      <c r="R287" s="98">
        <v>0.68</v>
      </c>
    </row>
    <row r="288" spans="1:18">
      <c r="A288" s="90" t="s">
        <v>1390</v>
      </c>
      <c r="B288" s="95" t="s">
        <v>802</v>
      </c>
      <c r="C288" s="100" t="s">
        <v>290</v>
      </c>
      <c r="D288" s="97">
        <v>5900</v>
      </c>
      <c r="E288" s="97">
        <v>4600</v>
      </c>
      <c r="F288" s="97">
        <v>14200000</v>
      </c>
      <c r="G288" s="97">
        <v>3100</v>
      </c>
      <c r="H288" s="98">
        <v>0.78</v>
      </c>
      <c r="I288" s="97">
        <v>5900</v>
      </c>
      <c r="J288" s="97">
        <v>4100</v>
      </c>
      <c r="K288" s="97">
        <v>11100000</v>
      </c>
      <c r="L288" s="97">
        <v>2700</v>
      </c>
      <c r="M288" s="98">
        <v>0.7</v>
      </c>
      <c r="N288" s="97">
        <v>5900</v>
      </c>
      <c r="O288" s="97">
        <v>3900</v>
      </c>
      <c r="P288" s="97">
        <v>11800000</v>
      </c>
      <c r="Q288" s="97">
        <v>3000</v>
      </c>
      <c r="R288" s="98">
        <v>0.67</v>
      </c>
    </row>
    <row r="289" spans="1:18">
      <c r="A289" s="90" t="s">
        <v>1390</v>
      </c>
      <c r="B289" s="95" t="s">
        <v>869</v>
      </c>
      <c r="C289" s="100" t="s">
        <v>291</v>
      </c>
      <c r="D289" s="97">
        <v>7200</v>
      </c>
      <c r="E289" s="97">
        <v>5700</v>
      </c>
      <c r="F289" s="97">
        <v>19100000</v>
      </c>
      <c r="G289" s="97">
        <v>3300</v>
      </c>
      <c r="H289" s="98">
        <v>0.79</v>
      </c>
      <c r="I289" s="97">
        <v>7200</v>
      </c>
      <c r="J289" s="97">
        <v>5300</v>
      </c>
      <c r="K289" s="97">
        <v>15200000</v>
      </c>
      <c r="L289" s="97">
        <v>2900</v>
      </c>
      <c r="M289" s="98">
        <v>0.73</v>
      </c>
      <c r="N289" s="97">
        <v>7100</v>
      </c>
      <c r="O289" s="97">
        <v>5000</v>
      </c>
      <c r="P289" s="97">
        <v>16300000</v>
      </c>
      <c r="Q289" s="97">
        <v>3300</v>
      </c>
      <c r="R289" s="98">
        <v>0.7</v>
      </c>
    </row>
    <row r="290" spans="1:18">
      <c r="A290" s="90" t="s">
        <v>1390</v>
      </c>
      <c r="B290" s="95" t="s">
        <v>904</v>
      </c>
      <c r="C290" s="100" t="s">
        <v>292</v>
      </c>
      <c r="D290" s="97">
        <v>4400</v>
      </c>
      <c r="E290" s="97">
        <v>3200</v>
      </c>
      <c r="F290" s="97">
        <v>8700000</v>
      </c>
      <c r="G290" s="97">
        <v>2700</v>
      </c>
      <c r="H290" s="98">
        <v>0.73</v>
      </c>
      <c r="I290" s="97">
        <v>4300</v>
      </c>
      <c r="J290" s="97">
        <v>2800</v>
      </c>
      <c r="K290" s="97">
        <v>6600000</v>
      </c>
      <c r="L290" s="97">
        <v>2300</v>
      </c>
      <c r="M290" s="98">
        <v>0.65</v>
      </c>
      <c r="N290" s="97">
        <v>4300</v>
      </c>
      <c r="O290" s="97">
        <v>2700</v>
      </c>
      <c r="P290" s="97">
        <v>7000000</v>
      </c>
      <c r="Q290" s="97">
        <v>2600</v>
      </c>
      <c r="R290" s="98">
        <v>0.62</v>
      </c>
    </row>
    <row r="291" spans="1:18">
      <c r="A291" s="90" t="s">
        <v>1390</v>
      </c>
      <c r="B291" s="95" t="s">
        <v>916</v>
      </c>
      <c r="C291" s="100" t="s">
        <v>293</v>
      </c>
      <c r="D291" s="97">
        <v>6300</v>
      </c>
      <c r="E291" s="97">
        <v>5000</v>
      </c>
      <c r="F291" s="97">
        <v>16000000</v>
      </c>
      <c r="G291" s="97">
        <v>3200</v>
      </c>
      <c r="H291" s="98">
        <v>0.8</v>
      </c>
      <c r="I291" s="97">
        <v>6300</v>
      </c>
      <c r="J291" s="97">
        <v>4700</v>
      </c>
      <c r="K291" s="97">
        <v>12900000</v>
      </c>
      <c r="L291" s="97">
        <v>2800</v>
      </c>
      <c r="M291" s="98">
        <v>0.74</v>
      </c>
      <c r="N291" s="97">
        <v>6200</v>
      </c>
      <c r="O291" s="97">
        <v>4400</v>
      </c>
      <c r="P291" s="97">
        <v>13700000</v>
      </c>
      <c r="Q291" s="97">
        <v>3100</v>
      </c>
      <c r="R291" s="98">
        <v>0.7</v>
      </c>
    </row>
    <row r="292" spans="1:18">
      <c r="A292" s="90" t="s">
        <v>1390</v>
      </c>
      <c r="B292" s="95" t="s">
        <v>921</v>
      </c>
      <c r="C292" s="100" t="s">
        <v>294</v>
      </c>
      <c r="D292" s="97">
        <v>5400</v>
      </c>
      <c r="E292" s="97">
        <v>4100</v>
      </c>
      <c r="F292" s="97">
        <v>12900000</v>
      </c>
      <c r="G292" s="97">
        <v>3200</v>
      </c>
      <c r="H292" s="98">
        <v>0.75</v>
      </c>
      <c r="I292" s="97">
        <v>5400</v>
      </c>
      <c r="J292" s="97">
        <v>3600</v>
      </c>
      <c r="K292" s="97">
        <v>9800000</v>
      </c>
      <c r="L292" s="97">
        <v>2700</v>
      </c>
      <c r="M292" s="98">
        <v>0.66</v>
      </c>
      <c r="N292" s="97">
        <v>5400</v>
      </c>
      <c r="O292" s="97">
        <v>3300</v>
      </c>
      <c r="P292" s="97">
        <v>10100000</v>
      </c>
      <c r="Q292" s="97">
        <v>3100</v>
      </c>
      <c r="R292" s="98">
        <v>0.61</v>
      </c>
    </row>
    <row r="293" spans="1:18">
      <c r="A293" s="90" t="s">
        <v>1390</v>
      </c>
      <c r="B293" s="95" t="s">
        <v>926</v>
      </c>
      <c r="C293" s="100" t="s">
        <v>295</v>
      </c>
      <c r="D293" s="97">
        <v>6900</v>
      </c>
      <c r="E293" s="97">
        <v>5400</v>
      </c>
      <c r="F293" s="97">
        <v>17400000</v>
      </c>
      <c r="G293" s="97">
        <v>3200</v>
      </c>
      <c r="H293" s="98">
        <v>0.78</v>
      </c>
      <c r="I293" s="97">
        <v>6900</v>
      </c>
      <c r="J293" s="97">
        <v>4900</v>
      </c>
      <c r="K293" s="97">
        <v>13700000</v>
      </c>
      <c r="L293" s="97">
        <v>2800</v>
      </c>
      <c r="M293" s="98">
        <v>0.71</v>
      </c>
      <c r="N293" s="97">
        <v>6800</v>
      </c>
      <c r="O293" s="97">
        <v>4500</v>
      </c>
      <c r="P293" s="97">
        <v>14200000</v>
      </c>
      <c r="Q293" s="97">
        <v>3200</v>
      </c>
      <c r="R293" s="98">
        <v>0.66</v>
      </c>
    </row>
    <row r="294" spans="1:18">
      <c r="A294" s="90" t="s">
        <v>1390</v>
      </c>
      <c r="B294" s="95" t="s">
        <v>931</v>
      </c>
      <c r="C294" s="100" t="s">
        <v>296</v>
      </c>
      <c r="D294" s="97">
        <v>5900</v>
      </c>
      <c r="E294" s="97">
        <v>4500</v>
      </c>
      <c r="F294" s="97">
        <v>14900000</v>
      </c>
      <c r="G294" s="97">
        <v>3300</v>
      </c>
      <c r="H294" s="98">
        <v>0.76</v>
      </c>
      <c r="I294" s="97">
        <v>5900</v>
      </c>
      <c r="J294" s="97">
        <v>4100</v>
      </c>
      <c r="K294" s="97">
        <v>11600000</v>
      </c>
      <c r="L294" s="97">
        <v>2800</v>
      </c>
      <c r="M294" s="98">
        <v>0.69</v>
      </c>
      <c r="N294" s="97">
        <v>5900</v>
      </c>
      <c r="O294" s="97">
        <v>3800</v>
      </c>
      <c r="P294" s="97">
        <v>12000000</v>
      </c>
      <c r="Q294" s="97">
        <v>3200</v>
      </c>
      <c r="R294" s="98">
        <v>0.64</v>
      </c>
    </row>
    <row r="295" spans="1:18">
      <c r="A295" s="90" t="s">
        <v>1390</v>
      </c>
      <c r="B295" s="95" t="s">
        <v>932</v>
      </c>
      <c r="C295" s="100" t="s">
        <v>297</v>
      </c>
      <c r="D295" s="97">
        <v>7700</v>
      </c>
      <c r="E295" s="97">
        <v>6000</v>
      </c>
      <c r="F295" s="97">
        <v>19900000</v>
      </c>
      <c r="G295" s="97">
        <v>3300</v>
      </c>
      <c r="H295" s="98">
        <v>0.79</v>
      </c>
      <c r="I295" s="97">
        <v>7600</v>
      </c>
      <c r="J295" s="97">
        <v>5500</v>
      </c>
      <c r="K295" s="97">
        <v>15800000</v>
      </c>
      <c r="L295" s="97">
        <v>2900</v>
      </c>
      <c r="M295" s="98">
        <v>0.72</v>
      </c>
      <c r="N295" s="97">
        <v>7600</v>
      </c>
      <c r="O295" s="97">
        <v>5200</v>
      </c>
      <c r="P295" s="97">
        <v>16900000</v>
      </c>
      <c r="Q295" s="97">
        <v>3200</v>
      </c>
      <c r="R295" s="98">
        <v>0.69</v>
      </c>
    </row>
    <row r="296" spans="1:18">
      <c r="A296" s="90" t="s">
        <v>1390</v>
      </c>
      <c r="B296" s="95" t="s">
        <v>936</v>
      </c>
      <c r="C296" s="100" t="s">
        <v>298</v>
      </c>
      <c r="D296" s="97">
        <v>5200</v>
      </c>
      <c r="E296" s="97">
        <v>3800</v>
      </c>
      <c r="F296" s="97">
        <v>12400000</v>
      </c>
      <c r="G296" s="97">
        <v>3300</v>
      </c>
      <c r="H296" s="98">
        <v>0.73</v>
      </c>
      <c r="I296" s="97">
        <v>5200</v>
      </c>
      <c r="J296" s="97">
        <v>3400</v>
      </c>
      <c r="K296" s="97">
        <v>9700000</v>
      </c>
      <c r="L296" s="97">
        <v>2800</v>
      </c>
      <c r="M296" s="98">
        <v>0.65</v>
      </c>
      <c r="N296" s="97">
        <v>5200</v>
      </c>
      <c r="O296" s="97">
        <v>3100</v>
      </c>
      <c r="P296" s="97">
        <v>9900000</v>
      </c>
      <c r="Q296" s="97">
        <v>3200</v>
      </c>
      <c r="R296" s="98">
        <v>0.59</v>
      </c>
    </row>
    <row r="297" spans="1:18">
      <c r="A297" s="90" t="s">
        <v>1390</v>
      </c>
      <c r="B297" s="95" t="s">
        <v>944</v>
      </c>
      <c r="C297" s="100" t="s">
        <v>299</v>
      </c>
      <c r="D297" s="97">
        <v>5100</v>
      </c>
      <c r="E297" s="97">
        <v>3900</v>
      </c>
      <c r="F297" s="97">
        <v>12400000</v>
      </c>
      <c r="G297" s="97">
        <v>3200</v>
      </c>
      <c r="H297" s="98">
        <v>0.76</v>
      </c>
      <c r="I297" s="97">
        <v>5100</v>
      </c>
      <c r="J297" s="97">
        <v>3400</v>
      </c>
      <c r="K297" s="97">
        <v>9500000</v>
      </c>
      <c r="L297" s="97">
        <v>2800</v>
      </c>
      <c r="M297" s="98">
        <v>0.67</v>
      </c>
      <c r="N297" s="97">
        <v>5100</v>
      </c>
      <c r="O297" s="97">
        <v>3200</v>
      </c>
      <c r="P297" s="97">
        <v>9800000</v>
      </c>
      <c r="Q297" s="97">
        <v>3100</v>
      </c>
      <c r="R297" s="98">
        <v>0.62</v>
      </c>
    </row>
    <row r="298" spans="1:18">
      <c r="A298" s="90" t="s">
        <v>1390</v>
      </c>
      <c r="B298" s="95" t="s">
        <v>950</v>
      </c>
      <c r="C298" s="100" t="s">
        <v>300</v>
      </c>
      <c r="D298" s="97">
        <v>6000</v>
      </c>
      <c r="E298" s="97">
        <v>4300</v>
      </c>
      <c r="F298" s="97">
        <v>12500000</v>
      </c>
      <c r="G298" s="97">
        <v>2900</v>
      </c>
      <c r="H298" s="98">
        <v>0.71</v>
      </c>
      <c r="I298" s="97">
        <v>5700</v>
      </c>
      <c r="J298" s="97">
        <v>3700</v>
      </c>
      <c r="K298" s="97">
        <v>9500000</v>
      </c>
      <c r="L298" s="97">
        <v>2500</v>
      </c>
      <c r="M298" s="98">
        <v>0.65</v>
      </c>
      <c r="N298" s="97">
        <v>5600</v>
      </c>
      <c r="O298" s="97">
        <v>3300</v>
      </c>
      <c r="P298" s="97">
        <v>9500000</v>
      </c>
      <c r="Q298" s="97">
        <v>2900</v>
      </c>
      <c r="R298" s="98">
        <v>0.59</v>
      </c>
    </row>
    <row r="299" spans="1:18">
      <c r="A299" s="90" t="s">
        <v>1390</v>
      </c>
      <c r="B299" s="95" t="s">
        <v>996</v>
      </c>
      <c r="C299" s="100" t="s">
        <v>301</v>
      </c>
      <c r="D299" s="97">
        <v>6600</v>
      </c>
      <c r="E299" s="97">
        <v>5400</v>
      </c>
      <c r="F299" s="97">
        <v>15300000</v>
      </c>
      <c r="G299" s="97">
        <v>2800</v>
      </c>
      <c r="H299" s="98">
        <v>0.82</v>
      </c>
      <c r="I299" s="97">
        <v>6500</v>
      </c>
      <c r="J299" s="97">
        <v>5000</v>
      </c>
      <c r="K299" s="97">
        <v>12200000</v>
      </c>
      <c r="L299" s="97">
        <v>2400</v>
      </c>
      <c r="M299" s="98">
        <v>0.76</v>
      </c>
      <c r="N299" s="97">
        <v>6500</v>
      </c>
      <c r="O299" s="97">
        <v>4800</v>
      </c>
      <c r="P299" s="97">
        <v>13200000</v>
      </c>
      <c r="Q299" s="97">
        <v>2800</v>
      </c>
      <c r="R299" s="98">
        <v>0.73</v>
      </c>
    </row>
    <row r="300" spans="1:18">
      <c r="A300" s="90" t="s">
        <v>1390</v>
      </c>
      <c r="B300" s="95" t="s">
        <v>997</v>
      </c>
      <c r="C300" s="100" t="s">
        <v>302</v>
      </c>
      <c r="D300" s="97">
        <v>8600</v>
      </c>
      <c r="E300" s="97">
        <v>6700</v>
      </c>
      <c r="F300" s="97">
        <v>18900000</v>
      </c>
      <c r="G300" s="97">
        <v>2800</v>
      </c>
      <c r="H300" s="98">
        <v>0.78</v>
      </c>
      <c r="I300" s="97">
        <v>8400</v>
      </c>
      <c r="J300" s="97">
        <v>6300</v>
      </c>
      <c r="K300" s="97">
        <v>15300000</v>
      </c>
      <c r="L300" s="97">
        <v>2400</v>
      </c>
      <c r="M300" s="98">
        <v>0.75</v>
      </c>
      <c r="N300" s="97">
        <v>8200</v>
      </c>
      <c r="O300" s="97">
        <v>5900</v>
      </c>
      <c r="P300" s="97">
        <v>16200000</v>
      </c>
      <c r="Q300" s="97">
        <v>2800</v>
      </c>
      <c r="R300" s="98">
        <v>0.72</v>
      </c>
    </row>
    <row r="301" spans="1:18">
      <c r="A301" s="90" t="s">
        <v>1390</v>
      </c>
      <c r="B301" s="95" t="s">
        <v>1002</v>
      </c>
      <c r="C301" s="100" t="s">
        <v>303</v>
      </c>
      <c r="D301" s="97">
        <v>5800</v>
      </c>
      <c r="E301" s="97">
        <v>4400</v>
      </c>
      <c r="F301" s="97">
        <v>14400000</v>
      </c>
      <c r="G301" s="97">
        <v>3300</v>
      </c>
      <c r="H301" s="98">
        <v>0.76</v>
      </c>
      <c r="I301" s="97">
        <v>5800</v>
      </c>
      <c r="J301" s="97">
        <v>3900</v>
      </c>
      <c r="K301" s="97">
        <v>11200000</v>
      </c>
      <c r="L301" s="97">
        <v>2800</v>
      </c>
      <c r="M301" s="98">
        <v>0.68</v>
      </c>
      <c r="N301" s="97">
        <v>5800</v>
      </c>
      <c r="O301" s="97">
        <v>3700</v>
      </c>
      <c r="P301" s="97">
        <v>11700000</v>
      </c>
      <c r="Q301" s="97">
        <v>3200</v>
      </c>
      <c r="R301" s="98">
        <v>0.64</v>
      </c>
    </row>
    <row r="302" spans="1:18">
      <c r="A302" s="90" t="s">
        <v>1390</v>
      </c>
      <c r="B302" s="95" t="s">
        <v>1010</v>
      </c>
      <c r="C302" s="100" t="s">
        <v>304</v>
      </c>
      <c r="D302" s="97">
        <v>6400</v>
      </c>
      <c r="E302" s="97">
        <v>5000</v>
      </c>
      <c r="F302" s="97">
        <v>17400000</v>
      </c>
      <c r="G302" s="97">
        <v>3500</v>
      </c>
      <c r="H302" s="98">
        <v>0.77</v>
      </c>
      <c r="I302" s="97">
        <v>6400</v>
      </c>
      <c r="J302" s="97">
        <v>4400</v>
      </c>
      <c r="K302" s="97">
        <v>13500000</v>
      </c>
      <c r="L302" s="97">
        <v>3000</v>
      </c>
      <c r="M302" s="98">
        <v>0.69</v>
      </c>
      <c r="N302" s="97">
        <v>6400</v>
      </c>
      <c r="O302" s="97">
        <v>4100</v>
      </c>
      <c r="P302" s="97">
        <v>13900000</v>
      </c>
      <c r="Q302" s="97">
        <v>3400</v>
      </c>
      <c r="R302" s="98">
        <v>0.63</v>
      </c>
    </row>
    <row r="303" spans="1:18">
      <c r="A303" s="90" t="s">
        <v>1390</v>
      </c>
      <c r="B303" s="95" t="s">
        <v>1013</v>
      </c>
      <c r="C303" s="100" t="s">
        <v>305</v>
      </c>
      <c r="D303" s="97">
        <v>6000</v>
      </c>
      <c r="E303" s="97">
        <v>4400</v>
      </c>
      <c r="F303" s="97">
        <v>13100000</v>
      </c>
      <c r="G303" s="97">
        <v>3000</v>
      </c>
      <c r="H303" s="98">
        <v>0.73</v>
      </c>
      <c r="I303" s="97">
        <v>6000</v>
      </c>
      <c r="J303" s="97">
        <v>3700</v>
      </c>
      <c r="K303" s="97">
        <v>9700000</v>
      </c>
      <c r="L303" s="97">
        <v>2600</v>
      </c>
      <c r="M303" s="98">
        <v>0.63</v>
      </c>
      <c r="N303" s="97">
        <v>6000</v>
      </c>
      <c r="O303" s="97">
        <v>3400</v>
      </c>
      <c r="P303" s="97">
        <v>9800000</v>
      </c>
      <c r="Q303" s="97">
        <v>2900</v>
      </c>
      <c r="R303" s="98">
        <v>0.56999999999999995</v>
      </c>
    </row>
    <row r="304" spans="1:18">
      <c r="A304" s="90" t="s">
        <v>1390</v>
      </c>
      <c r="B304" s="95" t="s">
        <v>1048</v>
      </c>
      <c r="C304" s="100" t="s">
        <v>306</v>
      </c>
      <c r="D304" s="97">
        <v>6800</v>
      </c>
      <c r="E304" s="97">
        <v>5200</v>
      </c>
      <c r="F304" s="97">
        <v>16900000</v>
      </c>
      <c r="G304" s="97">
        <v>3300</v>
      </c>
      <c r="H304" s="98">
        <v>0.75</v>
      </c>
      <c r="I304" s="97">
        <v>6800</v>
      </c>
      <c r="J304" s="97">
        <v>4500</v>
      </c>
      <c r="K304" s="97">
        <v>12900000</v>
      </c>
      <c r="L304" s="97">
        <v>2900</v>
      </c>
      <c r="M304" s="98">
        <v>0.66</v>
      </c>
      <c r="N304" s="97">
        <v>6800</v>
      </c>
      <c r="O304" s="97">
        <v>4200</v>
      </c>
      <c r="P304" s="97">
        <v>13300000</v>
      </c>
      <c r="Q304" s="97">
        <v>3200</v>
      </c>
      <c r="R304" s="98">
        <v>0.61</v>
      </c>
    </row>
    <row r="305" spans="1:18">
      <c r="A305" s="90" t="s">
        <v>1390</v>
      </c>
      <c r="B305" s="95" t="s">
        <v>1049</v>
      </c>
      <c r="C305" s="100" t="s">
        <v>307</v>
      </c>
      <c r="D305" s="97">
        <v>6500</v>
      </c>
      <c r="E305" s="97">
        <v>4900</v>
      </c>
      <c r="F305" s="97">
        <v>15400000</v>
      </c>
      <c r="G305" s="97">
        <v>3100</v>
      </c>
      <c r="H305" s="98">
        <v>0.76</v>
      </c>
      <c r="I305" s="97">
        <v>6500</v>
      </c>
      <c r="J305" s="97">
        <v>4300</v>
      </c>
      <c r="K305" s="97">
        <v>11800000</v>
      </c>
      <c r="L305" s="97">
        <v>2700</v>
      </c>
      <c r="M305" s="98">
        <v>0.67</v>
      </c>
      <c r="N305" s="97">
        <v>6500</v>
      </c>
      <c r="O305" s="97">
        <v>4000</v>
      </c>
      <c r="P305" s="97">
        <v>12100000</v>
      </c>
      <c r="Q305" s="97">
        <v>3000</v>
      </c>
      <c r="R305" s="98">
        <v>0.62</v>
      </c>
    </row>
    <row r="306" spans="1:18">
      <c r="A306" s="90" t="s">
        <v>1390</v>
      </c>
      <c r="B306" s="95" t="s">
        <v>1053</v>
      </c>
      <c r="C306" s="100" t="s">
        <v>308</v>
      </c>
      <c r="D306" s="97">
        <v>5700</v>
      </c>
      <c r="E306" s="97">
        <v>4300</v>
      </c>
      <c r="F306" s="97">
        <v>14100000</v>
      </c>
      <c r="G306" s="97">
        <v>3300</v>
      </c>
      <c r="H306" s="98">
        <v>0.75</v>
      </c>
      <c r="I306" s="97">
        <v>5700</v>
      </c>
      <c r="J306" s="97">
        <v>3800</v>
      </c>
      <c r="K306" s="97">
        <v>10700000</v>
      </c>
      <c r="L306" s="97">
        <v>2800</v>
      </c>
      <c r="M306" s="98">
        <v>0.67</v>
      </c>
      <c r="N306" s="97">
        <v>5600</v>
      </c>
      <c r="O306" s="97">
        <v>3500</v>
      </c>
      <c r="P306" s="97">
        <v>11300000</v>
      </c>
      <c r="Q306" s="97">
        <v>3200</v>
      </c>
      <c r="R306" s="98">
        <v>0.62</v>
      </c>
    </row>
    <row r="307" spans="1:18">
      <c r="A307" s="90" t="s">
        <v>1390</v>
      </c>
      <c r="B307" s="95" t="s">
        <v>1056</v>
      </c>
      <c r="C307" s="100" t="s">
        <v>309</v>
      </c>
      <c r="D307" s="97">
        <v>5700</v>
      </c>
      <c r="E307" s="97">
        <v>4200</v>
      </c>
      <c r="F307" s="97">
        <v>12000000</v>
      </c>
      <c r="G307" s="97">
        <v>2800</v>
      </c>
      <c r="H307" s="98">
        <v>0.74</v>
      </c>
      <c r="I307" s="97">
        <v>5700</v>
      </c>
      <c r="J307" s="97">
        <v>3500</v>
      </c>
      <c r="K307" s="97">
        <v>8700000</v>
      </c>
      <c r="L307" s="97">
        <v>2500</v>
      </c>
      <c r="M307" s="98">
        <v>0.62</v>
      </c>
      <c r="N307" s="97">
        <v>5700</v>
      </c>
      <c r="O307" s="97">
        <v>3300</v>
      </c>
      <c r="P307" s="97">
        <v>9100000</v>
      </c>
      <c r="Q307" s="97">
        <v>2800</v>
      </c>
      <c r="R307" s="98">
        <v>0.57999999999999996</v>
      </c>
    </row>
    <row r="308" spans="1:18">
      <c r="A308" s="90" t="s">
        <v>1390</v>
      </c>
      <c r="B308" s="95" t="s">
        <v>1063</v>
      </c>
      <c r="C308" s="100" t="s">
        <v>310</v>
      </c>
      <c r="D308" s="97">
        <v>6700</v>
      </c>
      <c r="E308" s="97">
        <v>4800</v>
      </c>
      <c r="F308" s="97">
        <v>14800000</v>
      </c>
      <c r="G308" s="97">
        <v>3100</v>
      </c>
      <c r="H308" s="98">
        <v>0.72</v>
      </c>
      <c r="I308" s="97">
        <v>6700</v>
      </c>
      <c r="J308" s="97">
        <v>4400</v>
      </c>
      <c r="K308" s="97">
        <v>11500000</v>
      </c>
      <c r="L308" s="97">
        <v>2600</v>
      </c>
      <c r="M308" s="98">
        <v>0.66</v>
      </c>
      <c r="N308" s="97">
        <v>6700</v>
      </c>
      <c r="O308" s="97">
        <v>4000</v>
      </c>
      <c r="P308" s="97">
        <v>11900000</v>
      </c>
      <c r="Q308" s="97">
        <v>3000</v>
      </c>
      <c r="R308" s="98">
        <v>0.6</v>
      </c>
    </row>
    <row r="309" spans="1:18">
      <c r="A309" s="90" t="s">
        <v>1390</v>
      </c>
      <c r="B309" s="95" t="s">
        <v>1067</v>
      </c>
      <c r="C309" s="100" t="s">
        <v>311</v>
      </c>
      <c r="D309" s="97">
        <v>5100</v>
      </c>
      <c r="E309" s="97">
        <v>3900</v>
      </c>
      <c r="F309" s="97">
        <v>11400000</v>
      </c>
      <c r="G309" s="97">
        <v>2900</v>
      </c>
      <c r="H309" s="98">
        <v>0.76</v>
      </c>
      <c r="I309" s="97">
        <v>5100</v>
      </c>
      <c r="J309" s="97">
        <v>3300</v>
      </c>
      <c r="K309" s="97">
        <v>8500000</v>
      </c>
      <c r="L309" s="97">
        <v>2600</v>
      </c>
      <c r="M309" s="98">
        <v>0.66</v>
      </c>
      <c r="N309" s="97">
        <v>5100</v>
      </c>
      <c r="O309" s="97">
        <v>3200</v>
      </c>
      <c r="P309" s="97">
        <v>9000000</v>
      </c>
      <c r="Q309" s="97">
        <v>2800</v>
      </c>
      <c r="R309" s="98">
        <v>0.63</v>
      </c>
    </row>
    <row r="310" spans="1:18">
      <c r="A310" s="90" t="s">
        <v>1390</v>
      </c>
      <c r="B310" s="95" t="s">
        <v>1071</v>
      </c>
      <c r="C310" s="100" t="s">
        <v>312</v>
      </c>
      <c r="D310" s="97">
        <v>4800</v>
      </c>
      <c r="E310" s="97">
        <v>3700</v>
      </c>
      <c r="F310" s="97">
        <v>11000000</v>
      </c>
      <c r="G310" s="97">
        <v>3000</v>
      </c>
      <c r="H310" s="98">
        <v>0.78</v>
      </c>
      <c r="I310" s="97">
        <v>4800</v>
      </c>
      <c r="J310" s="97">
        <v>3300</v>
      </c>
      <c r="K310" s="97">
        <v>8500000</v>
      </c>
      <c r="L310" s="97">
        <v>2500</v>
      </c>
      <c r="M310" s="98">
        <v>0.7</v>
      </c>
      <c r="N310" s="97">
        <v>4800</v>
      </c>
      <c r="O310" s="97">
        <v>3100</v>
      </c>
      <c r="P310" s="97">
        <v>8900000</v>
      </c>
      <c r="Q310" s="97">
        <v>2900</v>
      </c>
      <c r="R310" s="98">
        <v>0.65</v>
      </c>
    </row>
    <row r="311" spans="1:18">
      <c r="A311" s="90" t="s">
        <v>1390</v>
      </c>
      <c r="B311" s="95" t="s">
        <v>1072</v>
      </c>
      <c r="C311" s="100" t="s">
        <v>313</v>
      </c>
      <c r="D311" s="97">
        <v>4500</v>
      </c>
      <c r="E311" s="97">
        <v>3300</v>
      </c>
      <c r="F311" s="97">
        <v>9200000</v>
      </c>
      <c r="G311" s="97">
        <v>2800</v>
      </c>
      <c r="H311" s="98">
        <v>0.74</v>
      </c>
      <c r="I311" s="97">
        <v>4500</v>
      </c>
      <c r="J311" s="97">
        <v>3000</v>
      </c>
      <c r="K311" s="97">
        <v>7200000</v>
      </c>
      <c r="L311" s="97">
        <v>2400</v>
      </c>
      <c r="M311" s="98">
        <v>0.68</v>
      </c>
      <c r="N311" s="97">
        <v>4400</v>
      </c>
      <c r="O311" s="97">
        <v>2800</v>
      </c>
      <c r="P311" s="97">
        <v>7400000</v>
      </c>
      <c r="Q311" s="97">
        <v>2700</v>
      </c>
      <c r="R311" s="98">
        <v>0.63</v>
      </c>
    </row>
    <row r="312" spans="1:18">
      <c r="A312" s="90" t="s">
        <v>1390</v>
      </c>
      <c r="B312" s="95" t="s">
        <v>1092</v>
      </c>
      <c r="C312" s="100" t="s">
        <v>314</v>
      </c>
      <c r="D312" s="97">
        <v>6100</v>
      </c>
      <c r="E312" s="97">
        <v>4600</v>
      </c>
      <c r="F312" s="97">
        <v>11500000</v>
      </c>
      <c r="G312" s="97">
        <v>2500</v>
      </c>
      <c r="H312" s="98">
        <v>0.75</v>
      </c>
      <c r="I312" s="97">
        <v>6000</v>
      </c>
      <c r="J312" s="97">
        <v>4200</v>
      </c>
      <c r="K312" s="97">
        <v>9200000</v>
      </c>
      <c r="L312" s="97">
        <v>2200</v>
      </c>
      <c r="M312" s="98">
        <v>0.7</v>
      </c>
      <c r="N312" s="97">
        <v>5900</v>
      </c>
      <c r="O312" s="97">
        <v>4000</v>
      </c>
      <c r="P312" s="97">
        <v>9700000</v>
      </c>
      <c r="Q312" s="97">
        <v>2400</v>
      </c>
      <c r="R312" s="98">
        <v>0.67</v>
      </c>
    </row>
    <row r="313" spans="1:18">
      <c r="A313" s="90" t="s">
        <v>1390</v>
      </c>
      <c r="B313" s="95" t="s">
        <v>1104</v>
      </c>
      <c r="C313" s="100" t="s">
        <v>315</v>
      </c>
      <c r="D313" s="97">
        <v>5900</v>
      </c>
      <c r="E313" s="97">
        <v>4700</v>
      </c>
      <c r="F313" s="97">
        <v>15300000</v>
      </c>
      <c r="G313" s="97">
        <v>3300</v>
      </c>
      <c r="H313" s="98">
        <v>0.79</v>
      </c>
      <c r="I313" s="97">
        <v>5900</v>
      </c>
      <c r="J313" s="97">
        <v>4200</v>
      </c>
      <c r="K313" s="97">
        <v>11900000</v>
      </c>
      <c r="L313" s="97">
        <v>2800</v>
      </c>
      <c r="M313" s="98">
        <v>0.71</v>
      </c>
      <c r="N313" s="97">
        <v>5800</v>
      </c>
      <c r="O313" s="97">
        <v>3900</v>
      </c>
      <c r="P313" s="97">
        <v>12600000</v>
      </c>
      <c r="Q313" s="97">
        <v>3200</v>
      </c>
      <c r="R313" s="98">
        <v>0.67</v>
      </c>
    </row>
    <row r="314" spans="1:18">
      <c r="A314" s="90" t="s">
        <v>1390</v>
      </c>
      <c r="B314" s="95" t="s">
        <v>1116</v>
      </c>
      <c r="C314" s="100" t="s">
        <v>316</v>
      </c>
      <c r="D314" s="97">
        <v>5700</v>
      </c>
      <c r="E314" s="97">
        <v>4400</v>
      </c>
      <c r="F314" s="97">
        <v>13000000</v>
      </c>
      <c r="G314" s="97">
        <v>3000</v>
      </c>
      <c r="H314" s="98">
        <v>0.77</v>
      </c>
      <c r="I314" s="97">
        <v>5700</v>
      </c>
      <c r="J314" s="97">
        <v>4000</v>
      </c>
      <c r="K314" s="97">
        <v>10400000</v>
      </c>
      <c r="L314" s="97">
        <v>2600</v>
      </c>
      <c r="M314" s="98">
        <v>0.71</v>
      </c>
      <c r="N314" s="97">
        <v>5600</v>
      </c>
      <c r="O314" s="97">
        <v>3900</v>
      </c>
      <c r="P314" s="97">
        <v>11200000</v>
      </c>
      <c r="Q314" s="97">
        <v>2900</v>
      </c>
      <c r="R314" s="98">
        <v>0.69</v>
      </c>
    </row>
    <row r="315" spans="1:18">
      <c r="A315" s="90" t="s">
        <v>1390</v>
      </c>
      <c r="B315" s="95" t="s">
        <v>1129</v>
      </c>
      <c r="C315" s="100" t="s">
        <v>317</v>
      </c>
      <c r="D315" s="97">
        <v>7000</v>
      </c>
      <c r="E315" s="97">
        <v>5200</v>
      </c>
      <c r="F315" s="97">
        <v>17000000</v>
      </c>
      <c r="G315" s="97">
        <v>3300</v>
      </c>
      <c r="H315" s="98">
        <v>0.74</v>
      </c>
      <c r="I315" s="97">
        <v>7000</v>
      </c>
      <c r="J315" s="97">
        <v>4600</v>
      </c>
      <c r="K315" s="97">
        <v>13100000</v>
      </c>
      <c r="L315" s="97">
        <v>2900</v>
      </c>
      <c r="M315" s="98">
        <v>0.65</v>
      </c>
      <c r="N315" s="97">
        <v>7000</v>
      </c>
      <c r="O315" s="97">
        <v>4300</v>
      </c>
      <c r="P315" s="97">
        <v>13700000</v>
      </c>
      <c r="Q315" s="97">
        <v>3200</v>
      </c>
      <c r="R315" s="98">
        <v>0.61</v>
      </c>
    </row>
    <row r="316" spans="1:18">
      <c r="A316" s="90" t="s">
        <v>1390</v>
      </c>
      <c r="B316" s="95" t="s">
        <v>1152</v>
      </c>
      <c r="C316" s="100" t="s">
        <v>318</v>
      </c>
      <c r="D316" s="97">
        <v>6300</v>
      </c>
      <c r="E316" s="97">
        <v>5100</v>
      </c>
      <c r="F316" s="97">
        <v>17000000</v>
      </c>
      <c r="G316" s="97">
        <v>3400</v>
      </c>
      <c r="H316" s="98">
        <v>0.8</v>
      </c>
      <c r="I316" s="97">
        <v>6300</v>
      </c>
      <c r="J316" s="97">
        <v>4700</v>
      </c>
      <c r="K316" s="97">
        <v>13700000</v>
      </c>
      <c r="L316" s="97">
        <v>2900</v>
      </c>
      <c r="M316" s="98">
        <v>0.74</v>
      </c>
      <c r="N316" s="97">
        <v>6300</v>
      </c>
      <c r="O316" s="97">
        <v>4500</v>
      </c>
      <c r="P316" s="97">
        <v>14800000</v>
      </c>
      <c r="Q316" s="97">
        <v>3300</v>
      </c>
      <c r="R316" s="98">
        <v>0.71</v>
      </c>
    </row>
    <row r="317" spans="1:18">
      <c r="A317" s="90" t="s">
        <v>1390</v>
      </c>
      <c r="B317" s="95" t="s">
        <v>1153</v>
      </c>
      <c r="C317" s="100" t="s">
        <v>319</v>
      </c>
      <c r="D317" s="97">
        <v>5800</v>
      </c>
      <c r="E317" s="97">
        <v>4200</v>
      </c>
      <c r="F317" s="97">
        <v>13800000</v>
      </c>
      <c r="G317" s="97">
        <v>3300</v>
      </c>
      <c r="H317" s="98">
        <v>0.72</v>
      </c>
      <c r="I317" s="97">
        <v>5800</v>
      </c>
      <c r="J317" s="97">
        <v>3700</v>
      </c>
      <c r="K317" s="97">
        <v>10400000</v>
      </c>
      <c r="L317" s="97">
        <v>2900</v>
      </c>
      <c r="M317" s="98">
        <v>0.63</v>
      </c>
      <c r="N317" s="97">
        <v>5800</v>
      </c>
      <c r="O317" s="97">
        <v>3300</v>
      </c>
      <c r="P317" s="97">
        <v>10600000</v>
      </c>
      <c r="Q317" s="97">
        <v>3200</v>
      </c>
      <c r="R317" s="98">
        <v>0.56999999999999995</v>
      </c>
    </row>
    <row r="318" spans="1:18">
      <c r="A318" s="90" t="s">
        <v>1390</v>
      </c>
      <c r="B318" s="95" t="s">
        <v>1156</v>
      </c>
      <c r="C318" s="100" t="s">
        <v>320</v>
      </c>
      <c r="D318" s="97">
        <v>6500</v>
      </c>
      <c r="E318" s="97">
        <v>4700</v>
      </c>
      <c r="F318" s="97">
        <v>15700000</v>
      </c>
      <c r="G318" s="97">
        <v>3300</v>
      </c>
      <c r="H318" s="98">
        <v>0.73</v>
      </c>
      <c r="I318" s="97">
        <v>6500</v>
      </c>
      <c r="J318" s="97">
        <v>4100</v>
      </c>
      <c r="K318" s="97">
        <v>11700000</v>
      </c>
      <c r="L318" s="97">
        <v>2800</v>
      </c>
      <c r="M318" s="98">
        <v>0.64</v>
      </c>
      <c r="N318" s="97">
        <v>6400</v>
      </c>
      <c r="O318" s="97">
        <v>3700</v>
      </c>
      <c r="P318" s="97">
        <v>11700000</v>
      </c>
      <c r="Q318" s="97">
        <v>3100</v>
      </c>
      <c r="R318" s="98">
        <v>0.57999999999999996</v>
      </c>
    </row>
    <row r="319" spans="1:18">
      <c r="A319" s="90" t="s">
        <v>1390</v>
      </c>
      <c r="B319" s="95" t="s">
        <v>1160</v>
      </c>
      <c r="C319" s="100" t="s">
        <v>321</v>
      </c>
      <c r="D319" s="97">
        <v>6500</v>
      </c>
      <c r="E319" s="97">
        <v>4800</v>
      </c>
      <c r="F319" s="97">
        <v>14300000</v>
      </c>
      <c r="G319" s="97">
        <v>3000</v>
      </c>
      <c r="H319" s="98">
        <v>0.74</v>
      </c>
      <c r="I319" s="97">
        <v>6500</v>
      </c>
      <c r="J319" s="97">
        <v>4100</v>
      </c>
      <c r="K319" s="97">
        <v>10600000</v>
      </c>
      <c r="L319" s="97">
        <v>2600</v>
      </c>
      <c r="M319" s="98">
        <v>0.63</v>
      </c>
      <c r="N319" s="97">
        <v>6500</v>
      </c>
      <c r="O319" s="97">
        <v>3700</v>
      </c>
      <c r="P319" s="97">
        <v>10800000</v>
      </c>
      <c r="Q319" s="97">
        <v>2900</v>
      </c>
      <c r="R319" s="98">
        <v>0.57999999999999996</v>
      </c>
    </row>
    <row r="320" spans="1:18">
      <c r="A320" s="90" t="s">
        <v>1390</v>
      </c>
      <c r="B320" s="95" t="s">
        <v>1165</v>
      </c>
      <c r="C320" s="100" t="s">
        <v>322</v>
      </c>
      <c r="D320" s="97">
        <v>6000</v>
      </c>
      <c r="E320" s="97">
        <v>4500</v>
      </c>
      <c r="F320" s="97">
        <v>14300000</v>
      </c>
      <c r="G320" s="97">
        <v>3200</v>
      </c>
      <c r="H320" s="98">
        <v>0.75</v>
      </c>
      <c r="I320" s="97">
        <v>6000</v>
      </c>
      <c r="J320" s="97">
        <v>3900</v>
      </c>
      <c r="K320" s="97">
        <v>10800000</v>
      </c>
      <c r="L320" s="97">
        <v>2800</v>
      </c>
      <c r="M320" s="98">
        <v>0.65</v>
      </c>
      <c r="N320" s="97">
        <v>6000</v>
      </c>
      <c r="O320" s="97">
        <v>3600</v>
      </c>
      <c r="P320" s="97">
        <v>11200000</v>
      </c>
      <c r="Q320" s="97">
        <v>3100</v>
      </c>
      <c r="R320" s="98">
        <v>0.6</v>
      </c>
    </row>
    <row r="321" spans="1:18">
      <c r="A321" s="90" t="s">
        <v>1390</v>
      </c>
      <c r="B321" s="95" t="s">
        <v>1168</v>
      </c>
      <c r="C321" s="100" t="s">
        <v>323</v>
      </c>
      <c r="D321" s="97">
        <v>6800</v>
      </c>
      <c r="E321" s="97">
        <v>5300</v>
      </c>
      <c r="F321" s="97">
        <v>18100000</v>
      </c>
      <c r="G321" s="97">
        <v>3400</v>
      </c>
      <c r="H321" s="98">
        <v>0.79</v>
      </c>
      <c r="I321" s="97">
        <v>6700</v>
      </c>
      <c r="J321" s="97">
        <v>4800</v>
      </c>
      <c r="K321" s="97">
        <v>14000000</v>
      </c>
      <c r="L321" s="97">
        <v>2900</v>
      </c>
      <c r="M321" s="98">
        <v>0.71</v>
      </c>
      <c r="N321" s="97">
        <v>6700</v>
      </c>
      <c r="O321" s="97">
        <v>4400</v>
      </c>
      <c r="P321" s="97">
        <v>14700000</v>
      </c>
      <c r="Q321" s="97">
        <v>3300</v>
      </c>
      <c r="R321" s="98">
        <v>0.66</v>
      </c>
    </row>
    <row r="322" spans="1:18">
      <c r="A322" s="90" t="s">
        <v>1390</v>
      </c>
      <c r="B322" s="95" t="s">
        <v>1170</v>
      </c>
      <c r="C322" s="100" t="s">
        <v>324</v>
      </c>
      <c r="D322" s="97">
        <v>6400</v>
      </c>
      <c r="E322" s="97">
        <v>4900</v>
      </c>
      <c r="F322" s="97">
        <v>16200000</v>
      </c>
      <c r="G322" s="97">
        <v>3300</v>
      </c>
      <c r="H322" s="98">
        <v>0.75</v>
      </c>
      <c r="I322" s="97">
        <v>6400</v>
      </c>
      <c r="J322" s="97">
        <v>4300</v>
      </c>
      <c r="K322" s="97">
        <v>12500000</v>
      </c>
      <c r="L322" s="97">
        <v>2900</v>
      </c>
      <c r="M322" s="98">
        <v>0.67</v>
      </c>
      <c r="N322" s="97">
        <v>6400</v>
      </c>
      <c r="O322" s="97">
        <v>4000</v>
      </c>
      <c r="P322" s="97">
        <v>13200000</v>
      </c>
      <c r="Q322" s="97">
        <v>3300</v>
      </c>
      <c r="R322" s="98">
        <v>0.62</v>
      </c>
    </row>
    <row r="323" spans="1:18">
      <c r="A323" s="90" t="s">
        <v>1390</v>
      </c>
      <c r="B323" s="95" t="s">
        <v>1171</v>
      </c>
      <c r="C323" s="100" t="s">
        <v>325</v>
      </c>
      <c r="D323" s="97">
        <v>5800</v>
      </c>
      <c r="E323" s="97">
        <v>4200</v>
      </c>
      <c r="F323" s="97">
        <v>12500000</v>
      </c>
      <c r="G323" s="97">
        <v>3000</v>
      </c>
      <c r="H323" s="98">
        <v>0.73</v>
      </c>
      <c r="I323" s="97">
        <v>5800</v>
      </c>
      <c r="J323" s="97">
        <v>3700</v>
      </c>
      <c r="K323" s="97">
        <v>9400000</v>
      </c>
      <c r="L323" s="97">
        <v>2600</v>
      </c>
      <c r="M323" s="98">
        <v>0.63</v>
      </c>
      <c r="N323" s="97">
        <v>5800</v>
      </c>
      <c r="O323" s="97">
        <v>3400</v>
      </c>
      <c r="P323" s="97">
        <v>9900000</v>
      </c>
      <c r="Q323" s="97">
        <v>2900</v>
      </c>
      <c r="R323" s="98">
        <v>0.6</v>
      </c>
    </row>
    <row r="324" spans="1:18">
      <c r="A324" s="90" t="s">
        <v>1390</v>
      </c>
      <c r="B324" s="95" t="s">
        <v>1176</v>
      </c>
      <c r="C324" s="100" t="s">
        <v>326</v>
      </c>
      <c r="D324" s="97">
        <v>5200</v>
      </c>
      <c r="E324" s="97">
        <v>4000</v>
      </c>
      <c r="F324" s="97">
        <v>12100000</v>
      </c>
      <c r="G324" s="97">
        <v>3000</v>
      </c>
      <c r="H324" s="98">
        <v>0.78</v>
      </c>
      <c r="I324" s="97">
        <v>5100</v>
      </c>
      <c r="J324" s="97">
        <v>3700</v>
      </c>
      <c r="K324" s="97">
        <v>9600000</v>
      </c>
      <c r="L324" s="97">
        <v>2600</v>
      </c>
      <c r="M324" s="98">
        <v>0.71</v>
      </c>
      <c r="N324" s="97">
        <v>5100</v>
      </c>
      <c r="O324" s="97">
        <v>3500</v>
      </c>
      <c r="P324" s="97">
        <v>10400000</v>
      </c>
      <c r="Q324" s="97">
        <v>3000</v>
      </c>
      <c r="R324" s="98">
        <v>0.68</v>
      </c>
    </row>
    <row r="325" spans="1:18">
      <c r="A325" s="90" t="s">
        <v>1390</v>
      </c>
      <c r="B325" s="95" t="s">
        <v>1179</v>
      </c>
      <c r="C325" s="100" t="s">
        <v>327</v>
      </c>
      <c r="D325" s="97">
        <v>5300</v>
      </c>
      <c r="E325" s="97">
        <v>3900</v>
      </c>
      <c r="F325" s="97">
        <v>12700000</v>
      </c>
      <c r="G325" s="97">
        <v>3200</v>
      </c>
      <c r="H325" s="98">
        <v>0.74</v>
      </c>
      <c r="I325" s="97">
        <v>5300</v>
      </c>
      <c r="J325" s="97">
        <v>3600</v>
      </c>
      <c r="K325" s="97">
        <v>10000000</v>
      </c>
      <c r="L325" s="97">
        <v>2800</v>
      </c>
      <c r="M325" s="98">
        <v>0.68</v>
      </c>
      <c r="N325" s="97">
        <v>5300</v>
      </c>
      <c r="O325" s="97">
        <v>3300</v>
      </c>
      <c r="P325" s="97">
        <v>10300000</v>
      </c>
      <c r="Q325" s="97">
        <v>3100</v>
      </c>
      <c r="R325" s="98">
        <v>0.63</v>
      </c>
    </row>
    <row r="326" spans="1:18">
      <c r="A326" s="90" t="s">
        <v>1390</v>
      </c>
      <c r="B326" s="95" t="s">
        <v>1187</v>
      </c>
      <c r="C326" s="100" t="s">
        <v>328</v>
      </c>
      <c r="D326" s="97">
        <v>5600</v>
      </c>
      <c r="E326" s="97">
        <v>4500</v>
      </c>
      <c r="F326" s="97">
        <v>14200000</v>
      </c>
      <c r="G326" s="97">
        <v>3200</v>
      </c>
      <c r="H326" s="98">
        <v>0.8</v>
      </c>
      <c r="I326" s="97">
        <v>5600</v>
      </c>
      <c r="J326" s="97">
        <v>4100</v>
      </c>
      <c r="K326" s="97">
        <v>11200000</v>
      </c>
      <c r="L326" s="97">
        <v>2800</v>
      </c>
      <c r="M326" s="98">
        <v>0.72</v>
      </c>
      <c r="N326" s="97">
        <v>5600</v>
      </c>
      <c r="O326" s="97">
        <v>3800</v>
      </c>
      <c r="P326" s="97">
        <v>11700000</v>
      </c>
      <c r="Q326" s="97">
        <v>3100</v>
      </c>
      <c r="R326" s="98">
        <v>0.68</v>
      </c>
    </row>
    <row r="327" spans="1:18">
      <c r="A327" s="90" t="s">
        <v>1390</v>
      </c>
      <c r="B327" s="95" t="s">
        <v>1201</v>
      </c>
      <c r="C327" s="100" t="s">
        <v>329</v>
      </c>
      <c r="D327" s="97">
        <v>5900</v>
      </c>
      <c r="E327" s="97">
        <v>4200</v>
      </c>
      <c r="F327" s="97">
        <v>12200000</v>
      </c>
      <c r="G327" s="97">
        <v>2900</v>
      </c>
      <c r="H327" s="98">
        <v>0.72</v>
      </c>
      <c r="I327" s="97">
        <v>5900</v>
      </c>
      <c r="J327" s="97">
        <v>3500</v>
      </c>
      <c r="K327" s="97">
        <v>8800000</v>
      </c>
      <c r="L327" s="97">
        <v>2500</v>
      </c>
      <c r="M327" s="98">
        <v>0.6</v>
      </c>
      <c r="N327" s="97">
        <v>5900</v>
      </c>
      <c r="O327" s="97">
        <v>3300</v>
      </c>
      <c r="P327" s="97">
        <v>9200000</v>
      </c>
      <c r="Q327" s="97">
        <v>2800</v>
      </c>
      <c r="R327" s="98">
        <v>0.56000000000000005</v>
      </c>
    </row>
    <row r="328" spans="1:18">
      <c r="A328" s="90" t="s">
        <v>1390</v>
      </c>
      <c r="B328" s="95" t="s">
        <v>1217</v>
      </c>
      <c r="C328" s="100" t="s">
        <v>330</v>
      </c>
      <c r="D328" s="97">
        <v>9300</v>
      </c>
      <c r="E328" s="97">
        <v>7400</v>
      </c>
      <c r="F328" s="97">
        <v>25000000</v>
      </c>
      <c r="G328" s="97">
        <v>3400</v>
      </c>
      <c r="H328" s="98">
        <v>0.8</v>
      </c>
      <c r="I328" s="97">
        <v>9300</v>
      </c>
      <c r="J328" s="97">
        <v>6900</v>
      </c>
      <c r="K328" s="97">
        <v>20200000</v>
      </c>
      <c r="L328" s="97">
        <v>2900</v>
      </c>
      <c r="M328" s="98">
        <v>0.75</v>
      </c>
      <c r="N328" s="97">
        <v>9200</v>
      </c>
      <c r="O328" s="97">
        <v>6600</v>
      </c>
      <c r="P328" s="97">
        <v>21800000</v>
      </c>
      <c r="Q328" s="97">
        <v>3300</v>
      </c>
      <c r="R328" s="98">
        <v>0.72</v>
      </c>
    </row>
    <row r="329" spans="1:18">
      <c r="A329" s="90" t="s">
        <v>1390</v>
      </c>
      <c r="B329" s="95" t="s">
        <v>1246</v>
      </c>
      <c r="C329" s="100" t="s">
        <v>331</v>
      </c>
      <c r="D329" s="97">
        <v>8500</v>
      </c>
      <c r="E329" s="97">
        <v>6600</v>
      </c>
      <c r="F329" s="97">
        <v>20700000</v>
      </c>
      <c r="G329" s="97">
        <v>3100</v>
      </c>
      <c r="H329" s="98">
        <v>0.78</v>
      </c>
      <c r="I329" s="97">
        <v>8400</v>
      </c>
      <c r="J329" s="97">
        <v>6100</v>
      </c>
      <c r="K329" s="97">
        <v>16500000</v>
      </c>
      <c r="L329" s="97">
        <v>2700</v>
      </c>
      <c r="M329" s="98">
        <v>0.72</v>
      </c>
      <c r="N329" s="97">
        <v>8400</v>
      </c>
      <c r="O329" s="97">
        <v>5700</v>
      </c>
      <c r="P329" s="97">
        <v>17400000</v>
      </c>
      <c r="Q329" s="97">
        <v>3100</v>
      </c>
      <c r="R329" s="98">
        <v>0.68</v>
      </c>
    </row>
    <row r="330" spans="1:18">
      <c r="A330" s="90" t="s">
        <v>1390</v>
      </c>
      <c r="B330" s="95" t="s">
        <v>1247</v>
      </c>
      <c r="C330" s="100" t="s">
        <v>332</v>
      </c>
      <c r="D330" s="97">
        <v>4700</v>
      </c>
      <c r="E330" s="97">
        <v>3500</v>
      </c>
      <c r="F330" s="97">
        <v>9400000</v>
      </c>
      <c r="G330" s="97">
        <v>2700</v>
      </c>
      <c r="H330" s="98">
        <v>0.74</v>
      </c>
      <c r="I330" s="97">
        <v>4700</v>
      </c>
      <c r="J330" s="97">
        <v>3000</v>
      </c>
      <c r="K330" s="97">
        <v>7000000</v>
      </c>
      <c r="L330" s="97">
        <v>2300</v>
      </c>
      <c r="M330" s="98">
        <v>0.64</v>
      </c>
      <c r="N330" s="97">
        <v>4700</v>
      </c>
      <c r="O330" s="97">
        <v>2800</v>
      </c>
      <c r="P330" s="97">
        <v>7300000</v>
      </c>
      <c r="Q330" s="97">
        <v>2600</v>
      </c>
      <c r="R330" s="98">
        <v>0.6</v>
      </c>
    </row>
    <row r="331" spans="1:18">
      <c r="A331" s="90" t="s">
        <v>1390</v>
      </c>
      <c r="B331" s="95" t="s">
        <v>1252</v>
      </c>
      <c r="C331" s="100" t="s">
        <v>333</v>
      </c>
      <c r="D331" s="97">
        <v>5500</v>
      </c>
      <c r="E331" s="97">
        <v>4300</v>
      </c>
      <c r="F331" s="97">
        <v>13600000</v>
      </c>
      <c r="G331" s="97">
        <v>3100</v>
      </c>
      <c r="H331" s="98">
        <v>0.78</v>
      </c>
      <c r="I331" s="97">
        <v>5500</v>
      </c>
      <c r="J331" s="97">
        <v>3900</v>
      </c>
      <c r="K331" s="97">
        <v>10700000</v>
      </c>
      <c r="L331" s="97">
        <v>2700</v>
      </c>
      <c r="M331" s="98">
        <v>0.72</v>
      </c>
      <c r="N331" s="97">
        <v>5500</v>
      </c>
      <c r="O331" s="97">
        <v>3700</v>
      </c>
      <c r="P331" s="97">
        <v>11400000</v>
      </c>
      <c r="Q331" s="97">
        <v>3100</v>
      </c>
      <c r="R331" s="98">
        <v>0.68</v>
      </c>
    </row>
    <row r="332" spans="1:18">
      <c r="A332" s="90" t="s">
        <v>1390</v>
      </c>
      <c r="B332" s="95" t="s">
        <v>1261</v>
      </c>
      <c r="C332" s="100" t="s">
        <v>334</v>
      </c>
      <c r="D332" s="97">
        <v>6300</v>
      </c>
      <c r="E332" s="97">
        <v>4700</v>
      </c>
      <c r="F332" s="97">
        <v>15300000</v>
      </c>
      <c r="G332" s="97">
        <v>3200</v>
      </c>
      <c r="H332" s="98">
        <v>0.75</v>
      </c>
      <c r="I332" s="97">
        <v>6300</v>
      </c>
      <c r="J332" s="97">
        <v>4100</v>
      </c>
      <c r="K332" s="97">
        <v>11500000</v>
      </c>
      <c r="L332" s="97">
        <v>2800</v>
      </c>
      <c r="M332" s="98">
        <v>0.65</v>
      </c>
      <c r="N332" s="97">
        <v>6300</v>
      </c>
      <c r="O332" s="97">
        <v>3800</v>
      </c>
      <c r="P332" s="97">
        <v>11800000</v>
      </c>
      <c r="Q332" s="97">
        <v>3100</v>
      </c>
      <c r="R332" s="98">
        <v>0.6</v>
      </c>
    </row>
    <row r="333" spans="1:18">
      <c r="A333" s="90" t="s">
        <v>1390</v>
      </c>
      <c r="B333" s="95" t="s">
        <v>1272</v>
      </c>
      <c r="C333" s="100" t="s">
        <v>335</v>
      </c>
      <c r="D333" s="97">
        <v>5400</v>
      </c>
      <c r="E333" s="97">
        <v>4200</v>
      </c>
      <c r="F333" s="97">
        <v>13800000</v>
      </c>
      <c r="G333" s="97">
        <v>3300</v>
      </c>
      <c r="H333" s="98">
        <v>0.76</v>
      </c>
      <c r="I333" s="97">
        <v>5400</v>
      </c>
      <c r="J333" s="97">
        <v>3700</v>
      </c>
      <c r="K333" s="97">
        <v>10600000</v>
      </c>
      <c r="L333" s="97">
        <v>2900</v>
      </c>
      <c r="M333" s="98">
        <v>0.67</v>
      </c>
      <c r="N333" s="97">
        <v>5400</v>
      </c>
      <c r="O333" s="97">
        <v>3400</v>
      </c>
      <c r="P333" s="97">
        <v>11100000</v>
      </c>
      <c r="Q333" s="97">
        <v>3200</v>
      </c>
      <c r="R333" s="98">
        <v>0.64</v>
      </c>
    </row>
    <row r="334" spans="1:18" ht="24.75" customHeight="1">
      <c r="A334" s="90" t="s">
        <v>1392</v>
      </c>
      <c r="B334" s="99" t="s">
        <v>1391</v>
      </c>
      <c r="C334" s="92" t="s">
        <v>1392</v>
      </c>
      <c r="D334" s="93">
        <v>642000</v>
      </c>
      <c r="E334" s="93">
        <v>495000</v>
      </c>
      <c r="F334" s="93">
        <v>1450000000</v>
      </c>
      <c r="G334" s="93">
        <v>2900</v>
      </c>
      <c r="H334" s="94">
        <v>0.77</v>
      </c>
      <c r="I334" s="93">
        <v>638000</v>
      </c>
      <c r="J334" s="93">
        <v>462000</v>
      </c>
      <c r="K334" s="93">
        <v>1174000000</v>
      </c>
      <c r="L334" s="93">
        <v>2500</v>
      </c>
      <c r="M334" s="94">
        <v>0.72</v>
      </c>
      <c r="N334" s="93">
        <v>634000</v>
      </c>
      <c r="O334" s="93">
        <v>439000</v>
      </c>
      <c r="P334" s="93">
        <v>1264000000</v>
      </c>
      <c r="Q334" s="93">
        <v>2900</v>
      </c>
      <c r="R334" s="94">
        <v>0.69</v>
      </c>
    </row>
    <row r="335" spans="1:18">
      <c r="A335" s="90" t="s">
        <v>1392</v>
      </c>
      <c r="B335" s="95" t="s">
        <v>681</v>
      </c>
      <c r="C335" s="100" t="s">
        <v>336</v>
      </c>
      <c r="D335" s="97">
        <v>15100</v>
      </c>
      <c r="E335" s="97">
        <v>12300</v>
      </c>
      <c r="F335" s="97">
        <v>36000000</v>
      </c>
      <c r="G335" s="97">
        <v>2900</v>
      </c>
      <c r="H335" s="98">
        <v>0.82</v>
      </c>
      <c r="I335" s="97">
        <v>15000</v>
      </c>
      <c r="J335" s="97">
        <v>11800</v>
      </c>
      <c r="K335" s="97">
        <v>29800000</v>
      </c>
      <c r="L335" s="97">
        <v>2500</v>
      </c>
      <c r="M335" s="98">
        <v>0.78</v>
      </c>
      <c r="N335" s="97">
        <v>14800</v>
      </c>
      <c r="O335" s="97">
        <v>11300</v>
      </c>
      <c r="P335" s="97">
        <v>32700000</v>
      </c>
      <c r="Q335" s="97">
        <v>2900</v>
      </c>
      <c r="R335" s="98">
        <v>0.77</v>
      </c>
    </row>
    <row r="336" spans="1:18">
      <c r="A336" s="90" t="s">
        <v>1392</v>
      </c>
      <c r="B336" s="95" t="s">
        <v>690</v>
      </c>
      <c r="C336" s="100" t="s">
        <v>337</v>
      </c>
      <c r="D336" s="97">
        <v>5800</v>
      </c>
      <c r="E336" s="97">
        <v>4000</v>
      </c>
      <c r="F336" s="97">
        <v>12000000</v>
      </c>
      <c r="G336" s="97">
        <v>3000</v>
      </c>
      <c r="H336" s="98">
        <v>0.7</v>
      </c>
      <c r="I336" s="97">
        <v>5700</v>
      </c>
      <c r="J336" s="97">
        <v>3700</v>
      </c>
      <c r="K336" s="97">
        <v>9600000</v>
      </c>
      <c r="L336" s="97">
        <v>2600</v>
      </c>
      <c r="M336" s="98">
        <v>0.65</v>
      </c>
      <c r="N336" s="97">
        <v>5700</v>
      </c>
      <c r="O336" s="97">
        <v>3500</v>
      </c>
      <c r="P336" s="97">
        <v>10000000</v>
      </c>
      <c r="Q336" s="97">
        <v>2900</v>
      </c>
      <c r="R336" s="98">
        <v>0.61</v>
      </c>
    </row>
    <row r="337" spans="1:18">
      <c r="A337" s="90" t="s">
        <v>1392</v>
      </c>
      <c r="B337" s="95" t="s">
        <v>692</v>
      </c>
      <c r="C337" s="100" t="s">
        <v>338</v>
      </c>
      <c r="D337" s="97">
        <v>5200</v>
      </c>
      <c r="E337" s="97">
        <v>3900</v>
      </c>
      <c r="F337" s="97">
        <v>13400000</v>
      </c>
      <c r="G337" s="97">
        <v>3400</v>
      </c>
      <c r="H337" s="98">
        <v>0.76</v>
      </c>
      <c r="I337" s="97">
        <v>5200</v>
      </c>
      <c r="J337" s="97">
        <v>3600</v>
      </c>
      <c r="K337" s="97">
        <v>10500000</v>
      </c>
      <c r="L337" s="97">
        <v>3000</v>
      </c>
      <c r="M337" s="98">
        <v>0.69</v>
      </c>
      <c r="N337" s="97">
        <v>5200</v>
      </c>
      <c r="O337" s="97">
        <v>3300</v>
      </c>
      <c r="P337" s="97">
        <v>11200000</v>
      </c>
      <c r="Q337" s="97">
        <v>3400</v>
      </c>
      <c r="R337" s="98">
        <v>0.64</v>
      </c>
    </row>
    <row r="338" spans="1:18">
      <c r="A338" s="90" t="s">
        <v>1392</v>
      </c>
      <c r="B338" s="95" t="s">
        <v>694</v>
      </c>
      <c r="C338" s="100" t="s">
        <v>339</v>
      </c>
      <c r="D338" s="97">
        <v>6900</v>
      </c>
      <c r="E338" s="97">
        <v>5100</v>
      </c>
      <c r="F338" s="97">
        <v>14900000</v>
      </c>
      <c r="G338" s="97">
        <v>2900</v>
      </c>
      <c r="H338" s="98">
        <v>0.73</v>
      </c>
      <c r="I338" s="97">
        <v>6900</v>
      </c>
      <c r="J338" s="97">
        <v>4800</v>
      </c>
      <c r="K338" s="97">
        <v>12200000</v>
      </c>
      <c r="L338" s="97">
        <v>2600</v>
      </c>
      <c r="M338" s="98">
        <v>0.69</v>
      </c>
      <c r="N338" s="97">
        <v>6900</v>
      </c>
      <c r="O338" s="97">
        <v>4500</v>
      </c>
      <c r="P338" s="97">
        <v>12900000</v>
      </c>
      <c r="Q338" s="97">
        <v>2900</v>
      </c>
      <c r="R338" s="98">
        <v>0.66</v>
      </c>
    </row>
    <row r="339" spans="1:18">
      <c r="A339" s="90" t="s">
        <v>1392</v>
      </c>
      <c r="B339" s="95" t="s">
        <v>697</v>
      </c>
      <c r="C339" s="100" t="s">
        <v>340</v>
      </c>
      <c r="D339" s="97">
        <v>7400</v>
      </c>
      <c r="E339" s="97">
        <v>5600</v>
      </c>
      <c r="F339" s="97">
        <v>15000000</v>
      </c>
      <c r="G339" s="97">
        <v>2700</v>
      </c>
      <c r="H339" s="98">
        <v>0.75</v>
      </c>
      <c r="I339" s="97">
        <v>7400</v>
      </c>
      <c r="J339" s="97">
        <v>5400</v>
      </c>
      <c r="K339" s="97">
        <v>12600000</v>
      </c>
      <c r="L339" s="97">
        <v>2300</v>
      </c>
      <c r="M339" s="98">
        <v>0.72</v>
      </c>
      <c r="N339" s="97">
        <v>7400</v>
      </c>
      <c r="O339" s="97">
        <v>5000</v>
      </c>
      <c r="P339" s="97">
        <v>13200000</v>
      </c>
      <c r="Q339" s="97">
        <v>2600</v>
      </c>
      <c r="R339" s="98">
        <v>0.68</v>
      </c>
    </row>
    <row r="340" spans="1:18">
      <c r="A340" s="90" t="s">
        <v>1392</v>
      </c>
      <c r="B340" s="95" t="s">
        <v>700</v>
      </c>
      <c r="C340" s="100" t="s">
        <v>341</v>
      </c>
      <c r="D340" s="97">
        <v>5400</v>
      </c>
      <c r="E340" s="97">
        <v>4300</v>
      </c>
      <c r="F340" s="97">
        <v>14000000</v>
      </c>
      <c r="G340" s="97">
        <v>3300</v>
      </c>
      <c r="H340" s="98">
        <v>0.79</v>
      </c>
      <c r="I340" s="97">
        <v>5400</v>
      </c>
      <c r="J340" s="97">
        <v>3900</v>
      </c>
      <c r="K340" s="97">
        <v>11000000</v>
      </c>
      <c r="L340" s="97">
        <v>2800</v>
      </c>
      <c r="M340" s="98">
        <v>0.72</v>
      </c>
      <c r="N340" s="97">
        <v>5400</v>
      </c>
      <c r="O340" s="97">
        <v>3700</v>
      </c>
      <c r="P340" s="97">
        <v>12100000</v>
      </c>
      <c r="Q340" s="97">
        <v>3200</v>
      </c>
      <c r="R340" s="98">
        <v>0.7</v>
      </c>
    </row>
    <row r="341" spans="1:18">
      <c r="A341" s="90" t="s">
        <v>1392</v>
      </c>
      <c r="B341" s="95" t="s">
        <v>735</v>
      </c>
      <c r="C341" s="100" t="s">
        <v>342</v>
      </c>
      <c r="D341" s="97">
        <v>13800</v>
      </c>
      <c r="E341" s="97">
        <v>10700</v>
      </c>
      <c r="F341" s="97">
        <v>29200000</v>
      </c>
      <c r="G341" s="97">
        <v>2700</v>
      </c>
      <c r="H341" s="98">
        <v>0.77</v>
      </c>
      <c r="I341" s="97">
        <v>13800</v>
      </c>
      <c r="J341" s="97">
        <v>10100</v>
      </c>
      <c r="K341" s="97">
        <v>23900000</v>
      </c>
      <c r="L341" s="97">
        <v>2400</v>
      </c>
      <c r="M341" s="98">
        <v>0.74</v>
      </c>
      <c r="N341" s="97">
        <v>13700</v>
      </c>
      <c r="O341" s="97">
        <v>9700</v>
      </c>
      <c r="P341" s="97">
        <v>26000000</v>
      </c>
      <c r="Q341" s="97">
        <v>2700</v>
      </c>
      <c r="R341" s="98">
        <v>0.71</v>
      </c>
    </row>
    <row r="342" spans="1:18">
      <c r="A342" s="90" t="s">
        <v>1392</v>
      </c>
      <c r="B342" s="95" t="s">
        <v>736</v>
      </c>
      <c r="C342" s="100" t="s">
        <v>343</v>
      </c>
      <c r="D342" s="97">
        <v>16900</v>
      </c>
      <c r="E342" s="97">
        <v>14000</v>
      </c>
      <c r="F342" s="97">
        <v>41400000</v>
      </c>
      <c r="G342" s="97">
        <v>3000</v>
      </c>
      <c r="H342" s="98">
        <v>0.83</v>
      </c>
      <c r="I342" s="97">
        <v>16700</v>
      </c>
      <c r="J342" s="97">
        <v>13200</v>
      </c>
      <c r="K342" s="97">
        <v>34000000</v>
      </c>
      <c r="L342" s="97">
        <v>2600</v>
      </c>
      <c r="M342" s="98">
        <v>0.79</v>
      </c>
      <c r="N342" s="97">
        <v>16500</v>
      </c>
      <c r="O342" s="97">
        <v>12800</v>
      </c>
      <c r="P342" s="97">
        <v>37500000</v>
      </c>
      <c r="Q342" s="97">
        <v>2900</v>
      </c>
      <c r="R342" s="98">
        <v>0.77</v>
      </c>
    </row>
    <row r="343" spans="1:18">
      <c r="A343" s="90" t="s">
        <v>1392</v>
      </c>
      <c r="B343" s="95" t="s">
        <v>737</v>
      </c>
      <c r="C343" s="100" t="s">
        <v>344</v>
      </c>
      <c r="D343" s="97">
        <v>10600</v>
      </c>
      <c r="E343" s="97">
        <v>8100</v>
      </c>
      <c r="F343" s="97">
        <v>23200000</v>
      </c>
      <c r="G343" s="97">
        <v>2900</v>
      </c>
      <c r="H343" s="98">
        <v>0.76</v>
      </c>
      <c r="I343" s="97">
        <v>10600</v>
      </c>
      <c r="J343" s="97">
        <v>7400</v>
      </c>
      <c r="K343" s="97">
        <v>18500000</v>
      </c>
      <c r="L343" s="97">
        <v>2500</v>
      </c>
      <c r="M343" s="98">
        <v>0.71</v>
      </c>
      <c r="N343" s="97">
        <v>10500</v>
      </c>
      <c r="O343" s="97">
        <v>7100</v>
      </c>
      <c r="P343" s="97">
        <v>19900000</v>
      </c>
      <c r="Q343" s="97">
        <v>2800</v>
      </c>
      <c r="R343" s="98">
        <v>0.67</v>
      </c>
    </row>
    <row r="344" spans="1:18">
      <c r="A344" s="90" t="s">
        <v>1392</v>
      </c>
      <c r="B344" s="95" t="s">
        <v>749</v>
      </c>
      <c r="C344" s="100" t="s">
        <v>345</v>
      </c>
      <c r="D344" s="97">
        <v>5800</v>
      </c>
      <c r="E344" s="97">
        <v>4500</v>
      </c>
      <c r="F344" s="97">
        <v>14600000</v>
      </c>
      <c r="G344" s="97">
        <v>3200</v>
      </c>
      <c r="H344" s="98">
        <v>0.78</v>
      </c>
      <c r="I344" s="97">
        <v>5800</v>
      </c>
      <c r="J344" s="97">
        <v>4100</v>
      </c>
      <c r="K344" s="97">
        <v>11600000</v>
      </c>
      <c r="L344" s="97">
        <v>2800</v>
      </c>
      <c r="M344" s="98">
        <v>0.71</v>
      </c>
      <c r="N344" s="97">
        <v>5800</v>
      </c>
      <c r="O344" s="97">
        <v>3900</v>
      </c>
      <c r="P344" s="97">
        <v>12300000</v>
      </c>
      <c r="Q344" s="97">
        <v>3200</v>
      </c>
      <c r="R344" s="98">
        <v>0.67</v>
      </c>
    </row>
    <row r="345" spans="1:18">
      <c r="A345" s="90" t="s">
        <v>1392</v>
      </c>
      <c r="B345" s="95" t="s">
        <v>762</v>
      </c>
      <c r="C345" s="100" t="s">
        <v>346</v>
      </c>
      <c r="D345" s="97">
        <v>7400</v>
      </c>
      <c r="E345" s="97">
        <v>5500</v>
      </c>
      <c r="F345" s="97">
        <v>15600000</v>
      </c>
      <c r="G345" s="97">
        <v>2800</v>
      </c>
      <c r="H345" s="98">
        <v>0.74</v>
      </c>
      <c r="I345" s="97">
        <v>7400</v>
      </c>
      <c r="J345" s="97">
        <v>5100</v>
      </c>
      <c r="K345" s="97">
        <v>12500000</v>
      </c>
      <c r="L345" s="97">
        <v>2500</v>
      </c>
      <c r="M345" s="98">
        <v>0.69</v>
      </c>
      <c r="N345" s="97">
        <v>7400</v>
      </c>
      <c r="O345" s="97">
        <v>4700</v>
      </c>
      <c r="P345" s="97">
        <v>13100000</v>
      </c>
      <c r="Q345" s="97">
        <v>2800</v>
      </c>
      <c r="R345" s="98">
        <v>0.64</v>
      </c>
    </row>
    <row r="346" spans="1:18">
      <c r="A346" s="90" t="s">
        <v>1392</v>
      </c>
      <c r="B346" s="95" t="s">
        <v>774</v>
      </c>
      <c r="C346" s="100" t="s">
        <v>347</v>
      </c>
      <c r="D346" s="97">
        <v>6700</v>
      </c>
      <c r="E346" s="97">
        <v>5300</v>
      </c>
      <c r="F346" s="97">
        <v>17300000</v>
      </c>
      <c r="G346" s="97">
        <v>3200</v>
      </c>
      <c r="H346" s="98">
        <v>0.8</v>
      </c>
      <c r="I346" s="97">
        <v>6600</v>
      </c>
      <c r="J346" s="97">
        <v>4800</v>
      </c>
      <c r="K346" s="97">
        <v>13500000</v>
      </c>
      <c r="L346" s="97">
        <v>2800</v>
      </c>
      <c r="M346" s="98">
        <v>0.72</v>
      </c>
      <c r="N346" s="97">
        <v>6600</v>
      </c>
      <c r="O346" s="97">
        <v>4500</v>
      </c>
      <c r="P346" s="97">
        <v>14300000</v>
      </c>
      <c r="Q346" s="97">
        <v>3200</v>
      </c>
      <c r="R346" s="98">
        <v>0.68</v>
      </c>
    </row>
    <row r="347" spans="1:18">
      <c r="A347" s="90" t="s">
        <v>1392</v>
      </c>
      <c r="B347" s="95" t="s">
        <v>784</v>
      </c>
      <c r="C347" s="100" t="s">
        <v>348</v>
      </c>
      <c r="D347" s="97">
        <v>4800</v>
      </c>
      <c r="E347" s="97">
        <v>3100</v>
      </c>
      <c r="F347" s="97">
        <v>9400000</v>
      </c>
      <c r="G347" s="97">
        <v>3000</v>
      </c>
      <c r="H347" s="98">
        <v>0.65</v>
      </c>
      <c r="I347" s="97">
        <v>4800</v>
      </c>
      <c r="J347" s="97">
        <v>2800</v>
      </c>
      <c r="K347" s="97">
        <v>7400000</v>
      </c>
      <c r="L347" s="97">
        <v>2600</v>
      </c>
      <c r="M347" s="98">
        <v>0.6</v>
      </c>
      <c r="N347" s="97">
        <v>4700</v>
      </c>
      <c r="O347" s="97">
        <v>2700</v>
      </c>
      <c r="P347" s="97">
        <v>7900000</v>
      </c>
      <c r="Q347" s="97">
        <v>2900</v>
      </c>
      <c r="R347" s="98">
        <v>0.56999999999999995</v>
      </c>
    </row>
    <row r="348" spans="1:18">
      <c r="A348" s="90" t="s">
        <v>1392</v>
      </c>
      <c r="B348" s="95" t="s">
        <v>789</v>
      </c>
      <c r="C348" s="100" t="s">
        <v>349</v>
      </c>
      <c r="D348" s="97">
        <v>7900</v>
      </c>
      <c r="E348" s="97">
        <v>6300</v>
      </c>
      <c r="F348" s="97">
        <v>19300000</v>
      </c>
      <c r="G348" s="97">
        <v>3100</v>
      </c>
      <c r="H348" s="98">
        <v>0.8</v>
      </c>
      <c r="I348" s="97">
        <v>7800</v>
      </c>
      <c r="J348" s="97">
        <v>5900</v>
      </c>
      <c r="K348" s="97">
        <v>15700000</v>
      </c>
      <c r="L348" s="97">
        <v>2700</v>
      </c>
      <c r="M348" s="98">
        <v>0.75</v>
      </c>
      <c r="N348" s="97">
        <v>7800</v>
      </c>
      <c r="O348" s="97">
        <v>5600</v>
      </c>
      <c r="P348" s="97">
        <v>17000000</v>
      </c>
      <c r="Q348" s="97">
        <v>3000</v>
      </c>
      <c r="R348" s="98">
        <v>0.72</v>
      </c>
    </row>
    <row r="349" spans="1:18">
      <c r="A349" s="90" t="s">
        <v>1392</v>
      </c>
      <c r="B349" s="95" t="s">
        <v>791</v>
      </c>
      <c r="C349" s="100" t="s">
        <v>350</v>
      </c>
      <c r="D349" s="97">
        <v>8500</v>
      </c>
      <c r="E349" s="97">
        <v>6500</v>
      </c>
      <c r="F349" s="97">
        <v>20100000</v>
      </c>
      <c r="G349" s="97">
        <v>3100</v>
      </c>
      <c r="H349" s="98">
        <v>0.77</v>
      </c>
      <c r="I349" s="97">
        <v>8400</v>
      </c>
      <c r="J349" s="97">
        <v>6000</v>
      </c>
      <c r="K349" s="97">
        <v>16300000</v>
      </c>
      <c r="L349" s="97">
        <v>2700</v>
      </c>
      <c r="M349" s="98">
        <v>0.72</v>
      </c>
      <c r="N349" s="97">
        <v>8400</v>
      </c>
      <c r="O349" s="97">
        <v>5700</v>
      </c>
      <c r="P349" s="97">
        <v>17300000</v>
      </c>
      <c r="Q349" s="97">
        <v>3000</v>
      </c>
      <c r="R349" s="98">
        <v>0.67</v>
      </c>
    </row>
    <row r="350" spans="1:18">
      <c r="A350" s="90" t="s">
        <v>1392</v>
      </c>
      <c r="B350" s="95" t="s">
        <v>794</v>
      </c>
      <c r="C350" s="100" t="s">
        <v>351</v>
      </c>
      <c r="D350" s="97">
        <v>4700</v>
      </c>
      <c r="E350" s="97">
        <v>3000</v>
      </c>
      <c r="F350" s="97">
        <v>9300000</v>
      </c>
      <c r="G350" s="97">
        <v>3100</v>
      </c>
      <c r="H350" s="98">
        <v>0.64</v>
      </c>
      <c r="I350" s="97">
        <v>4700</v>
      </c>
      <c r="J350" s="97">
        <v>2800</v>
      </c>
      <c r="K350" s="97">
        <v>7600000</v>
      </c>
      <c r="L350" s="97">
        <v>2700</v>
      </c>
      <c r="M350" s="98">
        <v>0.6</v>
      </c>
      <c r="N350" s="97">
        <v>4700</v>
      </c>
      <c r="O350" s="97">
        <v>2600</v>
      </c>
      <c r="P350" s="97">
        <v>7900000</v>
      </c>
      <c r="Q350" s="97">
        <v>3000</v>
      </c>
      <c r="R350" s="98">
        <v>0.56000000000000005</v>
      </c>
    </row>
    <row r="351" spans="1:18">
      <c r="A351" s="90" t="s">
        <v>1392</v>
      </c>
      <c r="B351" s="95" t="s">
        <v>812</v>
      </c>
      <c r="C351" s="100" t="s">
        <v>352</v>
      </c>
      <c r="D351" s="97">
        <v>7700</v>
      </c>
      <c r="E351" s="97">
        <v>6000</v>
      </c>
      <c r="F351" s="97">
        <v>18200000</v>
      </c>
      <c r="G351" s="97">
        <v>3000</v>
      </c>
      <c r="H351" s="98">
        <v>0.78</v>
      </c>
      <c r="I351" s="97">
        <v>7700</v>
      </c>
      <c r="J351" s="97">
        <v>5500</v>
      </c>
      <c r="K351" s="97">
        <v>14600000</v>
      </c>
      <c r="L351" s="97">
        <v>2600</v>
      </c>
      <c r="M351" s="98">
        <v>0.72</v>
      </c>
      <c r="N351" s="97">
        <v>7600</v>
      </c>
      <c r="O351" s="97">
        <v>5200</v>
      </c>
      <c r="P351" s="97">
        <v>15600000</v>
      </c>
      <c r="Q351" s="97">
        <v>3000</v>
      </c>
      <c r="R351" s="98">
        <v>0.69</v>
      </c>
    </row>
    <row r="352" spans="1:18">
      <c r="A352" s="90" t="s">
        <v>1392</v>
      </c>
      <c r="B352" s="95" t="s">
        <v>813</v>
      </c>
      <c r="C352" s="100" t="s">
        <v>353</v>
      </c>
      <c r="D352" s="97">
        <v>11300</v>
      </c>
      <c r="E352" s="97">
        <v>8800</v>
      </c>
      <c r="F352" s="97">
        <v>24200000</v>
      </c>
      <c r="G352" s="97">
        <v>2800</v>
      </c>
      <c r="H352" s="98">
        <v>0.78</v>
      </c>
      <c r="I352" s="97">
        <v>11200</v>
      </c>
      <c r="J352" s="97">
        <v>8200</v>
      </c>
      <c r="K352" s="97">
        <v>19600000</v>
      </c>
      <c r="L352" s="97">
        <v>2400</v>
      </c>
      <c r="M352" s="98">
        <v>0.73</v>
      </c>
      <c r="N352" s="97">
        <v>11100</v>
      </c>
      <c r="O352" s="97">
        <v>7900</v>
      </c>
      <c r="P352" s="97">
        <v>21400000</v>
      </c>
      <c r="Q352" s="97">
        <v>2700</v>
      </c>
      <c r="R352" s="98">
        <v>0.71</v>
      </c>
    </row>
    <row r="353" spans="1:18">
      <c r="A353" s="90" t="s">
        <v>1392</v>
      </c>
      <c r="B353" s="95" t="s">
        <v>814</v>
      </c>
      <c r="C353" s="100" t="s">
        <v>354</v>
      </c>
      <c r="D353" s="97">
        <v>6600</v>
      </c>
      <c r="E353" s="97">
        <v>5000</v>
      </c>
      <c r="F353" s="97">
        <v>16200000</v>
      </c>
      <c r="G353" s="97">
        <v>3200</v>
      </c>
      <c r="H353" s="98">
        <v>0.75</v>
      </c>
      <c r="I353" s="97">
        <v>6600</v>
      </c>
      <c r="J353" s="97">
        <v>4500</v>
      </c>
      <c r="K353" s="97">
        <v>12600000</v>
      </c>
      <c r="L353" s="97">
        <v>2800</v>
      </c>
      <c r="M353" s="98">
        <v>0.68</v>
      </c>
      <c r="N353" s="97">
        <v>6600</v>
      </c>
      <c r="O353" s="97">
        <v>4200</v>
      </c>
      <c r="P353" s="97">
        <v>13400000</v>
      </c>
      <c r="Q353" s="97">
        <v>3200</v>
      </c>
      <c r="R353" s="98">
        <v>0.64</v>
      </c>
    </row>
    <row r="354" spans="1:18">
      <c r="A354" s="90" t="s">
        <v>1392</v>
      </c>
      <c r="B354" s="95" t="s">
        <v>817</v>
      </c>
      <c r="C354" s="100" t="s">
        <v>355</v>
      </c>
      <c r="D354" s="97">
        <v>10400</v>
      </c>
      <c r="E354" s="97">
        <v>8600</v>
      </c>
      <c r="F354" s="97">
        <v>26600000</v>
      </c>
      <c r="G354" s="97">
        <v>3100</v>
      </c>
      <c r="H354" s="98">
        <v>0.82</v>
      </c>
      <c r="I354" s="97">
        <v>10300</v>
      </c>
      <c r="J354" s="97">
        <v>8100</v>
      </c>
      <c r="K354" s="97">
        <v>21900000</v>
      </c>
      <c r="L354" s="97">
        <v>2700</v>
      </c>
      <c r="M354" s="98">
        <v>0.79</v>
      </c>
      <c r="N354" s="97">
        <v>10200</v>
      </c>
      <c r="O354" s="97">
        <v>7800</v>
      </c>
      <c r="P354" s="97">
        <v>24100000</v>
      </c>
      <c r="Q354" s="97">
        <v>3100</v>
      </c>
      <c r="R354" s="98">
        <v>0.77</v>
      </c>
    </row>
    <row r="355" spans="1:18">
      <c r="A355" s="90" t="s">
        <v>1392</v>
      </c>
      <c r="B355" s="95" t="s">
        <v>834</v>
      </c>
      <c r="C355" s="100" t="s">
        <v>356</v>
      </c>
      <c r="D355" s="97">
        <v>6900</v>
      </c>
      <c r="E355" s="97">
        <v>5100</v>
      </c>
      <c r="F355" s="97">
        <v>15500000</v>
      </c>
      <c r="G355" s="97">
        <v>3100</v>
      </c>
      <c r="H355" s="98">
        <v>0.73</v>
      </c>
      <c r="I355" s="97">
        <v>6900</v>
      </c>
      <c r="J355" s="97">
        <v>4700</v>
      </c>
      <c r="K355" s="97">
        <v>12300000</v>
      </c>
      <c r="L355" s="97">
        <v>2600</v>
      </c>
      <c r="M355" s="98">
        <v>0.68</v>
      </c>
      <c r="N355" s="97">
        <v>6900</v>
      </c>
      <c r="O355" s="97">
        <v>4300</v>
      </c>
      <c r="P355" s="97">
        <v>12800000</v>
      </c>
      <c r="Q355" s="97">
        <v>3000</v>
      </c>
      <c r="R355" s="98">
        <v>0.63</v>
      </c>
    </row>
    <row r="356" spans="1:18">
      <c r="A356" s="90" t="s">
        <v>1392</v>
      </c>
      <c r="B356" s="95" t="s">
        <v>841</v>
      </c>
      <c r="C356" s="100" t="s">
        <v>357</v>
      </c>
      <c r="D356" s="97">
        <v>9400</v>
      </c>
      <c r="E356" s="97">
        <v>6800</v>
      </c>
      <c r="F356" s="97">
        <v>19900000</v>
      </c>
      <c r="G356" s="97">
        <v>2900</v>
      </c>
      <c r="H356" s="98">
        <v>0.72</v>
      </c>
      <c r="I356" s="97">
        <v>9400</v>
      </c>
      <c r="J356" s="97">
        <v>6300</v>
      </c>
      <c r="K356" s="97">
        <v>15900000</v>
      </c>
      <c r="L356" s="97">
        <v>2500</v>
      </c>
      <c r="M356" s="98">
        <v>0.67</v>
      </c>
      <c r="N356" s="97">
        <v>9400</v>
      </c>
      <c r="O356" s="97">
        <v>5900</v>
      </c>
      <c r="P356" s="97">
        <v>16800000</v>
      </c>
      <c r="Q356" s="97">
        <v>2800</v>
      </c>
      <c r="R356" s="98">
        <v>0.63</v>
      </c>
    </row>
    <row r="357" spans="1:18">
      <c r="A357" s="90" t="s">
        <v>1392</v>
      </c>
      <c r="B357" s="95" t="s">
        <v>842</v>
      </c>
      <c r="C357" s="100" t="s">
        <v>358</v>
      </c>
      <c r="D357" s="97">
        <v>13300</v>
      </c>
      <c r="E357" s="97">
        <v>10400</v>
      </c>
      <c r="F357" s="97">
        <v>30200000</v>
      </c>
      <c r="G357" s="97">
        <v>2900</v>
      </c>
      <c r="H357" s="98">
        <v>0.78</v>
      </c>
      <c r="I357" s="97">
        <v>13300</v>
      </c>
      <c r="J357" s="97">
        <v>9500</v>
      </c>
      <c r="K357" s="97">
        <v>24100000</v>
      </c>
      <c r="L357" s="97">
        <v>2500</v>
      </c>
      <c r="M357" s="98">
        <v>0.72</v>
      </c>
      <c r="N357" s="97">
        <v>13200</v>
      </c>
      <c r="O357" s="97">
        <v>9200</v>
      </c>
      <c r="P357" s="97">
        <v>26200000</v>
      </c>
      <c r="Q357" s="97">
        <v>2800</v>
      </c>
      <c r="R357" s="98">
        <v>0.7</v>
      </c>
    </row>
    <row r="358" spans="1:18">
      <c r="A358" s="90" t="s">
        <v>1392</v>
      </c>
      <c r="B358" s="95" t="s">
        <v>843</v>
      </c>
      <c r="C358" s="100" t="s">
        <v>359</v>
      </c>
      <c r="D358" s="97">
        <v>6500</v>
      </c>
      <c r="E358" s="97">
        <v>5000</v>
      </c>
      <c r="F358" s="97">
        <v>13700000</v>
      </c>
      <c r="G358" s="97">
        <v>2800</v>
      </c>
      <c r="H358" s="98">
        <v>0.77</v>
      </c>
      <c r="I358" s="97">
        <v>6400</v>
      </c>
      <c r="J358" s="97">
        <v>4600</v>
      </c>
      <c r="K358" s="97">
        <v>10900000</v>
      </c>
      <c r="L358" s="97">
        <v>2400</v>
      </c>
      <c r="M358" s="98">
        <v>0.71</v>
      </c>
      <c r="N358" s="97">
        <v>6400</v>
      </c>
      <c r="O358" s="97">
        <v>4400</v>
      </c>
      <c r="P358" s="97">
        <v>11900000</v>
      </c>
      <c r="Q358" s="97">
        <v>2700</v>
      </c>
      <c r="R358" s="98">
        <v>0.69</v>
      </c>
    </row>
    <row r="359" spans="1:18">
      <c r="A359" s="90" t="s">
        <v>1392</v>
      </c>
      <c r="B359" s="95" t="s">
        <v>847</v>
      </c>
      <c r="C359" s="100" t="s">
        <v>360</v>
      </c>
      <c r="D359" s="97">
        <v>18700</v>
      </c>
      <c r="E359" s="97">
        <v>15300</v>
      </c>
      <c r="F359" s="97">
        <v>41200000</v>
      </c>
      <c r="G359" s="97">
        <v>2700</v>
      </c>
      <c r="H359" s="98">
        <v>0.82</v>
      </c>
      <c r="I359" s="97">
        <v>18400</v>
      </c>
      <c r="J359" s="97">
        <v>14700</v>
      </c>
      <c r="K359" s="97">
        <v>34400000</v>
      </c>
      <c r="L359" s="97">
        <v>2300</v>
      </c>
      <c r="M359" s="98">
        <v>0.8</v>
      </c>
      <c r="N359" s="97">
        <v>18100</v>
      </c>
      <c r="O359" s="97">
        <v>14100</v>
      </c>
      <c r="P359" s="97">
        <v>37800000</v>
      </c>
      <c r="Q359" s="97">
        <v>2700</v>
      </c>
      <c r="R359" s="98">
        <v>0.78</v>
      </c>
    </row>
    <row r="360" spans="1:18">
      <c r="A360" s="90" t="s">
        <v>1392</v>
      </c>
      <c r="B360" s="95" t="s">
        <v>863</v>
      </c>
      <c r="C360" s="100" t="s">
        <v>361</v>
      </c>
      <c r="D360" s="97">
        <v>9100</v>
      </c>
      <c r="E360" s="97">
        <v>7100</v>
      </c>
      <c r="F360" s="97">
        <v>18700000</v>
      </c>
      <c r="G360" s="97">
        <v>2600</v>
      </c>
      <c r="H360" s="98">
        <v>0.78</v>
      </c>
      <c r="I360" s="97">
        <v>9000</v>
      </c>
      <c r="J360" s="97">
        <v>6700</v>
      </c>
      <c r="K360" s="97">
        <v>15200000</v>
      </c>
      <c r="L360" s="97">
        <v>2300</v>
      </c>
      <c r="M360" s="98">
        <v>0.74</v>
      </c>
      <c r="N360" s="97">
        <v>9000</v>
      </c>
      <c r="O360" s="97">
        <v>6500</v>
      </c>
      <c r="P360" s="97">
        <v>16700000</v>
      </c>
      <c r="Q360" s="97">
        <v>2600</v>
      </c>
      <c r="R360" s="98">
        <v>0.72</v>
      </c>
    </row>
    <row r="361" spans="1:18">
      <c r="A361" s="90" t="s">
        <v>1392</v>
      </c>
      <c r="B361" s="95" t="s">
        <v>866</v>
      </c>
      <c r="C361" s="100" t="s">
        <v>362</v>
      </c>
      <c r="D361" s="97">
        <v>6900</v>
      </c>
      <c r="E361" s="97">
        <v>5400</v>
      </c>
      <c r="F361" s="97">
        <v>17300000</v>
      </c>
      <c r="G361" s="97">
        <v>3200</v>
      </c>
      <c r="H361" s="98">
        <v>0.79</v>
      </c>
      <c r="I361" s="97">
        <v>6900</v>
      </c>
      <c r="J361" s="97">
        <v>5100</v>
      </c>
      <c r="K361" s="97">
        <v>13900000</v>
      </c>
      <c r="L361" s="97">
        <v>2800</v>
      </c>
      <c r="M361" s="98">
        <v>0.74</v>
      </c>
      <c r="N361" s="97">
        <v>6800</v>
      </c>
      <c r="O361" s="97">
        <v>4800</v>
      </c>
      <c r="P361" s="97">
        <v>15100000</v>
      </c>
      <c r="Q361" s="97">
        <v>3100</v>
      </c>
      <c r="R361" s="98">
        <v>0.71</v>
      </c>
    </row>
    <row r="362" spans="1:18">
      <c r="A362" s="90" t="s">
        <v>1392</v>
      </c>
      <c r="B362" s="95" t="s">
        <v>867</v>
      </c>
      <c r="C362" s="100" t="s">
        <v>363</v>
      </c>
      <c r="D362" s="97">
        <v>6400</v>
      </c>
      <c r="E362" s="97">
        <v>5000</v>
      </c>
      <c r="F362" s="97">
        <v>14800000</v>
      </c>
      <c r="G362" s="97">
        <v>3000</v>
      </c>
      <c r="H362" s="98">
        <v>0.78</v>
      </c>
      <c r="I362" s="97">
        <v>6400</v>
      </c>
      <c r="J362" s="97">
        <v>4600</v>
      </c>
      <c r="K362" s="97">
        <v>11800000</v>
      </c>
      <c r="L362" s="97">
        <v>2600</v>
      </c>
      <c r="M362" s="98">
        <v>0.72</v>
      </c>
      <c r="N362" s="97">
        <v>6400</v>
      </c>
      <c r="O362" s="97">
        <v>4400</v>
      </c>
      <c r="P362" s="97">
        <v>12800000</v>
      </c>
      <c r="Q362" s="97">
        <v>2900</v>
      </c>
      <c r="R362" s="98">
        <v>0.69</v>
      </c>
    </row>
    <row r="363" spans="1:18">
      <c r="A363" s="90" t="s">
        <v>1392</v>
      </c>
      <c r="B363" s="95" t="s">
        <v>868</v>
      </c>
      <c r="C363" s="100" t="s">
        <v>364</v>
      </c>
      <c r="D363" s="97">
        <v>9300</v>
      </c>
      <c r="E363" s="97">
        <v>7200</v>
      </c>
      <c r="F363" s="97">
        <v>21300000</v>
      </c>
      <c r="G363" s="97">
        <v>3000</v>
      </c>
      <c r="H363" s="98">
        <v>0.77</v>
      </c>
      <c r="I363" s="97">
        <v>9300</v>
      </c>
      <c r="J363" s="97">
        <v>6700</v>
      </c>
      <c r="K363" s="97">
        <v>17200000</v>
      </c>
      <c r="L363" s="97">
        <v>2600</v>
      </c>
      <c r="M363" s="98">
        <v>0.72</v>
      </c>
      <c r="N363" s="97">
        <v>9200</v>
      </c>
      <c r="O363" s="97">
        <v>6400</v>
      </c>
      <c r="P363" s="97">
        <v>18600000</v>
      </c>
      <c r="Q363" s="97">
        <v>2900</v>
      </c>
      <c r="R363" s="98">
        <v>0.7</v>
      </c>
    </row>
    <row r="364" spans="1:18">
      <c r="A364" s="90" t="s">
        <v>1392</v>
      </c>
      <c r="B364" s="95" t="s">
        <v>872</v>
      </c>
      <c r="C364" s="100" t="s">
        <v>365</v>
      </c>
      <c r="D364" s="97">
        <v>7900</v>
      </c>
      <c r="E364" s="97">
        <v>6200</v>
      </c>
      <c r="F364" s="97">
        <v>18100000</v>
      </c>
      <c r="G364" s="97">
        <v>2900</v>
      </c>
      <c r="H364" s="98">
        <v>0.79</v>
      </c>
      <c r="I364" s="97">
        <v>7800</v>
      </c>
      <c r="J364" s="97">
        <v>5800</v>
      </c>
      <c r="K364" s="97">
        <v>14600000</v>
      </c>
      <c r="L364" s="97">
        <v>2500</v>
      </c>
      <c r="M364" s="98">
        <v>0.74</v>
      </c>
      <c r="N364" s="97">
        <v>7700</v>
      </c>
      <c r="O364" s="97">
        <v>5500</v>
      </c>
      <c r="P364" s="97">
        <v>15800000</v>
      </c>
      <c r="Q364" s="97">
        <v>2900</v>
      </c>
      <c r="R364" s="98">
        <v>0.71</v>
      </c>
    </row>
    <row r="365" spans="1:18">
      <c r="A365" s="90" t="s">
        <v>1392</v>
      </c>
      <c r="B365" s="95" t="s">
        <v>878</v>
      </c>
      <c r="C365" s="100" t="s">
        <v>366</v>
      </c>
      <c r="D365" s="97">
        <v>9700</v>
      </c>
      <c r="E365" s="97">
        <v>7700</v>
      </c>
      <c r="F365" s="97">
        <v>21500000</v>
      </c>
      <c r="G365" s="97">
        <v>2800</v>
      </c>
      <c r="H365" s="98">
        <v>0.8</v>
      </c>
      <c r="I365" s="97">
        <v>9700</v>
      </c>
      <c r="J365" s="97">
        <v>7200</v>
      </c>
      <c r="K365" s="97">
        <v>17400000</v>
      </c>
      <c r="L365" s="97">
        <v>2400</v>
      </c>
      <c r="M365" s="98">
        <v>0.75</v>
      </c>
      <c r="N365" s="97">
        <v>9600</v>
      </c>
      <c r="O365" s="97">
        <v>7000</v>
      </c>
      <c r="P365" s="97">
        <v>19200000</v>
      </c>
      <c r="Q365" s="97">
        <v>2700</v>
      </c>
      <c r="R365" s="98">
        <v>0.73</v>
      </c>
    </row>
    <row r="366" spans="1:18">
      <c r="A366" s="90" t="s">
        <v>1392</v>
      </c>
      <c r="B366" s="95" t="s">
        <v>880</v>
      </c>
      <c r="C366" s="100" t="s">
        <v>367</v>
      </c>
      <c r="D366" s="97">
        <v>9800</v>
      </c>
      <c r="E366" s="97">
        <v>7200</v>
      </c>
      <c r="F366" s="97">
        <v>20800000</v>
      </c>
      <c r="G366" s="97">
        <v>2900</v>
      </c>
      <c r="H366" s="98">
        <v>0.74</v>
      </c>
      <c r="I366" s="97">
        <v>9700</v>
      </c>
      <c r="J366" s="97">
        <v>6700</v>
      </c>
      <c r="K366" s="97">
        <v>16600000</v>
      </c>
      <c r="L366" s="97">
        <v>2500</v>
      </c>
      <c r="M366" s="98">
        <v>0.69</v>
      </c>
      <c r="N366" s="97">
        <v>9700</v>
      </c>
      <c r="O366" s="97">
        <v>6300</v>
      </c>
      <c r="P366" s="97">
        <v>17900000</v>
      </c>
      <c r="Q366" s="97">
        <v>2800</v>
      </c>
      <c r="R366" s="98">
        <v>0.65</v>
      </c>
    </row>
    <row r="367" spans="1:18">
      <c r="A367" s="90" t="s">
        <v>1392</v>
      </c>
      <c r="B367" s="95" t="s">
        <v>905</v>
      </c>
      <c r="C367" s="100" t="s">
        <v>368</v>
      </c>
      <c r="D367" s="97">
        <v>8200</v>
      </c>
      <c r="E367" s="97">
        <v>6300</v>
      </c>
      <c r="F367" s="97">
        <v>18200000</v>
      </c>
      <c r="G367" s="97">
        <v>2900</v>
      </c>
      <c r="H367" s="98">
        <v>0.77</v>
      </c>
      <c r="I367" s="97">
        <v>8100</v>
      </c>
      <c r="J367" s="97">
        <v>5900</v>
      </c>
      <c r="K367" s="97">
        <v>14900000</v>
      </c>
      <c r="L367" s="97">
        <v>2500</v>
      </c>
      <c r="M367" s="98">
        <v>0.73</v>
      </c>
      <c r="N367" s="97">
        <v>8100</v>
      </c>
      <c r="O367" s="97">
        <v>5600</v>
      </c>
      <c r="P367" s="97">
        <v>15900000</v>
      </c>
      <c r="Q367" s="97">
        <v>2900</v>
      </c>
      <c r="R367" s="98">
        <v>0.69</v>
      </c>
    </row>
    <row r="368" spans="1:18">
      <c r="A368" s="90" t="s">
        <v>1392</v>
      </c>
      <c r="B368" s="95" t="s">
        <v>907</v>
      </c>
      <c r="C368" s="100" t="s">
        <v>369</v>
      </c>
      <c r="D368" s="97">
        <v>9200</v>
      </c>
      <c r="E368" s="97">
        <v>6700</v>
      </c>
      <c r="F368" s="97">
        <v>19000000</v>
      </c>
      <c r="G368" s="97">
        <v>2800</v>
      </c>
      <c r="H368" s="98">
        <v>0.73</v>
      </c>
      <c r="I368" s="97">
        <v>9100</v>
      </c>
      <c r="J368" s="97">
        <v>6300</v>
      </c>
      <c r="K368" s="97">
        <v>15400000</v>
      </c>
      <c r="L368" s="97">
        <v>2500</v>
      </c>
      <c r="M368" s="98">
        <v>0.69</v>
      </c>
      <c r="N368" s="97">
        <v>9100</v>
      </c>
      <c r="O368" s="97">
        <v>5800</v>
      </c>
      <c r="P368" s="97">
        <v>16000000</v>
      </c>
      <c r="Q368" s="97">
        <v>2700</v>
      </c>
      <c r="R368" s="98">
        <v>0.64</v>
      </c>
    </row>
    <row r="369" spans="1:18">
      <c r="A369" s="90" t="s">
        <v>1392</v>
      </c>
      <c r="B369" s="95" t="s">
        <v>908</v>
      </c>
      <c r="C369" s="100" t="s">
        <v>370</v>
      </c>
      <c r="D369" s="97">
        <v>7900</v>
      </c>
      <c r="E369" s="97">
        <v>5600</v>
      </c>
      <c r="F369" s="97">
        <v>15900000</v>
      </c>
      <c r="G369" s="97">
        <v>2800</v>
      </c>
      <c r="H369" s="98">
        <v>0.72</v>
      </c>
      <c r="I369" s="97">
        <v>7900</v>
      </c>
      <c r="J369" s="97">
        <v>5300</v>
      </c>
      <c r="K369" s="97">
        <v>13000000</v>
      </c>
      <c r="L369" s="97">
        <v>2400</v>
      </c>
      <c r="M369" s="98">
        <v>0.68</v>
      </c>
      <c r="N369" s="97">
        <v>7900</v>
      </c>
      <c r="O369" s="97">
        <v>5000</v>
      </c>
      <c r="P369" s="97">
        <v>13800000</v>
      </c>
      <c r="Q369" s="97">
        <v>2800</v>
      </c>
      <c r="R369" s="98">
        <v>0.63</v>
      </c>
    </row>
    <row r="370" spans="1:18">
      <c r="A370" s="90" t="s">
        <v>1392</v>
      </c>
      <c r="B370" s="95" t="s">
        <v>913</v>
      </c>
      <c r="C370" s="100" t="s">
        <v>371</v>
      </c>
      <c r="D370" s="97">
        <v>6700</v>
      </c>
      <c r="E370" s="97">
        <v>4700</v>
      </c>
      <c r="F370" s="97">
        <v>13600000</v>
      </c>
      <c r="G370" s="97">
        <v>2900</v>
      </c>
      <c r="H370" s="98">
        <v>0.7</v>
      </c>
      <c r="I370" s="97">
        <v>6700</v>
      </c>
      <c r="J370" s="97">
        <v>4400</v>
      </c>
      <c r="K370" s="97">
        <v>10900000</v>
      </c>
      <c r="L370" s="97">
        <v>2500</v>
      </c>
      <c r="M370" s="98">
        <v>0.65</v>
      </c>
      <c r="N370" s="97">
        <v>6700</v>
      </c>
      <c r="O370" s="97">
        <v>4100</v>
      </c>
      <c r="P370" s="97">
        <v>11600000</v>
      </c>
      <c r="Q370" s="97">
        <v>2800</v>
      </c>
      <c r="R370" s="98">
        <v>0.61</v>
      </c>
    </row>
    <row r="371" spans="1:18">
      <c r="A371" s="90" t="s">
        <v>1392</v>
      </c>
      <c r="B371" s="95" t="s">
        <v>914</v>
      </c>
      <c r="C371" s="100" t="s">
        <v>372</v>
      </c>
      <c r="D371" s="97">
        <v>7400</v>
      </c>
      <c r="E371" s="97">
        <v>5100</v>
      </c>
      <c r="F371" s="97">
        <v>15000000</v>
      </c>
      <c r="G371" s="97">
        <v>2900</v>
      </c>
      <c r="H371" s="98">
        <v>0.69</v>
      </c>
      <c r="I371" s="97">
        <v>7400</v>
      </c>
      <c r="J371" s="97">
        <v>4700</v>
      </c>
      <c r="K371" s="97">
        <v>12100000</v>
      </c>
      <c r="L371" s="97">
        <v>2500</v>
      </c>
      <c r="M371" s="98">
        <v>0.65</v>
      </c>
      <c r="N371" s="97">
        <v>7300</v>
      </c>
      <c r="O371" s="97">
        <v>4400</v>
      </c>
      <c r="P371" s="97">
        <v>12700000</v>
      </c>
      <c r="Q371" s="97">
        <v>2900</v>
      </c>
      <c r="R371" s="98">
        <v>0.6</v>
      </c>
    </row>
    <row r="372" spans="1:18">
      <c r="A372" s="90" t="s">
        <v>1392</v>
      </c>
      <c r="B372" s="95" t="s">
        <v>918</v>
      </c>
      <c r="C372" s="100" t="s">
        <v>373</v>
      </c>
      <c r="D372" s="97">
        <v>16000</v>
      </c>
      <c r="E372" s="97">
        <v>13500</v>
      </c>
      <c r="F372" s="97">
        <v>40000000</v>
      </c>
      <c r="G372" s="97">
        <v>3000</v>
      </c>
      <c r="H372" s="98">
        <v>0.84</v>
      </c>
      <c r="I372" s="97">
        <v>15800</v>
      </c>
      <c r="J372" s="97">
        <v>12800</v>
      </c>
      <c r="K372" s="97">
        <v>32900000</v>
      </c>
      <c r="L372" s="97">
        <v>2600</v>
      </c>
      <c r="M372" s="98">
        <v>0.81</v>
      </c>
      <c r="N372" s="97">
        <v>15600</v>
      </c>
      <c r="O372" s="97">
        <v>12400</v>
      </c>
      <c r="P372" s="97">
        <v>36100000</v>
      </c>
      <c r="Q372" s="97">
        <v>2900</v>
      </c>
      <c r="R372" s="98">
        <v>0.79</v>
      </c>
    </row>
    <row r="373" spans="1:18">
      <c r="A373" s="90" t="s">
        <v>1392</v>
      </c>
      <c r="B373" s="95" t="s">
        <v>919</v>
      </c>
      <c r="C373" s="100" t="s">
        <v>374</v>
      </c>
      <c r="D373" s="97">
        <v>10800</v>
      </c>
      <c r="E373" s="97">
        <v>8800</v>
      </c>
      <c r="F373" s="97">
        <v>25300000</v>
      </c>
      <c r="G373" s="97">
        <v>2900</v>
      </c>
      <c r="H373" s="98">
        <v>0.82</v>
      </c>
      <c r="I373" s="97">
        <v>10700</v>
      </c>
      <c r="J373" s="97">
        <v>8300</v>
      </c>
      <c r="K373" s="97">
        <v>20800000</v>
      </c>
      <c r="L373" s="97">
        <v>2500</v>
      </c>
      <c r="M373" s="98">
        <v>0.78</v>
      </c>
      <c r="N373" s="97">
        <v>10600</v>
      </c>
      <c r="O373" s="97">
        <v>7900</v>
      </c>
      <c r="P373" s="97">
        <v>22700000</v>
      </c>
      <c r="Q373" s="97">
        <v>2900</v>
      </c>
      <c r="R373" s="98">
        <v>0.75</v>
      </c>
    </row>
    <row r="374" spans="1:18">
      <c r="A374" s="90" t="s">
        <v>1392</v>
      </c>
      <c r="B374" s="95" t="s">
        <v>924</v>
      </c>
      <c r="C374" s="100" t="s">
        <v>375</v>
      </c>
      <c r="D374" s="97">
        <v>7800</v>
      </c>
      <c r="E374" s="97">
        <v>6300</v>
      </c>
      <c r="F374" s="97">
        <v>17800000</v>
      </c>
      <c r="G374" s="97">
        <v>2800</v>
      </c>
      <c r="H374" s="98">
        <v>0.8</v>
      </c>
      <c r="I374" s="97">
        <v>7700</v>
      </c>
      <c r="J374" s="97">
        <v>5800</v>
      </c>
      <c r="K374" s="97">
        <v>14300000</v>
      </c>
      <c r="L374" s="97">
        <v>2500</v>
      </c>
      <c r="M374" s="98">
        <v>0.75</v>
      </c>
      <c r="N374" s="97">
        <v>7700</v>
      </c>
      <c r="O374" s="97">
        <v>5600</v>
      </c>
      <c r="P374" s="97">
        <v>15800000</v>
      </c>
      <c r="Q374" s="97">
        <v>2800</v>
      </c>
      <c r="R374" s="98">
        <v>0.74</v>
      </c>
    </row>
    <row r="375" spans="1:18">
      <c r="A375" s="90" t="s">
        <v>1392</v>
      </c>
      <c r="B375" s="95" t="s">
        <v>928</v>
      </c>
      <c r="C375" s="100" t="s">
        <v>376</v>
      </c>
      <c r="D375" s="97">
        <v>14800</v>
      </c>
      <c r="E375" s="97">
        <v>11900</v>
      </c>
      <c r="F375" s="97">
        <v>33600000</v>
      </c>
      <c r="G375" s="97">
        <v>2800</v>
      </c>
      <c r="H375" s="98">
        <v>0.8</v>
      </c>
      <c r="I375" s="97">
        <v>14700</v>
      </c>
      <c r="J375" s="97">
        <v>11100</v>
      </c>
      <c r="K375" s="97">
        <v>27500000</v>
      </c>
      <c r="L375" s="97">
        <v>2500</v>
      </c>
      <c r="M375" s="98">
        <v>0.76</v>
      </c>
      <c r="N375" s="97">
        <v>14600</v>
      </c>
      <c r="O375" s="97">
        <v>10700</v>
      </c>
      <c r="P375" s="97">
        <v>29900000</v>
      </c>
      <c r="Q375" s="97">
        <v>2800</v>
      </c>
      <c r="R375" s="98">
        <v>0.73</v>
      </c>
    </row>
    <row r="376" spans="1:18">
      <c r="A376" s="90" t="s">
        <v>1392</v>
      </c>
      <c r="B376" s="95" t="s">
        <v>937</v>
      </c>
      <c r="C376" s="100" t="s">
        <v>377</v>
      </c>
      <c r="D376" s="97">
        <v>7000</v>
      </c>
      <c r="E376" s="97">
        <v>5000</v>
      </c>
      <c r="F376" s="97">
        <v>14200000</v>
      </c>
      <c r="G376" s="97">
        <v>2800</v>
      </c>
      <c r="H376" s="98">
        <v>0.71</v>
      </c>
      <c r="I376" s="97">
        <v>7000</v>
      </c>
      <c r="J376" s="97">
        <v>4800</v>
      </c>
      <c r="K376" s="97">
        <v>11700000</v>
      </c>
      <c r="L376" s="97">
        <v>2500</v>
      </c>
      <c r="M376" s="98">
        <v>0.68</v>
      </c>
      <c r="N376" s="97">
        <v>7000</v>
      </c>
      <c r="O376" s="97">
        <v>4400</v>
      </c>
      <c r="P376" s="97">
        <v>12200000</v>
      </c>
      <c r="Q376" s="97">
        <v>2800</v>
      </c>
      <c r="R376" s="98">
        <v>0.63</v>
      </c>
    </row>
    <row r="377" spans="1:18">
      <c r="A377" s="90" t="s">
        <v>1392</v>
      </c>
      <c r="B377" s="95" t="s">
        <v>938</v>
      </c>
      <c r="C377" s="100" t="s">
        <v>378</v>
      </c>
      <c r="D377" s="97">
        <v>7400</v>
      </c>
      <c r="E377" s="97">
        <v>6100</v>
      </c>
      <c r="F377" s="97">
        <v>20900000</v>
      </c>
      <c r="G377" s="97">
        <v>3400</v>
      </c>
      <c r="H377" s="98">
        <v>0.82</v>
      </c>
      <c r="I377" s="97">
        <v>7400</v>
      </c>
      <c r="J377" s="97">
        <v>5600</v>
      </c>
      <c r="K377" s="97">
        <v>16600000</v>
      </c>
      <c r="L377" s="97">
        <v>3000</v>
      </c>
      <c r="M377" s="98">
        <v>0.76</v>
      </c>
      <c r="N377" s="97">
        <v>7400</v>
      </c>
      <c r="O377" s="97">
        <v>5400</v>
      </c>
      <c r="P377" s="97">
        <v>18000000</v>
      </c>
      <c r="Q377" s="97">
        <v>3400</v>
      </c>
      <c r="R377" s="98">
        <v>0.73</v>
      </c>
    </row>
    <row r="378" spans="1:18">
      <c r="A378" s="90" t="s">
        <v>1392</v>
      </c>
      <c r="B378" s="95" t="s">
        <v>939</v>
      </c>
      <c r="C378" s="100" t="s">
        <v>379</v>
      </c>
      <c r="D378" s="97">
        <v>11600</v>
      </c>
      <c r="E378" s="97">
        <v>8500</v>
      </c>
      <c r="F378" s="97">
        <v>25000000</v>
      </c>
      <c r="G378" s="97">
        <v>2900</v>
      </c>
      <c r="H378" s="98">
        <v>0.74</v>
      </c>
      <c r="I378" s="97">
        <v>11500</v>
      </c>
      <c r="J378" s="97">
        <v>8000</v>
      </c>
      <c r="K378" s="97">
        <v>20400000</v>
      </c>
      <c r="L378" s="97">
        <v>2500</v>
      </c>
      <c r="M378" s="98">
        <v>0.69</v>
      </c>
      <c r="N378" s="97">
        <v>11500</v>
      </c>
      <c r="O378" s="97">
        <v>7500</v>
      </c>
      <c r="P378" s="97">
        <v>21500000</v>
      </c>
      <c r="Q378" s="97">
        <v>2900</v>
      </c>
      <c r="R378" s="98">
        <v>0.65</v>
      </c>
    </row>
    <row r="379" spans="1:18">
      <c r="A379" s="90" t="s">
        <v>1392</v>
      </c>
      <c r="B379" s="95" t="s">
        <v>946</v>
      </c>
      <c r="C379" s="100" t="s">
        <v>380</v>
      </c>
      <c r="D379" s="97">
        <v>11700</v>
      </c>
      <c r="E379" s="97">
        <v>9700</v>
      </c>
      <c r="F379" s="97">
        <v>29100000</v>
      </c>
      <c r="G379" s="97">
        <v>3000</v>
      </c>
      <c r="H379" s="98">
        <v>0.83</v>
      </c>
      <c r="I379" s="97">
        <v>11700</v>
      </c>
      <c r="J379" s="97">
        <v>9200</v>
      </c>
      <c r="K379" s="97">
        <v>23800000</v>
      </c>
      <c r="L379" s="97">
        <v>2600</v>
      </c>
      <c r="M379" s="98">
        <v>0.79</v>
      </c>
      <c r="N379" s="97">
        <v>11600</v>
      </c>
      <c r="O379" s="97">
        <v>8800</v>
      </c>
      <c r="P379" s="97">
        <v>26100000</v>
      </c>
      <c r="Q379" s="97">
        <v>3000</v>
      </c>
      <c r="R379" s="98">
        <v>0.76</v>
      </c>
    </row>
    <row r="380" spans="1:18">
      <c r="A380" s="90" t="s">
        <v>1392</v>
      </c>
      <c r="B380" s="95" t="s">
        <v>947</v>
      </c>
      <c r="C380" s="100" t="s">
        <v>381</v>
      </c>
      <c r="D380" s="97">
        <v>14300</v>
      </c>
      <c r="E380" s="97">
        <v>11700</v>
      </c>
      <c r="F380" s="97">
        <v>31600000</v>
      </c>
      <c r="G380" s="97">
        <v>2700</v>
      </c>
      <c r="H380" s="98">
        <v>0.82</v>
      </c>
      <c r="I380" s="97">
        <v>14200</v>
      </c>
      <c r="J380" s="97">
        <v>11200</v>
      </c>
      <c r="K380" s="97">
        <v>26100000</v>
      </c>
      <c r="L380" s="97">
        <v>2300</v>
      </c>
      <c r="M380" s="98">
        <v>0.79</v>
      </c>
      <c r="N380" s="97">
        <v>14000</v>
      </c>
      <c r="O380" s="97">
        <v>10800</v>
      </c>
      <c r="P380" s="97">
        <v>28800000</v>
      </c>
      <c r="Q380" s="97">
        <v>2700</v>
      </c>
      <c r="R380" s="98">
        <v>0.77</v>
      </c>
    </row>
    <row r="381" spans="1:18">
      <c r="A381" s="90" t="s">
        <v>1392</v>
      </c>
      <c r="B381" s="95" t="s">
        <v>952</v>
      </c>
      <c r="C381" s="100" t="s">
        <v>382</v>
      </c>
      <c r="D381" s="97">
        <v>6600</v>
      </c>
      <c r="E381" s="97">
        <v>4700</v>
      </c>
      <c r="F381" s="97">
        <v>13700000</v>
      </c>
      <c r="G381" s="97">
        <v>2900</v>
      </c>
      <c r="H381" s="98">
        <v>0.72</v>
      </c>
      <c r="I381" s="97">
        <v>6600</v>
      </c>
      <c r="J381" s="97">
        <v>4400</v>
      </c>
      <c r="K381" s="97">
        <v>11100000</v>
      </c>
      <c r="L381" s="97">
        <v>2500</v>
      </c>
      <c r="M381" s="98">
        <v>0.67</v>
      </c>
      <c r="N381" s="97">
        <v>6500</v>
      </c>
      <c r="O381" s="97">
        <v>4100</v>
      </c>
      <c r="P381" s="97">
        <v>11600000</v>
      </c>
      <c r="Q381" s="97">
        <v>2800</v>
      </c>
      <c r="R381" s="98">
        <v>0.62</v>
      </c>
    </row>
    <row r="382" spans="1:18">
      <c r="A382" s="90" t="s">
        <v>1392</v>
      </c>
      <c r="B382" s="95" t="s">
        <v>953</v>
      </c>
      <c r="C382" s="100" t="s">
        <v>383</v>
      </c>
      <c r="D382" s="97">
        <v>5500</v>
      </c>
      <c r="E382" s="97">
        <v>3900</v>
      </c>
      <c r="F382" s="97">
        <v>11600000</v>
      </c>
      <c r="G382" s="97">
        <v>3000</v>
      </c>
      <c r="H382" s="98">
        <v>0.72</v>
      </c>
      <c r="I382" s="97">
        <v>5400</v>
      </c>
      <c r="J382" s="97">
        <v>3700</v>
      </c>
      <c r="K382" s="97">
        <v>9500000</v>
      </c>
      <c r="L382" s="97">
        <v>2600</v>
      </c>
      <c r="M382" s="98">
        <v>0.68</v>
      </c>
      <c r="N382" s="97">
        <v>5400</v>
      </c>
      <c r="O382" s="97">
        <v>3400</v>
      </c>
      <c r="P382" s="97">
        <v>10100000</v>
      </c>
      <c r="Q382" s="97">
        <v>3000</v>
      </c>
      <c r="R382" s="98">
        <v>0.63</v>
      </c>
    </row>
    <row r="383" spans="1:18">
      <c r="A383" s="90" t="s">
        <v>1392</v>
      </c>
      <c r="B383" s="95" t="s">
        <v>958</v>
      </c>
      <c r="C383" s="100" t="s">
        <v>384</v>
      </c>
      <c r="D383" s="97">
        <v>5100</v>
      </c>
      <c r="E383" s="97">
        <v>3300</v>
      </c>
      <c r="F383" s="97">
        <v>9300000</v>
      </c>
      <c r="G383" s="97">
        <v>2800</v>
      </c>
      <c r="H383" s="98">
        <v>0.64</v>
      </c>
      <c r="I383" s="97">
        <v>5000</v>
      </c>
      <c r="J383" s="97">
        <v>3000</v>
      </c>
      <c r="K383" s="97">
        <v>7400000</v>
      </c>
      <c r="L383" s="97">
        <v>2400</v>
      </c>
      <c r="M383" s="98">
        <v>0.6</v>
      </c>
      <c r="N383" s="97">
        <v>5000</v>
      </c>
      <c r="O383" s="97">
        <v>2900</v>
      </c>
      <c r="P383" s="97">
        <v>8000000</v>
      </c>
      <c r="Q383" s="97">
        <v>2800</v>
      </c>
      <c r="R383" s="98">
        <v>0.56999999999999995</v>
      </c>
    </row>
    <row r="384" spans="1:18">
      <c r="A384" s="90" t="s">
        <v>1392</v>
      </c>
      <c r="B384" s="95" t="s">
        <v>961</v>
      </c>
      <c r="C384" s="100" t="s">
        <v>385</v>
      </c>
      <c r="D384" s="97">
        <v>7800</v>
      </c>
      <c r="E384" s="97">
        <v>6000</v>
      </c>
      <c r="F384" s="97">
        <v>17700000</v>
      </c>
      <c r="G384" s="97">
        <v>2900</v>
      </c>
      <c r="H384" s="98">
        <v>0.77</v>
      </c>
      <c r="I384" s="97">
        <v>7800</v>
      </c>
      <c r="J384" s="97">
        <v>5500</v>
      </c>
      <c r="K384" s="97">
        <v>13800000</v>
      </c>
      <c r="L384" s="97">
        <v>2500</v>
      </c>
      <c r="M384" s="98">
        <v>0.7</v>
      </c>
      <c r="N384" s="97">
        <v>7800</v>
      </c>
      <c r="O384" s="97">
        <v>5100</v>
      </c>
      <c r="P384" s="97">
        <v>14500000</v>
      </c>
      <c r="Q384" s="97">
        <v>2800</v>
      </c>
      <c r="R384" s="98">
        <v>0.66</v>
      </c>
    </row>
    <row r="385" spans="1:18">
      <c r="A385" s="90" t="s">
        <v>1392</v>
      </c>
      <c r="B385" s="95" t="s">
        <v>980</v>
      </c>
      <c r="C385" s="100" t="s">
        <v>386</v>
      </c>
      <c r="D385" s="97">
        <v>7500</v>
      </c>
      <c r="E385" s="97">
        <v>5800</v>
      </c>
      <c r="F385" s="97">
        <v>17000000</v>
      </c>
      <c r="G385" s="97">
        <v>2900</v>
      </c>
      <c r="H385" s="98">
        <v>0.77</v>
      </c>
      <c r="I385" s="97">
        <v>7500</v>
      </c>
      <c r="J385" s="97">
        <v>5400</v>
      </c>
      <c r="K385" s="97">
        <v>13900000</v>
      </c>
      <c r="L385" s="97">
        <v>2500</v>
      </c>
      <c r="M385" s="98">
        <v>0.73</v>
      </c>
      <c r="N385" s="97">
        <v>7400</v>
      </c>
      <c r="O385" s="97">
        <v>5100</v>
      </c>
      <c r="P385" s="97">
        <v>14800000</v>
      </c>
      <c r="Q385" s="97">
        <v>2900</v>
      </c>
      <c r="R385" s="98">
        <v>0.69</v>
      </c>
    </row>
    <row r="386" spans="1:18">
      <c r="A386" s="90" t="s">
        <v>1392</v>
      </c>
      <c r="B386" s="95" t="s">
        <v>981</v>
      </c>
      <c r="C386" s="100" t="s">
        <v>387</v>
      </c>
      <c r="D386" s="97">
        <v>7900</v>
      </c>
      <c r="E386" s="97">
        <v>6000</v>
      </c>
      <c r="F386" s="97">
        <v>18500000</v>
      </c>
      <c r="G386" s="97">
        <v>3100</v>
      </c>
      <c r="H386" s="98">
        <v>0.77</v>
      </c>
      <c r="I386" s="97">
        <v>7800</v>
      </c>
      <c r="J386" s="97">
        <v>5600</v>
      </c>
      <c r="K386" s="97">
        <v>14900000</v>
      </c>
      <c r="L386" s="97">
        <v>2700</v>
      </c>
      <c r="M386" s="98">
        <v>0.71</v>
      </c>
      <c r="N386" s="97">
        <v>7800</v>
      </c>
      <c r="O386" s="97">
        <v>5200</v>
      </c>
      <c r="P386" s="97">
        <v>15600000</v>
      </c>
      <c r="Q386" s="97">
        <v>3000</v>
      </c>
      <c r="R386" s="98">
        <v>0.67</v>
      </c>
    </row>
    <row r="387" spans="1:18">
      <c r="A387" s="90" t="s">
        <v>1392</v>
      </c>
      <c r="B387" s="95" t="s">
        <v>982</v>
      </c>
      <c r="C387" s="100" t="s">
        <v>388</v>
      </c>
      <c r="D387" s="97">
        <v>8600</v>
      </c>
      <c r="E387" s="97">
        <v>6500</v>
      </c>
      <c r="F387" s="97">
        <v>18800000</v>
      </c>
      <c r="G387" s="97">
        <v>2900</v>
      </c>
      <c r="H387" s="98">
        <v>0.75</v>
      </c>
      <c r="I387" s="97">
        <v>8600</v>
      </c>
      <c r="J387" s="97">
        <v>6000</v>
      </c>
      <c r="K387" s="97">
        <v>15200000</v>
      </c>
      <c r="L387" s="97">
        <v>2500</v>
      </c>
      <c r="M387" s="98">
        <v>0.7</v>
      </c>
      <c r="N387" s="97">
        <v>8600</v>
      </c>
      <c r="O387" s="97">
        <v>5600</v>
      </c>
      <c r="P387" s="97">
        <v>16000000</v>
      </c>
      <c r="Q387" s="97">
        <v>2900</v>
      </c>
      <c r="R387" s="98">
        <v>0.65</v>
      </c>
    </row>
    <row r="388" spans="1:18">
      <c r="A388" s="90" t="s">
        <v>1392</v>
      </c>
      <c r="B388" s="95" t="s">
        <v>983</v>
      </c>
      <c r="C388" s="100" t="s">
        <v>389</v>
      </c>
      <c r="D388" s="97">
        <v>13000</v>
      </c>
      <c r="E388" s="97">
        <v>10300</v>
      </c>
      <c r="F388" s="97">
        <v>29500000</v>
      </c>
      <c r="G388" s="97">
        <v>2900</v>
      </c>
      <c r="H388" s="98">
        <v>0.79</v>
      </c>
      <c r="I388" s="97">
        <v>12900</v>
      </c>
      <c r="J388" s="97">
        <v>9800</v>
      </c>
      <c r="K388" s="97">
        <v>24500000</v>
      </c>
      <c r="L388" s="97">
        <v>2500</v>
      </c>
      <c r="M388" s="98">
        <v>0.76</v>
      </c>
      <c r="N388" s="97">
        <v>12700</v>
      </c>
      <c r="O388" s="97">
        <v>9300</v>
      </c>
      <c r="P388" s="97">
        <v>26500000</v>
      </c>
      <c r="Q388" s="97">
        <v>2800</v>
      </c>
      <c r="R388" s="98">
        <v>0.73</v>
      </c>
    </row>
    <row r="389" spans="1:18">
      <c r="A389" s="90" t="s">
        <v>1392</v>
      </c>
      <c r="B389" s="95" t="s">
        <v>1021</v>
      </c>
      <c r="C389" s="100" t="s">
        <v>390</v>
      </c>
      <c r="D389" s="97">
        <v>11600</v>
      </c>
      <c r="E389" s="97">
        <v>9000</v>
      </c>
      <c r="F389" s="97">
        <v>25500000</v>
      </c>
      <c r="G389" s="97">
        <v>2800</v>
      </c>
      <c r="H389" s="98">
        <v>0.78</v>
      </c>
      <c r="I389" s="97">
        <v>11600</v>
      </c>
      <c r="J389" s="97">
        <v>8300</v>
      </c>
      <c r="K389" s="97">
        <v>20300000</v>
      </c>
      <c r="L389" s="97">
        <v>2400</v>
      </c>
      <c r="M389" s="98">
        <v>0.72</v>
      </c>
      <c r="N389" s="97">
        <v>11500</v>
      </c>
      <c r="O389" s="97">
        <v>8000</v>
      </c>
      <c r="P389" s="97">
        <v>22200000</v>
      </c>
      <c r="Q389" s="97">
        <v>2800</v>
      </c>
      <c r="R389" s="98">
        <v>0.7</v>
      </c>
    </row>
    <row r="390" spans="1:18">
      <c r="A390" s="90" t="s">
        <v>1392</v>
      </c>
      <c r="B390" s="95" t="s">
        <v>1079</v>
      </c>
      <c r="C390" s="100" t="s">
        <v>391</v>
      </c>
      <c r="D390" s="97">
        <v>5200</v>
      </c>
      <c r="E390" s="97">
        <v>4100</v>
      </c>
      <c r="F390" s="97">
        <v>14100000</v>
      </c>
      <c r="G390" s="97">
        <v>3400</v>
      </c>
      <c r="H390" s="98">
        <v>0.79</v>
      </c>
      <c r="I390" s="97">
        <v>5200</v>
      </c>
      <c r="J390" s="97">
        <v>3800</v>
      </c>
      <c r="K390" s="97">
        <v>11300000</v>
      </c>
      <c r="L390" s="97">
        <v>3000</v>
      </c>
      <c r="M390" s="98">
        <v>0.73</v>
      </c>
      <c r="N390" s="97">
        <v>5200</v>
      </c>
      <c r="O390" s="97">
        <v>3600</v>
      </c>
      <c r="P390" s="97">
        <v>12200000</v>
      </c>
      <c r="Q390" s="97">
        <v>3300</v>
      </c>
      <c r="R390" s="98">
        <v>0.7</v>
      </c>
    </row>
    <row r="391" spans="1:18">
      <c r="A391" s="90" t="s">
        <v>1392</v>
      </c>
      <c r="B391" s="95" t="s">
        <v>1083</v>
      </c>
      <c r="C391" s="100" t="s">
        <v>392</v>
      </c>
      <c r="D391" s="97">
        <v>5000</v>
      </c>
      <c r="E391" s="97">
        <v>3800</v>
      </c>
      <c r="F391" s="97">
        <v>12700000</v>
      </c>
      <c r="G391" s="97">
        <v>3300</v>
      </c>
      <c r="H391" s="98">
        <v>0.77</v>
      </c>
      <c r="I391" s="97">
        <v>5000</v>
      </c>
      <c r="J391" s="97">
        <v>3400</v>
      </c>
      <c r="K391" s="97">
        <v>9800000</v>
      </c>
      <c r="L391" s="97">
        <v>2800</v>
      </c>
      <c r="M391" s="98">
        <v>0.69</v>
      </c>
      <c r="N391" s="97">
        <v>4900</v>
      </c>
      <c r="O391" s="97">
        <v>3200</v>
      </c>
      <c r="P391" s="97">
        <v>10300000</v>
      </c>
      <c r="Q391" s="97">
        <v>3200</v>
      </c>
      <c r="R391" s="98">
        <v>0.64</v>
      </c>
    </row>
    <row r="392" spans="1:18">
      <c r="A392" s="90" t="s">
        <v>1392</v>
      </c>
      <c r="B392" s="95" t="s">
        <v>1097</v>
      </c>
      <c r="C392" s="100" t="s">
        <v>393</v>
      </c>
      <c r="D392" s="97">
        <v>7100</v>
      </c>
      <c r="E392" s="97">
        <v>5400</v>
      </c>
      <c r="F392" s="97">
        <v>13800000</v>
      </c>
      <c r="G392" s="97">
        <v>2600</v>
      </c>
      <c r="H392" s="98">
        <v>0.76</v>
      </c>
      <c r="I392" s="97">
        <v>7100</v>
      </c>
      <c r="J392" s="97">
        <v>5100</v>
      </c>
      <c r="K392" s="97">
        <v>11400000</v>
      </c>
      <c r="L392" s="97">
        <v>2200</v>
      </c>
      <c r="M392" s="98">
        <v>0.73</v>
      </c>
      <c r="N392" s="97">
        <v>7000</v>
      </c>
      <c r="O392" s="97">
        <v>4900</v>
      </c>
      <c r="P392" s="97">
        <v>12300000</v>
      </c>
      <c r="Q392" s="97">
        <v>2500</v>
      </c>
      <c r="R392" s="98">
        <v>0.7</v>
      </c>
    </row>
    <row r="393" spans="1:18">
      <c r="A393" s="90" t="s">
        <v>1392</v>
      </c>
      <c r="B393" s="95" t="s">
        <v>1103</v>
      </c>
      <c r="C393" s="100" t="s">
        <v>394</v>
      </c>
      <c r="D393" s="97">
        <v>6000</v>
      </c>
      <c r="E393" s="97">
        <v>4300</v>
      </c>
      <c r="F393" s="97">
        <v>12200000</v>
      </c>
      <c r="G393" s="97">
        <v>2800</v>
      </c>
      <c r="H393" s="98">
        <v>0.72</v>
      </c>
      <c r="I393" s="97">
        <v>6000</v>
      </c>
      <c r="J393" s="97">
        <v>4000</v>
      </c>
      <c r="K393" s="97">
        <v>9800000</v>
      </c>
      <c r="L393" s="97">
        <v>2400</v>
      </c>
      <c r="M393" s="98">
        <v>0.67</v>
      </c>
      <c r="N393" s="97">
        <v>6000</v>
      </c>
      <c r="O393" s="97">
        <v>3700</v>
      </c>
      <c r="P393" s="97">
        <v>10100000</v>
      </c>
      <c r="Q393" s="97">
        <v>2700</v>
      </c>
      <c r="R393" s="98">
        <v>0.62</v>
      </c>
    </row>
    <row r="394" spans="1:18">
      <c r="A394" s="90" t="s">
        <v>1392</v>
      </c>
      <c r="B394" s="95" t="s">
        <v>1113</v>
      </c>
      <c r="C394" s="100" t="s">
        <v>395</v>
      </c>
      <c r="D394" s="97">
        <v>5900</v>
      </c>
      <c r="E394" s="97">
        <v>4100</v>
      </c>
      <c r="F394" s="97">
        <v>13100000</v>
      </c>
      <c r="G394" s="97">
        <v>3200</v>
      </c>
      <c r="H394" s="98">
        <v>0.69</v>
      </c>
      <c r="I394" s="97">
        <v>5900</v>
      </c>
      <c r="J394" s="97">
        <v>3700</v>
      </c>
      <c r="K394" s="97">
        <v>10300000</v>
      </c>
      <c r="L394" s="97">
        <v>2800</v>
      </c>
      <c r="M394" s="98">
        <v>0.62</v>
      </c>
      <c r="N394" s="97">
        <v>5900</v>
      </c>
      <c r="O394" s="97">
        <v>3400</v>
      </c>
      <c r="P394" s="97">
        <v>10700000</v>
      </c>
      <c r="Q394" s="97">
        <v>3200</v>
      </c>
      <c r="R394" s="98">
        <v>0.56999999999999995</v>
      </c>
    </row>
    <row r="395" spans="1:18">
      <c r="A395" s="90" t="s">
        <v>1392</v>
      </c>
      <c r="B395" s="95" t="s">
        <v>1117</v>
      </c>
      <c r="C395" s="100" t="s">
        <v>396</v>
      </c>
      <c r="D395" s="97">
        <v>8300</v>
      </c>
      <c r="E395" s="97">
        <v>6800</v>
      </c>
      <c r="F395" s="97">
        <v>22200000</v>
      </c>
      <c r="G395" s="97">
        <v>3300</v>
      </c>
      <c r="H395" s="98">
        <v>0.82</v>
      </c>
      <c r="I395" s="97">
        <v>8300</v>
      </c>
      <c r="J395" s="97">
        <v>6300</v>
      </c>
      <c r="K395" s="97">
        <v>17900000</v>
      </c>
      <c r="L395" s="97">
        <v>2800</v>
      </c>
      <c r="M395" s="98">
        <v>0.76</v>
      </c>
      <c r="N395" s="97">
        <v>8200</v>
      </c>
      <c r="O395" s="97">
        <v>6100</v>
      </c>
      <c r="P395" s="97">
        <v>19500000</v>
      </c>
      <c r="Q395" s="97">
        <v>3200</v>
      </c>
      <c r="R395" s="98">
        <v>0.74</v>
      </c>
    </row>
    <row r="396" spans="1:18">
      <c r="A396" s="90" t="s">
        <v>1392</v>
      </c>
      <c r="B396" s="95" t="s">
        <v>1124</v>
      </c>
      <c r="C396" s="100" t="s">
        <v>397</v>
      </c>
      <c r="D396" s="97">
        <v>5800</v>
      </c>
      <c r="E396" s="97">
        <v>4400</v>
      </c>
      <c r="F396" s="97">
        <v>14600000</v>
      </c>
      <c r="G396" s="97">
        <v>3300</v>
      </c>
      <c r="H396" s="98">
        <v>0.77</v>
      </c>
      <c r="I396" s="97">
        <v>5800</v>
      </c>
      <c r="J396" s="97">
        <v>4000</v>
      </c>
      <c r="K396" s="97">
        <v>11500000</v>
      </c>
      <c r="L396" s="97">
        <v>2900</v>
      </c>
      <c r="M396" s="98">
        <v>0.7</v>
      </c>
      <c r="N396" s="97">
        <v>5700</v>
      </c>
      <c r="O396" s="97">
        <v>3800</v>
      </c>
      <c r="P396" s="97">
        <v>12200000</v>
      </c>
      <c r="Q396" s="97">
        <v>3200</v>
      </c>
      <c r="R396" s="98">
        <v>0.66</v>
      </c>
    </row>
    <row r="397" spans="1:18">
      <c r="A397" s="90" t="s">
        <v>1392</v>
      </c>
      <c r="B397" s="95" t="s">
        <v>1198</v>
      </c>
      <c r="C397" s="100" t="s">
        <v>398</v>
      </c>
      <c r="D397" s="97">
        <v>8400</v>
      </c>
      <c r="E397" s="97">
        <v>6100</v>
      </c>
      <c r="F397" s="97">
        <v>17400000</v>
      </c>
      <c r="G397" s="97">
        <v>2900</v>
      </c>
      <c r="H397" s="98">
        <v>0.73</v>
      </c>
      <c r="I397" s="97">
        <v>8300</v>
      </c>
      <c r="J397" s="97">
        <v>5600</v>
      </c>
      <c r="K397" s="97">
        <v>13900000</v>
      </c>
      <c r="L397" s="97">
        <v>2500</v>
      </c>
      <c r="M397" s="98">
        <v>0.68</v>
      </c>
      <c r="N397" s="97">
        <v>8300</v>
      </c>
      <c r="O397" s="97">
        <v>5300</v>
      </c>
      <c r="P397" s="97">
        <v>14900000</v>
      </c>
      <c r="Q397" s="97">
        <v>2800</v>
      </c>
      <c r="R397" s="98">
        <v>0.64</v>
      </c>
    </row>
    <row r="398" spans="1:18">
      <c r="A398" s="90" t="s">
        <v>1392</v>
      </c>
      <c r="B398" s="95" t="s">
        <v>1204</v>
      </c>
      <c r="C398" s="100" t="s">
        <v>399</v>
      </c>
      <c r="D398" s="97">
        <v>7000</v>
      </c>
      <c r="E398" s="97">
        <v>5500</v>
      </c>
      <c r="F398" s="97">
        <v>17600000</v>
      </c>
      <c r="G398" s="97">
        <v>3200</v>
      </c>
      <c r="H398" s="98">
        <v>0.79</v>
      </c>
      <c r="I398" s="97">
        <v>6900</v>
      </c>
      <c r="J398" s="97">
        <v>5000</v>
      </c>
      <c r="K398" s="97">
        <v>13800000</v>
      </c>
      <c r="L398" s="97">
        <v>2800</v>
      </c>
      <c r="M398" s="98">
        <v>0.72</v>
      </c>
      <c r="N398" s="97">
        <v>6900</v>
      </c>
      <c r="O398" s="97">
        <v>4700</v>
      </c>
      <c r="P398" s="97">
        <v>14700000</v>
      </c>
      <c r="Q398" s="97">
        <v>3100</v>
      </c>
      <c r="R398" s="98">
        <v>0.69</v>
      </c>
    </row>
    <row r="399" spans="1:18">
      <c r="A399" s="90" t="s">
        <v>1392</v>
      </c>
      <c r="B399" s="95" t="s">
        <v>1220</v>
      </c>
      <c r="C399" s="100" t="s">
        <v>400</v>
      </c>
      <c r="D399" s="97">
        <v>6500</v>
      </c>
      <c r="E399" s="97">
        <v>4700</v>
      </c>
      <c r="F399" s="97">
        <v>13500000</v>
      </c>
      <c r="G399" s="97">
        <v>2900</v>
      </c>
      <c r="H399" s="98">
        <v>0.73</v>
      </c>
      <c r="I399" s="97">
        <v>6400</v>
      </c>
      <c r="J399" s="97">
        <v>4300</v>
      </c>
      <c r="K399" s="97">
        <v>10800000</v>
      </c>
      <c r="L399" s="97">
        <v>2500</v>
      </c>
      <c r="M399" s="98">
        <v>0.67</v>
      </c>
      <c r="N399" s="97">
        <v>6400</v>
      </c>
      <c r="O399" s="97">
        <v>4000</v>
      </c>
      <c r="P399" s="97">
        <v>11400000</v>
      </c>
      <c r="Q399" s="97">
        <v>2800</v>
      </c>
      <c r="R399" s="98">
        <v>0.63</v>
      </c>
    </row>
    <row r="400" spans="1:18">
      <c r="A400" s="90" t="s">
        <v>1392</v>
      </c>
      <c r="B400" s="95" t="s">
        <v>1225</v>
      </c>
      <c r="C400" s="100" t="s">
        <v>401</v>
      </c>
      <c r="D400" s="97">
        <v>15000</v>
      </c>
      <c r="E400" s="97">
        <v>11500</v>
      </c>
      <c r="F400" s="97">
        <v>30600000</v>
      </c>
      <c r="G400" s="97">
        <v>2700</v>
      </c>
      <c r="H400" s="98">
        <v>0.77</v>
      </c>
      <c r="I400" s="97">
        <v>14900</v>
      </c>
      <c r="J400" s="97">
        <v>10900</v>
      </c>
      <c r="K400" s="97">
        <v>25200000</v>
      </c>
      <c r="L400" s="97">
        <v>2300</v>
      </c>
      <c r="M400" s="98">
        <v>0.73</v>
      </c>
      <c r="N400" s="97">
        <v>14800</v>
      </c>
      <c r="O400" s="97">
        <v>10400</v>
      </c>
      <c r="P400" s="97">
        <v>27400000</v>
      </c>
      <c r="Q400" s="97">
        <v>2600</v>
      </c>
      <c r="R400" s="98">
        <v>0.7</v>
      </c>
    </row>
    <row r="401" spans="1:18">
      <c r="A401" s="90" t="s">
        <v>1392</v>
      </c>
      <c r="B401" s="95" t="s">
        <v>1228</v>
      </c>
      <c r="C401" s="100" t="s">
        <v>402</v>
      </c>
      <c r="D401" s="97">
        <v>6400</v>
      </c>
      <c r="E401" s="97">
        <v>4700</v>
      </c>
      <c r="F401" s="97">
        <v>15200000</v>
      </c>
      <c r="G401" s="97">
        <v>3300</v>
      </c>
      <c r="H401" s="98">
        <v>0.73</v>
      </c>
      <c r="I401" s="97">
        <v>6400</v>
      </c>
      <c r="J401" s="97">
        <v>4200</v>
      </c>
      <c r="K401" s="97">
        <v>11900000</v>
      </c>
      <c r="L401" s="97">
        <v>2800</v>
      </c>
      <c r="M401" s="98">
        <v>0.66</v>
      </c>
      <c r="N401" s="97">
        <v>6300</v>
      </c>
      <c r="O401" s="97">
        <v>3800</v>
      </c>
      <c r="P401" s="97">
        <v>12300000</v>
      </c>
      <c r="Q401" s="97">
        <v>3200</v>
      </c>
      <c r="R401" s="98">
        <v>0.61</v>
      </c>
    </row>
    <row r="402" spans="1:18">
      <c r="A402" s="90" t="s">
        <v>1392</v>
      </c>
      <c r="B402" s="95" t="s">
        <v>1230</v>
      </c>
      <c r="C402" s="100" t="s">
        <v>403</v>
      </c>
      <c r="D402" s="97">
        <v>6400</v>
      </c>
      <c r="E402" s="97">
        <v>5100</v>
      </c>
      <c r="F402" s="97">
        <v>16200000</v>
      </c>
      <c r="G402" s="97">
        <v>3200</v>
      </c>
      <c r="H402" s="98">
        <v>0.79</v>
      </c>
      <c r="I402" s="97">
        <v>6400</v>
      </c>
      <c r="J402" s="97">
        <v>4600</v>
      </c>
      <c r="K402" s="97">
        <v>12800000</v>
      </c>
      <c r="L402" s="97">
        <v>2800</v>
      </c>
      <c r="M402" s="98">
        <v>0.73</v>
      </c>
      <c r="N402" s="97">
        <v>6400</v>
      </c>
      <c r="O402" s="97">
        <v>4400</v>
      </c>
      <c r="P402" s="97">
        <v>13700000</v>
      </c>
      <c r="Q402" s="97">
        <v>3100</v>
      </c>
      <c r="R402" s="98">
        <v>0.7</v>
      </c>
    </row>
    <row r="403" spans="1:18">
      <c r="A403" s="90" t="s">
        <v>1392</v>
      </c>
      <c r="B403" s="95" t="s">
        <v>1233</v>
      </c>
      <c r="C403" s="100" t="s">
        <v>404</v>
      </c>
      <c r="D403" s="97">
        <v>6300</v>
      </c>
      <c r="E403" s="97">
        <v>4500</v>
      </c>
      <c r="F403" s="97">
        <v>13100000</v>
      </c>
      <c r="G403" s="97">
        <v>2900</v>
      </c>
      <c r="H403" s="98">
        <v>0.71</v>
      </c>
      <c r="I403" s="97">
        <v>6200</v>
      </c>
      <c r="J403" s="97">
        <v>4100</v>
      </c>
      <c r="K403" s="97">
        <v>10400000</v>
      </c>
      <c r="L403" s="97">
        <v>2500</v>
      </c>
      <c r="M403" s="98">
        <v>0.66</v>
      </c>
      <c r="N403" s="97">
        <v>6200</v>
      </c>
      <c r="O403" s="97">
        <v>3900</v>
      </c>
      <c r="P403" s="97">
        <v>11200000</v>
      </c>
      <c r="Q403" s="97">
        <v>2900</v>
      </c>
      <c r="R403" s="98">
        <v>0.63</v>
      </c>
    </row>
    <row r="404" spans="1:18">
      <c r="A404" s="90" t="s">
        <v>1392</v>
      </c>
      <c r="B404" s="95" t="s">
        <v>1238</v>
      </c>
      <c r="C404" s="100" t="s">
        <v>405</v>
      </c>
      <c r="D404" s="97">
        <v>14400</v>
      </c>
      <c r="E404" s="97">
        <v>11500</v>
      </c>
      <c r="F404" s="97">
        <v>32600000</v>
      </c>
      <c r="G404" s="97">
        <v>2800</v>
      </c>
      <c r="H404" s="98">
        <v>0.8</v>
      </c>
      <c r="I404" s="97">
        <v>14300</v>
      </c>
      <c r="J404" s="97">
        <v>10900</v>
      </c>
      <c r="K404" s="97">
        <v>26800000</v>
      </c>
      <c r="L404" s="97">
        <v>2500</v>
      </c>
      <c r="M404" s="98">
        <v>0.76</v>
      </c>
      <c r="N404" s="97">
        <v>14100</v>
      </c>
      <c r="O404" s="97">
        <v>10400</v>
      </c>
      <c r="P404" s="97">
        <v>29000000</v>
      </c>
      <c r="Q404" s="97">
        <v>2800</v>
      </c>
      <c r="R404" s="98">
        <v>0.74</v>
      </c>
    </row>
    <row r="405" spans="1:18">
      <c r="A405" s="90" t="s">
        <v>1392</v>
      </c>
      <c r="B405" s="95" t="s">
        <v>1259</v>
      </c>
      <c r="C405" s="100" t="s">
        <v>406</v>
      </c>
      <c r="D405" s="97">
        <v>20100</v>
      </c>
      <c r="E405" s="97">
        <v>16300</v>
      </c>
      <c r="F405" s="97">
        <v>45800000</v>
      </c>
      <c r="G405" s="97">
        <v>2800</v>
      </c>
      <c r="H405" s="98">
        <v>0.81</v>
      </c>
      <c r="I405" s="97">
        <v>19900</v>
      </c>
      <c r="J405" s="97">
        <v>15600</v>
      </c>
      <c r="K405" s="97">
        <v>38200000</v>
      </c>
      <c r="L405" s="97">
        <v>2400</v>
      </c>
      <c r="M405" s="98">
        <v>0.78</v>
      </c>
      <c r="N405" s="97">
        <v>19700</v>
      </c>
      <c r="O405" s="97">
        <v>15100</v>
      </c>
      <c r="P405" s="97">
        <v>42100000</v>
      </c>
      <c r="Q405" s="97">
        <v>2800</v>
      </c>
      <c r="R405" s="98">
        <v>0.77</v>
      </c>
    </row>
    <row r="406" spans="1:18">
      <c r="A406" s="90" t="s">
        <v>1392</v>
      </c>
      <c r="B406" s="95" t="s">
        <v>1263</v>
      </c>
      <c r="C406" s="100" t="s">
        <v>407</v>
      </c>
      <c r="D406" s="97">
        <v>5000</v>
      </c>
      <c r="E406" s="97">
        <v>3400</v>
      </c>
      <c r="F406" s="97">
        <v>9400000</v>
      </c>
      <c r="G406" s="97">
        <v>2800</v>
      </c>
      <c r="H406" s="98">
        <v>0.69</v>
      </c>
      <c r="I406" s="97">
        <v>5000</v>
      </c>
      <c r="J406" s="97">
        <v>3200</v>
      </c>
      <c r="K406" s="97">
        <v>7600000</v>
      </c>
      <c r="L406" s="97">
        <v>2400</v>
      </c>
      <c r="M406" s="98">
        <v>0.64</v>
      </c>
      <c r="N406" s="97">
        <v>5000</v>
      </c>
      <c r="O406" s="97">
        <v>3000</v>
      </c>
      <c r="P406" s="97">
        <v>8100000</v>
      </c>
      <c r="Q406" s="97">
        <v>2700</v>
      </c>
      <c r="R406" s="98">
        <v>0.61</v>
      </c>
    </row>
    <row r="407" spans="1:18">
      <c r="A407" s="90" t="s">
        <v>1392</v>
      </c>
      <c r="B407" s="95" t="s">
        <v>1267</v>
      </c>
      <c r="C407" s="100" t="s">
        <v>408</v>
      </c>
      <c r="D407" s="97">
        <v>5900</v>
      </c>
      <c r="E407" s="97">
        <v>4200</v>
      </c>
      <c r="F407" s="97">
        <v>12700000</v>
      </c>
      <c r="G407" s="97">
        <v>3000</v>
      </c>
      <c r="H407" s="98">
        <v>0.71</v>
      </c>
      <c r="I407" s="97">
        <v>5900</v>
      </c>
      <c r="J407" s="97">
        <v>3900</v>
      </c>
      <c r="K407" s="97">
        <v>10100000</v>
      </c>
      <c r="L407" s="97">
        <v>2600</v>
      </c>
      <c r="M407" s="98">
        <v>0.65</v>
      </c>
      <c r="N407" s="97">
        <v>5900</v>
      </c>
      <c r="O407" s="97">
        <v>3600</v>
      </c>
      <c r="P407" s="97">
        <v>10500000</v>
      </c>
      <c r="Q407" s="97">
        <v>2900</v>
      </c>
      <c r="R407" s="98">
        <v>0.61</v>
      </c>
    </row>
    <row r="408" spans="1:18" ht="21.5" customHeight="1">
      <c r="A408" s="90" t="s">
        <v>1394</v>
      </c>
      <c r="B408" s="99" t="s">
        <v>1393</v>
      </c>
      <c r="C408" s="92" t="s">
        <v>1394</v>
      </c>
      <c r="D408" s="93">
        <v>503000</v>
      </c>
      <c r="E408" s="93">
        <v>380000</v>
      </c>
      <c r="F408" s="93">
        <v>1198000000</v>
      </c>
      <c r="G408" s="93">
        <v>3200</v>
      </c>
      <c r="H408" s="94">
        <v>0.76</v>
      </c>
      <c r="I408" s="93">
        <v>501000</v>
      </c>
      <c r="J408" s="93">
        <v>338000</v>
      </c>
      <c r="K408" s="93">
        <v>924000000</v>
      </c>
      <c r="L408" s="93">
        <v>2700</v>
      </c>
      <c r="M408" s="94">
        <v>0.68</v>
      </c>
      <c r="N408" s="93">
        <v>499000</v>
      </c>
      <c r="O408" s="93">
        <v>316000</v>
      </c>
      <c r="P408" s="93">
        <v>969000000</v>
      </c>
      <c r="Q408" s="93">
        <v>3100</v>
      </c>
      <c r="R408" s="94">
        <v>0.63</v>
      </c>
    </row>
    <row r="409" spans="1:18">
      <c r="A409" s="90" t="s">
        <v>1394</v>
      </c>
      <c r="B409" s="95" t="s">
        <v>665</v>
      </c>
      <c r="C409" s="100" t="s">
        <v>409</v>
      </c>
      <c r="D409" s="97">
        <v>5300</v>
      </c>
      <c r="E409" s="97">
        <v>4100</v>
      </c>
      <c r="F409" s="97">
        <v>13700000</v>
      </c>
      <c r="G409" s="97">
        <v>3300</v>
      </c>
      <c r="H409" s="98">
        <v>0.78</v>
      </c>
      <c r="I409" s="97">
        <v>5300</v>
      </c>
      <c r="J409" s="97">
        <v>3600</v>
      </c>
      <c r="K409" s="97">
        <v>10400000</v>
      </c>
      <c r="L409" s="97">
        <v>2900</v>
      </c>
      <c r="M409" s="98">
        <v>0.69</v>
      </c>
      <c r="N409" s="97">
        <v>5300</v>
      </c>
      <c r="O409" s="97">
        <v>3400</v>
      </c>
      <c r="P409" s="97">
        <v>10800000</v>
      </c>
      <c r="Q409" s="97">
        <v>3200</v>
      </c>
      <c r="R409" s="98">
        <v>0.64</v>
      </c>
    </row>
    <row r="410" spans="1:18">
      <c r="A410" s="90" t="s">
        <v>1394</v>
      </c>
      <c r="B410" s="95" t="s">
        <v>673</v>
      </c>
      <c r="C410" s="100" t="s">
        <v>410</v>
      </c>
      <c r="D410" s="97">
        <v>6900</v>
      </c>
      <c r="E410" s="97">
        <v>5000</v>
      </c>
      <c r="F410" s="97">
        <v>16300000</v>
      </c>
      <c r="G410" s="97">
        <v>3200</v>
      </c>
      <c r="H410" s="98">
        <v>0.73</v>
      </c>
      <c r="I410" s="97">
        <v>6900</v>
      </c>
      <c r="J410" s="97">
        <v>4400</v>
      </c>
      <c r="K410" s="97">
        <v>12300000</v>
      </c>
      <c r="L410" s="97">
        <v>2800</v>
      </c>
      <c r="M410" s="98">
        <v>0.63</v>
      </c>
      <c r="N410" s="97">
        <v>6900</v>
      </c>
      <c r="O410" s="97">
        <v>4000</v>
      </c>
      <c r="P410" s="97">
        <v>12600000</v>
      </c>
      <c r="Q410" s="97">
        <v>3100</v>
      </c>
      <c r="R410" s="98">
        <v>0.57999999999999996</v>
      </c>
    </row>
    <row r="411" spans="1:18">
      <c r="A411" s="90" t="s">
        <v>1394</v>
      </c>
      <c r="B411" s="95" t="s">
        <v>675</v>
      </c>
      <c r="C411" s="100" t="s">
        <v>411</v>
      </c>
      <c r="D411" s="97">
        <v>7200</v>
      </c>
      <c r="E411" s="97">
        <v>5400</v>
      </c>
      <c r="F411" s="97">
        <v>16600000</v>
      </c>
      <c r="G411" s="97">
        <v>3100</v>
      </c>
      <c r="H411" s="98">
        <v>0.74</v>
      </c>
      <c r="I411" s="97">
        <v>7200</v>
      </c>
      <c r="J411" s="97">
        <v>4800</v>
      </c>
      <c r="K411" s="97">
        <v>12800000</v>
      </c>
      <c r="L411" s="97">
        <v>2700</v>
      </c>
      <c r="M411" s="98">
        <v>0.66</v>
      </c>
      <c r="N411" s="97">
        <v>7200</v>
      </c>
      <c r="O411" s="97">
        <v>4500</v>
      </c>
      <c r="P411" s="97">
        <v>13600000</v>
      </c>
      <c r="Q411" s="97">
        <v>3000</v>
      </c>
      <c r="R411" s="98">
        <v>0.62</v>
      </c>
    </row>
    <row r="412" spans="1:18">
      <c r="A412" s="90" t="s">
        <v>1394</v>
      </c>
      <c r="B412" s="95" t="s">
        <v>677</v>
      </c>
      <c r="C412" s="100" t="s">
        <v>412</v>
      </c>
      <c r="D412" s="97">
        <v>6800</v>
      </c>
      <c r="E412" s="97">
        <v>5300</v>
      </c>
      <c r="F412" s="97">
        <v>17100000</v>
      </c>
      <c r="G412" s="97">
        <v>3300</v>
      </c>
      <c r="H412" s="98">
        <v>0.77</v>
      </c>
      <c r="I412" s="97">
        <v>6800</v>
      </c>
      <c r="J412" s="97">
        <v>4700</v>
      </c>
      <c r="K412" s="97">
        <v>13100000</v>
      </c>
      <c r="L412" s="97">
        <v>2800</v>
      </c>
      <c r="M412" s="98">
        <v>0.69</v>
      </c>
      <c r="N412" s="97">
        <v>6700</v>
      </c>
      <c r="O412" s="97">
        <v>4400</v>
      </c>
      <c r="P412" s="97">
        <v>13800000</v>
      </c>
      <c r="Q412" s="97">
        <v>3100</v>
      </c>
      <c r="R412" s="98">
        <v>0.65</v>
      </c>
    </row>
    <row r="413" spans="1:18">
      <c r="A413" s="90" t="s">
        <v>1394</v>
      </c>
      <c r="B413" s="95" t="s">
        <v>679</v>
      </c>
      <c r="C413" s="100" t="s">
        <v>413</v>
      </c>
      <c r="D413" s="97">
        <v>6500</v>
      </c>
      <c r="E413" s="97">
        <v>4700</v>
      </c>
      <c r="F413" s="97">
        <v>15300000</v>
      </c>
      <c r="G413" s="97">
        <v>3200</v>
      </c>
      <c r="H413" s="98">
        <v>0.73</v>
      </c>
      <c r="I413" s="97">
        <v>6500</v>
      </c>
      <c r="J413" s="97">
        <v>4100</v>
      </c>
      <c r="K413" s="97">
        <v>11300000</v>
      </c>
      <c r="L413" s="97">
        <v>2800</v>
      </c>
      <c r="M413" s="98">
        <v>0.63</v>
      </c>
      <c r="N413" s="97">
        <v>6400</v>
      </c>
      <c r="O413" s="97">
        <v>3800</v>
      </c>
      <c r="P413" s="97">
        <v>12000000</v>
      </c>
      <c r="Q413" s="97">
        <v>3100</v>
      </c>
      <c r="R413" s="98">
        <v>0.59</v>
      </c>
    </row>
    <row r="414" spans="1:18">
      <c r="A414" s="90" t="s">
        <v>1394</v>
      </c>
      <c r="B414" s="95" t="s">
        <v>686</v>
      </c>
      <c r="C414" s="100" t="s">
        <v>414</v>
      </c>
      <c r="D414" s="97">
        <v>4900</v>
      </c>
      <c r="E414" s="97">
        <v>3700</v>
      </c>
      <c r="F414" s="97">
        <v>12000000</v>
      </c>
      <c r="G414" s="97">
        <v>3200</v>
      </c>
      <c r="H414" s="98">
        <v>0.76</v>
      </c>
      <c r="I414" s="97">
        <v>4900</v>
      </c>
      <c r="J414" s="97">
        <v>3300</v>
      </c>
      <c r="K414" s="97">
        <v>9300000</v>
      </c>
      <c r="L414" s="97">
        <v>2800</v>
      </c>
      <c r="M414" s="98">
        <v>0.68</v>
      </c>
      <c r="N414" s="97">
        <v>4900</v>
      </c>
      <c r="O414" s="97">
        <v>3100</v>
      </c>
      <c r="P414" s="97">
        <v>9600000</v>
      </c>
      <c r="Q414" s="97">
        <v>3100</v>
      </c>
      <c r="R414" s="98">
        <v>0.63</v>
      </c>
    </row>
    <row r="415" spans="1:18">
      <c r="A415" s="90" t="s">
        <v>1394</v>
      </c>
      <c r="B415" s="95" t="s">
        <v>691</v>
      </c>
      <c r="C415" s="100" t="s">
        <v>415</v>
      </c>
      <c r="D415" s="97">
        <v>5500</v>
      </c>
      <c r="E415" s="97">
        <v>4000</v>
      </c>
      <c r="F415" s="97">
        <v>13800000</v>
      </c>
      <c r="G415" s="97">
        <v>3400</v>
      </c>
      <c r="H415" s="98">
        <v>0.74</v>
      </c>
      <c r="I415" s="97">
        <v>5400</v>
      </c>
      <c r="J415" s="97">
        <v>3600</v>
      </c>
      <c r="K415" s="97">
        <v>10700000</v>
      </c>
      <c r="L415" s="97">
        <v>3000</v>
      </c>
      <c r="M415" s="98">
        <v>0.66</v>
      </c>
      <c r="N415" s="97">
        <v>5400</v>
      </c>
      <c r="O415" s="97">
        <v>3300</v>
      </c>
      <c r="P415" s="97">
        <v>11200000</v>
      </c>
      <c r="Q415" s="97">
        <v>3400</v>
      </c>
      <c r="R415" s="98">
        <v>0.61</v>
      </c>
    </row>
    <row r="416" spans="1:18">
      <c r="A416" s="90" t="s">
        <v>1394</v>
      </c>
      <c r="B416" s="95" t="s">
        <v>699</v>
      </c>
      <c r="C416" s="100" t="s">
        <v>416</v>
      </c>
      <c r="D416" s="97">
        <v>7400</v>
      </c>
      <c r="E416" s="97">
        <v>5400</v>
      </c>
      <c r="F416" s="97">
        <v>16500000</v>
      </c>
      <c r="G416" s="97">
        <v>3000</v>
      </c>
      <c r="H416" s="98">
        <v>0.74</v>
      </c>
      <c r="I416" s="97">
        <v>7300</v>
      </c>
      <c r="J416" s="97">
        <v>4700</v>
      </c>
      <c r="K416" s="97">
        <v>12300000</v>
      </c>
      <c r="L416" s="97">
        <v>2600</v>
      </c>
      <c r="M416" s="98">
        <v>0.64</v>
      </c>
      <c r="N416" s="97">
        <v>7300</v>
      </c>
      <c r="O416" s="97">
        <v>4400</v>
      </c>
      <c r="P416" s="97">
        <v>13100000</v>
      </c>
      <c r="Q416" s="97">
        <v>3000</v>
      </c>
      <c r="R416" s="98">
        <v>0.6</v>
      </c>
    </row>
    <row r="417" spans="1:18">
      <c r="A417" s="90" t="s">
        <v>1394</v>
      </c>
      <c r="B417" s="95" t="s">
        <v>719</v>
      </c>
      <c r="C417" s="100" t="s">
        <v>417</v>
      </c>
      <c r="D417" s="97">
        <v>6300</v>
      </c>
      <c r="E417" s="97">
        <v>4900</v>
      </c>
      <c r="F417" s="97">
        <v>14900000</v>
      </c>
      <c r="G417" s="97">
        <v>3100</v>
      </c>
      <c r="H417" s="98">
        <v>0.77</v>
      </c>
      <c r="I417" s="97">
        <v>6300</v>
      </c>
      <c r="J417" s="97">
        <v>4300</v>
      </c>
      <c r="K417" s="97">
        <v>11600000</v>
      </c>
      <c r="L417" s="97">
        <v>2700</v>
      </c>
      <c r="M417" s="98">
        <v>0.69</v>
      </c>
      <c r="N417" s="97">
        <v>6300</v>
      </c>
      <c r="O417" s="97">
        <v>4200</v>
      </c>
      <c r="P417" s="97">
        <v>12600000</v>
      </c>
      <c r="Q417" s="97">
        <v>3000</v>
      </c>
      <c r="R417" s="98">
        <v>0.66</v>
      </c>
    </row>
    <row r="418" spans="1:18">
      <c r="A418" s="90" t="s">
        <v>1394</v>
      </c>
      <c r="B418" s="95" t="s">
        <v>729</v>
      </c>
      <c r="C418" s="100" t="s">
        <v>418</v>
      </c>
      <c r="D418" s="97">
        <v>5800</v>
      </c>
      <c r="E418" s="97">
        <v>4500</v>
      </c>
      <c r="F418" s="97">
        <v>15100000</v>
      </c>
      <c r="G418" s="97">
        <v>3400</v>
      </c>
      <c r="H418" s="98">
        <v>0.77</v>
      </c>
      <c r="I418" s="97">
        <v>5800</v>
      </c>
      <c r="J418" s="97">
        <v>4000</v>
      </c>
      <c r="K418" s="97">
        <v>11800000</v>
      </c>
      <c r="L418" s="97">
        <v>2900</v>
      </c>
      <c r="M418" s="98">
        <v>0.7</v>
      </c>
      <c r="N418" s="97">
        <v>5700</v>
      </c>
      <c r="O418" s="97">
        <v>3800</v>
      </c>
      <c r="P418" s="97">
        <v>12500000</v>
      </c>
      <c r="Q418" s="97">
        <v>3300</v>
      </c>
      <c r="R418" s="98">
        <v>0.66</v>
      </c>
    </row>
    <row r="419" spans="1:18">
      <c r="A419" s="90" t="s">
        <v>1394</v>
      </c>
      <c r="B419" s="95" t="s">
        <v>742</v>
      </c>
      <c r="C419" s="100" t="s">
        <v>419</v>
      </c>
      <c r="D419" s="97">
        <v>6300</v>
      </c>
      <c r="E419" s="97">
        <v>4900</v>
      </c>
      <c r="F419" s="97">
        <v>14400000</v>
      </c>
      <c r="G419" s="97">
        <v>2900</v>
      </c>
      <c r="H419" s="98">
        <v>0.78</v>
      </c>
      <c r="I419" s="97">
        <v>6300</v>
      </c>
      <c r="J419" s="97">
        <v>4500</v>
      </c>
      <c r="K419" s="97">
        <v>11300000</v>
      </c>
      <c r="L419" s="97">
        <v>2500</v>
      </c>
      <c r="M419" s="98">
        <v>0.71</v>
      </c>
      <c r="N419" s="97">
        <v>6300</v>
      </c>
      <c r="O419" s="97">
        <v>4200</v>
      </c>
      <c r="P419" s="97">
        <v>12000000</v>
      </c>
      <c r="Q419" s="97">
        <v>2800</v>
      </c>
      <c r="R419" s="98">
        <v>0.67</v>
      </c>
    </row>
    <row r="420" spans="1:18">
      <c r="A420" s="90" t="s">
        <v>1394</v>
      </c>
      <c r="B420" s="95" t="s">
        <v>743</v>
      </c>
      <c r="C420" s="100" t="s">
        <v>420</v>
      </c>
      <c r="D420" s="97">
        <v>7100</v>
      </c>
      <c r="E420" s="97">
        <v>5400</v>
      </c>
      <c r="F420" s="97">
        <v>15600000</v>
      </c>
      <c r="G420" s="97">
        <v>2900</v>
      </c>
      <c r="H420" s="98">
        <v>0.76</v>
      </c>
      <c r="I420" s="97">
        <v>7100</v>
      </c>
      <c r="J420" s="97">
        <v>4900</v>
      </c>
      <c r="K420" s="97">
        <v>12400000</v>
      </c>
      <c r="L420" s="97">
        <v>2500</v>
      </c>
      <c r="M420" s="98">
        <v>0.7</v>
      </c>
      <c r="N420" s="97">
        <v>7100</v>
      </c>
      <c r="O420" s="97">
        <v>4600</v>
      </c>
      <c r="P420" s="97">
        <v>12800000</v>
      </c>
      <c r="Q420" s="97">
        <v>2800</v>
      </c>
      <c r="R420" s="98">
        <v>0.64</v>
      </c>
    </row>
    <row r="421" spans="1:18">
      <c r="A421" s="90" t="s">
        <v>1394</v>
      </c>
      <c r="B421" s="95" t="s">
        <v>753</v>
      </c>
      <c r="C421" s="100" t="s">
        <v>421</v>
      </c>
      <c r="D421" s="97">
        <v>6400</v>
      </c>
      <c r="E421" s="97">
        <v>4600</v>
      </c>
      <c r="F421" s="97">
        <v>15600000</v>
      </c>
      <c r="G421" s="97">
        <v>3400</v>
      </c>
      <c r="H421" s="98">
        <v>0.72</v>
      </c>
      <c r="I421" s="97">
        <v>6400</v>
      </c>
      <c r="J421" s="97">
        <v>4000</v>
      </c>
      <c r="K421" s="97">
        <v>11700000</v>
      </c>
      <c r="L421" s="97">
        <v>2900</v>
      </c>
      <c r="M421" s="98">
        <v>0.62</v>
      </c>
      <c r="N421" s="97">
        <v>6400</v>
      </c>
      <c r="O421" s="97">
        <v>3700</v>
      </c>
      <c r="P421" s="97">
        <v>12000000</v>
      </c>
      <c r="Q421" s="97">
        <v>3300</v>
      </c>
      <c r="R421" s="98">
        <v>0.56999999999999995</v>
      </c>
    </row>
    <row r="422" spans="1:18">
      <c r="A422" s="90" t="s">
        <v>1394</v>
      </c>
      <c r="B422" s="95" t="s">
        <v>766</v>
      </c>
      <c r="C422" s="100" t="s">
        <v>422</v>
      </c>
      <c r="D422" s="97">
        <v>5600</v>
      </c>
      <c r="E422" s="97">
        <v>4200</v>
      </c>
      <c r="F422" s="97">
        <v>12400000</v>
      </c>
      <c r="G422" s="97">
        <v>2900</v>
      </c>
      <c r="H422" s="98">
        <v>0.75</v>
      </c>
      <c r="I422" s="97">
        <v>5600</v>
      </c>
      <c r="J422" s="97">
        <v>3800</v>
      </c>
      <c r="K422" s="97">
        <v>9600000</v>
      </c>
      <c r="L422" s="97">
        <v>2500</v>
      </c>
      <c r="M422" s="98">
        <v>0.68</v>
      </c>
      <c r="N422" s="97">
        <v>5600</v>
      </c>
      <c r="O422" s="97">
        <v>3600</v>
      </c>
      <c r="P422" s="97">
        <v>10000000</v>
      </c>
      <c r="Q422" s="97">
        <v>2800</v>
      </c>
      <c r="R422" s="98">
        <v>0.64</v>
      </c>
    </row>
    <row r="423" spans="1:18">
      <c r="A423" s="90" t="s">
        <v>1394</v>
      </c>
      <c r="B423" s="95" t="s">
        <v>781</v>
      </c>
      <c r="C423" s="100" t="s">
        <v>423</v>
      </c>
      <c r="D423" s="97">
        <v>6200</v>
      </c>
      <c r="E423" s="97">
        <v>4900</v>
      </c>
      <c r="F423" s="97">
        <v>16200000</v>
      </c>
      <c r="G423" s="97">
        <v>3300</v>
      </c>
      <c r="H423" s="98">
        <v>0.8</v>
      </c>
      <c r="I423" s="97">
        <v>6200</v>
      </c>
      <c r="J423" s="97">
        <v>4500</v>
      </c>
      <c r="K423" s="97">
        <v>12700000</v>
      </c>
      <c r="L423" s="97">
        <v>2800</v>
      </c>
      <c r="M423" s="98">
        <v>0.73</v>
      </c>
      <c r="N423" s="97">
        <v>6100</v>
      </c>
      <c r="O423" s="97">
        <v>4200</v>
      </c>
      <c r="P423" s="97">
        <v>13400000</v>
      </c>
      <c r="Q423" s="97">
        <v>3200</v>
      </c>
      <c r="R423" s="98">
        <v>0.69</v>
      </c>
    </row>
    <row r="424" spans="1:18">
      <c r="A424" s="90" t="s">
        <v>1394</v>
      </c>
      <c r="B424" s="95" t="s">
        <v>786</v>
      </c>
      <c r="C424" s="100" t="s">
        <v>424</v>
      </c>
      <c r="D424" s="97">
        <v>5300</v>
      </c>
      <c r="E424" s="97">
        <v>4000</v>
      </c>
      <c r="F424" s="97">
        <v>13200000</v>
      </c>
      <c r="G424" s="97">
        <v>3300</v>
      </c>
      <c r="H424" s="98">
        <v>0.74</v>
      </c>
      <c r="I424" s="97">
        <v>5300</v>
      </c>
      <c r="J424" s="97">
        <v>3500</v>
      </c>
      <c r="K424" s="97">
        <v>10100000</v>
      </c>
      <c r="L424" s="97">
        <v>2900</v>
      </c>
      <c r="M424" s="98">
        <v>0.66</v>
      </c>
      <c r="N424" s="97">
        <v>5300</v>
      </c>
      <c r="O424" s="97">
        <v>3200</v>
      </c>
      <c r="P424" s="97">
        <v>10400000</v>
      </c>
      <c r="Q424" s="97">
        <v>3200</v>
      </c>
      <c r="R424" s="98">
        <v>0.6</v>
      </c>
    </row>
    <row r="425" spans="1:18">
      <c r="A425" s="90" t="s">
        <v>1394</v>
      </c>
      <c r="B425" s="95" t="s">
        <v>788</v>
      </c>
      <c r="C425" s="100" t="s">
        <v>425</v>
      </c>
      <c r="D425" s="97">
        <v>7000</v>
      </c>
      <c r="E425" s="97">
        <v>5200</v>
      </c>
      <c r="F425" s="97">
        <v>16100000</v>
      </c>
      <c r="G425" s="97">
        <v>3100</v>
      </c>
      <c r="H425" s="98">
        <v>0.74</v>
      </c>
      <c r="I425" s="97">
        <v>7000</v>
      </c>
      <c r="J425" s="97">
        <v>4500</v>
      </c>
      <c r="K425" s="97">
        <v>12200000</v>
      </c>
      <c r="L425" s="97">
        <v>2700</v>
      </c>
      <c r="M425" s="98">
        <v>0.64</v>
      </c>
      <c r="N425" s="97">
        <v>7000</v>
      </c>
      <c r="O425" s="97">
        <v>4200</v>
      </c>
      <c r="P425" s="97">
        <v>12700000</v>
      </c>
      <c r="Q425" s="97">
        <v>3000</v>
      </c>
      <c r="R425" s="98">
        <v>0.6</v>
      </c>
    </row>
    <row r="426" spans="1:18">
      <c r="A426" s="90" t="s">
        <v>1394</v>
      </c>
      <c r="B426" s="95" t="s">
        <v>810</v>
      </c>
      <c r="C426" s="100" t="s">
        <v>426</v>
      </c>
      <c r="D426" s="97">
        <v>5700</v>
      </c>
      <c r="E426" s="97">
        <v>4500</v>
      </c>
      <c r="F426" s="97">
        <v>13100000</v>
      </c>
      <c r="G426" s="97">
        <v>2900</v>
      </c>
      <c r="H426" s="98">
        <v>0.79</v>
      </c>
      <c r="I426" s="97">
        <v>5700</v>
      </c>
      <c r="J426" s="97">
        <v>4200</v>
      </c>
      <c r="K426" s="97">
        <v>10500000</v>
      </c>
      <c r="L426" s="97">
        <v>2500</v>
      </c>
      <c r="M426" s="98">
        <v>0.73</v>
      </c>
      <c r="N426" s="97">
        <v>5700</v>
      </c>
      <c r="O426" s="97">
        <v>4000</v>
      </c>
      <c r="P426" s="97">
        <v>11100000</v>
      </c>
      <c r="Q426" s="97">
        <v>2800</v>
      </c>
      <c r="R426" s="98">
        <v>0.7</v>
      </c>
    </row>
    <row r="427" spans="1:18">
      <c r="A427" s="90" t="s">
        <v>1394</v>
      </c>
      <c r="B427" s="95" t="s">
        <v>819</v>
      </c>
      <c r="C427" s="100" t="s">
        <v>427</v>
      </c>
      <c r="D427" s="97">
        <v>6700</v>
      </c>
      <c r="E427" s="97">
        <v>5300</v>
      </c>
      <c r="F427" s="97">
        <v>17500000</v>
      </c>
      <c r="G427" s="97">
        <v>3300</v>
      </c>
      <c r="H427" s="98">
        <v>0.79</v>
      </c>
      <c r="I427" s="97">
        <v>6600</v>
      </c>
      <c r="J427" s="97">
        <v>4800</v>
      </c>
      <c r="K427" s="97">
        <v>13700000</v>
      </c>
      <c r="L427" s="97">
        <v>2900</v>
      </c>
      <c r="M427" s="98">
        <v>0.72</v>
      </c>
      <c r="N427" s="97">
        <v>6600</v>
      </c>
      <c r="O427" s="97">
        <v>4500</v>
      </c>
      <c r="P427" s="97">
        <v>14600000</v>
      </c>
      <c r="Q427" s="97">
        <v>3200</v>
      </c>
      <c r="R427" s="98">
        <v>0.68</v>
      </c>
    </row>
    <row r="428" spans="1:18">
      <c r="A428" s="90" t="s">
        <v>1394</v>
      </c>
      <c r="B428" s="95" t="s">
        <v>831</v>
      </c>
      <c r="C428" s="100" t="s">
        <v>428</v>
      </c>
      <c r="D428" s="97">
        <v>5200</v>
      </c>
      <c r="E428" s="97">
        <v>4000</v>
      </c>
      <c r="F428" s="97">
        <v>11500000</v>
      </c>
      <c r="G428" s="97">
        <v>2900</v>
      </c>
      <c r="H428" s="98">
        <v>0.76</v>
      </c>
      <c r="I428" s="97">
        <v>5200</v>
      </c>
      <c r="J428" s="97">
        <v>3500</v>
      </c>
      <c r="K428" s="97">
        <v>8900000</v>
      </c>
      <c r="L428" s="97">
        <v>2500</v>
      </c>
      <c r="M428" s="98">
        <v>0.67</v>
      </c>
      <c r="N428" s="97">
        <v>5200</v>
      </c>
      <c r="O428" s="97">
        <v>3300</v>
      </c>
      <c r="P428" s="97">
        <v>9500000</v>
      </c>
      <c r="Q428" s="97">
        <v>2800</v>
      </c>
      <c r="R428" s="98">
        <v>0.64</v>
      </c>
    </row>
    <row r="429" spans="1:18">
      <c r="A429" s="90" t="s">
        <v>1394</v>
      </c>
      <c r="B429" s="95" t="s">
        <v>848</v>
      </c>
      <c r="C429" s="100" t="s">
        <v>429</v>
      </c>
      <c r="D429" s="97">
        <v>6300</v>
      </c>
      <c r="E429" s="97">
        <v>4600</v>
      </c>
      <c r="F429" s="97">
        <v>15100000</v>
      </c>
      <c r="G429" s="97">
        <v>3300</v>
      </c>
      <c r="H429" s="98">
        <v>0.73</v>
      </c>
      <c r="I429" s="97">
        <v>6300</v>
      </c>
      <c r="J429" s="97">
        <v>3900</v>
      </c>
      <c r="K429" s="97">
        <v>11200000</v>
      </c>
      <c r="L429" s="97">
        <v>2800</v>
      </c>
      <c r="M429" s="98">
        <v>0.62</v>
      </c>
      <c r="N429" s="97">
        <v>6300</v>
      </c>
      <c r="O429" s="97">
        <v>3600</v>
      </c>
      <c r="P429" s="97">
        <v>11600000</v>
      </c>
      <c r="Q429" s="97">
        <v>3200</v>
      </c>
      <c r="R429" s="98">
        <v>0.56999999999999995</v>
      </c>
    </row>
    <row r="430" spans="1:18">
      <c r="A430" s="90" t="s">
        <v>1394</v>
      </c>
      <c r="B430" s="95" t="s">
        <v>852</v>
      </c>
      <c r="C430" s="100" t="s">
        <v>430</v>
      </c>
      <c r="D430" s="97">
        <v>6500</v>
      </c>
      <c r="E430" s="97">
        <v>4900</v>
      </c>
      <c r="F430" s="97">
        <v>16400000</v>
      </c>
      <c r="G430" s="97">
        <v>3300</v>
      </c>
      <c r="H430" s="98">
        <v>0.75</v>
      </c>
      <c r="I430" s="97">
        <v>6500</v>
      </c>
      <c r="J430" s="97">
        <v>4300</v>
      </c>
      <c r="K430" s="97">
        <v>12400000</v>
      </c>
      <c r="L430" s="97">
        <v>2900</v>
      </c>
      <c r="M430" s="98">
        <v>0.66</v>
      </c>
      <c r="N430" s="97">
        <v>6500</v>
      </c>
      <c r="O430" s="97">
        <v>4000</v>
      </c>
      <c r="P430" s="97">
        <v>13000000</v>
      </c>
      <c r="Q430" s="97">
        <v>3300</v>
      </c>
      <c r="R430" s="98">
        <v>0.62</v>
      </c>
    </row>
    <row r="431" spans="1:18">
      <c r="A431" s="90" t="s">
        <v>1394</v>
      </c>
      <c r="B431" s="95" t="s">
        <v>853</v>
      </c>
      <c r="C431" s="100" t="s">
        <v>431</v>
      </c>
      <c r="D431" s="97">
        <v>6200</v>
      </c>
      <c r="E431" s="97">
        <v>4900</v>
      </c>
      <c r="F431" s="97">
        <v>15400000</v>
      </c>
      <c r="G431" s="97">
        <v>3100</v>
      </c>
      <c r="H431" s="98">
        <v>0.79</v>
      </c>
      <c r="I431" s="97">
        <v>6200</v>
      </c>
      <c r="J431" s="97">
        <v>4400</v>
      </c>
      <c r="K431" s="97">
        <v>11800000</v>
      </c>
      <c r="L431" s="97">
        <v>2700</v>
      </c>
      <c r="M431" s="98">
        <v>0.71</v>
      </c>
      <c r="N431" s="97">
        <v>6200</v>
      </c>
      <c r="O431" s="97">
        <v>4100</v>
      </c>
      <c r="P431" s="97">
        <v>12400000</v>
      </c>
      <c r="Q431" s="97">
        <v>3000</v>
      </c>
      <c r="R431" s="98">
        <v>0.66</v>
      </c>
    </row>
    <row r="432" spans="1:18">
      <c r="A432" s="90" t="s">
        <v>1394</v>
      </c>
      <c r="B432" s="95" t="s">
        <v>855</v>
      </c>
      <c r="C432" s="100" t="s">
        <v>432</v>
      </c>
      <c r="D432" s="97">
        <v>6300</v>
      </c>
      <c r="E432" s="97">
        <v>4800</v>
      </c>
      <c r="F432" s="97">
        <v>14200000</v>
      </c>
      <c r="G432" s="97">
        <v>2900</v>
      </c>
      <c r="H432" s="98">
        <v>0.77</v>
      </c>
      <c r="I432" s="97">
        <v>6200</v>
      </c>
      <c r="J432" s="97">
        <v>4300</v>
      </c>
      <c r="K432" s="97">
        <v>11000000</v>
      </c>
      <c r="L432" s="97">
        <v>2500</v>
      </c>
      <c r="M432" s="98">
        <v>0.69</v>
      </c>
      <c r="N432" s="97">
        <v>6200</v>
      </c>
      <c r="O432" s="97">
        <v>4100</v>
      </c>
      <c r="P432" s="97">
        <v>11700000</v>
      </c>
      <c r="Q432" s="97">
        <v>2900</v>
      </c>
      <c r="R432" s="98">
        <v>0.66</v>
      </c>
    </row>
    <row r="433" spans="1:18">
      <c r="A433" s="90" t="s">
        <v>1394</v>
      </c>
      <c r="B433" s="95" t="s">
        <v>856</v>
      </c>
      <c r="C433" s="100" t="s">
        <v>433</v>
      </c>
      <c r="D433" s="97">
        <v>5500</v>
      </c>
      <c r="E433" s="97">
        <v>4200</v>
      </c>
      <c r="F433" s="97">
        <v>14100000</v>
      </c>
      <c r="G433" s="97">
        <v>3300</v>
      </c>
      <c r="H433" s="98">
        <v>0.77</v>
      </c>
      <c r="I433" s="97">
        <v>5500</v>
      </c>
      <c r="J433" s="97">
        <v>3800</v>
      </c>
      <c r="K433" s="97">
        <v>10900000</v>
      </c>
      <c r="L433" s="97">
        <v>2900</v>
      </c>
      <c r="M433" s="98">
        <v>0.69</v>
      </c>
      <c r="N433" s="97">
        <v>5500</v>
      </c>
      <c r="O433" s="97">
        <v>3500</v>
      </c>
      <c r="P433" s="97">
        <v>11300000</v>
      </c>
      <c r="Q433" s="97">
        <v>3200</v>
      </c>
      <c r="R433" s="98">
        <v>0.64</v>
      </c>
    </row>
    <row r="434" spans="1:18">
      <c r="A434" s="90" t="s">
        <v>1394</v>
      </c>
      <c r="B434" s="95" t="s">
        <v>870</v>
      </c>
      <c r="C434" s="100" t="s">
        <v>434</v>
      </c>
      <c r="D434" s="97">
        <v>6000</v>
      </c>
      <c r="E434" s="97">
        <v>4600</v>
      </c>
      <c r="F434" s="97">
        <v>15600000</v>
      </c>
      <c r="G434" s="97">
        <v>3400</v>
      </c>
      <c r="H434" s="98">
        <v>0.77</v>
      </c>
      <c r="I434" s="97">
        <v>6000</v>
      </c>
      <c r="J434" s="97">
        <v>4100</v>
      </c>
      <c r="K434" s="97">
        <v>11900000</v>
      </c>
      <c r="L434" s="97">
        <v>2900</v>
      </c>
      <c r="M434" s="98">
        <v>0.68</v>
      </c>
      <c r="N434" s="97">
        <v>6000</v>
      </c>
      <c r="O434" s="97">
        <v>3800</v>
      </c>
      <c r="P434" s="97">
        <v>12400000</v>
      </c>
      <c r="Q434" s="97">
        <v>3300</v>
      </c>
      <c r="R434" s="98">
        <v>0.63</v>
      </c>
    </row>
    <row r="435" spans="1:18">
      <c r="A435" s="90" t="s">
        <v>1394</v>
      </c>
      <c r="B435" s="95" t="s">
        <v>873</v>
      </c>
      <c r="C435" s="100" t="s">
        <v>435</v>
      </c>
      <c r="D435" s="97">
        <v>6000</v>
      </c>
      <c r="E435" s="97">
        <v>4400</v>
      </c>
      <c r="F435" s="97">
        <v>14400000</v>
      </c>
      <c r="G435" s="97">
        <v>3300</v>
      </c>
      <c r="H435" s="98">
        <v>0.73</v>
      </c>
      <c r="I435" s="97">
        <v>6000</v>
      </c>
      <c r="J435" s="97">
        <v>3900</v>
      </c>
      <c r="K435" s="97">
        <v>11200000</v>
      </c>
      <c r="L435" s="97">
        <v>2800</v>
      </c>
      <c r="M435" s="98">
        <v>0.65</v>
      </c>
      <c r="N435" s="97">
        <v>6000</v>
      </c>
      <c r="O435" s="97">
        <v>3600</v>
      </c>
      <c r="P435" s="97">
        <v>11500000</v>
      </c>
      <c r="Q435" s="97">
        <v>3200</v>
      </c>
      <c r="R435" s="98">
        <v>0.6</v>
      </c>
    </row>
    <row r="436" spans="1:18">
      <c r="A436" s="90" t="s">
        <v>1394</v>
      </c>
      <c r="B436" s="95" t="s">
        <v>876</v>
      </c>
      <c r="C436" s="100" t="s">
        <v>436</v>
      </c>
      <c r="D436" s="97">
        <v>4700</v>
      </c>
      <c r="E436" s="97">
        <v>3600</v>
      </c>
      <c r="F436" s="97">
        <v>11500000</v>
      </c>
      <c r="G436" s="97">
        <v>3200</v>
      </c>
      <c r="H436" s="98">
        <v>0.77</v>
      </c>
      <c r="I436" s="97">
        <v>4700</v>
      </c>
      <c r="J436" s="97">
        <v>3100</v>
      </c>
      <c r="K436" s="97">
        <v>8700000</v>
      </c>
      <c r="L436" s="97">
        <v>2800</v>
      </c>
      <c r="M436" s="98">
        <v>0.67</v>
      </c>
      <c r="N436" s="97">
        <v>4600</v>
      </c>
      <c r="O436" s="97">
        <v>2900</v>
      </c>
      <c r="P436" s="97">
        <v>9000000</v>
      </c>
      <c r="Q436" s="97">
        <v>3100</v>
      </c>
      <c r="R436" s="98">
        <v>0.63</v>
      </c>
    </row>
    <row r="437" spans="1:18">
      <c r="A437" s="90" t="s">
        <v>1394</v>
      </c>
      <c r="B437" s="95" t="s">
        <v>877</v>
      </c>
      <c r="C437" s="100" t="s">
        <v>437</v>
      </c>
      <c r="D437" s="97">
        <v>6200</v>
      </c>
      <c r="E437" s="97">
        <v>4700</v>
      </c>
      <c r="F437" s="97">
        <v>15200000</v>
      </c>
      <c r="G437" s="97">
        <v>3200</v>
      </c>
      <c r="H437" s="98">
        <v>0.76</v>
      </c>
      <c r="I437" s="97">
        <v>6200</v>
      </c>
      <c r="J437" s="97">
        <v>4200</v>
      </c>
      <c r="K437" s="97">
        <v>11700000</v>
      </c>
      <c r="L437" s="97">
        <v>2800</v>
      </c>
      <c r="M437" s="98">
        <v>0.68</v>
      </c>
      <c r="N437" s="97">
        <v>6200</v>
      </c>
      <c r="O437" s="97">
        <v>3900</v>
      </c>
      <c r="P437" s="97">
        <v>12200000</v>
      </c>
      <c r="Q437" s="97">
        <v>3100</v>
      </c>
      <c r="R437" s="98">
        <v>0.63</v>
      </c>
    </row>
    <row r="438" spans="1:18">
      <c r="A438" s="90" t="s">
        <v>1394</v>
      </c>
      <c r="B438" s="95" t="s">
        <v>881</v>
      </c>
      <c r="C438" s="100" t="s">
        <v>438</v>
      </c>
      <c r="D438" s="97">
        <v>6600</v>
      </c>
      <c r="E438" s="97">
        <v>5000</v>
      </c>
      <c r="F438" s="97">
        <v>14500000</v>
      </c>
      <c r="G438" s="97">
        <v>2900</v>
      </c>
      <c r="H438" s="98">
        <v>0.76</v>
      </c>
      <c r="I438" s="97">
        <v>6600</v>
      </c>
      <c r="J438" s="97">
        <v>4400</v>
      </c>
      <c r="K438" s="97">
        <v>11200000</v>
      </c>
      <c r="L438" s="97">
        <v>2500</v>
      </c>
      <c r="M438" s="98">
        <v>0.67</v>
      </c>
      <c r="N438" s="97">
        <v>6600</v>
      </c>
      <c r="O438" s="97">
        <v>4200</v>
      </c>
      <c r="P438" s="97">
        <v>12000000</v>
      </c>
      <c r="Q438" s="97">
        <v>2900</v>
      </c>
      <c r="R438" s="98">
        <v>0.64</v>
      </c>
    </row>
    <row r="439" spans="1:18">
      <c r="A439" s="90" t="s">
        <v>1394</v>
      </c>
      <c r="B439" s="95" t="s">
        <v>888</v>
      </c>
      <c r="C439" s="100" t="s">
        <v>439</v>
      </c>
      <c r="D439" s="97">
        <v>5800</v>
      </c>
      <c r="E439" s="97">
        <v>4600</v>
      </c>
      <c r="F439" s="97">
        <v>14700000</v>
      </c>
      <c r="G439" s="97">
        <v>3200</v>
      </c>
      <c r="H439" s="98">
        <v>0.79</v>
      </c>
      <c r="I439" s="97">
        <v>5800</v>
      </c>
      <c r="J439" s="97">
        <v>4100</v>
      </c>
      <c r="K439" s="97">
        <v>11600000</v>
      </c>
      <c r="L439" s="97">
        <v>2800</v>
      </c>
      <c r="M439" s="98">
        <v>0.72</v>
      </c>
      <c r="N439" s="97">
        <v>5700</v>
      </c>
      <c r="O439" s="97">
        <v>3900</v>
      </c>
      <c r="P439" s="97">
        <v>12400000</v>
      </c>
      <c r="Q439" s="97">
        <v>3100</v>
      </c>
      <c r="R439" s="98">
        <v>0.69</v>
      </c>
    </row>
    <row r="440" spans="1:18">
      <c r="A440" s="90" t="s">
        <v>1394</v>
      </c>
      <c r="B440" s="95" t="s">
        <v>899</v>
      </c>
      <c r="C440" s="100" t="s">
        <v>440</v>
      </c>
      <c r="D440" s="97">
        <v>4200</v>
      </c>
      <c r="E440" s="97">
        <v>3200</v>
      </c>
      <c r="F440" s="97">
        <v>9900000</v>
      </c>
      <c r="G440" s="97">
        <v>3100</v>
      </c>
      <c r="H440" s="98">
        <v>0.77</v>
      </c>
      <c r="I440" s="97">
        <v>4200</v>
      </c>
      <c r="J440" s="97">
        <v>2900</v>
      </c>
      <c r="K440" s="97">
        <v>7800000</v>
      </c>
      <c r="L440" s="97">
        <v>2700</v>
      </c>
      <c r="M440" s="98">
        <v>0.69</v>
      </c>
      <c r="N440" s="97">
        <v>4200</v>
      </c>
      <c r="O440" s="97">
        <v>2800</v>
      </c>
      <c r="P440" s="97">
        <v>8400000</v>
      </c>
      <c r="Q440" s="97">
        <v>3000</v>
      </c>
      <c r="R440" s="98">
        <v>0.66</v>
      </c>
    </row>
    <row r="441" spans="1:18">
      <c r="A441" s="90" t="s">
        <v>1394</v>
      </c>
      <c r="B441" s="95" t="s">
        <v>902</v>
      </c>
      <c r="C441" s="100" t="s">
        <v>441</v>
      </c>
      <c r="D441" s="97">
        <v>6600</v>
      </c>
      <c r="E441" s="97">
        <v>5100</v>
      </c>
      <c r="F441" s="97">
        <v>16500000</v>
      </c>
      <c r="G441" s="97">
        <v>3200</v>
      </c>
      <c r="H441" s="98">
        <v>0.77</v>
      </c>
      <c r="I441" s="97">
        <v>6600</v>
      </c>
      <c r="J441" s="97">
        <v>4600</v>
      </c>
      <c r="K441" s="97">
        <v>13000000</v>
      </c>
      <c r="L441" s="97">
        <v>2800</v>
      </c>
      <c r="M441" s="98">
        <v>0.7</v>
      </c>
      <c r="N441" s="97">
        <v>6500</v>
      </c>
      <c r="O441" s="97">
        <v>4400</v>
      </c>
      <c r="P441" s="97">
        <v>14100000</v>
      </c>
      <c r="Q441" s="97">
        <v>3200</v>
      </c>
      <c r="R441" s="98">
        <v>0.68</v>
      </c>
    </row>
    <row r="442" spans="1:18">
      <c r="A442" s="90" t="s">
        <v>1394</v>
      </c>
      <c r="B442" s="95" t="s">
        <v>906</v>
      </c>
      <c r="C442" s="100" t="s">
        <v>442</v>
      </c>
      <c r="D442" s="97">
        <v>5400</v>
      </c>
      <c r="E442" s="97">
        <v>3900</v>
      </c>
      <c r="F442" s="97">
        <v>13100000</v>
      </c>
      <c r="G442" s="97">
        <v>3300</v>
      </c>
      <c r="H442" s="98">
        <v>0.73</v>
      </c>
      <c r="I442" s="97">
        <v>5400</v>
      </c>
      <c r="J442" s="97">
        <v>3400</v>
      </c>
      <c r="K442" s="97">
        <v>9900000</v>
      </c>
      <c r="L442" s="97">
        <v>2900</v>
      </c>
      <c r="M442" s="98">
        <v>0.64</v>
      </c>
      <c r="N442" s="97">
        <v>5300</v>
      </c>
      <c r="O442" s="97">
        <v>3100</v>
      </c>
      <c r="P442" s="97">
        <v>10100000</v>
      </c>
      <c r="Q442" s="97">
        <v>3200</v>
      </c>
      <c r="R442" s="98">
        <v>0.59</v>
      </c>
    </row>
    <row r="443" spans="1:18">
      <c r="A443" s="90" t="s">
        <v>1394</v>
      </c>
      <c r="B443" s="95" t="s">
        <v>922</v>
      </c>
      <c r="C443" s="100" t="s">
        <v>443</v>
      </c>
      <c r="D443" s="97">
        <v>7900</v>
      </c>
      <c r="E443" s="97">
        <v>6100</v>
      </c>
      <c r="F443" s="97">
        <v>17400000</v>
      </c>
      <c r="G443" s="97">
        <v>2800</v>
      </c>
      <c r="H443" s="98">
        <v>0.77</v>
      </c>
      <c r="I443" s="97">
        <v>7900</v>
      </c>
      <c r="J443" s="97">
        <v>5500</v>
      </c>
      <c r="K443" s="97">
        <v>13700000</v>
      </c>
      <c r="L443" s="97">
        <v>2500</v>
      </c>
      <c r="M443" s="98">
        <v>0.7</v>
      </c>
      <c r="N443" s="97">
        <v>7900</v>
      </c>
      <c r="O443" s="97">
        <v>5300</v>
      </c>
      <c r="P443" s="97">
        <v>14800000</v>
      </c>
      <c r="Q443" s="97">
        <v>2800</v>
      </c>
      <c r="R443" s="98">
        <v>0.67</v>
      </c>
    </row>
    <row r="444" spans="1:18">
      <c r="A444" s="90" t="s">
        <v>1394</v>
      </c>
      <c r="B444" s="95" t="s">
        <v>923</v>
      </c>
      <c r="C444" s="100" t="s">
        <v>444</v>
      </c>
      <c r="D444" s="97">
        <v>5500</v>
      </c>
      <c r="E444" s="97">
        <v>4400</v>
      </c>
      <c r="F444" s="97">
        <v>14000000</v>
      </c>
      <c r="G444" s="97">
        <v>3200</v>
      </c>
      <c r="H444" s="98">
        <v>0.79</v>
      </c>
      <c r="I444" s="97">
        <v>5500</v>
      </c>
      <c r="J444" s="97">
        <v>4100</v>
      </c>
      <c r="K444" s="97">
        <v>11200000</v>
      </c>
      <c r="L444" s="97">
        <v>2800</v>
      </c>
      <c r="M444" s="98">
        <v>0.74</v>
      </c>
      <c r="N444" s="97">
        <v>5500</v>
      </c>
      <c r="O444" s="97">
        <v>3800</v>
      </c>
      <c r="P444" s="97">
        <v>11900000</v>
      </c>
      <c r="Q444" s="97">
        <v>3100</v>
      </c>
      <c r="R444" s="98">
        <v>0.7</v>
      </c>
    </row>
    <row r="445" spans="1:18">
      <c r="A445" s="90" t="s">
        <v>1394</v>
      </c>
      <c r="B445" s="95" t="s">
        <v>929</v>
      </c>
      <c r="C445" s="100" t="s">
        <v>445</v>
      </c>
      <c r="D445" s="97">
        <v>6100</v>
      </c>
      <c r="E445" s="97">
        <v>4300</v>
      </c>
      <c r="F445" s="97">
        <v>15000000</v>
      </c>
      <c r="G445" s="97">
        <v>3500</v>
      </c>
      <c r="H445" s="98">
        <v>0.72</v>
      </c>
      <c r="I445" s="97">
        <v>6100</v>
      </c>
      <c r="J445" s="97">
        <v>3700</v>
      </c>
      <c r="K445" s="97">
        <v>11100000</v>
      </c>
      <c r="L445" s="97">
        <v>3000</v>
      </c>
      <c r="M445" s="98">
        <v>0.61</v>
      </c>
      <c r="N445" s="97">
        <v>6000</v>
      </c>
      <c r="O445" s="97">
        <v>3400</v>
      </c>
      <c r="P445" s="97">
        <v>11200000</v>
      </c>
      <c r="Q445" s="97">
        <v>3300</v>
      </c>
      <c r="R445" s="98">
        <v>0.56000000000000005</v>
      </c>
    </row>
    <row r="446" spans="1:18">
      <c r="A446" s="90" t="s">
        <v>1394</v>
      </c>
      <c r="B446" s="95" t="s">
        <v>940</v>
      </c>
      <c r="C446" s="100" t="s">
        <v>446</v>
      </c>
      <c r="D446" s="97">
        <v>6100</v>
      </c>
      <c r="E446" s="97">
        <v>4500</v>
      </c>
      <c r="F446" s="97">
        <v>15000000</v>
      </c>
      <c r="G446" s="97">
        <v>3300</v>
      </c>
      <c r="H446" s="98">
        <v>0.74</v>
      </c>
      <c r="I446" s="97">
        <v>6100</v>
      </c>
      <c r="J446" s="97">
        <v>4000</v>
      </c>
      <c r="K446" s="97">
        <v>11400000</v>
      </c>
      <c r="L446" s="97">
        <v>2900</v>
      </c>
      <c r="M446" s="98">
        <v>0.65</v>
      </c>
      <c r="N446" s="97">
        <v>6100</v>
      </c>
      <c r="O446" s="97">
        <v>3700</v>
      </c>
      <c r="P446" s="97">
        <v>11700000</v>
      </c>
      <c r="Q446" s="97">
        <v>3200</v>
      </c>
      <c r="R446" s="98">
        <v>0.6</v>
      </c>
    </row>
    <row r="447" spans="1:18">
      <c r="A447" s="90" t="s">
        <v>1394</v>
      </c>
      <c r="B447" s="95" t="s">
        <v>942</v>
      </c>
      <c r="C447" s="100" t="s">
        <v>447</v>
      </c>
      <c r="D447" s="97">
        <v>7300</v>
      </c>
      <c r="E447" s="97">
        <v>5700</v>
      </c>
      <c r="F447" s="97">
        <v>16600000</v>
      </c>
      <c r="G447" s="97">
        <v>2900</v>
      </c>
      <c r="H447" s="98">
        <v>0.77</v>
      </c>
      <c r="I447" s="97">
        <v>7300</v>
      </c>
      <c r="J447" s="97">
        <v>5200</v>
      </c>
      <c r="K447" s="97">
        <v>13200000</v>
      </c>
      <c r="L447" s="97">
        <v>2500</v>
      </c>
      <c r="M447" s="98">
        <v>0.71</v>
      </c>
      <c r="N447" s="97">
        <v>7300</v>
      </c>
      <c r="O447" s="97">
        <v>4800</v>
      </c>
      <c r="P447" s="97">
        <v>13900000</v>
      </c>
      <c r="Q447" s="97">
        <v>2900</v>
      </c>
      <c r="R447" s="98">
        <v>0.66</v>
      </c>
    </row>
    <row r="448" spans="1:18">
      <c r="A448" s="90" t="s">
        <v>1394</v>
      </c>
      <c r="B448" s="95" t="s">
        <v>951</v>
      </c>
      <c r="C448" s="100" t="s">
        <v>448</v>
      </c>
      <c r="D448" s="97">
        <v>8600</v>
      </c>
      <c r="E448" s="97">
        <v>6500</v>
      </c>
      <c r="F448" s="97">
        <v>17500000</v>
      </c>
      <c r="G448" s="97">
        <v>2700</v>
      </c>
      <c r="H448" s="98">
        <v>0.76</v>
      </c>
      <c r="I448" s="97">
        <v>8600</v>
      </c>
      <c r="J448" s="97">
        <v>5700</v>
      </c>
      <c r="K448" s="97">
        <v>13200000</v>
      </c>
      <c r="L448" s="97">
        <v>2300</v>
      </c>
      <c r="M448" s="98">
        <v>0.66</v>
      </c>
      <c r="N448" s="97">
        <v>8600</v>
      </c>
      <c r="O448" s="97">
        <v>5400</v>
      </c>
      <c r="P448" s="97">
        <v>14000000</v>
      </c>
      <c r="Q448" s="97">
        <v>2600</v>
      </c>
      <c r="R448" s="98">
        <v>0.62</v>
      </c>
    </row>
    <row r="449" spans="1:18">
      <c r="A449" s="90" t="s">
        <v>1394</v>
      </c>
      <c r="B449" s="95" t="s">
        <v>979</v>
      </c>
      <c r="C449" s="100" t="s">
        <v>449</v>
      </c>
      <c r="D449" s="97">
        <v>6100</v>
      </c>
      <c r="E449" s="97">
        <v>4600</v>
      </c>
      <c r="F449" s="97">
        <v>13800000</v>
      </c>
      <c r="G449" s="97">
        <v>3000</v>
      </c>
      <c r="H449" s="98">
        <v>0.76</v>
      </c>
      <c r="I449" s="97">
        <v>6100</v>
      </c>
      <c r="J449" s="97">
        <v>4100</v>
      </c>
      <c r="K449" s="97">
        <v>10600000</v>
      </c>
      <c r="L449" s="97">
        <v>2600</v>
      </c>
      <c r="M449" s="98">
        <v>0.67</v>
      </c>
      <c r="N449" s="97">
        <v>6100</v>
      </c>
      <c r="O449" s="97">
        <v>3800</v>
      </c>
      <c r="P449" s="97">
        <v>11100000</v>
      </c>
      <c r="Q449" s="97">
        <v>2900</v>
      </c>
      <c r="R449" s="98">
        <v>0.63</v>
      </c>
    </row>
    <row r="450" spans="1:18">
      <c r="A450" s="90" t="s">
        <v>1394</v>
      </c>
      <c r="B450" s="95" t="s">
        <v>999</v>
      </c>
      <c r="C450" s="100" t="s">
        <v>450</v>
      </c>
      <c r="D450" s="97">
        <v>5500</v>
      </c>
      <c r="E450" s="97">
        <v>4000</v>
      </c>
      <c r="F450" s="97">
        <v>12700000</v>
      </c>
      <c r="G450" s="97">
        <v>3200</v>
      </c>
      <c r="H450" s="98">
        <v>0.73</v>
      </c>
      <c r="I450" s="97">
        <v>5500</v>
      </c>
      <c r="J450" s="97">
        <v>3600</v>
      </c>
      <c r="K450" s="97">
        <v>9700000</v>
      </c>
      <c r="L450" s="97">
        <v>2700</v>
      </c>
      <c r="M450" s="98">
        <v>0.65</v>
      </c>
      <c r="N450" s="97">
        <v>5400</v>
      </c>
      <c r="O450" s="97">
        <v>3300</v>
      </c>
      <c r="P450" s="97">
        <v>10000000</v>
      </c>
      <c r="Q450" s="97">
        <v>3000</v>
      </c>
      <c r="R450" s="98">
        <v>0.6</v>
      </c>
    </row>
    <row r="451" spans="1:18">
      <c r="A451" s="90" t="s">
        <v>1394</v>
      </c>
      <c r="B451" s="95" t="s">
        <v>1000</v>
      </c>
      <c r="C451" s="100" t="s">
        <v>451</v>
      </c>
      <c r="D451" s="97">
        <v>6600</v>
      </c>
      <c r="E451" s="97">
        <v>5000</v>
      </c>
      <c r="F451" s="97">
        <v>15200000</v>
      </c>
      <c r="G451" s="97">
        <v>3100</v>
      </c>
      <c r="H451" s="98">
        <v>0.75</v>
      </c>
      <c r="I451" s="97">
        <v>6600</v>
      </c>
      <c r="J451" s="97">
        <v>4400</v>
      </c>
      <c r="K451" s="97">
        <v>11800000</v>
      </c>
      <c r="L451" s="97">
        <v>2700</v>
      </c>
      <c r="M451" s="98">
        <v>0.67</v>
      </c>
      <c r="N451" s="97">
        <v>6600</v>
      </c>
      <c r="O451" s="97">
        <v>4100</v>
      </c>
      <c r="P451" s="97">
        <v>12400000</v>
      </c>
      <c r="Q451" s="97">
        <v>3000</v>
      </c>
      <c r="R451" s="98">
        <v>0.63</v>
      </c>
    </row>
    <row r="452" spans="1:18">
      <c r="A452" s="90" t="s">
        <v>1394</v>
      </c>
      <c r="B452" s="95" t="s">
        <v>1007</v>
      </c>
      <c r="C452" s="100" t="s">
        <v>452</v>
      </c>
      <c r="D452" s="97">
        <v>5600</v>
      </c>
      <c r="E452" s="97">
        <v>4200</v>
      </c>
      <c r="F452" s="97">
        <v>13500000</v>
      </c>
      <c r="G452" s="97">
        <v>3200</v>
      </c>
      <c r="H452" s="98">
        <v>0.75</v>
      </c>
      <c r="I452" s="97">
        <v>5600</v>
      </c>
      <c r="J452" s="97">
        <v>3700</v>
      </c>
      <c r="K452" s="97">
        <v>10300000</v>
      </c>
      <c r="L452" s="97">
        <v>2800</v>
      </c>
      <c r="M452" s="98">
        <v>0.66</v>
      </c>
      <c r="N452" s="97">
        <v>5600</v>
      </c>
      <c r="O452" s="97">
        <v>3500</v>
      </c>
      <c r="P452" s="97">
        <v>10800000</v>
      </c>
      <c r="Q452" s="97">
        <v>3100</v>
      </c>
      <c r="R452" s="98">
        <v>0.62</v>
      </c>
    </row>
    <row r="453" spans="1:18">
      <c r="A453" s="90" t="s">
        <v>1394</v>
      </c>
      <c r="B453" s="95" t="s">
        <v>1014</v>
      </c>
      <c r="C453" s="100" t="s">
        <v>453</v>
      </c>
      <c r="D453" s="97">
        <v>6200</v>
      </c>
      <c r="E453" s="97">
        <v>4500</v>
      </c>
      <c r="F453" s="97">
        <v>14800000</v>
      </c>
      <c r="G453" s="97">
        <v>3300</v>
      </c>
      <c r="H453" s="98">
        <v>0.73</v>
      </c>
      <c r="I453" s="97">
        <v>6200</v>
      </c>
      <c r="J453" s="97">
        <v>4000</v>
      </c>
      <c r="K453" s="97">
        <v>11300000</v>
      </c>
      <c r="L453" s="97">
        <v>2800</v>
      </c>
      <c r="M453" s="98">
        <v>0.64</v>
      </c>
      <c r="N453" s="97">
        <v>6100</v>
      </c>
      <c r="O453" s="97">
        <v>3600</v>
      </c>
      <c r="P453" s="97">
        <v>11600000</v>
      </c>
      <c r="Q453" s="97">
        <v>3200</v>
      </c>
      <c r="R453" s="98">
        <v>0.59</v>
      </c>
    </row>
    <row r="454" spans="1:18">
      <c r="A454" s="90" t="s">
        <v>1394</v>
      </c>
      <c r="B454" s="95" t="s">
        <v>1019</v>
      </c>
      <c r="C454" s="100" t="s">
        <v>454</v>
      </c>
      <c r="D454" s="97">
        <v>6400</v>
      </c>
      <c r="E454" s="97">
        <v>4800</v>
      </c>
      <c r="F454" s="97">
        <v>13900000</v>
      </c>
      <c r="G454" s="97">
        <v>2900</v>
      </c>
      <c r="H454" s="98">
        <v>0.75</v>
      </c>
      <c r="I454" s="97">
        <v>6300</v>
      </c>
      <c r="J454" s="97">
        <v>4400</v>
      </c>
      <c r="K454" s="97">
        <v>11000000</v>
      </c>
      <c r="L454" s="97">
        <v>2500</v>
      </c>
      <c r="M454" s="98">
        <v>0.7</v>
      </c>
      <c r="N454" s="97">
        <v>6300</v>
      </c>
      <c r="O454" s="97">
        <v>4100</v>
      </c>
      <c r="P454" s="97">
        <v>11500000</v>
      </c>
      <c r="Q454" s="97">
        <v>2800</v>
      </c>
      <c r="R454" s="98">
        <v>0.65</v>
      </c>
    </row>
    <row r="455" spans="1:18">
      <c r="A455" s="90" t="s">
        <v>1394</v>
      </c>
      <c r="B455" s="95" t="s">
        <v>1020</v>
      </c>
      <c r="C455" s="100" t="s">
        <v>455</v>
      </c>
      <c r="D455" s="97">
        <v>5800</v>
      </c>
      <c r="E455" s="97">
        <v>4400</v>
      </c>
      <c r="F455" s="97">
        <v>13300000</v>
      </c>
      <c r="G455" s="97">
        <v>3000</v>
      </c>
      <c r="H455" s="98">
        <v>0.76</v>
      </c>
      <c r="I455" s="97">
        <v>5800</v>
      </c>
      <c r="J455" s="97">
        <v>4100</v>
      </c>
      <c r="K455" s="97">
        <v>10600000</v>
      </c>
      <c r="L455" s="97">
        <v>2600</v>
      </c>
      <c r="M455" s="98">
        <v>0.7</v>
      </c>
      <c r="N455" s="97">
        <v>5800</v>
      </c>
      <c r="O455" s="97">
        <v>3700</v>
      </c>
      <c r="P455" s="97">
        <v>10900000</v>
      </c>
      <c r="Q455" s="97">
        <v>2900</v>
      </c>
      <c r="R455" s="98">
        <v>0.65</v>
      </c>
    </row>
    <row r="456" spans="1:18">
      <c r="A456" s="90" t="s">
        <v>1394</v>
      </c>
      <c r="B456" s="95" t="s">
        <v>1022</v>
      </c>
      <c r="C456" s="100" t="s">
        <v>456</v>
      </c>
      <c r="D456" s="97">
        <v>6000</v>
      </c>
      <c r="E456" s="97">
        <v>4300</v>
      </c>
      <c r="F456" s="97">
        <v>15000000</v>
      </c>
      <c r="G456" s="97">
        <v>3400</v>
      </c>
      <c r="H456" s="98">
        <v>0.73</v>
      </c>
      <c r="I456" s="97">
        <v>6000</v>
      </c>
      <c r="J456" s="97">
        <v>3800</v>
      </c>
      <c r="K456" s="97">
        <v>11300000</v>
      </c>
      <c r="L456" s="97">
        <v>3000</v>
      </c>
      <c r="M456" s="98">
        <v>0.63</v>
      </c>
      <c r="N456" s="97">
        <v>6000</v>
      </c>
      <c r="O456" s="97">
        <v>3400</v>
      </c>
      <c r="P456" s="97">
        <v>11400000</v>
      </c>
      <c r="Q456" s="97">
        <v>3300</v>
      </c>
      <c r="R456" s="98">
        <v>0.56999999999999995</v>
      </c>
    </row>
    <row r="457" spans="1:18">
      <c r="A457" s="90" t="s">
        <v>1394</v>
      </c>
      <c r="B457" s="95" t="s">
        <v>1031</v>
      </c>
      <c r="C457" s="100" t="s">
        <v>457</v>
      </c>
      <c r="D457" s="97">
        <v>4500</v>
      </c>
      <c r="E457" s="97">
        <v>3400</v>
      </c>
      <c r="F457" s="97">
        <v>10700000</v>
      </c>
      <c r="G457" s="97">
        <v>3200</v>
      </c>
      <c r="H457" s="98">
        <v>0.75</v>
      </c>
      <c r="I457" s="97">
        <v>4500</v>
      </c>
      <c r="J457" s="97">
        <v>3000</v>
      </c>
      <c r="K457" s="97">
        <v>8200000</v>
      </c>
      <c r="L457" s="97">
        <v>2800</v>
      </c>
      <c r="M457" s="98">
        <v>0.66</v>
      </c>
      <c r="N457" s="97">
        <v>4500</v>
      </c>
      <c r="O457" s="97">
        <v>2700</v>
      </c>
      <c r="P457" s="97">
        <v>8300000</v>
      </c>
      <c r="Q457" s="97">
        <v>3100</v>
      </c>
      <c r="R457" s="98">
        <v>0.61</v>
      </c>
    </row>
    <row r="458" spans="1:18">
      <c r="A458" s="90" t="s">
        <v>1394</v>
      </c>
      <c r="B458" s="95" t="s">
        <v>1032</v>
      </c>
      <c r="C458" s="100" t="s">
        <v>458</v>
      </c>
      <c r="D458" s="97">
        <v>5100</v>
      </c>
      <c r="E458" s="97">
        <v>3900</v>
      </c>
      <c r="F458" s="97">
        <v>12200000</v>
      </c>
      <c r="G458" s="97">
        <v>3200</v>
      </c>
      <c r="H458" s="98">
        <v>0.76</v>
      </c>
      <c r="I458" s="97">
        <v>5100</v>
      </c>
      <c r="J458" s="97">
        <v>3400</v>
      </c>
      <c r="K458" s="97">
        <v>9200000</v>
      </c>
      <c r="L458" s="97">
        <v>2700</v>
      </c>
      <c r="M458" s="98">
        <v>0.66</v>
      </c>
      <c r="N458" s="97">
        <v>5100</v>
      </c>
      <c r="O458" s="97">
        <v>3100</v>
      </c>
      <c r="P458" s="97">
        <v>9500000</v>
      </c>
      <c r="Q458" s="97">
        <v>3000</v>
      </c>
      <c r="R458" s="98">
        <v>0.61</v>
      </c>
    </row>
    <row r="459" spans="1:18">
      <c r="A459" s="90" t="s">
        <v>1394</v>
      </c>
      <c r="B459" s="95" t="s">
        <v>1034</v>
      </c>
      <c r="C459" s="100" t="s">
        <v>459</v>
      </c>
      <c r="D459" s="97">
        <v>5600</v>
      </c>
      <c r="E459" s="97">
        <v>4100</v>
      </c>
      <c r="F459" s="97">
        <v>13700000</v>
      </c>
      <c r="G459" s="97">
        <v>3400</v>
      </c>
      <c r="H459" s="98">
        <v>0.73</v>
      </c>
      <c r="I459" s="97">
        <v>5600</v>
      </c>
      <c r="J459" s="97">
        <v>3500</v>
      </c>
      <c r="K459" s="97">
        <v>10300000</v>
      </c>
      <c r="L459" s="97">
        <v>2900</v>
      </c>
      <c r="M459" s="98">
        <v>0.63</v>
      </c>
      <c r="N459" s="97">
        <v>5600</v>
      </c>
      <c r="O459" s="97">
        <v>3300</v>
      </c>
      <c r="P459" s="97">
        <v>10700000</v>
      </c>
      <c r="Q459" s="97">
        <v>3300</v>
      </c>
      <c r="R459" s="98">
        <v>0.59</v>
      </c>
    </row>
    <row r="460" spans="1:18">
      <c r="A460" s="90" t="s">
        <v>1394</v>
      </c>
      <c r="B460" s="95" t="s">
        <v>1052</v>
      </c>
      <c r="C460" s="100" t="s">
        <v>460</v>
      </c>
      <c r="D460" s="97">
        <v>4900</v>
      </c>
      <c r="E460" s="97">
        <v>3600</v>
      </c>
      <c r="F460" s="97">
        <v>12300000</v>
      </c>
      <c r="G460" s="97">
        <v>3400</v>
      </c>
      <c r="H460" s="98">
        <v>0.73</v>
      </c>
      <c r="I460" s="97">
        <v>4900</v>
      </c>
      <c r="J460" s="97">
        <v>3100</v>
      </c>
      <c r="K460" s="97">
        <v>9300000</v>
      </c>
      <c r="L460" s="97">
        <v>3000</v>
      </c>
      <c r="M460" s="98">
        <v>0.64</v>
      </c>
      <c r="N460" s="97">
        <v>4900</v>
      </c>
      <c r="O460" s="97">
        <v>2900</v>
      </c>
      <c r="P460" s="97">
        <v>9500000</v>
      </c>
      <c r="Q460" s="97">
        <v>3300</v>
      </c>
      <c r="R460" s="98">
        <v>0.57999999999999996</v>
      </c>
    </row>
    <row r="461" spans="1:18">
      <c r="A461" s="90" t="s">
        <v>1394</v>
      </c>
      <c r="B461" s="95" t="s">
        <v>1060</v>
      </c>
      <c r="C461" s="100" t="s">
        <v>461</v>
      </c>
      <c r="D461" s="97">
        <v>6200</v>
      </c>
      <c r="E461" s="97">
        <v>4800</v>
      </c>
      <c r="F461" s="97">
        <v>13700000</v>
      </c>
      <c r="G461" s="97">
        <v>2900</v>
      </c>
      <c r="H461" s="98">
        <v>0.77</v>
      </c>
      <c r="I461" s="97">
        <v>6100</v>
      </c>
      <c r="J461" s="97">
        <v>4300</v>
      </c>
      <c r="K461" s="97">
        <v>10800000</v>
      </c>
      <c r="L461" s="97">
        <v>2500</v>
      </c>
      <c r="M461" s="98">
        <v>0.7</v>
      </c>
      <c r="N461" s="97">
        <v>6100</v>
      </c>
      <c r="O461" s="97">
        <v>4100</v>
      </c>
      <c r="P461" s="97">
        <v>11400000</v>
      </c>
      <c r="Q461" s="97">
        <v>2800</v>
      </c>
      <c r="R461" s="98">
        <v>0.67</v>
      </c>
    </row>
    <row r="462" spans="1:18">
      <c r="A462" s="90" t="s">
        <v>1394</v>
      </c>
      <c r="B462" s="95" t="s">
        <v>1065</v>
      </c>
      <c r="C462" s="100" t="s">
        <v>462</v>
      </c>
      <c r="D462" s="97">
        <v>5500</v>
      </c>
      <c r="E462" s="97">
        <v>4000</v>
      </c>
      <c r="F462" s="97">
        <v>12900000</v>
      </c>
      <c r="G462" s="97">
        <v>3200</v>
      </c>
      <c r="H462" s="98">
        <v>0.72</v>
      </c>
      <c r="I462" s="97">
        <v>5500</v>
      </c>
      <c r="J462" s="97">
        <v>3400</v>
      </c>
      <c r="K462" s="97">
        <v>9600000</v>
      </c>
      <c r="L462" s="97">
        <v>2800</v>
      </c>
      <c r="M462" s="98">
        <v>0.62</v>
      </c>
      <c r="N462" s="97">
        <v>5500</v>
      </c>
      <c r="O462" s="97">
        <v>3200</v>
      </c>
      <c r="P462" s="97">
        <v>10000000</v>
      </c>
      <c r="Q462" s="97">
        <v>3100</v>
      </c>
      <c r="R462" s="98">
        <v>0.57999999999999996</v>
      </c>
    </row>
    <row r="463" spans="1:18">
      <c r="A463" s="90" t="s">
        <v>1394</v>
      </c>
      <c r="B463" s="95" t="s">
        <v>1084</v>
      </c>
      <c r="C463" s="100" t="s">
        <v>463</v>
      </c>
      <c r="D463" s="97">
        <v>4600</v>
      </c>
      <c r="E463" s="97">
        <v>3300</v>
      </c>
      <c r="F463" s="97">
        <v>10000000</v>
      </c>
      <c r="G463" s="97">
        <v>3000</v>
      </c>
      <c r="H463" s="98">
        <v>0.73</v>
      </c>
      <c r="I463" s="97">
        <v>4600</v>
      </c>
      <c r="J463" s="97">
        <v>3000</v>
      </c>
      <c r="K463" s="97">
        <v>7900000</v>
      </c>
      <c r="L463" s="97">
        <v>2600</v>
      </c>
      <c r="M463" s="98">
        <v>0.66</v>
      </c>
      <c r="N463" s="97">
        <v>4500</v>
      </c>
      <c r="O463" s="97">
        <v>2800</v>
      </c>
      <c r="P463" s="97">
        <v>8200000</v>
      </c>
      <c r="Q463" s="97">
        <v>2900</v>
      </c>
      <c r="R463" s="98">
        <v>0.62</v>
      </c>
    </row>
    <row r="464" spans="1:18">
      <c r="A464" s="90" t="s">
        <v>1394</v>
      </c>
      <c r="B464" s="95" t="s">
        <v>1085</v>
      </c>
      <c r="C464" s="100" t="s">
        <v>464</v>
      </c>
      <c r="D464" s="97">
        <v>4600</v>
      </c>
      <c r="E464" s="97">
        <v>3300</v>
      </c>
      <c r="F464" s="97">
        <v>11500000</v>
      </c>
      <c r="G464" s="97">
        <v>3500</v>
      </c>
      <c r="H464" s="98">
        <v>0.72</v>
      </c>
      <c r="I464" s="97">
        <v>4600</v>
      </c>
      <c r="J464" s="97">
        <v>2900</v>
      </c>
      <c r="K464" s="97">
        <v>8800000</v>
      </c>
      <c r="L464" s="97">
        <v>3000</v>
      </c>
      <c r="M464" s="98">
        <v>0.63</v>
      </c>
      <c r="N464" s="97">
        <v>4600</v>
      </c>
      <c r="O464" s="97">
        <v>2600</v>
      </c>
      <c r="P464" s="97">
        <v>8900000</v>
      </c>
      <c r="Q464" s="97">
        <v>3400</v>
      </c>
      <c r="R464" s="98">
        <v>0.56999999999999995</v>
      </c>
    </row>
    <row r="465" spans="1:18">
      <c r="A465" s="90" t="s">
        <v>1394</v>
      </c>
      <c r="B465" s="95" t="s">
        <v>1098</v>
      </c>
      <c r="C465" s="100" t="s">
        <v>465</v>
      </c>
      <c r="D465" s="97">
        <v>6100</v>
      </c>
      <c r="E465" s="97">
        <v>5000</v>
      </c>
      <c r="F465" s="97">
        <v>15600000</v>
      </c>
      <c r="G465" s="97">
        <v>3100</v>
      </c>
      <c r="H465" s="98">
        <v>0.82</v>
      </c>
      <c r="I465" s="97">
        <v>6100</v>
      </c>
      <c r="J465" s="97">
        <v>4700</v>
      </c>
      <c r="K465" s="97">
        <v>12500000</v>
      </c>
      <c r="L465" s="97">
        <v>2700</v>
      </c>
      <c r="M465" s="98">
        <v>0.76</v>
      </c>
      <c r="N465" s="97">
        <v>6100</v>
      </c>
      <c r="O465" s="97">
        <v>4500</v>
      </c>
      <c r="P465" s="97">
        <v>13600000</v>
      </c>
      <c r="Q465" s="97">
        <v>3000</v>
      </c>
      <c r="R465" s="98">
        <v>0.73</v>
      </c>
    </row>
    <row r="466" spans="1:18">
      <c r="A466" s="90" t="s">
        <v>1394</v>
      </c>
      <c r="B466" s="95" t="s">
        <v>1099</v>
      </c>
      <c r="C466" s="100" t="s">
        <v>466</v>
      </c>
      <c r="D466" s="97">
        <v>5100</v>
      </c>
      <c r="E466" s="97">
        <v>3900</v>
      </c>
      <c r="F466" s="97">
        <v>10800000</v>
      </c>
      <c r="G466" s="97">
        <v>2700</v>
      </c>
      <c r="H466" s="98">
        <v>0.78</v>
      </c>
      <c r="I466" s="97">
        <v>5000</v>
      </c>
      <c r="J466" s="97">
        <v>3700</v>
      </c>
      <c r="K466" s="97">
        <v>8900000</v>
      </c>
      <c r="L466" s="97">
        <v>2400</v>
      </c>
      <c r="M466" s="98">
        <v>0.73</v>
      </c>
      <c r="N466" s="97">
        <v>5000</v>
      </c>
      <c r="O466" s="97">
        <v>3600</v>
      </c>
      <c r="P466" s="97">
        <v>9700000</v>
      </c>
      <c r="Q466" s="97">
        <v>2700</v>
      </c>
      <c r="R466" s="98">
        <v>0.71</v>
      </c>
    </row>
    <row r="467" spans="1:18">
      <c r="A467" s="90" t="s">
        <v>1394</v>
      </c>
      <c r="B467" s="95" t="s">
        <v>1105</v>
      </c>
      <c r="C467" s="100" t="s">
        <v>467</v>
      </c>
      <c r="D467" s="97">
        <v>5000</v>
      </c>
      <c r="E467" s="97">
        <v>3800</v>
      </c>
      <c r="F467" s="97">
        <v>12000000</v>
      </c>
      <c r="G467" s="97">
        <v>3200</v>
      </c>
      <c r="H467" s="98">
        <v>0.76</v>
      </c>
      <c r="I467" s="97">
        <v>5000</v>
      </c>
      <c r="J467" s="97">
        <v>3400</v>
      </c>
      <c r="K467" s="97">
        <v>9400000</v>
      </c>
      <c r="L467" s="97">
        <v>2700</v>
      </c>
      <c r="M467" s="98">
        <v>0.69</v>
      </c>
      <c r="N467" s="97">
        <v>4900</v>
      </c>
      <c r="O467" s="97">
        <v>3200</v>
      </c>
      <c r="P467" s="97">
        <v>9700000</v>
      </c>
      <c r="Q467" s="97">
        <v>3100</v>
      </c>
      <c r="R467" s="98">
        <v>0.64</v>
      </c>
    </row>
    <row r="468" spans="1:18">
      <c r="A468" s="90" t="s">
        <v>1394</v>
      </c>
      <c r="B468" s="95" t="s">
        <v>1106</v>
      </c>
      <c r="C468" s="100" t="s">
        <v>468</v>
      </c>
      <c r="D468" s="97">
        <v>5500</v>
      </c>
      <c r="E468" s="97">
        <v>4300</v>
      </c>
      <c r="F468" s="97">
        <v>14000000</v>
      </c>
      <c r="G468" s="97">
        <v>3300</v>
      </c>
      <c r="H468" s="98">
        <v>0.78</v>
      </c>
      <c r="I468" s="97">
        <v>5500</v>
      </c>
      <c r="J468" s="97">
        <v>3800</v>
      </c>
      <c r="K468" s="97">
        <v>10800000</v>
      </c>
      <c r="L468" s="97">
        <v>2900</v>
      </c>
      <c r="M468" s="98">
        <v>0.69</v>
      </c>
      <c r="N468" s="97">
        <v>5500</v>
      </c>
      <c r="O468" s="97">
        <v>3500</v>
      </c>
      <c r="P468" s="97">
        <v>11200000</v>
      </c>
      <c r="Q468" s="97">
        <v>3200</v>
      </c>
      <c r="R468" s="98">
        <v>0.65</v>
      </c>
    </row>
    <row r="469" spans="1:18">
      <c r="A469" s="90" t="s">
        <v>1394</v>
      </c>
      <c r="B469" s="95" t="s">
        <v>1109</v>
      </c>
      <c r="C469" s="100" t="s">
        <v>469</v>
      </c>
      <c r="D469" s="97">
        <v>5500</v>
      </c>
      <c r="E469" s="97">
        <v>4200</v>
      </c>
      <c r="F469" s="97">
        <v>13800000</v>
      </c>
      <c r="G469" s="97">
        <v>3300</v>
      </c>
      <c r="H469" s="98">
        <v>0.76</v>
      </c>
      <c r="I469" s="97">
        <v>5500</v>
      </c>
      <c r="J469" s="97">
        <v>3700</v>
      </c>
      <c r="K469" s="97">
        <v>10600000</v>
      </c>
      <c r="L469" s="97">
        <v>2900</v>
      </c>
      <c r="M469" s="98">
        <v>0.68</v>
      </c>
      <c r="N469" s="97">
        <v>5400</v>
      </c>
      <c r="O469" s="97">
        <v>3400</v>
      </c>
      <c r="P469" s="97">
        <v>11100000</v>
      </c>
      <c r="Q469" s="97">
        <v>3200</v>
      </c>
      <c r="R469" s="98">
        <v>0.63</v>
      </c>
    </row>
    <row r="470" spans="1:18">
      <c r="A470" s="90" t="s">
        <v>1394</v>
      </c>
      <c r="B470" s="95" t="s">
        <v>1115</v>
      </c>
      <c r="C470" s="100" t="s">
        <v>470</v>
      </c>
      <c r="D470" s="97">
        <v>6800</v>
      </c>
      <c r="E470" s="97">
        <v>5300</v>
      </c>
      <c r="F470" s="97">
        <v>17400000</v>
      </c>
      <c r="G470" s="97">
        <v>3300</v>
      </c>
      <c r="H470" s="98">
        <v>0.78</v>
      </c>
      <c r="I470" s="97">
        <v>6800</v>
      </c>
      <c r="J470" s="97">
        <v>4800</v>
      </c>
      <c r="K470" s="97">
        <v>13800000</v>
      </c>
      <c r="L470" s="97">
        <v>2900</v>
      </c>
      <c r="M470" s="98">
        <v>0.71</v>
      </c>
      <c r="N470" s="97">
        <v>6800</v>
      </c>
      <c r="O470" s="97">
        <v>4500</v>
      </c>
      <c r="P470" s="97">
        <v>14600000</v>
      </c>
      <c r="Q470" s="97">
        <v>3200</v>
      </c>
      <c r="R470" s="98">
        <v>0.67</v>
      </c>
    </row>
    <row r="471" spans="1:18">
      <c r="A471" s="90" t="s">
        <v>1394</v>
      </c>
      <c r="B471" s="95" t="s">
        <v>1118</v>
      </c>
      <c r="C471" s="100" t="s">
        <v>471</v>
      </c>
      <c r="D471" s="97">
        <v>4300</v>
      </c>
      <c r="E471" s="97">
        <v>3100</v>
      </c>
      <c r="F471" s="97">
        <v>9700000</v>
      </c>
      <c r="G471" s="97">
        <v>3100</v>
      </c>
      <c r="H471" s="98">
        <v>0.73</v>
      </c>
      <c r="I471" s="97">
        <v>4300</v>
      </c>
      <c r="J471" s="97">
        <v>2700</v>
      </c>
      <c r="K471" s="97">
        <v>7500000</v>
      </c>
      <c r="L471" s="97">
        <v>2700</v>
      </c>
      <c r="M471" s="98">
        <v>0.64</v>
      </c>
      <c r="N471" s="97">
        <v>4200</v>
      </c>
      <c r="O471" s="97">
        <v>2500</v>
      </c>
      <c r="P471" s="97">
        <v>7700000</v>
      </c>
      <c r="Q471" s="97">
        <v>3000</v>
      </c>
      <c r="R471" s="98">
        <v>0.6</v>
      </c>
    </row>
    <row r="472" spans="1:18">
      <c r="A472" s="90" t="s">
        <v>1394</v>
      </c>
      <c r="B472" s="95" t="s">
        <v>1125</v>
      </c>
      <c r="C472" s="100" t="s">
        <v>472</v>
      </c>
      <c r="D472" s="97">
        <v>5400</v>
      </c>
      <c r="E472" s="97">
        <v>4000</v>
      </c>
      <c r="F472" s="97">
        <v>13400000</v>
      </c>
      <c r="G472" s="97">
        <v>3300</v>
      </c>
      <c r="H472" s="98">
        <v>0.74</v>
      </c>
      <c r="I472" s="97">
        <v>5400</v>
      </c>
      <c r="J472" s="97">
        <v>3600</v>
      </c>
      <c r="K472" s="97">
        <v>10300000</v>
      </c>
      <c r="L472" s="97">
        <v>2900</v>
      </c>
      <c r="M472" s="98">
        <v>0.66</v>
      </c>
      <c r="N472" s="97">
        <v>5400</v>
      </c>
      <c r="O472" s="97">
        <v>3400</v>
      </c>
      <c r="P472" s="97">
        <v>10900000</v>
      </c>
      <c r="Q472" s="97">
        <v>3300</v>
      </c>
      <c r="R472" s="98">
        <v>0.62</v>
      </c>
    </row>
    <row r="473" spans="1:18">
      <c r="A473" s="90" t="s">
        <v>1394</v>
      </c>
      <c r="B473" s="95" t="s">
        <v>1137</v>
      </c>
      <c r="C473" s="100" t="s">
        <v>473</v>
      </c>
      <c r="D473" s="97">
        <v>5400</v>
      </c>
      <c r="E473" s="97">
        <v>4000</v>
      </c>
      <c r="F473" s="97">
        <v>13200000</v>
      </c>
      <c r="G473" s="97">
        <v>3300</v>
      </c>
      <c r="H473" s="98">
        <v>0.74</v>
      </c>
      <c r="I473" s="97">
        <v>5400</v>
      </c>
      <c r="J473" s="97">
        <v>3500</v>
      </c>
      <c r="K473" s="97">
        <v>10100000</v>
      </c>
      <c r="L473" s="97">
        <v>2900</v>
      </c>
      <c r="M473" s="98">
        <v>0.65</v>
      </c>
      <c r="N473" s="97">
        <v>5400</v>
      </c>
      <c r="O473" s="97">
        <v>3300</v>
      </c>
      <c r="P473" s="97">
        <v>10700000</v>
      </c>
      <c r="Q473" s="97">
        <v>3200</v>
      </c>
      <c r="R473" s="98">
        <v>0.61</v>
      </c>
    </row>
    <row r="474" spans="1:18">
      <c r="A474" s="90" t="s">
        <v>1394</v>
      </c>
      <c r="B474" s="95" t="s">
        <v>1146</v>
      </c>
      <c r="C474" s="100" t="s">
        <v>474</v>
      </c>
      <c r="D474" s="97">
        <v>6600</v>
      </c>
      <c r="E474" s="97">
        <v>5100</v>
      </c>
      <c r="F474" s="97">
        <v>16200000</v>
      </c>
      <c r="G474" s="97">
        <v>3200</v>
      </c>
      <c r="H474" s="98">
        <v>0.77</v>
      </c>
      <c r="I474" s="97">
        <v>6600</v>
      </c>
      <c r="J474" s="97">
        <v>4600</v>
      </c>
      <c r="K474" s="97">
        <v>12600000</v>
      </c>
      <c r="L474" s="97">
        <v>2800</v>
      </c>
      <c r="M474" s="98">
        <v>0.69</v>
      </c>
      <c r="N474" s="97">
        <v>6600</v>
      </c>
      <c r="O474" s="97">
        <v>4400</v>
      </c>
      <c r="P474" s="97">
        <v>13600000</v>
      </c>
      <c r="Q474" s="97">
        <v>3100</v>
      </c>
      <c r="R474" s="98">
        <v>0.66</v>
      </c>
    </row>
    <row r="475" spans="1:18">
      <c r="A475" s="90" t="s">
        <v>1394</v>
      </c>
      <c r="B475" s="95" t="s">
        <v>1149</v>
      </c>
      <c r="C475" s="100" t="s">
        <v>475</v>
      </c>
      <c r="D475" s="97">
        <v>9700</v>
      </c>
      <c r="E475" s="97">
        <v>7600</v>
      </c>
      <c r="F475" s="97">
        <v>19400000</v>
      </c>
      <c r="G475" s="97">
        <v>2600</v>
      </c>
      <c r="H475" s="98">
        <v>0.78</v>
      </c>
      <c r="I475" s="97">
        <v>9600</v>
      </c>
      <c r="J475" s="97">
        <v>7100</v>
      </c>
      <c r="K475" s="97">
        <v>15700000</v>
      </c>
      <c r="L475" s="97">
        <v>2200</v>
      </c>
      <c r="M475" s="98">
        <v>0.74</v>
      </c>
      <c r="N475" s="97">
        <v>9600</v>
      </c>
      <c r="O475" s="97">
        <v>6900</v>
      </c>
      <c r="P475" s="97">
        <v>17300000</v>
      </c>
      <c r="Q475" s="97">
        <v>2500</v>
      </c>
      <c r="R475" s="98">
        <v>0.72</v>
      </c>
    </row>
    <row r="476" spans="1:18">
      <c r="A476" s="90" t="s">
        <v>1394</v>
      </c>
      <c r="B476" s="95" t="s">
        <v>1167</v>
      </c>
      <c r="C476" s="100" t="s">
        <v>476</v>
      </c>
      <c r="D476" s="97">
        <v>6300</v>
      </c>
      <c r="E476" s="97">
        <v>4800</v>
      </c>
      <c r="F476" s="97">
        <v>13700000</v>
      </c>
      <c r="G476" s="97">
        <v>2800</v>
      </c>
      <c r="H476" s="98">
        <v>0.77</v>
      </c>
      <c r="I476" s="97">
        <v>6300</v>
      </c>
      <c r="J476" s="97">
        <v>4400</v>
      </c>
      <c r="K476" s="97">
        <v>10800000</v>
      </c>
      <c r="L476" s="97">
        <v>2500</v>
      </c>
      <c r="M476" s="98">
        <v>0.71</v>
      </c>
      <c r="N476" s="97">
        <v>6300</v>
      </c>
      <c r="O476" s="97">
        <v>4200</v>
      </c>
      <c r="P476" s="97">
        <v>11600000</v>
      </c>
      <c r="Q476" s="97">
        <v>2800</v>
      </c>
      <c r="R476" s="98">
        <v>0.67</v>
      </c>
    </row>
    <row r="477" spans="1:18">
      <c r="A477" s="90" t="s">
        <v>1394</v>
      </c>
      <c r="B477" s="95" t="s">
        <v>1172</v>
      </c>
      <c r="C477" s="100" t="s">
        <v>477</v>
      </c>
      <c r="D477" s="97">
        <v>5800</v>
      </c>
      <c r="E477" s="97">
        <v>4100</v>
      </c>
      <c r="F477" s="97">
        <v>13900000</v>
      </c>
      <c r="G477" s="97">
        <v>3400</v>
      </c>
      <c r="H477" s="98">
        <v>0.71</v>
      </c>
      <c r="I477" s="97">
        <v>5800</v>
      </c>
      <c r="J477" s="97">
        <v>3500</v>
      </c>
      <c r="K477" s="97">
        <v>10400000</v>
      </c>
      <c r="L477" s="97">
        <v>2900</v>
      </c>
      <c r="M477" s="98">
        <v>0.62</v>
      </c>
      <c r="N477" s="97">
        <v>5700</v>
      </c>
      <c r="O477" s="97">
        <v>3200</v>
      </c>
      <c r="P477" s="97">
        <v>10700000</v>
      </c>
      <c r="Q477" s="97">
        <v>3300</v>
      </c>
      <c r="R477" s="98">
        <v>0.56999999999999995</v>
      </c>
    </row>
    <row r="478" spans="1:18">
      <c r="A478" s="90" t="s">
        <v>1394</v>
      </c>
      <c r="B478" s="95" t="s">
        <v>1174</v>
      </c>
      <c r="C478" s="100" t="s">
        <v>478</v>
      </c>
      <c r="D478" s="97">
        <v>5900</v>
      </c>
      <c r="E478" s="97">
        <v>4600</v>
      </c>
      <c r="F478" s="97">
        <v>14500000</v>
      </c>
      <c r="G478" s="97">
        <v>3200</v>
      </c>
      <c r="H478" s="98">
        <v>0.78</v>
      </c>
      <c r="I478" s="97">
        <v>5800</v>
      </c>
      <c r="J478" s="97">
        <v>4200</v>
      </c>
      <c r="K478" s="97">
        <v>11500000</v>
      </c>
      <c r="L478" s="97">
        <v>2700</v>
      </c>
      <c r="M478" s="98">
        <v>0.72</v>
      </c>
      <c r="N478" s="97">
        <v>5800</v>
      </c>
      <c r="O478" s="97">
        <v>4000</v>
      </c>
      <c r="P478" s="97">
        <v>12500000</v>
      </c>
      <c r="Q478" s="97">
        <v>3100</v>
      </c>
      <c r="R478" s="98">
        <v>0.69</v>
      </c>
    </row>
    <row r="479" spans="1:18">
      <c r="A479" s="90" t="s">
        <v>1394</v>
      </c>
      <c r="B479" s="95" t="s">
        <v>1175</v>
      </c>
      <c r="C479" s="100" t="s">
        <v>479</v>
      </c>
      <c r="D479" s="97">
        <v>5700</v>
      </c>
      <c r="E479" s="97">
        <v>4400</v>
      </c>
      <c r="F479" s="97">
        <v>12700000</v>
      </c>
      <c r="G479" s="97">
        <v>2900</v>
      </c>
      <c r="H479" s="98">
        <v>0.76</v>
      </c>
      <c r="I479" s="97">
        <v>5600</v>
      </c>
      <c r="J479" s="97">
        <v>4100</v>
      </c>
      <c r="K479" s="97">
        <v>10300000</v>
      </c>
      <c r="L479" s="97">
        <v>2500</v>
      </c>
      <c r="M479" s="98">
        <v>0.72</v>
      </c>
      <c r="N479" s="97">
        <v>5600</v>
      </c>
      <c r="O479" s="97">
        <v>3800</v>
      </c>
      <c r="P479" s="97">
        <v>11000000</v>
      </c>
      <c r="Q479" s="97">
        <v>2900</v>
      </c>
      <c r="R479" s="98">
        <v>0.69</v>
      </c>
    </row>
    <row r="480" spans="1:18">
      <c r="A480" s="90" t="s">
        <v>1394</v>
      </c>
      <c r="B480" s="95" t="s">
        <v>1178</v>
      </c>
      <c r="C480" s="100" t="s">
        <v>480</v>
      </c>
      <c r="D480" s="97">
        <v>5400</v>
      </c>
      <c r="E480" s="97">
        <v>4300</v>
      </c>
      <c r="F480" s="97">
        <v>13900000</v>
      </c>
      <c r="G480" s="97">
        <v>3300</v>
      </c>
      <c r="H480" s="98">
        <v>0.79</v>
      </c>
      <c r="I480" s="97">
        <v>5400</v>
      </c>
      <c r="J480" s="97">
        <v>3900</v>
      </c>
      <c r="K480" s="97">
        <v>10900000</v>
      </c>
      <c r="L480" s="97">
        <v>2800</v>
      </c>
      <c r="M480" s="98">
        <v>0.72</v>
      </c>
      <c r="N480" s="97">
        <v>5400</v>
      </c>
      <c r="O480" s="97">
        <v>3600</v>
      </c>
      <c r="P480" s="97">
        <v>11400000</v>
      </c>
      <c r="Q480" s="97">
        <v>3200</v>
      </c>
      <c r="R480" s="98">
        <v>0.67</v>
      </c>
    </row>
    <row r="481" spans="1:18">
      <c r="A481" s="90" t="s">
        <v>1394</v>
      </c>
      <c r="B481" s="95" t="s">
        <v>1203</v>
      </c>
      <c r="C481" s="100" t="s">
        <v>481</v>
      </c>
      <c r="D481" s="97">
        <v>5600</v>
      </c>
      <c r="E481" s="97">
        <v>4300</v>
      </c>
      <c r="F481" s="97">
        <v>14600000</v>
      </c>
      <c r="G481" s="97">
        <v>3400</v>
      </c>
      <c r="H481" s="98">
        <v>0.77</v>
      </c>
      <c r="I481" s="97">
        <v>5600</v>
      </c>
      <c r="J481" s="97">
        <v>3800</v>
      </c>
      <c r="K481" s="97">
        <v>11100000</v>
      </c>
      <c r="L481" s="97">
        <v>2900</v>
      </c>
      <c r="M481" s="98">
        <v>0.68</v>
      </c>
      <c r="N481" s="97">
        <v>5600</v>
      </c>
      <c r="O481" s="97">
        <v>3600</v>
      </c>
      <c r="P481" s="97">
        <v>11800000</v>
      </c>
      <c r="Q481" s="97">
        <v>3300</v>
      </c>
      <c r="R481" s="98">
        <v>0.64</v>
      </c>
    </row>
    <row r="482" spans="1:18">
      <c r="A482" s="90" t="s">
        <v>1394</v>
      </c>
      <c r="B482" s="95" t="s">
        <v>1219</v>
      </c>
      <c r="C482" s="100" t="s">
        <v>482</v>
      </c>
      <c r="D482" s="97">
        <v>6000</v>
      </c>
      <c r="E482" s="97">
        <v>4400</v>
      </c>
      <c r="F482" s="97">
        <v>13900000</v>
      </c>
      <c r="G482" s="97">
        <v>3200</v>
      </c>
      <c r="H482" s="98">
        <v>0.73</v>
      </c>
      <c r="I482" s="97">
        <v>6000</v>
      </c>
      <c r="J482" s="97">
        <v>3800</v>
      </c>
      <c r="K482" s="97">
        <v>10500000</v>
      </c>
      <c r="L482" s="97">
        <v>2800</v>
      </c>
      <c r="M482" s="98">
        <v>0.64</v>
      </c>
      <c r="N482" s="97">
        <v>5900</v>
      </c>
      <c r="O482" s="97">
        <v>3500</v>
      </c>
      <c r="P482" s="97">
        <v>11000000</v>
      </c>
      <c r="Q482" s="97">
        <v>3100</v>
      </c>
      <c r="R482" s="98">
        <v>0.6</v>
      </c>
    </row>
    <row r="483" spans="1:18">
      <c r="A483" s="90" t="s">
        <v>1394</v>
      </c>
      <c r="B483" s="95" t="s">
        <v>1227</v>
      </c>
      <c r="C483" s="100" t="s">
        <v>483</v>
      </c>
      <c r="D483" s="97">
        <v>6300</v>
      </c>
      <c r="E483" s="97">
        <v>4700</v>
      </c>
      <c r="F483" s="97">
        <v>14700000</v>
      </c>
      <c r="G483" s="97">
        <v>3100</v>
      </c>
      <c r="H483" s="98">
        <v>0.75</v>
      </c>
      <c r="I483" s="97">
        <v>6200</v>
      </c>
      <c r="J483" s="97">
        <v>4100</v>
      </c>
      <c r="K483" s="97">
        <v>11300000</v>
      </c>
      <c r="L483" s="97">
        <v>2700</v>
      </c>
      <c r="M483" s="98">
        <v>0.66</v>
      </c>
      <c r="N483" s="97">
        <v>6200</v>
      </c>
      <c r="O483" s="97">
        <v>3800</v>
      </c>
      <c r="P483" s="97">
        <v>11500000</v>
      </c>
      <c r="Q483" s="97">
        <v>3000</v>
      </c>
      <c r="R483" s="98">
        <v>0.61</v>
      </c>
    </row>
    <row r="484" spans="1:18">
      <c r="A484" s="90" t="s">
        <v>1394</v>
      </c>
      <c r="B484" s="95" t="s">
        <v>1240</v>
      </c>
      <c r="C484" s="100" t="s">
        <v>484</v>
      </c>
      <c r="D484" s="97">
        <v>6400</v>
      </c>
      <c r="E484" s="97">
        <v>4700</v>
      </c>
      <c r="F484" s="97">
        <v>16300000</v>
      </c>
      <c r="G484" s="97">
        <v>3500</v>
      </c>
      <c r="H484" s="98">
        <v>0.73</v>
      </c>
      <c r="I484" s="97">
        <v>6400</v>
      </c>
      <c r="J484" s="97">
        <v>4100</v>
      </c>
      <c r="K484" s="97">
        <v>12400000</v>
      </c>
      <c r="L484" s="97">
        <v>3000</v>
      </c>
      <c r="M484" s="98">
        <v>0.64</v>
      </c>
      <c r="N484" s="97">
        <v>6400</v>
      </c>
      <c r="O484" s="97">
        <v>3700</v>
      </c>
      <c r="P484" s="97">
        <v>12500000</v>
      </c>
      <c r="Q484" s="97">
        <v>3400</v>
      </c>
      <c r="R484" s="98">
        <v>0.59</v>
      </c>
    </row>
    <row r="485" spans="1:18">
      <c r="A485" s="90" t="s">
        <v>1394</v>
      </c>
      <c r="B485" s="95" t="s">
        <v>1248</v>
      </c>
      <c r="C485" s="100" t="s">
        <v>485</v>
      </c>
      <c r="D485" s="97">
        <v>7900</v>
      </c>
      <c r="E485" s="97">
        <v>5900</v>
      </c>
      <c r="F485" s="97">
        <v>18800000</v>
      </c>
      <c r="G485" s="97">
        <v>3200</v>
      </c>
      <c r="H485" s="98">
        <v>0.74</v>
      </c>
      <c r="I485" s="97">
        <v>7900</v>
      </c>
      <c r="J485" s="97">
        <v>5000</v>
      </c>
      <c r="K485" s="97">
        <v>13900000</v>
      </c>
      <c r="L485" s="97">
        <v>2800</v>
      </c>
      <c r="M485" s="98">
        <v>0.63</v>
      </c>
      <c r="N485" s="97">
        <v>7900</v>
      </c>
      <c r="O485" s="97">
        <v>4600</v>
      </c>
      <c r="P485" s="97">
        <v>14300000</v>
      </c>
      <c r="Q485" s="97">
        <v>3100</v>
      </c>
      <c r="R485" s="98">
        <v>0.57999999999999996</v>
      </c>
    </row>
    <row r="486" spans="1:18">
      <c r="A486" s="90" t="s">
        <v>1394</v>
      </c>
      <c r="B486" s="95" t="s">
        <v>1268</v>
      </c>
      <c r="C486" s="100" t="s">
        <v>486</v>
      </c>
      <c r="D486" s="97">
        <v>4200</v>
      </c>
      <c r="E486" s="97">
        <v>2900</v>
      </c>
      <c r="F486" s="97">
        <v>9400000</v>
      </c>
      <c r="G486" s="97">
        <v>3200</v>
      </c>
      <c r="H486" s="98">
        <v>0.71</v>
      </c>
      <c r="I486" s="97">
        <v>4200</v>
      </c>
      <c r="J486" s="97">
        <v>2500</v>
      </c>
      <c r="K486" s="97">
        <v>7100000</v>
      </c>
      <c r="L486" s="97">
        <v>2800</v>
      </c>
      <c r="M486" s="98">
        <v>0.61</v>
      </c>
      <c r="N486" s="97">
        <v>4100</v>
      </c>
      <c r="O486" s="97">
        <v>2300</v>
      </c>
      <c r="P486" s="97">
        <v>7200000</v>
      </c>
      <c r="Q486" s="97">
        <v>3100</v>
      </c>
      <c r="R486" s="98">
        <v>0.56000000000000005</v>
      </c>
    </row>
    <row r="487" spans="1:18">
      <c r="A487" s="90" t="s">
        <v>1394</v>
      </c>
      <c r="B487" s="95" t="s">
        <v>1269</v>
      </c>
      <c r="C487" s="100" t="s">
        <v>487</v>
      </c>
      <c r="D487" s="97">
        <v>5200</v>
      </c>
      <c r="E487" s="97">
        <v>3800</v>
      </c>
      <c r="F487" s="97">
        <v>12800000</v>
      </c>
      <c r="G487" s="97">
        <v>3300</v>
      </c>
      <c r="H487" s="98">
        <v>0.74</v>
      </c>
      <c r="I487" s="97">
        <v>5200</v>
      </c>
      <c r="J487" s="97">
        <v>3500</v>
      </c>
      <c r="K487" s="97">
        <v>10100000</v>
      </c>
      <c r="L487" s="97">
        <v>2900</v>
      </c>
      <c r="M487" s="98">
        <v>0.68</v>
      </c>
      <c r="N487" s="97">
        <v>5100</v>
      </c>
      <c r="O487" s="97">
        <v>3200</v>
      </c>
      <c r="P487" s="97">
        <v>10700000</v>
      </c>
      <c r="Q487" s="97">
        <v>3300</v>
      </c>
      <c r="R487" s="98">
        <v>0.63</v>
      </c>
    </row>
    <row r="488" spans="1:18">
      <c r="A488" s="90" t="s">
        <v>1394</v>
      </c>
      <c r="B488" s="95" t="s">
        <v>1273</v>
      </c>
      <c r="C488" s="100" t="s">
        <v>488</v>
      </c>
      <c r="D488" s="97">
        <v>6300</v>
      </c>
      <c r="E488" s="97">
        <v>4600</v>
      </c>
      <c r="F488" s="97">
        <v>15900000</v>
      </c>
      <c r="G488" s="97">
        <v>3400</v>
      </c>
      <c r="H488" s="98">
        <v>0.73</v>
      </c>
      <c r="I488" s="97">
        <v>6300</v>
      </c>
      <c r="J488" s="97">
        <v>3900</v>
      </c>
      <c r="K488" s="97">
        <v>11700000</v>
      </c>
      <c r="L488" s="97">
        <v>3000</v>
      </c>
      <c r="M488" s="98">
        <v>0.62</v>
      </c>
      <c r="N488" s="97">
        <v>6300</v>
      </c>
      <c r="O488" s="97">
        <v>3500</v>
      </c>
      <c r="P488" s="97">
        <v>11700000</v>
      </c>
      <c r="Q488" s="97">
        <v>3300</v>
      </c>
      <c r="R488" s="98">
        <v>0.56000000000000005</v>
      </c>
    </row>
    <row r="489" spans="1:18">
      <c r="A489" s="90" t="s">
        <v>1394</v>
      </c>
      <c r="B489" s="95" t="s">
        <v>1274</v>
      </c>
      <c r="C489" s="100" t="s">
        <v>489</v>
      </c>
      <c r="D489" s="97">
        <v>6000</v>
      </c>
      <c r="E489" s="97">
        <v>4500</v>
      </c>
      <c r="F489" s="97">
        <v>14200000</v>
      </c>
      <c r="G489" s="97">
        <v>3200</v>
      </c>
      <c r="H489" s="98">
        <v>0.75</v>
      </c>
      <c r="I489" s="97">
        <v>6000</v>
      </c>
      <c r="J489" s="97">
        <v>4000</v>
      </c>
      <c r="K489" s="97">
        <v>11000000</v>
      </c>
      <c r="L489" s="97">
        <v>2700</v>
      </c>
      <c r="M489" s="98">
        <v>0.68</v>
      </c>
      <c r="N489" s="97">
        <v>5900</v>
      </c>
      <c r="O489" s="97">
        <v>3800</v>
      </c>
      <c r="P489" s="97">
        <v>11500000</v>
      </c>
      <c r="Q489" s="97">
        <v>3100</v>
      </c>
      <c r="R489" s="98">
        <v>0.63</v>
      </c>
    </row>
    <row r="490" spans="1:18">
      <c r="A490" s="90" t="s">
        <v>1394</v>
      </c>
      <c r="B490" s="95" t="s">
        <v>1275</v>
      </c>
      <c r="C490" s="100" t="s">
        <v>490</v>
      </c>
      <c r="D490" s="97">
        <v>4900</v>
      </c>
      <c r="E490" s="97">
        <v>3700</v>
      </c>
      <c r="F490" s="97">
        <v>12200000</v>
      </c>
      <c r="G490" s="97">
        <v>3300</v>
      </c>
      <c r="H490" s="98">
        <v>0.74</v>
      </c>
      <c r="I490" s="97">
        <v>4900</v>
      </c>
      <c r="J490" s="97">
        <v>3300</v>
      </c>
      <c r="K490" s="97">
        <v>9300000</v>
      </c>
      <c r="L490" s="97">
        <v>2900</v>
      </c>
      <c r="M490" s="98">
        <v>0.66</v>
      </c>
      <c r="N490" s="97">
        <v>4900</v>
      </c>
      <c r="O490" s="97">
        <v>3000</v>
      </c>
      <c r="P490" s="97">
        <v>9600000</v>
      </c>
      <c r="Q490" s="97">
        <v>3200</v>
      </c>
      <c r="R490" s="98">
        <v>0.61</v>
      </c>
    </row>
    <row r="491" spans="1:18">
      <c r="A491" s="90" t="s">
        <v>1394</v>
      </c>
      <c r="B491" s="95" t="s">
        <v>1282</v>
      </c>
      <c r="C491" s="100" t="s">
        <v>491</v>
      </c>
      <c r="D491" s="97">
        <v>5400</v>
      </c>
      <c r="E491" s="97">
        <v>4200</v>
      </c>
      <c r="F491" s="97">
        <v>12700000</v>
      </c>
      <c r="G491" s="97">
        <v>3000</v>
      </c>
      <c r="H491" s="98">
        <v>0.78</v>
      </c>
      <c r="I491" s="97">
        <v>5400</v>
      </c>
      <c r="J491" s="97">
        <v>3700</v>
      </c>
      <c r="K491" s="97">
        <v>9700000</v>
      </c>
      <c r="L491" s="97">
        <v>2600</v>
      </c>
      <c r="M491" s="98">
        <v>0.7</v>
      </c>
      <c r="N491" s="97">
        <v>5300</v>
      </c>
      <c r="O491" s="97">
        <v>3400</v>
      </c>
      <c r="P491" s="97">
        <v>10100000</v>
      </c>
      <c r="Q491" s="97">
        <v>2900</v>
      </c>
      <c r="R491" s="98">
        <v>0.64</v>
      </c>
    </row>
    <row r="492" spans="1:18">
      <c r="A492" s="90" t="s">
        <v>1394</v>
      </c>
      <c r="B492" s="95" t="s">
        <v>1284</v>
      </c>
      <c r="C492" s="100" t="s">
        <v>492</v>
      </c>
      <c r="D492" s="97">
        <v>7100</v>
      </c>
      <c r="E492" s="97">
        <v>5400</v>
      </c>
      <c r="F492" s="97">
        <v>16400000</v>
      </c>
      <c r="G492" s="97">
        <v>3000</v>
      </c>
      <c r="H492" s="98">
        <v>0.76</v>
      </c>
      <c r="I492" s="97">
        <v>7100</v>
      </c>
      <c r="J492" s="97">
        <v>4900</v>
      </c>
      <c r="K492" s="97">
        <v>12700000</v>
      </c>
      <c r="L492" s="97">
        <v>2600</v>
      </c>
      <c r="M492" s="98">
        <v>0.7</v>
      </c>
      <c r="N492" s="97">
        <v>7000</v>
      </c>
      <c r="O492" s="97">
        <v>4600</v>
      </c>
      <c r="P492" s="97">
        <v>13400000</v>
      </c>
      <c r="Q492" s="97">
        <v>2900</v>
      </c>
      <c r="R492" s="98">
        <v>0.66</v>
      </c>
    </row>
    <row r="493" spans="1:18" ht="24" customHeight="1">
      <c r="A493" s="90" t="s">
        <v>1396</v>
      </c>
      <c r="B493" s="99" t="s">
        <v>1395</v>
      </c>
      <c r="C493" s="92" t="s">
        <v>1396</v>
      </c>
      <c r="D493" s="93">
        <v>319000</v>
      </c>
      <c r="E493" s="93">
        <v>240000</v>
      </c>
      <c r="F493" s="93">
        <v>709000000</v>
      </c>
      <c r="G493" s="93">
        <v>3000</v>
      </c>
      <c r="H493" s="94">
        <v>0.75</v>
      </c>
      <c r="I493" s="93">
        <v>318000</v>
      </c>
      <c r="J493" s="93">
        <v>209000</v>
      </c>
      <c r="K493" s="93">
        <v>537000000</v>
      </c>
      <c r="L493" s="93">
        <v>2600</v>
      </c>
      <c r="M493" s="94">
        <v>0.66</v>
      </c>
      <c r="N493" s="93">
        <v>317000</v>
      </c>
      <c r="O493" s="93">
        <v>192000</v>
      </c>
      <c r="P493" s="93">
        <v>551000000</v>
      </c>
      <c r="Q493" s="93">
        <v>2900</v>
      </c>
      <c r="R493" s="94">
        <v>0.61</v>
      </c>
    </row>
    <row r="494" spans="1:18">
      <c r="A494" s="90" t="s">
        <v>1396</v>
      </c>
      <c r="B494" s="95" t="s">
        <v>688</v>
      </c>
      <c r="C494" s="100" t="s">
        <v>493</v>
      </c>
      <c r="D494" s="97">
        <v>4200</v>
      </c>
      <c r="E494" s="97">
        <v>3100</v>
      </c>
      <c r="F494" s="97">
        <v>9300000</v>
      </c>
      <c r="G494" s="97">
        <v>3000</v>
      </c>
      <c r="H494" s="98">
        <v>0.73</v>
      </c>
      <c r="I494" s="97">
        <v>4200</v>
      </c>
      <c r="J494" s="97">
        <v>2800</v>
      </c>
      <c r="K494" s="97">
        <v>7200000</v>
      </c>
      <c r="L494" s="97">
        <v>2600</v>
      </c>
      <c r="M494" s="98">
        <v>0.66</v>
      </c>
      <c r="N494" s="97">
        <v>4200</v>
      </c>
      <c r="O494" s="97">
        <v>2500</v>
      </c>
      <c r="P494" s="97">
        <v>7400000</v>
      </c>
      <c r="Q494" s="97">
        <v>3000</v>
      </c>
      <c r="R494" s="98">
        <v>0.6</v>
      </c>
    </row>
    <row r="495" spans="1:18">
      <c r="A495" s="90" t="s">
        <v>1396</v>
      </c>
      <c r="B495" s="95" t="s">
        <v>727</v>
      </c>
      <c r="C495" s="100" t="s">
        <v>494</v>
      </c>
      <c r="D495" s="97">
        <v>6300</v>
      </c>
      <c r="E495" s="97">
        <v>4800</v>
      </c>
      <c r="F495" s="97">
        <v>13700000</v>
      </c>
      <c r="G495" s="97">
        <v>2900</v>
      </c>
      <c r="H495" s="98">
        <v>0.76</v>
      </c>
      <c r="I495" s="97">
        <v>6300</v>
      </c>
      <c r="J495" s="97">
        <v>4400</v>
      </c>
      <c r="K495" s="97">
        <v>10900000</v>
      </c>
      <c r="L495" s="97">
        <v>2500</v>
      </c>
      <c r="M495" s="98">
        <v>0.69</v>
      </c>
      <c r="N495" s="97">
        <v>6300</v>
      </c>
      <c r="O495" s="97">
        <v>4100</v>
      </c>
      <c r="P495" s="97">
        <v>11600000</v>
      </c>
      <c r="Q495" s="97">
        <v>2800</v>
      </c>
      <c r="R495" s="98">
        <v>0.66</v>
      </c>
    </row>
    <row r="496" spans="1:18">
      <c r="A496" s="90" t="s">
        <v>1396</v>
      </c>
      <c r="B496" s="95" t="s">
        <v>728</v>
      </c>
      <c r="C496" s="100" t="s">
        <v>495</v>
      </c>
      <c r="D496" s="97">
        <v>5500</v>
      </c>
      <c r="E496" s="97">
        <v>4200</v>
      </c>
      <c r="F496" s="97">
        <v>12400000</v>
      </c>
      <c r="G496" s="97">
        <v>3000</v>
      </c>
      <c r="H496" s="98">
        <v>0.76</v>
      </c>
      <c r="I496" s="97">
        <v>5400</v>
      </c>
      <c r="J496" s="97">
        <v>3800</v>
      </c>
      <c r="K496" s="97">
        <v>9800000</v>
      </c>
      <c r="L496" s="97">
        <v>2600</v>
      </c>
      <c r="M496" s="98">
        <v>0.69</v>
      </c>
      <c r="N496" s="97">
        <v>5400</v>
      </c>
      <c r="O496" s="97">
        <v>3600</v>
      </c>
      <c r="P496" s="97">
        <v>10500000</v>
      </c>
      <c r="Q496" s="97">
        <v>2900</v>
      </c>
      <c r="R496" s="98">
        <v>0.66</v>
      </c>
    </row>
    <row r="497" spans="1:18">
      <c r="A497" s="90" t="s">
        <v>1396</v>
      </c>
      <c r="B497" s="95" t="s">
        <v>740</v>
      </c>
      <c r="C497" s="100" t="s">
        <v>496</v>
      </c>
      <c r="D497" s="97">
        <v>7100</v>
      </c>
      <c r="E497" s="97">
        <v>5300</v>
      </c>
      <c r="F497" s="97">
        <v>15400000</v>
      </c>
      <c r="G497" s="97">
        <v>2900</v>
      </c>
      <c r="H497" s="98">
        <v>0.74</v>
      </c>
      <c r="I497" s="97">
        <v>7100</v>
      </c>
      <c r="J497" s="97">
        <v>4500</v>
      </c>
      <c r="K497" s="97">
        <v>11600000</v>
      </c>
      <c r="L497" s="97">
        <v>2600</v>
      </c>
      <c r="M497" s="98">
        <v>0.64</v>
      </c>
      <c r="N497" s="97">
        <v>7100</v>
      </c>
      <c r="O497" s="97">
        <v>4200</v>
      </c>
      <c r="P497" s="97">
        <v>11800000</v>
      </c>
      <c r="Q497" s="97">
        <v>2800</v>
      </c>
      <c r="R497" s="98">
        <v>0.59</v>
      </c>
    </row>
    <row r="498" spans="1:18">
      <c r="A498" s="90" t="s">
        <v>1396</v>
      </c>
      <c r="B498" s="95" t="s">
        <v>744</v>
      </c>
      <c r="C498" s="100" t="s">
        <v>497</v>
      </c>
      <c r="D498" s="97">
        <v>6200</v>
      </c>
      <c r="E498" s="97">
        <v>4900</v>
      </c>
      <c r="F498" s="97">
        <v>14100000</v>
      </c>
      <c r="G498" s="97">
        <v>2900</v>
      </c>
      <c r="H498" s="98">
        <v>0.79</v>
      </c>
      <c r="I498" s="97">
        <v>6200</v>
      </c>
      <c r="J498" s="97">
        <v>4500</v>
      </c>
      <c r="K498" s="97">
        <v>11200000</v>
      </c>
      <c r="L498" s="97">
        <v>2500</v>
      </c>
      <c r="M498" s="98">
        <v>0.72</v>
      </c>
      <c r="N498" s="97">
        <v>6200</v>
      </c>
      <c r="O498" s="97">
        <v>4200</v>
      </c>
      <c r="P498" s="97">
        <v>11700000</v>
      </c>
      <c r="Q498" s="97">
        <v>2800</v>
      </c>
      <c r="R498" s="98">
        <v>0.68</v>
      </c>
    </row>
    <row r="499" spans="1:18">
      <c r="A499" s="90" t="s">
        <v>1396</v>
      </c>
      <c r="B499" s="95" t="s">
        <v>745</v>
      </c>
      <c r="C499" s="100" t="s">
        <v>498</v>
      </c>
      <c r="D499" s="97">
        <v>4500</v>
      </c>
      <c r="E499" s="97">
        <v>3500</v>
      </c>
      <c r="F499" s="97">
        <v>10100000</v>
      </c>
      <c r="G499" s="97">
        <v>2900</v>
      </c>
      <c r="H499" s="98">
        <v>0.76</v>
      </c>
      <c r="I499" s="97">
        <v>4500</v>
      </c>
      <c r="J499" s="97">
        <v>3100</v>
      </c>
      <c r="K499" s="97">
        <v>7900000</v>
      </c>
      <c r="L499" s="97">
        <v>2500</v>
      </c>
      <c r="M499" s="98">
        <v>0.69</v>
      </c>
      <c r="N499" s="97">
        <v>4500</v>
      </c>
      <c r="O499" s="97">
        <v>2800</v>
      </c>
      <c r="P499" s="97">
        <v>8000000</v>
      </c>
      <c r="Q499" s="97">
        <v>2800</v>
      </c>
      <c r="R499" s="98">
        <v>0.63</v>
      </c>
    </row>
    <row r="500" spans="1:18">
      <c r="A500" s="90" t="s">
        <v>1396</v>
      </c>
      <c r="B500" s="95" t="s">
        <v>746</v>
      </c>
      <c r="C500" s="100" t="s">
        <v>499</v>
      </c>
      <c r="D500" s="97">
        <v>6300</v>
      </c>
      <c r="E500" s="97">
        <v>4900</v>
      </c>
      <c r="F500" s="97">
        <v>15100000</v>
      </c>
      <c r="G500" s="97">
        <v>3100</v>
      </c>
      <c r="H500" s="98">
        <v>0.78</v>
      </c>
      <c r="I500" s="97">
        <v>6300</v>
      </c>
      <c r="J500" s="97">
        <v>4500</v>
      </c>
      <c r="K500" s="97">
        <v>12000000</v>
      </c>
      <c r="L500" s="97">
        <v>2700</v>
      </c>
      <c r="M500" s="98">
        <v>0.71</v>
      </c>
      <c r="N500" s="97">
        <v>6300</v>
      </c>
      <c r="O500" s="97">
        <v>4100</v>
      </c>
      <c r="P500" s="97">
        <v>12300000</v>
      </c>
      <c r="Q500" s="97">
        <v>3000</v>
      </c>
      <c r="R500" s="98">
        <v>0.65</v>
      </c>
    </row>
    <row r="501" spans="1:18">
      <c r="A501" s="90" t="s">
        <v>1396</v>
      </c>
      <c r="B501" s="95" t="s">
        <v>747</v>
      </c>
      <c r="C501" s="100" t="s">
        <v>500</v>
      </c>
      <c r="D501" s="97">
        <v>7200</v>
      </c>
      <c r="E501" s="97">
        <v>5300</v>
      </c>
      <c r="F501" s="97">
        <v>13900000</v>
      </c>
      <c r="G501" s="97">
        <v>2600</v>
      </c>
      <c r="H501" s="98">
        <v>0.74</v>
      </c>
      <c r="I501" s="97">
        <v>7200</v>
      </c>
      <c r="J501" s="97">
        <v>4900</v>
      </c>
      <c r="K501" s="97">
        <v>11200000</v>
      </c>
      <c r="L501" s="97">
        <v>2300</v>
      </c>
      <c r="M501" s="98">
        <v>0.69</v>
      </c>
      <c r="N501" s="97">
        <v>7200</v>
      </c>
      <c r="O501" s="97">
        <v>4500</v>
      </c>
      <c r="P501" s="97">
        <v>11300000</v>
      </c>
      <c r="Q501" s="97">
        <v>2500</v>
      </c>
      <c r="R501" s="98">
        <v>0.62</v>
      </c>
    </row>
    <row r="502" spans="1:18">
      <c r="A502" s="90" t="s">
        <v>1396</v>
      </c>
      <c r="B502" s="95" t="s">
        <v>763</v>
      </c>
      <c r="C502" s="100" t="s">
        <v>501</v>
      </c>
      <c r="D502" s="97">
        <v>5900</v>
      </c>
      <c r="E502" s="97">
        <v>4500</v>
      </c>
      <c r="F502" s="97">
        <v>12200000</v>
      </c>
      <c r="G502" s="97">
        <v>2700</v>
      </c>
      <c r="H502" s="98">
        <v>0.76</v>
      </c>
      <c r="I502" s="97">
        <v>5900</v>
      </c>
      <c r="J502" s="97">
        <v>3800</v>
      </c>
      <c r="K502" s="97">
        <v>9100000</v>
      </c>
      <c r="L502" s="97">
        <v>2400</v>
      </c>
      <c r="M502" s="98">
        <v>0.66</v>
      </c>
      <c r="N502" s="97">
        <v>5800</v>
      </c>
      <c r="O502" s="97">
        <v>3500</v>
      </c>
      <c r="P502" s="97">
        <v>9300000</v>
      </c>
      <c r="Q502" s="97">
        <v>2700</v>
      </c>
      <c r="R502" s="98">
        <v>0.6</v>
      </c>
    </row>
    <row r="503" spans="1:18">
      <c r="A503" s="90" t="s">
        <v>1396</v>
      </c>
      <c r="B503" s="95" t="s">
        <v>777</v>
      </c>
      <c r="C503" s="100" t="s">
        <v>502</v>
      </c>
      <c r="D503" s="97">
        <v>7600</v>
      </c>
      <c r="E503" s="97">
        <v>5500</v>
      </c>
      <c r="F503" s="97">
        <v>15700000</v>
      </c>
      <c r="G503" s="97">
        <v>2900</v>
      </c>
      <c r="H503" s="98">
        <v>0.72</v>
      </c>
      <c r="I503" s="97">
        <v>7600</v>
      </c>
      <c r="J503" s="97">
        <v>4500</v>
      </c>
      <c r="K503" s="97">
        <v>11300000</v>
      </c>
      <c r="L503" s="97">
        <v>2500</v>
      </c>
      <c r="M503" s="98">
        <v>0.6</v>
      </c>
      <c r="N503" s="97">
        <v>7600</v>
      </c>
      <c r="O503" s="97">
        <v>4000</v>
      </c>
      <c r="P503" s="97">
        <v>10900000</v>
      </c>
      <c r="Q503" s="97">
        <v>2700</v>
      </c>
      <c r="R503" s="98">
        <v>0.53</v>
      </c>
    </row>
    <row r="504" spans="1:18">
      <c r="A504" s="90" t="s">
        <v>1396</v>
      </c>
      <c r="B504" s="95" t="s">
        <v>785</v>
      </c>
      <c r="C504" s="100" t="s">
        <v>503</v>
      </c>
      <c r="D504" s="97">
        <v>4900</v>
      </c>
      <c r="E504" s="97">
        <v>3700</v>
      </c>
      <c r="F504" s="97">
        <v>11100000</v>
      </c>
      <c r="G504" s="97">
        <v>3000</v>
      </c>
      <c r="H504" s="98">
        <v>0.76</v>
      </c>
      <c r="I504" s="97">
        <v>4900</v>
      </c>
      <c r="J504" s="97">
        <v>3400</v>
      </c>
      <c r="K504" s="97">
        <v>8900000</v>
      </c>
      <c r="L504" s="97">
        <v>2600</v>
      </c>
      <c r="M504" s="98">
        <v>0.69</v>
      </c>
      <c r="N504" s="97">
        <v>4900</v>
      </c>
      <c r="O504" s="97">
        <v>3100</v>
      </c>
      <c r="P504" s="97">
        <v>9000000</v>
      </c>
      <c r="Q504" s="97">
        <v>2900</v>
      </c>
      <c r="R504" s="98">
        <v>0.63</v>
      </c>
    </row>
    <row r="505" spans="1:18">
      <c r="A505" s="90" t="s">
        <v>1396</v>
      </c>
      <c r="B505" s="95" t="s">
        <v>790</v>
      </c>
      <c r="C505" s="100" t="s">
        <v>504</v>
      </c>
      <c r="D505" s="97">
        <v>4800</v>
      </c>
      <c r="E505" s="97">
        <v>3500</v>
      </c>
      <c r="F505" s="97">
        <v>10900000</v>
      </c>
      <c r="G505" s="97">
        <v>3100</v>
      </c>
      <c r="H505" s="98">
        <v>0.74</v>
      </c>
      <c r="I505" s="97">
        <v>4800</v>
      </c>
      <c r="J505" s="97">
        <v>3100</v>
      </c>
      <c r="K505" s="97">
        <v>8200000</v>
      </c>
      <c r="L505" s="97">
        <v>2700</v>
      </c>
      <c r="M505" s="98">
        <v>0.64</v>
      </c>
      <c r="N505" s="97">
        <v>4800</v>
      </c>
      <c r="O505" s="97">
        <v>2800</v>
      </c>
      <c r="P505" s="97">
        <v>8400000</v>
      </c>
      <c r="Q505" s="97">
        <v>3000</v>
      </c>
      <c r="R505" s="98">
        <v>0.59</v>
      </c>
    </row>
    <row r="506" spans="1:18">
      <c r="A506" s="90" t="s">
        <v>1396</v>
      </c>
      <c r="B506" s="95" t="s">
        <v>793</v>
      </c>
      <c r="C506" s="100" t="s">
        <v>505</v>
      </c>
      <c r="D506" s="97">
        <v>4600</v>
      </c>
      <c r="E506" s="97">
        <v>3500</v>
      </c>
      <c r="F506" s="97">
        <v>11100000</v>
      </c>
      <c r="G506" s="97">
        <v>3200</v>
      </c>
      <c r="H506" s="98">
        <v>0.77</v>
      </c>
      <c r="I506" s="97">
        <v>4500</v>
      </c>
      <c r="J506" s="97">
        <v>3100</v>
      </c>
      <c r="K506" s="97">
        <v>8500000</v>
      </c>
      <c r="L506" s="97">
        <v>2800</v>
      </c>
      <c r="M506" s="98">
        <v>0.68</v>
      </c>
      <c r="N506" s="97">
        <v>4500</v>
      </c>
      <c r="O506" s="97">
        <v>2900</v>
      </c>
      <c r="P506" s="97">
        <v>8900000</v>
      </c>
      <c r="Q506" s="97">
        <v>3100</v>
      </c>
      <c r="R506" s="98">
        <v>0.64</v>
      </c>
    </row>
    <row r="507" spans="1:18">
      <c r="A507" s="90" t="s">
        <v>1396</v>
      </c>
      <c r="B507" s="95" t="s">
        <v>826</v>
      </c>
      <c r="C507" s="100" t="s">
        <v>506</v>
      </c>
      <c r="D507" s="97">
        <v>4800</v>
      </c>
      <c r="E507" s="97">
        <v>3400</v>
      </c>
      <c r="F507" s="97">
        <v>10500000</v>
      </c>
      <c r="G507" s="97">
        <v>3100</v>
      </c>
      <c r="H507" s="98">
        <v>0.7</v>
      </c>
      <c r="I507" s="97">
        <v>4800</v>
      </c>
      <c r="J507" s="97">
        <v>2900</v>
      </c>
      <c r="K507" s="97">
        <v>7800000</v>
      </c>
      <c r="L507" s="97">
        <v>2700</v>
      </c>
      <c r="M507" s="98">
        <v>0.6</v>
      </c>
      <c r="N507" s="97">
        <v>4800</v>
      </c>
      <c r="O507" s="97">
        <v>2600</v>
      </c>
      <c r="P507" s="97">
        <v>7800000</v>
      </c>
      <c r="Q507" s="97">
        <v>3000</v>
      </c>
      <c r="R507" s="98">
        <v>0.54</v>
      </c>
    </row>
    <row r="508" spans="1:18">
      <c r="A508" s="90" t="s">
        <v>1396</v>
      </c>
      <c r="B508" s="95" t="s">
        <v>845</v>
      </c>
      <c r="C508" s="100" t="s">
        <v>507</v>
      </c>
      <c r="D508" s="97">
        <v>6000</v>
      </c>
      <c r="E508" s="97">
        <v>4500</v>
      </c>
      <c r="F508" s="97">
        <v>13700000</v>
      </c>
      <c r="G508" s="97">
        <v>3000</v>
      </c>
      <c r="H508" s="98">
        <v>0.75</v>
      </c>
      <c r="I508" s="97">
        <v>6000</v>
      </c>
      <c r="J508" s="97">
        <v>3900</v>
      </c>
      <c r="K508" s="97">
        <v>10300000</v>
      </c>
      <c r="L508" s="97">
        <v>2600</v>
      </c>
      <c r="M508" s="98">
        <v>0.65</v>
      </c>
      <c r="N508" s="97">
        <v>6000</v>
      </c>
      <c r="O508" s="97">
        <v>3600</v>
      </c>
      <c r="P508" s="97">
        <v>10600000</v>
      </c>
      <c r="Q508" s="97">
        <v>2900</v>
      </c>
      <c r="R508" s="98">
        <v>0.6</v>
      </c>
    </row>
    <row r="509" spans="1:18">
      <c r="A509" s="90" t="s">
        <v>1396</v>
      </c>
      <c r="B509" s="95" t="s">
        <v>874</v>
      </c>
      <c r="C509" s="100" t="s">
        <v>508</v>
      </c>
      <c r="D509" s="97">
        <v>4800</v>
      </c>
      <c r="E509" s="97">
        <v>3600</v>
      </c>
      <c r="F509" s="97">
        <v>11000000</v>
      </c>
      <c r="G509" s="97">
        <v>3000</v>
      </c>
      <c r="H509" s="98">
        <v>0.77</v>
      </c>
      <c r="I509" s="97">
        <v>4700</v>
      </c>
      <c r="J509" s="97">
        <v>3300</v>
      </c>
      <c r="K509" s="97">
        <v>8500000</v>
      </c>
      <c r="L509" s="97">
        <v>2600</v>
      </c>
      <c r="M509" s="98">
        <v>0.69</v>
      </c>
      <c r="N509" s="97">
        <v>4700</v>
      </c>
      <c r="O509" s="97">
        <v>2900</v>
      </c>
      <c r="P509" s="97">
        <v>8600000</v>
      </c>
      <c r="Q509" s="97">
        <v>2900</v>
      </c>
      <c r="R509" s="98">
        <v>0.63</v>
      </c>
    </row>
    <row r="510" spans="1:18">
      <c r="A510" s="90" t="s">
        <v>1396</v>
      </c>
      <c r="B510" s="95" t="s">
        <v>879</v>
      </c>
      <c r="C510" s="100" t="s">
        <v>509</v>
      </c>
      <c r="D510" s="97">
        <v>4200</v>
      </c>
      <c r="E510" s="97">
        <v>3300</v>
      </c>
      <c r="F510" s="97">
        <v>10300000</v>
      </c>
      <c r="G510" s="97">
        <v>3200</v>
      </c>
      <c r="H510" s="98">
        <v>0.77</v>
      </c>
      <c r="I510" s="97">
        <v>4200</v>
      </c>
      <c r="J510" s="97">
        <v>2900</v>
      </c>
      <c r="K510" s="97">
        <v>8000000</v>
      </c>
      <c r="L510" s="97">
        <v>2700</v>
      </c>
      <c r="M510" s="98">
        <v>0.69</v>
      </c>
      <c r="N510" s="97">
        <v>4200</v>
      </c>
      <c r="O510" s="97">
        <v>2700</v>
      </c>
      <c r="P510" s="97">
        <v>8100000</v>
      </c>
      <c r="Q510" s="97">
        <v>3100</v>
      </c>
      <c r="R510" s="98">
        <v>0.63</v>
      </c>
    </row>
    <row r="511" spans="1:18">
      <c r="A511" s="90" t="s">
        <v>1396</v>
      </c>
      <c r="B511" s="95" t="s">
        <v>882</v>
      </c>
      <c r="C511" s="100" t="s">
        <v>510</v>
      </c>
      <c r="D511" s="97">
        <v>5700</v>
      </c>
      <c r="E511" s="97">
        <v>4300</v>
      </c>
      <c r="F511" s="97">
        <v>12400000</v>
      </c>
      <c r="G511" s="97">
        <v>2900</v>
      </c>
      <c r="H511" s="98">
        <v>0.75</v>
      </c>
      <c r="I511" s="97">
        <v>5700</v>
      </c>
      <c r="J511" s="97">
        <v>3700</v>
      </c>
      <c r="K511" s="97">
        <v>9300000</v>
      </c>
      <c r="L511" s="97">
        <v>2500</v>
      </c>
      <c r="M511" s="98">
        <v>0.65</v>
      </c>
      <c r="N511" s="97">
        <v>5700</v>
      </c>
      <c r="O511" s="97">
        <v>3400</v>
      </c>
      <c r="P511" s="97">
        <v>9500000</v>
      </c>
      <c r="Q511" s="97">
        <v>2800</v>
      </c>
      <c r="R511" s="98">
        <v>0.6</v>
      </c>
    </row>
    <row r="512" spans="1:18">
      <c r="A512" s="90" t="s">
        <v>1396</v>
      </c>
      <c r="B512" s="95" t="s">
        <v>897</v>
      </c>
      <c r="C512" s="100" t="s">
        <v>511</v>
      </c>
      <c r="D512" s="97">
        <v>5000</v>
      </c>
      <c r="E512" s="97">
        <v>3900</v>
      </c>
      <c r="F512" s="97">
        <v>11700000</v>
      </c>
      <c r="G512" s="97">
        <v>3000</v>
      </c>
      <c r="H512" s="98">
        <v>0.77</v>
      </c>
      <c r="I512" s="97">
        <v>5000</v>
      </c>
      <c r="J512" s="97">
        <v>3500</v>
      </c>
      <c r="K512" s="97">
        <v>9100000</v>
      </c>
      <c r="L512" s="97">
        <v>2600</v>
      </c>
      <c r="M512" s="98">
        <v>0.69</v>
      </c>
      <c r="N512" s="97">
        <v>5000</v>
      </c>
      <c r="O512" s="97">
        <v>3300</v>
      </c>
      <c r="P512" s="97">
        <v>9600000</v>
      </c>
      <c r="Q512" s="97">
        <v>2900</v>
      </c>
      <c r="R512" s="98">
        <v>0.66</v>
      </c>
    </row>
    <row r="513" spans="1:18">
      <c r="A513" s="90" t="s">
        <v>1396</v>
      </c>
      <c r="B513" s="95" t="s">
        <v>965</v>
      </c>
      <c r="C513" s="100" t="s">
        <v>512</v>
      </c>
      <c r="D513" s="97">
        <v>4700</v>
      </c>
      <c r="E513" s="97">
        <v>3800</v>
      </c>
      <c r="F513" s="97">
        <v>12200000</v>
      </c>
      <c r="G513" s="97">
        <v>3200</v>
      </c>
      <c r="H513" s="98">
        <v>0.8</v>
      </c>
      <c r="I513" s="97">
        <v>4700</v>
      </c>
      <c r="J513" s="97">
        <v>3400</v>
      </c>
      <c r="K513" s="97">
        <v>9600000</v>
      </c>
      <c r="L513" s="97">
        <v>2800</v>
      </c>
      <c r="M513" s="98">
        <v>0.73</v>
      </c>
      <c r="N513" s="97">
        <v>4700</v>
      </c>
      <c r="O513" s="97">
        <v>3100</v>
      </c>
      <c r="P513" s="97">
        <v>9700000</v>
      </c>
      <c r="Q513" s="97">
        <v>3100</v>
      </c>
      <c r="R513" s="98">
        <v>0.67</v>
      </c>
    </row>
    <row r="514" spans="1:18">
      <c r="A514" s="90" t="s">
        <v>1396</v>
      </c>
      <c r="B514" s="95" t="s">
        <v>1012</v>
      </c>
      <c r="C514" s="100" t="s">
        <v>513</v>
      </c>
      <c r="D514" s="97">
        <v>4200</v>
      </c>
      <c r="E514" s="97">
        <v>3200</v>
      </c>
      <c r="F514" s="97">
        <v>10300000</v>
      </c>
      <c r="G514" s="97">
        <v>3200</v>
      </c>
      <c r="H514" s="98">
        <v>0.78</v>
      </c>
      <c r="I514" s="97">
        <v>4200</v>
      </c>
      <c r="J514" s="97">
        <v>2900</v>
      </c>
      <c r="K514" s="97">
        <v>8000000</v>
      </c>
      <c r="L514" s="97">
        <v>2800</v>
      </c>
      <c r="M514" s="98">
        <v>0.69</v>
      </c>
      <c r="N514" s="97">
        <v>4200</v>
      </c>
      <c r="O514" s="97">
        <v>2700</v>
      </c>
      <c r="P514" s="97">
        <v>8300000</v>
      </c>
      <c r="Q514" s="97">
        <v>3100</v>
      </c>
      <c r="R514" s="98">
        <v>0.64</v>
      </c>
    </row>
    <row r="515" spans="1:18">
      <c r="A515" s="90" t="s">
        <v>1396</v>
      </c>
      <c r="B515" s="95" t="s">
        <v>1041</v>
      </c>
      <c r="C515" s="100" t="s">
        <v>514</v>
      </c>
      <c r="D515" s="97">
        <v>5500</v>
      </c>
      <c r="E515" s="97">
        <v>4200</v>
      </c>
      <c r="F515" s="97">
        <v>12200000</v>
      </c>
      <c r="G515" s="97">
        <v>2900</v>
      </c>
      <c r="H515" s="98">
        <v>0.77</v>
      </c>
      <c r="I515" s="97">
        <v>5500</v>
      </c>
      <c r="J515" s="97">
        <v>3700</v>
      </c>
      <c r="K515" s="97">
        <v>9300000</v>
      </c>
      <c r="L515" s="97">
        <v>2500</v>
      </c>
      <c r="M515" s="98">
        <v>0.67</v>
      </c>
      <c r="N515" s="97">
        <v>5400</v>
      </c>
      <c r="O515" s="97">
        <v>3400</v>
      </c>
      <c r="P515" s="97">
        <v>9500000</v>
      </c>
      <c r="Q515" s="97">
        <v>2800</v>
      </c>
      <c r="R515" s="98">
        <v>0.62</v>
      </c>
    </row>
    <row r="516" spans="1:18">
      <c r="A516" s="90" t="s">
        <v>1396</v>
      </c>
      <c r="B516" s="95" t="s">
        <v>1044</v>
      </c>
      <c r="C516" s="100" t="s">
        <v>515</v>
      </c>
      <c r="D516" s="97">
        <v>7900</v>
      </c>
      <c r="E516" s="97">
        <v>6000</v>
      </c>
      <c r="F516" s="97">
        <v>16800000</v>
      </c>
      <c r="G516" s="97">
        <v>2800</v>
      </c>
      <c r="H516" s="98">
        <v>0.76</v>
      </c>
      <c r="I516" s="97">
        <v>7800</v>
      </c>
      <c r="J516" s="97">
        <v>5000</v>
      </c>
      <c r="K516" s="97">
        <v>12000000</v>
      </c>
      <c r="L516" s="97">
        <v>2400</v>
      </c>
      <c r="M516" s="98">
        <v>0.63</v>
      </c>
      <c r="N516" s="97">
        <v>7800</v>
      </c>
      <c r="O516" s="97">
        <v>4500</v>
      </c>
      <c r="P516" s="97">
        <v>12300000</v>
      </c>
      <c r="Q516" s="97">
        <v>2700</v>
      </c>
      <c r="R516" s="98">
        <v>0.57999999999999996</v>
      </c>
    </row>
    <row r="517" spans="1:18">
      <c r="A517" s="90" t="s">
        <v>1396</v>
      </c>
      <c r="B517" s="95" t="s">
        <v>1045</v>
      </c>
      <c r="C517" s="100" t="s">
        <v>516</v>
      </c>
      <c r="D517" s="97">
        <v>7400</v>
      </c>
      <c r="E517" s="97">
        <v>5600</v>
      </c>
      <c r="F517" s="97">
        <v>16000000</v>
      </c>
      <c r="G517" s="97">
        <v>2900</v>
      </c>
      <c r="H517" s="98">
        <v>0.76</v>
      </c>
      <c r="I517" s="97">
        <v>7400</v>
      </c>
      <c r="J517" s="97">
        <v>4800</v>
      </c>
      <c r="K517" s="97">
        <v>12000000</v>
      </c>
      <c r="L517" s="97">
        <v>2500</v>
      </c>
      <c r="M517" s="98">
        <v>0.65</v>
      </c>
      <c r="N517" s="97">
        <v>7400</v>
      </c>
      <c r="O517" s="97">
        <v>4300</v>
      </c>
      <c r="P517" s="97">
        <v>12200000</v>
      </c>
      <c r="Q517" s="97">
        <v>2800</v>
      </c>
      <c r="R517" s="98">
        <v>0.59</v>
      </c>
    </row>
    <row r="518" spans="1:18">
      <c r="A518" s="90" t="s">
        <v>1396</v>
      </c>
      <c r="B518" s="95" t="s">
        <v>1046</v>
      </c>
      <c r="C518" s="100" t="s">
        <v>517</v>
      </c>
      <c r="D518" s="97">
        <v>6400</v>
      </c>
      <c r="E518" s="97">
        <v>4600</v>
      </c>
      <c r="F518" s="97">
        <v>13900000</v>
      </c>
      <c r="G518" s="97">
        <v>3000</v>
      </c>
      <c r="H518" s="98">
        <v>0.72</v>
      </c>
      <c r="I518" s="97">
        <v>6400</v>
      </c>
      <c r="J518" s="97">
        <v>3900</v>
      </c>
      <c r="K518" s="97">
        <v>10100000</v>
      </c>
      <c r="L518" s="97">
        <v>2600</v>
      </c>
      <c r="M518" s="98">
        <v>0.61</v>
      </c>
      <c r="N518" s="97">
        <v>6400</v>
      </c>
      <c r="O518" s="97">
        <v>3500</v>
      </c>
      <c r="P518" s="97">
        <v>10100000</v>
      </c>
      <c r="Q518" s="97">
        <v>2900</v>
      </c>
      <c r="R518" s="98">
        <v>0.55000000000000004</v>
      </c>
    </row>
    <row r="519" spans="1:18">
      <c r="A519" s="90" t="s">
        <v>1396</v>
      </c>
      <c r="B519" s="95" t="s">
        <v>1054</v>
      </c>
      <c r="C519" s="100" t="s">
        <v>518</v>
      </c>
      <c r="D519" s="97">
        <v>5400</v>
      </c>
      <c r="E519" s="97">
        <v>4000</v>
      </c>
      <c r="F519" s="97">
        <v>12300000</v>
      </c>
      <c r="G519" s="97">
        <v>3100</v>
      </c>
      <c r="H519" s="98">
        <v>0.75</v>
      </c>
      <c r="I519" s="97">
        <v>5400</v>
      </c>
      <c r="J519" s="97">
        <v>3500</v>
      </c>
      <c r="K519" s="97">
        <v>9300000</v>
      </c>
      <c r="L519" s="97">
        <v>2700</v>
      </c>
      <c r="M519" s="98">
        <v>0.65</v>
      </c>
      <c r="N519" s="97">
        <v>5300</v>
      </c>
      <c r="O519" s="97">
        <v>3200</v>
      </c>
      <c r="P519" s="97">
        <v>9600000</v>
      </c>
      <c r="Q519" s="97">
        <v>3000</v>
      </c>
      <c r="R519" s="98">
        <v>0.6</v>
      </c>
    </row>
    <row r="520" spans="1:18">
      <c r="A520" s="90" t="s">
        <v>1396</v>
      </c>
      <c r="B520" s="95" t="s">
        <v>1058</v>
      </c>
      <c r="C520" s="100" t="s">
        <v>519</v>
      </c>
      <c r="D520" s="97">
        <v>5100</v>
      </c>
      <c r="E520" s="97">
        <v>3800</v>
      </c>
      <c r="F520" s="97">
        <v>12100000</v>
      </c>
      <c r="G520" s="97">
        <v>3200</v>
      </c>
      <c r="H520" s="98">
        <v>0.75</v>
      </c>
      <c r="I520" s="97">
        <v>5100</v>
      </c>
      <c r="J520" s="97">
        <v>3300</v>
      </c>
      <c r="K520" s="97">
        <v>9000000</v>
      </c>
      <c r="L520" s="97">
        <v>2700</v>
      </c>
      <c r="M520" s="98">
        <v>0.65</v>
      </c>
      <c r="N520" s="97">
        <v>5100</v>
      </c>
      <c r="O520" s="97">
        <v>3000</v>
      </c>
      <c r="P520" s="97">
        <v>9300000</v>
      </c>
      <c r="Q520" s="97">
        <v>3100</v>
      </c>
      <c r="R520" s="98">
        <v>0.6</v>
      </c>
    </row>
    <row r="521" spans="1:18">
      <c r="A521" s="90" t="s">
        <v>1396</v>
      </c>
      <c r="B521" s="95" t="s">
        <v>1059</v>
      </c>
      <c r="C521" s="100" t="s">
        <v>520</v>
      </c>
      <c r="D521" s="97">
        <v>5400</v>
      </c>
      <c r="E521" s="97">
        <v>4200</v>
      </c>
      <c r="F521" s="97">
        <v>13300000</v>
      </c>
      <c r="G521" s="97">
        <v>3200</v>
      </c>
      <c r="H521" s="98">
        <v>0.78</v>
      </c>
      <c r="I521" s="97">
        <v>5400</v>
      </c>
      <c r="J521" s="97">
        <v>3800</v>
      </c>
      <c r="K521" s="97">
        <v>10400000</v>
      </c>
      <c r="L521" s="97">
        <v>2700</v>
      </c>
      <c r="M521" s="98">
        <v>0.71</v>
      </c>
      <c r="N521" s="97">
        <v>5400</v>
      </c>
      <c r="O521" s="97">
        <v>3600</v>
      </c>
      <c r="P521" s="97">
        <v>10900000</v>
      </c>
      <c r="Q521" s="97">
        <v>3000</v>
      </c>
      <c r="R521" s="98">
        <v>0.67</v>
      </c>
    </row>
    <row r="522" spans="1:18">
      <c r="A522" s="90" t="s">
        <v>1396</v>
      </c>
      <c r="B522" s="95" t="s">
        <v>1068</v>
      </c>
      <c r="C522" s="100" t="s">
        <v>521</v>
      </c>
      <c r="D522" s="97">
        <v>4900</v>
      </c>
      <c r="E522" s="97">
        <v>3500</v>
      </c>
      <c r="F522" s="97">
        <v>11000000</v>
      </c>
      <c r="G522" s="97">
        <v>3100</v>
      </c>
      <c r="H522" s="98">
        <v>0.72</v>
      </c>
      <c r="I522" s="97">
        <v>4900</v>
      </c>
      <c r="J522" s="97">
        <v>3000</v>
      </c>
      <c r="K522" s="97">
        <v>8000000</v>
      </c>
      <c r="L522" s="97">
        <v>2700</v>
      </c>
      <c r="M522" s="98">
        <v>0.61</v>
      </c>
      <c r="N522" s="97">
        <v>4900</v>
      </c>
      <c r="O522" s="97">
        <v>2700</v>
      </c>
      <c r="P522" s="97">
        <v>8100000</v>
      </c>
      <c r="Q522" s="97">
        <v>3000</v>
      </c>
      <c r="R522" s="98">
        <v>0.56000000000000005</v>
      </c>
    </row>
    <row r="523" spans="1:18">
      <c r="A523" s="90" t="s">
        <v>1396</v>
      </c>
      <c r="B523" s="95" t="s">
        <v>1093</v>
      </c>
      <c r="C523" s="100" t="s">
        <v>522</v>
      </c>
      <c r="D523" s="97">
        <v>3800</v>
      </c>
      <c r="E523" s="97">
        <v>3000</v>
      </c>
      <c r="F523" s="97">
        <v>8300000</v>
      </c>
      <c r="G523" s="97">
        <v>2800</v>
      </c>
      <c r="H523" s="98">
        <v>0.79</v>
      </c>
      <c r="I523" s="97">
        <v>3800</v>
      </c>
      <c r="J523" s="97">
        <v>2700</v>
      </c>
      <c r="K523" s="97">
        <v>6500000</v>
      </c>
      <c r="L523" s="97">
        <v>2400</v>
      </c>
      <c r="M523" s="98">
        <v>0.71</v>
      </c>
      <c r="N523" s="97">
        <v>3800</v>
      </c>
      <c r="O523" s="97">
        <v>2500</v>
      </c>
      <c r="P523" s="97">
        <v>6900000</v>
      </c>
      <c r="Q523" s="97">
        <v>2700</v>
      </c>
      <c r="R523" s="98">
        <v>0.67</v>
      </c>
    </row>
    <row r="524" spans="1:18">
      <c r="A524" s="90" t="s">
        <v>1396</v>
      </c>
      <c r="B524" s="95" t="s">
        <v>1094</v>
      </c>
      <c r="C524" s="100" t="s">
        <v>523</v>
      </c>
      <c r="D524" s="97">
        <v>4900</v>
      </c>
      <c r="E524" s="97">
        <v>3800</v>
      </c>
      <c r="F524" s="97">
        <v>10100000</v>
      </c>
      <c r="G524" s="97">
        <v>2700</v>
      </c>
      <c r="H524" s="98">
        <v>0.78</v>
      </c>
      <c r="I524" s="97">
        <v>4900</v>
      </c>
      <c r="J524" s="97">
        <v>3500</v>
      </c>
      <c r="K524" s="97">
        <v>8000000</v>
      </c>
      <c r="L524" s="97">
        <v>2300</v>
      </c>
      <c r="M524" s="98">
        <v>0.71</v>
      </c>
      <c r="N524" s="97">
        <v>4800</v>
      </c>
      <c r="O524" s="97">
        <v>3300</v>
      </c>
      <c r="P524" s="97">
        <v>8500000</v>
      </c>
      <c r="Q524" s="97">
        <v>2600</v>
      </c>
      <c r="R524" s="98">
        <v>0.68</v>
      </c>
    </row>
    <row r="525" spans="1:18">
      <c r="A525" s="90" t="s">
        <v>1396</v>
      </c>
      <c r="B525" s="95" t="s">
        <v>1096</v>
      </c>
      <c r="C525" s="100" t="s">
        <v>524</v>
      </c>
      <c r="D525" s="97">
        <v>4800</v>
      </c>
      <c r="E525" s="97">
        <v>3700</v>
      </c>
      <c r="F525" s="97">
        <v>11500000</v>
      </c>
      <c r="G525" s="97">
        <v>3100</v>
      </c>
      <c r="H525" s="98">
        <v>0.77</v>
      </c>
      <c r="I525" s="97">
        <v>4800</v>
      </c>
      <c r="J525" s="97">
        <v>3300</v>
      </c>
      <c r="K525" s="97">
        <v>9000000</v>
      </c>
      <c r="L525" s="97">
        <v>2700</v>
      </c>
      <c r="M525" s="98">
        <v>0.69</v>
      </c>
      <c r="N525" s="97">
        <v>4800</v>
      </c>
      <c r="O525" s="97">
        <v>3200</v>
      </c>
      <c r="P525" s="97">
        <v>9800000</v>
      </c>
      <c r="Q525" s="97">
        <v>3000</v>
      </c>
      <c r="R525" s="98">
        <v>0.67</v>
      </c>
    </row>
    <row r="526" spans="1:18">
      <c r="A526" s="90" t="s">
        <v>1396</v>
      </c>
      <c r="B526" s="95" t="s">
        <v>1131</v>
      </c>
      <c r="C526" s="100" t="s">
        <v>525</v>
      </c>
      <c r="D526" s="97">
        <v>5100</v>
      </c>
      <c r="E526" s="97">
        <v>3800</v>
      </c>
      <c r="F526" s="97">
        <v>11800000</v>
      </c>
      <c r="G526" s="97">
        <v>3100</v>
      </c>
      <c r="H526" s="98">
        <v>0.75</v>
      </c>
      <c r="I526" s="97">
        <v>5100</v>
      </c>
      <c r="J526" s="97">
        <v>3300</v>
      </c>
      <c r="K526" s="97">
        <v>8900000</v>
      </c>
      <c r="L526" s="97">
        <v>2700</v>
      </c>
      <c r="M526" s="98">
        <v>0.65</v>
      </c>
      <c r="N526" s="97">
        <v>5100</v>
      </c>
      <c r="O526" s="97">
        <v>3000</v>
      </c>
      <c r="P526" s="97">
        <v>9000000</v>
      </c>
      <c r="Q526" s="97">
        <v>3000</v>
      </c>
      <c r="R526" s="98">
        <v>0.59</v>
      </c>
    </row>
    <row r="527" spans="1:18">
      <c r="A527" s="90" t="s">
        <v>1396</v>
      </c>
      <c r="B527" s="95" t="s">
        <v>1151</v>
      </c>
      <c r="C527" s="100" t="s">
        <v>526</v>
      </c>
      <c r="D527" s="97">
        <v>8200</v>
      </c>
      <c r="E527" s="97">
        <v>5800</v>
      </c>
      <c r="F527" s="97">
        <v>16900000</v>
      </c>
      <c r="G527" s="97">
        <v>2900</v>
      </c>
      <c r="H527" s="98">
        <v>0.71</v>
      </c>
      <c r="I527" s="97">
        <v>8100</v>
      </c>
      <c r="J527" s="97">
        <v>4900</v>
      </c>
      <c r="K527" s="97">
        <v>12300000</v>
      </c>
      <c r="L527" s="97">
        <v>2500</v>
      </c>
      <c r="M527" s="98">
        <v>0.6</v>
      </c>
      <c r="N527" s="97">
        <v>8100</v>
      </c>
      <c r="O527" s="97">
        <v>4500</v>
      </c>
      <c r="P527" s="97">
        <v>12500000</v>
      </c>
      <c r="Q527" s="97">
        <v>2800</v>
      </c>
      <c r="R527" s="98">
        <v>0.55000000000000004</v>
      </c>
    </row>
    <row r="528" spans="1:18">
      <c r="A528" s="90" t="s">
        <v>1396</v>
      </c>
      <c r="B528" s="95" t="s">
        <v>1155</v>
      </c>
      <c r="C528" s="100" t="s">
        <v>527</v>
      </c>
      <c r="D528" s="97">
        <v>4700</v>
      </c>
      <c r="E528" s="97">
        <v>3600</v>
      </c>
      <c r="F528" s="97">
        <v>10100000</v>
      </c>
      <c r="G528" s="97">
        <v>2800</v>
      </c>
      <c r="H528" s="98">
        <v>0.76</v>
      </c>
      <c r="I528" s="97">
        <v>4700</v>
      </c>
      <c r="J528" s="97">
        <v>3100</v>
      </c>
      <c r="K528" s="97">
        <v>7700000</v>
      </c>
      <c r="L528" s="97">
        <v>2400</v>
      </c>
      <c r="M528" s="98">
        <v>0.67</v>
      </c>
      <c r="N528" s="97">
        <v>4700</v>
      </c>
      <c r="O528" s="97">
        <v>2900</v>
      </c>
      <c r="P528" s="97">
        <v>7900000</v>
      </c>
      <c r="Q528" s="97">
        <v>2700</v>
      </c>
      <c r="R528" s="98">
        <v>0.62</v>
      </c>
    </row>
    <row r="529" spans="1:18">
      <c r="A529" s="90" t="s">
        <v>1396</v>
      </c>
      <c r="B529" s="95" t="s">
        <v>1157</v>
      </c>
      <c r="C529" s="100" t="s">
        <v>528</v>
      </c>
      <c r="D529" s="97">
        <v>6500</v>
      </c>
      <c r="E529" s="97">
        <v>4900</v>
      </c>
      <c r="F529" s="97">
        <v>13900000</v>
      </c>
      <c r="G529" s="97">
        <v>2800</v>
      </c>
      <c r="H529" s="98">
        <v>0.76</v>
      </c>
      <c r="I529" s="97">
        <v>6500</v>
      </c>
      <c r="J529" s="97">
        <v>4200</v>
      </c>
      <c r="K529" s="97">
        <v>10300000</v>
      </c>
      <c r="L529" s="97">
        <v>2400</v>
      </c>
      <c r="M529" s="98">
        <v>0.65</v>
      </c>
      <c r="N529" s="97">
        <v>6500</v>
      </c>
      <c r="O529" s="97">
        <v>3800</v>
      </c>
      <c r="P529" s="97">
        <v>10500000</v>
      </c>
      <c r="Q529" s="97">
        <v>2700</v>
      </c>
      <c r="R529" s="98">
        <v>0.6</v>
      </c>
    </row>
    <row r="530" spans="1:18">
      <c r="A530" s="90" t="s">
        <v>1396</v>
      </c>
      <c r="B530" s="95" t="s">
        <v>1166</v>
      </c>
      <c r="C530" s="100" t="s">
        <v>529</v>
      </c>
      <c r="D530" s="97">
        <v>4600</v>
      </c>
      <c r="E530" s="97">
        <v>3600</v>
      </c>
      <c r="F530" s="97">
        <v>10900000</v>
      </c>
      <c r="G530" s="97">
        <v>3000</v>
      </c>
      <c r="H530" s="98">
        <v>0.77</v>
      </c>
      <c r="I530" s="97">
        <v>4600</v>
      </c>
      <c r="J530" s="97">
        <v>3200</v>
      </c>
      <c r="K530" s="97">
        <v>8500000</v>
      </c>
      <c r="L530" s="97">
        <v>2600</v>
      </c>
      <c r="M530" s="98">
        <v>0.7</v>
      </c>
      <c r="N530" s="97">
        <v>4600</v>
      </c>
      <c r="O530" s="97">
        <v>3000</v>
      </c>
      <c r="P530" s="97">
        <v>8900000</v>
      </c>
      <c r="Q530" s="97">
        <v>3000</v>
      </c>
      <c r="R530" s="98">
        <v>0.66</v>
      </c>
    </row>
    <row r="531" spans="1:18">
      <c r="A531" s="90" t="s">
        <v>1396</v>
      </c>
      <c r="B531" s="95" t="s">
        <v>1169</v>
      </c>
      <c r="C531" s="100" t="s">
        <v>530</v>
      </c>
      <c r="D531" s="97">
        <v>4700</v>
      </c>
      <c r="E531" s="97">
        <v>3700</v>
      </c>
      <c r="F531" s="97">
        <v>10800000</v>
      </c>
      <c r="G531" s="97">
        <v>2900</v>
      </c>
      <c r="H531" s="98">
        <v>0.78</v>
      </c>
      <c r="I531" s="97">
        <v>4700</v>
      </c>
      <c r="J531" s="97">
        <v>3300</v>
      </c>
      <c r="K531" s="97">
        <v>8300000</v>
      </c>
      <c r="L531" s="97">
        <v>2500</v>
      </c>
      <c r="M531" s="98">
        <v>0.69</v>
      </c>
      <c r="N531" s="97">
        <v>4700</v>
      </c>
      <c r="O531" s="97">
        <v>2900</v>
      </c>
      <c r="P531" s="97">
        <v>8300000</v>
      </c>
      <c r="Q531" s="97">
        <v>2800</v>
      </c>
      <c r="R531" s="98">
        <v>0.62</v>
      </c>
    </row>
    <row r="532" spans="1:18">
      <c r="A532" s="90" t="s">
        <v>1396</v>
      </c>
      <c r="B532" s="95" t="s">
        <v>1173</v>
      </c>
      <c r="C532" s="100" t="s">
        <v>531</v>
      </c>
      <c r="D532" s="97">
        <v>5800</v>
      </c>
      <c r="E532" s="97">
        <v>4200</v>
      </c>
      <c r="F532" s="97">
        <v>13200000</v>
      </c>
      <c r="G532" s="97">
        <v>3100</v>
      </c>
      <c r="H532" s="98">
        <v>0.73</v>
      </c>
      <c r="I532" s="97">
        <v>5800</v>
      </c>
      <c r="J532" s="97">
        <v>3600</v>
      </c>
      <c r="K532" s="97">
        <v>9700000</v>
      </c>
      <c r="L532" s="97">
        <v>2700</v>
      </c>
      <c r="M532" s="98">
        <v>0.62</v>
      </c>
      <c r="N532" s="97">
        <v>5700</v>
      </c>
      <c r="O532" s="97">
        <v>3300</v>
      </c>
      <c r="P532" s="97">
        <v>10000000</v>
      </c>
      <c r="Q532" s="97">
        <v>3000</v>
      </c>
      <c r="R532" s="98">
        <v>0.56999999999999995</v>
      </c>
    </row>
    <row r="533" spans="1:18">
      <c r="A533" s="90" t="s">
        <v>1396</v>
      </c>
      <c r="B533" s="95" t="s">
        <v>1180</v>
      </c>
      <c r="C533" s="100" t="s">
        <v>532</v>
      </c>
      <c r="D533" s="97">
        <v>7600</v>
      </c>
      <c r="E533" s="97">
        <v>5900</v>
      </c>
      <c r="F533" s="97">
        <v>16800000</v>
      </c>
      <c r="G533" s="97">
        <v>2900</v>
      </c>
      <c r="H533" s="98">
        <v>0.78</v>
      </c>
      <c r="I533" s="97">
        <v>7500</v>
      </c>
      <c r="J533" s="97">
        <v>5100</v>
      </c>
      <c r="K533" s="97">
        <v>12700000</v>
      </c>
      <c r="L533" s="97">
        <v>2500</v>
      </c>
      <c r="M533" s="98">
        <v>0.67</v>
      </c>
      <c r="N533" s="97">
        <v>7500</v>
      </c>
      <c r="O533" s="97">
        <v>4800</v>
      </c>
      <c r="P533" s="97">
        <v>13400000</v>
      </c>
      <c r="Q533" s="97">
        <v>2800</v>
      </c>
      <c r="R533" s="98">
        <v>0.63</v>
      </c>
    </row>
    <row r="534" spans="1:18">
      <c r="A534" s="90" t="s">
        <v>1396</v>
      </c>
      <c r="B534" s="95" t="s">
        <v>1183</v>
      </c>
      <c r="C534" s="100" t="s">
        <v>533</v>
      </c>
      <c r="D534" s="97">
        <v>6900</v>
      </c>
      <c r="E534" s="97">
        <v>5400</v>
      </c>
      <c r="F534" s="97">
        <v>15000000</v>
      </c>
      <c r="G534" s="97">
        <v>2800</v>
      </c>
      <c r="H534" s="98">
        <v>0.78</v>
      </c>
      <c r="I534" s="97">
        <v>6900</v>
      </c>
      <c r="J534" s="97">
        <v>4600</v>
      </c>
      <c r="K534" s="97">
        <v>11100000</v>
      </c>
      <c r="L534" s="97">
        <v>2400</v>
      </c>
      <c r="M534" s="98">
        <v>0.67</v>
      </c>
      <c r="N534" s="97">
        <v>6900</v>
      </c>
      <c r="O534" s="97">
        <v>4300</v>
      </c>
      <c r="P534" s="97">
        <v>11500000</v>
      </c>
      <c r="Q534" s="97">
        <v>2700</v>
      </c>
      <c r="R534" s="98">
        <v>0.62</v>
      </c>
    </row>
    <row r="535" spans="1:18">
      <c r="A535" s="90" t="s">
        <v>1396</v>
      </c>
      <c r="B535" s="95" t="s">
        <v>1200</v>
      </c>
      <c r="C535" s="100" t="s">
        <v>534</v>
      </c>
      <c r="D535" s="97">
        <v>6600</v>
      </c>
      <c r="E535" s="97">
        <v>4900</v>
      </c>
      <c r="F535" s="97">
        <v>14700000</v>
      </c>
      <c r="G535" s="97">
        <v>3000</v>
      </c>
      <c r="H535" s="98">
        <v>0.73</v>
      </c>
      <c r="I535" s="97">
        <v>6600</v>
      </c>
      <c r="J535" s="97">
        <v>4200</v>
      </c>
      <c r="K535" s="97">
        <v>11100000</v>
      </c>
      <c r="L535" s="97">
        <v>2600</v>
      </c>
      <c r="M535" s="98">
        <v>0.64</v>
      </c>
      <c r="N535" s="97">
        <v>6600</v>
      </c>
      <c r="O535" s="97">
        <v>3800</v>
      </c>
      <c r="P535" s="97">
        <v>11100000</v>
      </c>
      <c r="Q535" s="97">
        <v>2900</v>
      </c>
      <c r="R535" s="98">
        <v>0.56999999999999995</v>
      </c>
    </row>
    <row r="536" spans="1:18">
      <c r="A536" s="90" t="s">
        <v>1396</v>
      </c>
      <c r="B536" s="95" t="s">
        <v>1210</v>
      </c>
      <c r="C536" s="100" t="s">
        <v>535</v>
      </c>
      <c r="D536" s="97">
        <v>6400</v>
      </c>
      <c r="E536" s="97">
        <v>4800</v>
      </c>
      <c r="F536" s="97">
        <v>14500000</v>
      </c>
      <c r="G536" s="97">
        <v>3000</v>
      </c>
      <c r="H536" s="98">
        <v>0.75</v>
      </c>
      <c r="I536" s="97">
        <v>6400</v>
      </c>
      <c r="J536" s="97">
        <v>4200</v>
      </c>
      <c r="K536" s="97">
        <v>11100000</v>
      </c>
      <c r="L536" s="97">
        <v>2600</v>
      </c>
      <c r="M536" s="98">
        <v>0.66</v>
      </c>
      <c r="N536" s="97">
        <v>6400</v>
      </c>
      <c r="O536" s="97">
        <v>3800</v>
      </c>
      <c r="P536" s="97">
        <v>11300000</v>
      </c>
      <c r="Q536" s="97">
        <v>2900</v>
      </c>
      <c r="R536" s="98">
        <v>0.6</v>
      </c>
    </row>
    <row r="537" spans="1:18">
      <c r="A537" s="90" t="s">
        <v>1396</v>
      </c>
      <c r="B537" s="95" t="s">
        <v>1212</v>
      </c>
      <c r="C537" s="100" t="s">
        <v>536</v>
      </c>
      <c r="D537" s="97">
        <v>5300</v>
      </c>
      <c r="E537" s="97">
        <v>4100</v>
      </c>
      <c r="F537" s="97">
        <v>12400000</v>
      </c>
      <c r="G537" s="97">
        <v>3000</v>
      </c>
      <c r="H537" s="98">
        <v>0.77</v>
      </c>
      <c r="I537" s="97">
        <v>5300</v>
      </c>
      <c r="J537" s="97">
        <v>3600</v>
      </c>
      <c r="K537" s="97">
        <v>9400000</v>
      </c>
      <c r="L537" s="97">
        <v>2600</v>
      </c>
      <c r="M537" s="98">
        <v>0.67</v>
      </c>
      <c r="N537" s="97">
        <v>5300</v>
      </c>
      <c r="O537" s="97">
        <v>3300</v>
      </c>
      <c r="P537" s="97">
        <v>9700000</v>
      </c>
      <c r="Q537" s="97">
        <v>2900</v>
      </c>
      <c r="R537" s="98">
        <v>0.62</v>
      </c>
    </row>
    <row r="538" spans="1:18">
      <c r="A538" s="90" t="s">
        <v>1396</v>
      </c>
      <c r="B538" s="95" t="s">
        <v>1213</v>
      </c>
      <c r="C538" s="100" t="s">
        <v>537</v>
      </c>
      <c r="D538" s="97">
        <v>6600</v>
      </c>
      <c r="E538" s="97">
        <v>4700</v>
      </c>
      <c r="F538" s="97">
        <v>14800000</v>
      </c>
      <c r="G538" s="97">
        <v>3200</v>
      </c>
      <c r="H538" s="98">
        <v>0.71</v>
      </c>
      <c r="I538" s="97">
        <v>6600</v>
      </c>
      <c r="J538" s="97">
        <v>3900</v>
      </c>
      <c r="K538" s="97">
        <v>10700000</v>
      </c>
      <c r="L538" s="97">
        <v>2800</v>
      </c>
      <c r="M538" s="98">
        <v>0.59</v>
      </c>
      <c r="N538" s="97">
        <v>6500</v>
      </c>
      <c r="O538" s="97">
        <v>3600</v>
      </c>
      <c r="P538" s="97">
        <v>11000000</v>
      </c>
      <c r="Q538" s="97">
        <v>3100</v>
      </c>
      <c r="R538" s="98">
        <v>0.55000000000000004</v>
      </c>
    </row>
    <row r="539" spans="1:18">
      <c r="A539" s="90" t="s">
        <v>1396</v>
      </c>
      <c r="B539" s="95" t="s">
        <v>1216</v>
      </c>
      <c r="C539" s="100" t="s">
        <v>538</v>
      </c>
      <c r="D539" s="97">
        <v>4500</v>
      </c>
      <c r="E539" s="97">
        <v>3400</v>
      </c>
      <c r="F539" s="97">
        <v>10800000</v>
      </c>
      <c r="G539" s="97">
        <v>3200</v>
      </c>
      <c r="H539" s="98">
        <v>0.75</v>
      </c>
      <c r="I539" s="97">
        <v>4500</v>
      </c>
      <c r="J539" s="97">
        <v>3000</v>
      </c>
      <c r="K539" s="97">
        <v>8200000</v>
      </c>
      <c r="L539" s="97">
        <v>2800</v>
      </c>
      <c r="M539" s="98">
        <v>0.66</v>
      </c>
      <c r="N539" s="97">
        <v>4500</v>
      </c>
      <c r="O539" s="97">
        <v>2700</v>
      </c>
      <c r="P539" s="97">
        <v>8400000</v>
      </c>
      <c r="Q539" s="97">
        <v>3100</v>
      </c>
      <c r="R539" s="98">
        <v>0.61</v>
      </c>
    </row>
    <row r="540" spans="1:18">
      <c r="A540" s="90" t="s">
        <v>1396</v>
      </c>
      <c r="B540" s="95" t="s">
        <v>1218</v>
      </c>
      <c r="C540" s="100" t="s">
        <v>539</v>
      </c>
      <c r="D540" s="97">
        <v>7600</v>
      </c>
      <c r="E540" s="97">
        <v>5500</v>
      </c>
      <c r="F540" s="97">
        <v>16500000</v>
      </c>
      <c r="G540" s="97">
        <v>3000</v>
      </c>
      <c r="H540" s="98">
        <v>0.73</v>
      </c>
      <c r="I540" s="97">
        <v>7500</v>
      </c>
      <c r="J540" s="97">
        <v>4500</v>
      </c>
      <c r="K540" s="97">
        <v>11700000</v>
      </c>
      <c r="L540" s="97">
        <v>2600</v>
      </c>
      <c r="M540" s="98">
        <v>0.6</v>
      </c>
      <c r="N540" s="97">
        <v>7500</v>
      </c>
      <c r="O540" s="97">
        <v>4100</v>
      </c>
      <c r="P540" s="97">
        <v>11700000</v>
      </c>
      <c r="Q540" s="97">
        <v>2900</v>
      </c>
      <c r="R540" s="98">
        <v>0.54</v>
      </c>
    </row>
    <row r="541" spans="1:18">
      <c r="A541" s="90" t="s">
        <v>1396</v>
      </c>
      <c r="B541" s="95" t="s">
        <v>1221</v>
      </c>
      <c r="C541" s="100" t="s">
        <v>540</v>
      </c>
      <c r="D541" s="97">
        <v>5900</v>
      </c>
      <c r="E541" s="97">
        <v>4700</v>
      </c>
      <c r="F541" s="97">
        <v>13100000</v>
      </c>
      <c r="G541" s="97">
        <v>2800</v>
      </c>
      <c r="H541" s="98">
        <v>0.79</v>
      </c>
      <c r="I541" s="97">
        <v>5900</v>
      </c>
      <c r="J541" s="97">
        <v>4300</v>
      </c>
      <c r="K541" s="97">
        <v>10400000</v>
      </c>
      <c r="L541" s="97">
        <v>2400</v>
      </c>
      <c r="M541" s="98">
        <v>0.72</v>
      </c>
      <c r="N541" s="97">
        <v>5900</v>
      </c>
      <c r="O541" s="97">
        <v>4000</v>
      </c>
      <c r="P541" s="97">
        <v>11000000</v>
      </c>
      <c r="Q541" s="97">
        <v>2800</v>
      </c>
      <c r="R541" s="98">
        <v>0.67</v>
      </c>
    </row>
    <row r="542" spans="1:18">
      <c r="A542" s="90" t="s">
        <v>1396</v>
      </c>
      <c r="B542" s="95" t="s">
        <v>1223</v>
      </c>
      <c r="C542" s="100" t="s">
        <v>541</v>
      </c>
      <c r="D542" s="97">
        <v>8200</v>
      </c>
      <c r="E542" s="97">
        <v>6000</v>
      </c>
      <c r="F542" s="97">
        <v>16800000</v>
      </c>
      <c r="G542" s="97">
        <v>2800</v>
      </c>
      <c r="H542" s="98">
        <v>0.73</v>
      </c>
      <c r="I542" s="97">
        <v>8200</v>
      </c>
      <c r="J542" s="97">
        <v>5100</v>
      </c>
      <c r="K542" s="97">
        <v>12400000</v>
      </c>
      <c r="L542" s="97">
        <v>2400</v>
      </c>
      <c r="M542" s="98">
        <v>0.62</v>
      </c>
      <c r="N542" s="97">
        <v>8100</v>
      </c>
      <c r="O542" s="97">
        <v>4400</v>
      </c>
      <c r="P542" s="97">
        <v>11900000</v>
      </c>
      <c r="Q542" s="97">
        <v>2700</v>
      </c>
      <c r="R542" s="98">
        <v>0.54</v>
      </c>
    </row>
    <row r="543" spans="1:18">
      <c r="A543" s="90" t="s">
        <v>1396</v>
      </c>
      <c r="B543" s="95" t="s">
        <v>1224</v>
      </c>
      <c r="C543" s="100" t="s">
        <v>542</v>
      </c>
      <c r="D543" s="97">
        <v>6900</v>
      </c>
      <c r="E543" s="97">
        <v>5200</v>
      </c>
      <c r="F543" s="97">
        <v>15000000</v>
      </c>
      <c r="G543" s="97">
        <v>2900</v>
      </c>
      <c r="H543" s="98">
        <v>0.75</v>
      </c>
      <c r="I543" s="97">
        <v>6900</v>
      </c>
      <c r="J543" s="97">
        <v>4400</v>
      </c>
      <c r="K543" s="97">
        <v>10700000</v>
      </c>
      <c r="L543" s="97">
        <v>2500</v>
      </c>
      <c r="M543" s="98">
        <v>0.63</v>
      </c>
      <c r="N543" s="97">
        <v>6900</v>
      </c>
      <c r="O543" s="97">
        <v>4000</v>
      </c>
      <c r="P543" s="97">
        <v>11100000</v>
      </c>
      <c r="Q543" s="97">
        <v>2800</v>
      </c>
      <c r="R543" s="98">
        <v>0.57999999999999996</v>
      </c>
    </row>
    <row r="544" spans="1:18">
      <c r="A544" s="90" t="s">
        <v>1396</v>
      </c>
      <c r="B544" s="95" t="s">
        <v>1226</v>
      </c>
      <c r="C544" s="100" t="s">
        <v>543</v>
      </c>
      <c r="D544" s="97">
        <v>6100</v>
      </c>
      <c r="E544" s="97">
        <v>4600</v>
      </c>
      <c r="F544" s="97">
        <v>12900000</v>
      </c>
      <c r="G544" s="97">
        <v>2800</v>
      </c>
      <c r="H544" s="98">
        <v>0.75</v>
      </c>
      <c r="I544" s="97">
        <v>6100</v>
      </c>
      <c r="J544" s="97">
        <v>3900</v>
      </c>
      <c r="K544" s="97">
        <v>9700000</v>
      </c>
      <c r="L544" s="97">
        <v>2500</v>
      </c>
      <c r="M544" s="98">
        <v>0.65</v>
      </c>
      <c r="N544" s="97">
        <v>6100</v>
      </c>
      <c r="O544" s="97">
        <v>3600</v>
      </c>
      <c r="P544" s="97">
        <v>9800000</v>
      </c>
      <c r="Q544" s="97">
        <v>2800</v>
      </c>
      <c r="R544" s="98">
        <v>0.59</v>
      </c>
    </row>
    <row r="545" spans="1:18">
      <c r="A545" s="90" t="s">
        <v>1396</v>
      </c>
      <c r="B545" s="95" t="s">
        <v>1251</v>
      </c>
      <c r="C545" s="100" t="s">
        <v>544</v>
      </c>
      <c r="D545" s="97">
        <v>7000</v>
      </c>
      <c r="E545" s="97">
        <v>5200</v>
      </c>
      <c r="F545" s="97">
        <v>15500000</v>
      </c>
      <c r="G545" s="97">
        <v>3000</v>
      </c>
      <c r="H545" s="98">
        <v>0.73</v>
      </c>
      <c r="I545" s="97">
        <v>7000</v>
      </c>
      <c r="J545" s="97">
        <v>4500</v>
      </c>
      <c r="K545" s="97">
        <v>11600000</v>
      </c>
      <c r="L545" s="97">
        <v>2600</v>
      </c>
      <c r="M545" s="98">
        <v>0.64</v>
      </c>
      <c r="N545" s="97">
        <v>7000</v>
      </c>
      <c r="O545" s="97">
        <v>4100</v>
      </c>
      <c r="P545" s="97">
        <v>11900000</v>
      </c>
      <c r="Q545" s="97">
        <v>2900</v>
      </c>
      <c r="R545" s="98">
        <v>0.59</v>
      </c>
    </row>
    <row r="546" spans="1:18">
      <c r="A546" s="90" t="s">
        <v>1396</v>
      </c>
      <c r="B546" s="95" t="s">
        <v>1257</v>
      </c>
      <c r="C546" s="100" t="s">
        <v>545</v>
      </c>
      <c r="D546" s="97">
        <v>6600</v>
      </c>
      <c r="E546" s="97">
        <v>4700</v>
      </c>
      <c r="F546" s="97">
        <v>13600000</v>
      </c>
      <c r="G546" s="97">
        <v>2900</v>
      </c>
      <c r="H546" s="98">
        <v>0.72</v>
      </c>
      <c r="I546" s="97">
        <v>6500</v>
      </c>
      <c r="J546" s="97">
        <v>3900</v>
      </c>
      <c r="K546" s="97">
        <v>9700000</v>
      </c>
      <c r="L546" s="97">
        <v>2500</v>
      </c>
      <c r="M546" s="98">
        <v>0.6</v>
      </c>
      <c r="N546" s="97">
        <v>6500</v>
      </c>
      <c r="O546" s="97">
        <v>3700</v>
      </c>
      <c r="P546" s="97">
        <v>10100000</v>
      </c>
      <c r="Q546" s="97">
        <v>2800</v>
      </c>
      <c r="R546" s="98">
        <v>0.56000000000000005</v>
      </c>
    </row>
    <row r="547" spans="1:18">
      <c r="A547" s="90" t="s">
        <v>1396</v>
      </c>
      <c r="B547" s="95" t="s">
        <v>1265</v>
      </c>
      <c r="C547" s="100" t="s">
        <v>546</v>
      </c>
      <c r="D547" s="97">
        <v>5500</v>
      </c>
      <c r="E547" s="97">
        <v>4200</v>
      </c>
      <c r="F547" s="97">
        <v>12500000</v>
      </c>
      <c r="G547" s="97">
        <v>3000</v>
      </c>
      <c r="H547" s="98">
        <v>0.76</v>
      </c>
      <c r="I547" s="97">
        <v>5500</v>
      </c>
      <c r="J547" s="97">
        <v>3700</v>
      </c>
      <c r="K547" s="97">
        <v>9700000</v>
      </c>
      <c r="L547" s="97">
        <v>2600</v>
      </c>
      <c r="M547" s="98">
        <v>0.68</v>
      </c>
      <c r="N547" s="97">
        <v>5500</v>
      </c>
      <c r="O547" s="97">
        <v>3500</v>
      </c>
      <c r="P547" s="97">
        <v>10000000</v>
      </c>
      <c r="Q547" s="97">
        <v>2900</v>
      </c>
      <c r="R547" s="98">
        <v>0.63</v>
      </c>
    </row>
    <row r="548" spans="1:18">
      <c r="A548" s="90" t="s">
        <v>1396</v>
      </c>
      <c r="B548" s="95" t="s">
        <v>1288</v>
      </c>
      <c r="C548" s="100" t="s">
        <v>547</v>
      </c>
      <c r="D548" s="97">
        <v>5700</v>
      </c>
      <c r="E548" s="97">
        <v>4200</v>
      </c>
      <c r="F548" s="97">
        <v>12300000</v>
      </c>
      <c r="G548" s="97">
        <v>3000</v>
      </c>
      <c r="H548" s="98">
        <v>0.73</v>
      </c>
      <c r="I548" s="97">
        <v>5700</v>
      </c>
      <c r="J548" s="97">
        <v>3500</v>
      </c>
      <c r="K548" s="97">
        <v>9100000</v>
      </c>
      <c r="L548" s="97">
        <v>2600</v>
      </c>
      <c r="M548" s="98">
        <v>0.62</v>
      </c>
      <c r="N548" s="97">
        <v>5700</v>
      </c>
      <c r="O548" s="97">
        <v>3200</v>
      </c>
      <c r="P548" s="97">
        <v>9200000</v>
      </c>
      <c r="Q548" s="97">
        <v>2800</v>
      </c>
      <c r="R548" s="98">
        <v>0.56999999999999995</v>
      </c>
    </row>
    <row r="549" spans="1:18" ht="25.5" customHeight="1">
      <c r="A549" s="90" t="s">
        <v>1398</v>
      </c>
      <c r="B549" s="99" t="s">
        <v>1439</v>
      </c>
      <c r="C549" s="92" t="s">
        <v>1398</v>
      </c>
      <c r="D549" s="93">
        <v>141000</v>
      </c>
      <c r="E549" s="93">
        <v>110000</v>
      </c>
      <c r="F549" s="93">
        <v>296000000</v>
      </c>
      <c r="G549" s="93">
        <v>2700</v>
      </c>
      <c r="H549" s="94">
        <v>0.79</v>
      </c>
      <c r="I549" s="93">
        <v>140000</v>
      </c>
      <c r="J549" s="93">
        <v>97000</v>
      </c>
      <c r="K549" s="93">
        <v>228000000</v>
      </c>
      <c r="L549" s="93">
        <v>2400</v>
      </c>
      <c r="M549" s="94">
        <v>0.69</v>
      </c>
      <c r="N549" s="93">
        <v>140000</v>
      </c>
      <c r="O549" s="93">
        <v>88000</v>
      </c>
      <c r="P549" s="93">
        <v>233000000</v>
      </c>
      <c r="Q549" s="93">
        <v>2600</v>
      </c>
      <c r="R549" s="94">
        <v>0.63</v>
      </c>
    </row>
    <row r="550" spans="1:18">
      <c r="A550" s="90" t="s">
        <v>1398</v>
      </c>
      <c r="B550" s="95" t="s">
        <v>660</v>
      </c>
      <c r="C550" s="100" t="s">
        <v>556</v>
      </c>
      <c r="D550" s="97">
        <v>2000</v>
      </c>
      <c r="E550" s="97">
        <v>1600</v>
      </c>
      <c r="F550" s="97">
        <v>4000000</v>
      </c>
      <c r="G550" s="97">
        <v>2600</v>
      </c>
      <c r="H550" s="98">
        <v>0.79</v>
      </c>
      <c r="I550" s="97">
        <v>2000</v>
      </c>
      <c r="J550" s="97">
        <v>1400</v>
      </c>
      <c r="K550" s="97">
        <v>3200000</v>
      </c>
      <c r="L550" s="97">
        <v>2300</v>
      </c>
      <c r="M550" s="98">
        <v>0.71</v>
      </c>
      <c r="N550" s="97">
        <v>1900</v>
      </c>
      <c r="O550" s="97">
        <v>1300</v>
      </c>
      <c r="P550" s="97">
        <v>3300000</v>
      </c>
      <c r="Q550" s="97">
        <v>2500</v>
      </c>
      <c r="R550" s="98">
        <v>0.67</v>
      </c>
    </row>
    <row r="551" spans="1:18">
      <c r="A551" s="90" t="s">
        <v>1398</v>
      </c>
      <c r="B551" s="95" t="s">
        <v>661</v>
      </c>
      <c r="C551" s="100" t="s">
        <v>565</v>
      </c>
      <c r="D551" s="97">
        <v>3100</v>
      </c>
      <c r="E551" s="97">
        <v>2500</v>
      </c>
      <c r="F551" s="97">
        <v>6800000</v>
      </c>
      <c r="G551" s="97">
        <v>2700</v>
      </c>
      <c r="H551" s="98">
        <v>0.81</v>
      </c>
      <c r="I551" s="97">
        <v>3000</v>
      </c>
      <c r="J551" s="97">
        <v>2200</v>
      </c>
      <c r="K551" s="97">
        <v>5300000</v>
      </c>
      <c r="L551" s="97">
        <v>2400</v>
      </c>
      <c r="M551" s="98">
        <v>0.72</v>
      </c>
      <c r="N551" s="97">
        <v>3000</v>
      </c>
      <c r="O551" s="97">
        <v>2000</v>
      </c>
      <c r="P551" s="97">
        <v>5400000</v>
      </c>
      <c r="Q551" s="97">
        <v>2700</v>
      </c>
      <c r="R551" s="98">
        <v>0.65</v>
      </c>
    </row>
    <row r="552" spans="1:18">
      <c r="A552" s="90" t="s">
        <v>1398</v>
      </c>
      <c r="B552" s="95" t="s">
        <v>668</v>
      </c>
      <c r="C552" s="100" t="s">
        <v>550</v>
      </c>
      <c r="D552" s="97">
        <v>3200</v>
      </c>
      <c r="E552" s="97">
        <v>2500</v>
      </c>
      <c r="F552" s="97">
        <v>6900000</v>
      </c>
      <c r="G552" s="97">
        <v>2700</v>
      </c>
      <c r="H552" s="98">
        <v>0.8</v>
      </c>
      <c r="I552" s="97">
        <v>3200</v>
      </c>
      <c r="J552" s="97">
        <v>2200</v>
      </c>
      <c r="K552" s="97">
        <v>5300000</v>
      </c>
      <c r="L552" s="97">
        <v>2400</v>
      </c>
      <c r="M552" s="98">
        <v>0.71</v>
      </c>
      <c r="N552" s="97">
        <v>3100</v>
      </c>
      <c r="O552" s="97">
        <v>2000</v>
      </c>
      <c r="P552" s="97">
        <v>5400000</v>
      </c>
      <c r="Q552" s="97">
        <v>2700</v>
      </c>
      <c r="R552" s="98">
        <v>0.65</v>
      </c>
    </row>
    <row r="553" spans="1:18">
      <c r="A553" s="90" t="s">
        <v>1398</v>
      </c>
      <c r="B553" s="95" t="s">
        <v>671</v>
      </c>
      <c r="C553" s="100" t="s">
        <v>564</v>
      </c>
      <c r="D553" s="97">
        <v>3000</v>
      </c>
      <c r="E553" s="97">
        <v>2300</v>
      </c>
      <c r="F553" s="97">
        <v>6400000</v>
      </c>
      <c r="G553" s="97">
        <v>2800</v>
      </c>
      <c r="H553" s="98">
        <v>0.79</v>
      </c>
      <c r="I553" s="97">
        <v>3000</v>
      </c>
      <c r="J553" s="97">
        <v>2000</v>
      </c>
      <c r="K553" s="97">
        <v>4900000</v>
      </c>
      <c r="L553" s="97">
        <v>2400</v>
      </c>
      <c r="M553" s="98">
        <v>0.69</v>
      </c>
      <c r="N553" s="97">
        <v>3000</v>
      </c>
      <c r="O553" s="97">
        <v>1800</v>
      </c>
      <c r="P553" s="97">
        <v>4900000</v>
      </c>
      <c r="Q553" s="97">
        <v>2700</v>
      </c>
      <c r="R553" s="98">
        <v>0.62</v>
      </c>
    </row>
    <row r="554" spans="1:18">
      <c r="A554" s="90" t="s">
        <v>1398</v>
      </c>
      <c r="B554" s="95" t="s">
        <v>716</v>
      </c>
      <c r="C554" s="100" t="s">
        <v>579</v>
      </c>
      <c r="D554" s="97">
        <v>2400</v>
      </c>
      <c r="E554" s="97">
        <v>1900</v>
      </c>
      <c r="F554" s="97">
        <v>4900000</v>
      </c>
      <c r="G554" s="97">
        <v>2600</v>
      </c>
      <c r="H554" s="98">
        <v>0.8</v>
      </c>
      <c r="I554" s="97">
        <v>2400</v>
      </c>
      <c r="J554" s="97">
        <v>1800</v>
      </c>
      <c r="K554" s="97">
        <v>3900000</v>
      </c>
      <c r="L554" s="97">
        <v>2200</v>
      </c>
      <c r="M554" s="98">
        <v>0.73</v>
      </c>
      <c r="N554" s="97">
        <v>2400</v>
      </c>
      <c r="O554" s="97">
        <v>1700</v>
      </c>
      <c r="P554" s="97">
        <v>4200000</v>
      </c>
      <c r="Q554" s="97">
        <v>2600</v>
      </c>
      <c r="R554" s="98">
        <v>0.7</v>
      </c>
    </row>
    <row r="555" spans="1:18">
      <c r="A555" s="90" t="s">
        <v>1398</v>
      </c>
      <c r="B555" s="95" t="s">
        <v>734</v>
      </c>
      <c r="C555" s="100" t="s">
        <v>575</v>
      </c>
      <c r="D555" s="97">
        <v>6300</v>
      </c>
      <c r="E555" s="97">
        <v>4800</v>
      </c>
      <c r="F555" s="97">
        <v>13300000</v>
      </c>
      <c r="G555" s="97">
        <v>2800</v>
      </c>
      <c r="H555" s="98">
        <v>0.77</v>
      </c>
      <c r="I555" s="97">
        <v>6300</v>
      </c>
      <c r="J555" s="97">
        <v>3900</v>
      </c>
      <c r="K555" s="97">
        <v>9500000</v>
      </c>
      <c r="L555" s="97">
        <v>2400</v>
      </c>
      <c r="M555" s="98">
        <v>0.63</v>
      </c>
      <c r="N555" s="97">
        <v>6200</v>
      </c>
      <c r="O555" s="97">
        <v>3400</v>
      </c>
      <c r="P555" s="97">
        <v>9100000</v>
      </c>
      <c r="Q555" s="97">
        <v>2700</v>
      </c>
      <c r="R555" s="98">
        <v>0.54</v>
      </c>
    </row>
    <row r="556" spans="1:18">
      <c r="A556" s="90" t="s">
        <v>1398</v>
      </c>
      <c r="B556" s="95" t="s">
        <v>739</v>
      </c>
      <c r="C556" s="100" t="s">
        <v>580</v>
      </c>
      <c r="D556" s="97">
        <v>2900</v>
      </c>
      <c r="E556" s="97">
        <v>2300</v>
      </c>
      <c r="F556" s="97">
        <v>6300000</v>
      </c>
      <c r="G556" s="97">
        <v>2700</v>
      </c>
      <c r="H556" s="98">
        <v>0.79</v>
      </c>
      <c r="I556" s="97">
        <v>2900</v>
      </c>
      <c r="J556" s="97">
        <v>2100</v>
      </c>
      <c r="K556" s="97">
        <v>5000000</v>
      </c>
      <c r="L556" s="97">
        <v>2400</v>
      </c>
      <c r="M556" s="98">
        <v>0.72</v>
      </c>
      <c r="N556" s="97">
        <v>2900</v>
      </c>
      <c r="O556" s="97">
        <v>2000</v>
      </c>
      <c r="P556" s="97">
        <v>5300000</v>
      </c>
      <c r="Q556" s="97">
        <v>2700</v>
      </c>
      <c r="R556" s="98">
        <v>0.67</v>
      </c>
    </row>
    <row r="557" spans="1:18">
      <c r="A557" s="90" t="s">
        <v>1398</v>
      </c>
      <c r="B557" s="95" t="s">
        <v>759</v>
      </c>
      <c r="C557" s="100" t="s">
        <v>583</v>
      </c>
      <c r="D557" s="97">
        <v>3200</v>
      </c>
      <c r="E557" s="97">
        <v>2600</v>
      </c>
      <c r="F557" s="97">
        <v>7000000</v>
      </c>
      <c r="G557" s="97">
        <v>2700</v>
      </c>
      <c r="H557" s="98">
        <v>0.81</v>
      </c>
      <c r="I557" s="97">
        <v>3200</v>
      </c>
      <c r="J557" s="97">
        <v>2300</v>
      </c>
      <c r="K557" s="97">
        <v>5600000</v>
      </c>
      <c r="L557" s="97">
        <v>2400</v>
      </c>
      <c r="M557" s="98">
        <v>0.74</v>
      </c>
      <c r="N557" s="97">
        <v>3100</v>
      </c>
      <c r="O557" s="97">
        <v>2200</v>
      </c>
      <c r="P557" s="97">
        <v>5900000</v>
      </c>
      <c r="Q557" s="97">
        <v>2700</v>
      </c>
      <c r="R557" s="98">
        <v>0.69</v>
      </c>
    </row>
    <row r="558" spans="1:18">
      <c r="A558" s="90" t="s">
        <v>1398</v>
      </c>
      <c r="B558" s="95" t="s">
        <v>767</v>
      </c>
      <c r="C558" s="100" t="s">
        <v>557</v>
      </c>
      <c r="D558" s="97">
        <v>2900</v>
      </c>
      <c r="E558" s="97">
        <v>2300</v>
      </c>
      <c r="F558" s="97">
        <v>5800000</v>
      </c>
      <c r="G558" s="97">
        <v>2500</v>
      </c>
      <c r="H558" s="98">
        <v>0.78</v>
      </c>
      <c r="I558" s="97">
        <v>2900</v>
      </c>
      <c r="J558" s="97">
        <v>2100</v>
      </c>
      <c r="K558" s="97">
        <v>4600000</v>
      </c>
      <c r="L558" s="97">
        <v>2200</v>
      </c>
      <c r="M558" s="98">
        <v>0.72</v>
      </c>
      <c r="N558" s="97">
        <v>2900</v>
      </c>
      <c r="O558" s="97">
        <v>1900</v>
      </c>
      <c r="P558" s="97">
        <v>4700000</v>
      </c>
      <c r="Q558" s="97">
        <v>2500</v>
      </c>
      <c r="R558" s="98">
        <v>0.67</v>
      </c>
    </row>
    <row r="559" spans="1:18">
      <c r="A559" s="90" t="s">
        <v>1398</v>
      </c>
      <c r="B559" s="95" t="s">
        <v>768</v>
      </c>
      <c r="C559" s="100" t="s">
        <v>558</v>
      </c>
      <c r="D559" s="97">
        <v>3200</v>
      </c>
      <c r="E559" s="97">
        <v>2500</v>
      </c>
      <c r="F559" s="97">
        <v>7400000</v>
      </c>
      <c r="G559" s="97">
        <v>2900</v>
      </c>
      <c r="H559" s="98">
        <v>0.79</v>
      </c>
      <c r="I559" s="97">
        <v>3200</v>
      </c>
      <c r="J559" s="97">
        <v>2300</v>
      </c>
      <c r="K559" s="97">
        <v>5700000</v>
      </c>
      <c r="L559" s="97">
        <v>2500</v>
      </c>
      <c r="M559" s="98">
        <v>0.71</v>
      </c>
      <c r="N559" s="97">
        <v>3200</v>
      </c>
      <c r="O559" s="97">
        <v>2100</v>
      </c>
      <c r="P559" s="97">
        <v>5800000</v>
      </c>
      <c r="Q559" s="97">
        <v>2800</v>
      </c>
      <c r="R559" s="98">
        <v>0.65</v>
      </c>
    </row>
    <row r="560" spans="1:18">
      <c r="A560" s="90" t="s">
        <v>1398</v>
      </c>
      <c r="B560" s="95" t="s">
        <v>769</v>
      </c>
      <c r="C560" s="100" t="s">
        <v>587</v>
      </c>
      <c r="D560" s="97">
        <v>4600</v>
      </c>
      <c r="E560" s="97">
        <v>3700</v>
      </c>
      <c r="F560" s="97">
        <v>9600000</v>
      </c>
      <c r="G560" s="97">
        <v>2600</v>
      </c>
      <c r="H560" s="98">
        <v>0.81</v>
      </c>
      <c r="I560" s="97">
        <v>4600</v>
      </c>
      <c r="J560" s="97">
        <v>3500</v>
      </c>
      <c r="K560" s="97">
        <v>7800000</v>
      </c>
      <c r="L560" s="97">
        <v>2300</v>
      </c>
      <c r="M560" s="98">
        <v>0.75</v>
      </c>
      <c r="N560" s="97">
        <v>4600</v>
      </c>
      <c r="O560" s="97">
        <v>3200</v>
      </c>
      <c r="P560" s="97">
        <v>8100000</v>
      </c>
      <c r="Q560" s="97">
        <v>2500</v>
      </c>
      <c r="R560" s="98">
        <v>0.7</v>
      </c>
    </row>
    <row r="561" spans="1:18">
      <c r="A561" s="90" t="s">
        <v>1398</v>
      </c>
      <c r="B561" s="95" t="s">
        <v>770</v>
      </c>
      <c r="C561" s="100" t="s">
        <v>586</v>
      </c>
      <c r="D561" s="97">
        <v>3900</v>
      </c>
      <c r="E561" s="97">
        <v>3100</v>
      </c>
      <c r="F561" s="97">
        <v>8600000</v>
      </c>
      <c r="G561" s="97">
        <v>2800</v>
      </c>
      <c r="H561" s="98">
        <v>0.8</v>
      </c>
      <c r="I561" s="97">
        <v>3900</v>
      </c>
      <c r="J561" s="97">
        <v>2900</v>
      </c>
      <c r="K561" s="97">
        <v>6900000</v>
      </c>
      <c r="L561" s="97">
        <v>2400</v>
      </c>
      <c r="M561" s="98">
        <v>0.74</v>
      </c>
      <c r="N561" s="97">
        <v>3900</v>
      </c>
      <c r="O561" s="97">
        <v>2600</v>
      </c>
      <c r="P561" s="97">
        <v>7000000</v>
      </c>
      <c r="Q561" s="97">
        <v>2700</v>
      </c>
      <c r="R561" s="98">
        <v>0.68</v>
      </c>
    </row>
    <row r="562" spans="1:18">
      <c r="A562" s="90" t="s">
        <v>1398</v>
      </c>
      <c r="B562" s="95" t="s">
        <v>772</v>
      </c>
      <c r="C562" s="100" t="s">
        <v>574</v>
      </c>
      <c r="D562" s="97">
        <v>5000</v>
      </c>
      <c r="E562" s="97">
        <v>3800</v>
      </c>
      <c r="F562" s="97">
        <v>9500000</v>
      </c>
      <c r="G562" s="97">
        <v>2500</v>
      </c>
      <c r="H562" s="98">
        <v>0.76</v>
      </c>
      <c r="I562" s="97">
        <v>5000</v>
      </c>
      <c r="J562" s="97">
        <v>3100</v>
      </c>
      <c r="K562" s="97">
        <v>6900000</v>
      </c>
      <c r="L562" s="97">
        <v>2200</v>
      </c>
      <c r="M562" s="98">
        <v>0.63</v>
      </c>
      <c r="N562" s="97">
        <v>5000</v>
      </c>
      <c r="O562" s="97">
        <v>2700</v>
      </c>
      <c r="P562" s="97">
        <v>6700000</v>
      </c>
      <c r="Q562" s="97">
        <v>2500</v>
      </c>
      <c r="R562" s="98">
        <v>0.55000000000000004</v>
      </c>
    </row>
    <row r="563" spans="1:18">
      <c r="A563" s="90" t="s">
        <v>1398</v>
      </c>
      <c r="B563" s="95" t="s">
        <v>773</v>
      </c>
      <c r="C563" s="100" t="s">
        <v>573</v>
      </c>
      <c r="D563" s="97">
        <v>5000</v>
      </c>
      <c r="E563" s="97">
        <v>3800</v>
      </c>
      <c r="F563" s="97">
        <v>9900000</v>
      </c>
      <c r="G563" s="97">
        <v>2600</v>
      </c>
      <c r="H563" s="98">
        <v>0.76</v>
      </c>
      <c r="I563" s="97">
        <v>5000</v>
      </c>
      <c r="J563" s="97">
        <v>3200</v>
      </c>
      <c r="K563" s="97">
        <v>7200000</v>
      </c>
      <c r="L563" s="97">
        <v>2300</v>
      </c>
      <c r="M563" s="98">
        <v>0.63</v>
      </c>
      <c r="N563" s="97">
        <v>5000</v>
      </c>
      <c r="O563" s="97">
        <v>2800</v>
      </c>
      <c r="P563" s="97">
        <v>7200000</v>
      </c>
      <c r="Q563" s="97">
        <v>2500</v>
      </c>
      <c r="R563" s="98">
        <v>0.56999999999999995</v>
      </c>
    </row>
    <row r="564" spans="1:18">
      <c r="A564" s="90" t="s">
        <v>1398</v>
      </c>
      <c r="B564" s="95" t="s">
        <v>779</v>
      </c>
      <c r="C564" s="100" t="s">
        <v>571</v>
      </c>
      <c r="D564" s="97">
        <v>5500</v>
      </c>
      <c r="E564" s="97">
        <v>4200</v>
      </c>
      <c r="F564" s="97">
        <v>10600000</v>
      </c>
      <c r="G564" s="97">
        <v>2500</v>
      </c>
      <c r="H564" s="98">
        <v>0.76</v>
      </c>
      <c r="I564" s="97">
        <v>5500</v>
      </c>
      <c r="J564" s="97">
        <v>3500</v>
      </c>
      <c r="K564" s="97">
        <v>7700000</v>
      </c>
      <c r="L564" s="97">
        <v>2200</v>
      </c>
      <c r="M564" s="98">
        <v>0.63</v>
      </c>
      <c r="N564" s="97">
        <v>5500</v>
      </c>
      <c r="O564" s="97">
        <v>3100</v>
      </c>
      <c r="P564" s="97">
        <v>7600000</v>
      </c>
      <c r="Q564" s="97">
        <v>2500</v>
      </c>
      <c r="R564" s="98">
        <v>0.56000000000000005</v>
      </c>
    </row>
    <row r="565" spans="1:18">
      <c r="A565" s="90" t="s">
        <v>1398</v>
      </c>
      <c r="B565" s="95" t="s">
        <v>799</v>
      </c>
      <c r="C565" s="100" t="s">
        <v>569</v>
      </c>
      <c r="D565" s="97">
        <v>3600</v>
      </c>
      <c r="E565" s="97">
        <v>2800</v>
      </c>
      <c r="F565" s="97">
        <v>7700000</v>
      </c>
      <c r="G565" s="97">
        <v>2800</v>
      </c>
      <c r="H565" s="98">
        <v>0.78</v>
      </c>
      <c r="I565" s="97">
        <v>3600</v>
      </c>
      <c r="J565" s="97">
        <v>2400</v>
      </c>
      <c r="K565" s="97">
        <v>6000000</v>
      </c>
      <c r="L565" s="97">
        <v>2400</v>
      </c>
      <c r="M565" s="98">
        <v>0.68</v>
      </c>
      <c r="N565" s="97">
        <v>3600</v>
      </c>
      <c r="O565" s="97">
        <v>2200</v>
      </c>
      <c r="P565" s="97">
        <v>6000000</v>
      </c>
      <c r="Q565" s="97">
        <v>2700</v>
      </c>
      <c r="R565" s="98">
        <v>0.62</v>
      </c>
    </row>
    <row r="566" spans="1:18">
      <c r="A566" s="90" t="s">
        <v>1398</v>
      </c>
      <c r="B566" s="95" t="s">
        <v>800</v>
      </c>
      <c r="C566" s="100" t="s">
        <v>566</v>
      </c>
      <c r="D566" s="97">
        <v>4100</v>
      </c>
      <c r="E566" s="97">
        <v>3300</v>
      </c>
      <c r="F566" s="97">
        <v>9100000</v>
      </c>
      <c r="G566" s="97">
        <v>2800</v>
      </c>
      <c r="H566" s="98">
        <v>0.8</v>
      </c>
      <c r="I566" s="97">
        <v>4100</v>
      </c>
      <c r="J566" s="97">
        <v>2900</v>
      </c>
      <c r="K566" s="97">
        <v>6900000</v>
      </c>
      <c r="L566" s="97">
        <v>2400</v>
      </c>
      <c r="M566" s="98">
        <v>0.69</v>
      </c>
      <c r="N566" s="97">
        <v>4100</v>
      </c>
      <c r="O566" s="97">
        <v>2500</v>
      </c>
      <c r="P566" s="97">
        <v>6600000</v>
      </c>
      <c r="Q566" s="97">
        <v>2700</v>
      </c>
      <c r="R566" s="98">
        <v>0.6</v>
      </c>
    </row>
    <row r="567" spans="1:18">
      <c r="A567" s="90" t="s">
        <v>1398</v>
      </c>
      <c r="B567" s="95" t="s">
        <v>816</v>
      </c>
      <c r="C567" s="100" t="s">
        <v>577</v>
      </c>
      <c r="D567" s="97">
        <v>2900</v>
      </c>
      <c r="E567" s="97">
        <v>2400</v>
      </c>
      <c r="F567" s="97">
        <v>6700000</v>
      </c>
      <c r="G567" s="97">
        <v>2800</v>
      </c>
      <c r="H567" s="98">
        <v>0.82</v>
      </c>
      <c r="I567" s="97">
        <v>2900</v>
      </c>
      <c r="J567" s="97">
        <v>2200</v>
      </c>
      <c r="K567" s="97">
        <v>5400000</v>
      </c>
      <c r="L567" s="97">
        <v>2500</v>
      </c>
      <c r="M567" s="98">
        <v>0.75</v>
      </c>
      <c r="N567" s="97">
        <v>2900</v>
      </c>
      <c r="O567" s="97">
        <v>2100</v>
      </c>
      <c r="P567" s="97">
        <v>5800000</v>
      </c>
      <c r="Q567" s="97">
        <v>2800</v>
      </c>
      <c r="R567" s="98">
        <v>0.72</v>
      </c>
    </row>
    <row r="568" spans="1:18">
      <c r="A568" s="90" t="s">
        <v>1398</v>
      </c>
      <c r="B568" s="95" t="s">
        <v>821</v>
      </c>
      <c r="C568" s="100" t="s">
        <v>549</v>
      </c>
      <c r="D568" s="97">
        <v>2900</v>
      </c>
      <c r="E568" s="97">
        <v>2300</v>
      </c>
      <c r="F568" s="97">
        <v>6500000</v>
      </c>
      <c r="G568" s="97">
        <v>2900</v>
      </c>
      <c r="H568" s="98">
        <v>0.78</v>
      </c>
      <c r="I568" s="97">
        <v>2900</v>
      </c>
      <c r="J568" s="97">
        <v>2000</v>
      </c>
      <c r="K568" s="97">
        <v>5000000</v>
      </c>
      <c r="L568" s="97">
        <v>2500</v>
      </c>
      <c r="M568" s="98">
        <v>0.7</v>
      </c>
      <c r="N568" s="97">
        <v>2900</v>
      </c>
      <c r="O568" s="97">
        <v>1800</v>
      </c>
      <c r="P568" s="97">
        <v>5100000</v>
      </c>
      <c r="Q568" s="97">
        <v>2800</v>
      </c>
      <c r="R568" s="98">
        <v>0.63</v>
      </c>
    </row>
    <row r="569" spans="1:18">
      <c r="A569" s="90" t="s">
        <v>1398</v>
      </c>
      <c r="B569" s="95" t="s">
        <v>840</v>
      </c>
      <c r="C569" s="100" t="s">
        <v>568</v>
      </c>
      <c r="D569" s="97">
        <v>4800</v>
      </c>
      <c r="E569" s="97">
        <v>3900</v>
      </c>
      <c r="F569" s="97">
        <v>10400000</v>
      </c>
      <c r="G569" s="97">
        <v>2700</v>
      </c>
      <c r="H569" s="98">
        <v>0.81</v>
      </c>
      <c r="I569" s="97">
        <v>4800</v>
      </c>
      <c r="J569" s="97">
        <v>3200</v>
      </c>
      <c r="K569" s="97">
        <v>7600000</v>
      </c>
      <c r="L569" s="97">
        <v>2400</v>
      </c>
      <c r="M569" s="98">
        <v>0.67</v>
      </c>
      <c r="N569" s="97">
        <v>4700</v>
      </c>
      <c r="O569" s="97">
        <v>2900</v>
      </c>
      <c r="P569" s="97">
        <v>7500000</v>
      </c>
      <c r="Q569" s="97">
        <v>2600</v>
      </c>
      <c r="R569" s="98">
        <v>0.6</v>
      </c>
    </row>
    <row r="570" spans="1:18">
      <c r="A570" s="90" t="s">
        <v>1398</v>
      </c>
      <c r="B570" s="95" t="s">
        <v>900</v>
      </c>
      <c r="C570" s="100" t="s">
        <v>553</v>
      </c>
      <c r="D570" s="97">
        <v>3000</v>
      </c>
      <c r="E570" s="97">
        <v>2300</v>
      </c>
      <c r="F570" s="97">
        <v>6200000</v>
      </c>
      <c r="G570" s="97">
        <v>2600</v>
      </c>
      <c r="H570" s="98">
        <v>0.77</v>
      </c>
      <c r="I570" s="97">
        <v>3000</v>
      </c>
      <c r="J570" s="97">
        <v>2100</v>
      </c>
      <c r="K570" s="97">
        <v>4900000</v>
      </c>
      <c r="L570" s="97">
        <v>2300</v>
      </c>
      <c r="M570" s="98">
        <v>0.69</v>
      </c>
      <c r="N570" s="97">
        <v>3000</v>
      </c>
      <c r="O570" s="97">
        <v>1900</v>
      </c>
      <c r="P570" s="97">
        <v>5100000</v>
      </c>
      <c r="Q570" s="97">
        <v>2600</v>
      </c>
      <c r="R570" s="98">
        <v>0.64</v>
      </c>
    </row>
    <row r="571" spans="1:18">
      <c r="A571" s="90" t="s">
        <v>1398</v>
      </c>
      <c r="B571" s="95" t="s">
        <v>954</v>
      </c>
      <c r="C571" s="100" t="s">
        <v>584</v>
      </c>
      <c r="D571" s="97">
        <v>2500</v>
      </c>
      <c r="E571" s="97">
        <v>2000</v>
      </c>
      <c r="F571" s="97">
        <v>5400000</v>
      </c>
      <c r="G571" s="97">
        <v>2700</v>
      </c>
      <c r="H571" s="98">
        <v>0.81</v>
      </c>
      <c r="I571" s="97">
        <v>2500</v>
      </c>
      <c r="J571" s="97">
        <v>1800</v>
      </c>
      <c r="K571" s="97">
        <v>4300000</v>
      </c>
      <c r="L571" s="97">
        <v>2400</v>
      </c>
      <c r="M571" s="98">
        <v>0.72</v>
      </c>
      <c r="N571" s="97">
        <v>2500</v>
      </c>
      <c r="O571" s="97">
        <v>1700</v>
      </c>
      <c r="P571" s="97">
        <v>4600000</v>
      </c>
      <c r="Q571" s="97">
        <v>2700</v>
      </c>
      <c r="R571" s="98">
        <v>0.68</v>
      </c>
    </row>
    <row r="572" spans="1:18">
      <c r="A572" s="90" t="s">
        <v>1398</v>
      </c>
      <c r="B572" s="95" t="s">
        <v>992</v>
      </c>
      <c r="C572" s="100" t="s">
        <v>552</v>
      </c>
      <c r="D572" s="97">
        <v>3100</v>
      </c>
      <c r="E572" s="97">
        <v>2300</v>
      </c>
      <c r="F572" s="97">
        <v>5700000</v>
      </c>
      <c r="G572" s="97">
        <v>2500</v>
      </c>
      <c r="H572" s="98">
        <v>0.75</v>
      </c>
      <c r="I572" s="97">
        <v>3100</v>
      </c>
      <c r="J572" s="97">
        <v>2100</v>
      </c>
      <c r="K572" s="97">
        <v>4500000</v>
      </c>
      <c r="L572" s="97">
        <v>2200</v>
      </c>
      <c r="M572" s="98">
        <v>0.67</v>
      </c>
      <c r="N572" s="97">
        <v>3100</v>
      </c>
      <c r="O572" s="97">
        <v>2000</v>
      </c>
      <c r="P572" s="97">
        <v>4800000</v>
      </c>
      <c r="Q572" s="97">
        <v>2400</v>
      </c>
      <c r="R572" s="98">
        <v>0.64</v>
      </c>
    </row>
    <row r="573" spans="1:18">
      <c r="A573" s="90" t="s">
        <v>1398</v>
      </c>
      <c r="B573" s="95" t="s">
        <v>1009</v>
      </c>
      <c r="C573" s="100" t="s">
        <v>578</v>
      </c>
      <c r="D573" s="97">
        <v>2900</v>
      </c>
      <c r="E573" s="97">
        <v>2300</v>
      </c>
      <c r="F573" s="97">
        <v>6300000</v>
      </c>
      <c r="G573" s="97">
        <v>2700</v>
      </c>
      <c r="H573" s="98">
        <v>0.8</v>
      </c>
      <c r="I573" s="97">
        <v>2900</v>
      </c>
      <c r="J573" s="97">
        <v>2100</v>
      </c>
      <c r="K573" s="97">
        <v>5100000</v>
      </c>
      <c r="L573" s="97">
        <v>2400</v>
      </c>
      <c r="M573" s="98">
        <v>0.74</v>
      </c>
      <c r="N573" s="97">
        <v>2900</v>
      </c>
      <c r="O573" s="97">
        <v>2000</v>
      </c>
      <c r="P573" s="97">
        <v>5600000</v>
      </c>
      <c r="Q573" s="97">
        <v>2800</v>
      </c>
      <c r="R573" s="98">
        <v>0.71</v>
      </c>
    </row>
    <row r="574" spans="1:18">
      <c r="A574" s="90" t="s">
        <v>1398</v>
      </c>
      <c r="B574" s="95" t="s">
        <v>1023</v>
      </c>
      <c r="C574" s="100" t="s">
        <v>561</v>
      </c>
      <c r="D574" s="97">
        <v>4600</v>
      </c>
      <c r="E574" s="97">
        <v>3400</v>
      </c>
      <c r="F574" s="97">
        <v>9600000</v>
      </c>
      <c r="G574" s="97">
        <v>2800</v>
      </c>
      <c r="H574" s="98">
        <v>0.75</v>
      </c>
      <c r="I574" s="97">
        <v>4600</v>
      </c>
      <c r="J574" s="97">
        <v>3000</v>
      </c>
      <c r="K574" s="97">
        <v>7200000</v>
      </c>
      <c r="L574" s="97">
        <v>2400</v>
      </c>
      <c r="M574" s="98">
        <v>0.65</v>
      </c>
      <c r="N574" s="97">
        <v>4600</v>
      </c>
      <c r="O574" s="97">
        <v>2600</v>
      </c>
      <c r="P574" s="97">
        <v>7200000</v>
      </c>
      <c r="Q574" s="97">
        <v>2700</v>
      </c>
      <c r="R574" s="98">
        <v>0.57999999999999996</v>
      </c>
    </row>
    <row r="575" spans="1:18">
      <c r="A575" s="90" t="s">
        <v>1398</v>
      </c>
      <c r="B575" s="95" t="s">
        <v>1024</v>
      </c>
      <c r="C575" s="100" t="s">
        <v>570</v>
      </c>
      <c r="D575" s="97">
        <v>5600</v>
      </c>
      <c r="E575" s="97">
        <v>4300</v>
      </c>
      <c r="F575" s="97">
        <v>12000000</v>
      </c>
      <c r="G575" s="97">
        <v>2800</v>
      </c>
      <c r="H575" s="98">
        <v>0.77</v>
      </c>
      <c r="I575" s="97">
        <v>5600</v>
      </c>
      <c r="J575" s="97">
        <v>3500</v>
      </c>
      <c r="K575" s="97">
        <v>8600000</v>
      </c>
      <c r="L575" s="97">
        <v>2400</v>
      </c>
      <c r="M575" s="98">
        <v>0.63</v>
      </c>
      <c r="N575" s="97">
        <v>5600</v>
      </c>
      <c r="O575" s="97">
        <v>3000</v>
      </c>
      <c r="P575" s="97">
        <v>8100000</v>
      </c>
      <c r="Q575" s="97">
        <v>2700</v>
      </c>
      <c r="R575" s="98">
        <v>0.53</v>
      </c>
    </row>
    <row r="576" spans="1:18">
      <c r="A576" s="90" t="s">
        <v>1398</v>
      </c>
      <c r="B576" s="95" t="s">
        <v>1030</v>
      </c>
      <c r="C576" s="100" t="s">
        <v>576</v>
      </c>
      <c r="D576" s="97">
        <v>2600</v>
      </c>
      <c r="E576" s="97">
        <v>2100</v>
      </c>
      <c r="F576" s="97">
        <v>5500000</v>
      </c>
      <c r="G576" s="97">
        <v>2600</v>
      </c>
      <c r="H576" s="98">
        <v>0.8</v>
      </c>
      <c r="I576" s="97">
        <v>2600</v>
      </c>
      <c r="J576" s="97">
        <v>1900</v>
      </c>
      <c r="K576" s="97">
        <v>4400000</v>
      </c>
      <c r="L576" s="97">
        <v>2300</v>
      </c>
      <c r="M576" s="98">
        <v>0.73</v>
      </c>
      <c r="N576" s="97">
        <v>2600</v>
      </c>
      <c r="O576" s="97">
        <v>1700</v>
      </c>
      <c r="P576" s="97">
        <v>4500000</v>
      </c>
      <c r="Q576" s="97">
        <v>2600</v>
      </c>
      <c r="R576" s="98">
        <v>0.66</v>
      </c>
    </row>
    <row r="577" spans="1:18">
      <c r="A577" s="90" t="s">
        <v>1398</v>
      </c>
      <c r="B577" s="95" t="s">
        <v>1039</v>
      </c>
      <c r="C577" s="100" t="s">
        <v>562</v>
      </c>
      <c r="D577" s="97">
        <v>2900</v>
      </c>
      <c r="E577" s="97">
        <v>2300</v>
      </c>
      <c r="F577" s="97">
        <v>6000000</v>
      </c>
      <c r="G577" s="97">
        <v>2600</v>
      </c>
      <c r="H577" s="98">
        <v>0.79</v>
      </c>
      <c r="I577" s="97">
        <v>2900</v>
      </c>
      <c r="J577" s="97">
        <v>2100</v>
      </c>
      <c r="K577" s="97">
        <v>4800000</v>
      </c>
      <c r="L577" s="97">
        <v>2300</v>
      </c>
      <c r="M577" s="98">
        <v>0.73</v>
      </c>
      <c r="N577" s="97">
        <v>2900</v>
      </c>
      <c r="O577" s="97">
        <v>1900</v>
      </c>
      <c r="P577" s="97">
        <v>5000000</v>
      </c>
      <c r="Q577" s="97">
        <v>2500</v>
      </c>
      <c r="R577" s="98">
        <v>0.68</v>
      </c>
    </row>
    <row r="578" spans="1:18">
      <c r="A578" s="90" t="s">
        <v>1398</v>
      </c>
      <c r="B578" s="95" t="s">
        <v>1040</v>
      </c>
      <c r="C578" s="100" t="s">
        <v>563</v>
      </c>
      <c r="D578" s="97">
        <v>3100</v>
      </c>
      <c r="E578" s="97">
        <v>2400</v>
      </c>
      <c r="F578" s="97">
        <v>6400000</v>
      </c>
      <c r="G578" s="97">
        <v>2700</v>
      </c>
      <c r="H578" s="98">
        <v>0.77</v>
      </c>
      <c r="I578" s="97">
        <v>3000</v>
      </c>
      <c r="J578" s="97">
        <v>2200</v>
      </c>
      <c r="K578" s="97">
        <v>5100000</v>
      </c>
      <c r="L578" s="97">
        <v>2300</v>
      </c>
      <c r="M578" s="98">
        <v>0.71</v>
      </c>
      <c r="N578" s="97">
        <v>3000</v>
      </c>
      <c r="O578" s="97">
        <v>2000</v>
      </c>
      <c r="P578" s="97">
        <v>5300000</v>
      </c>
      <c r="Q578" s="97">
        <v>2600</v>
      </c>
      <c r="R578" s="98">
        <v>0.66</v>
      </c>
    </row>
    <row r="579" spans="1:18">
      <c r="A579" s="90" t="s">
        <v>1398</v>
      </c>
      <c r="B579" s="95" t="s">
        <v>1078</v>
      </c>
      <c r="C579" s="100" t="s">
        <v>581</v>
      </c>
      <c r="D579" s="97">
        <v>2900</v>
      </c>
      <c r="E579" s="97">
        <v>2300</v>
      </c>
      <c r="F579" s="97">
        <v>6000000</v>
      </c>
      <c r="G579" s="97">
        <v>2600</v>
      </c>
      <c r="H579" s="98">
        <v>0.79</v>
      </c>
      <c r="I579" s="97">
        <v>2900</v>
      </c>
      <c r="J579" s="97">
        <v>2000</v>
      </c>
      <c r="K579" s="97">
        <v>4700000</v>
      </c>
      <c r="L579" s="97">
        <v>2300</v>
      </c>
      <c r="M579" s="98">
        <v>0.7</v>
      </c>
      <c r="N579" s="97">
        <v>2900</v>
      </c>
      <c r="O579" s="97">
        <v>1900</v>
      </c>
      <c r="P579" s="97">
        <v>5000000</v>
      </c>
      <c r="Q579" s="97">
        <v>2600</v>
      </c>
      <c r="R579" s="98">
        <v>0.67</v>
      </c>
    </row>
    <row r="580" spans="1:18">
      <c r="A580" s="90" t="s">
        <v>1398</v>
      </c>
      <c r="B580" s="95" t="s">
        <v>1095</v>
      </c>
      <c r="C580" s="100" t="s">
        <v>582</v>
      </c>
      <c r="D580" s="97">
        <v>3400</v>
      </c>
      <c r="E580" s="97">
        <v>2700</v>
      </c>
      <c r="F580" s="97">
        <v>7800000</v>
      </c>
      <c r="G580" s="97">
        <v>2900</v>
      </c>
      <c r="H580" s="98">
        <v>0.8</v>
      </c>
      <c r="I580" s="97">
        <v>3400</v>
      </c>
      <c r="J580" s="97">
        <v>2400</v>
      </c>
      <c r="K580" s="97">
        <v>6200000</v>
      </c>
      <c r="L580" s="97">
        <v>2500</v>
      </c>
      <c r="M580" s="98">
        <v>0.72</v>
      </c>
      <c r="N580" s="97">
        <v>3300</v>
      </c>
      <c r="O580" s="97">
        <v>2300</v>
      </c>
      <c r="P580" s="97">
        <v>6500000</v>
      </c>
      <c r="Q580" s="97">
        <v>2900</v>
      </c>
      <c r="R580" s="98">
        <v>0.68</v>
      </c>
    </row>
    <row r="581" spans="1:18">
      <c r="A581" s="90" t="s">
        <v>1398</v>
      </c>
      <c r="B581" s="95" t="s">
        <v>1100</v>
      </c>
      <c r="C581" s="100" t="s">
        <v>572</v>
      </c>
      <c r="D581" s="97">
        <v>5400</v>
      </c>
      <c r="E581" s="97">
        <v>4100</v>
      </c>
      <c r="F581" s="97">
        <v>9900000</v>
      </c>
      <c r="G581" s="97">
        <v>2400</v>
      </c>
      <c r="H581" s="98">
        <v>0.76</v>
      </c>
      <c r="I581" s="97">
        <v>5400</v>
      </c>
      <c r="J581" s="97">
        <v>3400</v>
      </c>
      <c r="K581" s="97">
        <v>7100000</v>
      </c>
      <c r="L581" s="97">
        <v>2100</v>
      </c>
      <c r="M581" s="98">
        <v>0.63</v>
      </c>
      <c r="N581" s="97">
        <v>5300</v>
      </c>
      <c r="O581" s="97">
        <v>3000</v>
      </c>
      <c r="P581" s="97">
        <v>7000000</v>
      </c>
      <c r="Q581" s="97">
        <v>2300</v>
      </c>
      <c r="R581" s="98">
        <v>0.56999999999999995</v>
      </c>
    </row>
    <row r="582" spans="1:18">
      <c r="A582" s="90" t="s">
        <v>1398</v>
      </c>
      <c r="B582" s="95" t="s">
        <v>1110</v>
      </c>
      <c r="C582" s="100" t="s">
        <v>559</v>
      </c>
      <c r="D582" s="97">
        <v>3000</v>
      </c>
      <c r="E582" s="97">
        <v>2500</v>
      </c>
      <c r="F582" s="97">
        <v>7000000</v>
      </c>
      <c r="G582" s="97">
        <v>2800</v>
      </c>
      <c r="H582" s="98">
        <v>0.82</v>
      </c>
      <c r="I582" s="97">
        <v>3000</v>
      </c>
      <c r="J582" s="97">
        <v>2300</v>
      </c>
      <c r="K582" s="97">
        <v>5600000</v>
      </c>
      <c r="L582" s="97">
        <v>2500</v>
      </c>
      <c r="M582" s="98">
        <v>0.76</v>
      </c>
      <c r="N582" s="97">
        <v>3000</v>
      </c>
      <c r="O582" s="97">
        <v>2200</v>
      </c>
      <c r="P582" s="97">
        <v>6100000</v>
      </c>
      <c r="Q582" s="97">
        <v>2800</v>
      </c>
      <c r="R582" s="98">
        <v>0.73</v>
      </c>
    </row>
    <row r="583" spans="1:18">
      <c r="A583" s="90" t="s">
        <v>1398</v>
      </c>
      <c r="B583" s="95" t="s">
        <v>1206</v>
      </c>
      <c r="C583" s="100" t="s">
        <v>555</v>
      </c>
      <c r="D583" s="97">
        <v>2500</v>
      </c>
      <c r="E583" s="97">
        <v>2000</v>
      </c>
      <c r="F583" s="97">
        <v>5100000</v>
      </c>
      <c r="G583" s="97">
        <v>2600</v>
      </c>
      <c r="H583" s="98">
        <v>0.8</v>
      </c>
      <c r="I583" s="97">
        <v>2400</v>
      </c>
      <c r="J583" s="97">
        <v>1700</v>
      </c>
      <c r="K583" s="97">
        <v>4000000</v>
      </c>
      <c r="L583" s="97">
        <v>2300</v>
      </c>
      <c r="M583" s="98">
        <v>0.71</v>
      </c>
      <c r="N583" s="97">
        <v>2400</v>
      </c>
      <c r="O583" s="97">
        <v>1600</v>
      </c>
      <c r="P583" s="97">
        <v>4200000</v>
      </c>
      <c r="Q583" s="97">
        <v>2500</v>
      </c>
      <c r="R583" s="98">
        <v>0.67</v>
      </c>
    </row>
    <row r="584" spans="1:18">
      <c r="A584" s="90" t="s">
        <v>1398</v>
      </c>
      <c r="B584" s="95" t="s">
        <v>1207</v>
      </c>
      <c r="C584" s="100" t="s">
        <v>554</v>
      </c>
      <c r="D584" s="97">
        <v>2500</v>
      </c>
      <c r="E584" s="97">
        <v>1900</v>
      </c>
      <c r="F584" s="97">
        <v>4800000</v>
      </c>
      <c r="G584" s="97">
        <v>2500</v>
      </c>
      <c r="H584" s="98">
        <v>0.78</v>
      </c>
      <c r="I584" s="97">
        <v>2400</v>
      </c>
      <c r="J584" s="97">
        <v>1700</v>
      </c>
      <c r="K584" s="97">
        <v>3800000</v>
      </c>
      <c r="L584" s="97">
        <v>2200</v>
      </c>
      <c r="M584" s="98">
        <v>0.71</v>
      </c>
      <c r="N584" s="97">
        <v>2400</v>
      </c>
      <c r="O584" s="97">
        <v>1600</v>
      </c>
      <c r="P584" s="97">
        <v>4000000</v>
      </c>
      <c r="Q584" s="97">
        <v>2500</v>
      </c>
      <c r="R584" s="98">
        <v>0.66</v>
      </c>
    </row>
    <row r="585" spans="1:18">
      <c r="A585" s="90" t="s">
        <v>1398</v>
      </c>
      <c r="B585" s="95" t="s">
        <v>1222</v>
      </c>
      <c r="C585" s="100" t="s">
        <v>560</v>
      </c>
      <c r="D585" s="97">
        <v>2900</v>
      </c>
      <c r="E585" s="97">
        <v>2400</v>
      </c>
      <c r="F585" s="97">
        <v>6400000</v>
      </c>
      <c r="G585" s="97">
        <v>2700</v>
      </c>
      <c r="H585" s="98">
        <v>0.81</v>
      </c>
      <c r="I585" s="97">
        <v>2900</v>
      </c>
      <c r="J585" s="97">
        <v>2200</v>
      </c>
      <c r="K585" s="97">
        <v>5200000</v>
      </c>
      <c r="L585" s="97">
        <v>2400</v>
      </c>
      <c r="M585" s="98">
        <v>0.74</v>
      </c>
      <c r="N585" s="97">
        <v>2900</v>
      </c>
      <c r="O585" s="97">
        <v>2000</v>
      </c>
      <c r="P585" s="97">
        <v>5500000</v>
      </c>
      <c r="Q585" s="97">
        <v>2700</v>
      </c>
      <c r="R585" s="98">
        <v>0.7</v>
      </c>
    </row>
    <row r="586" spans="1:18">
      <c r="A586" s="90" t="s">
        <v>1398</v>
      </c>
      <c r="B586" s="95" t="s">
        <v>1231</v>
      </c>
      <c r="C586" s="100" t="s">
        <v>567</v>
      </c>
      <c r="D586" s="97">
        <v>3000</v>
      </c>
      <c r="E586" s="97">
        <v>2400</v>
      </c>
      <c r="F586" s="97">
        <v>6500000</v>
      </c>
      <c r="G586" s="97">
        <v>2700</v>
      </c>
      <c r="H586" s="98">
        <v>0.79</v>
      </c>
      <c r="I586" s="97">
        <v>3000</v>
      </c>
      <c r="J586" s="97">
        <v>2100</v>
      </c>
      <c r="K586" s="97">
        <v>5000000</v>
      </c>
      <c r="L586" s="97">
        <v>2300</v>
      </c>
      <c r="M586" s="98">
        <v>0.71</v>
      </c>
      <c r="N586" s="97">
        <v>3000</v>
      </c>
      <c r="O586" s="97">
        <v>1900</v>
      </c>
      <c r="P586" s="97">
        <v>5100000</v>
      </c>
      <c r="Q586" s="97">
        <v>2600</v>
      </c>
      <c r="R586" s="98">
        <v>0.64</v>
      </c>
    </row>
    <row r="587" spans="1:18">
      <c r="A587" s="90" t="s">
        <v>1398</v>
      </c>
      <c r="B587" s="95" t="s">
        <v>1232</v>
      </c>
      <c r="C587" s="100" t="s">
        <v>585</v>
      </c>
      <c r="D587" s="97">
        <v>4000</v>
      </c>
      <c r="E587" s="97">
        <v>3200</v>
      </c>
      <c r="F587" s="97">
        <v>8800000</v>
      </c>
      <c r="G587" s="97">
        <v>2800</v>
      </c>
      <c r="H587" s="98">
        <v>0.78</v>
      </c>
      <c r="I587" s="97">
        <v>4000</v>
      </c>
      <c r="J587" s="97">
        <v>2800</v>
      </c>
      <c r="K587" s="97">
        <v>6900000</v>
      </c>
      <c r="L587" s="97">
        <v>2500</v>
      </c>
      <c r="M587" s="98">
        <v>0.7</v>
      </c>
      <c r="N587" s="97">
        <v>4000</v>
      </c>
      <c r="O587" s="97">
        <v>2600</v>
      </c>
      <c r="P587" s="97">
        <v>7200000</v>
      </c>
      <c r="Q587" s="97">
        <v>2800</v>
      </c>
      <c r="R587" s="98">
        <v>0.66</v>
      </c>
    </row>
    <row r="588" spans="1:18">
      <c r="A588" s="90" t="s">
        <v>1398</v>
      </c>
      <c r="B588" s="95" t="s">
        <v>1283</v>
      </c>
      <c r="C588" s="100" t="s">
        <v>551</v>
      </c>
      <c r="D588" s="97">
        <v>2500</v>
      </c>
      <c r="E588" s="97">
        <v>1900</v>
      </c>
      <c r="F588" s="97">
        <v>5600000</v>
      </c>
      <c r="G588" s="97">
        <v>2900</v>
      </c>
      <c r="H588" s="98">
        <v>0.79</v>
      </c>
      <c r="I588" s="97">
        <v>2400</v>
      </c>
      <c r="J588" s="97">
        <v>1800</v>
      </c>
      <c r="K588" s="97">
        <v>4400000</v>
      </c>
      <c r="L588" s="97">
        <v>2500</v>
      </c>
      <c r="M588" s="98">
        <v>0.72</v>
      </c>
      <c r="N588" s="97">
        <v>2400</v>
      </c>
      <c r="O588" s="97">
        <v>1600</v>
      </c>
      <c r="P588" s="97">
        <v>4600000</v>
      </c>
      <c r="Q588" s="97">
        <v>2800</v>
      </c>
      <c r="R588" s="98">
        <v>0.67</v>
      </c>
    </row>
    <row r="589" spans="1:18">
      <c r="A589" s="90" t="s">
        <v>1398</v>
      </c>
      <c r="B589" s="95" t="s">
        <v>1289</v>
      </c>
      <c r="C589" s="100" t="s">
        <v>1399</v>
      </c>
      <c r="D589" s="97">
        <v>3700</v>
      </c>
      <c r="E589" s="97">
        <v>3000</v>
      </c>
      <c r="F589" s="97">
        <v>7700000</v>
      </c>
      <c r="G589" s="97">
        <v>2600</v>
      </c>
      <c r="H589" s="98">
        <v>0.8</v>
      </c>
      <c r="I589" s="97">
        <v>3700</v>
      </c>
      <c r="J589" s="97">
        <v>2600</v>
      </c>
      <c r="K589" s="97">
        <v>5800000</v>
      </c>
      <c r="L589" s="97">
        <v>2300</v>
      </c>
      <c r="M589" s="98">
        <v>0.69</v>
      </c>
      <c r="N589" s="97">
        <v>3700</v>
      </c>
      <c r="O589" s="97">
        <v>2300</v>
      </c>
      <c r="P589" s="97">
        <v>5900000</v>
      </c>
      <c r="Q589" s="97">
        <v>2500</v>
      </c>
      <c r="R589" s="98">
        <v>0.63</v>
      </c>
    </row>
    <row r="590" spans="1:18" ht="22.5" customHeight="1">
      <c r="A590" s="90" t="s">
        <v>1401</v>
      </c>
      <c r="B590" s="99" t="s">
        <v>1440</v>
      </c>
      <c r="C590" s="92" t="s">
        <v>1401</v>
      </c>
      <c r="D590" s="93">
        <v>208000</v>
      </c>
      <c r="E590" s="93">
        <v>158000</v>
      </c>
      <c r="F590" s="93">
        <v>460000000</v>
      </c>
      <c r="G590" s="93">
        <v>2900</v>
      </c>
      <c r="H590" s="94">
        <v>0.76</v>
      </c>
      <c r="I590" s="93">
        <v>207000</v>
      </c>
      <c r="J590" s="93">
        <v>142000</v>
      </c>
      <c r="K590" s="93">
        <v>360000000</v>
      </c>
      <c r="L590" s="93">
        <v>2500</v>
      </c>
      <c r="M590" s="94">
        <v>0.69</v>
      </c>
      <c r="N590" s="93">
        <v>207000</v>
      </c>
      <c r="O590" s="93">
        <v>131000</v>
      </c>
      <c r="P590" s="93">
        <v>373000000</v>
      </c>
      <c r="Q590" s="93">
        <v>2800</v>
      </c>
      <c r="R590" s="94">
        <v>0.64</v>
      </c>
    </row>
    <row r="591" spans="1:18">
      <c r="A591" s="90" t="s">
        <v>1401</v>
      </c>
      <c r="B591" s="95" t="s">
        <v>662</v>
      </c>
      <c r="C591" s="100" t="s">
        <v>588</v>
      </c>
      <c r="D591" s="97">
        <v>2600</v>
      </c>
      <c r="E591" s="97">
        <v>1900</v>
      </c>
      <c r="F591" s="97">
        <v>5300000</v>
      </c>
      <c r="G591" s="97">
        <v>2800</v>
      </c>
      <c r="H591" s="98">
        <v>0.75</v>
      </c>
      <c r="I591" s="97">
        <v>2600</v>
      </c>
      <c r="J591" s="97">
        <v>1800</v>
      </c>
      <c r="K591" s="97">
        <v>4400000</v>
      </c>
      <c r="L591" s="97">
        <v>2400</v>
      </c>
      <c r="M591" s="98">
        <v>0.71</v>
      </c>
      <c r="N591" s="97">
        <v>2600</v>
      </c>
      <c r="O591" s="97">
        <v>1700</v>
      </c>
      <c r="P591" s="97">
        <v>4800000</v>
      </c>
      <c r="Q591" s="97">
        <v>2800</v>
      </c>
      <c r="R591" s="98">
        <v>0.67</v>
      </c>
    </row>
    <row r="592" spans="1:18">
      <c r="A592" s="90" t="s">
        <v>1401</v>
      </c>
      <c r="B592" s="95" t="s">
        <v>663</v>
      </c>
      <c r="C592" s="100" t="s">
        <v>589</v>
      </c>
      <c r="D592" s="97">
        <v>2400</v>
      </c>
      <c r="E592" s="97">
        <v>1700</v>
      </c>
      <c r="F592" s="97">
        <v>5300000</v>
      </c>
      <c r="G592" s="97">
        <v>3100</v>
      </c>
      <c r="H592" s="98">
        <v>0.7</v>
      </c>
      <c r="I592" s="97">
        <v>2400</v>
      </c>
      <c r="J592" s="97">
        <v>1500</v>
      </c>
      <c r="K592" s="97">
        <v>4200000</v>
      </c>
      <c r="L592" s="97">
        <v>2700</v>
      </c>
      <c r="M592" s="98">
        <v>0.65</v>
      </c>
      <c r="N592" s="97">
        <v>2400</v>
      </c>
      <c r="O592" s="97">
        <v>1500</v>
      </c>
      <c r="P592" s="97">
        <v>4500000</v>
      </c>
      <c r="Q592" s="97">
        <v>3100</v>
      </c>
      <c r="R592" s="98">
        <v>0.62</v>
      </c>
    </row>
    <row r="593" spans="1:18">
      <c r="A593" s="90" t="s">
        <v>1401</v>
      </c>
      <c r="B593" s="95" t="s">
        <v>664</v>
      </c>
      <c r="C593" s="100" t="s">
        <v>590</v>
      </c>
      <c r="D593" s="97">
        <v>3000</v>
      </c>
      <c r="E593" s="97">
        <v>2400</v>
      </c>
      <c r="F593" s="97">
        <v>6900000</v>
      </c>
      <c r="G593" s="97">
        <v>2900</v>
      </c>
      <c r="H593" s="98">
        <v>0.8</v>
      </c>
      <c r="I593" s="97">
        <v>3000</v>
      </c>
      <c r="J593" s="97">
        <v>2200</v>
      </c>
      <c r="K593" s="97">
        <v>5500000</v>
      </c>
      <c r="L593" s="97">
        <v>2500</v>
      </c>
      <c r="M593" s="98">
        <v>0.74</v>
      </c>
      <c r="N593" s="97">
        <v>2900</v>
      </c>
      <c r="O593" s="97">
        <v>2100</v>
      </c>
      <c r="P593" s="97">
        <v>5900000</v>
      </c>
      <c r="Q593" s="97">
        <v>2800</v>
      </c>
      <c r="R593" s="98">
        <v>0.7</v>
      </c>
    </row>
    <row r="594" spans="1:18">
      <c r="A594" s="90" t="s">
        <v>1401</v>
      </c>
      <c r="B594" s="95" t="s">
        <v>670</v>
      </c>
      <c r="C594" s="100" t="s">
        <v>591</v>
      </c>
      <c r="D594" s="97">
        <v>3400</v>
      </c>
      <c r="E594" s="97">
        <v>2400</v>
      </c>
      <c r="F594" s="97">
        <v>7200000</v>
      </c>
      <c r="G594" s="97">
        <v>3000</v>
      </c>
      <c r="H594" s="98">
        <v>0.72</v>
      </c>
      <c r="I594" s="97">
        <v>3400</v>
      </c>
      <c r="J594" s="97">
        <v>2000</v>
      </c>
      <c r="K594" s="97">
        <v>5300000</v>
      </c>
      <c r="L594" s="97">
        <v>2600</v>
      </c>
      <c r="M594" s="98">
        <v>0.61</v>
      </c>
      <c r="N594" s="97">
        <v>3400</v>
      </c>
      <c r="O594" s="97">
        <v>1900</v>
      </c>
      <c r="P594" s="97">
        <v>5400000</v>
      </c>
      <c r="Q594" s="97">
        <v>2900</v>
      </c>
      <c r="R594" s="98">
        <v>0.55000000000000004</v>
      </c>
    </row>
    <row r="595" spans="1:18">
      <c r="A595" s="90" t="s">
        <v>1401</v>
      </c>
      <c r="B595" s="95" t="s">
        <v>672</v>
      </c>
      <c r="C595" s="100" t="s">
        <v>592</v>
      </c>
      <c r="D595" s="97">
        <v>5000</v>
      </c>
      <c r="E595" s="97">
        <v>3800</v>
      </c>
      <c r="F595" s="97">
        <v>11900000</v>
      </c>
      <c r="G595" s="97">
        <v>3100</v>
      </c>
      <c r="H595" s="98">
        <v>0.75</v>
      </c>
      <c r="I595" s="97">
        <v>5000</v>
      </c>
      <c r="J595" s="97">
        <v>3200</v>
      </c>
      <c r="K595" s="97">
        <v>8800000</v>
      </c>
      <c r="L595" s="97">
        <v>2700</v>
      </c>
      <c r="M595" s="98">
        <v>0.64</v>
      </c>
      <c r="N595" s="97">
        <v>5000</v>
      </c>
      <c r="O595" s="97">
        <v>2900</v>
      </c>
      <c r="P595" s="97">
        <v>8600000</v>
      </c>
      <c r="Q595" s="97">
        <v>3000</v>
      </c>
      <c r="R595" s="98">
        <v>0.56999999999999995</v>
      </c>
    </row>
    <row r="596" spans="1:18">
      <c r="A596" s="90" t="s">
        <v>1401</v>
      </c>
      <c r="B596" s="95" t="s">
        <v>678</v>
      </c>
      <c r="C596" s="100" t="s">
        <v>593</v>
      </c>
      <c r="D596" s="97">
        <v>3600</v>
      </c>
      <c r="E596" s="97">
        <v>2700</v>
      </c>
      <c r="F596" s="97">
        <v>7700000</v>
      </c>
      <c r="G596" s="97">
        <v>2900</v>
      </c>
      <c r="H596" s="98">
        <v>0.75</v>
      </c>
      <c r="I596" s="97">
        <v>3600</v>
      </c>
      <c r="J596" s="97">
        <v>2400</v>
      </c>
      <c r="K596" s="97">
        <v>5900000</v>
      </c>
      <c r="L596" s="97">
        <v>2500</v>
      </c>
      <c r="M596" s="98">
        <v>0.66</v>
      </c>
      <c r="N596" s="97">
        <v>3600</v>
      </c>
      <c r="O596" s="97">
        <v>2200</v>
      </c>
      <c r="P596" s="97">
        <v>6100000</v>
      </c>
      <c r="Q596" s="97">
        <v>2800</v>
      </c>
      <c r="R596" s="98">
        <v>0.61</v>
      </c>
    </row>
    <row r="597" spans="1:18">
      <c r="A597" s="90" t="s">
        <v>1401</v>
      </c>
      <c r="B597" s="95" t="s">
        <v>680</v>
      </c>
      <c r="C597" s="100" t="s">
        <v>594</v>
      </c>
      <c r="D597" s="97">
        <v>3700</v>
      </c>
      <c r="E597" s="97">
        <v>2500</v>
      </c>
      <c r="F597" s="97">
        <v>8400000</v>
      </c>
      <c r="G597" s="97">
        <v>3300</v>
      </c>
      <c r="H597" s="98">
        <v>0.69</v>
      </c>
      <c r="I597" s="97">
        <v>3700</v>
      </c>
      <c r="J597" s="97">
        <v>2100</v>
      </c>
      <c r="K597" s="97">
        <v>6000000</v>
      </c>
      <c r="L597" s="97">
        <v>2800</v>
      </c>
      <c r="M597" s="98">
        <v>0.56999999999999995</v>
      </c>
      <c r="N597" s="97">
        <v>3700</v>
      </c>
      <c r="O597" s="97">
        <v>1800</v>
      </c>
      <c r="P597" s="97">
        <v>5700000</v>
      </c>
      <c r="Q597" s="97">
        <v>3200</v>
      </c>
      <c r="R597" s="98">
        <v>0.5</v>
      </c>
    </row>
    <row r="598" spans="1:18">
      <c r="A598" s="90" t="s">
        <v>1401</v>
      </c>
      <c r="B598" s="95" t="s">
        <v>696</v>
      </c>
      <c r="C598" s="100" t="s">
        <v>595</v>
      </c>
      <c r="D598" s="97">
        <v>5500</v>
      </c>
      <c r="E598" s="97">
        <v>4100</v>
      </c>
      <c r="F598" s="97">
        <v>12300000</v>
      </c>
      <c r="G598" s="97">
        <v>3000</v>
      </c>
      <c r="H598" s="98">
        <v>0.74</v>
      </c>
      <c r="I598" s="97">
        <v>5500</v>
      </c>
      <c r="J598" s="97">
        <v>3400</v>
      </c>
      <c r="K598" s="97">
        <v>8900000</v>
      </c>
      <c r="L598" s="97">
        <v>2600</v>
      </c>
      <c r="M598" s="98">
        <v>0.62</v>
      </c>
      <c r="N598" s="97">
        <v>5500</v>
      </c>
      <c r="O598" s="97">
        <v>3100</v>
      </c>
      <c r="P598" s="97">
        <v>8900000</v>
      </c>
      <c r="Q598" s="97">
        <v>2900</v>
      </c>
      <c r="R598" s="98">
        <v>0.56999999999999995</v>
      </c>
    </row>
    <row r="599" spans="1:18">
      <c r="A599" s="90" t="s">
        <v>1401</v>
      </c>
      <c r="B599" s="95" t="s">
        <v>760</v>
      </c>
      <c r="C599" s="100" t="s">
        <v>596</v>
      </c>
      <c r="D599" s="97">
        <v>2800</v>
      </c>
      <c r="E599" s="97">
        <v>2000</v>
      </c>
      <c r="F599" s="97">
        <v>5600000</v>
      </c>
      <c r="G599" s="97">
        <v>2800</v>
      </c>
      <c r="H599" s="98">
        <v>0.71</v>
      </c>
      <c r="I599" s="97">
        <v>2800</v>
      </c>
      <c r="J599" s="97">
        <v>1700</v>
      </c>
      <c r="K599" s="97">
        <v>4200000</v>
      </c>
      <c r="L599" s="97">
        <v>2400</v>
      </c>
      <c r="M599" s="98">
        <v>0.61</v>
      </c>
      <c r="N599" s="97">
        <v>2800</v>
      </c>
      <c r="O599" s="97">
        <v>1500</v>
      </c>
      <c r="P599" s="97">
        <v>4000000</v>
      </c>
      <c r="Q599" s="97">
        <v>2700</v>
      </c>
      <c r="R599" s="98">
        <v>0.53</v>
      </c>
    </row>
    <row r="600" spans="1:18">
      <c r="A600" s="90" t="s">
        <v>1401</v>
      </c>
      <c r="B600" s="95" t="s">
        <v>776</v>
      </c>
      <c r="C600" s="100" t="s">
        <v>597</v>
      </c>
      <c r="D600" s="97">
        <v>3100</v>
      </c>
      <c r="E600" s="97">
        <v>2400</v>
      </c>
      <c r="F600" s="97">
        <v>6600000</v>
      </c>
      <c r="G600" s="97">
        <v>2800</v>
      </c>
      <c r="H600" s="98">
        <v>0.77</v>
      </c>
      <c r="I600" s="97">
        <v>3100</v>
      </c>
      <c r="J600" s="97">
        <v>2200</v>
      </c>
      <c r="K600" s="97">
        <v>5200000</v>
      </c>
      <c r="L600" s="97">
        <v>2400</v>
      </c>
      <c r="M600" s="98">
        <v>0.7</v>
      </c>
      <c r="N600" s="97">
        <v>3100</v>
      </c>
      <c r="O600" s="97">
        <v>2000</v>
      </c>
      <c r="P600" s="97">
        <v>5500000</v>
      </c>
      <c r="Q600" s="97">
        <v>2700</v>
      </c>
      <c r="R600" s="98">
        <v>0.66</v>
      </c>
    </row>
    <row r="601" spans="1:18">
      <c r="A601" s="90" t="s">
        <v>1401</v>
      </c>
      <c r="B601" s="95" t="s">
        <v>801</v>
      </c>
      <c r="C601" s="100" t="s">
        <v>598</v>
      </c>
      <c r="D601" s="97">
        <v>3300</v>
      </c>
      <c r="E601" s="97">
        <v>2700</v>
      </c>
      <c r="F601" s="97">
        <v>7600000</v>
      </c>
      <c r="G601" s="97">
        <v>2900</v>
      </c>
      <c r="H601" s="98">
        <v>0.81</v>
      </c>
      <c r="I601" s="97">
        <v>3300</v>
      </c>
      <c r="J601" s="97">
        <v>2500</v>
      </c>
      <c r="K601" s="97">
        <v>6100000</v>
      </c>
      <c r="L601" s="97">
        <v>2500</v>
      </c>
      <c r="M601" s="98">
        <v>0.76</v>
      </c>
      <c r="N601" s="97">
        <v>3200</v>
      </c>
      <c r="O601" s="97">
        <v>2400</v>
      </c>
      <c r="P601" s="97">
        <v>6600000</v>
      </c>
      <c r="Q601" s="97">
        <v>2800</v>
      </c>
      <c r="R601" s="98">
        <v>0.73</v>
      </c>
    </row>
    <row r="602" spans="1:18">
      <c r="A602" s="90" t="s">
        <v>1401</v>
      </c>
      <c r="B602" s="95" t="s">
        <v>815</v>
      </c>
      <c r="C602" s="100" t="s">
        <v>599</v>
      </c>
      <c r="D602" s="97">
        <v>3100</v>
      </c>
      <c r="E602" s="97">
        <v>2400</v>
      </c>
      <c r="F602" s="97">
        <v>7100000</v>
      </c>
      <c r="G602" s="97">
        <v>2900</v>
      </c>
      <c r="H602" s="98">
        <v>0.79</v>
      </c>
      <c r="I602" s="97">
        <v>3100</v>
      </c>
      <c r="J602" s="97">
        <v>2300</v>
      </c>
      <c r="K602" s="97">
        <v>5700000</v>
      </c>
      <c r="L602" s="97">
        <v>2500</v>
      </c>
      <c r="M602" s="98">
        <v>0.73</v>
      </c>
      <c r="N602" s="97">
        <v>3100</v>
      </c>
      <c r="O602" s="97">
        <v>2100</v>
      </c>
      <c r="P602" s="97">
        <v>6000000</v>
      </c>
      <c r="Q602" s="97">
        <v>2800</v>
      </c>
      <c r="R602" s="98">
        <v>0.69</v>
      </c>
    </row>
    <row r="603" spans="1:18">
      <c r="A603" s="90" t="s">
        <v>1401</v>
      </c>
      <c r="B603" s="95" t="s">
        <v>835</v>
      </c>
      <c r="C603" s="100" t="s">
        <v>600</v>
      </c>
      <c r="D603" s="97">
        <v>5500</v>
      </c>
      <c r="E603" s="97">
        <v>4000</v>
      </c>
      <c r="F603" s="97">
        <v>11900000</v>
      </c>
      <c r="G603" s="97">
        <v>2900</v>
      </c>
      <c r="H603" s="98">
        <v>0.73</v>
      </c>
      <c r="I603" s="97">
        <v>5500</v>
      </c>
      <c r="J603" s="97">
        <v>3400</v>
      </c>
      <c r="K603" s="97">
        <v>8600000</v>
      </c>
      <c r="L603" s="97">
        <v>2500</v>
      </c>
      <c r="M603" s="98">
        <v>0.61</v>
      </c>
      <c r="N603" s="97">
        <v>5500</v>
      </c>
      <c r="O603" s="97">
        <v>3000</v>
      </c>
      <c r="P603" s="97">
        <v>8600000</v>
      </c>
      <c r="Q603" s="97">
        <v>2800</v>
      </c>
      <c r="R603" s="98">
        <v>0.55000000000000004</v>
      </c>
    </row>
    <row r="604" spans="1:18">
      <c r="A604" s="90" t="s">
        <v>1401</v>
      </c>
      <c r="B604" s="95" t="s">
        <v>836</v>
      </c>
      <c r="C604" s="100" t="s">
        <v>601</v>
      </c>
      <c r="D604" s="97">
        <v>5200</v>
      </c>
      <c r="E604" s="97">
        <v>3700</v>
      </c>
      <c r="F604" s="97">
        <v>11200000</v>
      </c>
      <c r="G604" s="97">
        <v>3000</v>
      </c>
      <c r="H604" s="98">
        <v>0.71</v>
      </c>
      <c r="I604" s="97">
        <v>5200</v>
      </c>
      <c r="J604" s="97">
        <v>3100</v>
      </c>
      <c r="K604" s="97">
        <v>8300000</v>
      </c>
      <c r="L604" s="97">
        <v>2700</v>
      </c>
      <c r="M604" s="98">
        <v>0.6</v>
      </c>
      <c r="N604" s="97">
        <v>5200</v>
      </c>
      <c r="O604" s="97">
        <v>2700</v>
      </c>
      <c r="P604" s="97">
        <v>8100000</v>
      </c>
      <c r="Q604" s="97">
        <v>3000</v>
      </c>
      <c r="R604" s="98">
        <v>0.53</v>
      </c>
    </row>
    <row r="605" spans="1:18">
      <c r="A605" s="90" t="s">
        <v>1401</v>
      </c>
      <c r="B605" s="95" t="s">
        <v>837</v>
      </c>
      <c r="C605" s="100" t="s">
        <v>602</v>
      </c>
      <c r="D605" s="97">
        <v>2900</v>
      </c>
      <c r="E605" s="97">
        <v>2300</v>
      </c>
      <c r="F605" s="97">
        <v>6000000</v>
      </c>
      <c r="G605" s="97">
        <v>2700</v>
      </c>
      <c r="H605" s="98">
        <v>0.77</v>
      </c>
      <c r="I605" s="97">
        <v>2900</v>
      </c>
      <c r="J605" s="97">
        <v>2000</v>
      </c>
      <c r="K605" s="97">
        <v>4700000</v>
      </c>
      <c r="L605" s="97">
        <v>2300</v>
      </c>
      <c r="M605" s="98">
        <v>0.7</v>
      </c>
      <c r="N605" s="97">
        <v>2900</v>
      </c>
      <c r="O605" s="97">
        <v>1900</v>
      </c>
      <c r="P605" s="97">
        <v>5000000</v>
      </c>
      <c r="Q605" s="97">
        <v>2600</v>
      </c>
      <c r="R605" s="98">
        <v>0.66</v>
      </c>
    </row>
    <row r="606" spans="1:18">
      <c r="A606" s="90" t="s">
        <v>1401</v>
      </c>
      <c r="B606" s="95" t="s">
        <v>838</v>
      </c>
      <c r="C606" s="100" t="s">
        <v>603</v>
      </c>
      <c r="D606" s="97">
        <v>2600</v>
      </c>
      <c r="E606" s="97">
        <v>2000</v>
      </c>
      <c r="F606" s="97">
        <v>5100000</v>
      </c>
      <c r="G606" s="97">
        <v>2500</v>
      </c>
      <c r="H606" s="98">
        <v>0.77</v>
      </c>
      <c r="I606" s="97">
        <v>2600</v>
      </c>
      <c r="J606" s="97">
        <v>1900</v>
      </c>
      <c r="K606" s="97">
        <v>4100000</v>
      </c>
      <c r="L606" s="97">
        <v>2200</v>
      </c>
      <c r="M606" s="98">
        <v>0.72</v>
      </c>
      <c r="N606" s="97">
        <v>2600</v>
      </c>
      <c r="O606" s="97">
        <v>1700</v>
      </c>
      <c r="P606" s="97">
        <v>4300000</v>
      </c>
      <c r="Q606" s="97">
        <v>2500</v>
      </c>
      <c r="R606" s="98">
        <v>0.68</v>
      </c>
    </row>
    <row r="607" spans="1:18">
      <c r="A607" s="90" t="s">
        <v>1401</v>
      </c>
      <c r="B607" s="95" t="s">
        <v>839</v>
      </c>
      <c r="C607" s="100" t="s">
        <v>604</v>
      </c>
      <c r="D607" s="97">
        <v>3500</v>
      </c>
      <c r="E607" s="97">
        <v>2700</v>
      </c>
      <c r="F607" s="97">
        <v>7700000</v>
      </c>
      <c r="G607" s="97">
        <v>2800</v>
      </c>
      <c r="H607" s="98">
        <v>0.77</v>
      </c>
      <c r="I607" s="97">
        <v>3500</v>
      </c>
      <c r="J607" s="97">
        <v>2500</v>
      </c>
      <c r="K607" s="97">
        <v>6100000</v>
      </c>
      <c r="L607" s="97">
        <v>2400</v>
      </c>
      <c r="M607" s="98">
        <v>0.71</v>
      </c>
      <c r="N607" s="97">
        <v>3500</v>
      </c>
      <c r="O607" s="97">
        <v>2300</v>
      </c>
      <c r="P607" s="97">
        <v>6300000</v>
      </c>
      <c r="Q607" s="97">
        <v>2800</v>
      </c>
      <c r="R607" s="98">
        <v>0.65</v>
      </c>
    </row>
    <row r="608" spans="1:18">
      <c r="A608" s="90" t="s">
        <v>1401</v>
      </c>
      <c r="B608" s="95" t="s">
        <v>846</v>
      </c>
      <c r="C608" s="100" t="s">
        <v>605</v>
      </c>
      <c r="D608" s="97">
        <v>2900</v>
      </c>
      <c r="E608" s="97">
        <v>2200</v>
      </c>
      <c r="F608" s="97">
        <v>6800000</v>
      </c>
      <c r="G608" s="97">
        <v>3100</v>
      </c>
      <c r="H608" s="98">
        <v>0.77</v>
      </c>
      <c r="I608" s="97">
        <v>2800</v>
      </c>
      <c r="J608" s="97">
        <v>2000</v>
      </c>
      <c r="K608" s="97">
        <v>5400000</v>
      </c>
      <c r="L608" s="97">
        <v>2700</v>
      </c>
      <c r="M608" s="98">
        <v>0.71</v>
      </c>
      <c r="N608" s="97">
        <v>2800</v>
      </c>
      <c r="O608" s="97">
        <v>1900</v>
      </c>
      <c r="P608" s="97">
        <v>5500000</v>
      </c>
      <c r="Q608" s="97">
        <v>3000</v>
      </c>
      <c r="R608" s="98">
        <v>0.66</v>
      </c>
    </row>
    <row r="609" spans="1:18">
      <c r="A609" s="90" t="s">
        <v>1401</v>
      </c>
      <c r="B609" s="95" t="s">
        <v>849</v>
      </c>
      <c r="C609" s="100" t="s">
        <v>606</v>
      </c>
      <c r="D609" s="97">
        <v>3800</v>
      </c>
      <c r="E609" s="97">
        <v>3000</v>
      </c>
      <c r="F609" s="97">
        <v>8300000</v>
      </c>
      <c r="G609" s="97">
        <v>2800</v>
      </c>
      <c r="H609" s="98">
        <v>0.79</v>
      </c>
      <c r="I609" s="97">
        <v>3700</v>
      </c>
      <c r="J609" s="97">
        <v>2700</v>
      </c>
      <c r="K609" s="97">
        <v>6500000</v>
      </c>
      <c r="L609" s="97">
        <v>2400</v>
      </c>
      <c r="M609" s="98">
        <v>0.71</v>
      </c>
      <c r="N609" s="97">
        <v>3700</v>
      </c>
      <c r="O609" s="97">
        <v>2500</v>
      </c>
      <c r="P609" s="97">
        <v>6800000</v>
      </c>
      <c r="Q609" s="97">
        <v>2700</v>
      </c>
      <c r="R609" s="98">
        <v>0.67</v>
      </c>
    </row>
    <row r="610" spans="1:18">
      <c r="A610" s="90" t="s">
        <v>1401</v>
      </c>
      <c r="B610" s="95" t="s">
        <v>850</v>
      </c>
      <c r="C610" s="100" t="s">
        <v>607</v>
      </c>
      <c r="D610" s="97">
        <v>4900</v>
      </c>
      <c r="E610" s="97">
        <v>3800</v>
      </c>
      <c r="F610" s="97">
        <v>11800000</v>
      </c>
      <c r="G610" s="97">
        <v>3100</v>
      </c>
      <c r="H610" s="98">
        <v>0.77</v>
      </c>
      <c r="I610" s="97">
        <v>4900</v>
      </c>
      <c r="J610" s="97">
        <v>3400</v>
      </c>
      <c r="K610" s="97">
        <v>9200000</v>
      </c>
      <c r="L610" s="97">
        <v>2700</v>
      </c>
      <c r="M610" s="98">
        <v>0.7</v>
      </c>
      <c r="N610" s="97">
        <v>4900</v>
      </c>
      <c r="O610" s="97">
        <v>3100</v>
      </c>
      <c r="P610" s="97">
        <v>9400000</v>
      </c>
      <c r="Q610" s="97">
        <v>3100</v>
      </c>
      <c r="R610" s="98">
        <v>0.63</v>
      </c>
    </row>
    <row r="611" spans="1:18">
      <c r="A611" s="90" t="s">
        <v>1401</v>
      </c>
      <c r="B611" s="95" t="s">
        <v>851</v>
      </c>
      <c r="C611" s="100" t="s">
        <v>608</v>
      </c>
      <c r="D611" s="97">
        <v>3300</v>
      </c>
      <c r="E611" s="97">
        <v>2500</v>
      </c>
      <c r="F611" s="97">
        <v>7600000</v>
      </c>
      <c r="G611" s="97">
        <v>3000</v>
      </c>
      <c r="H611" s="98">
        <v>0.77</v>
      </c>
      <c r="I611" s="97">
        <v>3300</v>
      </c>
      <c r="J611" s="97">
        <v>2300</v>
      </c>
      <c r="K611" s="97">
        <v>6100000</v>
      </c>
      <c r="L611" s="97">
        <v>2600</v>
      </c>
      <c r="M611" s="98">
        <v>0.71</v>
      </c>
      <c r="N611" s="97">
        <v>3200</v>
      </c>
      <c r="O611" s="97">
        <v>2200</v>
      </c>
      <c r="P611" s="97">
        <v>6400000</v>
      </c>
      <c r="Q611" s="97">
        <v>2900</v>
      </c>
      <c r="R611" s="98">
        <v>0.67</v>
      </c>
    </row>
    <row r="612" spans="1:18">
      <c r="A612" s="90" t="s">
        <v>1401</v>
      </c>
      <c r="B612" s="95" t="s">
        <v>858</v>
      </c>
      <c r="C612" s="100" t="s">
        <v>609</v>
      </c>
      <c r="D612" s="97">
        <v>4500</v>
      </c>
      <c r="E612" s="97">
        <v>3500</v>
      </c>
      <c r="F612" s="97">
        <v>9800000</v>
      </c>
      <c r="G612" s="97">
        <v>2800</v>
      </c>
      <c r="H612" s="98">
        <v>0.78</v>
      </c>
      <c r="I612" s="97">
        <v>4500</v>
      </c>
      <c r="J612" s="97">
        <v>3300</v>
      </c>
      <c r="K612" s="97">
        <v>8000000</v>
      </c>
      <c r="L612" s="97">
        <v>2400</v>
      </c>
      <c r="M612" s="98">
        <v>0.73</v>
      </c>
      <c r="N612" s="97">
        <v>4500</v>
      </c>
      <c r="O612" s="97">
        <v>3100</v>
      </c>
      <c r="P612" s="97">
        <v>8400000</v>
      </c>
      <c r="Q612" s="97">
        <v>2700</v>
      </c>
      <c r="R612" s="98">
        <v>0.68</v>
      </c>
    </row>
    <row r="613" spans="1:18">
      <c r="A613" s="90" t="s">
        <v>1401</v>
      </c>
      <c r="B613" s="95" t="s">
        <v>859</v>
      </c>
      <c r="C613" s="100" t="s">
        <v>610</v>
      </c>
      <c r="D613" s="97">
        <v>5200</v>
      </c>
      <c r="E613" s="97">
        <v>3800</v>
      </c>
      <c r="F613" s="97">
        <v>10700000</v>
      </c>
      <c r="G613" s="97">
        <v>2800</v>
      </c>
      <c r="H613" s="98">
        <v>0.73</v>
      </c>
      <c r="I613" s="97">
        <v>5200</v>
      </c>
      <c r="J613" s="97">
        <v>3600</v>
      </c>
      <c r="K613" s="97">
        <v>8700000</v>
      </c>
      <c r="L613" s="97">
        <v>2500</v>
      </c>
      <c r="M613" s="98">
        <v>0.69</v>
      </c>
      <c r="N613" s="97">
        <v>5100</v>
      </c>
      <c r="O613" s="97">
        <v>3200</v>
      </c>
      <c r="P613" s="97">
        <v>9000000</v>
      </c>
      <c r="Q613" s="97">
        <v>2800</v>
      </c>
      <c r="R613" s="98">
        <v>0.63</v>
      </c>
    </row>
    <row r="614" spans="1:18">
      <c r="A614" s="90" t="s">
        <v>1401</v>
      </c>
      <c r="B614" s="95" t="s">
        <v>860</v>
      </c>
      <c r="C614" s="100" t="s">
        <v>611</v>
      </c>
      <c r="D614" s="97">
        <v>3300</v>
      </c>
      <c r="E614" s="97">
        <v>2400</v>
      </c>
      <c r="F614" s="97">
        <v>7300000</v>
      </c>
      <c r="G614" s="97">
        <v>3000</v>
      </c>
      <c r="H614" s="98">
        <v>0.74</v>
      </c>
      <c r="I614" s="97">
        <v>3300</v>
      </c>
      <c r="J614" s="97">
        <v>2300</v>
      </c>
      <c r="K614" s="97">
        <v>5900000</v>
      </c>
      <c r="L614" s="97">
        <v>2600</v>
      </c>
      <c r="M614" s="98">
        <v>0.69</v>
      </c>
      <c r="N614" s="97">
        <v>3300</v>
      </c>
      <c r="O614" s="97">
        <v>2100</v>
      </c>
      <c r="P614" s="97">
        <v>6000000</v>
      </c>
      <c r="Q614" s="97">
        <v>2900</v>
      </c>
      <c r="R614" s="98">
        <v>0.63</v>
      </c>
    </row>
    <row r="615" spans="1:18">
      <c r="A615" s="90" t="s">
        <v>1401</v>
      </c>
      <c r="B615" s="95" t="s">
        <v>861</v>
      </c>
      <c r="C615" s="100" t="s">
        <v>612</v>
      </c>
      <c r="D615" s="97">
        <v>3600</v>
      </c>
      <c r="E615" s="97">
        <v>2700</v>
      </c>
      <c r="F615" s="97">
        <v>7700000</v>
      </c>
      <c r="G615" s="97">
        <v>2800</v>
      </c>
      <c r="H615" s="98">
        <v>0.76</v>
      </c>
      <c r="I615" s="97">
        <v>3500</v>
      </c>
      <c r="J615" s="97">
        <v>2500</v>
      </c>
      <c r="K615" s="97">
        <v>6200000</v>
      </c>
      <c r="L615" s="97">
        <v>2500</v>
      </c>
      <c r="M615" s="98">
        <v>0.71</v>
      </c>
      <c r="N615" s="97">
        <v>3500</v>
      </c>
      <c r="O615" s="97">
        <v>2300</v>
      </c>
      <c r="P615" s="97">
        <v>6600000</v>
      </c>
      <c r="Q615" s="97">
        <v>2800</v>
      </c>
      <c r="R615" s="98">
        <v>0.66</v>
      </c>
    </row>
    <row r="616" spans="1:18">
      <c r="A616" s="90" t="s">
        <v>1401</v>
      </c>
      <c r="B616" s="95" t="s">
        <v>862</v>
      </c>
      <c r="C616" s="100" t="s">
        <v>613</v>
      </c>
      <c r="D616" s="97">
        <v>3600</v>
      </c>
      <c r="E616" s="97">
        <v>2800</v>
      </c>
      <c r="F616" s="97">
        <v>8500000</v>
      </c>
      <c r="G616" s="97">
        <v>3000</v>
      </c>
      <c r="H616" s="98">
        <v>0.79</v>
      </c>
      <c r="I616" s="97">
        <v>3600</v>
      </c>
      <c r="J616" s="97">
        <v>2600</v>
      </c>
      <c r="K616" s="97">
        <v>6800000</v>
      </c>
      <c r="L616" s="97">
        <v>2600</v>
      </c>
      <c r="M616" s="98">
        <v>0.73</v>
      </c>
      <c r="N616" s="97">
        <v>3500</v>
      </c>
      <c r="O616" s="97">
        <v>2400</v>
      </c>
      <c r="P616" s="97">
        <v>7100000</v>
      </c>
      <c r="Q616" s="97">
        <v>3000</v>
      </c>
      <c r="R616" s="98">
        <v>0.68</v>
      </c>
    </row>
    <row r="617" spans="1:18">
      <c r="A617" s="90" t="s">
        <v>1401</v>
      </c>
      <c r="B617" s="95" t="s">
        <v>875</v>
      </c>
      <c r="C617" s="101" t="s">
        <v>614</v>
      </c>
      <c r="D617" s="97">
        <v>3800</v>
      </c>
      <c r="E617" s="97">
        <v>3100</v>
      </c>
      <c r="F617" s="97">
        <v>9000000</v>
      </c>
      <c r="G617" s="97">
        <v>3000</v>
      </c>
      <c r="H617" s="98">
        <v>0.8</v>
      </c>
      <c r="I617" s="97">
        <v>3800</v>
      </c>
      <c r="J617" s="97">
        <v>2800</v>
      </c>
      <c r="K617" s="97">
        <v>7100000</v>
      </c>
      <c r="L617" s="97">
        <v>2600</v>
      </c>
      <c r="M617" s="98">
        <v>0.73</v>
      </c>
      <c r="N617" s="97">
        <v>3800</v>
      </c>
      <c r="O617" s="97">
        <v>2600</v>
      </c>
      <c r="P617" s="97">
        <v>7700000</v>
      </c>
      <c r="Q617" s="97">
        <v>2900</v>
      </c>
      <c r="R617" s="98">
        <v>0.69</v>
      </c>
    </row>
    <row r="618" spans="1:18">
      <c r="A618" s="90" t="s">
        <v>1401</v>
      </c>
      <c r="B618" s="95" t="s">
        <v>889</v>
      </c>
      <c r="C618" s="101" t="s">
        <v>615</v>
      </c>
      <c r="D618" s="97">
        <v>3700</v>
      </c>
      <c r="E618" s="97">
        <v>2800</v>
      </c>
      <c r="F618" s="97">
        <v>7000000</v>
      </c>
      <c r="G618" s="97">
        <v>2500</v>
      </c>
      <c r="H618" s="98">
        <v>0.76</v>
      </c>
      <c r="I618" s="97">
        <v>3700</v>
      </c>
      <c r="J618" s="97">
        <v>2700</v>
      </c>
      <c r="K618" s="97">
        <v>5800000</v>
      </c>
      <c r="L618" s="97">
        <v>2200</v>
      </c>
      <c r="M618" s="98">
        <v>0.73</v>
      </c>
      <c r="N618" s="97">
        <v>3700</v>
      </c>
      <c r="O618" s="97">
        <v>2500</v>
      </c>
      <c r="P618" s="97">
        <v>6100000</v>
      </c>
      <c r="Q618" s="97">
        <v>2500</v>
      </c>
      <c r="R618" s="98">
        <v>0.68</v>
      </c>
    </row>
    <row r="619" spans="1:18">
      <c r="A619" s="90" t="s">
        <v>1401</v>
      </c>
      <c r="B619" s="95" t="s">
        <v>890</v>
      </c>
      <c r="C619" s="101" t="s">
        <v>616</v>
      </c>
      <c r="D619" s="97">
        <v>3400</v>
      </c>
      <c r="E619" s="97">
        <v>2800</v>
      </c>
      <c r="F619" s="97">
        <v>7700000</v>
      </c>
      <c r="G619" s="97">
        <v>2800</v>
      </c>
      <c r="H619" s="98">
        <v>0.82</v>
      </c>
      <c r="I619" s="97">
        <v>3400</v>
      </c>
      <c r="J619" s="97">
        <v>2600</v>
      </c>
      <c r="K619" s="97">
        <v>6400000</v>
      </c>
      <c r="L619" s="97">
        <v>2400</v>
      </c>
      <c r="M619" s="98">
        <v>0.78</v>
      </c>
      <c r="N619" s="97">
        <v>3400</v>
      </c>
      <c r="O619" s="97">
        <v>2500</v>
      </c>
      <c r="P619" s="97">
        <v>6900000</v>
      </c>
      <c r="Q619" s="97">
        <v>2700</v>
      </c>
      <c r="R619" s="98">
        <v>0.75</v>
      </c>
    </row>
    <row r="620" spans="1:18">
      <c r="A620" s="90" t="s">
        <v>1401</v>
      </c>
      <c r="B620" s="95" t="s">
        <v>891</v>
      </c>
      <c r="C620" s="101" t="s">
        <v>617</v>
      </c>
      <c r="D620" s="97">
        <v>2500</v>
      </c>
      <c r="E620" s="97">
        <v>1800</v>
      </c>
      <c r="F620" s="97">
        <v>5000000</v>
      </c>
      <c r="G620" s="97">
        <v>2700</v>
      </c>
      <c r="H620" s="98">
        <v>0.74</v>
      </c>
      <c r="I620" s="97">
        <v>2500</v>
      </c>
      <c r="J620" s="97">
        <v>1700</v>
      </c>
      <c r="K620" s="97">
        <v>4100000</v>
      </c>
      <c r="L620" s="97">
        <v>2400</v>
      </c>
      <c r="M620" s="98">
        <v>0.7</v>
      </c>
      <c r="N620" s="97">
        <v>2500</v>
      </c>
      <c r="O620" s="97">
        <v>1600</v>
      </c>
      <c r="P620" s="97">
        <v>4200000</v>
      </c>
      <c r="Q620" s="97">
        <v>2600</v>
      </c>
      <c r="R620" s="98">
        <v>0.65</v>
      </c>
    </row>
    <row r="621" spans="1:18">
      <c r="A621" s="90" t="s">
        <v>1401</v>
      </c>
      <c r="B621" s="95" t="s">
        <v>892</v>
      </c>
      <c r="C621" s="101" t="s">
        <v>618</v>
      </c>
      <c r="D621" s="97">
        <v>2500</v>
      </c>
      <c r="E621" s="97">
        <v>2000</v>
      </c>
      <c r="F621" s="97">
        <v>5200000</v>
      </c>
      <c r="G621" s="97">
        <v>2600</v>
      </c>
      <c r="H621" s="98">
        <v>0.79</v>
      </c>
      <c r="I621" s="97">
        <v>2500</v>
      </c>
      <c r="J621" s="97">
        <v>1900</v>
      </c>
      <c r="K621" s="97">
        <v>4300000</v>
      </c>
      <c r="L621" s="97">
        <v>2300</v>
      </c>
      <c r="M621" s="98">
        <v>0.75</v>
      </c>
      <c r="N621" s="97">
        <v>2500</v>
      </c>
      <c r="O621" s="97">
        <v>1800</v>
      </c>
      <c r="P621" s="97">
        <v>4700000</v>
      </c>
      <c r="Q621" s="97">
        <v>2600</v>
      </c>
      <c r="R621" s="98">
        <v>0.72</v>
      </c>
    </row>
    <row r="622" spans="1:18">
      <c r="A622" s="90" t="s">
        <v>1401</v>
      </c>
      <c r="B622" s="95" t="s">
        <v>893</v>
      </c>
      <c r="C622" s="101" t="s">
        <v>619</v>
      </c>
      <c r="D622" s="97">
        <v>2700</v>
      </c>
      <c r="E622" s="97">
        <v>2100</v>
      </c>
      <c r="F622" s="97">
        <v>5700000</v>
      </c>
      <c r="G622" s="97">
        <v>2700</v>
      </c>
      <c r="H622" s="98">
        <v>0.76</v>
      </c>
      <c r="I622" s="97">
        <v>2700</v>
      </c>
      <c r="J622" s="97">
        <v>2000</v>
      </c>
      <c r="K622" s="97">
        <v>4600000</v>
      </c>
      <c r="L622" s="97">
        <v>2400</v>
      </c>
      <c r="M622" s="98">
        <v>0.72</v>
      </c>
      <c r="N622" s="97">
        <v>2700</v>
      </c>
      <c r="O622" s="97">
        <v>1800</v>
      </c>
      <c r="P622" s="97">
        <v>4900000</v>
      </c>
      <c r="Q622" s="97">
        <v>2600</v>
      </c>
      <c r="R622" s="98">
        <v>0.68</v>
      </c>
    </row>
    <row r="623" spans="1:18">
      <c r="A623" s="90" t="s">
        <v>1401</v>
      </c>
      <c r="B623" s="95" t="s">
        <v>894</v>
      </c>
      <c r="C623" s="101" t="s">
        <v>620</v>
      </c>
      <c r="D623" s="97">
        <v>3600</v>
      </c>
      <c r="E623" s="97">
        <v>2800</v>
      </c>
      <c r="F623" s="97">
        <v>7700000</v>
      </c>
      <c r="G623" s="97">
        <v>2800</v>
      </c>
      <c r="H623" s="98">
        <v>0.78</v>
      </c>
      <c r="I623" s="97">
        <v>3600</v>
      </c>
      <c r="J623" s="97">
        <v>2600</v>
      </c>
      <c r="K623" s="97">
        <v>6300000</v>
      </c>
      <c r="L623" s="97">
        <v>2400</v>
      </c>
      <c r="M623" s="98">
        <v>0.74</v>
      </c>
      <c r="N623" s="97">
        <v>3500</v>
      </c>
      <c r="O623" s="97">
        <v>2400</v>
      </c>
      <c r="P623" s="97">
        <v>6500000</v>
      </c>
      <c r="Q623" s="97">
        <v>2700</v>
      </c>
      <c r="R623" s="98">
        <v>0.68</v>
      </c>
    </row>
    <row r="624" spans="1:18">
      <c r="A624" s="90" t="s">
        <v>1401</v>
      </c>
      <c r="B624" s="95" t="s">
        <v>895</v>
      </c>
      <c r="C624" s="101" t="s">
        <v>621</v>
      </c>
      <c r="D624" s="97">
        <v>3100</v>
      </c>
      <c r="E624" s="97">
        <v>2500</v>
      </c>
      <c r="F624" s="97">
        <v>6500000</v>
      </c>
      <c r="G624" s="97">
        <v>2600</v>
      </c>
      <c r="H624" s="98">
        <v>0.81</v>
      </c>
      <c r="I624" s="97">
        <v>3000</v>
      </c>
      <c r="J624" s="97">
        <v>2400</v>
      </c>
      <c r="K624" s="97">
        <v>5500000</v>
      </c>
      <c r="L624" s="97">
        <v>2300</v>
      </c>
      <c r="M624" s="98">
        <v>0.78</v>
      </c>
      <c r="N624" s="97">
        <v>3000</v>
      </c>
      <c r="O624" s="97">
        <v>2300</v>
      </c>
      <c r="P624" s="97">
        <v>5900000</v>
      </c>
      <c r="Q624" s="97">
        <v>2600</v>
      </c>
      <c r="R624" s="98">
        <v>0.74</v>
      </c>
    </row>
    <row r="625" spans="1:18">
      <c r="A625" s="90" t="s">
        <v>1401</v>
      </c>
      <c r="B625" s="95" t="s">
        <v>896</v>
      </c>
      <c r="C625" s="101" t="s">
        <v>622</v>
      </c>
      <c r="D625" s="97">
        <v>2800</v>
      </c>
      <c r="E625" s="97">
        <v>2100</v>
      </c>
      <c r="F625" s="97">
        <v>6000000</v>
      </c>
      <c r="G625" s="97">
        <v>2900</v>
      </c>
      <c r="H625" s="98">
        <v>0.74</v>
      </c>
      <c r="I625" s="97">
        <v>2800</v>
      </c>
      <c r="J625" s="97">
        <v>1900</v>
      </c>
      <c r="K625" s="97">
        <v>4700000</v>
      </c>
      <c r="L625" s="97">
        <v>2500</v>
      </c>
      <c r="M625" s="98">
        <v>0.67</v>
      </c>
      <c r="N625" s="97">
        <v>2800</v>
      </c>
      <c r="O625" s="97">
        <v>1800</v>
      </c>
      <c r="P625" s="97">
        <v>5100000</v>
      </c>
      <c r="Q625" s="97">
        <v>2800</v>
      </c>
      <c r="R625" s="98">
        <v>0.64</v>
      </c>
    </row>
    <row r="626" spans="1:18">
      <c r="A626" s="90" t="s">
        <v>1401</v>
      </c>
      <c r="B626" s="95" t="s">
        <v>898</v>
      </c>
      <c r="C626" s="101" t="s">
        <v>623</v>
      </c>
      <c r="D626" s="97">
        <v>3900</v>
      </c>
      <c r="E626" s="97">
        <v>2800</v>
      </c>
      <c r="F626" s="97">
        <v>9600000</v>
      </c>
      <c r="G626" s="97">
        <v>3400</v>
      </c>
      <c r="H626" s="98">
        <v>0.72</v>
      </c>
      <c r="I626" s="97">
        <v>3900</v>
      </c>
      <c r="J626" s="97">
        <v>2400</v>
      </c>
      <c r="K626" s="97">
        <v>6900000</v>
      </c>
      <c r="L626" s="97">
        <v>2900</v>
      </c>
      <c r="M626" s="98">
        <v>0.61</v>
      </c>
      <c r="N626" s="97">
        <v>3900</v>
      </c>
      <c r="O626" s="97">
        <v>2100</v>
      </c>
      <c r="P626" s="97">
        <v>6900000</v>
      </c>
      <c r="Q626" s="97">
        <v>3300</v>
      </c>
      <c r="R626" s="98">
        <v>0.55000000000000004</v>
      </c>
    </row>
    <row r="627" spans="1:18">
      <c r="A627" s="90" t="s">
        <v>1401</v>
      </c>
      <c r="B627" s="95" t="s">
        <v>948</v>
      </c>
      <c r="C627" s="101" t="s">
        <v>624</v>
      </c>
      <c r="D627" s="97">
        <v>2000</v>
      </c>
      <c r="E627" s="97">
        <v>1500</v>
      </c>
      <c r="F627" s="97">
        <v>3900000</v>
      </c>
      <c r="G627" s="97">
        <v>2600</v>
      </c>
      <c r="H627" s="98">
        <v>0.78</v>
      </c>
      <c r="I627" s="97">
        <v>1900</v>
      </c>
      <c r="J627" s="97">
        <v>1400</v>
      </c>
      <c r="K627" s="97">
        <v>3100000</v>
      </c>
      <c r="L627" s="97">
        <v>2200</v>
      </c>
      <c r="M627" s="98">
        <v>0.72</v>
      </c>
      <c r="N627" s="97">
        <v>1900</v>
      </c>
      <c r="O627" s="97">
        <v>1300</v>
      </c>
      <c r="P627" s="97">
        <v>3400000</v>
      </c>
      <c r="Q627" s="97">
        <v>2600</v>
      </c>
      <c r="R627" s="98">
        <v>0.68</v>
      </c>
    </row>
    <row r="628" spans="1:18">
      <c r="A628" s="90" t="s">
        <v>1401</v>
      </c>
      <c r="B628" s="95" t="s">
        <v>949</v>
      </c>
      <c r="C628" s="101" t="s">
        <v>625</v>
      </c>
      <c r="D628" s="97">
        <v>4700</v>
      </c>
      <c r="E628" s="97">
        <v>3500</v>
      </c>
      <c r="F628" s="97">
        <v>10700000</v>
      </c>
      <c r="G628" s="97">
        <v>3000</v>
      </c>
      <c r="H628" s="98">
        <v>0.76</v>
      </c>
      <c r="I628" s="97">
        <v>4700</v>
      </c>
      <c r="J628" s="97">
        <v>3100</v>
      </c>
      <c r="K628" s="97">
        <v>8300000</v>
      </c>
      <c r="L628" s="97">
        <v>2700</v>
      </c>
      <c r="M628" s="98">
        <v>0.68</v>
      </c>
      <c r="N628" s="97">
        <v>4600</v>
      </c>
      <c r="O628" s="97">
        <v>2900</v>
      </c>
      <c r="P628" s="97">
        <v>8700000</v>
      </c>
      <c r="Q628" s="97">
        <v>3000</v>
      </c>
      <c r="R628" s="98">
        <v>0.62</v>
      </c>
    </row>
    <row r="629" spans="1:18">
      <c r="A629" s="90" t="s">
        <v>1401</v>
      </c>
      <c r="B629" s="95" t="s">
        <v>960</v>
      </c>
      <c r="C629" s="101" t="s">
        <v>626</v>
      </c>
      <c r="D629" s="97">
        <v>3900</v>
      </c>
      <c r="E629" s="97">
        <v>3000</v>
      </c>
      <c r="F629" s="97">
        <v>8700000</v>
      </c>
      <c r="G629" s="97">
        <v>2900</v>
      </c>
      <c r="H629" s="98">
        <v>0.78</v>
      </c>
      <c r="I629" s="97">
        <v>3900</v>
      </c>
      <c r="J629" s="97">
        <v>2800</v>
      </c>
      <c r="K629" s="97">
        <v>7000000</v>
      </c>
      <c r="L629" s="97">
        <v>2500</v>
      </c>
      <c r="M629" s="98">
        <v>0.72</v>
      </c>
      <c r="N629" s="97">
        <v>3800</v>
      </c>
      <c r="O629" s="97">
        <v>2500</v>
      </c>
      <c r="P629" s="97">
        <v>7200000</v>
      </c>
      <c r="Q629" s="97">
        <v>2800</v>
      </c>
      <c r="R629" s="98">
        <v>0.66</v>
      </c>
    </row>
    <row r="630" spans="1:18">
      <c r="A630" s="90" t="s">
        <v>1401</v>
      </c>
      <c r="B630" s="95" t="s">
        <v>966</v>
      </c>
      <c r="C630" s="101" t="s">
        <v>627</v>
      </c>
      <c r="D630" s="97">
        <v>3400</v>
      </c>
      <c r="E630" s="97">
        <v>2500</v>
      </c>
      <c r="F630" s="97">
        <v>6900000</v>
      </c>
      <c r="G630" s="97">
        <v>2700</v>
      </c>
      <c r="H630" s="98">
        <v>0.74</v>
      </c>
      <c r="I630" s="97">
        <v>3400</v>
      </c>
      <c r="J630" s="97">
        <v>2300</v>
      </c>
      <c r="K630" s="97">
        <v>5400000</v>
      </c>
      <c r="L630" s="97">
        <v>2400</v>
      </c>
      <c r="M630" s="98">
        <v>0.68</v>
      </c>
      <c r="N630" s="97">
        <v>3400</v>
      </c>
      <c r="O630" s="97">
        <v>2200</v>
      </c>
      <c r="P630" s="97">
        <v>5800000</v>
      </c>
      <c r="Q630" s="97">
        <v>2700</v>
      </c>
      <c r="R630" s="98">
        <v>0.64</v>
      </c>
    </row>
    <row r="631" spans="1:18">
      <c r="A631" s="90" t="s">
        <v>1401</v>
      </c>
      <c r="B631" s="95" t="s">
        <v>968</v>
      </c>
      <c r="C631" s="101" t="s">
        <v>628</v>
      </c>
      <c r="D631" s="97">
        <v>3600</v>
      </c>
      <c r="E631" s="97">
        <v>2800</v>
      </c>
      <c r="F631" s="97">
        <v>8700000</v>
      </c>
      <c r="G631" s="97">
        <v>3100</v>
      </c>
      <c r="H631" s="98">
        <v>0.78</v>
      </c>
      <c r="I631" s="97">
        <v>3600</v>
      </c>
      <c r="J631" s="97">
        <v>2600</v>
      </c>
      <c r="K631" s="97">
        <v>7000000</v>
      </c>
      <c r="L631" s="97">
        <v>2700</v>
      </c>
      <c r="M631" s="98">
        <v>0.71</v>
      </c>
      <c r="N631" s="97">
        <v>3600</v>
      </c>
      <c r="O631" s="97">
        <v>2400</v>
      </c>
      <c r="P631" s="97">
        <v>7200000</v>
      </c>
      <c r="Q631" s="97">
        <v>3000</v>
      </c>
      <c r="R631" s="98">
        <v>0.66</v>
      </c>
    </row>
    <row r="632" spans="1:18">
      <c r="A632" s="90" t="s">
        <v>1401</v>
      </c>
      <c r="B632" s="95" t="s">
        <v>986</v>
      </c>
      <c r="C632" s="101" t="s">
        <v>629</v>
      </c>
      <c r="D632" s="97">
        <v>3800</v>
      </c>
      <c r="E632" s="97">
        <v>3000</v>
      </c>
      <c r="F632" s="97">
        <v>8400000</v>
      </c>
      <c r="G632" s="97">
        <v>2800</v>
      </c>
      <c r="H632" s="98">
        <v>0.78</v>
      </c>
      <c r="I632" s="97">
        <v>3800</v>
      </c>
      <c r="J632" s="97">
        <v>2700</v>
      </c>
      <c r="K632" s="97">
        <v>6600000</v>
      </c>
      <c r="L632" s="97">
        <v>2400</v>
      </c>
      <c r="M632" s="98">
        <v>0.71</v>
      </c>
      <c r="N632" s="97">
        <v>3800</v>
      </c>
      <c r="O632" s="97">
        <v>2500</v>
      </c>
      <c r="P632" s="97">
        <v>7000000</v>
      </c>
      <c r="Q632" s="97">
        <v>2700</v>
      </c>
      <c r="R632" s="98">
        <v>0.66</v>
      </c>
    </row>
    <row r="633" spans="1:18">
      <c r="A633" s="90" t="s">
        <v>1401</v>
      </c>
      <c r="B633" s="95" t="s">
        <v>991</v>
      </c>
      <c r="C633" s="101" t="s">
        <v>630</v>
      </c>
      <c r="D633" s="97">
        <v>3700</v>
      </c>
      <c r="E633" s="97">
        <v>2900</v>
      </c>
      <c r="F633" s="97">
        <v>8100000</v>
      </c>
      <c r="G633" s="97">
        <v>2800</v>
      </c>
      <c r="H633" s="98">
        <v>0.78</v>
      </c>
      <c r="I633" s="97">
        <v>3700</v>
      </c>
      <c r="J633" s="97">
        <v>2600</v>
      </c>
      <c r="K633" s="97">
        <v>6400000</v>
      </c>
      <c r="L633" s="97">
        <v>2400</v>
      </c>
      <c r="M633" s="98">
        <v>0.72</v>
      </c>
      <c r="N633" s="97">
        <v>3700</v>
      </c>
      <c r="O633" s="97">
        <v>2500</v>
      </c>
      <c r="P633" s="97">
        <v>6800000</v>
      </c>
      <c r="Q633" s="97">
        <v>2800</v>
      </c>
      <c r="R633" s="98">
        <v>0.67</v>
      </c>
    </row>
    <row r="634" spans="1:18">
      <c r="A634" s="90" t="s">
        <v>1401</v>
      </c>
      <c r="B634" s="95" t="s">
        <v>1018</v>
      </c>
      <c r="C634" s="101" t="s">
        <v>631</v>
      </c>
      <c r="D634" s="97">
        <v>3800</v>
      </c>
      <c r="E634" s="97">
        <v>3100</v>
      </c>
      <c r="F634" s="97">
        <v>9400000</v>
      </c>
      <c r="G634" s="97">
        <v>3100</v>
      </c>
      <c r="H634" s="98">
        <v>0.8</v>
      </c>
      <c r="I634" s="97">
        <v>3800</v>
      </c>
      <c r="J634" s="97">
        <v>2800</v>
      </c>
      <c r="K634" s="97">
        <v>7400000</v>
      </c>
      <c r="L634" s="97">
        <v>2700</v>
      </c>
      <c r="M634" s="98">
        <v>0.73</v>
      </c>
      <c r="N634" s="97">
        <v>3800</v>
      </c>
      <c r="O634" s="97">
        <v>2600</v>
      </c>
      <c r="P634" s="97">
        <v>7700000</v>
      </c>
      <c r="Q634" s="97">
        <v>3000</v>
      </c>
      <c r="R634" s="98">
        <v>0.68</v>
      </c>
    </row>
    <row r="635" spans="1:18">
      <c r="A635" s="90" t="s">
        <v>1401</v>
      </c>
      <c r="B635" s="95" t="s">
        <v>1025</v>
      </c>
      <c r="C635" s="101" t="s">
        <v>632</v>
      </c>
      <c r="D635" s="97">
        <v>3800</v>
      </c>
      <c r="E635" s="97">
        <v>2800</v>
      </c>
      <c r="F635" s="97">
        <v>8600000</v>
      </c>
      <c r="G635" s="97">
        <v>3000</v>
      </c>
      <c r="H635" s="98">
        <v>0.74</v>
      </c>
      <c r="I635" s="97">
        <v>3800</v>
      </c>
      <c r="J635" s="97">
        <v>2400</v>
      </c>
      <c r="K635" s="97">
        <v>6200000</v>
      </c>
      <c r="L635" s="97">
        <v>2600</v>
      </c>
      <c r="M635" s="98">
        <v>0.63</v>
      </c>
      <c r="N635" s="97">
        <v>3800</v>
      </c>
      <c r="O635" s="97">
        <v>2100</v>
      </c>
      <c r="P635" s="97">
        <v>6200000</v>
      </c>
      <c r="Q635" s="97">
        <v>2900</v>
      </c>
      <c r="R635" s="98">
        <v>0.56000000000000005</v>
      </c>
    </row>
    <row r="636" spans="1:18">
      <c r="A636" s="90" t="s">
        <v>1401</v>
      </c>
      <c r="B636" s="95" t="s">
        <v>1028</v>
      </c>
      <c r="C636" s="101" t="s">
        <v>633</v>
      </c>
      <c r="D636" s="97">
        <v>3000</v>
      </c>
      <c r="E636" s="97">
        <v>2300</v>
      </c>
      <c r="F636" s="97">
        <v>6600000</v>
      </c>
      <c r="G636" s="97">
        <v>2800</v>
      </c>
      <c r="H636" s="98">
        <v>0.78</v>
      </c>
      <c r="I636" s="97">
        <v>3000</v>
      </c>
      <c r="J636" s="97">
        <v>2200</v>
      </c>
      <c r="K636" s="97">
        <v>5400000</v>
      </c>
      <c r="L636" s="97">
        <v>2500</v>
      </c>
      <c r="M636" s="98">
        <v>0.73</v>
      </c>
      <c r="N636" s="97">
        <v>3000</v>
      </c>
      <c r="O636" s="97">
        <v>2100</v>
      </c>
      <c r="P636" s="97">
        <v>5800000</v>
      </c>
      <c r="Q636" s="97">
        <v>2800</v>
      </c>
      <c r="R636" s="98">
        <v>0.69</v>
      </c>
    </row>
    <row r="637" spans="1:18">
      <c r="A637" s="90" t="s">
        <v>1401</v>
      </c>
      <c r="B637" s="95" t="s">
        <v>1029</v>
      </c>
      <c r="C637" s="100" t="s">
        <v>1334</v>
      </c>
      <c r="D637" s="97">
        <v>1300</v>
      </c>
      <c r="E637" s="97">
        <v>1000</v>
      </c>
      <c r="F637" s="97">
        <v>2900000</v>
      </c>
      <c r="G637" s="97">
        <v>2900</v>
      </c>
      <c r="H637" s="98">
        <v>0.75</v>
      </c>
      <c r="I637" s="97">
        <v>1300</v>
      </c>
      <c r="J637" s="97">
        <v>900</v>
      </c>
      <c r="K637" s="97">
        <v>2100000</v>
      </c>
      <c r="L637" s="97">
        <v>2500</v>
      </c>
      <c r="M637" s="98">
        <v>0.65</v>
      </c>
      <c r="N637" s="97">
        <v>1300</v>
      </c>
      <c r="O637" s="97">
        <v>700</v>
      </c>
      <c r="P637" s="97">
        <v>2100000</v>
      </c>
      <c r="Q637" s="97">
        <v>2800</v>
      </c>
      <c r="R637" s="98">
        <v>0.55000000000000004</v>
      </c>
    </row>
    <row r="638" spans="1:18">
      <c r="A638" s="90" t="s">
        <v>1401</v>
      </c>
      <c r="B638" s="95" t="s">
        <v>1043</v>
      </c>
      <c r="C638" s="100" t="s">
        <v>636</v>
      </c>
      <c r="D638" s="97">
        <v>3400</v>
      </c>
      <c r="E638" s="97">
        <v>2600</v>
      </c>
      <c r="F638" s="97">
        <v>6900000</v>
      </c>
      <c r="G638" s="97">
        <v>2700</v>
      </c>
      <c r="H638" s="98">
        <v>0.75</v>
      </c>
      <c r="I638" s="97">
        <v>3400</v>
      </c>
      <c r="J638" s="97">
        <v>2300</v>
      </c>
      <c r="K638" s="97">
        <v>5300000</v>
      </c>
      <c r="L638" s="97">
        <v>2300</v>
      </c>
      <c r="M638" s="98">
        <v>0.67</v>
      </c>
      <c r="N638" s="97">
        <v>3400</v>
      </c>
      <c r="O638" s="97">
        <v>2100</v>
      </c>
      <c r="P638" s="97">
        <v>5500000</v>
      </c>
      <c r="Q638" s="97">
        <v>2600</v>
      </c>
      <c r="R638" s="98">
        <v>0.62</v>
      </c>
    </row>
    <row r="639" spans="1:18">
      <c r="A639" s="90" t="s">
        <v>1401</v>
      </c>
      <c r="B639" s="95" t="s">
        <v>1051</v>
      </c>
      <c r="C639" s="100" t="s">
        <v>637</v>
      </c>
      <c r="D639" s="97">
        <v>3600</v>
      </c>
      <c r="E639" s="97">
        <v>2600</v>
      </c>
      <c r="F639" s="97">
        <v>7900000</v>
      </c>
      <c r="G639" s="97">
        <v>3000</v>
      </c>
      <c r="H639" s="98">
        <v>0.73</v>
      </c>
      <c r="I639" s="97">
        <v>3600</v>
      </c>
      <c r="J639" s="97">
        <v>2300</v>
      </c>
      <c r="K639" s="97">
        <v>6000000</v>
      </c>
      <c r="L639" s="97">
        <v>2600</v>
      </c>
      <c r="M639" s="98">
        <v>0.64</v>
      </c>
      <c r="N639" s="97">
        <v>3500</v>
      </c>
      <c r="O639" s="97">
        <v>2100</v>
      </c>
      <c r="P639" s="97">
        <v>6100000</v>
      </c>
      <c r="Q639" s="97">
        <v>2900</v>
      </c>
      <c r="R639" s="98">
        <v>0.59</v>
      </c>
    </row>
    <row r="640" spans="1:18">
      <c r="A640" s="90" t="s">
        <v>1401</v>
      </c>
      <c r="B640" s="95" t="s">
        <v>1077</v>
      </c>
      <c r="C640" s="100" t="s">
        <v>638</v>
      </c>
      <c r="D640" s="97">
        <v>4400</v>
      </c>
      <c r="E640" s="97">
        <v>3300</v>
      </c>
      <c r="F640" s="97">
        <v>9900000</v>
      </c>
      <c r="G640" s="97">
        <v>3000</v>
      </c>
      <c r="H640" s="98">
        <v>0.75</v>
      </c>
      <c r="I640" s="97">
        <v>4400</v>
      </c>
      <c r="J640" s="97">
        <v>2900</v>
      </c>
      <c r="K640" s="97">
        <v>7600000</v>
      </c>
      <c r="L640" s="97">
        <v>2600</v>
      </c>
      <c r="M640" s="98">
        <v>0.65</v>
      </c>
      <c r="N640" s="97">
        <v>4400</v>
      </c>
      <c r="O640" s="97">
        <v>2600</v>
      </c>
      <c r="P640" s="97">
        <v>7800000</v>
      </c>
      <c r="Q640" s="97">
        <v>3000</v>
      </c>
      <c r="R640" s="98">
        <v>0.6</v>
      </c>
    </row>
    <row r="641" spans="1:18">
      <c r="A641" s="90" t="s">
        <v>1401</v>
      </c>
      <c r="B641" s="95" t="s">
        <v>1082</v>
      </c>
      <c r="C641" s="100" t="s">
        <v>639</v>
      </c>
      <c r="D641" s="97">
        <v>2500</v>
      </c>
      <c r="E641" s="97">
        <v>1600</v>
      </c>
      <c r="F641" s="97">
        <v>5300000</v>
      </c>
      <c r="G641" s="97">
        <v>3300</v>
      </c>
      <c r="H641" s="98">
        <v>0.64</v>
      </c>
      <c r="I641" s="97">
        <v>2500</v>
      </c>
      <c r="J641" s="97">
        <v>1400</v>
      </c>
      <c r="K641" s="97">
        <v>3800000</v>
      </c>
      <c r="L641" s="97">
        <v>2800</v>
      </c>
      <c r="M641" s="98">
        <v>0.54</v>
      </c>
      <c r="N641" s="97">
        <v>2500</v>
      </c>
      <c r="O641" s="97">
        <v>1100</v>
      </c>
      <c r="P641" s="97">
        <v>3400000</v>
      </c>
      <c r="Q641" s="97">
        <v>3200</v>
      </c>
      <c r="R641" s="98">
        <v>0.42</v>
      </c>
    </row>
    <row r="642" spans="1:18">
      <c r="A642" s="90" t="s">
        <v>1401</v>
      </c>
      <c r="B642" s="95" t="s">
        <v>1086</v>
      </c>
      <c r="C642" s="100" t="s">
        <v>640</v>
      </c>
      <c r="D642" s="97">
        <v>2800</v>
      </c>
      <c r="E642" s="97">
        <v>2200</v>
      </c>
      <c r="F642" s="97">
        <v>6200000</v>
      </c>
      <c r="G642" s="97">
        <v>2900</v>
      </c>
      <c r="H642" s="98">
        <v>0.79</v>
      </c>
      <c r="I642" s="97">
        <v>2800</v>
      </c>
      <c r="J642" s="97">
        <v>2000</v>
      </c>
      <c r="K642" s="97">
        <v>5000000</v>
      </c>
      <c r="L642" s="97">
        <v>2500</v>
      </c>
      <c r="M642" s="98">
        <v>0.74</v>
      </c>
      <c r="N642" s="97">
        <v>2700</v>
      </c>
      <c r="O642" s="97">
        <v>1900</v>
      </c>
      <c r="P642" s="97">
        <v>5400000</v>
      </c>
      <c r="Q642" s="97">
        <v>2800</v>
      </c>
      <c r="R642" s="98">
        <v>0.7</v>
      </c>
    </row>
    <row r="643" spans="1:18">
      <c r="A643" s="90" t="s">
        <v>1401</v>
      </c>
      <c r="B643" s="95" t="s">
        <v>1087</v>
      </c>
      <c r="C643" s="100" t="s">
        <v>641</v>
      </c>
      <c r="D643" s="97">
        <v>2700</v>
      </c>
      <c r="E643" s="97">
        <v>2100</v>
      </c>
      <c r="F643" s="97">
        <v>6000000</v>
      </c>
      <c r="G643" s="97">
        <v>2800</v>
      </c>
      <c r="H643" s="98">
        <v>0.79</v>
      </c>
      <c r="I643" s="97">
        <v>2700</v>
      </c>
      <c r="J643" s="97">
        <v>2000</v>
      </c>
      <c r="K643" s="97">
        <v>4800000</v>
      </c>
      <c r="L643" s="97">
        <v>2400</v>
      </c>
      <c r="M643" s="98">
        <v>0.73</v>
      </c>
      <c r="N643" s="97">
        <v>2700</v>
      </c>
      <c r="O643" s="97">
        <v>1800</v>
      </c>
      <c r="P643" s="97">
        <v>5100000</v>
      </c>
      <c r="Q643" s="97">
        <v>2800</v>
      </c>
      <c r="R643" s="98">
        <v>0.69</v>
      </c>
    </row>
    <row r="644" spans="1:18">
      <c r="A644" s="90" t="s">
        <v>1401</v>
      </c>
      <c r="B644" s="95" t="s">
        <v>1091</v>
      </c>
      <c r="C644" s="100" t="s">
        <v>642</v>
      </c>
      <c r="D644" s="97">
        <v>4600</v>
      </c>
      <c r="E644" s="97">
        <v>3400</v>
      </c>
      <c r="F644" s="97">
        <v>10600000</v>
      </c>
      <c r="G644" s="97">
        <v>3100</v>
      </c>
      <c r="H644" s="98">
        <v>0.75</v>
      </c>
      <c r="I644" s="97">
        <v>4600</v>
      </c>
      <c r="J644" s="97">
        <v>3000</v>
      </c>
      <c r="K644" s="97">
        <v>8100000</v>
      </c>
      <c r="L644" s="97">
        <v>2700</v>
      </c>
      <c r="M644" s="98">
        <v>0.66</v>
      </c>
      <c r="N644" s="97">
        <v>4600</v>
      </c>
      <c r="O644" s="97">
        <v>2800</v>
      </c>
      <c r="P644" s="97">
        <v>8500000</v>
      </c>
      <c r="Q644" s="97">
        <v>3000</v>
      </c>
      <c r="R644" s="98">
        <v>0.62</v>
      </c>
    </row>
    <row r="645" spans="1:18">
      <c r="A645" s="90" t="s">
        <v>1401</v>
      </c>
      <c r="B645" s="95" t="s">
        <v>1119</v>
      </c>
      <c r="C645" s="100" t="s">
        <v>643</v>
      </c>
      <c r="D645" s="97">
        <v>4800</v>
      </c>
      <c r="E645" s="97">
        <v>3600</v>
      </c>
      <c r="F645" s="97">
        <v>10800000</v>
      </c>
      <c r="G645" s="97">
        <v>3000</v>
      </c>
      <c r="H645" s="98">
        <v>0.76</v>
      </c>
      <c r="I645" s="97">
        <v>4800</v>
      </c>
      <c r="J645" s="97">
        <v>3100</v>
      </c>
      <c r="K645" s="97">
        <v>8200000</v>
      </c>
      <c r="L645" s="97">
        <v>2600</v>
      </c>
      <c r="M645" s="98">
        <v>0.66</v>
      </c>
      <c r="N645" s="97">
        <v>4800</v>
      </c>
      <c r="O645" s="97">
        <v>2800</v>
      </c>
      <c r="P645" s="97">
        <v>8400000</v>
      </c>
      <c r="Q645" s="97">
        <v>3000</v>
      </c>
      <c r="R645" s="98">
        <v>0.59</v>
      </c>
    </row>
    <row r="646" spans="1:18">
      <c r="A646" s="90" t="s">
        <v>1401</v>
      </c>
      <c r="B646" s="95" t="s">
        <v>1127</v>
      </c>
      <c r="C646" s="100" t="s">
        <v>644</v>
      </c>
      <c r="D646" s="97">
        <v>3900</v>
      </c>
      <c r="E646" s="97">
        <v>3200</v>
      </c>
      <c r="F646" s="97">
        <v>9100000</v>
      </c>
      <c r="G646" s="97">
        <v>2800</v>
      </c>
      <c r="H646" s="98">
        <v>0.82</v>
      </c>
      <c r="I646" s="97">
        <v>3900</v>
      </c>
      <c r="J646" s="97">
        <v>3100</v>
      </c>
      <c r="K646" s="97">
        <v>7600000</v>
      </c>
      <c r="L646" s="97">
        <v>2500</v>
      </c>
      <c r="M646" s="98">
        <v>0.78</v>
      </c>
      <c r="N646" s="97">
        <v>3900</v>
      </c>
      <c r="O646" s="97">
        <v>2900</v>
      </c>
      <c r="P646" s="97">
        <v>8200000</v>
      </c>
      <c r="Q646" s="97">
        <v>2800</v>
      </c>
      <c r="R646" s="98">
        <v>0.75</v>
      </c>
    </row>
    <row r="647" spans="1:18">
      <c r="A647" s="90" t="s">
        <v>1401</v>
      </c>
      <c r="B647" s="95" t="s">
        <v>1188</v>
      </c>
      <c r="C647" s="100" t="s">
        <v>645</v>
      </c>
      <c r="D647" s="97">
        <v>3700</v>
      </c>
      <c r="E647" s="97">
        <v>2800</v>
      </c>
      <c r="F647" s="97">
        <v>8300000</v>
      </c>
      <c r="G647" s="97">
        <v>3000</v>
      </c>
      <c r="H647" s="98">
        <v>0.75</v>
      </c>
      <c r="I647" s="97">
        <v>3700</v>
      </c>
      <c r="J647" s="97">
        <v>2400</v>
      </c>
      <c r="K647" s="97">
        <v>6300000</v>
      </c>
      <c r="L647" s="97">
        <v>2600</v>
      </c>
      <c r="M647" s="98">
        <v>0.66</v>
      </c>
      <c r="N647" s="97">
        <v>3700</v>
      </c>
      <c r="O647" s="97">
        <v>2300</v>
      </c>
      <c r="P647" s="97">
        <v>6600000</v>
      </c>
      <c r="Q647" s="97">
        <v>2900</v>
      </c>
      <c r="R647" s="98">
        <v>0.61</v>
      </c>
    </row>
    <row r="648" spans="1:18">
      <c r="A648" s="90" t="s">
        <v>1401</v>
      </c>
      <c r="B648" s="95" t="s">
        <v>1254</v>
      </c>
      <c r="C648" s="100" t="s">
        <v>646</v>
      </c>
      <c r="D648" s="97">
        <v>3800</v>
      </c>
      <c r="E648" s="97">
        <v>2700</v>
      </c>
      <c r="F648" s="97">
        <v>8900000</v>
      </c>
      <c r="G648" s="97">
        <v>3300</v>
      </c>
      <c r="H648" s="98">
        <v>0.72</v>
      </c>
      <c r="I648" s="97">
        <v>3800</v>
      </c>
      <c r="J648" s="97">
        <v>2300</v>
      </c>
      <c r="K648" s="97">
        <v>6600000</v>
      </c>
      <c r="L648" s="97">
        <v>2800</v>
      </c>
      <c r="M648" s="98">
        <v>0.61</v>
      </c>
      <c r="N648" s="97">
        <v>3800</v>
      </c>
      <c r="O648" s="97">
        <v>2100</v>
      </c>
      <c r="P648" s="97">
        <v>6700000</v>
      </c>
      <c r="Q648" s="97">
        <v>3200</v>
      </c>
      <c r="R648" s="98">
        <v>0.56000000000000005</v>
      </c>
    </row>
    <row r="649" spans="1:18">
      <c r="A649" s="90" t="s">
        <v>1401</v>
      </c>
      <c r="B649" s="95" t="s">
        <v>1258</v>
      </c>
      <c r="C649" s="100" t="s">
        <v>647</v>
      </c>
      <c r="D649" s="97">
        <v>2700</v>
      </c>
      <c r="E649" s="97">
        <v>2100</v>
      </c>
      <c r="F649" s="97">
        <v>5900000</v>
      </c>
      <c r="G649" s="97">
        <v>2800</v>
      </c>
      <c r="H649" s="98">
        <v>0.81</v>
      </c>
      <c r="I649" s="97">
        <v>2600</v>
      </c>
      <c r="J649" s="97">
        <v>2000</v>
      </c>
      <c r="K649" s="97">
        <v>4800000</v>
      </c>
      <c r="L649" s="97">
        <v>2400</v>
      </c>
      <c r="M649" s="98">
        <v>0.75</v>
      </c>
      <c r="N649" s="97">
        <v>2600</v>
      </c>
      <c r="O649" s="97">
        <v>1900</v>
      </c>
      <c r="P649" s="97">
        <v>5200000</v>
      </c>
      <c r="Q649" s="97">
        <v>2700</v>
      </c>
      <c r="R649" s="98">
        <v>0.73</v>
      </c>
    </row>
    <row r="650" spans="1:18" ht="23.75" customHeight="1">
      <c r="A650" s="90" t="s">
        <v>1403</v>
      </c>
      <c r="B650" s="99" t="s">
        <v>1441</v>
      </c>
      <c r="C650" s="92" t="s">
        <v>1403</v>
      </c>
      <c r="D650" s="93">
        <v>96000</v>
      </c>
      <c r="E650" s="93">
        <v>78000</v>
      </c>
      <c r="F650" s="93">
        <v>224000000</v>
      </c>
      <c r="G650" s="93">
        <v>2900</v>
      </c>
      <c r="H650" s="94">
        <v>0.81</v>
      </c>
      <c r="I650" s="93">
        <v>96000</v>
      </c>
      <c r="J650" s="93">
        <v>70000</v>
      </c>
      <c r="K650" s="93">
        <v>175000000</v>
      </c>
      <c r="L650" s="93">
        <v>2500</v>
      </c>
      <c r="M650" s="94">
        <v>0.73</v>
      </c>
      <c r="N650" s="93">
        <v>96000</v>
      </c>
      <c r="O650" s="93">
        <v>62000</v>
      </c>
      <c r="P650" s="93">
        <v>171000000</v>
      </c>
      <c r="Q650" s="93">
        <v>2800</v>
      </c>
      <c r="R650" s="94">
        <v>0.65</v>
      </c>
    </row>
    <row r="651" spans="1:18">
      <c r="A651" s="90" t="s">
        <v>1403</v>
      </c>
      <c r="B651" s="95" t="s">
        <v>1300</v>
      </c>
      <c r="C651" s="100" t="s">
        <v>1301</v>
      </c>
      <c r="D651" s="97">
        <v>3300</v>
      </c>
      <c r="E651" s="97">
        <v>2600</v>
      </c>
      <c r="F651" s="97">
        <v>7100000</v>
      </c>
      <c r="G651" s="97">
        <v>2700</v>
      </c>
      <c r="H651" s="98">
        <v>0.78</v>
      </c>
      <c r="I651" s="97">
        <v>3300</v>
      </c>
      <c r="J651" s="97">
        <v>2400</v>
      </c>
      <c r="K651" s="97">
        <v>5700000</v>
      </c>
      <c r="L651" s="97">
        <v>2400</v>
      </c>
      <c r="M651" s="98">
        <v>0.72</v>
      </c>
      <c r="N651" s="97">
        <v>3300</v>
      </c>
      <c r="O651" s="97">
        <v>2200</v>
      </c>
      <c r="P651" s="97">
        <v>5800000</v>
      </c>
      <c r="Q651" s="97">
        <v>2600</v>
      </c>
      <c r="R651" s="98">
        <v>0.66</v>
      </c>
    </row>
    <row r="652" spans="1:18">
      <c r="A652" s="90" t="s">
        <v>1403</v>
      </c>
      <c r="B652" s="95" t="s">
        <v>1302</v>
      </c>
      <c r="C652" s="100" t="s">
        <v>1303</v>
      </c>
      <c r="D652" s="97">
        <v>3300</v>
      </c>
      <c r="E652" s="97">
        <v>2700</v>
      </c>
      <c r="F652" s="97">
        <v>6400000</v>
      </c>
      <c r="G652" s="97">
        <v>2400</v>
      </c>
      <c r="H652" s="98">
        <v>0.81</v>
      </c>
      <c r="I652" s="97">
        <v>3300</v>
      </c>
      <c r="J652" s="97">
        <v>2600</v>
      </c>
      <c r="K652" s="97">
        <v>5300000</v>
      </c>
      <c r="L652" s="97">
        <v>2100</v>
      </c>
      <c r="M652" s="98">
        <v>0.78</v>
      </c>
      <c r="N652" s="97">
        <v>3300</v>
      </c>
      <c r="O652" s="97">
        <v>2400</v>
      </c>
      <c r="P652" s="97">
        <v>5700000</v>
      </c>
      <c r="Q652" s="97">
        <v>2400</v>
      </c>
      <c r="R652" s="98">
        <v>0.74</v>
      </c>
    </row>
    <row r="653" spans="1:18">
      <c r="A653" s="90" t="s">
        <v>1403</v>
      </c>
      <c r="B653" s="95" t="s">
        <v>1304</v>
      </c>
      <c r="C653" s="100" t="s">
        <v>1305</v>
      </c>
      <c r="D653" s="97">
        <v>3500</v>
      </c>
      <c r="E653" s="97">
        <v>2700</v>
      </c>
      <c r="F653" s="97">
        <v>7700000</v>
      </c>
      <c r="G653" s="97">
        <v>2900</v>
      </c>
      <c r="H653" s="98">
        <v>0.76</v>
      </c>
      <c r="I653" s="97">
        <v>3500</v>
      </c>
      <c r="J653" s="97">
        <v>2500</v>
      </c>
      <c r="K653" s="97">
        <v>6200000</v>
      </c>
      <c r="L653" s="97">
        <v>2500</v>
      </c>
      <c r="M653" s="98">
        <v>0.7</v>
      </c>
      <c r="N653" s="97">
        <v>3500</v>
      </c>
      <c r="O653" s="97">
        <v>2300</v>
      </c>
      <c r="P653" s="97">
        <v>6300000</v>
      </c>
      <c r="Q653" s="97">
        <v>2800</v>
      </c>
      <c r="R653" s="98">
        <v>0.64</v>
      </c>
    </row>
    <row r="654" spans="1:18">
      <c r="A654" s="90" t="s">
        <v>1403</v>
      </c>
      <c r="B654" s="95" t="s">
        <v>1306</v>
      </c>
      <c r="C654" s="100" t="s">
        <v>1307</v>
      </c>
      <c r="D654" s="97">
        <v>3500</v>
      </c>
      <c r="E654" s="97">
        <v>2900</v>
      </c>
      <c r="F654" s="97">
        <v>7400000</v>
      </c>
      <c r="G654" s="97">
        <v>2500</v>
      </c>
      <c r="H654" s="98">
        <v>0.85</v>
      </c>
      <c r="I654" s="97">
        <v>3500</v>
      </c>
      <c r="J654" s="97">
        <v>2800</v>
      </c>
      <c r="K654" s="97">
        <v>6200000</v>
      </c>
      <c r="L654" s="97">
        <v>2200</v>
      </c>
      <c r="M654" s="98">
        <v>0.82</v>
      </c>
      <c r="N654" s="97">
        <v>3500</v>
      </c>
      <c r="O654" s="97">
        <v>2800</v>
      </c>
      <c r="P654" s="97">
        <v>6900000</v>
      </c>
      <c r="Q654" s="97">
        <v>2500</v>
      </c>
      <c r="R654" s="98">
        <v>0.8</v>
      </c>
    </row>
    <row r="655" spans="1:18">
      <c r="A655" s="90" t="s">
        <v>1403</v>
      </c>
      <c r="B655" s="95" t="s">
        <v>1308</v>
      </c>
      <c r="C655" s="100" t="s">
        <v>1309</v>
      </c>
      <c r="D655" s="97">
        <v>3700</v>
      </c>
      <c r="E655" s="97">
        <v>3000</v>
      </c>
      <c r="F655" s="97">
        <v>8200000</v>
      </c>
      <c r="G655" s="97">
        <v>2700</v>
      </c>
      <c r="H655" s="98">
        <v>0.8</v>
      </c>
      <c r="I655" s="97">
        <v>3700</v>
      </c>
      <c r="J655" s="97">
        <v>2700</v>
      </c>
      <c r="K655" s="97">
        <v>6400000</v>
      </c>
      <c r="L655" s="97">
        <v>2400</v>
      </c>
      <c r="M655" s="98">
        <v>0.71</v>
      </c>
      <c r="N655" s="97">
        <v>3700</v>
      </c>
      <c r="O655" s="97">
        <v>2400</v>
      </c>
      <c r="P655" s="97">
        <v>6500000</v>
      </c>
      <c r="Q655" s="97">
        <v>2700</v>
      </c>
      <c r="R655" s="98">
        <v>0.65</v>
      </c>
    </row>
    <row r="656" spans="1:18">
      <c r="A656" s="90" t="s">
        <v>1403</v>
      </c>
      <c r="B656" s="95" t="s">
        <v>1310</v>
      </c>
      <c r="C656" s="100" t="s">
        <v>1311</v>
      </c>
      <c r="D656" s="97">
        <v>6200</v>
      </c>
      <c r="E656" s="97">
        <v>5100</v>
      </c>
      <c r="F656" s="97">
        <v>15200000</v>
      </c>
      <c r="G656" s="97">
        <v>3000</v>
      </c>
      <c r="H656" s="98">
        <v>0.82</v>
      </c>
      <c r="I656" s="97">
        <v>6200</v>
      </c>
      <c r="J656" s="97">
        <v>4500</v>
      </c>
      <c r="K656" s="97">
        <v>11800000</v>
      </c>
      <c r="L656" s="97">
        <v>2600</v>
      </c>
      <c r="M656" s="98">
        <v>0.73</v>
      </c>
      <c r="N656" s="97">
        <v>6200</v>
      </c>
      <c r="O656" s="97">
        <v>4000</v>
      </c>
      <c r="P656" s="97">
        <v>11700000</v>
      </c>
      <c r="Q656" s="97">
        <v>2900</v>
      </c>
      <c r="R656" s="98">
        <v>0.65</v>
      </c>
    </row>
    <row r="657" spans="1:18">
      <c r="A657" s="90" t="s">
        <v>1403</v>
      </c>
      <c r="B657" s="95" t="s">
        <v>1312</v>
      </c>
      <c r="C657" s="100" t="s">
        <v>1313</v>
      </c>
      <c r="D657" s="97">
        <v>6700</v>
      </c>
      <c r="E657" s="97">
        <v>5400</v>
      </c>
      <c r="F657" s="97">
        <v>14900000</v>
      </c>
      <c r="G657" s="97">
        <v>2700</v>
      </c>
      <c r="H657" s="98">
        <v>0.81</v>
      </c>
      <c r="I657" s="97">
        <v>6700</v>
      </c>
      <c r="J657" s="97">
        <v>4700</v>
      </c>
      <c r="K657" s="97">
        <v>11400000</v>
      </c>
      <c r="L657" s="97">
        <v>2400</v>
      </c>
      <c r="M657" s="98">
        <v>0.71</v>
      </c>
      <c r="N657" s="97">
        <v>6700</v>
      </c>
      <c r="O657" s="97">
        <v>3900</v>
      </c>
      <c r="P657" s="97">
        <v>10400000</v>
      </c>
      <c r="Q657" s="97">
        <v>2700</v>
      </c>
      <c r="R657" s="98">
        <v>0.57999999999999996</v>
      </c>
    </row>
    <row r="658" spans="1:18">
      <c r="A658" s="90" t="s">
        <v>1403</v>
      </c>
      <c r="B658" s="95" t="s">
        <v>1314</v>
      </c>
      <c r="C658" s="100" t="s">
        <v>1315</v>
      </c>
      <c r="D658" s="97">
        <v>4400</v>
      </c>
      <c r="E658" s="97">
        <v>3400</v>
      </c>
      <c r="F658" s="97">
        <v>8000000</v>
      </c>
      <c r="G658" s="97">
        <v>2300</v>
      </c>
      <c r="H658" s="98">
        <v>0.78</v>
      </c>
      <c r="I658" s="97">
        <v>4400</v>
      </c>
      <c r="J658" s="97">
        <v>3100</v>
      </c>
      <c r="K658" s="97">
        <v>6400000</v>
      </c>
      <c r="L658" s="97">
        <v>2000</v>
      </c>
      <c r="M658" s="98">
        <v>0.71</v>
      </c>
      <c r="N658" s="97">
        <v>4400</v>
      </c>
      <c r="O658" s="97">
        <v>2900</v>
      </c>
      <c r="P658" s="97">
        <v>6600000</v>
      </c>
      <c r="Q658" s="97">
        <v>2300</v>
      </c>
      <c r="R658" s="98">
        <v>0.67</v>
      </c>
    </row>
    <row r="659" spans="1:18">
      <c r="A659" s="90" t="s">
        <v>1403</v>
      </c>
      <c r="B659" s="95" t="s">
        <v>1316</v>
      </c>
      <c r="C659" s="100" t="s">
        <v>1317</v>
      </c>
      <c r="D659" s="97">
        <v>5100</v>
      </c>
      <c r="E659" s="97">
        <v>4100</v>
      </c>
      <c r="F659" s="97">
        <v>12200000</v>
      </c>
      <c r="G659" s="97">
        <v>3000</v>
      </c>
      <c r="H659" s="98">
        <v>0.8</v>
      </c>
      <c r="I659" s="97">
        <v>5100</v>
      </c>
      <c r="J659" s="97">
        <v>3700</v>
      </c>
      <c r="K659" s="97">
        <v>9600000</v>
      </c>
      <c r="L659" s="97">
        <v>2600</v>
      </c>
      <c r="M659" s="98">
        <v>0.73</v>
      </c>
      <c r="N659" s="97">
        <v>5100</v>
      </c>
      <c r="O659" s="97">
        <v>3300</v>
      </c>
      <c r="P659" s="97">
        <v>9500000</v>
      </c>
      <c r="Q659" s="97">
        <v>2900</v>
      </c>
      <c r="R659" s="98">
        <v>0.65</v>
      </c>
    </row>
    <row r="660" spans="1:18">
      <c r="A660" s="90" t="s">
        <v>1403</v>
      </c>
      <c r="B660" s="95" t="s">
        <v>1318</v>
      </c>
      <c r="C660" s="100" t="s">
        <v>1319</v>
      </c>
      <c r="D660" s="97">
        <v>7500</v>
      </c>
      <c r="E660" s="97">
        <v>6200</v>
      </c>
      <c r="F660" s="97">
        <v>18500000</v>
      </c>
      <c r="G660" s="97">
        <v>3000</v>
      </c>
      <c r="H660" s="98">
        <v>0.83</v>
      </c>
      <c r="I660" s="97">
        <v>7500</v>
      </c>
      <c r="J660" s="97">
        <v>5400</v>
      </c>
      <c r="K660" s="97">
        <v>14200000</v>
      </c>
      <c r="L660" s="97">
        <v>2600</v>
      </c>
      <c r="M660" s="98">
        <v>0.73</v>
      </c>
      <c r="N660" s="97">
        <v>7400</v>
      </c>
      <c r="O660" s="97">
        <v>4700</v>
      </c>
      <c r="P660" s="97">
        <v>13400000</v>
      </c>
      <c r="Q660" s="97">
        <v>2900</v>
      </c>
      <c r="R660" s="98">
        <v>0.63</v>
      </c>
    </row>
    <row r="661" spans="1:18">
      <c r="A661" s="90" t="s">
        <v>1403</v>
      </c>
      <c r="B661" s="95" t="s">
        <v>1320</v>
      </c>
      <c r="C661" s="100" t="s">
        <v>1321</v>
      </c>
      <c r="D661" s="97">
        <v>7100</v>
      </c>
      <c r="E661" s="97">
        <v>5800</v>
      </c>
      <c r="F661" s="97">
        <v>16600000</v>
      </c>
      <c r="G661" s="97">
        <v>2900</v>
      </c>
      <c r="H661" s="98">
        <v>0.82</v>
      </c>
      <c r="I661" s="97">
        <v>7100</v>
      </c>
      <c r="J661" s="97">
        <v>5200</v>
      </c>
      <c r="K661" s="97">
        <v>13100000</v>
      </c>
      <c r="L661" s="97">
        <v>2500</v>
      </c>
      <c r="M661" s="98">
        <v>0.74</v>
      </c>
      <c r="N661" s="97">
        <v>7000</v>
      </c>
      <c r="O661" s="97">
        <v>4600</v>
      </c>
      <c r="P661" s="97">
        <v>12700000</v>
      </c>
      <c r="Q661" s="97">
        <v>2800</v>
      </c>
      <c r="R661" s="98">
        <v>0.65</v>
      </c>
    </row>
    <row r="662" spans="1:18">
      <c r="A662" s="90" t="s">
        <v>1403</v>
      </c>
      <c r="B662" s="95" t="s">
        <v>1322</v>
      </c>
      <c r="C662" s="100" t="s">
        <v>1323</v>
      </c>
      <c r="D662" s="97">
        <v>7200</v>
      </c>
      <c r="E662" s="97">
        <v>5800</v>
      </c>
      <c r="F662" s="97">
        <v>17500000</v>
      </c>
      <c r="G662" s="97">
        <v>3000</v>
      </c>
      <c r="H662" s="98">
        <v>0.81</v>
      </c>
      <c r="I662" s="97">
        <v>7200</v>
      </c>
      <c r="J662" s="97">
        <v>5100</v>
      </c>
      <c r="K662" s="97">
        <v>13200000</v>
      </c>
      <c r="L662" s="97">
        <v>2600</v>
      </c>
      <c r="M662" s="98">
        <v>0.7</v>
      </c>
      <c r="N662" s="97">
        <v>7200</v>
      </c>
      <c r="O662" s="97">
        <v>4200</v>
      </c>
      <c r="P662" s="97">
        <v>11900000</v>
      </c>
      <c r="Q662" s="97">
        <v>2900</v>
      </c>
      <c r="R662" s="98">
        <v>0.57999999999999996</v>
      </c>
    </row>
    <row r="663" spans="1:18">
      <c r="A663" s="90" t="s">
        <v>1403</v>
      </c>
      <c r="B663" s="95" t="s">
        <v>1324</v>
      </c>
      <c r="C663" s="100" t="s">
        <v>1325</v>
      </c>
      <c r="D663" s="97">
        <v>3700</v>
      </c>
      <c r="E663" s="97">
        <v>3000</v>
      </c>
      <c r="F663" s="97">
        <v>8400000</v>
      </c>
      <c r="G663" s="97">
        <v>2800</v>
      </c>
      <c r="H663" s="98">
        <v>0.79</v>
      </c>
      <c r="I663" s="97">
        <v>3700</v>
      </c>
      <c r="J663" s="97">
        <v>2700</v>
      </c>
      <c r="K663" s="97">
        <v>6700000</v>
      </c>
      <c r="L663" s="97">
        <v>2500</v>
      </c>
      <c r="M663" s="98">
        <v>0.73</v>
      </c>
      <c r="N663" s="97">
        <v>3700</v>
      </c>
      <c r="O663" s="97">
        <v>2400</v>
      </c>
      <c r="P663" s="97">
        <v>6700000</v>
      </c>
      <c r="Q663" s="97">
        <v>2800</v>
      </c>
      <c r="R663" s="98">
        <v>0.65</v>
      </c>
    </row>
    <row r="664" spans="1:18">
      <c r="A664" s="90" t="s">
        <v>1403</v>
      </c>
      <c r="B664" s="95" t="s">
        <v>1326</v>
      </c>
      <c r="C664" s="100" t="s">
        <v>1327</v>
      </c>
      <c r="D664" s="97">
        <v>4900</v>
      </c>
      <c r="E664" s="97">
        <v>4000</v>
      </c>
      <c r="F664" s="97">
        <v>11700000</v>
      </c>
      <c r="G664" s="97">
        <v>3000</v>
      </c>
      <c r="H664" s="98">
        <v>0.81</v>
      </c>
      <c r="I664" s="97">
        <v>4900</v>
      </c>
      <c r="J664" s="97">
        <v>3600</v>
      </c>
      <c r="K664" s="97">
        <v>9100000</v>
      </c>
      <c r="L664" s="97">
        <v>2500</v>
      </c>
      <c r="M664" s="98">
        <v>0.73</v>
      </c>
      <c r="N664" s="97">
        <v>4900</v>
      </c>
      <c r="O664" s="97">
        <v>3100</v>
      </c>
      <c r="P664" s="97">
        <v>8800000</v>
      </c>
      <c r="Q664" s="97">
        <v>2800</v>
      </c>
      <c r="R664" s="98">
        <v>0.64</v>
      </c>
    </row>
    <row r="665" spans="1:18">
      <c r="A665" s="90" t="s">
        <v>1403</v>
      </c>
      <c r="B665" s="95" t="s">
        <v>1328</v>
      </c>
      <c r="C665" s="100" t="s">
        <v>1329</v>
      </c>
      <c r="D665" s="97">
        <v>8900</v>
      </c>
      <c r="E665" s="97">
        <v>7500</v>
      </c>
      <c r="F665" s="97">
        <v>22800000</v>
      </c>
      <c r="G665" s="97">
        <v>3100</v>
      </c>
      <c r="H665" s="98">
        <v>0.84</v>
      </c>
      <c r="I665" s="97">
        <v>8800</v>
      </c>
      <c r="J665" s="97">
        <v>6700</v>
      </c>
      <c r="K665" s="97">
        <v>17900000</v>
      </c>
      <c r="L665" s="97">
        <v>2700</v>
      </c>
      <c r="M665" s="98">
        <v>0.76</v>
      </c>
      <c r="N665" s="97">
        <v>8800</v>
      </c>
      <c r="O665" s="97">
        <v>6000</v>
      </c>
      <c r="P665" s="97">
        <v>17800000</v>
      </c>
      <c r="Q665" s="97">
        <v>3000</v>
      </c>
      <c r="R665" s="98">
        <v>0.68</v>
      </c>
    </row>
    <row r="666" spans="1:18">
      <c r="A666" s="90" t="s">
        <v>1403</v>
      </c>
      <c r="B666" s="95" t="s">
        <v>1330</v>
      </c>
      <c r="C666" s="100" t="s">
        <v>1331</v>
      </c>
      <c r="D666" s="97">
        <v>5100</v>
      </c>
      <c r="E666" s="97">
        <v>4200</v>
      </c>
      <c r="F666" s="97">
        <v>12600000</v>
      </c>
      <c r="G666" s="97">
        <v>3000</v>
      </c>
      <c r="H666" s="98">
        <v>0.81</v>
      </c>
      <c r="I666" s="97">
        <v>5100</v>
      </c>
      <c r="J666" s="97">
        <v>3700</v>
      </c>
      <c r="K666" s="97">
        <v>9800000</v>
      </c>
      <c r="L666" s="97">
        <v>2700</v>
      </c>
      <c r="M666" s="98">
        <v>0.72</v>
      </c>
      <c r="N666" s="97">
        <v>5100</v>
      </c>
      <c r="O666" s="97">
        <v>3200</v>
      </c>
      <c r="P666" s="97">
        <v>9400000</v>
      </c>
      <c r="Q666" s="97">
        <v>2900</v>
      </c>
      <c r="R666" s="98">
        <v>0.63</v>
      </c>
    </row>
    <row r="667" spans="1:18">
      <c r="A667" s="90" t="s">
        <v>1403</v>
      </c>
      <c r="B667" s="95" t="s">
        <v>1332</v>
      </c>
      <c r="C667" s="100" t="s">
        <v>1333</v>
      </c>
      <c r="D667" s="97">
        <v>5400</v>
      </c>
      <c r="E667" s="97">
        <v>4500</v>
      </c>
      <c r="F667" s="97">
        <v>13100000</v>
      </c>
      <c r="G667" s="97">
        <v>2900</v>
      </c>
      <c r="H667" s="98">
        <v>0.83</v>
      </c>
      <c r="I667" s="97">
        <v>5400</v>
      </c>
      <c r="J667" s="97">
        <v>4100</v>
      </c>
      <c r="K667" s="97">
        <v>10300000</v>
      </c>
      <c r="L667" s="97">
        <v>2600</v>
      </c>
      <c r="M667" s="98">
        <v>0.75</v>
      </c>
      <c r="N667" s="97">
        <v>5400</v>
      </c>
      <c r="O667" s="97">
        <v>3600</v>
      </c>
      <c r="P667" s="97">
        <v>10300000</v>
      </c>
      <c r="Q667" s="97">
        <v>2800</v>
      </c>
      <c r="R667" s="98">
        <v>0.67</v>
      </c>
    </row>
    <row r="668" spans="1:18">
      <c r="A668" s="90" t="s">
        <v>1403</v>
      </c>
      <c r="B668" s="95" t="s">
        <v>1298</v>
      </c>
      <c r="C668" s="100" t="s">
        <v>1299</v>
      </c>
      <c r="D668" s="97">
        <v>6400</v>
      </c>
      <c r="E668" s="97">
        <v>5300</v>
      </c>
      <c r="F668" s="97">
        <v>15000000</v>
      </c>
      <c r="G668" s="97">
        <v>2900</v>
      </c>
      <c r="H668" s="98">
        <v>0.83</v>
      </c>
      <c r="I668" s="97">
        <v>6300</v>
      </c>
      <c r="J668" s="97">
        <v>4600</v>
      </c>
      <c r="K668" s="97">
        <v>11500000</v>
      </c>
      <c r="L668" s="97">
        <v>2500</v>
      </c>
      <c r="M668" s="98">
        <v>0.73</v>
      </c>
      <c r="N668" s="97">
        <v>6300</v>
      </c>
      <c r="O668" s="97">
        <v>3800</v>
      </c>
      <c r="P668" s="97">
        <v>10500000</v>
      </c>
      <c r="Q668" s="97">
        <v>2800</v>
      </c>
      <c r="R668" s="98">
        <v>0.6</v>
      </c>
    </row>
    <row r="669" spans="1:18" ht="25.25" customHeight="1">
      <c r="A669" s="102" t="s">
        <v>1404</v>
      </c>
      <c r="B669" s="103"/>
      <c r="C669" s="104" t="s">
        <v>1404</v>
      </c>
      <c r="D669" s="93">
        <v>13000</v>
      </c>
      <c r="E669" s="93">
        <v>8000</v>
      </c>
      <c r="F669" s="93">
        <v>23000000</v>
      </c>
      <c r="G669" s="93">
        <v>3000</v>
      </c>
      <c r="H669" s="94">
        <v>0.59</v>
      </c>
      <c r="I669" s="93">
        <v>13000</v>
      </c>
      <c r="J669" s="93">
        <v>7000</v>
      </c>
      <c r="K669" s="93">
        <v>18000000</v>
      </c>
      <c r="L669" s="93">
        <v>2600</v>
      </c>
      <c r="M669" s="94">
        <v>0.54</v>
      </c>
      <c r="N669" s="93">
        <v>13000</v>
      </c>
      <c r="O669" s="93">
        <v>6000</v>
      </c>
      <c r="P669" s="93">
        <v>18000000</v>
      </c>
      <c r="Q669" s="93">
        <v>2900</v>
      </c>
      <c r="R669" s="94">
        <v>0.51</v>
      </c>
    </row>
    <row r="670" spans="1:18" ht="26" customHeight="1">
      <c r="A670" s="105" t="s">
        <v>1442</v>
      </c>
      <c r="B670" s="106" t="s">
        <v>1442</v>
      </c>
      <c r="C670" s="107" t="s">
        <v>1406</v>
      </c>
      <c r="D670" s="93">
        <v>3401000</v>
      </c>
      <c r="E670" s="93">
        <v>2608000</v>
      </c>
      <c r="F670" s="93">
        <v>7588000000</v>
      </c>
      <c r="G670" s="93">
        <v>2900</v>
      </c>
      <c r="H670" s="94">
        <v>0.77</v>
      </c>
      <c r="I670" s="93">
        <v>3386000</v>
      </c>
      <c r="J670" s="93">
        <v>2351000</v>
      </c>
      <c r="K670" s="93">
        <v>5929000000</v>
      </c>
      <c r="L670" s="93">
        <v>2500</v>
      </c>
      <c r="M670" s="94">
        <v>0.69</v>
      </c>
      <c r="N670" s="93">
        <v>3370000</v>
      </c>
      <c r="O670" s="93">
        <v>2191000</v>
      </c>
      <c r="P670" s="93">
        <v>6210000000</v>
      </c>
      <c r="Q670" s="93">
        <v>2800</v>
      </c>
      <c r="R670" s="94">
        <v>0.65</v>
      </c>
    </row>
  </sheetData>
  <pageMargins left="0.70000000000000007" right="0.70000000000000007" top="0.75" bottom="0.75" header="0.30000000000000004" footer="0.30000000000000004"/>
  <pageSetup paperSize="0" fitToWidth="0" fitToHeight="0" orientation="portrait" horizontalDpi="0" verticalDpi="0" copies="0"/>
  <headerFooter>
    <oddFooter>&amp;C&amp;1#&amp;10OFFICIAL-SENSITIVE</oddFooter>
  </headerFooter>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28C4B-2ECA-4FC5-9EC4-0F70D453A94A}">
  <sheetPr codeName="Sheet12"/>
  <dimension ref="A1:C662"/>
  <sheetViews>
    <sheetView workbookViewId="0">
      <selection activeCell="C1" sqref="C1:C1048576"/>
    </sheetView>
  </sheetViews>
  <sheetFormatPr defaultRowHeight="14.5"/>
  <cols>
    <col min="1" max="1" width="24.26953125" customWidth="1"/>
    <col min="2" max="2" width="22.453125" customWidth="1"/>
    <col min="3" max="3" width="24" customWidth="1"/>
  </cols>
  <sheetData>
    <row r="1" spans="1:3">
      <c r="A1" s="92" t="s">
        <v>1380</v>
      </c>
      <c r="B1" s="91" t="s">
        <v>1379</v>
      </c>
      <c r="C1" s="90" t="s">
        <v>1380</v>
      </c>
    </row>
    <row r="2" spans="1:3">
      <c r="A2" s="96" t="s">
        <v>13</v>
      </c>
      <c r="B2" s="95" t="s">
        <v>695</v>
      </c>
      <c r="C2" s="90" t="s">
        <v>1380</v>
      </c>
    </row>
    <row r="3" spans="1:3">
      <c r="A3" s="96" t="s">
        <v>15</v>
      </c>
      <c r="B3" s="95" t="s">
        <v>711</v>
      </c>
      <c r="C3" s="90" t="s">
        <v>1380</v>
      </c>
    </row>
    <row r="4" spans="1:3">
      <c r="A4" s="96" t="s">
        <v>16</v>
      </c>
      <c r="B4" s="95" t="s">
        <v>717</v>
      </c>
      <c r="C4" s="90" t="s">
        <v>1380</v>
      </c>
    </row>
    <row r="5" spans="1:3">
      <c r="A5" s="96" t="s">
        <v>17</v>
      </c>
      <c r="B5" s="95" t="s">
        <v>718</v>
      </c>
      <c r="C5" s="90" t="s">
        <v>1380</v>
      </c>
    </row>
    <row r="6" spans="1:3">
      <c r="A6" s="96" t="s">
        <v>18</v>
      </c>
      <c r="B6" s="95" t="s">
        <v>796</v>
      </c>
      <c r="C6" s="90" t="s">
        <v>1380</v>
      </c>
    </row>
    <row r="7" spans="1:3">
      <c r="A7" s="96" t="s">
        <v>19</v>
      </c>
      <c r="B7" s="95" t="s">
        <v>818</v>
      </c>
      <c r="C7" s="90" t="s">
        <v>1380</v>
      </c>
    </row>
    <row r="8" spans="1:3">
      <c r="A8" s="96" t="s">
        <v>20</v>
      </c>
      <c r="B8" s="95" t="s">
        <v>844</v>
      </c>
      <c r="C8" s="90" t="s">
        <v>1380</v>
      </c>
    </row>
    <row r="9" spans="1:3">
      <c r="A9" s="96" t="s">
        <v>21</v>
      </c>
      <c r="B9" s="95" t="s">
        <v>886</v>
      </c>
      <c r="C9" s="90" t="s">
        <v>1380</v>
      </c>
    </row>
    <row r="10" spans="1:3">
      <c r="A10" s="96" t="s">
        <v>22</v>
      </c>
      <c r="B10" s="95" t="s">
        <v>920</v>
      </c>
      <c r="C10" s="90" t="s">
        <v>1380</v>
      </c>
    </row>
    <row r="11" spans="1:3">
      <c r="A11" s="96" t="s">
        <v>23</v>
      </c>
      <c r="B11" s="95" t="s">
        <v>933</v>
      </c>
      <c r="C11" s="90" t="s">
        <v>1380</v>
      </c>
    </row>
    <row r="12" spans="1:3">
      <c r="A12" s="96" t="s">
        <v>24</v>
      </c>
      <c r="B12" s="95" t="s">
        <v>941</v>
      </c>
      <c r="C12" s="90" t="s">
        <v>1380</v>
      </c>
    </row>
    <row r="13" spans="1:3">
      <c r="A13" s="96" t="s">
        <v>25</v>
      </c>
      <c r="B13" s="95" t="s">
        <v>955</v>
      </c>
      <c r="C13" s="90" t="s">
        <v>1380</v>
      </c>
    </row>
    <row r="14" spans="1:3">
      <c r="A14" s="96" t="s">
        <v>26</v>
      </c>
      <c r="B14" s="95" t="s">
        <v>1016</v>
      </c>
      <c r="C14" s="90" t="s">
        <v>1380</v>
      </c>
    </row>
    <row r="15" spans="1:3">
      <c r="A15" s="96" t="s">
        <v>27</v>
      </c>
      <c r="B15" s="95" t="s">
        <v>1017</v>
      </c>
      <c r="C15" s="90" t="s">
        <v>1380</v>
      </c>
    </row>
    <row r="16" spans="1:3">
      <c r="A16" s="96" t="s">
        <v>28</v>
      </c>
      <c r="B16" s="95" t="s">
        <v>1036</v>
      </c>
      <c r="C16" s="90" t="s">
        <v>1380</v>
      </c>
    </row>
    <row r="17" spans="1:3">
      <c r="A17" s="96" t="s">
        <v>29</v>
      </c>
      <c r="B17" s="95" t="s">
        <v>1037</v>
      </c>
      <c r="C17" s="90" t="s">
        <v>1380</v>
      </c>
    </row>
    <row r="18" spans="1:3">
      <c r="A18" s="96" t="s">
        <v>30</v>
      </c>
      <c r="B18" s="95" t="s">
        <v>1038</v>
      </c>
      <c r="C18" s="90" t="s">
        <v>1380</v>
      </c>
    </row>
    <row r="19" spans="1:3">
      <c r="A19" s="96" t="s">
        <v>31</v>
      </c>
      <c r="B19" s="95" t="s">
        <v>1047</v>
      </c>
      <c r="C19" s="90" t="s">
        <v>1380</v>
      </c>
    </row>
    <row r="20" spans="1:3">
      <c r="A20" s="96" t="s">
        <v>32</v>
      </c>
      <c r="B20" s="95" t="s">
        <v>1061</v>
      </c>
      <c r="C20" s="90" t="s">
        <v>1380</v>
      </c>
    </row>
    <row r="21" spans="1:3">
      <c r="A21" s="96" t="s">
        <v>33</v>
      </c>
      <c r="B21" s="95" t="s">
        <v>1064</v>
      </c>
      <c r="C21" s="90" t="s">
        <v>1380</v>
      </c>
    </row>
    <row r="22" spans="1:3">
      <c r="A22" s="96" t="s">
        <v>34</v>
      </c>
      <c r="B22" s="95" t="s">
        <v>1107</v>
      </c>
      <c r="C22" s="90" t="s">
        <v>1380</v>
      </c>
    </row>
    <row r="23" spans="1:3">
      <c r="A23" s="96" t="s">
        <v>35</v>
      </c>
      <c r="B23" s="95" t="s">
        <v>1134</v>
      </c>
      <c r="C23" s="90" t="s">
        <v>1380</v>
      </c>
    </row>
    <row r="24" spans="1:3">
      <c r="A24" s="96" t="s">
        <v>36</v>
      </c>
      <c r="B24" s="95" t="s">
        <v>1163</v>
      </c>
      <c r="C24" s="90" t="s">
        <v>1380</v>
      </c>
    </row>
    <row r="25" spans="1:3">
      <c r="A25" s="96" t="s">
        <v>37</v>
      </c>
      <c r="B25" s="95" t="s">
        <v>1190</v>
      </c>
      <c r="C25" s="90" t="s">
        <v>1380</v>
      </c>
    </row>
    <row r="26" spans="1:3">
      <c r="A26" s="96" t="s">
        <v>38</v>
      </c>
      <c r="B26" s="95" t="s">
        <v>1191</v>
      </c>
      <c r="C26" s="90" t="s">
        <v>1380</v>
      </c>
    </row>
    <row r="27" spans="1:3">
      <c r="A27" s="96" t="s">
        <v>39</v>
      </c>
      <c r="B27" s="95" t="s">
        <v>1202</v>
      </c>
      <c r="C27" s="90" t="s">
        <v>1380</v>
      </c>
    </row>
    <row r="28" spans="1:3">
      <c r="A28" s="96" t="s">
        <v>40</v>
      </c>
      <c r="B28" s="95" t="s">
        <v>1229</v>
      </c>
      <c r="C28" s="90" t="s">
        <v>1380</v>
      </c>
    </row>
    <row r="29" spans="1:3">
      <c r="A29" s="96" t="s">
        <v>41</v>
      </c>
      <c r="B29" s="95" t="s">
        <v>1239</v>
      </c>
      <c r="C29" s="90" t="s">
        <v>1380</v>
      </c>
    </row>
    <row r="30" spans="1:3">
      <c r="A30" s="96" t="s">
        <v>42</v>
      </c>
      <c r="B30" s="95" t="s">
        <v>1245</v>
      </c>
      <c r="C30" s="90" t="s">
        <v>1380</v>
      </c>
    </row>
    <row r="31" spans="1:3">
      <c r="A31" s="92" t="s">
        <v>1382</v>
      </c>
      <c r="B31" s="99" t="s">
        <v>1381</v>
      </c>
      <c r="C31" s="90" t="s">
        <v>1382</v>
      </c>
    </row>
    <row r="32" spans="1:3">
      <c r="A32" s="100" t="s">
        <v>43</v>
      </c>
      <c r="B32" s="95" t="s">
        <v>667</v>
      </c>
      <c r="C32" s="90" t="s">
        <v>1382</v>
      </c>
    </row>
    <row r="33" spans="1:3">
      <c r="A33" s="100" t="s">
        <v>44</v>
      </c>
      <c r="B33" s="95" t="s">
        <v>676</v>
      </c>
      <c r="C33" s="90" t="s">
        <v>1382</v>
      </c>
    </row>
    <row r="34" spans="1:3">
      <c r="A34" s="100" t="s">
        <v>45</v>
      </c>
      <c r="B34" s="95" t="s">
        <v>684</v>
      </c>
      <c r="C34" s="90" t="s">
        <v>1382</v>
      </c>
    </row>
    <row r="35" spans="1:3">
      <c r="A35" s="100" t="s">
        <v>46</v>
      </c>
      <c r="B35" s="95" t="s">
        <v>701</v>
      </c>
      <c r="C35" s="90" t="s">
        <v>1382</v>
      </c>
    </row>
    <row r="36" spans="1:3">
      <c r="A36" s="100" t="s">
        <v>47</v>
      </c>
      <c r="B36" s="95" t="s">
        <v>712</v>
      </c>
      <c r="C36" s="90" t="s">
        <v>1382</v>
      </c>
    </row>
    <row r="37" spans="1:3">
      <c r="A37" s="100" t="s">
        <v>48</v>
      </c>
      <c r="B37" s="95" t="s">
        <v>713</v>
      </c>
      <c r="C37" s="90" t="s">
        <v>1382</v>
      </c>
    </row>
    <row r="38" spans="1:3">
      <c r="A38" s="100" t="s">
        <v>49</v>
      </c>
      <c r="B38" s="95" t="s">
        <v>714</v>
      </c>
      <c r="C38" s="90" t="s">
        <v>1382</v>
      </c>
    </row>
    <row r="39" spans="1:3">
      <c r="A39" s="100" t="s">
        <v>50</v>
      </c>
      <c r="B39" s="95" t="s">
        <v>715</v>
      </c>
      <c r="C39" s="90" t="s">
        <v>1382</v>
      </c>
    </row>
    <row r="40" spans="1:3">
      <c r="A40" s="100" t="s">
        <v>51</v>
      </c>
      <c r="B40" s="95" t="s">
        <v>721</v>
      </c>
      <c r="C40" s="90" t="s">
        <v>1382</v>
      </c>
    </row>
    <row r="41" spans="1:3">
      <c r="A41" s="100" t="s">
        <v>52</v>
      </c>
      <c r="B41" s="95" t="s">
        <v>722</v>
      </c>
      <c r="C41" s="90" t="s">
        <v>1382</v>
      </c>
    </row>
    <row r="42" spans="1:3">
      <c r="A42" s="100" t="s">
        <v>53</v>
      </c>
      <c r="B42" s="95" t="s">
        <v>723</v>
      </c>
      <c r="C42" s="90" t="s">
        <v>1382</v>
      </c>
    </row>
    <row r="43" spans="1:3">
      <c r="A43" s="100" t="s">
        <v>54</v>
      </c>
      <c r="B43" s="95" t="s">
        <v>724</v>
      </c>
      <c r="C43" s="90" t="s">
        <v>1382</v>
      </c>
    </row>
    <row r="44" spans="1:3">
      <c r="A44" s="100" t="s">
        <v>55</v>
      </c>
      <c r="B44" s="95" t="s">
        <v>754</v>
      </c>
      <c r="C44" s="90" t="s">
        <v>1382</v>
      </c>
    </row>
    <row r="45" spans="1:3">
      <c r="A45" s="100" t="s">
        <v>57</v>
      </c>
      <c r="B45" s="95" t="s">
        <v>756</v>
      </c>
      <c r="C45" s="90" t="s">
        <v>1382</v>
      </c>
    </row>
    <row r="46" spans="1:3">
      <c r="A46" s="100" t="s">
        <v>58</v>
      </c>
      <c r="B46" s="95" t="s">
        <v>757</v>
      </c>
      <c r="C46" s="90" t="s">
        <v>1382</v>
      </c>
    </row>
    <row r="47" spans="1:3">
      <c r="A47" s="100" t="s">
        <v>59</v>
      </c>
      <c r="B47" s="95" t="s">
        <v>771</v>
      </c>
      <c r="C47" s="90" t="s">
        <v>1382</v>
      </c>
    </row>
    <row r="48" spans="1:3">
      <c r="A48" s="100" t="s">
        <v>60</v>
      </c>
      <c r="B48" s="95" t="s">
        <v>782</v>
      </c>
      <c r="C48" s="90" t="s">
        <v>1382</v>
      </c>
    </row>
    <row r="49" spans="1:3">
      <c r="A49" s="100" t="s">
        <v>61</v>
      </c>
      <c r="B49" s="95" t="s">
        <v>792</v>
      </c>
      <c r="C49" s="90" t="s">
        <v>1382</v>
      </c>
    </row>
    <row r="50" spans="1:3">
      <c r="A50" s="100" t="s">
        <v>62</v>
      </c>
      <c r="B50" s="95" t="s">
        <v>795</v>
      </c>
      <c r="C50" s="90" t="s">
        <v>1382</v>
      </c>
    </row>
    <row r="51" spans="1:3">
      <c r="A51" s="100" t="s">
        <v>63</v>
      </c>
      <c r="B51" s="95" t="s">
        <v>804</v>
      </c>
      <c r="C51" s="90" t="s">
        <v>1382</v>
      </c>
    </row>
    <row r="52" spans="1:3">
      <c r="A52" s="100" t="s">
        <v>64</v>
      </c>
      <c r="B52" s="95" t="s">
        <v>805</v>
      </c>
      <c r="C52" s="90" t="s">
        <v>1382</v>
      </c>
    </row>
    <row r="53" spans="1:3">
      <c r="A53" s="100" t="s">
        <v>65</v>
      </c>
      <c r="B53" s="95" t="s">
        <v>811</v>
      </c>
      <c r="C53" s="90" t="s">
        <v>1382</v>
      </c>
    </row>
    <row r="54" spans="1:3">
      <c r="A54" s="100" t="s">
        <v>66</v>
      </c>
      <c r="B54" s="95" t="s">
        <v>822</v>
      </c>
      <c r="C54" s="90" t="s">
        <v>1382</v>
      </c>
    </row>
    <row r="55" spans="1:3">
      <c r="A55" s="100" t="s">
        <v>67</v>
      </c>
      <c r="B55" s="95" t="s">
        <v>857</v>
      </c>
      <c r="C55" s="90" t="s">
        <v>1382</v>
      </c>
    </row>
    <row r="56" spans="1:3">
      <c r="A56" s="100" t="s">
        <v>68</v>
      </c>
      <c r="B56" s="95" t="s">
        <v>864</v>
      </c>
      <c r="C56" s="90" t="s">
        <v>1382</v>
      </c>
    </row>
    <row r="57" spans="1:3">
      <c r="A57" s="100" t="s">
        <v>69</v>
      </c>
      <c r="B57" s="95" t="s">
        <v>883</v>
      </c>
      <c r="C57" s="90" t="s">
        <v>1382</v>
      </c>
    </row>
    <row r="58" spans="1:3">
      <c r="A58" s="100" t="s">
        <v>70</v>
      </c>
      <c r="B58" s="95" t="s">
        <v>885</v>
      </c>
      <c r="C58" s="90" t="s">
        <v>1382</v>
      </c>
    </row>
    <row r="59" spans="1:3">
      <c r="A59" s="100" t="s">
        <v>71</v>
      </c>
      <c r="B59" s="95" t="s">
        <v>912</v>
      </c>
      <c r="C59" s="90" t="s">
        <v>1382</v>
      </c>
    </row>
    <row r="60" spans="1:3">
      <c r="A60" s="100" t="s">
        <v>72</v>
      </c>
      <c r="B60" s="95" t="s">
        <v>925</v>
      </c>
      <c r="C60" s="90" t="s">
        <v>1382</v>
      </c>
    </row>
    <row r="61" spans="1:3">
      <c r="A61" s="100" t="s">
        <v>73</v>
      </c>
      <c r="B61" s="95" t="s">
        <v>934</v>
      </c>
      <c r="C61" s="90" t="s">
        <v>1382</v>
      </c>
    </row>
    <row r="62" spans="1:3">
      <c r="A62" s="100" t="s">
        <v>74</v>
      </c>
      <c r="B62" s="95" t="s">
        <v>945</v>
      </c>
      <c r="C62" s="90" t="s">
        <v>1382</v>
      </c>
    </row>
    <row r="63" spans="1:3">
      <c r="A63" s="100" t="s">
        <v>75</v>
      </c>
      <c r="B63" s="95" t="s">
        <v>967</v>
      </c>
      <c r="C63" s="90" t="s">
        <v>1382</v>
      </c>
    </row>
    <row r="64" spans="1:3">
      <c r="A64" s="100" t="s">
        <v>76</v>
      </c>
      <c r="B64" s="95" t="s">
        <v>969</v>
      </c>
      <c r="C64" s="90" t="s">
        <v>1382</v>
      </c>
    </row>
    <row r="65" spans="1:3">
      <c r="A65" s="100" t="s">
        <v>77</v>
      </c>
      <c r="B65" s="95" t="s">
        <v>978</v>
      </c>
      <c r="C65" s="90" t="s">
        <v>1382</v>
      </c>
    </row>
    <row r="66" spans="1:3">
      <c r="A66" s="100" t="s">
        <v>78</v>
      </c>
      <c r="B66" s="95" t="s">
        <v>987</v>
      </c>
      <c r="C66" s="90" t="s">
        <v>1382</v>
      </c>
    </row>
    <row r="67" spans="1:3">
      <c r="A67" s="100" t="s">
        <v>79</v>
      </c>
      <c r="B67" s="95" t="s">
        <v>988</v>
      </c>
      <c r="C67" s="90" t="s">
        <v>1382</v>
      </c>
    </row>
    <row r="68" spans="1:3">
      <c r="A68" s="100" t="s">
        <v>80</v>
      </c>
      <c r="B68" s="95" t="s">
        <v>989</v>
      </c>
      <c r="C68" s="90" t="s">
        <v>1382</v>
      </c>
    </row>
    <row r="69" spans="1:3">
      <c r="A69" s="100" t="s">
        <v>81</v>
      </c>
      <c r="B69" s="95" t="s">
        <v>990</v>
      </c>
      <c r="C69" s="90" t="s">
        <v>1382</v>
      </c>
    </row>
    <row r="70" spans="1:3">
      <c r="A70" s="100" t="s">
        <v>82</v>
      </c>
      <c r="B70" s="95" t="s">
        <v>998</v>
      </c>
      <c r="C70" s="90" t="s">
        <v>1382</v>
      </c>
    </row>
    <row r="71" spans="1:3">
      <c r="A71" s="100" t="s">
        <v>83</v>
      </c>
      <c r="B71" s="95" t="s">
        <v>1001</v>
      </c>
      <c r="C71" s="90" t="s">
        <v>1382</v>
      </c>
    </row>
    <row r="72" spans="1:3">
      <c r="A72" s="100" t="s">
        <v>84</v>
      </c>
      <c r="B72" s="95" t="s">
        <v>1003</v>
      </c>
      <c r="C72" s="90" t="s">
        <v>1382</v>
      </c>
    </row>
    <row r="73" spans="1:3">
      <c r="A73" s="100" t="s">
        <v>85</v>
      </c>
      <c r="B73" s="95" t="s">
        <v>1004</v>
      </c>
      <c r="C73" s="90" t="s">
        <v>1382</v>
      </c>
    </row>
    <row r="74" spans="1:3">
      <c r="A74" s="100" t="s">
        <v>86</v>
      </c>
      <c r="B74" s="95" t="s">
        <v>1005</v>
      </c>
      <c r="C74" s="90" t="s">
        <v>1382</v>
      </c>
    </row>
    <row r="75" spans="1:3">
      <c r="A75" s="100" t="s">
        <v>87</v>
      </c>
      <c r="B75" s="95" t="s">
        <v>1026</v>
      </c>
      <c r="C75" s="90" t="s">
        <v>1382</v>
      </c>
    </row>
    <row r="76" spans="1:3">
      <c r="A76" s="100" t="s">
        <v>88</v>
      </c>
      <c r="B76" s="95" t="s">
        <v>1080</v>
      </c>
      <c r="C76" s="90" t="s">
        <v>1382</v>
      </c>
    </row>
    <row r="77" spans="1:3">
      <c r="A77" s="100" t="s">
        <v>89</v>
      </c>
      <c r="B77" s="95" t="s">
        <v>1081</v>
      </c>
      <c r="C77" s="90" t="s">
        <v>1382</v>
      </c>
    </row>
    <row r="78" spans="1:3">
      <c r="A78" s="100" t="s">
        <v>90</v>
      </c>
      <c r="B78" s="95" t="s">
        <v>1088</v>
      </c>
      <c r="C78" s="90" t="s">
        <v>1382</v>
      </c>
    </row>
    <row r="79" spans="1:3">
      <c r="A79" s="100" t="s">
        <v>91</v>
      </c>
      <c r="B79" s="95" t="s">
        <v>1090</v>
      </c>
      <c r="C79" s="90" t="s">
        <v>1382</v>
      </c>
    </row>
    <row r="80" spans="1:3">
      <c r="A80" s="100" t="s">
        <v>92</v>
      </c>
      <c r="B80" s="95" t="s">
        <v>1101</v>
      </c>
      <c r="C80" s="90" t="s">
        <v>1382</v>
      </c>
    </row>
    <row r="81" spans="1:3">
      <c r="A81" s="100" t="s">
        <v>93</v>
      </c>
      <c r="B81" s="95" t="s">
        <v>1111</v>
      </c>
      <c r="C81" s="90" t="s">
        <v>1382</v>
      </c>
    </row>
    <row r="82" spans="1:3">
      <c r="A82" s="100" t="s">
        <v>94</v>
      </c>
      <c r="B82" s="95" t="s">
        <v>1114</v>
      </c>
      <c r="C82" s="90" t="s">
        <v>1382</v>
      </c>
    </row>
    <row r="83" spans="1:3">
      <c r="A83" s="100" t="s">
        <v>95</v>
      </c>
      <c r="B83" s="95" t="s">
        <v>1120</v>
      </c>
      <c r="C83" s="90" t="s">
        <v>1382</v>
      </c>
    </row>
    <row r="84" spans="1:3">
      <c r="A84" s="100" t="s">
        <v>96</v>
      </c>
      <c r="B84" s="95" t="s">
        <v>1130</v>
      </c>
      <c r="C84" s="90" t="s">
        <v>1382</v>
      </c>
    </row>
    <row r="85" spans="1:3">
      <c r="A85" s="100" t="s">
        <v>97</v>
      </c>
      <c r="B85" s="95" t="s">
        <v>1135</v>
      </c>
      <c r="C85" s="90" t="s">
        <v>1382</v>
      </c>
    </row>
    <row r="86" spans="1:3">
      <c r="A86" s="100" t="s">
        <v>98</v>
      </c>
      <c r="B86" s="95" t="s">
        <v>1162</v>
      </c>
      <c r="C86" s="90" t="s">
        <v>1382</v>
      </c>
    </row>
    <row r="87" spans="1:3">
      <c r="A87" s="100" t="s">
        <v>99</v>
      </c>
      <c r="B87" s="95" t="s">
        <v>1177</v>
      </c>
      <c r="C87" s="90" t="s">
        <v>1382</v>
      </c>
    </row>
    <row r="88" spans="1:3">
      <c r="A88" s="100" t="s">
        <v>102</v>
      </c>
      <c r="B88" s="95" t="s">
        <v>1181</v>
      </c>
      <c r="C88" s="90" t="s">
        <v>1382</v>
      </c>
    </row>
    <row r="89" spans="1:3">
      <c r="A89" s="100" t="s">
        <v>100</v>
      </c>
      <c r="B89" s="95" t="s">
        <v>1182</v>
      </c>
      <c r="C89" s="90" t="s">
        <v>1382</v>
      </c>
    </row>
    <row r="90" spans="1:3">
      <c r="A90" s="100" t="s">
        <v>101</v>
      </c>
      <c r="B90" s="95" t="s">
        <v>1186</v>
      </c>
      <c r="C90" s="90" t="s">
        <v>1382</v>
      </c>
    </row>
    <row r="91" spans="1:3">
      <c r="A91" s="100" t="s">
        <v>103</v>
      </c>
      <c r="B91" s="95" t="s">
        <v>1189</v>
      </c>
      <c r="C91" s="90" t="s">
        <v>1382</v>
      </c>
    </row>
    <row r="92" spans="1:3">
      <c r="A92" s="100" t="s">
        <v>104</v>
      </c>
      <c r="B92" s="95" t="s">
        <v>1199</v>
      </c>
      <c r="C92" s="90" t="s">
        <v>1382</v>
      </c>
    </row>
    <row r="93" spans="1:3">
      <c r="A93" s="100" t="s">
        <v>105</v>
      </c>
      <c r="B93" s="95" t="s">
        <v>1209</v>
      </c>
      <c r="C93" s="90" t="s">
        <v>1382</v>
      </c>
    </row>
    <row r="94" spans="1:3">
      <c r="A94" s="100" t="s">
        <v>106</v>
      </c>
      <c r="B94" s="95" t="s">
        <v>1235</v>
      </c>
      <c r="C94" s="90" t="s">
        <v>1382</v>
      </c>
    </row>
    <row r="95" spans="1:3">
      <c r="A95" s="100" t="s">
        <v>107</v>
      </c>
      <c r="B95" s="95" t="s">
        <v>1242</v>
      </c>
      <c r="C95" s="90" t="s">
        <v>1382</v>
      </c>
    </row>
    <row r="96" spans="1:3">
      <c r="A96" s="100" t="s">
        <v>108</v>
      </c>
      <c r="B96" s="95" t="s">
        <v>1243</v>
      </c>
      <c r="C96" s="90" t="s">
        <v>1382</v>
      </c>
    </row>
    <row r="97" spans="1:3">
      <c r="A97" s="100" t="s">
        <v>109</v>
      </c>
      <c r="B97" s="95" t="s">
        <v>1249</v>
      </c>
      <c r="C97" s="90" t="s">
        <v>1382</v>
      </c>
    </row>
    <row r="98" spans="1:3">
      <c r="A98" s="100" t="s">
        <v>110</v>
      </c>
      <c r="B98" s="95" t="s">
        <v>1260</v>
      </c>
      <c r="C98" s="90" t="s">
        <v>1382</v>
      </c>
    </row>
    <row r="99" spans="1:3">
      <c r="A99" s="100" t="s">
        <v>111</v>
      </c>
      <c r="B99" s="95" t="s">
        <v>1264</v>
      </c>
      <c r="C99" s="90" t="s">
        <v>1382</v>
      </c>
    </row>
    <row r="100" spans="1:3">
      <c r="A100" s="100" t="s">
        <v>112</v>
      </c>
      <c r="B100" s="95" t="s">
        <v>1266</v>
      </c>
      <c r="C100" s="90" t="s">
        <v>1382</v>
      </c>
    </row>
    <row r="101" spans="1:3">
      <c r="A101" s="100" t="s">
        <v>113</v>
      </c>
      <c r="B101" s="95" t="s">
        <v>1270</v>
      </c>
      <c r="C101" s="90" t="s">
        <v>1382</v>
      </c>
    </row>
    <row r="102" spans="1:3">
      <c r="A102" s="100" t="s">
        <v>114</v>
      </c>
      <c r="B102" s="95" t="s">
        <v>1271</v>
      </c>
      <c r="C102" s="90" t="s">
        <v>1382</v>
      </c>
    </row>
    <row r="103" spans="1:3">
      <c r="A103" s="100" t="s">
        <v>115</v>
      </c>
      <c r="B103" s="95" t="s">
        <v>1280</v>
      </c>
      <c r="C103" s="90" t="s">
        <v>1382</v>
      </c>
    </row>
    <row r="104" spans="1:3">
      <c r="A104" s="100" t="s">
        <v>116</v>
      </c>
      <c r="B104" s="95" t="s">
        <v>1281</v>
      </c>
      <c r="C104" s="90" t="s">
        <v>1382</v>
      </c>
    </row>
    <row r="105" spans="1:3">
      <c r="A105" s="100" t="s">
        <v>117</v>
      </c>
      <c r="B105" s="95" t="s">
        <v>1285</v>
      </c>
      <c r="C105" s="90" t="s">
        <v>1382</v>
      </c>
    </row>
    <row r="106" spans="1:3">
      <c r="A106" s="100" t="s">
        <v>118</v>
      </c>
      <c r="B106" s="95" t="s">
        <v>1287</v>
      </c>
      <c r="C106" s="90" t="s">
        <v>1382</v>
      </c>
    </row>
    <row r="107" spans="1:3">
      <c r="A107" s="92" t="s">
        <v>1438</v>
      </c>
      <c r="B107" s="99" t="s">
        <v>1383</v>
      </c>
      <c r="C107" s="90" t="s">
        <v>1438</v>
      </c>
    </row>
    <row r="108" spans="1:3">
      <c r="A108" s="100" t="s">
        <v>119</v>
      </c>
      <c r="B108" s="95" t="s">
        <v>682</v>
      </c>
      <c r="C108" s="90" t="s">
        <v>1438</v>
      </c>
    </row>
    <row r="109" spans="1:3">
      <c r="A109" s="100" t="s">
        <v>120</v>
      </c>
      <c r="B109" s="95" t="s">
        <v>683</v>
      </c>
      <c r="C109" s="90" t="s">
        <v>1438</v>
      </c>
    </row>
    <row r="110" spans="1:3">
      <c r="A110" s="100" t="s">
        <v>121</v>
      </c>
      <c r="B110" s="95" t="s">
        <v>689</v>
      </c>
      <c r="C110" s="90" t="s">
        <v>1438</v>
      </c>
    </row>
    <row r="111" spans="1:3">
      <c r="A111" s="100" t="s">
        <v>122</v>
      </c>
      <c r="B111" s="95" t="s">
        <v>698</v>
      </c>
      <c r="C111" s="90" t="s">
        <v>1438</v>
      </c>
    </row>
    <row r="112" spans="1:3">
      <c r="A112" s="100" t="s">
        <v>123</v>
      </c>
      <c r="B112" s="95" t="s">
        <v>730</v>
      </c>
      <c r="C112" s="90" t="s">
        <v>1438</v>
      </c>
    </row>
    <row r="113" spans="1:3">
      <c r="A113" s="100" t="s">
        <v>124</v>
      </c>
      <c r="B113" s="95" t="s">
        <v>731</v>
      </c>
      <c r="C113" s="90" t="s">
        <v>1438</v>
      </c>
    </row>
    <row r="114" spans="1:3">
      <c r="A114" s="100" t="s">
        <v>125</v>
      </c>
      <c r="B114" s="95" t="s">
        <v>732</v>
      </c>
      <c r="C114" s="90" t="s">
        <v>1438</v>
      </c>
    </row>
    <row r="115" spans="1:3">
      <c r="A115" s="100" t="s">
        <v>126</v>
      </c>
      <c r="B115" s="95" t="s">
        <v>741</v>
      </c>
      <c r="C115" s="90" t="s">
        <v>1438</v>
      </c>
    </row>
    <row r="116" spans="1:3">
      <c r="A116" s="100" t="s">
        <v>127</v>
      </c>
      <c r="B116" s="95" t="s">
        <v>761</v>
      </c>
      <c r="C116" s="90" t="s">
        <v>1438</v>
      </c>
    </row>
    <row r="117" spans="1:3">
      <c r="A117" s="100" t="s">
        <v>128</v>
      </c>
      <c r="B117" s="95" t="s">
        <v>798</v>
      </c>
      <c r="C117" s="90" t="s">
        <v>1438</v>
      </c>
    </row>
    <row r="118" spans="1:3">
      <c r="A118" s="100" t="s">
        <v>129</v>
      </c>
      <c r="B118" s="95" t="s">
        <v>803</v>
      </c>
      <c r="C118" s="90" t="s">
        <v>1438</v>
      </c>
    </row>
    <row r="119" spans="1:3">
      <c r="A119" s="100" t="s">
        <v>130</v>
      </c>
      <c r="B119" s="95" t="s">
        <v>827</v>
      </c>
      <c r="C119" s="90" t="s">
        <v>1438</v>
      </c>
    </row>
    <row r="120" spans="1:3">
      <c r="A120" s="100" t="s">
        <v>131</v>
      </c>
      <c r="B120" s="95" t="s">
        <v>828</v>
      </c>
      <c r="C120" s="90" t="s">
        <v>1438</v>
      </c>
    </row>
    <row r="121" spans="1:3">
      <c r="A121" s="100" t="s">
        <v>132</v>
      </c>
      <c r="B121" s="95" t="s">
        <v>829</v>
      </c>
      <c r="C121" s="90" t="s">
        <v>1438</v>
      </c>
    </row>
    <row r="122" spans="1:3">
      <c r="A122" s="100" t="s">
        <v>133</v>
      </c>
      <c r="B122" s="95" t="s">
        <v>830</v>
      </c>
      <c r="C122" s="90" t="s">
        <v>1438</v>
      </c>
    </row>
    <row r="123" spans="1:3">
      <c r="A123" s="100" t="s">
        <v>134</v>
      </c>
      <c r="B123" s="95" t="s">
        <v>854</v>
      </c>
      <c r="C123" s="90" t="s">
        <v>1438</v>
      </c>
    </row>
    <row r="124" spans="1:3">
      <c r="A124" s="100" t="s">
        <v>135</v>
      </c>
      <c r="B124" s="95" t="s">
        <v>865</v>
      </c>
      <c r="C124" s="90" t="s">
        <v>1438</v>
      </c>
    </row>
    <row r="125" spans="1:3">
      <c r="A125" s="100" t="s">
        <v>136</v>
      </c>
      <c r="B125" s="95" t="s">
        <v>903</v>
      </c>
      <c r="C125" s="90" t="s">
        <v>1438</v>
      </c>
    </row>
    <row r="126" spans="1:3">
      <c r="A126" s="100" t="s">
        <v>137</v>
      </c>
      <c r="B126" s="95" t="s">
        <v>910</v>
      </c>
      <c r="C126" s="90" t="s">
        <v>1438</v>
      </c>
    </row>
    <row r="127" spans="1:3">
      <c r="A127" s="100" t="s">
        <v>138</v>
      </c>
      <c r="B127" s="95" t="s">
        <v>911</v>
      </c>
      <c r="C127" s="90" t="s">
        <v>1438</v>
      </c>
    </row>
    <row r="128" spans="1:3">
      <c r="A128" s="100" t="s">
        <v>139</v>
      </c>
      <c r="B128" s="95" t="s">
        <v>917</v>
      </c>
      <c r="C128" s="90" t="s">
        <v>1438</v>
      </c>
    </row>
    <row r="129" spans="1:3">
      <c r="A129" s="100" t="s">
        <v>140</v>
      </c>
      <c r="B129" s="95" t="s">
        <v>927</v>
      </c>
      <c r="C129" s="90" t="s">
        <v>1438</v>
      </c>
    </row>
    <row r="130" spans="1:3">
      <c r="A130" s="100" t="s">
        <v>141</v>
      </c>
      <c r="B130" s="95" t="s">
        <v>943</v>
      </c>
      <c r="C130" s="90" t="s">
        <v>1438</v>
      </c>
    </row>
    <row r="131" spans="1:3">
      <c r="A131" s="100" t="s">
        <v>142</v>
      </c>
      <c r="B131" s="95" t="s">
        <v>956</v>
      </c>
      <c r="C131" s="90" t="s">
        <v>1438</v>
      </c>
    </row>
    <row r="132" spans="1:3">
      <c r="A132" s="100" t="s">
        <v>143</v>
      </c>
      <c r="B132" s="95" t="s">
        <v>962</v>
      </c>
      <c r="C132" s="90" t="s">
        <v>1438</v>
      </c>
    </row>
    <row r="133" spans="1:3">
      <c r="A133" s="100" t="s">
        <v>144</v>
      </c>
      <c r="B133" s="95" t="s">
        <v>963</v>
      </c>
      <c r="C133" s="90" t="s">
        <v>1438</v>
      </c>
    </row>
    <row r="134" spans="1:3">
      <c r="A134" s="100" t="s">
        <v>145</v>
      </c>
      <c r="B134" s="95" t="s">
        <v>964</v>
      </c>
      <c r="C134" s="90" t="s">
        <v>1438</v>
      </c>
    </row>
    <row r="135" spans="1:3">
      <c r="A135" s="100" t="s">
        <v>146</v>
      </c>
      <c r="B135" s="95" t="s">
        <v>970</v>
      </c>
      <c r="C135" s="90" t="s">
        <v>1438</v>
      </c>
    </row>
    <row r="136" spans="1:3">
      <c r="A136" s="100" t="s">
        <v>147</v>
      </c>
      <c r="B136" s="95" t="s">
        <v>971</v>
      </c>
      <c r="C136" s="90" t="s">
        <v>1438</v>
      </c>
    </row>
    <row r="137" spans="1:3">
      <c r="A137" s="100" t="s">
        <v>148</v>
      </c>
      <c r="B137" s="95" t="s">
        <v>972</v>
      </c>
      <c r="C137" s="90" t="s">
        <v>1438</v>
      </c>
    </row>
    <row r="138" spans="1:3">
      <c r="A138" s="100" t="s">
        <v>149</v>
      </c>
      <c r="B138" s="95" t="s">
        <v>973</v>
      </c>
      <c r="C138" s="90" t="s">
        <v>1438</v>
      </c>
    </row>
    <row r="139" spans="1:3">
      <c r="A139" s="100" t="s">
        <v>150</v>
      </c>
      <c r="B139" s="95" t="s">
        <v>974</v>
      </c>
      <c r="C139" s="90" t="s">
        <v>1438</v>
      </c>
    </row>
    <row r="140" spans="1:3">
      <c r="A140" s="100" t="s">
        <v>151</v>
      </c>
      <c r="B140" s="95" t="s">
        <v>1027</v>
      </c>
      <c r="C140" s="90" t="s">
        <v>1438</v>
      </c>
    </row>
    <row r="141" spans="1:3">
      <c r="A141" s="100" t="s">
        <v>152</v>
      </c>
      <c r="B141" s="95" t="s">
        <v>1042</v>
      </c>
      <c r="C141" s="90" t="s">
        <v>1438</v>
      </c>
    </row>
    <row r="142" spans="1:3">
      <c r="A142" s="100" t="s">
        <v>153</v>
      </c>
      <c r="B142" s="95" t="s">
        <v>1089</v>
      </c>
      <c r="C142" s="90" t="s">
        <v>1438</v>
      </c>
    </row>
    <row r="143" spans="1:3">
      <c r="A143" s="100" t="s">
        <v>154</v>
      </c>
      <c r="B143" s="95" t="s">
        <v>1102</v>
      </c>
      <c r="C143" s="90" t="s">
        <v>1438</v>
      </c>
    </row>
    <row r="144" spans="1:3">
      <c r="A144" s="100" t="s">
        <v>155</v>
      </c>
      <c r="B144" s="95" t="s">
        <v>1112</v>
      </c>
      <c r="C144" s="90" t="s">
        <v>1438</v>
      </c>
    </row>
    <row r="145" spans="1:3">
      <c r="A145" s="100" t="s">
        <v>156</v>
      </c>
      <c r="B145" s="95" t="s">
        <v>1121</v>
      </c>
      <c r="C145" s="90" t="s">
        <v>1438</v>
      </c>
    </row>
    <row r="146" spans="1:3">
      <c r="A146" s="100" t="s">
        <v>157</v>
      </c>
      <c r="B146" s="95" t="s">
        <v>1122</v>
      </c>
      <c r="C146" s="90" t="s">
        <v>1438</v>
      </c>
    </row>
    <row r="147" spans="1:3">
      <c r="A147" s="100" t="s">
        <v>158</v>
      </c>
      <c r="B147" s="95" t="s">
        <v>1132</v>
      </c>
      <c r="C147" s="90" t="s">
        <v>1438</v>
      </c>
    </row>
    <row r="148" spans="1:3">
      <c r="A148" s="100" t="s">
        <v>159</v>
      </c>
      <c r="B148" s="95" t="s">
        <v>1133</v>
      </c>
      <c r="C148" s="90" t="s">
        <v>1438</v>
      </c>
    </row>
    <row r="149" spans="1:3">
      <c r="A149" s="100" t="s">
        <v>160</v>
      </c>
      <c r="B149" s="95" t="s">
        <v>1136</v>
      </c>
      <c r="C149" s="90" t="s">
        <v>1438</v>
      </c>
    </row>
    <row r="150" spans="1:3">
      <c r="A150" s="100" t="s">
        <v>161</v>
      </c>
      <c r="B150" s="95" t="s">
        <v>1138</v>
      </c>
      <c r="C150" s="90" t="s">
        <v>1438</v>
      </c>
    </row>
    <row r="151" spans="1:3">
      <c r="A151" s="100" t="s">
        <v>162</v>
      </c>
      <c r="B151" s="95" t="s">
        <v>1139</v>
      </c>
      <c r="C151" s="90" t="s">
        <v>1438</v>
      </c>
    </row>
    <row r="152" spans="1:3">
      <c r="A152" s="100" t="s">
        <v>163</v>
      </c>
      <c r="B152" s="95" t="s">
        <v>1140</v>
      </c>
      <c r="C152" s="90" t="s">
        <v>1438</v>
      </c>
    </row>
    <row r="153" spans="1:3">
      <c r="A153" s="100" t="s">
        <v>164</v>
      </c>
      <c r="B153" s="95" t="s">
        <v>1141</v>
      </c>
      <c r="C153" s="90" t="s">
        <v>1438</v>
      </c>
    </row>
    <row r="154" spans="1:3">
      <c r="A154" s="100" t="s">
        <v>165</v>
      </c>
      <c r="B154" s="95" t="s">
        <v>1142</v>
      </c>
      <c r="C154" s="90" t="s">
        <v>1438</v>
      </c>
    </row>
    <row r="155" spans="1:3">
      <c r="A155" s="100" t="s">
        <v>166</v>
      </c>
      <c r="B155" s="95" t="s">
        <v>1144</v>
      </c>
      <c r="C155" s="90" t="s">
        <v>1438</v>
      </c>
    </row>
    <row r="156" spans="1:3">
      <c r="A156" s="100" t="s">
        <v>167</v>
      </c>
      <c r="B156" s="95" t="s">
        <v>1147</v>
      </c>
      <c r="C156" s="90" t="s">
        <v>1438</v>
      </c>
    </row>
    <row r="157" spans="1:3">
      <c r="A157" s="100" t="s">
        <v>168</v>
      </c>
      <c r="B157" s="95" t="s">
        <v>1215</v>
      </c>
      <c r="C157" s="90" t="s">
        <v>1438</v>
      </c>
    </row>
    <row r="158" spans="1:3">
      <c r="A158" s="100" t="s">
        <v>169</v>
      </c>
      <c r="B158" s="95" t="s">
        <v>1234</v>
      </c>
      <c r="C158" s="90" t="s">
        <v>1438</v>
      </c>
    </row>
    <row r="159" spans="1:3">
      <c r="A159" s="100" t="s">
        <v>170</v>
      </c>
      <c r="B159" s="95" t="s">
        <v>1253</v>
      </c>
      <c r="C159" s="90" t="s">
        <v>1438</v>
      </c>
    </row>
    <row r="160" spans="1:3">
      <c r="A160" s="100" t="s">
        <v>171</v>
      </c>
      <c r="B160" s="95" t="s">
        <v>1290</v>
      </c>
      <c r="C160" s="90" t="s">
        <v>1438</v>
      </c>
    </row>
    <row r="161" spans="1:3">
      <c r="A161" s="100" t="s">
        <v>172</v>
      </c>
      <c r="B161" s="95" t="s">
        <v>1291</v>
      </c>
      <c r="C161" s="90" t="s">
        <v>1438</v>
      </c>
    </row>
    <row r="162" spans="1:3">
      <c r="A162" s="92" t="s">
        <v>1386</v>
      </c>
      <c r="B162" s="99" t="s">
        <v>1385</v>
      </c>
      <c r="C162" s="90" t="s">
        <v>1386</v>
      </c>
    </row>
    <row r="163" spans="1:3">
      <c r="A163" s="100" t="s">
        <v>173</v>
      </c>
      <c r="B163" s="95" t="s">
        <v>669</v>
      </c>
      <c r="C163" s="90" t="s">
        <v>1386</v>
      </c>
    </row>
    <row r="164" spans="1:3">
      <c r="A164" s="100" t="s">
        <v>174</v>
      </c>
      <c r="B164" s="95" t="s">
        <v>674</v>
      </c>
      <c r="C164" s="90" t="s">
        <v>1386</v>
      </c>
    </row>
    <row r="165" spans="1:3">
      <c r="A165" s="100" t="s">
        <v>175</v>
      </c>
      <c r="B165" s="95" t="s">
        <v>687</v>
      </c>
      <c r="C165" s="90" t="s">
        <v>1386</v>
      </c>
    </row>
    <row r="166" spans="1:3">
      <c r="A166" s="100" t="s">
        <v>176</v>
      </c>
      <c r="B166" s="95" t="s">
        <v>720</v>
      </c>
      <c r="C166" s="90" t="s">
        <v>1386</v>
      </c>
    </row>
    <row r="167" spans="1:3">
      <c r="A167" s="100" t="s">
        <v>177</v>
      </c>
      <c r="B167" s="95" t="s">
        <v>725</v>
      </c>
      <c r="C167" s="90" t="s">
        <v>1386</v>
      </c>
    </row>
    <row r="168" spans="1:3">
      <c r="A168" s="100" t="s">
        <v>178</v>
      </c>
      <c r="B168" s="95" t="s">
        <v>726</v>
      </c>
      <c r="C168" s="90" t="s">
        <v>1386</v>
      </c>
    </row>
    <row r="169" spans="1:3">
      <c r="A169" s="100" t="s">
        <v>179</v>
      </c>
      <c r="B169" s="95" t="s">
        <v>752</v>
      </c>
      <c r="C169" s="90" t="s">
        <v>1386</v>
      </c>
    </row>
    <row r="170" spans="1:3">
      <c r="A170" s="100" t="s">
        <v>180</v>
      </c>
      <c r="B170" s="95" t="s">
        <v>780</v>
      </c>
      <c r="C170" s="90" t="s">
        <v>1386</v>
      </c>
    </row>
    <row r="171" spans="1:3">
      <c r="A171" s="100" t="s">
        <v>181</v>
      </c>
      <c r="B171" s="95" t="s">
        <v>787</v>
      </c>
      <c r="C171" s="90" t="s">
        <v>1386</v>
      </c>
    </row>
    <row r="172" spans="1:3">
      <c r="A172" s="100" t="s">
        <v>182</v>
      </c>
      <c r="B172" s="95" t="s">
        <v>806</v>
      </c>
      <c r="C172" s="90" t="s">
        <v>1386</v>
      </c>
    </row>
    <row r="173" spans="1:3">
      <c r="A173" s="100" t="s">
        <v>183</v>
      </c>
      <c r="B173" s="95" t="s">
        <v>820</v>
      </c>
      <c r="C173" s="90" t="s">
        <v>1386</v>
      </c>
    </row>
    <row r="174" spans="1:3">
      <c r="A174" s="100" t="s">
        <v>184</v>
      </c>
      <c r="B174" s="95" t="s">
        <v>823</v>
      </c>
      <c r="C174" s="90" t="s">
        <v>1386</v>
      </c>
    </row>
    <row r="175" spans="1:3">
      <c r="A175" s="100" t="s">
        <v>185</v>
      </c>
      <c r="B175" s="95" t="s">
        <v>824</v>
      </c>
      <c r="C175" s="90" t="s">
        <v>1386</v>
      </c>
    </row>
    <row r="176" spans="1:3">
      <c r="A176" s="100" t="s">
        <v>186</v>
      </c>
      <c r="B176" s="95" t="s">
        <v>825</v>
      </c>
      <c r="C176" s="90" t="s">
        <v>1386</v>
      </c>
    </row>
    <row r="177" spans="1:3">
      <c r="A177" s="100" t="s">
        <v>187</v>
      </c>
      <c r="B177" s="95" t="s">
        <v>871</v>
      </c>
      <c r="C177" s="90" t="s">
        <v>1386</v>
      </c>
    </row>
    <row r="178" spans="1:3">
      <c r="A178" s="100" t="s">
        <v>188</v>
      </c>
      <c r="B178" s="95" t="s">
        <v>884</v>
      </c>
      <c r="C178" s="90" t="s">
        <v>1386</v>
      </c>
    </row>
    <row r="179" spans="1:3">
      <c r="A179" s="100" t="s">
        <v>189</v>
      </c>
      <c r="B179" s="95" t="s">
        <v>887</v>
      </c>
      <c r="C179" s="90" t="s">
        <v>1386</v>
      </c>
    </row>
    <row r="180" spans="1:3">
      <c r="A180" s="100" t="s">
        <v>190</v>
      </c>
      <c r="B180" s="95" t="s">
        <v>901</v>
      </c>
      <c r="C180" s="90" t="s">
        <v>1386</v>
      </c>
    </row>
    <row r="181" spans="1:3">
      <c r="A181" s="100" t="s">
        <v>191</v>
      </c>
      <c r="B181" s="95" t="s">
        <v>915</v>
      </c>
      <c r="C181" s="90" t="s">
        <v>1386</v>
      </c>
    </row>
    <row r="182" spans="1:3">
      <c r="A182" s="100" t="s">
        <v>192</v>
      </c>
      <c r="B182" s="95" t="s">
        <v>935</v>
      </c>
      <c r="C182" s="90" t="s">
        <v>1386</v>
      </c>
    </row>
    <row r="183" spans="1:3">
      <c r="A183" s="100" t="s">
        <v>193</v>
      </c>
      <c r="B183" s="95" t="s">
        <v>959</v>
      </c>
      <c r="C183" s="90" t="s">
        <v>1386</v>
      </c>
    </row>
    <row r="184" spans="1:3">
      <c r="A184" s="100" t="s">
        <v>194</v>
      </c>
      <c r="B184" s="95" t="s">
        <v>975</v>
      </c>
      <c r="C184" s="90" t="s">
        <v>1386</v>
      </c>
    </row>
    <row r="185" spans="1:3">
      <c r="A185" s="100" t="s">
        <v>195</v>
      </c>
      <c r="B185" s="95" t="s">
        <v>976</v>
      </c>
      <c r="C185" s="90" t="s">
        <v>1386</v>
      </c>
    </row>
    <row r="186" spans="1:3">
      <c r="A186" s="100" t="s">
        <v>196</v>
      </c>
      <c r="B186" s="95" t="s">
        <v>977</v>
      </c>
      <c r="C186" s="90" t="s">
        <v>1386</v>
      </c>
    </row>
    <row r="187" spans="1:3">
      <c r="A187" s="100" t="s">
        <v>197</v>
      </c>
      <c r="B187" s="95" t="s">
        <v>985</v>
      </c>
      <c r="C187" s="90" t="s">
        <v>1386</v>
      </c>
    </row>
    <row r="188" spans="1:3">
      <c r="A188" s="100" t="s">
        <v>198</v>
      </c>
      <c r="B188" s="95" t="s">
        <v>993</v>
      </c>
      <c r="C188" s="90" t="s">
        <v>1386</v>
      </c>
    </row>
    <row r="189" spans="1:3">
      <c r="A189" s="100" t="s">
        <v>199</v>
      </c>
      <c r="B189" s="95" t="s">
        <v>994</v>
      </c>
      <c r="C189" s="90" t="s">
        <v>1386</v>
      </c>
    </row>
    <row r="190" spans="1:3">
      <c r="A190" s="100" t="s">
        <v>200</v>
      </c>
      <c r="B190" s="95" t="s">
        <v>1006</v>
      </c>
      <c r="C190" s="90" t="s">
        <v>1386</v>
      </c>
    </row>
    <row r="191" spans="1:3">
      <c r="A191" s="100" t="s">
        <v>201</v>
      </c>
      <c r="B191" s="95" t="s">
        <v>1011</v>
      </c>
      <c r="C191" s="90" t="s">
        <v>1386</v>
      </c>
    </row>
    <row r="192" spans="1:3">
      <c r="A192" s="100" t="s">
        <v>202</v>
      </c>
      <c r="B192" s="95" t="s">
        <v>1033</v>
      </c>
      <c r="C192" s="90" t="s">
        <v>1386</v>
      </c>
    </row>
    <row r="193" spans="1:3">
      <c r="A193" s="100" t="s">
        <v>203</v>
      </c>
      <c r="B193" s="95" t="s">
        <v>1050</v>
      </c>
      <c r="C193" s="90" t="s">
        <v>1386</v>
      </c>
    </row>
    <row r="194" spans="1:3">
      <c r="A194" s="100" t="s">
        <v>204</v>
      </c>
      <c r="B194" s="95" t="s">
        <v>1066</v>
      </c>
      <c r="C194" s="90" t="s">
        <v>1386</v>
      </c>
    </row>
    <row r="195" spans="1:3">
      <c r="A195" s="100" t="s">
        <v>205</v>
      </c>
      <c r="B195" s="95" t="s">
        <v>1069</v>
      </c>
      <c r="C195" s="90" t="s">
        <v>1386</v>
      </c>
    </row>
    <row r="196" spans="1:3">
      <c r="A196" s="100" t="s">
        <v>206</v>
      </c>
      <c r="B196" s="95" t="s">
        <v>1070</v>
      </c>
      <c r="C196" s="90" t="s">
        <v>1386</v>
      </c>
    </row>
    <row r="197" spans="1:3">
      <c r="A197" s="100" t="s">
        <v>207</v>
      </c>
      <c r="B197" s="95" t="s">
        <v>1073</v>
      </c>
      <c r="C197" s="90" t="s">
        <v>1386</v>
      </c>
    </row>
    <row r="198" spans="1:3">
      <c r="A198" s="100" t="s">
        <v>208</v>
      </c>
      <c r="B198" s="95" t="s">
        <v>1074</v>
      </c>
      <c r="C198" s="90" t="s">
        <v>1386</v>
      </c>
    </row>
    <row r="199" spans="1:3">
      <c r="A199" s="100" t="s">
        <v>209</v>
      </c>
      <c r="B199" s="95" t="s">
        <v>1075</v>
      </c>
      <c r="C199" s="90" t="s">
        <v>1386</v>
      </c>
    </row>
    <row r="200" spans="1:3">
      <c r="A200" s="100" t="s">
        <v>210</v>
      </c>
      <c r="B200" s="95" t="s">
        <v>1126</v>
      </c>
      <c r="C200" s="90" t="s">
        <v>1386</v>
      </c>
    </row>
    <row r="201" spans="1:3">
      <c r="A201" s="100" t="s">
        <v>211</v>
      </c>
      <c r="B201" s="95" t="s">
        <v>1128</v>
      </c>
      <c r="C201" s="90" t="s">
        <v>1386</v>
      </c>
    </row>
    <row r="202" spans="1:3">
      <c r="A202" s="100" t="s">
        <v>212</v>
      </c>
      <c r="B202" s="95" t="s">
        <v>1143</v>
      </c>
      <c r="C202" s="90" t="s">
        <v>1386</v>
      </c>
    </row>
    <row r="203" spans="1:3">
      <c r="A203" s="100" t="s">
        <v>213</v>
      </c>
      <c r="B203" s="95" t="s">
        <v>1148</v>
      </c>
      <c r="C203" s="90" t="s">
        <v>1386</v>
      </c>
    </row>
    <row r="204" spans="1:3">
      <c r="A204" s="100" t="s">
        <v>214</v>
      </c>
      <c r="B204" s="95" t="s">
        <v>1154</v>
      </c>
      <c r="C204" s="90" t="s">
        <v>1386</v>
      </c>
    </row>
    <row r="205" spans="1:3">
      <c r="A205" s="100" t="s">
        <v>215</v>
      </c>
      <c r="B205" s="95" t="s">
        <v>1158</v>
      </c>
      <c r="C205" s="90" t="s">
        <v>1386</v>
      </c>
    </row>
    <row r="206" spans="1:3">
      <c r="A206" s="100" t="s">
        <v>216</v>
      </c>
      <c r="B206" s="95" t="s">
        <v>1159</v>
      </c>
      <c r="C206" s="90" t="s">
        <v>1386</v>
      </c>
    </row>
    <row r="207" spans="1:3">
      <c r="A207" s="100" t="s">
        <v>217</v>
      </c>
      <c r="B207" s="95" t="s">
        <v>1161</v>
      </c>
      <c r="C207" s="90" t="s">
        <v>1386</v>
      </c>
    </row>
    <row r="208" spans="1:3">
      <c r="A208" s="100" t="s">
        <v>218</v>
      </c>
      <c r="B208" s="95" t="s">
        <v>1250</v>
      </c>
      <c r="C208" s="90" t="s">
        <v>1386</v>
      </c>
    </row>
    <row r="209" spans="1:3">
      <c r="A209" s="92" t="s">
        <v>1388</v>
      </c>
      <c r="B209" s="99" t="s">
        <v>1387</v>
      </c>
      <c r="C209" s="90" t="s">
        <v>1388</v>
      </c>
    </row>
    <row r="210" spans="1:3">
      <c r="A210" s="100" t="s">
        <v>219</v>
      </c>
      <c r="B210" s="95" t="s">
        <v>666</v>
      </c>
      <c r="C210" s="90" t="s">
        <v>1388</v>
      </c>
    </row>
    <row r="211" spans="1:3">
      <c r="A211" s="100" t="s">
        <v>220</v>
      </c>
      <c r="B211" s="95" t="s">
        <v>702</v>
      </c>
      <c r="C211" s="90" t="s">
        <v>1388</v>
      </c>
    </row>
    <row r="212" spans="1:3">
      <c r="A212" s="100" t="s">
        <v>221</v>
      </c>
      <c r="B212" s="95" t="s">
        <v>703</v>
      </c>
      <c r="C212" s="90" t="s">
        <v>1388</v>
      </c>
    </row>
    <row r="213" spans="1:3">
      <c r="A213" s="100" t="s">
        <v>222</v>
      </c>
      <c r="B213" s="95" t="s">
        <v>704</v>
      </c>
      <c r="C213" s="90" t="s">
        <v>1388</v>
      </c>
    </row>
    <row r="214" spans="1:3">
      <c r="A214" s="100" t="s">
        <v>223</v>
      </c>
      <c r="B214" s="95" t="s">
        <v>705</v>
      </c>
      <c r="C214" s="90" t="s">
        <v>1388</v>
      </c>
    </row>
    <row r="215" spans="1:3">
      <c r="A215" s="100" t="s">
        <v>224</v>
      </c>
      <c r="B215" s="95" t="s">
        <v>706</v>
      </c>
      <c r="C215" s="90" t="s">
        <v>1388</v>
      </c>
    </row>
    <row r="216" spans="1:3">
      <c r="A216" s="100" t="s">
        <v>225</v>
      </c>
      <c r="B216" s="95" t="s">
        <v>707</v>
      </c>
      <c r="C216" s="90" t="s">
        <v>1388</v>
      </c>
    </row>
    <row r="217" spans="1:3">
      <c r="A217" s="100" t="s">
        <v>226</v>
      </c>
      <c r="B217" s="95" t="s">
        <v>708</v>
      </c>
      <c r="C217" s="90" t="s">
        <v>1388</v>
      </c>
    </row>
    <row r="218" spans="1:3">
      <c r="A218" s="100" t="s">
        <v>227</v>
      </c>
      <c r="B218" s="95" t="s">
        <v>709</v>
      </c>
      <c r="C218" s="90" t="s">
        <v>1388</v>
      </c>
    </row>
    <row r="219" spans="1:3">
      <c r="A219" s="100" t="s">
        <v>228</v>
      </c>
      <c r="B219" s="95" t="s">
        <v>710</v>
      </c>
      <c r="C219" s="90" t="s">
        <v>1388</v>
      </c>
    </row>
    <row r="220" spans="1:3">
      <c r="A220" s="100" t="s">
        <v>229</v>
      </c>
      <c r="B220" s="95" t="s">
        <v>750</v>
      </c>
      <c r="C220" s="90" t="s">
        <v>1388</v>
      </c>
    </row>
    <row r="221" spans="1:3">
      <c r="A221" s="100" t="s">
        <v>230</v>
      </c>
      <c r="B221" s="95" t="s">
        <v>755</v>
      </c>
      <c r="C221" s="90" t="s">
        <v>1388</v>
      </c>
    </row>
    <row r="222" spans="1:3">
      <c r="A222" s="100" t="s">
        <v>231</v>
      </c>
      <c r="B222" s="95" t="s">
        <v>765</v>
      </c>
      <c r="C222" s="90" t="s">
        <v>1388</v>
      </c>
    </row>
    <row r="223" spans="1:3">
      <c r="A223" s="100" t="s">
        <v>232</v>
      </c>
      <c r="B223" s="95" t="s">
        <v>807</v>
      </c>
      <c r="C223" s="90" t="s">
        <v>1388</v>
      </c>
    </row>
    <row r="224" spans="1:3">
      <c r="A224" s="100" t="s">
        <v>233</v>
      </c>
      <c r="B224" s="95" t="s">
        <v>808</v>
      </c>
      <c r="C224" s="90" t="s">
        <v>1388</v>
      </c>
    </row>
    <row r="225" spans="1:3">
      <c r="A225" s="100" t="s">
        <v>234</v>
      </c>
      <c r="B225" s="95" t="s">
        <v>809</v>
      </c>
      <c r="C225" s="90" t="s">
        <v>1388</v>
      </c>
    </row>
    <row r="226" spans="1:3">
      <c r="A226" s="100" t="s">
        <v>235</v>
      </c>
      <c r="B226" s="95" t="s">
        <v>832</v>
      </c>
      <c r="C226" s="90" t="s">
        <v>1388</v>
      </c>
    </row>
    <row r="227" spans="1:3">
      <c r="A227" s="100" t="s">
        <v>236</v>
      </c>
      <c r="B227" s="95" t="s">
        <v>833</v>
      </c>
      <c r="C227" s="90" t="s">
        <v>1388</v>
      </c>
    </row>
    <row r="228" spans="1:3">
      <c r="A228" s="100" t="s">
        <v>237</v>
      </c>
      <c r="B228" s="95" t="s">
        <v>909</v>
      </c>
      <c r="C228" s="90" t="s">
        <v>1388</v>
      </c>
    </row>
    <row r="229" spans="1:3">
      <c r="A229" s="100" t="s">
        <v>238</v>
      </c>
      <c r="B229" s="95" t="s">
        <v>930</v>
      </c>
      <c r="C229" s="90" t="s">
        <v>1388</v>
      </c>
    </row>
    <row r="230" spans="1:3">
      <c r="A230" s="100" t="s">
        <v>239</v>
      </c>
      <c r="B230" s="95" t="s">
        <v>957</v>
      </c>
      <c r="C230" s="90" t="s">
        <v>1388</v>
      </c>
    </row>
    <row r="231" spans="1:3">
      <c r="A231" s="100" t="s">
        <v>240</v>
      </c>
      <c r="B231" s="95" t="s">
        <v>984</v>
      </c>
      <c r="C231" s="90" t="s">
        <v>1388</v>
      </c>
    </row>
    <row r="232" spans="1:3">
      <c r="A232" s="100" t="s">
        <v>241</v>
      </c>
      <c r="B232" s="95" t="s">
        <v>995</v>
      </c>
      <c r="C232" s="90" t="s">
        <v>1388</v>
      </c>
    </row>
    <row r="233" spans="1:3">
      <c r="A233" s="100" t="s">
        <v>242</v>
      </c>
      <c r="B233" s="95" t="s">
        <v>1008</v>
      </c>
      <c r="C233" s="90" t="s">
        <v>1388</v>
      </c>
    </row>
    <row r="234" spans="1:3">
      <c r="A234" s="100" t="s">
        <v>243</v>
      </c>
      <c r="B234" s="95" t="s">
        <v>1015</v>
      </c>
      <c r="C234" s="90" t="s">
        <v>1388</v>
      </c>
    </row>
    <row r="235" spans="1:3">
      <c r="A235" s="100" t="s">
        <v>244</v>
      </c>
      <c r="B235" s="95" t="s">
        <v>1035</v>
      </c>
      <c r="C235" s="90" t="s">
        <v>1388</v>
      </c>
    </row>
    <row r="236" spans="1:3">
      <c r="A236" s="100" t="s">
        <v>245</v>
      </c>
      <c r="B236" s="95" t="s">
        <v>1055</v>
      </c>
      <c r="C236" s="90" t="s">
        <v>1388</v>
      </c>
    </row>
    <row r="237" spans="1:3">
      <c r="A237" s="100" t="s">
        <v>246</v>
      </c>
      <c r="B237" s="95" t="s">
        <v>1057</v>
      </c>
      <c r="C237" s="90" t="s">
        <v>1388</v>
      </c>
    </row>
    <row r="238" spans="1:3">
      <c r="A238" s="100" t="s">
        <v>247</v>
      </c>
      <c r="B238" s="95" t="s">
        <v>1062</v>
      </c>
      <c r="C238" s="90" t="s">
        <v>1388</v>
      </c>
    </row>
    <row r="239" spans="1:3">
      <c r="A239" s="100" t="s">
        <v>248</v>
      </c>
      <c r="B239" s="95" t="s">
        <v>1076</v>
      </c>
      <c r="C239" s="90" t="s">
        <v>1388</v>
      </c>
    </row>
    <row r="240" spans="1:3">
      <c r="A240" s="100" t="s">
        <v>249</v>
      </c>
      <c r="B240" s="95" t="s">
        <v>1108</v>
      </c>
      <c r="C240" s="90" t="s">
        <v>1388</v>
      </c>
    </row>
    <row r="241" spans="1:3">
      <c r="A241" s="100" t="s">
        <v>250</v>
      </c>
      <c r="B241" s="95" t="s">
        <v>1123</v>
      </c>
      <c r="C241" s="90" t="s">
        <v>1388</v>
      </c>
    </row>
    <row r="242" spans="1:3">
      <c r="A242" s="100" t="s">
        <v>251</v>
      </c>
      <c r="B242" s="95" t="s">
        <v>1145</v>
      </c>
      <c r="C242" s="90" t="s">
        <v>1388</v>
      </c>
    </row>
    <row r="243" spans="1:3">
      <c r="A243" s="100" t="s">
        <v>252</v>
      </c>
      <c r="B243" s="95" t="s">
        <v>1150</v>
      </c>
      <c r="C243" s="90" t="s">
        <v>1388</v>
      </c>
    </row>
    <row r="244" spans="1:3">
      <c r="A244" s="100" t="s">
        <v>253</v>
      </c>
      <c r="B244" s="95" t="s">
        <v>1164</v>
      </c>
      <c r="C244" s="90" t="s">
        <v>1388</v>
      </c>
    </row>
    <row r="245" spans="1:3">
      <c r="A245" s="100" t="s">
        <v>254</v>
      </c>
      <c r="B245" s="95" t="s">
        <v>1184</v>
      </c>
      <c r="C245" s="90" t="s">
        <v>1388</v>
      </c>
    </row>
    <row r="246" spans="1:3">
      <c r="A246" s="100" t="s">
        <v>255</v>
      </c>
      <c r="B246" s="95" t="s">
        <v>1185</v>
      </c>
      <c r="C246" s="90" t="s">
        <v>1388</v>
      </c>
    </row>
    <row r="247" spans="1:3">
      <c r="A247" s="100" t="s">
        <v>256</v>
      </c>
      <c r="B247" s="95" t="s">
        <v>1192</v>
      </c>
      <c r="C247" s="90" t="s">
        <v>1388</v>
      </c>
    </row>
    <row r="248" spans="1:3">
      <c r="A248" s="100" t="s">
        <v>257</v>
      </c>
      <c r="B248" s="95" t="s">
        <v>1193</v>
      </c>
      <c r="C248" s="90" t="s">
        <v>1388</v>
      </c>
    </row>
    <row r="249" spans="1:3">
      <c r="A249" s="100" t="s">
        <v>258</v>
      </c>
      <c r="B249" s="95" t="s">
        <v>1194</v>
      </c>
      <c r="C249" s="90" t="s">
        <v>1388</v>
      </c>
    </row>
    <row r="250" spans="1:3">
      <c r="A250" s="100" t="s">
        <v>259</v>
      </c>
      <c r="B250" s="95" t="s">
        <v>1195</v>
      </c>
      <c r="C250" s="90" t="s">
        <v>1388</v>
      </c>
    </row>
    <row r="251" spans="1:3">
      <c r="A251" s="100" t="s">
        <v>260</v>
      </c>
      <c r="B251" s="95" t="s">
        <v>1196</v>
      </c>
      <c r="C251" s="90" t="s">
        <v>1388</v>
      </c>
    </row>
    <row r="252" spans="1:3">
      <c r="A252" s="100" t="s">
        <v>261</v>
      </c>
      <c r="B252" s="95" t="s">
        <v>1197</v>
      </c>
      <c r="C252" s="90" t="s">
        <v>1388</v>
      </c>
    </row>
    <row r="253" spans="1:3">
      <c r="A253" s="100" t="s">
        <v>262</v>
      </c>
      <c r="B253" s="95" t="s">
        <v>1205</v>
      </c>
      <c r="C253" s="90" t="s">
        <v>1388</v>
      </c>
    </row>
    <row r="254" spans="1:3">
      <c r="A254" s="100" t="s">
        <v>263</v>
      </c>
      <c r="B254" s="95" t="s">
        <v>1208</v>
      </c>
      <c r="C254" s="90" t="s">
        <v>1388</v>
      </c>
    </row>
    <row r="255" spans="1:3">
      <c r="A255" s="100" t="s">
        <v>264</v>
      </c>
      <c r="B255" s="95" t="s">
        <v>1211</v>
      </c>
      <c r="C255" s="90" t="s">
        <v>1388</v>
      </c>
    </row>
    <row r="256" spans="1:3">
      <c r="A256" s="100" t="s">
        <v>265</v>
      </c>
      <c r="B256" s="95" t="s">
        <v>1214</v>
      </c>
      <c r="C256" s="90" t="s">
        <v>1388</v>
      </c>
    </row>
    <row r="257" spans="1:3">
      <c r="A257" s="100" t="s">
        <v>266</v>
      </c>
      <c r="B257" s="95" t="s">
        <v>1236</v>
      </c>
      <c r="C257" s="90" t="s">
        <v>1388</v>
      </c>
    </row>
    <row r="258" spans="1:3">
      <c r="A258" s="100" t="s">
        <v>267</v>
      </c>
      <c r="B258" s="95" t="s">
        <v>1237</v>
      </c>
      <c r="C258" s="90" t="s">
        <v>1388</v>
      </c>
    </row>
    <row r="259" spans="1:3">
      <c r="A259" s="100" t="s">
        <v>268</v>
      </c>
      <c r="B259" s="95" t="s">
        <v>1241</v>
      </c>
      <c r="C259" s="90" t="s">
        <v>1388</v>
      </c>
    </row>
    <row r="260" spans="1:3">
      <c r="A260" s="100" t="s">
        <v>269</v>
      </c>
      <c r="B260" s="95" t="s">
        <v>1244</v>
      </c>
      <c r="C260" s="90" t="s">
        <v>1388</v>
      </c>
    </row>
    <row r="261" spans="1:3">
      <c r="A261" s="100" t="s">
        <v>270</v>
      </c>
      <c r="B261" s="95" t="s">
        <v>1255</v>
      </c>
      <c r="C261" s="90" t="s">
        <v>1388</v>
      </c>
    </row>
    <row r="262" spans="1:3">
      <c r="A262" s="100" t="s">
        <v>271</v>
      </c>
      <c r="B262" s="95" t="s">
        <v>1256</v>
      </c>
      <c r="C262" s="90" t="s">
        <v>1388</v>
      </c>
    </row>
    <row r="263" spans="1:3">
      <c r="A263" s="100" t="s">
        <v>272</v>
      </c>
      <c r="B263" s="95" t="s">
        <v>1262</v>
      </c>
      <c r="C263" s="90" t="s">
        <v>1388</v>
      </c>
    </row>
    <row r="264" spans="1:3">
      <c r="A264" s="100" t="s">
        <v>273</v>
      </c>
      <c r="B264" s="95" t="s">
        <v>1276</v>
      </c>
      <c r="C264" s="90" t="s">
        <v>1388</v>
      </c>
    </row>
    <row r="265" spans="1:3">
      <c r="A265" s="100" t="s">
        <v>274</v>
      </c>
      <c r="B265" s="95" t="s">
        <v>1277</v>
      </c>
      <c r="C265" s="90" t="s">
        <v>1388</v>
      </c>
    </row>
    <row r="266" spans="1:3">
      <c r="A266" s="100" t="s">
        <v>275</v>
      </c>
      <c r="B266" s="95" t="s">
        <v>1278</v>
      </c>
      <c r="C266" s="90" t="s">
        <v>1388</v>
      </c>
    </row>
    <row r="267" spans="1:3">
      <c r="A267" s="100" t="s">
        <v>276</v>
      </c>
      <c r="B267" s="95" t="s">
        <v>1279</v>
      </c>
      <c r="C267" s="90" t="s">
        <v>1388</v>
      </c>
    </row>
    <row r="268" spans="1:3">
      <c r="A268" s="100" t="s">
        <v>277</v>
      </c>
      <c r="B268" s="95" t="s">
        <v>1286</v>
      </c>
      <c r="C268" s="90" t="s">
        <v>1388</v>
      </c>
    </row>
    <row r="269" spans="1:3">
      <c r="A269" s="92" t="s">
        <v>1390</v>
      </c>
      <c r="B269" s="99" t="s">
        <v>1389</v>
      </c>
      <c r="C269" s="90" t="s">
        <v>1390</v>
      </c>
    </row>
    <row r="270" spans="1:3">
      <c r="A270" s="100" t="s">
        <v>278</v>
      </c>
      <c r="B270" s="95" t="s">
        <v>685</v>
      </c>
      <c r="C270" s="90" t="s">
        <v>1390</v>
      </c>
    </row>
    <row r="271" spans="1:3">
      <c r="A271" s="100" t="s">
        <v>279</v>
      </c>
      <c r="B271" s="95" t="s">
        <v>693</v>
      </c>
      <c r="C271" s="90" t="s">
        <v>1390</v>
      </c>
    </row>
    <row r="272" spans="1:3">
      <c r="A272" s="100" t="s">
        <v>280</v>
      </c>
      <c r="B272" s="95" t="s">
        <v>733</v>
      </c>
      <c r="C272" s="90" t="s">
        <v>1390</v>
      </c>
    </row>
    <row r="273" spans="1:3">
      <c r="A273" s="100" t="s">
        <v>281</v>
      </c>
      <c r="B273" s="95" t="s">
        <v>738</v>
      </c>
      <c r="C273" s="90" t="s">
        <v>1390</v>
      </c>
    </row>
    <row r="274" spans="1:3">
      <c r="A274" s="100" t="s">
        <v>282</v>
      </c>
      <c r="B274" s="95" t="s">
        <v>748</v>
      </c>
      <c r="C274" s="90" t="s">
        <v>1390</v>
      </c>
    </row>
    <row r="275" spans="1:3">
      <c r="A275" s="100" t="s">
        <v>283</v>
      </c>
      <c r="B275" s="95" t="s">
        <v>751</v>
      </c>
      <c r="C275" s="90" t="s">
        <v>1390</v>
      </c>
    </row>
    <row r="276" spans="1:3">
      <c r="A276" s="100" t="s">
        <v>284</v>
      </c>
      <c r="B276" s="95" t="s">
        <v>758</v>
      </c>
      <c r="C276" s="90" t="s">
        <v>1390</v>
      </c>
    </row>
    <row r="277" spans="1:3">
      <c r="A277" s="100" t="s">
        <v>285</v>
      </c>
      <c r="B277" s="95" t="s">
        <v>764</v>
      </c>
      <c r="C277" s="90" t="s">
        <v>1390</v>
      </c>
    </row>
    <row r="278" spans="1:3">
      <c r="A278" s="100" t="s">
        <v>286</v>
      </c>
      <c r="B278" s="95" t="s">
        <v>775</v>
      </c>
      <c r="C278" s="90" t="s">
        <v>1390</v>
      </c>
    </row>
    <row r="279" spans="1:3">
      <c r="A279" s="100" t="s">
        <v>287</v>
      </c>
      <c r="B279" s="95" t="s">
        <v>778</v>
      </c>
      <c r="C279" s="90" t="s">
        <v>1390</v>
      </c>
    </row>
    <row r="280" spans="1:3">
      <c r="A280" s="100" t="s">
        <v>288</v>
      </c>
      <c r="B280" s="95" t="s">
        <v>783</v>
      </c>
      <c r="C280" s="90" t="s">
        <v>1390</v>
      </c>
    </row>
    <row r="281" spans="1:3">
      <c r="A281" s="100" t="s">
        <v>289</v>
      </c>
      <c r="B281" s="95" t="s">
        <v>797</v>
      </c>
      <c r="C281" s="90" t="s">
        <v>1390</v>
      </c>
    </row>
    <row r="282" spans="1:3">
      <c r="A282" s="100" t="s">
        <v>290</v>
      </c>
      <c r="B282" s="95" t="s">
        <v>802</v>
      </c>
      <c r="C282" s="90" t="s">
        <v>1390</v>
      </c>
    </row>
    <row r="283" spans="1:3">
      <c r="A283" s="100" t="s">
        <v>291</v>
      </c>
      <c r="B283" s="95" t="s">
        <v>869</v>
      </c>
      <c r="C283" s="90" t="s">
        <v>1390</v>
      </c>
    </row>
    <row r="284" spans="1:3">
      <c r="A284" s="100" t="s">
        <v>292</v>
      </c>
      <c r="B284" s="95" t="s">
        <v>904</v>
      </c>
      <c r="C284" s="90" t="s">
        <v>1390</v>
      </c>
    </row>
    <row r="285" spans="1:3">
      <c r="A285" s="100" t="s">
        <v>293</v>
      </c>
      <c r="B285" s="95" t="s">
        <v>916</v>
      </c>
      <c r="C285" s="90" t="s">
        <v>1390</v>
      </c>
    </row>
    <row r="286" spans="1:3">
      <c r="A286" s="100" t="s">
        <v>294</v>
      </c>
      <c r="B286" s="95" t="s">
        <v>921</v>
      </c>
      <c r="C286" s="90" t="s">
        <v>1390</v>
      </c>
    </row>
    <row r="287" spans="1:3">
      <c r="A287" s="100" t="s">
        <v>295</v>
      </c>
      <c r="B287" s="95" t="s">
        <v>926</v>
      </c>
      <c r="C287" s="90" t="s">
        <v>1390</v>
      </c>
    </row>
    <row r="288" spans="1:3">
      <c r="A288" s="100" t="s">
        <v>296</v>
      </c>
      <c r="B288" s="95" t="s">
        <v>931</v>
      </c>
      <c r="C288" s="90" t="s">
        <v>1390</v>
      </c>
    </row>
    <row r="289" spans="1:3">
      <c r="A289" s="100" t="s">
        <v>297</v>
      </c>
      <c r="B289" s="95" t="s">
        <v>932</v>
      </c>
      <c r="C289" s="90" t="s">
        <v>1390</v>
      </c>
    </row>
    <row r="290" spans="1:3">
      <c r="A290" s="100" t="s">
        <v>298</v>
      </c>
      <c r="B290" s="95" t="s">
        <v>936</v>
      </c>
      <c r="C290" s="90" t="s">
        <v>1390</v>
      </c>
    </row>
    <row r="291" spans="1:3">
      <c r="A291" s="100" t="s">
        <v>299</v>
      </c>
      <c r="B291" s="95" t="s">
        <v>944</v>
      </c>
      <c r="C291" s="90" t="s">
        <v>1390</v>
      </c>
    </row>
    <row r="292" spans="1:3">
      <c r="A292" s="100" t="s">
        <v>300</v>
      </c>
      <c r="B292" s="95" t="s">
        <v>950</v>
      </c>
      <c r="C292" s="90" t="s">
        <v>1390</v>
      </c>
    </row>
    <row r="293" spans="1:3">
      <c r="A293" s="100" t="s">
        <v>301</v>
      </c>
      <c r="B293" s="95" t="s">
        <v>996</v>
      </c>
      <c r="C293" s="90" t="s">
        <v>1390</v>
      </c>
    </row>
    <row r="294" spans="1:3">
      <c r="A294" s="100" t="s">
        <v>302</v>
      </c>
      <c r="B294" s="95" t="s">
        <v>997</v>
      </c>
      <c r="C294" s="90" t="s">
        <v>1390</v>
      </c>
    </row>
    <row r="295" spans="1:3">
      <c r="A295" s="100" t="s">
        <v>303</v>
      </c>
      <c r="B295" s="95" t="s">
        <v>1002</v>
      </c>
      <c r="C295" s="90" t="s">
        <v>1390</v>
      </c>
    </row>
    <row r="296" spans="1:3">
      <c r="A296" s="100" t="s">
        <v>304</v>
      </c>
      <c r="B296" s="95" t="s">
        <v>1010</v>
      </c>
      <c r="C296" s="90" t="s">
        <v>1390</v>
      </c>
    </row>
    <row r="297" spans="1:3">
      <c r="A297" s="100" t="s">
        <v>305</v>
      </c>
      <c r="B297" s="95" t="s">
        <v>1013</v>
      </c>
      <c r="C297" s="90" t="s">
        <v>1390</v>
      </c>
    </row>
    <row r="298" spans="1:3">
      <c r="A298" s="100" t="s">
        <v>306</v>
      </c>
      <c r="B298" s="95" t="s">
        <v>1048</v>
      </c>
      <c r="C298" s="90" t="s">
        <v>1390</v>
      </c>
    </row>
    <row r="299" spans="1:3">
      <c r="A299" s="100" t="s">
        <v>307</v>
      </c>
      <c r="B299" s="95" t="s">
        <v>1049</v>
      </c>
      <c r="C299" s="90" t="s">
        <v>1390</v>
      </c>
    </row>
    <row r="300" spans="1:3">
      <c r="A300" s="100" t="s">
        <v>308</v>
      </c>
      <c r="B300" s="95" t="s">
        <v>1053</v>
      </c>
      <c r="C300" s="90" t="s">
        <v>1390</v>
      </c>
    </row>
    <row r="301" spans="1:3">
      <c r="A301" s="100" t="s">
        <v>309</v>
      </c>
      <c r="B301" s="95" t="s">
        <v>1056</v>
      </c>
      <c r="C301" s="90" t="s">
        <v>1390</v>
      </c>
    </row>
    <row r="302" spans="1:3">
      <c r="A302" s="100" t="s">
        <v>310</v>
      </c>
      <c r="B302" s="95" t="s">
        <v>1063</v>
      </c>
      <c r="C302" s="90" t="s">
        <v>1390</v>
      </c>
    </row>
    <row r="303" spans="1:3">
      <c r="A303" s="100" t="s">
        <v>311</v>
      </c>
      <c r="B303" s="95" t="s">
        <v>1067</v>
      </c>
      <c r="C303" s="90" t="s">
        <v>1390</v>
      </c>
    </row>
    <row r="304" spans="1:3">
      <c r="A304" s="100" t="s">
        <v>312</v>
      </c>
      <c r="B304" s="95" t="s">
        <v>1071</v>
      </c>
      <c r="C304" s="90" t="s">
        <v>1390</v>
      </c>
    </row>
    <row r="305" spans="1:3">
      <c r="A305" s="100" t="s">
        <v>313</v>
      </c>
      <c r="B305" s="95" t="s">
        <v>1072</v>
      </c>
      <c r="C305" s="90" t="s">
        <v>1390</v>
      </c>
    </row>
    <row r="306" spans="1:3">
      <c r="A306" s="100" t="s">
        <v>314</v>
      </c>
      <c r="B306" s="95" t="s">
        <v>1092</v>
      </c>
      <c r="C306" s="90" t="s">
        <v>1390</v>
      </c>
    </row>
    <row r="307" spans="1:3">
      <c r="A307" s="100" t="s">
        <v>315</v>
      </c>
      <c r="B307" s="95" t="s">
        <v>1104</v>
      </c>
      <c r="C307" s="90" t="s">
        <v>1390</v>
      </c>
    </row>
    <row r="308" spans="1:3">
      <c r="A308" s="100" t="s">
        <v>316</v>
      </c>
      <c r="B308" s="95" t="s">
        <v>1116</v>
      </c>
      <c r="C308" s="90" t="s">
        <v>1390</v>
      </c>
    </row>
    <row r="309" spans="1:3">
      <c r="A309" s="100" t="s">
        <v>317</v>
      </c>
      <c r="B309" s="95" t="s">
        <v>1129</v>
      </c>
      <c r="C309" s="90" t="s">
        <v>1390</v>
      </c>
    </row>
    <row r="310" spans="1:3">
      <c r="A310" s="100" t="s">
        <v>318</v>
      </c>
      <c r="B310" s="95" t="s">
        <v>1152</v>
      </c>
      <c r="C310" s="90" t="s">
        <v>1390</v>
      </c>
    </row>
    <row r="311" spans="1:3">
      <c r="A311" s="100" t="s">
        <v>319</v>
      </c>
      <c r="B311" s="95" t="s">
        <v>1153</v>
      </c>
      <c r="C311" s="90" t="s">
        <v>1390</v>
      </c>
    </row>
    <row r="312" spans="1:3">
      <c r="A312" s="100" t="s">
        <v>320</v>
      </c>
      <c r="B312" s="95" t="s">
        <v>1156</v>
      </c>
      <c r="C312" s="90" t="s">
        <v>1390</v>
      </c>
    </row>
    <row r="313" spans="1:3">
      <c r="A313" s="100" t="s">
        <v>321</v>
      </c>
      <c r="B313" s="95" t="s">
        <v>1160</v>
      </c>
      <c r="C313" s="90" t="s">
        <v>1390</v>
      </c>
    </row>
    <row r="314" spans="1:3">
      <c r="A314" s="100" t="s">
        <v>322</v>
      </c>
      <c r="B314" s="95" t="s">
        <v>1165</v>
      </c>
      <c r="C314" s="90" t="s">
        <v>1390</v>
      </c>
    </row>
    <row r="315" spans="1:3">
      <c r="A315" s="100" t="s">
        <v>323</v>
      </c>
      <c r="B315" s="95" t="s">
        <v>1168</v>
      </c>
      <c r="C315" s="90" t="s">
        <v>1390</v>
      </c>
    </row>
    <row r="316" spans="1:3">
      <c r="A316" s="100" t="s">
        <v>324</v>
      </c>
      <c r="B316" s="95" t="s">
        <v>1170</v>
      </c>
      <c r="C316" s="90" t="s">
        <v>1390</v>
      </c>
    </row>
    <row r="317" spans="1:3">
      <c r="A317" s="100" t="s">
        <v>325</v>
      </c>
      <c r="B317" s="95" t="s">
        <v>1171</v>
      </c>
      <c r="C317" s="90" t="s">
        <v>1390</v>
      </c>
    </row>
    <row r="318" spans="1:3">
      <c r="A318" s="100" t="s">
        <v>326</v>
      </c>
      <c r="B318" s="95" t="s">
        <v>1176</v>
      </c>
      <c r="C318" s="90" t="s">
        <v>1390</v>
      </c>
    </row>
    <row r="319" spans="1:3">
      <c r="A319" s="100" t="s">
        <v>327</v>
      </c>
      <c r="B319" s="95" t="s">
        <v>1179</v>
      </c>
      <c r="C319" s="90" t="s">
        <v>1390</v>
      </c>
    </row>
    <row r="320" spans="1:3">
      <c r="A320" s="100" t="s">
        <v>328</v>
      </c>
      <c r="B320" s="95" t="s">
        <v>1187</v>
      </c>
      <c r="C320" s="90" t="s">
        <v>1390</v>
      </c>
    </row>
    <row r="321" spans="1:3">
      <c r="A321" s="100" t="s">
        <v>329</v>
      </c>
      <c r="B321" s="95" t="s">
        <v>1201</v>
      </c>
      <c r="C321" s="90" t="s">
        <v>1390</v>
      </c>
    </row>
    <row r="322" spans="1:3">
      <c r="A322" s="100" t="s">
        <v>330</v>
      </c>
      <c r="B322" s="95" t="s">
        <v>1217</v>
      </c>
      <c r="C322" s="90" t="s">
        <v>1390</v>
      </c>
    </row>
    <row r="323" spans="1:3">
      <c r="A323" s="100" t="s">
        <v>331</v>
      </c>
      <c r="B323" s="95" t="s">
        <v>1246</v>
      </c>
      <c r="C323" s="90" t="s">
        <v>1390</v>
      </c>
    </row>
    <row r="324" spans="1:3">
      <c r="A324" s="100" t="s">
        <v>332</v>
      </c>
      <c r="B324" s="95" t="s">
        <v>1247</v>
      </c>
      <c r="C324" s="90" t="s">
        <v>1390</v>
      </c>
    </row>
    <row r="325" spans="1:3">
      <c r="A325" s="100" t="s">
        <v>333</v>
      </c>
      <c r="B325" s="95" t="s">
        <v>1252</v>
      </c>
      <c r="C325" s="90" t="s">
        <v>1390</v>
      </c>
    </row>
    <row r="326" spans="1:3">
      <c r="A326" s="100" t="s">
        <v>334</v>
      </c>
      <c r="B326" s="95" t="s">
        <v>1261</v>
      </c>
      <c r="C326" s="90" t="s">
        <v>1390</v>
      </c>
    </row>
    <row r="327" spans="1:3">
      <c r="A327" s="100" t="s">
        <v>335</v>
      </c>
      <c r="B327" s="95" t="s">
        <v>1272</v>
      </c>
      <c r="C327" s="90" t="s">
        <v>1390</v>
      </c>
    </row>
    <row r="328" spans="1:3">
      <c r="A328" s="92" t="s">
        <v>1392</v>
      </c>
      <c r="B328" s="99" t="s">
        <v>1391</v>
      </c>
      <c r="C328" s="90" t="s">
        <v>1392</v>
      </c>
    </row>
    <row r="329" spans="1:3">
      <c r="A329" s="100" t="s">
        <v>336</v>
      </c>
      <c r="B329" s="95" t="s">
        <v>681</v>
      </c>
      <c r="C329" s="90" t="s">
        <v>1392</v>
      </c>
    </row>
    <row r="330" spans="1:3">
      <c r="A330" s="100" t="s">
        <v>337</v>
      </c>
      <c r="B330" s="95" t="s">
        <v>690</v>
      </c>
      <c r="C330" s="90" t="s">
        <v>1392</v>
      </c>
    </row>
    <row r="331" spans="1:3">
      <c r="A331" s="100" t="s">
        <v>338</v>
      </c>
      <c r="B331" s="95" t="s">
        <v>692</v>
      </c>
      <c r="C331" s="90" t="s">
        <v>1392</v>
      </c>
    </row>
    <row r="332" spans="1:3">
      <c r="A332" s="100" t="s">
        <v>339</v>
      </c>
      <c r="B332" s="95" t="s">
        <v>694</v>
      </c>
      <c r="C332" s="90" t="s">
        <v>1392</v>
      </c>
    </row>
    <row r="333" spans="1:3">
      <c r="A333" s="100" t="s">
        <v>340</v>
      </c>
      <c r="B333" s="95" t="s">
        <v>697</v>
      </c>
      <c r="C333" s="90" t="s">
        <v>1392</v>
      </c>
    </row>
    <row r="334" spans="1:3">
      <c r="A334" s="100" t="s">
        <v>341</v>
      </c>
      <c r="B334" s="95" t="s">
        <v>700</v>
      </c>
      <c r="C334" s="90" t="s">
        <v>1392</v>
      </c>
    </row>
    <row r="335" spans="1:3">
      <c r="A335" s="100" t="s">
        <v>342</v>
      </c>
      <c r="B335" s="95" t="s">
        <v>735</v>
      </c>
      <c r="C335" s="90" t="s">
        <v>1392</v>
      </c>
    </row>
    <row r="336" spans="1:3">
      <c r="A336" s="100" t="s">
        <v>343</v>
      </c>
      <c r="B336" s="95" t="s">
        <v>736</v>
      </c>
      <c r="C336" s="90" t="s">
        <v>1392</v>
      </c>
    </row>
    <row r="337" spans="1:3">
      <c r="A337" s="100" t="s">
        <v>344</v>
      </c>
      <c r="B337" s="95" t="s">
        <v>737</v>
      </c>
      <c r="C337" s="90" t="s">
        <v>1392</v>
      </c>
    </row>
    <row r="338" spans="1:3">
      <c r="A338" s="100" t="s">
        <v>345</v>
      </c>
      <c r="B338" s="95" t="s">
        <v>749</v>
      </c>
      <c r="C338" s="90" t="s">
        <v>1392</v>
      </c>
    </row>
    <row r="339" spans="1:3">
      <c r="A339" s="100" t="s">
        <v>346</v>
      </c>
      <c r="B339" s="95" t="s">
        <v>762</v>
      </c>
      <c r="C339" s="90" t="s">
        <v>1392</v>
      </c>
    </row>
    <row r="340" spans="1:3">
      <c r="A340" s="100" t="s">
        <v>347</v>
      </c>
      <c r="B340" s="95" t="s">
        <v>774</v>
      </c>
      <c r="C340" s="90" t="s">
        <v>1392</v>
      </c>
    </row>
    <row r="341" spans="1:3">
      <c r="A341" s="100" t="s">
        <v>348</v>
      </c>
      <c r="B341" s="95" t="s">
        <v>784</v>
      </c>
      <c r="C341" s="90" t="s">
        <v>1392</v>
      </c>
    </row>
    <row r="342" spans="1:3">
      <c r="A342" s="100" t="s">
        <v>349</v>
      </c>
      <c r="B342" s="95" t="s">
        <v>789</v>
      </c>
      <c r="C342" s="90" t="s">
        <v>1392</v>
      </c>
    </row>
    <row r="343" spans="1:3">
      <c r="A343" s="100" t="s">
        <v>350</v>
      </c>
      <c r="B343" s="95" t="s">
        <v>791</v>
      </c>
      <c r="C343" s="90" t="s">
        <v>1392</v>
      </c>
    </row>
    <row r="344" spans="1:3">
      <c r="A344" s="100" t="s">
        <v>351</v>
      </c>
      <c r="B344" s="95" t="s">
        <v>794</v>
      </c>
      <c r="C344" s="90" t="s">
        <v>1392</v>
      </c>
    </row>
    <row r="345" spans="1:3">
      <c r="A345" s="100" t="s">
        <v>352</v>
      </c>
      <c r="B345" s="95" t="s">
        <v>812</v>
      </c>
      <c r="C345" s="90" t="s">
        <v>1392</v>
      </c>
    </row>
    <row r="346" spans="1:3">
      <c r="A346" s="100" t="s">
        <v>353</v>
      </c>
      <c r="B346" s="95" t="s">
        <v>813</v>
      </c>
      <c r="C346" s="90" t="s">
        <v>1392</v>
      </c>
    </row>
    <row r="347" spans="1:3">
      <c r="A347" s="100" t="s">
        <v>354</v>
      </c>
      <c r="B347" s="95" t="s">
        <v>814</v>
      </c>
      <c r="C347" s="90" t="s">
        <v>1392</v>
      </c>
    </row>
    <row r="348" spans="1:3">
      <c r="A348" s="100" t="s">
        <v>355</v>
      </c>
      <c r="B348" s="95" t="s">
        <v>817</v>
      </c>
      <c r="C348" s="90" t="s">
        <v>1392</v>
      </c>
    </row>
    <row r="349" spans="1:3">
      <c r="A349" s="100" t="s">
        <v>356</v>
      </c>
      <c r="B349" s="95" t="s">
        <v>834</v>
      </c>
      <c r="C349" s="90" t="s">
        <v>1392</v>
      </c>
    </row>
    <row r="350" spans="1:3">
      <c r="A350" s="100" t="s">
        <v>357</v>
      </c>
      <c r="B350" s="95" t="s">
        <v>841</v>
      </c>
      <c r="C350" s="90" t="s">
        <v>1392</v>
      </c>
    </row>
    <row r="351" spans="1:3">
      <c r="A351" s="100" t="s">
        <v>358</v>
      </c>
      <c r="B351" s="95" t="s">
        <v>842</v>
      </c>
      <c r="C351" s="90" t="s">
        <v>1392</v>
      </c>
    </row>
    <row r="352" spans="1:3">
      <c r="A352" s="100" t="s">
        <v>359</v>
      </c>
      <c r="B352" s="95" t="s">
        <v>843</v>
      </c>
      <c r="C352" s="90" t="s">
        <v>1392</v>
      </c>
    </row>
    <row r="353" spans="1:3">
      <c r="A353" s="100" t="s">
        <v>360</v>
      </c>
      <c r="B353" s="95" t="s">
        <v>847</v>
      </c>
      <c r="C353" s="90" t="s">
        <v>1392</v>
      </c>
    </row>
    <row r="354" spans="1:3">
      <c r="A354" s="100" t="s">
        <v>361</v>
      </c>
      <c r="B354" s="95" t="s">
        <v>863</v>
      </c>
      <c r="C354" s="90" t="s">
        <v>1392</v>
      </c>
    </row>
    <row r="355" spans="1:3">
      <c r="A355" s="100" t="s">
        <v>362</v>
      </c>
      <c r="B355" s="95" t="s">
        <v>866</v>
      </c>
      <c r="C355" s="90" t="s">
        <v>1392</v>
      </c>
    </row>
    <row r="356" spans="1:3">
      <c r="A356" s="100" t="s">
        <v>363</v>
      </c>
      <c r="B356" s="95" t="s">
        <v>867</v>
      </c>
      <c r="C356" s="90" t="s">
        <v>1392</v>
      </c>
    </row>
    <row r="357" spans="1:3">
      <c r="A357" s="100" t="s">
        <v>364</v>
      </c>
      <c r="B357" s="95" t="s">
        <v>868</v>
      </c>
      <c r="C357" s="90" t="s">
        <v>1392</v>
      </c>
    </row>
    <row r="358" spans="1:3">
      <c r="A358" s="100" t="s">
        <v>365</v>
      </c>
      <c r="B358" s="95" t="s">
        <v>872</v>
      </c>
      <c r="C358" s="90" t="s">
        <v>1392</v>
      </c>
    </row>
    <row r="359" spans="1:3">
      <c r="A359" s="100" t="s">
        <v>366</v>
      </c>
      <c r="B359" s="95" t="s">
        <v>878</v>
      </c>
      <c r="C359" s="90" t="s">
        <v>1392</v>
      </c>
    </row>
    <row r="360" spans="1:3">
      <c r="A360" s="100" t="s">
        <v>367</v>
      </c>
      <c r="B360" s="95" t="s">
        <v>880</v>
      </c>
      <c r="C360" s="90" t="s">
        <v>1392</v>
      </c>
    </row>
    <row r="361" spans="1:3">
      <c r="A361" s="100" t="s">
        <v>368</v>
      </c>
      <c r="B361" s="95" t="s">
        <v>905</v>
      </c>
      <c r="C361" s="90" t="s">
        <v>1392</v>
      </c>
    </row>
    <row r="362" spans="1:3">
      <c r="A362" s="100" t="s">
        <v>369</v>
      </c>
      <c r="B362" s="95" t="s">
        <v>907</v>
      </c>
      <c r="C362" s="90" t="s">
        <v>1392</v>
      </c>
    </row>
    <row r="363" spans="1:3">
      <c r="A363" s="100" t="s">
        <v>370</v>
      </c>
      <c r="B363" s="95" t="s">
        <v>908</v>
      </c>
      <c r="C363" s="90" t="s">
        <v>1392</v>
      </c>
    </row>
    <row r="364" spans="1:3">
      <c r="A364" s="100" t="s">
        <v>371</v>
      </c>
      <c r="B364" s="95" t="s">
        <v>913</v>
      </c>
      <c r="C364" s="90" t="s">
        <v>1392</v>
      </c>
    </row>
    <row r="365" spans="1:3">
      <c r="A365" s="100" t="s">
        <v>372</v>
      </c>
      <c r="B365" s="95" t="s">
        <v>914</v>
      </c>
      <c r="C365" s="90" t="s">
        <v>1392</v>
      </c>
    </row>
    <row r="366" spans="1:3">
      <c r="A366" s="100" t="s">
        <v>373</v>
      </c>
      <c r="B366" s="95" t="s">
        <v>918</v>
      </c>
      <c r="C366" s="90" t="s">
        <v>1392</v>
      </c>
    </row>
    <row r="367" spans="1:3">
      <c r="A367" s="100" t="s">
        <v>374</v>
      </c>
      <c r="B367" s="95" t="s">
        <v>919</v>
      </c>
      <c r="C367" s="90" t="s">
        <v>1392</v>
      </c>
    </row>
    <row r="368" spans="1:3">
      <c r="A368" s="100" t="s">
        <v>375</v>
      </c>
      <c r="B368" s="95" t="s">
        <v>924</v>
      </c>
      <c r="C368" s="90" t="s">
        <v>1392</v>
      </c>
    </row>
    <row r="369" spans="1:3">
      <c r="A369" s="100" t="s">
        <v>376</v>
      </c>
      <c r="B369" s="95" t="s">
        <v>928</v>
      </c>
      <c r="C369" s="90" t="s">
        <v>1392</v>
      </c>
    </row>
    <row r="370" spans="1:3">
      <c r="A370" s="100" t="s">
        <v>377</v>
      </c>
      <c r="B370" s="95" t="s">
        <v>937</v>
      </c>
      <c r="C370" s="90" t="s">
        <v>1392</v>
      </c>
    </row>
    <row r="371" spans="1:3">
      <c r="A371" s="100" t="s">
        <v>378</v>
      </c>
      <c r="B371" s="95" t="s">
        <v>938</v>
      </c>
      <c r="C371" s="90" t="s">
        <v>1392</v>
      </c>
    </row>
    <row r="372" spans="1:3">
      <c r="A372" s="100" t="s">
        <v>379</v>
      </c>
      <c r="B372" s="95" t="s">
        <v>939</v>
      </c>
      <c r="C372" s="90" t="s">
        <v>1392</v>
      </c>
    </row>
    <row r="373" spans="1:3">
      <c r="A373" s="100" t="s">
        <v>380</v>
      </c>
      <c r="B373" s="95" t="s">
        <v>946</v>
      </c>
      <c r="C373" s="90" t="s">
        <v>1392</v>
      </c>
    </row>
    <row r="374" spans="1:3">
      <c r="A374" s="100" t="s">
        <v>381</v>
      </c>
      <c r="B374" s="95" t="s">
        <v>947</v>
      </c>
      <c r="C374" s="90" t="s">
        <v>1392</v>
      </c>
    </row>
    <row r="375" spans="1:3">
      <c r="A375" s="100" t="s">
        <v>382</v>
      </c>
      <c r="B375" s="95" t="s">
        <v>952</v>
      </c>
      <c r="C375" s="90" t="s">
        <v>1392</v>
      </c>
    </row>
    <row r="376" spans="1:3">
      <c r="A376" s="100" t="s">
        <v>383</v>
      </c>
      <c r="B376" s="95" t="s">
        <v>953</v>
      </c>
      <c r="C376" s="90" t="s">
        <v>1392</v>
      </c>
    </row>
    <row r="377" spans="1:3">
      <c r="A377" s="100" t="s">
        <v>384</v>
      </c>
      <c r="B377" s="95" t="s">
        <v>958</v>
      </c>
      <c r="C377" s="90" t="s">
        <v>1392</v>
      </c>
    </row>
    <row r="378" spans="1:3">
      <c r="A378" s="100" t="s">
        <v>385</v>
      </c>
      <c r="B378" s="95" t="s">
        <v>961</v>
      </c>
      <c r="C378" s="90" t="s">
        <v>1392</v>
      </c>
    </row>
    <row r="379" spans="1:3">
      <c r="A379" s="100" t="s">
        <v>386</v>
      </c>
      <c r="B379" s="95" t="s">
        <v>980</v>
      </c>
      <c r="C379" s="90" t="s">
        <v>1392</v>
      </c>
    </row>
    <row r="380" spans="1:3">
      <c r="A380" s="100" t="s">
        <v>387</v>
      </c>
      <c r="B380" s="95" t="s">
        <v>981</v>
      </c>
      <c r="C380" s="90" t="s">
        <v>1392</v>
      </c>
    </row>
    <row r="381" spans="1:3">
      <c r="A381" s="100" t="s">
        <v>388</v>
      </c>
      <c r="B381" s="95" t="s">
        <v>982</v>
      </c>
      <c r="C381" s="90" t="s">
        <v>1392</v>
      </c>
    </row>
    <row r="382" spans="1:3">
      <c r="A382" s="100" t="s">
        <v>389</v>
      </c>
      <c r="B382" s="95" t="s">
        <v>983</v>
      </c>
      <c r="C382" s="90" t="s">
        <v>1392</v>
      </c>
    </row>
    <row r="383" spans="1:3">
      <c r="A383" s="100" t="s">
        <v>390</v>
      </c>
      <c r="B383" s="95" t="s">
        <v>1021</v>
      </c>
      <c r="C383" s="90" t="s">
        <v>1392</v>
      </c>
    </row>
    <row r="384" spans="1:3">
      <c r="A384" s="100" t="s">
        <v>391</v>
      </c>
      <c r="B384" s="95" t="s">
        <v>1079</v>
      </c>
      <c r="C384" s="90" t="s">
        <v>1392</v>
      </c>
    </row>
    <row r="385" spans="1:3">
      <c r="A385" s="100" t="s">
        <v>392</v>
      </c>
      <c r="B385" s="95" t="s">
        <v>1083</v>
      </c>
      <c r="C385" s="90" t="s">
        <v>1392</v>
      </c>
    </row>
    <row r="386" spans="1:3">
      <c r="A386" s="100" t="s">
        <v>393</v>
      </c>
      <c r="B386" s="95" t="s">
        <v>1097</v>
      </c>
      <c r="C386" s="90" t="s">
        <v>1392</v>
      </c>
    </row>
    <row r="387" spans="1:3">
      <c r="A387" s="100" t="s">
        <v>394</v>
      </c>
      <c r="B387" s="95" t="s">
        <v>1103</v>
      </c>
      <c r="C387" s="90" t="s">
        <v>1392</v>
      </c>
    </row>
    <row r="388" spans="1:3">
      <c r="A388" s="100" t="s">
        <v>395</v>
      </c>
      <c r="B388" s="95" t="s">
        <v>1113</v>
      </c>
      <c r="C388" s="90" t="s">
        <v>1392</v>
      </c>
    </row>
    <row r="389" spans="1:3">
      <c r="A389" s="100" t="s">
        <v>396</v>
      </c>
      <c r="B389" s="95" t="s">
        <v>1117</v>
      </c>
      <c r="C389" s="90" t="s">
        <v>1392</v>
      </c>
    </row>
    <row r="390" spans="1:3">
      <c r="A390" s="100" t="s">
        <v>397</v>
      </c>
      <c r="B390" s="95" t="s">
        <v>1124</v>
      </c>
      <c r="C390" s="90" t="s">
        <v>1392</v>
      </c>
    </row>
    <row r="391" spans="1:3">
      <c r="A391" s="100" t="s">
        <v>398</v>
      </c>
      <c r="B391" s="95" t="s">
        <v>1198</v>
      </c>
      <c r="C391" s="90" t="s">
        <v>1392</v>
      </c>
    </row>
    <row r="392" spans="1:3">
      <c r="A392" s="100" t="s">
        <v>399</v>
      </c>
      <c r="B392" s="95" t="s">
        <v>1204</v>
      </c>
      <c r="C392" s="90" t="s">
        <v>1392</v>
      </c>
    </row>
    <row r="393" spans="1:3">
      <c r="A393" s="100" t="s">
        <v>400</v>
      </c>
      <c r="B393" s="95" t="s">
        <v>1220</v>
      </c>
      <c r="C393" s="90" t="s">
        <v>1392</v>
      </c>
    </row>
    <row r="394" spans="1:3">
      <c r="A394" s="100" t="s">
        <v>401</v>
      </c>
      <c r="B394" s="95" t="s">
        <v>1225</v>
      </c>
      <c r="C394" s="90" t="s">
        <v>1392</v>
      </c>
    </row>
    <row r="395" spans="1:3">
      <c r="A395" s="100" t="s">
        <v>402</v>
      </c>
      <c r="B395" s="95" t="s">
        <v>1228</v>
      </c>
      <c r="C395" s="90" t="s">
        <v>1392</v>
      </c>
    </row>
    <row r="396" spans="1:3">
      <c r="A396" s="100" t="s">
        <v>403</v>
      </c>
      <c r="B396" s="95" t="s">
        <v>1230</v>
      </c>
      <c r="C396" s="90" t="s">
        <v>1392</v>
      </c>
    </row>
    <row r="397" spans="1:3">
      <c r="A397" s="100" t="s">
        <v>404</v>
      </c>
      <c r="B397" s="95" t="s">
        <v>1233</v>
      </c>
      <c r="C397" s="90" t="s">
        <v>1392</v>
      </c>
    </row>
    <row r="398" spans="1:3">
      <c r="A398" s="100" t="s">
        <v>405</v>
      </c>
      <c r="B398" s="95" t="s">
        <v>1238</v>
      </c>
      <c r="C398" s="90" t="s">
        <v>1392</v>
      </c>
    </row>
    <row r="399" spans="1:3">
      <c r="A399" s="100" t="s">
        <v>406</v>
      </c>
      <c r="B399" s="95" t="s">
        <v>1259</v>
      </c>
      <c r="C399" s="90" t="s">
        <v>1392</v>
      </c>
    </row>
    <row r="400" spans="1:3">
      <c r="A400" s="100" t="s">
        <v>407</v>
      </c>
      <c r="B400" s="95" t="s">
        <v>1263</v>
      </c>
      <c r="C400" s="90" t="s">
        <v>1392</v>
      </c>
    </row>
    <row r="401" spans="1:3">
      <c r="A401" s="100" t="s">
        <v>408</v>
      </c>
      <c r="B401" s="95" t="s">
        <v>1267</v>
      </c>
      <c r="C401" s="90" t="s">
        <v>1392</v>
      </c>
    </row>
    <row r="402" spans="1:3">
      <c r="A402" s="92" t="s">
        <v>1394</v>
      </c>
      <c r="B402" s="99" t="s">
        <v>1393</v>
      </c>
      <c r="C402" s="90" t="s">
        <v>1394</v>
      </c>
    </row>
    <row r="403" spans="1:3">
      <c r="A403" s="100" t="s">
        <v>409</v>
      </c>
      <c r="B403" s="95" t="s">
        <v>665</v>
      </c>
      <c r="C403" s="90" t="s">
        <v>1394</v>
      </c>
    </row>
    <row r="404" spans="1:3">
      <c r="A404" s="100" t="s">
        <v>410</v>
      </c>
      <c r="B404" s="95" t="s">
        <v>673</v>
      </c>
      <c r="C404" s="90" t="s">
        <v>1394</v>
      </c>
    </row>
    <row r="405" spans="1:3">
      <c r="A405" s="100" t="s">
        <v>411</v>
      </c>
      <c r="B405" s="95" t="s">
        <v>675</v>
      </c>
      <c r="C405" s="90" t="s">
        <v>1394</v>
      </c>
    </row>
    <row r="406" spans="1:3">
      <c r="A406" s="100" t="s">
        <v>412</v>
      </c>
      <c r="B406" s="95" t="s">
        <v>677</v>
      </c>
      <c r="C406" s="90" t="s">
        <v>1394</v>
      </c>
    </row>
    <row r="407" spans="1:3">
      <c r="A407" s="100" t="s">
        <v>413</v>
      </c>
      <c r="B407" s="95" t="s">
        <v>679</v>
      </c>
      <c r="C407" s="90" t="s">
        <v>1394</v>
      </c>
    </row>
    <row r="408" spans="1:3">
      <c r="A408" s="100" t="s">
        <v>414</v>
      </c>
      <c r="B408" s="95" t="s">
        <v>686</v>
      </c>
      <c r="C408" s="90" t="s">
        <v>1394</v>
      </c>
    </row>
    <row r="409" spans="1:3">
      <c r="A409" s="100" t="s">
        <v>415</v>
      </c>
      <c r="B409" s="95" t="s">
        <v>691</v>
      </c>
      <c r="C409" s="90" t="s">
        <v>1394</v>
      </c>
    </row>
    <row r="410" spans="1:3">
      <c r="A410" s="100" t="s">
        <v>416</v>
      </c>
      <c r="B410" s="95" t="s">
        <v>699</v>
      </c>
      <c r="C410" s="90" t="s">
        <v>1394</v>
      </c>
    </row>
    <row r="411" spans="1:3">
      <c r="A411" s="100" t="s">
        <v>417</v>
      </c>
      <c r="B411" s="95" t="s">
        <v>719</v>
      </c>
      <c r="C411" s="90" t="s">
        <v>1394</v>
      </c>
    </row>
    <row r="412" spans="1:3">
      <c r="A412" s="100" t="s">
        <v>418</v>
      </c>
      <c r="B412" s="95" t="s">
        <v>729</v>
      </c>
      <c r="C412" s="90" t="s">
        <v>1394</v>
      </c>
    </row>
    <row r="413" spans="1:3">
      <c r="A413" s="100" t="s">
        <v>419</v>
      </c>
      <c r="B413" s="95" t="s">
        <v>742</v>
      </c>
      <c r="C413" s="90" t="s">
        <v>1394</v>
      </c>
    </row>
    <row r="414" spans="1:3">
      <c r="A414" s="100" t="s">
        <v>420</v>
      </c>
      <c r="B414" s="95" t="s">
        <v>743</v>
      </c>
      <c r="C414" s="90" t="s">
        <v>1394</v>
      </c>
    </row>
    <row r="415" spans="1:3">
      <c r="A415" s="100" t="s">
        <v>421</v>
      </c>
      <c r="B415" s="95" t="s">
        <v>753</v>
      </c>
      <c r="C415" s="90" t="s">
        <v>1394</v>
      </c>
    </row>
    <row r="416" spans="1:3">
      <c r="A416" s="100" t="s">
        <v>422</v>
      </c>
      <c r="B416" s="95" t="s">
        <v>766</v>
      </c>
      <c r="C416" s="90" t="s">
        <v>1394</v>
      </c>
    </row>
    <row r="417" spans="1:3">
      <c r="A417" s="100" t="s">
        <v>423</v>
      </c>
      <c r="B417" s="95" t="s">
        <v>781</v>
      </c>
      <c r="C417" s="90" t="s">
        <v>1394</v>
      </c>
    </row>
    <row r="418" spans="1:3">
      <c r="A418" s="100" t="s">
        <v>424</v>
      </c>
      <c r="B418" s="95" t="s">
        <v>786</v>
      </c>
      <c r="C418" s="90" t="s">
        <v>1394</v>
      </c>
    </row>
    <row r="419" spans="1:3">
      <c r="A419" s="100" t="s">
        <v>425</v>
      </c>
      <c r="B419" s="95" t="s">
        <v>788</v>
      </c>
      <c r="C419" s="90" t="s">
        <v>1394</v>
      </c>
    </row>
    <row r="420" spans="1:3">
      <c r="A420" s="100" t="s">
        <v>426</v>
      </c>
      <c r="B420" s="95" t="s">
        <v>810</v>
      </c>
      <c r="C420" s="90" t="s">
        <v>1394</v>
      </c>
    </row>
    <row r="421" spans="1:3">
      <c r="A421" s="100" t="s">
        <v>427</v>
      </c>
      <c r="B421" s="95" t="s">
        <v>819</v>
      </c>
      <c r="C421" s="90" t="s">
        <v>1394</v>
      </c>
    </row>
    <row r="422" spans="1:3">
      <c r="A422" s="100" t="s">
        <v>428</v>
      </c>
      <c r="B422" s="95" t="s">
        <v>831</v>
      </c>
      <c r="C422" s="90" t="s">
        <v>1394</v>
      </c>
    </row>
    <row r="423" spans="1:3">
      <c r="A423" s="100" t="s">
        <v>429</v>
      </c>
      <c r="B423" s="95" t="s">
        <v>848</v>
      </c>
      <c r="C423" s="90" t="s">
        <v>1394</v>
      </c>
    </row>
    <row r="424" spans="1:3">
      <c r="A424" s="100" t="s">
        <v>430</v>
      </c>
      <c r="B424" s="95" t="s">
        <v>852</v>
      </c>
      <c r="C424" s="90" t="s">
        <v>1394</v>
      </c>
    </row>
    <row r="425" spans="1:3">
      <c r="A425" s="100" t="s">
        <v>431</v>
      </c>
      <c r="B425" s="95" t="s">
        <v>853</v>
      </c>
      <c r="C425" s="90" t="s">
        <v>1394</v>
      </c>
    </row>
    <row r="426" spans="1:3">
      <c r="A426" s="100" t="s">
        <v>432</v>
      </c>
      <c r="B426" s="95" t="s">
        <v>855</v>
      </c>
      <c r="C426" s="90" t="s">
        <v>1394</v>
      </c>
    </row>
    <row r="427" spans="1:3">
      <c r="A427" s="100" t="s">
        <v>433</v>
      </c>
      <c r="B427" s="95" t="s">
        <v>856</v>
      </c>
      <c r="C427" s="90" t="s">
        <v>1394</v>
      </c>
    </row>
    <row r="428" spans="1:3">
      <c r="A428" s="100" t="s">
        <v>434</v>
      </c>
      <c r="B428" s="95" t="s">
        <v>870</v>
      </c>
      <c r="C428" s="90" t="s">
        <v>1394</v>
      </c>
    </row>
    <row r="429" spans="1:3">
      <c r="A429" s="100" t="s">
        <v>435</v>
      </c>
      <c r="B429" s="95" t="s">
        <v>873</v>
      </c>
      <c r="C429" s="90" t="s">
        <v>1394</v>
      </c>
    </row>
    <row r="430" spans="1:3">
      <c r="A430" s="100" t="s">
        <v>436</v>
      </c>
      <c r="B430" s="95" t="s">
        <v>876</v>
      </c>
      <c r="C430" s="90" t="s">
        <v>1394</v>
      </c>
    </row>
    <row r="431" spans="1:3">
      <c r="A431" s="100" t="s">
        <v>437</v>
      </c>
      <c r="B431" s="95" t="s">
        <v>877</v>
      </c>
      <c r="C431" s="90" t="s">
        <v>1394</v>
      </c>
    </row>
    <row r="432" spans="1:3">
      <c r="A432" s="100" t="s">
        <v>438</v>
      </c>
      <c r="B432" s="95" t="s">
        <v>881</v>
      </c>
      <c r="C432" s="90" t="s">
        <v>1394</v>
      </c>
    </row>
    <row r="433" spans="1:3">
      <c r="A433" s="100" t="s">
        <v>439</v>
      </c>
      <c r="B433" s="95" t="s">
        <v>888</v>
      </c>
      <c r="C433" s="90" t="s">
        <v>1394</v>
      </c>
    </row>
    <row r="434" spans="1:3">
      <c r="A434" s="100" t="s">
        <v>440</v>
      </c>
      <c r="B434" s="95" t="s">
        <v>899</v>
      </c>
      <c r="C434" s="90" t="s">
        <v>1394</v>
      </c>
    </row>
    <row r="435" spans="1:3">
      <c r="A435" s="100" t="s">
        <v>441</v>
      </c>
      <c r="B435" s="95" t="s">
        <v>902</v>
      </c>
      <c r="C435" s="90" t="s">
        <v>1394</v>
      </c>
    </row>
    <row r="436" spans="1:3">
      <c r="A436" s="100" t="s">
        <v>442</v>
      </c>
      <c r="B436" s="95" t="s">
        <v>906</v>
      </c>
      <c r="C436" s="90" t="s">
        <v>1394</v>
      </c>
    </row>
    <row r="437" spans="1:3">
      <c r="A437" s="100" t="s">
        <v>443</v>
      </c>
      <c r="B437" s="95" t="s">
        <v>922</v>
      </c>
      <c r="C437" s="90" t="s">
        <v>1394</v>
      </c>
    </row>
    <row r="438" spans="1:3">
      <c r="A438" s="100" t="s">
        <v>444</v>
      </c>
      <c r="B438" s="95" t="s">
        <v>923</v>
      </c>
      <c r="C438" s="90" t="s">
        <v>1394</v>
      </c>
    </row>
    <row r="439" spans="1:3">
      <c r="A439" s="100" t="s">
        <v>445</v>
      </c>
      <c r="B439" s="95" t="s">
        <v>929</v>
      </c>
      <c r="C439" s="90" t="s">
        <v>1394</v>
      </c>
    </row>
    <row r="440" spans="1:3">
      <c r="A440" s="100" t="s">
        <v>446</v>
      </c>
      <c r="B440" s="95" t="s">
        <v>940</v>
      </c>
      <c r="C440" s="90" t="s">
        <v>1394</v>
      </c>
    </row>
    <row r="441" spans="1:3">
      <c r="A441" s="100" t="s">
        <v>447</v>
      </c>
      <c r="B441" s="95" t="s">
        <v>942</v>
      </c>
      <c r="C441" s="90" t="s">
        <v>1394</v>
      </c>
    </row>
    <row r="442" spans="1:3">
      <c r="A442" s="100" t="s">
        <v>448</v>
      </c>
      <c r="B442" s="95" t="s">
        <v>951</v>
      </c>
      <c r="C442" s="90" t="s">
        <v>1394</v>
      </c>
    </row>
    <row r="443" spans="1:3">
      <c r="A443" s="100" t="s">
        <v>449</v>
      </c>
      <c r="B443" s="95" t="s">
        <v>979</v>
      </c>
      <c r="C443" s="90" t="s">
        <v>1394</v>
      </c>
    </row>
    <row r="444" spans="1:3">
      <c r="A444" s="100" t="s">
        <v>450</v>
      </c>
      <c r="B444" s="95" t="s">
        <v>999</v>
      </c>
      <c r="C444" s="90" t="s">
        <v>1394</v>
      </c>
    </row>
    <row r="445" spans="1:3">
      <c r="A445" s="100" t="s">
        <v>451</v>
      </c>
      <c r="B445" s="95" t="s">
        <v>1000</v>
      </c>
      <c r="C445" s="90" t="s">
        <v>1394</v>
      </c>
    </row>
    <row r="446" spans="1:3">
      <c r="A446" s="100" t="s">
        <v>452</v>
      </c>
      <c r="B446" s="95" t="s">
        <v>1007</v>
      </c>
      <c r="C446" s="90" t="s">
        <v>1394</v>
      </c>
    </row>
    <row r="447" spans="1:3">
      <c r="A447" s="100" t="s">
        <v>453</v>
      </c>
      <c r="B447" s="95" t="s">
        <v>1014</v>
      </c>
      <c r="C447" s="90" t="s">
        <v>1394</v>
      </c>
    </row>
    <row r="448" spans="1:3">
      <c r="A448" s="100" t="s">
        <v>454</v>
      </c>
      <c r="B448" s="95" t="s">
        <v>1019</v>
      </c>
      <c r="C448" s="90" t="s">
        <v>1394</v>
      </c>
    </row>
    <row r="449" spans="1:3">
      <c r="A449" s="100" t="s">
        <v>455</v>
      </c>
      <c r="B449" s="95" t="s">
        <v>1020</v>
      </c>
      <c r="C449" s="90" t="s">
        <v>1394</v>
      </c>
    </row>
    <row r="450" spans="1:3">
      <c r="A450" s="100" t="s">
        <v>456</v>
      </c>
      <c r="B450" s="95" t="s">
        <v>1022</v>
      </c>
      <c r="C450" s="90" t="s">
        <v>1394</v>
      </c>
    </row>
    <row r="451" spans="1:3">
      <c r="A451" s="100" t="s">
        <v>457</v>
      </c>
      <c r="B451" s="95" t="s">
        <v>1031</v>
      </c>
      <c r="C451" s="90" t="s">
        <v>1394</v>
      </c>
    </row>
    <row r="452" spans="1:3">
      <c r="A452" s="100" t="s">
        <v>458</v>
      </c>
      <c r="B452" s="95" t="s">
        <v>1032</v>
      </c>
      <c r="C452" s="90" t="s">
        <v>1394</v>
      </c>
    </row>
    <row r="453" spans="1:3">
      <c r="A453" s="100" t="s">
        <v>459</v>
      </c>
      <c r="B453" s="95" t="s">
        <v>1034</v>
      </c>
      <c r="C453" s="90" t="s">
        <v>1394</v>
      </c>
    </row>
    <row r="454" spans="1:3">
      <c r="A454" s="100" t="s">
        <v>460</v>
      </c>
      <c r="B454" s="95" t="s">
        <v>1052</v>
      </c>
      <c r="C454" s="90" t="s">
        <v>1394</v>
      </c>
    </row>
    <row r="455" spans="1:3">
      <c r="A455" s="100" t="s">
        <v>461</v>
      </c>
      <c r="B455" s="95" t="s">
        <v>1060</v>
      </c>
      <c r="C455" s="90" t="s">
        <v>1394</v>
      </c>
    </row>
    <row r="456" spans="1:3">
      <c r="A456" s="100" t="s">
        <v>462</v>
      </c>
      <c r="B456" s="95" t="s">
        <v>1065</v>
      </c>
      <c r="C456" s="90" t="s">
        <v>1394</v>
      </c>
    </row>
    <row r="457" spans="1:3">
      <c r="A457" s="100" t="s">
        <v>463</v>
      </c>
      <c r="B457" s="95" t="s">
        <v>1084</v>
      </c>
      <c r="C457" s="90" t="s">
        <v>1394</v>
      </c>
    </row>
    <row r="458" spans="1:3">
      <c r="A458" s="100" t="s">
        <v>464</v>
      </c>
      <c r="B458" s="95" t="s">
        <v>1085</v>
      </c>
      <c r="C458" s="90" t="s">
        <v>1394</v>
      </c>
    </row>
    <row r="459" spans="1:3">
      <c r="A459" s="100" t="s">
        <v>465</v>
      </c>
      <c r="B459" s="95" t="s">
        <v>1098</v>
      </c>
      <c r="C459" s="90" t="s">
        <v>1394</v>
      </c>
    </row>
    <row r="460" spans="1:3">
      <c r="A460" s="100" t="s">
        <v>466</v>
      </c>
      <c r="B460" s="95" t="s">
        <v>1099</v>
      </c>
      <c r="C460" s="90" t="s">
        <v>1394</v>
      </c>
    </row>
    <row r="461" spans="1:3">
      <c r="A461" s="100" t="s">
        <v>467</v>
      </c>
      <c r="B461" s="95" t="s">
        <v>1105</v>
      </c>
      <c r="C461" s="90" t="s">
        <v>1394</v>
      </c>
    </row>
    <row r="462" spans="1:3">
      <c r="A462" s="100" t="s">
        <v>468</v>
      </c>
      <c r="B462" s="95" t="s">
        <v>1106</v>
      </c>
      <c r="C462" s="90" t="s">
        <v>1394</v>
      </c>
    </row>
    <row r="463" spans="1:3">
      <c r="A463" s="100" t="s">
        <v>469</v>
      </c>
      <c r="B463" s="95" t="s">
        <v>1109</v>
      </c>
      <c r="C463" s="90" t="s">
        <v>1394</v>
      </c>
    </row>
    <row r="464" spans="1:3">
      <c r="A464" s="100" t="s">
        <v>470</v>
      </c>
      <c r="B464" s="95" t="s">
        <v>1115</v>
      </c>
      <c r="C464" s="90" t="s">
        <v>1394</v>
      </c>
    </row>
    <row r="465" spans="1:3">
      <c r="A465" s="100" t="s">
        <v>471</v>
      </c>
      <c r="B465" s="95" t="s">
        <v>1118</v>
      </c>
      <c r="C465" s="90" t="s">
        <v>1394</v>
      </c>
    </row>
    <row r="466" spans="1:3">
      <c r="A466" s="100" t="s">
        <v>472</v>
      </c>
      <c r="B466" s="95" t="s">
        <v>1125</v>
      </c>
      <c r="C466" s="90" t="s">
        <v>1394</v>
      </c>
    </row>
    <row r="467" spans="1:3">
      <c r="A467" s="100" t="s">
        <v>473</v>
      </c>
      <c r="B467" s="95" t="s">
        <v>1137</v>
      </c>
      <c r="C467" s="90" t="s">
        <v>1394</v>
      </c>
    </row>
    <row r="468" spans="1:3">
      <c r="A468" s="100" t="s">
        <v>474</v>
      </c>
      <c r="B468" s="95" t="s">
        <v>1146</v>
      </c>
      <c r="C468" s="90" t="s">
        <v>1394</v>
      </c>
    </row>
    <row r="469" spans="1:3">
      <c r="A469" s="100" t="s">
        <v>475</v>
      </c>
      <c r="B469" s="95" t="s">
        <v>1149</v>
      </c>
      <c r="C469" s="90" t="s">
        <v>1394</v>
      </c>
    </row>
    <row r="470" spans="1:3">
      <c r="A470" s="100" t="s">
        <v>476</v>
      </c>
      <c r="B470" s="95" t="s">
        <v>1167</v>
      </c>
      <c r="C470" s="90" t="s">
        <v>1394</v>
      </c>
    </row>
    <row r="471" spans="1:3">
      <c r="A471" s="100" t="s">
        <v>477</v>
      </c>
      <c r="B471" s="95" t="s">
        <v>1172</v>
      </c>
      <c r="C471" s="90" t="s">
        <v>1394</v>
      </c>
    </row>
    <row r="472" spans="1:3">
      <c r="A472" s="100" t="s">
        <v>478</v>
      </c>
      <c r="B472" s="95" t="s">
        <v>1174</v>
      </c>
      <c r="C472" s="90" t="s">
        <v>1394</v>
      </c>
    </row>
    <row r="473" spans="1:3">
      <c r="A473" s="100" t="s">
        <v>479</v>
      </c>
      <c r="B473" s="95" t="s">
        <v>1175</v>
      </c>
      <c r="C473" s="90" t="s">
        <v>1394</v>
      </c>
    </row>
    <row r="474" spans="1:3">
      <c r="A474" s="100" t="s">
        <v>480</v>
      </c>
      <c r="B474" s="95" t="s">
        <v>1178</v>
      </c>
      <c r="C474" s="90" t="s">
        <v>1394</v>
      </c>
    </row>
    <row r="475" spans="1:3">
      <c r="A475" s="100" t="s">
        <v>481</v>
      </c>
      <c r="B475" s="95" t="s">
        <v>1203</v>
      </c>
      <c r="C475" s="90" t="s">
        <v>1394</v>
      </c>
    </row>
    <row r="476" spans="1:3">
      <c r="A476" s="100" t="s">
        <v>482</v>
      </c>
      <c r="B476" s="95" t="s">
        <v>1219</v>
      </c>
      <c r="C476" s="90" t="s">
        <v>1394</v>
      </c>
    </row>
    <row r="477" spans="1:3">
      <c r="A477" s="100" t="s">
        <v>483</v>
      </c>
      <c r="B477" s="95" t="s">
        <v>1227</v>
      </c>
      <c r="C477" s="90" t="s">
        <v>1394</v>
      </c>
    </row>
    <row r="478" spans="1:3">
      <c r="A478" s="100" t="s">
        <v>484</v>
      </c>
      <c r="B478" s="95" t="s">
        <v>1240</v>
      </c>
      <c r="C478" s="90" t="s">
        <v>1394</v>
      </c>
    </row>
    <row r="479" spans="1:3">
      <c r="A479" s="100" t="s">
        <v>485</v>
      </c>
      <c r="B479" s="95" t="s">
        <v>1248</v>
      </c>
      <c r="C479" s="90" t="s">
        <v>1394</v>
      </c>
    </row>
    <row r="480" spans="1:3">
      <c r="A480" s="100" t="s">
        <v>486</v>
      </c>
      <c r="B480" s="95" t="s">
        <v>1268</v>
      </c>
      <c r="C480" s="90" t="s">
        <v>1394</v>
      </c>
    </row>
    <row r="481" spans="1:3">
      <c r="A481" s="100" t="s">
        <v>487</v>
      </c>
      <c r="B481" s="95" t="s">
        <v>1269</v>
      </c>
      <c r="C481" s="90" t="s">
        <v>1394</v>
      </c>
    </row>
    <row r="482" spans="1:3">
      <c r="A482" s="100" t="s">
        <v>488</v>
      </c>
      <c r="B482" s="95" t="s">
        <v>1273</v>
      </c>
      <c r="C482" s="90" t="s">
        <v>1394</v>
      </c>
    </row>
    <row r="483" spans="1:3">
      <c r="A483" s="100" t="s">
        <v>489</v>
      </c>
      <c r="B483" s="95" t="s">
        <v>1274</v>
      </c>
      <c r="C483" s="90" t="s">
        <v>1394</v>
      </c>
    </row>
    <row r="484" spans="1:3">
      <c r="A484" s="100" t="s">
        <v>490</v>
      </c>
      <c r="B484" s="95" t="s">
        <v>1275</v>
      </c>
      <c r="C484" s="90" t="s">
        <v>1394</v>
      </c>
    </row>
    <row r="485" spans="1:3">
      <c r="A485" s="100" t="s">
        <v>491</v>
      </c>
      <c r="B485" s="95" t="s">
        <v>1282</v>
      </c>
      <c r="C485" s="90" t="s">
        <v>1394</v>
      </c>
    </row>
    <row r="486" spans="1:3">
      <c r="A486" s="100" t="s">
        <v>492</v>
      </c>
      <c r="B486" s="95" t="s">
        <v>1284</v>
      </c>
      <c r="C486" s="90" t="s">
        <v>1394</v>
      </c>
    </row>
    <row r="487" spans="1:3">
      <c r="A487" s="92" t="s">
        <v>1396</v>
      </c>
      <c r="B487" s="99" t="s">
        <v>1395</v>
      </c>
      <c r="C487" s="90" t="s">
        <v>1396</v>
      </c>
    </row>
    <row r="488" spans="1:3">
      <c r="A488" s="100" t="s">
        <v>493</v>
      </c>
      <c r="B488" s="95" t="s">
        <v>688</v>
      </c>
      <c r="C488" s="90" t="s">
        <v>1396</v>
      </c>
    </row>
    <row r="489" spans="1:3">
      <c r="A489" s="100" t="s">
        <v>494</v>
      </c>
      <c r="B489" s="95" t="s">
        <v>727</v>
      </c>
      <c r="C489" s="90" t="s">
        <v>1396</v>
      </c>
    </row>
    <row r="490" spans="1:3">
      <c r="A490" s="100" t="s">
        <v>495</v>
      </c>
      <c r="B490" s="95" t="s">
        <v>728</v>
      </c>
      <c r="C490" s="90" t="s">
        <v>1396</v>
      </c>
    </row>
    <row r="491" spans="1:3">
      <c r="A491" s="100" t="s">
        <v>496</v>
      </c>
      <c r="B491" s="95" t="s">
        <v>740</v>
      </c>
      <c r="C491" s="90" t="s">
        <v>1396</v>
      </c>
    </row>
    <row r="492" spans="1:3">
      <c r="A492" s="100" t="s">
        <v>497</v>
      </c>
      <c r="B492" s="95" t="s">
        <v>744</v>
      </c>
      <c r="C492" s="90" t="s">
        <v>1396</v>
      </c>
    </row>
    <row r="493" spans="1:3">
      <c r="A493" s="100" t="s">
        <v>498</v>
      </c>
      <c r="B493" s="95" t="s">
        <v>745</v>
      </c>
      <c r="C493" s="90" t="s">
        <v>1396</v>
      </c>
    </row>
    <row r="494" spans="1:3">
      <c r="A494" s="100" t="s">
        <v>499</v>
      </c>
      <c r="B494" s="95" t="s">
        <v>746</v>
      </c>
      <c r="C494" s="90" t="s">
        <v>1396</v>
      </c>
    </row>
    <row r="495" spans="1:3">
      <c r="A495" s="100" t="s">
        <v>500</v>
      </c>
      <c r="B495" s="95" t="s">
        <v>747</v>
      </c>
      <c r="C495" s="90" t="s">
        <v>1396</v>
      </c>
    </row>
    <row r="496" spans="1:3">
      <c r="A496" s="100" t="s">
        <v>501</v>
      </c>
      <c r="B496" s="95" t="s">
        <v>763</v>
      </c>
      <c r="C496" s="90" t="s">
        <v>1396</v>
      </c>
    </row>
    <row r="497" spans="1:3">
      <c r="A497" s="100" t="s">
        <v>502</v>
      </c>
      <c r="B497" s="95" t="s">
        <v>777</v>
      </c>
      <c r="C497" s="90" t="s">
        <v>1396</v>
      </c>
    </row>
    <row r="498" spans="1:3">
      <c r="A498" s="100" t="s">
        <v>503</v>
      </c>
      <c r="B498" s="95" t="s">
        <v>785</v>
      </c>
      <c r="C498" s="90" t="s">
        <v>1396</v>
      </c>
    </row>
    <row r="499" spans="1:3">
      <c r="A499" s="100" t="s">
        <v>504</v>
      </c>
      <c r="B499" s="95" t="s">
        <v>790</v>
      </c>
      <c r="C499" s="90" t="s">
        <v>1396</v>
      </c>
    </row>
    <row r="500" spans="1:3">
      <c r="A500" s="100" t="s">
        <v>505</v>
      </c>
      <c r="B500" s="95" t="s">
        <v>793</v>
      </c>
      <c r="C500" s="90" t="s">
        <v>1396</v>
      </c>
    </row>
    <row r="501" spans="1:3">
      <c r="A501" s="100" t="s">
        <v>506</v>
      </c>
      <c r="B501" s="95" t="s">
        <v>826</v>
      </c>
      <c r="C501" s="90" t="s">
        <v>1396</v>
      </c>
    </row>
    <row r="502" spans="1:3">
      <c r="A502" s="100" t="s">
        <v>507</v>
      </c>
      <c r="B502" s="95" t="s">
        <v>845</v>
      </c>
      <c r="C502" s="90" t="s">
        <v>1396</v>
      </c>
    </row>
    <row r="503" spans="1:3">
      <c r="A503" s="100" t="s">
        <v>508</v>
      </c>
      <c r="B503" s="95" t="s">
        <v>874</v>
      </c>
      <c r="C503" s="90" t="s">
        <v>1396</v>
      </c>
    </row>
    <row r="504" spans="1:3">
      <c r="A504" s="100" t="s">
        <v>509</v>
      </c>
      <c r="B504" s="95" t="s">
        <v>879</v>
      </c>
      <c r="C504" s="90" t="s">
        <v>1396</v>
      </c>
    </row>
    <row r="505" spans="1:3">
      <c r="A505" s="100" t="s">
        <v>510</v>
      </c>
      <c r="B505" s="95" t="s">
        <v>882</v>
      </c>
      <c r="C505" s="90" t="s">
        <v>1396</v>
      </c>
    </row>
    <row r="506" spans="1:3">
      <c r="A506" s="100" t="s">
        <v>511</v>
      </c>
      <c r="B506" s="95" t="s">
        <v>897</v>
      </c>
      <c r="C506" s="90" t="s">
        <v>1396</v>
      </c>
    </row>
    <row r="507" spans="1:3">
      <c r="A507" s="100" t="s">
        <v>512</v>
      </c>
      <c r="B507" s="95" t="s">
        <v>965</v>
      </c>
      <c r="C507" s="90" t="s">
        <v>1396</v>
      </c>
    </row>
    <row r="508" spans="1:3">
      <c r="A508" s="100" t="s">
        <v>513</v>
      </c>
      <c r="B508" s="95" t="s">
        <v>1012</v>
      </c>
      <c r="C508" s="90" t="s">
        <v>1396</v>
      </c>
    </row>
    <row r="509" spans="1:3">
      <c r="A509" s="100" t="s">
        <v>514</v>
      </c>
      <c r="B509" s="95" t="s">
        <v>1041</v>
      </c>
      <c r="C509" s="90" t="s">
        <v>1396</v>
      </c>
    </row>
    <row r="510" spans="1:3">
      <c r="A510" s="100" t="s">
        <v>515</v>
      </c>
      <c r="B510" s="95" t="s">
        <v>1044</v>
      </c>
      <c r="C510" s="90" t="s">
        <v>1396</v>
      </c>
    </row>
    <row r="511" spans="1:3">
      <c r="A511" s="100" t="s">
        <v>516</v>
      </c>
      <c r="B511" s="95" t="s">
        <v>1045</v>
      </c>
      <c r="C511" s="90" t="s">
        <v>1396</v>
      </c>
    </row>
    <row r="512" spans="1:3">
      <c r="A512" s="100" t="s">
        <v>517</v>
      </c>
      <c r="B512" s="95" t="s">
        <v>1046</v>
      </c>
      <c r="C512" s="90" t="s">
        <v>1396</v>
      </c>
    </row>
    <row r="513" spans="1:3">
      <c r="A513" s="100" t="s">
        <v>518</v>
      </c>
      <c r="B513" s="95" t="s">
        <v>1054</v>
      </c>
      <c r="C513" s="90" t="s">
        <v>1396</v>
      </c>
    </row>
    <row r="514" spans="1:3">
      <c r="A514" s="100" t="s">
        <v>519</v>
      </c>
      <c r="B514" s="95" t="s">
        <v>1058</v>
      </c>
      <c r="C514" s="90" t="s">
        <v>1396</v>
      </c>
    </row>
    <row r="515" spans="1:3">
      <c r="A515" s="100" t="s">
        <v>520</v>
      </c>
      <c r="B515" s="95" t="s">
        <v>1059</v>
      </c>
      <c r="C515" s="90" t="s">
        <v>1396</v>
      </c>
    </row>
    <row r="516" spans="1:3">
      <c r="A516" s="100" t="s">
        <v>521</v>
      </c>
      <c r="B516" s="95" t="s">
        <v>1068</v>
      </c>
      <c r="C516" s="90" t="s">
        <v>1396</v>
      </c>
    </row>
    <row r="517" spans="1:3">
      <c r="A517" s="100" t="s">
        <v>522</v>
      </c>
      <c r="B517" s="95" t="s">
        <v>1093</v>
      </c>
      <c r="C517" s="90" t="s">
        <v>1396</v>
      </c>
    </row>
    <row r="518" spans="1:3">
      <c r="A518" s="100" t="s">
        <v>523</v>
      </c>
      <c r="B518" s="95" t="s">
        <v>1094</v>
      </c>
      <c r="C518" s="90" t="s">
        <v>1396</v>
      </c>
    </row>
    <row r="519" spans="1:3">
      <c r="A519" s="100" t="s">
        <v>524</v>
      </c>
      <c r="B519" s="95" t="s">
        <v>1096</v>
      </c>
      <c r="C519" s="90" t="s">
        <v>1396</v>
      </c>
    </row>
    <row r="520" spans="1:3">
      <c r="A520" s="100" t="s">
        <v>525</v>
      </c>
      <c r="B520" s="95" t="s">
        <v>1131</v>
      </c>
      <c r="C520" s="90" t="s">
        <v>1396</v>
      </c>
    </row>
    <row r="521" spans="1:3">
      <c r="A521" s="100" t="s">
        <v>526</v>
      </c>
      <c r="B521" s="95" t="s">
        <v>1151</v>
      </c>
      <c r="C521" s="90" t="s">
        <v>1396</v>
      </c>
    </row>
    <row r="522" spans="1:3">
      <c r="A522" s="100" t="s">
        <v>527</v>
      </c>
      <c r="B522" s="95" t="s">
        <v>1155</v>
      </c>
      <c r="C522" s="90" t="s">
        <v>1396</v>
      </c>
    </row>
    <row r="523" spans="1:3">
      <c r="A523" s="100" t="s">
        <v>528</v>
      </c>
      <c r="B523" s="95" t="s">
        <v>1157</v>
      </c>
      <c r="C523" s="90" t="s">
        <v>1396</v>
      </c>
    </row>
    <row r="524" spans="1:3">
      <c r="A524" s="100" t="s">
        <v>529</v>
      </c>
      <c r="B524" s="95" t="s">
        <v>1166</v>
      </c>
      <c r="C524" s="90" t="s">
        <v>1396</v>
      </c>
    </row>
    <row r="525" spans="1:3">
      <c r="A525" s="100" t="s">
        <v>530</v>
      </c>
      <c r="B525" s="95" t="s">
        <v>1169</v>
      </c>
      <c r="C525" s="90" t="s">
        <v>1396</v>
      </c>
    </row>
    <row r="526" spans="1:3">
      <c r="A526" s="100" t="s">
        <v>531</v>
      </c>
      <c r="B526" s="95" t="s">
        <v>1173</v>
      </c>
      <c r="C526" s="90" t="s">
        <v>1396</v>
      </c>
    </row>
    <row r="527" spans="1:3">
      <c r="A527" s="100" t="s">
        <v>532</v>
      </c>
      <c r="B527" s="95" t="s">
        <v>1180</v>
      </c>
      <c r="C527" s="90" t="s">
        <v>1396</v>
      </c>
    </row>
    <row r="528" spans="1:3">
      <c r="A528" s="100" t="s">
        <v>533</v>
      </c>
      <c r="B528" s="95" t="s">
        <v>1183</v>
      </c>
      <c r="C528" s="90" t="s">
        <v>1396</v>
      </c>
    </row>
    <row r="529" spans="1:3">
      <c r="A529" s="100" t="s">
        <v>534</v>
      </c>
      <c r="B529" s="95" t="s">
        <v>1200</v>
      </c>
      <c r="C529" s="90" t="s">
        <v>1396</v>
      </c>
    </row>
    <row r="530" spans="1:3">
      <c r="A530" s="100" t="s">
        <v>535</v>
      </c>
      <c r="B530" s="95" t="s">
        <v>1210</v>
      </c>
      <c r="C530" s="90" t="s">
        <v>1396</v>
      </c>
    </row>
    <row r="531" spans="1:3">
      <c r="A531" s="100" t="s">
        <v>536</v>
      </c>
      <c r="B531" s="95" t="s">
        <v>1212</v>
      </c>
      <c r="C531" s="90" t="s">
        <v>1396</v>
      </c>
    </row>
    <row r="532" spans="1:3">
      <c r="A532" s="100" t="s">
        <v>537</v>
      </c>
      <c r="B532" s="95" t="s">
        <v>1213</v>
      </c>
      <c r="C532" s="90" t="s">
        <v>1396</v>
      </c>
    </row>
    <row r="533" spans="1:3">
      <c r="A533" s="100" t="s">
        <v>538</v>
      </c>
      <c r="B533" s="95" t="s">
        <v>1216</v>
      </c>
      <c r="C533" s="90" t="s">
        <v>1396</v>
      </c>
    </row>
    <row r="534" spans="1:3">
      <c r="A534" s="100" t="s">
        <v>539</v>
      </c>
      <c r="B534" s="95" t="s">
        <v>1218</v>
      </c>
      <c r="C534" s="90" t="s">
        <v>1396</v>
      </c>
    </row>
    <row r="535" spans="1:3">
      <c r="A535" s="100" t="s">
        <v>540</v>
      </c>
      <c r="B535" s="95" t="s">
        <v>1221</v>
      </c>
      <c r="C535" s="90" t="s">
        <v>1396</v>
      </c>
    </row>
    <row r="536" spans="1:3">
      <c r="A536" s="100" t="s">
        <v>541</v>
      </c>
      <c r="B536" s="95" t="s">
        <v>1223</v>
      </c>
      <c r="C536" s="90" t="s">
        <v>1396</v>
      </c>
    </row>
    <row r="537" spans="1:3">
      <c r="A537" s="100" t="s">
        <v>542</v>
      </c>
      <c r="B537" s="95" t="s">
        <v>1224</v>
      </c>
      <c r="C537" s="90" t="s">
        <v>1396</v>
      </c>
    </row>
    <row r="538" spans="1:3">
      <c r="A538" s="100" t="s">
        <v>543</v>
      </c>
      <c r="B538" s="95" t="s">
        <v>1226</v>
      </c>
      <c r="C538" s="90" t="s">
        <v>1396</v>
      </c>
    </row>
    <row r="539" spans="1:3">
      <c r="A539" s="100" t="s">
        <v>544</v>
      </c>
      <c r="B539" s="95" t="s">
        <v>1251</v>
      </c>
      <c r="C539" s="90" t="s">
        <v>1396</v>
      </c>
    </row>
    <row r="540" spans="1:3">
      <c r="A540" s="100" t="s">
        <v>545</v>
      </c>
      <c r="B540" s="95" t="s">
        <v>1257</v>
      </c>
      <c r="C540" s="90" t="s">
        <v>1396</v>
      </c>
    </row>
    <row r="541" spans="1:3">
      <c r="A541" s="100" t="s">
        <v>546</v>
      </c>
      <c r="B541" s="95" t="s">
        <v>1265</v>
      </c>
      <c r="C541" s="90" t="s">
        <v>1396</v>
      </c>
    </row>
    <row r="542" spans="1:3">
      <c r="A542" s="100" t="s">
        <v>547</v>
      </c>
      <c r="B542" s="95" t="s">
        <v>1288</v>
      </c>
      <c r="C542" s="90" t="s">
        <v>1396</v>
      </c>
    </row>
    <row r="543" spans="1:3">
      <c r="A543" s="92" t="s">
        <v>1398</v>
      </c>
      <c r="B543" s="99" t="s">
        <v>1439</v>
      </c>
      <c r="C543" s="90" t="s">
        <v>1398</v>
      </c>
    </row>
    <row r="544" spans="1:3">
      <c r="A544" s="100" t="s">
        <v>556</v>
      </c>
      <c r="B544" s="95" t="s">
        <v>660</v>
      </c>
      <c r="C544" s="90" t="s">
        <v>1398</v>
      </c>
    </row>
    <row r="545" spans="1:3">
      <c r="A545" s="100" t="s">
        <v>565</v>
      </c>
      <c r="B545" s="95" t="s">
        <v>661</v>
      </c>
      <c r="C545" s="90" t="s">
        <v>1398</v>
      </c>
    </row>
    <row r="546" spans="1:3">
      <c r="A546" s="100" t="s">
        <v>550</v>
      </c>
      <c r="B546" s="95" t="s">
        <v>668</v>
      </c>
      <c r="C546" s="90" t="s">
        <v>1398</v>
      </c>
    </row>
    <row r="547" spans="1:3">
      <c r="A547" s="100" t="s">
        <v>564</v>
      </c>
      <c r="B547" s="95" t="s">
        <v>671</v>
      </c>
      <c r="C547" s="90" t="s">
        <v>1398</v>
      </c>
    </row>
    <row r="548" spans="1:3">
      <c r="A548" s="100" t="s">
        <v>579</v>
      </c>
      <c r="B548" s="95" t="s">
        <v>716</v>
      </c>
      <c r="C548" s="90" t="s">
        <v>1398</v>
      </c>
    </row>
    <row r="549" spans="1:3">
      <c r="A549" s="100" t="s">
        <v>575</v>
      </c>
      <c r="B549" s="95" t="s">
        <v>734</v>
      </c>
      <c r="C549" s="90" t="s">
        <v>1398</v>
      </c>
    </row>
    <row r="550" spans="1:3">
      <c r="A550" s="100" t="s">
        <v>580</v>
      </c>
      <c r="B550" s="95" t="s">
        <v>739</v>
      </c>
      <c r="C550" s="90" t="s">
        <v>1398</v>
      </c>
    </row>
    <row r="551" spans="1:3">
      <c r="A551" s="100" t="s">
        <v>583</v>
      </c>
      <c r="B551" s="95" t="s">
        <v>759</v>
      </c>
      <c r="C551" s="90" t="s">
        <v>1398</v>
      </c>
    </row>
    <row r="552" spans="1:3">
      <c r="A552" s="100" t="s">
        <v>557</v>
      </c>
      <c r="B552" s="95" t="s">
        <v>767</v>
      </c>
      <c r="C552" s="90" t="s">
        <v>1398</v>
      </c>
    </row>
    <row r="553" spans="1:3">
      <c r="A553" s="100" t="s">
        <v>558</v>
      </c>
      <c r="B553" s="95" t="s">
        <v>768</v>
      </c>
      <c r="C553" s="90" t="s">
        <v>1398</v>
      </c>
    </row>
    <row r="554" spans="1:3">
      <c r="A554" s="100" t="s">
        <v>587</v>
      </c>
      <c r="B554" s="95" t="s">
        <v>769</v>
      </c>
      <c r="C554" s="90" t="s">
        <v>1398</v>
      </c>
    </row>
    <row r="555" spans="1:3">
      <c r="A555" s="100" t="s">
        <v>586</v>
      </c>
      <c r="B555" s="95" t="s">
        <v>770</v>
      </c>
      <c r="C555" s="90" t="s">
        <v>1398</v>
      </c>
    </row>
    <row r="556" spans="1:3">
      <c r="A556" s="100" t="s">
        <v>574</v>
      </c>
      <c r="B556" s="95" t="s">
        <v>772</v>
      </c>
      <c r="C556" s="90" t="s">
        <v>1398</v>
      </c>
    </row>
    <row r="557" spans="1:3">
      <c r="A557" s="100" t="s">
        <v>573</v>
      </c>
      <c r="B557" s="95" t="s">
        <v>773</v>
      </c>
      <c r="C557" s="90" t="s">
        <v>1398</v>
      </c>
    </row>
    <row r="558" spans="1:3">
      <c r="A558" s="100" t="s">
        <v>571</v>
      </c>
      <c r="B558" s="95" t="s">
        <v>779</v>
      </c>
      <c r="C558" s="90" t="s">
        <v>1398</v>
      </c>
    </row>
    <row r="559" spans="1:3">
      <c r="A559" s="100" t="s">
        <v>569</v>
      </c>
      <c r="B559" s="95" t="s">
        <v>799</v>
      </c>
      <c r="C559" s="90" t="s">
        <v>1398</v>
      </c>
    </row>
    <row r="560" spans="1:3">
      <c r="A560" s="100" t="s">
        <v>566</v>
      </c>
      <c r="B560" s="95" t="s">
        <v>800</v>
      </c>
      <c r="C560" s="90" t="s">
        <v>1398</v>
      </c>
    </row>
    <row r="561" spans="1:3">
      <c r="A561" s="100" t="s">
        <v>577</v>
      </c>
      <c r="B561" s="95" t="s">
        <v>816</v>
      </c>
      <c r="C561" s="90" t="s">
        <v>1398</v>
      </c>
    </row>
    <row r="562" spans="1:3">
      <c r="A562" s="100" t="s">
        <v>549</v>
      </c>
      <c r="B562" s="95" t="s">
        <v>821</v>
      </c>
      <c r="C562" s="90" t="s">
        <v>1398</v>
      </c>
    </row>
    <row r="563" spans="1:3">
      <c r="A563" s="100" t="s">
        <v>568</v>
      </c>
      <c r="B563" s="95" t="s">
        <v>840</v>
      </c>
      <c r="C563" s="90" t="s">
        <v>1398</v>
      </c>
    </row>
    <row r="564" spans="1:3">
      <c r="A564" s="100" t="s">
        <v>553</v>
      </c>
      <c r="B564" s="95" t="s">
        <v>900</v>
      </c>
      <c r="C564" s="90" t="s">
        <v>1398</v>
      </c>
    </row>
    <row r="565" spans="1:3">
      <c r="A565" s="100" t="s">
        <v>584</v>
      </c>
      <c r="B565" s="95" t="s">
        <v>954</v>
      </c>
      <c r="C565" s="90" t="s">
        <v>1398</v>
      </c>
    </row>
    <row r="566" spans="1:3">
      <c r="A566" s="100" t="s">
        <v>552</v>
      </c>
      <c r="B566" s="95" t="s">
        <v>992</v>
      </c>
      <c r="C566" s="90" t="s">
        <v>1398</v>
      </c>
    </row>
    <row r="567" spans="1:3">
      <c r="A567" s="100" t="s">
        <v>578</v>
      </c>
      <c r="B567" s="95" t="s">
        <v>1009</v>
      </c>
      <c r="C567" s="90" t="s">
        <v>1398</v>
      </c>
    </row>
    <row r="568" spans="1:3">
      <c r="A568" s="100" t="s">
        <v>561</v>
      </c>
      <c r="B568" s="95" t="s">
        <v>1023</v>
      </c>
      <c r="C568" s="90" t="s">
        <v>1398</v>
      </c>
    </row>
    <row r="569" spans="1:3">
      <c r="A569" s="100" t="s">
        <v>570</v>
      </c>
      <c r="B569" s="95" t="s">
        <v>1024</v>
      </c>
      <c r="C569" s="90" t="s">
        <v>1398</v>
      </c>
    </row>
    <row r="570" spans="1:3">
      <c r="A570" s="100" t="s">
        <v>576</v>
      </c>
      <c r="B570" s="95" t="s">
        <v>1030</v>
      </c>
      <c r="C570" s="90" t="s">
        <v>1398</v>
      </c>
    </row>
    <row r="571" spans="1:3">
      <c r="A571" s="100" t="s">
        <v>562</v>
      </c>
      <c r="B571" s="95" t="s">
        <v>1039</v>
      </c>
      <c r="C571" s="90" t="s">
        <v>1398</v>
      </c>
    </row>
    <row r="572" spans="1:3">
      <c r="A572" s="100" t="s">
        <v>563</v>
      </c>
      <c r="B572" s="95" t="s">
        <v>1040</v>
      </c>
      <c r="C572" s="90" t="s">
        <v>1398</v>
      </c>
    </row>
    <row r="573" spans="1:3">
      <c r="A573" s="100" t="s">
        <v>581</v>
      </c>
      <c r="B573" s="95" t="s">
        <v>1078</v>
      </c>
      <c r="C573" s="90" t="s">
        <v>1398</v>
      </c>
    </row>
    <row r="574" spans="1:3">
      <c r="A574" s="100" t="s">
        <v>582</v>
      </c>
      <c r="B574" s="95" t="s">
        <v>1095</v>
      </c>
      <c r="C574" s="90" t="s">
        <v>1398</v>
      </c>
    </row>
    <row r="575" spans="1:3">
      <c r="A575" s="100" t="s">
        <v>572</v>
      </c>
      <c r="B575" s="95" t="s">
        <v>1100</v>
      </c>
      <c r="C575" s="90" t="s">
        <v>1398</v>
      </c>
    </row>
    <row r="576" spans="1:3">
      <c r="A576" s="100" t="s">
        <v>559</v>
      </c>
      <c r="B576" s="95" t="s">
        <v>1110</v>
      </c>
      <c r="C576" s="90" t="s">
        <v>1398</v>
      </c>
    </row>
    <row r="577" spans="1:3">
      <c r="A577" s="100" t="s">
        <v>555</v>
      </c>
      <c r="B577" s="95" t="s">
        <v>1206</v>
      </c>
      <c r="C577" s="90" t="s">
        <v>1398</v>
      </c>
    </row>
    <row r="578" spans="1:3">
      <c r="A578" s="100" t="s">
        <v>554</v>
      </c>
      <c r="B578" s="95" t="s">
        <v>1207</v>
      </c>
      <c r="C578" s="90" t="s">
        <v>1398</v>
      </c>
    </row>
    <row r="579" spans="1:3">
      <c r="A579" s="100" t="s">
        <v>560</v>
      </c>
      <c r="B579" s="95" t="s">
        <v>1222</v>
      </c>
      <c r="C579" s="90" t="s">
        <v>1398</v>
      </c>
    </row>
    <row r="580" spans="1:3">
      <c r="A580" s="100" t="s">
        <v>567</v>
      </c>
      <c r="B580" s="95" t="s">
        <v>1231</v>
      </c>
      <c r="C580" s="90" t="s">
        <v>1398</v>
      </c>
    </row>
    <row r="581" spans="1:3">
      <c r="A581" s="100" t="s">
        <v>585</v>
      </c>
      <c r="B581" s="95" t="s">
        <v>1232</v>
      </c>
      <c r="C581" s="90" t="s">
        <v>1398</v>
      </c>
    </row>
    <row r="582" spans="1:3">
      <c r="A582" s="100" t="s">
        <v>551</v>
      </c>
      <c r="B582" s="95" t="s">
        <v>1283</v>
      </c>
      <c r="C582" s="90" t="s">
        <v>1398</v>
      </c>
    </row>
    <row r="583" spans="1:3">
      <c r="A583" s="100" t="s">
        <v>1399</v>
      </c>
      <c r="B583" s="95" t="s">
        <v>1289</v>
      </c>
      <c r="C583" s="90" t="s">
        <v>1398</v>
      </c>
    </row>
    <row r="584" spans="1:3">
      <c r="A584" s="92" t="s">
        <v>1401</v>
      </c>
      <c r="B584" s="99" t="s">
        <v>1440</v>
      </c>
      <c r="C584" s="90" t="s">
        <v>1401</v>
      </c>
    </row>
    <row r="585" spans="1:3">
      <c r="A585" s="100" t="s">
        <v>588</v>
      </c>
      <c r="B585" s="95" t="s">
        <v>662</v>
      </c>
      <c r="C585" s="90" t="s">
        <v>1401</v>
      </c>
    </row>
    <row r="586" spans="1:3">
      <c r="A586" s="100" t="s">
        <v>589</v>
      </c>
      <c r="B586" s="95" t="s">
        <v>663</v>
      </c>
      <c r="C586" s="90" t="s">
        <v>1401</v>
      </c>
    </row>
    <row r="587" spans="1:3">
      <c r="A587" s="100" t="s">
        <v>590</v>
      </c>
      <c r="B587" s="95" t="s">
        <v>664</v>
      </c>
      <c r="C587" s="90" t="s">
        <v>1401</v>
      </c>
    </row>
    <row r="588" spans="1:3">
      <c r="A588" s="100" t="s">
        <v>591</v>
      </c>
      <c r="B588" s="95" t="s">
        <v>670</v>
      </c>
      <c r="C588" s="90" t="s">
        <v>1401</v>
      </c>
    </row>
    <row r="589" spans="1:3">
      <c r="A589" s="100" t="s">
        <v>592</v>
      </c>
      <c r="B589" s="95" t="s">
        <v>672</v>
      </c>
      <c r="C589" s="90" t="s">
        <v>1401</v>
      </c>
    </row>
    <row r="590" spans="1:3">
      <c r="A590" s="100" t="s">
        <v>593</v>
      </c>
      <c r="B590" s="95" t="s">
        <v>678</v>
      </c>
      <c r="C590" s="90" t="s">
        <v>1401</v>
      </c>
    </row>
    <row r="591" spans="1:3">
      <c r="A591" s="100" t="s">
        <v>594</v>
      </c>
      <c r="B591" s="95" t="s">
        <v>680</v>
      </c>
      <c r="C591" s="90" t="s">
        <v>1401</v>
      </c>
    </row>
    <row r="592" spans="1:3">
      <c r="A592" s="100" t="s">
        <v>595</v>
      </c>
      <c r="B592" s="95" t="s">
        <v>696</v>
      </c>
      <c r="C592" s="90" t="s">
        <v>1401</v>
      </c>
    </row>
    <row r="593" spans="1:3">
      <c r="A593" s="100" t="s">
        <v>596</v>
      </c>
      <c r="B593" s="95" t="s">
        <v>760</v>
      </c>
      <c r="C593" s="90" t="s">
        <v>1401</v>
      </c>
    </row>
    <row r="594" spans="1:3">
      <c r="A594" s="100" t="s">
        <v>597</v>
      </c>
      <c r="B594" s="95" t="s">
        <v>776</v>
      </c>
      <c r="C594" s="90" t="s">
        <v>1401</v>
      </c>
    </row>
    <row r="595" spans="1:3">
      <c r="A595" s="100" t="s">
        <v>598</v>
      </c>
      <c r="B595" s="95" t="s">
        <v>801</v>
      </c>
      <c r="C595" s="90" t="s">
        <v>1401</v>
      </c>
    </row>
    <row r="596" spans="1:3">
      <c r="A596" s="100" t="s">
        <v>599</v>
      </c>
      <c r="B596" s="95" t="s">
        <v>815</v>
      </c>
      <c r="C596" s="90" t="s">
        <v>1401</v>
      </c>
    </row>
    <row r="597" spans="1:3">
      <c r="A597" s="100" t="s">
        <v>600</v>
      </c>
      <c r="B597" s="95" t="s">
        <v>835</v>
      </c>
      <c r="C597" s="90" t="s">
        <v>1401</v>
      </c>
    </row>
    <row r="598" spans="1:3">
      <c r="A598" s="100" t="s">
        <v>601</v>
      </c>
      <c r="B598" s="95" t="s">
        <v>836</v>
      </c>
      <c r="C598" s="90" t="s">
        <v>1401</v>
      </c>
    </row>
    <row r="599" spans="1:3">
      <c r="A599" s="100" t="s">
        <v>602</v>
      </c>
      <c r="B599" s="95" t="s">
        <v>837</v>
      </c>
      <c r="C599" s="90" t="s">
        <v>1401</v>
      </c>
    </row>
    <row r="600" spans="1:3">
      <c r="A600" s="100" t="s">
        <v>603</v>
      </c>
      <c r="B600" s="95" t="s">
        <v>838</v>
      </c>
      <c r="C600" s="90" t="s">
        <v>1401</v>
      </c>
    </row>
    <row r="601" spans="1:3">
      <c r="A601" s="100" t="s">
        <v>604</v>
      </c>
      <c r="B601" s="95" t="s">
        <v>839</v>
      </c>
      <c r="C601" s="90" t="s">
        <v>1401</v>
      </c>
    </row>
    <row r="602" spans="1:3">
      <c r="A602" s="100" t="s">
        <v>605</v>
      </c>
      <c r="B602" s="95" t="s">
        <v>846</v>
      </c>
      <c r="C602" s="90" t="s">
        <v>1401</v>
      </c>
    </row>
    <row r="603" spans="1:3">
      <c r="A603" s="100" t="s">
        <v>606</v>
      </c>
      <c r="B603" s="95" t="s">
        <v>849</v>
      </c>
      <c r="C603" s="90" t="s">
        <v>1401</v>
      </c>
    </row>
    <row r="604" spans="1:3">
      <c r="A604" s="100" t="s">
        <v>607</v>
      </c>
      <c r="B604" s="95" t="s">
        <v>850</v>
      </c>
      <c r="C604" s="90" t="s">
        <v>1401</v>
      </c>
    </row>
    <row r="605" spans="1:3">
      <c r="A605" s="100" t="s">
        <v>608</v>
      </c>
      <c r="B605" s="95" t="s">
        <v>851</v>
      </c>
      <c r="C605" s="90" t="s">
        <v>1401</v>
      </c>
    </row>
    <row r="606" spans="1:3">
      <c r="A606" s="100" t="s">
        <v>609</v>
      </c>
      <c r="B606" s="95" t="s">
        <v>858</v>
      </c>
      <c r="C606" s="90" t="s">
        <v>1401</v>
      </c>
    </row>
    <row r="607" spans="1:3">
      <c r="A607" s="100" t="s">
        <v>610</v>
      </c>
      <c r="B607" s="95" t="s">
        <v>859</v>
      </c>
      <c r="C607" s="90" t="s">
        <v>1401</v>
      </c>
    </row>
    <row r="608" spans="1:3">
      <c r="A608" s="100" t="s">
        <v>611</v>
      </c>
      <c r="B608" s="95" t="s">
        <v>860</v>
      </c>
      <c r="C608" s="90" t="s">
        <v>1401</v>
      </c>
    </row>
    <row r="609" spans="1:3">
      <c r="A609" s="100" t="s">
        <v>612</v>
      </c>
      <c r="B609" s="95" t="s">
        <v>861</v>
      </c>
      <c r="C609" s="90" t="s">
        <v>1401</v>
      </c>
    </row>
    <row r="610" spans="1:3">
      <c r="A610" s="100" t="s">
        <v>613</v>
      </c>
      <c r="B610" s="95" t="s">
        <v>862</v>
      </c>
      <c r="C610" s="90" t="s">
        <v>1401</v>
      </c>
    </row>
    <row r="611" spans="1:3">
      <c r="A611" s="101" t="s">
        <v>614</v>
      </c>
      <c r="B611" s="95" t="s">
        <v>875</v>
      </c>
      <c r="C611" s="90" t="s">
        <v>1401</v>
      </c>
    </row>
    <row r="612" spans="1:3">
      <c r="A612" s="101" t="s">
        <v>615</v>
      </c>
      <c r="B612" s="95" t="s">
        <v>889</v>
      </c>
      <c r="C612" s="90" t="s">
        <v>1401</v>
      </c>
    </row>
    <row r="613" spans="1:3">
      <c r="A613" s="101" t="s">
        <v>616</v>
      </c>
      <c r="B613" s="95" t="s">
        <v>890</v>
      </c>
      <c r="C613" s="90" t="s">
        <v>1401</v>
      </c>
    </row>
    <row r="614" spans="1:3">
      <c r="A614" s="101" t="s">
        <v>617</v>
      </c>
      <c r="B614" s="95" t="s">
        <v>891</v>
      </c>
      <c r="C614" s="90" t="s">
        <v>1401</v>
      </c>
    </row>
    <row r="615" spans="1:3">
      <c r="A615" s="101" t="s">
        <v>618</v>
      </c>
      <c r="B615" s="95" t="s">
        <v>892</v>
      </c>
      <c r="C615" s="90" t="s">
        <v>1401</v>
      </c>
    </row>
    <row r="616" spans="1:3">
      <c r="A616" s="101" t="s">
        <v>619</v>
      </c>
      <c r="B616" s="95" t="s">
        <v>893</v>
      </c>
      <c r="C616" s="90" t="s">
        <v>1401</v>
      </c>
    </row>
    <row r="617" spans="1:3">
      <c r="A617" s="101" t="s">
        <v>620</v>
      </c>
      <c r="B617" s="95" t="s">
        <v>894</v>
      </c>
      <c r="C617" s="90" t="s">
        <v>1401</v>
      </c>
    </row>
    <row r="618" spans="1:3">
      <c r="A618" s="101" t="s">
        <v>621</v>
      </c>
      <c r="B618" s="95" t="s">
        <v>895</v>
      </c>
      <c r="C618" s="90" t="s">
        <v>1401</v>
      </c>
    </row>
    <row r="619" spans="1:3">
      <c r="A619" s="101" t="s">
        <v>622</v>
      </c>
      <c r="B619" s="95" t="s">
        <v>896</v>
      </c>
      <c r="C619" s="90" t="s">
        <v>1401</v>
      </c>
    </row>
    <row r="620" spans="1:3">
      <c r="A620" s="101" t="s">
        <v>623</v>
      </c>
      <c r="B620" s="95" t="s">
        <v>898</v>
      </c>
      <c r="C620" s="90" t="s">
        <v>1401</v>
      </c>
    </row>
    <row r="621" spans="1:3">
      <c r="A621" s="101" t="s">
        <v>624</v>
      </c>
      <c r="B621" s="95" t="s">
        <v>948</v>
      </c>
      <c r="C621" s="90" t="s">
        <v>1401</v>
      </c>
    </row>
    <row r="622" spans="1:3">
      <c r="A622" s="101" t="s">
        <v>625</v>
      </c>
      <c r="B622" s="95" t="s">
        <v>949</v>
      </c>
      <c r="C622" s="90" t="s">
        <v>1401</v>
      </c>
    </row>
    <row r="623" spans="1:3">
      <c r="A623" s="101" t="s">
        <v>626</v>
      </c>
      <c r="B623" s="95" t="s">
        <v>960</v>
      </c>
      <c r="C623" s="90" t="s">
        <v>1401</v>
      </c>
    </row>
    <row r="624" spans="1:3">
      <c r="A624" s="101" t="s">
        <v>627</v>
      </c>
      <c r="B624" s="95" t="s">
        <v>966</v>
      </c>
      <c r="C624" s="90" t="s">
        <v>1401</v>
      </c>
    </row>
    <row r="625" spans="1:3">
      <c r="A625" s="101" t="s">
        <v>628</v>
      </c>
      <c r="B625" s="95" t="s">
        <v>968</v>
      </c>
      <c r="C625" s="90" t="s">
        <v>1401</v>
      </c>
    </row>
    <row r="626" spans="1:3">
      <c r="A626" s="101" t="s">
        <v>629</v>
      </c>
      <c r="B626" s="95" t="s">
        <v>986</v>
      </c>
      <c r="C626" s="90" t="s">
        <v>1401</v>
      </c>
    </row>
    <row r="627" spans="1:3">
      <c r="A627" s="101" t="s">
        <v>630</v>
      </c>
      <c r="B627" s="95" t="s">
        <v>991</v>
      </c>
      <c r="C627" s="90" t="s">
        <v>1401</v>
      </c>
    </row>
    <row r="628" spans="1:3">
      <c r="A628" s="101" t="s">
        <v>631</v>
      </c>
      <c r="B628" s="95" t="s">
        <v>1018</v>
      </c>
      <c r="C628" s="90" t="s">
        <v>1401</v>
      </c>
    </row>
    <row r="629" spans="1:3">
      <c r="A629" s="101" t="s">
        <v>632</v>
      </c>
      <c r="B629" s="95" t="s">
        <v>1025</v>
      </c>
      <c r="C629" s="90" t="s">
        <v>1401</v>
      </c>
    </row>
    <row r="630" spans="1:3">
      <c r="A630" s="101" t="s">
        <v>633</v>
      </c>
      <c r="B630" s="95" t="s">
        <v>1028</v>
      </c>
      <c r="C630" s="90" t="s">
        <v>1401</v>
      </c>
    </row>
    <row r="631" spans="1:3">
      <c r="A631" s="100" t="s">
        <v>1334</v>
      </c>
      <c r="B631" s="95" t="s">
        <v>1029</v>
      </c>
      <c r="C631" s="90" t="s">
        <v>1401</v>
      </c>
    </row>
    <row r="632" spans="1:3">
      <c r="A632" s="100" t="s">
        <v>636</v>
      </c>
      <c r="B632" s="95" t="s">
        <v>1043</v>
      </c>
      <c r="C632" s="90" t="s">
        <v>1401</v>
      </c>
    </row>
    <row r="633" spans="1:3">
      <c r="A633" s="100" t="s">
        <v>637</v>
      </c>
      <c r="B633" s="95" t="s">
        <v>1051</v>
      </c>
      <c r="C633" s="90" t="s">
        <v>1401</v>
      </c>
    </row>
    <row r="634" spans="1:3">
      <c r="A634" s="100" t="s">
        <v>638</v>
      </c>
      <c r="B634" s="95" t="s">
        <v>1077</v>
      </c>
      <c r="C634" s="90" t="s">
        <v>1401</v>
      </c>
    </row>
    <row r="635" spans="1:3">
      <c r="A635" s="100" t="s">
        <v>639</v>
      </c>
      <c r="B635" s="95" t="s">
        <v>1082</v>
      </c>
      <c r="C635" s="90" t="s">
        <v>1401</v>
      </c>
    </row>
    <row r="636" spans="1:3">
      <c r="A636" s="100" t="s">
        <v>640</v>
      </c>
      <c r="B636" s="95" t="s">
        <v>1086</v>
      </c>
      <c r="C636" s="90" t="s">
        <v>1401</v>
      </c>
    </row>
    <row r="637" spans="1:3">
      <c r="A637" s="100" t="s">
        <v>641</v>
      </c>
      <c r="B637" s="95" t="s">
        <v>1087</v>
      </c>
      <c r="C637" s="90" t="s">
        <v>1401</v>
      </c>
    </row>
    <row r="638" spans="1:3">
      <c r="A638" s="100" t="s">
        <v>642</v>
      </c>
      <c r="B638" s="95" t="s">
        <v>1091</v>
      </c>
      <c r="C638" s="90" t="s">
        <v>1401</v>
      </c>
    </row>
    <row r="639" spans="1:3">
      <c r="A639" s="100" t="s">
        <v>643</v>
      </c>
      <c r="B639" s="95" t="s">
        <v>1119</v>
      </c>
      <c r="C639" s="90" t="s">
        <v>1401</v>
      </c>
    </row>
    <row r="640" spans="1:3">
      <c r="A640" s="100" t="s">
        <v>644</v>
      </c>
      <c r="B640" s="95" t="s">
        <v>1127</v>
      </c>
      <c r="C640" s="90" t="s">
        <v>1401</v>
      </c>
    </row>
    <row r="641" spans="1:3">
      <c r="A641" s="100" t="s">
        <v>645</v>
      </c>
      <c r="B641" s="95" t="s">
        <v>1188</v>
      </c>
      <c r="C641" s="90" t="s">
        <v>1401</v>
      </c>
    </row>
    <row r="642" spans="1:3">
      <c r="A642" s="100" t="s">
        <v>646</v>
      </c>
      <c r="B642" s="95" t="s">
        <v>1254</v>
      </c>
      <c r="C642" s="90" t="s">
        <v>1401</v>
      </c>
    </row>
    <row r="643" spans="1:3">
      <c r="A643" s="100" t="s">
        <v>647</v>
      </c>
      <c r="B643" s="95" t="s">
        <v>1258</v>
      </c>
      <c r="C643" s="90" t="s">
        <v>1401</v>
      </c>
    </row>
    <row r="644" spans="1:3">
      <c r="A644" s="92" t="s">
        <v>1403</v>
      </c>
      <c r="B644" s="99" t="s">
        <v>1441</v>
      </c>
      <c r="C644" s="90" t="s">
        <v>1403</v>
      </c>
    </row>
    <row r="645" spans="1:3">
      <c r="A645" s="100" t="s">
        <v>1301</v>
      </c>
      <c r="B645" s="95" t="s">
        <v>1300</v>
      </c>
      <c r="C645" s="90" t="s">
        <v>1403</v>
      </c>
    </row>
    <row r="646" spans="1:3">
      <c r="A646" s="100" t="s">
        <v>1303</v>
      </c>
      <c r="B646" s="95" t="s">
        <v>1302</v>
      </c>
      <c r="C646" s="90" t="s">
        <v>1403</v>
      </c>
    </row>
    <row r="647" spans="1:3">
      <c r="A647" s="100" t="s">
        <v>1305</v>
      </c>
      <c r="B647" s="95" t="s">
        <v>1304</v>
      </c>
      <c r="C647" s="90" t="s">
        <v>1403</v>
      </c>
    </row>
    <row r="648" spans="1:3">
      <c r="A648" s="100" t="s">
        <v>1307</v>
      </c>
      <c r="B648" s="95" t="s">
        <v>1306</v>
      </c>
      <c r="C648" s="90" t="s">
        <v>1403</v>
      </c>
    </row>
    <row r="649" spans="1:3">
      <c r="A649" s="100" t="s">
        <v>1309</v>
      </c>
      <c r="B649" s="95" t="s">
        <v>1308</v>
      </c>
      <c r="C649" s="90" t="s">
        <v>1403</v>
      </c>
    </row>
    <row r="650" spans="1:3">
      <c r="A650" s="100" t="s">
        <v>1311</v>
      </c>
      <c r="B650" s="95" t="s">
        <v>1310</v>
      </c>
      <c r="C650" s="90" t="s">
        <v>1403</v>
      </c>
    </row>
    <row r="651" spans="1:3">
      <c r="A651" s="100" t="s">
        <v>1313</v>
      </c>
      <c r="B651" s="95" t="s">
        <v>1312</v>
      </c>
      <c r="C651" s="90" t="s">
        <v>1403</v>
      </c>
    </row>
    <row r="652" spans="1:3">
      <c r="A652" s="100" t="s">
        <v>1315</v>
      </c>
      <c r="B652" s="95" t="s">
        <v>1314</v>
      </c>
      <c r="C652" s="90" t="s">
        <v>1403</v>
      </c>
    </row>
    <row r="653" spans="1:3">
      <c r="A653" s="100" t="s">
        <v>1317</v>
      </c>
      <c r="B653" s="95" t="s">
        <v>1316</v>
      </c>
      <c r="C653" s="90" t="s">
        <v>1403</v>
      </c>
    </row>
    <row r="654" spans="1:3">
      <c r="A654" s="100" t="s">
        <v>1319</v>
      </c>
      <c r="B654" s="95" t="s">
        <v>1318</v>
      </c>
      <c r="C654" s="90" t="s">
        <v>1403</v>
      </c>
    </row>
    <row r="655" spans="1:3">
      <c r="A655" s="100" t="s">
        <v>1321</v>
      </c>
      <c r="B655" s="95" t="s">
        <v>1320</v>
      </c>
      <c r="C655" s="90" t="s">
        <v>1403</v>
      </c>
    </row>
    <row r="656" spans="1:3">
      <c r="A656" s="100" t="s">
        <v>1323</v>
      </c>
      <c r="B656" s="95" t="s">
        <v>1322</v>
      </c>
      <c r="C656" s="90" t="s">
        <v>1403</v>
      </c>
    </row>
    <row r="657" spans="1:3">
      <c r="A657" s="100" t="s">
        <v>1325</v>
      </c>
      <c r="B657" s="95" t="s">
        <v>1324</v>
      </c>
      <c r="C657" s="90" t="s">
        <v>1403</v>
      </c>
    </row>
    <row r="658" spans="1:3">
      <c r="A658" s="100" t="s">
        <v>1327</v>
      </c>
      <c r="B658" s="95" t="s">
        <v>1326</v>
      </c>
      <c r="C658" s="90" t="s">
        <v>1403</v>
      </c>
    </row>
    <row r="659" spans="1:3">
      <c r="A659" s="100" t="s">
        <v>1329</v>
      </c>
      <c r="B659" s="95" t="s">
        <v>1328</v>
      </c>
      <c r="C659" s="90" t="s">
        <v>1403</v>
      </c>
    </row>
    <row r="660" spans="1:3">
      <c r="A660" s="100" t="s">
        <v>1331</v>
      </c>
      <c r="B660" s="95" t="s">
        <v>1330</v>
      </c>
      <c r="C660" s="90" t="s">
        <v>1403</v>
      </c>
    </row>
    <row r="661" spans="1:3">
      <c r="A661" s="100" t="s">
        <v>1333</v>
      </c>
      <c r="B661" s="95" t="s">
        <v>1332</v>
      </c>
      <c r="C661" s="90" t="s">
        <v>1403</v>
      </c>
    </row>
    <row r="662" spans="1:3">
      <c r="A662" s="100" t="s">
        <v>1299</v>
      </c>
      <c r="B662" s="95" t="s">
        <v>1298</v>
      </c>
      <c r="C662" s="90" t="s">
        <v>1403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BC395-7A81-450B-AA2F-27A3612381BA}">
  <sheetPr codeName="Sheet13"/>
  <dimension ref="A1:Y383"/>
  <sheetViews>
    <sheetView workbookViewId="0">
      <selection activeCell="F14" sqref="F14"/>
    </sheetView>
  </sheetViews>
  <sheetFormatPr defaultRowHeight="14.5"/>
  <cols>
    <col min="1" max="1" width="17" style="11" customWidth="1" collapsed="1"/>
    <col min="2" max="25" width="14" style="11" customWidth="1" collapsed="1"/>
    <col min="26" max="16384" width="8.7265625" style="11"/>
  </cols>
  <sheetData>
    <row r="1" spans="1:25" ht="15.5">
      <c r="A1" s="1" t="s">
        <v>0</v>
      </c>
    </row>
    <row r="2" spans="1:25">
      <c r="A2" s="3" t="s">
        <v>1445</v>
      </c>
    </row>
    <row r="4" spans="1:25">
      <c r="A4" s="4" t="s">
        <v>4</v>
      </c>
      <c r="B4" s="4" t="s">
        <v>1446</v>
      </c>
    </row>
    <row r="5" spans="1:25">
      <c r="A5" s="4" t="s">
        <v>2</v>
      </c>
      <c r="B5" s="4" t="s">
        <v>1447</v>
      </c>
    </row>
    <row r="6" spans="1:25">
      <c r="D6" s="114">
        <f>AVERAGE(D9:D376)</f>
        <v>39.340326975476842</v>
      </c>
      <c r="H6" s="114">
        <f>AVERAGE(H9:H376)</f>
        <v>58.213896457765685</v>
      </c>
    </row>
    <row r="7" spans="1:25" ht="26" customHeight="1">
      <c r="A7" s="5" t="s">
        <v>1448</v>
      </c>
      <c r="B7" s="226" t="s">
        <v>1449</v>
      </c>
      <c r="C7" s="227"/>
      <c r="D7" s="227"/>
      <c r="E7" s="227"/>
      <c r="F7" s="226" t="s">
        <v>1450</v>
      </c>
      <c r="G7" s="227"/>
      <c r="H7" s="227"/>
      <c r="I7" s="227"/>
      <c r="J7" s="226" t="s">
        <v>1451</v>
      </c>
      <c r="K7" s="227"/>
      <c r="L7" s="227"/>
      <c r="M7" s="227"/>
      <c r="N7" s="226" t="s">
        <v>1452</v>
      </c>
      <c r="O7" s="227"/>
      <c r="P7" s="227"/>
      <c r="Q7" s="227"/>
      <c r="R7" s="226" t="s">
        <v>1453</v>
      </c>
      <c r="S7" s="227"/>
      <c r="T7" s="227"/>
      <c r="U7" s="227"/>
      <c r="V7" s="226" t="s">
        <v>1454</v>
      </c>
      <c r="W7" s="227"/>
      <c r="X7" s="227"/>
      <c r="Y7" s="227"/>
    </row>
    <row r="8" spans="1:25" ht="26" customHeight="1">
      <c r="B8" s="6" t="s">
        <v>1455</v>
      </c>
      <c r="C8" s="6" t="s">
        <v>1456</v>
      </c>
      <c r="D8" s="6" t="s">
        <v>1457</v>
      </c>
      <c r="E8" s="6" t="s">
        <v>12</v>
      </c>
      <c r="F8" s="6" t="s">
        <v>1455</v>
      </c>
      <c r="G8" s="6" t="s">
        <v>1456</v>
      </c>
      <c r="H8" s="6" t="s">
        <v>1457</v>
      </c>
      <c r="I8" s="6" t="s">
        <v>12</v>
      </c>
      <c r="J8" s="6" t="s">
        <v>1455</v>
      </c>
      <c r="K8" s="6" t="s">
        <v>1456</v>
      </c>
      <c r="L8" s="6" t="s">
        <v>1457</v>
      </c>
      <c r="M8" s="6" t="s">
        <v>12</v>
      </c>
      <c r="N8" s="6" t="s">
        <v>1455</v>
      </c>
      <c r="O8" s="6" t="s">
        <v>1456</v>
      </c>
      <c r="P8" s="6" t="s">
        <v>1457</v>
      </c>
      <c r="Q8" s="6" t="s">
        <v>12</v>
      </c>
      <c r="R8" s="6" t="s">
        <v>1455</v>
      </c>
      <c r="S8" s="6" t="s">
        <v>1456</v>
      </c>
      <c r="T8" s="6" t="s">
        <v>1457</v>
      </c>
      <c r="U8" s="6" t="s">
        <v>12</v>
      </c>
      <c r="V8" s="6" t="s">
        <v>1455</v>
      </c>
      <c r="W8" s="6" t="s">
        <v>1456</v>
      </c>
      <c r="X8" s="6" t="s">
        <v>1457</v>
      </c>
      <c r="Y8" s="6" t="s">
        <v>12</v>
      </c>
    </row>
    <row r="9" spans="1:25">
      <c r="A9" s="4" t="s">
        <v>19</v>
      </c>
      <c r="B9" s="7">
        <v>20000</v>
      </c>
      <c r="C9" s="7">
        <v>63600</v>
      </c>
      <c r="D9" s="115">
        <v>31.4</v>
      </c>
      <c r="E9" s="115">
        <v>3</v>
      </c>
      <c r="F9" s="7">
        <v>33800</v>
      </c>
      <c r="G9" s="7">
        <v>63600</v>
      </c>
      <c r="H9" s="115">
        <v>53.2</v>
      </c>
      <c r="I9" s="115">
        <v>3.2</v>
      </c>
      <c r="J9" s="7">
        <v>47400</v>
      </c>
      <c r="K9" s="7">
        <v>63600</v>
      </c>
      <c r="L9" s="115">
        <v>74.599999999999994</v>
      </c>
      <c r="M9" s="115">
        <v>2.8</v>
      </c>
      <c r="N9" s="7">
        <v>55300</v>
      </c>
      <c r="O9" s="7">
        <v>63600</v>
      </c>
      <c r="P9" s="115">
        <v>87</v>
      </c>
      <c r="Q9" s="115">
        <v>2.2000000000000002</v>
      </c>
      <c r="R9" s="7">
        <v>4100</v>
      </c>
      <c r="S9" s="7">
        <v>63600</v>
      </c>
      <c r="T9" s="115">
        <v>6.4</v>
      </c>
      <c r="U9" s="115">
        <v>1.6</v>
      </c>
      <c r="V9" s="7">
        <v>4200</v>
      </c>
      <c r="W9" s="7">
        <v>63600</v>
      </c>
      <c r="X9" s="115">
        <v>6.6</v>
      </c>
      <c r="Y9" s="115">
        <v>1.6</v>
      </c>
    </row>
    <row r="10" spans="1:25">
      <c r="A10" s="4" t="s">
        <v>1458</v>
      </c>
      <c r="B10" s="7">
        <v>102600</v>
      </c>
      <c r="C10" s="7">
        <v>324100</v>
      </c>
      <c r="D10" s="115">
        <v>31.6</v>
      </c>
      <c r="E10" s="115">
        <v>2.9</v>
      </c>
      <c r="F10" s="7">
        <v>170600</v>
      </c>
      <c r="G10" s="7">
        <v>324100</v>
      </c>
      <c r="H10" s="115">
        <v>52.6</v>
      </c>
      <c r="I10" s="115">
        <v>3.1</v>
      </c>
      <c r="J10" s="7">
        <v>244000</v>
      </c>
      <c r="K10" s="7">
        <v>324100</v>
      </c>
      <c r="L10" s="115">
        <v>75.3</v>
      </c>
      <c r="M10" s="115">
        <v>2.7</v>
      </c>
      <c r="N10" s="7">
        <v>277500</v>
      </c>
      <c r="O10" s="7">
        <v>324100</v>
      </c>
      <c r="P10" s="115">
        <v>85.6</v>
      </c>
      <c r="Q10" s="115">
        <v>2.2000000000000002</v>
      </c>
      <c r="R10" s="7">
        <v>18300</v>
      </c>
      <c r="S10" s="7">
        <v>324100</v>
      </c>
      <c r="T10" s="115">
        <v>5.7</v>
      </c>
      <c r="U10" s="115">
        <v>1.4</v>
      </c>
      <c r="V10" s="7">
        <v>28200</v>
      </c>
      <c r="W10" s="7">
        <v>324100</v>
      </c>
      <c r="X10" s="115">
        <v>8.6999999999999993</v>
      </c>
      <c r="Y10" s="115">
        <v>1.7</v>
      </c>
    </row>
    <row r="11" spans="1:25">
      <c r="A11" s="4" t="s">
        <v>22</v>
      </c>
      <c r="B11" s="7">
        <v>15400</v>
      </c>
      <c r="C11" s="7">
        <v>56200</v>
      </c>
      <c r="D11" s="115">
        <v>27.4</v>
      </c>
      <c r="E11" s="115">
        <v>3</v>
      </c>
      <c r="F11" s="7">
        <v>28000</v>
      </c>
      <c r="G11" s="7">
        <v>56200</v>
      </c>
      <c r="H11" s="115">
        <v>49.8</v>
      </c>
      <c r="I11" s="115">
        <v>3.4</v>
      </c>
      <c r="J11" s="7">
        <v>39300</v>
      </c>
      <c r="K11" s="7">
        <v>56200</v>
      </c>
      <c r="L11" s="115">
        <v>69.900000000000006</v>
      </c>
      <c r="M11" s="115">
        <v>3.1</v>
      </c>
      <c r="N11" s="7">
        <v>45600</v>
      </c>
      <c r="O11" s="7">
        <v>56200</v>
      </c>
      <c r="P11" s="115">
        <v>81.099999999999994</v>
      </c>
      <c r="Q11" s="115">
        <v>2.7</v>
      </c>
      <c r="R11" s="7">
        <v>4500</v>
      </c>
      <c r="S11" s="7">
        <v>56200</v>
      </c>
      <c r="T11" s="115">
        <v>8</v>
      </c>
      <c r="U11" s="115">
        <v>1.8</v>
      </c>
      <c r="V11" s="7">
        <v>6200</v>
      </c>
      <c r="W11" s="7">
        <v>56200</v>
      </c>
      <c r="X11" s="115">
        <v>11</v>
      </c>
      <c r="Y11" s="115">
        <v>2.1</v>
      </c>
    </row>
    <row r="12" spans="1:25">
      <c r="A12" s="4" t="s">
        <v>26</v>
      </c>
      <c r="B12" s="7">
        <v>23400</v>
      </c>
      <c r="C12" s="7">
        <v>88100</v>
      </c>
      <c r="D12" s="115">
        <v>26.5</v>
      </c>
      <c r="E12" s="115">
        <v>2.8</v>
      </c>
      <c r="F12" s="7">
        <v>39100</v>
      </c>
      <c r="G12" s="7">
        <v>88100</v>
      </c>
      <c r="H12" s="115">
        <v>44.3</v>
      </c>
      <c r="I12" s="115">
        <v>3.2</v>
      </c>
      <c r="J12" s="7">
        <v>57700</v>
      </c>
      <c r="K12" s="7">
        <v>88100</v>
      </c>
      <c r="L12" s="115">
        <v>65.400000000000006</v>
      </c>
      <c r="M12" s="115">
        <v>3</v>
      </c>
      <c r="N12" s="7">
        <v>68500</v>
      </c>
      <c r="O12" s="7">
        <v>88100</v>
      </c>
      <c r="P12" s="115">
        <v>77.7</v>
      </c>
      <c r="Q12" s="115">
        <v>2.7</v>
      </c>
      <c r="R12" s="7">
        <v>6300</v>
      </c>
      <c r="S12" s="7">
        <v>88100</v>
      </c>
      <c r="T12" s="115">
        <v>7.2</v>
      </c>
      <c r="U12" s="115">
        <v>1.6</v>
      </c>
      <c r="V12" s="7">
        <v>13300</v>
      </c>
      <c r="W12" s="7">
        <v>88100</v>
      </c>
      <c r="X12" s="115">
        <v>15.1</v>
      </c>
      <c r="Y12" s="115">
        <v>2.2999999999999998</v>
      </c>
    </row>
    <row r="13" spans="1:25">
      <c r="A13" s="4" t="s">
        <v>1459</v>
      </c>
      <c r="B13" s="7">
        <v>59100</v>
      </c>
      <c r="C13" s="7">
        <v>183400</v>
      </c>
      <c r="D13" s="115">
        <v>32.200000000000003</v>
      </c>
      <c r="E13" s="115">
        <v>3.1</v>
      </c>
      <c r="F13" s="7">
        <v>92900</v>
      </c>
      <c r="G13" s="7">
        <v>183400</v>
      </c>
      <c r="H13" s="115">
        <v>50.7</v>
      </c>
      <c r="I13" s="115">
        <v>3.3</v>
      </c>
      <c r="J13" s="7">
        <v>130900</v>
      </c>
      <c r="K13" s="7">
        <v>183400</v>
      </c>
      <c r="L13" s="115">
        <v>71.400000000000006</v>
      </c>
      <c r="M13" s="115">
        <v>3</v>
      </c>
      <c r="N13" s="7">
        <v>155000</v>
      </c>
      <c r="O13" s="7">
        <v>183400</v>
      </c>
      <c r="P13" s="115">
        <v>84.5</v>
      </c>
      <c r="Q13" s="115">
        <v>2.4</v>
      </c>
      <c r="R13" s="7">
        <v>10600</v>
      </c>
      <c r="S13" s="7">
        <v>183400</v>
      </c>
      <c r="T13" s="115">
        <v>5.8</v>
      </c>
      <c r="U13" s="115">
        <v>1.6</v>
      </c>
      <c r="V13" s="7">
        <v>17800</v>
      </c>
      <c r="W13" s="7">
        <v>183400</v>
      </c>
      <c r="X13" s="115">
        <v>9.6999999999999993</v>
      </c>
      <c r="Y13" s="115">
        <v>2</v>
      </c>
    </row>
    <row r="14" spans="1:25">
      <c r="A14" s="4" t="s">
        <v>1460</v>
      </c>
      <c r="B14" s="7">
        <v>21100</v>
      </c>
      <c r="C14" s="7">
        <v>80400</v>
      </c>
      <c r="D14" s="115">
        <v>26.2</v>
      </c>
      <c r="E14" s="115">
        <v>3</v>
      </c>
      <c r="F14" s="7">
        <v>39300</v>
      </c>
      <c r="G14" s="7">
        <v>80400</v>
      </c>
      <c r="H14" s="115">
        <v>48.8</v>
      </c>
      <c r="I14" s="115">
        <v>3.4</v>
      </c>
      <c r="J14" s="7">
        <v>55900</v>
      </c>
      <c r="K14" s="7">
        <v>80400</v>
      </c>
      <c r="L14" s="115">
        <v>69.5</v>
      </c>
      <c r="M14" s="115">
        <v>3.1</v>
      </c>
      <c r="N14" s="7">
        <v>66400</v>
      </c>
      <c r="O14" s="7">
        <v>80400</v>
      </c>
      <c r="P14" s="115">
        <v>82.5</v>
      </c>
      <c r="Q14" s="115">
        <v>2.6</v>
      </c>
      <c r="R14" s="7">
        <v>3700</v>
      </c>
      <c r="S14" s="7">
        <v>80400</v>
      </c>
      <c r="T14" s="115">
        <v>4.5999999999999996</v>
      </c>
      <c r="U14" s="115">
        <v>1.4</v>
      </c>
      <c r="V14" s="7">
        <v>10300</v>
      </c>
      <c r="W14" s="7">
        <v>80400</v>
      </c>
      <c r="X14" s="115">
        <v>12.8</v>
      </c>
      <c r="Y14" s="115">
        <v>2.2999999999999998</v>
      </c>
    </row>
    <row r="15" spans="1:25">
      <c r="A15" s="4" t="s">
        <v>1461</v>
      </c>
      <c r="B15" s="7">
        <v>40900</v>
      </c>
      <c r="C15" s="7">
        <v>119800</v>
      </c>
      <c r="D15" s="115">
        <v>34.1</v>
      </c>
      <c r="E15" s="115">
        <v>3.3</v>
      </c>
      <c r="F15" s="7">
        <v>64200</v>
      </c>
      <c r="G15" s="7">
        <v>119800</v>
      </c>
      <c r="H15" s="115">
        <v>53.6</v>
      </c>
      <c r="I15" s="115">
        <v>3.5</v>
      </c>
      <c r="J15" s="7">
        <v>87600</v>
      </c>
      <c r="K15" s="7">
        <v>119800</v>
      </c>
      <c r="L15" s="115">
        <v>73.099999999999994</v>
      </c>
      <c r="M15" s="115">
        <v>3.1</v>
      </c>
      <c r="N15" s="7">
        <v>101000</v>
      </c>
      <c r="O15" s="7">
        <v>119800</v>
      </c>
      <c r="P15" s="115">
        <v>84.3</v>
      </c>
      <c r="Q15" s="115">
        <v>2.5</v>
      </c>
      <c r="R15" s="7">
        <v>7900</v>
      </c>
      <c r="S15" s="7">
        <v>119800</v>
      </c>
      <c r="T15" s="115">
        <v>6.6</v>
      </c>
      <c r="U15" s="115">
        <v>1.7</v>
      </c>
      <c r="V15" s="7">
        <v>10900</v>
      </c>
      <c r="W15" s="7">
        <v>119800</v>
      </c>
      <c r="X15" s="115">
        <v>9.1</v>
      </c>
      <c r="Y15" s="115">
        <v>2</v>
      </c>
    </row>
    <row r="16" spans="1:25">
      <c r="A16" s="4" t="s">
        <v>21</v>
      </c>
      <c r="B16" s="7">
        <v>38000</v>
      </c>
      <c r="C16" s="7">
        <v>127800</v>
      </c>
      <c r="D16" s="115">
        <v>29.7</v>
      </c>
      <c r="E16" s="115">
        <v>3.2</v>
      </c>
      <c r="F16" s="7">
        <v>57900</v>
      </c>
      <c r="G16" s="7">
        <v>127800</v>
      </c>
      <c r="H16" s="115">
        <v>45.3</v>
      </c>
      <c r="I16" s="115">
        <v>3.5</v>
      </c>
      <c r="J16" s="7">
        <v>90900</v>
      </c>
      <c r="K16" s="7">
        <v>127800</v>
      </c>
      <c r="L16" s="115">
        <v>71.099999999999994</v>
      </c>
      <c r="M16" s="115">
        <v>3.2</v>
      </c>
      <c r="N16" s="7">
        <v>106400</v>
      </c>
      <c r="O16" s="7">
        <v>127800</v>
      </c>
      <c r="P16" s="115">
        <v>83.3</v>
      </c>
      <c r="Q16" s="115">
        <v>2.6</v>
      </c>
      <c r="R16" s="7">
        <v>8500</v>
      </c>
      <c r="S16" s="7">
        <v>127800</v>
      </c>
      <c r="T16" s="115">
        <v>6.7</v>
      </c>
      <c r="U16" s="115">
        <v>1.8</v>
      </c>
      <c r="V16" s="7">
        <v>12900</v>
      </c>
      <c r="W16" s="7">
        <v>127800</v>
      </c>
      <c r="X16" s="115">
        <v>10.1</v>
      </c>
      <c r="Y16" s="115">
        <v>2.1</v>
      </c>
    </row>
    <row r="17" spans="1:25">
      <c r="A17" s="4" t="s">
        <v>1462</v>
      </c>
      <c r="B17" s="7">
        <v>83500</v>
      </c>
      <c r="C17" s="7">
        <v>199300</v>
      </c>
      <c r="D17" s="115">
        <v>41.9</v>
      </c>
      <c r="E17" s="115">
        <v>3.5</v>
      </c>
      <c r="F17" s="7">
        <v>125800</v>
      </c>
      <c r="G17" s="7">
        <v>199300</v>
      </c>
      <c r="H17" s="115">
        <v>63.1</v>
      </c>
      <c r="I17" s="115">
        <v>3.5</v>
      </c>
      <c r="J17" s="7">
        <v>156100</v>
      </c>
      <c r="K17" s="7">
        <v>199300</v>
      </c>
      <c r="L17" s="115">
        <v>78.3</v>
      </c>
      <c r="M17" s="115">
        <v>3</v>
      </c>
      <c r="N17" s="7">
        <v>171700</v>
      </c>
      <c r="O17" s="7">
        <v>199300</v>
      </c>
      <c r="P17" s="115">
        <v>86.2</v>
      </c>
      <c r="Q17" s="115">
        <v>2.5</v>
      </c>
      <c r="R17" s="7">
        <v>9600</v>
      </c>
      <c r="S17" s="7">
        <v>199300</v>
      </c>
      <c r="T17" s="115">
        <v>4.8</v>
      </c>
      <c r="U17" s="115">
        <v>1.5</v>
      </c>
      <c r="V17" s="7">
        <v>18000</v>
      </c>
      <c r="W17" s="7">
        <v>199300</v>
      </c>
      <c r="X17" s="115">
        <v>9</v>
      </c>
      <c r="Y17" s="115">
        <v>2.1</v>
      </c>
    </row>
    <row r="18" spans="1:25">
      <c r="A18" s="4" t="s">
        <v>32</v>
      </c>
      <c r="B18" s="7">
        <v>43400</v>
      </c>
      <c r="C18" s="7">
        <v>127600</v>
      </c>
      <c r="D18" s="115">
        <v>34</v>
      </c>
      <c r="E18" s="115">
        <v>3.5</v>
      </c>
      <c r="F18" s="7">
        <v>67400</v>
      </c>
      <c r="G18" s="7">
        <v>127600</v>
      </c>
      <c r="H18" s="115">
        <v>52.8</v>
      </c>
      <c r="I18" s="115">
        <v>3.7</v>
      </c>
      <c r="J18" s="7">
        <v>95200</v>
      </c>
      <c r="K18" s="7">
        <v>127600</v>
      </c>
      <c r="L18" s="115">
        <v>74.599999999999994</v>
      </c>
      <c r="M18" s="115">
        <v>3.2</v>
      </c>
      <c r="N18" s="7">
        <v>111600</v>
      </c>
      <c r="O18" s="7">
        <v>127600</v>
      </c>
      <c r="P18" s="115">
        <v>87.4</v>
      </c>
      <c r="Q18" s="115">
        <v>2.5</v>
      </c>
      <c r="R18" s="7">
        <v>9100</v>
      </c>
      <c r="S18" s="7">
        <v>127600</v>
      </c>
      <c r="T18" s="115">
        <v>7.1</v>
      </c>
      <c r="U18" s="115">
        <v>1.9</v>
      </c>
      <c r="V18" s="7">
        <v>7000</v>
      </c>
      <c r="W18" s="7">
        <v>127600</v>
      </c>
      <c r="X18" s="115">
        <v>5.5</v>
      </c>
      <c r="Y18" s="115">
        <v>1.7</v>
      </c>
    </row>
    <row r="19" spans="1:25">
      <c r="A19" s="4" t="s">
        <v>1463</v>
      </c>
      <c r="B19" s="7">
        <v>27300</v>
      </c>
      <c r="C19" s="7">
        <v>90300</v>
      </c>
      <c r="D19" s="115">
        <v>30.2</v>
      </c>
      <c r="E19" s="115">
        <v>3.2</v>
      </c>
      <c r="F19" s="7">
        <v>45500</v>
      </c>
      <c r="G19" s="7">
        <v>90300</v>
      </c>
      <c r="H19" s="115">
        <v>50.4</v>
      </c>
      <c r="I19" s="115">
        <v>3.4</v>
      </c>
      <c r="J19" s="7">
        <v>68900</v>
      </c>
      <c r="K19" s="7">
        <v>90300</v>
      </c>
      <c r="L19" s="115">
        <v>76.3</v>
      </c>
      <c r="M19" s="115">
        <v>2.9</v>
      </c>
      <c r="N19" s="7">
        <v>79500</v>
      </c>
      <c r="O19" s="7">
        <v>90300</v>
      </c>
      <c r="P19" s="115">
        <v>88</v>
      </c>
      <c r="Q19" s="115">
        <v>2.2000000000000002</v>
      </c>
      <c r="R19" s="7">
        <v>3600</v>
      </c>
      <c r="S19" s="7">
        <v>90300</v>
      </c>
      <c r="T19" s="115">
        <v>4</v>
      </c>
      <c r="U19" s="115">
        <v>1.3</v>
      </c>
      <c r="V19" s="7">
        <v>7300</v>
      </c>
      <c r="W19" s="7">
        <v>90300</v>
      </c>
      <c r="X19" s="115">
        <v>8</v>
      </c>
      <c r="Y19" s="115">
        <v>1.9</v>
      </c>
    </row>
    <row r="20" spans="1:25">
      <c r="A20" s="4" t="s">
        <v>1464</v>
      </c>
      <c r="B20" s="7">
        <v>47600</v>
      </c>
      <c r="C20" s="7">
        <v>173900</v>
      </c>
      <c r="D20" s="115">
        <v>27.4</v>
      </c>
      <c r="E20" s="115">
        <v>2.9</v>
      </c>
      <c r="F20" s="7">
        <v>87300</v>
      </c>
      <c r="G20" s="7">
        <v>173900</v>
      </c>
      <c r="H20" s="115">
        <v>50.2</v>
      </c>
      <c r="I20" s="115">
        <v>3.2</v>
      </c>
      <c r="J20" s="7">
        <v>127100</v>
      </c>
      <c r="K20" s="7">
        <v>173900</v>
      </c>
      <c r="L20" s="115">
        <v>73.099999999999994</v>
      </c>
      <c r="M20" s="115">
        <v>2.9</v>
      </c>
      <c r="N20" s="7">
        <v>147200</v>
      </c>
      <c r="O20" s="7">
        <v>173900</v>
      </c>
      <c r="P20" s="115">
        <v>84.7</v>
      </c>
      <c r="Q20" s="115">
        <v>2.2999999999999998</v>
      </c>
      <c r="R20" s="7">
        <v>9500</v>
      </c>
      <c r="S20" s="7">
        <v>173900</v>
      </c>
      <c r="T20" s="115">
        <v>5.4</v>
      </c>
      <c r="U20" s="115">
        <v>1.5</v>
      </c>
      <c r="V20" s="7">
        <v>17200</v>
      </c>
      <c r="W20" s="7">
        <v>173900</v>
      </c>
      <c r="X20" s="115">
        <v>9.9</v>
      </c>
      <c r="Y20" s="115">
        <v>1.9</v>
      </c>
    </row>
    <row r="21" spans="1:25">
      <c r="A21" s="4" t="s">
        <v>1465</v>
      </c>
      <c r="B21" s="7">
        <v>27500</v>
      </c>
      <c r="C21" s="7">
        <v>92200</v>
      </c>
      <c r="D21" s="115">
        <v>29.9</v>
      </c>
      <c r="E21" s="115">
        <v>2.7</v>
      </c>
      <c r="F21" s="7">
        <v>45000</v>
      </c>
      <c r="G21" s="7">
        <v>92200</v>
      </c>
      <c r="H21" s="115">
        <v>48.8</v>
      </c>
      <c r="I21" s="115">
        <v>3</v>
      </c>
      <c r="J21" s="7">
        <v>62000</v>
      </c>
      <c r="K21" s="7">
        <v>92200</v>
      </c>
      <c r="L21" s="115">
        <v>67.2</v>
      </c>
      <c r="M21" s="115">
        <v>2.8</v>
      </c>
      <c r="N21" s="7">
        <v>75500</v>
      </c>
      <c r="O21" s="7">
        <v>92200</v>
      </c>
      <c r="P21" s="115">
        <v>81.8</v>
      </c>
      <c r="Q21" s="115">
        <v>2.2999999999999998</v>
      </c>
      <c r="R21" s="7">
        <v>6500</v>
      </c>
      <c r="S21" s="7">
        <v>92200</v>
      </c>
      <c r="T21" s="115">
        <v>7</v>
      </c>
      <c r="U21" s="115">
        <v>1.5</v>
      </c>
      <c r="V21" s="7">
        <v>10300</v>
      </c>
      <c r="W21" s="7">
        <v>92200</v>
      </c>
      <c r="X21" s="115">
        <v>11.1</v>
      </c>
      <c r="Y21" s="115">
        <v>1.9</v>
      </c>
    </row>
    <row r="22" spans="1:25">
      <c r="A22" s="4" t="s">
        <v>1466</v>
      </c>
      <c r="B22" s="7">
        <v>22500</v>
      </c>
      <c r="C22" s="7">
        <v>81500</v>
      </c>
      <c r="D22" s="115">
        <v>27.6</v>
      </c>
      <c r="E22" s="115">
        <v>2.7</v>
      </c>
      <c r="F22" s="7">
        <v>39300</v>
      </c>
      <c r="G22" s="7">
        <v>81500</v>
      </c>
      <c r="H22" s="115">
        <v>48.2</v>
      </c>
      <c r="I22" s="115">
        <v>3.1</v>
      </c>
      <c r="J22" s="7">
        <v>57800</v>
      </c>
      <c r="K22" s="7">
        <v>81500</v>
      </c>
      <c r="L22" s="115">
        <v>70.8</v>
      </c>
      <c r="M22" s="115">
        <v>2.8</v>
      </c>
      <c r="N22" s="7">
        <v>68600</v>
      </c>
      <c r="O22" s="7">
        <v>81500</v>
      </c>
      <c r="P22" s="115">
        <v>84.2</v>
      </c>
      <c r="Q22" s="115">
        <v>2.2000000000000002</v>
      </c>
      <c r="R22" s="7">
        <v>4600</v>
      </c>
      <c r="S22" s="7">
        <v>81500</v>
      </c>
      <c r="T22" s="115">
        <v>5.6</v>
      </c>
      <c r="U22" s="115">
        <v>1.4</v>
      </c>
      <c r="V22" s="7">
        <v>8300</v>
      </c>
      <c r="W22" s="7">
        <v>81500</v>
      </c>
      <c r="X22" s="115">
        <v>10.199999999999999</v>
      </c>
      <c r="Y22" s="115">
        <v>1.9</v>
      </c>
    </row>
    <row r="23" spans="1:25">
      <c r="A23" s="4" t="s">
        <v>1467</v>
      </c>
      <c r="B23" s="7">
        <v>93900</v>
      </c>
      <c r="C23" s="7">
        <v>224100</v>
      </c>
      <c r="D23" s="115">
        <v>41.9</v>
      </c>
      <c r="E23" s="115">
        <v>4.3</v>
      </c>
      <c r="F23" s="7">
        <v>133500</v>
      </c>
      <c r="G23" s="7">
        <v>224100</v>
      </c>
      <c r="H23" s="115">
        <v>59.6</v>
      </c>
      <c r="I23" s="115">
        <v>4.3</v>
      </c>
      <c r="J23" s="7">
        <v>174000</v>
      </c>
      <c r="K23" s="7">
        <v>224100</v>
      </c>
      <c r="L23" s="115">
        <v>77.7</v>
      </c>
      <c r="M23" s="115">
        <v>3.7</v>
      </c>
      <c r="N23" s="7">
        <v>194500</v>
      </c>
      <c r="O23" s="7">
        <v>224100</v>
      </c>
      <c r="P23" s="115">
        <v>86.8</v>
      </c>
      <c r="Q23" s="115">
        <v>3</v>
      </c>
      <c r="R23" s="7">
        <v>15200</v>
      </c>
      <c r="S23" s="7">
        <v>224100</v>
      </c>
      <c r="T23" s="115">
        <v>6.8</v>
      </c>
      <c r="U23" s="115">
        <v>2.2000000000000002</v>
      </c>
      <c r="V23" s="7">
        <v>14400</v>
      </c>
      <c r="W23" s="7">
        <v>224100</v>
      </c>
      <c r="X23" s="115">
        <v>6.4</v>
      </c>
      <c r="Y23" s="115">
        <v>2.2000000000000002</v>
      </c>
    </row>
    <row r="24" spans="1:25">
      <c r="A24" s="4" t="s">
        <v>1468</v>
      </c>
      <c r="B24" s="7">
        <v>87400</v>
      </c>
      <c r="C24" s="7">
        <v>203100</v>
      </c>
      <c r="D24" s="115">
        <v>43</v>
      </c>
      <c r="E24" s="115">
        <v>4.9000000000000004</v>
      </c>
      <c r="F24" s="7">
        <v>125100</v>
      </c>
      <c r="G24" s="7">
        <v>203100</v>
      </c>
      <c r="H24" s="115">
        <v>61.6</v>
      </c>
      <c r="I24" s="115">
        <v>4.9000000000000004</v>
      </c>
      <c r="J24" s="7">
        <v>165000</v>
      </c>
      <c r="K24" s="7">
        <v>203100</v>
      </c>
      <c r="L24" s="115">
        <v>81.2</v>
      </c>
      <c r="M24" s="115">
        <v>3.9</v>
      </c>
      <c r="N24" s="7">
        <v>182300</v>
      </c>
      <c r="O24" s="7">
        <v>203100</v>
      </c>
      <c r="P24" s="115">
        <v>89.7</v>
      </c>
      <c r="Q24" s="115">
        <v>3</v>
      </c>
      <c r="R24" s="7">
        <v>7500</v>
      </c>
      <c r="S24" s="7">
        <v>203100</v>
      </c>
      <c r="T24" s="115">
        <v>3.7</v>
      </c>
      <c r="U24" s="115">
        <v>1.9</v>
      </c>
      <c r="V24" s="7">
        <v>13400</v>
      </c>
      <c r="W24" s="7">
        <v>203100</v>
      </c>
      <c r="X24" s="115">
        <v>6.6</v>
      </c>
      <c r="Y24" s="115">
        <v>2.5</v>
      </c>
    </row>
    <row r="25" spans="1:25">
      <c r="A25" s="4" t="s">
        <v>71</v>
      </c>
      <c r="B25" s="7">
        <v>22700</v>
      </c>
      <c r="C25" s="7">
        <v>78100</v>
      </c>
      <c r="D25" s="115">
        <v>29</v>
      </c>
      <c r="E25" s="115">
        <v>3.3</v>
      </c>
      <c r="F25" s="7">
        <v>38600</v>
      </c>
      <c r="G25" s="7">
        <v>78100</v>
      </c>
      <c r="H25" s="115">
        <v>49.3</v>
      </c>
      <c r="I25" s="115">
        <v>3.6</v>
      </c>
      <c r="J25" s="7">
        <v>55400</v>
      </c>
      <c r="K25" s="7">
        <v>78100</v>
      </c>
      <c r="L25" s="115">
        <v>70.900000000000006</v>
      </c>
      <c r="M25" s="115">
        <v>3.3</v>
      </c>
      <c r="N25" s="7">
        <v>65700</v>
      </c>
      <c r="O25" s="7">
        <v>78100</v>
      </c>
      <c r="P25" s="115">
        <v>84.1</v>
      </c>
      <c r="Q25" s="115">
        <v>2.7</v>
      </c>
      <c r="R25" s="7">
        <v>4400</v>
      </c>
      <c r="S25" s="7">
        <v>78100</v>
      </c>
      <c r="T25" s="115">
        <v>5.6</v>
      </c>
      <c r="U25" s="115">
        <v>1.7</v>
      </c>
      <c r="V25" s="7">
        <v>8000</v>
      </c>
      <c r="W25" s="7">
        <v>78100</v>
      </c>
      <c r="X25" s="115">
        <v>10.3</v>
      </c>
      <c r="Y25" s="115">
        <v>2.2000000000000002</v>
      </c>
    </row>
    <row r="26" spans="1:25">
      <c r="A26" s="4" t="s">
        <v>1469</v>
      </c>
      <c r="B26" s="7">
        <v>53300</v>
      </c>
      <c r="C26" s="7">
        <v>130100</v>
      </c>
      <c r="D26" s="115">
        <v>41</v>
      </c>
      <c r="E26" s="115">
        <v>3.5</v>
      </c>
      <c r="F26" s="7">
        <v>79600</v>
      </c>
      <c r="G26" s="7">
        <v>130100</v>
      </c>
      <c r="H26" s="115">
        <v>61.1</v>
      </c>
      <c r="I26" s="115">
        <v>3.5</v>
      </c>
      <c r="J26" s="7">
        <v>103000</v>
      </c>
      <c r="K26" s="7">
        <v>130100</v>
      </c>
      <c r="L26" s="115">
        <v>79.099999999999994</v>
      </c>
      <c r="M26" s="115">
        <v>2.9</v>
      </c>
      <c r="N26" s="7">
        <v>114800</v>
      </c>
      <c r="O26" s="7">
        <v>130100</v>
      </c>
      <c r="P26" s="115">
        <v>88.2</v>
      </c>
      <c r="Q26" s="115">
        <v>2.2999999999999998</v>
      </c>
      <c r="R26" s="7">
        <v>7600</v>
      </c>
      <c r="S26" s="7">
        <v>130100</v>
      </c>
      <c r="T26" s="115">
        <v>5.9</v>
      </c>
      <c r="U26" s="115">
        <v>1.7</v>
      </c>
      <c r="V26" s="7">
        <v>7700</v>
      </c>
      <c r="W26" s="7">
        <v>130100</v>
      </c>
      <c r="X26" s="115">
        <v>5.9</v>
      </c>
      <c r="Y26" s="115">
        <v>1.7</v>
      </c>
    </row>
    <row r="27" spans="1:25">
      <c r="A27" s="4" t="s">
        <v>1470</v>
      </c>
      <c r="B27" s="7">
        <v>16800</v>
      </c>
      <c r="C27" s="7">
        <v>56400</v>
      </c>
      <c r="D27" s="115">
        <v>29.7</v>
      </c>
      <c r="E27" s="115">
        <v>6.5</v>
      </c>
      <c r="F27" s="7">
        <v>31400</v>
      </c>
      <c r="G27" s="7">
        <v>56400</v>
      </c>
      <c r="H27" s="115">
        <v>55.6</v>
      </c>
      <c r="I27" s="115">
        <v>7.1</v>
      </c>
      <c r="J27" s="7">
        <v>44300</v>
      </c>
      <c r="K27" s="7">
        <v>56400</v>
      </c>
      <c r="L27" s="115">
        <v>78.5</v>
      </c>
      <c r="M27" s="115">
        <v>5.9</v>
      </c>
      <c r="N27" s="7">
        <v>51900</v>
      </c>
      <c r="O27" s="7">
        <v>56400</v>
      </c>
      <c r="P27" s="115">
        <v>92.1</v>
      </c>
      <c r="Q27" s="115">
        <v>3.8</v>
      </c>
      <c r="R27" s="7">
        <v>2200</v>
      </c>
      <c r="S27" s="7">
        <v>56400</v>
      </c>
      <c r="T27" s="115">
        <v>4</v>
      </c>
      <c r="U27" s="7" t="s">
        <v>14</v>
      </c>
      <c r="V27" s="7">
        <v>2200</v>
      </c>
      <c r="W27" s="7">
        <v>56400</v>
      </c>
      <c r="X27" s="115">
        <v>3.9</v>
      </c>
      <c r="Y27" s="7" t="s">
        <v>14</v>
      </c>
    </row>
    <row r="28" spans="1:25">
      <c r="A28" s="4" t="s">
        <v>1471</v>
      </c>
      <c r="B28" s="7">
        <v>8900</v>
      </c>
      <c r="C28" s="7">
        <v>39900</v>
      </c>
      <c r="D28" s="115">
        <v>22.3</v>
      </c>
      <c r="E28" s="115">
        <v>7.2</v>
      </c>
      <c r="F28" s="7">
        <v>19100</v>
      </c>
      <c r="G28" s="7">
        <v>39900</v>
      </c>
      <c r="H28" s="115">
        <v>47.8</v>
      </c>
      <c r="I28" s="115">
        <v>8.6999999999999993</v>
      </c>
      <c r="J28" s="7">
        <v>26400</v>
      </c>
      <c r="K28" s="7">
        <v>39900</v>
      </c>
      <c r="L28" s="115">
        <v>66.099999999999994</v>
      </c>
      <c r="M28" s="115">
        <v>8.1999999999999993</v>
      </c>
      <c r="N28" s="7">
        <v>32800</v>
      </c>
      <c r="O28" s="7">
        <v>39900</v>
      </c>
      <c r="P28" s="115">
        <v>82</v>
      </c>
      <c r="Q28" s="115">
        <v>6.6</v>
      </c>
      <c r="R28" s="7">
        <v>1500</v>
      </c>
      <c r="S28" s="7">
        <v>39900</v>
      </c>
      <c r="T28" s="115">
        <v>3.6</v>
      </c>
      <c r="U28" s="7" t="s">
        <v>14</v>
      </c>
      <c r="V28" s="7">
        <v>5700</v>
      </c>
      <c r="W28" s="7">
        <v>39900</v>
      </c>
      <c r="X28" s="115">
        <v>14.3</v>
      </c>
      <c r="Y28" s="115">
        <v>6.1</v>
      </c>
    </row>
    <row r="29" spans="1:25">
      <c r="A29" s="4" t="s">
        <v>59</v>
      </c>
      <c r="B29" s="7">
        <v>18300</v>
      </c>
      <c r="C29" s="7">
        <v>65300</v>
      </c>
      <c r="D29" s="115">
        <v>28</v>
      </c>
      <c r="E29" s="115">
        <v>6.5</v>
      </c>
      <c r="F29" s="7">
        <v>33800</v>
      </c>
      <c r="G29" s="7">
        <v>65300</v>
      </c>
      <c r="H29" s="115">
        <v>51.7</v>
      </c>
      <c r="I29" s="115">
        <v>7.3</v>
      </c>
      <c r="J29" s="7">
        <v>44200</v>
      </c>
      <c r="K29" s="7">
        <v>65300</v>
      </c>
      <c r="L29" s="115">
        <v>67.7</v>
      </c>
      <c r="M29" s="115">
        <v>6.8</v>
      </c>
      <c r="N29" s="7">
        <v>55700</v>
      </c>
      <c r="O29" s="7">
        <v>65300</v>
      </c>
      <c r="P29" s="115">
        <v>85.2</v>
      </c>
      <c r="Q29" s="115">
        <v>5.2</v>
      </c>
      <c r="R29" s="7">
        <v>5500</v>
      </c>
      <c r="S29" s="7">
        <v>65300</v>
      </c>
      <c r="T29" s="115">
        <v>8.4</v>
      </c>
      <c r="U29" s="115">
        <v>4</v>
      </c>
      <c r="V29" s="7">
        <v>4200</v>
      </c>
      <c r="W29" s="7">
        <v>65300</v>
      </c>
      <c r="X29" s="115">
        <v>6.4</v>
      </c>
      <c r="Y29" s="115">
        <v>3.6</v>
      </c>
    </row>
    <row r="30" spans="1:25">
      <c r="A30" s="4" t="s">
        <v>64</v>
      </c>
      <c r="B30" s="7">
        <v>15700</v>
      </c>
      <c r="C30" s="7">
        <v>39600</v>
      </c>
      <c r="D30" s="115">
        <v>39.700000000000003</v>
      </c>
      <c r="E30" s="115">
        <v>8.6</v>
      </c>
      <c r="F30" s="7">
        <v>21900</v>
      </c>
      <c r="G30" s="7">
        <v>39600</v>
      </c>
      <c r="H30" s="115">
        <v>55.3</v>
      </c>
      <c r="I30" s="115">
        <v>8.8000000000000007</v>
      </c>
      <c r="J30" s="7">
        <v>29000</v>
      </c>
      <c r="K30" s="7">
        <v>39600</v>
      </c>
      <c r="L30" s="115">
        <v>73.2</v>
      </c>
      <c r="M30" s="115">
        <v>7.8</v>
      </c>
      <c r="N30" s="7">
        <v>36100</v>
      </c>
      <c r="O30" s="7">
        <v>39600</v>
      </c>
      <c r="P30" s="115">
        <v>91.1</v>
      </c>
      <c r="Q30" s="115">
        <v>5</v>
      </c>
      <c r="R30" s="7">
        <v>2300</v>
      </c>
      <c r="S30" s="7">
        <v>39600</v>
      </c>
      <c r="T30" s="115">
        <v>5.7</v>
      </c>
      <c r="U30" s="7" t="s">
        <v>14</v>
      </c>
      <c r="V30" s="7">
        <v>1200</v>
      </c>
      <c r="W30" s="7">
        <v>39600</v>
      </c>
      <c r="X30" s="115">
        <v>3.1</v>
      </c>
      <c r="Y30" s="7" t="s">
        <v>14</v>
      </c>
    </row>
    <row r="31" spans="1:25">
      <c r="A31" s="4" t="s">
        <v>1472</v>
      </c>
      <c r="B31" s="7">
        <v>10000</v>
      </c>
      <c r="C31" s="7">
        <v>30500</v>
      </c>
      <c r="D31" s="115">
        <v>32.799999999999997</v>
      </c>
      <c r="E31" s="115">
        <v>9.1999999999999993</v>
      </c>
      <c r="F31" s="7">
        <v>18300</v>
      </c>
      <c r="G31" s="7">
        <v>30500</v>
      </c>
      <c r="H31" s="115">
        <v>59.9</v>
      </c>
      <c r="I31" s="115">
        <v>9.6999999999999993</v>
      </c>
      <c r="J31" s="7">
        <v>23600</v>
      </c>
      <c r="K31" s="7">
        <v>30500</v>
      </c>
      <c r="L31" s="115">
        <v>77.400000000000006</v>
      </c>
      <c r="M31" s="115">
        <v>8.1999999999999993</v>
      </c>
      <c r="N31" s="7">
        <v>28400</v>
      </c>
      <c r="O31" s="7">
        <v>30500</v>
      </c>
      <c r="P31" s="115">
        <v>92.9</v>
      </c>
      <c r="Q31" s="115">
        <v>5</v>
      </c>
      <c r="R31" s="7">
        <v>1500</v>
      </c>
      <c r="S31" s="7">
        <v>30500</v>
      </c>
      <c r="T31" s="115">
        <v>5.0999999999999996</v>
      </c>
      <c r="U31" s="7" t="s">
        <v>14</v>
      </c>
      <c r="V31" s="7" t="s">
        <v>56</v>
      </c>
      <c r="W31" s="7">
        <v>30500</v>
      </c>
      <c r="X31" s="7" t="s">
        <v>56</v>
      </c>
      <c r="Y31" s="7" t="s">
        <v>56</v>
      </c>
    </row>
    <row r="32" spans="1:25">
      <c r="A32" s="4" t="s">
        <v>1473</v>
      </c>
      <c r="B32" s="7">
        <v>24300</v>
      </c>
      <c r="C32" s="7">
        <v>57600</v>
      </c>
      <c r="D32" s="115">
        <v>42.3</v>
      </c>
      <c r="E32" s="115">
        <v>6.5</v>
      </c>
      <c r="F32" s="7">
        <v>35800</v>
      </c>
      <c r="G32" s="7">
        <v>57600</v>
      </c>
      <c r="H32" s="115">
        <v>62.2</v>
      </c>
      <c r="I32" s="115">
        <v>6.4</v>
      </c>
      <c r="J32" s="7">
        <v>47500</v>
      </c>
      <c r="K32" s="7">
        <v>57600</v>
      </c>
      <c r="L32" s="115">
        <v>82.6</v>
      </c>
      <c r="M32" s="115">
        <v>5</v>
      </c>
      <c r="N32" s="7">
        <v>53900</v>
      </c>
      <c r="O32" s="7">
        <v>57600</v>
      </c>
      <c r="P32" s="115">
        <v>93.6</v>
      </c>
      <c r="Q32" s="115">
        <v>3.2</v>
      </c>
      <c r="R32" s="7">
        <v>2100</v>
      </c>
      <c r="S32" s="7">
        <v>57600</v>
      </c>
      <c r="T32" s="115">
        <v>3.7</v>
      </c>
      <c r="U32" s="7" t="s">
        <v>14</v>
      </c>
      <c r="V32" s="7">
        <v>1600</v>
      </c>
      <c r="W32" s="7">
        <v>57600</v>
      </c>
      <c r="X32" s="115">
        <v>2.8</v>
      </c>
      <c r="Y32" s="7" t="s">
        <v>14</v>
      </c>
    </row>
    <row r="33" spans="1:25">
      <c r="A33" s="4" t="s">
        <v>1474</v>
      </c>
      <c r="B33" s="7">
        <v>58200</v>
      </c>
      <c r="C33" s="7">
        <v>176300</v>
      </c>
      <c r="D33" s="115">
        <v>33</v>
      </c>
      <c r="E33" s="115">
        <v>3.2</v>
      </c>
      <c r="F33" s="7">
        <v>92300</v>
      </c>
      <c r="G33" s="7">
        <v>176300</v>
      </c>
      <c r="H33" s="115">
        <v>52.3</v>
      </c>
      <c r="I33" s="115">
        <v>3.3</v>
      </c>
      <c r="J33" s="7">
        <v>128900</v>
      </c>
      <c r="K33" s="7">
        <v>176300</v>
      </c>
      <c r="L33" s="115">
        <v>73.099999999999994</v>
      </c>
      <c r="M33" s="115">
        <v>3</v>
      </c>
      <c r="N33" s="7">
        <v>143000</v>
      </c>
      <c r="O33" s="7">
        <v>176300</v>
      </c>
      <c r="P33" s="115">
        <v>81.099999999999994</v>
      </c>
      <c r="Q33" s="115">
        <v>2.6</v>
      </c>
      <c r="R33" s="7">
        <v>13600</v>
      </c>
      <c r="S33" s="7">
        <v>176300</v>
      </c>
      <c r="T33" s="115">
        <v>7.7</v>
      </c>
      <c r="U33" s="115">
        <v>1.8</v>
      </c>
      <c r="V33" s="7">
        <v>19800</v>
      </c>
      <c r="W33" s="7">
        <v>176300</v>
      </c>
      <c r="X33" s="115">
        <v>11.2</v>
      </c>
      <c r="Y33" s="115">
        <v>2.1</v>
      </c>
    </row>
    <row r="34" spans="1:25">
      <c r="A34" s="4" t="s">
        <v>1475</v>
      </c>
      <c r="B34" s="7">
        <v>44500</v>
      </c>
      <c r="C34" s="7">
        <v>114100</v>
      </c>
      <c r="D34" s="115">
        <v>39</v>
      </c>
      <c r="E34" s="115">
        <v>3.2</v>
      </c>
      <c r="F34" s="7">
        <v>66000</v>
      </c>
      <c r="G34" s="7">
        <v>114100</v>
      </c>
      <c r="H34" s="115">
        <v>57.9</v>
      </c>
      <c r="I34" s="115">
        <v>3.3</v>
      </c>
      <c r="J34" s="7">
        <v>85200</v>
      </c>
      <c r="K34" s="7">
        <v>114100</v>
      </c>
      <c r="L34" s="115">
        <v>74.7</v>
      </c>
      <c r="M34" s="115">
        <v>2.9</v>
      </c>
      <c r="N34" s="7">
        <v>96700</v>
      </c>
      <c r="O34" s="7">
        <v>114100</v>
      </c>
      <c r="P34" s="115">
        <v>84.7</v>
      </c>
      <c r="Q34" s="115">
        <v>2.4</v>
      </c>
      <c r="R34" s="7">
        <v>7000</v>
      </c>
      <c r="S34" s="7">
        <v>114100</v>
      </c>
      <c r="T34" s="115">
        <v>6.2</v>
      </c>
      <c r="U34" s="115">
        <v>1.6</v>
      </c>
      <c r="V34" s="7">
        <v>10400</v>
      </c>
      <c r="W34" s="7">
        <v>114100</v>
      </c>
      <c r="X34" s="115">
        <v>9.1</v>
      </c>
      <c r="Y34" s="115">
        <v>1.9</v>
      </c>
    </row>
    <row r="35" spans="1:25">
      <c r="A35" s="4" t="s">
        <v>1476</v>
      </c>
      <c r="B35" s="7">
        <v>169300</v>
      </c>
      <c r="C35" s="7">
        <v>387000</v>
      </c>
      <c r="D35" s="115">
        <v>43.7</v>
      </c>
      <c r="E35" s="115">
        <v>3.2</v>
      </c>
      <c r="F35" s="7">
        <v>227800</v>
      </c>
      <c r="G35" s="7">
        <v>387000</v>
      </c>
      <c r="H35" s="115">
        <v>58.9</v>
      </c>
      <c r="I35" s="115">
        <v>3.2</v>
      </c>
      <c r="J35" s="7">
        <v>280500</v>
      </c>
      <c r="K35" s="7">
        <v>387000</v>
      </c>
      <c r="L35" s="115">
        <v>72.5</v>
      </c>
      <c r="M35" s="115">
        <v>2.9</v>
      </c>
      <c r="N35" s="7">
        <v>314900</v>
      </c>
      <c r="O35" s="7">
        <v>387000</v>
      </c>
      <c r="P35" s="115">
        <v>81.400000000000006</v>
      </c>
      <c r="Q35" s="115">
        <v>2.6</v>
      </c>
      <c r="R35" s="7">
        <v>30600</v>
      </c>
      <c r="S35" s="7">
        <v>387000</v>
      </c>
      <c r="T35" s="115">
        <v>7.9</v>
      </c>
      <c r="U35" s="115">
        <v>1.8</v>
      </c>
      <c r="V35" s="7">
        <v>41500</v>
      </c>
      <c r="W35" s="7">
        <v>387000</v>
      </c>
      <c r="X35" s="115">
        <v>10.7</v>
      </c>
      <c r="Y35" s="115">
        <v>2</v>
      </c>
    </row>
    <row r="36" spans="1:25">
      <c r="A36" s="4" t="s">
        <v>1477</v>
      </c>
      <c r="B36" s="7">
        <v>38400</v>
      </c>
      <c r="C36" s="7">
        <v>142400</v>
      </c>
      <c r="D36" s="115">
        <v>26.9</v>
      </c>
      <c r="E36" s="115">
        <v>2.9</v>
      </c>
      <c r="F36" s="7">
        <v>65100</v>
      </c>
      <c r="G36" s="7">
        <v>142400</v>
      </c>
      <c r="H36" s="115">
        <v>45.7</v>
      </c>
      <c r="I36" s="115">
        <v>3.3</v>
      </c>
      <c r="J36" s="7">
        <v>95000</v>
      </c>
      <c r="K36" s="7">
        <v>142400</v>
      </c>
      <c r="L36" s="115">
        <v>66.7</v>
      </c>
      <c r="M36" s="115">
        <v>3.1</v>
      </c>
      <c r="N36" s="7">
        <v>112400</v>
      </c>
      <c r="O36" s="7">
        <v>142400</v>
      </c>
      <c r="P36" s="115">
        <v>78.900000000000006</v>
      </c>
      <c r="Q36" s="115">
        <v>2.7</v>
      </c>
      <c r="R36" s="7">
        <v>11100</v>
      </c>
      <c r="S36" s="7">
        <v>142400</v>
      </c>
      <c r="T36" s="115">
        <v>7.8</v>
      </c>
      <c r="U36" s="115">
        <v>1.8</v>
      </c>
      <c r="V36" s="7">
        <v>18900</v>
      </c>
      <c r="W36" s="7">
        <v>142400</v>
      </c>
      <c r="X36" s="115">
        <v>13.3</v>
      </c>
      <c r="Y36" s="115">
        <v>2.2999999999999998</v>
      </c>
    </row>
    <row r="37" spans="1:25">
      <c r="A37" s="4" t="s">
        <v>94</v>
      </c>
      <c r="B37" s="7">
        <v>36700</v>
      </c>
      <c r="C37" s="7">
        <v>132200</v>
      </c>
      <c r="D37" s="115">
        <v>27.7</v>
      </c>
      <c r="E37" s="115">
        <v>2.9</v>
      </c>
      <c r="F37" s="7">
        <v>62300</v>
      </c>
      <c r="G37" s="7">
        <v>132200</v>
      </c>
      <c r="H37" s="115">
        <v>47.1</v>
      </c>
      <c r="I37" s="115">
        <v>3.2</v>
      </c>
      <c r="J37" s="7">
        <v>88200</v>
      </c>
      <c r="K37" s="7">
        <v>132200</v>
      </c>
      <c r="L37" s="115">
        <v>66.7</v>
      </c>
      <c r="M37" s="115">
        <v>3</v>
      </c>
      <c r="N37" s="7">
        <v>105700</v>
      </c>
      <c r="O37" s="7">
        <v>132200</v>
      </c>
      <c r="P37" s="115">
        <v>79.900000000000006</v>
      </c>
      <c r="Q37" s="115">
        <v>2.6</v>
      </c>
      <c r="R37" s="7">
        <v>11100</v>
      </c>
      <c r="S37" s="7">
        <v>132200</v>
      </c>
      <c r="T37" s="115">
        <v>8.4</v>
      </c>
      <c r="U37" s="115">
        <v>1.8</v>
      </c>
      <c r="V37" s="7">
        <v>15400</v>
      </c>
      <c r="W37" s="7">
        <v>132200</v>
      </c>
      <c r="X37" s="115">
        <v>11.7</v>
      </c>
      <c r="Y37" s="115">
        <v>2.1</v>
      </c>
    </row>
    <row r="38" spans="1:25">
      <c r="A38" s="4" t="s">
        <v>1478</v>
      </c>
      <c r="B38" s="7">
        <v>58400</v>
      </c>
      <c r="C38" s="7">
        <v>163500</v>
      </c>
      <c r="D38" s="115">
        <v>35.700000000000003</v>
      </c>
      <c r="E38" s="115">
        <v>3.3</v>
      </c>
      <c r="F38" s="7">
        <v>87900</v>
      </c>
      <c r="G38" s="7">
        <v>163500</v>
      </c>
      <c r="H38" s="115">
        <v>53.7</v>
      </c>
      <c r="I38" s="115">
        <v>3.4</v>
      </c>
      <c r="J38" s="7">
        <v>114400</v>
      </c>
      <c r="K38" s="7">
        <v>163500</v>
      </c>
      <c r="L38" s="115">
        <v>70</v>
      </c>
      <c r="M38" s="115">
        <v>3.1</v>
      </c>
      <c r="N38" s="7">
        <v>133700</v>
      </c>
      <c r="O38" s="7">
        <v>163500</v>
      </c>
      <c r="P38" s="115">
        <v>81.8</v>
      </c>
      <c r="Q38" s="115">
        <v>2.6</v>
      </c>
      <c r="R38" s="7">
        <v>15200</v>
      </c>
      <c r="S38" s="7">
        <v>163500</v>
      </c>
      <c r="T38" s="115">
        <v>9.3000000000000007</v>
      </c>
      <c r="U38" s="115">
        <v>2</v>
      </c>
      <c r="V38" s="7">
        <v>14600</v>
      </c>
      <c r="W38" s="7">
        <v>163500</v>
      </c>
      <c r="X38" s="115">
        <v>8.9</v>
      </c>
      <c r="Y38" s="115">
        <v>1.9</v>
      </c>
    </row>
    <row r="39" spans="1:25">
      <c r="A39" s="4" t="s">
        <v>103</v>
      </c>
      <c r="B39" s="7">
        <v>79200</v>
      </c>
      <c r="C39" s="7">
        <v>174800</v>
      </c>
      <c r="D39" s="115">
        <v>45.3</v>
      </c>
      <c r="E39" s="115">
        <v>3.8</v>
      </c>
      <c r="F39" s="7">
        <v>112200</v>
      </c>
      <c r="G39" s="7">
        <v>174800</v>
      </c>
      <c r="H39" s="115">
        <v>64.2</v>
      </c>
      <c r="I39" s="115">
        <v>3.6</v>
      </c>
      <c r="J39" s="7">
        <v>137300</v>
      </c>
      <c r="K39" s="7">
        <v>174800</v>
      </c>
      <c r="L39" s="115">
        <v>78.5</v>
      </c>
      <c r="M39" s="115">
        <v>3.1</v>
      </c>
      <c r="N39" s="7">
        <v>156200</v>
      </c>
      <c r="O39" s="7">
        <v>174800</v>
      </c>
      <c r="P39" s="115">
        <v>89.4</v>
      </c>
      <c r="Q39" s="115">
        <v>2.2999999999999998</v>
      </c>
      <c r="R39" s="7">
        <v>6300</v>
      </c>
      <c r="S39" s="7">
        <v>174800</v>
      </c>
      <c r="T39" s="115">
        <v>3.6</v>
      </c>
      <c r="U39" s="115">
        <v>1.4</v>
      </c>
      <c r="V39" s="7">
        <v>12300</v>
      </c>
      <c r="W39" s="7">
        <v>174800</v>
      </c>
      <c r="X39" s="115">
        <v>7.1</v>
      </c>
      <c r="Y39" s="115">
        <v>1.9</v>
      </c>
    </row>
    <row r="40" spans="1:25">
      <c r="A40" s="4" t="s">
        <v>1479</v>
      </c>
      <c r="B40" s="7">
        <v>39300</v>
      </c>
      <c r="C40" s="7">
        <v>140100</v>
      </c>
      <c r="D40" s="115">
        <v>28.1</v>
      </c>
      <c r="E40" s="115">
        <v>3</v>
      </c>
      <c r="F40" s="7">
        <v>67500</v>
      </c>
      <c r="G40" s="7">
        <v>140100</v>
      </c>
      <c r="H40" s="115">
        <v>48.2</v>
      </c>
      <c r="I40" s="115">
        <v>3.3</v>
      </c>
      <c r="J40" s="7">
        <v>101200</v>
      </c>
      <c r="K40" s="7">
        <v>140100</v>
      </c>
      <c r="L40" s="115">
        <v>72.3</v>
      </c>
      <c r="M40" s="115">
        <v>3</v>
      </c>
      <c r="N40" s="7">
        <v>117700</v>
      </c>
      <c r="O40" s="7">
        <v>140100</v>
      </c>
      <c r="P40" s="115">
        <v>84</v>
      </c>
      <c r="Q40" s="115">
        <v>2.4</v>
      </c>
      <c r="R40" s="7">
        <v>11500</v>
      </c>
      <c r="S40" s="7">
        <v>140100</v>
      </c>
      <c r="T40" s="115">
        <v>8.1999999999999993</v>
      </c>
      <c r="U40" s="115">
        <v>1.8</v>
      </c>
      <c r="V40" s="7">
        <v>10900</v>
      </c>
      <c r="W40" s="7">
        <v>140100</v>
      </c>
      <c r="X40" s="115">
        <v>7.8</v>
      </c>
      <c r="Y40" s="115">
        <v>1.8</v>
      </c>
    </row>
    <row r="41" spans="1:25">
      <c r="A41" s="4" t="s">
        <v>1480</v>
      </c>
      <c r="B41" s="7">
        <v>74200</v>
      </c>
      <c r="C41" s="7">
        <v>145700</v>
      </c>
      <c r="D41" s="115">
        <v>50.9</v>
      </c>
      <c r="E41" s="115">
        <v>3.4</v>
      </c>
      <c r="F41" s="7">
        <v>97500</v>
      </c>
      <c r="G41" s="7">
        <v>145700</v>
      </c>
      <c r="H41" s="115">
        <v>66.900000000000006</v>
      </c>
      <c r="I41" s="115">
        <v>3.2</v>
      </c>
      <c r="J41" s="7">
        <v>123200</v>
      </c>
      <c r="K41" s="7">
        <v>145700</v>
      </c>
      <c r="L41" s="115">
        <v>84.6</v>
      </c>
      <c r="M41" s="115">
        <v>2.5</v>
      </c>
      <c r="N41" s="7">
        <v>134900</v>
      </c>
      <c r="O41" s="7">
        <v>145700</v>
      </c>
      <c r="P41" s="115">
        <v>92.6</v>
      </c>
      <c r="Q41" s="115">
        <v>1.8</v>
      </c>
      <c r="R41" s="7">
        <v>5400</v>
      </c>
      <c r="S41" s="7">
        <v>145700</v>
      </c>
      <c r="T41" s="115">
        <v>3.7</v>
      </c>
      <c r="U41" s="115">
        <v>1.3</v>
      </c>
      <c r="V41" s="7">
        <v>5500</v>
      </c>
      <c r="W41" s="7">
        <v>145700</v>
      </c>
      <c r="X41" s="115">
        <v>3.8</v>
      </c>
      <c r="Y41" s="115">
        <v>1.3</v>
      </c>
    </row>
    <row r="42" spans="1:25">
      <c r="A42" s="4" t="s">
        <v>112</v>
      </c>
      <c r="B42" s="7">
        <v>53100</v>
      </c>
      <c r="C42" s="7">
        <v>202900</v>
      </c>
      <c r="D42" s="115">
        <v>26.2</v>
      </c>
      <c r="E42" s="115">
        <v>3</v>
      </c>
      <c r="F42" s="7">
        <v>99300</v>
      </c>
      <c r="G42" s="7">
        <v>202900</v>
      </c>
      <c r="H42" s="115">
        <v>48.9</v>
      </c>
      <c r="I42" s="115">
        <v>3.5</v>
      </c>
      <c r="J42" s="7">
        <v>152500</v>
      </c>
      <c r="K42" s="7">
        <v>202900</v>
      </c>
      <c r="L42" s="115">
        <v>75.2</v>
      </c>
      <c r="M42" s="115">
        <v>3</v>
      </c>
      <c r="N42" s="7">
        <v>172000</v>
      </c>
      <c r="O42" s="7">
        <v>202900</v>
      </c>
      <c r="P42" s="115">
        <v>84.8</v>
      </c>
      <c r="Q42" s="115">
        <v>2.5</v>
      </c>
      <c r="R42" s="7">
        <v>13500</v>
      </c>
      <c r="S42" s="7">
        <v>202900</v>
      </c>
      <c r="T42" s="115">
        <v>6.6</v>
      </c>
      <c r="U42" s="115">
        <v>1.7</v>
      </c>
      <c r="V42" s="7">
        <v>17400</v>
      </c>
      <c r="W42" s="7">
        <v>202900</v>
      </c>
      <c r="X42" s="115">
        <v>8.6</v>
      </c>
      <c r="Y42" s="115">
        <v>1.9</v>
      </c>
    </row>
    <row r="43" spans="1:25">
      <c r="A43" s="4" t="s">
        <v>55</v>
      </c>
      <c r="B43" s="7">
        <v>14100</v>
      </c>
      <c r="C43" s="7">
        <v>52900</v>
      </c>
      <c r="D43" s="115">
        <v>26.7</v>
      </c>
      <c r="E43" s="115">
        <v>7.8</v>
      </c>
      <c r="F43" s="7">
        <v>21800</v>
      </c>
      <c r="G43" s="7">
        <v>52900</v>
      </c>
      <c r="H43" s="115">
        <v>41.2</v>
      </c>
      <c r="I43" s="115">
        <v>8.6999999999999993</v>
      </c>
      <c r="J43" s="7">
        <v>33400</v>
      </c>
      <c r="K43" s="7">
        <v>52900</v>
      </c>
      <c r="L43" s="115">
        <v>63</v>
      </c>
      <c r="M43" s="115">
        <v>8.6</v>
      </c>
      <c r="N43" s="7">
        <v>41400</v>
      </c>
      <c r="O43" s="7">
        <v>52900</v>
      </c>
      <c r="P43" s="115">
        <v>78.099999999999994</v>
      </c>
      <c r="Q43" s="115">
        <v>7.3</v>
      </c>
      <c r="R43" s="7">
        <v>3600</v>
      </c>
      <c r="S43" s="7">
        <v>52900</v>
      </c>
      <c r="T43" s="115">
        <v>6.7</v>
      </c>
      <c r="U43" s="7" t="s">
        <v>14</v>
      </c>
      <c r="V43" s="7">
        <v>8000</v>
      </c>
      <c r="W43" s="7">
        <v>52900</v>
      </c>
      <c r="X43" s="115">
        <v>15.1</v>
      </c>
      <c r="Y43" s="115">
        <v>6.4</v>
      </c>
    </row>
    <row r="44" spans="1:25">
      <c r="A44" s="4" t="s">
        <v>61</v>
      </c>
      <c r="B44" s="7">
        <v>24000</v>
      </c>
      <c r="C44" s="7">
        <v>67800</v>
      </c>
      <c r="D44" s="115">
        <v>35.4</v>
      </c>
      <c r="E44" s="115">
        <v>7.8</v>
      </c>
      <c r="F44" s="7">
        <v>39600</v>
      </c>
      <c r="G44" s="7">
        <v>67800</v>
      </c>
      <c r="H44" s="115">
        <v>58.4</v>
      </c>
      <c r="I44" s="115">
        <v>8.1</v>
      </c>
      <c r="J44" s="7">
        <v>53600</v>
      </c>
      <c r="K44" s="7">
        <v>67800</v>
      </c>
      <c r="L44" s="115">
        <v>79</v>
      </c>
      <c r="M44" s="115">
        <v>6.7</v>
      </c>
      <c r="N44" s="7">
        <v>59000</v>
      </c>
      <c r="O44" s="7">
        <v>67800</v>
      </c>
      <c r="P44" s="115">
        <v>87</v>
      </c>
      <c r="Q44" s="115">
        <v>5.5</v>
      </c>
      <c r="R44" s="7">
        <v>3500</v>
      </c>
      <c r="S44" s="7">
        <v>67800</v>
      </c>
      <c r="T44" s="115">
        <v>5.2</v>
      </c>
      <c r="U44" s="7" t="s">
        <v>14</v>
      </c>
      <c r="V44" s="7">
        <v>5300</v>
      </c>
      <c r="W44" s="7">
        <v>67800</v>
      </c>
      <c r="X44" s="115">
        <v>7.8</v>
      </c>
      <c r="Y44" s="115">
        <v>4.4000000000000004</v>
      </c>
    </row>
    <row r="45" spans="1:25">
      <c r="A45" s="4" t="s">
        <v>69</v>
      </c>
      <c r="B45" s="7">
        <v>16500</v>
      </c>
      <c r="C45" s="7">
        <v>45100</v>
      </c>
      <c r="D45" s="115">
        <v>36.5</v>
      </c>
      <c r="E45" s="115">
        <v>9.6999999999999993</v>
      </c>
      <c r="F45" s="7">
        <v>25700</v>
      </c>
      <c r="G45" s="7">
        <v>45100</v>
      </c>
      <c r="H45" s="115">
        <v>56.9</v>
      </c>
      <c r="I45" s="115">
        <v>10</v>
      </c>
      <c r="J45" s="7">
        <v>35900</v>
      </c>
      <c r="K45" s="7">
        <v>45100</v>
      </c>
      <c r="L45" s="115">
        <v>79.599999999999994</v>
      </c>
      <c r="M45" s="115">
        <v>8.1</v>
      </c>
      <c r="N45" s="7">
        <v>40800</v>
      </c>
      <c r="O45" s="7">
        <v>45100</v>
      </c>
      <c r="P45" s="115">
        <v>90.5</v>
      </c>
      <c r="Q45" s="115">
        <v>5.9</v>
      </c>
      <c r="R45" s="7" t="s">
        <v>56</v>
      </c>
      <c r="S45" s="7">
        <v>45100</v>
      </c>
      <c r="T45" s="7" t="s">
        <v>56</v>
      </c>
      <c r="U45" s="7" t="s">
        <v>56</v>
      </c>
      <c r="V45" s="7">
        <v>3900</v>
      </c>
      <c r="W45" s="7">
        <v>45100</v>
      </c>
      <c r="X45" s="115">
        <v>8.6</v>
      </c>
      <c r="Y45" s="7" t="s">
        <v>14</v>
      </c>
    </row>
    <row r="46" spans="1:25">
      <c r="A46" s="4" t="s">
        <v>74</v>
      </c>
      <c r="B46" s="7">
        <v>11300</v>
      </c>
      <c r="C46" s="7">
        <v>47900</v>
      </c>
      <c r="D46" s="115">
        <v>23.6</v>
      </c>
      <c r="E46" s="115">
        <v>8.1999999999999993</v>
      </c>
      <c r="F46" s="7">
        <v>23500</v>
      </c>
      <c r="G46" s="7">
        <v>47900</v>
      </c>
      <c r="H46" s="115">
        <v>48.9</v>
      </c>
      <c r="I46" s="115">
        <v>9.6</v>
      </c>
      <c r="J46" s="7">
        <v>36200</v>
      </c>
      <c r="K46" s="7">
        <v>47900</v>
      </c>
      <c r="L46" s="115">
        <v>75.5</v>
      </c>
      <c r="M46" s="115">
        <v>8.3000000000000007</v>
      </c>
      <c r="N46" s="7">
        <v>43200</v>
      </c>
      <c r="O46" s="7">
        <v>47900</v>
      </c>
      <c r="P46" s="115">
        <v>90.1</v>
      </c>
      <c r="Q46" s="115">
        <v>5.7</v>
      </c>
      <c r="R46" s="7" t="s">
        <v>56</v>
      </c>
      <c r="S46" s="7">
        <v>47900</v>
      </c>
      <c r="T46" s="7" t="s">
        <v>56</v>
      </c>
      <c r="U46" s="7" t="s">
        <v>56</v>
      </c>
      <c r="V46" s="7">
        <v>3900</v>
      </c>
      <c r="W46" s="7">
        <v>47900</v>
      </c>
      <c r="X46" s="115">
        <v>8.1</v>
      </c>
      <c r="Y46" s="7" t="s">
        <v>14</v>
      </c>
    </row>
    <row r="47" spans="1:25">
      <c r="A47" s="4" t="s">
        <v>1481</v>
      </c>
      <c r="B47" s="7">
        <v>32300</v>
      </c>
      <c r="C47" s="7">
        <v>90500</v>
      </c>
      <c r="D47" s="115">
        <v>35.6</v>
      </c>
      <c r="E47" s="115">
        <v>6.8</v>
      </c>
      <c r="F47" s="7">
        <v>59800</v>
      </c>
      <c r="G47" s="7">
        <v>90500</v>
      </c>
      <c r="H47" s="115">
        <v>66.099999999999994</v>
      </c>
      <c r="I47" s="115">
        <v>6.7</v>
      </c>
      <c r="J47" s="7">
        <v>73800</v>
      </c>
      <c r="K47" s="7">
        <v>90500</v>
      </c>
      <c r="L47" s="115">
        <v>81.599999999999994</v>
      </c>
      <c r="M47" s="115">
        <v>5.5</v>
      </c>
      <c r="N47" s="7">
        <v>84300</v>
      </c>
      <c r="O47" s="7">
        <v>90500</v>
      </c>
      <c r="P47" s="115">
        <v>93.2</v>
      </c>
      <c r="Q47" s="115">
        <v>3.6</v>
      </c>
      <c r="R47" s="7">
        <v>1300</v>
      </c>
      <c r="S47" s="7">
        <v>90500</v>
      </c>
      <c r="T47" s="115">
        <v>1.4</v>
      </c>
      <c r="U47" s="7" t="s">
        <v>14</v>
      </c>
      <c r="V47" s="7">
        <v>4900</v>
      </c>
      <c r="W47" s="7">
        <v>90500</v>
      </c>
      <c r="X47" s="115">
        <v>5.4</v>
      </c>
      <c r="Y47" s="115">
        <v>3.2</v>
      </c>
    </row>
    <row r="48" spans="1:25">
      <c r="A48" s="4" t="s">
        <v>90</v>
      </c>
      <c r="B48" s="7">
        <v>15000</v>
      </c>
      <c r="C48" s="7">
        <v>52900</v>
      </c>
      <c r="D48" s="115">
        <v>28.4</v>
      </c>
      <c r="E48" s="115">
        <v>7.7</v>
      </c>
      <c r="F48" s="7">
        <v>23300</v>
      </c>
      <c r="G48" s="7">
        <v>52900</v>
      </c>
      <c r="H48" s="115">
        <v>44</v>
      </c>
      <c r="I48" s="115">
        <v>8.5</v>
      </c>
      <c r="J48" s="7">
        <v>31500</v>
      </c>
      <c r="K48" s="7">
        <v>52900</v>
      </c>
      <c r="L48" s="115">
        <v>59.6</v>
      </c>
      <c r="M48" s="115">
        <v>8.4</v>
      </c>
      <c r="N48" s="7">
        <v>38900</v>
      </c>
      <c r="O48" s="7">
        <v>52900</v>
      </c>
      <c r="P48" s="115">
        <v>73.5</v>
      </c>
      <c r="Q48" s="115">
        <v>7.6</v>
      </c>
      <c r="R48" s="7">
        <v>3300</v>
      </c>
      <c r="S48" s="7">
        <v>52900</v>
      </c>
      <c r="T48" s="115">
        <v>6.3</v>
      </c>
      <c r="U48" s="7" t="s">
        <v>14</v>
      </c>
      <c r="V48" s="7">
        <v>10600</v>
      </c>
      <c r="W48" s="7">
        <v>52900</v>
      </c>
      <c r="X48" s="115">
        <v>20.100000000000001</v>
      </c>
      <c r="Y48" s="115">
        <v>6.9</v>
      </c>
    </row>
    <row r="49" spans="1:25">
      <c r="A49" s="4" t="s">
        <v>92</v>
      </c>
      <c r="B49" s="7">
        <v>31300</v>
      </c>
      <c r="C49" s="7">
        <v>88900</v>
      </c>
      <c r="D49" s="115">
        <v>35.200000000000003</v>
      </c>
      <c r="E49" s="115">
        <v>8</v>
      </c>
      <c r="F49" s="7">
        <v>48900</v>
      </c>
      <c r="G49" s="7">
        <v>88900</v>
      </c>
      <c r="H49" s="115">
        <v>54.9</v>
      </c>
      <c r="I49" s="115">
        <v>8.3000000000000007</v>
      </c>
      <c r="J49" s="7">
        <v>65200</v>
      </c>
      <c r="K49" s="7">
        <v>88900</v>
      </c>
      <c r="L49" s="115">
        <v>73.3</v>
      </c>
      <c r="M49" s="115">
        <v>7.4</v>
      </c>
      <c r="N49" s="7">
        <v>74100</v>
      </c>
      <c r="O49" s="7">
        <v>88900</v>
      </c>
      <c r="P49" s="115">
        <v>83.3</v>
      </c>
      <c r="Q49" s="115">
        <v>6.2</v>
      </c>
      <c r="R49" s="7">
        <v>8700</v>
      </c>
      <c r="S49" s="7">
        <v>88900</v>
      </c>
      <c r="T49" s="115">
        <v>9.8000000000000007</v>
      </c>
      <c r="U49" s="115">
        <v>5</v>
      </c>
      <c r="V49" s="7">
        <v>6100</v>
      </c>
      <c r="W49" s="7">
        <v>88900</v>
      </c>
      <c r="X49" s="115">
        <v>6.9</v>
      </c>
      <c r="Y49" s="7" t="s">
        <v>14</v>
      </c>
    </row>
    <row r="50" spans="1:25">
      <c r="A50" s="4" t="s">
        <v>93</v>
      </c>
      <c r="B50" s="7">
        <v>22000</v>
      </c>
      <c r="C50" s="7">
        <v>35000</v>
      </c>
      <c r="D50" s="115">
        <v>62.7</v>
      </c>
      <c r="E50" s="115">
        <v>11.3</v>
      </c>
      <c r="F50" s="7">
        <v>26800</v>
      </c>
      <c r="G50" s="7">
        <v>35000</v>
      </c>
      <c r="H50" s="115">
        <v>76.599999999999994</v>
      </c>
      <c r="I50" s="115">
        <v>9.9</v>
      </c>
      <c r="J50" s="7">
        <v>31400</v>
      </c>
      <c r="K50" s="7">
        <v>35000</v>
      </c>
      <c r="L50" s="115">
        <v>89.7</v>
      </c>
      <c r="M50" s="115">
        <v>7.1</v>
      </c>
      <c r="N50" s="7">
        <v>34000</v>
      </c>
      <c r="O50" s="7">
        <v>35000</v>
      </c>
      <c r="P50" s="115">
        <v>97.2</v>
      </c>
      <c r="Q50" s="115">
        <v>3.9</v>
      </c>
      <c r="R50" s="7" t="s">
        <v>56</v>
      </c>
      <c r="S50" s="7">
        <v>35000</v>
      </c>
      <c r="T50" s="7" t="s">
        <v>56</v>
      </c>
      <c r="U50" s="7" t="s">
        <v>56</v>
      </c>
      <c r="V50" s="7" t="s">
        <v>56</v>
      </c>
      <c r="W50" s="7">
        <v>35000</v>
      </c>
      <c r="X50" s="7" t="s">
        <v>56</v>
      </c>
      <c r="Y50" s="7" t="s">
        <v>56</v>
      </c>
    </row>
    <row r="51" spans="1:25">
      <c r="A51" s="4" t="s">
        <v>1482</v>
      </c>
      <c r="B51" s="7">
        <v>12500</v>
      </c>
      <c r="C51" s="7">
        <v>42200</v>
      </c>
      <c r="D51" s="115">
        <v>29.5</v>
      </c>
      <c r="E51" s="115">
        <v>8.4</v>
      </c>
      <c r="F51" s="7">
        <v>19000</v>
      </c>
      <c r="G51" s="7">
        <v>42200</v>
      </c>
      <c r="H51" s="115">
        <v>44.9</v>
      </c>
      <c r="I51" s="115">
        <v>9.1</v>
      </c>
      <c r="J51" s="7">
        <v>30900</v>
      </c>
      <c r="K51" s="7">
        <v>42200</v>
      </c>
      <c r="L51" s="115">
        <v>73.2</v>
      </c>
      <c r="M51" s="115">
        <v>8.1</v>
      </c>
      <c r="N51" s="7">
        <v>35300</v>
      </c>
      <c r="O51" s="7">
        <v>42200</v>
      </c>
      <c r="P51" s="115">
        <v>83.7</v>
      </c>
      <c r="Q51" s="115">
        <v>6.8</v>
      </c>
      <c r="R51" s="7">
        <v>1800</v>
      </c>
      <c r="S51" s="7">
        <v>42200</v>
      </c>
      <c r="T51" s="115">
        <v>4.2</v>
      </c>
      <c r="U51" s="7" t="s">
        <v>14</v>
      </c>
      <c r="V51" s="7">
        <v>5100</v>
      </c>
      <c r="W51" s="7">
        <v>42200</v>
      </c>
      <c r="X51" s="115">
        <v>12</v>
      </c>
      <c r="Y51" s="115">
        <v>6</v>
      </c>
    </row>
    <row r="52" spans="1:25">
      <c r="A52" s="4" t="s">
        <v>98</v>
      </c>
      <c r="B52" s="7">
        <v>30600</v>
      </c>
      <c r="C52" s="7">
        <v>66100</v>
      </c>
      <c r="D52" s="115">
        <v>46.3</v>
      </c>
      <c r="E52" s="115">
        <v>8.1</v>
      </c>
      <c r="F52" s="7">
        <v>40100</v>
      </c>
      <c r="G52" s="7">
        <v>66100</v>
      </c>
      <c r="H52" s="115">
        <v>60.6</v>
      </c>
      <c r="I52" s="115">
        <v>8</v>
      </c>
      <c r="J52" s="7">
        <v>54200</v>
      </c>
      <c r="K52" s="7">
        <v>66100</v>
      </c>
      <c r="L52" s="115">
        <v>82.1</v>
      </c>
      <c r="M52" s="115">
        <v>6.2</v>
      </c>
      <c r="N52" s="7">
        <v>60900</v>
      </c>
      <c r="O52" s="7">
        <v>66100</v>
      </c>
      <c r="P52" s="115">
        <v>92.1</v>
      </c>
      <c r="Q52" s="115">
        <v>4.4000000000000004</v>
      </c>
      <c r="R52" s="7">
        <v>3700</v>
      </c>
      <c r="S52" s="7">
        <v>66100</v>
      </c>
      <c r="T52" s="115">
        <v>5.5</v>
      </c>
      <c r="U52" s="7" t="s">
        <v>14</v>
      </c>
      <c r="V52" s="7">
        <v>1500</v>
      </c>
      <c r="W52" s="7">
        <v>66100</v>
      </c>
      <c r="X52" s="115">
        <v>2.2999999999999998</v>
      </c>
      <c r="Y52" s="7" t="s">
        <v>14</v>
      </c>
    </row>
    <row r="53" spans="1:25">
      <c r="A53" s="4" t="s">
        <v>110</v>
      </c>
      <c r="B53" s="7">
        <v>22000</v>
      </c>
      <c r="C53" s="7">
        <v>68100</v>
      </c>
      <c r="D53" s="115">
        <v>32.299999999999997</v>
      </c>
      <c r="E53" s="115">
        <v>7.7</v>
      </c>
      <c r="F53" s="7">
        <v>34800</v>
      </c>
      <c r="G53" s="7">
        <v>68100</v>
      </c>
      <c r="H53" s="115">
        <v>51</v>
      </c>
      <c r="I53" s="115">
        <v>8.1999999999999993</v>
      </c>
      <c r="J53" s="7">
        <v>49600</v>
      </c>
      <c r="K53" s="7">
        <v>68100</v>
      </c>
      <c r="L53" s="115">
        <v>72.8</v>
      </c>
      <c r="M53" s="115">
        <v>7.3</v>
      </c>
      <c r="N53" s="7">
        <v>59500</v>
      </c>
      <c r="O53" s="7">
        <v>68100</v>
      </c>
      <c r="P53" s="115">
        <v>87.4</v>
      </c>
      <c r="Q53" s="115">
        <v>5.4</v>
      </c>
      <c r="R53" s="7">
        <v>3600</v>
      </c>
      <c r="S53" s="7">
        <v>68100</v>
      </c>
      <c r="T53" s="115">
        <v>5.2</v>
      </c>
      <c r="U53" s="7" t="s">
        <v>14</v>
      </c>
      <c r="V53" s="7">
        <v>5000</v>
      </c>
      <c r="W53" s="7">
        <v>68100</v>
      </c>
      <c r="X53" s="115">
        <v>7.4</v>
      </c>
      <c r="Y53" s="115">
        <v>4.3</v>
      </c>
    </row>
    <row r="54" spans="1:25">
      <c r="A54" s="4" t="s">
        <v>1483</v>
      </c>
      <c r="B54" s="7">
        <v>20500</v>
      </c>
      <c r="C54" s="7">
        <v>62000</v>
      </c>
      <c r="D54" s="115">
        <v>33</v>
      </c>
      <c r="E54" s="115">
        <v>7.7</v>
      </c>
      <c r="F54" s="7">
        <v>32800</v>
      </c>
      <c r="G54" s="7">
        <v>62000</v>
      </c>
      <c r="H54" s="115">
        <v>52.9</v>
      </c>
      <c r="I54" s="115">
        <v>8.1</v>
      </c>
      <c r="J54" s="7">
        <v>47000</v>
      </c>
      <c r="K54" s="7">
        <v>62000</v>
      </c>
      <c r="L54" s="115">
        <v>75.8</v>
      </c>
      <c r="M54" s="115">
        <v>7</v>
      </c>
      <c r="N54" s="7">
        <v>55400</v>
      </c>
      <c r="O54" s="7">
        <v>62000</v>
      </c>
      <c r="P54" s="115">
        <v>89.3</v>
      </c>
      <c r="Q54" s="115">
        <v>5</v>
      </c>
      <c r="R54" s="7">
        <v>2600</v>
      </c>
      <c r="S54" s="7">
        <v>62000</v>
      </c>
      <c r="T54" s="115">
        <v>4.3</v>
      </c>
      <c r="U54" s="7" t="s">
        <v>14</v>
      </c>
      <c r="V54" s="7">
        <v>4000</v>
      </c>
      <c r="W54" s="7">
        <v>62000</v>
      </c>
      <c r="X54" s="115">
        <v>6.4</v>
      </c>
      <c r="Y54" s="7" t="s">
        <v>14</v>
      </c>
    </row>
    <row r="55" spans="1:25">
      <c r="A55" s="4" t="s">
        <v>75</v>
      </c>
      <c r="B55" s="7">
        <v>24300</v>
      </c>
      <c r="C55" s="7">
        <v>92700</v>
      </c>
      <c r="D55" s="115">
        <v>26.2</v>
      </c>
      <c r="E55" s="115">
        <v>3.1</v>
      </c>
      <c r="F55" s="7">
        <v>42100</v>
      </c>
      <c r="G55" s="7">
        <v>92700</v>
      </c>
      <c r="H55" s="115">
        <v>45.4</v>
      </c>
      <c r="I55" s="115">
        <v>3.5</v>
      </c>
      <c r="J55" s="7">
        <v>64000</v>
      </c>
      <c r="K55" s="7">
        <v>92700</v>
      </c>
      <c r="L55" s="115">
        <v>69</v>
      </c>
      <c r="M55" s="115">
        <v>3.3</v>
      </c>
      <c r="N55" s="7">
        <v>74000</v>
      </c>
      <c r="O55" s="7">
        <v>92700</v>
      </c>
      <c r="P55" s="115">
        <v>79.8</v>
      </c>
      <c r="Q55" s="115">
        <v>2.8</v>
      </c>
      <c r="R55" s="7">
        <v>5100</v>
      </c>
      <c r="S55" s="7">
        <v>92700</v>
      </c>
      <c r="T55" s="115">
        <v>5.5</v>
      </c>
      <c r="U55" s="115">
        <v>1.6</v>
      </c>
      <c r="V55" s="7">
        <v>13600</v>
      </c>
      <c r="W55" s="7">
        <v>92700</v>
      </c>
      <c r="X55" s="115">
        <v>14.7</v>
      </c>
      <c r="Y55" s="115">
        <v>2.5</v>
      </c>
    </row>
    <row r="56" spans="1:25">
      <c r="A56" s="4" t="s">
        <v>1484</v>
      </c>
      <c r="B56" s="7">
        <v>130400</v>
      </c>
      <c r="C56" s="7">
        <v>333400</v>
      </c>
      <c r="D56" s="115">
        <v>39.1</v>
      </c>
      <c r="E56" s="115">
        <v>3.3</v>
      </c>
      <c r="F56" s="7">
        <v>183600</v>
      </c>
      <c r="G56" s="7">
        <v>333400</v>
      </c>
      <c r="H56" s="115">
        <v>55.1</v>
      </c>
      <c r="I56" s="115">
        <v>3.3</v>
      </c>
      <c r="J56" s="7">
        <v>240700</v>
      </c>
      <c r="K56" s="7">
        <v>333400</v>
      </c>
      <c r="L56" s="115">
        <v>72.2</v>
      </c>
      <c r="M56" s="115">
        <v>3</v>
      </c>
      <c r="N56" s="7">
        <v>265600</v>
      </c>
      <c r="O56" s="7">
        <v>333400</v>
      </c>
      <c r="P56" s="115">
        <v>79.7</v>
      </c>
      <c r="Q56" s="115">
        <v>2.7</v>
      </c>
      <c r="R56" s="7">
        <v>29600</v>
      </c>
      <c r="S56" s="7">
        <v>333400</v>
      </c>
      <c r="T56" s="115">
        <v>8.9</v>
      </c>
      <c r="U56" s="115">
        <v>1.9</v>
      </c>
      <c r="V56" s="7">
        <v>38300</v>
      </c>
      <c r="W56" s="7">
        <v>333400</v>
      </c>
      <c r="X56" s="115">
        <v>11.5</v>
      </c>
      <c r="Y56" s="115">
        <v>2.1</v>
      </c>
    </row>
    <row r="57" spans="1:25">
      <c r="A57" s="4" t="s">
        <v>1485</v>
      </c>
      <c r="B57" s="7">
        <v>54700</v>
      </c>
      <c r="C57" s="7">
        <v>161400</v>
      </c>
      <c r="D57" s="115">
        <v>33.9</v>
      </c>
      <c r="E57" s="115">
        <v>3.3</v>
      </c>
      <c r="F57" s="7">
        <v>86100</v>
      </c>
      <c r="G57" s="7">
        <v>161400</v>
      </c>
      <c r="H57" s="115">
        <v>53.4</v>
      </c>
      <c r="I57" s="115">
        <v>3.5</v>
      </c>
      <c r="J57" s="7">
        <v>124900</v>
      </c>
      <c r="K57" s="7">
        <v>161400</v>
      </c>
      <c r="L57" s="115">
        <v>77.400000000000006</v>
      </c>
      <c r="M57" s="115">
        <v>2.9</v>
      </c>
      <c r="N57" s="7">
        <v>139800</v>
      </c>
      <c r="O57" s="7">
        <v>161400</v>
      </c>
      <c r="P57" s="115">
        <v>86.6</v>
      </c>
      <c r="Q57" s="115">
        <v>2.4</v>
      </c>
      <c r="R57" s="7">
        <v>11700</v>
      </c>
      <c r="S57" s="7">
        <v>161400</v>
      </c>
      <c r="T57" s="115">
        <v>7.2</v>
      </c>
      <c r="U57" s="115">
        <v>1.8</v>
      </c>
      <c r="V57" s="7">
        <v>9900</v>
      </c>
      <c r="W57" s="7">
        <v>161400</v>
      </c>
      <c r="X57" s="115">
        <v>6.1</v>
      </c>
      <c r="Y57" s="115">
        <v>1.7</v>
      </c>
    </row>
    <row r="58" spans="1:25">
      <c r="A58" s="4" t="s">
        <v>1486</v>
      </c>
      <c r="B58" s="7">
        <v>35900</v>
      </c>
      <c r="C58" s="7">
        <v>109400</v>
      </c>
      <c r="D58" s="115">
        <v>32.799999999999997</v>
      </c>
      <c r="E58" s="115">
        <v>3.4</v>
      </c>
      <c r="F58" s="7">
        <v>59000</v>
      </c>
      <c r="G58" s="7">
        <v>109400</v>
      </c>
      <c r="H58" s="115">
        <v>53.9</v>
      </c>
      <c r="I58" s="115">
        <v>3.6</v>
      </c>
      <c r="J58" s="7">
        <v>80900</v>
      </c>
      <c r="K58" s="7">
        <v>109400</v>
      </c>
      <c r="L58" s="115">
        <v>73.900000000000006</v>
      </c>
      <c r="M58" s="115">
        <v>3.2</v>
      </c>
      <c r="N58" s="7">
        <v>92500</v>
      </c>
      <c r="O58" s="7">
        <v>109400</v>
      </c>
      <c r="P58" s="115">
        <v>84.5</v>
      </c>
      <c r="Q58" s="115">
        <v>2.6</v>
      </c>
      <c r="R58" s="7">
        <v>5300</v>
      </c>
      <c r="S58" s="7">
        <v>109400</v>
      </c>
      <c r="T58" s="115">
        <v>4.8</v>
      </c>
      <c r="U58" s="115">
        <v>1.6</v>
      </c>
      <c r="V58" s="7">
        <v>11600</v>
      </c>
      <c r="W58" s="7">
        <v>109400</v>
      </c>
      <c r="X58" s="115">
        <v>10.6</v>
      </c>
      <c r="Y58" s="115">
        <v>2.2000000000000002</v>
      </c>
    </row>
    <row r="59" spans="1:25">
      <c r="A59" s="4" t="s">
        <v>1487</v>
      </c>
      <c r="B59" s="7">
        <v>70000</v>
      </c>
      <c r="C59" s="7">
        <v>190400</v>
      </c>
      <c r="D59" s="115">
        <v>36.799999999999997</v>
      </c>
      <c r="E59" s="115">
        <v>3.3</v>
      </c>
      <c r="F59" s="7">
        <v>109000</v>
      </c>
      <c r="G59" s="7">
        <v>190400</v>
      </c>
      <c r="H59" s="115">
        <v>57.3</v>
      </c>
      <c r="I59" s="115">
        <v>3.4</v>
      </c>
      <c r="J59" s="7">
        <v>148200</v>
      </c>
      <c r="K59" s="7">
        <v>190400</v>
      </c>
      <c r="L59" s="115">
        <v>77.900000000000006</v>
      </c>
      <c r="M59" s="115">
        <v>2.8</v>
      </c>
      <c r="N59" s="7">
        <v>166900</v>
      </c>
      <c r="O59" s="7">
        <v>190400</v>
      </c>
      <c r="P59" s="115">
        <v>87.6</v>
      </c>
      <c r="Q59" s="115">
        <v>2.2000000000000002</v>
      </c>
      <c r="R59" s="7">
        <v>10700</v>
      </c>
      <c r="S59" s="7">
        <v>190400</v>
      </c>
      <c r="T59" s="115">
        <v>5.6</v>
      </c>
      <c r="U59" s="115">
        <v>1.6</v>
      </c>
      <c r="V59" s="7">
        <v>12800</v>
      </c>
      <c r="W59" s="7">
        <v>190400</v>
      </c>
      <c r="X59" s="115">
        <v>6.7</v>
      </c>
      <c r="Y59" s="115">
        <v>1.7</v>
      </c>
    </row>
    <row r="60" spans="1:25">
      <c r="A60" s="4" t="s">
        <v>1488</v>
      </c>
      <c r="B60" s="7">
        <v>69500</v>
      </c>
      <c r="C60" s="7">
        <v>192500</v>
      </c>
      <c r="D60" s="115">
        <v>36.1</v>
      </c>
      <c r="E60" s="115">
        <v>3.4</v>
      </c>
      <c r="F60" s="7">
        <v>108800</v>
      </c>
      <c r="G60" s="7">
        <v>192500</v>
      </c>
      <c r="H60" s="115">
        <v>56.5</v>
      </c>
      <c r="I60" s="115">
        <v>3.5</v>
      </c>
      <c r="J60" s="7">
        <v>144900</v>
      </c>
      <c r="K60" s="7">
        <v>192500</v>
      </c>
      <c r="L60" s="115">
        <v>75.3</v>
      </c>
      <c r="M60" s="115">
        <v>3.1</v>
      </c>
      <c r="N60" s="7">
        <v>166000</v>
      </c>
      <c r="O60" s="7">
        <v>192500</v>
      </c>
      <c r="P60" s="115">
        <v>86.3</v>
      </c>
      <c r="Q60" s="115">
        <v>2.4</v>
      </c>
      <c r="R60" s="7">
        <v>9800</v>
      </c>
      <c r="S60" s="7">
        <v>192500</v>
      </c>
      <c r="T60" s="115">
        <v>5.0999999999999996</v>
      </c>
      <c r="U60" s="115">
        <v>1.6</v>
      </c>
      <c r="V60" s="7">
        <v>16700</v>
      </c>
      <c r="W60" s="7">
        <v>192500</v>
      </c>
      <c r="X60" s="115">
        <v>8.6999999999999993</v>
      </c>
      <c r="Y60" s="115">
        <v>2</v>
      </c>
    </row>
    <row r="61" spans="1:25">
      <c r="A61" s="4" t="s">
        <v>1489</v>
      </c>
      <c r="B61" s="7">
        <v>45800</v>
      </c>
      <c r="C61" s="7">
        <v>168200</v>
      </c>
      <c r="D61" s="115">
        <v>27.2</v>
      </c>
      <c r="E61" s="115">
        <v>3.3</v>
      </c>
      <c r="F61" s="7">
        <v>81900</v>
      </c>
      <c r="G61" s="7">
        <v>168200</v>
      </c>
      <c r="H61" s="115">
        <v>48.7</v>
      </c>
      <c r="I61" s="115">
        <v>3.7</v>
      </c>
      <c r="J61" s="7">
        <v>114100</v>
      </c>
      <c r="K61" s="7">
        <v>168200</v>
      </c>
      <c r="L61" s="115">
        <v>67.8</v>
      </c>
      <c r="M61" s="115">
        <v>3.5</v>
      </c>
      <c r="N61" s="7">
        <v>137100</v>
      </c>
      <c r="O61" s="7">
        <v>168200</v>
      </c>
      <c r="P61" s="115">
        <v>81.5</v>
      </c>
      <c r="Q61" s="115">
        <v>2.9</v>
      </c>
      <c r="R61" s="7">
        <v>16300</v>
      </c>
      <c r="S61" s="7">
        <v>168200</v>
      </c>
      <c r="T61" s="115">
        <v>9.6999999999999993</v>
      </c>
      <c r="U61" s="115">
        <v>2.2000000000000002</v>
      </c>
      <c r="V61" s="7">
        <v>14900</v>
      </c>
      <c r="W61" s="7">
        <v>168200</v>
      </c>
      <c r="X61" s="115">
        <v>8.9</v>
      </c>
      <c r="Y61" s="115">
        <v>2.1</v>
      </c>
    </row>
    <row r="62" spans="1:25">
      <c r="A62" s="4" t="s">
        <v>1490</v>
      </c>
      <c r="B62" s="7">
        <v>22200</v>
      </c>
      <c r="C62" s="7">
        <v>95500</v>
      </c>
      <c r="D62" s="115">
        <v>23.2</v>
      </c>
      <c r="E62" s="115">
        <v>2.8</v>
      </c>
      <c r="F62" s="7">
        <v>43200</v>
      </c>
      <c r="G62" s="7">
        <v>95500</v>
      </c>
      <c r="H62" s="115">
        <v>45.2</v>
      </c>
      <c r="I62" s="115">
        <v>3.3</v>
      </c>
      <c r="J62" s="7">
        <v>65500</v>
      </c>
      <c r="K62" s="7">
        <v>95500</v>
      </c>
      <c r="L62" s="115">
        <v>68.599999999999994</v>
      </c>
      <c r="M62" s="115">
        <v>3.1</v>
      </c>
      <c r="N62" s="7">
        <v>78400</v>
      </c>
      <c r="O62" s="7">
        <v>95500</v>
      </c>
      <c r="P62" s="115">
        <v>82</v>
      </c>
      <c r="Q62" s="115">
        <v>2.6</v>
      </c>
      <c r="R62" s="7">
        <v>6900</v>
      </c>
      <c r="S62" s="7">
        <v>95500</v>
      </c>
      <c r="T62" s="115">
        <v>7.3</v>
      </c>
      <c r="U62" s="115">
        <v>1.7</v>
      </c>
      <c r="V62" s="7">
        <v>10200</v>
      </c>
      <c r="W62" s="7">
        <v>95500</v>
      </c>
      <c r="X62" s="115">
        <v>10.7</v>
      </c>
      <c r="Y62" s="115">
        <v>2.1</v>
      </c>
    </row>
    <row r="63" spans="1:25">
      <c r="A63" s="4" t="s">
        <v>1491</v>
      </c>
      <c r="B63" s="7">
        <v>29000</v>
      </c>
      <c r="C63" s="7">
        <v>102400</v>
      </c>
      <c r="D63" s="115">
        <v>28.3</v>
      </c>
      <c r="E63" s="115">
        <v>3.3</v>
      </c>
      <c r="F63" s="7">
        <v>47500</v>
      </c>
      <c r="G63" s="7">
        <v>102400</v>
      </c>
      <c r="H63" s="115">
        <v>46.3</v>
      </c>
      <c r="I63" s="115">
        <v>3.6</v>
      </c>
      <c r="J63" s="7">
        <v>67900</v>
      </c>
      <c r="K63" s="7">
        <v>102400</v>
      </c>
      <c r="L63" s="115">
        <v>66.3</v>
      </c>
      <c r="M63" s="115">
        <v>3.4</v>
      </c>
      <c r="N63" s="7">
        <v>82300</v>
      </c>
      <c r="O63" s="7">
        <v>102400</v>
      </c>
      <c r="P63" s="115">
        <v>80.3</v>
      </c>
      <c r="Q63" s="115">
        <v>2.9</v>
      </c>
      <c r="R63" s="7">
        <v>8600</v>
      </c>
      <c r="S63" s="7">
        <v>102400</v>
      </c>
      <c r="T63" s="115">
        <v>8.4</v>
      </c>
      <c r="U63" s="115">
        <v>2</v>
      </c>
      <c r="V63" s="7">
        <v>11600</v>
      </c>
      <c r="W63" s="7">
        <v>102400</v>
      </c>
      <c r="X63" s="115">
        <v>11.3</v>
      </c>
      <c r="Y63" s="115">
        <v>2.2999999999999998</v>
      </c>
    </row>
    <row r="64" spans="1:25">
      <c r="A64" s="4" t="s">
        <v>1492</v>
      </c>
      <c r="B64" s="7">
        <v>66000</v>
      </c>
      <c r="C64" s="7">
        <v>134500</v>
      </c>
      <c r="D64" s="115">
        <v>49.1</v>
      </c>
      <c r="E64" s="115">
        <v>3.5</v>
      </c>
      <c r="F64" s="7">
        <v>92900</v>
      </c>
      <c r="G64" s="7">
        <v>134500</v>
      </c>
      <c r="H64" s="115">
        <v>69.099999999999994</v>
      </c>
      <c r="I64" s="115">
        <v>3.2</v>
      </c>
      <c r="J64" s="7">
        <v>111600</v>
      </c>
      <c r="K64" s="7">
        <v>134500</v>
      </c>
      <c r="L64" s="115">
        <v>83</v>
      </c>
      <c r="M64" s="115">
        <v>2.6</v>
      </c>
      <c r="N64" s="7">
        <v>125500</v>
      </c>
      <c r="O64" s="7">
        <v>134500</v>
      </c>
      <c r="P64" s="115">
        <v>93.3</v>
      </c>
      <c r="Q64" s="115">
        <v>1.7</v>
      </c>
      <c r="R64" s="7">
        <v>3500</v>
      </c>
      <c r="S64" s="7">
        <v>134500</v>
      </c>
      <c r="T64" s="115">
        <v>2.6</v>
      </c>
      <c r="U64" s="115">
        <v>1.1000000000000001</v>
      </c>
      <c r="V64" s="7">
        <v>5500</v>
      </c>
      <c r="W64" s="7">
        <v>134500</v>
      </c>
      <c r="X64" s="115">
        <v>4.0999999999999996</v>
      </c>
      <c r="Y64" s="115">
        <v>1.4</v>
      </c>
    </row>
    <row r="65" spans="1:25">
      <c r="A65" s="4" t="s">
        <v>1493</v>
      </c>
      <c r="B65" s="7">
        <v>10300</v>
      </c>
      <c r="C65" s="7">
        <v>32200</v>
      </c>
      <c r="D65" s="115">
        <v>32.200000000000003</v>
      </c>
      <c r="E65" s="115">
        <v>10.4</v>
      </c>
      <c r="F65" s="7">
        <v>16000</v>
      </c>
      <c r="G65" s="7">
        <v>32200</v>
      </c>
      <c r="H65" s="115">
        <v>49.6</v>
      </c>
      <c r="I65" s="115">
        <v>11.1</v>
      </c>
      <c r="J65" s="7">
        <v>25700</v>
      </c>
      <c r="K65" s="7">
        <v>32200</v>
      </c>
      <c r="L65" s="115">
        <v>79.900000000000006</v>
      </c>
      <c r="M65" s="115">
        <v>8.9</v>
      </c>
      <c r="N65" s="7">
        <v>30200</v>
      </c>
      <c r="O65" s="7">
        <v>32200</v>
      </c>
      <c r="P65" s="115">
        <v>93.7</v>
      </c>
      <c r="Q65" s="115">
        <v>5.4</v>
      </c>
      <c r="R65" s="7">
        <v>1700</v>
      </c>
      <c r="S65" s="7">
        <v>32200</v>
      </c>
      <c r="T65" s="115">
        <v>5.2</v>
      </c>
      <c r="U65" s="7" t="s">
        <v>14</v>
      </c>
      <c r="V65" s="7" t="s">
        <v>56</v>
      </c>
      <c r="W65" s="7">
        <v>32200</v>
      </c>
      <c r="X65" s="7" t="s">
        <v>56</v>
      </c>
      <c r="Y65" s="7" t="s">
        <v>56</v>
      </c>
    </row>
    <row r="66" spans="1:25">
      <c r="A66" s="4" t="s">
        <v>1494</v>
      </c>
      <c r="B66" s="7">
        <v>21400</v>
      </c>
      <c r="C66" s="7">
        <v>49800</v>
      </c>
      <c r="D66" s="115">
        <v>43</v>
      </c>
      <c r="E66" s="115">
        <v>8.1</v>
      </c>
      <c r="F66" s="7">
        <v>32900</v>
      </c>
      <c r="G66" s="7">
        <v>49800</v>
      </c>
      <c r="H66" s="115">
        <v>66</v>
      </c>
      <c r="I66" s="115">
        <v>7.7</v>
      </c>
      <c r="J66" s="7">
        <v>41400</v>
      </c>
      <c r="K66" s="7">
        <v>49800</v>
      </c>
      <c r="L66" s="115">
        <v>83.2</v>
      </c>
      <c r="M66" s="115">
        <v>6.1</v>
      </c>
      <c r="N66" s="7">
        <v>46600</v>
      </c>
      <c r="O66" s="7">
        <v>49800</v>
      </c>
      <c r="P66" s="115">
        <v>93.5</v>
      </c>
      <c r="Q66" s="115">
        <v>4</v>
      </c>
      <c r="R66" s="7">
        <v>1800</v>
      </c>
      <c r="S66" s="7">
        <v>49800</v>
      </c>
      <c r="T66" s="115">
        <v>3.6</v>
      </c>
      <c r="U66" s="7" t="s">
        <v>14</v>
      </c>
      <c r="V66" s="7">
        <v>1500</v>
      </c>
      <c r="W66" s="7">
        <v>49800</v>
      </c>
      <c r="X66" s="115">
        <v>2.9</v>
      </c>
      <c r="Y66" s="7" t="s">
        <v>14</v>
      </c>
    </row>
    <row r="67" spans="1:25">
      <c r="A67" s="4" t="s">
        <v>1495</v>
      </c>
      <c r="B67" s="7">
        <v>41000</v>
      </c>
      <c r="C67" s="7">
        <v>92200</v>
      </c>
      <c r="D67" s="115">
        <v>44.5</v>
      </c>
      <c r="E67" s="115">
        <v>6.5</v>
      </c>
      <c r="F67" s="7">
        <v>58400</v>
      </c>
      <c r="G67" s="7">
        <v>92200</v>
      </c>
      <c r="H67" s="115">
        <v>63.4</v>
      </c>
      <c r="I67" s="115">
        <v>6.3</v>
      </c>
      <c r="J67" s="7">
        <v>75600</v>
      </c>
      <c r="K67" s="7">
        <v>92200</v>
      </c>
      <c r="L67" s="115">
        <v>82</v>
      </c>
      <c r="M67" s="115">
        <v>5</v>
      </c>
      <c r="N67" s="7">
        <v>83800</v>
      </c>
      <c r="O67" s="7">
        <v>92200</v>
      </c>
      <c r="P67" s="115">
        <v>90.9</v>
      </c>
      <c r="Q67" s="115">
        <v>3.8</v>
      </c>
      <c r="R67" s="7">
        <v>6700</v>
      </c>
      <c r="S67" s="7">
        <v>92200</v>
      </c>
      <c r="T67" s="115">
        <v>7.2</v>
      </c>
      <c r="U67" s="115">
        <v>3.4</v>
      </c>
      <c r="V67" s="7">
        <v>1700</v>
      </c>
      <c r="W67" s="7">
        <v>92200</v>
      </c>
      <c r="X67" s="115">
        <v>1.9</v>
      </c>
      <c r="Y67" s="7" t="s">
        <v>14</v>
      </c>
    </row>
    <row r="68" spans="1:25">
      <c r="A68" s="4" t="s">
        <v>1496</v>
      </c>
      <c r="B68" s="7">
        <v>10700</v>
      </c>
      <c r="C68" s="7">
        <v>29700</v>
      </c>
      <c r="D68" s="115">
        <v>35.9</v>
      </c>
      <c r="E68" s="115">
        <v>13.2</v>
      </c>
      <c r="F68" s="7">
        <v>16700</v>
      </c>
      <c r="G68" s="7">
        <v>29700</v>
      </c>
      <c r="H68" s="115">
        <v>56.3</v>
      </c>
      <c r="I68" s="115">
        <v>13.6</v>
      </c>
      <c r="J68" s="7">
        <v>24100</v>
      </c>
      <c r="K68" s="7">
        <v>29700</v>
      </c>
      <c r="L68" s="115">
        <v>81.2</v>
      </c>
      <c r="M68" s="115">
        <v>10.7</v>
      </c>
      <c r="N68" s="7">
        <v>26100</v>
      </c>
      <c r="O68" s="7">
        <v>29700</v>
      </c>
      <c r="P68" s="115">
        <v>87.7</v>
      </c>
      <c r="Q68" s="115">
        <v>9</v>
      </c>
      <c r="R68" s="7" t="s">
        <v>56</v>
      </c>
      <c r="S68" s="7">
        <v>29700</v>
      </c>
      <c r="T68" s="7" t="s">
        <v>56</v>
      </c>
      <c r="U68" s="7" t="s">
        <v>56</v>
      </c>
      <c r="V68" s="7">
        <v>2200</v>
      </c>
      <c r="W68" s="7">
        <v>29700</v>
      </c>
      <c r="X68" s="115">
        <v>7.3</v>
      </c>
      <c r="Y68" s="7" t="s">
        <v>14</v>
      </c>
    </row>
    <row r="69" spans="1:25">
      <c r="A69" s="4" t="s">
        <v>1497</v>
      </c>
      <c r="B69" s="7">
        <v>15100</v>
      </c>
      <c r="C69" s="7">
        <v>31500</v>
      </c>
      <c r="D69" s="115">
        <v>47.9</v>
      </c>
      <c r="E69" s="115">
        <v>10.7</v>
      </c>
      <c r="F69" s="7">
        <v>22000</v>
      </c>
      <c r="G69" s="7">
        <v>31500</v>
      </c>
      <c r="H69" s="115">
        <v>70</v>
      </c>
      <c r="I69" s="115">
        <v>9.9</v>
      </c>
      <c r="J69" s="7">
        <v>27200</v>
      </c>
      <c r="K69" s="7">
        <v>31500</v>
      </c>
      <c r="L69" s="115">
        <v>86.5</v>
      </c>
      <c r="M69" s="115">
        <v>7.4</v>
      </c>
      <c r="N69" s="7">
        <v>29400</v>
      </c>
      <c r="O69" s="7">
        <v>31500</v>
      </c>
      <c r="P69" s="115">
        <v>93.5</v>
      </c>
      <c r="Q69" s="115">
        <v>5.3</v>
      </c>
      <c r="R69" s="7" t="s">
        <v>56</v>
      </c>
      <c r="S69" s="7">
        <v>31500</v>
      </c>
      <c r="T69" s="7" t="s">
        <v>56</v>
      </c>
      <c r="U69" s="7" t="s">
        <v>56</v>
      </c>
      <c r="V69" s="7">
        <v>2000</v>
      </c>
      <c r="W69" s="7">
        <v>31500</v>
      </c>
      <c r="X69" s="115">
        <v>6.5</v>
      </c>
      <c r="Y69" s="7" t="s">
        <v>14</v>
      </c>
    </row>
    <row r="70" spans="1:25">
      <c r="A70" s="4" t="s">
        <v>1498</v>
      </c>
      <c r="B70" s="7">
        <v>17200</v>
      </c>
      <c r="C70" s="7">
        <v>60400</v>
      </c>
      <c r="D70" s="115">
        <v>28.6</v>
      </c>
      <c r="E70" s="115">
        <v>6.8</v>
      </c>
      <c r="F70" s="7">
        <v>30700</v>
      </c>
      <c r="G70" s="7">
        <v>60400</v>
      </c>
      <c r="H70" s="115">
        <v>50.8</v>
      </c>
      <c r="I70" s="115">
        <v>7.5</v>
      </c>
      <c r="J70" s="7">
        <v>41300</v>
      </c>
      <c r="K70" s="7">
        <v>60400</v>
      </c>
      <c r="L70" s="115">
        <v>68.400000000000006</v>
      </c>
      <c r="M70" s="115">
        <v>7</v>
      </c>
      <c r="N70" s="7">
        <v>50500</v>
      </c>
      <c r="O70" s="7">
        <v>60400</v>
      </c>
      <c r="P70" s="115">
        <v>83.7</v>
      </c>
      <c r="Q70" s="115">
        <v>5.5</v>
      </c>
      <c r="R70" s="7">
        <v>4100</v>
      </c>
      <c r="S70" s="7">
        <v>60400</v>
      </c>
      <c r="T70" s="115">
        <v>6.8</v>
      </c>
      <c r="U70" s="115">
        <v>3.8</v>
      </c>
      <c r="V70" s="7">
        <v>5800</v>
      </c>
      <c r="W70" s="7">
        <v>60400</v>
      </c>
      <c r="X70" s="115">
        <v>9.5</v>
      </c>
      <c r="Y70" s="115">
        <v>4.4000000000000004</v>
      </c>
    </row>
    <row r="71" spans="1:25">
      <c r="A71" s="4" t="s">
        <v>1499</v>
      </c>
      <c r="B71" s="7">
        <v>16700</v>
      </c>
      <c r="C71" s="7">
        <v>55700</v>
      </c>
      <c r="D71" s="115">
        <v>30</v>
      </c>
      <c r="E71" s="115">
        <v>7.1</v>
      </c>
      <c r="F71" s="7">
        <v>28300</v>
      </c>
      <c r="G71" s="7">
        <v>55700</v>
      </c>
      <c r="H71" s="115">
        <v>50.7</v>
      </c>
      <c r="I71" s="115">
        <v>7.7</v>
      </c>
      <c r="J71" s="7">
        <v>38600</v>
      </c>
      <c r="K71" s="7">
        <v>55700</v>
      </c>
      <c r="L71" s="115">
        <v>69.3</v>
      </c>
      <c r="M71" s="115">
        <v>7.1</v>
      </c>
      <c r="N71" s="7">
        <v>48100</v>
      </c>
      <c r="O71" s="7">
        <v>55700</v>
      </c>
      <c r="P71" s="115">
        <v>86.3</v>
      </c>
      <c r="Q71" s="115">
        <v>5.3</v>
      </c>
      <c r="R71" s="7">
        <v>3800</v>
      </c>
      <c r="S71" s="7">
        <v>55700</v>
      </c>
      <c r="T71" s="115">
        <v>6.8</v>
      </c>
      <c r="U71" s="115">
        <v>3.9</v>
      </c>
      <c r="V71" s="7">
        <v>3900</v>
      </c>
      <c r="W71" s="7">
        <v>55700</v>
      </c>
      <c r="X71" s="115">
        <v>6.9</v>
      </c>
      <c r="Y71" s="115">
        <v>3.9</v>
      </c>
    </row>
    <row r="72" spans="1:25">
      <c r="A72" s="4" t="s">
        <v>1500</v>
      </c>
      <c r="B72" s="7">
        <v>40500</v>
      </c>
      <c r="C72" s="7">
        <v>152300</v>
      </c>
      <c r="D72" s="115">
        <v>26.6</v>
      </c>
      <c r="E72" s="115">
        <v>3</v>
      </c>
      <c r="F72" s="7">
        <v>78700</v>
      </c>
      <c r="G72" s="7">
        <v>152300</v>
      </c>
      <c r="H72" s="115">
        <v>51.7</v>
      </c>
      <c r="I72" s="115">
        <v>3.3</v>
      </c>
      <c r="J72" s="7">
        <v>109600</v>
      </c>
      <c r="K72" s="7">
        <v>152300</v>
      </c>
      <c r="L72" s="115">
        <v>71.900000000000006</v>
      </c>
      <c r="M72" s="115">
        <v>3</v>
      </c>
      <c r="N72" s="7">
        <v>123400</v>
      </c>
      <c r="O72" s="7">
        <v>152300</v>
      </c>
      <c r="P72" s="115">
        <v>81</v>
      </c>
      <c r="Q72" s="115">
        <v>2.6</v>
      </c>
      <c r="R72" s="7">
        <v>14700</v>
      </c>
      <c r="S72" s="7">
        <v>152300</v>
      </c>
      <c r="T72" s="115">
        <v>9.6999999999999993</v>
      </c>
      <c r="U72" s="115">
        <v>2</v>
      </c>
      <c r="V72" s="7">
        <v>14200</v>
      </c>
      <c r="W72" s="7">
        <v>152300</v>
      </c>
      <c r="X72" s="115">
        <v>9.3000000000000007</v>
      </c>
      <c r="Y72" s="115">
        <v>1.9</v>
      </c>
    </row>
    <row r="73" spans="1:25">
      <c r="A73" s="4" t="s">
        <v>1501</v>
      </c>
      <c r="B73" s="7">
        <v>44000</v>
      </c>
      <c r="C73" s="7">
        <v>186000</v>
      </c>
      <c r="D73" s="115">
        <v>23.7</v>
      </c>
      <c r="E73" s="115">
        <v>3</v>
      </c>
      <c r="F73" s="7">
        <v>83700</v>
      </c>
      <c r="G73" s="7">
        <v>186000</v>
      </c>
      <c r="H73" s="115">
        <v>45</v>
      </c>
      <c r="I73" s="115">
        <v>3.6</v>
      </c>
      <c r="J73" s="7">
        <v>123700</v>
      </c>
      <c r="K73" s="7">
        <v>186000</v>
      </c>
      <c r="L73" s="115">
        <v>66.5</v>
      </c>
      <c r="M73" s="115">
        <v>3.4</v>
      </c>
      <c r="N73" s="7">
        <v>149000</v>
      </c>
      <c r="O73" s="7">
        <v>186000</v>
      </c>
      <c r="P73" s="115">
        <v>80.099999999999994</v>
      </c>
      <c r="Q73" s="115">
        <v>2.9</v>
      </c>
      <c r="R73" s="7">
        <v>16800</v>
      </c>
      <c r="S73" s="7">
        <v>186000</v>
      </c>
      <c r="T73" s="115">
        <v>9</v>
      </c>
      <c r="U73" s="115">
        <v>2.1</v>
      </c>
      <c r="V73" s="7">
        <v>20200</v>
      </c>
      <c r="W73" s="7">
        <v>186000</v>
      </c>
      <c r="X73" s="115">
        <v>10.9</v>
      </c>
      <c r="Y73" s="115">
        <v>2.2000000000000002</v>
      </c>
    </row>
    <row r="74" spans="1:25">
      <c r="A74" s="4" t="s">
        <v>157</v>
      </c>
      <c r="B74" s="7">
        <v>43700</v>
      </c>
      <c r="C74" s="7">
        <v>160100</v>
      </c>
      <c r="D74" s="115">
        <v>27.3</v>
      </c>
      <c r="E74" s="115">
        <v>3.2</v>
      </c>
      <c r="F74" s="7">
        <v>84200</v>
      </c>
      <c r="G74" s="7">
        <v>160100</v>
      </c>
      <c r="H74" s="115">
        <v>52.6</v>
      </c>
      <c r="I74" s="115">
        <v>3.6</v>
      </c>
      <c r="J74" s="7">
        <v>117300</v>
      </c>
      <c r="K74" s="7">
        <v>160100</v>
      </c>
      <c r="L74" s="115">
        <v>73.3</v>
      </c>
      <c r="M74" s="115">
        <v>3.2</v>
      </c>
      <c r="N74" s="7">
        <v>136600</v>
      </c>
      <c r="O74" s="7">
        <v>160100</v>
      </c>
      <c r="P74" s="115">
        <v>85.3</v>
      </c>
      <c r="Q74" s="115">
        <v>2.5</v>
      </c>
      <c r="R74" s="7">
        <v>11500</v>
      </c>
      <c r="S74" s="7">
        <v>160100</v>
      </c>
      <c r="T74" s="115">
        <v>7.2</v>
      </c>
      <c r="U74" s="115">
        <v>1.9</v>
      </c>
      <c r="V74" s="7">
        <v>12000</v>
      </c>
      <c r="W74" s="7">
        <v>160100</v>
      </c>
      <c r="X74" s="115">
        <v>7.5</v>
      </c>
      <c r="Y74" s="115">
        <v>1.9</v>
      </c>
    </row>
    <row r="75" spans="1:25">
      <c r="A75" s="4" t="s">
        <v>1502</v>
      </c>
      <c r="B75" s="7">
        <v>179500</v>
      </c>
      <c r="C75" s="7">
        <v>380500</v>
      </c>
      <c r="D75" s="115">
        <v>47.2</v>
      </c>
      <c r="E75" s="115">
        <v>3.5</v>
      </c>
      <c r="F75" s="7">
        <v>251600</v>
      </c>
      <c r="G75" s="7">
        <v>380500</v>
      </c>
      <c r="H75" s="115">
        <v>66.099999999999994</v>
      </c>
      <c r="I75" s="115">
        <v>3.3</v>
      </c>
      <c r="J75" s="7">
        <v>306400</v>
      </c>
      <c r="K75" s="7">
        <v>380500</v>
      </c>
      <c r="L75" s="115">
        <v>80.5</v>
      </c>
      <c r="M75" s="115">
        <v>2.7</v>
      </c>
      <c r="N75" s="7">
        <v>338400</v>
      </c>
      <c r="O75" s="7">
        <v>380500</v>
      </c>
      <c r="P75" s="115">
        <v>89</v>
      </c>
      <c r="Q75" s="115">
        <v>2.2000000000000002</v>
      </c>
      <c r="R75" s="7">
        <v>16400</v>
      </c>
      <c r="S75" s="7">
        <v>380500</v>
      </c>
      <c r="T75" s="115">
        <v>4.3</v>
      </c>
      <c r="U75" s="115">
        <v>1.4</v>
      </c>
      <c r="V75" s="7">
        <v>25600</v>
      </c>
      <c r="W75" s="7">
        <v>380500</v>
      </c>
      <c r="X75" s="115">
        <v>6.7</v>
      </c>
      <c r="Y75" s="115">
        <v>1.7</v>
      </c>
    </row>
    <row r="76" spans="1:25">
      <c r="A76" s="4" t="s">
        <v>1503</v>
      </c>
      <c r="B76" s="7">
        <v>85800</v>
      </c>
      <c r="C76" s="7">
        <v>325300</v>
      </c>
      <c r="D76" s="115">
        <v>26.4</v>
      </c>
      <c r="E76" s="115">
        <v>2.9</v>
      </c>
      <c r="F76" s="7">
        <v>134600</v>
      </c>
      <c r="G76" s="7">
        <v>325300</v>
      </c>
      <c r="H76" s="115">
        <v>41.4</v>
      </c>
      <c r="I76" s="115">
        <v>3.3</v>
      </c>
      <c r="J76" s="7">
        <v>197100</v>
      </c>
      <c r="K76" s="7">
        <v>325300</v>
      </c>
      <c r="L76" s="115">
        <v>60.6</v>
      </c>
      <c r="M76" s="115">
        <v>3.2</v>
      </c>
      <c r="N76" s="7">
        <v>243300</v>
      </c>
      <c r="O76" s="7">
        <v>325300</v>
      </c>
      <c r="P76" s="115">
        <v>74.8</v>
      </c>
      <c r="Q76" s="115">
        <v>2.9</v>
      </c>
      <c r="R76" s="7">
        <v>36800</v>
      </c>
      <c r="S76" s="7">
        <v>325300</v>
      </c>
      <c r="T76" s="115">
        <v>11.3</v>
      </c>
      <c r="U76" s="115">
        <v>2.1</v>
      </c>
      <c r="V76" s="7">
        <v>45200</v>
      </c>
      <c r="W76" s="7">
        <v>325300</v>
      </c>
      <c r="X76" s="115">
        <v>13.9</v>
      </c>
      <c r="Y76" s="115">
        <v>2.2999999999999998</v>
      </c>
    </row>
    <row r="77" spans="1:25">
      <c r="A77" s="4" t="s">
        <v>1504</v>
      </c>
      <c r="B77" s="7">
        <v>44700</v>
      </c>
      <c r="C77" s="7">
        <v>129500</v>
      </c>
      <c r="D77" s="115">
        <v>34.5</v>
      </c>
      <c r="E77" s="115">
        <v>3.1</v>
      </c>
      <c r="F77" s="7">
        <v>70600</v>
      </c>
      <c r="G77" s="7">
        <v>129500</v>
      </c>
      <c r="H77" s="115">
        <v>54.5</v>
      </c>
      <c r="I77" s="115">
        <v>3.2</v>
      </c>
      <c r="J77" s="7">
        <v>95600</v>
      </c>
      <c r="K77" s="7">
        <v>129500</v>
      </c>
      <c r="L77" s="115">
        <v>73.8</v>
      </c>
      <c r="M77" s="115">
        <v>2.9</v>
      </c>
      <c r="N77" s="7">
        <v>109000</v>
      </c>
      <c r="O77" s="7">
        <v>129500</v>
      </c>
      <c r="P77" s="115">
        <v>84.2</v>
      </c>
      <c r="Q77" s="115">
        <v>2.4</v>
      </c>
      <c r="R77" s="7">
        <v>7800</v>
      </c>
      <c r="S77" s="7">
        <v>129500</v>
      </c>
      <c r="T77" s="115">
        <v>6</v>
      </c>
      <c r="U77" s="115">
        <v>1.5</v>
      </c>
      <c r="V77" s="7">
        <v>12700</v>
      </c>
      <c r="W77" s="7">
        <v>129500</v>
      </c>
      <c r="X77" s="115">
        <v>9.8000000000000007</v>
      </c>
      <c r="Y77" s="115">
        <v>1.9</v>
      </c>
    </row>
    <row r="78" spans="1:25">
      <c r="A78" s="4" t="s">
        <v>1505</v>
      </c>
      <c r="B78" s="7">
        <v>86000</v>
      </c>
      <c r="C78" s="7">
        <v>270200</v>
      </c>
      <c r="D78" s="115">
        <v>31.8</v>
      </c>
      <c r="E78" s="115">
        <v>3</v>
      </c>
      <c r="F78" s="7">
        <v>133700</v>
      </c>
      <c r="G78" s="7">
        <v>270200</v>
      </c>
      <c r="H78" s="115">
        <v>49.5</v>
      </c>
      <c r="I78" s="115">
        <v>3.2</v>
      </c>
      <c r="J78" s="7">
        <v>187300</v>
      </c>
      <c r="K78" s="7">
        <v>270200</v>
      </c>
      <c r="L78" s="115">
        <v>69.3</v>
      </c>
      <c r="M78" s="115">
        <v>3</v>
      </c>
      <c r="N78" s="7">
        <v>222100</v>
      </c>
      <c r="O78" s="7">
        <v>270200</v>
      </c>
      <c r="P78" s="115">
        <v>82.2</v>
      </c>
      <c r="Q78" s="115">
        <v>2.5</v>
      </c>
      <c r="R78" s="7">
        <v>22800</v>
      </c>
      <c r="S78" s="7">
        <v>270200</v>
      </c>
      <c r="T78" s="115">
        <v>8.4</v>
      </c>
      <c r="U78" s="115">
        <v>1.8</v>
      </c>
      <c r="V78" s="7">
        <v>25300</v>
      </c>
      <c r="W78" s="7">
        <v>270200</v>
      </c>
      <c r="X78" s="115">
        <v>9.4</v>
      </c>
      <c r="Y78" s="115">
        <v>1.9</v>
      </c>
    </row>
    <row r="79" spans="1:25">
      <c r="A79" s="4" t="s">
        <v>1506</v>
      </c>
      <c r="B79" s="7">
        <v>205800</v>
      </c>
      <c r="C79" s="7">
        <v>513700</v>
      </c>
      <c r="D79" s="115">
        <v>40.1</v>
      </c>
      <c r="E79" s="115">
        <v>2.8</v>
      </c>
      <c r="F79" s="7">
        <v>313300</v>
      </c>
      <c r="G79" s="7">
        <v>513700</v>
      </c>
      <c r="H79" s="115">
        <v>61</v>
      </c>
      <c r="I79" s="115">
        <v>2.8</v>
      </c>
      <c r="J79" s="7">
        <v>388500</v>
      </c>
      <c r="K79" s="7">
        <v>513700</v>
      </c>
      <c r="L79" s="115">
        <v>75.599999999999994</v>
      </c>
      <c r="M79" s="115">
        <v>2.5</v>
      </c>
      <c r="N79" s="7">
        <v>442100</v>
      </c>
      <c r="O79" s="7">
        <v>513700</v>
      </c>
      <c r="P79" s="115">
        <v>86.1</v>
      </c>
      <c r="Q79" s="115">
        <v>2</v>
      </c>
      <c r="R79" s="7">
        <v>37100</v>
      </c>
      <c r="S79" s="7">
        <v>513700</v>
      </c>
      <c r="T79" s="115">
        <v>7.2</v>
      </c>
      <c r="U79" s="115">
        <v>1.5</v>
      </c>
      <c r="V79" s="7">
        <v>34600</v>
      </c>
      <c r="W79" s="7">
        <v>513700</v>
      </c>
      <c r="X79" s="115">
        <v>6.7</v>
      </c>
      <c r="Y79" s="115">
        <v>1.4</v>
      </c>
    </row>
    <row r="80" spans="1:25">
      <c r="A80" s="4" t="s">
        <v>169</v>
      </c>
      <c r="B80" s="7">
        <v>57400</v>
      </c>
      <c r="C80" s="7">
        <v>207800</v>
      </c>
      <c r="D80" s="115">
        <v>27.6</v>
      </c>
      <c r="E80" s="115">
        <v>3</v>
      </c>
      <c r="F80" s="7">
        <v>99600</v>
      </c>
      <c r="G80" s="7">
        <v>207800</v>
      </c>
      <c r="H80" s="115">
        <v>47.9</v>
      </c>
      <c r="I80" s="115">
        <v>3.4</v>
      </c>
      <c r="J80" s="7">
        <v>140000</v>
      </c>
      <c r="K80" s="7">
        <v>207800</v>
      </c>
      <c r="L80" s="115">
        <v>67.400000000000006</v>
      </c>
      <c r="M80" s="115">
        <v>3.2</v>
      </c>
      <c r="N80" s="7">
        <v>168300</v>
      </c>
      <c r="O80" s="7">
        <v>207800</v>
      </c>
      <c r="P80" s="115">
        <v>81</v>
      </c>
      <c r="Q80" s="115">
        <v>2.6</v>
      </c>
      <c r="R80" s="7">
        <v>20600</v>
      </c>
      <c r="S80" s="7">
        <v>207800</v>
      </c>
      <c r="T80" s="115">
        <v>9.9</v>
      </c>
      <c r="U80" s="115">
        <v>2</v>
      </c>
      <c r="V80" s="7">
        <v>19000</v>
      </c>
      <c r="W80" s="7">
        <v>207800</v>
      </c>
      <c r="X80" s="115">
        <v>9.1</v>
      </c>
      <c r="Y80" s="115">
        <v>1.9</v>
      </c>
    </row>
    <row r="81" spans="1:25">
      <c r="A81" s="4" t="s">
        <v>1507</v>
      </c>
      <c r="B81" s="7">
        <v>53600</v>
      </c>
      <c r="C81" s="7">
        <v>161000</v>
      </c>
      <c r="D81" s="115">
        <v>33.299999999999997</v>
      </c>
      <c r="E81" s="115">
        <v>3.1</v>
      </c>
      <c r="F81" s="7">
        <v>86600</v>
      </c>
      <c r="G81" s="7">
        <v>161000</v>
      </c>
      <c r="H81" s="115">
        <v>53.8</v>
      </c>
      <c r="I81" s="115">
        <v>3.3</v>
      </c>
      <c r="J81" s="7">
        <v>115000</v>
      </c>
      <c r="K81" s="7">
        <v>161000</v>
      </c>
      <c r="L81" s="115">
        <v>71.400000000000006</v>
      </c>
      <c r="M81" s="115">
        <v>3</v>
      </c>
      <c r="N81" s="7">
        <v>131600</v>
      </c>
      <c r="O81" s="7">
        <v>161000</v>
      </c>
      <c r="P81" s="115">
        <v>81.7</v>
      </c>
      <c r="Q81" s="115">
        <v>2.5</v>
      </c>
      <c r="R81" s="7">
        <v>14200</v>
      </c>
      <c r="S81" s="7">
        <v>161000</v>
      </c>
      <c r="T81" s="115">
        <v>8.8000000000000007</v>
      </c>
      <c r="U81" s="115">
        <v>1.9</v>
      </c>
      <c r="V81" s="7">
        <v>15200</v>
      </c>
      <c r="W81" s="7">
        <v>161000</v>
      </c>
      <c r="X81" s="115">
        <v>9.5</v>
      </c>
      <c r="Y81" s="115">
        <v>1.9</v>
      </c>
    </row>
    <row r="82" spans="1:25">
      <c r="A82" s="4" t="s">
        <v>1508</v>
      </c>
      <c r="B82" s="7">
        <v>78300</v>
      </c>
      <c r="C82" s="7">
        <v>235500</v>
      </c>
      <c r="D82" s="115">
        <v>33.200000000000003</v>
      </c>
      <c r="E82" s="115">
        <v>3.5</v>
      </c>
      <c r="F82" s="7">
        <v>124900</v>
      </c>
      <c r="G82" s="7">
        <v>235500</v>
      </c>
      <c r="H82" s="115">
        <v>53</v>
      </c>
      <c r="I82" s="115">
        <v>3.7</v>
      </c>
      <c r="J82" s="7">
        <v>151400</v>
      </c>
      <c r="K82" s="7">
        <v>235500</v>
      </c>
      <c r="L82" s="115">
        <v>64.3</v>
      </c>
      <c r="M82" s="115">
        <v>3.5</v>
      </c>
      <c r="N82" s="7">
        <v>173500</v>
      </c>
      <c r="O82" s="7">
        <v>235500</v>
      </c>
      <c r="P82" s="115">
        <v>73.7</v>
      </c>
      <c r="Q82" s="115">
        <v>3.2</v>
      </c>
      <c r="R82" s="7">
        <v>22100</v>
      </c>
      <c r="S82" s="7">
        <v>235500</v>
      </c>
      <c r="T82" s="115">
        <v>9.4</v>
      </c>
      <c r="U82" s="115">
        <v>2.1</v>
      </c>
      <c r="V82" s="7">
        <v>39800</v>
      </c>
      <c r="W82" s="7">
        <v>235500</v>
      </c>
      <c r="X82" s="115">
        <v>16.899999999999999</v>
      </c>
      <c r="Y82" s="115">
        <v>2.8</v>
      </c>
    </row>
    <row r="83" spans="1:25">
      <c r="A83" s="4" t="s">
        <v>1509</v>
      </c>
      <c r="B83" s="7">
        <v>80100</v>
      </c>
      <c r="C83" s="7">
        <v>223800</v>
      </c>
      <c r="D83" s="115">
        <v>35.799999999999997</v>
      </c>
      <c r="E83" s="115">
        <v>3</v>
      </c>
      <c r="F83" s="7">
        <v>126500</v>
      </c>
      <c r="G83" s="7">
        <v>223800</v>
      </c>
      <c r="H83" s="115">
        <v>56.5</v>
      </c>
      <c r="I83" s="115">
        <v>3.1</v>
      </c>
      <c r="J83" s="7">
        <v>156100</v>
      </c>
      <c r="K83" s="7">
        <v>223800</v>
      </c>
      <c r="L83" s="115">
        <v>69.8</v>
      </c>
      <c r="M83" s="115">
        <v>2.9</v>
      </c>
      <c r="N83" s="7">
        <v>180100</v>
      </c>
      <c r="O83" s="7">
        <v>223800</v>
      </c>
      <c r="P83" s="115">
        <v>80.5</v>
      </c>
      <c r="Q83" s="115">
        <v>2.5</v>
      </c>
      <c r="R83" s="7">
        <v>21100</v>
      </c>
      <c r="S83" s="7">
        <v>223800</v>
      </c>
      <c r="T83" s="115">
        <v>9.4</v>
      </c>
      <c r="U83" s="115">
        <v>1.8</v>
      </c>
      <c r="V83" s="7">
        <v>22600</v>
      </c>
      <c r="W83" s="7">
        <v>223800</v>
      </c>
      <c r="X83" s="115">
        <v>10.1</v>
      </c>
      <c r="Y83" s="115">
        <v>1.9</v>
      </c>
    </row>
    <row r="84" spans="1:25">
      <c r="A84" s="4" t="s">
        <v>1510</v>
      </c>
      <c r="B84" s="7">
        <v>8500</v>
      </c>
      <c r="C84" s="7">
        <v>20300</v>
      </c>
      <c r="D84" s="115">
        <v>42</v>
      </c>
      <c r="E84" s="115">
        <v>6</v>
      </c>
      <c r="F84" s="7">
        <v>13000</v>
      </c>
      <c r="G84" s="7">
        <v>20300</v>
      </c>
      <c r="H84" s="115">
        <v>64.2</v>
      </c>
      <c r="I84" s="115">
        <v>5.9</v>
      </c>
      <c r="J84" s="7">
        <v>16600</v>
      </c>
      <c r="K84" s="7">
        <v>20300</v>
      </c>
      <c r="L84" s="115">
        <v>82</v>
      </c>
      <c r="M84" s="115">
        <v>4.7</v>
      </c>
      <c r="N84" s="7">
        <v>19200</v>
      </c>
      <c r="O84" s="7">
        <v>20300</v>
      </c>
      <c r="P84" s="115">
        <v>94.3</v>
      </c>
      <c r="Q84" s="115">
        <v>2.8</v>
      </c>
      <c r="R84" s="7">
        <v>600</v>
      </c>
      <c r="S84" s="7">
        <v>20300</v>
      </c>
      <c r="T84" s="115">
        <v>3</v>
      </c>
      <c r="U84" s="7" t="s">
        <v>14</v>
      </c>
      <c r="V84" s="7">
        <v>500</v>
      </c>
      <c r="W84" s="7">
        <v>20300</v>
      </c>
      <c r="X84" s="115">
        <v>2.7</v>
      </c>
      <c r="Y84" s="7" t="s">
        <v>14</v>
      </c>
    </row>
    <row r="85" spans="1:25">
      <c r="A85" s="4" t="s">
        <v>173</v>
      </c>
      <c r="B85" s="7">
        <v>25100</v>
      </c>
      <c r="C85" s="7">
        <v>76700</v>
      </c>
      <c r="D85" s="115">
        <v>32.700000000000003</v>
      </c>
      <c r="E85" s="115">
        <v>7.4</v>
      </c>
      <c r="F85" s="7">
        <v>48700</v>
      </c>
      <c r="G85" s="7">
        <v>76700</v>
      </c>
      <c r="H85" s="115">
        <v>63.5</v>
      </c>
      <c r="I85" s="115">
        <v>7.6</v>
      </c>
      <c r="J85" s="7">
        <v>61000</v>
      </c>
      <c r="K85" s="7">
        <v>76700</v>
      </c>
      <c r="L85" s="115">
        <v>79.5</v>
      </c>
      <c r="M85" s="115">
        <v>6.4</v>
      </c>
      <c r="N85" s="7">
        <v>70700</v>
      </c>
      <c r="O85" s="7">
        <v>76700</v>
      </c>
      <c r="P85" s="115">
        <v>92.2</v>
      </c>
      <c r="Q85" s="115">
        <v>4.2</v>
      </c>
      <c r="R85" s="7">
        <v>3600</v>
      </c>
      <c r="S85" s="7">
        <v>76700</v>
      </c>
      <c r="T85" s="115">
        <v>4.7</v>
      </c>
      <c r="U85" s="7" t="s">
        <v>14</v>
      </c>
      <c r="V85" s="7">
        <v>2400</v>
      </c>
      <c r="W85" s="7">
        <v>76700</v>
      </c>
      <c r="X85" s="115">
        <v>3.1</v>
      </c>
      <c r="Y85" s="7" t="s">
        <v>14</v>
      </c>
    </row>
    <row r="86" spans="1:25">
      <c r="A86" s="4" t="s">
        <v>176</v>
      </c>
      <c r="B86" s="7">
        <v>9300</v>
      </c>
      <c r="C86" s="7">
        <v>48800</v>
      </c>
      <c r="D86" s="115">
        <v>19.100000000000001</v>
      </c>
      <c r="E86" s="115">
        <v>8.4</v>
      </c>
      <c r="F86" s="7">
        <v>22800</v>
      </c>
      <c r="G86" s="7">
        <v>48800</v>
      </c>
      <c r="H86" s="115">
        <v>46.8</v>
      </c>
      <c r="I86" s="115">
        <v>10.7</v>
      </c>
      <c r="J86" s="7">
        <v>35500</v>
      </c>
      <c r="K86" s="7">
        <v>48800</v>
      </c>
      <c r="L86" s="115">
        <v>72.7</v>
      </c>
      <c r="M86" s="115">
        <v>9.5</v>
      </c>
      <c r="N86" s="7">
        <v>40600</v>
      </c>
      <c r="O86" s="7">
        <v>48800</v>
      </c>
      <c r="P86" s="115">
        <v>83.1</v>
      </c>
      <c r="Q86" s="115">
        <v>8</v>
      </c>
      <c r="R86" s="7">
        <v>3700</v>
      </c>
      <c r="S86" s="7">
        <v>48800</v>
      </c>
      <c r="T86" s="115">
        <v>7.5</v>
      </c>
      <c r="U86" s="7" t="s">
        <v>14</v>
      </c>
      <c r="V86" s="7">
        <v>4600</v>
      </c>
      <c r="W86" s="7">
        <v>48800</v>
      </c>
      <c r="X86" s="115">
        <v>9.3000000000000007</v>
      </c>
      <c r="Y86" s="7" t="s">
        <v>14</v>
      </c>
    </row>
    <row r="87" spans="1:25">
      <c r="A87" s="4" t="s">
        <v>181</v>
      </c>
      <c r="B87" s="7">
        <v>18200</v>
      </c>
      <c r="C87" s="7">
        <v>65400</v>
      </c>
      <c r="D87" s="115">
        <v>27.9</v>
      </c>
      <c r="E87" s="115">
        <v>7.1</v>
      </c>
      <c r="F87" s="7">
        <v>37300</v>
      </c>
      <c r="G87" s="7">
        <v>65400</v>
      </c>
      <c r="H87" s="115">
        <v>57</v>
      </c>
      <c r="I87" s="115">
        <v>7.9</v>
      </c>
      <c r="J87" s="7">
        <v>51700</v>
      </c>
      <c r="K87" s="7">
        <v>65400</v>
      </c>
      <c r="L87" s="115">
        <v>79.099999999999994</v>
      </c>
      <c r="M87" s="115">
        <v>6.5</v>
      </c>
      <c r="N87" s="7">
        <v>58800</v>
      </c>
      <c r="O87" s="7">
        <v>65400</v>
      </c>
      <c r="P87" s="115">
        <v>89.9</v>
      </c>
      <c r="Q87" s="115">
        <v>4.8</v>
      </c>
      <c r="R87" s="7">
        <v>2400</v>
      </c>
      <c r="S87" s="7">
        <v>65400</v>
      </c>
      <c r="T87" s="115">
        <v>3.7</v>
      </c>
      <c r="U87" s="7" t="s">
        <v>14</v>
      </c>
      <c r="V87" s="7">
        <v>4100</v>
      </c>
      <c r="W87" s="7">
        <v>65400</v>
      </c>
      <c r="X87" s="115">
        <v>6.3</v>
      </c>
      <c r="Y87" s="115">
        <v>3.9</v>
      </c>
    </row>
    <row r="88" spans="1:25">
      <c r="A88" s="4" t="s">
        <v>186</v>
      </c>
      <c r="B88" s="7">
        <v>16800</v>
      </c>
      <c r="C88" s="7">
        <v>40400</v>
      </c>
      <c r="D88" s="115">
        <v>41.6</v>
      </c>
      <c r="E88" s="115">
        <v>9.5</v>
      </c>
      <c r="F88" s="7">
        <v>22000</v>
      </c>
      <c r="G88" s="7">
        <v>40400</v>
      </c>
      <c r="H88" s="115">
        <v>54.3</v>
      </c>
      <c r="I88" s="115">
        <v>9.6</v>
      </c>
      <c r="J88" s="7">
        <v>31800</v>
      </c>
      <c r="K88" s="7">
        <v>40400</v>
      </c>
      <c r="L88" s="115">
        <v>78.599999999999994</v>
      </c>
      <c r="M88" s="115">
        <v>7.9</v>
      </c>
      <c r="N88" s="7">
        <v>36700</v>
      </c>
      <c r="O88" s="7">
        <v>40400</v>
      </c>
      <c r="P88" s="115">
        <v>90.9</v>
      </c>
      <c r="Q88" s="115">
        <v>5.5</v>
      </c>
      <c r="R88" s="7" t="s">
        <v>56</v>
      </c>
      <c r="S88" s="7">
        <v>40400</v>
      </c>
      <c r="T88" s="7" t="s">
        <v>56</v>
      </c>
      <c r="U88" s="7" t="s">
        <v>56</v>
      </c>
      <c r="V88" s="7">
        <v>3000</v>
      </c>
      <c r="W88" s="7">
        <v>40400</v>
      </c>
      <c r="X88" s="115">
        <v>7.4</v>
      </c>
      <c r="Y88" s="7" t="s">
        <v>14</v>
      </c>
    </row>
    <row r="89" spans="1:25">
      <c r="A89" s="4" t="s">
        <v>187</v>
      </c>
      <c r="B89" s="7">
        <v>23000</v>
      </c>
      <c r="C89" s="7">
        <v>69900</v>
      </c>
      <c r="D89" s="115">
        <v>32.9</v>
      </c>
      <c r="E89" s="115">
        <v>6.9</v>
      </c>
      <c r="F89" s="7">
        <v>38600</v>
      </c>
      <c r="G89" s="7">
        <v>69900</v>
      </c>
      <c r="H89" s="115">
        <v>55.2</v>
      </c>
      <c r="I89" s="115">
        <v>7.3</v>
      </c>
      <c r="J89" s="7">
        <v>54200</v>
      </c>
      <c r="K89" s="7">
        <v>69900</v>
      </c>
      <c r="L89" s="115">
        <v>77.5</v>
      </c>
      <c r="M89" s="115">
        <v>6.2</v>
      </c>
      <c r="N89" s="7">
        <v>63800</v>
      </c>
      <c r="O89" s="7">
        <v>69900</v>
      </c>
      <c r="P89" s="115">
        <v>91.3</v>
      </c>
      <c r="Q89" s="115">
        <v>4.2</v>
      </c>
      <c r="R89" s="7">
        <v>4500</v>
      </c>
      <c r="S89" s="7">
        <v>69900</v>
      </c>
      <c r="T89" s="115">
        <v>6.4</v>
      </c>
      <c r="U89" s="115">
        <v>3.6</v>
      </c>
      <c r="V89" s="7">
        <v>1600</v>
      </c>
      <c r="W89" s="7">
        <v>69900</v>
      </c>
      <c r="X89" s="115">
        <v>2.2999999999999998</v>
      </c>
      <c r="Y89" s="7" t="s">
        <v>14</v>
      </c>
    </row>
    <row r="90" spans="1:25">
      <c r="A90" s="4" t="s">
        <v>192</v>
      </c>
      <c r="B90" s="7">
        <v>26000</v>
      </c>
      <c r="C90" s="7">
        <v>58100</v>
      </c>
      <c r="D90" s="115">
        <v>44.7</v>
      </c>
      <c r="E90" s="115">
        <v>8.8000000000000007</v>
      </c>
      <c r="F90" s="7">
        <v>41600</v>
      </c>
      <c r="G90" s="7">
        <v>58100</v>
      </c>
      <c r="H90" s="115">
        <v>71.599999999999994</v>
      </c>
      <c r="I90" s="115">
        <v>8</v>
      </c>
      <c r="J90" s="7">
        <v>48500</v>
      </c>
      <c r="K90" s="7">
        <v>58100</v>
      </c>
      <c r="L90" s="115">
        <v>83.6</v>
      </c>
      <c r="M90" s="115">
        <v>6.5</v>
      </c>
      <c r="N90" s="7">
        <v>50800</v>
      </c>
      <c r="O90" s="7">
        <v>58100</v>
      </c>
      <c r="P90" s="115">
        <v>87.5</v>
      </c>
      <c r="Q90" s="115">
        <v>5.8</v>
      </c>
      <c r="R90" s="7">
        <v>3000</v>
      </c>
      <c r="S90" s="7">
        <v>58100</v>
      </c>
      <c r="T90" s="115">
        <v>5.2</v>
      </c>
      <c r="U90" s="7" t="s">
        <v>14</v>
      </c>
      <c r="V90" s="7">
        <v>4300</v>
      </c>
      <c r="W90" s="7">
        <v>58100</v>
      </c>
      <c r="X90" s="115">
        <v>7.3</v>
      </c>
      <c r="Y90" s="115">
        <v>4.5999999999999996</v>
      </c>
    </row>
    <row r="91" spans="1:25">
      <c r="A91" s="4" t="s">
        <v>203</v>
      </c>
      <c r="B91" s="7">
        <v>19700</v>
      </c>
      <c r="C91" s="7">
        <v>58300</v>
      </c>
      <c r="D91" s="115">
        <v>33.799999999999997</v>
      </c>
      <c r="E91" s="115">
        <v>8.8000000000000007</v>
      </c>
      <c r="F91" s="7">
        <v>32500</v>
      </c>
      <c r="G91" s="7">
        <v>58300</v>
      </c>
      <c r="H91" s="115">
        <v>55.7</v>
      </c>
      <c r="I91" s="115">
        <v>9.1999999999999993</v>
      </c>
      <c r="J91" s="7">
        <v>43400</v>
      </c>
      <c r="K91" s="7">
        <v>58300</v>
      </c>
      <c r="L91" s="115">
        <v>74.400000000000006</v>
      </c>
      <c r="M91" s="115">
        <v>8.1</v>
      </c>
      <c r="N91" s="7">
        <v>51000</v>
      </c>
      <c r="O91" s="7">
        <v>58300</v>
      </c>
      <c r="P91" s="115">
        <v>87.5</v>
      </c>
      <c r="Q91" s="115">
        <v>6.2</v>
      </c>
      <c r="R91" s="7">
        <v>3000</v>
      </c>
      <c r="S91" s="7">
        <v>58300</v>
      </c>
      <c r="T91" s="115">
        <v>5.2</v>
      </c>
      <c r="U91" s="7" t="s">
        <v>14</v>
      </c>
      <c r="V91" s="7">
        <v>4300</v>
      </c>
      <c r="W91" s="7">
        <v>58300</v>
      </c>
      <c r="X91" s="115">
        <v>7.3</v>
      </c>
      <c r="Y91" s="7" t="s">
        <v>14</v>
      </c>
    </row>
    <row r="92" spans="1:25">
      <c r="A92" s="4" t="s">
        <v>214</v>
      </c>
      <c r="B92" s="7">
        <v>24400</v>
      </c>
      <c r="C92" s="7">
        <v>63500</v>
      </c>
      <c r="D92" s="115">
        <v>38.4</v>
      </c>
      <c r="E92" s="115">
        <v>7.9</v>
      </c>
      <c r="F92" s="7">
        <v>42500</v>
      </c>
      <c r="G92" s="7">
        <v>63500</v>
      </c>
      <c r="H92" s="115">
        <v>66.900000000000006</v>
      </c>
      <c r="I92" s="115">
        <v>7.6</v>
      </c>
      <c r="J92" s="7">
        <v>52600</v>
      </c>
      <c r="K92" s="7">
        <v>63500</v>
      </c>
      <c r="L92" s="115">
        <v>82.7</v>
      </c>
      <c r="M92" s="115">
        <v>6.1</v>
      </c>
      <c r="N92" s="7">
        <v>59000</v>
      </c>
      <c r="O92" s="7">
        <v>63500</v>
      </c>
      <c r="P92" s="115">
        <v>92.9</v>
      </c>
      <c r="Q92" s="115">
        <v>4.2</v>
      </c>
      <c r="R92" s="7">
        <v>3300</v>
      </c>
      <c r="S92" s="7">
        <v>63500</v>
      </c>
      <c r="T92" s="115">
        <v>5.2</v>
      </c>
      <c r="U92" s="7" t="s">
        <v>14</v>
      </c>
      <c r="V92" s="7">
        <v>1200</v>
      </c>
      <c r="W92" s="7">
        <v>63500</v>
      </c>
      <c r="X92" s="115">
        <v>1.9</v>
      </c>
      <c r="Y92" s="7" t="s">
        <v>14</v>
      </c>
    </row>
    <row r="93" spans="1:25">
      <c r="A93" s="4" t="s">
        <v>1511</v>
      </c>
      <c r="B93" s="7">
        <v>22800</v>
      </c>
      <c r="C93" s="7">
        <v>59600</v>
      </c>
      <c r="D93" s="115">
        <v>38.299999999999997</v>
      </c>
      <c r="E93" s="115">
        <v>8.3000000000000007</v>
      </c>
      <c r="F93" s="7">
        <v>38700</v>
      </c>
      <c r="G93" s="7">
        <v>59600</v>
      </c>
      <c r="H93" s="115">
        <v>64.900000000000006</v>
      </c>
      <c r="I93" s="115">
        <v>8.1</v>
      </c>
      <c r="J93" s="7">
        <v>48500</v>
      </c>
      <c r="K93" s="7">
        <v>59600</v>
      </c>
      <c r="L93" s="115">
        <v>81.5</v>
      </c>
      <c r="M93" s="115">
        <v>6.6</v>
      </c>
      <c r="N93" s="7">
        <v>54300</v>
      </c>
      <c r="O93" s="7">
        <v>59600</v>
      </c>
      <c r="P93" s="115">
        <v>91.2</v>
      </c>
      <c r="Q93" s="115">
        <v>4.8</v>
      </c>
      <c r="R93" s="7">
        <v>2900</v>
      </c>
      <c r="S93" s="7">
        <v>59600</v>
      </c>
      <c r="T93" s="115">
        <v>4.9000000000000004</v>
      </c>
      <c r="U93" s="7" t="s">
        <v>14</v>
      </c>
      <c r="V93" s="7">
        <v>2300</v>
      </c>
      <c r="W93" s="7">
        <v>59600</v>
      </c>
      <c r="X93" s="115">
        <v>3.9</v>
      </c>
      <c r="Y93" s="7" t="s">
        <v>14</v>
      </c>
    </row>
    <row r="94" spans="1:25">
      <c r="A94" s="4" t="s">
        <v>180</v>
      </c>
      <c r="B94" s="7">
        <v>55500</v>
      </c>
      <c r="C94" s="7">
        <v>118000</v>
      </c>
      <c r="D94" s="115">
        <v>47</v>
      </c>
      <c r="E94" s="115">
        <v>6.3</v>
      </c>
      <c r="F94" s="7">
        <v>79900</v>
      </c>
      <c r="G94" s="7">
        <v>118000</v>
      </c>
      <c r="H94" s="115">
        <v>67.7</v>
      </c>
      <c r="I94" s="115">
        <v>5.9</v>
      </c>
      <c r="J94" s="7">
        <v>94800</v>
      </c>
      <c r="K94" s="7">
        <v>118000</v>
      </c>
      <c r="L94" s="115">
        <v>80.3</v>
      </c>
      <c r="M94" s="115">
        <v>5</v>
      </c>
      <c r="N94" s="7">
        <v>107500</v>
      </c>
      <c r="O94" s="7">
        <v>118000</v>
      </c>
      <c r="P94" s="115">
        <v>91.1</v>
      </c>
      <c r="Q94" s="115">
        <v>3.6</v>
      </c>
      <c r="R94" s="7">
        <v>7500</v>
      </c>
      <c r="S94" s="7">
        <v>118000</v>
      </c>
      <c r="T94" s="115">
        <v>6.3</v>
      </c>
      <c r="U94" s="115">
        <v>3.1</v>
      </c>
      <c r="V94" s="7">
        <v>3100</v>
      </c>
      <c r="W94" s="7">
        <v>118000</v>
      </c>
      <c r="X94" s="115">
        <v>2.6</v>
      </c>
      <c r="Y94" s="7" t="s">
        <v>14</v>
      </c>
    </row>
    <row r="95" spans="1:25">
      <c r="A95" s="4" t="s">
        <v>191</v>
      </c>
      <c r="B95" s="7">
        <v>21900</v>
      </c>
      <c r="C95" s="7">
        <v>53500</v>
      </c>
      <c r="D95" s="115">
        <v>40.799999999999997</v>
      </c>
      <c r="E95" s="115">
        <v>8.8000000000000007</v>
      </c>
      <c r="F95" s="7">
        <v>35400</v>
      </c>
      <c r="G95" s="7">
        <v>53500</v>
      </c>
      <c r="H95" s="115">
        <v>66.099999999999994</v>
      </c>
      <c r="I95" s="115">
        <v>8.4</v>
      </c>
      <c r="J95" s="7">
        <v>43100</v>
      </c>
      <c r="K95" s="7">
        <v>53500</v>
      </c>
      <c r="L95" s="115">
        <v>80.5</v>
      </c>
      <c r="M95" s="115">
        <v>7.1</v>
      </c>
      <c r="N95" s="7">
        <v>50100</v>
      </c>
      <c r="O95" s="7">
        <v>53500</v>
      </c>
      <c r="P95" s="115">
        <v>93.7</v>
      </c>
      <c r="Q95" s="115">
        <v>4.3</v>
      </c>
      <c r="R95" s="7" t="s">
        <v>56</v>
      </c>
      <c r="S95" s="7">
        <v>53500</v>
      </c>
      <c r="T95" s="7" t="s">
        <v>56</v>
      </c>
      <c r="U95" s="7" t="s">
        <v>56</v>
      </c>
      <c r="V95" s="7">
        <v>2400</v>
      </c>
      <c r="W95" s="7">
        <v>53500</v>
      </c>
      <c r="X95" s="115">
        <v>4.5999999999999996</v>
      </c>
      <c r="Y95" s="7" t="s">
        <v>14</v>
      </c>
    </row>
    <row r="96" spans="1:25">
      <c r="A96" s="4" t="s">
        <v>1512</v>
      </c>
      <c r="B96" s="7">
        <v>28300</v>
      </c>
      <c r="C96" s="7">
        <v>66800</v>
      </c>
      <c r="D96" s="115">
        <v>42.3</v>
      </c>
      <c r="E96" s="115">
        <v>8.6</v>
      </c>
      <c r="F96" s="7">
        <v>41900</v>
      </c>
      <c r="G96" s="7">
        <v>66800</v>
      </c>
      <c r="H96" s="115">
        <v>62.8</v>
      </c>
      <c r="I96" s="115">
        <v>8.4</v>
      </c>
      <c r="J96" s="7">
        <v>57100</v>
      </c>
      <c r="K96" s="7">
        <v>66800</v>
      </c>
      <c r="L96" s="115">
        <v>85.5</v>
      </c>
      <c r="M96" s="115">
        <v>6.1</v>
      </c>
      <c r="N96" s="7">
        <v>61000</v>
      </c>
      <c r="O96" s="7">
        <v>66800</v>
      </c>
      <c r="P96" s="115">
        <v>91.4</v>
      </c>
      <c r="Q96" s="115">
        <v>4.9000000000000004</v>
      </c>
      <c r="R96" s="7">
        <v>2000</v>
      </c>
      <c r="S96" s="7">
        <v>66800</v>
      </c>
      <c r="T96" s="115">
        <v>3</v>
      </c>
      <c r="U96" s="7" t="s">
        <v>14</v>
      </c>
      <c r="V96" s="7">
        <v>3700</v>
      </c>
      <c r="W96" s="7">
        <v>66800</v>
      </c>
      <c r="X96" s="115">
        <v>5.6</v>
      </c>
      <c r="Y96" s="7" t="s">
        <v>14</v>
      </c>
    </row>
    <row r="97" spans="1:25">
      <c r="A97" s="4" t="s">
        <v>1513</v>
      </c>
      <c r="B97" s="7">
        <v>8100</v>
      </c>
      <c r="C97" s="7">
        <v>29500</v>
      </c>
      <c r="D97" s="115">
        <v>27.5</v>
      </c>
      <c r="E97" s="115">
        <v>9.5</v>
      </c>
      <c r="F97" s="7">
        <v>16100</v>
      </c>
      <c r="G97" s="7">
        <v>29500</v>
      </c>
      <c r="H97" s="115">
        <v>54.6</v>
      </c>
      <c r="I97" s="115">
        <v>10.6</v>
      </c>
      <c r="J97" s="7">
        <v>22400</v>
      </c>
      <c r="K97" s="7">
        <v>29500</v>
      </c>
      <c r="L97" s="115">
        <v>76</v>
      </c>
      <c r="M97" s="115">
        <v>9.1</v>
      </c>
      <c r="N97" s="7">
        <v>25800</v>
      </c>
      <c r="O97" s="7">
        <v>29500</v>
      </c>
      <c r="P97" s="115">
        <v>87.5</v>
      </c>
      <c r="Q97" s="115">
        <v>7.1</v>
      </c>
      <c r="R97" s="7">
        <v>3100</v>
      </c>
      <c r="S97" s="7">
        <v>29500</v>
      </c>
      <c r="T97" s="115">
        <v>10.5</v>
      </c>
      <c r="U97" s="7" t="s">
        <v>14</v>
      </c>
      <c r="V97" s="7" t="s">
        <v>56</v>
      </c>
      <c r="W97" s="7">
        <v>29500</v>
      </c>
      <c r="X97" s="7" t="s">
        <v>56</v>
      </c>
      <c r="Y97" s="7" t="s">
        <v>56</v>
      </c>
    </row>
    <row r="98" spans="1:25">
      <c r="A98" s="4" t="s">
        <v>204</v>
      </c>
      <c r="B98" s="7">
        <v>20900</v>
      </c>
      <c r="C98" s="7">
        <v>63000</v>
      </c>
      <c r="D98" s="115">
        <v>33.299999999999997</v>
      </c>
      <c r="E98" s="115">
        <v>8</v>
      </c>
      <c r="F98" s="7">
        <v>39200</v>
      </c>
      <c r="G98" s="7">
        <v>63000</v>
      </c>
      <c r="H98" s="115">
        <v>62.3</v>
      </c>
      <c r="I98" s="115">
        <v>8.1999999999999993</v>
      </c>
      <c r="J98" s="7">
        <v>51800</v>
      </c>
      <c r="K98" s="7">
        <v>63000</v>
      </c>
      <c r="L98" s="115">
        <v>82.3</v>
      </c>
      <c r="M98" s="115">
        <v>6.5</v>
      </c>
      <c r="N98" s="7">
        <v>55800</v>
      </c>
      <c r="O98" s="7">
        <v>63000</v>
      </c>
      <c r="P98" s="115">
        <v>88.6</v>
      </c>
      <c r="Q98" s="115">
        <v>5.4</v>
      </c>
      <c r="R98" s="7">
        <v>2700</v>
      </c>
      <c r="S98" s="7">
        <v>63000</v>
      </c>
      <c r="T98" s="115">
        <v>4.3</v>
      </c>
      <c r="U98" s="7" t="s">
        <v>14</v>
      </c>
      <c r="V98" s="7">
        <v>4500</v>
      </c>
      <c r="W98" s="7">
        <v>63000</v>
      </c>
      <c r="X98" s="115">
        <v>7.1</v>
      </c>
      <c r="Y98" s="115">
        <v>4.4000000000000004</v>
      </c>
    </row>
    <row r="99" spans="1:25">
      <c r="A99" s="4" t="s">
        <v>1514</v>
      </c>
      <c r="B99" s="7">
        <v>14800</v>
      </c>
      <c r="C99" s="7">
        <v>31800</v>
      </c>
      <c r="D99" s="115">
        <v>46.7</v>
      </c>
      <c r="E99" s="115">
        <v>11.4</v>
      </c>
      <c r="F99" s="7">
        <v>21700</v>
      </c>
      <c r="G99" s="7">
        <v>31800</v>
      </c>
      <c r="H99" s="115">
        <v>68.3</v>
      </c>
      <c r="I99" s="115">
        <v>10.6</v>
      </c>
      <c r="J99" s="7">
        <v>25000</v>
      </c>
      <c r="K99" s="7">
        <v>31800</v>
      </c>
      <c r="L99" s="115">
        <v>78.599999999999994</v>
      </c>
      <c r="M99" s="115">
        <v>9.3000000000000007</v>
      </c>
      <c r="N99" s="7">
        <v>27400</v>
      </c>
      <c r="O99" s="7">
        <v>31800</v>
      </c>
      <c r="P99" s="115">
        <v>86.4</v>
      </c>
      <c r="Q99" s="115">
        <v>7.8</v>
      </c>
      <c r="R99" s="7">
        <v>1700</v>
      </c>
      <c r="S99" s="7">
        <v>31800</v>
      </c>
      <c r="T99" s="115">
        <v>5.2</v>
      </c>
      <c r="U99" s="7" t="s">
        <v>14</v>
      </c>
      <c r="V99" s="7">
        <v>2700</v>
      </c>
      <c r="W99" s="7">
        <v>31800</v>
      </c>
      <c r="X99" s="115">
        <v>8.4</v>
      </c>
      <c r="Y99" s="7" t="s">
        <v>14</v>
      </c>
    </row>
    <row r="100" spans="1:25">
      <c r="A100" s="4" t="s">
        <v>1515</v>
      </c>
      <c r="B100" s="7">
        <v>9700</v>
      </c>
      <c r="C100" s="7">
        <v>41100</v>
      </c>
      <c r="D100" s="115">
        <v>23.7</v>
      </c>
      <c r="E100" s="115">
        <v>10.3</v>
      </c>
      <c r="F100" s="7">
        <v>19000</v>
      </c>
      <c r="G100" s="7">
        <v>41100</v>
      </c>
      <c r="H100" s="115">
        <v>46.2</v>
      </c>
      <c r="I100" s="115">
        <v>12</v>
      </c>
      <c r="J100" s="7">
        <v>26500</v>
      </c>
      <c r="K100" s="7">
        <v>41100</v>
      </c>
      <c r="L100" s="115">
        <v>64.400000000000006</v>
      </c>
      <c r="M100" s="115">
        <v>11.6</v>
      </c>
      <c r="N100" s="7">
        <v>31900</v>
      </c>
      <c r="O100" s="7">
        <v>41100</v>
      </c>
      <c r="P100" s="115">
        <v>77.7</v>
      </c>
      <c r="Q100" s="115">
        <v>10</v>
      </c>
      <c r="R100" s="7">
        <v>6300</v>
      </c>
      <c r="S100" s="7">
        <v>41100</v>
      </c>
      <c r="T100" s="115">
        <v>15.3</v>
      </c>
      <c r="U100" s="115">
        <v>8.6999999999999993</v>
      </c>
      <c r="V100" s="7">
        <v>2900</v>
      </c>
      <c r="W100" s="7">
        <v>41100</v>
      </c>
      <c r="X100" s="115">
        <v>7.1</v>
      </c>
      <c r="Y100" s="7" t="s">
        <v>14</v>
      </c>
    </row>
    <row r="101" spans="1:25">
      <c r="A101" s="4" t="s">
        <v>1516</v>
      </c>
      <c r="B101" s="7">
        <v>26800</v>
      </c>
      <c r="C101" s="7">
        <v>79300</v>
      </c>
      <c r="D101" s="115">
        <v>33.799999999999997</v>
      </c>
      <c r="E101" s="115">
        <v>7.5</v>
      </c>
      <c r="F101" s="7">
        <v>46400</v>
      </c>
      <c r="G101" s="7">
        <v>79300</v>
      </c>
      <c r="H101" s="115">
        <v>58.6</v>
      </c>
      <c r="I101" s="115">
        <v>7.8</v>
      </c>
      <c r="J101" s="7">
        <v>61500</v>
      </c>
      <c r="K101" s="7">
        <v>79300</v>
      </c>
      <c r="L101" s="115">
        <v>77.599999999999994</v>
      </c>
      <c r="M101" s="115">
        <v>6.6</v>
      </c>
      <c r="N101" s="7">
        <v>67500</v>
      </c>
      <c r="O101" s="7">
        <v>79300</v>
      </c>
      <c r="P101" s="115">
        <v>85.2</v>
      </c>
      <c r="Q101" s="115">
        <v>5.6</v>
      </c>
      <c r="R101" s="7">
        <v>5000</v>
      </c>
      <c r="S101" s="7">
        <v>79300</v>
      </c>
      <c r="T101" s="115">
        <v>6.3</v>
      </c>
      <c r="U101" s="115">
        <v>3.9</v>
      </c>
      <c r="V101" s="7">
        <v>6800</v>
      </c>
      <c r="W101" s="7">
        <v>79300</v>
      </c>
      <c r="X101" s="115">
        <v>8.5</v>
      </c>
      <c r="Y101" s="115">
        <v>4.4000000000000004</v>
      </c>
    </row>
    <row r="102" spans="1:25">
      <c r="A102" s="4" t="s">
        <v>197</v>
      </c>
      <c r="B102" s="7">
        <v>20400</v>
      </c>
      <c r="C102" s="7">
        <v>64300</v>
      </c>
      <c r="D102" s="115">
        <v>31.7</v>
      </c>
      <c r="E102" s="115">
        <v>7.5</v>
      </c>
      <c r="F102" s="7">
        <v>37300</v>
      </c>
      <c r="G102" s="7">
        <v>64300</v>
      </c>
      <c r="H102" s="115">
        <v>58.1</v>
      </c>
      <c r="I102" s="115">
        <v>8</v>
      </c>
      <c r="J102" s="7">
        <v>50100</v>
      </c>
      <c r="K102" s="7">
        <v>64300</v>
      </c>
      <c r="L102" s="115">
        <v>77.900000000000006</v>
      </c>
      <c r="M102" s="115">
        <v>6.7</v>
      </c>
      <c r="N102" s="7">
        <v>56900</v>
      </c>
      <c r="O102" s="7">
        <v>64300</v>
      </c>
      <c r="P102" s="115">
        <v>88.4</v>
      </c>
      <c r="Q102" s="115">
        <v>5.2</v>
      </c>
      <c r="R102" s="7">
        <v>3300</v>
      </c>
      <c r="S102" s="7">
        <v>64300</v>
      </c>
      <c r="T102" s="115">
        <v>5.0999999999999996</v>
      </c>
      <c r="U102" s="7" t="s">
        <v>14</v>
      </c>
      <c r="V102" s="7">
        <v>4200</v>
      </c>
      <c r="W102" s="7">
        <v>64300</v>
      </c>
      <c r="X102" s="115">
        <v>6.5</v>
      </c>
      <c r="Y102" s="7" t="s">
        <v>14</v>
      </c>
    </row>
    <row r="103" spans="1:25">
      <c r="A103" s="4" t="s">
        <v>1517</v>
      </c>
      <c r="B103" s="7">
        <v>20000</v>
      </c>
      <c r="C103" s="7">
        <v>65500</v>
      </c>
      <c r="D103" s="115">
        <v>30.5</v>
      </c>
      <c r="E103" s="115">
        <v>7.2</v>
      </c>
      <c r="F103" s="7">
        <v>38100</v>
      </c>
      <c r="G103" s="7">
        <v>65500</v>
      </c>
      <c r="H103" s="115">
        <v>58.2</v>
      </c>
      <c r="I103" s="115">
        <v>7.8</v>
      </c>
      <c r="J103" s="7">
        <v>51000</v>
      </c>
      <c r="K103" s="7">
        <v>65500</v>
      </c>
      <c r="L103" s="115">
        <v>77.8</v>
      </c>
      <c r="M103" s="115">
        <v>6.5</v>
      </c>
      <c r="N103" s="7">
        <v>59000</v>
      </c>
      <c r="O103" s="7">
        <v>65500</v>
      </c>
      <c r="P103" s="115">
        <v>90</v>
      </c>
      <c r="Q103" s="115">
        <v>4.7</v>
      </c>
      <c r="R103" s="7">
        <v>3400</v>
      </c>
      <c r="S103" s="7">
        <v>65500</v>
      </c>
      <c r="T103" s="115">
        <v>5.0999999999999996</v>
      </c>
      <c r="U103" s="7" t="s">
        <v>14</v>
      </c>
      <c r="V103" s="7">
        <v>3200</v>
      </c>
      <c r="W103" s="7">
        <v>65500</v>
      </c>
      <c r="X103" s="115">
        <v>4.9000000000000004</v>
      </c>
      <c r="Y103" s="7" t="s">
        <v>14</v>
      </c>
    </row>
    <row r="104" spans="1:25">
      <c r="A104" s="4" t="s">
        <v>1518</v>
      </c>
      <c r="B104" s="7">
        <v>11200</v>
      </c>
      <c r="C104" s="7">
        <v>54700</v>
      </c>
      <c r="D104" s="115">
        <v>20.5</v>
      </c>
      <c r="E104" s="115">
        <v>7.4</v>
      </c>
      <c r="F104" s="7">
        <v>20800</v>
      </c>
      <c r="G104" s="7">
        <v>54700</v>
      </c>
      <c r="H104" s="115">
        <v>38</v>
      </c>
      <c r="I104" s="115">
        <v>8.9</v>
      </c>
      <c r="J104" s="7">
        <v>36800</v>
      </c>
      <c r="K104" s="7">
        <v>54700</v>
      </c>
      <c r="L104" s="115">
        <v>67.3</v>
      </c>
      <c r="M104" s="115">
        <v>8.6</v>
      </c>
      <c r="N104" s="7">
        <v>47100</v>
      </c>
      <c r="O104" s="7">
        <v>54700</v>
      </c>
      <c r="P104" s="115">
        <v>86</v>
      </c>
      <c r="Q104" s="115">
        <v>6.4</v>
      </c>
      <c r="R104" s="7">
        <v>5300</v>
      </c>
      <c r="S104" s="7">
        <v>54700</v>
      </c>
      <c r="T104" s="115">
        <v>9.6</v>
      </c>
      <c r="U104" s="115">
        <v>5.4</v>
      </c>
      <c r="V104" s="7">
        <v>2400</v>
      </c>
      <c r="W104" s="7">
        <v>54700</v>
      </c>
      <c r="X104" s="115">
        <v>4.3</v>
      </c>
      <c r="Y104" s="7" t="s">
        <v>14</v>
      </c>
    </row>
    <row r="105" spans="1:25">
      <c r="A105" s="4" t="s">
        <v>1519</v>
      </c>
      <c r="B105" s="7">
        <v>29200</v>
      </c>
      <c r="C105" s="7">
        <v>82300</v>
      </c>
      <c r="D105" s="115">
        <v>35.4</v>
      </c>
      <c r="E105" s="115">
        <v>7.4</v>
      </c>
      <c r="F105" s="7">
        <v>47300</v>
      </c>
      <c r="G105" s="7">
        <v>82300</v>
      </c>
      <c r="H105" s="115">
        <v>57.4</v>
      </c>
      <c r="I105" s="115">
        <v>7.6</v>
      </c>
      <c r="J105" s="7">
        <v>68300</v>
      </c>
      <c r="K105" s="7">
        <v>82300</v>
      </c>
      <c r="L105" s="115">
        <v>83</v>
      </c>
      <c r="M105" s="115">
        <v>5.8</v>
      </c>
      <c r="N105" s="7">
        <v>77600</v>
      </c>
      <c r="O105" s="7">
        <v>82300</v>
      </c>
      <c r="P105" s="115">
        <v>94.3</v>
      </c>
      <c r="Q105" s="115">
        <v>3.6</v>
      </c>
      <c r="R105" s="7">
        <v>2400</v>
      </c>
      <c r="S105" s="7">
        <v>82300</v>
      </c>
      <c r="T105" s="115">
        <v>2.9</v>
      </c>
      <c r="U105" s="7" t="s">
        <v>14</v>
      </c>
      <c r="V105" s="7">
        <v>2400</v>
      </c>
      <c r="W105" s="7">
        <v>82300</v>
      </c>
      <c r="X105" s="115">
        <v>2.9</v>
      </c>
      <c r="Y105" s="7" t="s">
        <v>14</v>
      </c>
    </row>
    <row r="106" spans="1:25">
      <c r="A106" s="4" t="s">
        <v>1520</v>
      </c>
      <c r="B106" s="7">
        <v>17600</v>
      </c>
      <c r="C106" s="7">
        <v>53200</v>
      </c>
      <c r="D106" s="115">
        <v>33</v>
      </c>
      <c r="E106" s="115">
        <v>9.4</v>
      </c>
      <c r="F106" s="7">
        <v>28300</v>
      </c>
      <c r="G106" s="7">
        <v>53200</v>
      </c>
      <c r="H106" s="115">
        <v>53.1</v>
      </c>
      <c r="I106" s="115">
        <v>10</v>
      </c>
      <c r="J106" s="7">
        <v>40600</v>
      </c>
      <c r="K106" s="7">
        <v>53200</v>
      </c>
      <c r="L106" s="115">
        <v>76.3</v>
      </c>
      <c r="M106" s="115">
        <v>8.5</v>
      </c>
      <c r="N106" s="7">
        <v>48300</v>
      </c>
      <c r="O106" s="7">
        <v>53200</v>
      </c>
      <c r="P106" s="115">
        <v>90.9</v>
      </c>
      <c r="Q106" s="115">
        <v>5.8</v>
      </c>
      <c r="R106" s="7">
        <v>3200</v>
      </c>
      <c r="S106" s="7">
        <v>53200</v>
      </c>
      <c r="T106" s="115">
        <v>6</v>
      </c>
      <c r="U106" s="7" t="s">
        <v>14</v>
      </c>
      <c r="V106" s="7">
        <v>1700</v>
      </c>
      <c r="W106" s="7">
        <v>53200</v>
      </c>
      <c r="X106" s="115">
        <v>3.2</v>
      </c>
      <c r="Y106" s="7" t="s">
        <v>14</v>
      </c>
    </row>
    <row r="107" spans="1:25">
      <c r="A107" s="4" t="s">
        <v>182</v>
      </c>
      <c r="B107" s="7">
        <v>8400</v>
      </c>
      <c r="C107" s="7">
        <v>46300</v>
      </c>
      <c r="D107" s="115">
        <v>18.100000000000001</v>
      </c>
      <c r="E107" s="115">
        <v>7.8</v>
      </c>
      <c r="F107" s="7">
        <v>18200</v>
      </c>
      <c r="G107" s="7">
        <v>46300</v>
      </c>
      <c r="H107" s="115">
        <v>39.200000000000003</v>
      </c>
      <c r="I107" s="115">
        <v>9.9</v>
      </c>
      <c r="J107" s="7">
        <v>26700</v>
      </c>
      <c r="K107" s="7">
        <v>46300</v>
      </c>
      <c r="L107" s="115">
        <v>57.6</v>
      </c>
      <c r="M107" s="115">
        <v>10</v>
      </c>
      <c r="N107" s="7">
        <v>35700</v>
      </c>
      <c r="O107" s="7">
        <v>46300</v>
      </c>
      <c r="P107" s="115">
        <v>77.099999999999994</v>
      </c>
      <c r="Q107" s="115">
        <v>8.5</v>
      </c>
      <c r="R107" s="7">
        <v>6400</v>
      </c>
      <c r="S107" s="7">
        <v>46300</v>
      </c>
      <c r="T107" s="115">
        <v>13.8</v>
      </c>
      <c r="U107" s="115">
        <v>7</v>
      </c>
      <c r="V107" s="7">
        <v>4200</v>
      </c>
      <c r="W107" s="7">
        <v>46300</v>
      </c>
      <c r="X107" s="115">
        <v>9.1</v>
      </c>
      <c r="Y107" s="7" t="s">
        <v>14</v>
      </c>
    </row>
    <row r="108" spans="1:25">
      <c r="A108" s="4" t="s">
        <v>183</v>
      </c>
      <c r="B108" s="7">
        <v>20300</v>
      </c>
      <c r="C108" s="7">
        <v>49900</v>
      </c>
      <c r="D108" s="115">
        <v>40.700000000000003</v>
      </c>
      <c r="E108" s="115">
        <v>9.1</v>
      </c>
      <c r="F108" s="7">
        <v>30600</v>
      </c>
      <c r="G108" s="7">
        <v>49900</v>
      </c>
      <c r="H108" s="115">
        <v>61.3</v>
      </c>
      <c r="I108" s="115">
        <v>9.1</v>
      </c>
      <c r="J108" s="7">
        <v>38200</v>
      </c>
      <c r="K108" s="7">
        <v>49900</v>
      </c>
      <c r="L108" s="115">
        <v>76.5</v>
      </c>
      <c r="M108" s="115">
        <v>7.9</v>
      </c>
      <c r="N108" s="7">
        <v>45100</v>
      </c>
      <c r="O108" s="7">
        <v>49900</v>
      </c>
      <c r="P108" s="115">
        <v>90.3</v>
      </c>
      <c r="Q108" s="115">
        <v>5.5</v>
      </c>
      <c r="R108" s="7">
        <v>3700</v>
      </c>
      <c r="S108" s="7">
        <v>49900</v>
      </c>
      <c r="T108" s="115">
        <v>7.4</v>
      </c>
      <c r="U108" s="7" t="s">
        <v>14</v>
      </c>
      <c r="V108" s="7">
        <v>1200</v>
      </c>
      <c r="W108" s="7">
        <v>49900</v>
      </c>
      <c r="X108" s="115">
        <v>2.4</v>
      </c>
      <c r="Y108" s="7" t="s">
        <v>14</v>
      </c>
    </row>
    <row r="109" spans="1:25">
      <c r="A109" s="4" t="s">
        <v>1521</v>
      </c>
      <c r="B109" s="7">
        <v>19200</v>
      </c>
      <c r="C109" s="7">
        <v>56400</v>
      </c>
      <c r="D109" s="115">
        <v>34.1</v>
      </c>
      <c r="E109" s="115">
        <v>8.8000000000000007</v>
      </c>
      <c r="F109" s="7">
        <v>32500</v>
      </c>
      <c r="G109" s="7">
        <v>56400</v>
      </c>
      <c r="H109" s="115">
        <v>57.6</v>
      </c>
      <c r="I109" s="115">
        <v>9.1999999999999993</v>
      </c>
      <c r="J109" s="7">
        <v>42700</v>
      </c>
      <c r="K109" s="7">
        <v>56400</v>
      </c>
      <c r="L109" s="115">
        <v>75.7</v>
      </c>
      <c r="M109" s="115">
        <v>8</v>
      </c>
      <c r="N109" s="7">
        <v>48200</v>
      </c>
      <c r="O109" s="7">
        <v>56400</v>
      </c>
      <c r="P109" s="115">
        <v>85.5</v>
      </c>
      <c r="Q109" s="115">
        <v>6.5</v>
      </c>
      <c r="R109" s="7">
        <v>4200</v>
      </c>
      <c r="S109" s="7">
        <v>56400</v>
      </c>
      <c r="T109" s="115">
        <v>7.4</v>
      </c>
      <c r="U109" s="7" t="s">
        <v>14</v>
      </c>
      <c r="V109" s="7">
        <v>4000</v>
      </c>
      <c r="W109" s="7">
        <v>56400</v>
      </c>
      <c r="X109" s="115">
        <v>7</v>
      </c>
      <c r="Y109" s="7" t="s">
        <v>14</v>
      </c>
    </row>
    <row r="110" spans="1:25">
      <c r="A110" s="4" t="s">
        <v>193</v>
      </c>
      <c r="B110" s="7">
        <v>17300</v>
      </c>
      <c r="C110" s="7">
        <v>61100</v>
      </c>
      <c r="D110" s="115">
        <v>28.3</v>
      </c>
      <c r="E110" s="115">
        <v>8.1999999999999993</v>
      </c>
      <c r="F110" s="7">
        <v>29800</v>
      </c>
      <c r="G110" s="7">
        <v>61100</v>
      </c>
      <c r="H110" s="115">
        <v>48.8</v>
      </c>
      <c r="I110" s="115">
        <v>9.1</v>
      </c>
      <c r="J110" s="7">
        <v>42300</v>
      </c>
      <c r="K110" s="7">
        <v>61100</v>
      </c>
      <c r="L110" s="115">
        <v>69.2</v>
      </c>
      <c r="M110" s="115">
        <v>8.4</v>
      </c>
      <c r="N110" s="7">
        <v>50300</v>
      </c>
      <c r="O110" s="7">
        <v>61100</v>
      </c>
      <c r="P110" s="115">
        <v>82.3</v>
      </c>
      <c r="Q110" s="115">
        <v>6.9</v>
      </c>
      <c r="R110" s="7">
        <v>4600</v>
      </c>
      <c r="S110" s="7">
        <v>61100</v>
      </c>
      <c r="T110" s="115">
        <v>7.6</v>
      </c>
      <c r="U110" s="7" t="s">
        <v>14</v>
      </c>
      <c r="V110" s="7">
        <v>6200</v>
      </c>
      <c r="W110" s="7">
        <v>61100</v>
      </c>
      <c r="X110" s="115">
        <v>10.1</v>
      </c>
      <c r="Y110" s="115">
        <v>5.5</v>
      </c>
    </row>
    <row r="111" spans="1:25">
      <c r="A111" s="4" t="s">
        <v>1522</v>
      </c>
      <c r="B111" s="7">
        <v>48900</v>
      </c>
      <c r="C111" s="7">
        <v>144900</v>
      </c>
      <c r="D111" s="115">
        <v>33.700000000000003</v>
      </c>
      <c r="E111" s="115">
        <v>5.8</v>
      </c>
      <c r="F111" s="7">
        <v>76800</v>
      </c>
      <c r="G111" s="7">
        <v>144900</v>
      </c>
      <c r="H111" s="115">
        <v>53</v>
      </c>
      <c r="I111" s="115">
        <v>6.1</v>
      </c>
      <c r="J111" s="7">
        <v>103500</v>
      </c>
      <c r="K111" s="7">
        <v>144900</v>
      </c>
      <c r="L111" s="115">
        <v>71.400000000000006</v>
      </c>
      <c r="M111" s="115">
        <v>5.5</v>
      </c>
      <c r="N111" s="7">
        <v>116000</v>
      </c>
      <c r="O111" s="7">
        <v>144900</v>
      </c>
      <c r="P111" s="115">
        <v>80</v>
      </c>
      <c r="Q111" s="115">
        <v>4.9000000000000004</v>
      </c>
      <c r="R111" s="7">
        <v>17300</v>
      </c>
      <c r="S111" s="7">
        <v>144900</v>
      </c>
      <c r="T111" s="115">
        <v>11.9</v>
      </c>
      <c r="U111" s="115">
        <v>3.9</v>
      </c>
      <c r="V111" s="7">
        <v>11600</v>
      </c>
      <c r="W111" s="7">
        <v>144900</v>
      </c>
      <c r="X111" s="115">
        <v>8</v>
      </c>
      <c r="Y111" s="115">
        <v>3.3</v>
      </c>
    </row>
    <row r="112" spans="1:25">
      <c r="A112" s="4" t="s">
        <v>217</v>
      </c>
      <c r="B112" s="7">
        <v>23200</v>
      </c>
      <c r="C112" s="7">
        <v>51400</v>
      </c>
      <c r="D112" s="115">
        <v>45.2</v>
      </c>
      <c r="E112" s="115">
        <v>8.9</v>
      </c>
      <c r="F112" s="7">
        <v>33100</v>
      </c>
      <c r="G112" s="7">
        <v>51400</v>
      </c>
      <c r="H112" s="115">
        <v>64.400000000000006</v>
      </c>
      <c r="I112" s="115">
        <v>8.5</v>
      </c>
      <c r="J112" s="7">
        <v>40500</v>
      </c>
      <c r="K112" s="7">
        <v>51400</v>
      </c>
      <c r="L112" s="115">
        <v>78.8</v>
      </c>
      <c r="M112" s="115">
        <v>7.3</v>
      </c>
      <c r="N112" s="7">
        <v>46400</v>
      </c>
      <c r="O112" s="7">
        <v>51400</v>
      </c>
      <c r="P112" s="115">
        <v>90.4</v>
      </c>
      <c r="Q112" s="115">
        <v>5.3</v>
      </c>
      <c r="R112" s="7">
        <v>2200</v>
      </c>
      <c r="S112" s="7">
        <v>51400</v>
      </c>
      <c r="T112" s="115">
        <v>4.2</v>
      </c>
      <c r="U112" s="7" t="s">
        <v>14</v>
      </c>
      <c r="V112" s="7">
        <v>2800</v>
      </c>
      <c r="W112" s="7">
        <v>51400</v>
      </c>
      <c r="X112" s="115">
        <v>5.5</v>
      </c>
      <c r="Y112" s="7" t="s">
        <v>14</v>
      </c>
    </row>
    <row r="113" spans="1:25">
      <c r="A113" s="4" t="s">
        <v>218</v>
      </c>
      <c r="B113" s="7">
        <v>7900</v>
      </c>
      <c r="C113" s="7">
        <v>44800</v>
      </c>
      <c r="D113" s="115">
        <v>17.7</v>
      </c>
      <c r="E113" s="115">
        <v>8.3000000000000007</v>
      </c>
      <c r="F113" s="7">
        <v>11900</v>
      </c>
      <c r="G113" s="7">
        <v>44800</v>
      </c>
      <c r="H113" s="115">
        <v>26.5</v>
      </c>
      <c r="I113" s="115">
        <v>9.6</v>
      </c>
      <c r="J113" s="7">
        <v>26600</v>
      </c>
      <c r="K113" s="7">
        <v>44800</v>
      </c>
      <c r="L113" s="115">
        <v>59.3</v>
      </c>
      <c r="M113" s="115">
        <v>10.7</v>
      </c>
      <c r="N113" s="7">
        <v>37300</v>
      </c>
      <c r="O113" s="7">
        <v>44800</v>
      </c>
      <c r="P113" s="115">
        <v>83.1</v>
      </c>
      <c r="Q113" s="115">
        <v>8.1999999999999993</v>
      </c>
      <c r="R113" s="7">
        <v>4200</v>
      </c>
      <c r="S113" s="7">
        <v>44800</v>
      </c>
      <c r="T113" s="115">
        <v>9.4</v>
      </c>
      <c r="U113" s="7" t="s">
        <v>14</v>
      </c>
      <c r="V113" s="7">
        <v>3300</v>
      </c>
      <c r="W113" s="7">
        <v>44800</v>
      </c>
      <c r="X113" s="115">
        <v>7.5</v>
      </c>
      <c r="Y113" s="7" t="s">
        <v>14</v>
      </c>
    </row>
    <row r="114" spans="1:25">
      <c r="A114" s="4" t="s">
        <v>174</v>
      </c>
      <c r="B114" s="7">
        <v>17400</v>
      </c>
      <c r="C114" s="7">
        <v>81900</v>
      </c>
      <c r="D114" s="115">
        <v>21.2</v>
      </c>
      <c r="E114" s="115">
        <v>5.8</v>
      </c>
      <c r="F114" s="7">
        <v>38900</v>
      </c>
      <c r="G114" s="7">
        <v>81900</v>
      </c>
      <c r="H114" s="115">
        <v>47.5</v>
      </c>
      <c r="I114" s="115">
        <v>7.1</v>
      </c>
      <c r="J114" s="7">
        <v>59200</v>
      </c>
      <c r="K114" s="7">
        <v>81900</v>
      </c>
      <c r="L114" s="115">
        <v>72.400000000000006</v>
      </c>
      <c r="M114" s="115">
        <v>6.4</v>
      </c>
      <c r="N114" s="7">
        <v>69600</v>
      </c>
      <c r="O114" s="7">
        <v>81900</v>
      </c>
      <c r="P114" s="115">
        <v>85</v>
      </c>
      <c r="Q114" s="115">
        <v>5.0999999999999996</v>
      </c>
      <c r="R114" s="7">
        <v>4300</v>
      </c>
      <c r="S114" s="7">
        <v>81900</v>
      </c>
      <c r="T114" s="115">
        <v>5.3</v>
      </c>
      <c r="U114" s="115">
        <v>3.2</v>
      </c>
      <c r="V114" s="7">
        <v>8000</v>
      </c>
      <c r="W114" s="7">
        <v>81900</v>
      </c>
      <c r="X114" s="115">
        <v>9.8000000000000007</v>
      </c>
      <c r="Y114" s="115">
        <v>4.2</v>
      </c>
    </row>
    <row r="115" spans="1:25">
      <c r="A115" s="4" t="s">
        <v>175</v>
      </c>
      <c r="B115" s="7">
        <v>10900</v>
      </c>
      <c r="C115" s="7">
        <v>66700</v>
      </c>
      <c r="D115" s="115">
        <v>16.3</v>
      </c>
      <c r="E115" s="115">
        <v>6</v>
      </c>
      <c r="F115" s="7">
        <v>26100</v>
      </c>
      <c r="G115" s="7">
        <v>66700</v>
      </c>
      <c r="H115" s="115">
        <v>39.1</v>
      </c>
      <c r="I115" s="115">
        <v>7.9</v>
      </c>
      <c r="J115" s="7">
        <v>42100</v>
      </c>
      <c r="K115" s="7">
        <v>66700</v>
      </c>
      <c r="L115" s="115">
        <v>63.2</v>
      </c>
      <c r="M115" s="115">
        <v>7.8</v>
      </c>
      <c r="N115" s="7">
        <v>53500</v>
      </c>
      <c r="O115" s="7">
        <v>66700</v>
      </c>
      <c r="P115" s="115">
        <v>80.3</v>
      </c>
      <c r="Q115" s="115">
        <v>6.5</v>
      </c>
      <c r="R115" s="7">
        <v>6500</v>
      </c>
      <c r="S115" s="7">
        <v>66700</v>
      </c>
      <c r="T115" s="115">
        <v>9.6999999999999993</v>
      </c>
      <c r="U115" s="115">
        <v>4.8</v>
      </c>
      <c r="V115" s="7">
        <v>6700</v>
      </c>
      <c r="W115" s="7">
        <v>66700</v>
      </c>
      <c r="X115" s="115">
        <v>10</v>
      </c>
      <c r="Y115" s="115">
        <v>4.9000000000000004</v>
      </c>
    </row>
    <row r="116" spans="1:25">
      <c r="A116" s="4" t="s">
        <v>179</v>
      </c>
      <c r="B116" s="7">
        <v>29000</v>
      </c>
      <c r="C116" s="7">
        <v>69300</v>
      </c>
      <c r="D116" s="115">
        <v>41.8</v>
      </c>
      <c r="E116" s="115">
        <v>7</v>
      </c>
      <c r="F116" s="7">
        <v>46400</v>
      </c>
      <c r="G116" s="7">
        <v>69300</v>
      </c>
      <c r="H116" s="115">
        <v>66.900000000000006</v>
      </c>
      <c r="I116" s="115">
        <v>6.7</v>
      </c>
      <c r="J116" s="7">
        <v>57100</v>
      </c>
      <c r="K116" s="7">
        <v>69300</v>
      </c>
      <c r="L116" s="115">
        <v>82.3</v>
      </c>
      <c r="M116" s="115">
        <v>5.5</v>
      </c>
      <c r="N116" s="7">
        <v>64700</v>
      </c>
      <c r="O116" s="7">
        <v>69300</v>
      </c>
      <c r="P116" s="115">
        <v>93.3</v>
      </c>
      <c r="Q116" s="115">
        <v>3.6</v>
      </c>
      <c r="R116" s="7" t="s">
        <v>56</v>
      </c>
      <c r="S116" s="7">
        <v>69300</v>
      </c>
      <c r="T116" s="7" t="s">
        <v>56</v>
      </c>
      <c r="U116" s="7" t="s">
        <v>56</v>
      </c>
      <c r="V116" s="7">
        <v>4000</v>
      </c>
      <c r="W116" s="7">
        <v>69300</v>
      </c>
      <c r="X116" s="115">
        <v>5.8</v>
      </c>
      <c r="Y116" s="115">
        <v>3.3</v>
      </c>
    </row>
    <row r="117" spans="1:25">
      <c r="A117" s="4" t="s">
        <v>189</v>
      </c>
      <c r="B117" s="7">
        <v>25600</v>
      </c>
      <c r="C117" s="7">
        <v>71300</v>
      </c>
      <c r="D117" s="115">
        <v>35.799999999999997</v>
      </c>
      <c r="E117" s="115">
        <v>7.3</v>
      </c>
      <c r="F117" s="7">
        <v>40000</v>
      </c>
      <c r="G117" s="7">
        <v>71300</v>
      </c>
      <c r="H117" s="115">
        <v>56.1</v>
      </c>
      <c r="I117" s="115">
        <v>7.5</v>
      </c>
      <c r="J117" s="7">
        <v>55600</v>
      </c>
      <c r="K117" s="7">
        <v>71300</v>
      </c>
      <c r="L117" s="115">
        <v>78</v>
      </c>
      <c r="M117" s="115">
        <v>6.3</v>
      </c>
      <c r="N117" s="7">
        <v>62500</v>
      </c>
      <c r="O117" s="7">
        <v>71300</v>
      </c>
      <c r="P117" s="115">
        <v>87.7</v>
      </c>
      <c r="Q117" s="115">
        <v>5</v>
      </c>
      <c r="R117" s="7">
        <v>4300</v>
      </c>
      <c r="S117" s="7">
        <v>71300</v>
      </c>
      <c r="T117" s="115">
        <v>6.1</v>
      </c>
      <c r="U117" s="115">
        <v>3.6</v>
      </c>
      <c r="V117" s="7">
        <v>4500</v>
      </c>
      <c r="W117" s="7">
        <v>71300</v>
      </c>
      <c r="X117" s="115">
        <v>6.3</v>
      </c>
      <c r="Y117" s="115">
        <v>3.7</v>
      </c>
    </row>
    <row r="118" spans="1:25">
      <c r="A118" s="4" t="s">
        <v>200</v>
      </c>
      <c r="B118" s="7">
        <v>14600</v>
      </c>
      <c r="C118" s="7">
        <v>65800</v>
      </c>
      <c r="D118" s="115">
        <v>22.2</v>
      </c>
      <c r="E118" s="115">
        <v>6.8</v>
      </c>
      <c r="F118" s="7">
        <v>29600</v>
      </c>
      <c r="G118" s="7">
        <v>65800</v>
      </c>
      <c r="H118" s="115">
        <v>45.1</v>
      </c>
      <c r="I118" s="115">
        <v>8.1999999999999993</v>
      </c>
      <c r="J118" s="7">
        <v>42900</v>
      </c>
      <c r="K118" s="7">
        <v>65800</v>
      </c>
      <c r="L118" s="115">
        <v>65.2</v>
      </c>
      <c r="M118" s="115">
        <v>7.8</v>
      </c>
      <c r="N118" s="7">
        <v>52700</v>
      </c>
      <c r="O118" s="7">
        <v>65800</v>
      </c>
      <c r="P118" s="115">
        <v>80</v>
      </c>
      <c r="Q118" s="115">
        <v>6.6</v>
      </c>
      <c r="R118" s="7">
        <v>7600</v>
      </c>
      <c r="S118" s="7">
        <v>65800</v>
      </c>
      <c r="T118" s="115">
        <v>11.6</v>
      </c>
      <c r="U118" s="115">
        <v>5.3</v>
      </c>
      <c r="V118" s="7">
        <v>5500</v>
      </c>
      <c r="W118" s="7">
        <v>65800</v>
      </c>
      <c r="X118" s="115">
        <v>8.4</v>
      </c>
      <c r="Y118" s="115">
        <v>4.5999999999999996</v>
      </c>
    </row>
    <row r="119" spans="1:25">
      <c r="A119" s="4" t="s">
        <v>1523</v>
      </c>
      <c r="B119" s="7">
        <v>24200</v>
      </c>
      <c r="C119" s="7">
        <v>73200</v>
      </c>
      <c r="D119" s="115">
        <v>33.1</v>
      </c>
      <c r="E119" s="115">
        <v>6.8</v>
      </c>
      <c r="F119" s="7">
        <v>40600</v>
      </c>
      <c r="G119" s="7">
        <v>73200</v>
      </c>
      <c r="H119" s="115">
        <v>55.5</v>
      </c>
      <c r="I119" s="115">
        <v>7.2</v>
      </c>
      <c r="J119" s="7">
        <v>50100</v>
      </c>
      <c r="K119" s="7">
        <v>73200</v>
      </c>
      <c r="L119" s="115">
        <v>68.400000000000006</v>
      </c>
      <c r="M119" s="115">
        <v>6.7</v>
      </c>
      <c r="N119" s="7">
        <v>58300</v>
      </c>
      <c r="O119" s="7">
        <v>73200</v>
      </c>
      <c r="P119" s="115">
        <v>79.599999999999994</v>
      </c>
      <c r="Q119" s="115">
        <v>5.8</v>
      </c>
      <c r="R119" s="7">
        <v>6900</v>
      </c>
      <c r="S119" s="7">
        <v>73200</v>
      </c>
      <c r="T119" s="115">
        <v>9.5</v>
      </c>
      <c r="U119" s="115">
        <v>4.2</v>
      </c>
      <c r="V119" s="7">
        <v>8000</v>
      </c>
      <c r="W119" s="7">
        <v>73200</v>
      </c>
      <c r="X119" s="115">
        <v>11</v>
      </c>
      <c r="Y119" s="115">
        <v>4.5</v>
      </c>
    </row>
    <row r="120" spans="1:25">
      <c r="A120" s="4" t="s">
        <v>210</v>
      </c>
      <c r="B120" s="7">
        <v>44600</v>
      </c>
      <c r="C120" s="7">
        <v>68800</v>
      </c>
      <c r="D120" s="115">
        <v>64.900000000000006</v>
      </c>
      <c r="E120" s="115">
        <v>7.3</v>
      </c>
      <c r="F120" s="7">
        <v>55100</v>
      </c>
      <c r="G120" s="7">
        <v>68800</v>
      </c>
      <c r="H120" s="115">
        <v>80.2</v>
      </c>
      <c r="I120" s="115">
        <v>6.1</v>
      </c>
      <c r="J120" s="7">
        <v>62100</v>
      </c>
      <c r="K120" s="7">
        <v>68800</v>
      </c>
      <c r="L120" s="115">
        <v>90.3</v>
      </c>
      <c r="M120" s="115">
        <v>4.5</v>
      </c>
      <c r="N120" s="7">
        <v>65500</v>
      </c>
      <c r="O120" s="7">
        <v>68800</v>
      </c>
      <c r="P120" s="115">
        <v>95.2</v>
      </c>
      <c r="Q120" s="115">
        <v>3.3</v>
      </c>
      <c r="R120" s="7">
        <v>2000</v>
      </c>
      <c r="S120" s="7">
        <v>68800</v>
      </c>
      <c r="T120" s="115">
        <v>2.9</v>
      </c>
      <c r="U120" s="7" t="s">
        <v>14</v>
      </c>
      <c r="V120" s="7">
        <v>1300</v>
      </c>
      <c r="W120" s="7">
        <v>68800</v>
      </c>
      <c r="X120" s="115">
        <v>1.9</v>
      </c>
      <c r="Y120" s="7" t="s">
        <v>14</v>
      </c>
    </row>
    <row r="121" spans="1:25">
      <c r="A121" s="4" t="s">
        <v>1524</v>
      </c>
      <c r="B121" s="7">
        <v>39100</v>
      </c>
      <c r="C121" s="7">
        <v>109400</v>
      </c>
      <c r="D121" s="115">
        <v>35.799999999999997</v>
      </c>
      <c r="E121" s="115">
        <v>3.3</v>
      </c>
      <c r="F121" s="7">
        <v>60600</v>
      </c>
      <c r="G121" s="7">
        <v>109400</v>
      </c>
      <c r="H121" s="115">
        <v>55.4</v>
      </c>
      <c r="I121" s="115">
        <v>3.4</v>
      </c>
      <c r="J121" s="7">
        <v>80800</v>
      </c>
      <c r="K121" s="7">
        <v>109400</v>
      </c>
      <c r="L121" s="115">
        <v>73.900000000000006</v>
      </c>
      <c r="M121" s="115">
        <v>3</v>
      </c>
      <c r="N121" s="7">
        <v>92800</v>
      </c>
      <c r="O121" s="7">
        <v>109400</v>
      </c>
      <c r="P121" s="115">
        <v>84.8</v>
      </c>
      <c r="Q121" s="115">
        <v>2.5</v>
      </c>
      <c r="R121" s="7">
        <v>9000</v>
      </c>
      <c r="S121" s="7">
        <v>109400</v>
      </c>
      <c r="T121" s="115">
        <v>8.3000000000000007</v>
      </c>
      <c r="U121" s="115">
        <v>1.9</v>
      </c>
      <c r="V121" s="7">
        <v>7500</v>
      </c>
      <c r="W121" s="7">
        <v>109400</v>
      </c>
      <c r="X121" s="115">
        <v>6.9</v>
      </c>
      <c r="Y121" s="115">
        <v>1.7</v>
      </c>
    </row>
    <row r="122" spans="1:25">
      <c r="A122" s="4" t="s">
        <v>1525</v>
      </c>
      <c r="B122" s="7">
        <v>72100</v>
      </c>
      <c r="C122" s="7">
        <v>182100</v>
      </c>
      <c r="D122" s="115">
        <v>39.6</v>
      </c>
      <c r="E122" s="115">
        <v>3.3</v>
      </c>
      <c r="F122" s="7">
        <v>112500</v>
      </c>
      <c r="G122" s="7">
        <v>182100</v>
      </c>
      <c r="H122" s="115">
        <v>61.8</v>
      </c>
      <c r="I122" s="115">
        <v>3.3</v>
      </c>
      <c r="J122" s="7">
        <v>142400</v>
      </c>
      <c r="K122" s="7">
        <v>182100</v>
      </c>
      <c r="L122" s="115">
        <v>78.2</v>
      </c>
      <c r="M122" s="115">
        <v>2.8</v>
      </c>
      <c r="N122" s="7">
        <v>161900</v>
      </c>
      <c r="O122" s="7">
        <v>182100</v>
      </c>
      <c r="P122" s="115">
        <v>88.9</v>
      </c>
      <c r="Q122" s="115">
        <v>2.1</v>
      </c>
      <c r="R122" s="7">
        <v>10300</v>
      </c>
      <c r="S122" s="7">
        <v>182100</v>
      </c>
      <c r="T122" s="115">
        <v>5.7</v>
      </c>
      <c r="U122" s="115">
        <v>1.6</v>
      </c>
      <c r="V122" s="7">
        <v>9900</v>
      </c>
      <c r="W122" s="7">
        <v>182100</v>
      </c>
      <c r="X122" s="115">
        <v>5.4</v>
      </c>
      <c r="Y122" s="115">
        <v>1.5</v>
      </c>
    </row>
    <row r="123" spans="1:25">
      <c r="A123" s="4" t="s">
        <v>1526</v>
      </c>
      <c r="B123" s="7">
        <v>41000</v>
      </c>
      <c r="C123" s="7">
        <v>158900</v>
      </c>
      <c r="D123" s="115">
        <v>25.8</v>
      </c>
      <c r="E123" s="115">
        <v>2.9</v>
      </c>
      <c r="F123" s="7">
        <v>73200</v>
      </c>
      <c r="G123" s="7">
        <v>158900</v>
      </c>
      <c r="H123" s="115">
        <v>46.1</v>
      </c>
      <c r="I123" s="115">
        <v>3.3</v>
      </c>
      <c r="J123" s="7">
        <v>107200</v>
      </c>
      <c r="K123" s="7">
        <v>158900</v>
      </c>
      <c r="L123" s="115">
        <v>67.5</v>
      </c>
      <c r="M123" s="115">
        <v>3.1</v>
      </c>
      <c r="N123" s="7">
        <v>128000</v>
      </c>
      <c r="O123" s="7">
        <v>158900</v>
      </c>
      <c r="P123" s="115">
        <v>80.5</v>
      </c>
      <c r="Q123" s="115">
        <v>2.6</v>
      </c>
      <c r="R123" s="7">
        <v>10800</v>
      </c>
      <c r="S123" s="7">
        <v>158900</v>
      </c>
      <c r="T123" s="115">
        <v>6.8</v>
      </c>
      <c r="U123" s="115">
        <v>1.7</v>
      </c>
      <c r="V123" s="7">
        <v>20100</v>
      </c>
      <c r="W123" s="7">
        <v>158900</v>
      </c>
      <c r="X123" s="115">
        <v>12.6</v>
      </c>
      <c r="Y123" s="115">
        <v>2.2000000000000002</v>
      </c>
    </row>
    <row r="124" spans="1:25">
      <c r="A124" s="4" t="s">
        <v>1527</v>
      </c>
      <c r="B124" s="7">
        <v>30700</v>
      </c>
      <c r="C124" s="7">
        <v>109300</v>
      </c>
      <c r="D124" s="115">
        <v>28.1</v>
      </c>
      <c r="E124" s="115">
        <v>3</v>
      </c>
      <c r="F124" s="7">
        <v>57100</v>
      </c>
      <c r="G124" s="7">
        <v>109300</v>
      </c>
      <c r="H124" s="115">
        <v>52.2</v>
      </c>
      <c r="I124" s="115">
        <v>3.3</v>
      </c>
      <c r="J124" s="7">
        <v>77000</v>
      </c>
      <c r="K124" s="7">
        <v>109300</v>
      </c>
      <c r="L124" s="115">
        <v>70.400000000000006</v>
      </c>
      <c r="M124" s="115">
        <v>3.1</v>
      </c>
      <c r="N124" s="7">
        <v>90600</v>
      </c>
      <c r="O124" s="7">
        <v>109300</v>
      </c>
      <c r="P124" s="115">
        <v>82.9</v>
      </c>
      <c r="Q124" s="115">
        <v>2.5</v>
      </c>
      <c r="R124" s="7">
        <v>11300</v>
      </c>
      <c r="S124" s="7">
        <v>109300</v>
      </c>
      <c r="T124" s="115">
        <v>10.3</v>
      </c>
      <c r="U124" s="115">
        <v>2</v>
      </c>
      <c r="V124" s="7">
        <v>7500</v>
      </c>
      <c r="W124" s="7">
        <v>109300</v>
      </c>
      <c r="X124" s="115">
        <v>6.8</v>
      </c>
      <c r="Y124" s="115">
        <v>1.7</v>
      </c>
    </row>
    <row r="125" spans="1:25">
      <c r="A125" s="4" t="s">
        <v>231</v>
      </c>
      <c r="B125" s="7">
        <v>21100</v>
      </c>
      <c r="C125" s="7">
        <v>61600</v>
      </c>
      <c r="D125" s="115">
        <v>34.299999999999997</v>
      </c>
      <c r="E125" s="115">
        <v>10.199999999999999</v>
      </c>
      <c r="F125" s="7">
        <v>34200</v>
      </c>
      <c r="G125" s="7">
        <v>61600</v>
      </c>
      <c r="H125" s="115">
        <v>55.6</v>
      </c>
      <c r="I125" s="115">
        <v>10.6</v>
      </c>
      <c r="J125" s="7">
        <v>44600</v>
      </c>
      <c r="K125" s="7">
        <v>61600</v>
      </c>
      <c r="L125" s="115">
        <v>72.5</v>
      </c>
      <c r="M125" s="115">
        <v>9.5</v>
      </c>
      <c r="N125" s="7">
        <v>54800</v>
      </c>
      <c r="O125" s="7">
        <v>61600</v>
      </c>
      <c r="P125" s="115">
        <v>89.1</v>
      </c>
      <c r="Q125" s="115">
        <v>6.7</v>
      </c>
      <c r="R125" s="7">
        <v>4600</v>
      </c>
      <c r="S125" s="7">
        <v>61600</v>
      </c>
      <c r="T125" s="115">
        <v>7.5</v>
      </c>
      <c r="U125" s="7" t="s">
        <v>14</v>
      </c>
      <c r="V125" s="7">
        <v>2100</v>
      </c>
      <c r="W125" s="7">
        <v>61600</v>
      </c>
      <c r="X125" s="115">
        <v>3.4</v>
      </c>
      <c r="Y125" s="7" t="s">
        <v>14</v>
      </c>
    </row>
    <row r="126" spans="1:25">
      <c r="A126" s="4" t="s">
        <v>1528</v>
      </c>
      <c r="B126" s="7">
        <v>27200</v>
      </c>
      <c r="C126" s="7">
        <v>70600</v>
      </c>
      <c r="D126" s="115">
        <v>38.5</v>
      </c>
      <c r="E126" s="115">
        <v>7.3</v>
      </c>
      <c r="F126" s="7">
        <v>36900</v>
      </c>
      <c r="G126" s="7">
        <v>70600</v>
      </c>
      <c r="H126" s="115">
        <v>52.4</v>
      </c>
      <c r="I126" s="115">
        <v>7.5</v>
      </c>
      <c r="J126" s="7">
        <v>48900</v>
      </c>
      <c r="K126" s="7">
        <v>70600</v>
      </c>
      <c r="L126" s="115">
        <v>69.3</v>
      </c>
      <c r="M126" s="115">
        <v>6.9</v>
      </c>
      <c r="N126" s="7">
        <v>57400</v>
      </c>
      <c r="O126" s="7">
        <v>70600</v>
      </c>
      <c r="P126" s="115">
        <v>81.3</v>
      </c>
      <c r="Q126" s="115">
        <v>5.8</v>
      </c>
      <c r="R126" s="7">
        <v>7100</v>
      </c>
      <c r="S126" s="7">
        <v>70600</v>
      </c>
      <c r="T126" s="115">
        <v>10</v>
      </c>
      <c r="U126" s="115">
        <v>4.5</v>
      </c>
      <c r="V126" s="7">
        <v>6100</v>
      </c>
      <c r="W126" s="7">
        <v>70600</v>
      </c>
      <c r="X126" s="115">
        <v>8.6</v>
      </c>
      <c r="Y126" s="115">
        <v>4.2</v>
      </c>
    </row>
    <row r="127" spans="1:25">
      <c r="A127" s="4" t="s">
        <v>240</v>
      </c>
      <c r="B127" s="7">
        <v>30700</v>
      </c>
      <c r="C127" s="7">
        <v>59900</v>
      </c>
      <c r="D127" s="115">
        <v>51.2</v>
      </c>
      <c r="E127" s="115">
        <v>8.6</v>
      </c>
      <c r="F127" s="7">
        <v>37200</v>
      </c>
      <c r="G127" s="7">
        <v>59900</v>
      </c>
      <c r="H127" s="115">
        <v>62</v>
      </c>
      <c r="I127" s="115">
        <v>8.3000000000000007</v>
      </c>
      <c r="J127" s="7">
        <v>49300</v>
      </c>
      <c r="K127" s="7">
        <v>59900</v>
      </c>
      <c r="L127" s="115">
        <v>82.3</v>
      </c>
      <c r="M127" s="115">
        <v>6.5</v>
      </c>
      <c r="N127" s="7">
        <v>54100</v>
      </c>
      <c r="O127" s="7">
        <v>59900</v>
      </c>
      <c r="P127" s="115">
        <v>90.3</v>
      </c>
      <c r="Q127" s="115">
        <v>5.0999999999999996</v>
      </c>
      <c r="R127" s="7">
        <v>2800</v>
      </c>
      <c r="S127" s="7">
        <v>59900</v>
      </c>
      <c r="T127" s="115">
        <v>4.5999999999999996</v>
      </c>
      <c r="U127" s="7" t="s">
        <v>14</v>
      </c>
      <c r="V127" s="7">
        <v>3100</v>
      </c>
      <c r="W127" s="7">
        <v>59900</v>
      </c>
      <c r="X127" s="115">
        <v>5.0999999999999996</v>
      </c>
      <c r="Y127" s="7" t="s">
        <v>14</v>
      </c>
    </row>
    <row r="128" spans="1:25">
      <c r="A128" s="4" t="s">
        <v>244</v>
      </c>
      <c r="B128" s="7">
        <v>24900</v>
      </c>
      <c r="C128" s="7">
        <v>81900</v>
      </c>
      <c r="D128" s="115">
        <v>30.4</v>
      </c>
      <c r="E128" s="115">
        <v>7.7</v>
      </c>
      <c r="F128" s="7">
        <v>41600</v>
      </c>
      <c r="G128" s="7">
        <v>81900</v>
      </c>
      <c r="H128" s="115">
        <v>50.8</v>
      </c>
      <c r="I128" s="115">
        <v>8.4</v>
      </c>
      <c r="J128" s="7">
        <v>64400</v>
      </c>
      <c r="K128" s="7">
        <v>81900</v>
      </c>
      <c r="L128" s="115">
        <v>78.599999999999994</v>
      </c>
      <c r="M128" s="115">
        <v>6.9</v>
      </c>
      <c r="N128" s="7">
        <v>72600</v>
      </c>
      <c r="O128" s="7">
        <v>81900</v>
      </c>
      <c r="P128" s="115">
        <v>88.6</v>
      </c>
      <c r="Q128" s="115">
        <v>5.3</v>
      </c>
      <c r="R128" s="7">
        <v>3700</v>
      </c>
      <c r="S128" s="7">
        <v>81900</v>
      </c>
      <c r="T128" s="115">
        <v>4.5</v>
      </c>
      <c r="U128" s="7" t="s">
        <v>14</v>
      </c>
      <c r="V128" s="7">
        <v>5700</v>
      </c>
      <c r="W128" s="7">
        <v>81900</v>
      </c>
      <c r="X128" s="115">
        <v>6.9</v>
      </c>
      <c r="Y128" s="7" t="s">
        <v>14</v>
      </c>
    </row>
    <row r="129" spans="1:25">
      <c r="A129" s="4" t="s">
        <v>253</v>
      </c>
      <c r="B129" s="7">
        <v>23200</v>
      </c>
      <c r="C129" s="7">
        <v>63700</v>
      </c>
      <c r="D129" s="115">
        <v>36.4</v>
      </c>
      <c r="E129" s="115">
        <v>8.6</v>
      </c>
      <c r="F129" s="7">
        <v>40100</v>
      </c>
      <c r="G129" s="7">
        <v>63700</v>
      </c>
      <c r="H129" s="115">
        <v>63</v>
      </c>
      <c r="I129" s="115">
        <v>8.6999999999999993</v>
      </c>
      <c r="J129" s="7">
        <v>56000</v>
      </c>
      <c r="K129" s="7">
        <v>63700</v>
      </c>
      <c r="L129" s="115">
        <v>88</v>
      </c>
      <c r="M129" s="115">
        <v>5.8</v>
      </c>
      <c r="N129" s="7">
        <v>59700</v>
      </c>
      <c r="O129" s="7">
        <v>63700</v>
      </c>
      <c r="P129" s="115">
        <v>93.7</v>
      </c>
      <c r="Q129" s="115">
        <v>4.4000000000000004</v>
      </c>
      <c r="R129" s="7">
        <v>1500</v>
      </c>
      <c r="S129" s="7">
        <v>63700</v>
      </c>
      <c r="T129" s="115">
        <v>2.4</v>
      </c>
      <c r="U129" s="7" t="s">
        <v>14</v>
      </c>
      <c r="V129" s="7">
        <v>2500</v>
      </c>
      <c r="W129" s="7">
        <v>63700</v>
      </c>
      <c r="X129" s="115">
        <v>3.9</v>
      </c>
      <c r="Y129" s="7" t="s">
        <v>14</v>
      </c>
    </row>
    <row r="130" spans="1:25">
      <c r="A130" s="4" t="s">
        <v>254</v>
      </c>
      <c r="B130" s="7">
        <v>43100</v>
      </c>
      <c r="C130" s="7">
        <v>81500</v>
      </c>
      <c r="D130" s="115">
        <v>52.9</v>
      </c>
      <c r="E130" s="115">
        <v>7.7</v>
      </c>
      <c r="F130" s="7">
        <v>57200</v>
      </c>
      <c r="G130" s="7">
        <v>81500</v>
      </c>
      <c r="H130" s="115">
        <v>70.2</v>
      </c>
      <c r="I130" s="115">
        <v>7.1</v>
      </c>
      <c r="J130" s="7">
        <v>67000</v>
      </c>
      <c r="K130" s="7">
        <v>81500</v>
      </c>
      <c r="L130" s="115">
        <v>82.2</v>
      </c>
      <c r="M130" s="115">
        <v>5.9</v>
      </c>
      <c r="N130" s="7">
        <v>71100</v>
      </c>
      <c r="O130" s="7">
        <v>81500</v>
      </c>
      <c r="P130" s="115">
        <v>87.2</v>
      </c>
      <c r="Q130" s="115">
        <v>5.2</v>
      </c>
      <c r="R130" s="7">
        <v>8300</v>
      </c>
      <c r="S130" s="7">
        <v>81500</v>
      </c>
      <c r="T130" s="115">
        <v>10.1</v>
      </c>
      <c r="U130" s="115">
        <v>4.7</v>
      </c>
      <c r="V130" s="7">
        <v>2200</v>
      </c>
      <c r="W130" s="7">
        <v>81500</v>
      </c>
      <c r="X130" s="115">
        <v>2.7</v>
      </c>
      <c r="Y130" s="7" t="s">
        <v>14</v>
      </c>
    </row>
    <row r="131" spans="1:25">
      <c r="A131" s="4" t="s">
        <v>255</v>
      </c>
      <c r="B131" s="7">
        <v>19100</v>
      </c>
      <c r="C131" s="7">
        <v>57500</v>
      </c>
      <c r="D131" s="115">
        <v>33.200000000000003</v>
      </c>
      <c r="E131" s="115">
        <v>8.9</v>
      </c>
      <c r="F131" s="7">
        <v>30500</v>
      </c>
      <c r="G131" s="7">
        <v>57500</v>
      </c>
      <c r="H131" s="115">
        <v>53</v>
      </c>
      <c r="I131" s="115">
        <v>9.4</v>
      </c>
      <c r="J131" s="7">
        <v>44800</v>
      </c>
      <c r="K131" s="7">
        <v>57500</v>
      </c>
      <c r="L131" s="115">
        <v>77.900000000000006</v>
      </c>
      <c r="M131" s="115">
        <v>7.8</v>
      </c>
      <c r="N131" s="7">
        <v>49700</v>
      </c>
      <c r="O131" s="7">
        <v>57500</v>
      </c>
      <c r="P131" s="115">
        <v>86.4</v>
      </c>
      <c r="Q131" s="115">
        <v>6.5</v>
      </c>
      <c r="R131" s="7">
        <v>2900</v>
      </c>
      <c r="S131" s="7">
        <v>57500</v>
      </c>
      <c r="T131" s="115">
        <v>5.0999999999999996</v>
      </c>
      <c r="U131" s="7" t="s">
        <v>14</v>
      </c>
      <c r="V131" s="7">
        <v>4900</v>
      </c>
      <c r="W131" s="7">
        <v>57500</v>
      </c>
      <c r="X131" s="115">
        <v>8.5</v>
      </c>
      <c r="Y131" s="7" t="s">
        <v>14</v>
      </c>
    </row>
    <row r="132" spans="1:25">
      <c r="A132" s="4" t="s">
        <v>263</v>
      </c>
      <c r="B132" s="7">
        <v>11600</v>
      </c>
      <c r="C132" s="7">
        <v>46400</v>
      </c>
      <c r="D132" s="115">
        <v>25</v>
      </c>
      <c r="E132" s="115">
        <v>8.1</v>
      </c>
      <c r="F132" s="7">
        <v>22100</v>
      </c>
      <c r="G132" s="7">
        <v>46400</v>
      </c>
      <c r="H132" s="115">
        <v>47.6</v>
      </c>
      <c r="I132" s="115">
        <v>9.3000000000000007</v>
      </c>
      <c r="J132" s="7">
        <v>36000</v>
      </c>
      <c r="K132" s="7">
        <v>46400</v>
      </c>
      <c r="L132" s="115">
        <v>77.599999999999994</v>
      </c>
      <c r="M132" s="115">
        <v>7.8</v>
      </c>
      <c r="N132" s="7">
        <v>37800</v>
      </c>
      <c r="O132" s="7">
        <v>46400</v>
      </c>
      <c r="P132" s="115">
        <v>81.400000000000006</v>
      </c>
      <c r="Q132" s="115">
        <v>7.3</v>
      </c>
      <c r="R132" s="7">
        <v>5100</v>
      </c>
      <c r="S132" s="7">
        <v>46400</v>
      </c>
      <c r="T132" s="115">
        <v>10.9</v>
      </c>
      <c r="U132" s="115">
        <v>5.8</v>
      </c>
      <c r="V132" s="7">
        <v>3500</v>
      </c>
      <c r="W132" s="7">
        <v>46400</v>
      </c>
      <c r="X132" s="115">
        <v>7.6</v>
      </c>
      <c r="Y132" s="7" t="s">
        <v>14</v>
      </c>
    </row>
    <row r="133" spans="1:25">
      <c r="A133" s="4" t="s">
        <v>247</v>
      </c>
      <c r="B133" s="7">
        <v>14000</v>
      </c>
      <c r="C133" s="7">
        <v>37500</v>
      </c>
      <c r="D133" s="115">
        <v>37.299999999999997</v>
      </c>
      <c r="E133" s="115">
        <v>10.199999999999999</v>
      </c>
      <c r="F133" s="7">
        <v>20300</v>
      </c>
      <c r="G133" s="7">
        <v>37500</v>
      </c>
      <c r="H133" s="115">
        <v>54</v>
      </c>
      <c r="I133" s="115">
        <v>10.5</v>
      </c>
      <c r="J133" s="7">
        <v>28200</v>
      </c>
      <c r="K133" s="7">
        <v>37500</v>
      </c>
      <c r="L133" s="115">
        <v>75.2</v>
      </c>
      <c r="M133" s="115">
        <v>9.1</v>
      </c>
      <c r="N133" s="7">
        <v>31600</v>
      </c>
      <c r="O133" s="7">
        <v>37500</v>
      </c>
      <c r="P133" s="115">
        <v>84.3</v>
      </c>
      <c r="Q133" s="115">
        <v>7.7</v>
      </c>
      <c r="R133" s="7">
        <v>3400</v>
      </c>
      <c r="S133" s="7">
        <v>37500</v>
      </c>
      <c r="T133" s="115">
        <v>9.1</v>
      </c>
      <c r="U133" s="7" t="s">
        <v>14</v>
      </c>
      <c r="V133" s="7">
        <v>2500</v>
      </c>
      <c r="W133" s="7">
        <v>37500</v>
      </c>
      <c r="X133" s="115">
        <v>6.7</v>
      </c>
      <c r="Y133" s="7" t="s">
        <v>14</v>
      </c>
    </row>
    <row r="134" spans="1:25">
      <c r="A134" s="4" t="s">
        <v>1529</v>
      </c>
      <c r="B134" s="7">
        <v>23500</v>
      </c>
      <c r="C134" s="7">
        <v>76700</v>
      </c>
      <c r="D134" s="115">
        <v>30.6</v>
      </c>
      <c r="E134" s="115">
        <v>6.6</v>
      </c>
      <c r="F134" s="7">
        <v>36700</v>
      </c>
      <c r="G134" s="7">
        <v>76700</v>
      </c>
      <c r="H134" s="115">
        <v>47.8</v>
      </c>
      <c r="I134" s="115">
        <v>7.1</v>
      </c>
      <c r="J134" s="7">
        <v>57000</v>
      </c>
      <c r="K134" s="7">
        <v>76700</v>
      </c>
      <c r="L134" s="115">
        <v>74.3</v>
      </c>
      <c r="M134" s="115">
        <v>6.2</v>
      </c>
      <c r="N134" s="7">
        <v>64900</v>
      </c>
      <c r="O134" s="7">
        <v>76700</v>
      </c>
      <c r="P134" s="115">
        <v>84.6</v>
      </c>
      <c r="Q134" s="115">
        <v>5.0999999999999996</v>
      </c>
      <c r="R134" s="7">
        <v>6600</v>
      </c>
      <c r="S134" s="7">
        <v>76700</v>
      </c>
      <c r="T134" s="115">
        <v>8.6999999999999993</v>
      </c>
      <c r="U134" s="115">
        <v>4</v>
      </c>
      <c r="V134" s="7">
        <v>5100</v>
      </c>
      <c r="W134" s="7">
        <v>76700</v>
      </c>
      <c r="X134" s="115">
        <v>6.7</v>
      </c>
      <c r="Y134" s="115">
        <v>3.6</v>
      </c>
    </row>
    <row r="135" spans="1:25">
      <c r="A135" s="4" t="s">
        <v>250</v>
      </c>
      <c r="B135" s="7">
        <v>23400</v>
      </c>
      <c r="C135" s="7">
        <v>66000</v>
      </c>
      <c r="D135" s="115">
        <v>35.5</v>
      </c>
      <c r="E135" s="115">
        <v>7.4</v>
      </c>
      <c r="F135" s="7">
        <v>40700</v>
      </c>
      <c r="G135" s="7">
        <v>66000</v>
      </c>
      <c r="H135" s="115">
        <v>61.7</v>
      </c>
      <c r="I135" s="115">
        <v>7.5</v>
      </c>
      <c r="J135" s="7">
        <v>51500</v>
      </c>
      <c r="K135" s="7">
        <v>66000</v>
      </c>
      <c r="L135" s="115">
        <v>78.099999999999994</v>
      </c>
      <c r="M135" s="115">
        <v>6.4</v>
      </c>
      <c r="N135" s="7">
        <v>57500</v>
      </c>
      <c r="O135" s="7">
        <v>66000</v>
      </c>
      <c r="P135" s="115">
        <v>87.2</v>
      </c>
      <c r="Q135" s="115">
        <v>5.0999999999999996</v>
      </c>
      <c r="R135" s="7">
        <v>5700</v>
      </c>
      <c r="S135" s="7">
        <v>66000</v>
      </c>
      <c r="T135" s="115">
        <v>8.6</v>
      </c>
      <c r="U135" s="115">
        <v>4.3</v>
      </c>
      <c r="V135" s="7">
        <v>2800</v>
      </c>
      <c r="W135" s="7">
        <v>66000</v>
      </c>
      <c r="X135" s="115">
        <v>4.2</v>
      </c>
      <c r="Y135" s="7" t="s">
        <v>14</v>
      </c>
    </row>
    <row r="136" spans="1:25">
      <c r="A136" s="4" t="s">
        <v>261</v>
      </c>
      <c r="B136" s="7">
        <v>33300</v>
      </c>
      <c r="C136" s="7">
        <v>71500</v>
      </c>
      <c r="D136" s="115">
        <v>46.6</v>
      </c>
      <c r="E136" s="115">
        <v>6.9</v>
      </c>
      <c r="F136" s="7">
        <v>45600</v>
      </c>
      <c r="G136" s="7">
        <v>71500</v>
      </c>
      <c r="H136" s="115">
        <v>63.9</v>
      </c>
      <c r="I136" s="115">
        <v>6.6</v>
      </c>
      <c r="J136" s="7">
        <v>58600</v>
      </c>
      <c r="K136" s="7">
        <v>71500</v>
      </c>
      <c r="L136" s="115">
        <v>81.900000000000006</v>
      </c>
      <c r="M136" s="115">
        <v>5.3</v>
      </c>
      <c r="N136" s="7">
        <v>63700</v>
      </c>
      <c r="O136" s="7">
        <v>71500</v>
      </c>
      <c r="P136" s="115">
        <v>89.1</v>
      </c>
      <c r="Q136" s="115">
        <v>4.3</v>
      </c>
      <c r="R136" s="7">
        <v>3600</v>
      </c>
      <c r="S136" s="7">
        <v>71500</v>
      </c>
      <c r="T136" s="115">
        <v>5.0999999999999996</v>
      </c>
      <c r="U136" s="115">
        <v>3</v>
      </c>
      <c r="V136" s="7">
        <v>4100</v>
      </c>
      <c r="W136" s="7">
        <v>71500</v>
      </c>
      <c r="X136" s="115">
        <v>5.8</v>
      </c>
      <c r="Y136" s="115">
        <v>3.2</v>
      </c>
    </row>
    <row r="137" spans="1:25">
      <c r="A137" s="4" t="s">
        <v>1530</v>
      </c>
      <c r="B137" s="7">
        <v>51700</v>
      </c>
      <c r="C137" s="7">
        <v>89000</v>
      </c>
      <c r="D137" s="115">
        <v>58.1</v>
      </c>
      <c r="E137" s="115">
        <v>6.1</v>
      </c>
      <c r="F137" s="7">
        <v>64100</v>
      </c>
      <c r="G137" s="7">
        <v>89000</v>
      </c>
      <c r="H137" s="115">
        <v>72</v>
      </c>
      <c r="I137" s="115">
        <v>5.5</v>
      </c>
      <c r="J137" s="7">
        <v>73700</v>
      </c>
      <c r="K137" s="7">
        <v>89000</v>
      </c>
      <c r="L137" s="115">
        <v>82.9</v>
      </c>
      <c r="M137" s="115">
        <v>4.7</v>
      </c>
      <c r="N137" s="7">
        <v>79700</v>
      </c>
      <c r="O137" s="7">
        <v>89000</v>
      </c>
      <c r="P137" s="115">
        <v>89.5</v>
      </c>
      <c r="Q137" s="115">
        <v>3.8</v>
      </c>
      <c r="R137" s="7">
        <v>3100</v>
      </c>
      <c r="S137" s="7">
        <v>89000</v>
      </c>
      <c r="T137" s="115">
        <v>3.5</v>
      </c>
      <c r="U137" s="7" t="s">
        <v>14</v>
      </c>
      <c r="V137" s="7">
        <v>6200</v>
      </c>
      <c r="W137" s="7">
        <v>89000</v>
      </c>
      <c r="X137" s="115">
        <v>7</v>
      </c>
      <c r="Y137" s="115">
        <v>3.1</v>
      </c>
    </row>
    <row r="138" spans="1:25">
      <c r="A138" s="4" t="s">
        <v>1531</v>
      </c>
      <c r="B138" s="7">
        <v>241700</v>
      </c>
      <c r="C138" s="7">
        <v>729600</v>
      </c>
      <c r="D138" s="115">
        <v>33.1</v>
      </c>
      <c r="E138" s="115">
        <v>2.5</v>
      </c>
      <c r="F138" s="7">
        <v>373900</v>
      </c>
      <c r="G138" s="7">
        <v>729600</v>
      </c>
      <c r="H138" s="115">
        <v>51.3</v>
      </c>
      <c r="I138" s="115">
        <v>2.6</v>
      </c>
      <c r="J138" s="7">
        <v>504100</v>
      </c>
      <c r="K138" s="7">
        <v>729600</v>
      </c>
      <c r="L138" s="115">
        <v>69.099999999999994</v>
      </c>
      <c r="M138" s="115">
        <v>2.4</v>
      </c>
      <c r="N138" s="7">
        <v>573000</v>
      </c>
      <c r="O138" s="7">
        <v>729600</v>
      </c>
      <c r="P138" s="115">
        <v>78.5</v>
      </c>
      <c r="Q138" s="115">
        <v>2.2000000000000002</v>
      </c>
      <c r="R138" s="7">
        <v>62300</v>
      </c>
      <c r="S138" s="7">
        <v>729600</v>
      </c>
      <c r="T138" s="115">
        <v>8.5</v>
      </c>
      <c r="U138" s="115">
        <v>1.5</v>
      </c>
      <c r="V138" s="7">
        <v>94300</v>
      </c>
      <c r="W138" s="7">
        <v>729600</v>
      </c>
      <c r="X138" s="115">
        <v>12.9</v>
      </c>
      <c r="Y138" s="115">
        <v>1.8</v>
      </c>
    </row>
    <row r="139" spans="1:25">
      <c r="A139" s="4" t="s">
        <v>1532</v>
      </c>
      <c r="B139" s="7">
        <v>89000</v>
      </c>
      <c r="C139" s="7">
        <v>244300</v>
      </c>
      <c r="D139" s="115">
        <v>36.4</v>
      </c>
      <c r="E139" s="115">
        <v>3.1</v>
      </c>
      <c r="F139" s="7">
        <v>137500</v>
      </c>
      <c r="G139" s="7">
        <v>244300</v>
      </c>
      <c r="H139" s="115">
        <v>56.3</v>
      </c>
      <c r="I139" s="115">
        <v>3.2</v>
      </c>
      <c r="J139" s="7">
        <v>177200</v>
      </c>
      <c r="K139" s="7">
        <v>244300</v>
      </c>
      <c r="L139" s="115">
        <v>72.5</v>
      </c>
      <c r="M139" s="115">
        <v>2.9</v>
      </c>
      <c r="N139" s="7">
        <v>200900</v>
      </c>
      <c r="O139" s="7">
        <v>244300</v>
      </c>
      <c r="P139" s="115">
        <v>82.2</v>
      </c>
      <c r="Q139" s="115">
        <v>2.4</v>
      </c>
      <c r="R139" s="7">
        <v>21200</v>
      </c>
      <c r="S139" s="7">
        <v>244300</v>
      </c>
      <c r="T139" s="115">
        <v>8.6999999999999993</v>
      </c>
      <c r="U139" s="115">
        <v>1.8</v>
      </c>
      <c r="V139" s="7">
        <v>22200</v>
      </c>
      <c r="W139" s="7">
        <v>244300</v>
      </c>
      <c r="X139" s="115">
        <v>9.1</v>
      </c>
      <c r="Y139" s="115">
        <v>1.8</v>
      </c>
    </row>
    <row r="140" spans="1:25">
      <c r="A140" s="4" t="s">
        <v>1533</v>
      </c>
      <c r="B140" s="7">
        <v>46900</v>
      </c>
      <c r="C140" s="7">
        <v>189700</v>
      </c>
      <c r="D140" s="115">
        <v>24.7</v>
      </c>
      <c r="E140" s="115">
        <v>3.1</v>
      </c>
      <c r="F140" s="7">
        <v>80600</v>
      </c>
      <c r="G140" s="7">
        <v>189700</v>
      </c>
      <c r="H140" s="115">
        <v>42.5</v>
      </c>
      <c r="I140" s="115">
        <v>3.6</v>
      </c>
      <c r="J140" s="7">
        <v>119900</v>
      </c>
      <c r="K140" s="7">
        <v>189700</v>
      </c>
      <c r="L140" s="115">
        <v>63.2</v>
      </c>
      <c r="M140" s="115">
        <v>3.5</v>
      </c>
      <c r="N140" s="7">
        <v>142800</v>
      </c>
      <c r="O140" s="7">
        <v>189700</v>
      </c>
      <c r="P140" s="115">
        <v>75.3</v>
      </c>
      <c r="Q140" s="115">
        <v>3.1</v>
      </c>
      <c r="R140" s="7">
        <v>15900</v>
      </c>
      <c r="S140" s="7">
        <v>189700</v>
      </c>
      <c r="T140" s="115">
        <v>8.4</v>
      </c>
      <c r="U140" s="115">
        <v>2</v>
      </c>
      <c r="V140" s="7">
        <v>31000</v>
      </c>
      <c r="W140" s="7">
        <v>189700</v>
      </c>
      <c r="X140" s="115">
        <v>16.399999999999999</v>
      </c>
      <c r="Y140" s="115">
        <v>2.7</v>
      </c>
    </row>
    <row r="141" spans="1:25">
      <c r="A141" s="4" t="s">
        <v>1534</v>
      </c>
      <c r="B141" s="7">
        <v>45500</v>
      </c>
      <c r="C141" s="7">
        <v>205000</v>
      </c>
      <c r="D141" s="115">
        <v>22.2</v>
      </c>
      <c r="E141" s="115">
        <v>2.7</v>
      </c>
      <c r="F141" s="7">
        <v>75700</v>
      </c>
      <c r="G141" s="7">
        <v>205000</v>
      </c>
      <c r="H141" s="115">
        <v>36.9</v>
      </c>
      <c r="I141" s="115">
        <v>3.2</v>
      </c>
      <c r="J141" s="7">
        <v>114300</v>
      </c>
      <c r="K141" s="7">
        <v>205000</v>
      </c>
      <c r="L141" s="115">
        <v>55.8</v>
      </c>
      <c r="M141" s="115">
        <v>3.2</v>
      </c>
      <c r="N141" s="7">
        <v>138800</v>
      </c>
      <c r="O141" s="7">
        <v>205000</v>
      </c>
      <c r="P141" s="115">
        <v>67.7</v>
      </c>
      <c r="Q141" s="115">
        <v>3.1</v>
      </c>
      <c r="R141" s="7">
        <v>24600</v>
      </c>
      <c r="S141" s="7">
        <v>205000</v>
      </c>
      <c r="T141" s="115">
        <v>12</v>
      </c>
      <c r="U141" s="115">
        <v>2.1</v>
      </c>
      <c r="V141" s="7">
        <v>41600</v>
      </c>
      <c r="W141" s="7">
        <v>205000</v>
      </c>
      <c r="X141" s="115">
        <v>20.3</v>
      </c>
      <c r="Y141" s="115">
        <v>2.6</v>
      </c>
    </row>
    <row r="142" spans="1:25">
      <c r="A142" s="4" t="s">
        <v>252</v>
      </c>
      <c r="B142" s="7">
        <v>57200</v>
      </c>
      <c r="C142" s="7">
        <v>127400</v>
      </c>
      <c r="D142" s="115">
        <v>44.9</v>
      </c>
      <c r="E142" s="115">
        <v>3.3</v>
      </c>
      <c r="F142" s="7">
        <v>81100</v>
      </c>
      <c r="G142" s="7">
        <v>127400</v>
      </c>
      <c r="H142" s="115">
        <v>63.7</v>
      </c>
      <c r="I142" s="115">
        <v>3.2</v>
      </c>
      <c r="J142" s="7">
        <v>103500</v>
      </c>
      <c r="K142" s="7">
        <v>127400</v>
      </c>
      <c r="L142" s="115">
        <v>81.2</v>
      </c>
      <c r="M142" s="115">
        <v>2.6</v>
      </c>
      <c r="N142" s="7">
        <v>114800</v>
      </c>
      <c r="O142" s="7">
        <v>127400</v>
      </c>
      <c r="P142" s="115">
        <v>90.1</v>
      </c>
      <c r="Q142" s="115">
        <v>2</v>
      </c>
      <c r="R142" s="7">
        <v>5600</v>
      </c>
      <c r="S142" s="7">
        <v>127400</v>
      </c>
      <c r="T142" s="115">
        <v>4.4000000000000004</v>
      </c>
      <c r="U142" s="115">
        <v>1.4</v>
      </c>
      <c r="V142" s="7">
        <v>7000</v>
      </c>
      <c r="W142" s="7">
        <v>127400</v>
      </c>
      <c r="X142" s="115">
        <v>5.5</v>
      </c>
      <c r="Y142" s="115">
        <v>1.5</v>
      </c>
    </row>
    <row r="143" spans="1:25">
      <c r="A143" s="4" t="s">
        <v>1535</v>
      </c>
      <c r="B143" s="7">
        <v>47400</v>
      </c>
      <c r="C143" s="7">
        <v>171400</v>
      </c>
      <c r="D143" s="115">
        <v>27.6</v>
      </c>
      <c r="E143" s="115">
        <v>3</v>
      </c>
      <c r="F143" s="7">
        <v>79000</v>
      </c>
      <c r="G143" s="7">
        <v>171400</v>
      </c>
      <c r="H143" s="115">
        <v>46.1</v>
      </c>
      <c r="I143" s="115">
        <v>3.3</v>
      </c>
      <c r="J143" s="7">
        <v>112900</v>
      </c>
      <c r="K143" s="7">
        <v>171400</v>
      </c>
      <c r="L143" s="115">
        <v>65.900000000000006</v>
      </c>
      <c r="M143" s="115">
        <v>3.2</v>
      </c>
      <c r="N143" s="7">
        <v>136300</v>
      </c>
      <c r="O143" s="7">
        <v>171400</v>
      </c>
      <c r="P143" s="115">
        <v>79.5</v>
      </c>
      <c r="Q143" s="115">
        <v>2.7</v>
      </c>
      <c r="R143" s="7">
        <v>14100</v>
      </c>
      <c r="S143" s="7">
        <v>171400</v>
      </c>
      <c r="T143" s="115">
        <v>8.1999999999999993</v>
      </c>
      <c r="U143" s="115">
        <v>1.8</v>
      </c>
      <c r="V143" s="7">
        <v>21000</v>
      </c>
      <c r="W143" s="7">
        <v>171400</v>
      </c>
      <c r="X143" s="115">
        <v>12.3</v>
      </c>
      <c r="Y143" s="115">
        <v>2.2000000000000002</v>
      </c>
    </row>
    <row r="144" spans="1:25">
      <c r="A144" s="4" t="s">
        <v>1536</v>
      </c>
      <c r="B144" s="7">
        <v>40600</v>
      </c>
      <c r="C144" s="7">
        <v>163100</v>
      </c>
      <c r="D144" s="115">
        <v>24.9</v>
      </c>
      <c r="E144" s="115">
        <v>2.9</v>
      </c>
      <c r="F144" s="7">
        <v>64200</v>
      </c>
      <c r="G144" s="7">
        <v>163100</v>
      </c>
      <c r="H144" s="115">
        <v>39.4</v>
      </c>
      <c r="I144" s="115">
        <v>3.2</v>
      </c>
      <c r="J144" s="7">
        <v>93800</v>
      </c>
      <c r="K144" s="7">
        <v>163100</v>
      </c>
      <c r="L144" s="115">
        <v>57.5</v>
      </c>
      <c r="M144" s="115">
        <v>3.3</v>
      </c>
      <c r="N144" s="7">
        <v>116300</v>
      </c>
      <c r="O144" s="7">
        <v>163100</v>
      </c>
      <c r="P144" s="115">
        <v>71.3</v>
      </c>
      <c r="Q144" s="115">
        <v>3</v>
      </c>
      <c r="R144" s="7">
        <v>18600</v>
      </c>
      <c r="S144" s="7">
        <v>163100</v>
      </c>
      <c r="T144" s="115">
        <v>11.4</v>
      </c>
      <c r="U144" s="115">
        <v>2.1</v>
      </c>
      <c r="V144" s="7">
        <v>28200</v>
      </c>
      <c r="W144" s="7">
        <v>163100</v>
      </c>
      <c r="X144" s="115">
        <v>17.3</v>
      </c>
      <c r="Y144" s="115">
        <v>2.5</v>
      </c>
    </row>
    <row r="145" spans="1:25">
      <c r="A145" s="4" t="s">
        <v>229</v>
      </c>
      <c r="B145" s="7">
        <v>25000</v>
      </c>
      <c r="C145" s="7">
        <v>57300</v>
      </c>
      <c r="D145" s="115">
        <v>43.6</v>
      </c>
      <c r="E145" s="115">
        <v>8</v>
      </c>
      <c r="F145" s="7">
        <v>38800</v>
      </c>
      <c r="G145" s="7">
        <v>57300</v>
      </c>
      <c r="H145" s="115">
        <v>67.7</v>
      </c>
      <c r="I145" s="115">
        <v>7.6</v>
      </c>
      <c r="J145" s="7">
        <v>48500</v>
      </c>
      <c r="K145" s="7">
        <v>57300</v>
      </c>
      <c r="L145" s="115">
        <v>84.5</v>
      </c>
      <c r="M145" s="115">
        <v>5.9</v>
      </c>
      <c r="N145" s="7">
        <v>53100</v>
      </c>
      <c r="O145" s="7">
        <v>57300</v>
      </c>
      <c r="P145" s="115">
        <v>92.7</v>
      </c>
      <c r="Q145" s="115">
        <v>4.2</v>
      </c>
      <c r="R145" s="7" t="s">
        <v>56</v>
      </c>
      <c r="S145" s="7">
        <v>57300</v>
      </c>
      <c r="T145" s="7" t="s">
        <v>56</v>
      </c>
      <c r="U145" s="7" t="s">
        <v>56</v>
      </c>
      <c r="V145" s="7">
        <v>3700</v>
      </c>
      <c r="W145" s="7">
        <v>57300</v>
      </c>
      <c r="X145" s="115">
        <v>6.5</v>
      </c>
      <c r="Y145" s="7" t="s">
        <v>14</v>
      </c>
    </row>
    <row r="146" spans="1:25">
      <c r="A146" s="4" t="s">
        <v>1537</v>
      </c>
      <c r="B146" s="7">
        <v>20700</v>
      </c>
      <c r="C146" s="7">
        <v>43600</v>
      </c>
      <c r="D146" s="115">
        <v>47.6</v>
      </c>
      <c r="E146" s="115">
        <v>9.5</v>
      </c>
      <c r="F146" s="7">
        <v>30300</v>
      </c>
      <c r="G146" s="7">
        <v>43600</v>
      </c>
      <c r="H146" s="115">
        <v>69.5</v>
      </c>
      <c r="I146" s="115">
        <v>8.6999999999999993</v>
      </c>
      <c r="J146" s="7">
        <v>35900</v>
      </c>
      <c r="K146" s="7">
        <v>43600</v>
      </c>
      <c r="L146" s="115">
        <v>82.4</v>
      </c>
      <c r="M146" s="115">
        <v>7.2</v>
      </c>
      <c r="N146" s="7">
        <v>39200</v>
      </c>
      <c r="O146" s="7">
        <v>43600</v>
      </c>
      <c r="P146" s="115">
        <v>89.9</v>
      </c>
      <c r="Q146" s="115">
        <v>5.7</v>
      </c>
      <c r="R146" s="7" t="s">
        <v>56</v>
      </c>
      <c r="S146" s="7">
        <v>43600</v>
      </c>
      <c r="T146" s="7" t="s">
        <v>56</v>
      </c>
      <c r="U146" s="7" t="s">
        <v>56</v>
      </c>
      <c r="V146" s="7">
        <v>3700</v>
      </c>
      <c r="W146" s="7">
        <v>43600</v>
      </c>
      <c r="X146" s="115">
        <v>8.4</v>
      </c>
      <c r="Y146" s="7" t="s">
        <v>14</v>
      </c>
    </row>
    <row r="147" spans="1:25">
      <c r="A147" s="4" t="s">
        <v>249</v>
      </c>
      <c r="B147" s="7">
        <v>14100</v>
      </c>
      <c r="C147" s="7">
        <v>50800</v>
      </c>
      <c r="D147" s="115">
        <v>27.8</v>
      </c>
      <c r="E147" s="115">
        <v>7</v>
      </c>
      <c r="F147" s="7">
        <v>25400</v>
      </c>
      <c r="G147" s="7">
        <v>50800</v>
      </c>
      <c r="H147" s="115">
        <v>49.9</v>
      </c>
      <c r="I147" s="115">
        <v>7.8</v>
      </c>
      <c r="J147" s="7">
        <v>36100</v>
      </c>
      <c r="K147" s="7">
        <v>50800</v>
      </c>
      <c r="L147" s="115">
        <v>71.099999999999994</v>
      </c>
      <c r="M147" s="115">
        <v>7</v>
      </c>
      <c r="N147" s="7">
        <v>40500</v>
      </c>
      <c r="O147" s="7">
        <v>50800</v>
      </c>
      <c r="P147" s="115">
        <v>79.7</v>
      </c>
      <c r="Q147" s="115">
        <v>6.3</v>
      </c>
      <c r="R147" s="7">
        <v>6100</v>
      </c>
      <c r="S147" s="7">
        <v>50800</v>
      </c>
      <c r="T147" s="115">
        <v>12</v>
      </c>
      <c r="U147" s="115">
        <v>5.0999999999999996</v>
      </c>
      <c r="V147" s="7">
        <v>4200</v>
      </c>
      <c r="W147" s="7">
        <v>50800</v>
      </c>
      <c r="X147" s="115">
        <v>8.3000000000000007</v>
      </c>
      <c r="Y147" s="115">
        <v>4.3</v>
      </c>
    </row>
    <row r="148" spans="1:25">
      <c r="A148" s="4" t="s">
        <v>276</v>
      </c>
      <c r="B148" s="7">
        <v>22900</v>
      </c>
      <c r="C148" s="7">
        <v>66400</v>
      </c>
      <c r="D148" s="115">
        <v>34.5</v>
      </c>
      <c r="E148" s="115">
        <v>6.7</v>
      </c>
      <c r="F148" s="7">
        <v>35700</v>
      </c>
      <c r="G148" s="7">
        <v>66400</v>
      </c>
      <c r="H148" s="115">
        <v>53.7</v>
      </c>
      <c r="I148" s="115">
        <v>7</v>
      </c>
      <c r="J148" s="7">
        <v>49300</v>
      </c>
      <c r="K148" s="7">
        <v>66400</v>
      </c>
      <c r="L148" s="115">
        <v>74.099999999999994</v>
      </c>
      <c r="M148" s="115">
        <v>6.2</v>
      </c>
      <c r="N148" s="7">
        <v>55300</v>
      </c>
      <c r="O148" s="7">
        <v>66400</v>
      </c>
      <c r="P148" s="115">
        <v>83.2</v>
      </c>
      <c r="Q148" s="115">
        <v>5.3</v>
      </c>
      <c r="R148" s="7">
        <v>3000</v>
      </c>
      <c r="S148" s="7">
        <v>66400</v>
      </c>
      <c r="T148" s="115">
        <v>4.5</v>
      </c>
      <c r="U148" s="7" t="s">
        <v>14</v>
      </c>
      <c r="V148" s="7">
        <v>8200</v>
      </c>
      <c r="W148" s="7">
        <v>66400</v>
      </c>
      <c r="X148" s="115">
        <v>12.3</v>
      </c>
      <c r="Y148" s="115">
        <v>4.5999999999999996</v>
      </c>
    </row>
    <row r="149" spans="1:25">
      <c r="A149" s="4" t="s">
        <v>1538</v>
      </c>
      <c r="B149" s="7">
        <v>28500</v>
      </c>
      <c r="C149" s="7">
        <v>72900</v>
      </c>
      <c r="D149" s="115">
        <v>39.200000000000003</v>
      </c>
      <c r="E149" s="115">
        <v>7</v>
      </c>
      <c r="F149" s="7">
        <v>46200</v>
      </c>
      <c r="G149" s="7">
        <v>72900</v>
      </c>
      <c r="H149" s="115">
        <v>63.4</v>
      </c>
      <c r="I149" s="115">
        <v>6.9</v>
      </c>
      <c r="J149" s="7">
        <v>59600</v>
      </c>
      <c r="K149" s="7">
        <v>72900</v>
      </c>
      <c r="L149" s="115">
        <v>81.7</v>
      </c>
      <c r="M149" s="115">
        <v>5.6</v>
      </c>
      <c r="N149" s="7">
        <v>64400</v>
      </c>
      <c r="O149" s="7">
        <v>72900</v>
      </c>
      <c r="P149" s="115">
        <v>88.3</v>
      </c>
      <c r="Q149" s="115">
        <v>4.5999999999999996</v>
      </c>
      <c r="R149" s="7">
        <v>4600</v>
      </c>
      <c r="S149" s="7">
        <v>72900</v>
      </c>
      <c r="T149" s="115">
        <v>6.3</v>
      </c>
      <c r="U149" s="115">
        <v>3.5</v>
      </c>
      <c r="V149" s="7">
        <v>4000</v>
      </c>
      <c r="W149" s="7">
        <v>72900</v>
      </c>
      <c r="X149" s="115">
        <v>5.4</v>
      </c>
      <c r="Y149" s="115">
        <v>3.3</v>
      </c>
    </row>
    <row r="150" spans="1:25">
      <c r="A150" s="4" t="s">
        <v>277</v>
      </c>
      <c r="B150" s="7">
        <v>17900</v>
      </c>
      <c r="C150" s="7">
        <v>56800</v>
      </c>
      <c r="D150" s="115">
        <v>31.5</v>
      </c>
      <c r="E150" s="115">
        <v>7.4</v>
      </c>
      <c r="F150" s="7">
        <v>27900</v>
      </c>
      <c r="G150" s="7">
        <v>56800</v>
      </c>
      <c r="H150" s="115">
        <v>49</v>
      </c>
      <c r="I150" s="115">
        <v>7.9</v>
      </c>
      <c r="J150" s="7">
        <v>39900</v>
      </c>
      <c r="K150" s="7">
        <v>56800</v>
      </c>
      <c r="L150" s="115">
        <v>70.2</v>
      </c>
      <c r="M150" s="115">
        <v>7.3</v>
      </c>
      <c r="N150" s="7">
        <v>51200</v>
      </c>
      <c r="O150" s="7">
        <v>56800</v>
      </c>
      <c r="P150" s="115">
        <v>90.1</v>
      </c>
      <c r="Q150" s="115">
        <v>4.7</v>
      </c>
      <c r="R150" s="7">
        <v>3900</v>
      </c>
      <c r="S150" s="7">
        <v>56800</v>
      </c>
      <c r="T150" s="115">
        <v>6.8</v>
      </c>
      <c r="U150" s="115">
        <v>4</v>
      </c>
      <c r="V150" s="7">
        <v>1800</v>
      </c>
      <c r="W150" s="7">
        <v>56800</v>
      </c>
      <c r="X150" s="115">
        <v>3.1</v>
      </c>
      <c r="Y150" s="7" t="s">
        <v>14</v>
      </c>
    </row>
    <row r="151" spans="1:25">
      <c r="A151" s="4" t="s">
        <v>279</v>
      </c>
      <c r="B151" s="7">
        <v>48500</v>
      </c>
      <c r="C151" s="7">
        <v>106200</v>
      </c>
      <c r="D151" s="115">
        <v>45.7</v>
      </c>
      <c r="E151" s="115">
        <v>5.4</v>
      </c>
      <c r="F151" s="7">
        <v>63400</v>
      </c>
      <c r="G151" s="7">
        <v>106200</v>
      </c>
      <c r="H151" s="115">
        <v>59.7</v>
      </c>
      <c r="I151" s="115">
        <v>5.3</v>
      </c>
      <c r="J151" s="7">
        <v>79300</v>
      </c>
      <c r="K151" s="7">
        <v>106200</v>
      </c>
      <c r="L151" s="115">
        <v>74.7</v>
      </c>
      <c r="M151" s="115">
        <v>4.7</v>
      </c>
      <c r="N151" s="7">
        <v>89900</v>
      </c>
      <c r="O151" s="7">
        <v>106200</v>
      </c>
      <c r="P151" s="115">
        <v>84.7</v>
      </c>
      <c r="Q151" s="115">
        <v>3.9</v>
      </c>
      <c r="R151" s="7">
        <v>7300</v>
      </c>
      <c r="S151" s="7">
        <v>106200</v>
      </c>
      <c r="T151" s="115">
        <v>6.8</v>
      </c>
      <c r="U151" s="115">
        <v>2.7</v>
      </c>
      <c r="V151" s="7">
        <v>9000</v>
      </c>
      <c r="W151" s="7">
        <v>106200</v>
      </c>
      <c r="X151" s="115">
        <v>8.5</v>
      </c>
      <c r="Y151" s="115">
        <v>3</v>
      </c>
    </row>
    <row r="152" spans="1:25">
      <c r="A152" s="4" t="s">
        <v>1539</v>
      </c>
      <c r="B152" s="7">
        <v>75100</v>
      </c>
      <c r="C152" s="7">
        <v>177900</v>
      </c>
      <c r="D152" s="115">
        <v>42.2</v>
      </c>
      <c r="E152" s="115">
        <v>4.3</v>
      </c>
      <c r="F152" s="7">
        <v>109500</v>
      </c>
      <c r="G152" s="7">
        <v>177900</v>
      </c>
      <c r="H152" s="115">
        <v>61.5</v>
      </c>
      <c r="I152" s="115">
        <v>4.3</v>
      </c>
      <c r="J152" s="7">
        <v>144100</v>
      </c>
      <c r="K152" s="7">
        <v>177900</v>
      </c>
      <c r="L152" s="115">
        <v>81</v>
      </c>
      <c r="M152" s="115">
        <v>3.5</v>
      </c>
      <c r="N152" s="7">
        <v>161400</v>
      </c>
      <c r="O152" s="7">
        <v>177900</v>
      </c>
      <c r="P152" s="115">
        <v>90.7</v>
      </c>
      <c r="Q152" s="115">
        <v>2.6</v>
      </c>
      <c r="R152" s="7">
        <v>9300</v>
      </c>
      <c r="S152" s="7">
        <v>177900</v>
      </c>
      <c r="T152" s="115">
        <v>5.2</v>
      </c>
      <c r="U152" s="115">
        <v>2</v>
      </c>
      <c r="V152" s="7">
        <v>7300</v>
      </c>
      <c r="W152" s="7">
        <v>177900</v>
      </c>
      <c r="X152" s="115">
        <v>4.0999999999999996</v>
      </c>
      <c r="Y152" s="115">
        <v>1.7</v>
      </c>
    </row>
    <row r="153" spans="1:25">
      <c r="A153" s="4" t="s">
        <v>1540</v>
      </c>
      <c r="B153" s="7">
        <v>43300</v>
      </c>
      <c r="C153" s="7">
        <v>138800</v>
      </c>
      <c r="D153" s="115">
        <v>31.2</v>
      </c>
      <c r="E153" s="115">
        <v>2.7</v>
      </c>
      <c r="F153" s="7">
        <v>64100</v>
      </c>
      <c r="G153" s="7">
        <v>138800</v>
      </c>
      <c r="H153" s="115">
        <v>46.2</v>
      </c>
      <c r="I153" s="115">
        <v>2.9</v>
      </c>
      <c r="J153" s="7">
        <v>87200</v>
      </c>
      <c r="K153" s="7">
        <v>138800</v>
      </c>
      <c r="L153" s="115">
        <v>62.8</v>
      </c>
      <c r="M153" s="115">
        <v>2.8</v>
      </c>
      <c r="N153" s="7">
        <v>99600</v>
      </c>
      <c r="O153" s="7">
        <v>138800</v>
      </c>
      <c r="P153" s="115">
        <v>71.7</v>
      </c>
      <c r="Q153" s="115">
        <v>2.6</v>
      </c>
      <c r="R153" s="7">
        <v>24800</v>
      </c>
      <c r="S153" s="7">
        <v>138800</v>
      </c>
      <c r="T153" s="115">
        <v>17.899999999999999</v>
      </c>
      <c r="U153" s="115">
        <v>2.2000000000000002</v>
      </c>
      <c r="V153" s="7">
        <v>14500</v>
      </c>
      <c r="W153" s="7">
        <v>138800</v>
      </c>
      <c r="X153" s="115">
        <v>10.4</v>
      </c>
      <c r="Y153" s="115">
        <v>1.8</v>
      </c>
    </row>
    <row r="154" spans="1:25">
      <c r="A154" s="4" t="s">
        <v>314</v>
      </c>
      <c r="B154" s="7">
        <v>36400</v>
      </c>
      <c r="C154" s="7">
        <v>123300</v>
      </c>
      <c r="D154" s="115">
        <v>29.5</v>
      </c>
      <c r="E154" s="115">
        <v>3.2</v>
      </c>
      <c r="F154" s="7">
        <v>60400</v>
      </c>
      <c r="G154" s="7">
        <v>123300</v>
      </c>
      <c r="H154" s="115">
        <v>49</v>
      </c>
      <c r="I154" s="115">
        <v>3.5</v>
      </c>
      <c r="J154" s="7">
        <v>83200</v>
      </c>
      <c r="K154" s="7">
        <v>123300</v>
      </c>
      <c r="L154" s="115">
        <v>67.400000000000006</v>
      </c>
      <c r="M154" s="115">
        <v>3.2</v>
      </c>
      <c r="N154" s="7">
        <v>97100</v>
      </c>
      <c r="O154" s="7">
        <v>123300</v>
      </c>
      <c r="P154" s="115">
        <v>78.7</v>
      </c>
      <c r="Q154" s="115">
        <v>2.8</v>
      </c>
      <c r="R154" s="7">
        <v>13000</v>
      </c>
      <c r="S154" s="7">
        <v>123300</v>
      </c>
      <c r="T154" s="115">
        <v>10.5</v>
      </c>
      <c r="U154" s="115">
        <v>2.1</v>
      </c>
      <c r="V154" s="7">
        <v>13200</v>
      </c>
      <c r="W154" s="7">
        <v>123300</v>
      </c>
      <c r="X154" s="115">
        <v>10.7</v>
      </c>
      <c r="Y154" s="115">
        <v>2.1</v>
      </c>
    </row>
    <row r="155" spans="1:25">
      <c r="A155" s="4" t="s">
        <v>1541</v>
      </c>
      <c r="B155" s="7">
        <v>35100</v>
      </c>
      <c r="C155" s="7">
        <v>111800</v>
      </c>
      <c r="D155" s="115">
        <v>31.3</v>
      </c>
      <c r="E155" s="115">
        <v>2.8</v>
      </c>
      <c r="F155" s="7">
        <v>53900</v>
      </c>
      <c r="G155" s="7">
        <v>111800</v>
      </c>
      <c r="H155" s="115">
        <v>48.2</v>
      </c>
      <c r="I155" s="115">
        <v>3</v>
      </c>
      <c r="J155" s="7">
        <v>77300</v>
      </c>
      <c r="K155" s="7">
        <v>111800</v>
      </c>
      <c r="L155" s="115">
        <v>69.099999999999994</v>
      </c>
      <c r="M155" s="115">
        <v>2.8</v>
      </c>
      <c r="N155" s="7">
        <v>90500</v>
      </c>
      <c r="O155" s="7">
        <v>111800</v>
      </c>
      <c r="P155" s="115">
        <v>80.900000000000006</v>
      </c>
      <c r="Q155" s="115">
        <v>2.4</v>
      </c>
      <c r="R155" s="7">
        <v>9800</v>
      </c>
      <c r="S155" s="7">
        <v>111800</v>
      </c>
      <c r="T155" s="115">
        <v>8.6999999999999993</v>
      </c>
      <c r="U155" s="115">
        <v>1.7</v>
      </c>
      <c r="V155" s="7">
        <v>11600</v>
      </c>
      <c r="W155" s="7">
        <v>111800</v>
      </c>
      <c r="X155" s="115">
        <v>10.4</v>
      </c>
      <c r="Y155" s="115">
        <v>1.8</v>
      </c>
    </row>
    <row r="156" spans="1:25">
      <c r="A156" s="4" t="s">
        <v>330</v>
      </c>
      <c r="B156" s="7">
        <v>31300</v>
      </c>
      <c r="C156" s="7">
        <v>109500</v>
      </c>
      <c r="D156" s="115">
        <v>28.6</v>
      </c>
      <c r="E156" s="115">
        <v>3.1</v>
      </c>
      <c r="F156" s="7">
        <v>52300</v>
      </c>
      <c r="G156" s="7">
        <v>109500</v>
      </c>
      <c r="H156" s="115">
        <v>47.8</v>
      </c>
      <c r="I156" s="115">
        <v>3.4</v>
      </c>
      <c r="J156" s="7">
        <v>73100</v>
      </c>
      <c r="K156" s="7">
        <v>109500</v>
      </c>
      <c r="L156" s="115">
        <v>66.8</v>
      </c>
      <c r="M156" s="115">
        <v>3.2</v>
      </c>
      <c r="N156" s="7">
        <v>88100</v>
      </c>
      <c r="O156" s="7">
        <v>109500</v>
      </c>
      <c r="P156" s="115">
        <v>80.5</v>
      </c>
      <c r="Q156" s="115">
        <v>2.7</v>
      </c>
      <c r="R156" s="7">
        <v>11100</v>
      </c>
      <c r="S156" s="7">
        <v>109500</v>
      </c>
      <c r="T156" s="115">
        <v>10.1</v>
      </c>
      <c r="U156" s="115">
        <v>2.1</v>
      </c>
      <c r="V156" s="7">
        <v>10200</v>
      </c>
      <c r="W156" s="7">
        <v>109500</v>
      </c>
      <c r="X156" s="115">
        <v>9.4</v>
      </c>
      <c r="Y156" s="115">
        <v>2</v>
      </c>
    </row>
    <row r="157" spans="1:25">
      <c r="A157" s="4" t="s">
        <v>285</v>
      </c>
      <c r="B157" s="7">
        <v>59000</v>
      </c>
      <c r="C157" s="7">
        <v>84800</v>
      </c>
      <c r="D157" s="115">
        <v>69.5</v>
      </c>
      <c r="E157" s="115">
        <v>6.8</v>
      </c>
      <c r="F157" s="7">
        <v>64300</v>
      </c>
      <c r="G157" s="7">
        <v>84800</v>
      </c>
      <c r="H157" s="115">
        <v>75.900000000000006</v>
      </c>
      <c r="I157" s="115">
        <v>6.3</v>
      </c>
      <c r="J157" s="7">
        <v>72700</v>
      </c>
      <c r="K157" s="7">
        <v>84800</v>
      </c>
      <c r="L157" s="115">
        <v>85.8</v>
      </c>
      <c r="M157" s="115">
        <v>5.0999999999999996</v>
      </c>
      <c r="N157" s="7">
        <v>76400</v>
      </c>
      <c r="O157" s="7">
        <v>84800</v>
      </c>
      <c r="P157" s="115">
        <v>90</v>
      </c>
      <c r="Q157" s="115">
        <v>4.4000000000000004</v>
      </c>
      <c r="R157" s="7">
        <v>2800</v>
      </c>
      <c r="S157" s="7">
        <v>84800</v>
      </c>
      <c r="T157" s="115">
        <v>3.3</v>
      </c>
      <c r="U157" s="7" t="s">
        <v>14</v>
      </c>
      <c r="V157" s="7">
        <v>5700</v>
      </c>
      <c r="W157" s="7">
        <v>84800</v>
      </c>
      <c r="X157" s="115">
        <v>6.7</v>
      </c>
      <c r="Y157" s="115">
        <v>3.7</v>
      </c>
    </row>
    <row r="158" spans="1:25">
      <c r="A158" s="4" t="s">
        <v>1542</v>
      </c>
      <c r="B158" s="7">
        <v>22300</v>
      </c>
      <c r="C158" s="7">
        <v>51400</v>
      </c>
      <c r="D158" s="115">
        <v>43.4</v>
      </c>
      <c r="E158" s="115">
        <v>8.6</v>
      </c>
      <c r="F158" s="7">
        <v>31900</v>
      </c>
      <c r="G158" s="7">
        <v>51400</v>
      </c>
      <c r="H158" s="115">
        <v>61.9</v>
      </c>
      <c r="I158" s="115">
        <v>8.4</v>
      </c>
      <c r="J158" s="7">
        <v>43900</v>
      </c>
      <c r="K158" s="7">
        <v>51400</v>
      </c>
      <c r="L158" s="115">
        <v>85.3</v>
      </c>
      <c r="M158" s="115">
        <v>6.1</v>
      </c>
      <c r="N158" s="7">
        <v>47300</v>
      </c>
      <c r="O158" s="7">
        <v>51400</v>
      </c>
      <c r="P158" s="115">
        <v>91.9</v>
      </c>
      <c r="Q158" s="115">
        <v>4.7</v>
      </c>
      <c r="R158" s="7">
        <v>1500</v>
      </c>
      <c r="S158" s="7">
        <v>51400</v>
      </c>
      <c r="T158" s="115">
        <v>2.9</v>
      </c>
      <c r="U158" s="7" t="s">
        <v>14</v>
      </c>
      <c r="V158" s="7">
        <v>2600</v>
      </c>
      <c r="W158" s="7">
        <v>51400</v>
      </c>
      <c r="X158" s="115">
        <v>5.2</v>
      </c>
      <c r="Y158" s="7" t="s">
        <v>14</v>
      </c>
    </row>
    <row r="159" spans="1:25">
      <c r="A159" s="4" t="s">
        <v>1543</v>
      </c>
      <c r="B159" s="7">
        <v>12000</v>
      </c>
      <c r="C159" s="7">
        <v>61500</v>
      </c>
      <c r="D159" s="115">
        <v>19.600000000000001</v>
      </c>
      <c r="E159" s="115">
        <v>7.9</v>
      </c>
      <c r="F159" s="7">
        <v>27700</v>
      </c>
      <c r="G159" s="7">
        <v>61500</v>
      </c>
      <c r="H159" s="115">
        <v>45</v>
      </c>
      <c r="I159" s="115">
        <v>9.9</v>
      </c>
      <c r="J159" s="7">
        <v>39800</v>
      </c>
      <c r="K159" s="7">
        <v>61500</v>
      </c>
      <c r="L159" s="115">
        <v>64.8</v>
      </c>
      <c r="M159" s="115">
        <v>9.5</v>
      </c>
      <c r="N159" s="7">
        <v>54000</v>
      </c>
      <c r="O159" s="7">
        <v>61500</v>
      </c>
      <c r="P159" s="115">
        <v>87.9</v>
      </c>
      <c r="Q159" s="115">
        <v>6.5</v>
      </c>
      <c r="R159" s="7">
        <v>4700</v>
      </c>
      <c r="S159" s="7">
        <v>61500</v>
      </c>
      <c r="T159" s="115">
        <v>7.6</v>
      </c>
      <c r="U159" s="7" t="s">
        <v>14</v>
      </c>
      <c r="V159" s="7">
        <v>2800</v>
      </c>
      <c r="W159" s="7">
        <v>61500</v>
      </c>
      <c r="X159" s="115">
        <v>4.5</v>
      </c>
      <c r="Y159" s="7" t="s">
        <v>14</v>
      </c>
    </row>
    <row r="160" spans="1:25">
      <c r="A160" s="4" t="s">
        <v>1544</v>
      </c>
      <c r="B160" s="7">
        <v>38800</v>
      </c>
      <c r="C160" s="7">
        <v>107400</v>
      </c>
      <c r="D160" s="115">
        <v>36.1</v>
      </c>
      <c r="E160" s="115">
        <v>6</v>
      </c>
      <c r="F160" s="7">
        <v>64000</v>
      </c>
      <c r="G160" s="7">
        <v>107400</v>
      </c>
      <c r="H160" s="115">
        <v>59.6</v>
      </c>
      <c r="I160" s="115">
        <v>6.1</v>
      </c>
      <c r="J160" s="7">
        <v>87100</v>
      </c>
      <c r="K160" s="7">
        <v>107400</v>
      </c>
      <c r="L160" s="115">
        <v>81</v>
      </c>
      <c r="M160" s="115">
        <v>4.9000000000000004</v>
      </c>
      <c r="N160" s="7">
        <v>98100</v>
      </c>
      <c r="O160" s="7">
        <v>107400</v>
      </c>
      <c r="P160" s="115">
        <v>91.3</v>
      </c>
      <c r="Q160" s="115">
        <v>3.5</v>
      </c>
      <c r="R160" s="7">
        <v>5600</v>
      </c>
      <c r="S160" s="7">
        <v>107400</v>
      </c>
      <c r="T160" s="115">
        <v>5.2</v>
      </c>
      <c r="U160" s="115">
        <v>2.7</v>
      </c>
      <c r="V160" s="7">
        <v>3800</v>
      </c>
      <c r="W160" s="7">
        <v>107400</v>
      </c>
      <c r="X160" s="115">
        <v>3.5</v>
      </c>
      <c r="Y160" s="115">
        <v>2.2999999999999998</v>
      </c>
    </row>
    <row r="161" spans="1:25">
      <c r="A161" s="4" t="s">
        <v>319</v>
      </c>
      <c r="B161" s="7">
        <v>51700</v>
      </c>
      <c r="C161" s="7">
        <v>96600</v>
      </c>
      <c r="D161" s="115">
        <v>53.5</v>
      </c>
      <c r="E161" s="115">
        <v>6.8</v>
      </c>
      <c r="F161" s="7">
        <v>67400</v>
      </c>
      <c r="G161" s="7">
        <v>96600</v>
      </c>
      <c r="H161" s="115">
        <v>69.7</v>
      </c>
      <c r="I161" s="115">
        <v>6.2</v>
      </c>
      <c r="J161" s="7">
        <v>80900</v>
      </c>
      <c r="K161" s="7">
        <v>96600</v>
      </c>
      <c r="L161" s="115">
        <v>83.7</v>
      </c>
      <c r="M161" s="115">
        <v>5</v>
      </c>
      <c r="N161" s="7">
        <v>90600</v>
      </c>
      <c r="O161" s="7">
        <v>96600</v>
      </c>
      <c r="P161" s="115">
        <v>93.7</v>
      </c>
      <c r="Q161" s="115">
        <v>3.3</v>
      </c>
      <c r="R161" s="7" t="s">
        <v>56</v>
      </c>
      <c r="S161" s="7">
        <v>96600</v>
      </c>
      <c r="T161" s="7" t="s">
        <v>56</v>
      </c>
      <c r="U161" s="7" t="s">
        <v>56</v>
      </c>
      <c r="V161" s="7">
        <v>5600</v>
      </c>
      <c r="W161" s="7">
        <v>96600</v>
      </c>
      <c r="X161" s="115">
        <v>5.8</v>
      </c>
      <c r="Y161" s="115">
        <v>3.2</v>
      </c>
    </row>
    <row r="162" spans="1:25">
      <c r="A162" s="4" t="s">
        <v>1545</v>
      </c>
      <c r="B162" s="7">
        <v>29600</v>
      </c>
      <c r="C162" s="7">
        <v>112600</v>
      </c>
      <c r="D162" s="115">
        <v>26.3</v>
      </c>
      <c r="E162" s="115">
        <v>5.7</v>
      </c>
      <c r="F162" s="7">
        <v>49700</v>
      </c>
      <c r="G162" s="7">
        <v>112600</v>
      </c>
      <c r="H162" s="115">
        <v>44.2</v>
      </c>
      <c r="I162" s="115">
        <v>6.4</v>
      </c>
      <c r="J162" s="7">
        <v>73000</v>
      </c>
      <c r="K162" s="7">
        <v>112600</v>
      </c>
      <c r="L162" s="115">
        <v>64.8</v>
      </c>
      <c r="M162" s="115">
        <v>6.1</v>
      </c>
      <c r="N162" s="7">
        <v>90100</v>
      </c>
      <c r="O162" s="7">
        <v>112600</v>
      </c>
      <c r="P162" s="115">
        <v>80</v>
      </c>
      <c r="Q162" s="115">
        <v>5.0999999999999996</v>
      </c>
      <c r="R162" s="7">
        <v>8100</v>
      </c>
      <c r="S162" s="7">
        <v>112600</v>
      </c>
      <c r="T162" s="115">
        <v>7.2</v>
      </c>
      <c r="U162" s="115">
        <v>3.3</v>
      </c>
      <c r="V162" s="7">
        <v>14400</v>
      </c>
      <c r="W162" s="7">
        <v>112600</v>
      </c>
      <c r="X162" s="115">
        <v>12.8</v>
      </c>
      <c r="Y162" s="115">
        <v>4.3</v>
      </c>
    </row>
    <row r="163" spans="1:25">
      <c r="A163" s="4" t="s">
        <v>280</v>
      </c>
      <c r="B163" s="7">
        <v>28800</v>
      </c>
      <c r="C163" s="7">
        <v>92000</v>
      </c>
      <c r="D163" s="115">
        <v>31.3</v>
      </c>
      <c r="E163" s="115">
        <v>6.8</v>
      </c>
      <c r="F163" s="7">
        <v>41600</v>
      </c>
      <c r="G163" s="7">
        <v>92000</v>
      </c>
      <c r="H163" s="115">
        <v>45.2</v>
      </c>
      <c r="I163" s="115">
        <v>7.3</v>
      </c>
      <c r="J163" s="7">
        <v>63000</v>
      </c>
      <c r="K163" s="7">
        <v>92000</v>
      </c>
      <c r="L163" s="115">
        <v>68.5</v>
      </c>
      <c r="M163" s="115">
        <v>6.8</v>
      </c>
      <c r="N163" s="7">
        <v>79300</v>
      </c>
      <c r="O163" s="7">
        <v>92000</v>
      </c>
      <c r="P163" s="115">
        <v>86.3</v>
      </c>
      <c r="Q163" s="115">
        <v>5.0999999999999996</v>
      </c>
      <c r="R163" s="7">
        <v>5300</v>
      </c>
      <c r="S163" s="7">
        <v>92000</v>
      </c>
      <c r="T163" s="115">
        <v>5.7</v>
      </c>
      <c r="U163" s="115">
        <v>3.4</v>
      </c>
      <c r="V163" s="7">
        <v>7400</v>
      </c>
      <c r="W163" s="7">
        <v>92000</v>
      </c>
      <c r="X163" s="115">
        <v>8</v>
      </c>
      <c r="Y163" s="115">
        <v>4</v>
      </c>
    </row>
    <row r="164" spans="1:25">
      <c r="A164" s="4" t="s">
        <v>1546</v>
      </c>
      <c r="B164" s="7">
        <v>19000</v>
      </c>
      <c r="C164" s="7">
        <v>46600</v>
      </c>
      <c r="D164" s="115">
        <v>40.700000000000003</v>
      </c>
      <c r="E164" s="115">
        <v>11</v>
      </c>
      <c r="F164" s="7">
        <v>30100</v>
      </c>
      <c r="G164" s="7">
        <v>46600</v>
      </c>
      <c r="H164" s="115">
        <v>64.7</v>
      </c>
      <c r="I164" s="115">
        <v>10.7</v>
      </c>
      <c r="J164" s="7">
        <v>35200</v>
      </c>
      <c r="K164" s="7">
        <v>46600</v>
      </c>
      <c r="L164" s="115">
        <v>75.5</v>
      </c>
      <c r="M164" s="115">
        <v>9.6999999999999993</v>
      </c>
      <c r="N164" s="7">
        <v>41300</v>
      </c>
      <c r="O164" s="7">
        <v>46600</v>
      </c>
      <c r="P164" s="115">
        <v>88.7</v>
      </c>
      <c r="Q164" s="115">
        <v>7.1</v>
      </c>
      <c r="R164" s="7">
        <v>2600</v>
      </c>
      <c r="S164" s="7">
        <v>46600</v>
      </c>
      <c r="T164" s="115">
        <v>5.5</v>
      </c>
      <c r="U164" s="7" t="s">
        <v>14</v>
      </c>
      <c r="V164" s="7">
        <v>2700</v>
      </c>
      <c r="W164" s="7">
        <v>46600</v>
      </c>
      <c r="X164" s="115">
        <v>5.8</v>
      </c>
      <c r="Y164" s="7" t="s">
        <v>14</v>
      </c>
    </row>
    <row r="165" spans="1:25">
      <c r="A165" s="4" t="s">
        <v>286</v>
      </c>
      <c r="B165" s="7">
        <v>12000</v>
      </c>
      <c r="C165" s="7">
        <v>54300</v>
      </c>
      <c r="D165" s="115">
        <v>22.2</v>
      </c>
      <c r="E165" s="115">
        <v>8.6</v>
      </c>
      <c r="F165" s="7">
        <v>23500</v>
      </c>
      <c r="G165" s="7">
        <v>54300</v>
      </c>
      <c r="H165" s="115">
        <v>43.3</v>
      </c>
      <c r="I165" s="115">
        <v>10.199999999999999</v>
      </c>
      <c r="J165" s="7">
        <v>34400</v>
      </c>
      <c r="K165" s="7">
        <v>54300</v>
      </c>
      <c r="L165" s="115">
        <v>63.4</v>
      </c>
      <c r="M165" s="115">
        <v>10</v>
      </c>
      <c r="N165" s="7">
        <v>46300</v>
      </c>
      <c r="O165" s="7">
        <v>54300</v>
      </c>
      <c r="P165" s="115">
        <v>85.3</v>
      </c>
      <c r="Q165" s="115">
        <v>7.3</v>
      </c>
      <c r="R165" s="7">
        <v>3700</v>
      </c>
      <c r="S165" s="7">
        <v>54300</v>
      </c>
      <c r="T165" s="115">
        <v>6.9</v>
      </c>
      <c r="U165" s="7" t="s">
        <v>14</v>
      </c>
      <c r="V165" s="7">
        <v>4300</v>
      </c>
      <c r="W165" s="7">
        <v>54300</v>
      </c>
      <c r="X165" s="115">
        <v>7.8</v>
      </c>
      <c r="Y165" s="7" t="s">
        <v>14</v>
      </c>
    </row>
    <row r="166" spans="1:25">
      <c r="A166" s="4" t="s">
        <v>288</v>
      </c>
      <c r="B166" s="7">
        <v>39400</v>
      </c>
      <c r="C166" s="7">
        <v>107400</v>
      </c>
      <c r="D166" s="115">
        <v>36.700000000000003</v>
      </c>
      <c r="E166" s="115">
        <v>6.8</v>
      </c>
      <c r="F166" s="7">
        <v>64200</v>
      </c>
      <c r="G166" s="7">
        <v>107400</v>
      </c>
      <c r="H166" s="115">
        <v>59.8</v>
      </c>
      <c r="I166" s="115">
        <v>6.9</v>
      </c>
      <c r="J166" s="7">
        <v>80200</v>
      </c>
      <c r="K166" s="7">
        <v>107400</v>
      </c>
      <c r="L166" s="115">
        <v>74.7</v>
      </c>
      <c r="M166" s="115">
        <v>6.1</v>
      </c>
      <c r="N166" s="7">
        <v>95800</v>
      </c>
      <c r="O166" s="7">
        <v>107400</v>
      </c>
      <c r="P166" s="115">
        <v>89.2</v>
      </c>
      <c r="Q166" s="115">
        <v>4.4000000000000004</v>
      </c>
      <c r="R166" s="7">
        <v>7000</v>
      </c>
      <c r="S166" s="7">
        <v>107400</v>
      </c>
      <c r="T166" s="115">
        <v>6.5</v>
      </c>
      <c r="U166" s="115">
        <v>3.5</v>
      </c>
      <c r="V166" s="7">
        <v>4600</v>
      </c>
      <c r="W166" s="7">
        <v>107400</v>
      </c>
      <c r="X166" s="115">
        <v>4.2</v>
      </c>
      <c r="Y166" s="7" t="s">
        <v>14</v>
      </c>
    </row>
    <row r="167" spans="1:25">
      <c r="A167" s="4" t="s">
        <v>290</v>
      </c>
      <c r="B167" s="7">
        <v>45700</v>
      </c>
      <c r="C167" s="7">
        <v>124100</v>
      </c>
      <c r="D167" s="115">
        <v>36.799999999999997</v>
      </c>
      <c r="E167" s="115">
        <v>5.6</v>
      </c>
      <c r="F167" s="7">
        <v>70600</v>
      </c>
      <c r="G167" s="7">
        <v>124100</v>
      </c>
      <c r="H167" s="115">
        <v>56.9</v>
      </c>
      <c r="I167" s="115">
        <v>5.8</v>
      </c>
      <c r="J167" s="7">
        <v>95800</v>
      </c>
      <c r="K167" s="7">
        <v>124100</v>
      </c>
      <c r="L167" s="115">
        <v>77.2</v>
      </c>
      <c r="M167" s="115">
        <v>4.9000000000000004</v>
      </c>
      <c r="N167" s="7">
        <v>110600</v>
      </c>
      <c r="O167" s="7">
        <v>124100</v>
      </c>
      <c r="P167" s="115">
        <v>89.1</v>
      </c>
      <c r="Q167" s="115">
        <v>3.6</v>
      </c>
      <c r="R167" s="7">
        <v>8500</v>
      </c>
      <c r="S167" s="7">
        <v>124100</v>
      </c>
      <c r="T167" s="115">
        <v>6.8</v>
      </c>
      <c r="U167" s="115">
        <v>2.9</v>
      </c>
      <c r="V167" s="7">
        <v>5000</v>
      </c>
      <c r="W167" s="7">
        <v>124100</v>
      </c>
      <c r="X167" s="115">
        <v>4.0999999999999996</v>
      </c>
      <c r="Y167" s="115">
        <v>2.2999999999999998</v>
      </c>
    </row>
    <row r="168" spans="1:25">
      <c r="A168" s="4" t="s">
        <v>291</v>
      </c>
      <c r="B168" s="7">
        <v>32900</v>
      </c>
      <c r="C168" s="7">
        <v>80000</v>
      </c>
      <c r="D168" s="115">
        <v>41</v>
      </c>
      <c r="E168" s="115">
        <v>7.8</v>
      </c>
      <c r="F168" s="7">
        <v>47200</v>
      </c>
      <c r="G168" s="7">
        <v>80000</v>
      </c>
      <c r="H168" s="115">
        <v>59</v>
      </c>
      <c r="I168" s="115">
        <v>7.8</v>
      </c>
      <c r="J168" s="7">
        <v>59700</v>
      </c>
      <c r="K168" s="7">
        <v>80000</v>
      </c>
      <c r="L168" s="115">
        <v>74.599999999999994</v>
      </c>
      <c r="M168" s="115">
        <v>6.9</v>
      </c>
      <c r="N168" s="7">
        <v>67800</v>
      </c>
      <c r="O168" s="7">
        <v>80000</v>
      </c>
      <c r="P168" s="115">
        <v>84.7</v>
      </c>
      <c r="Q168" s="115">
        <v>5.7</v>
      </c>
      <c r="R168" s="7">
        <v>4900</v>
      </c>
      <c r="S168" s="7">
        <v>80000</v>
      </c>
      <c r="T168" s="115">
        <v>6.1</v>
      </c>
      <c r="U168" s="7" t="s">
        <v>14</v>
      </c>
      <c r="V168" s="7">
        <v>7400</v>
      </c>
      <c r="W168" s="7">
        <v>80000</v>
      </c>
      <c r="X168" s="115">
        <v>9.1999999999999993</v>
      </c>
      <c r="Y168" s="115">
        <v>4.5999999999999996</v>
      </c>
    </row>
    <row r="169" spans="1:25">
      <c r="A169" s="4" t="s">
        <v>293</v>
      </c>
      <c r="B169" s="7">
        <v>18800</v>
      </c>
      <c r="C169" s="7">
        <v>52500</v>
      </c>
      <c r="D169" s="115">
        <v>35.9</v>
      </c>
      <c r="E169" s="115">
        <v>8.5</v>
      </c>
      <c r="F169" s="7">
        <v>28300</v>
      </c>
      <c r="G169" s="7">
        <v>52500</v>
      </c>
      <c r="H169" s="115">
        <v>54</v>
      </c>
      <c r="I169" s="115">
        <v>8.9</v>
      </c>
      <c r="J169" s="7">
        <v>35300</v>
      </c>
      <c r="K169" s="7">
        <v>52500</v>
      </c>
      <c r="L169" s="115">
        <v>67.2</v>
      </c>
      <c r="M169" s="115">
        <v>8.4</v>
      </c>
      <c r="N169" s="7">
        <v>40800</v>
      </c>
      <c r="O169" s="7">
        <v>52500</v>
      </c>
      <c r="P169" s="115">
        <v>77.7</v>
      </c>
      <c r="Q169" s="115">
        <v>7.4</v>
      </c>
      <c r="R169" s="7">
        <v>4800</v>
      </c>
      <c r="S169" s="7">
        <v>52500</v>
      </c>
      <c r="T169" s="115">
        <v>9.1</v>
      </c>
      <c r="U169" s="115">
        <v>5.0999999999999996</v>
      </c>
      <c r="V169" s="7">
        <v>6900</v>
      </c>
      <c r="W169" s="7">
        <v>52500</v>
      </c>
      <c r="X169" s="115">
        <v>13.2</v>
      </c>
      <c r="Y169" s="115">
        <v>6</v>
      </c>
    </row>
    <row r="170" spans="1:25">
      <c r="A170" s="4" t="s">
        <v>303</v>
      </c>
      <c r="B170" s="7">
        <v>8500</v>
      </c>
      <c r="C170" s="7">
        <v>36200</v>
      </c>
      <c r="D170" s="115">
        <v>23.4</v>
      </c>
      <c r="E170" s="115">
        <v>9.9</v>
      </c>
      <c r="F170" s="7">
        <v>17100</v>
      </c>
      <c r="G170" s="7">
        <v>36200</v>
      </c>
      <c r="H170" s="115">
        <v>47.1</v>
      </c>
      <c r="I170" s="115">
        <v>11.6</v>
      </c>
      <c r="J170" s="7">
        <v>23900</v>
      </c>
      <c r="K170" s="7">
        <v>36200</v>
      </c>
      <c r="L170" s="115">
        <v>66</v>
      </c>
      <c r="M170" s="115">
        <v>11</v>
      </c>
      <c r="N170" s="7">
        <v>31200</v>
      </c>
      <c r="O170" s="7">
        <v>36200</v>
      </c>
      <c r="P170" s="115">
        <v>86.1</v>
      </c>
      <c r="Q170" s="115">
        <v>8</v>
      </c>
      <c r="R170" s="7">
        <v>3200</v>
      </c>
      <c r="S170" s="7">
        <v>36200</v>
      </c>
      <c r="T170" s="115">
        <v>8.8000000000000007</v>
      </c>
      <c r="U170" s="7" t="s">
        <v>14</v>
      </c>
      <c r="V170" s="7">
        <v>1800</v>
      </c>
      <c r="W170" s="7">
        <v>36200</v>
      </c>
      <c r="X170" s="115">
        <v>5.0999999999999996</v>
      </c>
      <c r="Y170" s="7" t="s">
        <v>14</v>
      </c>
    </row>
    <row r="171" spans="1:25">
      <c r="A171" s="4" t="s">
        <v>1547</v>
      </c>
      <c r="B171" s="7">
        <v>16800</v>
      </c>
      <c r="C171" s="7">
        <v>52800</v>
      </c>
      <c r="D171" s="115">
        <v>31.9</v>
      </c>
      <c r="E171" s="115">
        <v>9.1</v>
      </c>
      <c r="F171" s="7">
        <v>25100</v>
      </c>
      <c r="G171" s="7">
        <v>52800</v>
      </c>
      <c r="H171" s="115">
        <v>47.6</v>
      </c>
      <c r="I171" s="115">
        <v>9.6999999999999993</v>
      </c>
      <c r="J171" s="7">
        <v>37200</v>
      </c>
      <c r="K171" s="7">
        <v>52800</v>
      </c>
      <c r="L171" s="115">
        <v>70.599999999999994</v>
      </c>
      <c r="M171" s="115">
        <v>8.9</v>
      </c>
      <c r="N171" s="7">
        <v>44900</v>
      </c>
      <c r="O171" s="7">
        <v>52800</v>
      </c>
      <c r="P171" s="115">
        <v>85.1</v>
      </c>
      <c r="Q171" s="115">
        <v>6.9</v>
      </c>
      <c r="R171" s="7">
        <v>3200</v>
      </c>
      <c r="S171" s="7">
        <v>52800</v>
      </c>
      <c r="T171" s="115">
        <v>6.1</v>
      </c>
      <c r="U171" s="7" t="s">
        <v>14</v>
      </c>
      <c r="V171" s="7">
        <v>4700</v>
      </c>
      <c r="W171" s="7">
        <v>52800</v>
      </c>
      <c r="X171" s="115">
        <v>8.8000000000000007</v>
      </c>
      <c r="Y171" s="7" t="s">
        <v>14</v>
      </c>
    </row>
    <row r="172" spans="1:25">
      <c r="A172" s="4" t="s">
        <v>1548</v>
      </c>
      <c r="B172" s="7">
        <v>23200</v>
      </c>
      <c r="C172" s="7">
        <v>78900</v>
      </c>
      <c r="D172" s="115">
        <v>29.4</v>
      </c>
      <c r="E172" s="115">
        <v>6.9</v>
      </c>
      <c r="F172" s="7">
        <v>37900</v>
      </c>
      <c r="G172" s="7">
        <v>78900</v>
      </c>
      <c r="H172" s="115">
        <v>48</v>
      </c>
      <c r="I172" s="115">
        <v>7.6</v>
      </c>
      <c r="J172" s="7">
        <v>55000</v>
      </c>
      <c r="K172" s="7">
        <v>78900</v>
      </c>
      <c r="L172" s="115">
        <v>69.7</v>
      </c>
      <c r="M172" s="115">
        <v>7</v>
      </c>
      <c r="N172" s="7">
        <v>66800</v>
      </c>
      <c r="O172" s="7">
        <v>78900</v>
      </c>
      <c r="P172" s="115">
        <v>84.7</v>
      </c>
      <c r="Q172" s="115">
        <v>5.5</v>
      </c>
      <c r="R172" s="7">
        <v>3000</v>
      </c>
      <c r="S172" s="7">
        <v>78900</v>
      </c>
      <c r="T172" s="115">
        <v>3.8</v>
      </c>
      <c r="U172" s="7" t="s">
        <v>14</v>
      </c>
      <c r="V172" s="7">
        <v>9100</v>
      </c>
      <c r="W172" s="7">
        <v>78900</v>
      </c>
      <c r="X172" s="115">
        <v>11.5</v>
      </c>
      <c r="Y172" s="115">
        <v>4.8</v>
      </c>
    </row>
    <row r="173" spans="1:25">
      <c r="A173" s="4" t="s">
        <v>1549</v>
      </c>
      <c r="B173" s="7">
        <v>23500</v>
      </c>
      <c r="C173" s="7">
        <v>53100</v>
      </c>
      <c r="D173" s="115">
        <v>44.4</v>
      </c>
      <c r="E173" s="115">
        <v>9.5</v>
      </c>
      <c r="F173" s="7">
        <v>27700</v>
      </c>
      <c r="G173" s="7">
        <v>53100</v>
      </c>
      <c r="H173" s="115">
        <v>52.2</v>
      </c>
      <c r="I173" s="115">
        <v>9.5</v>
      </c>
      <c r="J173" s="7">
        <v>40600</v>
      </c>
      <c r="K173" s="7">
        <v>53100</v>
      </c>
      <c r="L173" s="115">
        <v>76.5</v>
      </c>
      <c r="M173" s="115">
        <v>8.1</v>
      </c>
      <c r="N173" s="7">
        <v>47900</v>
      </c>
      <c r="O173" s="7">
        <v>53100</v>
      </c>
      <c r="P173" s="115">
        <v>90.2</v>
      </c>
      <c r="Q173" s="115">
        <v>5.7</v>
      </c>
      <c r="R173" s="7">
        <v>1600</v>
      </c>
      <c r="S173" s="7">
        <v>53100</v>
      </c>
      <c r="T173" s="115">
        <v>2.9</v>
      </c>
      <c r="U173" s="7" t="s">
        <v>14</v>
      </c>
      <c r="V173" s="7">
        <v>3700</v>
      </c>
      <c r="W173" s="7">
        <v>53100</v>
      </c>
      <c r="X173" s="115">
        <v>6.9</v>
      </c>
      <c r="Y173" s="7" t="s">
        <v>14</v>
      </c>
    </row>
    <row r="174" spans="1:25">
      <c r="A174" s="4" t="s">
        <v>283</v>
      </c>
      <c r="B174" s="7">
        <v>19300</v>
      </c>
      <c r="C174" s="7">
        <v>63400</v>
      </c>
      <c r="D174" s="115">
        <v>30.4</v>
      </c>
      <c r="E174" s="115">
        <v>9.1</v>
      </c>
      <c r="F174" s="7">
        <v>28500</v>
      </c>
      <c r="G174" s="7">
        <v>63400</v>
      </c>
      <c r="H174" s="115">
        <v>44.9</v>
      </c>
      <c r="I174" s="115">
        <v>9.8000000000000007</v>
      </c>
      <c r="J174" s="7">
        <v>44000</v>
      </c>
      <c r="K174" s="7">
        <v>63400</v>
      </c>
      <c r="L174" s="115">
        <v>69.400000000000006</v>
      </c>
      <c r="M174" s="115">
        <v>9.1</v>
      </c>
      <c r="N174" s="7">
        <v>48100</v>
      </c>
      <c r="O174" s="7">
        <v>63400</v>
      </c>
      <c r="P174" s="115">
        <v>75.900000000000006</v>
      </c>
      <c r="Q174" s="115">
        <v>8.5</v>
      </c>
      <c r="R174" s="7">
        <v>6000</v>
      </c>
      <c r="S174" s="7">
        <v>63400</v>
      </c>
      <c r="T174" s="115">
        <v>9.5</v>
      </c>
      <c r="U174" s="7" t="s">
        <v>14</v>
      </c>
      <c r="V174" s="7">
        <v>9300</v>
      </c>
      <c r="W174" s="7">
        <v>63400</v>
      </c>
      <c r="X174" s="115">
        <v>14.6</v>
      </c>
      <c r="Y174" s="115">
        <v>7</v>
      </c>
    </row>
    <row r="175" spans="1:25">
      <c r="A175" s="4" t="s">
        <v>1550</v>
      </c>
      <c r="B175" s="7">
        <v>39000</v>
      </c>
      <c r="C175" s="7">
        <v>94500</v>
      </c>
      <c r="D175" s="115">
        <v>41.2</v>
      </c>
      <c r="E175" s="115">
        <v>7.2</v>
      </c>
      <c r="F175" s="7">
        <v>54700</v>
      </c>
      <c r="G175" s="7">
        <v>94500</v>
      </c>
      <c r="H175" s="115">
        <v>57.9</v>
      </c>
      <c r="I175" s="115">
        <v>7.2</v>
      </c>
      <c r="J175" s="7">
        <v>75700</v>
      </c>
      <c r="K175" s="7">
        <v>94500</v>
      </c>
      <c r="L175" s="115">
        <v>80.099999999999994</v>
      </c>
      <c r="M175" s="115">
        <v>5.8</v>
      </c>
      <c r="N175" s="7">
        <v>85400</v>
      </c>
      <c r="O175" s="7">
        <v>94500</v>
      </c>
      <c r="P175" s="115">
        <v>90.5</v>
      </c>
      <c r="Q175" s="115">
        <v>4.3</v>
      </c>
      <c r="R175" s="7">
        <v>5700</v>
      </c>
      <c r="S175" s="7">
        <v>94500</v>
      </c>
      <c r="T175" s="115">
        <v>6</v>
      </c>
      <c r="U175" s="115">
        <v>3.5</v>
      </c>
      <c r="V175" s="7">
        <v>3400</v>
      </c>
      <c r="W175" s="7">
        <v>94500</v>
      </c>
      <c r="X175" s="115">
        <v>3.6</v>
      </c>
      <c r="Y175" s="7" t="s">
        <v>14</v>
      </c>
    </row>
    <row r="176" spans="1:25">
      <c r="A176" s="4" t="s">
        <v>1551</v>
      </c>
      <c r="B176" s="7">
        <v>41900</v>
      </c>
      <c r="C176" s="7">
        <v>91700</v>
      </c>
      <c r="D176" s="115">
        <v>45.7</v>
      </c>
      <c r="E176" s="115">
        <v>6.9</v>
      </c>
      <c r="F176" s="7">
        <v>55100</v>
      </c>
      <c r="G176" s="7">
        <v>91700</v>
      </c>
      <c r="H176" s="115">
        <v>60.1</v>
      </c>
      <c r="I176" s="115">
        <v>6.8</v>
      </c>
      <c r="J176" s="7">
        <v>72900</v>
      </c>
      <c r="K176" s="7">
        <v>91700</v>
      </c>
      <c r="L176" s="115">
        <v>79.5</v>
      </c>
      <c r="M176" s="115">
        <v>5.6</v>
      </c>
      <c r="N176" s="7">
        <v>82800</v>
      </c>
      <c r="O176" s="7">
        <v>91700</v>
      </c>
      <c r="P176" s="115">
        <v>90.3</v>
      </c>
      <c r="Q176" s="115">
        <v>4.0999999999999996</v>
      </c>
      <c r="R176" s="7">
        <v>5500</v>
      </c>
      <c r="S176" s="7">
        <v>91700</v>
      </c>
      <c r="T176" s="115">
        <v>6</v>
      </c>
      <c r="U176" s="115">
        <v>3.3</v>
      </c>
      <c r="V176" s="7">
        <v>3400</v>
      </c>
      <c r="W176" s="7">
        <v>91700</v>
      </c>
      <c r="X176" s="115">
        <v>3.7</v>
      </c>
      <c r="Y176" s="7" t="s">
        <v>14</v>
      </c>
    </row>
    <row r="177" spans="1:25">
      <c r="A177" s="4" t="s">
        <v>297</v>
      </c>
      <c r="B177" s="7">
        <v>25400</v>
      </c>
      <c r="C177" s="7">
        <v>64400</v>
      </c>
      <c r="D177" s="115">
        <v>39.4</v>
      </c>
      <c r="E177" s="115">
        <v>11.1</v>
      </c>
      <c r="F177" s="7">
        <v>35000</v>
      </c>
      <c r="G177" s="7">
        <v>64400</v>
      </c>
      <c r="H177" s="115">
        <v>54.4</v>
      </c>
      <c r="I177" s="115">
        <v>11.3</v>
      </c>
      <c r="J177" s="7">
        <v>48100</v>
      </c>
      <c r="K177" s="7">
        <v>64400</v>
      </c>
      <c r="L177" s="115">
        <v>74.8</v>
      </c>
      <c r="M177" s="115">
        <v>9.8000000000000007</v>
      </c>
      <c r="N177" s="7">
        <v>51400</v>
      </c>
      <c r="O177" s="7">
        <v>64400</v>
      </c>
      <c r="P177" s="115">
        <v>79.8</v>
      </c>
      <c r="Q177" s="115">
        <v>9.1</v>
      </c>
      <c r="R177" s="7">
        <v>6100</v>
      </c>
      <c r="S177" s="7">
        <v>64400</v>
      </c>
      <c r="T177" s="115">
        <v>9.4</v>
      </c>
      <c r="U177" s="7" t="s">
        <v>14</v>
      </c>
      <c r="V177" s="7">
        <v>6900</v>
      </c>
      <c r="W177" s="7">
        <v>64400</v>
      </c>
      <c r="X177" s="115">
        <v>10.7</v>
      </c>
      <c r="Y177" s="7" t="s">
        <v>14</v>
      </c>
    </row>
    <row r="178" spans="1:25">
      <c r="A178" s="4" t="s">
        <v>1552</v>
      </c>
      <c r="B178" s="7">
        <v>30300</v>
      </c>
      <c r="C178" s="7">
        <v>81500</v>
      </c>
      <c r="D178" s="115">
        <v>37.200000000000003</v>
      </c>
      <c r="E178" s="115">
        <v>7.1</v>
      </c>
      <c r="F178" s="7">
        <v>47200</v>
      </c>
      <c r="G178" s="7">
        <v>81500</v>
      </c>
      <c r="H178" s="115">
        <v>57.9</v>
      </c>
      <c r="I178" s="115">
        <v>7.2</v>
      </c>
      <c r="J178" s="7">
        <v>61600</v>
      </c>
      <c r="K178" s="7">
        <v>81500</v>
      </c>
      <c r="L178" s="115">
        <v>75.599999999999994</v>
      </c>
      <c r="M178" s="115">
        <v>6.3</v>
      </c>
      <c r="N178" s="7">
        <v>73000</v>
      </c>
      <c r="O178" s="7">
        <v>81500</v>
      </c>
      <c r="P178" s="115">
        <v>89.7</v>
      </c>
      <c r="Q178" s="115">
        <v>4.4000000000000004</v>
      </c>
      <c r="R178" s="7" t="s">
        <v>1553</v>
      </c>
      <c r="S178" s="7">
        <v>81500</v>
      </c>
      <c r="T178" s="115">
        <v>1.7</v>
      </c>
      <c r="U178" s="7" t="s">
        <v>14</v>
      </c>
      <c r="V178" s="7">
        <v>7000</v>
      </c>
      <c r="W178" s="7">
        <v>81500</v>
      </c>
      <c r="X178" s="115">
        <v>8.6</v>
      </c>
      <c r="Y178" s="115">
        <v>4.0999999999999996</v>
      </c>
    </row>
    <row r="179" spans="1:25">
      <c r="A179" s="4" t="s">
        <v>327</v>
      </c>
      <c r="B179" s="7">
        <v>53400</v>
      </c>
      <c r="C179" s="7">
        <v>91300</v>
      </c>
      <c r="D179" s="115">
        <v>58.5</v>
      </c>
      <c r="E179" s="115">
        <v>8.1</v>
      </c>
      <c r="F179" s="7">
        <v>66200</v>
      </c>
      <c r="G179" s="7">
        <v>91300</v>
      </c>
      <c r="H179" s="115">
        <v>72.5</v>
      </c>
      <c r="I179" s="115">
        <v>7.4</v>
      </c>
      <c r="J179" s="7">
        <v>81400</v>
      </c>
      <c r="K179" s="7">
        <v>91300</v>
      </c>
      <c r="L179" s="115">
        <v>89.1</v>
      </c>
      <c r="M179" s="115">
        <v>5.0999999999999996</v>
      </c>
      <c r="N179" s="7">
        <v>83800</v>
      </c>
      <c r="O179" s="7">
        <v>91300</v>
      </c>
      <c r="P179" s="115">
        <v>91.8</v>
      </c>
      <c r="Q179" s="115">
        <v>4.5</v>
      </c>
      <c r="R179" s="7">
        <v>1800</v>
      </c>
      <c r="S179" s="7">
        <v>91300</v>
      </c>
      <c r="T179" s="115">
        <v>2</v>
      </c>
      <c r="U179" s="7" t="s">
        <v>14</v>
      </c>
      <c r="V179" s="7">
        <v>5700</v>
      </c>
      <c r="W179" s="7">
        <v>91300</v>
      </c>
      <c r="X179" s="115">
        <v>6.2</v>
      </c>
      <c r="Y179" s="115">
        <v>4</v>
      </c>
    </row>
    <row r="180" spans="1:25">
      <c r="A180" s="4" t="s">
        <v>328</v>
      </c>
      <c r="B180" s="7">
        <v>22500</v>
      </c>
      <c r="C180" s="7">
        <v>54600</v>
      </c>
      <c r="D180" s="115">
        <v>41.2</v>
      </c>
      <c r="E180" s="115">
        <v>8.9</v>
      </c>
      <c r="F180" s="7">
        <v>33400</v>
      </c>
      <c r="G180" s="7">
        <v>54600</v>
      </c>
      <c r="H180" s="115">
        <v>61.2</v>
      </c>
      <c r="I180" s="115">
        <v>8.8000000000000007</v>
      </c>
      <c r="J180" s="7">
        <v>45300</v>
      </c>
      <c r="K180" s="7">
        <v>54600</v>
      </c>
      <c r="L180" s="115">
        <v>83</v>
      </c>
      <c r="M180" s="115">
        <v>6.8</v>
      </c>
      <c r="N180" s="7">
        <v>51100</v>
      </c>
      <c r="O180" s="7">
        <v>54600</v>
      </c>
      <c r="P180" s="115">
        <v>93.5</v>
      </c>
      <c r="Q180" s="115">
        <v>4.4000000000000004</v>
      </c>
      <c r="R180" s="7">
        <v>1100</v>
      </c>
      <c r="S180" s="7">
        <v>54600</v>
      </c>
      <c r="T180" s="115">
        <v>2.1</v>
      </c>
      <c r="U180" s="7" t="s">
        <v>14</v>
      </c>
      <c r="V180" s="7">
        <v>2400</v>
      </c>
      <c r="W180" s="7">
        <v>54600</v>
      </c>
      <c r="X180" s="115">
        <v>4.4000000000000004</v>
      </c>
      <c r="Y180" s="7" t="s">
        <v>14</v>
      </c>
    </row>
    <row r="181" spans="1:25">
      <c r="A181" s="4" t="s">
        <v>1554</v>
      </c>
      <c r="B181" s="7">
        <v>36100</v>
      </c>
      <c r="C181" s="7">
        <v>56900</v>
      </c>
      <c r="D181" s="115">
        <v>63.5</v>
      </c>
      <c r="E181" s="115">
        <v>9.5</v>
      </c>
      <c r="F181" s="7">
        <v>42600</v>
      </c>
      <c r="G181" s="7">
        <v>56900</v>
      </c>
      <c r="H181" s="115">
        <v>74.8</v>
      </c>
      <c r="I181" s="115">
        <v>8.5</v>
      </c>
      <c r="J181" s="7">
        <v>48700</v>
      </c>
      <c r="K181" s="7">
        <v>56900</v>
      </c>
      <c r="L181" s="115">
        <v>85.6</v>
      </c>
      <c r="M181" s="115">
        <v>6.9</v>
      </c>
      <c r="N181" s="7">
        <v>52800</v>
      </c>
      <c r="O181" s="7">
        <v>56900</v>
      </c>
      <c r="P181" s="115">
        <v>92.9</v>
      </c>
      <c r="Q181" s="115">
        <v>5</v>
      </c>
      <c r="R181" s="7" t="s">
        <v>56</v>
      </c>
      <c r="S181" s="7">
        <v>56900</v>
      </c>
      <c r="T181" s="7" t="s">
        <v>56</v>
      </c>
      <c r="U181" s="7" t="s">
        <v>56</v>
      </c>
      <c r="V181" s="7">
        <v>3300</v>
      </c>
      <c r="W181" s="7">
        <v>56900</v>
      </c>
      <c r="X181" s="115">
        <v>5.9</v>
      </c>
      <c r="Y181" s="7" t="s">
        <v>14</v>
      </c>
    </row>
    <row r="182" spans="1:25">
      <c r="A182" s="4" t="s">
        <v>331</v>
      </c>
      <c r="B182" s="7">
        <v>28300</v>
      </c>
      <c r="C182" s="7">
        <v>63800</v>
      </c>
      <c r="D182" s="115">
        <v>44.4</v>
      </c>
      <c r="E182" s="115">
        <v>10.4</v>
      </c>
      <c r="F182" s="7">
        <v>40300</v>
      </c>
      <c r="G182" s="7">
        <v>63800</v>
      </c>
      <c r="H182" s="115">
        <v>63.1</v>
      </c>
      <c r="I182" s="115">
        <v>10.1</v>
      </c>
      <c r="J182" s="7">
        <v>53400</v>
      </c>
      <c r="K182" s="7">
        <v>63800</v>
      </c>
      <c r="L182" s="115">
        <v>83.7</v>
      </c>
      <c r="M182" s="115">
        <v>7.8</v>
      </c>
      <c r="N182" s="7">
        <v>57200</v>
      </c>
      <c r="O182" s="7">
        <v>63800</v>
      </c>
      <c r="P182" s="115">
        <v>89.6</v>
      </c>
      <c r="Q182" s="115">
        <v>6.4</v>
      </c>
      <c r="R182" s="7">
        <v>3900</v>
      </c>
      <c r="S182" s="7">
        <v>63800</v>
      </c>
      <c r="T182" s="115">
        <v>6.1</v>
      </c>
      <c r="U182" s="7" t="s">
        <v>14</v>
      </c>
      <c r="V182" s="7">
        <v>2700</v>
      </c>
      <c r="W182" s="7">
        <v>63800</v>
      </c>
      <c r="X182" s="115">
        <v>4.3</v>
      </c>
      <c r="Y182" s="7" t="s">
        <v>14</v>
      </c>
    </row>
    <row r="183" spans="1:25">
      <c r="A183" s="4" t="s">
        <v>333</v>
      </c>
      <c r="B183" s="7">
        <v>32700</v>
      </c>
      <c r="C183" s="7">
        <v>81300</v>
      </c>
      <c r="D183" s="115">
        <v>40.299999999999997</v>
      </c>
      <c r="E183" s="115">
        <v>7.9</v>
      </c>
      <c r="F183" s="7">
        <v>47300</v>
      </c>
      <c r="G183" s="7">
        <v>81300</v>
      </c>
      <c r="H183" s="115">
        <v>58.2</v>
      </c>
      <c r="I183" s="115">
        <v>8</v>
      </c>
      <c r="J183" s="7">
        <v>66500</v>
      </c>
      <c r="K183" s="7">
        <v>81300</v>
      </c>
      <c r="L183" s="115">
        <v>81.900000000000006</v>
      </c>
      <c r="M183" s="115">
        <v>6.2</v>
      </c>
      <c r="N183" s="7">
        <v>73700</v>
      </c>
      <c r="O183" s="7">
        <v>81300</v>
      </c>
      <c r="P183" s="115">
        <v>90.7</v>
      </c>
      <c r="Q183" s="115">
        <v>4.7</v>
      </c>
      <c r="R183" s="7">
        <v>3100</v>
      </c>
      <c r="S183" s="7">
        <v>81300</v>
      </c>
      <c r="T183" s="115">
        <v>3.8</v>
      </c>
      <c r="U183" s="7" t="s">
        <v>14</v>
      </c>
      <c r="V183" s="7">
        <v>4500</v>
      </c>
      <c r="W183" s="7">
        <v>81300</v>
      </c>
      <c r="X183" s="115">
        <v>5.5</v>
      </c>
      <c r="Y183" s="7" t="s">
        <v>14</v>
      </c>
    </row>
    <row r="184" spans="1:25">
      <c r="A184" s="4" t="s">
        <v>1555</v>
      </c>
      <c r="B184" s="7">
        <v>21300</v>
      </c>
      <c r="C184" s="7">
        <v>79200</v>
      </c>
      <c r="D184" s="115">
        <v>26.9</v>
      </c>
      <c r="E184" s="115">
        <v>6.9</v>
      </c>
      <c r="F184" s="7">
        <v>35000</v>
      </c>
      <c r="G184" s="7">
        <v>79200</v>
      </c>
      <c r="H184" s="115">
        <v>44.2</v>
      </c>
      <c r="I184" s="115">
        <v>7.7</v>
      </c>
      <c r="J184" s="7">
        <v>51500</v>
      </c>
      <c r="K184" s="7">
        <v>79200</v>
      </c>
      <c r="L184" s="115">
        <v>65</v>
      </c>
      <c r="M184" s="115">
        <v>7.4</v>
      </c>
      <c r="N184" s="7">
        <v>66500</v>
      </c>
      <c r="O184" s="7">
        <v>79200</v>
      </c>
      <c r="P184" s="115">
        <v>84</v>
      </c>
      <c r="Q184" s="115">
        <v>5.7</v>
      </c>
      <c r="R184" s="7">
        <v>9700</v>
      </c>
      <c r="S184" s="7">
        <v>79200</v>
      </c>
      <c r="T184" s="115">
        <v>12.2</v>
      </c>
      <c r="U184" s="115">
        <v>5.0999999999999996</v>
      </c>
      <c r="V184" s="7">
        <v>3100</v>
      </c>
      <c r="W184" s="7">
        <v>79200</v>
      </c>
      <c r="X184" s="115">
        <v>3.9</v>
      </c>
      <c r="Y184" s="7" t="s">
        <v>14</v>
      </c>
    </row>
    <row r="185" spans="1:25">
      <c r="A185" s="4" t="s">
        <v>282</v>
      </c>
      <c r="B185" s="7">
        <v>24600</v>
      </c>
      <c r="C185" s="7">
        <v>74900</v>
      </c>
      <c r="D185" s="115">
        <v>32.9</v>
      </c>
      <c r="E185" s="115">
        <v>7.6</v>
      </c>
      <c r="F185" s="7">
        <v>43500</v>
      </c>
      <c r="G185" s="7">
        <v>74900</v>
      </c>
      <c r="H185" s="115">
        <v>58</v>
      </c>
      <c r="I185" s="115">
        <v>8</v>
      </c>
      <c r="J185" s="7">
        <v>58200</v>
      </c>
      <c r="K185" s="7">
        <v>74900</v>
      </c>
      <c r="L185" s="115">
        <v>77.7</v>
      </c>
      <c r="M185" s="115">
        <v>6.8</v>
      </c>
      <c r="N185" s="7">
        <v>71600</v>
      </c>
      <c r="O185" s="7">
        <v>74900</v>
      </c>
      <c r="P185" s="115">
        <v>95.5</v>
      </c>
      <c r="Q185" s="115">
        <v>3.4</v>
      </c>
      <c r="R185" s="7" t="s">
        <v>56</v>
      </c>
      <c r="S185" s="7">
        <v>74900</v>
      </c>
      <c r="T185" s="7" t="s">
        <v>56</v>
      </c>
      <c r="U185" s="7" t="s">
        <v>56</v>
      </c>
      <c r="V185" s="7">
        <v>2400</v>
      </c>
      <c r="W185" s="7">
        <v>74900</v>
      </c>
      <c r="X185" s="115">
        <v>3.2</v>
      </c>
      <c r="Y185" s="7" t="s">
        <v>14</v>
      </c>
    </row>
    <row r="186" spans="1:25">
      <c r="A186" s="4" t="s">
        <v>292</v>
      </c>
      <c r="B186" s="7">
        <v>8900</v>
      </c>
      <c r="C186" s="7">
        <v>59300</v>
      </c>
      <c r="D186" s="115">
        <v>15</v>
      </c>
      <c r="E186" s="115">
        <v>7</v>
      </c>
      <c r="F186" s="7">
        <v>20800</v>
      </c>
      <c r="G186" s="7">
        <v>59300</v>
      </c>
      <c r="H186" s="115">
        <v>35.1</v>
      </c>
      <c r="I186" s="115">
        <v>9.3000000000000007</v>
      </c>
      <c r="J186" s="7">
        <v>35900</v>
      </c>
      <c r="K186" s="7">
        <v>59300</v>
      </c>
      <c r="L186" s="115">
        <v>60.5</v>
      </c>
      <c r="M186" s="115">
        <v>9.5</v>
      </c>
      <c r="N186" s="7">
        <v>45300</v>
      </c>
      <c r="O186" s="7">
        <v>59300</v>
      </c>
      <c r="P186" s="115">
        <v>76.5</v>
      </c>
      <c r="Q186" s="115">
        <v>8.3000000000000007</v>
      </c>
      <c r="R186" s="7">
        <v>6100</v>
      </c>
      <c r="S186" s="7">
        <v>59300</v>
      </c>
      <c r="T186" s="115">
        <v>10.3</v>
      </c>
      <c r="U186" s="115">
        <v>5.9</v>
      </c>
      <c r="V186" s="7">
        <v>7800</v>
      </c>
      <c r="W186" s="7">
        <v>59300</v>
      </c>
      <c r="X186" s="115">
        <v>13.2</v>
      </c>
      <c r="Y186" s="115">
        <v>6.6</v>
      </c>
    </row>
    <row r="187" spans="1:25">
      <c r="A187" s="4" t="s">
        <v>1556</v>
      </c>
      <c r="B187" s="7">
        <v>25400</v>
      </c>
      <c r="C187" s="7">
        <v>84600</v>
      </c>
      <c r="D187" s="115">
        <v>30.1</v>
      </c>
      <c r="E187" s="115">
        <v>6.4</v>
      </c>
      <c r="F187" s="7">
        <v>43800</v>
      </c>
      <c r="G187" s="7">
        <v>84600</v>
      </c>
      <c r="H187" s="115">
        <v>51.8</v>
      </c>
      <c r="I187" s="115">
        <v>6.9</v>
      </c>
      <c r="J187" s="7">
        <v>63500</v>
      </c>
      <c r="K187" s="7">
        <v>84600</v>
      </c>
      <c r="L187" s="115">
        <v>75</v>
      </c>
      <c r="M187" s="115">
        <v>6</v>
      </c>
      <c r="N187" s="7">
        <v>74600</v>
      </c>
      <c r="O187" s="7">
        <v>84600</v>
      </c>
      <c r="P187" s="115">
        <v>88.2</v>
      </c>
      <c r="Q187" s="115">
        <v>4.5</v>
      </c>
      <c r="R187" s="7">
        <v>3200</v>
      </c>
      <c r="S187" s="7">
        <v>84600</v>
      </c>
      <c r="T187" s="115">
        <v>3.8</v>
      </c>
      <c r="U187" s="7" t="s">
        <v>14</v>
      </c>
      <c r="V187" s="7">
        <v>6800</v>
      </c>
      <c r="W187" s="7">
        <v>84600</v>
      </c>
      <c r="X187" s="115">
        <v>8</v>
      </c>
      <c r="Y187" s="115">
        <v>3.8</v>
      </c>
    </row>
    <row r="188" spans="1:25">
      <c r="A188" s="4" t="s">
        <v>309</v>
      </c>
      <c r="B188" s="7">
        <v>18000</v>
      </c>
      <c r="C188" s="7">
        <v>52700</v>
      </c>
      <c r="D188" s="115">
        <v>34.200000000000003</v>
      </c>
      <c r="E188" s="115">
        <v>9.3000000000000007</v>
      </c>
      <c r="F188" s="7">
        <v>30900</v>
      </c>
      <c r="G188" s="7">
        <v>52700</v>
      </c>
      <c r="H188" s="115">
        <v>58.6</v>
      </c>
      <c r="I188" s="115">
        <v>9.6999999999999993</v>
      </c>
      <c r="J188" s="7">
        <v>42000</v>
      </c>
      <c r="K188" s="7">
        <v>52700</v>
      </c>
      <c r="L188" s="115">
        <v>79.8</v>
      </c>
      <c r="M188" s="115">
        <v>7.9</v>
      </c>
      <c r="N188" s="7">
        <v>50300</v>
      </c>
      <c r="O188" s="7">
        <v>52700</v>
      </c>
      <c r="P188" s="115">
        <v>95.5</v>
      </c>
      <c r="Q188" s="115">
        <v>4.0999999999999996</v>
      </c>
      <c r="R188" s="7" t="s">
        <v>56</v>
      </c>
      <c r="S188" s="7">
        <v>52700</v>
      </c>
      <c r="T188" s="7" t="s">
        <v>56</v>
      </c>
      <c r="U188" s="7" t="s">
        <v>56</v>
      </c>
      <c r="V188" s="7">
        <v>2400</v>
      </c>
      <c r="W188" s="7">
        <v>52700</v>
      </c>
      <c r="X188" s="115">
        <v>4.5</v>
      </c>
      <c r="Y188" s="7" t="s">
        <v>14</v>
      </c>
    </row>
    <row r="189" spans="1:25">
      <c r="A189" s="4" t="s">
        <v>1557</v>
      </c>
      <c r="B189" s="7">
        <v>29800</v>
      </c>
      <c r="C189" s="7">
        <v>93800</v>
      </c>
      <c r="D189" s="115">
        <v>31.8</v>
      </c>
      <c r="E189" s="115">
        <v>6.8</v>
      </c>
      <c r="F189" s="7">
        <v>45300</v>
      </c>
      <c r="G189" s="7">
        <v>93800</v>
      </c>
      <c r="H189" s="115">
        <v>48.3</v>
      </c>
      <c r="I189" s="115">
        <v>7.3</v>
      </c>
      <c r="J189" s="7">
        <v>63900</v>
      </c>
      <c r="K189" s="7">
        <v>93800</v>
      </c>
      <c r="L189" s="115">
        <v>68.099999999999994</v>
      </c>
      <c r="M189" s="115">
        <v>6.8</v>
      </c>
      <c r="N189" s="7">
        <v>78300</v>
      </c>
      <c r="O189" s="7">
        <v>93800</v>
      </c>
      <c r="P189" s="115">
        <v>83.5</v>
      </c>
      <c r="Q189" s="115">
        <v>5.4</v>
      </c>
      <c r="R189" s="7">
        <v>5500</v>
      </c>
      <c r="S189" s="7">
        <v>93800</v>
      </c>
      <c r="T189" s="115">
        <v>5.8</v>
      </c>
      <c r="U189" s="115">
        <v>3.4</v>
      </c>
      <c r="V189" s="7">
        <v>10000</v>
      </c>
      <c r="W189" s="7">
        <v>93800</v>
      </c>
      <c r="X189" s="115">
        <v>10.6</v>
      </c>
      <c r="Y189" s="115">
        <v>4.5</v>
      </c>
    </row>
    <row r="190" spans="1:25">
      <c r="A190" s="4" t="s">
        <v>321</v>
      </c>
      <c r="B190" s="7">
        <v>26900</v>
      </c>
      <c r="C190" s="7">
        <v>77800</v>
      </c>
      <c r="D190" s="115">
        <v>34.6</v>
      </c>
      <c r="E190" s="115">
        <v>7</v>
      </c>
      <c r="F190" s="7">
        <v>50600</v>
      </c>
      <c r="G190" s="7">
        <v>77800</v>
      </c>
      <c r="H190" s="115">
        <v>65.099999999999994</v>
      </c>
      <c r="I190" s="115">
        <v>7.1</v>
      </c>
      <c r="J190" s="7">
        <v>60100</v>
      </c>
      <c r="K190" s="7">
        <v>77800</v>
      </c>
      <c r="L190" s="115">
        <v>77.3</v>
      </c>
      <c r="M190" s="115">
        <v>6.2</v>
      </c>
      <c r="N190" s="7">
        <v>69300</v>
      </c>
      <c r="O190" s="7">
        <v>77800</v>
      </c>
      <c r="P190" s="115">
        <v>89</v>
      </c>
      <c r="Q190" s="115">
        <v>4.5999999999999996</v>
      </c>
      <c r="R190" s="7">
        <v>3400</v>
      </c>
      <c r="S190" s="7">
        <v>77800</v>
      </c>
      <c r="T190" s="115">
        <v>4.4000000000000004</v>
      </c>
      <c r="U190" s="7" t="s">
        <v>14</v>
      </c>
      <c r="V190" s="7">
        <v>5100</v>
      </c>
      <c r="W190" s="7">
        <v>77800</v>
      </c>
      <c r="X190" s="115">
        <v>6.6</v>
      </c>
      <c r="Y190" s="115">
        <v>3.7</v>
      </c>
    </row>
    <row r="191" spans="1:25">
      <c r="A191" s="4" t="s">
        <v>1558</v>
      </c>
      <c r="B191" s="7">
        <v>16600</v>
      </c>
      <c r="C191" s="7">
        <v>52000</v>
      </c>
      <c r="D191" s="115">
        <v>31.9</v>
      </c>
      <c r="E191" s="115">
        <v>7.5</v>
      </c>
      <c r="F191" s="7">
        <v>27900</v>
      </c>
      <c r="G191" s="7">
        <v>52000</v>
      </c>
      <c r="H191" s="115">
        <v>53.8</v>
      </c>
      <c r="I191" s="115">
        <v>8.1</v>
      </c>
      <c r="J191" s="7">
        <v>36700</v>
      </c>
      <c r="K191" s="7">
        <v>52000</v>
      </c>
      <c r="L191" s="115">
        <v>70.599999999999994</v>
      </c>
      <c r="M191" s="115">
        <v>7.4</v>
      </c>
      <c r="N191" s="7">
        <v>44800</v>
      </c>
      <c r="O191" s="7">
        <v>52000</v>
      </c>
      <c r="P191" s="115">
        <v>86.2</v>
      </c>
      <c r="Q191" s="115">
        <v>5.6</v>
      </c>
      <c r="R191" s="7">
        <v>3900</v>
      </c>
      <c r="S191" s="7">
        <v>52000</v>
      </c>
      <c r="T191" s="115">
        <v>7.6</v>
      </c>
      <c r="U191" s="115">
        <v>4.3</v>
      </c>
      <c r="V191" s="7">
        <v>3300</v>
      </c>
      <c r="W191" s="7">
        <v>52000</v>
      </c>
      <c r="X191" s="115">
        <v>6.3</v>
      </c>
      <c r="Y191" s="7" t="s">
        <v>14</v>
      </c>
    </row>
    <row r="192" spans="1:25">
      <c r="A192" s="4" t="s">
        <v>300</v>
      </c>
      <c r="B192" s="7">
        <v>28300</v>
      </c>
      <c r="C192" s="7">
        <v>86600</v>
      </c>
      <c r="D192" s="115">
        <v>32.700000000000003</v>
      </c>
      <c r="E192" s="115">
        <v>6.5</v>
      </c>
      <c r="F192" s="7">
        <v>38700</v>
      </c>
      <c r="G192" s="7">
        <v>86600</v>
      </c>
      <c r="H192" s="115">
        <v>44.7</v>
      </c>
      <c r="I192" s="115">
        <v>6.8</v>
      </c>
      <c r="J192" s="7">
        <v>53100</v>
      </c>
      <c r="K192" s="7">
        <v>86600</v>
      </c>
      <c r="L192" s="115">
        <v>61.3</v>
      </c>
      <c r="M192" s="115">
        <v>6.7</v>
      </c>
      <c r="N192" s="7">
        <v>71500</v>
      </c>
      <c r="O192" s="7">
        <v>86600</v>
      </c>
      <c r="P192" s="115">
        <v>82.5</v>
      </c>
      <c r="Q192" s="115">
        <v>5.2</v>
      </c>
      <c r="R192" s="7">
        <v>7900</v>
      </c>
      <c r="S192" s="7">
        <v>86600</v>
      </c>
      <c r="T192" s="115">
        <v>9.1</v>
      </c>
      <c r="U192" s="115">
        <v>4</v>
      </c>
      <c r="V192" s="7">
        <v>7300</v>
      </c>
      <c r="W192" s="7">
        <v>86600</v>
      </c>
      <c r="X192" s="115">
        <v>8.4</v>
      </c>
      <c r="Y192" s="115">
        <v>3.8</v>
      </c>
    </row>
    <row r="193" spans="1:25">
      <c r="A193" s="4" t="s">
        <v>1559</v>
      </c>
      <c r="B193" s="7">
        <v>22800</v>
      </c>
      <c r="C193" s="7">
        <v>57100</v>
      </c>
      <c r="D193" s="115">
        <v>39.9</v>
      </c>
      <c r="E193" s="115">
        <v>8.1</v>
      </c>
      <c r="F193" s="7">
        <v>34300</v>
      </c>
      <c r="G193" s="7">
        <v>57100</v>
      </c>
      <c r="H193" s="115">
        <v>60.1</v>
      </c>
      <c r="I193" s="115">
        <v>8.1</v>
      </c>
      <c r="J193" s="7">
        <v>47900</v>
      </c>
      <c r="K193" s="7">
        <v>57100</v>
      </c>
      <c r="L193" s="115">
        <v>83.9</v>
      </c>
      <c r="M193" s="115">
        <v>6</v>
      </c>
      <c r="N193" s="7">
        <v>52500</v>
      </c>
      <c r="O193" s="7">
        <v>57100</v>
      </c>
      <c r="P193" s="115">
        <v>91.9</v>
      </c>
      <c r="Q193" s="115">
        <v>4.5</v>
      </c>
      <c r="R193" s="7">
        <v>2200</v>
      </c>
      <c r="S193" s="7">
        <v>57100</v>
      </c>
      <c r="T193" s="115">
        <v>3.8</v>
      </c>
      <c r="U193" s="7" t="s">
        <v>14</v>
      </c>
      <c r="V193" s="7">
        <v>2400</v>
      </c>
      <c r="W193" s="7">
        <v>57100</v>
      </c>
      <c r="X193" s="115">
        <v>4.3</v>
      </c>
      <c r="Y193" s="7" t="s">
        <v>14</v>
      </c>
    </row>
    <row r="194" spans="1:25">
      <c r="A194" s="4" t="s">
        <v>1560</v>
      </c>
      <c r="B194" s="7">
        <v>45500</v>
      </c>
      <c r="C194" s="7">
        <v>134900</v>
      </c>
      <c r="D194" s="115">
        <v>33.700000000000003</v>
      </c>
      <c r="E194" s="115">
        <v>5.2</v>
      </c>
      <c r="F194" s="7">
        <v>72700</v>
      </c>
      <c r="G194" s="7">
        <v>134900</v>
      </c>
      <c r="H194" s="115">
        <v>53.9</v>
      </c>
      <c r="I194" s="115">
        <v>5.5</v>
      </c>
      <c r="J194" s="7">
        <v>101200</v>
      </c>
      <c r="K194" s="7">
        <v>134900</v>
      </c>
      <c r="L194" s="115">
        <v>75</v>
      </c>
      <c r="M194" s="115">
        <v>4.8</v>
      </c>
      <c r="N194" s="7">
        <v>118800</v>
      </c>
      <c r="O194" s="7">
        <v>134900</v>
      </c>
      <c r="P194" s="115">
        <v>88.1</v>
      </c>
      <c r="Q194" s="115">
        <v>3.6</v>
      </c>
      <c r="R194" s="7">
        <v>8000</v>
      </c>
      <c r="S194" s="7">
        <v>134900</v>
      </c>
      <c r="T194" s="115">
        <v>5.9</v>
      </c>
      <c r="U194" s="115">
        <v>2.6</v>
      </c>
      <c r="V194" s="7">
        <v>8100</v>
      </c>
      <c r="W194" s="7">
        <v>134900</v>
      </c>
      <c r="X194" s="115">
        <v>6</v>
      </c>
      <c r="Y194" s="115">
        <v>2.6</v>
      </c>
    </row>
    <row r="195" spans="1:25">
      <c r="A195" s="4" t="s">
        <v>334</v>
      </c>
      <c r="B195" s="7">
        <v>34500</v>
      </c>
      <c r="C195" s="7">
        <v>105500</v>
      </c>
      <c r="D195" s="115">
        <v>32.700000000000003</v>
      </c>
      <c r="E195" s="115">
        <v>6.3</v>
      </c>
      <c r="F195" s="7">
        <v>51800</v>
      </c>
      <c r="G195" s="7">
        <v>105500</v>
      </c>
      <c r="H195" s="115">
        <v>49.1</v>
      </c>
      <c r="I195" s="115">
        <v>6.8</v>
      </c>
      <c r="J195" s="7">
        <v>76600</v>
      </c>
      <c r="K195" s="7">
        <v>105500</v>
      </c>
      <c r="L195" s="115">
        <v>72.599999999999994</v>
      </c>
      <c r="M195" s="115">
        <v>6</v>
      </c>
      <c r="N195" s="7">
        <v>92900</v>
      </c>
      <c r="O195" s="7">
        <v>105500</v>
      </c>
      <c r="P195" s="115">
        <v>88</v>
      </c>
      <c r="Q195" s="115">
        <v>4.4000000000000004</v>
      </c>
      <c r="R195" s="7">
        <v>6400</v>
      </c>
      <c r="S195" s="7">
        <v>105500</v>
      </c>
      <c r="T195" s="115">
        <v>6</v>
      </c>
      <c r="U195" s="115">
        <v>3.2</v>
      </c>
      <c r="V195" s="7">
        <v>6300</v>
      </c>
      <c r="W195" s="7">
        <v>105500</v>
      </c>
      <c r="X195" s="115">
        <v>5.9</v>
      </c>
      <c r="Y195" s="115">
        <v>3.2</v>
      </c>
    </row>
    <row r="196" spans="1:25">
      <c r="A196" s="4" t="s">
        <v>1561</v>
      </c>
      <c r="B196" s="7">
        <v>113000</v>
      </c>
      <c r="C196" s="7">
        <v>185600</v>
      </c>
      <c r="D196" s="115">
        <v>60.9</v>
      </c>
      <c r="E196" s="115">
        <v>4.8</v>
      </c>
      <c r="F196" s="7">
        <v>131100</v>
      </c>
      <c r="G196" s="7">
        <v>185600</v>
      </c>
      <c r="H196" s="115">
        <v>70.7</v>
      </c>
      <c r="I196" s="115">
        <v>4.5</v>
      </c>
      <c r="J196" s="7">
        <v>146900</v>
      </c>
      <c r="K196" s="7">
        <v>185600</v>
      </c>
      <c r="L196" s="115">
        <v>79.2</v>
      </c>
      <c r="M196" s="115">
        <v>4</v>
      </c>
      <c r="N196" s="7">
        <v>158900</v>
      </c>
      <c r="O196" s="7">
        <v>185600</v>
      </c>
      <c r="P196" s="115">
        <v>85.7</v>
      </c>
      <c r="Q196" s="115">
        <v>3.5</v>
      </c>
      <c r="R196" s="7">
        <v>14200</v>
      </c>
      <c r="S196" s="7">
        <v>185600</v>
      </c>
      <c r="T196" s="115">
        <v>7.6</v>
      </c>
      <c r="U196" s="115">
        <v>2.6</v>
      </c>
      <c r="V196" s="7">
        <v>12500</v>
      </c>
      <c r="W196" s="7">
        <v>185600</v>
      </c>
      <c r="X196" s="115">
        <v>6.7</v>
      </c>
      <c r="Y196" s="115">
        <v>2.5</v>
      </c>
    </row>
    <row r="197" spans="1:25">
      <c r="A197" s="4" t="s">
        <v>1562</v>
      </c>
      <c r="B197" s="7">
        <v>8500</v>
      </c>
      <c r="C197" s="7">
        <v>8500</v>
      </c>
      <c r="D197" s="115">
        <v>100</v>
      </c>
      <c r="E197" s="7" t="s">
        <v>1378</v>
      </c>
      <c r="F197" s="7">
        <v>8500</v>
      </c>
      <c r="G197" s="7">
        <v>8500</v>
      </c>
      <c r="H197" s="115">
        <v>100</v>
      </c>
      <c r="I197" s="7" t="s">
        <v>1378</v>
      </c>
      <c r="J197" s="7">
        <v>8500</v>
      </c>
      <c r="K197" s="7">
        <v>8500</v>
      </c>
      <c r="L197" s="115">
        <v>100</v>
      </c>
      <c r="M197" s="7" t="s">
        <v>1378</v>
      </c>
      <c r="N197" s="7">
        <v>8500</v>
      </c>
      <c r="O197" s="7">
        <v>8500</v>
      </c>
      <c r="P197" s="115">
        <v>100</v>
      </c>
      <c r="Q197" s="7" t="s">
        <v>1378</v>
      </c>
      <c r="R197" s="7" t="s">
        <v>56</v>
      </c>
      <c r="S197" s="7">
        <v>8500</v>
      </c>
      <c r="T197" s="7" t="s">
        <v>56</v>
      </c>
      <c r="U197" s="7" t="s">
        <v>56</v>
      </c>
      <c r="V197" s="7" t="s">
        <v>56</v>
      </c>
      <c r="W197" s="7">
        <v>8500</v>
      </c>
      <c r="X197" s="7" t="s">
        <v>56</v>
      </c>
      <c r="Y197" s="7" t="s">
        <v>56</v>
      </c>
    </row>
    <row r="198" spans="1:25">
      <c r="A198" s="4" t="s">
        <v>1563</v>
      </c>
      <c r="B198" s="7">
        <v>118400</v>
      </c>
      <c r="C198" s="7">
        <v>206300</v>
      </c>
      <c r="D198" s="115">
        <v>57.4</v>
      </c>
      <c r="E198" s="115">
        <v>4.5</v>
      </c>
      <c r="F198" s="7">
        <v>140900</v>
      </c>
      <c r="G198" s="7">
        <v>206300</v>
      </c>
      <c r="H198" s="115">
        <v>68.3</v>
      </c>
      <c r="I198" s="115">
        <v>4.3</v>
      </c>
      <c r="J198" s="7">
        <v>159700</v>
      </c>
      <c r="K198" s="7">
        <v>206300</v>
      </c>
      <c r="L198" s="115">
        <v>77.400000000000006</v>
      </c>
      <c r="M198" s="115">
        <v>3.8</v>
      </c>
      <c r="N198" s="7">
        <v>172600</v>
      </c>
      <c r="O198" s="7">
        <v>206300</v>
      </c>
      <c r="P198" s="115">
        <v>83.7</v>
      </c>
      <c r="Q198" s="115">
        <v>3.4</v>
      </c>
      <c r="R198" s="7">
        <v>11400</v>
      </c>
      <c r="S198" s="7">
        <v>206300</v>
      </c>
      <c r="T198" s="115">
        <v>5.5</v>
      </c>
      <c r="U198" s="115">
        <v>2.1</v>
      </c>
      <c r="V198" s="7">
        <v>22300</v>
      </c>
      <c r="W198" s="7">
        <v>206300</v>
      </c>
      <c r="X198" s="115">
        <v>10.8</v>
      </c>
      <c r="Y198" s="115">
        <v>2.9</v>
      </c>
    </row>
    <row r="199" spans="1:25">
      <c r="A199" s="4" t="s">
        <v>1564</v>
      </c>
      <c r="B199" s="7">
        <v>88400</v>
      </c>
      <c r="C199" s="7">
        <v>126200</v>
      </c>
      <c r="D199" s="115">
        <v>70</v>
      </c>
      <c r="E199" s="115">
        <v>4.9000000000000004</v>
      </c>
      <c r="F199" s="7">
        <v>101700</v>
      </c>
      <c r="G199" s="7">
        <v>126200</v>
      </c>
      <c r="H199" s="115">
        <v>80.599999999999994</v>
      </c>
      <c r="I199" s="115">
        <v>4.2</v>
      </c>
      <c r="J199" s="7">
        <v>109600</v>
      </c>
      <c r="K199" s="7">
        <v>126200</v>
      </c>
      <c r="L199" s="115">
        <v>86.8</v>
      </c>
      <c r="M199" s="115">
        <v>3.6</v>
      </c>
      <c r="N199" s="7">
        <v>113100</v>
      </c>
      <c r="O199" s="7">
        <v>126200</v>
      </c>
      <c r="P199" s="115">
        <v>89.6</v>
      </c>
      <c r="Q199" s="115">
        <v>3.2</v>
      </c>
      <c r="R199" s="7">
        <v>7200</v>
      </c>
      <c r="S199" s="7">
        <v>126200</v>
      </c>
      <c r="T199" s="115">
        <v>5.7</v>
      </c>
      <c r="U199" s="115">
        <v>2.5</v>
      </c>
      <c r="V199" s="7">
        <v>5900</v>
      </c>
      <c r="W199" s="7">
        <v>126200</v>
      </c>
      <c r="X199" s="115">
        <v>4.7</v>
      </c>
      <c r="Y199" s="115">
        <v>2.2000000000000002</v>
      </c>
    </row>
    <row r="200" spans="1:25">
      <c r="A200" s="4" t="s">
        <v>1565</v>
      </c>
      <c r="B200" s="7">
        <v>115300</v>
      </c>
      <c r="C200" s="7">
        <v>195500</v>
      </c>
      <c r="D200" s="115">
        <v>59</v>
      </c>
      <c r="E200" s="115">
        <v>4.7</v>
      </c>
      <c r="F200" s="7">
        <v>133000</v>
      </c>
      <c r="G200" s="7">
        <v>195500</v>
      </c>
      <c r="H200" s="115">
        <v>68</v>
      </c>
      <c r="I200" s="115">
        <v>4.5</v>
      </c>
      <c r="J200" s="7">
        <v>150100</v>
      </c>
      <c r="K200" s="7">
        <v>195500</v>
      </c>
      <c r="L200" s="115">
        <v>76.8</v>
      </c>
      <c r="M200" s="115">
        <v>4</v>
      </c>
      <c r="N200" s="7">
        <v>161400</v>
      </c>
      <c r="O200" s="7">
        <v>195500</v>
      </c>
      <c r="P200" s="115">
        <v>82.6</v>
      </c>
      <c r="Q200" s="115">
        <v>3.6</v>
      </c>
      <c r="R200" s="7">
        <v>23300</v>
      </c>
      <c r="S200" s="7">
        <v>195500</v>
      </c>
      <c r="T200" s="115">
        <v>11.9</v>
      </c>
      <c r="U200" s="115">
        <v>3.1</v>
      </c>
      <c r="V200" s="7">
        <v>10800</v>
      </c>
      <c r="W200" s="7">
        <v>195500</v>
      </c>
      <c r="X200" s="115">
        <v>5.5</v>
      </c>
      <c r="Y200" s="115">
        <v>2.2000000000000002</v>
      </c>
    </row>
    <row r="201" spans="1:25">
      <c r="A201" s="4" t="s">
        <v>1566</v>
      </c>
      <c r="B201" s="7">
        <v>108300</v>
      </c>
      <c r="C201" s="7">
        <v>175500</v>
      </c>
      <c r="D201" s="115">
        <v>61.7</v>
      </c>
      <c r="E201" s="115">
        <v>4.8</v>
      </c>
      <c r="F201" s="7">
        <v>124700</v>
      </c>
      <c r="G201" s="7">
        <v>175500</v>
      </c>
      <c r="H201" s="115">
        <v>71.099999999999994</v>
      </c>
      <c r="I201" s="115">
        <v>4.5</v>
      </c>
      <c r="J201" s="7">
        <v>140500</v>
      </c>
      <c r="K201" s="7">
        <v>175500</v>
      </c>
      <c r="L201" s="115">
        <v>80</v>
      </c>
      <c r="M201" s="115">
        <v>3.9</v>
      </c>
      <c r="N201" s="7">
        <v>146900</v>
      </c>
      <c r="O201" s="7">
        <v>175500</v>
      </c>
      <c r="P201" s="115">
        <v>83.7</v>
      </c>
      <c r="Q201" s="115">
        <v>3.6</v>
      </c>
      <c r="R201" s="7">
        <v>10200</v>
      </c>
      <c r="S201" s="7">
        <v>175500</v>
      </c>
      <c r="T201" s="115">
        <v>5.8</v>
      </c>
      <c r="U201" s="115">
        <v>2.2999999999999998</v>
      </c>
      <c r="V201" s="7">
        <v>18400</v>
      </c>
      <c r="W201" s="7">
        <v>175500</v>
      </c>
      <c r="X201" s="115">
        <v>10.5</v>
      </c>
      <c r="Y201" s="115">
        <v>3</v>
      </c>
    </row>
    <row r="202" spans="1:25">
      <c r="A202" s="4" t="s">
        <v>1567</v>
      </c>
      <c r="B202" s="7">
        <v>67600</v>
      </c>
      <c r="C202" s="7">
        <v>103300</v>
      </c>
      <c r="D202" s="115">
        <v>65.5</v>
      </c>
      <c r="E202" s="115">
        <v>4.9000000000000004</v>
      </c>
      <c r="F202" s="7">
        <v>82100</v>
      </c>
      <c r="G202" s="7">
        <v>103300</v>
      </c>
      <c r="H202" s="115">
        <v>79.5</v>
      </c>
      <c r="I202" s="115">
        <v>4.0999999999999996</v>
      </c>
      <c r="J202" s="7">
        <v>89100</v>
      </c>
      <c r="K202" s="7">
        <v>103300</v>
      </c>
      <c r="L202" s="115">
        <v>86.2</v>
      </c>
      <c r="M202" s="115">
        <v>3.5</v>
      </c>
      <c r="N202" s="7">
        <v>93400</v>
      </c>
      <c r="O202" s="7">
        <v>103300</v>
      </c>
      <c r="P202" s="115">
        <v>90.4</v>
      </c>
      <c r="Q202" s="115">
        <v>3</v>
      </c>
      <c r="R202" s="7">
        <v>5000</v>
      </c>
      <c r="S202" s="7">
        <v>103300</v>
      </c>
      <c r="T202" s="115">
        <v>4.9000000000000004</v>
      </c>
      <c r="U202" s="115">
        <v>2.2000000000000002</v>
      </c>
      <c r="V202" s="7">
        <v>4900</v>
      </c>
      <c r="W202" s="7">
        <v>103300</v>
      </c>
      <c r="X202" s="115">
        <v>4.7</v>
      </c>
      <c r="Y202" s="115">
        <v>2.2000000000000002</v>
      </c>
    </row>
    <row r="203" spans="1:25">
      <c r="A203" s="4" t="s">
        <v>1568</v>
      </c>
      <c r="B203" s="7">
        <v>155700</v>
      </c>
      <c r="C203" s="7">
        <v>244000</v>
      </c>
      <c r="D203" s="115">
        <v>63.8</v>
      </c>
      <c r="E203" s="115">
        <v>4.4000000000000004</v>
      </c>
      <c r="F203" s="7">
        <v>183000</v>
      </c>
      <c r="G203" s="7">
        <v>244000</v>
      </c>
      <c r="H203" s="115">
        <v>75</v>
      </c>
      <c r="I203" s="115">
        <v>4</v>
      </c>
      <c r="J203" s="7">
        <v>205200</v>
      </c>
      <c r="K203" s="7">
        <v>244000</v>
      </c>
      <c r="L203" s="115">
        <v>84.1</v>
      </c>
      <c r="M203" s="115">
        <v>3.4</v>
      </c>
      <c r="N203" s="7">
        <v>219000</v>
      </c>
      <c r="O203" s="7">
        <v>244000</v>
      </c>
      <c r="P203" s="115">
        <v>89.8</v>
      </c>
      <c r="Q203" s="115">
        <v>2.8</v>
      </c>
      <c r="R203" s="7">
        <v>14400</v>
      </c>
      <c r="S203" s="7">
        <v>244000</v>
      </c>
      <c r="T203" s="115">
        <v>5.9</v>
      </c>
      <c r="U203" s="115">
        <v>2.2000000000000002</v>
      </c>
      <c r="V203" s="7">
        <v>10600</v>
      </c>
      <c r="W203" s="7">
        <v>244000</v>
      </c>
      <c r="X203" s="115">
        <v>4.3</v>
      </c>
      <c r="Y203" s="115">
        <v>1.9</v>
      </c>
    </row>
    <row r="204" spans="1:25">
      <c r="A204" s="4" t="s">
        <v>1569</v>
      </c>
      <c r="B204" s="7">
        <v>129100</v>
      </c>
      <c r="C204" s="7">
        <v>214600</v>
      </c>
      <c r="D204" s="115">
        <v>60.2</v>
      </c>
      <c r="E204" s="115">
        <v>4.4000000000000004</v>
      </c>
      <c r="F204" s="7">
        <v>162300</v>
      </c>
      <c r="G204" s="7">
        <v>214600</v>
      </c>
      <c r="H204" s="115">
        <v>75.599999999999994</v>
      </c>
      <c r="I204" s="115">
        <v>3.9</v>
      </c>
      <c r="J204" s="7">
        <v>179600</v>
      </c>
      <c r="K204" s="7">
        <v>214600</v>
      </c>
      <c r="L204" s="115">
        <v>83.7</v>
      </c>
      <c r="M204" s="115">
        <v>3.3</v>
      </c>
      <c r="N204" s="7">
        <v>191900</v>
      </c>
      <c r="O204" s="7">
        <v>214600</v>
      </c>
      <c r="P204" s="115">
        <v>89.4</v>
      </c>
      <c r="Q204" s="115">
        <v>2.8</v>
      </c>
      <c r="R204" s="7">
        <v>14100</v>
      </c>
      <c r="S204" s="7">
        <v>214600</v>
      </c>
      <c r="T204" s="115">
        <v>6.6</v>
      </c>
      <c r="U204" s="115">
        <v>2.2000000000000002</v>
      </c>
      <c r="V204" s="7">
        <v>8600</v>
      </c>
      <c r="W204" s="7">
        <v>214600</v>
      </c>
      <c r="X204" s="115">
        <v>4</v>
      </c>
      <c r="Y204" s="115">
        <v>1.8</v>
      </c>
    </row>
    <row r="205" spans="1:25">
      <c r="A205" s="4" t="s">
        <v>1570</v>
      </c>
      <c r="B205" s="7">
        <v>110800</v>
      </c>
      <c r="C205" s="7">
        <v>251600</v>
      </c>
      <c r="D205" s="115">
        <v>44</v>
      </c>
      <c r="E205" s="115">
        <v>5</v>
      </c>
      <c r="F205" s="7">
        <v>139900</v>
      </c>
      <c r="G205" s="7">
        <v>251600</v>
      </c>
      <c r="H205" s="115">
        <v>55.6</v>
      </c>
      <c r="I205" s="115">
        <v>5</v>
      </c>
      <c r="J205" s="7">
        <v>168500</v>
      </c>
      <c r="K205" s="7">
        <v>251600</v>
      </c>
      <c r="L205" s="115">
        <v>67</v>
      </c>
      <c r="M205" s="115">
        <v>4.7</v>
      </c>
      <c r="N205" s="7">
        <v>189000</v>
      </c>
      <c r="O205" s="7">
        <v>251600</v>
      </c>
      <c r="P205" s="115">
        <v>75.099999999999994</v>
      </c>
      <c r="Q205" s="115">
        <v>4.4000000000000004</v>
      </c>
      <c r="R205" s="7">
        <v>37200</v>
      </c>
      <c r="S205" s="7">
        <v>251600</v>
      </c>
      <c r="T205" s="115">
        <v>14.8</v>
      </c>
      <c r="U205" s="115">
        <v>3.6</v>
      </c>
      <c r="V205" s="7">
        <v>25500</v>
      </c>
      <c r="W205" s="7">
        <v>251600</v>
      </c>
      <c r="X205" s="115">
        <v>10.1</v>
      </c>
      <c r="Y205" s="115">
        <v>3</v>
      </c>
    </row>
    <row r="206" spans="1:25">
      <c r="A206" s="4" t="s">
        <v>1571</v>
      </c>
      <c r="B206" s="7">
        <v>144200</v>
      </c>
      <c r="C206" s="7">
        <v>232500</v>
      </c>
      <c r="D206" s="115">
        <v>62</v>
      </c>
      <c r="E206" s="115">
        <v>4.4000000000000004</v>
      </c>
      <c r="F206" s="7">
        <v>173100</v>
      </c>
      <c r="G206" s="7">
        <v>232500</v>
      </c>
      <c r="H206" s="115">
        <v>74.5</v>
      </c>
      <c r="I206" s="115">
        <v>4</v>
      </c>
      <c r="J206" s="7">
        <v>196500</v>
      </c>
      <c r="K206" s="7">
        <v>232500</v>
      </c>
      <c r="L206" s="115">
        <v>84.5</v>
      </c>
      <c r="M206" s="115">
        <v>3.3</v>
      </c>
      <c r="N206" s="7">
        <v>208000</v>
      </c>
      <c r="O206" s="7">
        <v>232500</v>
      </c>
      <c r="P206" s="115">
        <v>89.5</v>
      </c>
      <c r="Q206" s="115">
        <v>2.8</v>
      </c>
      <c r="R206" s="7">
        <v>11800</v>
      </c>
      <c r="S206" s="7">
        <v>232500</v>
      </c>
      <c r="T206" s="115">
        <v>5.0999999999999996</v>
      </c>
      <c r="U206" s="115">
        <v>2</v>
      </c>
      <c r="V206" s="7">
        <v>12600</v>
      </c>
      <c r="W206" s="7">
        <v>232500</v>
      </c>
      <c r="X206" s="115">
        <v>5.4</v>
      </c>
      <c r="Y206" s="115">
        <v>2.1</v>
      </c>
    </row>
    <row r="207" spans="1:25">
      <c r="A207" s="4" t="s">
        <v>1572</v>
      </c>
      <c r="B207" s="7">
        <v>142500</v>
      </c>
      <c r="C207" s="7">
        <v>235600</v>
      </c>
      <c r="D207" s="115">
        <v>60.5</v>
      </c>
      <c r="E207" s="115">
        <v>4.8</v>
      </c>
      <c r="F207" s="7">
        <v>166100</v>
      </c>
      <c r="G207" s="7">
        <v>235600</v>
      </c>
      <c r="H207" s="115">
        <v>70.5</v>
      </c>
      <c r="I207" s="115">
        <v>4.5</v>
      </c>
      <c r="J207" s="7">
        <v>188000</v>
      </c>
      <c r="K207" s="7">
        <v>235600</v>
      </c>
      <c r="L207" s="115">
        <v>79.8</v>
      </c>
      <c r="M207" s="115">
        <v>3.9</v>
      </c>
      <c r="N207" s="7">
        <v>193200</v>
      </c>
      <c r="O207" s="7">
        <v>235600</v>
      </c>
      <c r="P207" s="115">
        <v>82</v>
      </c>
      <c r="Q207" s="115">
        <v>3.8</v>
      </c>
      <c r="R207" s="7">
        <v>19600</v>
      </c>
      <c r="S207" s="7">
        <v>235600</v>
      </c>
      <c r="T207" s="115">
        <v>8.3000000000000007</v>
      </c>
      <c r="U207" s="115">
        <v>2.7</v>
      </c>
      <c r="V207" s="7">
        <v>22800</v>
      </c>
      <c r="W207" s="7">
        <v>235600</v>
      </c>
      <c r="X207" s="115">
        <v>9.6999999999999993</v>
      </c>
      <c r="Y207" s="115">
        <v>2.9</v>
      </c>
    </row>
    <row r="208" spans="1:25">
      <c r="A208" s="4" t="s">
        <v>1573</v>
      </c>
      <c r="B208" s="7">
        <v>168300</v>
      </c>
      <c r="C208" s="7">
        <v>235200</v>
      </c>
      <c r="D208" s="115">
        <v>71.599999999999994</v>
      </c>
      <c r="E208" s="115">
        <v>4.5</v>
      </c>
      <c r="F208" s="7">
        <v>183200</v>
      </c>
      <c r="G208" s="7">
        <v>235200</v>
      </c>
      <c r="H208" s="115">
        <v>77.900000000000006</v>
      </c>
      <c r="I208" s="115">
        <v>4.0999999999999996</v>
      </c>
      <c r="J208" s="7">
        <v>198900</v>
      </c>
      <c r="K208" s="7">
        <v>235200</v>
      </c>
      <c r="L208" s="115">
        <v>84.6</v>
      </c>
      <c r="M208" s="115">
        <v>3.6</v>
      </c>
      <c r="N208" s="7">
        <v>206700</v>
      </c>
      <c r="O208" s="7">
        <v>235200</v>
      </c>
      <c r="P208" s="115">
        <v>87.9</v>
      </c>
      <c r="Q208" s="115">
        <v>3.2</v>
      </c>
      <c r="R208" s="7">
        <v>18700</v>
      </c>
      <c r="S208" s="7">
        <v>235200</v>
      </c>
      <c r="T208" s="115">
        <v>8</v>
      </c>
      <c r="U208" s="115">
        <v>2.7</v>
      </c>
      <c r="V208" s="7">
        <v>9800</v>
      </c>
      <c r="W208" s="7">
        <v>235200</v>
      </c>
      <c r="X208" s="115">
        <v>4.0999999999999996</v>
      </c>
      <c r="Y208" s="115">
        <v>2</v>
      </c>
    </row>
    <row r="209" spans="1:25">
      <c r="A209" s="4" t="s">
        <v>1574</v>
      </c>
      <c r="B209" s="7">
        <v>112700</v>
      </c>
      <c r="C209" s="7">
        <v>172200</v>
      </c>
      <c r="D209" s="115">
        <v>65.5</v>
      </c>
      <c r="E209" s="115">
        <v>5.0999999999999996</v>
      </c>
      <c r="F209" s="7">
        <v>133000</v>
      </c>
      <c r="G209" s="7">
        <v>172200</v>
      </c>
      <c r="H209" s="115">
        <v>77.2</v>
      </c>
      <c r="I209" s="115">
        <v>4.5</v>
      </c>
      <c r="J209" s="7">
        <v>143200</v>
      </c>
      <c r="K209" s="7">
        <v>172200</v>
      </c>
      <c r="L209" s="115">
        <v>83.2</v>
      </c>
      <c r="M209" s="115">
        <v>4</v>
      </c>
      <c r="N209" s="7">
        <v>150400</v>
      </c>
      <c r="O209" s="7">
        <v>172200</v>
      </c>
      <c r="P209" s="115">
        <v>87.4</v>
      </c>
      <c r="Q209" s="115">
        <v>3.6</v>
      </c>
      <c r="R209" s="7">
        <v>11800</v>
      </c>
      <c r="S209" s="7">
        <v>172200</v>
      </c>
      <c r="T209" s="115">
        <v>6.9</v>
      </c>
      <c r="U209" s="115">
        <v>2.7</v>
      </c>
      <c r="V209" s="7">
        <v>9900</v>
      </c>
      <c r="W209" s="7">
        <v>172200</v>
      </c>
      <c r="X209" s="115">
        <v>5.8</v>
      </c>
      <c r="Y209" s="115">
        <v>2.5</v>
      </c>
    </row>
    <row r="210" spans="1:25">
      <c r="A210" s="4" t="s">
        <v>1575</v>
      </c>
      <c r="B210" s="7">
        <v>45300</v>
      </c>
      <c r="C210" s="7">
        <v>136900</v>
      </c>
      <c r="D210" s="115">
        <v>33.1</v>
      </c>
      <c r="E210" s="115">
        <v>4.5999999999999996</v>
      </c>
      <c r="F210" s="7">
        <v>64100</v>
      </c>
      <c r="G210" s="7">
        <v>136900</v>
      </c>
      <c r="H210" s="115">
        <v>46.8</v>
      </c>
      <c r="I210" s="115">
        <v>4.9000000000000004</v>
      </c>
      <c r="J210" s="7">
        <v>88700</v>
      </c>
      <c r="K210" s="7">
        <v>136900</v>
      </c>
      <c r="L210" s="115">
        <v>64.8</v>
      </c>
      <c r="M210" s="115">
        <v>4.7</v>
      </c>
      <c r="N210" s="7">
        <v>104800</v>
      </c>
      <c r="O210" s="7">
        <v>136900</v>
      </c>
      <c r="P210" s="115">
        <v>76.599999999999994</v>
      </c>
      <c r="Q210" s="115">
        <v>4.2</v>
      </c>
      <c r="R210" s="7">
        <v>20600</v>
      </c>
      <c r="S210" s="7">
        <v>136900</v>
      </c>
      <c r="T210" s="115">
        <v>15.1</v>
      </c>
      <c r="U210" s="115">
        <v>3.5</v>
      </c>
      <c r="V210" s="7">
        <v>11400</v>
      </c>
      <c r="W210" s="7">
        <v>136900</v>
      </c>
      <c r="X210" s="115">
        <v>8.3000000000000007</v>
      </c>
      <c r="Y210" s="115">
        <v>2.7</v>
      </c>
    </row>
    <row r="211" spans="1:25">
      <c r="A211" s="4" t="s">
        <v>1576</v>
      </c>
      <c r="B211" s="7">
        <v>137600</v>
      </c>
      <c r="C211" s="7">
        <v>258700</v>
      </c>
      <c r="D211" s="115">
        <v>53.2</v>
      </c>
      <c r="E211" s="115">
        <v>4.9000000000000004</v>
      </c>
      <c r="F211" s="7">
        <v>177700</v>
      </c>
      <c r="G211" s="7">
        <v>258700</v>
      </c>
      <c r="H211" s="115">
        <v>68.7</v>
      </c>
      <c r="I211" s="115">
        <v>4.5999999999999996</v>
      </c>
      <c r="J211" s="7">
        <v>208400</v>
      </c>
      <c r="K211" s="7">
        <v>258700</v>
      </c>
      <c r="L211" s="115">
        <v>80.5</v>
      </c>
      <c r="M211" s="115">
        <v>3.9</v>
      </c>
      <c r="N211" s="7">
        <v>216100</v>
      </c>
      <c r="O211" s="7">
        <v>258700</v>
      </c>
      <c r="P211" s="115">
        <v>83.5</v>
      </c>
      <c r="Q211" s="115">
        <v>3.7</v>
      </c>
      <c r="R211" s="7">
        <v>29900</v>
      </c>
      <c r="S211" s="7">
        <v>258700</v>
      </c>
      <c r="T211" s="115">
        <v>11.6</v>
      </c>
      <c r="U211" s="115">
        <v>3.2</v>
      </c>
      <c r="V211" s="7">
        <v>12800</v>
      </c>
      <c r="W211" s="7">
        <v>258700</v>
      </c>
      <c r="X211" s="115">
        <v>4.9000000000000004</v>
      </c>
      <c r="Y211" s="115">
        <v>2.1</v>
      </c>
    </row>
    <row r="212" spans="1:25">
      <c r="A212" s="4" t="s">
        <v>1577</v>
      </c>
      <c r="B212" s="7">
        <v>55200</v>
      </c>
      <c r="C212" s="7">
        <v>155400</v>
      </c>
      <c r="D212" s="115">
        <v>35.5</v>
      </c>
      <c r="E212" s="115">
        <v>4.3</v>
      </c>
      <c r="F212" s="7">
        <v>86600</v>
      </c>
      <c r="G212" s="7">
        <v>155400</v>
      </c>
      <c r="H212" s="115">
        <v>55.8</v>
      </c>
      <c r="I212" s="115">
        <v>4.5</v>
      </c>
      <c r="J212" s="7">
        <v>121300</v>
      </c>
      <c r="K212" s="7">
        <v>155400</v>
      </c>
      <c r="L212" s="115">
        <v>78.099999999999994</v>
      </c>
      <c r="M212" s="115">
        <v>3.7</v>
      </c>
      <c r="N212" s="7">
        <v>135500</v>
      </c>
      <c r="O212" s="7">
        <v>155400</v>
      </c>
      <c r="P212" s="115">
        <v>87.2</v>
      </c>
      <c r="Q212" s="115">
        <v>3</v>
      </c>
      <c r="R212" s="7">
        <v>10400</v>
      </c>
      <c r="S212" s="7">
        <v>155400</v>
      </c>
      <c r="T212" s="115">
        <v>6.7</v>
      </c>
      <c r="U212" s="115">
        <v>2.2000000000000002</v>
      </c>
      <c r="V212" s="7">
        <v>9400</v>
      </c>
      <c r="W212" s="7">
        <v>155400</v>
      </c>
      <c r="X212" s="115">
        <v>6.1</v>
      </c>
      <c r="Y212" s="115">
        <v>2.1</v>
      </c>
    </row>
    <row r="213" spans="1:25">
      <c r="A213" s="4" t="s">
        <v>1578</v>
      </c>
      <c r="B213" s="7">
        <v>105000</v>
      </c>
      <c r="C213" s="7">
        <v>220100</v>
      </c>
      <c r="D213" s="115">
        <v>47.7</v>
      </c>
      <c r="E213" s="115">
        <v>5.7</v>
      </c>
      <c r="F213" s="7">
        <v>142300</v>
      </c>
      <c r="G213" s="7">
        <v>220100</v>
      </c>
      <c r="H213" s="115">
        <v>64.7</v>
      </c>
      <c r="I213" s="115">
        <v>5.4</v>
      </c>
      <c r="J213" s="7">
        <v>175800</v>
      </c>
      <c r="K213" s="7">
        <v>220100</v>
      </c>
      <c r="L213" s="115">
        <v>79.900000000000006</v>
      </c>
      <c r="M213" s="115">
        <v>4.5</v>
      </c>
      <c r="N213" s="7">
        <v>182800</v>
      </c>
      <c r="O213" s="7">
        <v>220100</v>
      </c>
      <c r="P213" s="115">
        <v>83.1</v>
      </c>
      <c r="Q213" s="115">
        <v>4.2</v>
      </c>
      <c r="R213" s="7">
        <v>21600</v>
      </c>
      <c r="S213" s="7">
        <v>220100</v>
      </c>
      <c r="T213" s="115">
        <v>9.8000000000000007</v>
      </c>
      <c r="U213" s="115">
        <v>3.4</v>
      </c>
      <c r="V213" s="7">
        <v>15600</v>
      </c>
      <c r="W213" s="7">
        <v>220100</v>
      </c>
      <c r="X213" s="115">
        <v>7.1</v>
      </c>
      <c r="Y213" s="115">
        <v>2.9</v>
      </c>
    </row>
    <row r="214" spans="1:25">
      <c r="A214" s="4" t="s">
        <v>1579</v>
      </c>
      <c r="B214" s="7">
        <v>113300</v>
      </c>
      <c r="C214" s="7">
        <v>209400</v>
      </c>
      <c r="D214" s="115">
        <v>54.1</v>
      </c>
      <c r="E214" s="115">
        <v>4.4000000000000004</v>
      </c>
      <c r="F214" s="7">
        <v>147200</v>
      </c>
      <c r="G214" s="7">
        <v>209400</v>
      </c>
      <c r="H214" s="115">
        <v>70.3</v>
      </c>
      <c r="I214" s="115">
        <v>4</v>
      </c>
      <c r="J214" s="7">
        <v>172800</v>
      </c>
      <c r="K214" s="7">
        <v>209400</v>
      </c>
      <c r="L214" s="115">
        <v>82.5</v>
      </c>
      <c r="M214" s="115">
        <v>3.4</v>
      </c>
      <c r="N214" s="7">
        <v>188200</v>
      </c>
      <c r="O214" s="7">
        <v>209400</v>
      </c>
      <c r="P214" s="115">
        <v>89.9</v>
      </c>
      <c r="Q214" s="115">
        <v>2.7</v>
      </c>
      <c r="R214" s="7">
        <v>13200</v>
      </c>
      <c r="S214" s="7">
        <v>209400</v>
      </c>
      <c r="T214" s="115">
        <v>6.3</v>
      </c>
      <c r="U214" s="115">
        <v>2.1</v>
      </c>
      <c r="V214" s="7">
        <v>8000</v>
      </c>
      <c r="W214" s="7">
        <v>209400</v>
      </c>
      <c r="X214" s="115">
        <v>3.8</v>
      </c>
      <c r="Y214" s="115">
        <v>1.7</v>
      </c>
    </row>
    <row r="215" spans="1:25">
      <c r="A215" s="4" t="s">
        <v>1580</v>
      </c>
      <c r="B215" s="7">
        <v>107400</v>
      </c>
      <c r="C215" s="7">
        <v>250200</v>
      </c>
      <c r="D215" s="115">
        <v>42.9</v>
      </c>
      <c r="E215" s="115">
        <v>4.3</v>
      </c>
      <c r="F215" s="7">
        <v>148000</v>
      </c>
      <c r="G215" s="7">
        <v>250200</v>
      </c>
      <c r="H215" s="115">
        <v>59.1</v>
      </c>
      <c r="I215" s="115">
        <v>4.3</v>
      </c>
      <c r="J215" s="7">
        <v>187900</v>
      </c>
      <c r="K215" s="7">
        <v>250200</v>
      </c>
      <c r="L215" s="115">
        <v>75.099999999999994</v>
      </c>
      <c r="M215" s="115">
        <v>3.8</v>
      </c>
      <c r="N215" s="7">
        <v>211500</v>
      </c>
      <c r="O215" s="7">
        <v>250200</v>
      </c>
      <c r="P215" s="115">
        <v>84.5</v>
      </c>
      <c r="Q215" s="115">
        <v>3.2</v>
      </c>
      <c r="R215" s="7">
        <v>19900</v>
      </c>
      <c r="S215" s="7">
        <v>250200</v>
      </c>
      <c r="T215" s="115">
        <v>8</v>
      </c>
      <c r="U215" s="115">
        <v>2.4</v>
      </c>
      <c r="V215" s="7">
        <v>18800</v>
      </c>
      <c r="W215" s="7">
        <v>250200</v>
      </c>
      <c r="X215" s="115">
        <v>7.5</v>
      </c>
      <c r="Y215" s="115">
        <v>2.2999999999999998</v>
      </c>
    </row>
    <row r="216" spans="1:25">
      <c r="A216" s="4" t="s">
        <v>1581</v>
      </c>
      <c r="B216" s="7">
        <v>130000</v>
      </c>
      <c r="C216" s="7">
        <v>221300</v>
      </c>
      <c r="D216" s="115">
        <v>58.7</v>
      </c>
      <c r="E216" s="115">
        <v>5.5</v>
      </c>
      <c r="F216" s="7">
        <v>150500</v>
      </c>
      <c r="G216" s="7">
        <v>221300</v>
      </c>
      <c r="H216" s="115">
        <v>68</v>
      </c>
      <c r="I216" s="115">
        <v>5.2</v>
      </c>
      <c r="J216" s="7">
        <v>168200</v>
      </c>
      <c r="K216" s="7">
        <v>221300</v>
      </c>
      <c r="L216" s="115">
        <v>76</v>
      </c>
      <c r="M216" s="115">
        <v>4.7</v>
      </c>
      <c r="N216" s="7">
        <v>179800</v>
      </c>
      <c r="O216" s="7">
        <v>221300</v>
      </c>
      <c r="P216" s="115">
        <v>81.3</v>
      </c>
      <c r="Q216" s="115">
        <v>4.3</v>
      </c>
      <c r="R216" s="7">
        <v>23500</v>
      </c>
      <c r="S216" s="7">
        <v>221300</v>
      </c>
      <c r="T216" s="115">
        <v>10.6</v>
      </c>
      <c r="U216" s="115">
        <v>3.4</v>
      </c>
      <c r="V216" s="7">
        <v>18000</v>
      </c>
      <c r="W216" s="7">
        <v>221300</v>
      </c>
      <c r="X216" s="115">
        <v>8.1</v>
      </c>
      <c r="Y216" s="115">
        <v>3</v>
      </c>
    </row>
    <row r="217" spans="1:25">
      <c r="A217" s="4" t="s">
        <v>1582</v>
      </c>
      <c r="B217" s="7">
        <v>87600</v>
      </c>
      <c r="C217" s="7">
        <v>219000</v>
      </c>
      <c r="D217" s="115">
        <v>40</v>
      </c>
      <c r="E217" s="115">
        <v>5.0999999999999996</v>
      </c>
      <c r="F217" s="7">
        <v>125600</v>
      </c>
      <c r="G217" s="7">
        <v>219000</v>
      </c>
      <c r="H217" s="115">
        <v>57.3</v>
      </c>
      <c r="I217" s="115">
        <v>5.0999999999999996</v>
      </c>
      <c r="J217" s="7">
        <v>159700</v>
      </c>
      <c r="K217" s="7">
        <v>219000</v>
      </c>
      <c r="L217" s="115">
        <v>72.900000000000006</v>
      </c>
      <c r="M217" s="115">
        <v>4.5999999999999996</v>
      </c>
      <c r="N217" s="7">
        <v>180000</v>
      </c>
      <c r="O217" s="7">
        <v>219000</v>
      </c>
      <c r="P217" s="115">
        <v>82.2</v>
      </c>
      <c r="Q217" s="115">
        <v>4</v>
      </c>
      <c r="R217" s="7">
        <v>28700</v>
      </c>
      <c r="S217" s="7">
        <v>219000</v>
      </c>
      <c r="T217" s="115">
        <v>13.1</v>
      </c>
      <c r="U217" s="115">
        <v>3.5</v>
      </c>
      <c r="V217" s="7">
        <v>10300</v>
      </c>
      <c r="W217" s="7">
        <v>219000</v>
      </c>
      <c r="X217" s="115">
        <v>4.7</v>
      </c>
      <c r="Y217" s="115">
        <v>2.2000000000000002</v>
      </c>
    </row>
    <row r="218" spans="1:25">
      <c r="A218" s="4" t="s">
        <v>1583</v>
      </c>
      <c r="B218" s="7">
        <v>97100</v>
      </c>
      <c r="C218" s="7">
        <v>195300</v>
      </c>
      <c r="D218" s="115">
        <v>49.7</v>
      </c>
      <c r="E218" s="115">
        <v>4.5</v>
      </c>
      <c r="F218" s="7">
        <v>126600</v>
      </c>
      <c r="G218" s="7">
        <v>195300</v>
      </c>
      <c r="H218" s="115">
        <v>64.8</v>
      </c>
      <c r="I218" s="115">
        <v>4.3</v>
      </c>
      <c r="J218" s="7">
        <v>150100</v>
      </c>
      <c r="K218" s="7">
        <v>195300</v>
      </c>
      <c r="L218" s="115">
        <v>76.900000000000006</v>
      </c>
      <c r="M218" s="115">
        <v>3.8</v>
      </c>
      <c r="N218" s="7">
        <v>164900</v>
      </c>
      <c r="O218" s="7">
        <v>195300</v>
      </c>
      <c r="P218" s="115">
        <v>84.4</v>
      </c>
      <c r="Q218" s="115">
        <v>3.2</v>
      </c>
      <c r="R218" s="7">
        <v>17500</v>
      </c>
      <c r="S218" s="7">
        <v>195300</v>
      </c>
      <c r="T218" s="115">
        <v>9</v>
      </c>
      <c r="U218" s="115">
        <v>2.6</v>
      </c>
      <c r="V218" s="7">
        <v>12900</v>
      </c>
      <c r="W218" s="7">
        <v>195300</v>
      </c>
      <c r="X218" s="115">
        <v>6.6</v>
      </c>
      <c r="Y218" s="115">
        <v>2.2000000000000002</v>
      </c>
    </row>
    <row r="219" spans="1:25">
      <c r="A219" s="4" t="s">
        <v>1584</v>
      </c>
      <c r="B219" s="7">
        <v>78300</v>
      </c>
      <c r="C219" s="7">
        <v>156300</v>
      </c>
      <c r="D219" s="115">
        <v>50.1</v>
      </c>
      <c r="E219" s="115">
        <v>5.5</v>
      </c>
      <c r="F219" s="7">
        <v>101700</v>
      </c>
      <c r="G219" s="7">
        <v>156300</v>
      </c>
      <c r="H219" s="115">
        <v>65.099999999999994</v>
      </c>
      <c r="I219" s="115">
        <v>5.2</v>
      </c>
      <c r="J219" s="7">
        <v>123200</v>
      </c>
      <c r="K219" s="7">
        <v>156300</v>
      </c>
      <c r="L219" s="115">
        <v>78.8</v>
      </c>
      <c r="M219" s="115">
        <v>4.5</v>
      </c>
      <c r="N219" s="7">
        <v>135900</v>
      </c>
      <c r="O219" s="7">
        <v>156300</v>
      </c>
      <c r="P219" s="115">
        <v>86.9</v>
      </c>
      <c r="Q219" s="115">
        <v>3.7</v>
      </c>
      <c r="R219" s="7">
        <v>11400</v>
      </c>
      <c r="S219" s="7">
        <v>156300</v>
      </c>
      <c r="T219" s="115">
        <v>7.3</v>
      </c>
      <c r="U219" s="115">
        <v>2.8</v>
      </c>
      <c r="V219" s="7">
        <v>9100</v>
      </c>
      <c r="W219" s="7">
        <v>156300</v>
      </c>
      <c r="X219" s="115">
        <v>5.8</v>
      </c>
      <c r="Y219" s="115">
        <v>2.6</v>
      </c>
    </row>
    <row r="220" spans="1:25">
      <c r="A220" s="4" t="s">
        <v>1585</v>
      </c>
      <c r="B220" s="7">
        <v>54100</v>
      </c>
      <c r="C220" s="7">
        <v>160300</v>
      </c>
      <c r="D220" s="115">
        <v>33.700000000000003</v>
      </c>
      <c r="E220" s="115">
        <v>4.3</v>
      </c>
      <c r="F220" s="7">
        <v>77900</v>
      </c>
      <c r="G220" s="7">
        <v>160300</v>
      </c>
      <c r="H220" s="115">
        <v>48.6</v>
      </c>
      <c r="I220" s="115">
        <v>4.5</v>
      </c>
      <c r="J220" s="7">
        <v>111300</v>
      </c>
      <c r="K220" s="7">
        <v>160300</v>
      </c>
      <c r="L220" s="115">
        <v>69.400000000000006</v>
      </c>
      <c r="M220" s="115">
        <v>4.2</v>
      </c>
      <c r="N220" s="7">
        <v>134100</v>
      </c>
      <c r="O220" s="7">
        <v>160300</v>
      </c>
      <c r="P220" s="115">
        <v>83.7</v>
      </c>
      <c r="Q220" s="115">
        <v>3.3</v>
      </c>
      <c r="R220" s="7">
        <v>11200</v>
      </c>
      <c r="S220" s="7">
        <v>160300</v>
      </c>
      <c r="T220" s="115">
        <v>7</v>
      </c>
      <c r="U220" s="115">
        <v>2.2999999999999998</v>
      </c>
      <c r="V220" s="7">
        <v>15000</v>
      </c>
      <c r="W220" s="7">
        <v>160300</v>
      </c>
      <c r="X220" s="115">
        <v>9.3000000000000007</v>
      </c>
      <c r="Y220" s="115">
        <v>2.6</v>
      </c>
    </row>
    <row r="221" spans="1:25">
      <c r="A221" s="4" t="s">
        <v>1586</v>
      </c>
      <c r="B221" s="7">
        <v>103600</v>
      </c>
      <c r="C221" s="7">
        <v>199400</v>
      </c>
      <c r="D221" s="115">
        <v>51.9</v>
      </c>
      <c r="E221" s="115">
        <v>5.2</v>
      </c>
      <c r="F221" s="7">
        <v>132100</v>
      </c>
      <c r="G221" s="7">
        <v>199400</v>
      </c>
      <c r="H221" s="115">
        <v>66.2</v>
      </c>
      <c r="I221" s="115">
        <v>4.9000000000000004</v>
      </c>
      <c r="J221" s="7">
        <v>151900</v>
      </c>
      <c r="K221" s="7">
        <v>199400</v>
      </c>
      <c r="L221" s="115">
        <v>76.2</v>
      </c>
      <c r="M221" s="115">
        <v>4.5</v>
      </c>
      <c r="N221" s="7">
        <v>166400</v>
      </c>
      <c r="O221" s="7">
        <v>199400</v>
      </c>
      <c r="P221" s="115">
        <v>83.4</v>
      </c>
      <c r="Q221" s="115">
        <v>3.9</v>
      </c>
      <c r="R221" s="7">
        <v>19300</v>
      </c>
      <c r="S221" s="7">
        <v>199400</v>
      </c>
      <c r="T221" s="115">
        <v>9.6999999999999993</v>
      </c>
      <c r="U221" s="115">
        <v>3.1</v>
      </c>
      <c r="V221" s="7">
        <v>13700</v>
      </c>
      <c r="W221" s="7">
        <v>199400</v>
      </c>
      <c r="X221" s="115">
        <v>6.9</v>
      </c>
      <c r="Y221" s="115">
        <v>2.6</v>
      </c>
    </row>
    <row r="222" spans="1:25">
      <c r="A222" s="4" t="s">
        <v>1587</v>
      </c>
      <c r="B222" s="7">
        <v>100600</v>
      </c>
      <c r="C222" s="7">
        <v>182300</v>
      </c>
      <c r="D222" s="115">
        <v>55.2</v>
      </c>
      <c r="E222" s="115">
        <v>6</v>
      </c>
      <c r="F222" s="7">
        <v>116800</v>
      </c>
      <c r="G222" s="7">
        <v>182300</v>
      </c>
      <c r="H222" s="115">
        <v>64.099999999999994</v>
      </c>
      <c r="I222" s="115">
        <v>5.7</v>
      </c>
      <c r="J222" s="7">
        <v>137600</v>
      </c>
      <c r="K222" s="7">
        <v>182300</v>
      </c>
      <c r="L222" s="115">
        <v>75.5</v>
      </c>
      <c r="M222" s="115">
        <v>5.2</v>
      </c>
      <c r="N222" s="7">
        <v>148400</v>
      </c>
      <c r="O222" s="7">
        <v>182300</v>
      </c>
      <c r="P222" s="115">
        <v>81.5</v>
      </c>
      <c r="Q222" s="115">
        <v>4.7</v>
      </c>
      <c r="R222" s="7">
        <v>14600</v>
      </c>
      <c r="S222" s="7">
        <v>182300</v>
      </c>
      <c r="T222" s="115">
        <v>8</v>
      </c>
      <c r="U222" s="115">
        <v>3.2</v>
      </c>
      <c r="V222" s="7">
        <v>19200</v>
      </c>
      <c r="W222" s="7">
        <v>182300</v>
      </c>
      <c r="X222" s="115">
        <v>10.6</v>
      </c>
      <c r="Y222" s="115">
        <v>3.7</v>
      </c>
    </row>
    <row r="223" spans="1:25">
      <c r="A223" s="4" t="s">
        <v>1588</v>
      </c>
      <c r="B223" s="7">
        <v>70000</v>
      </c>
      <c r="C223" s="7">
        <v>118100</v>
      </c>
      <c r="D223" s="115">
        <v>59.3</v>
      </c>
      <c r="E223" s="115">
        <v>4.9000000000000004</v>
      </c>
      <c r="F223" s="7">
        <v>88100</v>
      </c>
      <c r="G223" s="7">
        <v>118100</v>
      </c>
      <c r="H223" s="115">
        <v>74.599999999999994</v>
      </c>
      <c r="I223" s="115">
        <v>4.3</v>
      </c>
      <c r="J223" s="7">
        <v>102100</v>
      </c>
      <c r="K223" s="7">
        <v>118100</v>
      </c>
      <c r="L223" s="115">
        <v>86.5</v>
      </c>
      <c r="M223" s="115">
        <v>3.4</v>
      </c>
      <c r="N223" s="7">
        <v>108600</v>
      </c>
      <c r="O223" s="7">
        <v>118100</v>
      </c>
      <c r="P223" s="115">
        <v>91.9</v>
      </c>
      <c r="Q223" s="115">
        <v>2.7</v>
      </c>
      <c r="R223" s="7">
        <v>6000</v>
      </c>
      <c r="S223" s="7">
        <v>118100</v>
      </c>
      <c r="T223" s="115">
        <v>5.0999999999999996</v>
      </c>
      <c r="U223" s="115">
        <v>2.2000000000000002</v>
      </c>
      <c r="V223" s="7">
        <v>3500</v>
      </c>
      <c r="W223" s="7">
        <v>118100</v>
      </c>
      <c r="X223" s="115">
        <v>3</v>
      </c>
      <c r="Y223" s="115">
        <v>1.7</v>
      </c>
    </row>
    <row r="224" spans="1:25">
      <c r="A224" s="4" t="s">
        <v>1589</v>
      </c>
      <c r="B224" s="7">
        <v>83300</v>
      </c>
      <c r="C224" s="7">
        <v>138800</v>
      </c>
      <c r="D224" s="115">
        <v>60</v>
      </c>
      <c r="E224" s="115">
        <v>4.4000000000000004</v>
      </c>
      <c r="F224" s="7">
        <v>101000</v>
      </c>
      <c r="G224" s="7">
        <v>138800</v>
      </c>
      <c r="H224" s="115">
        <v>72.8</v>
      </c>
      <c r="I224" s="115">
        <v>4</v>
      </c>
      <c r="J224" s="7">
        <v>115500</v>
      </c>
      <c r="K224" s="7">
        <v>138800</v>
      </c>
      <c r="L224" s="115">
        <v>83.2</v>
      </c>
      <c r="M224" s="115">
        <v>3.4</v>
      </c>
      <c r="N224" s="7">
        <v>122500</v>
      </c>
      <c r="O224" s="7">
        <v>138800</v>
      </c>
      <c r="P224" s="115">
        <v>88.2</v>
      </c>
      <c r="Q224" s="115">
        <v>2.9</v>
      </c>
      <c r="R224" s="7">
        <v>8100</v>
      </c>
      <c r="S224" s="7">
        <v>138800</v>
      </c>
      <c r="T224" s="115">
        <v>5.8</v>
      </c>
      <c r="U224" s="115">
        <v>2.1</v>
      </c>
      <c r="V224" s="7">
        <v>8200</v>
      </c>
      <c r="W224" s="7">
        <v>138800</v>
      </c>
      <c r="X224" s="115">
        <v>5.9</v>
      </c>
      <c r="Y224" s="115">
        <v>2.1</v>
      </c>
    </row>
    <row r="225" spans="1:25">
      <c r="A225" s="4" t="s">
        <v>1590</v>
      </c>
      <c r="B225" s="7">
        <v>92000</v>
      </c>
      <c r="C225" s="7">
        <v>201700</v>
      </c>
      <c r="D225" s="115">
        <v>45.6</v>
      </c>
      <c r="E225" s="115">
        <v>4.4000000000000004</v>
      </c>
      <c r="F225" s="7">
        <v>115600</v>
      </c>
      <c r="G225" s="7">
        <v>201700</v>
      </c>
      <c r="H225" s="115">
        <v>57.3</v>
      </c>
      <c r="I225" s="115">
        <v>4.4000000000000004</v>
      </c>
      <c r="J225" s="7">
        <v>145800</v>
      </c>
      <c r="K225" s="7">
        <v>201700</v>
      </c>
      <c r="L225" s="115">
        <v>72.3</v>
      </c>
      <c r="M225" s="115">
        <v>4</v>
      </c>
      <c r="N225" s="7">
        <v>165800</v>
      </c>
      <c r="O225" s="7">
        <v>201700</v>
      </c>
      <c r="P225" s="115">
        <v>82.2</v>
      </c>
      <c r="Q225" s="115">
        <v>3.4</v>
      </c>
      <c r="R225" s="7">
        <v>19300</v>
      </c>
      <c r="S225" s="7">
        <v>201700</v>
      </c>
      <c r="T225" s="115">
        <v>9.6</v>
      </c>
      <c r="U225" s="115">
        <v>2.6</v>
      </c>
      <c r="V225" s="7">
        <v>16500</v>
      </c>
      <c r="W225" s="7">
        <v>201700</v>
      </c>
      <c r="X225" s="115">
        <v>8.1999999999999993</v>
      </c>
      <c r="Y225" s="115">
        <v>2.4</v>
      </c>
    </row>
    <row r="226" spans="1:25">
      <c r="A226" s="4" t="s">
        <v>1591</v>
      </c>
      <c r="B226" s="7">
        <v>81800</v>
      </c>
      <c r="C226" s="7">
        <v>125100</v>
      </c>
      <c r="D226" s="115">
        <v>65.400000000000006</v>
      </c>
      <c r="E226" s="115">
        <v>4.9000000000000004</v>
      </c>
      <c r="F226" s="7">
        <v>98700</v>
      </c>
      <c r="G226" s="7">
        <v>125100</v>
      </c>
      <c r="H226" s="115">
        <v>78.900000000000006</v>
      </c>
      <c r="I226" s="115">
        <v>4.2</v>
      </c>
      <c r="J226" s="7">
        <v>108200</v>
      </c>
      <c r="K226" s="7">
        <v>125100</v>
      </c>
      <c r="L226" s="115">
        <v>86.5</v>
      </c>
      <c r="M226" s="115">
        <v>3.5</v>
      </c>
      <c r="N226" s="7">
        <v>116100</v>
      </c>
      <c r="O226" s="7">
        <v>125100</v>
      </c>
      <c r="P226" s="115">
        <v>92.8</v>
      </c>
      <c r="Q226" s="115">
        <v>2.6</v>
      </c>
      <c r="R226" s="7">
        <v>5800</v>
      </c>
      <c r="S226" s="7">
        <v>125100</v>
      </c>
      <c r="T226" s="115">
        <v>4.5999999999999996</v>
      </c>
      <c r="U226" s="115">
        <v>2.2000000000000002</v>
      </c>
      <c r="V226" s="7">
        <v>3200</v>
      </c>
      <c r="W226" s="7">
        <v>125100</v>
      </c>
      <c r="X226" s="115">
        <v>2.5</v>
      </c>
      <c r="Y226" s="115">
        <v>1.6</v>
      </c>
    </row>
    <row r="227" spans="1:25">
      <c r="A227" s="4" t="s">
        <v>1592</v>
      </c>
      <c r="B227" s="7">
        <v>60500</v>
      </c>
      <c r="C227" s="7">
        <v>131800</v>
      </c>
      <c r="D227" s="115">
        <v>45.9</v>
      </c>
      <c r="E227" s="115">
        <v>4.3</v>
      </c>
      <c r="F227" s="7">
        <v>81600</v>
      </c>
      <c r="G227" s="7">
        <v>131800</v>
      </c>
      <c r="H227" s="115">
        <v>61.9</v>
      </c>
      <c r="I227" s="115">
        <v>4.2</v>
      </c>
      <c r="J227" s="7">
        <v>101200</v>
      </c>
      <c r="K227" s="7">
        <v>131800</v>
      </c>
      <c r="L227" s="115">
        <v>76.8</v>
      </c>
      <c r="M227" s="115">
        <v>3.7</v>
      </c>
      <c r="N227" s="7">
        <v>114700</v>
      </c>
      <c r="O227" s="7">
        <v>131800</v>
      </c>
      <c r="P227" s="115">
        <v>87</v>
      </c>
      <c r="Q227" s="115">
        <v>2.9</v>
      </c>
      <c r="R227" s="7">
        <v>7400</v>
      </c>
      <c r="S227" s="7">
        <v>131800</v>
      </c>
      <c r="T227" s="115">
        <v>5.6</v>
      </c>
      <c r="U227" s="115">
        <v>2</v>
      </c>
      <c r="V227" s="7">
        <v>9800</v>
      </c>
      <c r="W227" s="7">
        <v>131800</v>
      </c>
      <c r="X227" s="115">
        <v>7.4</v>
      </c>
      <c r="Y227" s="115">
        <v>2.2999999999999998</v>
      </c>
    </row>
    <row r="228" spans="1:25">
      <c r="A228" s="4" t="s">
        <v>1593</v>
      </c>
      <c r="B228" s="7">
        <v>94800</v>
      </c>
      <c r="C228" s="7">
        <v>188900</v>
      </c>
      <c r="D228" s="115">
        <v>50.2</v>
      </c>
      <c r="E228" s="115">
        <v>5.2</v>
      </c>
      <c r="F228" s="7">
        <v>113500</v>
      </c>
      <c r="G228" s="7">
        <v>188900</v>
      </c>
      <c r="H228" s="115">
        <v>60.1</v>
      </c>
      <c r="I228" s="115">
        <v>5.0999999999999996</v>
      </c>
      <c r="J228" s="7">
        <v>138900</v>
      </c>
      <c r="K228" s="7">
        <v>188900</v>
      </c>
      <c r="L228" s="115">
        <v>73.5</v>
      </c>
      <c r="M228" s="115">
        <v>4.5999999999999996</v>
      </c>
      <c r="N228" s="7">
        <v>156400</v>
      </c>
      <c r="O228" s="7">
        <v>188900</v>
      </c>
      <c r="P228" s="115">
        <v>82.8</v>
      </c>
      <c r="Q228" s="115">
        <v>4</v>
      </c>
      <c r="R228" s="7">
        <v>15800</v>
      </c>
      <c r="S228" s="7">
        <v>188900</v>
      </c>
      <c r="T228" s="115">
        <v>8.4</v>
      </c>
      <c r="U228" s="115">
        <v>2.9</v>
      </c>
      <c r="V228" s="7">
        <v>16800</v>
      </c>
      <c r="W228" s="7">
        <v>188900</v>
      </c>
      <c r="X228" s="115">
        <v>8.9</v>
      </c>
      <c r="Y228" s="115">
        <v>3</v>
      </c>
    </row>
    <row r="229" spans="1:25">
      <c r="A229" s="4" t="s">
        <v>1594</v>
      </c>
      <c r="B229" s="7">
        <v>32600</v>
      </c>
      <c r="C229" s="7">
        <v>76400</v>
      </c>
      <c r="D229" s="115">
        <v>42.7</v>
      </c>
      <c r="E229" s="115">
        <v>3.3</v>
      </c>
      <c r="F229" s="7">
        <v>46200</v>
      </c>
      <c r="G229" s="7">
        <v>76400</v>
      </c>
      <c r="H229" s="115">
        <v>60.5</v>
      </c>
      <c r="I229" s="115">
        <v>3.3</v>
      </c>
      <c r="J229" s="7">
        <v>61300</v>
      </c>
      <c r="K229" s="7">
        <v>76400</v>
      </c>
      <c r="L229" s="115">
        <v>80.3</v>
      </c>
      <c r="M229" s="115">
        <v>2.7</v>
      </c>
      <c r="N229" s="7">
        <v>68800</v>
      </c>
      <c r="O229" s="7">
        <v>76400</v>
      </c>
      <c r="P229" s="115">
        <v>90.1</v>
      </c>
      <c r="Q229" s="115">
        <v>2</v>
      </c>
      <c r="R229" s="7">
        <v>4800</v>
      </c>
      <c r="S229" s="7">
        <v>76400</v>
      </c>
      <c r="T229" s="115">
        <v>6.3</v>
      </c>
      <c r="U229" s="115">
        <v>1.6</v>
      </c>
      <c r="V229" s="7">
        <v>2700</v>
      </c>
      <c r="W229" s="7">
        <v>76400</v>
      </c>
      <c r="X229" s="115">
        <v>3.6</v>
      </c>
      <c r="Y229" s="115">
        <v>1.2</v>
      </c>
    </row>
    <row r="230" spans="1:25">
      <c r="A230" s="4" t="s">
        <v>1595</v>
      </c>
      <c r="B230" s="7">
        <v>116200</v>
      </c>
      <c r="C230" s="7">
        <v>205900</v>
      </c>
      <c r="D230" s="115">
        <v>56.4</v>
      </c>
      <c r="E230" s="115">
        <v>3.6</v>
      </c>
      <c r="F230" s="7">
        <v>157000</v>
      </c>
      <c r="G230" s="7">
        <v>205900</v>
      </c>
      <c r="H230" s="115">
        <v>76.3</v>
      </c>
      <c r="I230" s="115">
        <v>3.1</v>
      </c>
      <c r="J230" s="7">
        <v>177700</v>
      </c>
      <c r="K230" s="7">
        <v>205900</v>
      </c>
      <c r="L230" s="115">
        <v>86.3</v>
      </c>
      <c r="M230" s="115">
        <v>2.5</v>
      </c>
      <c r="N230" s="7">
        <v>188200</v>
      </c>
      <c r="O230" s="7">
        <v>205900</v>
      </c>
      <c r="P230" s="115">
        <v>91.4</v>
      </c>
      <c r="Q230" s="115">
        <v>2</v>
      </c>
      <c r="R230" s="7">
        <v>9700</v>
      </c>
      <c r="S230" s="7">
        <v>205900</v>
      </c>
      <c r="T230" s="115">
        <v>4.7</v>
      </c>
      <c r="U230" s="115">
        <v>1.5</v>
      </c>
      <c r="V230" s="7">
        <v>8100</v>
      </c>
      <c r="W230" s="7">
        <v>205900</v>
      </c>
      <c r="X230" s="115">
        <v>3.9</v>
      </c>
      <c r="Y230" s="115">
        <v>1.4</v>
      </c>
    </row>
    <row r="231" spans="1:25">
      <c r="A231" s="4" t="s">
        <v>448</v>
      </c>
      <c r="B231" s="7">
        <v>24300</v>
      </c>
      <c r="C231" s="7">
        <v>76500</v>
      </c>
      <c r="D231" s="115">
        <v>31.8</v>
      </c>
      <c r="E231" s="115">
        <v>3.2</v>
      </c>
      <c r="F231" s="7">
        <v>41400</v>
      </c>
      <c r="G231" s="7">
        <v>76500</v>
      </c>
      <c r="H231" s="115">
        <v>54.2</v>
      </c>
      <c r="I231" s="115">
        <v>3.4</v>
      </c>
      <c r="J231" s="7">
        <v>58200</v>
      </c>
      <c r="K231" s="7">
        <v>76500</v>
      </c>
      <c r="L231" s="115">
        <v>76.2</v>
      </c>
      <c r="M231" s="115">
        <v>2.9</v>
      </c>
      <c r="N231" s="7">
        <v>69400</v>
      </c>
      <c r="O231" s="7">
        <v>76500</v>
      </c>
      <c r="P231" s="115">
        <v>90.8</v>
      </c>
      <c r="Q231" s="115">
        <v>2</v>
      </c>
      <c r="R231" s="7">
        <v>3300</v>
      </c>
      <c r="S231" s="7">
        <v>76500</v>
      </c>
      <c r="T231" s="115">
        <v>4.4000000000000004</v>
      </c>
      <c r="U231" s="115">
        <v>1.4</v>
      </c>
      <c r="V231" s="7">
        <v>3700</v>
      </c>
      <c r="W231" s="7">
        <v>76500</v>
      </c>
      <c r="X231" s="115">
        <v>4.8</v>
      </c>
      <c r="Y231" s="115">
        <v>1.5</v>
      </c>
    </row>
    <row r="232" spans="1:25">
      <c r="A232" s="4" t="s">
        <v>1596</v>
      </c>
      <c r="B232" s="7">
        <v>57800</v>
      </c>
      <c r="C232" s="7">
        <v>175900</v>
      </c>
      <c r="D232" s="115">
        <v>32.9</v>
      </c>
      <c r="E232" s="115">
        <v>3.7</v>
      </c>
      <c r="F232" s="7">
        <v>97500</v>
      </c>
      <c r="G232" s="7">
        <v>175900</v>
      </c>
      <c r="H232" s="115">
        <v>55.4</v>
      </c>
      <c r="I232" s="115">
        <v>4</v>
      </c>
      <c r="J232" s="7">
        <v>132300</v>
      </c>
      <c r="K232" s="7">
        <v>175900</v>
      </c>
      <c r="L232" s="115">
        <v>75.2</v>
      </c>
      <c r="M232" s="115">
        <v>3.4</v>
      </c>
      <c r="N232" s="7">
        <v>156000</v>
      </c>
      <c r="O232" s="7">
        <v>175900</v>
      </c>
      <c r="P232" s="115">
        <v>88.7</v>
      </c>
      <c r="Q232" s="115">
        <v>2.5</v>
      </c>
      <c r="R232" s="7">
        <v>5200</v>
      </c>
      <c r="S232" s="7">
        <v>175900</v>
      </c>
      <c r="T232" s="115">
        <v>2.9</v>
      </c>
      <c r="U232" s="115">
        <v>1.3</v>
      </c>
      <c r="V232" s="7">
        <v>14700</v>
      </c>
      <c r="W232" s="7">
        <v>175900</v>
      </c>
      <c r="X232" s="115">
        <v>8.4</v>
      </c>
      <c r="Y232" s="115">
        <v>2.2000000000000002</v>
      </c>
    </row>
    <row r="233" spans="1:25">
      <c r="A233" s="4" t="s">
        <v>1597</v>
      </c>
      <c r="B233" s="7">
        <v>74900</v>
      </c>
      <c r="C233" s="7">
        <v>170700</v>
      </c>
      <c r="D233" s="115">
        <v>43.9</v>
      </c>
      <c r="E233" s="115">
        <v>3.3</v>
      </c>
      <c r="F233" s="7">
        <v>104300</v>
      </c>
      <c r="G233" s="7">
        <v>170700</v>
      </c>
      <c r="H233" s="115">
        <v>61.1</v>
      </c>
      <c r="I233" s="115">
        <v>3.3</v>
      </c>
      <c r="J233" s="7">
        <v>131000</v>
      </c>
      <c r="K233" s="7">
        <v>170700</v>
      </c>
      <c r="L233" s="115">
        <v>76.8</v>
      </c>
      <c r="M233" s="115">
        <v>2.8</v>
      </c>
      <c r="N233" s="7">
        <v>146700</v>
      </c>
      <c r="O233" s="7">
        <v>170700</v>
      </c>
      <c r="P233" s="115">
        <v>86</v>
      </c>
      <c r="Q233" s="115">
        <v>2.2999999999999998</v>
      </c>
      <c r="R233" s="7">
        <v>14800</v>
      </c>
      <c r="S233" s="7">
        <v>170700</v>
      </c>
      <c r="T233" s="115">
        <v>8.6999999999999993</v>
      </c>
      <c r="U233" s="115">
        <v>1.9</v>
      </c>
      <c r="V233" s="7">
        <v>9200</v>
      </c>
      <c r="W233" s="7">
        <v>170700</v>
      </c>
      <c r="X233" s="115">
        <v>5.4</v>
      </c>
      <c r="Y233" s="115">
        <v>1.5</v>
      </c>
    </row>
    <row r="234" spans="1:25">
      <c r="A234" s="4" t="s">
        <v>1598</v>
      </c>
      <c r="B234" s="7">
        <v>47500</v>
      </c>
      <c r="C234" s="7">
        <v>143700</v>
      </c>
      <c r="D234" s="115">
        <v>33.1</v>
      </c>
      <c r="E234" s="115">
        <v>3.3</v>
      </c>
      <c r="F234" s="7">
        <v>86700</v>
      </c>
      <c r="G234" s="7">
        <v>143700</v>
      </c>
      <c r="H234" s="115">
        <v>60.3</v>
      </c>
      <c r="I234" s="115">
        <v>3.4</v>
      </c>
      <c r="J234" s="7">
        <v>110500</v>
      </c>
      <c r="K234" s="7">
        <v>143700</v>
      </c>
      <c r="L234" s="115">
        <v>76.900000000000006</v>
      </c>
      <c r="M234" s="115">
        <v>3</v>
      </c>
      <c r="N234" s="7">
        <v>124400</v>
      </c>
      <c r="O234" s="7">
        <v>143700</v>
      </c>
      <c r="P234" s="115">
        <v>86.6</v>
      </c>
      <c r="Q234" s="115">
        <v>2.4</v>
      </c>
      <c r="R234" s="7">
        <v>9500</v>
      </c>
      <c r="S234" s="7">
        <v>143700</v>
      </c>
      <c r="T234" s="115">
        <v>6.6</v>
      </c>
      <c r="U234" s="115">
        <v>1.7</v>
      </c>
      <c r="V234" s="7">
        <v>9900</v>
      </c>
      <c r="W234" s="7">
        <v>143700</v>
      </c>
      <c r="X234" s="115">
        <v>6.9</v>
      </c>
      <c r="Y234" s="115">
        <v>1.8</v>
      </c>
    </row>
    <row r="235" spans="1:25">
      <c r="A235" s="4" t="s">
        <v>1599</v>
      </c>
      <c r="B235" s="7">
        <v>53900</v>
      </c>
      <c r="C235" s="7">
        <v>110900</v>
      </c>
      <c r="D235" s="115">
        <v>48.5</v>
      </c>
      <c r="E235" s="115">
        <v>3.5</v>
      </c>
      <c r="F235" s="7">
        <v>70600</v>
      </c>
      <c r="G235" s="7">
        <v>110900</v>
      </c>
      <c r="H235" s="115">
        <v>63.7</v>
      </c>
      <c r="I235" s="115">
        <v>3.4</v>
      </c>
      <c r="J235" s="7">
        <v>85100</v>
      </c>
      <c r="K235" s="7">
        <v>110900</v>
      </c>
      <c r="L235" s="115">
        <v>76.7</v>
      </c>
      <c r="M235" s="115">
        <v>3</v>
      </c>
      <c r="N235" s="7">
        <v>94700</v>
      </c>
      <c r="O235" s="7">
        <v>110900</v>
      </c>
      <c r="P235" s="115">
        <v>85.4</v>
      </c>
      <c r="Q235" s="115">
        <v>2.5</v>
      </c>
      <c r="R235" s="7">
        <v>7100</v>
      </c>
      <c r="S235" s="7">
        <v>110900</v>
      </c>
      <c r="T235" s="115">
        <v>6.4</v>
      </c>
      <c r="U235" s="115">
        <v>1.7</v>
      </c>
      <c r="V235" s="7">
        <v>9100</v>
      </c>
      <c r="W235" s="7">
        <v>110900</v>
      </c>
      <c r="X235" s="115">
        <v>8.1999999999999993</v>
      </c>
      <c r="Y235" s="115">
        <v>1.9</v>
      </c>
    </row>
    <row r="236" spans="1:25">
      <c r="A236" s="4" t="s">
        <v>475</v>
      </c>
      <c r="B236" s="7">
        <v>38600</v>
      </c>
      <c r="C236" s="7">
        <v>95900</v>
      </c>
      <c r="D236" s="115">
        <v>40.299999999999997</v>
      </c>
      <c r="E236" s="115">
        <v>3.4</v>
      </c>
      <c r="F236" s="7">
        <v>53700</v>
      </c>
      <c r="G236" s="7">
        <v>95900</v>
      </c>
      <c r="H236" s="115">
        <v>56</v>
      </c>
      <c r="I236" s="115">
        <v>3.4</v>
      </c>
      <c r="J236" s="7">
        <v>67100</v>
      </c>
      <c r="K236" s="7">
        <v>95900</v>
      </c>
      <c r="L236" s="115">
        <v>69.900000000000006</v>
      </c>
      <c r="M236" s="115">
        <v>3.2</v>
      </c>
      <c r="N236" s="7">
        <v>77500</v>
      </c>
      <c r="O236" s="7">
        <v>95900</v>
      </c>
      <c r="P236" s="115">
        <v>80.900000000000006</v>
      </c>
      <c r="Q236" s="115">
        <v>2.7</v>
      </c>
      <c r="R236" s="7">
        <v>11400</v>
      </c>
      <c r="S236" s="7">
        <v>95900</v>
      </c>
      <c r="T236" s="115">
        <v>11.9</v>
      </c>
      <c r="U236" s="115">
        <v>2.2000000000000002</v>
      </c>
      <c r="V236" s="7">
        <v>6900</v>
      </c>
      <c r="W236" s="7">
        <v>95900</v>
      </c>
      <c r="X236" s="115">
        <v>7.2</v>
      </c>
      <c r="Y236" s="115">
        <v>1.8</v>
      </c>
    </row>
    <row r="237" spans="1:25">
      <c r="A237" s="4" t="s">
        <v>1600</v>
      </c>
      <c r="B237" s="7">
        <v>66000</v>
      </c>
      <c r="C237" s="7">
        <v>173100</v>
      </c>
      <c r="D237" s="115">
        <v>38.1</v>
      </c>
      <c r="E237" s="115">
        <v>3.1</v>
      </c>
      <c r="F237" s="7">
        <v>109300</v>
      </c>
      <c r="G237" s="7">
        <v>173100</v>
      </c>
      <c r="H237" s="115">
        <v>63.1</v>
      </c>
      <c r="I237" s="115">
        <v>3.1</v>
      </c>
      <c r="J237" s="7">
        <v>132200</v>
      </c>
      <c r="K237" s="7">
        <v>173100</v>
      </c>
      <c r="L237" s="115">
        <v>76.3</v>
      </c>
      <c r="M237" s="115">
        <v>2.7</v>
      </c>
      <c r="N237" s="7">
        <v>149400</v>
      </c>
      <c r="O237" s="7">
        <v>173100</v>
      </c>
      <c r="P237" s="115">
        <v>86.3</v>
      </c>
      <c r="Q237" s="115">
        <v>2.2000000000000002</v>
      </c>
      <c r="R237" s="7">
        <v>10800</v>
      </c>
      <c r="S237" s="7">
        <v>173100</v>
      </c>
      <c r="T237" s="115">
        <v>6.2</v>
      </c>
      <c r="U237" s="115">
        <v>1.5</v>
      </c>
      <c r="V237" s="7">
        <v>13000</v>
      </c>
      <c r="W237" s="7">
        <v>173100</v>
      </c>
      <c r="X237" s="115">
        <v>7.5</v>
      </c>
      <c r="Y237" s="115">
        <v>1.7</v>
      </c>
    </row>
    <row r="238" spans="1:25">
      <c r="A238" s="4" t="s">
        <v>1601</v>
      </c>
      <c r="B238" s="7">
        <v>44100</v>
      </c>
      <c r="C238" s="7">
        <v>96700</v>
      </c>
      <c r="D238" s="115">
        <v>45.6</v>
      </c>
      <c r="E238" s="115">
        <v>3.7</v>
      </c>
      <c r="F238" s="7">
        <v>63600</v>
      </c>
      <c r="G238" s="7">
        <v>96700</v>
      </c>
      <c r="H238" s="115">
        <v>65.7</v>
      </c>
      <c r="I238" s="115">
        <v>3.5</v>
      </c>
      <c r="J238" s="7">
        <v>80100</v>
      </c>
      <c r="K238" s="7">
        <v>96700</v>
      </c>
      <c r="L238" s="115">
        <v>82.9</v>
      </c>
      <c r="M238" s="115">
        <v>2.8</v>
      </c>
      <c r="N238" s="7">
        <v>88400</v>
      </c>
      <c r="O238" s="7">
        <v>96700</v>
      </c>
      <c r="P238" s="115">
        <v>91.4</v>
      </c>
      <c r="Q238" s="115">
        <v>2.1</v>
      </c>
      <c r="R238" s="7">
        <v>5100</v>
      </c>
      <c r="S238" s="7">
        <v>96700</v>
      </c>
      <c r="T238" s="115">
        <v>5.2</v>
      </c>
      <c r="U238" s="115">
        <v>1.6</v>
      </c>
      <c r="V238" s="7">
        <v>3300</v>
      </c>
      <c r="W238" s="7">
        <v>96700</v>
      </c>
      <c r="X238" s="115">
        <v>3.4</v>
      </c>
      <c r="Y238" s="115">
        <v>1.3</v>
      </c>
    </row>
    <row r="239" spans="1:25">
      <c r="A239" s="4" t="s">
        <v>1602</v>
      </c>
      <c r="B239" s="7">
        <v>49800</v>
      </c>
      <c r="C239" s="7">
        <v>91200</v>
      </c>
      <c r="D239" s="115">
        <v>54.6</v>
      </c>
      <c r="E239" s="115">
        <v>3.1</v>
      </c>
      <c r="F239" s="7">
        <v>63400</v>
      </c>
      <c r="G239" s="7">
        <v>91200</v>
      </c>
      <c r="H239" s="115">
        <v>69.5</v>
      </c>
      <c r="I239" s="115">
        <v>2.9</v>
      </c>
      <c r="J239" s="7">
        <v>76700</v>
      </c>
      <c r="K239" s="7">
        <v>91200</v>
      </c>
      <c r="L239" s="115">
        <v>84.1</v>
      </c>
      <c r="M239" s="115">
        <v>2.2999999999999998</v>
      </c>
      <c r="N239" s="7">
        <v>83600</v>
      </c>
      <c r="O239" s="7">
        <v>91200</v>
      </c>
      <c r="P239" s="115">
        <v>91.6</v>
      </c>
      <c r="Q239" s="115">
        <v>1.7</v>
      </c>
      <c r="R239" s="7">
        <v>4500</v>
      </c>
      <c r="S239" s="7">
        <v>91200</v>
      </c>
      <c r="T239" s="115">
        <v>5</v>
      </c>
      <c r="U239" s="115">
        <v>1.4</v>
      </c>
      <c r="V239" s="7">
        <v>3100</v>
      </c>
      <c r="W239" s="7">
        <v>91200</v>
      </c>
      <c r="X239" s="115">
        <v>3.4</v>
      </c>
      <c r="Y239" s="115">
        <v>1.1000000000000001</v>
      </c>
    </row>
    <row r="240" spans="1:25">
      <c r="A240" s="4" t="s">
        <v>490</v>
      </c>
      <c r="B240" s="7">
        <v>54000</v>
      </c>
      <c r="C240" s="7">
        <v>100700</v>
      </c>
      <c r="D240" s="115">
        <v>53.6</v>
      </c>
      <c r="E240" s="115">
        <v>3.3</v>
      </c>
      <c r="F240" s="7">
        <v>71400</v>
      </c>
      <c r="G240" s="7">
        <v>100700</v>
      </c>
      <c r="H240" s="115">
        <v>70.900000000000006</v>
      </c>
      <c r="I240" s="115">
        <v>3</v>
      </c>
      <c r="J240" s="7">
        <v>87200</v>
      </c>
      <c r="K240" s="7">
        <v>100700</v>
      </c>
      <c r="L240" s="115">
        <v>86.6</v>
      </c>
      <c r="M240" s="115">
        <v>2.2999999999999998</v>
      </c>
      <c r="N240" s="7">
        <v>93000</v>
      </c>
      <c r="O240" s="7">
        <v>100700</v>
      </c>
      <c r="P240" s="115">
        <v>92.3</v>
      </c>
      <c r="Q240" s="115">
        <v>1.8</v>
      </c>
      <c r="R240" s="7">
        <v>3300</v>
      </c>
      <c r="S240" s="7">
        <v>100700</v>
      </c>
      <c r="T240" s="115">
        <v>3.2</v>
      </c>
      <c r="U240" s="115">
        <v>1.2</v>
      </c>
      <c r="V240" s="7">
        <v>4500</v>
      </c>
      <c r="W240" s="7">
        <v>100700</v>
      </c>
      <c r="X240" s="115">
        <v>4.4000000000000004</v>
      </c>
      <c r="Y240" s="115">
        <v>1.4</v>
      </c>
    </row>
    <row r="241" spans="1:25">
      <c r="A241" s="4" t="s">
        <v>1603</v>
      </c>
      <c r="B241" s="7">
        <v>147400</v>
      </c>
      <c r="C241" s="7">
        <v>325900</v>
      </c>
      <c r="D241" s="115">
        <v>45.2</v>
      </c>
      <c r="E241" s="115">
        <v>3.3</v>
      </c>
      <c r="F241" s="7">
        <v>205800</v>
      </c>
      <c r="G241" s="7">
        <v>325900</v>
      </c>
      <c r="H241" s="115">
        <v>63.1</v>
      </c>
      <c r="I241" s="115">
        <v>3.2</v>
      </c>
      <c r="J241" s="7">
        <v>260200</v>
      </c>
      <c r="K241" s="7">
        <v>325900</v>
      </c>
      <c r="L241" s="115">
        <v>79.8</v>
      </c>
      <c r="M241" s="115">
        <v>2.7</v>
      </c>
      <c r="N241" s="7">
        <v>289500</v>
      </c>
      <c r="O241" s="7">
        <v>325900</v>
      </c>
      <c r="P241" s="115">
        <v>88.8</v>
      </c>
      <c r="Q241" s="115">
        <v>2.1</v>
      </c>
      <c r="R241" s="7">
        <v>16600</v>
      </c>
      <c r="S241" s="7">
        <v>325900</v>
      </c>
      <c r="T241" s="115">
        <v>5.0999999999999996</v>
      </c>
      <c r="U241" s="115">
        <v>1.5</v>
      </c>
      <c r="V241" s="7">
        <v>19800</v>
      </c>
      <c r="W241" s="7">
        <v>325900</v>
      </c>
      <c r="X241" s="115">
        <v>6.1</v>
      </c>
      <c r="Y241" s="115">
        <v>1.6</v>
      </c>
    </row>
    <row r="242" spans="1:25">
      <c r="A242" s="4" t="s">
        <v>432</v>
      </c>
      <c r="B242" s="7">
        <v>19700</v>
      </c>
      <c r="C242" s="7">
        <v>60100</v>
      </c>
      <c r="D242" s="115">
        <v>32.700000000000003</v>
      </c>
      <c r="E242" s="115">
        <v>8.4</v>
      </c>
      <c r="F242" s="7">
        <v>27000</v>
      </c>
      <c r="G242" s="7">
        <v>60100</v>
      </c>
      <c r="H242" s="115">
        <v>44.9</v>
      </c>
      <c r="I242" s="115">
        <v>8.9</v>
      </c>
      <c r="J242" s="7">
        <v>41600</v>
      </c>
      <c r="K242" s="7">
        <v>60100</v>
      </c>
      <c r="L242" s="115">
        <v>69.3</v>
      </c>
      <c r="M242" s="115">
        <v>8.1999999999999993</v>
      </c>
      <c r="N242" s="7">
        <v>51600</v>
      </c>
      <c r="O242" s="7">
        <v>60100</v>
      </c>
      <c r="P242" s="115">
        <v>86</v>
      </c>
      <c r="Q242" s="115">
        <v>6.2</v>
      </c>
      <c r="R242" s="7">
        <v>5200</v>
      </c>
      <c r="S242" s="7">
        <v>60100</v>
      </c>
      <c r="T242" s="115">
        <v>8.6999999999999993</v>
      </c>
      <c r="U242" s="115">
        <v>5</v>
      </c>
      <c r="V242" s="7">
        <v>3200</v>
      </c>
      <c r="W242" s="7">
        <v>60100</v>
      </c>
      <c r="X242" s="115">
        <v>5.4</v>
      </c>
      <c r="Y242" s="7" t="s">
        <v>14</v>
      </c>
    </row>
    <row r="243" spans="1:25">
      <c r="A243" s="4" t="s">
        <v>1604</v>
      </c>
      <c r="B243" s="7">
        <v>21800</v>
      </c>
      <c r="C243" s="7">
        <v>57000</v>
      </c>
      <c r="D243" s="115">
        <v>38.4</v>
      </c>
      <c r="E243" s="115">
        <v>10.3</v>
      </c>
      <c r="F243" s="7">
        <v>27200</v>
      </c>
      <c r="G243" s="7">
        <v>57000</v>
      </c>
      <c r="H243" s="115">
        <v>47.7</v>
      </c>
      <c r="I243" s="115">
        <v>10.6</v>
      </c>
      <c r="J243" s="7">
        <v>38900</v>
      </c>
      <c r="K243" s="7">
        <v>57000</v>
      </c>
      <c r="L243" s="115">
        <v>68.3</v>
      </c>
      <c r="M243" s="115">
        <v>9.8000000000000007</v>
      </c>
      <c r="N243" s="7">
        <v>45000</v>
      </c>
      <c r="O243" s="7">
        <v>57000</v>
      </c>
      <c r="P243" s="115">
        <v>79</v>
      </c>
      <c r="Q243" s="115">
        <v>8.6</v>
      </c>
      <c r="R243" s="7">
        <v>5000</v>
      </c>
      <c r="S243" s="7">
        <v>57000</v>
      </c>
      <c r="T243" s="115">
        <v>8.8000000000000007</v>
      </c>
      <c r="U243" s="7" t="s">
        <v>14</v>
      </c>
      <c r="V243" s="7">
        <v>6900</v>
      </c>
      <c r="W243" s="7">
        <v>57000</v>
      </c>
      <c r="X243" s="115">
        <v>12.2</v>
      </c>
      <c r="Y243" s="115">
        <v>6.9</v>
      </c>
    </row>
    <row r="244" spans="1:25">
      <c r="A244" s="4" t="s">
        <v>449</v>
      </c>
      <c r="B244" s="7">
        <v>22600</v>
      </c>
      <c r="C244" s="7">
        <v>57100</v>
      </c>
      <c r="D244" s="115">
        <v>39.700000000000003</v>
      </c>
      <c r="E244" s="115">
        <v>8.1999999999999993</v>
      </c>
      <c r="F244" s="7">
        <v>34900</v>
      </c>
      <c r="G244" s="7">
        <v>57100</v>
      </c>
      <c r="H244" s="115">
        <v>61.2</v>
      </c>
      <c r="I244" s="115">
        <v>8.1</v>
      </c>
      <c r="J244" s="7">
        <v>46400</v>
      </c>
      <c r="K244" s="7">
        <v>57100</v>
      </c>
      <c r="L244" s="115">
        <v>81.3</v>
      </c>
      <c r="M244" s="115">
        <v>6.5</v>
      </c>
      <c r="N244" s="7">
        <v>50500</v>
      </c>
      <c r="O244" s="7">
        <v>57100</v>
      </c>
      <c r="P244" s="115">
        <v>88.4</v>
      </c>
      <c r="Q244" s="115">
        <v>5.3</v>
      </c>
      <c r="R244" s="7">
        <v>1800</v>
      </c>
      <c r="S244" s="7">
        <v>57100</v>
      </c>
      <c r="T244" s="115">
        <v>3.1</v>
      </c>
      <c r="U244" s="7" t="s">
        <v>14</v>
      </c>
      <c r="V244" s="7">
        <v>4800</v>
      </c>
      <c r="W244" s="7">
        <v>57100</v>
      </c>
      <c r="X244" s="115">
        <v>8.5</v>
      </c>
      <c r="Y244" s="115">
        <v>4.5999999999999996</v>
      </c>
    </row>
    <row r="245" spans="1:25">
      <c r="A245" s="4" t="s">
        <v>1605</v>
      </c>
      <c r="B245" s="7">
        <v>12800</v>
      </c>
      <c r="C245" s="7">
        <v>51400</v>
      </c>
      <c r="D245" s="115">
        <v>24.8</v>
      </c>
      <c r="E245" s="115">
        <v>8.1</v>
      </c>
      <c r="F245" s="7">
        <v>26100</v>
      </c>
      <c r="G245" s="7">
        <v>51400</v>
      </c>
      <c r="H245" s="115">
        <v>50.9</v>
      </c>
      <c r="I245" s="115">
        <v>9.3000000000000007</v>
      </c>
      <c r="J245" s="7">
        <v>38100</v>
      </c>
      <c r="K245" s="7">
        <v>51400</v>
      </c>
      <c r="L245" s="115">
        <v>74.3</v>
      </c>
      <c r="M245" s="115">
        <v>8.1999999999999993</v>
      </c>
      <c r="N245" s="7">
        <v>45800</v>
      </c>
      <c r="O245" s="7">
        <v>51400</v>
      </c>
      <c r="P245" s="115">
        <v>89.2</v>
      </c>
      <c r="Q245" s="115">
        <v>5.8</v>
      </c>
      <c r="R245" s="7">
        <v>4000</v>
      </c>
      <c r="S245" s="7">
        <v>51400</v>
      </c>
      <c r="T245" s="115">
        <v>7.8</v>
      </c>
      <c r="U245" s="7" t="s">
        <v>14</v>
      </c>
      <c r="V245" s="7">
        <v>1500</v>
      </c>
      <c r="W245" s="7">
        <v>51400</v>
      </c>
      <c r="X245" s="115">
        <v>3</v>
      </c>
      <c r="Y245" s="7" t="s">
        <v>14</v>
      </c>
    </row>
    <row r="246" spans="1:25">
      <c r="A246" s="4" t="s">
        <v>485</v>
      </c>
      <c r="B246" s="7">
        <v>35100</v>
      </c>
      <c r="C246" s="7">
        <v>89400</v>
      </c>
      <c r="D246" s="115">
        <v>39.299999999999997</v>
      </c>
      <c r="E246" s="115">
        <v>6.5</v>
      </c>
      <c r="F246" s="7">
        <v>52700</v>
      </c>
      <c r="G246" s="7">
        <v>89400</v>
      </c>
      <c r="H246" s="115">
        <v>58.9</v>
      </c>
      <c r="I246" s="115">
        <v>6.5</v>
      </c>
      <c r="J246" s="7">
        <v>67100</v>
      </c>
      <c r="K246" s="7">
        <v>89400</v>
      </c>
      <c r="L246" s="115">
        <v>75.099999999999994</v>
      </c>
      <c r="M246" s="115">
        <v>5.8</v>
      </c>
      <c r="N246" s="7">
        <v>80100</v>
      </c>
      <c r="O246" s="7">
        <v>89400</v>
      </c>
      <c r="P246" s="115">
        <v>89.6</v>
      </c>
      <c r="Q246" s="115">
        <v>4.0999999999999996</v>
      </c>
      <c r="R246" s="7">
        <v>6300</v>
      </c>
      <c r="S246" s="7">
        <v>89400</v>
      </c>
      <c r="T246" s="115">
        <v>7</v>
      </c>
      <c r="U246" s="115">
        <v>3.4</v>
      </c>
      <c r="V246" s="7">
        <v>3000</v>
      </c>
      <c r="W246" s="7">
        <v>89400</v>
      </c>
      <c r="X246" s="115">
        <v>3.4</v>
      </c>
      <c r="Y246" s="7" t="s">
        <v>14</v>
      </c>
    </row>
    <row r="247" spans="1:25">
      <c r="A247" s="4" t="s">
        <v>1606</v>
      </c>
      <c r="B247" s="7">
        <v>49100</v>
      </c>
      <c r="C247" s="7">
        <v>111500</v>
      </c>
      <c r="D247" s="115">
        <v>44</v>
      </c>
      <c r="E247" s="115">
        <v>6.4</v>
      </c>
      <c r="F247" s="7">
        <v>71000</v>
      </c>
      <c r="G247" s="7">
        <v>111500</v>
      </c>
      <c r="H247" s="115">
        <v>63.7</v>
      </c>
      <c r="I247" s="115">
        <v>6.2</v>
      </c>
      <c r="J247" s="7">
        <v>90900</v>
      </c>
      <c r="K247" s="7">
        <v>111500</v>
      </c>
      <c r="L247" s="115">
        <v>81.599999999999994</v>
      </c>
      <c r="M247" s="115">
        <v>5</v>
      </c>
      <c r="N247" s="7">
        <v>100800</v>
      </c>
      <c r="O247" s="7">
        <v>111500</v>
      </c>
      <c r="P247" s="115">
        <v>90.4</v>
      </c>
      <c r="Q247" s="115">
        <v>3.8</v>
      </c>
      <c r="R247" s="7">
        <v>4800</v>
      </c>
      <c r="S247" s="7">
        <v>111500</v>
      </c>
      <c r="T247" s="115">
        <v>4.3</v>
      </c>
      <c r="U247" s="115">
        <v>2.6</v>
      </c>
      <c r="V247" s="7">
        <v>5900</v>
      </c>
      <c r="W247" s="7">
        <v>111500</v>
      </c>
      <c r="X247" s="115">
        <v>5.3</v>
      </c>
      <c r="Y247" s="115">
        <v>2.9</v>
      </c>
    </row>
    <row r="248" spans="1:25">
      <c r="A248" s="4" t="s">
        <v>429</v>
      </c>
      <c r="B248" s="7">
        <v>36800</v>
      </c>
      <c r="C248" s="7">
        <v>68700</v>
      </c>
      <c r="D248" s="115">
        <v>53.6</v>
      </c>
      <c r="E248" s="115">
        <v>8</v>
      </c>
      <c r="F248" s="7">
        <v>50900</v>
      </c>
      <c r="G248" s="7">
        <v>68700</v>
      </c>
      <c r="H248" s="115">
        <v>74.099999999999994</v>
      </c>
      <c r="I248" s="115">
        <v>7</v>
      </c>
      <c r="J248" s="7">
        <v>61500</v>
      </c>
      <c r="K248" s="7">
        <v>68700</v>
      </c>
      <c r="L248" s="115">
        <v>89.5</v>
      </c>
      <c r="M248" s="115">
        <v>4.9000000000000004</v>
      </c>
      <c r="N248" s="7">
        <v>65800</v>
      </c>
      <c r="O248" s="7">
        <v>68700</v>
      </c>
      <c r="P248" s="115">
        <v>95.7</v>
      </c>
      <c r="Q248" s="115">
        <v>3.2</v>
      </c>
      <c r="R248" s="7">
        <v>1300</v>
      </c>
      <c r="S248" s="7">
        <v>68700</v>
      </c>
      <c r="T248" s="115">
        <v>1.8</v>
      </c>
      <c r="U248" s="7" t="s">
        <v>14</v>
      </c>
      <c r="V248" s="7">
        <v>1700</v>
      </c>
      <c r="W248" s="7">
        <v>68700</v>
      </c>
      <c r="X248" s="115">
        <v>2.4</v>
      </c>
      <c r="Y248" s="7" t="s">
        <v>14</v>
      </c>
    </row>
    <row r="249" spans="1:25">
      <c r="A249" s="4" t="s">
        <v>433</v>
      </c>
      <c r="B249" s="7">
        <v>34200</v>
      </c>
      <c r="C249" s="7">
        <v>80900</v>
      </c>
      <c r="D249" s="115">
        <v>42.3</v>
      </c>
      <c r="E249" s="115">
        <v>7.4</v>
      </c>
      <c r="F249" s="7">
        <v>45800</v>
      </c>
      <c r="G249" s="7">
        <v>80900</v>
      </c>
      <c r="H249" s="115">
        <v>56.7</v>
      </c>
      <c r="I249" s="115">
        <v>7.4</v>
      </c>
      <c r="J249" s="7">
        <v>62200</v>
      </c>
      <c r="K249" s="7">
        <v>80900</v>
      </c>
      <c r="L249" s="115">
        <v>76.900000000000006</v>
      </c>
      <c r="M249" s="115">
        <v>6.3</v>
      </c>
      <c r="N249" s="7">
        <v>73900</v>
      </c>
      <c r="O249" s="7">
        <v>80900</v>
      </c>
      <c r="P249" s="115">
        <v>91.3</v>
      </c>
      <c r="Q249" s="115">
        <v>4.2</v>
      </c>
      <c r="R249" s="7">
        <v>3100</v>
      </c>
      <c r="S249" s="7">
        <v>80900</v>
      </c>
      <c r="T249" s="115">
        <v>3.8</v>
      </c>
      <c r="U249" s="7" t="s">
        <v>14</v>
      </c>
      <c r="V249" s="7">
        <v>3900</v>
      </c>
      <c r="W249" s="7">
        <v>80900</v>
      </c>
      <c r="X249" s="115">
        <v>4.8</v>
      </c>
      <c r="Y249" s="7" t="s">
        <v>14</v>
      </c>
    </row>
    <row r="250" spans="1:25">
      <c r="A250" s="4" t="s">
        <v>436</v>
      </c>
      <c r="B250" s="7">
        <v>32100</v>
      </c>
      <c r="C250" s="7">
        <v>70000</v>
      </c>
      <c r="D250" s="115">
        <v>45.9</v>
      </c>
      <c r="E250" s="115">
        <v>7.4</v>
      </c>
      <c r="F250" s="7">
        <v>45300</v>
      </c>
      <c r="G250" s="7">
        <v>70000</v>
      </c>
      <c r="H250" s="115">
        <v>64.8</v>
      </c>
      <c r="I250" s="115">
        <v>7.1</v>
      </c>
      <c r="J250" s="7">
        <v>55500</v>
      </c>
      <c r="K250" s="7">
        <v>70000</v>
      </c>
      <c r="L250" s="115">
        <v>79.3</v>
      </c>
      <c r="M250" s="115">
        <v>6</v>
      </c>
      <c r="N250" s="7">
        <v>65300</v>
      </c>
      <c r="O250" s="7">
        <v>70000</v>
      </c>
      <c r="P250" s="115">
        <v>93.3</v>
      </c>
      <c r="Q250" s="115">
        <v>3.7</v>
      </c>
      <c r="R250" s="7">
        <v>3300</v>
      </c>
      <c r="S250" s="7">
        <v>70000</v>
      </c>
      <c r="T250" s="115">
        <v>4.8</v>
      </c>
      <c r="U250" s="7" t="s">
        <v>14</v>
      </c>
      <c r="V250" s="7">
        <v>1400</v>
      </c>
      <c r="W250" s="7">
        <v>70000</v>
      </c>
      <c r="X250" s="115">
        <v>1.9</v>
      </c>
      <c r="Y250" s="7" t="s">
        <v>14</v>
      </c>
    </row>
    <row r="251" spans="1:25">
      <c r="A251" s="4" t="s">
        <v>440</v>
      </c>
      <c r="B251" s="7">
        <v>11500</v>
      </c>
      <c r="C251" s="7">
        <v>54800</v>
      </c>
      <c r="D251" s="115">
        <v>21</v>
      </c>
      <c r="E251" s="115">
        <v>7.7</v>
      </c>
      <c r="F251" s="7">
        <v>26500</v>
      </c>
      <c r="G251" s="7">
        <v>54800</v>
      </c>
      <c r="H251" s="115">
        <v>48.4</v>
      </c>
      <c r="I251" s="115">
        <v>9.4</v>
      </c>
      <c r="J251" s="7">
        <v>37900</v>
      </c>
      <c r="K251" s="7">
        <v>54800</v>
      </c>
      <c r="L251" s="115">
        <v>69.2</v>
      </c>
      <c r="M251" s="115">
        <v>8.6999999999999993</v>
      </c>
      <c r="N251" s="7">
        <v>44900</v>
      </c>
      <c r="O251" s="7">
        <v>54800</v>
      </c>
      <c r="P251" s="115">
        <v>82</v>
      </c>
      <c r="Q251" s="115">
        <v>7.2</v>
      </c>
      <c r="R251" s="7">
        <v>4300</v>
      </c>
      <c r="S251" s="7">
        <v>54800</v>
      </c>
      <c r="T251" s="115">
        <v>7.9</v>
      </c>
      <c r="U251" s="7" t="s">
        <v>14</v>
      </c>
      <c r="V251" s="7">
        <v>5500</v>
      </c>
      <c r="W251" s="7">
        <v>54800</v>
      </c>
      <c r="X251" s="115">
        <v>10.1</v>
      </c>
      <c r="Y251" s="115">
        <v>5.7</v>
      </c>
    </row>
    <row r="252" spans="1:25">
      <c r="A252" s="4" t="s">
        <v>1607</v>
      </c>
      <c r="B252" s="7">
        <v>28500</v>
      </c>
      <c r="C252" s="7">
        <v>54000</v>
      </c>
      <c r="D252" s="115">
        <v>52.9</v>
      </c>
      <c r="E252" s="115">
        <v>8.9</v>
      </c>
      <c r="F252" s="7">
        <v>37500</v>
      </c>
      <c r="G252" s="7">
        <v>54000</v>
      </c>
      <c r="H252" s="115">
        <v>69.400000000000006</v>
      </c>
      <c r="I252" s="115">
        <v>8.1999999999999993</v>
      </c>
      <c r="J252" s="7">
        <v>48800</v>
      </c>
      <c r="K252" s="7">
        <v>54000</v>
      </c>
      <c r="L252" s="115">
        <v>90.4</v>
      </c>
      <c r="M252" s="115">
        <v>5.2</v>
      </c>
      <c r="N252" s="7">
        <v>51900</v>
      </c>
      <c r="O252" s="7">
        <v>54000</v>
      </c>
      <c r="P252" s="115">
        <v>96.1</v>
      </c>
      <c r="Q252" s="115">
        <v>3.4</v>
      </c>
      <c r="R252" s="7">
        <v>1800</v>
      </c>
      <c r="S252" s="7">
        <v>54000</v>
      </c>
      <c r="T252" s="115">
        <v>3.3</v>
      </c>
      <c r="U252" s="7" t="s">
        <v>14</v>
      </c>
      <c r="V252" s="7" t="s">
        <v>56</v>
      </c>
      <c r="W252" s="7">
        <v>54000</v>
      </c>
      <c r="X252" s="7" t="s">
        <v>56</v>
      </c>
      <c r="Y252" s="7" t="s">
        <v>56</v>
      </c>
    </row>
    <row r="253" spans="1:25">
      <c r="A253" s="4" t="s">
        <v>444</v>
      </c>
      <c r="B253" s="7">
        <v>26700</v>
      </c>
      <c r="C253" s="7">
        <v>71800</v>
      </c>
      <c r="D253" s="115">
        <v>37.200000000000003</v>
      </c>
      <c r="E253" s="115">
        <v>8.6999999999999993</v>
      </c>
      <c r="F253" s="7">
        <v>40000</v>
      </c>
      <c r="G253" s="7">
        <v>71800</v>
      </c>
      <c r="H253" s="115">
        <v>55.7</v>
      </c>
      <c r="I253" s="115">
        <v>8.9</v>
      </c>
      <c r="J253" s="7">
        <v>54600</v>
      </c>
      <c r="K253" s="7">
        <v>71800</v>
      </c>
      <c r="L253" s="115">
        <v>76</v>
      </c>
      <c r="M253" s="115">
        <v>7.7</v>
      </c>
      <c r="N253" s="7">
        <v>63300</v>
      </c>
      <c r="O253" s="7">
        <v>71800</v>
      </c>
      <c r="P253" s="115">
        <v>88.1</v>
      </c>
      <c r="Q253" s="115">
        <v>5.8</v>
      </c>
      <c r="R253" s="7" t="s">
        <v>56</v>
      </c>
      <c r="S253" s="7">
        <v>71800</v>
      </c>
      <c r="T253" s="7" t="s">
        <v>56</v>
      </c>
      <c r="U253" s="7" t="s">
        <v>56</v>
      </c>
      <c r="V253" s="7">
        <v>7500</v>
      </c>
      <c r="W253" s="7">
        <v>71800</v>
      </c>
      <c r="X253" s="115">
        <v>10.5</v>
      </c>
      <c r="Y253" s="115">
        <v>5.5</v>
      </c>
    </row>
    <row r="254" spans="1:25">
      <c r="A254" s="4" t="s">
        <v>1608</v>
      </c>
      <c r="B254" s="7">
        <v>38500</v>
      </c>
      <c r="C254" s="7">
        <v>96600</v>
      </c>
      <c r="D254" s="115">
        <v>39.9</v>
      </c>
      <c r="E254" s="115">
        <v>6.4</v>
      </c>
      <c r="F254" s="7">
        <v>57000</v>
      </c>
      <c r="G254" s="7">
        <v>96600</v>
      </c>
      <c r="H254" s="115">
        <v>59</v>
      </c>
      <c r="I254" s="115">
        <v>6.4</v>
      </c>
      <c r="J254" s="7">
        <v>75400</v>
      </c>
      <c r="K254" s="7">
        <v>96600</v>
      </c>
      <c r="L254" s="115">
        <v>78</v>
      </c>
      <c r="M254" s="115">
        <v>5.4</v>
      </c>
      <c r="N254" s="7">
        <v>86100</v>
      </c>
      <c r="O254" s="7">
        <v>96600</v>
      </c>
      <c r="P254" s="115">
        <v>89.1</v>
      </c>
      <c r="Q254" s="115">
        <v>4.0999999999999996</v>
      </c>
      <c r="R254" s="7">
        <v>6900</v>
      </c>
      <c r="S254" s="7">
        <v>96600</v>
      </c>
      <c r="T254" s="115">
        <v>7.1</v>
      </c>
      <c r="U254" s="115">
        <v>3.4</v>
      </c>
      <c r="V254" s="7">
        <v>3700</v>
      </c>
      <c r="W254" s="7">
        <v>96600</v>
      </c>
      <c r="X254" s="115">
        <v>3.8</v>
      </c>
      <c r="Y254" s="7" t="s">
        <v>14</v>
      </c>
    </row>
    <row r="255" spans="1:25">
      <c r="A255" s="4" t="s">
        <v>1609</v>
      </c>
      <c r="B255" s="7">
        <v>21200</v>
      </c>
      <c r="C255" s="7">
        <v>61900</v>
      </c>
      <c r="D255" s="115">
        <v>34.299999999999997</v>
      </c>
      <c r="E255" s="115">
        <v>8.1</v>
      </c>
      <c r="F255" s="7">
        <v>38600</v>
      </c>
      <c r="G255" s="7">
        <v>61900</v>
      </c>
      <c r="H255" s="115">
        <v>62.4</v>
      </c>
      <c r="I255" s="115">
        <v>8.1999999999999993</v>
      </c>
      <c r="J255" s="7">
        <v>49800</v>
      </c>
      <c r="K255" s="7">
        <v>61900</v>
      </c>
      <c r="L255" s="115">
        <v>80.5</v>
      </c>
      <c r="M255" s="115">
        <v>6.7</v>
      </c>
      <c r="N255" s="7">
        <v>55500</v>
      </c>
      <c r="O255" s="7">
        <v>61900</v>
      </c>
      <c r="P255" s="115">
        <v>89.6</v>
      </c>
      <c r="Q255" s="115">
        <v>5.2</v>
      </c>
      <c r="R255" s="7">
        <v>2500</v>
      </c>
      <c r="S255" s="7">
        <v>61900</v>
      </c>
      <c r="T255" s="115">
        <v>4.0999999999999996</v>
      </c>
      <c r="U255" s="7" t="s">
        <v>14</v>
      </c>
      <c r="V255" s="7">
        <v>3900</v>
      </c>
      <c r="W255" s="7">
        <v>61900</v>
      </c>
      <c r="X255" s="115">
        <v>6.3</v>
      </c>
      <c r="Y255" s="7" t="s">
        <v>14</v>
      </c>
    </row>
    <row r="256" spans="1:25">
      <c r="A256" s="4" t="s">
        <v>1610</v>
      </c>
      <c r="B256" s="7">
        <v>30900</v>
      </c>
      <c r="C256" s="7">
        <v>74900</v>
      </c>
      <c r="D256" s="115">
        <v>41.2</v>
      </c>
      <c r="E256" s="115">
        <v>7.7</v>
      </c>
      <c r="F256" s="7">
        <v>46100</v>
      </c>
      <c r="G256" s="7">
        <v>74900</v>
      </c>
      <c r="H256" s="115">
        <v>61.6</v>
      </c>
      <c r="I256" s="115">
        <v>7.6</v>
      </c>
      <c r="J256" s="7">
        <v>59700</v>
      </c>
      <c r="K256" s="7">
        <v>74900</v>
      </c>
      <c r="L256" s="115">
        <v>79.8</v>
      </c>
      <c r="M256" s="115">
        <v>6.2</v>
      </c>
      <c r="N256" s="7">
        <v>70600</v>
      </c>
      <c r="O256" s="7">
        <v>74900</v>
      </c>
      <c r="P256" s="115">
        <v>94.2</v>
      </c>
      <c r="Q256" s="115">
        <v>3.6</v>
      </c>
      <c r="R256" s="7">
        <v>2000</v>
      </c>
      <c r="S256" s="7">
        <v>74900</v>
      </c>
      <c r="T256" s="115">
        <v>2.6</v>
      </c>
      <c r="U256" s="7" t="s">
        <v>14</v>
      </c>
      <c r="V256" s="7">
        <v>2400</v>
      </c>
      <c r="W256" s="7">
        <v>74900</v>
      </c>
      <c r="X256" s="115">
        <v>3.2</v>
      </c>
      <c r="Y256" s="7" t="s">
        <v>14</v>
      </c>
    </row>
    <row r="257" spans="1:25">
      <c r="A257" s="4" t="s">
        <v>486</v>
      </c>
      <c r="B257" s="7">
        <v>43800</v>
      </c>
      <c r="C257" s="7">
        <v>72300</v>
      </c>
      <c r="D257" s="115">
        <v>60.5</v>
      </c>
      <c r="E257" s="115">
        <v>7.3</v>
      </c>
      <c r="F257" s="7">
        <v>54200</v>
      </c>
      <c r="G257" s="7">
        <v>72300</v>
      </c>
      <c r="H257" s="115">
        <v>75</v>
      </c>
      <c r="I257" s="115">
        <v>6.5</v>
      </c>
      <c r="J257" s="7">
        <v>65700</v>
      </c>
      <c r="K257" s="7">
        <v>72300</v>
      </c>
      <c r="L257" s="115">
        <v>90.9</v>
      </c>
      <c r="M257" s="115">
        <v>4.3</v>
      </c>
      <c r="N257" s="7">
        <v>70200</v>
      </c>
      <c r="O257" s="7">
        <v>72300</v>
      </c>
      <c r="P257" s="115">
        <v>97.1</v>
      </c>
      <c r="Q257" s="115">
        <v>2.5</v>
      </c>
      <c r="R257" s="7" t="s">
        <v>56</v>
      </c>
      <c r="S257" s="7">
        <v>72300</v>
      </c>
      <c r="T257" s="7" t="s">
        <v>56</v>
      </c>
      <c r="U257" s="7" t="s">
        <v>56</v>
      </c>
      <c r="V257" s="7">
        <v>2100</v>
      </c>
      <c r="W257" s="7">
        <v>72300</v>
      </c>
      <c r="X257" s="115">
        <v>2.9</v>
      </c>
      <c r="Y257" s="7" t="s">
        <v>14</v>
      </c>
    </row>
    <row r="258" spans="1:25">
      <c r="A258" s="4" t="s">
        <v>411</v>
      </c>
      <c r="B258" s="7">
        <v>31700</v>
      </c>
      <c r="C258" s="7">
        <v>80200</v>
      </c>
      <c r="D258" s="115">
        <v>39.5</v>
      </c>
      <c r="E258" s="115">
        <v>8.1999999999999993</v>
      </c>
      <c r="F258" s="7">
        <v>45600</v>
      </c>
      <c r="G258" s="7">
        <v>80200</v>
      </c>
      <c r="H258" s="115">
        <v>56.9</v>
      </c>
      <c r="I258" s="115">
        <v>8.4</v>
      </c>
      <c r="J258" s="7">
        <v>57800</v>
      </c>
      <c r="K258" s="7">
        <v>80200</v>
      </c>
      <c r="L258" s="115">
        <v>72</v>
      </c>
      <c r="M258" s="115">
        <v>7.6</v>
      </c>
      <c r="N258" s="7">
        <v>65200</v>
      </c>
      <c r="O258" s="7">
        <v>80200</v>
      </c>
      <c r="P258" s="115">
        <v>81.3</v>
      </c>
      <c r="Q258" s="115">
        <v>6.6</v>
      </c>
      <c r="R258" s="7">
        <v>9700</v>
      </c>
      <c r="S258" s="7">
        <v>80200</v>
      </c>
      <c r="T258" s="115">
        <v>12.1</v>
      </c>
      <c r="U258" s="115">
        <v>5.5</v>
      </c>
      <c r="V258" s="7">
        <v>5300</v>
      </c>
      <c r="W258" s="7">
        <v>80200</v>
      </c>
      <c r="X258" s="115">
        <v>6.6</v>
      </c>
      <c r="Y258" s="115">
        <v>4.2</v>
      </c>
    </row>
    <row r="259" spans="1:25">
      <c r="A259" s="4" t="s">
        <v>422</v>
      </c>
      <c r="B259" s="7">
        <v>39600</v>
      </c>
      <c r="C259" s="7">
        <v>103600</v>
      </c>
      <c r="D259" s="115">
        <v>38.200000000000003</v>
      </c>
      <c r="E259" s="115">
        <v>6.9</v>
      </c>
      <c r="F259" s="7">
        <v>66800</v>
      </c>
      <c r="G259" s="7">
        <v>103600</v>
      </c>
      <c r="H259" s="115">
        <v>64.5</v>
      </c>
      <c r="I259" s="115">
        <v>6.8</v>
      </c>
      <c r="J259" s="7">
        <v>83100</v>
      </c>
      <c r="K259" s="7">
        <v>103600</v>
      </c>
      <c r="L259" s="115">
        <v>80.2</v>
      </c>
      <c r="M259" s="115">
        <v>5.7</v>
      </c>
      <c r="N259" s="7">
        <v>90400</v>
      </c>
      <c r="O259" s="7">
        <v>103600</v>
      </c>
      <c r="P259" s="115">
        <v>87.2</v>
      </c>
      <c r="Q259" s="115">
        <v>4.8</v>
      </c>
      <c r="R259" s="7">
        <v>4200</v>
      </c>
      <c r="S259" s="7">
        <v>103600</v>
      </c>
      <c r="T259" s="115">
        <v>4</v>
      </c>
      <c r="U259" s="7" t="s">
        <v>14</v>
      </c>
      <c r="V259" s="7">
        <v>9100</v>
      </c>
      <c r="W259" s="7">
        <v>103600</v>
      </c>
      <c r="X259" s="115">
        <v>8.8000000000000007</v>
      </c>
      <c r="Y259" s="115">
        <v>4</v>
      </c>
    </row>
    <row r="260" spans="1:25">
      <c r="A260" s="4" t="s">
        <v>427</v>
      </c>
      <c r="B260" s="7">
        <v>28600</v>
      </c>
      <c r="C260" s="7">
        <v>69900</v>
      </c>
      <c r="D260" s="115">
        <v>40.9</v>
      </c>
      <c r="E260" s="115">
        <v>9.4</v>
      </c>
      <c r="F260" s="7">
        <v>39400</v>
      </c>
      <c r="G260" s="7">
        <v>69900</v>
      </c>
      <c r="H260" s="115">
        <v>56.4</v>
      </c>
      <c r="I260" s="115">
        <v>9.4</v>
      </c>
      <c r="J260" s="7">
        <v>51300</v>
      </c>
      <c r="K260" s="7">
        <v>69900</v>
      </c>
      <c r="L260" s="115">
        <v>73.400000000000006</v>
      </c>
      <c r="M260" s="115">
        <v>8.4</v>
      </c>
      <c r="N260" s="7">
        <v>61100</v>
      </c>
      <c r="O260" s="7">
        <v>69900</v>
      </c>
      <c r="P260" s="115">
        <v>87.4</v>
      </c>
      <c r="Q260" s="115">
        <v>6.3</v>
      </c>
      <c r="R260" s="7">
        <v>5300</v>
      </c>
      <c r="S260" s="7">
        <v>69900</v>
      </c>
      <c r="T260" s="115">
        <v>7.6</v>
      </c>
      <c r="U260" s="7" t="s">
        <v>14</v>
      </c>
      <c r="V260" s="7">
        <v>3500</v>
      </c>
      <c r="W260" s="7">
        <v>69900</v>
      </c>
      <c r="X260" s="115">
        <v>5</v>
      </c>
      <c r="Y260" s="7" t="s">
        <v>14</v>
      </c>
    </row>
    <row r="261" spans="1:25">
      <c r="A261" s="4" t="s">
        <v>428</v>
      </c>
      <c r="B261" s="7">
        <v>22100</v>
      </c>
      <c r="C261" s="7">
        <v>66500</v>
      </c>
      <c r="D261" s="115">
        <v>33.299999999999997</v>
      </c>
      <c r="E261" s="115">
        <v>7.7</v>
      </c>
      <c r="F261" s="7">
        <v>34800</v>
      </c>
      <c r="G261" s="7">
        <v>66500</v>
      </c>
      <c r="H261" s="115">
        <v>52.3</v>
      </c>
      <c r="I261" s="115">
        <v>8.1</v>
      </c>
      <c r="J261" s="7">
        <v>50200</v>
      </c>
      <c r="K261" s="7">
        <v>66500</v>
      </c>
      <c r="L261" s="115">
        <v>75.5</v>
      </c>
      <c r="M261" s="115">
        <v>7</v>
      </c>
      <c r="N261" s="7">
        <v>57900</v>
      </c>
      <c r="O261" s="7">
        <v>66500</v>
      </c>
      <c r="P261" s="115">
        <v>87.1</v>
      </c>
      <c r="Q261" s="115">
        <v>5.5</v>
      </c>
      <c r="R261" s="7">
        <v>4400</v>
      </c>
      <c r="S261" s="7">
        <v>66500</v>
      </c>
      <c r="T261" s="115">
        <v>6.5</v>
      </c>
      <c r="U261" s="7" t="s">
        <v>14</v>
      </c>
      <c r="V261" s="7">
        <v>4200</v>
      </c>
      <c r="W261" s="7">
        <v>66500</v>
      </c>
      <c r="X261" s="115">
        <v>6.4</v>
      </c>
      <c r="Y261" s="115">
        <v>4</v>
      </c>
    </row>
    <row r="262" spans="1:25">
      <c r="A262" s="4" t="s">
        <v>441</v>
      </c>
      <c r="B262" s="7">
        <v>21700</v>
      </c>
      <c r="C262" s="7">
        <v>66200</v>
      </c>
      <c r="D262" s="115">
        <v>32.700000000000003</v>
      </c>
      <c r="E262" s="115">
        <v>9.4</v>
      </c>
      <c r="F262" s="7">
        <v>34900</v>
      </c>
      <c r="G262" s="7">
        <v>66200</v>
      </c>
      <c r="H262" s="115">
        <v>52.7</v>
      </c>
      <c r="I262" s="115">
        <v>10</v>
      </c>
      <c r="J262" s="7">
        <v>51400</v>
      </c>
      <c r="K262" s="7">
        <v>66200</v>
      </c>
      <c r="L262" s="115">
        <v>77.599999999999994</v>
      </c>
      <c r="M262" s="115">
        <v>8.3000000000000007</v>
      </c>
      <c r="N262" s="7">
        <v>55500</v>
      </c>
      <c r="O262" s="7">
        <v>66200</v>
      </c>
      <c r="P262" s="115">
        <v>83.8</v>
      </c>
      <c r="Q262" s="115">
        <v>7.4</v>
      </c>
      <c r="R262" s="7" t="s">
        <v>1553</v>
      </c>
      <c r="S262" s="7">
        <v>66200</v>
      </c>
      <c r="T262" s="115">
        <v>3.3</v>
      </c>
      <c r="U262" s="7" t="s">
        <v>14</v>
      </c>
      <c r="V262" s="7">
        <v>8500</v>
      </c>
      <c r="W262" s="7">
        <v>66200</v>
      </c>
      <c r="X262" s="115">
        <v>12.8</v>
      </c>
      <c r="Y262" s="115">
        <v>6.7</v>
      </c>
    </row>
    <row r="263" spans="1:25">
      <c r="A263" s="4" t="s">
        <v>1611</v>
      </c>
      <c r="B263" s="7">
        <v>40200</v>
      </c>
      <c r="C263" s="7">
        <v>104300</v>
      </c>
      <c r="D263" s="115">
        <v>38.5</v>
      </c>
      <c r="E263" s="115">
        <v>8.3000000000000007</v>
      </c>
      <c r="F263" s="7">
        <v>53500</v>
      </c>
      <c r="G263" s="7">
        <v>104300</v>
      </c>
      <c r="H263" s="115">
        <v>51.3</v>
      </c>
      <c r="I263" s="115">
        <v>8.5</v>
      </c>
      <c r="J263" s="7">
        <v>74000</v>
      </c>
      <c r="K263" s="7">
        <v>104300</v>
      </c>
      <c r="L263" s="115">
        <v>70.900000000000006</v>
      </c>
      <c r="M263" s="115">
        <v>7.7</v>
      </c>
      <c r="N263" s="7">
        <v>87900</v>
      </c>
      <c r="O263" s="7">
        <v>104300</v>
      </c>
      <c r="P263" s="115">
        <v>84.3</v>
      </c>
      <c r="Q263" s="115">
        <v>6.2</v>
      </c>
      <c r="R263" s="7">
        <v>7200</v>
      </c>
      <c r="S263" s="7">
        <v>104300</v>
      </c>
      <c r="T263" s="115">
        <v>6.9</v>
      </c>
      <c r="U263" s="7" t="s">
        <v>14</v>
      </c>
      <c r="V263" s="7">
        <v>9200</v>
      </c>
      <c r="W263" s="7">
        <v>104300</v>
      </c>
      <c r="X263" s="115">
        <v>8.8000000000000007</v>
      </c>
      <c r="Y263" s="115">
        <v>4.8</v>
      </c>
    </row>
    <row r="264" spans="1:25">
      <c r="A264" s="4" t="s">
        <v>473</v>
      </c>
      <c r="B264" s="7">
        <v>34500</v>
      </c>
      <c r="C264" s="7">
        <v>70300</v>
      </c>
      <c r="D264" s="115">
        <v>49.1</v>
      </c>
      <c r="E264" s="115">
        <v>10.4</v>
      </c>
      <c r="F264" s="7">
        <v>41400</v>
      </c>
      <c r="G264" s="7">
        <v>70300</v>
      </c>
      <c r="H264" s="115">
        <v>58.8</v>
      </c>
      <c r="I264" s="115">
        <v>10.3</v>
      </c>
      <c r="J264" s="7">
        <v>54400</v>
      </c>
      <c r="K264" s="7">
        <v>70300</v>
      </c>
      <c r="L264" s="115">
        <v>77.400000000000006</v>
      </c>
      <c r="M264" s="115">
        <v>8.6999999999999993</v>
      </c>
      <c r="N264" s="7">
        <v>57600</v>
      </c>
      <c r="O264" s="7">
        <v>70300</v>
      </c>
      <c r="P264" s="115">
        <v>81.900000000000006</v>
      </c>
      <c r="Q264" s="115">
        <v>8</v>
      </c>
      <c r="R264" s="7">
        <v>9500</v>
      </c>
      <c r="S264" s="7">
        <v>70300</v>
      </c>
      <c r="T264" s="115">
        <v>13.5</v>
      </c>
      <c r="U264" s="115">
        <v>7.1</v>
      </c>
      <c r="V264" s="7">
        <v>3200</v>
      </c>
      <c r="W264" s="7">
        <v>70300</v>
      </c>
      <c r="X264" s="115">
        <v>4.5999999999999996</v>
      </c>
      <c r="Y264" s="7" t="s">
        <v>14</v>
      </c>
    </row>
    <row r="265" spans="1:25">
      <c r="A265" s="4" t="s">
        <v>438</v>
      </c>
      <c r="B265" s="7">
        <v>19500</v>
      </c>
      <c r="C265" s="7">
        <v>63400</v>
      </c>
      <c r="D265" s="115">
        <v>30.8</v>
      </c>
      <c r="E265" s="115">
        <v>8.5</v>
      </c>
      <c r="F265" s="7">
        <v>38000</v>
      </c>
      <c r="G265" s="7">
        <v>63400</v>
      </c>
      <c r="H265" s="115">
        <v>59.9</v>
      </c>
      <c r="I265" s="115">
        <v>9</v>
      </c>
      <c r="J265" s="7">
        <v>46900</v>
      </c>
      <c r="K265" s="7">
        <v>63400</v>
      </c>
      <c r="L265" s="115">
        <v>74</v>
      </c>
      <c r="M265" s="115">
        <v>8.1</v>
      </c>
      <c r="N265" s="7">
        <v>54200</v>
      </c>
      <c r="O265" s="7">
        <v>63400</v>
      </c>
      <c r="P265" s="115">
        <v>85.4</v>
      </c>
      <c r="Q265" s="115">
        <v>6.5</v>
      </c>
      <c r="R265" s="7">
        <v>4200</v>
      </c>
      <c r="S265" s="7">
        <v>63400</v>
      </c>
      <c r="T265" s="115">
        <v>6.6</v>
      </c>
      <c r="U265" s="7" t="s">
        <v>14</v>
      </c>
      <c r="V265" s="7">
        <v>5100</v>
      </c>
      <c r="W265" s="7">
        <v>63400</v>
      </c>
      <c r="X265" s="115">
        <v>8</v>
      </c>
      <c r="Y265" s="115">
        <v>5</v>
      </c>
    </row>
    <row r="266" spans="1:25">
      <c r="A266" s="4" t="s">
        <v>1612</v>
      </c>
      <c r="B266" s="7">
        <v>21400</v>
      </c>
      <c r="C266" s="7">
        <v>86500</v>
      </c>
      <c r="D266" s="115">
        <v>24.7</v>
      </c>
      <c r="E266" s="115">
        <v>6.1</v>
      </c>
      <c r="F266" s="7">
        <v>36700</v>
      </c>
      <c r="G266" s="7">
        <v>86500</v>
      </c>
      <c r="H266" s="115">
        <v>42.5</v>
      </c>
      <c r="I266" s="115">
        <v>7</v>
      </c>
      <c r="J266" s="7">
        <v>54600</v>
      </c>
      <c r="K266" s="7">
        <v>86500</v>
      </c>
      <c r="L266" s="115">
        <v>63.2</v>
      </c>
      <c r="M266" s="115">
        <v>6.8</v>
      </c>
      <c r="N266" s="7">
        <v>69200</v>
      </c>
      <c r="O266" s="7">
        <v>86500</v>
      </c>
      <c r="P266" s="115">
        <v>80</v>
      </c>
      <c r="Q266" s="115">
        <v>5.7</v>
      </c>
      <c r="R266" s="7">
        <v>8700</v>
      </c>
      <c r="S266" s="7">
        <v>86500</v>
      </c>
      <c r="T266" s="115">
        <v>10.1</v>
      </c>
      <c r="U266" s="115">
        <v>4.3</v>
      </c>
      <c r="V266" s="7">
        <v>8600</v>
      </c>
      <c r="W266" s="7">
        <v>86500</v>
      </c>
      <c r="X266" s="115">
        <v>9.9</v>
      </c>
      <c r="Y266" s="115">
        <v>4.2</v>
      </c>
    </row>
    <row r="267" spans="1:25">
      <c r="A267" s="4" t="s">
        <v>1613</v>
      </c>
      <c r="B267" s="7">
        <v>18800</v>
      </c>
      <c r="C267" s="7">
        <v>81200</v>
      </c>
      <c r="D267" s="115">
        <v>23.1</v>
      </c>
      <c r="E267" s="115">
        <v>7.5</v>
      </c>
      <c r="F267" s="7">
        <v>39800</v>
      </c>
      <c r="G267" s="7">
        <v>81200</v>
      </c>
      <c r="H267" s="115">
        <v>49</v>
      </c>
      <c r="I267" s="115">
        <v>8.8000000000000007</v>
      </c>
      <c r="J267" s="7">
        <v>57100</v>
      </c>
      <c r="K267" s="7">
        <v>81200</v>
      </c>
      <c r="L267" s="115">
        <v>70.3</v>
      </c>
      <c r="M267" s="115">
        <v>8.1</v>
      </c>
      <c r="N267" s="7">
        <v>70500</v>
      </c>
      <c r="O267" s="7">
        <v>81200</v>
      </c>
      <c r="P267" s="115">
        <v>86.8</v>
      </c>
      <c r="Q267" s="115">
        <v>6</v>
      </c>
      <c r="R267" s="7">
        <v>2700</v>
      </c>
      <c r="S267" s="7">
        <v>81200</v>
      </c>
      <c r="T267" s="115">
        <v>3.3</v>
      </c>
      <c r="U267" s="7" t="s">
        <v>14</v>
      </c>
      <c r="V267" s="7">
        <v>8100</v>
      </c>
      <c r="W267" s="7">
        <v>81200</v>
      </c>
      <c r="X267" s="115">
        <v>9.9</v>
      </c>
      <c r="Y267" s="115">
        <v>5.3</v>
      </c>
    </row>
    <row r="268" spans="1:25">
      <c r="A268" s="4" t="s">
        <v>482</v>
      </c>
      <c r="B268" s="7">
        <v>29400</v>
      </c>
      <c r="C268" s="7">
        <v>79800</v>
      </c>
      <c r="D268" s="115">
        <v>36.799999999999997</v>
      </c>
      <c r="E268" s="115">
        <v>8.1999999999999993</v>
      </c>
      <c r="F268" s="7">
        <v>45400</v>
      </c>
      <c r="G268" s="7">
        <v>79800</v>
      </c>
      <c r="H268" s="115">
        <v>56.8</v>
      </c>
      <c r="I268" s="115">
        <v>8.4</v>
      </c>
      <c r="J268" s="7">
        <v>61800</v>
      </c>
      <c r="K268" s="7">
        <v>79800</v>
      </c>
      <c r="L268" s="115">
        <v>77.400000000000006</v>
      </c>
      <c r="M268" s="115">
        <v>7.1</v>
      </c>
      <c r="N268" s="7">
        <v>70800</v>
      </c>
      <c r="O268" s="7">
        <v>79800</v>
      </c>
      <c r="P268" s="115">
        <v>88.6</v>
      </c>
      <c r="Q268" s="115">
        <v>5.4</v>
      </c>
      <c r="R268" s="7">
        <v>3600</v>
      </c>
      <c r="S268" s="7">
        <v>79800</v>
      </c>
      <c r="T268" s="115">
        <v>4.5999999999999996</v>
      </c>
      <c r="U268" s="7" t="s">
        <v>14</v>
      </c>
      <c r="V268" s="7">
        <v>5400</v>
      </c>
      <c r="W268" s="7">
        <v>79800</v>
      </c>
      <c r="X268" s="115">
        <v>6.8</v>
      </c>
      <c r="Y268" s="7" t="s">
        <v>14</v>
      </c>
    </row>
    <row r="269" spans="1:25">
      <c r="A269" s="4" t="s">
        <v>483</v>
      </c>
      <c r="B269" s="7">
        <v>37600</v>
      </c>
      <c r="C269" s="7">
        <v>69700</v>
      </c>
      <c r="D269" s="115">
        <v>53.9</v>
      </c>
      <c r="E269" s="115">
        <v>9</v>
      </c>
      <c r="F269" s="7">
        <v>50500</v>
      </c>
      <c r="G269" s="7">
        <v>69700</v>
      </c>
      <c r="H269" s="115">
        <v>72.400000000000006</v>
      </c>
      <c r="I269" s="115">
        <v>8</v>
      </c>
      <c r="J269" s="7">
        <v>58800</v>
      </c>
      <c r="K269" s="7">
        <v>69700</v>
      </c>
      <c r="L269" s="115">
        <v>84.4</v>
      </c>
      <c r="M269" s="115">
        <v>6.5</v>
      </c>
      <c r="N269" s="7">
        <v>62900</v>
      </c>
      <c r="O269" s="7">
        <v>69700</v>
      </c>
      <c r="P269" s="115">
        <v>90.3</v>
      </c>
      <c r="Q269" s="115">
        <v>5.3</v>
      </c>
      <c r="R269" s="7">
        <v>3600</v>
      </c>
      <c r="S269" s="7">
        <v>69700</v>
      </c>
      <c r="T269" s="115">
        <v>5.2</v>
      </c>
      <c r="U269" s="7" t="s">
        <v>14</v>
      </c>
      <c r="V269" s="7">
        <v>3200</v>
      </c>
      <c r="W269" s="7">
        <v>69700</v>
      </c>
      <c r="X269" s="115">
        <v>4.5999999999999996</v>
      </c>
      <c r="Y269" s="7" t="s">
        <v>14</v>
      </c>
    </row>
    <row r="270" spans="1:25">
      <c r="A270" s="4" t="s">
        <v>1614</v>
      </c>
      <c r="B270" s="7">
        <v>40100</v>
      </c>
      <c r="C270" s="7">
        <v>90300</v>
      </c>
      <c r="D270" s="115">
        <v>44.4</v>
      </c>
      <c r="E270" s="115">
        <v>6.9</v>
      </c>
      <c r="F270" s="7">
        <v>58300</v>
      </c>
      <c r="G270" s="7">
        <v>90300</v>
      </c>
      <c r="H270" s="115">
        <v>64.5</v>
      </c>
      <c r="I270" s="115">
        <v>6.7</v>
      </c>
      <c r="J270" s="7">
        <v>76300</v>
      </c>
      <c r="K270" s="7">
        <v>90300</v>
      </c>
      <c r="L270" s="115">
        <v>84.5</v>
      </c>
      <c r="M270" s="115">
        <v>5.0999999999999996</v>
      </c>
      <c r="N270" s="7">
        <v>84700</v>
      </c>
      <c r="O270" s="7">
        <v>90300</v>
      </c>
      <c r="P270" s="115">
        <v>93.8</v>
      </c>
      <c r="Q270" s="115">
        <v>3.4</v>
      </c>
      <c r="R270" s="7">
        <v>3800</v>
      </c>
      <c r="S270" s="7">
        <v>90300</v>
      </c>
      <c r="T270" s="115">
        <v>4.2</v>
      </c>
      <c r="U270" s="7" t="s">
        <v>14</v>
      </c>
      <c r="V270" s="7">
        <v>1800</v>
      </c>
      <c r="W270" s="7">
        <v>90300</v>
      </c>
      <c r="X270" s="115">
        <v>2</v>
      </c>
      <c r="Y270" s="7" t="s">
        <v>14</v>
      </c>
    </row>
    <row r="271" spans="1:25">
      <c r="A271" s="4" t="s">
        <v>1615</v>
      </c>
      <c r="B271" s="7">
        <v>61100</v>
      </c>
      <c r="C271" s="7">
        <v>105500</v>
      </c>
      <c r="D271" s="115">
        <v>57.9</v>
      </c>
      <c r="E271" s="115">
        <v>7.1</v>
      </c>
      <c r="F271" s="7">
        <v>75900</v>
      </c>
      <c r="G271" s="7">
        <v>105500</v>
      </c>
      <c r="H271" s="115">
        <v>71.900000000000006</v>
      </c>
      <c r="I271" s="115">
        <v>6.5</v>
      </c>
      <c r="J271" s="7">
        <v>87900</v>
      </c>
      <c r="K271" s="7">
        <v>105500</v>
      </c>
      <c r="L271" s="115">
        <v>83.3</v>
      </c>
      <c r="M271" s="115">
        <v>5.4</v>
      </c>
      <c r="N271" s="7">
        <v>95800</v>
      </c>
      <c r="O271" s="7">
        <v>105500</v>
      </c>
      <c r="P271" s="115">
        <v>90.8</v>
      </c>
      <c r="Q271" s="115">
        <v>4.2</v>
      </c>
      <c r="R271" s="7">
        <v>2300</v>
      </c>
      <c r="S271" s="7">
        <v>105500</v>
      </c>
      <c r="T271" s="115">
        <v>2.2000000000000002</v>
      </c>
      <c r="U271" s="7" t="s">
        <v>14</v>
      </c>
      <c r="V271" s="7">
        <v>7400</v>
      </c>
      <c r="W271" s="7">
        <v>105500</v>
      </c>
      <c r="X271" s="115">
        <v>7</v>
      </c>
      <c r="Y271" s="115">
        <v>3.7</v>
      </c>
    </row>
    <row r="272" spans="1:25">
      <c r="A272" s="4" t="s">
        <v>1616</v>
      </c>
      <c r="B272" s="7">
        <v>40500</v>
      </c>
      <c r="C272" s="7">
        <v>84100</v>
      </c>
      <c r="D272" s="115">
        <v>48.2</v>
      </c>
      <c r="E272" s="115">
        <v>7.1</v>
      </c>
      <c r="F272" s="7">
        <v>54200</v>
      </c>
      <c r="G272" s="7">
        <v>84100</v>
      </c>
      <c r="H272" s="115">
        <v>64.5</v>
      </c>
      <c r="I272" s="115">
        <v>6.8</v>
      </c>
      <c r="J272" s="7">
        <v>70500</v>
      </c>
      <c r="K272" s="7">
        <v>84100</v>
      </c>
      <c r="L272" s="115">
        <v>83.8</v>
      </c>
      <c r="M272" s="115">
        <v>5.2</v>
      </c>
      <c r="N272" s="7">
        <v>76400</v>
      </c>
      <c r="O272" s="7">
        <v>84100</v>
      </c>
      <c r="P272" s="115">
        <v>90.9</v>
      </c>
      <c r="Q272" s="115">
        <v>4.0999999999999996</v>
      </c>
      <c r="R272" s="7">
        <v>1200</v>
      </c>
      <c r="S272" s="7">
        <v>84100</v>
      </c>
      <c r="T272" s="115">
        <v>1.4</v>
      </c>
      <c r="U272" s="7" t="s">
        <v>14</v>
      </c>
      <c r="V272" s="7">
        <v>6500</v>
      </c>
      <c r="W272" s="7">
        <v>84100</v>
      </c>
      <c r="X272" s="115">
        <v>7.7</v>
      </c>
      <c r="Y272" s="115">
        <v>3.8</v>
      </c>
    </row>
    <row r="273" spans="1:25">
      <c r="A273" s="4" t="s">
        <v>1617</v>
      </c>
      <c r="B273" s="7">
        <v>37200</v>
      </c>
      <c r="C273" s="7">
        <v>75500</v>
      </c>
      <c r="D273" s="115">
        <v>49.2</v>
      </c>
      <c r="E273" s="115">
        <v>7.2</v>
      </c>
      <c r="F273" s="7">
        <v>49300</v>
      </c>
      <c r="G273" s="7">
        <v>75500</v>
      </c>
      <c r="H273" s="115">
        <v>65.3</v>
      </c>
      <c r="I273" s="115">
        <v>6.9</v>
      </c>
      <c r="J273" s="7">
        <v>60200</v>
      </c>
      <c r="K273" s="7">
        <v>75500</v>
      </c>
      <c r="L273" s="115">
        <v>79.7</v>
      </c>
      <c r="M273" s="115">
        <v>5.8</v>
      </c>
      <c r="N273" s="7">
        <v>69100</v>
      </c>
      <c r="O273" s="7">
        <v>75500</v>
      </c>
      <c r="P273" s="115">
        <v>91.5</v>
      </c>
      <c r="Q273" s="115">
        <v>4</v>
      </c>
      <c r="R273" s="7">
        <v>3500</v>
      </c>
      <c r="S273" s="7">
        <v>75500</v>
      </c>
      <c r="T273" s="115">
        <v>4.5999999999999996</v>
      </c>
      <c r="U273" s="7" t="s">
        <v>14</v>
      </c>
      <c r="V273" s="7">
        <v>2900</v>
      </c>
      <c r="W273" s="7">
        <v>75500</v>
      </c>
      <c r="X273" s="115">
        <v>3.9</v>
      </c>
      <c r="Y273" s="7" t="s">
        <v>14</v>
      </c>
    </row>
    <row r="274" spans="1:25">
      <c r="A274" s="4" t="s">
        <v>1618</v>
      </c>
      <c r="B274" s="7">
        <v>34400</v>
      </c>
      <c r="C274" s="7">
        <v>64000</v>
      </c>
      <c r="D274" s="115">
        <v>53.7</v>
      </c>
      <c r="E274" s="115">
        <v>8</v>
      </c>
      <c r="F274" s="7">
        <v>46400</v>
      </c>
      <c r="G274" s="7">
        <v>64000</v>
      </c>
      <c r="H274" s="115">
        <v>72.400000000000006</v>
      </c>
      <c r="I274" s="115">
        <v>7.2</v>
      </c>
      <c r="J274" s="7">
        <v>56200</v>
      </c>
      <c r="K274" s="7">
        <v>64000</v>
      </c>
      <c r="L274" s="115">
        <v>87.7</v>
      </c>
      <c r="M274" s="115">
        <v>5.2</v>
      </c>
      <c r="N274" s="7">
        <v>60000</v>
      </c>
      <c r="O274" s="7">
        <v>64000</v>
      </c>
      <c r="P274" s="115">
        <v>93.8</v>
      </c>
      <c r="Q274" s="115">
        <v>3.9</v>
      </c>
      <c r="R274" s="7">
        <v>2200</v>
      </c>
      <c r="S274" s="7">
        <v>64000</v>
      </c>
      <c r="T274" s="115">
        <v>3.4</v>
      </c>
      <c r="U274" s="7" t="s">
        <v>14</v>
      </c>
      <c r="V274" s="7">
        <v>1800</v>
      </c>
      <c r="W274" s="7">
        <v>64000</v>
      </c>
      <c r="X274" s="115">
        <v>2.8</v>
      </c>
      <c r="Y274" s="7" t="s">
        <v>14</v>
      </c>
    </row>
    <row r="275" spans="1:25">
      <c r="A275" s="4" t="s">
        <v>1619</v>
      </c>
      <c r="B275" s="7">
        <v>45500</v>
      </c>
      <c r="C275" s="7">
        <v>81700</v>
      </c>
      <c r="D275" s="115">
        <v>55.6</v>
      </c>
      <c r="E275" s="115">
        <v>7.5</v>
      </c>
      <c r="F275" s="7">
        <v>54600</v>
      </c>
      <c r="G275" s="7">
        <v>81700</v>
      </c>
      <c r="H275" s="115">
        <v>66.8</v>
      </c>
      <c r="I275" s="115">
        <v>7.1</v>
      </c>
      <c r="J275" s="7">
        <v>65900</v>
      </c>
      <c r="K275" s="7">
        <v>81700</v>
      </c>
      <c r="L275" s="115">
        <v>80.7</v>
      </c>
      <c r="M275" s="115">
        <v>6</v>
      </c>
      <c r="N275" s="7">
        <v>71200</v>
      </c>
      <c r="O275" s="7">
        <v>81700</v>
      </c>
      <c r="P275" s="115">
        <v>87.2</v>
      </c>
      <c r="Q275" s="115">
        <v>5</v>
      </c>
      <c r="R275" s="7">
        <v>2800</v>
      </c>
      <c r="S275" s="7">
        <v>81700</v>
      </c>
      <c r="T275" s="115">
        <v>3.5</v>
      </c>
      <c r="U275" s="7" t="s">
        <v>14</v>
      </c>
      <c r="V275" s="7">
        <v>7600</v>
      </c>
      <c r="W275" s="7">
        <v>81700</v>
      </c>
      <c r="X275" s="115">
        <v>9.4</v>
      </c>
      <c r="Y275" s="115">
        <v>4.4000000000000004</v>
      </c>
    </row>
    <row r="276" spans="1:25">
      <c r="A276" s="4" t="s">
        <v>434</v>
      </c>
      <c r="B276" s="7">
        <v>28900</v>
      </c>
      <c r="C276" s="7">
        <v>47400</v>
      </c>
      <c r="D276" s="115">
        <v>61</v>
      </c>
      <c r="E276" s="115">
        <v>9.5</v>
      </c>
      <c r="F276" s="7">
        <v>37600</v>
      </c>
      <c r="G276" s="7">
        <v>47400</v>
      </c>
      <c r="H276" s="115">
        <v>79.2</v>
      </c>
      <c r="I276" s="115">
        <v>7.9</v>
      </c>
      <c r="J276" s="7">
        <v>41900</v>
      </c>
      <c r="K276" s="7">
        <v>47400</v>
      </c>
      <c r="L276" s="115">
        <v>88.5</v>
      </c>
      <c r="M276" s="115">
        <v>6.2</v>
      </c>
      <c r="N276" s="7">
        <v>44000</v>
      </c>
      <c r="O276" s="7">
        <v>47400</v>
      </c>
      <c r="P276" s="115">
        <v>92.9</v>
      </c>
      <c r="Q276" s="115">
        <v>5</v>
      </c>
      <c r="R276" s="7">
        <v>1400</v>
      </c>
      <c r="S276" s="7">
        <v>47400</v>
      </c>
      <c r="T276" s="115">
        <v>3</v>
      </c>
      <c r="U276" s="7" t="s">
        <v>14</v>
      </c>
      <c r="V276" s="7">
        <v>1900</v>
      </c>
      <c r="W276" s="7">
        <v>47400</v>
      </c>
      <c r="X276" s="115">
        <v>4.0999999999999996</v>
      </c>
      <c r="Y276" s="7" t="s">
        <v>14</v>
      </c>
    </row>
    <row r="277" spans="1:25">
      <c r="A277" s="4" t="s">
        <v>442</v>
      </c>
      <c r="B277" s="7">
        <v>43100</v>
      </c>
      <c r="C277" s="7">
        <v>98700</v>
      </c>
      <c r="D277" s="115">
        <v>43.7</v>
      </c>
      <c r="E277" s="115">
        <v>7.7</v>
      </c>
      <c r="F277" s="7">
        <v>63400</v>
      </c>
      <c r="G277" s="7">
        <v>98700</v>
      </c>
      <c r="H277" s="115">
        <v>64.3</v>
      </c>
      <c r="I277" s="115">
        <v>7.5</v>
      </c>
      <c r="J277" s="7">
        <v>78200</v>
      </c>
      <c r="K277" s="7">
        <v>98700</v>
      </c>
      <c r="L277" s="115">
        <v>79.2</v>
      </c>
      <c r="M277" s="115">
        <v>6.3</v>
      </c>
      <c r="N277" s="7">
        <v>88500</v>
      </c>
      <c r="O277" s="7">
        <v>98700</v>
      </c>
      <c r="P277" s="115">
        <v>89.7</v>
      </c>
      <c r="Q277" s="115">
        <v>4.7</v>
      </c>
      <c r="R277" s="7">
        <v>7100</v>
      </c>
      <c r="S277" s="7">
        <v>98700</v>
      </c>
      <c r="T277" s="115">
        <v>7.2</v>
      </c>
      <c r="U277" s="115">
        <v>4</v>
      </c>
      <c r="V277" s="7">
        <v>3100</v>
      </c>
      <c r="W277" s="7">
        <v>98700</v>
      </c>
      <c r="X277" s="115">
        <v>3.1</v>
      </c>
      <c r="Y277" s="7" t="s">
        <v>14</v>
      </c>
    </row>
    <row r="278" spans="1:25">
      <c r="A278" s="4" t="s">
        <v>456</v>
      </c>
      <c r="B278" s="7">
        <v>25900</v>
      </c>
      <c r="C278" s="7">
        <v>49600</v>
      </c>
      <c r="D278" s="115">
        <v>52.2</v>
      </c>
      <c r="E278" s="115">
        <v>9.3000000000000007</v>
      </c>
      <c r="F278" s="7">
        <v>37300</v>
      </c>
      <c r="G278" s="7">
        <v>49600</v>
      </c>
      <c r="H278" s="115">
        <v>75.099999999999994</v>
      </c>
      <c r="I278" s="115">
        <v>8.1</v>
      </c>
      <c r="J278" s="7">
        <v>42300</v>
      </c>
      <c r="K278" s="7">
        <v>49600</v>
      </c>
      <c r="L278" s="115">
        <v>85.3</v>
      </c>
      <c r="M278" s="115">
        <v>6.6</v>
      </c>
      <c r="N278" s="7">
        <v>47700</v>
      </c>
      <c r="O278" s="7">
        <v>49600</v>
      </c>
      <c r="P278" s="115">
        <v>96.2</v>
      </c>
      <c r="Q278" s="115">
        <v>3.6</v>
      </c>
      <c r="R278" s="7" t="s">
        <v>56</v>
      </c>
      <c r="S278" s="7">
        <v>49600</v>
      </c>
      <c r="T278" s="7" t="s">
        <v>56</v>
      </c>
      <c r="U278" s="7" t="s">
        <v>56</v>
      </c>
      <c r="V278" s="7">
        <v>1500</v>
      </c>
      <c r="W278" s="7">
        <v>49600</v>
      </c>
      <c r="X278" s="115">
        <v>3</v>
      </c>
      <c r="Y278" s="7" t="s">
        <v>14</v>
      </c>
    </row>
    <row r="279" spans="1:25">
      <c r="A279" s="4" t="s">
        <v>1620</v>
      </c>
      <c r="B279" s="7">
        <v>45700</v>
      </c>
      <c r="C279" s="7">
        <v>87700</v>
      </c>
      <c r="D279" s="115">
        <v>52.1</v>
      </c>
      <c r="E279" s="115">
        <v>7.7</v>
      </c>
      <c r="F279" s="7">
        <v>56100</v>
      </c>
      <c r="G279" s="7">
        <v>87700</v>
      </c>
      <c r="H279" s="115">
        <v>64</v>
      </c>
      <c r="I279" s="115">
        <v>7.4</v>
      </c>
      <c r="J279" s="7">
        <v>71700</v>
      </c>
      <c r="K279" s="7">
        <v>87700</v>
      </c>
      <c r="L279" s="115">
        <v>81.7</v>
      </c>
      <c r="M279" s="115">
        <v>6</v>
      </c>
      <c r="N279" s="7">
        <v>77900</v>
      </c>
      <c r="O279" s="7">
        <v>87700</v>
      </c>
      <c r="P279" s="115">
        <v>88.9</v>
      </c>
      <c r="Q279" s="115">
        <v>4.9000000000000004</v>
      </c>
      <c r="R279" s="7">
        <v>4700</v>
      </c>
      <c r="S279" s="7">
        <v>87700</v>
      </c>
      <c r="T279" s="115">
        <v>5.4</v>
      </c>
      <c r="U279" s="7" t="s">
        <v>14</v>
      </c>
      <c r="V279" s="7">
        <v>5000</v>
      </c>
      <c r="W279" s="7">
        <v>87700</v>
      </c>
      <c r="X279" s="115">
        <v>5.7</v>
      </c>
      <c r="Y279" s="7" t="s">
        <v>14</v>
      </c>
    </row>
    <row r="280" spans="1:25">
      <c r="A280" s="4" t="s">
        <v>1621</v>
      </c>
      <c r="B280" s="7">
        <v>32900</v>
      </c>
      <c r="C280" s="7">
        <v>55800</v>
      </c>
      <c r="D280" s="115">
        <v>59</v>
      </c>
      <c r="E280" s="115">
        <v>10.1</v>
      </c>
      <c r="F280" s="7">
        <v>40900</v>
      </c>
      <c r="G280" s="7">
        <v>55800</v>
      </c>
      <c r="H280" s="115">
        <v>73.400000000000006</v>
      </c>
      <c r="I280" s="115">
        <v>9</v>
      </c>
      <c r="J280" s="7">
        <v>47500</v>
      </c>
      <c r="K280" s="7">
        <v>55800</v>
      </c>
      <c r="L280" s="115">
        <v>85.2</v>
      </c>
      <c r="M280" s="115">
        <v>7.3</v>
      </c>
      <c r="N280" s="7">
        <v>50900</v>
      </c>
      <c r="O280" s="7">
        <v>55800</v>
      </c>
      <c r="P280" s="115">
        <v>91.2</v>
      </c>
      <c r="Q280" s="115">
        <v>5.8</v>
      </c>
      <c r="R280" s="7">
        <v>2500</v>
      </c>
      <c r="S280" s="7">
        <v>55800</v>
      </c>
      <c r="T280" s="115">
        <v>4.5</v>
      </c>
      <c r="U280" s="7" t="s">
        <v>14</v>
      </c>
      <c r="V280" s="7">
        <v>2400</v>
      </c>
      <c r="W280" s="7">
        <v>55800</v>
      </c>
      <c r="X280" s="115">
        <v>4.3</v>
      </c>
      <c r="Y280" s="7" t="s">
        <v>14</v>
      </c>
    </row>
    <row r="281" spans="1:25">
      <c r="A281" s="4" t="s">
        <v>480</v>
      </c>
      <c r="B281" s="7">
        <v>26400</v>
      </c>
      <c r="C281" s="7">
        <v>62100</v>
      </c>
      <c r="D281" s="115">
        <v>42.5</v>
      </c>
      <c r="E281" s="115">
        <v>8.1999999999999993</v>
      </c>
      <c r="F281" s="7">
        <v>36100</v>
      </c>
      <c r="G281" s="7">
        <v>62100</v>
      </c>
      <c r="H281" s="115">
        <v>58.2</v>
      </c>
      <c r="I281" s="115">
        <v>8.1999999999999993</v>
      </c>
      <c r="J281" s="7">
        <v>47900</v>
      </c>
      <c r="K281" s="7">
        <v>62100</v>
      </c>
      <c r="L281" s="115">
        <v>77.099999999999994</v>
      </c>
      <c r="M281" s="115">
        <v>7</v>
      </c>
      <c r="N281" s="7">
        <v>55800</v>
      </c>
      <c r="O281" s="7">
        <v>62100</v>
      </c>
      <c r="P281" s="115">
        <v>89.8</v>
      </c>
      <c r="Q281" s="115">
        <v>5</v>
      </c>
      <c r="R281" s="7">
        <v>4700</v>
      </c>
      <c r="S281" s="7">
        <v>62100</v>
      </c>
      <c r="T281" s="115">
        <v>7.5</v>
      </c>
      <c r="U281" s="115">
        <v>4.4000000000000004</v>
      </c>
      <c r="V281" s="7">
        <v>1600</v>
      </c>
      <c r="W281" s="7">
        <v>62100</v>
      </c>
      <c r="X281" s="115">
        <v>2.6</v>
      </c>
      <c r="Y281" s="7" t="s">
        <v>14</v>
      </c>
    </row>
    <row r="282" spans="1:25">
      <c r="A282" s="4" t="s">
        <v>481</v>
      </c>
      <c r="B282" s="7">
        <v>24800</v>
      </c>
      <c r="C282" s="7">
        <v>54600</v>
      </c>
      <c r="D282" s="115">
        <v>45.3</v>
      </c>
      <c r="E282" s="115">
        <v>9.6999999999999993</v>
      </c>
      <c r="F282" s="7">
        <v>31300</v>
      </c>
      <c r="G282" s="7">
        <v>54600</v>
      </c>
      <c r="H282" s="115">
        <v>57.4</v>
      </c>
      <c r="I282" s="115">
        <v>9.6</v>
      </c>
      <c r="J282" s="7">
        <v>41400</v>
      </c>
      <c r="K282" s="7">
        <v>54600</v>
      </c>
      <c r="L282" s="115">
        <v>75.8</v>
      </c>
      <c r="M282" s="115">
        <v>8.4</v>
      </c>
      <c r="N282" s="7">
        <v>47900</v>
      </c>
      <c r="O282" s="7">
        <v>54600</v>
      </c>
      <c r="P282" s="115">
        <v>87.7</v>
      </c>
      <c r="Q282" s="115">
        <v>6.4</v>
      </c>
      <c r="R282" s="7">
        <v>4200</v>
      </c>
      <c r="S282" s="7">
        <v>54600</v>
      </c>
      <c r="T282" s="115">
        <v>7.8</v>
      </c>
      <c r="U282" s="7" t="s">
        <v>14</v>
      </c>
      <c r="V282" s="7">
        <v>2500</v>
      </c>
      <c r="W282" s="7">
        <v>54600</v>
      </c>
      <c r="X282" s="115">
        <v>4.5999999999999996</v>
      </c>
      <c r="Y282" s="7" t="s">
        <v>14</v>
      </c>
    </row>
    <row r="283" spans="1:25">
      <c r="A283" s="4" t="s">
        <v>1622</v>
      </c>
      <c r="B283" s="7">
        <v>26900</v>
      </c>
      <c r="C283" s="7">
        <v>53100</v>
      </c>
      <c r="D283" s="115">
        <v>50.6</v>
      </c>
      <c r="E283" s="115">
        <v>10.1</v>
      </c>
      <c r="F283" s="7">
        <v>36800</v>
      </c>
      <c r="G283" s="7">
        <v>53100</v>
      </c>
      <c r="H283" s="115">
        <v>69.3</v>
      </c>
      <c r="I283" s="115">
        <v>9.3000000000000007</v>
      </c>
      <c r="J283" s="7">
        <v>46400</v>
      </c>
      <c r="K283" s="7">
        <v>53100</v>
      </c>
      <c r="L283" s="115">
        <v>87.5</v>
      </c>
      <c r="M283" s="115">
        <v>6.7</v>
      </c>
      <c r="N283" s="7">
        <v>47900</v>
      </c>
      <c r="O283" s="7">
        <v>53100</v>
      </c>
      <c r="P283" s="115">
        <v>90.2</v>
      </c>
      <c r="Q283" s="115">
        <v>6</v>
      </c>
      <c r="R283" s="7">
        <v>1400</v>
      </c>
      <c r="S283" s="7">
        <v>53100</v>
      </c>
      <c r="T283" s="115">
        <v>2.7</v>
      </c>
      <c r="U283" s="7" t="s">
        <v>14</v>
      </c>
      <c r="V283" s="7">
        <v>3800</v>
      </c>
      <c r="W283" s="7">
        <v>53100</v>
      </c>
      <c r="X283" s="115">
        <v>7.1</v>
      </c>
      <c r="Y283" s="7" t="s">
        <v>14</v>
      </c>
    </row>
    <row r="284" spans="1:25">
      <c r="A284" s="4" t="s">
        <v>1623</v>
      </c>
      <c r="B284" s="7">
        <v>41400</v>
      </c>
      <c r="C284" s="7">
        <v>70000</v>
      </c>
      <c r="D284" s="115">
        <v>59.1</v>
      </c>
      <c r="E284" s="115">
        <v>7.7</v>
      </c>
      <c r="F284" s="7">
        <v>53800</v>
      </c>
      <c r="G284" s="7">
        <v>70000</v>
      </c>
      <c r="H284" s="115">
        <v>76.8</v>
      </c>
      <c r="I284" s="115">
        <v>6.6</v>
      </c>
      <c r="J284" s="7">
        <v>60500</v>
      </c>
      <c r="K284" s="7">
        <v>70000</v>
      </c>
      <c r="L284" s="115">
        <v>86.5</v>
      </c>
      <c r="M284" s="115">
        <v>5.4</v>
      </c>
      <c r="N284" s="7">
        <v>64800</v>
      </c>
      <c r="O284" s="7">
        <v>70000</v>
      </c>
      <c r="P284" s="115">
        <v>92.6</v>
      </c>
      <c r="Q284" s="115">
        <v>4.0999999999999996</v>
      </c>
      <c r="R284" s="7">
        <v>2100</v>
      </c>
      <c r="S284" s="7">
        <v>70000</v>
      </c>
      <c r="T284" s="115">
        <v>2.9</v>
      </c>
      <c r="U284" s="7" t="s">
        <v>14</v>
      </c>
      <c r="V284" s="7">
        <v>3100</v>
      </c>
      <c r="W284" s="7">
        <v>70000</v>
      </c>
      <c r="X284" s="115">
        <v>4.4000000000000004</v>
      </c>
      <c r="Y284" s="7" t="s">
        <v>14</v>
      </c>
    </row>
    <row r="285" spans="1:25">
      <c r="A285" s="4" t="s">
        <v>489</v>
      </c>
      <c r="B285" s="7">
        <v>33200</v>
      </c>
      <c r="C285" s="7">
        <v>62100</v>
      </c>
      <c r="D285" s="115">
        <v>53.5</v>
      </c>
      <c r="E285" s="115">
        <v>9.9</v>
      </c>
      <c r="F285" s="7">
        <v>41500</v>
      </c>
      <c r="G285" s="7">
        <v>62100</v>
      </c>
      <c r="H285" s="115">
        <v>66.8</v>
      </c>
      <c r="I285" s="115">
        <v>9.4</v>
      </c>
      <c r="J285" s="7">
        <v>50800</v>
      </c>
      <c r="K285" s="7">
        <v>62100</v>
      </c>
      <c r="L285" s="115">
        <v>81.900000000000006</v>
      </c>
      <c r="M285" s="115">
        <v>7.7</v>
      </c>
      <c r="N285" s="7">
        <v>53000</v>
      </c>
      <c r="O285" s="7">
        <v>62100</v>
      </c>
      <c r="P285" s="115">
        <v>85.4</v>
      </c>
      <c r="Q285" s="115">
        <v>7</v>
      </c>
      <c r="R285" s="7">
        <v>5500</v>
      </c>
      <c r="S285" s="7">
        <v>62100</v>
      </c>
      <c r="T285" s="115">
        <v>8.9</v>
      </c>
      <c r="U285" s="7" t="s">
        <v>14</v>
      </c>
      <c r="V285" s="7">
        <v>3600</v>
      </c>
      <c r="W285" s="7">
        <v>62100</v>
      </c>
      <c r="X285" s="115">
        <v>5.7</v>
      </c>
      <c r="Y285" s="7" t="s">
        <v>14</v>
      </c>
    </row>
    <row r="286" spans="1:25">
      <c r="A286" s="4" t="s">
        <v>1624</v>
      </c>
      <c r="B286" s="7">
        <v>18700</v>
      </c>
      <c r="C286" s="7">
        <v>38200</v>
      </c>
      <c r="D286" s="115">
        <v>48.9</v>
      </c>
      <c r="E286" s="115">
        <v>13.1</v>
      </c>
      <c r="F286" s="7">
        <v>25000</v>
      </c>
      <c r="G286" s="7">
        <v>38200</v>
      </c>
      <c r="H286" s="115">
        <v>65.5</v>
      </c>
      <c r="I286" s="115">
        <v>12.5</v>
      </c>
      <c r="J286" s="7">
        <v>29900</v>
      </c>
      <c r="K286" s="7">
        <v>38200</v>
      </c>
      <c r="L286" s="115">
        <v>78.099999999999994</v>
      </c>
      <c r="M286" s="115">
        <v>10.8</v>
      </c>
      <c r="N286" s="7">
        <v>35800</v>
      </c>
      <c r="O286" s="7">
        <v>38200</v>
      </c>
      <c r="P286" s="115">
        <v>93.7</v>
      </c>
      <c r="Q286" s="115">
        <v>6.4</v>
      </c>
      <c r="R286" s="7" t="s">
        <v>56</v>
      </c>
      <c r="S286" s="7">
        <v>38200</v>
      </c>
      <c r="T286" s="7" t="s">
        <v>56</v>
      </c>
      <c r="U286" s="7" t="s">
        <v>56</v>
      </c>
      <c r="V286" s="7" t="s">
        <v>56</v>
      </c>
      <c r="W286" s="7">
        <v>38200</v>
      </c>
      <c r="X286" s="7" t="s">
        <v>56</v>
      </c>
      <c r="Y286" s="7" t="s">
        <v>56</v>
      </c>
    </row>
    <row r="287" spans="1:25">
      <c r="A287" s="4" t="s">
        <v>1625</v>
      </c>
      <c r="B287" s="7">
        <v>35200</v>
      </c>
      <c r="C287" s="7">
        <v>86400</v>
      </c>
      <c r="D287" s="115">
        <v>40.700000000000003</v>
      </c>
      <c r="E287" s="115">
        <v>8</v>
      </c>
      <c r="F287" s="7">
        <v>50300</v>
      </c>
      <c r="G287" s="7">
        <v>86400</v>
      </c>
      <c r="H287" s="115">
        <v>58.2</v>
      </c>
      <c r="I287" s="115">
        <v>8.1</v>
      </c>
      <c r="J287" s="7">
        <v>67900</v>
      </c>
      <c r="K287" s="7">
        <v>86400</v>
      </c>
      <c r="L287" s="115">
        <v>78.599999999999994</v>
      </c>
      <c r="M287" s="115">
        <v>6.7</v>
      </c>
      <c r="N287" s="7">
        <v>74000</v>
      </c>
      <c r="O287" s="7">
        <v>86400</v>
      </c>
      <c r="P287" s="115">
        <v>85.6</v>
      </c>
      <c r="Q287" s="115">
        <v>5.7</v>
      </c>
      <c r="R287" s="7">
        <v>5800</v>
      </c>
      <c r="S287" s="7">
        <v>86400</v>
      </c>
      <c r="T287" s="115">
        <v>6.7</v>
      </c>
      <c r="U287" s="115">
        <v>4.0999999999999996</v>
      </c>
      <c r="V287" s="7">
        <v>6600</v>
      </c>
      <c r="W287" s="7">
        <v>86400</v>
      </c>
      <c r="X287" s="115">
        <v>7.6</v>
      </c>
      <c r="Y287" s="115">
        <v>4.3</v>
      </c>
    </row>
    <row r="288" spans="1:25">
      <c r="A288" s="4" t="s">
        <v>425</v>
      </c>
      <c r="B288" s="7">
        <v>29600</v>
      </c>
      <c r="C288" s="7">
        <v>68700</v>
      </c>
      <c r="D288" s="115">
        <v>43.1</v>
      </c>
      <c r="E288" s="115">
        <v>8.8000000000000007</v>
      </c>
      <c r="F288" s="7">
        <v>38700</v>
      </c>
      <c r="G288" s="7">
        <v>68700</v>
      </c>
      <c r="H288" s="115">
        <v>56.3</v>
      </c>
      <c r="I288" s="115">
        <v>8.8000000000000007</v>
      </c>
      <c r="J288" s="7">
        <v>53200</v>
      </c>
      <c r="K288" s="7">
        <v>68700</v>
      </c>
      <c r="L288" s="115">
        <v>77.5</v>
      </c>
      <c r="M288" s="115">
        <v>7.4</v>
      </c>
      <c r="N288" s="7">
        <v>60500</v>
      </c>
      <c r="O288" s="7">
        <v>68700</v>
      </c>
      <c r="P288" s="115">
        <v>88.1</v>
      </c>
      <c r="Q288" s="115">
        <v>5.8</v>
      </c>
      <c r="R288" s="7">
        <v>3100</v>
      </c>
      <c r="S288" s="7">
        <v>68700</v>
      </c>
      <c r="T288" s="115">
        <v>4.5</v>
      </c>
      <c r="U288" s="7" t="s">
        <v>14</v>
      </c>
      <c r="V288" s="7">
        <v>5100</v>
      </c>
      <c r="W288" s="7">
        <v>68700</v>
      </c>
      <c r="X288" s="115">
        <v>7.4</v>
      </c>
      <c r="Y288" s="7" t="s">
        <v>14</v>
      </c>
    </row>
    <row r="289" spans="1:25">
      <c r="A289" s="4" t="s">
        <v>426</v>
      </c>
      <c r="B289" s="7">
        <v>28000</v>
      </c>
      <c r="C289" s="7">
        <v>72100</v>
      </c>
      <c r="D289" s="115">
        <v>38.799999999999997</v>
      </c>
      <c r="E289" s="115">
        <v>8.4</v>
      </c>
      <c r="F289" s="7">
        <v>40900</v>
      </c>
      <c r="G289" s="7">
        <v>72100</v>
      </c>
      <c r="H289" s="115">
        <v>56.7</v>
      </c>
      <c r="I289" s="115">
        <v>8.6</v>
      </c>
      <c r="J289" s="7">
        <v>58500</v>
      </c>
      <c r="K289" s="7">
        <v>72100</v>
      </c>
      <c r="L289" s="115">
        <v>81.099999999999994</v>
      </c>
      <c r="M289" s="115">
        <v>6.7</v>
      </c>
      <c r="N289" s="7">
        <v>64300</v>
      </c>
      <c r="O289" s="7">
        <v>72100</v>
      </c>
      <c r="P289" s="115">
        <v>89.1</v>
      </c>
      <c r="Q289" s="115">
        <v>5.4</v>
      </c>
      <c r="R289" s="7">
        <v>5700</v>
      </c>
      <c r="S289" s="7">
        <v>72100</v>
      </c>
      <c r="T289" s="115">
        <v>7.9</v>
      </c>
      <c r="U289" s="115">
        <v>4.7</v>
      </c>
      <c r="V289" s="7">
        <v>2100</v>
      </c>
      <c r="W289" s="7">
        <v>72100</v>
      </c>
      <c r="X289" s="115">
        <v>3</v>
      </c>
      <c r="Y289" s="7" t="s">
        <v>14</v>
      </c>
    </row>
    <row r="290" spans="1:25">
      <c r="A290" s="4" t="s">
        <v>446</v>
      </c>
      <c r="B290" s="7">
        <v>35800</v>
      </c>
      <c r="C290" s="7">
        <v>81000</v>
      </c>
      <c r="D290" s="115">
        <v>44.2</v>
      </c>
      <c r="E290" s="115">
        <v>7.4</v>
      </c>
      <c r="F290" s="7">
        <v>50200</v>
      </c>
      <c r="G290" s="7">
        <v>81000</v>
      </c>
      <c r="H290" s="115">
        <v>62</v>
      </c>
      <c r="I290" s="115">
        <v>7.3</v>
      </c>
      <c r="J290" s="7">
        <v>66300</v>
      </c>
      <c r="K290" s="7">
        <v>81000</v>
      </c>
      <c r="L290" s="115">
        <v>81.8</v>
      </c>
      <c r="M290" s="115">
        <v>5.8</v>
      </c>
      <c r="N290" s="7">
        <v>75200</v>
      </c>
      <c r="O290" s="7">
        <v>81000</v>
      </c>
      <c r="P290" s="115">
        <v>92.9</v>
      </c>
      <c r="Q290" s="115">
        <v>3.9</v>
      </c>
      <c r="R290" s="7">
        <v>1400</v>
      </c>
      <c r="S290" s="7">
        <v>81000</v>
      </c>
      <c r="T290" s="115">
        <v>1.7</v>
      </c>
      <c r="U290" s="7" t="s">
        <v>14</v>
      </c>
      <c r="V290" s="7">
        <v>4400</v>
      </c>
      <c r="W290" s="7">
        <v>81000</v>
      </c>
      <c r="X290" s="115">
        <v>5.4</v>
      </c>
      <c r="Y290" s="115">
        <v>3.4</v>
      </c>
    </row>
    <row r="291" spans="1:25">
      <c r="A291" s="4" t="s">
        <v>453</v>
      </c>
      <c r="B291" s="7">
        <v>43000</v>
      </c>
      <c r="C291" s="7">
        <v>92000</v>
      </c>
      <c r="D291" s="115">
        <v>46.7</v>
      </c>
      <c r="E291" s="115">
        <v>8.4</v>
      </c>
      <c r="F291" s="7">
        <v>60600</v>
      </c>
      <c r="G291" s="7">
        <v>92000</v>
      </c>
      <c r="H291" s="115">
        <v>65.8</v>
      </c>
      <c r="I291" s="115">
        <v>8</v>
      </c>
      <c r="J291" s="7">
        <v>71400</v>
      </c>
      <c r="K291" s="7">
        <v>92000</v>
      </c>
      <c r="L291" s="115">
        <v>77.599999999999994</v>
      </c>
      <c r="M291" s="115">
        <v>7</v>
      </c>
      <c r="N291" s="7">
        <v>84700</v>
      </c>
      <c r="O291" s="7">
        <v>92000</v>
      </c>
      <c r="P291" s="115">
        <v>92</v>
      </c>
      <c r="Q291" s="115">
        <v>4.5999999999999996</v>
      </c>
      <c r="R291" s="7">
        <v>4800</v>
      </c>
      <c r="S291" s="7">
        <v>92000</v>
      </c>
      <c r="T291" s="115">
        <v>5.2</v>
      </c>
      <c r="U291" s="7" t="s">
        <v>14</v>
      </c>
      <c r="V291" s="7">
        <v>2600</v>
      </c>
      <c r="W291" s="7">
        <v>92000</v>
      </c>
      <c r="X291" s="115">
        <v>2.8</v>
      </c>
      <c r="Y291" s="7" t="s">
        <v>14</v>
      </c>
    </row>
    <row r="292" spans="1:25">
      <c r="A292" s="4" t="s">
        <v>1626</v>
      </c>
      <c r="B292" s="7">
        <v>20500</v>
      </c>
      <c r="C292" s="7">
        <v>64600</v>
      </c>
      <c r="D292" s="115">
        <v>31.8</v>
      </c>
      <c r="E292" s="115">
        <v>7.9</v>
      </c>
      <c r="F292" s="7">
        <v>37500</v>
      </c>
      <c r="G292" s="7">
        <v>64600</v>
      </c>
      <c r="H292" s="115">
        <v>58.2</v>
      </c>
      <c r="I292" s="115">
        <v>8.4</v>
      </c>
      <c r="J292" s="7">
        <v>50500</v>
      </c>
      <c r="K292" s="7">
        <v>64600</v>
      </c>
      <c r="L292" s="115">
        <v>78.3</v>
      </c>
      <c r="M292" s="115">
        <v>7</v>
      </c>
      <c r="N292" s="7">
        <v>57800</v>
      </c>
      <c r="O292" s="7">
        <v>64600</v>
      </c>
      <c r="P292" s="115">
        <v>89.5</v>
      </c>
      <c r="Q292" s="115">
        <v>5.2</v>
      </c>
      <c r="R292" s="7">
        <v>2700</v>
      </c>
      <c r="S292" s="7">
        <v>64600</v>
      </c>
      <c r="T292" s="115">
        <v>4.2</v>
      </c>
      <c r="U292" s="7" t="s">
        <v>14</v>
      </c>
      <c r="V292" s="7">
        <v>4100</v>
      </c>
      <c r="W292" s="7">
        <v>64600</v>
      </c>
      <c r="X292" s="115">
        <v>6.3</v>
      </c>
      <c r="Y292" s="7" t="s">
        <v>14</v>
      </c>
    </row>
    <row r="293" spans="1:25">
      <c r="A293" s="4" t="s">
        <v>1627</v>
      </c>
      <c r="B293" s="7">
        <v>54600</v>
      </c>
      <c r="C293" s="7">
        <v>120100</v>
      </c>
      <c r="D293" s="115">
        <v>45.5</v>
      </c>
      <c r="E293" s="115">
        <v>3.4</v>
      </c>
      <c r="F293" s="7">
        <v>82900</v>
      </c>
      <c r="G293" s="7">
        <v>120100</v>
      </c>
      <c r="H293" s="115">
        <v>69.099999999999994</v>
      </c>
      <c r="I293" s="115">
        <v>3.1</v>
      </c>
      <c r="J293" s="7">
        <v>99100</v>
      </c>
      <c r="K293" s="7">
        <v>120100</v>
      </c>
      <c r="L293" s="115">
        <v>82.5</v>
      </c>
      <c r="M293" s="115">
        <v>2.6</v>
      </c>
      <c r="N293" s="7">
        <v>110700</v>
      </c>
      <c r="O293" s="7">
        <v>120100</v>
      </c>
      <c r="P293" s="115">
        <v>92.2</v>
      </c>
      <c r="Q293" s="115">
        <v>1.8</v>
      </c>
      <c r="R293" s="7">
        <v>6300</v>
      </c>
      <c r="S293" s="7">
        <v>120100</v>
      </c>
      <c r="T293" s="115">
        <v>5.2</v>
      </c>
      <c r="U293" s="115">
        <v>1.5</v>
      </c>
      <c r="V293" s="7">
        <v>3100</v>
      </c>
      <c r="W293" s="7">
        <v>120100</v>
      </c>
      <c r="X293" s="115">
        <v>2.6</v>
      </c>
      <c r="Y293" s="115">
        <v>1.1000000000000001</v>
      </c>
    </row>
    <row r="294" spans="1:25">
      <c r="A294" s="4" t="s">
        <v>1628</v>
      </c>
      <c r="B294" s="7">
        <v>162500</v>
      </c>
      <c r="C294" s="7">
        <v>318900</v>
      </c>
      <c r="D294" s="115">
        <v>51</v>
      </c>
      <c r="E294" s="115">
        <v>3.1</v>
      </c>
      <c r="F294" s="7">
        <v>216500</v>
      </c>
      <c r="G294" s="7">
        <v>318900</v>
      </c>
      <c r="H294" s="115">
        <v>67.900000000000006</v>
      </c>
      <c r="I294" s="115">
        <v>2.9</v>
      </c>
      <c r="J294" s="7">
        <v>253200</v>
      </c>
      <c r="K294" s="7">
        <v>318900</v>
      </c>
      <c r="L294" s="115">
        <v>79.400000000000006</v>
      </c>
      <c r="M294" s="115">
        <v>2.5</v>
      </c>
      <c r="N294" s="7">
        <v>285400</v>
      </c>
      <c r="O294" s="7">
        <v>318900</v>
      </c>
      <c r="P294" s="115">
        <v>89.5</v>
      </c>
      <c r="Q294" s="115">
        <v>1.9</v>
      </c>
      <c r="R294" s="7">
        <v>15500</v>
      </c>
      <c r="S294" s="7">
        <v>318900</v>
      </c>
      <c r="T294" s="115">
        <v>4.9000000000000004</v>
      </c>
      <c r="U294" s="115">
        <v>1.3</v>
      </c>
      <c r="V294" s="7">
        <v>18000</v>
      </c>
      <c r="W294" s="7">
        <v>318900</v>
      </c>
      <c r="X294" s="115">
        <v>5.7</v>
      </c>
      <c r="Y294" s="115">
        <v>1.4</v>
      </c>
    </row>
    <row r="295" spans="1:25">
      <c r="A295" s="4" t="s">
        <v>1629</v>
      </c>
      <c r="B295" s="7">
        <v>120900</v>
      </c>
      <c r="C295" s="7">
        <v>326200</v>
      </c>
      <c r="D295" s="115">
        <v>37</v>
      </c>
      <c r="E295" s="115">
        <v>3.3</v>
      </c>
      <c r="F295" s="7">
        <v>193000</v>
      </c>
      <c r="G295" s="7">
        <v>326200</v>
      </c>
      <c r="H295" s="115">
        <v>59.2</v>
      </c>
      <c r="I295" s="115">
        <v>3.4</v>
      </c>
      <c r="J295" s="7">
        <v>253300</v>
      </c>
      <c r="K295" s="7">
        <v>326200</v>
      </c>
      <c r="L295" s="115">
        <v>77.7</v>
      </c>
      <c r="M295" s="115">
        <v>2.9</v>
      </c>
      <c r="N295" s="7">
        <v>289700</v>
      </c>
      <c r="O295" s="7">
        <v>326200</v>
      </c>
      <c r="P295" s="115">
        <v>88.8</v>
      </c>
      <c r="Q295" s="115">
        <v>2.2000000000000002</v>
      </c>
      <c r="R295" s="7">
        <v>17200</v>
      </c>
      <c r="S295" s="7">
        <v>326200</v>
      </c>
      <c r="T295" s="115">
        <v>5.3</v>
      </c>
      <c r="U295" s="115">
        <v>1.5</v>
      </c>
      <c r="V295" s="7">
        <v>19300</v>
      </c>
      <c r="W295" s="7">
        <v>326200</v>
      </c>
      <c r="X295" s="115">
        <v>5.9</v>
      </c>
      <c r="Y295" s="115">
        <v>1.6</v>
      </c>
    </row>
    <row r="296" spans="1:25">
      <c r="A296" s="4" t="s">
        <v>1630</v>
      </c>
      <c r="B296" s="7" t="s">
        <v>1378</v>
      </c>
      <c r="C296" s="7" t="s">
        <v>1378</v>
      </c>
      <c r="D296" s="7" t="s">
        <v>1378</v>
      </c>
      <c r="E296" s="7" t="s">
        <v>1378</v>
      </c>
      <c r="F296" s="7" t="s">
        <v>1378</v>
      </c>
      <c r="G296" s="7" t="s">
        <v>1378</v>
      </c>
      <c r="H296" s="7" t="s">
        <v>1378</v>
      </c>
      <c r="I296" s="7" t="s">
        <v>1378</v>
      </c>
      <c r="J296" s="7" t="s">
        <v>1378</v>
      </c>
      <c r="K296" s="7" t="s">
        <v>1378</v>
      </c>
      <c r="L296" s="7" t="s">
        <v>1378</v>
      </c>
      <c r="M296" s="7" t="s">
        <v>1378</v>
      </c>
      <c r="N296" s="7" t="s">
        <v>1378</v>
      </c>
      <c r="O296" s="7" t="s">
        <v>1378</v>
      </c>
      <c r="P296" s="7" t="s">
        <v>1378</v>
      </c>
      <c r="Q296" s="7" t="s">
        <v>1378</v>
      </c>
      <c r="R296" s="7" t="s">
        <v>1378</v>
      </c>
      <c r="S296" s="7" t="s">
        <v>1378</v>
      </c>
      <c r="T296" s="7" t="s">
        <v>1378</v>
      </c>
      <c r="U296" s="7" t="s">
        <v>1378</v>
      </c>
      <c r="V296" s="7" t="s">
        <v>1378</v>
      </c>
      <c r="W296" s="7" t="s">
        <v>1378</v>
      </c>
      <c r="X296" s="7" t="s">
        <v>1378</v>
      </c>
      <c r="Y296" s="7" t="s">
        <v>1378</v>
      </c>
    </row>
    <row r="297" spans="1:25">
      <c r="A297" s="4" t="s">
        <v>519</v>
      </c>
      <c r="B297" s="7">
        <v>49600</v>
      </c>
      <c r="C297" s="7">
        <v>123500</v>
      </c>
      <c r="D297" s="115">
        <v>40.200000000000003</v>
      </c>
      <c r="E297" s="115">
        <v>3.3</v>
      </c>
      <c r="F297" s="7">
        <v>76800</v>
      </c>
      <c r="G297" s="7">
        <v>123500</v>
      </c>
      <c r="H297" s="115">
        <v>62.2</v>
      </c>
      <c r="I297" s="115">
        <v>3.3</v>
      </c>
      <c r="J297" s="7">
        <v>99900</v>
      </c>
      <c r="K297" s="7">
        <v>123500</v>
      </c>
      <c r="L297" s="115">
        <v>80.900000000000006</v>
      </c>
      <c r="M297" s="115">
        <v>2.7</v>
      </c>
      <c r="N297" s="7">
        <v>112600</v>
      </c>
      <c r="O297" s="7">
        <v>123500</v>
      </c>
      <c r="P297" s="115">
        <v>91.2</v>
      </c>
      <c r="Q297" s="115">
        <v>1.9</v>
      </c>
      <c r="R297" s="7">
        <v>5900</v>
      </c>
      <c r="S297" s="7">
        <v>123500</v>
      </c>
      <c r="T297" s="115">
        <v>4.8</v>
      </c>
      <c r="U297" s="115">
        <v>1.4</v>
      </c>
      <c r="V297" s="7">
        <v>5000</v>
      </c>
      <c r="W297" s="7">
        <v>123500</v>
      </c>
      <c r="X297" s="115">
        <v>4</v>
      </c>
      <c r="Y297" s="115">
        <v>1.3</v>
      </c>
    </row>
    <row r="298" spans="1:25">
      <c r="A298" s="4" t="s">
        <v>1631</v>
      </c>
      <c r="B298" s="7">
        <v>51600</v>
      </c>
      <c r="C298" s="7">
        <v>166100</v>
      </c>
      <c r="D298" s="115">
        <v>31</v>
      </c>
      <c r="E298" s="115">
        <v>3.2</v>
      </c>
      <c r="F298" s="7">
        <v>89600</v>
      </c>
      <c r="G298" s="7">
        <v>166100</v>
      </c>
      <c r="H298" s="115">
        <v>54</v>
      </c>
      <c r="I298" s="115">
        <v>3.4</v>
      </c>
      <c r="J298" s="7">
        <v>121800</v>
      </c>
      <c r="K298" s="7">
        <v>166100</v>
      </c>
      <c r="L298" s="115">
        <v>73.3</v>
      </c>
      <c r="M298" s="115">
        <v>3</v>
      </c>
      <c r="N298" s="7">
        <v>143000</v>
      </c>
      <c r="O298" s="7">
        <v>166100</v>
      </c>
      <c r="P298" s="115">
        <v>86.1</v>
      </c>
      <c r="Q298" s="115">
        <v>2.4</v>
      </c>
      <c r="R298" s="7">
        <v>12500</v>
      </c>
      <c r="S298" s="7">
        <v>166100</v>
      </c>
      <c r="T298" s="115">
        <v>7.5</v>
      </c>
      <c r="U298" s="115">
        <v>1.8</v>
      </c>
      <c r="V298" s="7">
        <v>10600</v>
      </c>
      <c r="W298" s="7">
        <v>166100</v>
      </c>
      <c r="X298" s="115">
        <v>6.4</v>
      </c>
      <c r="Y298" s="115">
        <v>1.7</v>
      </c>
    </row>
    <row r="299" spans="1:25">
      <c r="A299" s="4" t="s">
        <v>1632</v>
      </c>
      <c r="B299" s="7">
        <v>67300</v>
      </c>
      <c r="C299" s="7">
        <v>173600</v>
      </c>
      <c r="D299" s="115">
        <v>38.799999999999997</v>
      </c>
      <c r="E299" s="115">
        <v>3.4</v>
      </c>
      <c r="F299" s="7">
        <v>111300</v>
      </c>
      <c r="G299" s="7">
        <v>173600</v>
      </c>
      <c r="H299" s="115">
        <v>64.099999999999994</v>
      </c>
      <c r="I299" s="115">
        <v>3.3</v>
      </c>
      <c r="J299" s="7">
        <v>141900</v>
      </c>
      <c r="K299" s="7">
        <v>173600</v>
      </c>
      <c r="L299" s="115">
        <v>81.8</v>
      </c>
      <c r="M299" s="115">
        <v>2.7</v>
      </c>
      <c r="N299" s="7">
        <v>162300</v>
      </c>
      <c r="O299" s="7">
        <v>173600</v>
      </c>
      <c r="P299" s="115">
        <v>93.5</v>
      </c>
      <c r="Q299" s="115">
        <v>1.7</v>
      </c>
      <c r="R299" s="7">
        <v>5300</v>
      </c>
      <c r="S299" s="7">
        <v>173600</v>
      </c>
      <c r="T299" s="115">
        <v>3</v>
      </c>
      <c r="U299" s="115">
        <v>1.2</v>
      </c>
      <c r="V299" s="7">
        <v>6000</v>
      </c>
      <c r="W299" s="7">
        <v>173600</v>
      </c>
      <c r="X299" s="115">
        <v>3.5</v>
      </c>
      <c r="Y299" s="115">
        <v>1.3</v>
      </c>
    </row>
    <row r="300" spans="1:25">
      <c r="A300" s="4" t="s">
        <v>1633</v>
      </c>
      <c r="B300" s="7">
        <v>47700</v>
      </c>
      <c r="C300" s="7">
        <v>138700</v>
      </c>
      <c r="D300" s="115">
        <v>34.4</v>
      </c>
      <c r="E300" s="115">
        <v>3</v>
      </c>
      <c r="F300" s="7">
        <v>71100</v>
      </c>
      <c r="G300" s="7">
        <v>138700</v>
      </c>
      <c r="H300" s="115">
        <v>51.3</v>
      </c>
      <c r="I300" s="115">
        <v>3.1</v>
      </c>
      <c r="J300" s="7">
        <v>98100</v>
      </c>
      <c r="K300" s="7">
        <v>138700</v>
      </c>
      <c r="L300" s="115">
        <v>70.7</v>
      </c>
      <c r="M300" s="115">
        <v>2.9</v>
      </c>
      <c r="N300" s="7">
        <v>117200</v>
      </c>
      <c r="O300" s="7">
        <v>138700</v>
      </c>
      <c r="P300" s="115">
        <v>84.5</v>
      </c>
      <c r="Q300" s="115">
        <v>2.2999999999999998</v>
      </c>
      <c r="R300" s="7">
        <v>13100</v>
      </c>
      <c r="S300" s="7">
        <v>138700</v>
      </c>
      <c r="T300" s="115">
        <v>9.5</v>
      </c>
      <c r="U300" s="115">
        <v>1.8</v>
      </c>
      <c r="V300" s="7">
        <v>8400</v>
      </c>
      <c r="W300" s="7">
        <v>138700</v>
      </c>
      <c r="X300" s="115">
        <v>6.1</v>
      </c>
      <c r="Y300" s="115">
        <v>1.5</v>
      </c>
    </row>
    <row r="301" spans="1:25">
      <c r="A301" s="4" t="s">
        <v>540</v>
      </c>
      <c r="B301" s="7">
        <v>24200</v>
      </c>
      <c r="C301" s="7">
        <v>75700</v>
      </c>
      <c r="D301" s="115">
        <v>31.9</v>
      </c>
      <c r="E301" s="115">
        <v>3.3</v>
      </c>
      <c r="F301" s="7">
        <v>40300</v>
      </c>
      <c r="G301" s="7">
        <v>75700</v>
      </c>
      <c r="H301" s="115">
        <v>53.3</v>
      </c>
      <c r="I301" s="115">
        <v>3.6</v>
      </c>
      <c r="J301" s="7">
        <v>55600</v>
      </c>
      <c r="K301" s="7">
        <v>75700</v>
      </c>
      <c r="L301" s="115">
        <v>73.400000000000006</v>
      </c>
      <c r="M301" s="115">
        <v>3.2</v>
      </c>
      <c r="N301" s="7">
        <v>65300</v>
      </c>
      <c r="O301" s="7">
        <v>75700</v>
      </c>
      <c r="P301" s="115">
        <v>86.3</v>
      </c>
      <c r="Q301" s="115">
        <v>2.5</v>
      </c>
      <c r="R301" s="7">
        <v>5400</v>
      </c>
      <c r="S301" s="7">
        <v>75700</v>
      </c>
      <c r="T301" s="115">
        <v>7.1</v>
      </c>
      <c r="U301" s="115">
        <v>1.8</v>
      </c>
      <c r="V301" s="7">
        <v>5000</v>
      </c>
      <c r="W301" s="7">
        <v>75700</v>
      </c>
      <c r="X301" s="115">
        <v>6.7</v>
      </c>
      <c r="Y301" s="115">
        <v>1.8</v>
      </c>
    </row>
    <row r="302" spans="1:25">
      <c r="A302" s="4" t="s">
        <v>1634</v>
      </c>
      <c r="B302" s="7">
        <v>112300</v>
      </c>
      <c r="C302" s="7">
        <v>290900</v>
      </c>
      <c r="D302" s="115">
        <v>38.6</v>
      </c>
      <c r="E302" s="115">
        <v>3.3</v>
      </c>
      <c r="F302" s="7">
        <v>172600</v>
      </c>
      <c r="G302" s="7">
        <v>290900</v>
      </c>
      <c r="H302" s="115">
        <v>59.3</v>
      </c>
      <c r="I302" s="115">
        <v>3.3</v>
      </c>
      <c r="J302" s="7">
        <v>230300</v>
      </c>
      <c r="K302" s="7">
        <v>290900</v>
      </c>
      <c r="L302" s="115">
        <v>79.2</v>
      </c>
      <c r="M302" s="115">
        <v>2.8</v>
      </c>
      <c r="N302" s="7">
        <v>257900</v>
      </c>
      <c r="O302" s="7">
        <v>290900</v>
      </c>
      <c r="P302" s="115">
        <v>88.6</v>
      </c>
      <c r="Q302" s="115">
        <v>2.2000000000000002</v>
      </c>
      <c r="R302" s="7">
        <v>16600</v>
      </c>
      <c r="S302" s="7">
        <v>290900</v>
      </c>
      <c r="T302" s="115">
        <v>5.7</v>
      </c>
      <c r="U302" s="115">
        <v>1.6</v>
      </c>
      <c r="V302" s="7">
        <v>16500</v>
      </c>
      <c r="W302" s="7">
        <v>290900</v>
      </c>
      <c r="X302" s="115">
        <v>5.7</v>
      </c>
      <c r="Y302" s="115">
        <v>1.6</v>
      </c>
    </row>
    <row r="303" spans="1:25">
      <c r="A303" s="4" t="s">
        <v>507</v>
      </c>
      <c r="B303" s="7">
        <v>25100</v>
      </c>
      <c r="C303" s="7">
        <v>76100</v>
      </c>
      <c r="D303" s="115">
        <v>32.9</v>
      </c>
      <c r="E303" s="115">
        <v>6.5</v>
      </c>
      <c r="F303" s="7">
        <v>45700</v>
      </c>
      <c r="G303" s="7">
        <v>76100</v>
      </c>
      <c r="H303" s="115">
        <v>60</v>
      </c>
      <c r="I303" s="115">
        <v>6.8</v>
      </c>
      <c r="J303" s="7">
        <v>61600</v>
      </c>
      <c r="K303" s="7">
        <v>76100</v>
      </c>
      <c r="L303" s="115">
        <v>80.900000000000006</v>
      </c>
      <c r="M303" s="115">
        <v>5.5</v>
      </c>
      <c r="N303" s="7">
        <v>70500</v>
      </c>
      <c r="O303" s="7">
        <v>76100</v>
      </c>
      <c r="P303" s="115">
        <v>92.6</v>
      </c>
      <c r="Q303" s="115">
        <v>3.6</v>
      </c>
      <c r="R303" s="7">
        <v>2600</v>
      </c>
      <c r="S303" s="7">
        <v>76100</v>
      </c>
      <c r="T303" s="115">
        <v>3.3</v>
      </c>
      <c r="U303" s="7" t="s">
        <v>14</v>
      </c>
      <c r="V303" s="7">
        <v>3100</v>
      </c>
      <c r="W303" s="7">
        <v>76100</v>
      </c>
      <c r="X303" s="115">
        <v>4</v>
      </c>
      <c r="Y303" s="7" t="s">
        <v>14</v>
      </c>
    </row>
    <row r="304" spans="1:25">
      <c r="A304" s="4" t="s">
        <v>508</v>
      </c>
      <c r="B304" s="7">
        <v>34700</v>
      </c>
      <c r="C304" s="7">
        <v>89100</v>
      </c>
      <c r="D304" s="115">
        <v>39</v>
      </c>
      <c r="E304" s="115">
        <v>7.2</v>
      </c>
      <c r="F304" s="7">
        <v>61000</v>
      </c>
      <c r="G304" s="7">
        <v>89100</v>
      </c>
      <c r="H304" s="115">
        <v>68.5</v>
      </c>
      <c r="I304" s="115">
        <v>6.8</v>
      </c>
      <c r="J304" s="7">
        <v>78900</v>
      </c>
      <c r="K304" s="7">
        <v>89100</v>
      </c>
      <c r="L304" s="115">
        <v>88.5</v>
      </c>
      <c r="M304" s="115">
        <v>4.7</v>
      </c>
      <c r="N304" s="7">
        <v>82800</v>
      </c>
      <c r="O304" s="7">
        <v>89100</v>
      </c>
      <c r="P304" s="115">
        <v>93</v>
      </c>
      <c r="Q304" s="115">
        <v>3.8</v>
      </c>
      <c r="R304" s="7">
        <v>3600</v>
      </c>
      <c r="S304" s="7">
        <v>89100</v>
      </c>
      <c r="T304" s="115">
        <v>4.0999999999999996</v>
      </c>
      <c r="U304" s="7" t="s">
        <v>14</v>
      </c>
      <c r="V304" s="7">
        <v>2700</v>
      </c>
      <c r="W304" s="7">
        <v>89100</v>
      </c>
      <c r="X304" s="115">
        <v>3</v>
      </c>
      <c r="Y304" s="7" t="s">
        <v>14</v>
      </c>
    </row>
    <row r="305" spans="1:25">
      <c r="A305" s="4" t="s">
        <v>1635</v>
      </c>
      <c r="B305" s="7">
        <v>15500</v>
      </c>
      <c r="C305" s="7">
        <v>45300</v>
      </c>
      <c r="D305" s="115">
        <v>34.299999999999997</v>
      </c>
      <c r="E305" s="115">
        <v>8.6</v>
      </c>
      <c r="F305" s="7">
        <v>27300</v>
      </c>
      <c r="G305" s="7">
        <v>45300</v>
      </c>
      <c r="H305" s="115">
        <v>60.4</v>
      </c>
      <c r="I305" s="115">
        <v>8.9</v>
      </c>
      <c r="J305" s="7">
        <v>33600</v>
      </c>
      <c r="K305" s="7">
        <v>45300</v>
      </c>
      <c r="L305" s="115">
        <v>74.099999999999994</v>
      </c>
      <c r="M305" s="115">
        <v>8</v>
      </c>
      <c r="N305" s="7">
        <v>39600</v>
      </c>
      <c r="O305" s="7">
        <v>45300</v>
      </c>
      <c r="P305" s="115">
        <v>87.5</v>
      </c>
      <c r="Q305" s="115">
        <v>6</v>
      </c>
      <c r="R305" s="7">
        <v>3700</v>
      </c>
      <c r="S305" s="7">
        <v>45300</v>
      </c>
      <c r="T305" s="115">
        <v>8.1999999999999993</v>
      </c>
      <c r="U305" s="7" t="s">
        <v>14</v>
      </c>
      <c r="V305" s="7">
        <v>2000</v>
      </c>
      <c r="W305" s="7">
        <v>45300</v>
      </c>
      <c r="X305" s="115">
        <v>4.3</v>
      </c>
      <c r="Y305" s="7" t="s">
        <v>14</v>
      </c>
    </row>
    <row r="306" spans="1:25">
      <c r="A306" s="4" t="s">
        <v>516</v>
      </c>
      <c r="B306" s="7">
        <v>18400</v>
      </c>
      <c r="C306" s="7">
        <v>54400</v>
      </c>
      <c r="D306" s="115">
        <v>33.9</v>
      </c>
      <c r="E306" s="115">
        <v>9.6999999999999993</v>
      </c>
      <c r="F306" s="7">
        <v>31500</v>
      </c>
      <c r="G306" s="7">
        <v>54400</v>
      </c>
      <c r="H306" s="115">
        <v>57.9</v>
      </c>
      <c r="I306" s="115">
        <v>10.1</v>
      </c>
      <c r="J306" s="7">
        <v>44000</v>
      </c>
      <c r="K306" s="7">
        <v>54400</v>
      </c>
      <c r="L306" s="115">
        <v>80.900000000000006</v>
      </c>
      <c r="M306" s="115">
        <v>8.1</v>
      </c>
      <c r="N306" s="7">
        <v>48200</v>
      </c>
      <c r="O306" s="7">
        <v>54400</v>
      </c>
      <c r="P306" s="115">
        <v>88.6</v>
      </c>
      <c r="Q306" s="115">
        <v>6.5</v>
      </c>
      <c r="R306" s="7">
        <v>4000</v>
      </c>
      <c r="S306" s="7">
        <v>54400</v>
      </c>
      <c r="T306" s="115">
        <v>7.4</v>
      </c>
      <c r="U306" s="7" t="s">
        <v>14</v>
      </c>
      <c r="V306" s="7">
        <v>2100</v>
      </c>
      <c r="W306" s="7">
        <v>54400</v>
      </c>
      <c r="X306" s="115">
        <v>3.9</v>
      </c>
      <c r="Y306" s="7" t="s">
        <v>14</v>
      </c>
    </row>
    <row r="307" spans="1:25">
      <c r="A307" s="4" t="s">
        <v>1636</v>
      </c>
      <c r="B307" s="7">
        <v>19900</v>
      </c>
      <c r="C307" s="7">
        <v>46200</v>
      </c>
      <c r="D307" s="115">
        <v>43.2</v>
      </c>
      <c r="E307" s="115">
        <v>11</v>
      </c>
      <c r="F307" s="7">
        <v>33000</v>
      </c>
      <c r="G307" s="7">
        <v>46200</v>
      </c>
      <c r="H307" s="115">
        <v>71.5</v>
      </c>
      <c r="I307" s="115">
        <v>10</v>
      </c>
      <c r="J307" s="7">
        <v>40400</v>
      </c>
      <c r="K307" s="7">
        <v>46200</v>
      </c>
      <c r="L307" s="115">
        <v>87.4</v>
      </c>
      <c r="M307" s="115">
        <v>7.4</v>
      </c>
      <c r="N307" s="7">
        <v>43700</v>
      </c>
      <c r="O307" s="7">
        <v>46200</v>
      </c>
      <c r="P307" s="115">
        <v>94.6</v>
      </c>
      <c r="Q307" s="115">
        <v>5</v>
      </c>
      <c r="R307" s="7" t="s">
        <v>56</v>
      </c>
      <c r="S307" s="7">
        <v>46200</v>
      </c>
      <c r="T307" s="7" t="s">
        <v>56</v>
      </c>
      <c r="U307" s="7" t="s">
        <v>56</v>
      </c>
      <c r="V307" s="7">
        <v>1900</v>
      </c>
      <c r="W307" s="7">
        <v>46200</v>
      </c>
      <c r="X307" s="115">
        <v>4.0999999999999996</v>
      </c>
      <c r="Y307" s="7" t="s">
        <v>14</v>
      </c>
    </row>
    <row r="308" spans="1:25">
      <c r="A308" s="4" t="s">
        <v>1637</v>
      </c>
      <c r="B308" s="7">
        <v>31900</v>
      </c>
      <c r="C308" s="7">
        <v>73900</v>
      </c>
      <c r="D308" s="115">
        <v>43.1</v>
      </c>
      <c r="E308" s="115">
        <v>7.3</v>
      </c>
      <c r="F308" s="7">
        <v>46000</v>
      </c>
      <c r="G308" s="7">
        <v>73900</v>
      </c>
      <c r="H308" s="115">
        <v>62.2</v>
      </c>
      <c r="I308" s="115">
        <v>7.2</v>
      </c>
      <c r="J308" s="7">
        <v>57200</v>
      </c>
      <c r="K308" s="7">
        <v>73900</v>
      </c>
      <c r="L308" s="115">
        <v>77.400000000000006</v>
      </c>
      <c r="M308" s="115">
        <v>6.2</v>
      </c>
      <c r="N308" s="7">
        <v>66600</v>
      </c>
      <c r="O308" s="7">
        <v>73900</v>
      </c>
      <c r="P308" s="115">
        <v>90</v>
      </c>
      <c r="Q308" s="115">
        <v>4.4000000000000004</v>
      </c>
      <c r="R308" s="7">
        <v>3900</v>
      </c>
      <c r="S308" s="7">
        <v>73900</v>
      </c>
      <c r="T308" s="115">
        <v>5.3</v>
      </c>
      <c r="U308" s="115">
        <v>3.3</v>
      </c>
      <c r="V308" s="7">
        <v>3500</v>
      </c>
      <c r="W308" s="7">
        <v>73900</v>
      </c>
      <c r="X308" s="115">
        <v>4.7</v>
      </c>
      <c r="Y308" s="7" t="s">
        <v>14</v>
      </c>
    </row>
    <row r="309" spans="1:25">
      <c r="A309" s="4" t="s">
        <v>1638</v>
      </c>
      <c r="B309" s="7">
        <v>10200</v>
      </c>
      <c r="C309" s="7">
        <v>37400</v>
      </c>
      <c r="D309" s="115">
        <v>27.2</v>
      </c>
      <c r="E309" s="115">
        <v>10.199999999999999</v>
      </c>
      <c r="F309" s="7">
        <v>19400</v>
      </c>
      <c r="G309" s="7">
        <v>37400</v>
      </c>
      <c r="H309" s="115">
        <v>51.9</v>
      </c>
      <c r="I309" s="115">
        <v>11.5</v>
      </c>
      <c r="J309" s="7">
        <v>24800</v>
      </c>
      <c r="K309" s="7">
        <v>37400</v>
      </c>
      <c r="L309" s="115">
        <v>66.5</v>
      </c>
      <c r="M309" s="115">
        <v>10.8</v>
      </c>
      <c r="N309" s="7">
        <v>32500</v>
      </c>
      <c r="O309" s="7">
        <v>37400</v>
      </c>
      <c r="P309" s="115">
        <v>87</v>
      </c>
      <c r="Q309" s="115">
        <v>7.7</v>
      </c>
      <c r="R309" s="7">
        <v>2200</v>
      </c>
      <c r="S309" s="7">
        <v>37400</v>
      </c>
      <c r="T309" s="115">
        <v>5.9</v>
      </c>
      <c r="U309" s="7" t="s">
        <v>14</v>
      </c>
      <c r="V309" s="7">
        <v>2700</v>
      </c>
      <c r="W309" s="7">
        <v>37400</v>
      </c>
      <c r="X309" s="115">
        <v>7.1</v>
      </c>
      <c r="Y309" s="7" t="s">
        <v>14</v>
      </c>
    </row>
    <row r="310" spans="1:25">
      <c r="A310" s="4" t="s">
        <v>1639</v>
      </c>
      <c r="B310" s="7">
        <v>13800</v>
      </c>
      <c r="C310" s="7">
        <v>28500</v>
      </c>
      <c r="D310" s="115">
        <v>48.4</v>
      </c>
      <c r="E310" s="115">
        <v>11.5</v>
      </c>
      <c r="F310" s="7">
        <v>19200</v>
      </c>
      <c r="G310" s="7">
        <v>28500</v>
      </c>
      <c r="H310" s="115">
        <v>67.099999999999994</v>
      </c>
      <c r="I310" s="115">
        <v>10.8</v>
      </c>
      <c r="J310" s="7">
        <v>23100</v>
      </c>
      <c r="K310" s="7">
        <v>28500</v>
      </c>
      <c r="L310" s="115">
        <v>81.099999999999994</v>
      </c>
      <c r="M310" s="115">
        <v>9</v>
      </c>
      <c r="N310" s="7">
        <v>26500</v>
      </c>
      <c r="O310" s="7">
        <v>28500</v>
      </c>
      <c r="P310" s="115">
        <v>92.8</v>
      </c>
      <c r="Q310" s="115">
        <v>6</v>
      </c>
      <c r="R310" s="7" t="s">
        <v>56</v>
      </c>
      <c r="S310" s="7">
        <v>28500</v>
      </c>
      <c r="T310" s="7" t="s">
        <v>56</v>
      </c>
      <c r="U310" s="7" t="s">
        <v>56</v>
      </c>
      <c r="V310" s="7">
        <v>1300</v>
      </c>
      <c r="W310" s="7">
        <v>28500</v>
      </c>
      <c r="X310" s="115">
        <v>4.5999999999999996</v>
      </c>
      <c r="Y310" s="7" t="s">
        <v>14</v>
      </c>
    </row>
    <row r="311" spans="1:25">
      <c r="A311" s="4" t="s">
        <v>1640</v>
      </c>
      <c r="B311" s="7">
        <v>95400</v>
      </c>
      <c r="C311" s="7">
        <v>242300</v>
      </c>
      <c r="D311" s="115">
        <v>39.4</v>
      </c>
      <c r="E311" s="115">
        <v>2.5</v>
      </c>
      <c r="F311" s="7">
        <v>146300</v>
      </c>
      <c r="G311" s="7">
        <v>242300</v>
      </c>
      <c r="H311" s="115">
        <v>60.4</v>
      </c>
      <c r="I311" s="115">
        <v>2.5</v>
      </c>
      <c r="J311" s="7">
        <v>188100</v>
      </c>
      <c r="K311" s="7">
        <v>242300</v>
      </c>
      <c r="L311" s="115">
        <v>77.599999999999994</v>
      </c>
      <c r="M311" s="115">
        <v>2.2000000000000002</v>
      </c>
      <c r="N311" s="7">
        <v>213200</v>
      </c>
      <c r="O311" s="7">
        <v>242300</v>
      </c>
      <c r="P311" s="115">
        <v>88</v>
      </c>
      <c r="Q311" s="115">
        <v>1.7</v>
      </c>
      <c r="R311" s="7">
        <v>16200</v>
      </c>
      <c r="S311" s="7">
        <v>242300</v>
      </c>
      <c r="T311" s="115">
        <v>6.7</v>
      </c>
      <c r="U311" s="115">
        <v>1.3</v>
      </c>
      <c r="V311" s="7">
        <v>12800</v>
      </c>
      <c r="W311" s="7">
        <v>242300</v>
      </c>
      <c r="X311" s="115">
        <v>5.3</v>
      </c>
      <c r="Y311" s="115">
        <v>1.2</v>
      </c>
    </row>
    <row r="312" spans="1:25">
      <c r="A312" s="4" t="s">
        <v>1641</v>
      </c>
      <c r="B312" s="7">
        <v>73100</v>
      </c>
      <c r="C312" s="7">
        <v>201000</v>
      </c>
      <c r="D312" s="115">
        <v>36.4</v>
      </c>
      <c r="E312" s="115">
        <v>3.8</v>
      </c>
      <c r="F312" s="7">
        <v>119600</v>
      </c>
      <c r="G312" s="7">
        <v>201000</v>
      </c>
      <c r="H312" s="115">
        <v>59.5</v>
      </c>
      <c r="I312" s="115">
        <v>3.9</v>
      </c>
      <c r="J312" s="7">
        <v>154400</v>
      </c>
      <c r="K312" s="7">
        <v>201000</v>
      </c>
      <c r="L312" s="115">
        <v>76.8</v>
      </c>
      <c r="M312" s="115">
        <v>3.3</v>
      </c>
      <c r="N312" s="7">
        <v>181400</v>
      </c>
      <c r="O312" s="7">
        <v>201000</v>
      </c>
      <c r="P312" s="115">
        <v>90.2</v>
      </c>
      <c r="Q312" s="115">
        <v>2.2999999999999998</v>
      </c>
      <c r="R312" s="7">
        <v>10600</v>
      </c>
      <c r="S312" s="7">
        <v>201000</v>
      </c>
      <c r="T312" s="115">
        <v>5.3</v>
      </c>
      <c r="U312" s="115">
        <v>1.8</v>
      </c>
      <c r="V312" s="7">
        <v>9100</v>
      </c>
      <c r="W312" s="7">
        <v>201000</v>
      </c>
      <c r="X312" s="115">
        <v>4.5</v>
      </c>
      <c r="Y312" s="115">
        <v>1.6</v>
      </c>
    </row>
    <row r="313" spans="1:25">
      <c r="A313" s="4" t="s">
        <v>503</v>
      </c>
      <c r="B313" s="7">
        <v>40100</v>
      </c>
      <c r="C313" s="7">
        <v>73200</v>
      </c>
      <c r="D313" s="115">
        <v>54.8</v>
      </c>
      <c r="E313" s="115">
        <v>7.5</v>
      </c>
      <c r="F313" s="7">
        <v>51600</v>
      </c>
      <c r="G313" s="7">
        <v>73200</v>
      </c>
      <c r="H313" s="115">
        <v>70.5</v>
      </c>
      <c r="I313" s="115">
        <v>6.9</v>
      </c>
      <c r="J313" s="7">
        <v>59600</v>
      </c>
      <c r="K313" s="7">
        <v>73200</v>
      </c>
      <c r="L313" s="115">
        <v>81.5</v>
      </c>
      <c r="M313" s="115">
        <v>5.9</v>
      </c>
      <c r="N313" s="7">
        <v>65800</v>
      </c>
      <c r="O313" s="7">
        <v>73200</v>
      </c>
      <c r="P313" s="115">
        <v>89.9</v>
      </c>
      <c r="Q313" s="115">
        <v>4.5</v>
      </c>
      <c r="R313" s="7">
        <v>5300</v>
      </c>
      <c r="S313" s="7">
        <v>73200</v>
      </c>
      <c r="T313" s="115">
        <v>7.3</v>
      </c>
      <c r="U313" s="115">
        <v>3.9</v>
      </c>
      <c r="V313" s="7">
        <v>2000</v>
      </c>
      <c r="W313" s="7">
        <v>73200</v>
      </c>
      <c r="X313" s="115">
        <v>2.8</v>
      </c>
      <c r="Y313" s="7" t="s">
        <v>14</v>
      </c>
    </row>
    <row r="314" spans="1:25">
      <c r="A314" s="4" t="s">
        <v>1642</v>
      </c>
      <c r="B314" s="7">
        <v>24000</v>
      </c>
      <c r="C314" s="7">
        <v>50900</v>
      </c>
      <c r="D314" s="115">
        <v>47.2</v>
      </c>
      <c r="E314" s="115">
        <v>8.8000000000000007</v>
      </c>
      <c r="F314" s="7">
        <v>33700</v>
      </c>
      <c r="G314" s="7">
        <v>50900</v>
      </c>
      <c r="H314" s="115">
        <v>66.3</v>
      </c>
      <c r="I314" s="115">
        <v>8.4</v>
      </c>
      <c r="J314" s="7">
        <v>40000</v>
      </c>
      <c r="K314" s="7">
        <v>50900</v>
      </c>
      <c r="L314" s="115">
        <v>78.5</v>
      </c>
      <c r="M314" s="115">
        <v>7.3</v>
      </c>
      <c r="N314" s="7">
        <v>47300</v>
      </c>
      <c r="O314" s="7">
        <v>50900</v>
      </c>
      <c r="P314" s="115">
        <v>93</v>
      </c>
      <c r="Q314" s="115">
        <v>4.5</v>
      </c>
      <c r="R314" s="7" t="s">
        <v>56</v>
      </c>
      <c r="S314" s="7">
        <v>50900</v>
      </c>
      <c r="T314" s="7" t="s">
        <v>56</v>
      </c>
      <c r="U314" s="7" t="s">
        <v>56</v>
      </c>
      <c r="V314" s="7">
        <v>3200</v>
      </c>
      <c r="W314" s="7">
        <v>50900</v>
      </c>
      <c r="X314" s="115">
        <v>6.3</v>
      </c>
      <c r="Y314" s="7" t="s">
        <v>14</v>
      </c>
    </row>
    <row r="315" spans="1:25">
      <c r="A315" s="4" t="s">
        <v>510</v>
      </c>
      <c r="B315" s="7">
        <v>14400</v>
      </c>
      <c r="C315" s="7">
        <v>48800</v>
      </c>
      <c r="D315" s="115">
        <v>29.6</v>
      </c>
      <c r="E315" s="115">
        <v>8.4</v>
      </c>
      <c r="F315" s="7">
        <v>24700</v>
      </c>
      <c r="G315" s="7">
        <v>48800</v>
      </c>
      <c r="H315" s="115">
        <v>50.5</v>
      </c>
      <c r="I315" s="115">
        <v>9.1999999999999993</v>
      </c>
      <c r="J315" s="7">
        <v>34500</v>
      </c>
      <c r="K315" s="7">
        <v>48800</v>
      </c>
      <c r="L315" s="115">
        <v>70.7</v>
      </c>
      <c r="M315" s="115">
        <v>8.4</v>
      </c>
      <c r="N315" s="7">
        <v>40000</v>
      </c>
      <c r="O315" s="7">
        <v>48800</v>
      </c>
      <c r="P315" s="115">
        <v>82</v>
      </c>
      <c r="Q315" s="115">
        <v>7.1</v>
      </c>
      <c r="R315" s="7">
        <v>6500</v>
      </c>
      <c r="S315" s="7">
        <v>48800</v>
      </c>
      <c r="T315" s="115">
        <v>13.3</v>
      </c>
      <c r="U315" s="115">
        <v>6.3</v>
      </c>
      <c r="V315" s="7">
        <v>2300</v>
      </c>
      <c r="W315" s="7">
        <v>48800</v>
      </c>
      <c r="X315" s="115">
        <v>4.8</v>
      </c>
      <c r="Y315" s="7" t="s">
        <v>14</v>
      </c>
    </row>
    <row r="316" spans="1:25">
      <c r="A316" s="4" t="s">
        <v>511</v>
      </c>
      <c r="B316" s="7">
        <v>24200</v>
      </c>
      <c r="C316" s="7">
        <v>80500</v>
      </c>
      <c r="D316" s="115">
        <v>30.1</v>
      </c>
      <c r="E316" s="115">
        <v>6.4</v>
      </c>
      <c r="F316" s="7">
        <v>37000</v>
      </c>
      <c r="G316" s="7">
        <v>80500</v>
      </c>
      <c r="H316" s="115">
        <v>46</v>
      </c>
      <c r="I316" s="115">
        <v>6.9</v>
      </c>
      <c r="J316" s="7">
        <v>56400</v>
      </c>
      <c r="K316" s="7">
        <v>80500</v>
      </c>
      <c r="L316" s="115">
        <v>70.2</v>
      </c>
      <c r="M316" s="115">
        <v>6.3</v>
      </c>
      <c r="N316" s="7">
        <v>69000</v>
      </c>
      <c r="O316" s="7">
        <v>80500</v>
      </c>
      <c r="P316" s="115">
        <v>85.7</v>
      </c>
      <c r="Q316" s="115">
        <v>4.8</v>
      </c>
      <c r="R316" s="7">
        <v>5700</v>
      </c>
      <c r="S316" s="7">
        <v>80500</v>
      </c>
      <c r="T316" s="115">
        <v>7.1</v>
      </c>
      <c r="U316" s="115">
        <v>3.6</v>
      </c>
      <c r="V316" s="7">
        <v>5800</v>
      </c>
      <c r="W316" s="7">
        <v>80500</v>
      </c>
      <c r="X316" s="115">
        <v>7.2</v>
      </c>
      <c r="Y316" s="115">
        <v>3.6</v>
      </c>
    </row>
    <row r="317" spans="1:25">
      <c r="A317" s="4" t="s">
        <v>534</v>
      </c>
      <c r="B317" s="7">
        <v>37400</v>
      </c>
      <c r="C317" s="7">
        <v>72800</v>
      </c>
      <c r="D317" s="115">
        <v>51.4</v>
      </c>
      <c r="E317" s="115">
        <v>7.6</v>
      </c>
      <c r="F317" s="7">
        <v>48400</v>
      </c>
      <c r="G317" s="7">
        <v>72800</v>
      </c>
      <c r="H317" s="115">
        <v>66.5</v>
      </c>
      <c r="I317" s="115">
        <v>7.2</v>
      </c>
      <c r="J317" s="7">
        <v>60100</v>
      </c>
      <c r="K317" s="7">
        <v>72800</v>
      </c>
      <c r="L317" s="115">
        <v>82.6</v>
      </c>
      <c r="M317" s="115">
        <v>5.8</v>
      </c>
      <c r="N317" s="7">
        <v>66700</v>
      </c>
      <c r="O317" s="7">
        <v>72800</v>
      </c>
      <c r="P317" s="115">
        <v>91.7</v>
      </c>
      <c r="Q317" s="115">
        <v>4.2</v>
      </c>
      <c r="R317" s="7">
        <v>2600</v>
      </c>
      <c r="S317" s="7">
        <v>72800</v>
      </c>
      <c r="T317" s="115">
        <v>3.6</v>
      </c>
      <c r="U317" s="7" t="s">
        <v>14</v>
      </c>
      <c r="V317" s="7">
        <v>3400</v>
      </c>
      <c r="W317" s="7">
        <v>72800</v>
      </c>
      <c r="X317" s="115">
        <v>4.7</v>
      </c>
      <c r="Y317" s="7" t="s">
        <v>14</v>
      </c>
    </row>
    <row r="318" spans="1:25">
      <c r="A318" s="4" t="s">
        <v>536</v>
      </c>
      <c r="B318" s="7">
        <v>23400</v>
      </c>
      <c r="C318" s="7">
        <v>51900</v>
      </c>
      <c r="D318" s="115">
        <v>45.1</v>
      </c>
      <c r="E318" s="115">
        <v>7.9</v>
      </c>
      <c r="F318" s="7">
        <v>35300</v>
      </c>
      <c r="G318" s="7">
        <v>51900</v>
      </c>
      <c r="H318" s="115">
        <v>68.099999999999994</v>
      </c>
      <c r="I318" s="115">
        <v>7.4</v>
      </c>
      <c r="J318" s="7">
        <v>45600</v>
      </c>
      <c r="K318" s="7">
        <v>51900</v>
      </c>
      <c r="L318" s="115">
        <v>87.9</v>
      </c>
      <c r="M318" s="115">
        <v>5.2</v>
      </c>
      <c r="N318" s="7">
        <v>49000</v>
      </c>
      <c r="O318" s="7">
        <v>51900</v>
      </c>
      <c r="P318" s="115">
        <v>94.6</v>
      </c>
      <c r="Q318" s="115">
        <v>3.6</v>
      </c>
      <c r="R318" s="7">
        <v>1800</v>
      </c>
      <c r="S318" s="7">
        <v>51900</v>
      </c>
      <c r="T318" s="115">
        <v>3.5</v>
      </c>
      <c r="U318" s="7" t="s">
        <v>14</v>
      </c>
      <c r="V318" s="7" t="s">
        <v>1553</v>
      </c>
      <c r="W318" s="7">
        <v>51900</v>
      </c>
      <c r="X318" s="115">
        <v>1.9</v>
      </c>
      <c r="Y318" s="7" t="s">
        <v>14</v>
      </c>
    </row>
    <row r="319" spans="1:25">
      <c r="A319" s="4" t="s">
        <v>1643</v>
      </c>
      <c r="B319" s="7">
        <v>29100</v>
      </c>
      <c r="C319" s="7">
        <v>66500</v>
      </c>
      <c r="D319" s="115">
        <v>43.8</v>
      </c>
      <c r="E319" s="115">
        <v>7.7</v>
      </c>
      <c r="F319" s="7">
        <v>40100</v>
      </c>
      <c r="G319" s="7">
        <v>66500</v>
      </c>
      <c r="H319" s="115">
        <v>60.4</v>
      </c>
      <c r="I319" s="115">
        <v>7.6</v>
      </c>
      <c r="J319" s="7">
        <v>52300</v>
      </c>
      <c r="K319" s="7">
        <v>66500</v>
      </c>
      <c r="L319" s="115">
        <v>78.7</v>
      </c>
      <c r="M319" s="115">
        <v>6.4</v>
      </c>
      <c r="N319" s="7">
        <v>58000</v>
      </c>
      <c r="O319" s="7">
        <v>66500</v>
      </c>
      <c r="P319" s="115">
        <v>87.2</v>
      </c>
      <c r="Q319" s="115">
        <v>5.2</v>
      </c>
      <c r="R319" s="7">
        <v>2700</v>
      </c>
      <c r="S319" s="7">
        <v>66500</v>
      </c>
      <c r="T319" s="115">
        <v>4</v>
      </c>
      <c r="U319" s="7" t="s">
        <v>14</v>
      </c>
      <c r="V319" s="7">
        <v>5800</v>
      </c>
      <c r="W319" s="7">
        <v>66500</v>
      </c>
      <c r="X319" s="115">
        <v>8.8000000000000007</v>
      </c>
      <c r="Y319" s="115">
        <v>4.4000000000000004</v>
      </c>
    </row>
    <row r="320" spans="1:25">
      <c r="A320" s="4" t="s">
        <v>1644</v>
      </c>
      <c r="B320" s="7">
        <v>18500</v>
      </c>
      <c r="C320" s="7">
        <v>71100</v>
      </c>
      <c r="D320" s="115">
        <v>26</v>
      </c>
      <c r="E320" s="115">
        <v>6.3</v>
      </c>
      <c r="F320" s="7">
        <v>36500</v>
      </c>
      <c r="G320" s="7">
        <v>71100</v>
      </c>
      <c r="H320" s="115">
        <v>51.2</v>
      </c>
      <c r="I320" s="115">
        <v>7.1</v>
      </c>
      <c r="J320" s="7">
        <v>50800</v>
      </c>
      <c r="K320" s="7">
        <v>71100</v>
      </c>
      <c r="L320" s="115">
        <v>71.3</v>
      </c>
      <c r="M320" s="115">
        <v>6.4</v>
      </c>
      <c r="N320" s="7">
        <v>61500</v>
      </c>
      <c r="O320" s="7">
        <v>71100</v>
      </c>
      <c r="P320" s="115">
        <v>86.4</v>
      </c>
      <c r="Q320" s="115">
        <v>4.9000000000000004</v>
      </c>
      <c r="R320" s="7">
        <v>3200</v>
      </c>
      <c r="S320" s="7">
        <v>71100</v>
      </c>
      <c r="T320" s="115">
        <v>4.5</v>
      </c>
      <c r="U320" s="7" t="s">
        <v>14</v>
      </c>
      <c r="V320" s="7">
        <v>6400</v>
      </c>
      <c r="W320" s="7">
        <v>71100</v>
      </c>
      <c r="X320" s="115">
        <v>9</v>
      </c>
      <c r="Y320" s="115">
        <v>4.0999999999999996</v>
      </c>
    </row>
    <row r="321" spans="1:25">
      <c r="A321" s="4" t="s">
        <v>1645</v>
      </c>
      <c r="B321" s="7">
        <v>32100</v>
      </c>
      <c r="C321" s="7">
        <v>94500</v>
      </c>
      <c r="D321" s="115">
        <v>34</v>
      </c>
      <c r="E321" s="115">
        <v>6.1</v>
      </c>
      <c r="F321" s="7">
        <v>48800</v>
      </c>
      <c r="G321" s="7">
        <v>94500</v>
      </c>
      <c r="H321" s="115">
        <v>51.7</v>
      </c>
      <c r="I321" s="115">
        <v>6.5</v>
      </c>
      <c r="J321" s="7">
        <v>69400</v>
      </c>
      <c r="K321" s="7">
        <v>94500</v>
      </c>
      <c r="L321" s="115">
        <v>73.5</v>
      </c>
      <c r="M321" s="115">
        <v>5.7</v>
      </c>
      <c r="N321" s="7">
        <v>81100</v>
      </c>
      <c r="O321" s="7">
        <v>94500</v>
      </c>
      <c r="P321" s="115">
        <v>85.9</v>
      </c>
      <c r="Q321" s="115">
        <v>4.5</v>
      </c>
      <c r="R321" s="7">
        <v>3800</v>
      </c>
      <c r="S321" s="7">
        <v>94500</v>
      </c>
      <c r="T321" s="115">
        <v>4</v>
      </c>
      <c r="U321" s="115">
        <v>2.6</v>
      </c>
      <c r="V321" s="7">
        <v>9500</v>
      </c>
      <c r="W321" s="7">
        <v>94500</v>
      </c>
      <c r="X321" s="115">
        <v>10.1</v>
      </c>
      <c r="Y321" s="115">
        <v>3.9</v>
      </c>
    </row>
    <row r="322" spans="1:25">
      <c r="A322" s="4" t="s">
        <v>1646</v>
      </c>
      <c r="B322" s="7">
        <v>31700</v>
      </c>
      <c r="C322" s="7">
        <v>84700</v>
      </c>
      <c r="D322" s="115">
        <v>37.5</v>
      </c>
      <c r="E322" s="115">
        <v>6.2</v>
      </c>
      <c r="F322" s="7">
        <v>50900</v>
      </c>
      <c r="G322" s="7">
        <v>84700</v>
      </c>
      <c r="H322" s="115">
        <v>60.1</v>
      </c>
      <c r="I322" s="115">
        <v>6.3</v>
      </c>
      <c r="J322" s="7">
        <v>70200</v>
      </c>
      <c r="K322" s="7">
        <v>84700</v>
      </c>
      <c r="L322" s="115">
        <v>82.9</v>
      </c>
      <c r="M322" s="115">
        <v>4.8</v>
      </c>
      <c r="N322" s="7">
        <v>78500</v>
      </c>
      <c r="O322" s="7">
        <v>84700</v>
      </c>
      <c r="P322" s="115">
        <v>92.7</v>
      </c>
      <c r="Q322" s="115">
        <v>3.3</v>
      </c>
      <c r="R322" s="7">
        <v>2400</v>
      </c>
      <c r="S322" s="7">
        <v>84700</v>
      </c>
      <c r="T322" s="115">
        <v>2.8</v>
      </c>
      <c r="U322" s="7" t="s">
        <v>14</v>
      </c>
      <c r="V322" s="7">
        <v>3800</v>
      </c>
      <c r="W322" s="7">
        <v>84700</v>
      </c>
      <c r="X322" s="115">
        <v>4.5</v>
      </c>
      <c r="Y322" s="115">
        <v>2.7</v>
      </c>
    </row>
    <row r="323" spans="1:25">
      <c r="A323" s="4" t="s">
        <v>1647</v>
      </c>
      <c r="B323" s="7">
        <v>15900</v>
      </c>
      <c r="C323" s="7">
        <v>39400</v>
      </c>
      <c r="D323" s="115">
        <v>40.4</v>
      </c>
      <c r="E323" s="115">
        <v>3.4</v>
      </c>
      <c r="F323" s="7">
        <v>24300</v>
      </c>
      <c r="G323" s="7">
        <v>39400</v>
      </c>
      <c r="H323" s="115">
        <v>61.6</v>
      </c>
      <c r="I323" s="115">
        <v>3.4</v>
      </c>
      <c r="J323" s="7">
        <v>30900</v>
      </c>
      <c r="K323" s="7">
        <v>39400</v>
      </c>
      <c r="L323" s="115">
        <v>78.3</v>
      </c>
      <c r="M323" s="115">
        <v>2.9</v>
      </c>
      <c r="N323" s="7">
        <v>35200</v>
      </c>
      <c r="O323" s="7">
        <v>39400</v>
      </c>
      <c r="P323" s="115">
        <v>89.2</v>
      </c>
      <c r="Q323" s="115">
        <v>2.2000000000000002</v>
      </c>
      <c r="R323" s="7">
        <v>2100</v>
      </c>
      <c r="S323" s="7">
        <v>39400</v>
      </c>
      <c r="T323" s="115">
        <v>5.3</v>
      </c>
      <c r="U323" s="115">
        <v>1.6</v>
      </c>
      <c r="V323" s="7">
        <v>2200</v>
      </c>
      <c r="W323" s="7">
        <v>39400</v>
      </c>
      <c r="X323" s="115">
        <v>5.6</v>
      </c>
      <c r="Y323" s="115">
        <v>1.6</v>
      </c>
    </row>
    <row r="324" spans="1:25">
      <c r="A324" s="4" t="s">
        <v>1648</v>
      </c>
      <c r="B324" s="7">
        <v>27000</v>
      </c>
      <c r="C324" s="7">
        <v>73700</v>
      </c>
      <c r="D324" s="115">
        <v>36.6</v>
      </c>
      <c r="E324" s="115">
        <v>3.7</v>
      </c>
      <c r="F324" s="7">
        <v>42600</v>
      </c>
      <c r="G324" s="7">
        <v>73700</v>
      </c>
      <c r="H324" s="115">
        <v>57.9</v>
      </c>
      <c r="I324" s="115">
        <v>3.8</v>
      </c>
      <c r="J324" s="7">
        <v>57400</v>
      </c>
      <c r="K324" s="7">
        <v>73700</v>
      </c>
      <c r="L324" s="115">
        <v>77.900000000000006</v>
      </c>
      <c r="M324" s="115">
        <v>3.2</v>
      </c>
      <c r="N324" s="7">
        <v>65400</v>
      </c>
      <c r="O324" s="7">
        <v>73700</v>
      </c>
      <c r="P324" s="115">
        <v>88.8</v>
      </c>
      <c r="Q324" s="115">
        <v>2.4</v>
      </c>
      <c r="R324" s="7">
        <v>3400</v>
      </c>
      <c r="S324" s="7">
        <v>73700</v>
      </c>
      <c r="T324" s="115">
        <v>4.5999999999999996</v>
      </c>
      <c r="U324" s="115">
        <v>1.6</v>
      </c>
      <c r="V324" s="7">
        <v>4900</v>
      </c>
      <c r="W324" s="7">
        <v>73700</v>
      </c>
      <c r="X324" s="115">
        <v>6.7</v>
      </c>
      <c r="Y324" s="115">
        <v>1.9</v>
      </c>
    </row>
    <row r="325" spans="1:25">
      <c r="A325" s="4" t="s">
        <v>1649</v>
      </c>
      <c r="B325" s="7">
        <v>23400</v>
      </c>
      <c r="C325" s="7">
        <v>64900</v>
      </c>
      <c r="D325" s="115">
        <v>36.1</v>
      </c>
      <c r="E325" s="115">
        <v>3.7</v>
      </c>
      <c r="F325" s="7">
        <v>34200</v>
      </c>
      <c r="G325" s="7">
        <v>64900</v>
      </c>
      <c r="H325" s="115">
        <v>52.7</v>
      </c>
      <c r="I325" s="115">
        <v>3.8</v>
      </c>
      <c r="J325" s="7">
        <v>47000</v>
      </c>
      <c r="K325" s="7">
        <v>64900</v>
      </c>
      <c r="L325" s="115">
        <v>72.3</v>
      </c>
      <c r="M325" s="115">
        <v>3.4</v>
      </c>
      <c r="N325" s="7">
        <v>54900</v>
      </c>
      <c r="O325" s="7">
        <v>64900</v>
      </c>
      <c r="P325" s="115">
        <v>84.6</v>
      </c>
      <c r="Q325" s="115">
        <v>2.8</v>
      </c>
      <c r="R325" s="7">
        <v>3700</v>
      </c>
      <c r="S325" s="7">
        <v>64900</v>
      </c>
      <c r="T325" s="115">
        <v>5.7</v>
      </c>
      <c r="U325" s="115">
        <v>1.8</v>
      </c>
      <c r="V325" s="7">
        <v>6300</v>
      </c>
      <c r="W325" s="7">
        <v>64900</v>
      </c>
      <c r="X325" s="115">
        <v>9.6999999999999993</v>
      </c>
      <c r="Y325" s="115">
        <v>2.2999999999999998</v>
      </c>
    </row>
    <row r="326" spans="1:25">
      <c r="A326" s="4" t="s">
        <v>1650</v>
      </c>
      <c r="B326" s="7">
        <v>17800</v>
      </c>
      <c r="C326" s="7">
        <v>54800</v>
      </c>
      <c r="D326" s="115">
        <v>32.5</v>
      </c>
      <c r="E326" s="115">
        <v>3.4</v>
      </c>
      <c r="F326" s="7">
        <v>27900</v>
      </c>
      <c r="G326" s="7">
        <v>54800</v>
      </c>
      <c r="H326" s="115">
        <v>50.9</v>
      </c>
      <c r="I326" s="115">
        <v>3.6</v>
      </c>
      <c r="J326" s="7">
        <v>38900</v>
      </c>
      <c r="K326" s="7">
        <v>54800</v>
      </c>
      <c r="L326" s="115">
        <v>71</v>
      </c>
      <c r="M326" s="115">
        <v>3.3</v>
      </c>
      <c r="N326" s="7">
        <v>45900</v>
      </c>
      <c r="O326" s="7">
        <v>54800</v>
      </c>
      <c r="P326" s="115">
        <v>83.9</v>
      </c>
      <c r="Q326" s="115">
        <v>2.7</v>
      </c>
      <c r="R326" s="7">
        <v>3600</v>
      </c>
      <c r="S326" s="7">
        <v>54800</v>
      </c>
      <c r="T326" s="115">
        <v>6.6</v>
      </c>
      <c r="U326" s="115">
        <v>1.8</v>
      </c>
      <c r="V326" s="7">
        <v>5200</v>
      </c>
      <c r="W326" s="7">
        <v>54800</v>
      </c>
      <c r="X326" s="115">
        <v>9.5</v>
      </c>
      <c r="Y326" s="115">
        <v>2.1</v>
      </c>
    </row>
    <row r="327" spans="1:25">
      <c r="A327" s="4" t="s">
        <v>1651</v>
      </c>
      <c r="B327" s="7">
        <v>30200</v>
      </c>
      <c r="C327" s="7">
        <v>93100</v>
      </c>
      <c r="D327" s="115">
        <v>32.4</v>
      </c>
      <c r="E327" s="115">
        <v>3.4</v>
      </c>
      <c r="F327" s="7">
        <v>49100</v>
      </c>
      <c r="G327" s="7">
        <v>93100</v>
      </c>
      <c r="H327" s="115">
        <v>52.7</v>
      </c>
      <c r="I327" s="115">
        <v>3.7</v>
      </c>
      <c r="J327" s="7">
        <v>66100</v>
      </c>
      <c r="K327" s="7">
        <v>93100</v>
      </c>
      <c r="L327" s="115">
        <v>70.900000000000006</v>
      </c>
      <c r="M327" s="115">
        <v>3.3</v>
      </c>
      <c r="N327" s="7">
        <v>78600</v>
      </c>
      <c r="O327" s="7">
        <v>93100</v>
      </c>
      <c r="P327" s="115">
        <v>84.4</v>
      </c>
      <c r="Q327" s="115">
        <v>2.7</v>
      </c>
      <c r="R327" s="7">
        <v>7500</v>
      </c>
      <c r="S327" s="7">
        <v>93100</v>
      </c>
      <c r="T327" s="115">
        <v>8.1</v>
      </c>
      <c r="U327" s="115">
        <v>2</v>
      </c>
      <c r="V327" s="7">
        <v>7000</v>
      </c>
      <c r="W327" s="7">
        <v>93100</v>
      </c>
      <c r="X327" s="115">
        <v>7.6</v>
      </c>
      <c r="Y327" s="115">
        <v>1.9</v>
      </c>
    </row>
    <row r="328" spans="1:25">
      <c r="A328" s="4" t="s">
        <v>551</v>
      </c>
      <c r="B328" s="7">
        <v>26500</v>
      </c>
      <c r="C328" s="7">
        <v>85700</v>
      </c>
      <c r="D328" s="115">
        <v>30.9</v>
      </c>
      <c r="E328" s="115">
        <v>3.3</v>
      </c>
      <c r="F328" s="7">
        <v>45300</v>
      </c>
      <c r="G328" s="7">
        <v>85700</v>
      </c>
      <c r="H328" s="115">
        <v>52.8</v>
      </c>
      <c r="I328" s="115">
        <v>3.6</v>
      </c>
      <c r="J328" s="7">
        <v>62800</v>
      </c>
      <c r="K328" s="7">
        <v>85700</v>
      </c>
      <c r="L328" s="115">
        <v>73.3</v>
      </c>
      <c r="M328" s="115">
        <v>3.2</v>
      </c>
      <c r="N328" s="7">
        <v>71600</v>
      </c>
      <c r="O328" s="7">
        <v>85700</v>
      </c>
      <c r="P328" s="115">
        <v>83.6</v>
      </c>
      <c r="Q328" s="115">
        <v>2.6</v>
      </c>
      <c r="R328" s="7">
        <v>6700</v>
      </c>
      <c r="S328" s="7">
        <v>85700</v>
      </c>
      <c r="T328" s="115">
        <v>7.8</v>
      </c>
      <c r="U328" s="115">
        <v>1.9</v>
      </c>
      <c r="V328" s="7">
        <v>7400</v>
      </c>
      <c r="W328" s="7">
        <v>85700</v>
      </c>
      <c r="X328" s="115">
        <v>8.6</v>
      </c>
      <c r="Y328" s="115">
        <v>2</v>
      </c>
    </row>
    <row r="329" spans="1:25">
      <c r="A329" s="4" t="s">
        <v>1652</v>
      </c>
      <c r="B329" s="7">
        <v>28200</v>
      </c>
      <c r="C329" s="7">
        <v>73600</v>
      </c>
      <c r="D329" s="115">
        <v>38.299999999999997</v>
      </c>
      <c r="E329" s="115">
        <v>3.8</v>
      </c>
      <c r="F329" s="7">
        <v>43500</v>
      </c>
      <c r="G329" s="7">
        <v>73600</v>
      </c>
      <c r="H329" s="115">
        <v>59.1</v>
      </c>
      <c r="I329" s="115">
        <v>3.8</v>
      </c>
      <c r="J329" s="7">
        <v>57100</v>
      </c>
      <c r="K329" s="7">
        <v>73600</v>
      </c>
      <c r="L329" s="115">
        <v>77.599999999999994</v>
      </c>
      <c r="M329" s="115">
        <v>3.2</v>
      </c>
      <c r="N329" s="7">
        <v>63800</v>
      </c>
      <c r="O329" s="7">
        <v>73600</v>
      </c>
      <c r="P329" s="115">
        <v>86.7</v>
      </c>
      <c r="Q329" s="115">
        <v>2.6</v>
      </c>
      <c r="R329" s="7">
        <v>4300</v>
      </c>
      <c r="S329" s="7">
        <v>73600</v>
      </c>
      <c r="T329" s="115">
        <v>5.8</v>
      </c>
      <c r="U329" s="115">
        <v>1.8</v>
      </c>
      <c r="V329" s="7">
        <v>5500</v>
      </c>
      <c r="W329" s="7">
        <v>73600</v>
      </c>
      <c r="X329" s="115">
        <v>7.4</v>
      </c>
      <c r="Y329" s="115">
        <v>2</v>
      </c>
    </row>
    <row r="330" spans="1:25">
      <c r="A330" s="4" t="s">
        <v>571</v>
      </c>
      <c r="B330" s="7">
        <v>16800</v>
      </c>
      <c r="C330" s="7">
        <v>47600</v>
      </c>
      <c r="D330" s="115">
        <v>35.4</v>
      </c>
      <c r="E330" s="115">
        <v>3.5</v>
      </c>
      <c r="F330" s="7">
        <v>29700</v>
      </c>
      <c r="G330" s="7">
        <v>47600</v>
      </c>
      <c r="H330" s="115">
        <v>62.4</v>
      </c>
      <c r="I330" s="115">
        <v>3.6</v>
      </c>
      <c r="J330" s="7">
        <v>37600</v>
      </c>
      <c r="K330" s="7">
        <v>47600</v>
      </c>
      <c r="L330" s="115">
        <v>78.900000000000006</v>
      </c>
      <c r="M330" s="115">
        <v>3</v>
      </c>
      <c r="N330" s="7">
        <v>42000</v>
      </c>
      <c r="O330" s="7">
        <v>47600</v>
      </c>
      <c r="P330" s="115">
        <v>88.1</v>
      </c>
      <c r="Q330" s="115">
        <v>2.4</v>
      </c>
      <c r="R330" s="7">
        <v>2100</v>
      </c>
      <c r="S330" s="7">
        <v>47600</v>
      </c>
      <c r="T330" s="115">
        <v>4.5</v>
      </c>
      <c r="U330" s="115">
        <v>1.5</v>
      </c>
      <c r="V330" s="7">
        <v>3500</v>
      </c>
      <c r="W330" s="7">
        <v>47600</v>
      </c>
      <c r="X330" s="115">
        <v>7.4</v>
      </c>
      <c r="Y330" s="115">
        <v>1.9</v>
      </c>
    </row>
    <row r="331" spans="1:25">
      <c r="A331" s="4" t="s">
        <v>1653</v>
      </c>
      <c r="B331" s="7">
        <v>24500</v>
      </c>
      <c r="C331" s="7">
        <v>71500</v>
      </c>
      <c r="D331" s="115">
        <v>34.200000000000003</v>
      </c>
      <c r="E331" s="115">
        <v>3.3</v>
      </c>
      <c r="F331" s="7">
        <v>37700</v>
      </c>
      <c r="G331" s="7">
        <v>71500</v>
      </c>
      <c r="H331" s="115">
        <v>52.8</v>
      </c>
      <c r="I331" s="115">
        <v>3.4</v>
      </c>
      <c r="J331" s="7">
        <v>52800</v>
      </c>
      <c r="K331" s="7">
        <v>71500</v>
      </c>
      <c r="L331" s="115">
        <v>73.8</v>
      </c>
      <c r="M331" s="115">
        <v>3</v>
      </c>
      <c r="N331" s="7">
        <v>60800</v>
      </c>
      <c r="O331" s="7">
        <v>71500</v>
      </c>
      <c r="P331" s="115">
        <v>85</v>
      </c>
      <c r="Q331" s="115">
        <v>2.5</v>
      </c>
      <c r="R331" s="7">
        <v>4100</v>
      </c>
      <c r="S331" s="7">
        <v>71500</v>
      </c>
      <c r="T331" s="115">
        <v>5.7</v>
      </c>
      <c r="U331" s="115">
        <v>1.6</v>
      </c>
      <c r="V331" s="7">
        <v>6700</v>
      </c>
      <c r="W331" s="7">
        <v>71500</v>
      </c>
      <c r="X331" s="115">
        <v>9.3000000000000007</v>
      </c>
      <c r="Y331" s="115">
        <v>2</v>
      </c>
    </row>
    <row r="332" spans="1:25">
      <c r="A332" s="4" t="s">
        <v>1654</v>
      </c>
      <c r="B332" s="7">
        <v>41600</v>
      </c>
      <c r="C332" s="7">
        <v>107600</v>
      </c>
      <c r="D332" s="115">
        <v>38.6</v>
      </c>
      <c r="E332" s="115">
        <v>3.1</v>
      </c>
      <c r="F332" s="7">
        <v>60900</v>
      </c>
      <c r="G332" s="7">
        <v>107600</v>
      </c>
      <c r="H332" s="115">
        <v>56.5</v>
      </c>
      <c r="I332" s="115">
        <v>3.2</v>
      </c>
      <c r="J332" s="7">
        <v>81300</v>
      </c>
      <c r="K332" s="7">
        <v>107600</v>
      </c>
      <c r="L332" s="115">
        <v>75.5</v>
      </c>
      <c r="M332" s="115">
        <v>2.8</v>
      </c>
      <c r="N332" s="7">
        <v>91000</v>
      </c>
      <c r="O332" s="7">
        <v>107600</v>
      </c>
      <c r="P332" s="115">
        <v>84.6</v>
      </c>
      <c r="Q332" s="115">
        <v>2.2999999999999998</v>
      </c>
      <c r="R332" s="7">
        <v>7400</v>
      </c>
      <c r="S332" s="7">
        <v>107600</v>
      </c>
      <c r="T332" s="115">
        <v>6.9</v>
      </c>
      <c r="U332" s="115">
        <v>1.6</v>
      </c>
      <c r="V332" s="7">
        <v>9300</v>
      </c>
      <c r="W332" s="7">
        <v>107600</v>
      </c>
      <c r="X332" s="115">
        <v>8.6</v>
      </c>
      <c r="Y332" s="115">
        <v>1.8</v>
      </c>
    </row>
    <row r="333" spans="1:25">
      <c r="A333" s="4" t="s">
        <v>1655</v>
      </c>
      <c r="B333" s="7">
        <v>58200</v>
      </c>
      <c r="C333" s="7">
        <v>154800</v>
      </c>
      <c r="D333" s="115">
        <v>37.6</v>
      </c>
      <c r="E333" s="115">
        <v>3.1</v>
      </c>
      <c r="F333" s="7">
        <v>92500</v>
      </c>
      <c r="G333" s="7">
        <v>154800</v>
      </c>
      <c r="H333" s="115">
        <v>59.7</v>
      </c>
      <c r="I333" s="115">
        <v>3.1</v>
      </c>
      <c r="J333" s="7">
        <v>118700</v>
      </c>
      <c r="K333" s="7">
        <v>154800</v>
      </c>
      <c r="L333" s="115">
        <v>76.7</v>
      </c>
      <c r="M333" s="115">
        <v>2.7</v>
      </c>
      <c r="N333" s="7">
        <v>133200</v>
      </c>
      <c r="O333" s="7">
        <v>154800</v>
      </c>
      <c r="P333" s="115">
        <v>86</v>
      </c>
      <c r="Q333" s="115">
        <v>2.2000000000000002</v>
      </c>
      <c r="R333" s="7">
        <v>9300</v>
      </c>
      <c r="S333" s="7">
        <v>154800</v>
      </c>
      <c r="T333" s="115">
        <v>6</v>
      </c>
      <c r="U333" s="115">
        <v>1.5</v>
      </c>
      <c r="V333" s="7">
        <v>12300</v>
      </c>
      <c r="W333" s="7">
        <v>154800</v>
      </c>
      <c r="X333" s="115">
        <v>7.9</v>
      </c>
      <c r="Y333" s="115">
        <v>1.7</v>
      </c>
    </row>
    <row r="334" spans="1:25">
      <c r="A334" s="4" t="s">
        <v>1656</v>
      </c>
      <c r="B334" s="7">
        <v>24500</v>
      </c>
      <c r="C334" s="7">
        <v>85600</v>
      </c>
      <c r="D334" s="115">
        <v>28.6</v>
      </c>
      <c r="E334" s="115">
        <v>3.4</v>
      </c>
      <c r="F334" s="7">
        <v>40200</v>
      </c>
      <c r="G334" s="7">
        <v>85600</v>
      </c>
      <c r="H334" s="115">
        <v>47</v>
      </c>
      <c r="I334" s="115">
        <v>3.7</v>
      </c>
      <c r="J334" s="7">
        <v>60000</v>
      </c>
      <c r="K334" s="7">
        <v>85600</v>
      </c>
      <c r="L334" s="115">
        <v>70</v>
      </c>
      <c r="M334" s="115">
        <v>3.4</v>
      </c>
      <c r="N334" s="7">
        <v>70200</v>
      </c>
      <c r="O334" s="7">
        <v>85600</v>
      </c>
      <c r="P334" s="115">
        <v>82</v>
      </c>
      <c r="Q334" s="115">
        <v>2.9</v>
      </c>
      <c r="R334" s="7">
        <v>6100</v>
      </c>
      <c r="S334" s="7">
        <v>85600</v>
      </c>
      <c r="T334" s="115">
        <v>7.1</v>
      </c>
      <c r="U334" s="115">
        <v>1.9</v>
      </c>
      <c r="V334" s="7">
        <v>9300</v>
      </c>
      <c r="W334" s="7">
        <v>85600</v>
      </c>
      <c r="X334" s="115">
        <v>10.8</v>
      </c>
      <c r="Y334" s="115">
        <v>2.2999999999999998</v>
      </c>
    </row>
    <row r="335" spans="1:25">
      <c r="A335" s="4" t="s">
        <v>580</v>
      </c>
      <c r="B335" s="7">
        <v>30100</v>
      </c>
      <c r="C335" s="7">
        <v>87600</v>
      </c>
      <c r="D335" s="115">
        <v>34.299999999999997</v>
      </c>
      <c r="E335" s="115">
        <v>3.3</v>
      </c>
      <c r="F335" s="7">
        <v>45300</v>
      </c>
      <c r="G335" s="7">
        <v>87600</v>
      </c>
      <c r="H335" s="115">
        <v>51.7</v>
      </c>
      <c r="I335" s="115">
        <v>3.5</v>
      </c>
      <c r="J335" s="7">
        <v>63500</v>
      </c>
      <c r="K335" s="7">
        <v>87600</v>
      </c>
      <c r="L335" s="115">
        <v>72.5</v>
      </c>
      <c r="M335" s="115">
        <v>3.1</v>
      </c>
      <c r="N335" s="7">
        <v>73700</v>
      </c>
      <c r="O335" s="7">
        <v>87600</v>
      </c>
      <c r="P335" s="115">
        <v>84.2</v>
      </c>
      <c r="Q335" s="115">
        <v>2.6</v>
      </c>
      <c r="R335" s="7">
        <v>5900</v>
      </c>
      <c r="S335" s="7">
        <v>87600</v>
      </c>
      <c r="T335" s="115">
        <v>6.7</v>
      </c>
      <c r="U335" s="115">
        <v>1.8</v>
      </c>
      <c r="V335" s="7">
        <v>8000</v>
      </c>
      <c r="W335" s="7">
        <v>87600</v>
      </c>
      <c r="X335" s="115">
        <v>9.1</v>
      </c>
      <c r="Y335" s="115">
        <v>2</v>
      </c>
    </row>
    <row r="336" spans="1:25">
      <c r="A336" s="4" t="s">
        <v>585</v>
      </c>
      <c r="B336" s="7">
        <v>35100</v>
      </c>
      <c r="C336" s="7">
        <v>76500</v>
      </c>
      <c r="D336" s="115">
        <v>45.9</v>
      </c>
      <c r="E336" s="115">
        <v>3.8</v>
      </c>
      <c r="F336" s="7">
        <v>47800</v>
      </c>
      <c r="G336" s="7">
        <v>76500</v>
      </c>
      <c r="H336" s="115">
        <v>62.5</v>
      </c>
      <c r="I336" s="115">
        <v>3.6</v>
      </c>
      <c r="J336" s="7">
        <v>58600</v>
      </c>
      <c r="K336" s="7">
        <v>76500</v>
      </c>
      <c r="L336" s="115">
        <v>76.599999999999994</v>
      </c>
      <c r="M336" s="115">
        <v>3.2</v>
      </c>
      <c r="N336" s="7">
        <v>68000</v>
      </c>
      <c r="O336" s="7">
        <v>76500</v>
      </c>
      <c r="P336" s="115">
        <v>88.9</v>
      </c>
      <c r="Q336" s="115">
        <v>2.4</v>
      </c>
      <c r="R336" s="7">
        <v>4500</v>
      </c>
      <c r="S336" s="7">
        <v>76500</v>
      </c>
      <c r="T336" s="115">
        <v>5.9</v>
      </c>
      <c r="U336" s="115">
        <v>1.8</v>
      </c>
      <c r="V336" s="7">
        <v>4000</v>
      </c>
      <c r="W336" s="7">
        <v>76500</v>
      </c>
      <c r="X336" s="115">
        <v>5.2</v>
      </c>
      <c r="Y336" s="115">
        <v>1.7</v>
      </c>
    </row>
    <row r="337" spans="1:25">
      <c r="A337" s="4" t="s">
        <v>1657</v>
      </c>
      <c r="B337" s="7">
        <v>114400</v>
      </c>
      <c r="C337" s="7">
        <v>246700</v>
      </c>
      <c r="D337" s="115">
        <v>46.4</v>
      </c>
      <c r="E337" s="115">
        <v>3.4</v>
      </c>
      <c r="F337" s="7">
        <v>152300</v>
      </c>
      <c r="G337" s="7">
        <v>246700</v>
      </c>
      <c r="H337" s="115">
        <v>61.7</v>
      </c>
      <c r="I337" s="115">
        <v>3.3</v>
      </c>
      <c r="J337" s="7">
        <v>193200</v>
      </c>
      <c r="K337" s="7">
        <v>246700</v>
      </c>
      <c r="L337" s="115">
        <v>78.3</v>
      </c>
      <c r="M337" s="115">
        <v>2.8</v>
      </c>
      <c r="N337" s="7">
        <v>215800</v>
      </c>
      <c r="O337" s="7">
        <v>246700</v>
      </c>
      <c r="P337" s="115">
        <v>87.5</v>
      </c>
      <c r="Q337" s="115">
        <v>2.2000000000000002</v>
      </c>
      <c r="R337" s="7">
        <v>13800</v>
      </c>
      <c r="S337" s="7">
        <v>246700</v>
      </c>
      <c r="T337" s="115">
        <v>5.6</v>
      </c>
      <c r="U337" s="115">
        <v>1.5</v>
      </c>
      <c r="V337" s="7">
        <v>17200</v>
      </c>
      <c r="W337" s="7">
        <v>246700</v>
      </c>
      <c r="X337" s="115">
        <v>7</v>
      </c>
      <c r="Y337" s="115">
        <v>1.7</v>
      </c>
    </row>
    <row r="338" spans="1:25">
      <c r="A338" s="4" t="s">
        <v>1658</v>
      </c>
      <c r="B338" s="7">
        <v>49100</v>
      </c>
      <c r="C338" s="7">
        <v>149500</v>
      </c>
      <c r="D338" s="115">
        <v>32.799999999999997</v>
      </c>
      <c r="E338" s="115">
        <v>3.2</v>
      </c>
      <c r="F338" s="7">
        <v>74600</v>
      </c>
      <c r="G338" s="7">
        <v>149500</v>
      </c>
      <c r="H338" s="115">
        <v>49.9</v>
      </c>
      <c r="I338" s="115">
        <v>3.4</v>
      </c>
      <c r="J338" s="7">
        <v>103700</v>
      </c>
      <c r="K338" s="7">
        <v>149500</v>
      </c>
      <c r="L338" s="115">
        <v>69.400000000000006</v>
      </c>
      <c r="M338" s="115">
        <v>3.1</v>
      </c>
      <c r="N338" s="7">
        <v>123500</v>
      </c>
      <c r="O338" s="7">
        <v>149500</v>
      </c>
      <c r="P338" s="115">
        <v>82.6</v>
      </c>
      <c r="Q338" s="115">
        <v>2.6</v>
      </c>
      <c r="R338" s="7">
        <v>9600</v>
      </c>
      <c r="S338" s="7">
        <v>149500</v>
      </c>
      <c r="T338" s="115">
        <v>6.4</v>
      </c>
      <c r="U338" s="115">
        <v>1.7</v>
      </c>
      <c r="V338" s="7">
        <v>16400</v>
      </c>
      <c r="W338" s="7">
        <v>149500</v>
      </c>
      <c r="X338" s="115">
        <v>11</v>
      </c>
      <c r="Y338" s="115">
        <v>2.1</v>
      </c>
    </row>
    <row r="339" spans="1:25">
      <c r="A339" s="4" t="s">
        <v>1659</v>
      </c>
      <c r="B339" s="7">
        <v>10400</v>
      </c>
      <c r="C339" s="7">
        <v>36700</v>
      </c>
      <c r="D339" s="115">
        <v>28.5</v>
      </c>
      <c r="E339" s="115">
        <v>3.8</v>
      </c>
      <c r="F339" s="7">
        <v>16200</v>
      </c>
      <c r="G339" s="7">
        <v>36700</v>
      </c>
      <c r="H339" s="115">
        <v>44.1</v>
      </c>
      <c r="I339" s="115">
        <v>4.2</v>
      </c>
      <c r="J339" s="7">
        <v>22000</v>
      </c>
      <c r="K339" s="7">
        <v>36700</v>
      </c>
      <c r="L339" s="115">
        <v>59.9</v>
      </c>
      <c r="M339" s="115">
        <v>4.2</v>
      </c>
      <c r="N339" s="7">
        <v>27000</v>
      </c>
      <c r="O339" s="7">
        <v>36700</v>
      </c>
      <c r="P339" s="115">
        <v>73.5</v>
      </c>
      <c r="Q339" s="115">
        <v>3.7</v>
      </c>
      <c r="R339" s="7">
        <v>3900</v>
      </c>
      <c r="S339" s="7">
        <v>36700</v>
      </c>
      <c r="T339" s="115">
        <v>10.5</v>
      </c>
      <c r="U339" s="115">
        <v>2.6</v>
      </c>
      <c r="V339" s="7">
        <v>5900</v>
      </c>
      <c r="W339" s="7">
        <v>36700</v>
      </c>
      <c r="X339" s="115">
        <v>16</v>
      </c>
      <c r="Y339" s="115">
        <v>3.1</v>
      </c>
    </row>
    <row r="340" spans="1:25">
      <c r="A340" s="4" t="s">
        <v>583</v>
      </c>
      <c r="B340" s="7">
        <v>31800</v>
      </c>
      <c r="C340" s="7">
        <v>111600</v>
      </c>
      <c r="D340" s="115">
        <v>28.5</v>
      </c>
      <c r="E340" s="115">
        <v>2.9</v>
      </c>
      <c r="F340" s="7">
        <v>55100</v>
      </c>
      <c r="G340" s="7">
        <v>111600</v>
      </c>
      <c r="H340" s="115">
        <v>49.4</v>
      </c>
      <c r="I340" s="115">
        <v>3.2</v>
      </c>
      <c r="J340" s="7">
        <v>79600</v>
      </c>
      <c r="K340" s="7">
        <v>111600</v>
      </c>
      <c r="L340" s="115">
        <v>71.400000000000006</v>
      </c>
      <c r="M340" s="115">
        <v>2.9</v>
      </c>
      <c r="N340" s="7">
        <v>94500</v>
      </c>
      <c r="O340" s="7">
        <v>111600</v>
      </c>
      <c r="P340" s="115">
        <v>84.7</v>
      </c>
      <c r="Q340" s="115">
        <v>2.2999999999999998</v>
      </c>
      <c r="R340" s="7">
        <v>6800</v>
      </c>
      <c r="S340" s="7">
        <v>111600</v>
      </c>
      <c r="T340" s="115">
        <v>6.1</v>
      </c>
      <c r="U340" s="115">
        <v>1.5</v>
      </c>
      <c r="V340" s="7">
        <v>10300</v>
      </c>
      <c r="W340" s="7">
        <v>111600</v>
      </c>
      <c r="X340" s="115">
        <v>9.3000000000000007</v>
      </c>
      <c r="Y340" s="115">
        <v>1.9</v>
      </c>
    </row>
    <row r="341" spans="1:25">
      <c r="A341" s="4" t="s">
        <v>579</v>
      </c>
      <c r="B341" s="7">
        <v>10800</v>
      </c>
      <c r="C341" s="7">
        <v>43200</v>
      </c>
      <c r="D341" s="115">
        <v>24.9</v>
      </c>
      <c r="E341" s="115">
        <v>3.5</v>
      </c>
      <c r="F341" s="7">
        <v>19700</v>
      </c>
      <c r="G341" s="7">
        <v>43200</v>
      </c>
      <c r="H341" s="115">
        <v>45.7</v>
      </c>
      <c r="I341" s="115">
        <v>4</v>
      </c>
      <c r="J341" s="7">
        <v>27900</v>
      </c>
      <c r="K341" s="7">
        <v>43200</v>
      </c>
      <c r="L341" s="115">
        <v>64.599999999999994</v>
      </c>
      <c r="M341" s="115">
        <v>3.9</v>
      </c>
      <c r="N341" s="7">
        <v>33700</v>
      </c>
      <c r="O341" s="7">
        <v>43200</v>
      </c>
      <c r="P341" s="115">
        <v>78.099999999999994</v>
      </c>
      <c r="Q341" s="115">
        <v>3.3</v>
      </c>
      <c r="R341" s="7">
        <v>3500</v>
      </c>
      <c r="S341" s="7">
        <v>43200</v>
      </c>
      <c r="T341" s="115">
        <v>8.1</v>
      </c>
      <c r="U341" s="115">
        <v>2.2000000000000002</v>
      </c>
      <c r="V341" s="7">
        <v>6000</v>
      </c>
      <c r="W341" s="7">
        <v>43200</v>
      </c>
      <c r="X341" s="115">
        <v>13.8</v>
      </c>
      <c r="Y341" s="115">
        <v>2.8</v>
      </c>
    </row>
    <row r="342" spans="1:25">
      <c r="A342" s="4" t="s">
        <v>560</v>
      </c>
      <c r="B342" s="7">
        <v>17700</v>
      </c>
      <c r="C342" s="7">
        <v>55700</v>
      </c>
      <c r="D342" s="115">
        <v>31.7</v>
      </c>
      <c r="E342" s="115">
        <v>3.3</v>
      </c>
      <c r="F342" s="7">
        <v>27700</v>
      </c>
      <c r="G342" s="7">
        <v>55700</v>
      </c>
      <c r="H342" s="115">
        <v>49.7</v>
      </c>
      <c r="I342" s="115">
        <v>3.6</v>
      </c>
      <c r="J342" s="7">
        <v>38400</v>
      </c>
      <c r="K342" s="7">
        <v>55700</v>
      </c>
      <c r="L342" s="115">
        <v>69</v>
      </c>
      <c r="M342" s="115">
        <v>3.3</v>
      </c>
      <c r="N342" s="7">
        <v>46300</v>
      </c>
      <c r="O342" s="7">
        <v>55700</v>
      </c>
      <c r="P342" s="115">
        <v>83.2</v>
      </c>
      <c r="Q342" s="115">
        <v>2.7</v>
      </c>
      <c r="R342" s="7">
        <v>4500</v>
      </c>
      <c r="S342" s="7">
        <v>55700</v>
      </c>
      <c r="T342" s="115">
        <v>8.1</v>
      </c>
      <c r="U342" s="115">
        <v>1.9</v>
      </c>
      <c r="V342" s="7">
        <v>4900</v>
      </c>
      <c r="W342" s="7">
        <v>55700</v>
      </c>
      <c r="X342" s="115">
        <v>8.8000000000000007</v>
      </c>
      <c r="Y342" s="115">
        <v>2</v>
      </c>
    </row>
    <row r="343" spans="1:25">
      <c r="A343" s="4" t="s">
        <v>1660</v>
      </c>
      <c r="B343" s="7">
        <v>25600</v>
      </c>
      <c r="C343" s="7">
        <v>53400</v>
      </c>
      <c r="D343" s="115">
        <v>48</v>
      </c>
      <c r="E343" s="115">
        <v>3.6</v>
      </c>
      <c r="F343" s="7">
        <v>36000</v>
      </c>
      <c r="G343" s="7">
        <v>53400</v>
      </c>
      <c r="H343" s="115">
        <v>67.5</v>
      </c>
      <c r="I343" s="115">
        <v>3.4</v>
      </c>
      <c r="J343" s="7">
        <v>44400</v>
      </c>
      <c r="K343" s="7">
        <v>53400</v>
      </c>
      <c r="L343" s="115">
        <v>83.2</v>
      </c>
      <c r="M343" s="115">
        <v>2.7</v>
      </c>
      <c r="N343" s="7">
        <v>48400</v>
      </c>
      <c r="O343" s="7">
        <v>53400</v>
      </c>
      <c r="P343" s="115">
        <v>90.7</v>
      </c>
      <c r="Q343" s="115">
        <v>2.1</v>
      </c>
      <c r="R343" s="7">
        <v>2700</v>
      </c>
      <c r="S343" s="7">
        <v>53400</v>
      </c>
      <c r="T343" s="115">
        <v>5.0999999999999996</v>
      </c>
      <c r="U343" s="115">
        <v>1.6</v>
      </c>
      <c r="V343" s="7">
        <v>2300</v>
      </c>
      <c r="W343" s="7">
        <v>53400</v>
      </c>
      <c r="X343" s="115">
        <v>4.2</v>
      </c>
      <c r="Y343" s="115">
        <v>1.4</v>
      </c>
    </row>
    <row r="344" spans="1:25">
      <c r="A344" s="4" t="s">
        <v>1661</v>
      </c>
      <c r="B344" s="7">
        <v>32700</v>
      </c>
      <c r="C344" s="7">
        <v>92900</v>
      </c>
      <c r="D344" s="115">
        <v>35.200000000000003</v>
      </c>
      <c r="E344" s="115">
        <v>3.2</v>
      </c>
      <c r="F344" s="7">
        <v>52100</v>
      </c>
      <c r="G344" s="7">
        <v>92900</v>
      </c>
      <c r="H344" s="115">
        <v>56.1</v>
      </c>
      <c r="I344" s="115">
        <v>3.3</v>
      </c>
      <c r="J344" s="7">
        <v>68100</v>
      </c>
      <c r="K344" s="7">
        <v>92900</v>
      </c>
      <c r="L344" s="115">
        <v>73.3</v>
      </c>
      <c r="M344" s="115">
        <v>2.9</v>
      </c>
      <c r="N344" s="7">
        <v>79100</v>
      </c>
      <c r="O344" s="7">
        <v>92900</v>
      </c>
      <c r="P344" s="115">
        <v>85.2</v>
      </c>
      <c r="Q344" s="115">
        <v>2.2999999999999998</v>
      </c>
      <c r="R344" s="7">
        <v>6500</v>
      </c>
      <c r="S344" s="7">
        <v>92900</v>
      </c>
      <c r="T344" s="115">
        <v>7</v>
      </c>
      <c r="U344" s="115">
        <v>1.7</v>
      </c>
      <c r="V344" s="7">
        <v>7300</v>
      </c>
      <c r="W344" s="7">
        <v>92900</v>
      </c>
      <c r="X344" s="115">
        <v>7.8</v>
      </c>
      <c r="Y344" s="115">
        <v>1.8</v>
      </c>
    </row>
    <row r="345" spans="1:25">
      <c r="A345" s="4" t="s">
        <v>1662</v>
      </c>
      <c r="B345" s="7">
        <v>86600</v>
      </c>
      <c r="C345" s="7">
        <v>157600</v>
      </c>
      <c r="D345" s="115">
        <v>54.9</v>
      </c>
      <c r="E345" s="115">
        <v>3.8</v>
      </c>
      <c r="F345" s="7">
        <v>107400</v>
      </c>
      <c r="G345" s="7">
        <v>157600</v>
      </c>
      <c r="H345" s="115">
        <v>68.099999999999994</v>
      </c>
      <c r="I345" s="115">
        <v>3.6</v>
      </c>
      <c r="J345" s="7">
        <v>125500</v>
      </c>
      <c r="K345" s="7">
        <v>157600</v>
      </c>
      <c r="L345" s="115">
        <v>79.599999999999994</v>
      </c>
      <c r="M345" s="115">
        <v>3.1</v>
      </c>
      <c r="N345" s="7">
        <v>136500</v>
      </c>
      <c r="O345" s="7">
        <v>157600</v>
      </c>
      <c r="P345" s="115">
        <v>86.6</v>
      </c>
      <c r="Q345" s="115">
        <v>2.6</v>
      </c>
      <c r="R345" s="7">
        <v>10800</v>
      </c>
      <c r="S345" s="7">
        <v>157600</v>
      </c>
      <c r="T345" s="115">
        <v>6.8</v>
      </c>
      <c r="U345" s="115">
        <v>1.9</v>
      </c>
      <c r="V345" s="7">
        <v>10400</v>
      </c>
      <c r="W345" s="7">
        <v>157600</v>
      </c>
      <c r="X345" s="115">
        <v>6.6</v>
      </c>
      <c r="Y345" s="115">
        <v>1.9</v>
      </c>
    </row>
    <row r="346" spans="1:25">
      <c r="A346" s="4" t="s">
        <v>1663</v>
      </c>
      <c r="B346" s="7">
        <v>79600</v>
      </c>
      <c r="C346" s="7">
        <v>160900</v>
      </c>
      <c r="D346" s="115">
        <v>49.4</v>
      </c>
      <c r="E346" s="115">
        <v>4.0999999999999996</v>
      </c>
      <c r="F346" s="7">
        <v>104700</v>
      </c>
      <c r="G346" s="7">
        <v>160900</v>
      </c>
      <c r="H346" s="115">
        <v>65.099999999999994</v>
      </c>
      <c r="I346" s="115">
        <v>3.9</v>
      </c>
      <c r="J346" s="7">
        <v>129000</v>
      </c>
      <c r="K346" s="7">
        <v>160900</v>
      </c>
      <c r="L346" s="115">
        <v>80.2</v>
      </c>
      <c r="M346" s="115">
        <v>3.2</v>
      </c>
      <c r="N346" s="7">
        <v>140300</v>
      </c>
      <c r="O346" s="7">
        <v>160900</v>
      </c>
      <c r="P346" s="115">
        <v>87.2</v>
      </c>
      <c r="Q346" s="115">
        <v>2.7</v>
      </c>
      <c r="R346" s="7">
        <v>11300</v>
      </c>
      <c r="S346" s="7">
        <v>160900</v>
      </c>
      <c r="T346" s="115">
        <v>7</v>
      </c>
      <c r="U346" s="115">
        <v>2.1</v>
      </c>
      <c r="V346" s="7">
        <v>9300</v>
      </c>
      <c r="W346" s="7">
        <v>160900</v>
      </c>
      <c r="X346" s="115">
        <v>5.8</v>
      </c>
      <c r="Y346" s="115">
        <v>1.9</v>
      </c>
    </row>
    <row r="347" spans="1:25">
      <c r="A347" s="4" t="s">
        <v>591</v>
      </c>
      <c r="B347" s="7">
        <v>27800</v>
      </c>
      <c r="C347" s="7">
        <v>68800</v>
      </c>
      <c r="D347" s="115">
        <v>40.4</v>
      </c>
      <c r="E347" s="115">
        <v>3.4</v>
      </c>
      <c r="F347" s="7">
        <v>39200</v>
      </c>
      <c r="G347" s="7">
        <v>68800</v>
      </c>
      <c r="H347" s="115">
        <v>57</v>
      </c>
      <c r="I347" s="115">
        <v>3.5</v>
      </c>
      <c r="J347" s="7">
        <v>52100</v>
      </c>
      <c r="K347" s="7">
        <v>68800</v>
      </c>
      <c r="L347" s="115">
        <v>75.7</v>
      </c>
      <c r="M347" s="115">
        <v>3</v>
      </c>
      <c r="N347" s="7">
        <v>59400</v>
      </c>
      <c r="O347" s="7">
        <v>68800</v>
      </c>
      <c r="P347" s="115">
        <v>86.4</v>
      </c>
      <c r="Q347" s="115">
        <v>2.4</v>
      </c>
      <c r="R347" s="7">
        <v>4300</v>
      </c>
      <c r="S347" s="7">
        <v>68800</v>
      </c>
      <c r="T347" s="115">
        <v>6.2</v>
      </c>
      <c r="U347" s="115">
        <v>1.7</v>
      </c>
      <c r="V347" s="7">
        <v>5000</v>
      </c>
      <c r="W347" s="7">
        <v>68800</v>
      </c>
      <c r="X347" s="115">
        <v>7.3</v>
      </c>
      <c r="Y347" s="115">
        <v>1.8</v>
      </c>
    </row>
    <row r="348" spans="1:25">
      <c r="A348" s="4" t="s">
        <v>592</v>
      </c>
      <c r="B348" s="7">
        <v>22300</v>
      </c>
      <c r="C348" s="7">
        <v>50000</v>
      </c>
      <c r="D348" s="115">
        <v>44.6</v>
      </c>
      <c r="E348" s="115">
        <v>3.8</v>
      </c>
      <c r="F348" s="7">
        <v>31300</v>
      </c>
      <c r="G348" s="7">
        <v>50000</v>
      </c>
      <c r="H348" s="115">
        <v>62.6</v>
      </c>
      <c r="I348" s="115">
        <v>3.7</v>
      </c>
      <c r="J348" s="7">
        <v>39300</v>
      </c>
      <c r="K348" s="7">
        <v>50000</v>
      </c>
      <c r="L348" s="115">
        <v>78.599999999999994</v>
      </c>
      <c r="M348" s="115">
        <v>3.1</v>
      </c>
      <c r="N348" s="7">
        <v>44400</v>
      </c>
      <c r="O348" s="7">
        <v>50000</v>
      </c>
      <c r="P348" s="115">
        <v>88.8</v>
      </c>
      <c r="Q348" s="115">
        <v>2.4</v>
      </c>
      <c r="R348" s="7">
        <v>2000</v>
      </c>
      <c r="S348" s="7">
        <v>50000</v>
      </c>
      <c r="T348" s="115">
        <v>4</v>
      </c>
      <c r="U348" s="115">
        <v>1.5</v>
      </c>
      <c r="V348" s="7">
        <v>3600</v>
      </c>
      <c r="W348" s="7">
        <v>50000</v>
      </c>
      <c r="X348" s="115">
        <v>7.2</v>
      </c>
      <c r="Y348" s="115">
        <v>2</v>
      </c>
    </row>
    <row r="349" spans="1:25">
      <c r="A349" s="4" t="s">
        <v>1664</v>
      </c>
      <c r="B349" s="7">
        <v>12500</v>
      </c>
      <c r="C349" s="7">
        <v>31500</v>
      </c>
      <c r="D349" s="115">
        <v>39.6</v>
      </c>
      <c r="E349" s="115">
        <v>4.7</v>
      </c>
      <c r="F349" s="7">
        <v>16900</v>
      </c>
      <c r="G349" s="7">
        <v>31500</v>
      </c>
      <c r="H349" s="115">
        <v>53.7</v>
      </c>
      <c r="I349" s="115">
        <v>4.7</v>
      </c>
      <c r="J349" s="7">
        <v>22700</v>
      </c>
      <c r="K349" s="7">
        <v>31500</v>
      </c>
      <c r="L349" s="115">
        <v>71.900000000000006</v>
      </c>
      <c r="M349" s="115">
        <v>4.3</v>
      </c>
      <c r="N349" s="7">
        <v>25700</v>
      </c>
      <c r="O349" s="7">
        <v>31500</v>
      </c>
      <c r="P349" s="115">
        <v>81.5</v>
      </c>
      <c r="Q349" s="115">
        <v>3.7</v>
      </c>
      <c r="R349" s="7">
        <v>2100</v>
      </c>
      <c r="S349" s="7">
        <v>31500</v>
      </c>
      <c r="T349" s="115">
        <v>6.6</v>
      </c>
      <c r="U349" s="115">
        <v>2.4</v>
      </c>
      <c r="V349" s="7">
        <v>3800</v>
      </c>
      <c r="W349" s="7">
        <v>31500</v>
      </c>
      <c r="X349" s="115">
        <v>11.9</v>
      </c>
      <c r="Y349" s="115">
        <v>3.1</v>
      </c>
    </row>
    <row r="350" spans="1:25">
      <c r="A350" s="4" t="s">
        <v>600</v>
      </c>
      <c r="B350" s="7">
        <v>31800</v>
      </c>
      <c r="C350" s="7">
        <v>85300</v>
      </c>
      <c r="D350" s="115">
        <v>37.299999999999997</v>
      </c>
      <c r="E350" s="115">
        <v>3.9</v>
      </c>
      <c r="F350" s="7">
        <v>48600</v>
      </c>
      <c r="G350" s="7">
        <v>85300</v>
      </c>
      <c r="H350" s="115">
        <v>57.1</v>
      </c>
      <c r="I350" s="115">
        <v>4</v>
      </c>
      <c r="J350" s="7">
        <v>65200</v>
      </c>
      <c r="K350" s="7">
        <v>85300</v>
      </c>
      <c r="L350" s="115">
        <v>76.5</v>
      </c>
      <c r="M350" s="115">
        <v>3.4</v>
      </c>
      <c r="N350" s="7">
        <v>71800</v>
      </c>
      <c r="O350" s="7">
        <v>85300</v>
      </c>
      <c r="P350" s="115">
        <v>84.2</v>
      </c>
      <c r="Q350" s="115">
        <v>2.9</v>
      </c>
      <c r="R350" s="7">
        <v>5800</v>
      </c>
      <c r="S350" s="7">
        <v>85300</v>
      </c>
      <c r="T350" s="115">
        <v>6.8</v>
      </c>
      <c r="U350" s="115">
        <v>2</v>
      </c>
      <c r="V350" s="7">
        <v>7600</v>
      </c>
      <c r="W350" s="7">
        <v>85300</v>
      </c>
      <c r="X350" s="115">
        <v>9</v>
      </c>
      <c r="Y350" s="115">
        <v>2.2999999999999998</v>
      </c>
    </row>
    <row r="351" spans="1:25">
      <c r="A351" s="4" t="s">
        <v>1665</v>
      </c>
      <c r="B351" s="7">
        <v>42800</v>
      </c>
      <c r="C351" s="7">
        <v>95300</v>
      </c>
      <c r="D351" s="115">
        <v>44.9</v>
      </c>
      <c r="E351" s="115">
        <v>3.4</v>
      </c>
      <c r="F351" s="7">
        <v>59100</v>
      </c>
      <c r="G351" s="7">
        <v>95300</v>
      </c>
      <c r="H351" s="115">
        <v>62</v>
      </c>
      <c r="I351" s="115">
        <v>3.3</v>
      </c>
      <c r="J351" s="7">
        <v>75200</v>
      </c>
      <c r="K351" s="7">
        <v>95300</v>
      </c>
      <c r="L351" s="115">
        <v>78.900000000000006</v>
      </c>
      <c r="M351" s="115">
        <v>2.8</v>
      </c>
      <c r="N351" s="7">
        <v>83600</v>
      </c>
      <c r="O351" s="7">
        <v>95300</v>
      </c>
      <c r="P351" s="115">
        <v>87.8</v>
      </c>
      <c r="Q351" s="115">
        <v>2.2000000000000002</v>
      </c>
      <c r="R351" s="7">
        <v>4100</v>
      </c>
      <c r="S351" s="7">
        <v>95300</v>
      </c>
      <c r="T351" s="115">
        <v>4.3</v>
      </c>
      <c r="U351" s="115">
        <v>1.4</v>
      </c>
      <c r="V351" s="7">
        <v>7600</v>
      </c>
      <c r="W351" s="7">
        <v>95300</v>
      </c>
      <c r="X351" s="115">
        <v>7.9</v>
      </c>
      <c r="Y351" s="115">
        <v>1.8</v>
      </c>
    </row>
    <row r="352" spans="1:25">
      <c r="A352" s="4" t="s">
        <v>1666</v>
      </c>
      <c r="B352" s="7">
        <v>28800</v>
      </c>
      <c r="C352" s="7">
        <v>74600</v>
      </c>
      <c r="D352" s="115">
        <v>38.700000000000003</v>
      </c>
      <c r="E352" s="115">
        <v>3.9</v>
      </c>
      <c r="F352" s="7">
        <v>44400</v>
      </c>
      <c r="G352" s="7">
        <v>74600</v>
      </c>
      <c r="H352" s="115">
        <v>59.5</v>
      </c>
      <c r="I352" s="115">
        <v>3.9</v>
      </c>
      <c r="J352" s="7">
        <v>57700</v>
      </c>
      <c r="K352" s="7">
        <v>74600</v>
      </c>
      <c r="L352" s="115">
        <v>77.400000000000006</v>
      </c>
      <c r="M352" s="115">
        <v>3.4</v>
      </c>
      <c r="N352" s="7">
        <v>62500</v>
      </c>
      <c r="O352" s="7">
        <v>74600</v>
      </c>
      <c r="P352" s="115">
        <v>83.8</v>
      </c>
      <c r="Q352" s="115">
        <v>3</v>
      </c>
      <c r="R352" s="7">
        <v>5300</v>
      </c>
      <c r="S352" s="7">
        <v>74600</v>
      </c>
      <c r="T352" s="115">
        <v>7.2</v>
      </c>
      <c r="U352" s="115">
        <v>2.1</v>
      </c>
      <c r="V352" s="7">
        <v>6800</v>
      </c>
      <c r="W352" s="7">
        <v>74600</v>
      </c>
      <c r="X352" s="115">
        <v>9.1</v>
      </c>
      <c r="Y352" s="115">
        <v>2.2999999999999998</v>
      </c>
    </row>
    <row r="353" spans="1:25">
      <c r="A353" s="4" t="s">
        <v>605</v>
      </c>
      <c r="B353" s="7">
        <v>36800</v>
      </c>
      <c r="C353" s="7">
        <v>65100</v>
      </c>
      <c r="D353" s="115">
        <v>56.5</v>
      </c>
      <c r="E353" s="115">
        <v>3.2</v>
      </c>
      <c r="F353" s="7">
        <v>47100</v>
      </c>
      <c r="G353" s="7">
        <v>65100</v>
      </c>
      <c r="H353" s="115">
        <v>72.400000000000006</v>
      </c>
      <c r="I353" s="115">
        <v>2.9</v>
      </c>
      <c r="J353" s="7">
        <v>54900</v>
      </c>
      <c r="K353" s="7">
        <v>65100</v>
      </c>
      <c r="L353" s="115">
        <v>84.3</v>
      </c>
      <c r="M353" s="115">
        <v>2.4</v>
      </c>
      <c r="N353" s="7">
        <v>58900</v>
      </c>
      <c r="O353" s="7">
        <v>65100</v>
      </c>
      <c r="P353" s="115">
        <v>90.5</v>
      </c>
      <c r="Q353" s="115">
        <v>1.9</v>
      </c>
      <c r="R353" s="7">
        <v>2400</v>
      </c>
      <c r="S353" s="7">
        <v>65100</v>
      </c>
      <c r="T353" s="115">
        <v>3.7</v>
      </c>
      <c r="U353" s="115">
        <v>1.2</v>
      </c>
      <c r="V353" s="7">
        <v>3700</v>
      </c>
      <c r="W353" s="7">
        <v>65100</v>
      </c>
      <c r="X353" s="115">
        <v>5.7</v>
      </c>
      <c r="Y353" s="115">
        <v>1.5</v>
      </c>
    </row>
    <row r="354" spans="1:25">
      <c r="A354" s="4" t="s">
        <v>607</v>
      </c>
      <c r="B354" s="7">
        <v>30400</v>
      </c>
      <c r="C354" s="7">
        <v>64500</v>
      </c>
      <c r="D354" s="115">
        <v>47.1</v>
      </c>
      <c r="E354" s="115">
        <v>4</v>
      </c>
      <c r="F354" s="7">
        <v>39700</v>
      </c>
      <c r="G354" s="7">
        <v>64500</v>
      </c>
      <c r="H354" s="115">
        <v>61.6</v>
      </c>
      <c r="I354" s="115">
        <v>3.9</v>
      </c>
      <c r="J354" s="7">
        <v>50600</v>
      </c>
      <c r="K354" s="7">
        <v>64500</v>
      </c>
      <c r="L354" s="115">
        <v>78.400000000000006</v>
      </c>
      <c r="M354" s="115">
        <v>3.3</v>
      </c>
      <c r="N354" s="7">
        <v>55900</v>
      </c>
      <c r="O354" s="7">
        <v>64500</v>
      </c>
      <c r="P354" s="115">
        <v>86.6</v>
      </c>
      <c r="Q354" s="115">
        <v>2.7</v>
      </c>
      <c r="R354" s="7">
        <v>3700</v>
      </c>
      <c r="S354" s="7">
        <v>64500</v>
      </c>
      <c r="T354" s="115">
        <v>5.8</v>
      </c>
      <c r="U354" s="115">
        <v>1.9</v>
      </c>
      <c r="V354" s="7">
        <v>4900</v>
      </c>
      <c r="W354" s="7">
        <v>64500</v>
      </c>
      <c r="X354" s="115">
        <v>7.6</v>
      </c>
      <c r="Y354" s="115">
        <v>2.1</v>
      </c>
    </row>
    <row r="355" spans="1:25">
      <c r="A355" s="4" t="s">
        <v>608</v>
      </c>
      <c r="B355" s="7">
        <v>33500</v>
      </c>
      <c r="C355" s="7">
        <v>57300</v>
      </c>
      <c r="D355" s="115">
        <v>58.5</v>
      </c>
      <c r="E355" s="115">
        <v>3.9</v>
      </c>
      <c r="F355" s="7">
        <v>43400</v>
      </c>
      <c r="G355" s="7">
        <v>57300</v>
      </c>
      <c r="H355" s="115">
        <v>75.7</v>
      </c>
      <c r="I355" s="115">
        <v>3.4</v>
      </c>
      <c r="J355" s="7">
        <v>49300</v>
      </c>
      <c r="K355" s="7">
        <v>57300</v>
      </c>
      <c r="L355" s="115">
        <v>86</v>
      </c>
      <c r="M355" s="115">
        <v>2.8</v>
      </c>
      <c r="N355" s="7">
        <v>51600</v>
      </c>
      <c r="O355" s="7">
        <v>57300</v>
      </c>
      <c r="P355" s="115">
        <v>90</v>
      </c>
      <c r="Q355" s="115">
        <v>2.4</v>
      </c>
      <c r="R355" s="7">
        <v>2000</v>
      </c>
      <c r="S355" s="7">
        <v>57300</v>
      </c>
      <c r="T355" s="115">
        <v>3.5</v>
      </c>
      <c r="U355" s="115">
        <v>1.5</v>
      </c>
      <c r="V355" s="7">
        <v>3700</v>
      </c>
      <c r="W355" s="7">
        <v>57300</v>
      </c>
      <c r="X355" s="115">
        <v>6.4</v>
      </c>
      <c r="Y355" s="115">
        <v>2</v>
      </c>
    </row>
    <row r="356" spans="1:25">
      <c r="A356" s="4" t="s">
        <v>1667</v>
      </c>
      <c r="B356" s="7">
        <v>204000</v>
      </c>
      <c r="C356" s="7">
        <v>355000</v>
      </c>
      <c r="D356" s="115">
        <v>57.5</v>
      </c>
      <c r="E356" s="115">
        <v>3.4</v>
      </c>
      <c r="F356" s="7">
        <v>251300</v>
      </c>
      <c r="G356" s="7">
        <v>355000</v>
      </c>
      <c r="H356" s="115">
        <v>70.8</v>
      </c>
      <c r="I356" s="115">
        <v>3.1</v>
      </c>
      <c r="J356" s="7">
        <v>286100</v>
      </c>
      <c r="K356" s="7">
        <v>355000</v>
      </c>
      <c r="L356" s="115">
        <v>80.599999999999994</v>
      </c>
      <c r="M356" s="115">
        <v>2.7</v>
      </c>
      <c r="N356" s="7">
        <v>302300</v>
      </c>
      <c r="O356" s="7">
        <v>355000</v>
      </c>
      <c r="P356" s="115">
        <v>85.2</v>
      </c>
      <c r="Q356" s="115">
        <v>2.4</v>
      </c>
      <c r="R356" s="7">
        <v>31600</v>
      </c>
      <c r="S356" s="7">
        <v>355000</v>
      </c>
      <c r="T356" s="115">
        <v>8.9</v>
      </c>
      <c r="U356" s="115">
        <v>2</v>
      </c>
      <c r="V356" s="7">
        <v>21100</v>
      </c>
      <c r="W356" s="7">
        <v>355000</v>
      </c>
      <c r="X356" s="115">
        <v>5.9</v>
      </c>
      <c r="Y356" s="115">
        <v>1.6</v>
      </c>
    </row>
    <row r="357" spans="1:25">
      <c r="A357" s="4" t="s">
        <v>1668</v>
      </c>
      <c r="B357" s="7">
        <v>6400</v>
      </c>
      <c r="C357" s="7">
        <v>15300</v>
      </c>
      <c r="D357" s="115">
        <v>42.1</v>
      </c>
      <c r="E357" s="115">
        <v>5.6</v>
      </c>
      <c r="F357" s="7">
        <v>10300</v>
      </c>
      <c r="G357" s="7">
        <v>15300</v>
      </c>
      <c r="H357" s="115">
        <v>67.3</v>
      </c>
      <c r="I357" s="115">
        <v>5.3</v>
      </c>
      <c r="J357" s="7">
        <v>12500</v>
      </c>
      <c r="K357" s="7">
        <v>15300</v>
      </c>
      <c r="L357" s="115">
        <v>82.1</v>
      </c>
      <c r="M357" s="115">
        <v>4.4000000000000004</v>
      </c>
      <c r="N357" s="7">
        <v>13700</v>
      </c>
      <c r="O357" s="7">
        <v>15300</v>
      </c>
      <c r="P357" s="115">
        <v>89.6</v>
      </c>
      <c r="Q357" s="115">
        <v>3.5</v>
      </c>
      <c r="R357" s="7">
        <v>900</v>
      </c>
      <c r="S357" s="7">
        <v>15300</v>
      </c>
      <c r="T357" s="115">
        <v>6</v>
      </c>
      <c r="U357" s="115">
        <v>2.7</v>
      </c>
      <c r="V357" s="7">
        <v>700</v>
      </c>
      <c r="W357" s="7">
        <v>15300</v>
      </c>
      <c r="X357" s="115">
        <v>4.4000000000000004</v>
      </c>
      <c r="Y357" s="115">
        <v>2.2999999999999998</v>
      </c>
    </row>
    <row r="358" spans="1:25">
      <c r="A358" s="4" t="s">
        <v>614</v>
      </c>
      <c r="B358" s="7">
        <v>39100</v>
      </c>
      <c r="C358" s="7">
        <v>101200</v>
      </c>
      <c r="D358" s="115">
        <v>38.6</v>
      </c>
      <c r="E358" s="115">
        <v>3.6</v>
      </c>
      <c r="F358" s="7">
        <v>53300</v>
      </c>
      <c r="G358" s="7">
        <v>101200</v>
      </c>
      <c r="H358" s="115">
        <v>52.7</v>
      </c>
      <c r="I358" s="115">
        <v>3.7</v>
      </c>
      <c r="J358" s="7">
        <v>69900</v>
      </c>
      <c r="K358" s="7">
        <v>101200</v>
      </c>
      <c r="L358" s="115">
        <v>69.099999999999994</v>
      </c>
      <c r="M358" s="115">
        <v>3.4</v>
      </c>
      <c r="N358" s="7">
        <v>78200</v>
      </c>
      <c r="O358" s="7">
        <v>101200</v>
      </c>
      <c r="P358" s="115">
        <v>77.2</v>
      </c>
      <c r="Q358" s="115">
        <v>3.1</v>
      </c>
      <c r="R358" s="7">
        <v>6300</v>
      </c>
      <c r="S358" s="7">
        <v>101200</v>
      </c>
      <c r="T358" s="115">
        <v>6.3</v>
      </c>
      <c r="U358" s="115">
        <v>1.8</v>
      </c>
      <c r="V358" s="7">
        <v>16700</v>
      </c>
      <c r="W358" s="7">
        <v>101200</v>
      </c>
      <c r="X358" s="115">
        <v>16.5</v>
      </c>
      <c r="Y358" s="115">
        <v>2.8</v>
      </c>
    </row>
    <row r="359" spans="1:25">
      <c r="A359" s="4" t="s">
        <v>1669</v>
      </c>
      <c r="B359" s="7">
        <v>99000</v>
      </c>
      <c r="C359" s="7">
        <v>228700</v>
      </c>
      <c r="D359" s="115">
        <v>43.3</v>
      </c>
      <c r="E359" s="115">
        <v>3.6</v>
      </c>
      <c r="F359" s="7">
        <v>141100</v>
      </c>
      <c r="G359" s="7">
        <v>228700</v>
      </c>
      <c r="H359" s="115">
        <v>61.7</v>
      </c>
      <c r="I359" s="115">
        <v>3.5</v>
      </c>
      <c r="J359" s="7">
        <v>174800</v>
      </c>
      <c r="K359" s="7">
        <v>228700</v>
      </c>
      <c r="L359" s="115">
        <v>76.400000000000006</v>
      </c>
      <c r="M359" s="115">
        <v>3</v>
      </c>
      <c r="N359" s="7">
        <v>199200</v>
      </c>
      <c r="O359" s="7">
        <v>228700</v>
      </c>
      <c r="P359" s="115">
        <v>87.1</v>
      </c>
      <c r="Q359" s="115">
        <v>2.4</v>
      </c>
      <c r="R359" s="7">
        <v>12900</v>
      </c>
      <c r="S359" s="7">
        <v>228700</v>
      </c>
      <c r="T359" s="115">
        <v>5.6</v>
      </c>
      <c r="U359" s="115">
        <v>1.7</v>
      </c>
      <c r="V359" s="7">
        <v>16700</v>
      </c>
      <c r="W359" s="7">
        <v>228700</v>
      </c>
      <c r="X359" s="115">
        <v>7.3</v>
      </c>
      <c r="Y359" s="115">
        <v>1.9</v>
      </c>
    </row>
    <row r="360" spans="1:25">
      <c r="A360" s="4" t="s">
        <v>1670</v>
      </c>
      <c r="B360" s="7">
        <v>195600</v>
      </c>
      <c r="C360" s="7">
        <v>433500</v>
      </c>
      <c r="D360" s="115">
        <v>45.1</v>
      </c>
      <c r="E360" s="115">
        <v>3.1</v>
      </c>
      <c r="F360" s="7">
        <v>251200</v>
      </c>
      <c r="G360" s="7">
        <v>433500</v>
      </c>
      <c r="H360" s="115">
        <v>58</v>
      </c>
      <c r="I360" s="115">
        <v>3.1</v>
      </c>
      <c r="J360" s="7">
        <v>296200</v>
      </c>
      <c r="K360" s="7">
        <v>433500</v>
      </c>
      <c r="L360" s="115">
        <v>68.3</v>
      </c>
      <c r="M360" s="115">
        <v>2.9</v>
      </c>
      <c r="N360" s="7">
        <v>325200</v>
      </c>
      <c r="O360" s="7">
        <v>433500</v>
      </c>
      <c r="P360" s="115">
        <v>75</v>
      </c>
      <c r="Q360" s="115">
        <v>2.7</v>
      </c>
      <c r="R360" s="7">
        <v>37300</v>
      </c>
      <c r="S360" s="7">
        <v>433500</v>
      </c>
      <c r="T360" s="115">
        <v>8.6</v>
      </c>
      <c r="U360" s="115">
        <v>1.7</v>
      </c>
      <c r="V360" s="7">
        <v>70900</v>
      </c>
      <c r="W360" s="7">
        <v>433500</v>
      </c>
      <c r="X360" s="115">
        <v>16.399999999999999</v>
      </c>
      <c r="Y360" s="115">
        <v>2.2999999999999998</v>
      </c>
    </row>
    <row r="361" spans="1:25">
      <c r="A361" s="4" t="s">
        <v>1671</v>
      </c>
      <c r="B361" s="7">
        <v>61000</v>
      </c>
      <c r="C361" s="7">
        <v>139500</v>
      </c>
      <c r="D361" s="115">
        <v>43.7</v>
      </c>
      <c r="E361" s="115">
        <v>4.8</v>
      </c>
      <c r="F361" s="7">
        <v>84800</v>
      </c>
      <c r="G361" s="7">
        <v>139500</v>
      </c>
      <c r="H361" s="115">
        <v>60.8</v>
      </c>
      <c r="I361" s="115">
        <v>4.8</v>
      </c>
      <c r="J361" s="7">
        <v>110000</v>
      </c>
      <c r="K361" s="7">
        <v>139500</v>
      </c>
      <c r="L361" s="115">
        <v>78.900000000000006</v>
      </c>
      <c r="M361" s="115">
        <v>4</v>
      </c>
      <c r="N361" s="7">
        <v>120300</v>
      </c>
      <c r="O361" s="7">
        <v>139500</v>
      </c>
      <c r="P361" s="115">
        <v>86.3</v>
      </c>
      <c r="Q361" s="115">
        <v>3.4</v>
      </c>
      <c r="R361" s="7">
        <v>9500</v>
      </c>
      <c r="S361" s="7">
        <v>139500</v>
      </c>
      <c r="T361" s="115">
        <v>6.8</v>
      </c>
      <c r="U361" s="115">
        <v>2.5</v>
      </c>
      <c r="V361" s="7">
        <v>9600</v>
      </c>
      <c r="W361" s="7">
        <v>139500</v>
      </c>
      <c r="X361" s="115">
        <v>6.9</v>
      </c>
      <c r="Y361" s="115">
        <v>2.5</v>
      </c>
    </row>
    <row r="362" spans="1:25">
      <c r="A362" s="4" t="s">
        <v>624</v>
      </c>
      <c r="B362" s="7">
        <v>19300</v>
      </c>
      <c r="C362" s="7">
        <v>47300</v>
      </c>
      <c r="D362" s="115">
        <v>40.9</v>
      </c>
      <c r="E362" s="115">
        <v>4</v>
      </c>
      <c r="F362" s="7">
        <v>26600</v>
      </c>
      <c r="G362" s="7">
        <v>47300</v>
      </c>
      <c r="H362" s="115">
        <v>56.3</v>
      </c>
      <c r="I362" s="115">
        <v>4</v>
      </c>
      <c r="J362" s="7">
        <v>35200</v>
      </c>
      <c r="K362" s="7">
        <v>47300</v>
      </c>
      <c r="L362" s="115">
        <v>74.5</v>
      </c>
      <c r="M362" s="115">
        <v>3.5</v>
      </c>
      <c r="N362" s="7">
        <v>40400</v>
      </c>
      <c r="O362" s="7">
        <v>47300</v>
      </c>
      <c r="P362" s="115">
        <v>85.4</v>
      </c>
      <c r="Q362" s="115">
        <v>2.8</v>
      </c>
      <c r="R362" s="7">
        <v>2100</v>
      </c>
      <c r="S362" s="7">
        <v>47300</v>
      </c>
      <c r="T362" s="115">
        <v>4.4000000000000004</v>
      </c>
      <c r="U362" s="115">
        <v>1.7</v>
      </c>
      <c r="V362" s="7">
        <v>4800</v>
      </c>
      <c r="W362" s="7">
        <v>47300</v>
      </c>
      <c r="X362" s="115">
        <v>10.1</v>
      </c>
      <c r="Y362" s="115">
        <v>2.4</v>
      </c>
    </row>
    <row r="363" spans="1:25">
      <c r="A363" s="4" t="s">
        <v>631</v>
      </c>
      <c r="B363" s="7">
        <v>24200</v>
      </c>
      <c r="C363" s="7">
        <v>56400</v>
      </c>
      <c r="D363" s="115">
        <v>42.9</v>
      </c>
      <c r="E363" s="115">
        <v>4</v>
      </c>
      <c r="F363" s="7">
        <v>34100</v>
      </c>
      <c r="G363" s="7">
        <v>56400</v>
      </c>
      <c r="H363" s="115">
        <v>60.5</v>
      </c>
      <c r="I363" s="115">
        <v>4</v>
      </c>
      <c r="J363" s="7">
        <v>43300</v>
      </c>
      <c r="K363" s="7">
        <v>56400</v>
      </c>
      <c r="L363" s="115">
        <v>76.7</v>
      </c>
      <c r="M363" s="115">
        <v>3.4</v>
      </c>
      <c r="N363" s="7">
        <v>47400</v>
      </c>
      <c r="O363" s="7">
        <v>56400</v>
      </c>
      <c r="P363" s="115">
        <v>84.1</v>
      </c>
      <c r="Q363" s="115">
        <v>3</v>
      </c>
      <c r="R363" s="7">
        <v>3700</v>
      </c>
      <c r="S363" s="7">
        <v>56400</v>
      </c>
      <c r="T363" s="115">
        <v>6.5</v>
      </c>
      <c r="U363" s="115">
        <v>2</v>
      </c>
      <c r="V363" s="7">
        <v>5300</v>
      </c>
      <c r="W363" s="7">
        <v>56400</v>
      </c>
      <c r="X363" s="115">
        <v>9.4</v>
      </c>
      <c r="Y363" s="115">
        <v>2.4</v>
      </c>
    </row>
    <row r="364" spans="1:25">
      <c r="A364" s="4" t="s">
        <v>632</v>
      </c>
      <c r="B364" s="7">
        <v>23700</v>
      </c>
      <c r="C364" s="7">
        <v>58900</v>
      </c>
      <c r="D364" s="115">
        <v>40.200000000000003</v>
      </c>
      <c r="E364" s="115">
        <v>3.8</v>
      </c>
      <c r="F364" s="7">
        <v>33400</v>
      </c>
      <c r="G364" s="7">
        <v>58900</v>
      </c>
      <c r="H364" s="115">
        <v>56.6</v>
      </c>
      <c r="I364" s="115">
        <v>3.9</v>
      </c>
      <c r="J364" s="7">
        <v>44800</v>
      </c>
      <c r="K364" s="7">
        <v>58900</v>
      </c>
      <c r="L364" s="115">
        <v>76.099999999999994</v>
      </c>
      <c r="M364" s="115">
        <v>3.3</v>
      </c>
      <c r="N364" s="7">
        <v>50700</v>
      </c>
      <c r="O364" s="7">
        <v>58900</v>
      </c>
      <c r="P364" s="115">
        <v>86.1</v>
      </c>
      <c r="Q364" s="115">
        <v>2.7</v>
      </c>
      <c r="R364" s="7">
        <v>2800</v>
      </c>
      <c r="S364" s="7">
        <v>58900</v>
      </c>
      <c r="T364" s="115">
        <v>4.8</v>
      </c>
      <c r="U364" s="115">
        <v>1.7</v>
      </c>
      <c r="V364" s="7">
        <v>5400</v>
      </c>
      <c r="W364" s="7">
        <v>58900</v>
      </c>
      <c r="X364" s="115">
        <v>9.1</v>
      </c>
      <c r="Y364" s="115">
        <v>2.2000000000000002</v>
      </c>
    </row>
    <row r="365" spans="1:25">
      <c r="A365" s="4" t="s">
        <v>1672</v>
      </c>
      <c r="B365" s="7">
        <v>31300</v>
      </c>
      <c r="C365" s="7">
        <v>80000</v>
      </c>
      <c r="D365" s="115">
        <v>39.1</v>
      </c>
      <c r="E365" s="115">
        <v>3.8</v>
      </c>
      <c r="F365" s="7">
        <v>43800</v>
      </c>
      <c r="G365" s="7">
        <v>80000</v>
      </c>
      <c r="H365" s="115">
        <v>54.7</v>
      </c>
      <c r="I365" s="115">
        <v>3.8</v>
      </c>
      <c r="J365" s="7">
        <v>58900</v>
      </c>
      <c r="K365" s="7">
        <v>80000</v>
      </c>
      <c r="L365" s="115">
        <v>73.7</v>
      </c>
      <c r="M365" s="115">
        <v>3.4</v>
      </c>
      <c r="N365" s="7">
        <v>67000</v>
      </c>
      <c r="O365" s="7">
        <v>80000</v>
      </c>
      <c r="P365" s="115">
        <v>83.7</v>
      </c>
      <c r="Q365" s="115">
        <v>2.8</v>
      </c>
      <c r="R365" s="7">
        <v>5100</v>
      </c>
      <c r="S365" s="7">
        <v>80000</v>
      </c>
      <c r="T365" s="115">
        <v>6.4</v>
      </c>
      <c r="U365" s="115">
        <v>1.9</v>
      </c>
      <c r="V365" s="7">
        <v>7900</v>
      </c>
      <c r="W365" s="7">
        <v>80000</v>
      </c>
      <c r="X365" s="115">
        <v>9.9</v>
      </c>
      <c r="Y365" s="115">
        <v>2.2999999999999998</v>
      </c>
    </row>
    <row r="366" spans="1:25">
      <c r="A366" s="4" t="s">
        <v>1673</v>
      </c>
      <c r="B366" s="7">
        <v>83600</v>
      </c>
      <c r="C366" s="7">
        <v>217400</v>
      </c>
      <c r="D366" s="115">
        <v>38.5</v>
      </c>
      <c r="E366" s="115">
        <v>3.5</v>
      </c>
      <c r="F366" s="7">
        <v>114100</v>
      </c>
      <c r="G366" s="7">
        <v>217400</v>
      </c>
      <c r="H366" s="115">
        <v>52.5</v>
      </c>
      <c r="I366" s="115">
        <v>3.6</v>
      </c>
      <c r="J366" s="7">
        <v>152200</v>
      </c>
      <c r="K366" s="7">
        <v>217400</v>
      </c>
      <c r="L366" s="115">
        <v>70</v>
      </c>
      <c r="M366" s="115">
        <v>3.3</v>
      </c>
      <c r="N366" s="7">
        <v>172000</v>
      </c>
      <c r="O366" s="7">
        <v>217400</v>
      </c>
      <c r="P366" s="115">
        <v>79.099999999999994</v>
      </c>
      <c r="Q366" s="115">
        <v>2.9</v>
      </c>
      <c r="R366" s="7">
        <v>12700</v>
      </c>
      <c r="S366" s="7">
        <v>217400</v>
      </c>
      <c r="T366" s="115">
        <v>5.8</v>
      </c>
      <c r="U366" s="115">
        <v>1.7</v>
      </c>
      <c r="V366" s="7">
        <v>32700</v>
      </c>
      <c r="W366" s="7">
        <v>217400</v>
      </c>
      <c r="X366" s="115">
        <v>15.1</v>
      </c>
      <c r="Y366" s="115">
        <v>2.6</v>
      </c>
    </row>
    <row r="367" spans="1:25">
      <c r="A367" s="4" t="s">
        <v>1674</v>
      </c>
      <c r="B367" s="7">
        <v>5700</v>
      </c>
      <c r="C367" s="7">
        <v>12700</v>
      </c>
      <c r="D367" s="115">
        <v>44.6</v>
      </c>
      <c r="E367" s="115">
        <v>9.8000000000000007</v>
      </c>
      <c r="F367" s="7">
        <v>7600</v>
      </c>
      <c r="G367" s="7">
        <v>12700</v>
      </c>
      <c r="H367" s="115">
        <v>59.9</v>
      </c>
      <c r="I367" s="115">
        <v>9.6999999999999993</v>
      </c>
      <c r="J367" s="7">
        <v>9800</v>
      </c>
      <c r="K367" s="7">
        <v>12700</v>
      </c>
      <c r="L367" s="115">
        <v>77.2</v>
      </c>
      <c r="M367" s="115">
        <v>8.3000000000000007</v>
      </c>
      <c r="N367" s="7">
        <v>11200</v>
      </c>
      <c r="O367" s="7">
        <v>12700</v>
      </c>
      <c r="P367" s="115">
        <v>88.1</v>
      </c>
      <c r="Q367" s="115">
        <v>6.4</v>
      </c>
      <c r="R367" s="7">
        <v>1200</v>
      </c>
      <c r="S367" s="7">
        <v>12700</v>
      </c>
      <c r="T367" s="115">
        <v>9.8000000000000007</v>
      </c>
      <c r="U367" s="7" t="s">
        <v>14</v>
      </c>
      <c r="V367" s="7" t="s">
        <v>635</v>
      </c>
      <c r="W367" s="7">
        <v>12700</v>
      </c>
      <c r="X367" s="115">
        <v>2.1</v>
      </c>
      <c r="Y367" s="7" t="s">
        <v>14</v>
      </c>
    </row>
    <row r="368" spans="1:25">
      <c r="A368" s="4" t="s">
        <v>1675</v>
      </c>
      <c r="B368" s="7">
        <v>43700</v>
      </c>
      <c r="C368" s="7">
        <v>89600</v>
      </c>
      <c r="D368" s="115">
        <v>48.8</v>
      </c>
      <c r="E368" s="115">
        <v>3.9</v>
      </c>
      <c r="F368" s="7">
        <v>59500</v>
      </c>
      <c r="G368" s="7">
        <v>89600</v>
      </c>
      <c r="H368" s="115">
        <v>66.400000000000006</v>
      </c>
      <c r="I368" s="115">
        <v>3.7</v>
      </c>
      <c r="J368" s="7">
        <v>72700</v>
      </c>
      <c r="K368" s="7">
        <v>89600</v>
      </c>
      <c r="L368" s="115">
        <v>81.099999999999994</v>
      </c>
      <c r="M368" s="115">
        <v>3</v>
      </c>
      <c r="N368" s="7">
        <v>77700</v>
      </c>
      <c r="O368" s="7">
        <v>89600</v>
      </c>
      <c r="P368" s="115">
        <v>86.7</v>
      </c>
      <c r="Q368" s="115">
        <v>2.6</v>
      </c>
      <c r="R368" s="7">
        <v>6000</v>
      </c>
      <c r="S368" s="7">
        <v>89600</v>
      </c>
      <c r="T368" s="115">
        <v>6.7</v>
      </c>
      <c r="U368" s="115">
        <v>1.9</v>
      </c>
      <c r="V368" s="7">
        <v>5900</v>
      </c>
      <c r="W368" s="7">
        <v>89600</v>
      </c>
      <c r="X368" s="115">
        <v>6.6</v>
      </c>
      <c r="Y368" s="115">
        <v>1.9</v>
      </c>
    </row>
    <row r="369" spans="1:25">
      <c r="A369" s="4" t="s">
        <v>1676</v>
      </c>
      <c r="B369" s="7">
        <v>49900</v>
      </c>
      <c r="C369" s="7">
        <v>110600</v>
      </c>
      <c r="D369" s="115">
        <v>45.1</v>
      </c>
      <c r="E369" s="115">
        <v>3.8</v>
      </c>
      <c r="F369" s="7">
        <v>67200</v>
      </c>
      <c r="G369" s="7">
        <v>110600</v>
      </c>
      <c r="H369" s="115">
        <v>60.7</v>
      </c>
      <c r="I369" s="115">
        <v>3.8</v>
      </c>
      <c r="J369" s="7">
        <v>86300</v>
      </c>
      <c r="K369" s="7">
        <v>110600</v>
      </c>
      <c r="L369" s="115">
        <v>78</v>
      </c>
      <c r="M369" s="115">
        <v>3.2</v>
      </c>
      <c r="N369" s="7">
        <v>94300</v>
      </c>
      <c r="O369" s="7">
        <v>110600</v>
      </c>
      <c r="P369" s="115">
        <v>85.3</v>
      </c>
      <c r="Q369" s="115">
        <v>2.7</v>
      </c>
      <c r="R369" s="7">
        <v>5900</v>
      </c>
      <c r="S369" s="7">
        <v>110600</v>
      </c>
      <c r="T369" s="115">
        <v>5.3</v>
      </c>
      <c r="U369" s="115">
        <v>1.7</v>
      </c>
      <c r="V369" s="7">
        <v>10400</v>
      </c>
      <c r="W369" s="7">
        <v>110600</v>
      </c>
      <c r="X369" s="115">
        <v>9.4</v>
      </c>
      <c r="Y369" s="115">
        <v>2.2999999999999998</v>
      </c>
    </row>
    <row r="370" spans="1:25">
      <c r="A370" s="4" t="s">
        <v>1677</v>
      </c>
      <c r="B370" s="7">
        <v>28400</v>
      </c>
      <c r="C370" s="7">
        <v>67400</v>
      </c>
      <c r="D370" s="115">
        <v>42.1</v>
      </c>
      <c r="E370" s="115">
        <v>3.8</v>
      </c>
      <c r="F370" s="7">
        <v>37800</v>
      </c>
      <c r="G370" s="7">
        <v>67400</v>
      </c>
      <c r="H370" s="115">
        <v>56.1</v>
      </c>
      <c r="I370" s="115">
        <v>3.9</v>
      </c>
      <c r="J370" s="7">
        <v>50100</v>
      </c>
      <c r="K370" s="7">
        <v>67400</v>
      </c>
      <c r="L370" s="115">
        <v>74.3</v>
      </c>
      <c r="M370" s="115">
        <v>3.4</v>
      </c>
      <c r="N370" s="7">
        <v>57800</v>
      </c>
      <c r="O370" s="7">
        <v>67400</v>
      </c>
      <c r="P370" s="115">
        <v>85.7</v>
      </c>
      <c r="Q370" s="115">
        <v>2.7</v>
      </c>
      <c r="R370" s="7">
        <v>4200</v>
      </c>
      <c r="S370" s="7">
        <v>67400</v>
      </c>
      <c r="T370" s="115">
        <v>6.2</v>
      </c>
      <c r="U370" s="115">
        <v>1.9</v>
      </c>
      <c r="V370" s="7">
        <v>5500</v>
      </c>
      <c r="W370" s="7">
        <v>67400</v>
      </c>
      <c r="X370" s="115">
        <v>8.1999999999999993</v>
      </c>
      <c r="Y370" s="115">
        <v>2.1</v>
      </c>
    </row>
    <row r="371" spans="1:25">
      <c r="A371" s="4" t="s">
        <v>1678</v>
      </c>
      <c r="B371" s="7">
        <v>3800</v>
      </c>
      <c r="C371" s="7">
        <v>13800</v>
      </c>
      <c r="D371" s="115">
        <v>27.5</v>
      </c>
      <c r="E371" s="115">
        <v>10.5</v>
      </c>
      <c r="F371" s="7">
        <v>6900</v>
      </c>
      <c r="G371" s="7">
        <v>13800</v>
      </c>
      <c r="H371" s="115">
        <v>49.7</v>
      </c>
      <c r="I371" s="115">
        <v>11.8</v>
      </c>
      <c r="J371" s="7">
        <v>11100</v>
      </c>
      <c r="K371" s="7">
        <v>13800</v>
      </c>
      <c r="L371" s="115">
        <v>80.5</v>
      </c>
      <c r="M371" s="115">
        <v>9.4</v>
      </c>
      <c r="N371" s="7">
        <v>13000</v>
      </c>
      <c r="O371" s="7">
        <v>13800</v>
      </c>
      <c r="P371" s="115">
        <v>93.7</v>
      </c>
      <c r="Q371" s="115">
        <v>5.7</v>
      </c>
      <c r="R371" s="7">
        <v>500</v>
      </c>
      <c r="S371" s="7">
        <v>13800</v>
      </c>
      <c r="T371" s="115">
        <v>3.7</v>
      </c>
      <c r="U371" s="7" t="s">
        <v>14</v>
      </c>
      <c r="V371" s="7" t="s">
        <v>635</v>
      </c>
      <c r="W371" s="7">
        <v>13800</v>
      </c>
      <c r="X371" s="115">
        <v>2.6</v>
      </c>
      <c r="Y371" s="7" t="s">
        <v>14</v>
      </c>
    </row>
    <row r="372" spans="1:25">
      <c r="A372" s="4" t="s">
        <v>1679</v>
      </c>
      <c r="B372" s="7">
        <v>29200</v>
      </c>
      <c r="C372" s="7">
        <v>64400</v>
      </c>
      <c r="D372" s="115">
        <v>45.4</v>
      </c>
      <c r="E372" s="115">
        <v>4.0999999999999996</v>
      </c>
      <c r="F372" s="7">
        <v>40100</v>
      </c>
      <c r="G372" s="7">
        <v>64400</v>
      </c>
      <c r="H372" s="115">
        <v>62.4</v>
      </c>
      <c r="I372" s="115">
        <v>4</v>
      </c>
      <c r="J372" s="7">
        <v>50200</v>
      </c>
      <c r="K372" s="7">
        <v>64400</v>
      </c>
      <c r="L372" s="115">
        <v>78</v>
      </c>
      <c r="M372" s="115">
        <v>3.4</v>
      </c>
      <c r="N372" s="7">
        <v>54400</v>
      </c>
      <c r="O372" s="7">
        <v>64400</v>
      </c>
      <c r="P372" s="115">
        <v>84.6</v>
      </c>
      <c r="Q372" s="115">
        <v>3</v>
      </c>
      <c r="R372" s="7">
        <v>4400</v>
      </c>
      <c r="S372" s="7">
        <v>64400</v>
      </c>
      <c r="T372" s="115">
        <v>6.8</v>
      </c>
      <c r="U372" s="115">
        <v>2.1</v>
      </c>
      <c r="V372" s="7">
        <v>5600</v>
      </c>
      <c r="W372" s="7">
        <v>64400</v>
      </c>
      <c r="X372" s="115">
        <v>8.6999999999999993</v>
      </c>
      <c r="Y372" s="115">
        <v>2.2999999999999998</v>
      </c>
    </row>
    <row r="373" spans="1:25">
      <c r="A373" s="4" t="s">
        <v>1680</v>
      </c>
      <c r="B373" s="7">
        <v>79600</v>
      </c>
      <c r="C373" s="7">
        <v>196800</v>
      </c>
      <c r="D373" s="115">
        <v>40.5</v>
      </c>
      <c r="E373" s="115">
        <v>3.8</v>
      </c>
      <c r="F373" s="7">
        <v>113400</v>
      </c>
      <c r="G373" s="7">
        <v>196800</v>
      </c>
      <c r="H373" s="115">
        <v>57.6</v>
      </c>
      <c r="I373" s="115">
        <v>3.8</v>
      </c>
      <c r="J373" s="7">
        <v>145300</v>
      </c>
      <c r="K373" s="7">
        <v>196800</v>
      </c>
      <c r="L373" s="115">
        <v>73.8</v>
      </c>
      <c r="M373" s="115">
        <v>3.4</v>
      </c>
      <c r="N373" s="7">
        <v>163900</v>
      </c>
      <c r="O373" s="7">
        <v>196800</v>
      </c>
      <c r="P373" s="115">
        <v>83.2</v>
      </c>
      <c r="Q373" s="115">
        <v>2.9</v>
      </c>
      <c r="R373" s="7">
        <v>11200</v>
      </c>
      <c r="S373" s="7">
        <v>196800</v>
      </c>
      <c r="T373" s="115">
        <v>5.7</v>
      </c>
      <c r="U373" s="115">
        <v>1.8</v>
      </c>
      <c r="V373" s="7">
        <v>21700</v>
      </c>
      <c r="W373" s="7">
        <v>196800</v>
      </c>
      <c r="X373" s="115">
        <v>11</v>
      </c>
      <c r="Y373" s="115">
        <v>2.4</v>
      </c>
    </row>
    <row r="374" spans="1:25">
      <c r="A374" s="4" t="s">
        <v>645</v>
      </c>
      <c r="B374" s="7">
        <v>29000</v>
      </c>
      <c r="C374" s="7">
        <v>59400</v>
      </c>
      <c r="D374" s="115">
        <v>48.8</v>
      </c>
      <c r="E374" s="115">
        <v>3.7</v>
      </c>
      <c r="F374" s="7">
        <v>38500</v>
      </c>
      <c r="G374" s="7">
        <v>59400</v>
      </c>
      <c r="H374" s="115">
        <v>64.8</v>
      </c>
      <c r="I374" s="115">
        <v>3.5</v>
      </c>
      <c r="J374" s="7">
        <v>45700</v>
      </c>
      <c r="K374" s="7">
        <v>59400</v>
      </c>
      <c r="L374" s="115">
        <v>77</v>
      </c>
      <c r="M374" s="115">
        <v>3.1</v>
      </c>
      <c r="N374" s="7">
        <v>51200</v>
      </c>
      <c r="O374" s="7">
        <v>59400</v>
      </c>
      <c r="P374" s="115">
        <v>86.1</v>
      </c>
      <c r="Q374" s="115">
        <v>2.6</v>
      </c>
      <c r="R374" s="7">
        <v>2400</v>
      </c>
      <c r="S374" s="7">
        <v>59400</v>
      </c>
      <c r="T374" s="115">
        <v>4.0999999999999996</v>
      </c>
      <c r="U374" s="115">
        <v>1.5</v>
      </c>
      <c r="V374" s="7">
        <v>5800</v>
      </c>
      <c r="W374" s="7">
        <v>59400</v>
      </c>
      <c r="X374" s="115">
        <v>9.8000000000000007</v>
      </c>
      <c r="Y374" s="115">
        <v>2.2000000000000002</v>
      </c>
    </row>
    <row r="375" spans="1:25">
      <c r="A375" s="4" t="s">
        <v>647</v>
      </c>
      <c r="B375" s="7">
        <v>20900</v>
      </c>
      <c r="C375" s="7">
        <v>56200</v>
      </c>
      <c r="D375" s="115">
        <v>37.200000000000003</v>
      </c>
      <c r="E375" s="115">
        <v>3.3</v>
      </c>
      <c r="F375" s="7">
        <v>29000</v>
      </c>
      <c r="G375" s="7">
        <v>56200</v>
      </c>
      <c r="H375" s="115">
        <v>51.7</v>
      </c>
      <c r="I375" s="115">
        <v>3.4</v>
      </c>
      <c r="J375" s="7">
        <v>38400</v>
      </c>
      <c r="K375" s="7">
        <v>56200</v>
      </c>
      <c r="L375" s="115">
        <v>68.3</v>
      </c>
      <c r="M375" s="115">
        <v>3.1</v>
      </c>
      <c r="N375" s="7">
        <v>44200</v>
      </c>
      <c r="O375" s="7">
        <v>56200</v>
      </c>
      <c r="P375" s="115">
        <v>78.599999999999994</v>
      </c>
      <c r="Q375" s="115">
        <v>2.8</v>
      </c>
      <c r="R375" s="7">
        <v>4000</v>
      </c>
      <c r="S375" s="7">
        <v>56200</v>
      </c>
      <c r="T375" s="115">
        <v>7.1</v>
      </c>
      <c r="U375" s="115">
        <v>1.7</v>
      </c>
      <c r="V375" s="7">
        <v>8000</v>
      </c>
      <c r="W375" s="7">
        <v>56200</v>
      </c>
      <c r="X375" s="115">
        <v>14.2</v>
      </c>
      <c r="Y375" s="115">
        <v>2.4</v>
      </c>
    </row>
    <row r="376" spans="1:25">
      <c r="A376" s="4" t="s">
        <v>1681</v>
      </c>
      <c r="B376" s="7">
        <v>43700</v>
      </c>
      <c r="C376" s="7">
        <v>116400</v>
      </c>
      <c r="D376" s="115">
        <v>37.6</v>
      </c>
      <c r="E376" s="115">
        <v>3.6</v>
      </c>
      <c r="F376" s="7">
        <v>58700</v>
      </c>
      <c r="G376" s="7">
        <v>116400</v>
      </c>
      <c r="H376" s="115">
        <v>50.5</v>
      </c>
      <c r="I376" s="115">
        <v>3.7</v>
      </c>
      <c r="J376" s="7">
        <v>79900</v>
      </c>
      <c r="K376" s="7">
        <v>116400</v>
      </c>
      <c r="L376" s="115">
        <v>68.7</v>
      </c>
      <c r="M376" s="115">
        <v>3.5</v>
      </c>
      <c r="N376" s="7">
        <v>91500</v>
      </c>
      <c r="O376" s="7">
        <v>116400</v>
      </c>
      <c r="P376" s="115">
        <v>78.7</v>
      </c>
      <c r="Q376" s="115">
        <v>3.1</v>
      </c>
      <c r="R376" s="7">
        <v>10000</v>
      </c>
      <c r="S376" s="7">
        <v>116400</v>
      </c>
      <c r="T376" s="115">
        <v>8.6</v>
      </c>
      <c r="U376" s="115">
        <v>2.1</v>
      </c>
      <c r="V376" s="7">
        <v>14800</v>
      </c>
      <c r="W376" s="7">
        <v>116400</v>
      </c>
      <c r="X376" s="115">
        <v>12.8</v>
      </c>
      <c r="Y376" s="115">
        <v>2.5</v>
      </c>
    </row>
    <row r="377" spans="1:25" ht="18" customHeight="1">
      <c r="A377" s="4" t="s">
        <v>648</v>
      </c>
      <c r="B377" s="8">
        <v>16152600</v>
      </c>
      <c r="C377" s="8">
        <v>40066300</v>
      </c>
      <c r="D377" s="116">
        <v>40.299999999999997</v>
      </c>
      <c r="E377" s="116">
        <v>0.2</v>
      </c>
      <c r="F377" s="8">
        <v>23449700</v>
      </c>
      <c r="G377" s="8">
        <v>40066300</v>
      </c>
      <c r="H377" s="116">
        <v>58.5</v>
      </c>
      <c r="I377" s="116">
        <v>0.2</v>
      </c>
      <c r="J377" s="8">
        <v>30297100</v>
      </c>
      <c r="K377" s="8">
        <v>40066300</v>
      </c>
      <c r="L377" s="116">
        <v>75.599999999999994</v>
      </c>
      <c r="M377" s="116">
        <v>0.2</v>
      </c>
      <c r="N377" s="8">
        <v>34294100</v>
      </c>
      <c r="O377" s="8">
        <v>40066300</v>
      </c>
      <c r="P377" s="116">
        <v>85.6</v>
      </c>
      <c r="Q377" s="116">
        <v>0.2</v>
      </c>
      <c r="R377" s="8">
        <v>2686200</v>
      </c>
      <c r="S377" s="8">
        <v>40066300</v>
      </c>
      <c r="T377" s="116">
        <v>6.7</v>
      </c>
      <c r="U377" s="116">
        <v>0.1</v>
      </c>
      <c r="V377" s="8">
        <v>3086000</v>
      </c>
      <c r="W377" s="8">
        <v>40066300</v>
      </c>
      <c r="X377" s="116">
        <v>7.7</v>
      </c>
      <c r="Y377" s="116">
        <v>0.1</v>
      </c>
    </row>
    <row r="379" spans="1:25">
      <c r="A379" s="3" t="s">
        <v>1682</v>
      </c>
    </row>
    <row r="380" spans="1:25">
      <c r="A380" s="3" t="s">
        <v>649</v>
      </c>
    </row>
    <row r="381" spans="1:25">
      <c r="A381" s="3" t="s">
        <v>650</v>
      </c>
    </row>
    <row r="382" spans="1:25">
      <c r="A382" s="3" t="s">
        <v>651</v>
      </c>
    </row>
    <row r="383" spans="1:25">
      <c r="A383" s="3" t="s">
        <v>1683</v>
      </c>
    </row>
  </sheetData>
  <mergeCells count="6">
    <mergeCell ref="V7:Y7"/>
    <mergeCell ref="B7:E7"/>
    <mergeCell ref="F7:I7"/>
    <mergeCell ref="J7:M7"/>
    <mergeCell ref="N7:Q7"/>
    <mergeCell ref="R7:U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56283-2383-4D4E-A863-AD1B6350BF6C}">
  <sheetPr codeName="Sheet14"/>
  <dimension ref="A1:I2590"/>
  <sheetViews>
    <sheetView workbookViewId="0">
      <selection activeCell="A61" sqref="A61"/>
    </sheetView>
  </sheetViews>
  <sheetFormatPr defaultRowHeight="14.5"/>
  <cols>
    <col min="1" max="1" width="17" style="2" customWidth="1" collapsed="1"/>
    <col min="2" max="9" width="14" style="2" customWidth="1" collapsed="1"/>
    <col min="10" max="16384" width="8.7265625" style="2"/>
  </cols>
  <sheetData>
    <row r="1" spans="1:9" ht="15.5">
      <c r="A1" s="1" t="s">
        <v>0</v>
      </c>
    </row>
    <row r="2" spans="1:9">
      <c r="A2" s="3" t="s">
        <v>1</v>
      </c>
    </row>
    <row r="4" spans="1:9">
      <c r="A4" s="4" t="s">
        <v>2</v>
      </c>
      <c r="B4" s="4" t="s">
        <v>3</v>
      </c>
    </row>
    <row r="5" spans="1:9">
      <c r="A5" s="4" t="s">
        <v>4</v>
      </c>
      <c r="B5" s="4" t="s">
        <v>5</v>
      </c>
    </row>
    <row r="7" spans="1:9" ht="65" customHeight="1">
      <c r="A7" s="5" t="s">
        <v>6</v>
      </c>
      <c r="B7" s="226" t="s">
        <v>7</v>
      </c>
      <c r="C7" s="227"/>
      <c r="D7" s="226" t="s">
        <v>8</v>
      </c>
      <c r="E7" s="227"/>
      <c r="F7" s="226" t="s">
        <v>9</v>
      </c>
      <c r="G7" s="227"/>
      <c r="H7" s="226" t="s">
        <v>10</v>
      </c>
      <c r="I7" s="227"/>
    </row>
    <row r="8" spans="1:9" ht="26" customHeight="1">
      <c r="B8" s="6" t="s">
        <v>11</v>
      </c>
      <c r="C8" s="6" t="s">
        <v>12</v>
      </c>
      <c r="D8" s="6" t="s">
        <v>11</v>
      </c>
      <c r="E8" s="6" t="s">
        <v>12</v>
      </c>
      <c r="F8" s="6" t="s">
        <v>11</v>
      </c>
      <c r="G8" s="6" t="s">
        <v>12</v>
      </c>
      <c r="H8" s="6" t="s">
        <v>11</v>
      </c>
      <c r="I8" s="6" t="s">
        <v>12</v>
      </c>
    </row>
    <row r="9" spans="1:9">
      <c r="A9" s="4" t="s">
        <v>13</v>
      </c>
      <c r="B9" s="7">
        <v>42700</v>
      </c>
      <c r="C9" s="7">
        <v>5200</v>
      </c>
      <c r="D9" s="7">
        <v>33600</v>
      </c>
      <c r="E9" s="7">
        <v>4600</v>
      </c>
      <c r="F9" s="7">
        <v>1700</v>
      </c>
      <c r="G9" s="7" t="s">
        <v>14</v>
      </c>
      <c r="H9" s="7">
        <v>1500</v>
      </c>
      <c r="I9" s="7" t="s">
        <v>14</v>
      </c>
    </row>
    <row r="10" spans="1:9">
      <c r="A10" s="4" t="s">
        <v>15</v>
      </c>
      <c r="B10" s="7">
        <v>56900</v>
      </c>
      <c r="C10" s="7">
        <v>9200</v>
      </c>
      <c r="D10" s="7">
        <v>44200</v>
      </c>
      <c r="E10" s="7">
        <v>8100</v>
      </c>
      <c r="F10" s="7">
        <v>3700</v>
      </c>
      <c r="G10" s="7" t="s">
        <v>14</v>
      </c>
      <c r="H10" s="7">
        <v>2300</v>
      </c>
      <c r="I10" s="7" t="s">
        <v>14</v>
      </c>
    </row>
    <row r="11" spans="1:9">
      <c r="A11" s="4" t="s">
        <v>16</v>
      </c>
      <c r="B11" s="7">
        <v>58500</v>
      </c>
      <c r="C11" s="7">
        <v>5600</v>
      </c>
      <c r="D11" s="7">
        <v>45400</v>
      </c>
      <c r="E11" s="7">
        <v>4900</v>
      </c>
      <c r="F11" s="7">
        <v>2000</v>
      </c>
      <c r="G11" s="7">
        <v>1000</v>
      </c>
      <c r="H11" s="7">
        <v>3300</v>
      </c>
      <c r="I11" s="7">
        <v>1300</v>
      </c>
    </row>
    <row r="12" spans="1:9">
      <c r="A12" s="4" t="s">
        <v>17</v>
      </c>
      <c r="B12" s="7">
        <v>49800</v>
      </c>
      <c r="C12" s="7">
        <v>6200</v>
      </c>
      <c r="D12" s="7">
        <v>37800</v>
      </c>
      <c r="E12" s="7">
        <v>5400</v>
      </c>
      <c r="F12" s="7">
        <v>1700</v>
      </c>
      <c r="G12" s="7" t="s">
        <v>14</v>
      </c>
      <c r="H12" s="7">
        <v>2800</v>
      </c>
      <c r="I12" s="7">
        <v>1500</v>
      </c>
    </row>
    <row r="13" spans="1:9">
      <c r="A13" s="4" t="s">
        <v>18</v>
      </c>
      <c r="B13" s="7">
        <v>65100</v>
      </c>
      <c r="C13" s="7">
        <v>10000</v>
      </c>
      <c r="D13" s="7">
        <v>49000</v>
      </c>
      <c r="E13" s="7">
        <v>8700</v>
      </c>
      <c r="F13" s="7">
        <v>2600</v>
      </c>
      <c r="G13" s="7" t="s">
        <v>14</v>
      </c>
      <c r="H13" s="7">
        <v>2700</v>
      </c>
      <c r="I13" s="7" t="s">
        <v>14</v>
      </c>
    </row>
    <row r="14" spans="1:9">
      <c r="A14" s="4" t="s">
        <v>19</v>
      </c>
      <c r="B14" s="7">
        <v>57200</v>
      </c>
      <c r="C14" s="7">
        <v>3900</v>
      </c>
      <c r="D14" s="7">
        <v>45000</v>
      </c>
      <c r="E14" s="7">
        <v>3400</v>
      </c>
      <c r="F14" s="7">
        <v>3300</v>
      </c>
      <c r="G14" s="7">
        <v>900</v>
      </c>
      <c r="H14" s="7">
        <v>2300</v>
      </c>
      <c r="I14" s="7">
        <v>800</v>
      </c>
    </row>
    <row r="15" spans="1:9">
      <c r="A15" s="4" t="s">
        <v>20</v>
      </c>
      <c r="B15" s="7">
        <v>52400</v>
      </c>
      <c r="C15" s="7">
        <v>8200</v>
      </c>
      <c r="D15" s="7">
        <v>40400</v>
      </c>
      <c r="E15" s="7">
        <v>7200</v>
      </c>
      <c r="F15" s="7">
        <v>2700</v>
      </c>
      <c r="G15" s="7" t="s">
        <v>14</v>
      </c>
      <c r="H15" s="7">
        <v>3400</v>
      </c>
      <c r="I15" s="7">
        <v>2100</v>
      </c>
    </row>
    <row r="16" spans="1:9">
      <c r="A16" s="4" t="s">
        <v>21</v>
      </c>
      <c r="B16" s="7">
        <v>61700</v>
      </c>
      <c r="C16" s="7">
        <v>5900</v>
      </c>
      <c r="D16" s="7">
        <v>48900</v>
      </c>
      <c r="E16" s="7">
        <v>5200</v>
      </c>
      <c r="F16" s="7">
        <v>4800</v>
      </c>
      <c r="G16" s="7">
        <v>1600</v>
      </c>
      <c r="H16" s="7">
        <v>4100</v>
      </c>
      <c r="I16" s="7">
        <v>1500</v>
      </c>
    </row>
    <row r="17" spans="1:9">
      <c r="A17" s="4" t="s">
        <v>22</v>
      </c>
      <c r="B17" s="7">
        <v>57100</v>
      </c>
      <c r="C17" s="7">
        <v>3600</v>
      </c>
      <c r="D17" s="7">
        <v>40900</v>
      </c>
      <c r="E17" s="7">
        <v>3000</v>
      </c>
      <c r="F17" s="7">
        <v>4500</v>
      </c>
      <c r="G17" s="7">
        <v>1000</v>
      </c>
      <c r="H17" s="7">
        <v>3800</v>
      </c>
      <c r="I17" s="7">
        <v>900</v>
      </c>
    </row>
    <row r="18" spans="1:9">
      <c r="A18" s="4" t="s">
        <v>23</v>
      </c>
      <c r="B18" s="7">
        <v>46300</v>
      </c>
      <c r="C18" s="7">
        <v>5700</v>
      </c>
      <c r="D18" s="7">
        <v>35800</v>
      </c>
      <c r="E18" s="7">
        <v>5100</v>
      </c>
      <c r="F18" s="7">
        <v>2800</v>
      </c>
      <c r="G18" s="7">
        <v>1400</v>
      </c>
      <c r="H18" s="7">
        <v>2800</v>
      </c>
      <c r="I18" s="7">
        <v>1400</v>
      </c>
    </row>
    <row r="19" spans="1:9">
      <c r="A19" s="4" t="s">
        <v>24</v>
      </c>
      <c r="B19" s="7">
        <v>55400</v>
      </c>
      <c r="C19" s="7">
        <v>6000</v>
      </c>
      <c r="D19" s="7">
        <v>42300</v>
      </c>
      <c r="E19" s="7">
        <v>5300</v>
      </c>
      <c r="F19" s="7">
        <v>4200</v>
      </c>
      <c r="G19" s="7">
        <v>1700</v>
      </c>
      <c r="H19" s="7">
        <v>4100</v>
      </c>
      <c r="I19" s="7">
        <v>1600</v>
      </c>
    </row>
    <row r="20" spans="1:9">
      <c r="A20" s="4" t="s">
        <v>25</v>
      </c>
      <c r="B20" s="7">
        <v>50800</v>
      </c>
      <c r="C20" s="7">
        <v>4400</v>
      </c>
      <c r="D20" s="7">
        <v>38500</v>
      </c>
      <c r="E20" s="7">
        <v>3800</v>
      </c>
      <c r="F20" s="7">
        <v>2800</v>
      </c>
      <c r="G20" s="7">
        <v>1000</v>
      </c>
      <c r="H20" s="7">
        <v>2600</v>
      </c>
      <c r="I20" s="7">
        <v>1000</v>
      </c>
    </row>
    <row r="21" spans="1:9">
      <c r="A21" s="4" t="s">
        <v>26</v>
      </c>
      <c r="B21" s="7">
        <v>61900</v>
      </c>
      <c r="C21" s="7">
        <v>4500</v>
      </c>
      <c r="D21" s="7">
        <v>42500</v>
      </c>
      <c r="E21" s="7">
        <v>3800</v>
      </c>
      <c r="F21" s="7">
        <v>3400</v>
      </c>
      <c r="G21" s="7">
        <v>1100</v>
      </c>
      <c r="H21" s="7">
        <v>3600</v>
      </c>
      <c r="I21" s="7">
        <v>1100</v>
      </c>
    </row>
    <row r="22" spans="1:9">
      <c r="A22" s="4" t="s">
        <v>27</v>
      </c>
      <c r="B22" s="7">
        <v>58500</v>
      </c>
      <c r="C22" s="7">
        <v>4400</v>
      </c>
      <c r="D22" s="7">
        <v>42200</v>
      </c>
      <c r="E22" s="7">
        <v>3800</v>
      </c>
      <c r="F22" s="7">
        <v>2400</v>
      </c>
      <c r="G22" s="7">
        <v>900</v>
      </c>
      <c r="H22" s="7">
        <v>3300</v>
      </c>
      <c r="I22" s="7">
        <v>1100</v>
      </c>
    </row>
    <row r="23" spans="1:9">
      <c r="A23" s="4" t="s">
        <v>28</v>
      </c>
      <c r="B23" s="7">
        <v>59600</v>
      </c>
      <c r="C23" s="7">
        <v>7100</v>
      </c>
      <c r="D23" s="7">
        <v>40200</v>
      </c>
      <c r="E23" s="7">
        <v>5800</v>
      </c>
      <c r="F23" s="7">
        <v>600</v>
      </c>
      <c r="G23" s="7" t="s">
        <v>14</v>
      </c>
      <c r="H23" s="7">
        <v>4800</v>
      </c>
      <c r="I23" s="7">
        <v>2000</v>
      </c>
    </row>
    <row r="24" spans="1:9">
      <c r="A24" s="4" t="s">
        <v>29</v>
      </c>
      <c r="B24" s="7">
        <v>65000</v>
      </c>
      <c r="C24" s="7">
        <v>7400</v>
      </c>
      <c r="D24" s="7">
        <v>45900</v>
      </c>
      <c r="E24" s="7">
        <v>6200</v>
      </c>
      <c r="F24" s="7">
        <v>4100</v>
      </c>
      <c r="G24" s="7">
        <v>1900</v>
      </c>
      <c r="H24" s="7">
        <v>3700</v>
      </c>
      <c r="I24" s="7">
        <v>1800</v>
      </c>
    </row>
    <row r="25" spans="1:9">
      <c r="A25" s="4" t="s">
        <v>30</v>
      </c>
      <c r="B25" s="7">
        <v>75900</v>
      </c>
      <c r="C25" s="7">
        <v>7800</v>
      </c>
      <c r="D25" s="7">
        <v>57200</v>
      </c>
      <c r="E25" s="7">
        <v>6800</v>
      </c>
      <c r="F25" s="7">
        <v>4600</v>
      </c>
      <c r="G25" s="7">
        <v>1900</v>
      </c>
      <c r="H25" s="7">
        <v>3500</v>
      </c>
      <c r="I25" s="7">
        <v>1700</v>
      </c>
    </row>
    <row r="26" spans="1:9">
      <c r="A26" s="4" t="s">
        <v>31</v>
      </c>
      <c r="B26" s="7">
        <v>51400</v>
      </c>
      <c r="C26" s="7">
        <v>8500</v>
      </c>
      <c r="D26" s="7">
        <v>34300</v>
      </c>
      <c r="E26" s="7">
        <v>7000</v>
      </c>
      <c r="F26" s="7">
        <v>3200</v>
      </c>
      <c r="G26" s="7" t="s">
        <v>14</v>
      </c>
      <c r="H26" s="7">
        <v>5100</v>
      </c>
      <c r="I26" s="7">
        <v>2700</v>
      </c>
    </row>
    <row r="27" spans="1:9">
      <c r="A27" s="4" t="s">
        <v>32</v>
      </c>
      <c r="B27" s="7">
        <v>66100</v>
      </c>
      <c r="C27" s="7">
        <v>6200</v>
      </c>
      <c r="D27" s="7">
        <v>52900</v>
      </c>
      <c r="E27" s="7">
        <v>5600</v>
      </c>
      <c r="F27" s="7">
        <v>3100</v>
      </c>
      <c r="G27" s="7">
        <v>1300</v>
      </c>
      <c r="H27" s="7">
        <v>2900</v>
      </c>
      <c r="I27" s="7">
        <v>1300</v>
      </c>
    </row>
    <row r="28" spans="1:9">
      <c r="A28" s="4" t="s">
        <v>33</v>
      </c>
      <c r="B28" s="7">
        <v>57600</v>
      </c>
      <c r="C28" s="7">
        <v>9500</v>
      </c>
      <c r="D28" s="7">
        <v>48100</v>
      </c>
      <c r="E28" s="7">
        <v>8600</v>
      </c>
      <c r="F28" s="7">
        <v>2300</v>
      </c>
      <c r="G28" s="7" t="s">
        <v>14</v>
      </c>
      <c r="H28" s="7">
        <v>2500</v>
      </c>
      <c r="I28" s="7" t="s">
        <v>14</v>
      </c>
    </row>
    <row r="29" spans="1:9">
      <c r="A29" s="4" t="s">
        <v>34</v>
      </c>
      <c r="B29" s="7">
        <v>50000</v>
      </c>
      <c r="C29" s="7">
        <v>4300</v>
      </c>
      <c r="D29" s="7">
        <v>38000</v>
      </c>
      <c r="E29" s="7">
        <v>3700</v>
      </c>
      <c r="F29" s="7">
        <v>2600</v>
      </c>
      <c r="G29" s="7">
        <v>1000</v>
      </c>
      <c r="H29" s="7">
        <v>3000</v>
      </c>
      <c r="I29" s="7">
        <v>1000</v>
      </c>
    </row>
    <row r="30" spans="1:9">
      <c r="A30" s="4" t="s">
        <v>35</v>
      </c>
      <c r="B30" s="7">
        <v>47800</v>
      </c>
      <c r="C30" s="7">
        <v>6300</v>
      </c>
      <c r="D30" s="7">
        <v>37700</v>
      </c>
      <c r="E30" s="7">
        <v>5600</v>
      </c>
      <c r="F30" s="7">
        <v>900</v>
      </c>
      <c r="G30" s="7" t="s">
        <v>14</v>
      </c>
      <c r="H30" s="7">
        <v>3200</v>
      </c>
      <c r="I30" s="7" t="s">
        <v>14</v>
      </c>
    </row>
    <row r="31" spans="1:9">
      <c r="A31" s="4" t="s">
        <v>36</v>
      </c>
      <c r="B31" s="7">
        <v>50100</v>
      </c>
      <c r="C31" s="7">
        <v>4200</v>
      </c>
      <c r="D31" s="7">
        <v>37200</v>
      </c>
      <c r="E31" s="7">
        <v>3700</v>
      </c>
      <c r="F31" s="7">
        <v>3100</v>
      </c>
      <c r="G31" s="7">
        <v>1000</v>
      </c>
      <c r="H31" s="7">
        <v>4000</v>
      </c>
      <c r="I31" s="7">
        <v>1200</v>
      </c>
    </row>
    <row r="32" spans="1:9">
      <c r="A32" s="4" t="s">
        <v>37</v>
      </c>
      <c r="B32" s="7">
        <v>51000</v>
      </c>
      <c r="C32" s="7">
        <v>5300</v>
      </c>
      <c r="D32" s="7">
        <v>36800</v>
      </c>
      <c r="E32" s="7">
        <v>4500</v>
      </c>
      <c r="F32" s="7">
        <v>2500</v>
      </c>
      <c r="G32" s="7">
        <v>1200</v>
      </c>
      <c r="H32" s="7">
        <v>2900</v>
      </c>
      <c r="I32" s="7">
        <v>1300</v>
      </c>
    </row>
    <row r="33" spans="1:9">
      <c r="A33" s="4" t="s">
        <v>38</v>
      </c>
      <c r="B33" s="7">
        <v>69900</v>
      </c>
      <c r="C33" s="7">
        <v>6200</v>
      </c>
      <c r="D33" s="7">
        <v>51600</v>
      </c>
      <c r="E33" s="7">
        <v>5400</v>
      </c>
      <c r="F33" s="7">
        <v>2600</v>
      </c>
      <c r="G33" s="7">
        <v>1200</v>
      </c>
      <c r="H33" s="7">
        <v>4100</v>
      </c>
      <c r="I33" s="7">
        <v>1500</v>
      </c>
    </row>
    <row r="34" spans="1:9">
      <c r="A34" s="4" t="s">
        <v>39</v>
      </c>
      <c r="B34" s="7">
        <v>59800</v>
      </c>
      <c r="C34" s="7">
        <v>6300</v>
      </c>
      <c r="D34" s="7">
        <v>45100</v>
      </c>
      <c r="E34" s="7">
        <v>5500</v>
      </c>
      <c r="F34" s="7">
        <v>3400</v>
      </c>
      <c r="G34" s="7">
        <v>1500</v>
      </c>
      <c r="H34" s="7">
        <v>5200</v>
      </c>
      <c r="I34" s="7">
        <v>1900</v>
      </c>
    </row>
    <row r="35" spans="1:9">
      <c r="A35" s="4" t="s">
        <v>40</v>
      </c>
      <c r="B35" s="7">
        <v>59000</v>
      </c>
      <c r="C35" s="7">
        <v>5800</v>
      </c>
      <c r="D35" s="7">
        <v>48200</v>
      </c>
      <c r="E35" s="7">
        <v>5300</v>
      </c>
      <c r="F35" s="7">
        <v>2000</v>
      </c>
      <c r="G35" s="7">
        <v>1100</v>
      </c>
      <c r="H35" s="7">
        <v>2000</v>
      </c>
      <c r="I35" s="7">
        <v>1100</v>
      </c>
    </row>
    <row r="36" spans="1:9">
      <c r="A36" s="4" t="s">
        <v>41</v>
      </c>
      <c r="B36" s="7">
        <v>49400</v>
      </c>
      <c r="C36" s="7">
        <v>6100</v>
      </c>
      <c r="D36" s="7">
        <v>36800</v>
      </c>
      <c r="E36" s="7">
        <v>5200</v>
      </c>
      <c r="F36" s="7">
        <v>1500</v>
      </c>
      <c r="G36" s="7" t="s">
        <v>14</v>
      </c>
      <c r="H36" s="7">
        <v>2000</v>
      </c>
      <c r="I36" s="7">
        <v>1200</v>
      </c>
    </row>
    <row r="37" spans="1:9">
      <c r="A37" s="4" t="s">
        <v>42</v>
      </c>
      <c r="B37" s="7">
        <v>59700</v>
      </c>
      <c r="C37" s="7">
        <v>6300</v>
      </c>
      <c r="D37" s="7">
        <v>44700</v>
      </c>
      <c r="E37" s="7">
        <v>5400</v>
      </c>
      <c r="F37" s="7">
        <v>2600</v>
      </c>
      <c r="G37" s="7">
        <v>1300</v>
      </c>
      <c r="H37" s="7">
        <v>4700</v>
      </c>
      <c r="I37" s="7">
        <v>1800</v>
      </c>
    </row>
    <row r="38" spans="1:9">
      <c r="A38" s="4" t="s">
        <v>43</v>
      </c>
      <c r="B38" s="7">
        <v>65600</v>
      </c>
      <c r="C38" s="7">
        <v>6000</v>
      </c>
      <c r="D38" s="7">
        <v>51200</v>
      </c>
      <c r="E38" s="7">
        <v>5300</v>
      </c>
      <c r="F38" s="7">
        <v>2000</v>
      </c>
      <c r="G38" s="7">
        <v>1100</v>
      </c>
      <c r="H38" s="7">
        <v>2900</v>
      </c>
      <c r="I38" s="7">
        <v>1300</v>
      </c>
    </row>
    <row r="39" spans="1:9">
      <c r="A39" s="4" t="s">
        <v>44</v>
      </c>
      <c r="B39" s="7">
        <v>59200</v>
      </c>
      <c r="C39" s="7">
        <v>5500</v>
      </c>
      <c r="D39" s="7">
        <v>42500</v>
      </c>
      <c r="E39" s="7">
        <v>4700</v>
      </c>
      <c r="F39" s="7">
        <v>2700</v>
      </c>
      <c r="G39" s="7">
        <v>1200</v>
      </c>
      <c r="H39" s="7">
        <v>5400</v>
      </c>
      <c r="I39" s="7">
        <v>1700</v>
      </c>
    </row>
    <row r="40" spans="1:9">
      <c r="A40" s="4" t="s">
        <v>45</v>
      </c>
      <c r="B40" s="7">
        <v>51500</v>
      </c>
      <c r="C40" s="7">
        <v>7800</v>
      </c>
      <c r="D40" s="7">
        <v>40500</v>
      </c>
      <c r="E40" s="7">
        <v>6900</v>
      </c>
      <c r="F40" s="7">
        <v>1100</v>
      </c>
      <c r="G40" s="7" t="s">
        <v>14</v>
      </c>
      <c r="H40" s="7">
        <v>1900</v>
      </c>
      <c r="I40" s="7" t="s">
        <v>14</v>
      </c>
    </row>
    <row r="41" spans="1:9">
      <c r="A41" s="4" t="s">
        <v>46</v>
      </c>
      <c r="B41" s="7">
        <v>51600</v>
      </c>
      <c r="C41" s="7">
        <v>6800</v>
      </c>
      <c r="D41" s="7">
        <v>38800</v>
      </c>
      <c r="E41" s="7">
        <v>5900</v>
      </c>
      <c r="F41" s="7">
        <v>1500</v>
      </c>
      <c r="G41" s="7" t="s">
        <v>14</v>
      </c>
      <c r="H41" s="7">
        <v>900</v>
      </c>
      <c r="I41" s="7" t="s">
        <v>14</v>
      </c>
    </row>
    <row r="42" spans="1:9">
      <c r="A42" s="4" t="s">
        <v>47</v>
      </c>
      <c r="B42" s="7">
        <v>65000</v>
      </c>
      <c r="C42" s="7">
        <v>4700</v>
      </c>
      <c r="D42" s="7">
        <v>42800</v>
      </c>
      <c r="E42" s="7">
        <v>3800</v>
      </c>
      <c r="F42" s="7">
        <v>3000</v>
      </c>
      <c r="G42" s="7">
        <v>1000</v>
      </c>
      <c r="H42" s="7">
        <v>4000</v>
      </c>
      <c r="I42" s="7">
        <v>1200</v>
      </c>
    </row>
    <row r="43" spans="1:9">
      <c r="A43" s="4" t="s">
        <v>48</v>
      </c>
      <c r="B43" s="7">
        <v>81100</v>
      </c>
      <c r="C43" s="7">
        <v>9400</v>
      </c>
      <c r="D43" s="7">
        <v>56800</v>
      </c>
      <c r="E43" s="7">
        <v>7900</v>
      </c>
      <c r="F43" s="7">
        <v>5700</v>
      </c>
      <c r="G43" s="7">
        <v>2500</v>
      </c>
      <c r="H43" s="7">
        <v>4700</v>
      </c>
      <c r="I43" s="7">
        <v>2300</v>
      </c>
    </row>
    <row r="44" spans="1:9">
      <c r="A44" s="4" t="s">
        <v>49</v>
      </c>
      <c r="B44" s="7">
        <v>57700</v>
      </c>
      <c r="C44" s="7">
        <v>5100</v>
      </c>
      <c r="D44" s="7">
        <v>44900</v>
      </c>
      <c r="E44" s="7">
        <v>4500</v>
      </c>
      <c r="F44" s="7">
        <v>3000</v>
      </c>
      <c r="G44" s="7">
        <v>1100</v>
      </c>
      <c r="H44" s="7">
        <v>4000</v>
      </c>
      <c r="I44" s="7">
        <v>1300</v>
      </c>
    </row>
    <row r="45" spans="1:9">
      <c r="A45" s="4" t="s">
        <v>50</v>
      </c>
      <c r="B45" s="7">
        <v>41500</v>
      </c>
      <c r="C45" s="7">
        <v>3800</v>
      </c>
      <c r="D45" s="7">
        <v>32100</v>
      </c>
      <c r="E45" s="7">
        <v>3300</v>
      </c>
      <c r="F45" s="7">
        <v>1400</v>
      </c>
      <c r="G45" s="7">
        <v>700</v>
      </c>
      <c r="H45" s="7">
        <v>4100</v>
      </c>
      <c r="I45" s="7">
        <v>1200</v>
      </c>
    </row>
    <row r="46" spans="1:9">
      <c r="A46" s="4" t="s">
        <v>51</v>
      </c>
      <c r="B46" s="7">
        <v>53200</v>
      </c>
      <c r="C46" s="7">
        <v>6400</v>
      </c>
      <c r="D46" s="7">
        <v>39000</v>
      </c>
      <c r="E46" s="7">
        <v>5500</v>
      </c>
      <c r="F46" s="7">
        <v>3100</v>
      </c>
      <c r="G46" s="7">
        <v>1500</v>
      </c>
      <c r="H46" s="7">
        <v>2400</v>
      </c>
      <c r="I46" s="7">
        <v>1400</v>
      </c>
    </row>
    <row r="47" spans="1:9">
      <c r="A47" s="4" t="s">
        <v>52</v>
      </c>
      <c r="B47" s="7">
        <v>63200</v>
      </c>
      <c r="C47" s="7">
        <v>7200</v>
      </c>
      <c r="D47" s="7">
        <v>44700</v>
      </c>
      <c r="E47" s="7">
        <v>6000</v>
      </c>
      <c r="F47" s="7">
        <v>2100</v>
      </c>
      <c r="G47" s="7" t="s">
        <v>14</v>
      </c>
      <c r="H47" s="7">
        <v>4500</v>
      </c>
      <c r="I47" s="7">
        <v>1900</v>
      </c>
    </row>
    <row r="48" spans="1:9">
      <c r="A48" s="4" t="s">
        <v>53</v>
      </c>
      <c r="B48" s="7">
        <v>66100</v>
      </c>
      <c r="C48" s="7">
        <v>7200</v>
      </c>
      <c r="D48" s="7">
        <v>53600</v>
      </c>
      <c r="E48" s="7">
        <v>6500</v>
      </c>
      <c r="F48" s="7">
        <v>1700</v>
      </c>
      <c r="G48" s="7" t="s">
        <v>14</v>
      </c>
      <c r="H48" s="7">
        <v>1900</v>
      </c>
      <c r="I48" s="7" t="s">
        <v>14</v>
      </c>
    </row>
    <row r="49" spans="1:9">
      <c r="A49" s="4" t="s">
        <v>54</v>
      </c>
      <c r="B49" s="7">
        <v>61800</v>
      </c>
      <c r="C49" s="7">
        <v>6500</v>
      </c>
      <c r="D49" s="7">
        <v>43900</v>
      </c>
      <c r="E49" s="7">
        <v>5500</v>
      </c>
      <c r="F49" s="7">
        <v>3500</v>
      </c>
      <c r="G49" s="7">
        <v>1600</v>
      </c>
      <c r="H49" s="7">
        <v>4100</v>
      </c>
      <c r="I49" s="7">
        <v>1700</v>
      </c>
    </row>
    <row r="50" spans="1:9">
      <c r="A50" s="4" t="s">
        <v>55</v>
      </c>
      <c r="B50" s="7">
        <v>54100</v>
      </c>
      <c r="C50" s="7">
        <v>9600</v>
      </c>
      <c r="D50" s="7">
        <v>46100</v>
      </c>
      <c r="E50" s="7">
        <v>8800</v>
      </c>
      <c r="F50" s="7">
        <v>3500</v>
      </c>
      <c r="G50" s="7" t="s">
        <v>14</v>
      </c>
      <c r="H50" s="7" t="s">
        <v>56</v>
      </c>
      <c r="I50" s="7" t="s">
        <v>56</v>
      </c>
    </row>
    <row r="51" spans="1:9">
      <c r="A51" s="4" t="s">
        <v>57</v>
      </c>
      <c r="B51" s="7">
        <v>56900</v>
      </c>
      <c r="C51" s="7">
        <v>5400</v>
      </c>
      <c r="D51" s="7">
        <v>44200</v>
      </c>
      <c r="E51" s="7">
        <v>4800</v>
      </c>
      <c r="F51" s="7">
        <v>1300</v>
      </c>
      <c r="G51" s="7" t="s">
        <v>14</v>
      </c>
      <c r="H51" s="7">
        <v>1700</v>
      </c>
      <c r="I51" s="7">
        <v>900</v>
      </c>
    </row>
    <row r="52" spans="1:9">
      <c r="A52" s="4" t="s">
        <v>58</v>
      </c>
      <c r="B52" s="7">
        <v>58800</v>
      </c>
      <c r="C52" s="7">
        <v>5500</v>
      </c>
      <c r="D52" s="7">
        <v>42700</v>
      </c>
      <c r="E52" s="7">
        <v>4700</v>
      </c>
      <c r="F52" s="7">
        <v>2500</v>
      </c>
      <c r="G52" s="7">
        <v>1100</v>
      </c>
      <c r="H52" s="7">
        <v>3000</v>
      </c>
      <c r="I52" s="7">
        <v>1200</v>
      </c>
    </row>
    <row r="53" spans="1:9">
      <c r="A53" s="4" t="s">
        <v>59</v>
      </c>
      <c r="B53" s="7">
        <v>55900</v>
      </c>
      <c r="C53" s="7">
        <v>8000</v>
      </c>
      <c r="D53" s="7">
        <v>43800</v>
      </c>
      <c r="E53" s="7">
        <v>7100</v>
      </c>
      <c r="F53" s="7">
        <v>1900</v>
      </c>
      <c r="G53" s="7" t="s">
        <v>14</v>
      </c>
      <c r="H53" s="7">
        <v>2900</v>
      </c>
      <c r="I53" s="7" t="s">
        <v>14</v>
      </c>
    </row>
    <row r="54" spans="1:9">
      <c r="A54" s="4" t="s">
        <v>60</v>
      </c>
      <c r="B54" s="7">
        <v>52200</v>
      </c>
      <c r="C54" s="7">
        <v>5800</v>
      </c>
      <c r="D54" s="7">
        <v>42700</v>
      </c>
      <c r="E54" s="7">
        <v>5300</v>
      </c>
      <c r="F54" s="7">
        <v>1600</v>
      </c>
      <c r="G54" s="7" t="s">
        <v>14</v>
      </c>
      <c r="H54" s="7">
        <v>1700</v>
      </c>
      <c r="I54" s="7" t="s">
        <v>14</v>
      </c>
    </row>
    <row r="55" spans="1:9">
      <c r="A55" s="4" t="s">
        <v>61</v>
      </c>
      <c r="B55" s="7">
        <v>62200</v>
      </c>
      <c r="C55" s="7">
        <v>10300</v>
      </c>
      <c r="D55" s="7">
        <v>50900</v>
      </c>
      <c r="E55" s="7">
        <v>9300</v>
      </c>
      <c r="F55" s="7">
        <v>2000</v>
      </c>
      <c r="G55" s="7" t="s">
        <v>14</v>
      </c>
      <c r="H55" s="7">
        <v>2500</v>
      </c>
      <c r="I55" s="7" t="s">
        <v>14</v>
      </c>
    </row>
    <row r="56" spans="1:9">
      <c r="A56" s="4" t="s">
        <v>62</v>
      </c>
      <c r="B56" s="7">
        <v>58900</v>
      </c>
      <c r="C56" s="7">
        <v>8900</v>
      </c>
      <c r="D56" s="7">
        <v>46700</v>
      </c>
      <c r="E56" s="7">
        <v>7900</v>
      </c>
      <c r="F56" s="7">
        <v>2500</v>
      </c>
      <c r="G56" s="7" t="s">
        <v>14</v>
      </c>
      <c r="H56" s="7">
        <v>3000</v>
      </c>
      <c r="I56" s="7" t="s">
        <v>14</v>
      </c>
    </row>
    <row r="57" spans="1:9">
      <c r="A57" s="4" t="s">
        <v>63</v>
      </c>
      <c r="B57" s="7">
        <v>54100</v>
      </c>
      <c r="C57" s="7">
        <v>9100</v>
      </c>
      <c r="D57" s="7">
        <v>40900</v>
      </c>
      <c r="E57" s="7">
        <v>8000</v>
      </c>
      <c r="F57" s="7">
        <v>2200</v>
      </c>
      <c r="G57" s="7" t="s">
        <v>14</v>
      </c>
      <c r="H57" s="7">
        <v>4000</v>
      </c>
      <c r="I57" s="7">
        <v>2500</v>
      </c>
    </row>
    <row r="58" spans="1:9">
      <c r="A58" s="4" t="s">
        <v>64</v>
      </c>
      <c r="B58" s="7">
        <v>47900</v>
      </c>
      <c r="C58" s="7">
        <v>8100</v>
      </c>
      <c r="D58" s="7">
        <v>37000</v>
      </c>
      <c r="E58" s="7">
        <v>7100</v>
      </c>
      <c r="F58" s="7">
        <v>2200</v>
      </c>
      <c r="G58" s="7" t="s">
        <v>14</v>
      </c>
      <c r="H58" s="7">
        <v>3000</v>
      </c>
      <c r="I58" s="7" t="s">
        <v>14</v>
      </c>
    </row>
    <row r="59" spans="1:9">
      <c r="A59" s="4" t="s">
        <v>65</v>
      </c>
      <c r="B59" s="7">
        <v>68900</v>
      </c>
      <c r="C59" s="7">
        <v>10700</v>
      </c>
      <c r="D59" s="7">
        <v>51700</v>
      </c>
      <c r="E59" s="7">
        <v>9200</v>
      </c>
      <c r="F59" s="7" t="s">
        <v>56</v>
      </c>
      <c r="G59" s="7" t="s">
        <v>56</v>
      </c>
      <c r="H59" s="7">
        <v>5000</v>
      </c>
      <c r="I59" s="7">
        <v>2900</v>
      </c>
    </row>
    <row r="60" spans="1:9">
      <c r="A60" s="4" t="s">
        <v>66</v>
      </c>
      <c r="B60" s="7">
        <v>52800</v>
      </c>
      <c r="C60" s="7">
        <v>5400</v>
      </c>
      <c r="D60" s="7">
        <v>41700</v>
      </c>
      <c r="E60" s="7">
        <v>4800</v>
      </c>
      <c r="F60" s="7">
        <v>1300</v>
      </c>
      <c r="G60" s="7" t="s">
        <v>14</v>
      </c>
      <c r="H60" s="7">
        <v>2200</v>
      </c>
      <c r="I60" s="7">
        <v>1100</v>
      </c>
    </row>
    <row r="61" spans="1:9">
      <c r="A61" s="4" t="s">
        <v>67</v>
      </c>
      <c r="B61" s="7">
        <v>48700</v>
      </c>
      <c r="C61" s="7">
        <v>8300</v>
      </c>
      <c r="D61" s="7">
        <v>37000</v>
      </c>
      <c r="E61" s="7">
        <v>7200</v>
      </c>
      <c r="F61" s="7">
        <v>2100</v>
      </c>
      <c r="G61" s="7" t="s">
        <v>14</v>
      </c>
      <c r="H61" s="7">
        <v>2300</v>
      </c>
      <c r="I61" s="7" t="s">
        <v>14</v>
      </c>
    </row>
    <row r="62" spans="1:9">
      <c r="A62" s="4" t="s">
        <v>68</v>
      </c>
      <c r="B62" s="7">
        <v>52700</v>
      </c>
      <c r="C62" s="7">
        <v>10800</v>
      </c>
      <c r="D62" s="7">
        <v>39200</v>
      </c>
      <c r="E62" s="7">
        <v>9300</v>
      </c>
      <c r="F62" s="7" t="s">
        <v>56</v>
      </c>
      <c r="G62" s="7" t="s">
        <v>56</v>
      </c>
      <c r="H62" s="7">
        <v>1800</v>
      </c>
      <c r="I62" s="7" t="s">
        <v>14</v>
      </c>
    </row>
    <row r="63" spans="1:9">
      <c r="A63" s="4" t="s">
        <v>69</v>
      </c>
      <c r="B63" s="7">
        <v>44800</v>
      </c>
      <c r="C63" s="7">
        <v>8400</v>
      </c>
      <c r="D63" s="7">
        <v>36500</v>
      </c>
      <c r="E63" s="7">
        <v>7600</v>
      </c>
      <c r="F63" s="7">
        <v>1600</v>
      </c>
      <c r="G63" s="7" t="s">
        <v>14</v>
      </c>
      <c r="H63" s="7">
        <v>2300</v>
      </c>
      <c r="I63" s="7" t="s">
        <v>14</v>
      </c>
    </row>
    <row r="64" spans="1:9">
      <c r="A64" s="4" t="s">
        <v>70</v>
      </c>
      <c r="B64" s="7">
        <v>77400</v>
      </c>
      <c r="C64" s="7">
        <v>8200</v>
      </c>
      <c r="D64" s="7">
        <v>58900</v>
      </c>
      <c r="E64" s="7">
        <v>7200</v>
      </c>
      <c r="F64" s="7">
        <v>1100</v>
      </c>
      <c r="G64" s="7" t="s">
        <v>14</v>
      </c>
      <c r="H64" s="7">
        <v>2600</v>
      </c>
      <c r="I64" s="7">
        <v>1500</v>
      </c>
    </row>
    <row r="65" spans="1:9">
      <c r="A65" s="4" t="s">
        <v>71</v>
      </c>
      <c r="B65" s="7">
        <v>61600</v>
      </c>
      <c r="C65" s="7">
        <v>4500</v>
      </c>
      <c r="D65" s="7">
        <v>46700</v>
      </c>
      <c r="E65" s="7">
        <v>3900</v>
      </c>
      <c r="F65" s="7">
        <v>2100</v>
      </c>
      <c r="G65" s="7">
        <v>800</v>
      </c>
      <c r="H65" s="7">
        <v>4500</v>
      </c>
      <c r="I65" s="7">
        <v>1200</v>
      </c>
    </row>
    <row r="66" spans="1:9">
      <c r="A66" s="4" t="s">
        <v>72</v>
      </c>
      <c r="B66" s="7">
        <v>47200</v>
      </c>
      <c r="C66" s="7">
        <v>5500</v>
      </c>
      <c r="D66" s="7">
        <v>39900</v>
      </c>
      <c r="E66" s="7">
        <v>5100</v>
      </c>
      <c r="F66" s="7">
        <v>900</v>
      </c>
      <c r="G66" s="7" t="s">
        <v>14</v>
      </c>
      <c r="H66" s="7">
        <v>2200</v>
      </c>
      <c r="I66" s="7">
        <v>1200</v>
      </c>
    </row>
    <row r="67" spans="1:9">
      <c r="A67" s="4" t="s">
        <v>73</v>
      </c>
      <c r="B67" s="7">
        <v>58100</v>
      </c>
      <c r="C67" s="7">
        <v>5400</v>
      </c>
      <c r="D67" s="7">
        <v>44200</v>
      </c>
      <c r="E67" s="7">
        <v>4700</v>
      </c>
      <c r="F67" s="7">
        <v>2700</v>
      </c>
      <c r="G67" s="7">
        <v>1200</v>
      </c>
      <c r="H67" s="7">
        <v>3700</v>
      </c>
      <c r="I67" s="7">
        <v>1400</v>
      </c>
    </row>
    <row r="68" spans="1:9">
      <c r="A68" s="4" t="s">
        <v>74</v>
      </c>
      <c r="B68" s="7">
        <v>52900</v>
      </c>
      <c r="C68" s="7">
        <v>10100</v>
      </c>
      <c r="D68" s="7">
        <v>38700</v>
      </c>
      <c r="E68" s="7">
        <v>8600</v>
      </c>
      <c r="F68" s="7" t="s">
        <v>56</v>
      </c>
      <c r="G68" s="7" t="s">
        <v>56</v>
      </c>
      <c r="H68" s="7" t="s">
        <v>56</v>
      </c>
      <c r="I68" s="7" t="s">
        <v>56</v>
      </c>
    </row>
    <row r="69" spans="1:9">
      <c r="A69" s="4" t="s">
        <v>75</v>
      </c>
      <c r="B69" s="7">
        <v>67100</v>
      </c>
      <c r="C69" s="7">
        <v>5200</v>
      </c>
      <c r="D69" s="7">
        <v>50000</v>
      </c>
      <c r="E69" s="7">
        <v>4500</v>
      </c>
      <c r="F69" s="7">
        <v>2700</v>
      </c>
      <c r="G69" s="7">
        <v>1000</v>
      </c>
      <c r="H69" s="7">
        <v>4300</v>
      </c>
      <c r="I69" s="7">
        <v>1300</v>
      </c>
    </row>
    <row r="70" spans="1:9">
      <c r="A70" s="4" t="s">
        <v>76</v>
      </c>
      <c r="B70" s="7">
        <v>46700</v>
      </c>
      <c r="C70" s="7">
        <v>9000</v>
      </c>
      <c r="D70" s="7">
        <v>34300</v>
      </c>
      <c r="E70" s="7">
        <v>7700</v>
      </c>
      <c r="F70" s="7">
        <v>2800</v>
      </c>
      <c r="G70" s="7" t="s">
        <v>14</v>
      </c>
      <c r="H70" s="7">
        <v>2100</v>
      </c>
      <c r="I70" s="7" t="s">
        <v>14</v>
      </c>
    </row>
    <row r="71" spans="1:9">
      <c r="A71" s="4" t="s">
        <v>77</v>
      </c>
      <c r="B71" s="7">
        <v>68800</v>
      </c>
      <c r="C71" s="7">
        <v>7900</v>
      </c>
      <c r="D71" s="7">
        <v>55400</v>
      </c>
      <c r="E71" s="7">
        <v>7100</v>
      </c>
      <c r="F71" s="7">
        <v>1500</v>
      </c>
      <c r="G71" s="7" t="s">
        <v>14</v>
      </c>
      <c r="H71" s="7">
        <v>2500</v>
      </c>
      <c r="I71" s="7">
        <v>1500</v>
      </c>
    </row>
    <row r="72" spans="1:9">
      <c r="A72" s="4" t="s">
        <v>78</v>
      </c>
      <c r="B72" s="7">
        <v>76100</v>
      </c>
      <c r="C72" s="7">
        <v>9900</v>
      </c>
      <c r="D72" s="7">
        <v>54400</v>
      </c>
      <c r="E72" s="7">
        <v>8400</v>
      </c>
      <c r="F72" s="7">
        <v>3900</v>
      </c>
      <c r="G72" s="7">
        <v>2200</v>
      </c>
      <c r="H72" s="7">
        <v>3100</v>
      </c>
      <c r="I72" s="7" t="s">
        <v>14</v>
      </c>
    </row>
    <row r="73" spans="1:9">
      <c r="A73" s="4" t="s">
        <v>79</v>
      </c>
      <c r="B73" s="7">
        <v>58100</v>
      </c>
      <c r="C73" s="7">
        <v>8200</v>
      </c>
      <c r="D73" s="7">
        <v>41200</v>
      </c>
      <c r="E73" s="7">
        <v>6900</v>
      </c>
      <c r="F73" s="7">
        <v>2400</v>
      </c>
      <c r="G73" s="7" t="s">
        <v>14</v>
      </c>
      <c r="H73" s="7">
        <v>3300</v>
      </c>
      <c r="I73" s="7">
        <v>2000</v>
      </c>
    </row>
    <row r="74" spans="1:9">
      <c r="A74" s="4" t="s">
        <v>80</v>
      </c>
      <c r="B74" s="7">
        <v>76400</v>
      </c>
      <c r="C74" s="7">
        <v>9800</v>
      </c>
      <c r="D74" s="7">
        <v>52000</v>
      </c>
      <c r="E74" s="7">
        <v>8100</v>
      </c>
      <c r="F74" s="7">
        <v>2400</v>
      </c>
      <c r="G74" s="7" t="s">
        <v>14</v>
      </c>
      <c r="H74" s="7">
        <v>3900</v>
      </c>
      <c r="I74" s="7">
        <v>2200</v>
      </c>
    </row>
    <row r="75" spans="1:9">
      <c r="A75" s="4" t="s">
        <v>81</v>
      </c>
      <c r="B75" s="7">
        <v>55800</v>
      </c>
      <c r="C75" s="7">
        <v>8000</v>
      </c>
      <c r="D75" s="7">
        <v>35600</v>
      </c>
      <c r="E75" s="7">
        <v>6400</v>
      </c>
      <c r="F75" s="7">
        <v>3400</v>
      </c>
      <c r="G75" s="7" t="s">
        <v>14</v>
      </c>
      <c r="H75" s="7">
        <v>3100</v>
      </c>
      <c r="I75" s="7" t="s">
        <v>14</v>
      </c>
    </row>
    <row r="76" spans="1:9">
      <c r="A76" s="4" t="s">
        <v>82</v>
      </c>
      <c r="B76" s="7">
        <v>58400</v>
      </c>
      <c r="C76" s="7">
        <v>11000</v>
      </c>
      <c r="D76" s="7">
        <v>48600</v>
      </c>
      <c r="E76" s="7">
        <v>10000</v>
      </c>
      <c r="F76" s="7" t="s">
        <v>56</v>
      </c>
      <c r="G76" s="7" t="s">
        <v>56</v>
      </c>
      <c r="H76" s="7" t="s">
        <v>56</v>
      </c>
      <c r="I76" s="7" t="s">
        <v>56</v>
      </c>
    </row>
    <row r="77" spans="1:9">
      <c r="A77" s="4" t="s">
        <v>83</v>
      </c>
      <c r="B77" s="7">
        <v>64300</v>
      </c>
      <c r="C77" s="7">
        <v>7700</v>
      </c>
      <c r="D77" s="7">
        <v>49700</v>
      </c>
      <c r="E77" s="7">
        <v>6700</v>
      </c>
      <c r="F77" s="7">
        <v>2300</v>
      </c>
      <c r="G77" s="7" t="s">
        <v>14</v>
      </c>
      <c r="H77" s="7">
        <v>3300</v>
      </c>
      <c r="I77" s="7">
        <v>1700</v>
      </c>
    </row>
    <row r="78" spans="1:9">
      <c r="A78" s="4" t="s">
        <v>84</v>
      </c>
      <c r="B78" s="7">
        <v>106300</v>
      </c>
      <c r="C78" s="7">
        <v>12000</v>
      </c>
      <c r="D78" s="7">
        <v>71700</v>
      </c>
      <c r="E78" s="7">
        <v>9800</v>
      </c>
      <c r="F78" s="7">
        <v>6300</v>
      </c>
      <c r="G78" s="7">
        <v>2900</v>
      </c>
      <c r="H78" s="7">
        <v>13300</v>
      </c>
      <c r="I78" s="7">
        <v>4200</v>
      </c>
    </row>
    <row r="79" spans="1:9">
      <c r="A79" s="4" t="s">
        <v>85</v>
      </c>
      <c r="B79" s="7">
        <v>69100</v>
      </c>
      <c r="C79" s="7">
        <v>9400</v>
      </c>
      <c r="D79" s="7">
        <v>44800</v>
      </c>
      <c r="E79" s="7">
        <v>7600</v>
      </c>
      <c r="F79" s="7">
        <v>5000</v>
      </c>
      <c r="G79" s="7">
        <v>2500</v>
      </c>
      <c r="H79" s="7">
        <v>5400</v>
      </c>
      <c r="I79" s="7">
        <v>2600</v>
      </c>
    </row>
    <row r="80" spans="1:9">
      <c r="A80" s="4" t="s">
        <v>86</v>
      </c>
      <c r="B80" s="7">
        <v>78500</v>
      </c>
      <c r="C80" s="7">
        <v>10000</v>
      </c>
      <c r="D80" s="7">
        <v>60500</v>
      </c>
      <c r="E80" s="7">
        <v>8800</v>
      </c>
      <c r="F80" s="7">
        <v>4200</v>
      </c>
      <c r="G80" s="7">
        <v>2300</v>
      </c>
      <c r="H80" s="7">
        <v>4400</v>
      </c>
      <c r="I80" s="7">
        <v>2400</v>
      </c>
    </row>
    <row r="81" spans="1:9">
      <c r="A81" s="4" t="s">
        <v>87</v>
      </c>
      <c r="B81" s="7">
        <v>63500</v>
      </c>
      <c r="C81" s="7">
        <v>10100</v>
      </c>
      <c r="D81" s="7">
        <v>51300</v>
      </c>
      <c r="E81" s="7">
        <v>9000</v>
      </c>
      <c r="F81" s="7">
        <v>2500</v>
      </c>
      <c r="G81" s="7" t="s">
        <v>14</v>
      </c>
      <c r="H81" s="7">
        <v>2200</v>
      </c>
      <c r="I81" s="7" t="s">
        <v>14</v>
      </c>
    </row>
    <row r="82" spans="1:9">
      <c r="A82" s="4" t="s">
        <v>88</v>
      </c>
      <c r="B82" s="7">
        <v>69400</v>
      </c>
      <c r="C82" s="7">
        <v>6500</v>
      </c>
      <c r="D82" s="7">
        <v>51700</v>
      </c>
      <c r="E82" s="7">
        <v>5600</v>
      </c>
      <c r="F82" s="7">
        <v>3300</v>
      </c>
      <c r="G82" s="7">
        <v>1400</v>
      </c>
      <c r="H82" s="7">
        <v>4200</v>
      </c>
      <c r="I82" s="7">
        <v>1600</v>
      </c>
    </row>
    <row r="83" spans="1:9">
      <c r="A83" s="4" t="s">
        <v>89</v>
      </c>
      <c r="B83" s="7">
        <v>60100</v>
      </c>
      <c r="C83" s="7">
        <v>6000</v>
      </c>
      <c r="D83" s="7">
        <v>43400</v>
      </c>
      <c r="E83" s="7">
        <v>5100</v>
      </c>
      <c r="F83" s="7">
        <v>2600</v>
      </c>
      <c r="G83" s="7">
        <v>1300</v>
      </c>
      <c r="H83" s="7">
        <v>4000</v>
      </c>
      <c r="I83" s="7">
        <v>1600</v>
      </c>
    </row>
    <row r="84" spans="1:9">
      <c r="A84" s="4" t="s">
        <v>90</v>
      </c>
      <c r="B84" s="7">
        <v>53900</v>
      </c>
      <c r="C84" s="7">
        <v>9200</v>
      </c>
      <c r="D84" s="7">
        <v>41300</v>
      </c>
      <c r="E84" s="7">
        <v>8100</v>
      </c>
      <c r="F84" s="7">
        <v>2100</v>
      </c>
      <c r="G84" s="7" t="s">
        <v>14</v>
      </c>
      <c r="H84" s="7">
        <v>3400</v>
      </c>
      <c r="I84" s="7" t="s">
        <v>14</v>
      </c>
    </row>
    <row r="85" spans="1:9">
      <c r="A85" s="4" t="s">
        <v>91</v>
      </c>
      <c r="B85" s="7">
        <v>47900</v>
      </c>
      <c r="C85" s="7">
        <v>7100</v>
      </c>
      <c r="D85" s="7">
        <v>39300</v>
      </c>
      <c r="E85" s="7">
        <v>6500</v>
      </c>
      <c r="F85" s="7">
        <v>800</v>
      </c>
      <c r="G85" s="7" t="s">
        <v>14</v>
      </c>
      <c r="H85" s="7">
        <v>1200</v>
      </c>
      <c r="I85" s="7" t="s">
        <v>14</v>
      </c>
    </row>
    <row r="86" spans="1:9">
      <c r="A86" s="4" t="s">
        <v>92</v>
      </c>
      <c r="B86" s="7">
        <v>57000</v>
      </c>
      <c r="C86" s="7">
        <v>10100</v>
      </c>
      <c r="D86" s="7">
        <v>41900</v>
      </c>
      <c r="E86" s="7">
        <v>8700</v>
      </c>
      <c r="F86" s="7">
        <v>3600</v>
      </c>
      <c r="G86" s="7" t="s">
        <v>14</v>
      </c>
      <c r="H86" s="7">
        <v>4100</v>
      </c>
      <c r="I86" s="7" t="s">
        <v>14</v>
      </c>
    </row>
    <row r="87" spans="1:9">
      <c r="A87" s="4" t="s">
        <v>93</v>
      </c>
      <c r="B87" s="7">
        <v>67800</v>
      </c>
      <c r="C87" s="7">
        <v>10800</v>
      </c>
      <c r="D87" s="7">
        <v>58500</v>
      </c>
      <c r="E87" s="7">
        <v>10000</v>
      </c>
      <c r="F87" s="7" t="s">
        <v>56</v>
      </c>
      <c r="G87" s="7" t="s">
        <v>56</v>
      </c>
      <c r="H87" s="7">
        <v>1300</v>
      </c>
      <c r="I87" s="7" t="s">
        <v>14</v>
      </c>
    </row>
    <row r="88" spans="1:9">
      <c r="A88" s="4" t="s">
        <v>94</v>
      </c>
      <c r="B88" s="7">
        <v>76100</v>
      </c>
      <c r="C88" s="7">
        <v>6200</v>
      </c>
      <c r="D88" s="7">
        <v>52000</v>
      </c>
      <c r="E88" s="7">
        <v>5200</v>
      </c>
      <c r="F88" s="7">
        <v>3200</v>
      </c>
      <c r="G88" s="7">
        <v>1300</v>
      </c>
      <c r="H88" s="7">
        <v>6700</v>
      </c>
      <c r="I88" s="7">
        <v>1900</v>
      </c>
    </row>
    <row r="89" spans="1:9">
      <c r="A89" s="4" t="s">
        <v>95</v>
      </c>
      <c r="B89" s="7">
        <v>66700</v>
      </c>
      <c r="C89" s="7">
        <v>6500</v>
      </c>
      <c r="D89" s="7">
        <v>51800</v>
      </c>
      <c r="E89" s="7">
        <v>5700</v>
      </c>
      <c r="F89" s="7">
        <v>1500</v>
      </c>
      <c r="G89" s="7">
        <v>1000</v>
      </c>
      <c r="H89" s="7">
        <v>4300</v>
      </c>
      <c r="I89" s="7">
        <v>1600</v>
      </c>
    </row>
    <row r="90" spans="1:9">
      <c r="A90" s="4" t="s">
        <v>96</v>
      </c>
      <c r="B90" s="7">
        <v>75600</v>
      </c>
      <c r="C90" s="7">
        <v>7400</v>
      </c>
      <c r="D90" s="7">
        <v>59200</v>
      </c>
      <c r="E90" s="7">
        <v>6600</v>
      </c>
      <c r="F90" s="7">
        <v>2500</v>
      </c>
      <c r="G90" s="7">
        <v>1300</v>
      </c>
      <c r="H90" s="7">
        <v>3600</v>
      </c>
      <c r="I90" s="7">
        <v>1600</v>
      </c>
    </row>
    <row r="91" spans="1:9">
      <c r="A91" s="4" t="s">
        <v>97</v>
      </c>
      <c r="B91" s="7">
        <v>43600</v>
      </c>
      <c r="C91" s="7">
        <v>5300</v>
      </c>
      <c r="D91" s="7">
        <v>33700</v>
      </c>
      <c r="E91" s="7">
        <v>4700</v>
      </c>
      <c r="F91" s="7">
        <v>1500</v>
      </c>
      <c r="G91" s="7" t="s">
        <v>14</v>
      </c>
      <c r="H91" s="7">
        <v>1600</v>
      </c>
      <c r="I91" s="7">
        <v>1000</v>
      </c>
    </row>
    <row r="92" spans="1:9">
      <c r="A92" s="4" t="s">
        <v>98</v>
      </c>
      <c r="B92" s="7">
        <v>50600</v>
      </c>
      <c r="C92" s="7">
        <v>8800</v>
      </c>
      <c r="D92" s="7">
        <v>43800</v>
      </c>
      <c r="E92" s="7">
        <v>8100</v>
      </c>
      <c r="F92" s="7" t="s">
        <v>56</v>
      </c>
      <c r="G92" s="7" t="s">
        <v>56</v>
      </c>
      <c r="H92" s="7">
        <v>1200</v>
      </c>
      <c r="I92" s="7" t="s">
        <v>14</v>
      </c>
    </row>
    <row r="93" spans="1:9">
      <c r="A93" s="4" t="s">
        <v>99</v>
      </c>
      <c r="B93" s="7">
        <v>56500</v>
      </c>
      <c r="C93" s="7">
        <v>6200</v>
      </c>
      <c r="D93" s="7">
        <v>42000</v>
      </c>
      <c r="E93" s="7">
        <v>5300</v>
      </c>
      <c r="F93" s="7">
        <v>1800</v>
      </c>
      <c r="G93" s="7" t="s">
        <v>14</v>
      </c>
      <c r="H93" s="7">
        <v>4600</v>
      </c>
      <c r="I93" s="7">
        <v>1800</v>
      </c>
    </row>
    <row r="94" spans="1:9">
      <c r="A94" s="4" t="s">
        <v>100</v>
      </c>
      <c r="B94" s="7">
        <v>64800</v>
      </c>
      <c r="C94" s="7">
        <v>5500</v>
      </c>
      <c r="D94" s="7">
        <v>47600</v>
      </c>
      <c r="E94" s="7">
        <v>4700</v>
      </c>
      <c r="F94" s="7">
        <v>1100</v>
      </c>
      <c r="G94" s="7">
        <v>700</v>
      </c>
      <c r="H94" s="7">
        <v>4000</v>
      </c>
      <c r="I94" s="7">
        <v>1400</v>
      </c>
    </row>
    <row r="95" spans="1:9">
      <c r="A95" s="4" t="s">
        <v>101</v>
      </c>
      <c r="B95" s="7">
        <v>59900</v>
      </c>
      <c r="C95" s="7">
        <v>5200</v>
      </c>
      <c r="D95" s="7">
        <v>43700</v>
      </c>
      <c r="E95" s="7">
        <v>4500</v>
      </c>
      <c r="F95" s="7">
        <v>2200</v>
      </c>
      <c r="G95" s="7">
        <v>1000</v>
      </c>
      <c r="H95" s="7">
        <v>3100</v>
      </c>
      <c r="I95" s="7">
        <v>1200</v>
      </c>
    </row>
    <row r="96" spans="1:9">
      <c r="A96" s="4" t="s">
        <v>102</v>
      </c>
      <c r="B96" s="7">
        <v>59200</v>
      </c>
      <c r="C96" s="7">
        <v>5400</v>
      </c>
      <c r="D96" s="7">
        <v>45500</v>
      </c>
      <c r="E96" s="7">
        <v>4700</v>
      </c>
      <c r="F96" s="7">
        <v>3100</v>
      </c>
      <c r="G96" s="7">
        <v>1200</v>
      </c>
      <c r="H96" s="7">
        <v>3700</v>
      </c>
      <c r="I96" s="7">
        <v>1400</v>
      </c>
    </row>
    <row r="97" spans="1:9">
      <c r="A97" s="4" t="s">
        <v>103</v>
      </c>
      <c r="B97" s="7">
        <v>57200</v>
      </c>
      <c r="C97" s="7">
        <v>6200</v>
      </c>
      <c r="D97" s="7">
        <v>45200</v>
      </c>
      <c r="E97" s="7">
        <v>5500</v>
      </c>
      <c r="F97" s="7">
        <v>4100</v>
      </c>
      <c r="G97" s="7">
        <v>1700</v>
      </c>
      <c r="H97" s="7">
        <v>3500</v>
      </c>
      <c r="I97" s="7">
        <v>1500</v>
      </c>
    </row>
    <row r="98" spans="1:9">
      <c r="A98" s="4" t="s">
        <v>104</v>
      </c>
      <c r="B98" s="7">
        <v>62500</v>
      </c>
      <c r="C98" s="7">
        <v>5900</v>
      </c>
      <c r="D98" s="7">
        <v>51500</v>
      </c>
      <c r="E98" s="7">
        <v>5400</v>
      </c>
      <c r="F98" s="7">
        <v>1900</v>
      </c>
      <c r="G98" s="7">
        <v>1000</v>
      </c>
      <c r="H98" s="7">
        <v>2400</v>
      </c>
      <c r="I98" s="7">
        <v>1200</v>
      </c>
    </row>
    <row r="99" spans="1:9">
      <c r="A99" s="4" t="s">
        <v>105</v>
      </c>
      <c r="B99" s="7">
        <v>45500</v>
      </c>
      <c r="C99" s="7">
        <v>9200</v>
      </c>
      <c r="D99" s="7">
        <v>33900</v>
      </c>
      <c r="E99" s="7">
        <v>8000</v>
      </c>
      <c r="F99" s="7" t="s">
        <v>56</v>
      </c>
      <c r="G99" s="7" t="s">
        <v>56</v>
      </c>
      <c r="H99" s="7">
        <v>3600</v>
      </c>
      <c r="I99" s="7" t="s">
        <v>14</v>
      </c>
    </row>
    <row r="100" spans="1:9">
      <c r="A100" s="4" t="s">
        <v>106</v>
      </c>
      <c r="B100" s="7">
        <v>54200</v>
      </c>
      <c r="C100" s="7">
        <v>6900</v>
      </c>
      <c r="D100" s="7">
        <v>38000</v>
      </c>
      <c r="E100" s="7">
        <v>5800</v>
      </c>
      <c r="F100" s="7">
        <v>1500</v>
      </c>
      <c r="G100" s="7" t="s">
        <v>14</v>
      </c>
      <c r="H100" s="7">
        <v>2300</v>
      </c>
      <c r="I100" s="7">
        <v>1400</v>
      </c>
    </row>
    <row r="101" spans="1:9">
      <c r="A101" s="4" t="s">
        <v>107</v>
      </c>
      <c r="B101" s="7">
        <v>58400</v>
      </c>
      <c r="C101" s="7">
        <v>5900</v>
      </c>
      <c r="D101" s="7">
        <v>47500</v>
      </c>
      <c r="E101" s="7">
        <v>5300</v>
      </c>
      <c r="F101" s="7">
        <v>1700</v>
      </c>
      <c r="G101" s="7">
        <v>1000</v>
      </c>
      <c r="H101" s="7">
        <v>3000</v>
      </c>
      <c r="I101" s="7">
        <v>1300</v>
      </c>
    </row>
    <row r="102" spans="1:9">
      <c r="A102" s="4" t="s">
        <v>108</v>
      </c>
      <c r="B102" s="7">
        <v>72300</v>
      </c>
      <c r="C102" s="7">
        <v>6600</v>
      </c>
      <c r="D102" s="7">
        <v>57200</v>
      </c>
      <c r="E102" s="7">
        <v>5800</v>
      </c>
      <c r="F102" s="7">
        <v>1500</v>
      </c>
      <c r="G102" s="7" t="s">
        <v>14</v>
      </c>
      <c r="H102" s="7">
        <v>2100</v>
      </c>
      <c r="I102" s="7">
        <v>1100</v>
      </c>
    </row>
    <row r="103" spans="1:9">
      <c r="A103" s="4" t="s">
        <v>109</v>
      </c>
      <c r="B103" s="7">
        <v>59900</v>
      </c>
      <c r="C103" s="7">
        <v>6500</v>
      </c>
      <c r="D103" s="7">
        <v>48200</v>
      </c>
      <c r="E103" s="7">
        <v>5800</v>
      </c>
      <c r="F103" s="7">
        <v>3400</v>
      </c>
      <c r="G103" s="7">
        <v>1500</v>
      </c>
      <c r="H103" s="7">
        <v>2400</v>
      </c>
      <c r="I103" s="7">
        <v>1300</v>
      </c>
    </row>
    <row r="104" spans="1:9">
      <c r="A104" s="4" t="s">
        <v>110</v>
      </c>
      <c r="B104" s="7">
        <v>62900</v>
      </c>
      <c r="C104" s="7">
        <v>10800</v>
      </c>
      <c r="D104" s="7">
        <v>47200</v>
      </c>
      <c r="E104" s="7">
        <v>9300</v>
      </c>
      <c r="F104" s="7">
        <v>3000</v>
      </c>
      <c r="G104" s="7" t="s">
        <v>14</v>
      </c>
      <c r="H104" s="7">
        <v>3400</v>
      </c>
      <c r="I104" s="7" t="s">
        <v>14</v>
      </c>
    </row>
    <row r="105" spans="1:9">
      <c r="A105" s="4" t="s">
        <v>111</v>
      </c>
      <c r="B105" s="7">
        <v>46700</v>
      </c>
      <c r="C105" s="7">
        <v>6900</v>
      </c>
      <c r="D105" s="7">
        <v>40300</v>
      </c>
      <c r="E105" s="7">
        <v>6400</v>
      </c>
      <c r="F105" s="7" t="s">
        <v>56</v>
      </c>
      <c r="G105" s="7" t="s">
        <v>56</v>
      </c>
      <c r="H105" s="7">
        <v>1800</v>
      </c>
      <c r="I105" s="7" t="s">
        <v>14</v>
      </c>
    </row>
    <row r="106" spans="1:9">
      <c r="A106" s="4" t="s">
        <v>112</v>
      </c>
      <c r="B106" s="7">
        <v>64100</v>
      </c>
      <c r="C106" s="7">
        <v>7500</v>
      </c>
      <c r="D106" s="7">
        <v>48200</v>
      </c>
      <c r="E106" s="7">
        <v>6500</v>
      </c>
      <c r="F106" s="7">
        <v>1900</v>
      </c>
      <c r="G106" s="7" t="s">
        <v>14</v>
      </c>
      <c r="H106" s="7">
        <v>4100</v>
      </c>
      <c r="I106" s="7">
        <v>1900</v>
      </c>
    </row>
    <row r="107" spans="1:9">
      <c r="A107" s="4" t="s">
        <v>113</v>
      </c>
      <c r="B107" s="7">
        <v>44500</v>
      </c>
      <c r="C107" s="7">
        <v>6100</v>
      </c>
      <c r="D107" s="7">
        <v>35700</v>
      </c>
      <c r="E107" s="7">
        <v>5500</v>
      </c>
      <c r="F107" s="7">
        <v>1700</v>
      </c>
      <c r="G107" s="7" t="s">
        <v>14</v>
      </c>
      <c r="H107" s="7" t="s">
        <v>56</v>
      </c>
      <c r="I107" s="7" t="s">
        <v>56</v>
      </c>
    </row>
    <row r="108" spans="1:9">
      <c r="A108" s="4" t="s">
        <v>114</v>
      </c>
      <c r="B108" s="7">
        <v>43000</v>
      </c>
      <c r="C108" s="7">
        <v>6000</v>
      </c>
      <c r="D108" s="7">
        <v>30600</v>
      </c>
      <c r="E108" s="7">
        <v>5100</v>
      </c>
      <c r="F108" s="7">
        <v>1000</v>
      </c>
      <c r="G108" s="7" t="s">
        <v>14</v>
      </c>
      <c r="H108" s="7">
        <v>2000</v>
      </c>
      <c r="I108" s="7" t="s">
        <v>14</v>
      </c>
    </row>
    <row r="109" spans="1:9">
      <c r="A109" s="4" t="s">
        <v>115</v>
      </c>
      <c r="B109" s="7">
        <v>44500</v>
      </c>
      <c r="C109" s="7">
        <v>8000</v>
      </c>
      <c r="D109" s="7">
        <v>35700</v>
      </c>
      <c r="E109" s="7">
        <v>7200</v>
      </c>
      <c r="F109" s="7" t="s">
        <v>56</v>
      </c>
      <c r="G109" s="7" t="s">
        <v>56</v>
      </c>
      <c r="H109" s="7">
        <v>4000</v>
      </c>
      <c r="I109" s="7">
        <v>2400</v>
      </c>
    </row>
    <row r="110" spans="1:9">
      <c r="A110" s="4" t="s">
        <v>116</v>
      </c>
      <c r="B110" s="7">
        <v>66900</v>
      </c>
      <c r="C110" s="7">
        <v>6800</v>
      </c>
      <c r="D110" s="7">
        <v>54900</v>
      </c>
      <c r="E110" s="7">
        <v>6200</v>
      </c>
      <c r="F110" s="7">
        <v>3900</v>
      </c>
      <c r="G110" s="7">
        <v>1700</v>
      </c>
      <c r="H110" s="7">
        <v>4000</v>
      </c>
      <c r="I110" s="7">
        <v>1700</v>
      </c>
    </row>
    <row r="111" spans="1:9">
      <c r="A111" s="4" t="s">
        <v>117</v>
      </c>
      <c r="B111" s="7">
        <v>57600</v>
      </c>
      <c r="C111" s="7">
        <v>10000</v>
      </c>
      <c r="D111" s="7">
        <v>46700</v>
      </c>
      <c r="E111" s="7">
        <v>9000</v>
      </c>
      <c r="F111" s="7" t="s">
        <v>56</v>
      </c>
      <c r="G111" s="7" t="s">
        <v>56</v>
      </c>
      <c r="H111" s="7">
        <v>2600</v>
      </c>
      <c r="I111" s="7" t="s">
        <v>14</v>
      </c>
    </row>
    <row r="112" spans="1:9">
      <c r="A112" s="4" t="s">
        <v>118</v>
      </c>
      <c r="B112" s="7">
        <v>83600</v>
      </c>
      <c r="C112" s="7">
        <v>8900</v>
      </c>
      <c r="D112" s="7">
        <v>68300</v>
      </c>
      <c r="E112" s="7">
        <v>8100</v>
      </c>
      <c r="F112" s="7">
        <v>2200</v>
      </c>
      <c r="G112" s="7" t="s">
        <v>14</v>
      </c>
      <c r="H112" s="7">
        <v>5000</v>
      </c>
      <c r="I112" s="7">
        <v>2200</v>
      </c>
    </row>
    <row r="113" spans="1:9">
      <c r="A113" s="4" t="s">
        <v>119</v>
      </c>
      <c r="B113" s="7">
        <v>56400</v>
      </c>
      <c r="C113" s="7">
        <v>6100</v>
      </c>
      <c r="D113" s="7">
        <v>42100</v>
      </c>
      <c r="E113" s="7">
        <v>5300</v>
      </c>
      <c r="F113" s="7">
        <v>2600</v>
      </c>
      <c r="G113" s="7">
        <v>1300</v>
      </c>
      <c r="H113" s="7">
        <v>5400</v>
      </c>
      <c r="I113" s="7">
        <v>1900</v>
      </c>
    </row>
    <row r="114" spans="1:9">
      <c r="A114" s="4" t="s">
        <v>120</v>
      </c>
      <c r="B114" s="7">
        <v>59200</v>
      </c>
      <c r="C114" s="7">
        <v>6200</v>
      </c>
      <c r="D114" s="7">
        <v>43600</v>
      </c>
      <c r="E114" s="7">
        <v>5300</v>
      </c>
      <c r="F114" s="7">
        <v>2700</v>
      </c>
      <c r="G114" s="7">
        <v>1300</v>
      </c>
      <c r="H114" s="7">
        <v>6500</v>
      </c>
      <c r="I114" s="7">
        <v>2000</v>
      </c>
    </row>
    <row r="115" spans="1:9">
      <c r="A115" s="4" t="s">
        <v>121</v>
      </c>
      <c r="B115" s="7">
        <v>69100</v>
      </c>
      <c r="C115" s="7">
        <v>8900</v>
      </c>
      <c r="D115" s="7">
        <v>50100</v>
      </c>
      <c r="E115" s="7">
        <v>7600</v>
      </c>
      <c r="F115" s="7">
        <v>2900</v>
      </c>
      <c r="G115" s="7" t="s">
        <v>14</v>
      </c>
      <c r="H115" s="7">
        <v>3500</v>
      </c>
      <c r="I115" s="7">
        <v>2000</v>
      </c>
    </row>
    <row r="116" spans="1:9">
      <c r="A116" s="4" t="s">
        <v>122</v>
      </c>
      <c r="B116" s="7">
        <v>50500</v>
      </c>
      <c r="C116" s="7">
        <v>6500</v>
      </c>
      <c r="D116" s="7">
        <v>36800</v>
      </c>
      <c r="E116" s="7">
        <v>5500</v>
      </c>
      <c r="F116" s="7">
        <v>1500</v>
      </c>
      <c r="G116" s="7" t="s">
        <v>14</v>
      </c>
      <c r="H116" s="7">
        <v>2900</v>
      </c>
      <c r="I116" s="7">
        <v>1600</v>
      </c>
    </row>
    <row r="117" spans="1:9">
      <c r="A117" s="4" t="s">
        <v>123</v>
      </c>
      <c r="B117" s="7">
        <v>59600</v>
      </c>
      <c r="C117" s="7">
        <v>8900</v>
      </c>
      <c r="D117" s="7">
        <v>38400</v>
      </c>
      <c r="E117" s="7">
        <v>7100</v>
      </c>
      <c r="F117" s="7">
        <v>3000</v>
      </c>
      <c r="G117" s="7" t="s">
        <v>14</v>
      </c>
      <c r="H117" s="7">
        <v>3500</v>
      </c>
      <c r="I117" s="7">
        <v>2200</v>
      </c>
    </row>
    <row r="118" spans="1:9">
      <c r="A118" s="4" t="s">
        <v>124</v>
      </c>
      <c r="B118" s="7">
        <v>61100</v>
      </c>
      <c r="C118" s="7">
        <v>8900</v>
      </c>
      <c r="D118" s="7">
        <v>45700</v>
      </c>
      <c r="E118" s="7">
        <v>7700</v>
      </c>
      <c r="F118" s="7">
        <v>3000</v>
      </c>
      <c r="G118" s="7" t="s">
        <v>14</v>
      </c>
      <c r="H118" s="7">
        <v>1400</v>
      </c>
      <c r="I118" s="7" t="s">
        <v>14</v>
      </c>
    </row>
    <row r="119" spans="1:9">
      <c r="A119" s="4" t="s">
        <v>125</v>
      </c>
      <c r="B119" s="7">
        <v>71000</v>
      </c>
      <c r="C119" s="7">
        <v>9800</v>
      </c>
      <c r="D119" s="7">
        <v>46900</v>
      </c>
      <c r="E119" s="7">
        <v>7900</v>
      </c>
      <c r="F119" s="7">
        <v>4400</v>
      </c>
      <c r="G119" s="7">
        <v>2400</v>
      </c>
      <c r="H119" s="7">
        <v>4000</v>
      </c>
      <c r="I119" s="7">
        <v>2300</v>
      </c>
    </row>
    <row r="120" spans="1:9">
      <c r="A120" s="4" t="s">
        <v>126</v>
      </c>
      <c r="B120" s="7">
        <v>55000</v>
      </c>
      <c r="C120" s="7">
        <v>5400</v>
      </c>
      <c r="D120" s="7">
        <v>44800</v>
      </c>
      <c r="E120" s="7">
        <v>4800</v>
      </c>
      <c r="F120" s="7">
        <v>1800</v>
      </c>
      <c r="G120" s="7">
        <v>1000</v>
      </c>
      <c r="H120" s="7">
        <v>2600</v>
      </c>
      <c r="I120" s="7">
        <v>1200</v>
      </c>
    </row>
    <row r="121" spans="1:9">
      <c r="A121" s="4" t="s">
        <v>127</v>
      </c>
      <c r="B121" s="7">
        <v>68400</v>
      </c>
      <c r="C121" s="7">
        <v>6300</v>
      </c>
      <c r="D121" s="7">
        <v>54000</v>
      </c>
      <c r="E121" s="7">
        <v>5600</v>
      </c>
      <c r="F121" s="7">
        <v>1100</v>
      </c>
      <c r="G121" s="7" t="s">
        <v>14</v>
      </c>
      <c r="H121" s="7">
        <v>2400</v>
      </c>
      <c r="I121" s="7">
        <v>1200</v>
      </c>
    </row>
    <row r="122" spans="1:9">
      <c r="A122" s="4" t="s">
        <v>128</v>
      </c>
      <c r="B122" s="7">
        <v>55800</v>
      </c>
      <c r="C122" s="7">
        <v>4400</v>
      </c>
      <c r="D122" s="7">
        <v>43100</v>
      </c>
      <c r="E122" s="7">
        <v>3900</v>
      </c>
      <c r="F122" s="7">
        <v>1600</v>
      </c>
      <c r="G122" s="7">
        <v>700</v>
      </c>
      <c r="H122" s="7">
        <v>2600</v>
      </c>
      <c r="I122" s="7">
        <v>1000</v>
      </c>
    </row>
    <row r="123" spans="1:9">
      <c r="A123" s="4" t="s">
        <v>129</v>
      </c>
      <c r="B123" s="7">
        <v>77000</v>
      </c>
      <c r="C123" s="7">
        <v>9500</v>
      </c>
      <c r="D123" s="7">
        <v>61100</v>
      </c>
      <c r="E123" s="7">
        <v>8500</v>
      </c>
      <c r="F123" s="7">
        <v>1100</v>
      </c>
      <c r="G123" s="7" t="s">
        <v>14</v>
      </c>
      <c r="H123" s="7">
        <v>2100</v>
      </c>
      <c r="I123" s="7" t="s">
        <v>14</v>
      </c>
    </row>
    <row r="124" spans="1:9">
      <c r="A124" s="4" t="s">
        <v>130</v>
      </c>
      <c r="B124" s="7">
        <v>74300</v>
      </c>
      <c r="C124" s="7">
        <v>9300</v>
      </c>
      <c r="D124" s="7">
        <v>53800</v>
      </c>
      <c r="E124" s="7">
        <v>7900</v>
      </c>
      <c r="F124" s="7">
        <v>3600</v>
      </c>
      <c r="G124" s="7">
        <v>2000</v>
      </c>
      <c r="H124" s="7">
        <v>2000</v>
      </c>
      <c r="I124" s="7" t="s">
        <v>14</v>
      </c>
    </row>
    <row r="125" spans="1:9">
      <c r="A125" s="4" t="s">
        <v>131</v>
      </c>
      <c r="B125" s="7">
        <v>62900</v>
      </c>
      <c r="C125" s="7">
        <v>6800</v>
      </c>
      <c r="D125" s="7">
        <v>50600</v>
      </c>
      <c r="E125" s="7">
        <v>6100</v>
      </c>
      <c r="F125" s="7">
        <v>2300</v>
      </c>
      <c r="G125" s="7">
        <v>1300</v>
      </c>
      <c r="H125" s="7">
        <v>4000</v>
      </c>
      <c r="I125" s="7">
        <v>1700</v>
      </c>
    </row>
    <row r="126" spans="1:9">
      <c r="A126" s="4" t="s">
        <v>132</v>
      </c>
      <c r="B126" s="7">
        <v>66200</v>
      </c>
      <c r="C126" s="7">
        <v>7300</v>
      </c>
      <c r="D126" s="7">
        <v>50300</v>
      </c>
      <c r="E126" s="7">
        <v>6300</v>
      </c>
      <c r="F126" s="7">
        <v>5400</v>
      </c>
      <c r="G126" s="7">
        <v>2100</v>
      </c>
      <c r="H126" s="7">
        <v>4200</v>
      </c>
      <c r="I126" s="7">
        <v>1800</v>
      </c>
    </row>
    <row r="127" spans="1:9">
      <c r="A127" s="4" t="s">
        <v>133</v>
      </c>
      <c r="B127" s="7">
        <v>58800</v>
      </c>
      <c r="C127" s="7">
        <v>6700</v>
      </c>
      <c r="D127" s="7">
        <v>44300</v>
      </c>
      <c r="E127" s="7">
        <v>5800</v>
      </c>
      <c r="F127" s="7">
        <v>2700</v>
      </c>
      <c r="G127" s="7">
        <v>1400</v>
      </c>
      <c r="H127" s="7">
        <v>3600</v>
      </c>
      <c r="I127" s="7">
        <v>1700</v>
      </c>
    </row>
    <row r="128" spans="1:9">
      <c r="A128" s="4" t="s">
        <v>134</v>
      </c>
      <c r="B128" s="7">
        <v>61400</v>
      </c>
      <c r="C128" s="7">
        <v>7100</v>
      </c>
      <c r="D128" s="7">
        <v>49700</v>
      </c>
      <c r="E128" s="7">
        <v>6400</v>
      </c>
      <c r="F128" s="7">
        <v>800</v>
      </c>
      <c r="G128" s="7" t="s">
        <v>14</v>
      </c>
      <c r="H128" s="7">
        <v>2200</v>
      </c>
      <c r="I128" s="7">
        <v>1300</v>
      </c>
    </row>
    <row r="129" spans="1:9">
      <c r="A129" s="4" t="s">
        <v>135</v>
      </c>
      <c r="B129" s="7">
        <v>54000</v>
      </c>
      <c r="C129" s="7">
        <v>9200</v>
      </c>
      <c r="D129" s="7">
        <v>46300</v>
      </c>
      <c r="E129" s="7">
        <v>8500</v>
      </c>
      <c r="F129" s="7" t="s">
        <v>56</v>
      </c>
      <c r="G129" s="7" t="s">
        <v>56</v>
      </c>
      <c r="H129" s="7">
        <v>2400</v>
      </c>
      <c r="I129" s="7" t="s">
        <v>14</v>
      </c>
    </row>
    <row r="130" spans="1:9">
      <c r="A130" s="4" t="s">
        <v>136</v>
      </c>
      <c r="B130" s="7">
        <v>53300</v>
      </c>
      <c r="C130" s="7">
        <v>4300</v>
      </c>
      <c r="D130" s="7">
        <v>38300</v>
      </c>
      <c r="E130" s="7">
        <v>3700</v>
      </c>
      <c r="F130" s="7">
        <v>2700</v>
      </c>
      <c r="G130" s="7">
        <v>1000</v>
      </c>
      <c r="H130" s="7">
        <v>4200</v>
      </c>
      <c r="I130" s="7">
        <v>1200</v>
      </c>
    </row>
    <row r="131" spans="1:9">
      <c r="A131" s="4" t="s">
        <v>137</v>
      </c>
      <c r="B131" s="7">
        <v>63500</v>
      </c>
      <c r="C131" s="7">
        <v>6100</v>
      </c>
      <c r="D131" s="7">
        <v>48600</v>
      </c>
      <c r="E131" s="7">
        <v>5300</v>
      </c>
      <c r="F131" s="7">
        <v>900</v>
      </c>
      <c r="G131" s="7" t="s">
        <v>14</v>
      </c>
      <c r="H131" s="7">
        <v>2200</v>
      </c>
      <c r="I131" s="7">
        <v>1100</v>
      </c>
    </row>
    <row r="132" spans="1:9">
      <c r="A132" s="4" t="s">
        <v>138</v>
      </c>
      <c r="B132" s="7">
        <v>55500</v>
      </c>
      <c r="C132" s="7">
        <v>6900</v>
      </c>
      <c r="D132" s="7">
        <v>44200</v>
      </c>
      <c r="E132" s="7">
        <v>6100</v>
      </c>
      <c r="F132" s="7">
        <v>1200</v>
      </c>
      <c r="G132" s="7" t="s">
        <v>14</v>
      </c>
      <c r="H132" s="7">
        <v>2400</v>
      </c>
      <c r="I132" s="7">
        <v>1400</v>
      </c>
    </row>
    <row r="133" spans="1:9">
      <c r="A133" s="4" t="s">
        <v>139</v>
      </c>
      <c r="B133" s="7">
        <v>54800</v>
      </c>
      <c r="C133" s="7">
        <v>9000</v>
      </c>
      <c r="D133" s="7">
        <v>47500</v>
      </c>
      <c r="E133" s="7">
        <v>8300</v>
      </c>
      <c r="F133" s="7" t="s">
        <v>56</v>
      </c>
      <c r="G133" s="7" t="s">
        <v>56</v>
      </c>
      <c r="H133" s="7">
        <v>1900</v>
      </c>
      <c r="I133" s="7" t="s">
        <v>14</v>
      </c>
    </row>
    <row r="134" spans="1:9">
      <c r="A134" s="4" t="s">
        <v>140</v>
      </c>
      <c r="B134" s="7">
        <v>58400</v>
      </c>
      <c r="C134" s="7">
        <v>7000</v>
      </c>
      <c r="D134" s="7">
        <v>43300</v>
      </c>
      <c r="E134" s="7">
        <v>6000</v>
      </c>
      <c r="F134" s="7">
        <v>2100</v>
      </c>
      <c r="G134" s="7">
        <v>1300</v>
      </c>
      <c r="H134" s="7">
        <v>4900</v>
      </c>
      <c r="I134" s="7">
        <v>2000</v>
      </c>
    </row>
    <row r="135" spans="1:9">
      <c r="A135" s="4" t="s">
        <v>141</v>
      </c>
      <c r="B135" s="7">
        <v>52600</v>
      </c>
      <c r="C135" s="7">
        <v>7900</v>
      </c>
      <c r="D135" s="7">
        <v>37900</v>
      </c>
      <c r="E135" s="7">
        <v>6700</v>
      </c>
      <c r="F135" s="7">
        <v>2100</v>
      </c>
      <c r="G135" s="7" t="s">
        <v>14</v>
      </c>
      <c r="H135" s="7">
        <v>3900</v>
      </c>
      <c r="I135" s="7">
        <v>2100</v>
      </c>
    </row>
    <row r="136" spans="1:9">
      <c r="A136" s="4" t="s">
        <v>142</v>
      </c>
      <c r="B136" s="7">
        <v>66800</v>
      </c>
      <c r="C136" s="7">
        <v>9300</v>
      </c>
      <c r="D136" s="7">
        <v>49600</v>
      </c>
      <c r="E136" s="7">
        <v>8000</v>
      </c>
      <c r="F136" s="7">
        <v>2600</v>
      </c>
      <c r="G136" s="7" t="s">
        <v>14</v>
      </c>
      <c r="H136" s="7">
        <v>4400</v>
      </c>
      <c r="I136" s="7">
        <v>2400</v>
      </c>
    </row>
    <row r="137" spans="1:9">
      <c r="A137" s="4" t="s">
        <v>143</v>
      </c>
      <c r="B137" s="7">
        <v>61300</v>
      </c>
      <c r="C137" s="7">
        <v>6900</v>
      </c>
      <c r="D137" s="7">
        <v>47300</v>
      </c>
      <c r="E137" s="7">
        <v>6000</v>
      </c>
      <c r="F137" s="7">
        <v>3700</v>
      </c>
      <c r="G137" s="7">
        <v>1700</v>
      </c>
      <c r="H137" s="7">
        <v>4200</v>
      </c>
      <c r="I137" s="7">
        <v>1800</v>
      </c>
    </row>
    <row r="138" spans="1:9">
      <c r="A138" s="4" t="s">
        <v>144</v>
      </c>
      <c r="B138" s="7">
        <v>62000</v>
      </c>
      <c r="C138" s="7">
        <v>7000</v>
      </c>
      <c r="D138" s="7">
        <v>44500</v>
      </c>
      <c r="E138" s="7">
        <v>6000</v>
      </c>
      <c r="F138" s="7">
        <v>2600</v>
      </c>
      <c r="G138" s="7">
        <v>1400</v>
      </c>
      <c r="H138" s="7">
        <v>6300</v>
      </c>
      <c r="I138" s="7">
        <v>2200</v>
      </c>
    </row>
    <row r="139" spans="1:9">
      <c r="A139" s="4" t="s">
        <v>145</v>
      </c>
      <c r="B139" s="7">
        <v>51700</v>
      </c>
      <c r="C139" s="7">
        <v>6400</v>
      </c>
      <c r="D139" s="7">
        <v>41600</v>
      </c>
      <c r="E139" s="7">
        <v>5800</v>
      </c>
      <c r="F139" s="7">
        <v>3400</v>
      </c>
      <c r="G139" s="7">
        <v>1700</v>
      </c>
      <c r="H139" s="7">
        <v>2200</v>
      </c>
      <c r="I139" s="7">
        <v>1300</v>
      </c>
    </row>
    <row r="140" spans="1:9">
      <c r="A140" s="4" t="s">
        <v>146</v>
      </c>
      <c r="B140" s="7">
        <v>100800</v>
      </c>
      <c r="C140" s="7">
        <v>13100</v>
      </c>
      <c r="D140" s="7">
        <v>67400</v>
      </c>
      <c r="E140" s="7">
        <v>10700</v>
      </c>
      <c r="F140" s="7">
        <v>4000</v>
      </c>
      <c r="G140" s="7" t="s">
        <v>14</v>
      </c>
      <c r="H140" s="7">
        <v>6300</v>
      </c>
      <c r="I140" s="7">
        <v>3300</v>
      </c>
    </row>
    <row r="141" spans="1:9">
      <c r="A141" s="4" t="s">
        <v>147</v>
      </c>
      <c r="B141" s="7">
        <v>59200</v>
      </c>
      <c r="C141" s="7">
        <v>9700</v>
      </c>
      <c r="D141" s="7">
        <v>45600</v>
      </c>
      <c r="E141" s="7">
        <v>8500</v>
      </c>
      <c r="F141" s="7">
        <v>3100</v>
      </c>
      <c r="G141" s="7" t="s">
        <v>14</v>
      </c>
      <c r="H141" s="7">
        <v>3500</v>
      </c>
      <c r="I141" s="7" t="s">
        <v>14</v>
      </c>
    </row>
    <row r="142" spans="1:9">
      <c r="A142" s="4" t="s">
        <v>148</v>
      </c>
      <c r="B142" s="7">
        <v>68700</v>
      </c>
      <c r="C142" s="7">
        <v>10300</v>
      </c>
      <c r="D142" s="7">
        <v>59300</v>
      </c>
      <c r="E142" s="7">
        <v>9600</v>
      </c>
      <c r="F142" s="7">
        <v>2600</v>
      </c>
      <c r="G142" s="7" t="s">
        <v>14</v>
      </c>
      <c r="H142" s="7">
        <v>1500</v>
      </c>
      <c r="I142" s="7" t="s">
        <v>14</v>
      </c>
    </row>
    <row r="143" spans="1:9">
      <c r="A143" s="4" t="s">
        <v>149</v>
      </c>
      <c r="B143" s="7">
        <v>68600</v>
      </c>
      <c r="C143" s="7">
        <v>11100</v>
      </c>
      <c r="D143" s="7">
        <v>56100</v>
      </c>
      <c r="E143" s="7">
        <v>10100</v>
      </c>
      <c r="F143" s="7">
        <v>1700</v>
      </c>
      <c r="G143" s="7" t="s">
        <v>14</v>
      </c>
      <c r="H143" s="7">
        <v>3800</v>
      </c>
      <c r="I143" s="7" t="s">
        <v>14</v>
      </c>
    </row>
    <row r="144" spans="1:9">
      <c r="A144" s="4" t="s">
        <v>150</v>
      </c>
      <c r="B144" s="7">
        <v>64100</v>
      </c>
      <c r="C144" s="7">
        <v>10600</v>
      </c>
      <c r="D144" s="7">
        <v>45100</v>
      </c>
      <c r="E144" s="7">
        <v>8900</v>
      </c>
      <c r="F144" s="7" t="s">
        <v>56</v>
      </c>
      <c r="G144" s="7" t="s">
        <v>56</v>
      </c>
      <c r="H144" s="7">
        <v>8200</v>
      </c>
      <c r="I144" s="7" t="s">
        <v>14</v>
      </c>
    </row>
    <row r="145" spans="1:9">
      <c r="A145" s="4" t="s">
        <v>151</v>
      </c>
      <c r="B145" s="7">
        <v>55100</v>
      </c>
      <c r="C145" s="7">
        <v>8200</v>
      </c>
      <c r="D145" s="7">
        <v>47400</v>
      </c>
      <c r="E145" s="7">
        <v>7600</v>
      </c>
      <c r="F145" s="7">
        <v>2200</v>
      </c>
      <c r="G145" s="7" t="s">
        <v>14</v>
      </c>
      <c r="H145" s="7">
        <v>2400</v>
      </c>
      <c r="I145" s="7" t="s">
        <v>14</v>
      </c>
    </row>
    <row r="146" spans="1:9">
      <c r="A146" s="4" t="s">
        <v>152</v>
      </c>
      <c r="B146" s="7">
        <v>68900</v>
      </c>
      <c r="C146" s="7">
        <v>7600</v>
      </c>
      <c r="D146" s="7">
        <v>55500</v>
      </c>
      <c r="E146" s="7">
        <v>6800</v>
      </c>
      <c r="F146" s="7">
        <v>3100</v>
      </c>
      <c r="G146" s="7">
        <v>1600</v>
      </c>
      <c r="H146" s="7">
        <v>5600</v>
      </c>
      <c r="I146" s="7">
        <v>2200</v>
      </c>
    </row>
    <row r="147" spans="1:9">
      <c r="A147" s="4" t="s">
        <v>153</v>
      </c>
      <c r="B147" s="7">
        <v>60700</v>
      </c>
      <c r="C147" s="7">
        <v>7400</v>
      </c>
      <c r="D147" s="7">
        <v>45500</v>
      </c>
      <c r="E147" s="7">
        <v>6400</v>
      </c>
      <c r="F147" s="7">
        <v>1100</v>
      </c>
      <c r="G147" s="7" t="s">
        <v>14</v>
      </c>
      <c r="H147" s="7">
        <v>2900</v>
      </c>
      <c r="I147" s="7">
        <v>1600</v>
      </c>
    </row>
    <row r="148" spans="1:9">
      <c r="A148" s="4" t="s">
        <v>154</v>
      </c>
      <c r="B148" s="7">
        <v>56500</v>
      </c>
      <c r="C148" s="7">
        <v>9400</v>
      </c>
      <c r="D148" s="7">
        <v>47900</v>
      </c>
      <c r="E148" s="7">
        <v>8700</v>
      </c>
      <c r="F148" s="7">
        <v>1800</v>
      </c>
      <c r="G148" s="7" t="s">
        <v>14</v>
      </c>
      <c r="H148" s="7">
        <v>1100</v>
      </c>
      <c r="I148" s="7" t="s">
        <v>14</v>
      </c>
    </row>
    <row r="149" spans="1:9">
      <c r="A149" s="4" t="s">
        <v>155</v>
      </c>
      <c r="B149" s="7">
        <v>64800</v>
      </c>
      <c r="C149" s="7">
        <v>10900</v>
      </c>
      <c r="D149" s="7">
        <v>51800</v>
      </c>
      <c r="E149" s="7">
        <v>9700</v>
      </c>
      <c r="F149" s="7">
        <v>1400</v>
      </c>
      <c r="G149" s="7" t="s">
        <v>14</v>
      </c>
      <c r="H149" s="7">
        <v>1300</v>
      </c>
      <c r="I149" s="7" t="s">
        <v>14</v>
      </c>
    </row>
    <row r="150" spans="1:9">
      <c r="A150" s="4" t="s">
        <v>156</v>
      </c>
      <c r="B150" s="7">
        <v>51800</v>
      </c>
      <c r="C150" s="7">
        <v>5900</v>
      </c>
      <c r="D150" s="7">
        <v>42300</v>
      </c>
      <c r="E150" s="7">
        <v>5400</v>
      </c>
      <c r="F150" s="7">
        <v>1400</v>
      </c>
      <c r="G150" s="7" t="s">
        <v>14</v>
      </c>
      <c r="H150" s="7">
        <v>1400</v>
      </c>
      <c r="I150" s="7" t="s">
        <v>14</v>
      </c>
    </row>
    <row r="151" spans="1:9">
      <c r="A151" s="4" t="s">
        <v>157</v>
      </c>
      <c r="B151" s="7">
        <v>58500</v>
      </c>
      <c r="C151" s="7">
        <v>6400</v>
      </c>
      <c r="D151" s="7">
        <v>42800</v>
      </c>
      <c r="E151" s="7">
        <v>5500</v>
      </c>
      <c r="F151" s="7">
        <v>2900</v>
      </c>
      <c r="G151" s="7">
        <v>1400</v>
      </c>
      <c r="H151" s="7">
        <v>5300</v>
      </c>
      <c r="I151" s="7">
        <v>1900</v>
      </c>
    </row>
    <row r="152" spans="1:9">
      <c r="A152" s="4" t="s">
        <v>158</v>
      </c>
      <c r="B152" s="7">
        <v>57400</v>
      </c>
      <c r="C152" s="7">
        <v>9800</v>
      </c>
      <c r="D152" s="7">
        <v>46600</v>
      </c>
      <c r="E152" s="7">
        <v>8800</v>
      </c>
      <c r="F152" s="7">
        <v>1500</v>
      </c>
      <c r="G152" s="7" t="s">
        <v>14</v>
      </c>
      <c r="H152" s="7">
        <v>2600</v>
      </c>
      <c r="I152" s="7" t="s">
        <v>14</v>
      </c>
    </row>
    <row r="153" spans="1:9">
      <c r="A153" s="4" t="s">
        <v>159</v>
      </c>
      <c r="B153" s="7">
        <v>58000</v>
      </c>
      <c r="C153" s="7">
        <v>5100</v>
      </c>
      <c r="D153" s="7">
        <v>44800</v>
      </c>
      <c r="E153" s="7">
        <v>4500</v>
      </c>
      <c r="F153" s="7">
        <v>2200</v>
      </c>
      <c r="G153" s="7">
        <v>1000</v>
      </c>
      <c r="H153" s="7">
        <v>3800</v>
      </c>
      <c r="I153" s="7">
        <v>1300</v>
      </c>
    </row>
    <row r="154" spans="1:9">
      <c r="A154" s="4" t="s">
        <v>160</v>
      </c>
      <c r="B154" s="7">
        <v>61700</v>
      </c>
      <c r="C154" s="7">
        <v>10300</v>
      </c>
      <c r="D154" s="7">
        <v>49900</v>
      </c>
      <c r="E154" s="7">
        <v>9300</v>
      </c>
      <c r="F154" s="7">
        <v>3000</v>
      </c>
      <c r="G154" s="7" t="s">
        <v>14</v>
      </c>
      <c r="H154" s="7">
        <v>3800</v>
      </c>
      <c r="I154" s="7" t="s">
        <v>14</v>
      </c>
    </row>
    <row r="155" spans="1:9">
      <c r="A155" s="4" t="s">
        <v>161</v>
      </c>
      <c r="B155" s="7">
        <v>75100</v>
      </c>
      <c r="C155" s="7">
        <v>11100</v>
      </c>
      <c r="D155" s="7">
        <v>49200</v>
      </c>
      <c r="E155" s="7">
        <v>9000</v>
      </c>
      <c r="F155" s="7">
        <v>1800</v>
      </c>
      <c r="G155" s="7" t="s">
        <v>14</v>
      </c>
      <c r="H155" s="7">
        <v>6300</v>
      </c>
      <c r="I155" s="7">
        <v>3200</v>
      </c>
    </row>
    <row r="156" spans="1:9">
      <c r="A156" s="4" t="s">
        <v>162</v>
      </c>
      <c r="B156" s="7">
        <v>56800</v>
      </c>
      <c r="C156" s="7">
        <v>9200</v>
      </c>
      <c r="D156" s="7">
        <v>43600</v>
      </c>
      <c r="E156" s="7">
        <v>8100</v>
      </c>
      <c r="F156" s="7">
        <v>2700</v>
      </c>
      <c r="G156" s="7" t="s">
        <v>14</v>
      </c>
      <c r="H156" s="7">
        <v>4500</v>
      </c>
      <c r="I156" s="7">
        <v>2600</v>
      </c>
    </row>
    <row r="157" spans="1:9">
      <c r="A157" s="4" t="s">
        <v>163</v>
      </c>
      <c r="B157" s="7">
        <v>69200</v>
      </c>
      <c r="C157" s="7">
        <v>10300</v>
      </c>
      <c r="D157" s="7">
        <v>49800</v>
      </c>
      <c r="E157" s="7">
        <v>8800</v>
      </c>
      <c r="F157" s="7">
        <v>7900</v>
      </c>
      <c r="G157" s="7">
        <v>3500</v>
      </c>
      <c r="H157" s="7">
        <v>7800</v>
      </c>
      <c r="I157" s="7">
        <v>3500</v>
      </c>
    </row>
    <row r="158" spans="1:9">
      <c r="A158" s="4" t="s">
        <v>164</v>
      </c>
      <c r="B158" s="7">
        <v>63700</v>
      </c>
      <c r="C158" s="7">
        <v>9700</v>
      </c>
      <c r="D158" s="7">
        <v>50200</v>
      </c>
      <c r="E158" s="7">
        <v>8600</v>
      </c>
      <c r="F158" s="7" t="s">
        <v>56</v>
      </c>
      <c r="G158" s="7" t="s">
        <v>56</v>
      </c>
      <c r="H158" s="7">
        <v>2500</v>
      </c>
      <c r="I158" s="7" t="s">
        <v>14</v>
      </c>
    </row>
    <row r="159" spans="1:9">
      <c r="A159" s="4" t="s">
        <v>165</v>
      </c>
      <c r="B159" s="7">
        <v>75100</v>
      </c>
      <c r="C159" s="7">
        <v>10700</v>
      </c>
      <c r="D159" s="7">
        <v>56300</v>
      </c>
      <c r="E159" s="7">
        <v>9300</v>
      </c>
      <c r="F159" s="7">
        <v>5100</v>
      </c>
      <c r="G159" s="7">
        <v>2800</v>
      </c>
      <c r="H159" s="7">
        <v>5100</v>
      </c>
      <c r="I159" s="7">
        <v>2800</v>
      </c>
    </row>
    <row r="160" spans="1:9">
      <c r="A160" s="4" t="s">
        <v>166</v>
      </c>
      <c r="B160" s="7">
        <v>66700</v>
      </c>
      <c r="C160" s="7">
        <v>9300</v>
      </c>
      <c r="D160" s="7">
        <v>57000</v>
      </c>
      <c r="E160" s="7">
        <v>8600</v>
      </c>
      <c r="F160" s="7">
        <v>1300</v>
      </c>
      <c r="G160" s="7" t="s">
        <v>14</v>
      </c>
      <c r="H160" s="7">
        <v>2100</v>
      </c>
      <c r="I160" s="7" t="s">
        <v>14</v>
      </c>
    </row>
    <row r="161" spans="1:9">
      <c r="A161" s="4" t="s">
        <v>167</v>
      </c>
      <c r="B161" s="7">
        <v>60600</v>
      </c>
      <c r="C161" s="7">
        <v>9500</v>
      </c>
      <c r="D161" s="7">
        <v>47300</v>
      </c>
      <c r="E161" s="7">
        <v>8400</v>
      </c>
      <c r="F161" s="7">
        <v>2700</v>
      </c>
      <c r="G161" s="7" t="s">
        <v>14</v>
      </c>
      <c r="H161" s="7">
        <v>2600</v>
      </c>
      <c r="I161" s="7" t="s">
        <v>14</v>
      </c>
    </row>
    <row r="162" spans="1:9">
      <c r="A162" s="4" t="s">
        <v>168</v>
      </c>
      <c r="B162" s="7">
        <v>55200</v>
      </c>
      <c r="C162" s="7">
        <v>8900</v>
      </c>
      <c r="D162" s="7">
        <v>46700</v>
      </c>
      <c r="E162" s="7">
        <v>8200</v>
      </c>
      <c r="F162" s="7">
        <v>1300</v>
      </c>
      <c r="G162" s="7" t="s">
        <v>14</v>
      </c>
      <c r="H162" s="7">
        <v>1400</v>
      </c>
      <c r="I162" s="7" t="s">
        <v>14</v>
      </c>
    </row>
    <row r="163" spans="1:9">
      <c r="A163" s="4" t="s">
        <v>169</v>
      </c>
      <c r="B163" s="7">
        <v>64300</v>
      </c>
      <c r="C163" s="7">
        <v>7300</v>
      </c>
      <c r="D163" s="7">
        <v>51100</v>
      </c>
      <c r="E163" s="7">
        <v>6500</v>
      </c>
      <c r="F163" s="7">
        <v>3800</v>
      </c>
      <c r="G163" s="7">
        <v>1800</v>
      </c>
      <c r="H163" s="7">
        <v>5400</v>
      </c>
      <c r="I163" s="7">
        <v>2100</v>
      </c>
    </row>
    <row r="164" spans="1:9">
      <c r="A164" s="4" t="s">
        <v>170</v>
      </c>
      <c r="B164" s="7">
        <v>63200</v>
      </c>
      <c r="C164" s="7">
        <v>6600</v>
      </c>
      <c r="D164" s="7">
        <v>48300</v>
      </c>
      <c r="E164" s="7">
        <v>5800</v>
      </c>
      <c r="F164" s="7">
        <v>2500</v>
      </c>
      <c r="G164" s="7">
        <v>1300</v>
      </c>
      <c r="H164" s="7">
        <v>4600</v>
      </c>
      <c r="I164" s="7">
        <v>1800</v>
      </c>
    </row>
    <row r="165" spans="1:9">
      <c r="A165" s="4" t="s">
        <v>171</v>
      </c>
      <c r="B165" s="7">
        <v>74400</v>
      </c>
      <c r="C165" s="7">
        <v>6100</v>
      </c>
      <c r="D165" s="7">
        <v>57200</v>
      </c>
      <c r="E165" s="7">
        <v>5400</v>
      </c>
      <c r="F165" s="7">
        <v>2300</v>
      </c>
      <c r="G165" s="7">
        <v>1100</v>
      </c>
      <c r="H165" s="7">
        <v>2100</v>
      </c>
      <c r="I165" s="7">
        <v>1000</v>
      </c>
    </row>
    <row r="166" spans="1:9">
      <c r="A166" s="4" t="s">
        <v>172</v>
      </c>
      <c r="B166" s="7">
        <v>61100</v>
      </c>
      <c r="C166" s="7">
        <v>5400</v>
      </c>
      <c r="D166" s="7">
        <v>48800</v>
      </c>
      <c r="E166" s="7">
        <v>4800</v>
      </c>
      <c r="F166" s="7">
        <v>900</v>
      </c>
      <c r="G166" s="7" t="s">
        <v>14</v>
      </c>
      <c r="H166" s="7">
        <v>2100</v>
      </c>
      <c r="I166" s="7">
        <v>1000</v>
      </c>
    </row>
    <row r="167" spans="1:9">
      <c r="A167" s="4" t="s">
        <v>173</v>
      </c>
      <c r="B167" s="7">
        <v>51400</v>
      </c>
      <c r="C167" s="7">
        <v>8900</v>
      </c>
      <c r="D167" s="7">
        <v>41200</v>
      </c>
      <c r="E167" s="7">
        <v>8000</v>
      </c>
      <c r="F167" s="7" t="s">
        <v>56</v>
      </c>
      <c r="G167" s="7" t="s">
        <v>56</v>
      </c>
      <c r="H167" s="7">
        <v>2700</v>
      </c>
      <c r="I167" s="7" t="s">
        <v>14</v>
      </c>
    </row>
    <row r="168" spans="1:9">
      <c r="A168" s="4" t="s">
        <v>174</v>
      </c>
      <c r="B168" s="7">
        <v>64400</v>
      </c>
      <c r="C168" s="7">
        <v>10600</v>
      </c>
      <c r="D168" s="7">
        <v>47000</v>
      </c>
      <c r="E168" s="7">
        <v>9000</v>
      </c>
      <c r="F168" s="7">
        <v>2600</v>
      </c>
      <c r="G168" s="7" t="s">
        <v>14</v>
      </c>
      <c r="H168" s="7">
        <v>3800</v>
      </c>
      <c r="I168" s="7" t="s">
        <v>14</v>
      </c>
    </row>
    <row r="169" spans="1:9">
      <c r="A169" s="4" t="s">
        <v>175</v>
      </c>
      <c r="B169" s="7">
        <v>64900</v>
      </c>
      <c r="C169" s="7">
        <v>10700</v>
      </c>
      <c r="D169" s="7">
        <v>46700</v>
      </c>
      <c r="E169" s="7">
        <v>9100</v>
      </c>
      <c r="F169" s="7">
        <v>3000</v>
      </c>
      <c r="G169" s="7" t="s">
        <v>14</v>
      </c>
      <c r="H169" s="7">
        <v>1800</v>
      </c>
      <c r="I169" s="7" t="s">
        <v>14</v>
      </c>
    </row>
    <row r="170" spans="1:9">
      <c r="A170" s="4" t="s">
        <v>176</v>
      </c>
      <c r="B170" s="7">
        <v>58100</v>
      </c>
      <c r="C170" s="7">
        <v>9400</v>
      </c>
      <c r="D170" s="7">
        <v>46700</v>
      </c>
      <c r="E170" s="7">
        <v>8500</v>
      </c>
      <c r="F170" s="7">
        <v>1500</v>
      </c>
      <c r="G170" s="7" t="s">
        <v>14</v>
      </c>
      <c r="H170" s="7">
        <v>1500</v>
      </c>
      <c r="I170" s="7" t="s">
        <v>14</v>
      </c>
    </row>
    <row r="171" spans="1:9">
      <c r="A171" s="4" t="s">
        <v>177</v>
      </c>
      <c r="B171" s="7">
        <v>54500</v>
      </c>
      <c r="C171" s="7">
        <v>9300</v>
      </c>
      <c r="D171" s="7">
        <v>39500</v>
      </c>
      <c r="E171" s="7">
        <v>7900</v>
      </c>
      <c r="F171" s="7">
        <v>2300</v>
      </c>
      <c r="G171" s="7" t="s">
        <v>14</v>
      </c>
      <c r="H171" s="7">
        <v>2100</v>
      </c>
      <c r="I171" s="7" t="s">
        <v>14</v>
      </c>
    </row>
    <row r="172" spans="1:9">
      <c r="A172" s="4" t="s">
        <v>178</v>
      </c>
      <c r="B172" s="7">
        <v>63000</v>
      </c>
      <c r="C172" s="7">
        <v>9900</v>
      </c>
      <c r="D172" s="7">
        <v>53200</v>
      </c>
      <c r="E172" s="7">
        <v>9100</v>
      </c>
      <c r="F172" s="7">
        <v>1200</v>
      </c>
      <c r="G172" s="7" t="s">
        <v>14</v>
      </c>
      <c r="H172" s="7">
        <v>1400</v>
      </c>
      <c r="I172" s="7" t="s">
        <v>14</v>
      </c>
    </row>
    <row r="173" spans="1:9">
      <c r="A173" s="4" t="s">
        <v>179</v>
      </c>
      <c r="B173" s="7">
        <v>62900</v>
      </c>
      <c r="C173" s="7">
        <v>11000</v>
      </c>
      <c r="D173" s="7">
        <v>51800</v>
      </c>
      <c r="E173" s="7">
        <v>10000</v>
      </c>
      <c r="F173" s="7" t="s">
        <v>56</v>
      </c>
      <c r="G173" s="7" t="s">
        <v>56</v>
      </c>
      <c r="H173" s="7">
        <v>1300</v>
      </c>
      <c r="I173" s="7" t="s">
        <v>14</v>
      </c>
    </row>
    <row r="174" spans="1:9">
      <c r="A174" s="4" t="s">
        <v>180</v>
      </c>
      <c r="B174" s="7">
        <v>54600</v>
      </c>
      <c r="C174" s="7">
        <v>9700</v>
      </c>
      <c r="D174" s="7">
        <v>44600</v>
      </c>
      <c r="E174" s="7">
        <v>8700</v>
      </c>
      <c r="F174" s="7">
        <v>1300</v>
      </c>
      <c r="G174" s="7" t="s">
        <v>14</v>
      </c>
      <c r="H174" s="7">
        <v>1900</v>
      </c>
      <c r="I174" s="7" t="s">
        <v>14</v>
      </c>
    </row>
    <row r="175" spans="1:9">
      <c r="A175" s="4" t="s">
        <v>181</v>
      </c>
      <c r="B175" s="7">
        <v>54100</v>
      </c>
      <c r="C175" s="7">
        <v>9300</v>
      </c>
      <c r="D175" s="7">
        <v>40000</v>
      </c>
      <c r="E175" s="7">
        <v>8000</v>
      </c>
      <c r="F175" s="7">
        <v>1300</v>
      </c>
      <c r="G175" s="7" t="s">
        <v>14</v>
      </c>
      <c r="H175" s="7">
        <v>5000</v>
      </c>
      <c r="I175" s="7">
        <v>2800</v>
      </c>
    </row>
    <row r="176" spans="1:9">
      <c r="A176" s="4" t="s">
        <v>182</v>
      </c>
      <c r="B176" s="7">
        <v>73300</v>
      </c>
      <c r="C176" s="7">
        <v>12500</v>
      </c>
      <c r="D176" s="7">
        <v>60200</v>
      </c>
      <c r="E176" s="7">
        <v>11400</v>
      </c>
      <c r="F176" s="7">
        <v>1800</v>
      </c>
      <c r="G176" s="7" t="s">
        <v>14</v>
      </c>
      <c r="H176" s="7">
        <v>4600</v>
      </c>
      <c r="I176" s="7" t="s">
        <v>14</v>
      </c>
    </row>
    <row r="177" spans="1:9">
      <c r="A177" s="4" t="s">
        <v>183</v>
      </c>
      <c r="B177" s="7">
        <v>56900</v>
      </c>
      <c r="C177" s="7">
        <v>9500</v>
      </c>
      <c r="D177" s="7">
        <v>42400</v>
      </c>
      <c r="E177" s="7">
        <v>8200</v>
      </c>
      <c r="F177" s="7">
        <v>2900</v>
      </c>
      <c r="G177" s="7" t="s">
        <v>14</v>
      </c>
      <c r="H177" s="7">
        <v>2100</v>
      </c>
      <c r="I177" s="7" t="s">
        <v>14</v>
      </c>
    </row>
    <row r="178" spans="1:9">
      <c r="A178" s="4" t="s">
        <v>184</v>
      </c>
      <c r="B178" s="7">
        <v>70400</v>
      </c>
      <c r="C178" s="7">
        <v>6900</v>
      </c>
      <c r="D178" s="7">
        <v>51300</v>
      </c>
      <c r="E178" s="7">
        <v>5900</v>
      </c>
      <c r="F178" s="7">
        <v>1600</v>
      </c>
      <c r="G178" s="7" t="s">
        <v>14</v>
      </c>
      <c r="H178" s="7">
        <v>5600</v>
      </c>
      <c r="I178" s="7">
        <v>1900</v>
      </c>
    </row>
    <row r="179" spans="1:9">
      <c r="A179" s="4" t="s">
        <v>185</v>
      </c>
      <c r="B179" s="7">
        <v>61900</v>
      </c>
      <c r="C179" s="7">
        <v>6500</v>
      </c>
      <c r="D179" s="7">
        <v>44900</v>
      </c>
      <c r="E179" s="7">
        <v>5600</v>
      </c>
      <c r="F179" s="7">
        <v>2300</v>
      </c>
      <c r="G179" s="7">
        <v>1300</v>
      </c>
      <c r="H179" s="7">
        <v>5500</v>
      </c>
      <c r="I179" s="7">
        <v>2000</v>
      </c>
    </row>
    <row r="180" spans="1:9">
      <c r="A180" s="4" t="s">
        <v>186</v>
      </c>
      <c r="B180" s="7">
        <v>44700</v>
      </c>
      <c r="C180" s="7">
        <v>8500</v>
      </c>
      <c r="D180" s="7">
        <v>35700</v>
      </c>
      <c r="E180" s="7">
        <v>7600</v>
      </c>
      <c r="F180" s="7" t="s">
        <v>56</v>
      </c>
      <c r="G180" s="7" t="s">
        <v>56</v>
      </c>
      <c r="H180" s="7">
        <v>1800</v>
      </c>
      <c r="I180" s="7" t="s">
        <v>14</v>
      </c>
    </row>
    <row r="181" spans="1:9">
      <c r="A181" s="4" t="s">
        <v>187</v>
      </c>
      <c r="B181" s="7">
        <v>63100</v>
      </c>
      <c r="C181" s="7">
        <v>10700</v>
      </c>
      <c r="D181" s="7">
        <v>52800</v>
      </c>
      <c r="E181" s="7">
        <v>9800</v>
      </c>
      <c r="F181" s="7" t="s">
        <v>56</v>
      </c>
      <c r="G181" s="7" t="s">
        <v>56</v>
      </c>
      <c r="H181" s="7">
        <v>1900</v>
      </c>
      <c r="I181" s="7" t="s">
        <v>14</v>
      </c>
    </row>
    <row r="182" spans="1:9">
      <c r="A182" s="4" t="s">
        <v>188</v>
      </c>
      <c r="B182" s="7">
        <v>56900</v>
      </c>
      <c r="C182" s="7">
        <v>9800</v>
      </c>
      <c r="D182" s="7">
        <v>41400</v>
      </c>
      <c r="E182" s="7">
        <v>8300</v>
      </c>
      <c r="F182" s="7">
        <v>2700</v>
      </c>
      <c r="G182" s="7" t="s">
        <v>14</v>
      </c>
      <c r="H182" s="7">
        <v>2300</v>
      </c>
      <c r="I182" s="7" t="s">
        <v>14</v>
      </c>
    </row>
    <row r="183" spans="1:9">
      <c r="A183" s="4" t="s">
        <v>189</v>
      </c>
      <c r="B183" s="7">
        <v>59300</v>
      </c>
      <c r="C183" s="7">
        <v>10800</v>
      </c>
      <c r="D183" s="7">
        <v>47000</v>
      </c>
      <c r="E183" s="7">
        <v>9600</v>
      </c>
      <c r="F183" s="7" t="s">
        <v>56</v>
      </c>
      <c r="G183" s="7" t="s">
        <v>56</v>
      </c>
      <c r="H183" s="7">
        <v>1900</v>
      </c>
      <c r="I183" s="7" t="s">
        <v>14</v>
      </c>
    </row>
    <row r="184" spans="1:9">
      <c r="A184" s="4" t="s">
        <v>190</v>
      </c>
      <c r="B184" s="7">
        <v>67000</v>
      </c>
      <c r="C184" s="7">
        <v>10200</v>
      </c>
      <c r="D184" s="7">
        <v>56900</v>
      </c>
      <c r="E184" s="7">
        <v>9400</v>
      </c>
      <c r="F184" s="7">
        <v>2300</v>
      </c>
      <c r="G184" s="7" t="s">
        <v>14</v>
      </c>
      <c r="H184" s="7">
        <v>5200</v>
      </c>
      <c r="I184" s="7">
        <v>2800</v>
      </c>
    </row>
    <row r="185" spans="1:9">
      <c r="A185" s="4" t="s">
        <v>191</v>
      </c>
      <c r="B185" s="7">
        <v>63200</v>
      </c>
      <c r="C185" s="7">
        <v>10200</v>
      </c>
      <c r="D185" s="7">
        <v>49800</v>
      </c>
      <c r="E185" s="7">
        <v>9000</v>
      </c>
      <c r="F185" s="7">
        <v>1300</v>
      </c>
      <c r="G185" s="7" t="s">
        <v>14</v>
      </c>
      <c r="H185" s="7">
        <v>4800</v>
      </c>
      <c r="I185" s="7">
        <v>2800</v>
      </c>
    </row>
    <row r="186" spans="1:9">
      <c r="A186" s="4" t="s">
        <v>192</v>
      </c>
      <c r="B186" s="7">
        <v>58100</v>
      </c>
      <c r="C186" s="7">
        <v>9500</v>
      </c>
      <c r="D186" s="7">
        <v>47200</v>
      </c>
      <c r="E186" s="7">
        <v>8600</v>
      </c>
      <c r="F186" s="7">
        <v>1400</v>
      </c>
      <c r="G186" s="7" t="s">
        <v>14</v>
      </c>
      <c r="H186" s="7" t="s">
        <v>56</v>
      </c>
      <c r="I186" s="7" t="s">
        <v>56</v>
      </c>
    </row>
    <row r="187" spans="1:9">
      <c r="A187" s="4" t="s">
        <v>193</v>
      </c>
      <c r="B187" s="7">
        <v>62100</v>
      </c>
      <c r="C187" s="7">
        <v>10800</v>
      </c>
      <c r="D187" s="7">
        <v>49300</v>
      </c>
      <c r="E187" s="7">
        <v>9600</v>
      </c>
      <c r="F187" s="7">
        <v>2900</v>
      </c>
      <c r="G187" s="7" t="s">
        <v>14</v>
      </c>
      <c r="H187" s="7">
        <v>2100</v>
      </c>
      <c r="I187" s="7" t="s">
        <v>14</v>
      </c>
    </row>
    <row r="188" spans="1:9">
      <c r="A188" s="4" t="s">
        <v>194</v>
      </c>
      <c r="B188" s="7">
        <v>80400</v>
      </c>
      <c r="C188" s="7">
        <v>8700</v>
      </c>
      <c r="D188" s="7">
        <v>51600</v>
      </c>
      <c r="E188" s="7">
        <v>7000</v>
      </c>
      <c r="F188" s="7">
        <v>3500</v>
      </c>
      <c r="G188" s="7">
        <v>1800</v>
      </c>
      <c r="H188" s="7">
        <v>6500</v>
      </c>
      <c r="I188" s="7">
        <v>2500</v>
      </c>
    </row>
    <row r="189" spans="1:9">
      <c r="A189" s="4" t="s">
        <v>195</v>
      </c>
      <c r="B189" s="7">
        <v>81300</v>
      </c>
      <c r="C189" s="7">
        <v>8800</v>
      </c>
      <c r="D189" s="7">
        <v>54000</v>
      </c>
      <c r="E189" s="7">
        <v>7100</v>
      </c>
      <c r="F189" s="7">
        <v>2700</v>
      </c>
      <c r="G189" s="7">
        <v>1600</v>
      </c>
      <c r="H189" s="7">
        <v>8400</v>
      </c>
      <c r="I189" s="7">
        <v>2800</v>
      </c>
    </row>
    <row r="190" spans="1:9">
      <c r="A190" s="4" t="s">
        <v>196</v>
      </c>
      <c r="B190" s="7">
        <v>72400</v>
      </c>
      <c r="C190" s="7">
        <v>8200</v>
      </c>
      <c r="D190" s="7">
        <v>56100</v>
      </c>
      <c r="E190" s="7">
        <v>7200</v>
      </c>
      <c r="F190" s="7">
        <v>3100</v>
      </c>
      <c r="G190" s="7">
        <v>1700</v>
      </c>
      <c r="H190" s="7">
        <v>3800</v>
      </c>
      <c r="I190" s="7">
        <v>1900</v>
      </c>
    </row>
    <row r="191" spans="1:9">
      <c r="A191" s="4" t="s">
        <v>197</v>
      </c>
      <c r="B191" s="7">
        <v>71000</v>
      </c>
      <c r="C191" s="7">
        <v>11300</v>
      </c>
      <c r="D191" s="7">
        <v>51800</v>
      </c>
      <c r="E191" s="7">
        <v>9600</v>
      </c>
      <c r="F191" s="7">
        <v>3300</v>
      </c>
      <c r="G191" s="7" t="s">
        <v>14</v>
      </c>
      <c r="H191" s="7">
        <v>7900</v>
      </c>
      <c r="I191" s="7">
        <v>3800</v>
      </c>
    </row>
    <row r="192" spans="1:9">
      <c r="A192" s="4" t="s">
        <v>198</v>
      </c>
      <c r="B192" s="7">
        <v>77000</v>
      </c>
      <c r="C192" s="7">
        <v>11600</v>
      </c>
      <c r="D192" s="7">
        <v>56600</v>
      </c>
      <c r="E192" s="7">
        <v>9900</v>
      </c>
      <c r="F192" s="7">
        <v>3100</v>
      </c>
      <c r="G192" s="7" t="s">
        <v>14</v>
      </c>
      <c r="H192" s="7">
        <v>4500</v>
      </c>
      <c r="I192" s="7" t="s">
        <v>14</v>
      </c>
    </row>
    <row r="193" spans="1:9">
      <c r="A193" s="4" t="s">
        <v>199</v>
      </c>
      <c r="B193" s="7">
        <v>62100</v>
      </c>
      <c r="C193" s="7">
        <v>10500</v>
      </c>
      <c r="D193" s="7">
        <v>48400</v>
      </c>
      <c r="E193" s="7">
        <v>9300</v>
      </c>
      <c r="F193" s="7">
        <v>1400</v>
      </c>
      <c r="G193" s="7" t="s">
        <v>14</v>
      </c>
      <c r="H193" s="7">
        <v>5700</v>
      </c>
      <c r="I193" s="7">
        <v>3200</v>
      </c>
    </row>
    <row r="194" spans="1:9">
      <c r="A194" s="4" t="s">
        <v>200</v>
      </c>
      <c r="B194" s="7">
        <v>67700</v>
      </c>
      <c r="C194" s="7">
        <v>11100</v>
      </c>
      <c r="D194" s="7">
        <v>52600</v>
      </c>
      <c r="E194" s="7">
        <v>9800</v>
      </c>
      <c r="F194" s="7">
        <v>3900</v>
      </c>
      <c r="G194" s="7" t="s">
        <v>14</v>
      </c>
      <c r="H194" s="7">
        <v>4800</v>
      </c>
      <c r="I194" s="7">
        <v>3000</v>
      </c>
    </row>
    <row r="195" spans="1:9">
      <c r="A195" s="4" t="s">
        <v>201</v>
      </c>
      <c r="B195" s="7">
        <v>60500</v>
      </c>
      <c r="C195" s="7">
        <v>7700</v>
      </c>
      <c r="D195" s="7">
        <v>51400</v>
      </c>
      <c r="E195" s="7">
        <v>7100</v>
      </c>
      <c r="F195" s="7">
        <v>1100</v>
      </c>
      <c r="G195" s="7" t="s">
        <v>14</v>
      </c>
      <c r="H195" s="7">
        <v>800</v>
      </c>
      <c r="I195" s="7" t="s">
        <v>14</v>
      </c>
    </row>
    <row r="196" spans="1:9">
      <c r="A196" s="4" t="s">
        <v>202</v>
      </c>
      <c r="B196" s="7">
        <v>58400</v>
      </c>
      <c r="C196" s="7">
        <v>9600</v>
      </c>
      <c r="D196" s="7">
        <v>48100</v>
      </c>
      <c r="E196" s="7">
        <v>8700</v>
      </c>
      <c r="F196" s="7">
        <v>1100</v>
      </c>
      <c r="G196" s="7" t="s">
        <v>14</v>
      </c>
      <c r="H196" s="7">
        <v>2000</v>
      </c>
      <c r="I196" s="7" t="s">
        <v>14</v>
      </c>
    </row>
    <row r="197" spans="1:9">
      <c r="A197" s="4" t="s">
        <v>203</v>
      </c>
      <c r="B197" s="7">
        <v>59100</v>
      </c>
      <c r="C197" s="7">
        <v>10100</v>
      </c>
      <c r="D197" s="7">
        <v>47900</v>
      </c>
      <c r="E197" s="7">
        <v>9100</v>
      </c>
      <c r="F197" s="7">
        <v>2500</v>
      </c>
      <c r="G197" s="7" t="s">
        <v>14</v>
      </c>
      <c r="H197" s="7" t="s">
        <v>56</v>
      </c>
      <c r="I197" s="7" t="s">
        <v>56</v>
      </c>
    </row>
    <row r="198" spans="1:9">
      <c r="A198" s="4" t="s">
        <v>204</v>
      </c>
      <c r="B198" s="7">
        <v>62500</v>
      </c>
      <c r="C198" s="7">
        <v>10800</v>
      </c>
      <c r="D198" s="7">
        <v>51100</v>
      </c>
      <c r="E198" s="7">
        <v>9800</v>
      </c>
      <c r="F198" s="7">
        <v>1900</v>
      </c>
      <c r="G198" s="7" t="s">
        <v>14</v>
      </c>
      <c r="H198" s="7">
        <v>1300</v>
      </c>
      <c r="I198" s="7" t="s">
        <v>14</v>
      </c>
    </row>
    <row r="199" spans="1:9">
      <c r="A199" s="4" t="s">
        <v>205</v>
      </c>
      <c r="B199" s="7">
        <v>61700</v>
      </c>
      <c r="C199" s="7">
        <v>10800</v>
      </c>
      <c r="D199" s="7">
        <v>45400</v>
      </c>
      <c r="E199" s="7">
        <v>9300</v>
      </c>
      <c r="F199" s="7">
        <v>3700</v>
      </c>
      <c r="G199" s="7" t="s">
        <v>14</v>
      </c>
      <c r="H199" s="7">
        <v>3600</v>
      </c>
      <c r="I199" s="7" t="s">
        <v>14</v>
      </c>
    </row>
    <row r="200" spans="1:9">
      <c r="A200" s="4" t="s">
        <v>206</v>
      </c>
      <c r="B200" s="7">
        <v>61600</v>
      </c>
      <c r="C200" s="7">
        <v>10700</v>
      </c>
      <c r="D200" s="7">
        <v>52800</v>
      </c>
      <c r="E200" s="7">
        <v>9900</v>
      </c>
      <c r="F200" s="7">
        <v>1900</v>
      </c>
      <c r="G200" s="7" t="s">
        <v>14</v>
      </c>
      <c r="H200" s="7">
        <v>2600</v>
      </c>
      <c r="I200" s="7" t="s">
        <v>14</v>
      </c>
    </row>
    <row r="201" spans="1:9">
      <c r="A201" s="4" t="s">
        <v>207</v>
      </c>
      <c r="B201" s="7">
        <v>71800</v>
      </c>
      <c r="C201" s="7">
        <v>7800</v>
      </c>
      <c r="D201" s="7">
        <v>47600</v>
      </c>
      <c r="E201" s="7">
        <v>6300</v>
      </c>
      <c r="F201" s="7">
        <v>2700</v>
      </c>
      <c r="G201" s="7">
        <v>1500</v>
      </c>
      <c r="H201" s="7">
        <v>4800</v>
      </c>
      <c r="I201" s="7">
        <v>2000</v>
      </c>
    </row>
    <row r="202" spans="1:9">
      <c r="A202" s="4" t="s">
        <v>208</v>
      </c>
      <c r="B202" s="7">
        <v>72600</v>
      </c>
      <c r="C202" s="7">
        <v>7700</v>
      </c>
      <c r="D202" s="7">
        <v>49100</v>
      </c>
      <c r="E202" s="7">
        <v>6300</v>
      </c>
      <c r="F202" s="7">
        <v>4800</v>
      </c>
      <c r="G202" s="7">
        <v>2000</v>
      </c>
      <c r="H202" s="7">
        <v>2900</v>
      </c>
      <c r="I202" s="7">
        <v>1500</v>
      </c>
    </row>
    <row r="203" spans="1:9">
      <c r="A203" s="4" t="s">
        <v>209</v>
      </c>
      <c r="B203" s="7">
        <v>79200</v>
      </c>
      <c r="C203" s="7">
        <v>8300</v>
      </c>
      <c r="D203" s="7">
        <v>45800</v>
      </c>
      <c r="E203" s="7">
        <v>6300</v>
      </c>
      <c r="F203" s="7">
        <v>2300</v>
      </c>
      <c r="G203" s="7" t="s">
        <v>14</v>
      </c>
      <c r="H203" s="7">
        <v>5300</v>
      </c>
      <c r="I203" s="7">
        <v>2200</v>
      </c>
    </row>
    <row r="204" spans="1:9">
      <c r="A204" s="4" t="s">
        <v>210</v>
      </c>
      <c r="B204" s="7">
        <v>62400</v>
      </c>
      <c r="C204" s="7">
        <v>10000</v>
      </c>
      <c r="D204" s="7">
        <v>53200</v>
      </c>
      <c r="E204" s="7">
        <v>9200</v>
      </c>
      <c r="F204" s="7">
        <v>2800</v>
      </c>
      <c r="G204" s="7" t="s">
        <v>14</v>
      </c>
      <c r="H204" s="7">
        <v>2400</v>
      </c>
      <c r="I204" s="7" t="s">
        <v>14</v>
      </c>
    </row>
    <row r="205" spans="1:9">
      <c r="A205" s="4" t="s">
        <v>211</v>
      </c>
      <c r="B205" s="7">
        <v>55400</v>
      </c>
      <c r="C205" s="7">
        <v>5300</v>
      </c>
      <c r="D205" s="7">
        <v>46600</v>
      </c>
      <c r="E205" s="7">
        <v>4900</v>
      </c>
      <c r="F205" s="7">
        <v>1300</v>
      </c>
      <c r="G205" s="7" t="s">
        <v>14</v>
      </c>
      <c r="H205" s="7">
        <v>2600</v>
      </c>
      <c r="I205" s="7">
        <v>1200</v>
      </c>
    </row>
    <row r="206" spans="1:9">
      <c r="A206" s="4" t="s">
        <v>212</v>
      </c>
      <c r="B206" s="7">
        <v>59500</v>
      </c>
      <c r="C206" s="7">
        <v>10100</v>
      </c>
      <c r="D206" s="7">
        <v>44400</v>
      </c>
      <c r="E206" s="7">
        <v>8800</v>
      </c>
      <c r="F206" s="7" t="s">
        <v>56</v>
      </c>
      <c r="G206" s="7" t="s">
        <v>56</v>
      </c>
      <c r="H206" s="7">
        <v>1400</v>
      </c>
      <c r="I206" s="7" t="s">
        <v>14</v>
      </c>
    </row>
    <row r="207" spans="1:9">
      <c r="A207" s="4" t="s">
        <v>213</v>
      </c>
      <c r="B207" s="7">
        <v>66000</v>
      </c>
      <c r="C207" s="7">
        <v>10000</v>
      </c>
      <c r="D207" s="7">
        <v>54000</v>
      </c>
      <c r="E207" s="7">
        <v>9000</v>
      </c>
      <c r="F207" s="7" t="s">
        <v>56</v>
      </c>
      <c r="G207" s="7" t="s">
        <v>56</v>
      </c>
      <c r="H207" s="7">
        <v>2600</v>
      </c>
      <c r="I207" s="7" t="s">
        <v>14</v>
      </c>
    </row>
    <row r="208" spans="1:9">
      <c r="A208" s="4" t="s">
        <v>214</v>
      </c>
      <c r="B208" s="7">
        <v>63800</v>
      </c>
      <c r="C208" s="7">
        <v>10600</v>
      </c>
      <c r="D208" s="7">
        <v>49600</v>
      </c>
      <c r="E208" s="7">
        <v>9400</v>
      </c>
      <c r="F208" s="7">
        <v>1400</v>
      </c>
      <c r="G208" s="7" t="s">
        <v>14</v>
      </c>
      <c r="H208" s="7">
        <v>2800</v>
      </c>
      <c r="I208" s="7" t="s">
        <v>14</v>
      </c>
    </row>
    <row r="209" spans="1:9">
      <c r="A209" s="4" t="s">
        <v>215</v>
      </c>
      <c r="B209" s="7">
        <v>65900</v>
      </c>
      <c r="C209" s="7">
        <v>10400</v>
      </c>
      <c r="D209" s="7">
        <v>51700</v>
      </c>
      <c r="E209" s="7">
        <v>9200</v>
      </c>
      <c r="F209" s="7">
        <v>2300</v>
      </c>
      <c r="G209" s="7" t="s">
        <v>14</v>
      </c>
      <c r="H209" s="7">
        <v>2700</v>
      </c>
      <c r="I209" s="7" t="s">
        <v>14</v>
      </c>
    </row>
    <row r="210" spans="1:9">
      <c r="A210" s="4" t="s">
        <v>216</v>
      </c>
      <c r="B210" s="7">
        <v>67800</v>
      </c>
      <c r="C210" s="7">
        <v>10400</v>
      </c>
      <c r="D210" s="7">
        <v>56500</v>
      </c>
      <c r="E210" s="7">
        <v>9500</v>
      </c>
      <c r="F210" s="7">
        <v>1700</v>
      </c>
      <c r="G210" s="7" t="s">
        <v>14</v>
      </c>
      <c r="H210" s="7">
        <v>2000</v>
      </c>
      <c r="I210" s="7" t="s">
        <v>14</v>
      </c>
    </row>
    <row r="211" spans="1:9">
      <c r="A211" s="4" t="s">
        <v>217</v>
      </c>
      <c r="B211" s="7">
        <v>69200</v>
      </c>
      <c r="C211" s="7">
        <v>10400</v>
      </c>
      <c r="D211" s="7">
        <v>61300</v>
      </c>
      <c r="E211" s="7">
        <v>9800</v>
      </c>
      <c r="F211" s="7">
        <v>3200</v>
      </c>
      <c r="G211" s="7" t="s">
        <v>14</v>
      </c>
      <c r="H211" s="7">
        <v>1900</v>
      </c>
      <c r="I211" s="7" t="s">
        <v>14</v>
      </c>
    </row>
    <row r="212" spans="1:9">
      <c r="A212" s="4" t="s">
        <v>218</v>
      </c>
      <c r="B212" s="7">
        <v>69800</v>
      </c>
      <c r="C212" s="7">
        <v>10500</v>
      </c>
      <c r="D212" s="7">
        <v>58600</v>
      </c>
      <c r="E212" s="7">
        <v>9600</v>
      </c>
      <c r="F212" s="7">
        <v>5000</v>
      </c>
      <c r="G212" s="7">
        <v>2800</v>
      </c>
      <c r="H212" s="7">
        <v>3800</v>
      </c>
      <c r="I212" s="7" t="s">
        <v>14</v>
      </c>
    </row>
    <row r="213" spans="1:9">
      <c r="A213" s="4" t="s">
        <v>219</v>
      </c>
      <c r="B213" s="7">
        <v>48000</v>
      </c>
      <c r="C213" s="7">
        <v>5700</v>
      </c>
      <c r="D213" s="7">
        <v>37600</v>
      </c>
      <c r="E213" s="7">
        <v>5100</v>
      </c>
      <c r="F213" s="7">
        <v>2000</v>
      </c>
      <c r="G213" s="7">
        <v>1200</v>
      </c>
      <c r="H213" s="7">
        <v>2100</v>
      </c>
      <c r="I213" s="7">
        <v>1200</v>
      </c>
    </row>
    <row r="214" spans="1:9">
      <c r="A214" s="4" t="s">
        <v>220</v>
      </c>
      <c r="B214" s="7">
        <v>67200</v>
      </c>
      <c r="C214" s="7">
        <v>11200</v>
      </c>
      <c r="D214" s="7">
        <v>43500</v>
      </c>
      <c r="E214" s="7">
        <v>9000</v>
      </c>
      <c r="F214" s="7">
        <v>1700</v>
      </c>
      <c r="G214" s="7" t="s">
        <v>14</v>
      </c>
      <c r="H214" s="7">
        <v>1400</v>
      </c>
      <c r="I214" s="7" t="s">
        <v>14</v>
      </c>
    </row>
    <row r="215" spans="1:9">
      <c r="A215" s="4" t="s">
        <v>221</v>
      </c>
      <c r="B215" s="7">
        <v>61900</v>
      </c>
      <c r="C215" s="7">
        <v>10700</v>
      </c>
      <c r="D215" s="7">
        <v>47700</v>
      </c>
      <c r="E215" s="7">
        <v>9400</v>
      </c>
      <c r="F215" s="7">
        <v>4900</v>
      </c>
      <c r="G215" s="7" t="s">
        <v>14</v>
      </c>
      <c r="H215" s="7" t="s">
        <v>56</v>
      </c>
      <c r="I215" s="7" t="s">
        <v>56</v>
      </c>
    </row>
    <row r="216" spans="1:9">
      <c r="A216" s="4" t="s">
        <v>222</v>
      </c>
      <c r="B216" s="7">
        <v>61700</v>
      </c>
      <c r="C216" s="7">
        <v>10600</v>
      </c>
      <c r="D216" s="7">
        <v>47100</v>
      </c>
      <c r="E216" s="7">
        <v>9300</v>
      </c>
      <c r="F216" s="7">
        <v>4800</v>
      </c>
      <c r="G216" s="7" t="s">
        <v>14</v>
      </c>
      <c r="H216" s="7">
        <v>1400</v>
      </c>
      <c r="I216" s="7" t="s">
        <v>14</v>
      </c>
    </row>
    <row r="217" spans="1:9">
      <c r="A217" s="4" t="s">
        <v>223</v>
      </c>
      <c r="B217" s="7">
        <v>82600</v>
      </c>
      <c r="C217" s="7">
        <v>12400</v>
      </c>
      <c r="D217" s="7">
        <v>45100</v>
      </c>
      <c r="E217" s="7">
        <v>9100</v>
      </c>
      <c r="F217" s="7">
        <v>4800</v>
      </c>
      <c r="G217" s="7" t="s">
        <v>14</v>
      </c>
      <c r="H217" s="7">
        <v>8600</v>
      </c>
      <c r="I217" s="7">
        <v>4000</v>
      </c>
    </row>
    <row r="218" spans="1:9">
      <c r="A218" s="4" t="s">
        <v>224</v>
      </c>
      <c r="B218" s="7">
        <v>90700</v>
      </c>
      <c r="C218" s="7">
        <v>13500</v>
      </c>
      <c r="D218" s="7">
        <v>60200</v>
      </c>
      <c r="E218" s="7">
        <v>11000</v>
      </c>
      <c r="F218" s="7">
        <v>9900</v>
      </c>
      <c r="G218" s="7">
        <v>4500</v>
      </c>
      <c r="H218" s="7">
        <v>3400</v>
      </c>
      <c r="I218" s="7" t="s">
        <v>14</v>
      </c>
    </row>
    <row r="219" spans="1:9">
      <c r="A219" s="4" t="s">
        <v>225</v>
      </c>
      <c r="B219" s="7">
        <v>67900</v>
      </c>
      <c r="C219" s="7">
        <v>11000</v>
      </c>
      <c r="D219" s="7">
        <v>59000</v>
      </c>
      <c r="E219" s="7">
        <v>10200</v>
      </c>
      <c r="F219" s="7">
        <v>3800</v>
      </c>
      <c r="G219" s="7" t="s">
        <v>14</v>
      </c>
      <c r="H219" s="7">
        <v>1600</v>
      </c>
      <c r="I219" s="7" t="s">
        <v>14</v>
      </c>
    </row>
    <row r="220" spans="1:9">
      <c r="A220" s="4" t="s">
        <v>226</v>
      </c>
      <c r="B220" s="7">
        <v>73900</v>
      </c>
      <c r="C220" s="7">
        <v>11800</v>
      </c>
      <c r="D220" s="7">
        <v>49500</v>
      </c>
      <c r="E220" s="7">
        <v>9700</v>
      </c>
      <c r="F220" s="7">
        <v>5900</v>
      </c>
      <c r="G220" s="7">
        <v>3300</v>
      </c>
      <c r="H220" s="7">
        <v>5500</v>
      </c>
      <c r="I220" s="7">
        <v>3200</v>
      </c>
    </row>
    <row r="221" spans="1:9">
      <c r="A221" s="4" t="s">
        <v>227</v>
      </c>
      <c r="B221" s="7">
        <v>86400</v>
      </c>
      <c r="C221" s="7">
        <v>12900</v>
      </c>
      <c r="D221" s="7">
        <v>53000</v>
      </c>
      <c r="E221" s="7">
        <v>10100</v>
      </c>
      <c r="F221" s="7">
        <v>3500</v>
      </c>
      <c r="G221" s="7" t="s">
        <v>14</v>
      </c>
      <c r="H221" s="7">
        <v>7000</v>
      </c>
      <c r="I221" s="7">
        <v>3700</v>
      </c>
    </row>
    <row r="222" spans="1:9">
      <c r="A222" s="4" t="s">
        <v>228</v>
      </c>
      <c r="B222" s="7">
        <v>62500</v>
      </c>
      <c r="C222" s="7">
        <v>10600</v>
      </c>
      <c r="D222" s="7">
        <v>44300</v>
      </c>
      <c r="E222" s="7">
        <v>9000</v>
      </c>
      <c r="F222" s="7">
        <v>2900</v>
      </c>
      <c r="G222" s="7" t="s">
        <v>14</v>
      </c>
      <c r="H222" s="7">
        <v>3800</v>
      </c>
      <c r="I222" s="7" t="s">
        <v>14</v>
      </c>
    </row>
    <row r="223" spans="1:9">
      <c r="A223" s="4" t="s">
        <v>229</v>
      </c>
      <c r="B223" s="7">
        <v>58800</v>
      </c>
      <c r="C223" s="7">
        <v>8900</v>
      </c>
      <c r="D223" s="7">
        <v>48300</v>
      </c>
      <c r="E223" s="7">
        <v>8000</v>
      </c>
      <c r="F223" s="7">
        <v>1100</v>
      </c>
      <c r="G223" s="7" t="s">
        <v>14</v>
      </c>
      <c r="H223" s="7">
        <v>2300</v>
      </c>
      <c r="I223" s="7" t="s">
        <v>14</v>
      </c>
    </row>
    <row r="224" spans="1:9">
      <c r="A224" s="4" t="s">
        <v>230</v>
      </c>
      <c r="B224" s="7">
        <v>64000</v>
      </c>
      <c r="C224" s="7">
        <v>10400</v>
      </c>
      <c r="D224" s="7">
        <v>55300</v>
      </c>
      <c r="E224" s="7">
        <v>9700</v>
      </c>
      <c r="F224" s="7" t="s">
        <v>56</v>
      </c>
      <c r="G224" s="7" t="s">
        <v>56</v>
      </c>
      <c r="H224" s="7">
        <v>3100</v>
      </c>
      <c r="I224" s="7" t="s">
        <v>14</v>
      </c>
    </row>
    <row r="225" spans="1:9">
      <c r="A225" s="4" t="s">
        <v>231</v>
      </c>
      <c r="B225" s="7">
        <v>61200</v>
      </c>
      <c r="C225" s="7">
        <v>11300</v>
      </c>
      <c r="D225" s="7">
        <v>51700</v>
      </c>
      <c r="E225" s="7">
        <v>10300</v>
      </c>
      <c r="F225" s="7">
        <v>4000</v>
      </c>
      <c r="G225" s="7" t="s">
        <v>14</v>
      </c>
      <c r="H225" s="7">
        <v>2000</v>
      </c>
      <c r="I225" s="7" t="s">
        <v>14</v>
      </c>
    </row>
    <row r="226" spans="1:9">
      <c r="A226" s="4" t="s">
        <v>232</v>
      </c>
      <c r="B226" s="7">
        <v>85800</v>
      </c>
      <c r="C226" s="7">
        <v>9000</v>
      </c>
      <c r="D226" s="7">
        <v>65400</v>
      </c>
      <c r="E226" s="7">
        <v>7800</v>
      </c>
      <c r="F226" s="7">
        <v>2300</v>
      </c>
      <c r="G226" s="7" t="s">
        <v>14</v>
      </c>
      <c r="H226" s="7">
        <v>5700</v>
      </c>
      <c r="I226" s="7">
        <v>2300</v>
      </c>
    </row>
    <row r="227" spans="1:9">
      <c r="A227" s="4" t="s">
        <v>233</v>
      </c>
      <c r="B227" s="7">
        <v>69400</v>
      </c>
      <c r="C227" s="7">
        <v>8000</v>
      </c>
      <c r="D227" s="7">
        <v>55200</v>
      </c>
      <c r="E227" s="7">
        <v>7100</v>
      </c>
      <c r="F227" s="7">
        <v>3600</v>
      </c>
      <c r="G227" s="7">
        <v>1800</v>
      </c>
      <c r="H227" s="7">
        <v>2100</v>
      </c>
      <c r="I227" s="7" t="s">
        <v>14</v>
      </c>
    </row>
    <row r="228" spans="1:9">
      <c r="A228" s="4" t="s">
        <v>234</v>
      </c>
      <c r="B228" s="7">
        <v>81200</v>
      </c>
      <c r="C228" s="7">
        <v>8800</v>
      </c>
      <c r="D228" s="7">
        <v>54700</v>
      </c>
      <c r="E228" s="7">
        <v>7300</v>
      </c>
      <c r="F228" s="7">
        <v>3400</v>
      </c>
      <c r="G228" s="7">
        <v>1800</v>
      </c>
      <c r="H228" s="7">
        <v>6400</v>
      </c>
      <c r="I228" s="7">
        <v>2500</v>
      </c>
    </row>
    <row r="229" spans="1:9">
      <c r="A229" s="4" t="s">
        <v>235</v>
      </c>
      <c r="B229" s="7">
        <v>45300</v>
      </c>
      <c r="C229" s="7">
        <v>6600</v>
      </c>
      <c r="D229" s="7">
        <v>32900</v>
      </c>
      <c r="E229" s="7">
        <v>5600</v>
      </c>
      <c r="F229" s="7">
        <v>2400</v>
      </c>
      <c r="G229" s="7" t="s">
        <v>14</v>
      </c>
      <c r="H229" s="7">
        <v>1800</v>
      </c>
      <c r="I229" s="7" t="s">
        <v>14</v>
      </c>
    </row>
    <row r="230" spans="1:9">
      <c r="A230" s="4" t="s">
        <v>236</v>
      </c>
      <c r="B230" s="7">
        <v>41100</v>
      </c>
      <c r="C230" s="7">
        <v>6200</v>
      </c>
      <c r="D230" s="7">
        <v>32800</v>
      </c>
      <c r="E230" s="7">
        <v>5500</v>
      </c>
      <c r="F230" s="7">
        <v>1300</v>
      </c>
      <c r="G230" s="7" t="s">
        <v>14</v>
      </c>
      <c r="H230" s="7">
        <v>1300</v>
      </c>
      <c r="I230" s="7" t="s">
        <v>14</v>
      </c>
    </row>
    <row r="231" spans="1:9">
      <c r="A231" s="4" t="s">
        <v>237</v>
      </c>
      <c r="B231" s="7">
        <v>63200</v>
      </c>
      <c r="C231" s="7">
        <v>7500</v>
      </c>
      <c r="D231" s="7">
        <v>46200</v>
      </c>
      <c r="E231" s="7">
        <v>6400</v>
      </c>
      <c r="F231" s="7">
        <v>1600</v>
      </c>
      <c r="G231" s="7" t="s">
        <v>14</v>
      </c>
      <c r="H231" s="7">
        <v>1500</v>
      </c>
      <c r="I231" s="7" t="s">
        <v>14</v>
      </c>
    </row>
    <row r="232" spans="1:9">
      <c r="A232" s="4" t="s">
        <v>238</v>
      </c>
      <c r="B232" s="7">
        <v>56300</v>
      </c>
      <c r="C232" s="7">
        <v>5100</v>
      </c>
      <c r="D232" s="7">
        <v>45800</v>
      </c>
      <c r="E232" s="7">
        <v>4600</v>
      </c>
      <c r="F232" s="7">
        <v>1400</v>
      </c>
      <c r="G232" s="7">
        <v>800</v>
      </c>
      <c r="H232" s="7">
        <v>1500</v>
      </c>
      <c r="I232" s="7">
        <v>800</v>
      </c>
    </row>
    <row r="233" spans="1:9">
      <c r="A233" s="4" t="s">
        <v>239</v>
      </c>
      <c r="B233" s="7">
        <v>41200</v>
      </c>
      <c r="C233" s="7">
        <v>8000</v>
      </c>
      <c r="D233" s="7">
        <v>32300</v>
      </c>
      <c r="E233" s="7">
        <v>7100</v>
      </c>
      <c r="F233" s="7" t="s">
        <v>56</v>
      </c>
      <c r="G233" s="7" t="s">
        <v>56</v>
      </c>
      <c r="H233" s="7" t="s">
        <v>56</v>
      </c>
      <c r="I233" s="7" t="s">
        <v>56</v>
      </c>
    </row>
    <row r="234" spans="1:9">
      <c r="A234" s="4" t="s">
        <v>240</v>
      </c>
      <c r="B234" s="7">
        <v>62200</v>
      </c>
      <c r="C234" s="7">
        <v>10500</v>
      </c>
      <c r="D234" s="7">
        <v>46600</v>
      </c>
      <c r="E234" s="7">
        <v>9100</v>
      </c>
      <c r="F234" s="7">
        <v>1600</v>
      </c>
      <c r="G234" s="7" t="s">
        <v>14</v>
      </c>
      <c r="H234" s="7">
        <v>3100</v>
      </c>
      <c r="I234" s="7" t="s">
        <v>14</v>
      </c>
    </row>
    <row r="235" spans="1:9">
      <c r="A235" s="4" t="s">
        <v>241</v>
      </c>
      <c r="B235" s="7">
        <v>51200</v>
      </c>
      <c r="C235" s="7">
        <v>6400</v>
      </c>
      <c r="D235" s="7">
        <v>40700</v>
      </c>
      <c r="E235" s="7">
        <v>5700</v>
      </c>
      <c r="F235" s="7">
        <v>1200</v>
      </c>
      <c r="G235" s="7" t="s">
        <v>14</v>
      </c>
      <c r="H235" s="7">
        <v>1700</v>
      </c>
      <c r="I235" s="7" t="s">
        <v>14</v>
      </c>
    </row>
    <row r="236" spans="1:9">
      <c r="A236" s="4" t="s">
        <v>242</v>
      </c>
      <c r="B236" s="7">
        <v>65400</v>
      </c>
      <c r="C236" s="7">
        <v>5600</v>
      </c>
      <c r="D236" s="7">
        <v>49900</v>
      </c>
      <c r="E236" s="7">
        <v>4900</v>
      </c>
      <c r="F236" s="7">
        <v>1800</v>
      </c>
      <c r="G236" s="7">
        <v>900</v>
      </c>
      <c r="H236" s="7">
        <v>2400</v>
      </c>
      <c r="I236" s="7">
        <v>1100</v>
      </c>
    </row>
    <row r="237" spans="1:9">
      <c r="A237" s="4" t="s">
        <v>243</v>
      </c>
      <c r="B237" s="7">
        <v>63500</v>
      </c>
      <c r="C237" s="7">
        <v>9700</v>
      </c>
      <c r="D237" s="7">
        <v>50900</v>
      </c>
      <c r="E237" s="7">
        <v>8700</v>
      </c>
      <c r="F237" s="7">
        <v>2400</v>
      </c>
      <c r="G237" s="7" t="s">
        <v>14</v>
      </c>
      <c r="H237" s="7">
        <v>3600</v>
      </c>
      <c r="I237" s="7" t="s">
        <v>14</v>
      </c>
    </row>
    <row r="238" spans="1:9">
      <c r="A238" s="4" t="s">
        <v>244</v>
      </c>
      <c r="B238" s="7">
        <v>54800</v>
      </c>
      <c r="C238" s="7">
        <v>10000</v>
      </c>
      <c r="D238" s="7">
        <v>45700</v>
      </c>
      <c r="E238" s="7">
        <v>9100</v>
      </c>
      <c r="F238" s="7">
        <v>2800</v>
      </c>
      <c r="G238" s="7" t="s">
        <v>14</v>
      </c>
      <c r="H238" s="7">
        <v>2300</v>
      </c>
      <c r="I238" s="7" t="s">
        <v>14</v>
      </c>
    </row>
    <row r="239" spans="1:9">
      <c r="A239" s="4" t="s">
        <v>245</v>
      </c>
      <c r="B239" s="7">
        <v>54700</v>
      </c>
      <c r="C239" s="7">
        <v>4900</v>
      </c>
      <c r="D239" s="7">
        <v>43800</v>
      </c>
      <c r="E239" s="7">
        <v>4400</v>
      </c>
      <c r="F239" s="7">
        <v>1200</v>
      </c>
      <c r="G239" s="7" t="s">
        <v>14</v>
      </c>
      <c r="H239" s="7">
        <v>1700</v>
      </c>
      <c r="I239" s="7">
        <v>900</v>
      </c>
    </row>
    <row r="240" spans="1:9">
      <c r="A240" s="4" t="s">
        <v>246</v>
      </c>
      <c r="B240" s="7">
        <v>63300</v>
      </c>
      <c r="C240" s="7">
        <v>7300</v>
      </c>
      <c r="D240" s="7">
        <v>52400</v>
      </c>
      <c r="E240" s="7">
        <v>6700</v>
      </c>
      <c r="F240" s="7">
        <v>3000</v>
      </c>
      <c r="G240" s="7">
        <v>1600</v>
      </c>
      <c r="H240" s="7">
        <v>3100</v>
      </c>
      <c r="I240" s="7">
        <v>1600</v>
      </c>
    </row>
    <row r="241" spans="1:9">
      <c r="A241" s="4" t="s">
        <v>247</v>
      </c>
      <c r="B241" s="7">
        <v>60300</v>
      </c>
      <c r="C241" s="7">
        <v>9800</v>
      </c>
      <c r="D241" s="7">
        <v>49100</v>
      </c>
      <c r="E241" s="7">
        <v>8800</v>
      </c>
      <c r="F241" s="7">
        <v>1400</v>
      </c>
      <c r="G241" s="7" t="s">
        <v>14</v>
      </c>
      <c r="H241" s="7">
        <v>3300</v>
      </c>
      <c r="I241" s="7" t="s">
        <v>14</v>
      </c>
    </row>
    <row r="242" spans="1:9">
      <c r="A242" s="4" t="s">
        <v>248</v>
      </c>
      <c r="B242" s="7">
        <v>55400</v>
      </c>
      <c r="C242" s="7">
        <v>9900</v>
      </c>
      <c r="D242" s="7">
        <v>42200</v>
      </c>
      <c r="E242" s="7">
        <v>8600</v>
      </c>
      <c r="F242" s="7">
        <v>2000</v>
      </c>
      <c r="G242" s="7" t="s">
        <v>14</v>
      </c>
      <c r="H242" s="7">
        <v>4500</v>
      </c>
      <c r="I242" s="7" t="s">
        <v>14</v>
      </c>
    </row>
    <row r="243" spans="1:9">
      <c r="A243" s="4" t="s">
        <v>249</v>
      </c>
      <c r="B243" s="7">
        <v>53200</v>
      </c>
      <c r="C243" s="7">
        <v>8200</v>
      </c>
      <c r="D243" s="7">
        <v>42400</v>
      </c>
      <c r="E243" s="7">
        <v>7300</v>
      </c>
      <c r="F243" s="7">
        <v>1100</v>
      </c>
      <c r="G243" s="7" t="s">
        <v>14</v>
      </c>
      <c r="H243" s="7">
        <v>3900</v>
      </c>
      <c r="I243" s="7">
        <v>2200</v>
      </c>
    </row>
    <row r="244" spans="1:9">
      <c r="A244" s="4" t="s">
        <v>250</v>
      </c>
      <c r="B244" s="7">
        <v>63400</v>
      </c>
      <c r="C244" s="7">
        <v>9800</v>
      </c>
      <c r="D244" s="7">
        <v>52200</v>
      </c>
      <c r="E244" s="7">
        <v>8900</v>
      </c>
      <c r="F244" s="7" t="s">
        <v>56</v>
      </c>
      <c r="G244" s="7" t="s">
        <v>56</v>
      </c>
      <c r="H244" s="7">
        <v>2300</v>
      </c>
      <c r="I244" s="7" t="s">
        <v>14</v>
      </c>
    </row>
    <row r="245" spans="1:9">
      <c r="A245" s="4" t="s">
        <v>251</v>
      </c>
      <c r="B245" s="7">
        <v>61800</v>
      </c>
      <c r="C245" s="7">
        <v>6800</v>
      </c>
      <c r="D245" s="7">
        <v>51200</v>
      </c>
      <c r="E245" s="7">
        <v>6200</v>
      </c>
      <c r="F245" s="7">
        <v>2200</v>
      </c>
      <c r="G245" s="7">
        <v>1300</v>
      </c>
      <c r="H245" s="7">
        <v>2400</v>
      </c>
      <c r="I245" s="7">
        <v>1400</v>
      </c>
    </row>
    <row r="246" spans="1:9">
      <c r="A246" s="4" t="s">
        <v>252</v>
      </c>
      <c r="B246" s="7">
        <v>63300</v>
      </c>
      <c r="C246" s="7">
        <v>5500</v>
      </c>
      <c r="D246" s="7">
        <v>51800</v>
      </c>
      <c r="E246" s="7">
        <v>5000</v>
      </c>
      <c r="F246" s="7">
        <v>2200</v>
      </c>
      <c r="G246" s="7">
        <v>1000</v>
      </c>
      <c r="H246" s="7">
        <v>2800</v>
      </c>
      <c r="I246" s="7">
        <v>1200</v>
      </c>
    </row>
    <row r="247" spans="1:9">
      <c r="A247" s="4" t="s">
        <v>253</v>
      </c>
      <c r="B247" s="7">
        <v>61000</v>
      </c>
      <c r="C247" s="7">
        <v>10800</v>
      </c>
      <c r="D247" s="7">
        <v>49700</v>
      </c>
      <c r="E247" s="7">
        <v>9800</v>
      </c>
      <c r="F247" s="7">
        <v>2200</v>
      </c>
      <c r="G247" s="7" t="s">
        <v>14</v>
      </c>
      <c r="H247" s="7" t="s">
        <v>56</v>
      </c>
      <c r="I247" s="7" t="s">
        <v>56</v>
      </c>
    </row>
    <row r="248" spans="1:9">
      <c r="A248" s="4" t="s">
        <v>254</v>
      </c>
      <c r="B248" s="7">
        <v>51500</v>
      </c>
      <c r="C248" s="7">
        <v>9500</v>
      </c>
      <c r="D248" s="7">
        <v>45000</v>
      </c>
      <c r="E248" s="7">
        <v>8900</v>
      </c>
      <c r="F248" s="7" t="s">
        <v>56</v>
      </c>
      <c r="G248" s="7" t="s">
        <v>56</v>
      </c>
      <c r="H248" s="7">
        <v>2000</v>
      </c>
      <c r="I248" s="7" t="s">
        <v>14</v>
      </c>
    </row>
    <row r="249" spans="1:9">
      <c r="A249" s="4" t="s">
        <v>255</v>
      </c>
      <c r="B249" s="7">
        <v>48800</v>
      </c>
      <c r="C249" s="7">
        <v>9100</v>
      </c>
      <c r="D249" s="7">
        <v>38500</v>
      </c>
      <c r="E249" s="7">
        <v>8000</v>
      </c>
      <c r="F249" s="7">
        <v>1200</v>
      </c>
      <c r="G249" s="7" t="s">
        <v>14</v>
      </c>
      <c r="H249" s="7">
        <v>2200</v>
      </c>
      <c r="I249" s="7" t="s">
        <v>14</v>
      </c>
    </row>
    <row r="250" spans="1:9">
      <c r="A250" s="4" t="s">
        <v>256</v>
      </c>
      <c r="B250" s="7">
        <v>51200</v>
      </c>
      <c r="C250" s="7">
        <v>5800</v>
      </c>
      <c r="D250" s="7">
        <v>38200</v>
      </c>
      <c r="E250" s="7">
        <v>5000</v>
      </c>
      <c r="F250" s="7">
        <v>2200</v>
      </c>
      <c r="G250" s="7">
        <v>1200</v>
      </c>
      <c r="H250" s="7">
        <v>2900</v>
      </c>
      <c r="I250" s="7">
        <v>1400</v>
      </c>
    </row>
    <row r="251" spans="1:9">
      <c r="A251" s="4" t="s">
        <v>257</v>
      </c>
      <c r="B251" s="7">
        <v>69200</v>
      </c>
      <c r="C251" s="7">
        <v>7500</v>
      </c>
      <c r="D251" s="7">
        <v>52200</v>
      </c>
      <c r="E251" s="7">
        <v>6500</v>
      </c>
      <c r="F251" s="7">
        <v>2800</v>
      </c>
      <c r="G251" s="7">
        <v>1500</v>
      </c>
      <c r="H251" s="7">
        <v>5100</v>
      </c>
      <c r="I251" s="7">
        <v>2000</v>
      </c>
    </row>
    <row r="252" spans="1:9">
      <c r="A252" s="4" t="s">
        <v>258</v>
      </c>
      <c r="B252" s="7">
        <v>56400</v>
      </c>
      <c r="C252" s="7">
        <v>6100</v>
      </c>
      <c r="D252" s="7">
        <v>45100</v>
      </c>
      <c r="E252" s="7">
        <v>5500</v>
      </c>
      <c r="F252" s="7">
        <v>1300</v>
      </c>
      <c r="G252" s="7" t="s">
        <v>14</v>
      </c>
      <c r="H252" s="7">
        <v>3200</v>
      </c>
      <c r="I252" s="7">
        <v>1500</v>
      </c>
    </row>
    <row r="253" spans="1:9">
      <c r="A253" s="4" t="s">
        <v>259</v>
      </c>
      <c r="B253" s="7">
        <v>53000</v>
      </c>
      <c r="C253" s="7">
        <v>9600</v>
      </c>
      <c r="D253" s="7">
        <v>44500</v>
      </c>
      <c r="E253" s="7">
        <v>8800</v>
      </c>
      <c r="F253" s="7">
        <v>4400</v>
      </c>
      <c r="G253" s="7" t="s">
        <v>14</v>
      </c>
      <c r="H253" s="7">
        <v>1300</v>
      </c>
      <c r="I253" s="7" t="s">
        <v>14</v>
      </c>
    </row>
    <row r="254" spans="1:9">
      <c r="A254" s="4" t="s">
        <v>260</v>
      </c>
      <c r="B254" s="7">
        <v>59500</v>
      </c>
      <c r="C254" s="7">
        <v>7500</v>
      </c>
      <c r="D254" s="7">
        <v>44100</v>
      </c>
      <c r="E254" s="7">
        <v>6400</v>
      </c>
      <c r="F254" s="7">
        <v>3200</v>
      </c>
      <c r="G254" s="7">
        <v>1700</v>
      </c>
      <c r="H254" s="7">
        <v>1800</v>
      </c>
      <c r="I254" s="7" t="s">
        <v>14</v>
      </c>
    </row>
    <row r="255" spans="1:9">
      <c r="A255" s="4" t="s">
        <v>261</v>
      </c>
      <c r="B255" s="7">
        <v>56200</v>
      </c>
      <c r="C255" s="7">
        <v>9100</v>
      </c>
      <c r="D255" s="7">
        <v>46000</v>
      </c>
      <c r="E255" s="7">
        <v>8200</v>
      </c>
      <c r="F255" s="7">
        <v>1800</v>
      </c>
      <c r="G255" s="7" t="s">
        <v>14</v>
      </c>
      <c r="H255" s="7">
        <v>1500</v>
      </c>
      <c r="I255" s="7" t="s">
        <v>14</v>
      </c>
    </row>
    <row r="256" spans="1:9">
      <c r="A256" s="4" t="s">
        <v>262</v>
      </c>
      <c r="B256" s="7">
        <v>71800</v>
      </c>
      <c r="C256" s="7">
        <v>11200</v>
      </c>
      <c r="D256" s="7">
        <v>59200</v>
      </c>
      <c r="E256" s="7">
        <v>10200</v>
      </c>
      <c r="F256" s="7">
        <v>2700</v>
      </c>
      <c r="G256" s="7" t="s">
        <v>14</v>
      </c>
      <c r="H256" s="7">
        <v>1400</v>
      </c>
      <c r="I256" s="7" t="s">
        <v>14</v>
      </c>
    </row>
    <row r="257" spans="1:9">
      <c r="A257" s="4" t="s">
        <v>263</v>
      </c>
      <c r="B257" s="7">
        <v>55100</v>
      </c>
      <c r="C257" s="7">
        <v>9100</v>
      </c>
      <c r="D257" s="7">
        <v>47500</v>
      </c>
      <c r="E257" s="7">
        <v>8400</v>
      </c>
      <c r="F257" s="7">
        <v>3600</v>
      </c>
      <c r="G257" s="7" t="s">
        <v>14</v>
      </c>
      <c r="H257" s="7">
        <v>2700</v>
      </c>
      <c r="I257" s="7" t="s">
        <v>14</v>
      </c>
    </row>
    <row r="258" spans="1:9">
      <c r="A258" s="4" t="s">
        <v>264</v>
      </c>
      <c r="B258" s="7">
        <v>61700</v>
      </c>
      <c r="C258" s="7">
        <v>5500</v>
      </c>
      <c r="D258" s="7">
        <v>48200</v>
      </c>
      <c r="E258" s="7">
        <v>4900</v>
      </c>
      <c r="F258" s="7">
        <v>2500</v>
      </c>
      <c r="G258" s="7">
        <v>1100</v>
      </c>
      <c r="H258" s="7">
        <v>4300</v>
      </c>
      <c r="I258" s="7">
        <v>1500</v>
      </c>
    </row>
    <row r="259" spans="1:9">
      <c r="A259" s="4" t="s">
        <v>265</v>
      </c>
      <c r="B259" s="7">
        <v>56200</v>
      </c>
      <c r="C259" s="7">
        <v>5600</v>
      </c>
      <c r="D259" s="7">
        <v>41200</v>
      </c>
      <c r="E259" s="7">
        <v>4800</v>
      </c>
      <c r="F259" s="7">
        <v>1000</v>
      </c>
      <c r="G259" s="7" t="s">
        <v>14</v>
      </c>
      <c r="H259" s="7">
        <v>2700</v>
      </c>
      <c r="I259" s="7">
        <v>1200</v>
      </c>
    </row>
    <row r="260" spans="1:9">
      <c r="A260" s="4" t="s">
        <v>266</v>
      </c>
      <c r="B260" s="7">
        <v>61100</v>
      </c>
      <c r="C260" s="7">
        <v>6500</v>
      </c>
      <c r="D260" s="7">
        <v>46700</v>
      </c>
      <c r="E260" s="7">
        <v>5700</v>
      </c>
      <c r="F260" s="7">
        <v>3300</v>
      </c>
      <c r="G260" s="7">
        <v>1500</v>
      </c>
      <c r="H260" s="7">
        <v>2700</v>
      </c>
      <c r="I260" s="7">
        <v>1400</v>
      </c>
    </row>
    <row r="261" spans="1:9">
      <c r="A261" s="4" t="s">
        <v>267</v>
      </c>
      <c r="B261" s="7">
        <v>60000</v>
      </c>
      <c r="C261" s="7">
        <v>6500</v>
      </c>
      <c r="D261" s="7">
        <v>41600</v>
      </c>
      <c r="E261" s="7">
        <v>5400</v>
      </c>
      <c r="F261" s="7">
        <v>1400</v>
      </c>
      <c r="G261" s="7" t="s">
        <v>14</v>
      </c>
      <c r="H261" s="7">
        <v>3100</v>
      </c>
      <c r="I261" s="7">
        <v>1500</v>
      </c>
    </row>
    <row r="262" spans="1:9">
      <c r="A262" s="4" t="s">
        <v>268</v>
      </c>
      <c r="B262" s="7">
        <v>67100</v>
      </c>
      <c r="C262" s="7">
        <v>7500</v>
      </c>
      <c r="D262" s="7">
        <v>45800</v>
      </c>
      <c r="E262" s="7">
        <v>6200</v>
      </c>
      <c r="F262" s="7">
        <v>4400</v>
      </c>
      <c r="G262" s="7">
        <v>1900</v>
      </c>
      <c r="H262" s="7">
        <v>2000</v>
      </c>
      <c r="I262" s="7" t="s">
        <v>14</v>
      </c>
    </row>
    <row r="263" spans="1:9">
      <c r="A263" s="4" t="s">
        <v>269</v>
      </c>
      <c r="B263" s="7">
        <v>66500</v>
      </c>
      <c r="C263" s="7">
        <v>11000</v>
      </c>
      <c r="D263" s="7">
        <v>53500</v>
      </c>
      <c r="E263" s="7">
        <v>9800</v>
      </c>
      <c r="F263" s="7" t="s">
        <v>56</v>
      </c>
      <c r="G263" s="7" t="s">
        <v>56</v>
      </c>
      <c r="H263" s="7">
        <v>2200</v>
      </c>
      <c r="I263" s="7" t="s">
        <v>14</v>
      </c>
    </row>
    <row r="264" spans="1:9">
      <c r="A264" s="4" t="s">
        <v>270</v>
      </c>
      <c r="B264" s="7">
        <v>42200</v>
      </c>
      <c r="C264" s="7">
        <v>5800</v>
      </c>
      <c r="D264" s="7">
        <v>29000</v>
      </c>
      <c r="E264" s="7">
        <v>4800</v>
      </c>
      <c r="F264" s="7">
        <v>2000</v>
      </c>
      <c r="G264" s="7" t="s">
        <v>14</v>
      </c>
      <c r="H264" s="7">
        <v>1700</v>
      </c>
      <c r="I264" s="7" t="s">
        <v>14</v>
      </c>
    </row>
    <row r="265" spans="1:9">
      <c r="A265" s="4" t="s">
        <v>271</v>
      </c>
      <c r="B265" s="7">
        <v>65900</v>
      </c>
      <c r="C265" s="7">
        <v>7400</v>
      </c>
      <c r="D265" s="7">
        <v>45900</v>
      </c>
      <c r="E265" s="7">
        <v>6200</v>
      </c>
      <c r="F265" s="7">
        <v>4700</v>
      </c>
      <c r="G265" s="7">
        <v>2000</v>
      </c>
      <c r="H265" s="7">
        <v>4300</v>
      </c>
      <c r="I265" s="7">
        <v>1900</v>
      </c>
    </row>
    <row r="266" spans="1:9">
      <c r="A266" s="4" t="s">
        <v>272</v>
      </c>
      <c r="B266" s="7">
        <v>50900</v>
      </c>
      <c r="C266" s="7">
        <v>8100</v>
      </c>
      <c r="D266" s="7">
        <v>37900</v>
      </c>
      <c r="E266" s="7">
        <v>7000</v>
      </c>
      <c r="F266" s="7">
        <v>3000</v>
      </c>
      <c r="G266" s="7" t="s">
        <v>14</v>
      </c>
      <c r="H266" s="7">
        <v>3800</v>
      </c>
      <c r="I266" s="7" t="s">
        <v>14</v>
      </c>
    </row>
    <row r="267" spans="1:9">
      <c r="A267" s="4" t="s">
        <v>273</v>
      </c>
      <c r="B267" s="7">
        <v>56600</v>
      </c>
      <c r="C267" s="7">
        <v>5900</v>
      </c>
      <c r="D267" s="7">
        <v>43300</v>
      </c>
      <c r="E267" s="7">
        <v>5100</v>
      </c>
      <c r="F267" s="7">
        <v>4000</v>
      </c>
      <c r="G267" s="7">
        <v>1600</v>
      </c>
      <c r="H267" s="7">
        <v>3000</v>
      </c>
      <c r="I267" s="7">
        <v>1300</v>
      </c>
    </row>
    <row r="268" spans="1:9">
      <c r="A268" s="4" t="s">
        <v>274</v>
      </c>
      <c r="B268" s="7">
        <v>60400</v>
      </c>
      <c r="C268" s="7">
        <v>6200</v>
      </c>
      <c r="D268" s="7">
        <v>39500</v>
      </c>
      <c r="E268" s="7">
        <v>5000</v>
      </c>
      <c r="F268" s="7">
        <v>3900</v>
      </c>
      <c r="G268" s="7">
        <v>1600</v>
      </c>
      <c r="H268" s="7">
        <v>3200</v>
      </c>
      <c r="I268" s="7">
        <v>1400</v>
      </c>
    </row>
    <row r="269" spans="1:9">
      <c r="A269" s="4" t="s">
        <v>275</v>
      </c>
      <c r="B269" s="7">
        <v>52800</v>
      </c>
      <c r="C269" s="7">
        <v>5600</v>
      </c>
      <c r="D269" s="7">
        <v>38500</v>
      </c>
      <c r="E269" s="7">
        <v>4800</v>
      </c>
      <c r="F269" s="7">
        <v>1700</v>
      </c>
      <c r="G269" s="7" t="s">
        <v>14</v>
      </c>
      <c r="H269" s="7">
        <v>2400</v>
      </c>
      <c r="I269" s="7">
        <v>1200</v>
      </c>
    </row>
    <row r="270" spans="1:9">
      <c r="A270" s="4" t="s">
        <v>276</v>
      </c>
      <c r="B270" s="7">
        <v>65200</v>
      </c>
      <c r="C270" s="7">
        <v>9000</v>
      </c>
      <c r="D270" s="7">
        <v>52400</v>
      </c>
      <c r="E270" s="7">
        <v>8100</v>
      </c>
      <c r="F270" s="7">
        <v>1400</v>
      </c>
      <c r="G270" s="7" t="s">
        <v>14</v>
      </c>
      <c r="H270" s="7">
        <v>3700</v>
      </c>
      <c r="I270" s="7" t="s">
        <v>14</v>
      </c>
    </row>
    <row r="271" spans="1:9">
      <c r="A271" s="4" t="s">
        <v>277</v>
      </c>
      <c r="B271" s="7">
        <v>58300</v>
      </c>
      <c r="C271" s="7">
        <v>9000</v>
      </c>
      <c r="D271" s="7">
        <v>43600</v>
      </c>
      <c r="E271" s="7">
        <v>7800</v>
      </c>
      <c r="F271" s="7">
        <v>1500</v>
      </c>
      <c r="G271" s="7" t="s">
        <v>14</v>
      </c>
      <c r="H271" s="7">
        <v>4900</v>
      </c>
      <c r="I271" s="7">
        <v>2600</v>
      </c>
    </row>
    <row r="272" spans="1:9">
      <c r="A272" s="4" t="s">
        <v>278</v>
      </c>
      <c r="B272" s="7">
        <v>61400</v>
      </c>
      <c r="C272" s="7">
        <v>11500</v>
      </c>
      <c r="D272" s="7">
        <v>43500</v>
      </c>
      <c r="E272" s="7">
        <v>9700</v>
      </c>
      <c r="F272" s="7" t="s">
        <v>56</v>
      </c>
      <c r="G272" s="7" t="s">
        <v>56</v>
      </c>
      <c r="H272" s="7">
        <v>4800</v>
      </c>
      <c r="I272" s="7" t="s">
        <v>14</v>
      </c>
    </row>
    <row r="273" spans="1:9">
      <c r="A273" s="4" t="s">
        <v>279</v>
      </c>
      <c r="B273" s="7">
        <v>59300</v>
      </c>
      <c r="C273" s="7">
        <v>9300</v>
      </c>
      <c r="D273" s="7">
        <v>47000</v>
      </c>
      <c r="E273" s="7">
        <v>8300</v>
      </c>
      <c r="F273" s="7">
        <v>1900</v>
      </c>
      <c r="G273" s="7" t="s">
        <v>14</v>
      </c>
      <c r="H273" s="7">
        <v>2300</v>
      </c>
      <c r="I273" s="7" t="s">
        <v>14</v>
      </c>
    </row>
    <row r="274" spans="1:9">
      <c r="A274" s="4" t="s">
        <v>280</v>
      </c>
      <c r="B274" s="7">
        <v>65800</v>
      </c>
      <c r="C274" s="7">
        <v>10000</v>
      </c>
      <c r="D274" s="7">
        <v>56500</v>
      </c>
      <c r="E274" s="7">
        <v>9300</v>
      </c>
      <c r="F274" s="7">
        <v>2000</v>
      </c>
      <c r="G274" s="7" t="s">
        <v>14</v>
      </c>
      <c r="H274" s="7">
        <v>2600</v>
      </c>
      <c r="I274" s="7" t="s">
        <v>14</v>
      </c>
    </row>
    <row r="275" spans="1:9">
      <c r="A275" s="4" t="s">
        <v>281</v>
      </c>
      <c r="B275" s="7">
        <v>69600</v>
      </c>
      <c r="C275" s="7">
        <v>11800</v>
      </c>
      <c r="D275" s="7">
        <v>53700</v>
      </c>
      <c r="E275" s="7">
        <v>10300</v>
      </c>
      <c r="F275" s="7">
        <v>1500</v>
      </c>
      <c r="G275" s="7" t="s">
        <v>14</v>
      </c>
      <c r="H275" s="7">
        <v>2900</v>
      </c>
      <c r="I275" s="7" t="s">
        <v>14</v>
      </c>
    </row>
    <row r="276" spans="1:9">
      <c r="A276" s="4" t="s">
        <v>282</v>
      </c>
      <c r="B276" s="7">
        <v>59800</v>
      </c>
      <c r="C276" s="7">
        <v>10500</v>
      </c>
      <c r="D276" s="7">
        <v>50500</v>
      </c>
      <c r="E276" s="7">
        <v>9600</v>
      </c>
      <c r="F276" s="7" t="s">
        <v>56</v>
      </c>
      <c r="G276" s="7" t="s">
        <v>56</v>
      </c>
      <c r="H276" s="7">
        <v>2600</v>
      </c>
      <c r="I276" s="7" t="s">
        <v>14</v>
      </c>
    </row>
    <row r="277" spans="1:9">
      <c r="A277" s="4" t="s">
        <v>283</v>
      </c>
      <c r="B277" s="7">
        <v>63000</v>
      </c>
      <c r="C277" s="7">
        <v>11100</v>
      </c>
      <c r="D277" s="7">
        <v>49100</v>
      </c>
      <c r="E277" s="7">
        <v>9800</v>
      </c>
      <c r="F277" s="7">
        <v>1500</v>
      </c>
      <c r="G277" s="7" t="s">
        <v>14</v>
      </c>
      <c r="H277" s="7">
        <v>4300</v>
      </c>
      <c r="I277" s="7" t="s">
        <v>14</v>
      </c>
    </row>
    <row r="278" spans="1:9">
      <c r="A278" s="4" t="s">
        <v>284</v>
      </c>
      <c r="B278" s="7">
        <v>67500</v>
      </c>
      <c r="C278" s="7">
        <v>10600</v>
      </c>
      <c r="D278" s="7">
        <v>53300</v>
      </c>
      <c r="E278" s="7">
        <v>9400</v>
      </c>
      <c r="F278" s="7" t="s">
        <v>56</v>
      </c>
      <c r="G278" s="7" t="s">
        <v>56</v>
      </c>
      <c r="H278" s="7">
        <v>1900</v>
      </c>
      <c r="I278" s="7" t="s">
        <v>14</v>
      </c>
    </row>
    <row r="279" spans="1:9">
      <c r="A279" s="4" t="s">
        <v>285</v>
      </c>
      <c r="B279" s="7">
        <v>80300</v>
      </c>
      <c r="C279" s="7">
        <v>12400</v>
      </c>
      <c r="D279" s="7">
        <v>58900</v>
      </c>
      <c r="E279" s="7">
        <v>10600</v>
      </c>
      <c r="F279" s="7">
        <v>2300</v>
      </c>
      <c r="G279" s="7" t="s">
        <v>14</v>
      </c>
      <c r="H279" s="7">
        <v>5700</v>
      </c>
      <c r="I279" s="7" t="s">
        <v>14</v>
      </c>
    </row>
    <row r="280" spans="1:9">
      <c r="A280" s="4" t="s">
        <v>286</v>
      </c>
      <c r="B280" s="7">
        <v>53200</v>
      </c>
      <c r="C280" s="7">
        <v>10300</v>
      </c>
      <c r="D280" s="7">
        <v>43500</v>
      </c>
      <c r="E280" s="7">
        <v>9300</v>
      </c>
      <c r="F280" s="7" t="s">
        <v>56</v>
      </c>
      <c r="G280" s="7" t="s">
        <v>56</v>
      </c>
      <c r="H280" s="7">
        <v>2300</v>
      </c>
      <c r="I280" s="7" t="s">
        <v>14</v>
      </c>
    </row>
    <row r="281" spans="1:9">
      <c r="A281" s="4" t="s">
        <v>287</v>
      </c>
      <c r="B281" s="7">
        <v>60600</v>
      </c>
      <c r="C281" s="7">
        <v>8900</v>
      </c>
      <c r="D281" s="7">
        <v>49600</v>
      </c>
      <c r="E281" s="7">
        <v>8100</v>
      </c>
      <c r="F281" s="7">
        <v>1700</v>
      </c>
      <c r="G281" s="7" t="s">
        <v>14</v>
      </c>
      <c r="H281" s="7">
        <v>2100</v>
      </c>
      <c r="I281" s="7" t="s">
        <v>14</v>
      </c>
    </row>
    <row r="282" spans="1:9">
      <c r="A282" s="4" t="s">
        <v>288</v>
      </c>
      <c r="B282" s="7">
        <v>77200</v>
      </c>
      <c r="C282" s="7">
        <v>11600</v>
      </c>
      <c r="D282" s="7">
        <v>65900</v>
      </c>
      <c r="E282" s="7">
        <v>10700</v>
      </c>
      <c r="F282" s="7" t="s">
        <v>56</v>
      </c>
      <c r="G282" s="7" t="s">
        <v>56</v>
      </c>
      <c r="H282" s="7">
        <v>2200</v>
      </c>
      <c r="I282" s="7" t="s">
        <v>14</v>
      </c>
    </row>
    <row r="283" spans="1:9">
      <c r="A283" s="4" t="s">
        <v>289</v>
      </c>
      <c r="B283" s="7">
        <v>47000</v>
      </c>
      <c r="C283" s="7">
        <v>8800</v>
      </c>
      <c r="D283" s="7">
        <v>34000</v>
      </c>
      <c r="E283" s="7">
        <v>7500</v>
      </c>
      <c r="F283" s="7">
        <v>2600</v>
      </c>
      <c r="G283" s="7" t="s">
        <v>14</v>
      </c>
      <c r="H283" s="7">
        <v>2400</v>
      </c>
      <c r="I283" s="7" t="s">
        <v>14</v>
      </c>
    </row>
    <row r="284" spans="1:9">
      <c r="A284" s="4" t="s">
        <v>290</v>
      </c>
      <c r="B284" s="7">
        <v>76500</v>
      </c>
      <c r="C284" s="7">
        <v>11600</v>
      </c>
      <c r="D284" s="7">
        <v>62800</v>
      </c>
      <c r="E284" s="7">
        <v>10500</v>
      </c>
      <c r="F284" s="7">
        <v>3800</v>
      </c>
      <c r="G284" s="7" t="s">
        <v>14</v>
      </c>
      <c r="H284" s="7">
        <v>1500</v>
      </c>
      <c r="I284" s="7" t="s">
        <v>14</v>
      </c>
    </row>
    <row r="285" spans="1:9">
      <c r="A285" s="4" t="s">
        <v>291</v>
      </c>
      <c r="B285" s="7">
        <v>52500</v>
      </c>
      <c r="C285" s="7">
        <v>10200</v>
      </c>
      <c r="D285" s="7">
        <v>43800</v>
      </c>
      <c r="E285" s="7">
        <v>9300</v>
      </c>
      <c r="F285" s="7">
        <v>1600</v>
      </c>
      <c r="G285" s="7" t="s">
        <v>14</v>
      </c>
      <c r="H285" s="7" t="s">
        <v>56</v>
      </c>
      <c r="I285" s="7" t="s">
        <v>56</v>
      </c>
    </row>
    <row r="286" spans="1:9">
      <c r="A286" s="4" t="s">
        <v>292</v>
      </c>
      <c r="B286" s="7">
        <v>57600</v>
      </c>
      <c r="C286" s="7">
        <v>10700</v>
      </c>
      <c r="D286" s="7">
        <v>41700</v>
      </c>
      <c r="E286" s="7">
        <v>9100</v>
      </c>
      <c r="F286" s="7">
        <v>2400</v>
      </c>
      <c r="G286" s="7" t="s">
        <v>14</v>
      </c>
      <c r="H286" s="7">
        <v>3000</v>
      </c>
      <c r="I286" s="7" t="s">
        <v>14</v>
      </c>
    </row>
    <row r="287" spans="1:9">
      <c r="A287" s="4" t="s">
        <v>293</v>
      </c>
      <c r="B287" s="7">
        <v>59300</v>
      </c>
      <c r="C287" s="7">
        <v>10000</v>
      </c>
      <c r="D287" s="7">
        <v>46500</v>
      </c>
      <c r="E287" s="7">
        <v>8900</v>
      </c>
      <c r="F287" s="7">
        <v>1900</v>
      </c>
      <c r="G287" s="7" t="s">
        <v>14</v>
      </c>
      <c r="H287" s="7">
        <v>4800</v>
      </c>
      <c r="I287" s="7">
        <v>2800</v>
      </c>
    </row>
    <row r="288" spans="1:9">
      <c r="A288" s="4" t="s">
        <v>294</v>
      </c>
      <c r="B288" s="7">
        <v>52900</v>
      </c>
      <c r="C288" s="7">
        <v>9400</v>
      </c>
      <c r="D288" s="7">
        <v>38200</v>
      </c>
      <c r="E288" s="7">
        <v>8000</v>
      </c>
      <c r="F288" s="7">
        <v>1400</v>
      </c>
      <c r="G288" s="7" t="s">
        <v>14</v>
      </c>
      <c r="H288" s="7">
        <v>2300</v>
      </c>
      <c r="I288" s="7" t="s">
        <v>14</v>
      </c>
    </row>
    <row r="289" spans="1:9">
      <c r="A289" s="4" t="s">
        <v>295</v>
      </c>
      <c r="B289" s="7">
        <v>64700</v>
      </c>
      <c r="C289" s="7">
        <v>10600</v>
      </c>
      <c r="D289" s="7">
        <v>57100</v>
      </c>
      <c r="E289" s="7">
        <v>9900</v>
      </c>
      <c r="F289" s="7">
        <v>1500</v>
      </c>
      <c r="G289" s="7" t="s">
        <v>14</v>
      </c>
      <c r="H289" s="7">
        <v>1600</v>
      </c>
      <c r="I289" s="7" t="s">
        <v>14</v>
      </c>
    </row>
    <row r="290" spans="1:9">
      <c r="A290" s="4" t="s">
        <v>296</v>
      </c>
      <c r="B290" s="7">
        <v>70600</v>
      </c>
      <c r="C290" s="7">
        <v>10500</v>
      </c>
      <c r="D290" s="7">
        <v>58900</v>
      </c>
      <c r="E290" s="7">
        <v>9600</v>
      </c>
      <c r="F290" s="7" t="s">
        <v>56</v>
      </c>
      <c r="G290" s="7" t="s">
        <v>56</v>
      </c>
      <c r="H290" s="7">
        <v>2700</v>
      </c>
      <c r="I290" s="7" t="s">
        <v>14</v>
      </c>
    </row>
    <row r="291" spans="1:9">
      <c r="A291" s="4" t="s">
        <v>297</v>
      </c>
      <c r="B291" s="7">
        <v>62500</v>
      </c>
      <c r="C291" s="7">
        <v>10800</v>
      </c>
      <c r="D291" s="7">
        <v>52300</v>
      </c>
      <c r="E291" s="7">
        <v>9800</v>
      </c>
      <c r="F291" s="7">
        <v>1300</v>
      </c>
      <c r="G291" s="7" t="s">
        <v>14</v>
      </c>
      <c r="H291" s="7">
        <v>1400</v>
      </c>
      <c r="I291" s="7" t="s">
        <v>14</v>
      </c>
    </row>
    <row r="292" spans="1:9">
      <c r="A292" s="4" t="s">
        <v>298</v>
      </c>
      <c r="B292" s="7">
        <v>62200</v>
      </c>
      <c r="C292" s="7">
        <v>10200</v>
      </c>
      <c r="D292" s="7">
        <v>53000</v>
      </c>
      <c r="E292" s="7">
        <v>9400</v>
      </c>
      <c r="F292" s="7">
        <v>2300</v>
      </c>
      <c r="G292" s="7" t="s">
        <v>14</v>
      </c>
      <c r="H292" s="7">
        <v>1200</v>
      </c>
      <c r="I292" s="7" t="s">
        <v>14</v>
      </c>
    </row>
    <row r="293" spans="1:9">
      <c r="A293" s="4" t="s">
        <v>299</v>
      </c>
      <c r="B293" s="7">
        <v>68000</v>
      </c>
      <c r="C293" s="7">
        <v>10100</v>
      </c>
      <c r="D293" s="7">
        <v>57300</v>
      </c>
      <c r="E293" s="7">
        <v>9200</v>
      </c>
      <c r="F293" s="7">
        <v>1700</v>
      </c>
      <c r="G293" s="7" t="s">
        <v>14</v>
      </c>
      <c r="H293" s="7">
        <v>1100</v>
      </c>
      <c r="I293" s="7" t="s">
        <v>14</v>
      </c>
    </row>
    <row r="294" spans="1:9">
      <c r="A294" s="4" t="s">
        <v>300</v>
      </c>
      <c r="B294" s="7">
        <v>74000</v>
      </c>
      <c r="C294" s="7">
        <v>9400</v>
      </c>
      <c r="D294" s="7">
        <v>59600</v>
      </c>
      <c r="E294" s="7">
        <v>8500</v>
      </c>
      <c r="F294" s="7">
        <v>1700</v>
      </c>
      <c r="G294" s="7" t="s">
        <v>14</v>
      </c>
      <c r="H294" s="7">
        <v>3800</v>
      </c>
      <c r="I294" s="7">
        <v>2100</v>
      </c>
    </row>
    <row r="295" spans="1:9">
      <c r="A295" s="4" t="s">
        <v>301</v>
      </c>
      <c r="B295" s="7">
        <v>71200</v>
      </c>
      <c r="C295" s="7">
        <v>5400</v>
      </c>
      <c r="D295" s="7">
        <v>51600</v>
      </c>
      <c r="E295" s="7">
        <v>4600</v>
      </c>
      <c r="F295" s="7">
        <v>2900</v>
      </c>
      <c r="G295" s="7">
        <v>1100</v>
      </c>
      <c r="H295" s="7">
        <v>2400</v>
      </c>
      <c r="I295" s="7">
        <v>1000</v>
      </c>
    </row>
    <row r="296" spans="1:9">
      <c r="A296" s="4" t="s">
        <v>302</v>
      </c>
      <c r="B296" s="7">
        <v>66900</v>
      </c>
      <c r="C296" s="7">
        <v>5400</v>
      </c>
      <c r="D296" s="7">
        <v>51700</v>
      </c>
      <c r="E296" s="7">
        <v>4700</v>
      </c>
      <c r="F296" s="7">
        <v>2700</v>
      </c>
      <c r="G296" s="7">
        <v>1100</v>
      </c>
      <c r="H296" s="7">
        <v>3100</v>
      </c>
      <c r="I296" s="7">
        <v>1200</v>
      </c>
    </row>
    <row r="297" spans="1:9">
      <c r="A297" s="4" t="s">
        <v>303</v>
      </c>
      <c r="B297" s="7">
        <v>48100</v>
      </c>
      <c r="C297" s="7">
        <v>9300</v>
      </c>
      <c r="D297" s="7">
        <v>37100</v>
      </c>
      <c r="E297" s="7">
        <v>8100</v>
      </c>
      <c r="F297" s="7">
        <v>2300</v>
      </c>
      <c r="G297" s="7" t="s">
        <v>14</v>
      </c>
      <c r="H297" s="7">
        <v>3600</v>
      </c>
      <c r="I297" s="7" t="s">
        <v>14</v>
      </c>
    </row>
    <row r="298" spans="1:9">
      <c r="A298" s="4" t="s">
        <v>304</v>
      </c>
      <c r="B298" s="7">
        <v>75700</v>
      </c>
      <c r="C298" s="7">
        <v>9500</v>
      </c>
      <c r="D298" s="7">
        <v>66800</v>
      </c>
      <c r="E298" s="7">
        <v>9000</v>
      </c>
      <c r="F298" s="7">
        <v>2900</v>
      </c>
      <c r="G298" s="7" t="s">
        <v>14</v>
      </c>
      <c r="H298" s="7">
        <v>1000</v>
      </c>
      <c r="I298" s="7" t="s">
        <v>14</v>
      </c>
    </row>
    <row r="299" spans="1:9">
      <c r="A299" s="4" t="s">
        <v>305</v>
      </c>
      <c r="B299" s="7">
        <v>65900</v>
      </c>
      <c r="C299" s="7">
        <v>11600</v>
      </c>
      <c r="D299" s="7">
        <v>52300</v>
      </c>
      <c r="E299" s="7">
        <v>10300</v>
      </c>
      <c r="F299" s="7">
        <v>2600</v>
      </c>
      <c r="G299" s="7" t="s">
        <v>14</v>
      </c>
      <c r="H299" s="7">
        <v>3200</v>
      </c>
      <c r="I299" s="7" t="s">
        <v>14</v>
      </c>
    </row>
    <row r="300" spans="1:9">
      <c r="A300" s="4" t="s">
        <v>306</v>
      </c>
      <c r="B300" s="7">
        <v>73000</v>
      </c>
      <c r="C300" s="7">
        <v>9400</v>
      </c>
      <c r="D300" s="7">
        <v>57900</v>
      </c>
      <c r="E300" s="7">
        <v>8300</v>
      </c>
      <c r="F300" s="7">
        <v>1400</v>
      </c>
      <c r="G300" s="7" t="s">
        <v>14</v>
      </c>
      <c r="H300" s="7">
        <v>1700</v>
      </c>
      <c r="I300" s="7" t="s">
        <v>14</v>
      </c>
    </row>
    <row r="301" spans="1:9">
      <c r="A301" s="4" t="s">
        <v>307</v>
      </c>
      <c r="B301" s="7">
        <v>71700</v>
      </c>
      <c r="C301" s="7">
        <v>11100</v>
      </c>
      <c r="D301" s="7">
        <v>60800</v>
      </c>
      <c r="E301" s="7">
        <v>10200</v>
      </c>
      <c r="F301" s="7">
        <v>2400</v>
      </c>
      <c r="G301" s="7" t="s">
        <v>14</v>
      </c>
      <c r="H301" s="7">
        <v>4400</v>
      </c>
      <c r="I301" s="7">
        <v>2800</v>
      </c>
    </row>
    <row r="302" spans="1:9">
      <c r="A302" s="4" t="s">
        <v>308</v>
      </c>
      <c r="B302" s="7">
        <v>62600</v>
      </c>
      <c r="C302" s="7">
        <v>9800</v>
      </c>
      <c r="D302" s="7">
        <v>48700</v>
      </c>
      <c r="E302" s="7">
        <v>8600</v>
      </c>
      <c r="F302" s="7">
        <v>1600</v>
      </c>
      <c r="G302" s="7" t="s">
        <v>14</v>
      </c>
      <c r="H302" s="7">
        <v>2800</v>
      </c>
      <c r="I302" s="7" t="s">
        <v>14</v>
      </c>
    </row>
    <row r="303" spans="1:9">
      <c r="A303" s="4" t="s">
        <v>309</v>
      </c>
      <c r="B303" s="7">
        <v>42500</v>
      </c>
      <c r="C303" s="7">
        <v>9000</v>
      </c>
      <c r="D303" s="7">
        <v>32600</v>
      </c>
      <c r="E303" s="7">
        <v>7900</v>
      </c>
      <c r="F303" s="7" t="s">
        <v>56</v>
      </c>
      <c r="G303" s="7" t="s">
        <v>56</v>
      </c>
      <c r="H303" s="7" t="s">
        <v>56</v>
      </c>
      <c r="I303" s="7" t="s">
        <v>56</v>
      </c>
    </row>
    <row r="304" spans="1:9">
      <c r="A304" s="4" t="s">
        <v>310</v>
      </c>
      <c r="B304" s="7">
        <v>91300</v>
      </c>
      <c r="C304" s="7">
        <v>8400</v>
      </c>
      <c r="D304" s="7">
        <v>69600</v>
      </c>
      <c r="E304" s="7">
        <v>7300</v>
      </c>
      <c r="F304" s="7">
        <v>1900</v>
      </c>
      <c r="G304" s="7">
        <v>1200</v>
      </c>
      <c r="H304" s="7">
        <v>3400</v>
      </c>
      <c r="I304" s="7">
        <v>1600</v>
      </c>
    </row>
    <row r="305" spans="1:9">
      <c r="A305" s="4" t="s">
        <v>311</v>
      </c>
      <c r="B305" s="7">
        <v>50600</v>
      </c>
      <c r="C305" s="7">
        <v>9700</v>
      </c>
      <c r="D305" s="7">
        <v>38400</v>
      </c>
      <c r="E305" s="7">
        <v>8500</v>
      </c>
      <c r="F305" s="7">
        <v>1800</v>
      </c>
      <c r="G305" s="7" t="s">
        <v>14</v>
      </c>
      <c r="H305" s="7" t="s">
        <v>56</v>
      </c>
      <c r="I305" s="7" t="s">
        <v>56</v>
      </c>
    </row>
    <row r="306" spans="1:9">
      <c r="A306" s="4" t="s">
        <v>312</v>
      </c>
      <c r="B306" s="7">
        <v>58700</v>
      </c>
      <c r="C306" s="7">
        <v>10500</v>
      </c>
      <c r="D306" s="7">
        <v>49700</v>
      </c>
      <c r="E306" s="7">
        <v>9700</v>
      </c>
      <c r="F306" s="7">
        <v>2500</v>
      </c>
      <c r="G306" s="7" t="s">
        <v>14</v>
      </c>
      <c r="H306" s="7">
        <v>1600</v>
      </c>
      <c r="I306" s="7" t="s">
        <v>14</v>
      </c>
    </row>
    <row r="307" spans="1:9">
      <c r="A307" s="4" t="s">
        <v>313</v>
      </c>
      <c r="B307" s="7">
        <v>62500</v>
      </c>
      <c r="C307" s="7">
        <v>11000</v>
      </c>
      <c r="D307" s="7">
        <v>45300</v>
      </c>
      <c r="E307" s="7">
        <v>9400</v>
      </c>
      <c r="F307" s="7">
        <v>3100</v>
      </c>
      <c r="G307" s="7" t="s">
        <v>14</v>
      </c>
      <c r="H307" s="7">
        <v>1400</v>
      </c>
      <c r="I307" s="7" t="s">
        <v>14</v>
      </c>
    </row>
    <row r="308" spans="1:9">
      <c r="A308" s="4" t="s">
        <v>314</v>
      </c>
      <c r="B308" s="7">
        <v>71700</v>
      </c>
      <c r="C308" s="7">
        <v>6300</v>
      </c>
      <c r="D308" s="7">
        <v>55600</v>
      </c>
      <c r="E308" s="7">
        <v>5600</v>
      </c>
      <c r="F308" s="7">
        <v>3500</v>
      </c>
      <c r="G308" s="7">
        <v>1400</v>
      </c>
      <c r="H308" s="7">
        <v>3700</v>
      </c>
      <c r="I308" s="7">
        <v>1400</v>
      </c>
    </row>
    <row r="309" spans="1:9">
      <c r="A309" s="4" t="s">
        <v>315</v>
      </c>
      <c r="B309" s="7">
        <v>54200</v>
      </c>
      <c r="C309" s="7">
        <v>11500</v>
      </c>
      <c r="D309" s="7">
        <v>43200</v>
      </c>
      <c r="E309" s="7">
        <v>10300</v>
      </c>
      <c r="F309" s="7" t="s">
        <v>56</v>
      </c>
      <c r="G309" s="7" t="s">
        <v>56</v>
      </c>
      <c r="H309" s="7">
        <v>2000</v>
      </c>
      <c r="I309" s="7" t="s">
        <v>14</v>
      </c>
    </row>
    <row r="310" spans="1:9">
      <c r="A310" s="4" t="s">
        <v>316</v>
      </c>
      <c r="B310" s="7">
        <v>71300</v>
      </c>
      <c r="C310" s="7">
        <v>6400</v>
      </c>
      <c r="D310" s="7">
        <v>53700</v>
      </c>
      <c r="E310" s="7">
        <v>5500</v>
      </c>
      <c r="F310" s="7">
        <v>3200</v>
      </c>
      <c r="G310" s="7">
        <v>1300</v>
      </c>
      <c r="H310" s="7">
        <v>5000</v>
      </c>
      <c r="I310" s="7">
        <v>1700</v>
      </c>
    </row>
    <row r="311" spans="1:9">
      <c r="A311" s="4" t="s">
        <v>317</v>
      </c>
      <c r="B311" s="7">
        <v>70200</v>
      </c>
      <c r="C311" s="7">
        <v>11500</v>
      </c>
      <c r="D311" s="7">
        <v>57900</v>
      </c>
      <c r="E311" s="7">
        <v>10400</v>
      </c>
      <c r="F311" s="7">
        <v>2200</v>
      </c>
      <c r="G311" s="7" t="s">
        <v>14</v>
      </c>
      <c r="H311" s="7">
        <v>3700</v>
      </c>
      <c r="I311" s="7" t="s">
        <v>14</v>
      </c>
    </row>
    <row r="312" spans="1:9">
      <c r="A312" s="4" t="s">
        <v>318</v>
      </c>
      <c r="B312" s="7">
        <v>67200</v>
      </c>
      <c r="C312" s="7">
        <v>7400</v>
      </c>
      <c r="D312" s="7">
        <v>54100</v>
      </c>
      <c r="E312" s="7">
        <v>6700</v>
      </c>
      <c r="F312" s="7">
        <v>2100</v>
      </c>
      <c r="G312" s="7" t="s">
        <v>14</v>
      </c>
      <c r="H312" s="7">
        <v>2300</v>
      </c>
      <c r="I312" s="7" t="s">
        <v>14</v>
      </c>
    </row>
    <row r="313" spans="1:9">
      <c r="A313" s="4" t="s">
        <v>319</v>
      </c>
      <c r="B313" s="7">
        <v>60500</v>
      </c>
      <c r="C313" s="7">
        <v>9100</v>
      </c>
      <c r="D313" s="7">
        <v>49100</v>
      </c>
      <c r="E313" s="7">
        <v>8200</v>
      </c>
      <c r="F313" s="7" t="s">
        <v>56</v>
      </c>
      <c r="G313" s="7" t="s">
        <v>56</v>
      </c>
      <c r="H313" s="7">
        <v>3000</v>
      </c>
      <c r="I313" s="7" t="s">
        <v>14</v>
      </c>
    </row>
    <row r="314" spans="1:9">
      <c r="A314" s="4" t="s">
        <v>320</v>
      </c>
      <c r="B314" s="7">
        <v>81600</v>
      </c>
      <c r="C314" s="7">
        <v>11100</v>
      </c>
      <c r="D314" s="7">
        <v>70000</v>
      </c>
      <c r="E314" s="7">
        <v>10300</v>
      </c>
      <c r="F314" s="7" t="s">
        <v>56</v>
      </c>
      <c r="G314" s="7" t="s">
        <v>56</v>
      </c>
      <c r="H314" s="7" t="s">
        <v>56</v>
      </c>
      <c r="I314" s="7" t="s">
        <v>56</v>
      </c>
    </row>
    <row r="315" spans="1:9">
      <c r="A315" s="4" t="s">
        <v>321</v>
      </c>
      <c r="B315" s="7">
        <v>60400</v>
      </c>
      <c r="C315" s="7">
        <v>9800</v>
      </c>
      <c r="D315" s="7">
        <v>48300</v>
      </c>
      <c r="E315" s="7">
        <v>8700</v>
      </c>
      <c r="F315" s="7" t="s">
        <v>56</v>
      </c>
      <c r="G315" s="7" t="s">
        <v>56</v>
      </c>
      <c r="H315" s="7">
        <v>3000</v>
      </c>
      <c r="I315" s="7" t="s">
        <v>14</v>
      </c>
    </row>
    <row r="316" spans="1:9">
      <c r="A316" s="4" t="s">
        <v>322</v>
      </c>
      <c r="B316" s="7">
        <v>54400</v>
      </c>
      <c r="C316" s="7">
        <v>9400</v>
      </c>
      <c r="D316" s="7">
        <v>41800</v>
      </c>
      <c r="E316" s="7">
        <v>8300</v>
      </c>
      <c r="F316" s="7">
        <v>2900</v>
      </c>
      <c r="G316" s="7" t="s">
        <v>14</v>
      </c>
      <c r="H316" s="7">
        <v>3300</v>
      </c>
      <c r="I316" s="7" t="s">
        <v>14</v>
      </c>
    </row>
    <row r="317" spans="1:9">
      <c r="A317" s="4" t="s">
        <v>323</v>
      </c>
      <c r="B317" s="7">
        <v>68200</v>
      </c>
      <c r="C317" s="7">
        <v>9300</v>
      </c>
      <c r="D317" s="7">
        <v>56000</v>
      </c>
      <c r="E317" s="7">
        <v>8500</v>
      </c>
      <c r="F317" s="7">
        <v>1500</v>
      </c>
      <c r="G317" s="7" t="s">
        <v>14</v>
      </c>
      <c r="H317" s="7">
        <v>1300</v>
      </c>
      <c r="I317" s="7" t="s">
        <v>14</v>
      </c>
    </row>
    <row r="318" spans="1:9">
      <c r="A318" s="4" t="s">
        <v>324</v>
      </c>
      <c r="B318" s="7">
        <v>74200</v>
      </c>
      <c r="C318" s="7">
        <v>12200</v>
      </c>
      <c r="D318" s="7">
        <v>62000</v>
      </c>
      <c r="E318" s="7">
        <v>11100</v>
      </c>
      <c r="F318" s="7">
        <v>2300</v>
      </c>
      <c r="G318" s="7" t="s">
        <v>14</v>
      </c>
      <c r="H318" s="7" t="s">
        <v>56</v>
      </c>
      <c r="I318" s="7" t="s">
        <v>56</v>
      </c>
    </row>
    <row r="319" spans="1:9">
      <c r="A319" s="4" t="s">
        <v>325</v>
      </c>
      <c r="B319" s="7">
        <v>65900</v>
      </c>
      <c r="C319" s="7">
        <v>11500</v>
      </c>
      <c r="D319" s="7">
        <v>51900</v>
      </c>
      <c r="E319" s="7">
        <v>10200</v>
      </c>
      <c r="F319" s="7">
        <v>1700</v>
      </c>
      <c r="G319" s="7" t="s">
        <v>14</v>
      </c>
      <c r="H319" s="7">
        <v>3600</v>
      </c>
      <c r="I319" s="7" t="s">
        <v>14</v>
      </c>
    </row>
    <row r="320" spans="1:9">
      <c r="A320" s="4" t="s">
        <v>326</v>
      </c>
      <c r="B320" s="7">
        <v>56700</v>
      </c>
      <c r="C320" s="7">
        <v>5100</v>
      </c>
      <c r="D320" s="7">
        <v>47300</v>
      </c>
      <c r="E320" s="7">
        <v>4700</v>
      </c>
      <c r="F320" s="7">
        <v>2100</v>
      </c>
      <c r="G320" s="7">
        <v>1000</v>
      </c>
      <c r="H320" s="7">
        <v>1900</v>
      </c>
      <c r="I320" s="7">
        <v>900</v>
      </c>
    </row>
    <row r="321" spans="1:9">
      <c r="A321" s="4" t="s">
        <v>327</v>
      </c>
      <c r="B321" s="7">
        <v>60000</v>
      </c>
      <c r="C321" s="7">
        <v>10400</v>
      </c>
      <c r="D321" s="7">
        <v>45300</v>
      </c>
      <c r="E321" s="7">
        <v>9000</v>
      </c>
      <c r="F321" s="7">
        <v>1500</v>
      </c>
      <c r="G321" s="7" t="s">
        <v>14</v>
      </c>
      <c r="H321" s="7">
        <v>2900</v>
      </c>
      <c r="I321" s="7" t="s">
        <v>14</v>
      </c>
    </row>
    <row r="322" spans="1:9">
      <c r="A322" s="4" t="s">
        <v>328</v>
      </c>
      <c r="B322" s="7">
        <v>65400</v>
      </c>
      <c r="C322" s="7">
        <v>10900</v>
      </c>
      <c r="D322" s="7">
        <v>54200</v>
      </c>
      <c r="E322" s="7">
        <v>9900</v>
      </c>
      <c r="F322" s="7">
        <v>3200</v>
      </c>
      <c r="G322" s="7" t="s">
        <v>14</v>
      </c>
      <c r="H322" s="7" t="s">
        <v>56</v>
      </c>
      <c r="I322" s="7" t="s">
        <v>56</v>
      </c>
    </row>
    <row r="323" spans="1:9">
      <c r="A323" s="4" t="s">
        <v>329</v>
      </c>
      <c r="B323" s="7">
        <v>57100</v>
      </c>
      <c r="C323" s="7">
        <v>8800</v>
      </c>
      <c r="D323" s="7">
        <v>50300</v>
      </c>
      <c r="E323" s="7">
        <v>8300</v>
      </c>
      <c r="F323" s="7">
        <v>1900</v>
      </c>
      <c r="G323" s="7" t="s">
        <v>14</v>
      </c>
      <c r="H323" s="7">
        <v>1100</v>
      </c>
      <c r="I323" s="7" t="s">
        <v>14</v>
      </c>
    </row>
    <row r="324" spans="1:9">
      <c r="A324" s="4" t="s">
        <v>330</v>
      </c>
      <c r="B324" s="7">
        <v>75400</v>
      </c>
      <c r="C324" s="7">
        <v>6200</v>
      </c>
      <c r="D324" s="7">
        <v>58500</v>
      </c>
      <c r="E324" s="7">
        <v>5500</v>
      </c>
      <c r="F324" s="7">
        <v>2400</v>
      </c>
      <c r="G324" s="7">
        <v>1100</v>
      </c>
      <c r="H324" s="7">
        <v>4500</v>
      </c>
      <c r="I324" s="7">
        <v>1500</v>
      </c>
    </row>
    <row r="325" spans="1:9">
      <c r="A325" s="4" t="s">
        <v>331</v>
      </c>
      <c r="B325" s="7">
        <v>71400</v>
      </c>
      <c r="C325" s="7">
        <v>12400</v>
      </c>
      <c r="D325" s="7">
        <v>59300</v>
      </c>
      <c r="E325" s="7">
        <v>11300</v>
      </c>
      <c r="F325" s="7">
        <v>2000</v>
      </c>
      <c r="G325" s="7" t="s">
        <v>14</v>
      </c>
      <c r="H325" s="7">
        <v>4900</v>
      </c>
      <c r="I325" s="7" t="s">
        <v>14</v>
      </c>
    </row>
    <row r="326" spans="1:9">
      <c r="A326" s="4" t="s">
        <v>332</v>
      </c>
      <c r="B326" s="7">
        <v>56100</v>
      </c>
      <c r="C326" s="7">
        <v>10200</v>
      </c>
      <c r="D326" s="7">
        <v>41200</v>
      </c>
      <c r="E326" s="7">
        <v>8700</v>
      </c>
      <c r="F326" s="7">
        <v>1500</v>
      </c>
      <c r="G326" s="7" t="s">
        <v>14</v>
      </c>
      <c r="H326" s="7">
        <v>5200</v>
      </c>
      <c r="I326" s="7" t="s">
        <v>14</v>
      </c>
    </row>
    <row r="327" spans="1:9">
      <c r="A327" s="4" t="s">
        <v>333</v>
      </c>
      <c r="B327" s="7">
        <v>78600</v>
      </c>
      <c r="C327" s="7">
        <v>11400</v>
      </c>
      <c r="D327" s="7">
        <v>64700</v>
      </c>
      <c r="E327" s="7">
        <v>10400</v>
      </c>
      <c r="F327" s="7">
        <v>2200</v>
      </c>
      <c r="G327" s="7" t="s">
        <v>14</v>
      </c>
      <c r="H327" s="7" t="s">
        <v>56</v>
      </c>
      <c r="I327" s="7" t="s">
        <v>56</v>
      </c>
    </row>
    <row r="328" spans="1:9">
      <c r="A328" s="4" t="s">
        <v>334</v>
      </c>
      <c r="B328" s="7">
        <v>69900</v>
      </c>
      <c r="C328" s="7">
        <v>11100</v>
      </c>
      <c r="D328" s="7">
        <v>60100</v>
      </c>
      <c r="E328" s="7">
        <v>10300</v>
      </c>
      <c r="F328" s="7">
        <v>1500</v>
      </c>
      <c r="G328" s="7" t="s">
        <v>14</v>
      </c>
      <c r="H328" s="7">
        <v>3700</v>
      </c>
      <c r="I328" s="7" t="s">
        <v>14</v>
      </c>
    </row>
    <row r="329" spans="1:9">
      <c r="A329" s="4" t="s">
        <v>335</v>
      </c>
      <c r="B329" s="7">
        <v>46900</v>
      </c>
      <c r="C329" s="7">
        <v>8600</v>
      </c>
      <c r="D329" s="7">
        <v>39300</v>
      </c>
      <c r="E329" s="7">
        <v>7900</v>
      </c>
      <c r="F329" s="7">
        <v>2500</v>
      </c>
      <c r="G329" s="7" t="s">
        <v>14</v>
      </c>
      <c r="H329" s="7">
        <v>2400</v>
      </c>
      <c r="I329" s="7" t="s">
        <v>14</v>
      </c>
    </row>
    <row r="330" spans="1:9">
      <c r="A330" s="4" t="s">
        <v>336</v>
      </c>
      <c r="B330" s="7">
        <v>93600</v>
      </c>
      <c r="C330" s="7">
        <v>9600</v>
      </c>
      <c r="D330" s="7">
        <v>69700</v>
      </c>
      <c r="E330" s="7">
        <v>8300</v>
      </c>
      <c r="F330" s="7">
        <v>5800</v>
      </c>
      <c r="G330" s="7">
        <v>2400</v>
      </c>
      <c r="H330" s="7">
        <v>6900</v>
      </c>
      <c r="I330" s="7">
        <v>2600</v>
      </c>
    </row>
    <row r="331" spans="1:9">
      <c r="A331" s="4" t="s">
        <v>337</v>
      </c>
      <c r="B331" s="7">
        <v>64500</v>
      </c>
      <c r="C331" s="7">
        <v>11500</v>
      </c>
      <c r="D331" s="7">
        <v>51600</v>
      </c>
      <c r="E331" s="7">
        <v>10300</v>
      </c>
      <c r="F331" s="7">
        <v>1900</v>
      </c>
      <c r="G331" s="7" t="s">
        <v>14</v>
      </c>
      <c r="H331" s="7">
        <v>2000</v>
      </c>
      <c r="I331" s="7" t="s">
        <v>14</v>
      </c>
    </row>
    <row r="332" spans="1:9">
      <c r="A332" s="4" t="s">
        <v>338</v>
      </c>
      <c r="B332" s="7">
        <v>53000</v>
      </c>
      <c r="C332" s="7">
        <v>8900</v>
      </c>
      <c r="D332" s="7">
        <v>41700</v>
      </c>
      <c r="E332" s="7">
        <v>7900</v>
      </c>
      <c r="F332" s="7">
        <v>2100</v>
      </c>
      <c r="G332" s="7" t="s">
        <v>14</v>
      </c>
      <c r="H332" s="7">
        <v>1300</v>
      </c>
      <c r="I332" s="7" t="s">
        <v>14</v>
      </c>
    </row>
    <row r="333" spans="1:9">
      <c r="A333" s="4" t="s">
        <v>339</v>
      </c>
      <c r="B333" s="7">
        <v>103000</v>
      </c>
      <c r="C333" s="7">
        <v>13400</v>
      </c>
      <c r="D333" s="7">
        <v>81200</v>
      </c>
      <c r="E333" s="7">
        <v>11900</v>
      </c>
      <c r="F333" s="7">
        <v>5400</v>
      </c>
      <c r="G333" s="7">
        <v>3100</v>
      </c>
      <c r="H333" s="7">
        <v>4000</v>
      </c>
      <c r="I333" s="7" t="s">
        <v>14</v>
      </c>
    </row>
    <row r="334" spans="1:9">
      <c r="A334" s="4" t="s">
        <v>340</v>
      </c>
      <c r="B334" s="7">
        <v>101600</v>
      </c>
      <c r="C334" s="7">
        <v>14000</v>
      </c>
      <c r="D334" s="7">
        <v>69200</v>
      </c>
      <c r="E334" s="7">
        <v>11500</v>
      </c>
      <c r="F334" s="7">
        <v>5300</v>
      </c>
      <c r="G334" s="7">
        <v>3200</v>
      </c>
      <c r="H334" s="7">
        <v>5600</v>
      </c>
      <c r="I334" s="7">
        <v>3300</v>
      </c>
    </row>
    <row r="335" spans="1:9">
      <c r="A335" s="4" t="s">
        <v>341</v>
      </c>
      <c r="B335" s="7">
        <v>63800</v>
      </c>
      <c r="C335" s="7">
        <v>8400</v>
      </c>
      <c r="D335" s="7">
        <v>50900</v>
      </c>
      <c r="E335" s="7">
        <v>7500</v>
      </c>
      <c r="F335" s="7">
        <v>2300</v>
      </c>
      <c r="G335" s="7" t="s">
        <v>14</v>
      </c>
      <c r="H335" s="7">
        <v>2800</v>
      </c>
      <c r="I335" s="7" t="s">
        <v>14</v>
      </c>
    </row>
    <row r="336" spans="1:9">
      <c r="A336" s="4" t="s">
        <v>342</v>
      </c>
      <c r="B336" s="7">
        <v>103000</v>
      </c>
      <c r="C336" s="7">
        <v>11700</v>
      </c>
      <c r="D336" s="7">
        <v>73900</v>
      </c>
      <c r="E336" s="7">
        <v>9900</v>
      </c>
      <c r="F336" s="7">
        <v>6300</v>
      </c>
      <c r="G336" s="7">
        <v>2900</v>
      </c>
      <c r="H336" s="7">
        <v>6700</v>
      </c>
      <c r="I336" s="7">
        <v>3000</v>
      </c>
    </row>
    <row r="337" spans="1:9">
      <c r="A337" s="4" t="s">
        <v>343</v>
      </c>
      <c r="B337" s="7">
        <v>89300</v>
      </c>
      <c r="C337" s="7">
        <v>10600</v>
      </c>
      <c r="D337" s="7">
        <v>63600</v>
      </c>
      <c r="E337" s="7">
        <v>9000</v>
      </c>
      <c r="F337" s="7">
        <v>3400</v>
      </c>
      <c r="G337" s="7" t="s">
        <v>14</v>
      </c>
      <c r="H337" s="7">
        <v>3500</v>
      </c>
      <c r="I337" s="7">
        <v>2100</v>
      </c>
    </row>
    <row r="338" spans="1:9">
      <c r="A338" s="4" t="s">
        <v>344</v>
      </c>
      <c r="B338" s="7">
        <v>82000</v>
      </c>
      <c r="C338" s="7">
        <v>12000</v>
      </c>
      <c r="D338" s="7">
        <v>66000</v>
      </c>
      <c r="E338" s="7">
        <v>10800</v>
      </c>
      <c r="F338" s="7">
        <v>9800</v>
      </c>
      <c r="G338" s="7">
        <v>4200</v>
      </c>
      <c r="H338" s="7">
        <v>1600</v>
      </c>
      <c r="I338" s="7" t="s">
        <v>14</v>
      </c>
    </row>
    <row r="339" spans="1:9">
      <c r="A339" s="4" t="s">
        <v>345</v>
      </c>
      <c r="B339" s="7">
        <v>58300</v>
      </c>
      <c r="C339" s="7">
        <v>9700</v>
      </c>
      <c r="D339" s="7">
        <v>46400</v>
      </c>
      <c r="E339" s="7">
        <v>8600</v>
      </c>
      <c r="F339" s="7">
        <v>2100</v>
      </c>
      <c r="G339" s="7" t="s">
        <v>14</v>
      </c>
      <c r="H339" s="7">
        <v>3200</v>
      </c>
      <c r="I339" s="7" t="s">
        <v>14</v>
      </c>
    </row>
    <row r="340" spans="1:9">
      <c r="A340" s="4" t="s">
        <v>346</v>
      </c>
      <c r="B340" s="7">
        <v>98200</v>
      </c>
      <c r="C340" s="7">
        <v>13100</v>
      </c>
      <c r="D340" s="7">
        <v>81100</v>
      </c>
      <c r="E340" s="7">
        <v>11900</v>
      </c>
      <c r="F340" s="7">
        <v>3900</v>
      </c>
      <c r="G340" s="7" t="s">
        <v>14</v>
      </c>
      <c r="H340" s="7">
        <v>4000</v>
      </c>
      <c r="I340" s="7" t="s">
        <v>14</v>
      </c>
    </row>
    <row r="341" spans="1:9">
      <c r="A341" s="4" t="s">
        <v>347</v>
      </c>
      <c r="B341" s="7">
        <v>63700</v>
      </c>
      <c r="C341" s="7">
        <v>8200</v>
      </c>
      <c r="D341" s="7">
        <v>55200</v>
      </c>
      <c r="E341" s="7">
        <v>7600</v>
      </c>
      <c r="F341" s="7">
        <v>3200</v>
      </c>
      <c r="G341" s="7">
        <v>1800</v>
      </c>
      <c r="H341" s="7">
        <v>1900</v>
      </c>
      <c r="I341" s="7" t="s">
        <v>14</v>
      </c>
    </row>
    <row r="342" spans="1:9">
      <c r="A342" s="4" t="s">
        <v>348</v>
      </c>
      <c r="B342" s="7">
        <v>82800</v>
      </c>
      <c r="C342" s="7">
        <v>8800</v>
      </c>
      <c r="D342" s="7">
        <v>62100</v>
      </c>
      <c r="E342" s="7">
        <v>7600</v>
      </c>
      <c r="F342" s="7">
        <v>4400</v>
      </c>
      <c r="G342" s="7">
        <v>2000</v>
      </c>
      <c r="H342" s="7">
        <v>4200</v>
      </c>
      <c r="I342" s="7">
        <v>2000</v>
      </c>
    </row>
    <row r="343" spans="1:9">
      <c r="A343" s="4" t="s">
        <v>349</v>
      </c>
      <c r="B343" s="7">
        <v>68500</v>
      </c>
      <c r="C343" s="7">
        <v>9700</v>
      </c>
      <c r="D343" s="7">
        <v>53100</v>
      </c>
      <c r="E343" s="7">
        <v>8500</v>
      </c>
      <c r="F343" s="7">
        <v>3400</v>
      </c>
      <c r="G343" s="7">
        <v>2200</v>
      </c>
      <c r="H343" s="7">
        <v>2200</v>
      </c>
      <c r="I343" s="7" t="s">
        <v>14</v>
      </c>
    </row>
    <row r="344" spans="1:9">
      <c r="A344" s="4" t="s">
        <v>350</v>
      </c>
      <c r="B344" s="7">
        <v>71900</v>
      </c>
      <c r="C344" s="7">
        <v>11500</v>
      </c>
      <c r="D344" s="7">
        <v>57800</v>
      </c>
      <c r="E344" s="7">
        <v>10300</v>
      </c>
      <c r="F344" s="7">
        <v>1200</v>
      </c>
      <c r="G344" s="7" t="s">
        <v>14</v>
      </c>
      <c r="H344" s="7">
        <v>2900</v>
      </c>
      <c r="I344" s="7" t="s">
        <v>14</v>
      </c>
    </row>
    <row r="345" spans="1:9">
      <c r="A345" s="4" t="s">
        <v>351</v>
      </c>
      <c r="B345" s="7">
        <v>89400</v>
      </c>
      <c r="C345" s="7">
        <v>10700</v>
      </c>
      <c r="D345" s="7">
        <v>63400</v>
      </c>
      <c r="E345" s="7">
        <v>9000</v>
      </c>
      <c r="F345" s="7">
        <v>1900</v>
      </c>
      <c r="G345" s="7" t="s">
        <v>14</v>
      </c>
      <c r="H345" s="7">
        <v>9600</v>
      </c>
      <c r="I345" s="7">
        <v>3500</v>
      </c>
    </row>
    <row r="346" spans="1:9">
      <c r="A346" s="4" t="s">
        <v>352</v>
      </c>
      <c r="B346" s="7">
        <v>102000</v>
      </c>
      <c r="C346" s="7">
        <v>13400</v>
      </c>
      <c r="D346" s="7">
        <v>85500</v>
      </c>
      <c r="E346" s="7">
        <v>12300</v>
      </c>
      <c r="F346" s="7">
        <v>4300</v>
      </c>
      <c r="G346" s="7">
        <v>2700</v>
      </c>
      <c r="H346" s="7">
        <v>5400</v>
      </c>
      <c r="I346" s="7">
        <v>3100</v>
      </c>
    </row>
    <row r="347" spans="1:9">
      <c r="A347" s="4" t="s">
        <v>353</v>
      </c>
      <c r="B347" s="7">
        <v>79900</v>
      </c>
      <c r="C347" s="7">
        <v>11500</v>
      </c>
      <c r="D347" s="7">
        <v>65400</v>
      </c>
      <c r="E347" s="7">
        <v>10400</v>
      </c>
      <c r="F347" s="7">
        <v>6100</v>
      </c>
      <c r="G347" s="7">
        <v>3200</v>
      </c>
      <c r="H347" s="7">
        <v>4900</v>
      </c>
      <c r="I347" s="7">
        <v>2800</v>
      </c>
    </row>
    <row r="348" spans="1:9">
      <c r="A348" s="4" t="s">
        <v>354</v>
      </c>
      <c r="B348" s="7">
        <v>64800</v>
      </c>
      <c r="C348" s="7">
        <v>10200</v>
      </c>
      <c r="D348" s="7">
        <v>52000</v>
      </c>
      <c r="E348" s="7">
        <v>9100</v>
      </c>
      <c r="F348" s="7">
        <v>2900</v>
      </c>
      <c r="G348" s="7" t="s">
        <v>14</v>
      </c>
      <c r="H348" s="7">
        <v>4100</v>
      </c>
      <c r="I348" s="7" t="s">
        <v>14</v>
      </c>
    </row>
    <row r="349" spans="1:9">
      <c r="A349" s="4" t="s">
        <v>355</v>
      </c>
      <c r="B349" s="7">
        <v>60300</v>
      </c>
      <c r="C349" s="7">
        <v>8200</v>
      </c>
      <c r="D349" s="7">
        <v>47300</v>
      </c>
      <c r="E349" s="7">
        <v>7200</v>
      </c>
      <c r="F349" s="7">
        <v>3600</v>
      </c>
      <c r="G349" s="7">
        <v>2000</v>
      </c>
      <c r="H349" s="7">
        <v>3400</v>
      </c>
      <c r="I349" s="7">
        <v>1900</v>
      </c>
    </row>
    <row r="350" spans="1:9">
      <c r="A350" s="4" t="s">
        <v>356</v>
      </c>
      <c r="B350" s="7">
        <v>79500</v>
      </c>
      <c r="C350" s="7">
        <v>13000</v>
      </c>
      <c r="D350" s="7">
        <v>69400</v>
      </c>
      <c r="E350" s="7">
        <v>12100</v>
      </c>
      <c r="F350" s="7">
        <v>5600</v>
      </c>
      <c r="G350" s="7">
        <v>3400</v>
      </c>
      <c r="H350" s="7">
        <v>1500</v>
      </c>
      <c r="I350" s="7" t="s">
        <v>14</v>
      </c>
    </row>
    <row r="351" spans="1:9">
      <c r="A351" s="4" t="s">
        <v>357</v>
      </c>
      <c r="B351" s="7">
        <v>71000</v>
      </c>
      <c r="C351" s="7">
        <v>11800</v>
      </c>
      <c r="D351" s="7">
        <v>55200</v>
      </c>
      <c r="E351" s="7">
        <v>10400</v>
      </c>
      <c r="F351" s="7">
        <v>2600</v>
      </c>
      <c r="G351" s="7" t="s">
        <v>14</v>
      </c>
      <c r="H351" s="7">
        <v>6200</v>
      </c>
      <c r="I351" s="7">
        <v>3500</v>
      </c>
    </row>
    <row r="352" spans="1:9">
      <c r="A352" s="4" t="s">
        <v>358</v>
      </c>
      <c r="B352" s="7">
        <v>97200</v>
      </c>
      <c r="C352" s="7">
        <v>13800</v>
      </c>
      <c r="D352" s="7">
        <v>78200</v>
      </c>
      <c r="E352" s="7">
        <v>12300</v>
      </c>
      <c r="F352" s="7">
        <v>1500</v>
      </c>
      <c r="G352" s="7" t="s">
        <v>14</v>
      </c>
      <c r="H352" s="7">
        <v>2800</v>
      </c>
      <c r="I352" s="7" t="s">
        <v>14</v>
      </c>
    </row>
    <row r="353" spans="1:9">
      <c r="A353" s="4" t="s">
        <v>359</v>
      </c>
      <c r="B353" s="7">
        <v>56100</v>
      </c>
      <c r="C353" s="7">
        <v>10500</v>
      </c>
      <c r="D353" s="7">
        <v>44700</v>
      </c>
      <c r="E353" s="7">
        <v>9400</v>
      </c>
      <c r="F353" s="7">
        <v>4400</v>
      </c>
      <c r="G353" s="7" t="s">
        <v>14</v>
      </c>
      <c r="H353" s="7" t="s">
        <v>56</v>
      </c>
      <c r="I353" s="7" t="s">
        <v>56</v>
      </c>
    </row>
    <row r="354" spans="1:9">
      <c r="A354" s="4" t="s">
        <v>360</v>
      </c>
      <c r="B354" s="7">
        <v>88700</v>
      </c>
      <c r="C354" s="7">
        <v>12900</v>
      </c>
      <c r="D354" s="7">
        <v>63300</v>
      </c>
      <c r="E354" s="7">
        <v>10900</v>
      </c>
      <c r="F354" s="7">
        <v>5600</v>
      </c>
      <c r="G354" s="7">
        <v>3200</v>
      </c>
      <c r="H354" s="7">
        <v>2600</v>
      </c>
      <c r="I354" s="7" t="s">
        <v>14</v>
      </c>
    </row>
    <row r="355" spans="1:9">
      <c r="A355" s="4" t="s">
        <v>361</v>
      </c>
      <c r="B355" s="7">
        <v>63500</v>
      </c>
      <c r="C355" s="7">
        <v>10500</v>
      </c>
      <c r="D355" s="7">
        <v>47200</v>
      </c>
      <c r="E355" s="7">
        <v>9000</v>
      </c>
      <c r="F355" s="7">
        <v>4900</v>
      </c>
      <c r="G355" s="7">
        <v>2900</v>
      </c>
      <c r="H355" s="7">
        <v>4500</v>
      </c>
      <c r="I355" s="7">
        <v>2800</v>
      </c>
    </row>
    <row r="356" spans="1:9">
      <c r="A356" s="4" t="s">
        <v>362</v>
      </c>
      <c r="B356" s="7">
        <v>58800</v>
      </c>
      <c r="C356" s="7">
        <v>9400</v>
      </c>
      <c r="D356" s="7">
        <v>47800</v>
      </c>
      <c r="E356" s="7">
        <v>8500</v>
      </c>
      <c r="F356" s="7">
        <v>3300</v>
      </c>
      <c r="G356" s="7" t="s">
        <v>14</v>
      </c>
      <c r="H356" s="7">
        <v>1900</v>
      </c>
      <c r="I356" s="7" t="s">
        <v>14</v>
      </c>
    </row>
    <row r="357" spans="1:9">
      <c r="A357" s="4" t="s">
        <v>363</v>
      </c>
      <c r="B357" s="7">
        <v>86100</v>
      </c>
      <c r="C357" s="7">
        <v>12200</v>
      </c>
      <c r="D357" s="7">
        <v>62600</v>
      </c>
      <c r="E357" s="7">
        <v>10400</v>
      </c>
      <c r="F357" s="7">
        <v>3200</v>
      </c>
      <c r="G357" s="7" t="s">
        <v>14</v>
      </c>
      <c r="H357" s="7">
        <v>4900</v>
      </c>
      <c r="I357" s="7">
        <v>2900</v>
      </c>
    </row>
    <row r="358" spans="1:9">
      <c r="A358" s="4" t="s">
        <v>364</v>
      </c>
      <c r="B358" s="7">
        <v>64900</v>
      </c>
      <c r="C358" s="7">
        <v>10500</v>
      </c>
      <c r="D358" s="7">
        <v>48600</v>
      </c>
      <c r="E358" s="7">
        <v>9100</v>
      </c>
      <c r="F358" s="7">
        <v>2600</v>
      </c>
      <c r="G358" s="7" t="s">
        <v>14</v>
      </c>
      <c r="H358" s="7">
        <v>2600</v>
      </c>
      <c r="I358" s="7" t="s">
        <v>14</v>
      </c>
    </row>
    <row r="359" spans="1:9">
      <c r="A359" s="4" t="s">
        <v>365</v>
      </c>
      <c r="B359" s="7">
        <v>76300</v>
      </c>
      <c r="C359" s="7">
        <v>10000</v>
      </c>
      <c r="D359" s="7">
        <v>58400</v>
      </c>
      <c r="E359" s="7">
        <v>8800</v>
      </c>
      <c r="F359" s="7">
        <v>3600</v>
      </c>
      <c r="G359" s="7" t="s">
        <v>14</v>
      </c>
      <c r="H359" s="7">
        <v>6600</v>
      </c>
      <c r="I359" s="7">
        <v>3000</v>
      </c>
    </row>
    <row r="360" spans="1:9">
      <c r="A360" s="4" t="s">
        <v>366</v>
      </c>
      <c r="B360" s="7">
        <v>96700</v>
      </c>
      <c r="C360" s="7">
        <v>12900</v>
      </c>
      <c r="D360" s="7">
        <v>78800</v>
      </c>
      <c r="E360" s="7">
        <v>11700</v>
      </c>
      <c r="F360" s="7">
        <v>3700</v>
      </c>
      <c r="G360" s="7" t="s">
        <v>14</v>
      </c>
      <c r="H360" s="7">
        <v>3600</v>
      </c>
      <c r="I360" s="7" t="s">
        <v>14</v>
      </c>
    </row>
    <row r="361" spans="1:9">
      <c r="A361" s="4" t="s">
        <v>367</v>
      </c>
      <c r="B361" s="7">
        <v>77700</v>
      </c>
      <c r="C361" s="7">
        <v>12200</v>
      </c>
      <c r="D361" s="7">
        <v>55500</v>
      </c>
      <c r="E361" s="7">
        <v>10300</v>
      </c>
      <c r="F361" s="7" t="s">
        <v>56</v>
      </c>
      <c r="G361" s="7" t="s">
        <v>56</v>
      </c>
      <c r="H361" s="7">
        <v>4300</v>
      </c>
      <c r="I361" s="7" t="s">
        <v>14</v>
      </c>
    </row>
    <row r="362" spans="1:9">
      <c r="A362" s="4" t="s">
        <v>368</v>
      </c>
      <c r="B362" s="7">
        <v>88500</v>
      </c>
      <c r="C362" s="7">
        <v>11600</v>
      </c>
      <c r="D362" s="7">
        <v>68600</v>
      </c>
      <c r="E362" s="7">
        <v>10200</v>
      </c>
      <c r="F362" s="7">
        <v>3300</v>
      </c>
      <c r="G362" s="7" t="s">
        <v>14</v>
      </c>
      <c r="H362" s="7">
        <v>7000</v>
      </c>
      <c r="I362" s="7">
        <v>3300</v>
      </c>
    </row>
    <row r="363" spans="1:9">
      <c r="A363" s="4" t="s">
        <v>369</v>
      </c>
      <c r="B363" s="7">
        <v>91400</v>
      </c>
      <c r="C363" s="7">
        <v>11500</v>
      </c>
      <c r="D363" s="7">
        <v>73600</v>
      </c>
      <c r="E363" s="7">
        <v>10300</v>
      </c>
      <c r="F363" s="7" t="s">
        <v>56</v>
      </c>
      <c r="G363" s="7" t="s">
        <v>56</v>
      </c>
      <c r="H363" s="7">
        <v>1800</v>
      </c>
      <c r="I363" s="7" t="s">
        <v>14</v>
      </c>
    </row>
    <row r="364" spans="1:9">
      <c r="A364" s="4" t="s">
        <v>370</v>
      </c>
      <c r="B364" s="7">
        <v>106500</v>
      </c>
      <c r="C364" s="7">
        <v>12800</v>
      </c>
      <c r="D364" s="7">
        <v>80200</v>
      </c>
      <c r="E364" s="7">
        <v>11100</v>
      </c>
      <c r="F364" s="7">
        <v>4200</v>
      </c>
      <c r="G364" s="7">
        <v>2500</v>
      </c>
      <c r="H364" s="7">
        <v>7700</v>
      </c>
      <c r="I364" s="7">
        <v>3400</v>
      </c>
    </row>
    <row r="365" spans="1:9">
      <c r="A365" s="4" t="s">
        <v>371</v>
      </c>
      <c r="B365" s="7">
        <v>80000</v>
      </c>
      <c r="C365" s="7">
        <v>9300</v>
      </c>
      <c r="D365" s="7">
        <v>62000</v>
      </c>
      <c r="E365" s="7">
        <v>8200</v>
      </c>
      <c r="F365" s="7">
        <v>2200</v>
      </c>
      <c r="G365" s="7" t="s">
        <v>14</v>
      </c>
      <c r="H365" s="7">
        <v>6200</v>
      </c>
      <c r="I365" s="7">
        <v>2600</v>
      </c>
    </row>
    <row r="366" spans="1:9">
      <c r="A366" s="4" t="s">
        <v>372</v>
      </c>
      <c r="B366" s="7">
        <v>96400</v>
      </c>
      <c r="C366" s="7">
        <v>11500</v>
      </c>
      <c r="D366" s="7">
        <v>79800</v>
      </c>
      <c r="E366" s="7">
        <v>10500</v>
      </c>
      <c r="F366" s="7">
        <v>5500</v>
      </c>
      <c r="G366" s="7">
        <v>2800</v>
      </c>
      <c r="H366" s="7">
        <v>6100</v>
      </c>
      <c r="I366" s="7">
        <v>2900</v>
      </c>
    </row>
    <row r="367" spans="1:9">
      <c r="A367" s="4" t="s">
        <v>373</v>
      </c>
      <c r="B367" s="7">
        <v>62100</v>
      </c>
      <c r="C367" s="7">
        <v>8800</v>
      </c>
      <c r="D367" s="7">
        <v>51100</v>
      </c>
      <c r="E367" s="7">
        <v>8000</v>
      </c>
      <c r="F367" s="7">
        <v>2400</v>
      </c>
      <c r="G367" s="7" t="s">
        <v>14</v>
      </c>
      <c r="H367" s="7">
        <v>1900</v>
      </c>
      <c r="I367" s="7" t="s">
        <v>14</v>
      </c>
    </row>
    <row r="368" spans="1:9">
      <c r="A368" s="4" t="s">
        <v>374</v>
      </c>
      <c r="B368" s="7">
        <v>69500</v>
      </c>
      <c r="C368" s="7">
        <v>9400</v>
      </c>
      <c r="D368" s="7">
        <v>54700</v>
      </c>
      <c r="E368" s="7">
        <v>8300</v>
      </c>
      <c r="F368" s="7">
        <v>3300</v>
      </c>
      <c r="G368" s="7" t="s">
        <v>14</v>
      </c>
      <c r="H368" s="7">
        <v>1300</v>
      </c>
      <c r="I368" s="7" t="s">
        <v>14</v>
      </c>
    </row>
    <row r="369" spans="1:9">
      <c r="A369" s="4" t="s">
        <v>375</v>
      </c>
      <c r="B369" s="7">
        <v>76100</v>
      </c>
      <c r="C369" s="7">
        <v>10600</v>
      </c>
      <c r="D369" s="7">
        <v>58400</v>
      </c>
      <c r="E369" s="7">
        <v>9300</v>
      </c>
      <c r="F369" s="7">
        <v>5400</v>
      </c>
      <c r="G369" s="7">
        <v>2800</v>
      </c>
      <c r="H369" s="7">
        <v>4400</v>
      </c>
      <c r="I369" s="7">
        <v>2600</v>
      </c>
    </row>
    <row r="370" spans="1:9">
      <c r="A370" s="4" t="s">
        <v>376</v>
      </c>
      <c r="B370" s="7">
        <v>101600</v>
      </c>
      <c r="C370" s="7">
        <v>13900</v>
      </c>
      <c r="D370" s="7">
        <v>75300</v>
      </c>
      <c r="E370" s="7">
        <v>12000</v>
      </c>
      <c r="F370" s="7">
        <v>3700</v>
      </c>
      <c r="G370" s="7" t="s">
        <v>14</v>
      </c>
      <c r="H370" s="7">
        <v>7700</v>
      </c>
      <c r="I370" s="7">
        <v>3800</v>
      </c>
    </row>
    <row r="371" spans="1:9">
      <c r="A371" s="4" t="s">
        <v>377</v>
      </c>
      <c r="B371" s="7">
        <v>104500</v>
      </c>
      <c r="C371" s="7">
        <v>11200</v>
      </c>
      <c r="D371" s="7">
        <v>69400</v>
      </c>
      <c r="E371" s="7">
        <v>9100</v>
      </c>
      <c r="F371" s="7">
        <v>4000</v>
      </c>
      <c r="G371" s="7">
        <v>2200</v>
      </c>
      <c r="H371" s="7">
        <v>10800</v>
      </c>
      <c r="I371" s="7">
        <v>3600</v>
      </c>
    </row>
    <row r="372" spans="1:9">
      <c r="A372" s="4" t="s">
        <v>378</v>
      </c>
      <c r="B372" s="7">
        <v>70800</v>
      </c>
      <c r="C372" s="7">
        <v>9700</v>
      </c>
      <c r="D372" s="7">
        <v>57500</v>
      </c>
      <c r="E372" s="7">
        <v>8700</v>
      </c>
      <c r="F372" s="7">
        <v>1600</v>
      </c>
      <c r="G372" s="7" t="s">
        <v>14</v>
      </c>
      <c r="H372" s="7">
        <v>2400</v>
      </c>
      <c r="I372" s="7" t="s">
        <v>14</v>
      </c>
    </row>
    <row r="373" spans="1:9">
      <c r="A373" s="4" t="s">
        <v>379</v>
      </c>
      <c r="B373" s="7">
        <v>97900</v>
      </c>
      <c r="C373" s="7">
        <v>10500</v>
      </c>
      <c r="D373" s="7">
        <v>73600</v>
      </c>
      <c r="E373" s="7">
        <v>9100</v>
      </c>
      <c r="F373" s="7">
        <v>4900</v>
      </c>
      <c r="G373" s="7">
        <v>2300</v>
      </c>
      <c r="H373" s="7">
        <v>5500</v>
      </c>
      <c r="I373" s="7">
        <v>2500</v>
      </c>
    </row>
    <row r="374" spans="1:9">
      <c r="A374" s="4" t="s">
        <v>380</v>
      </c>
      <c r="B374" s="7">
        <v>68000</v>
      </c>
      <c r="C374" s="7">
        <v>8900</v>
      </c>
      <c r="D374" s="7">
        <v>54900</v>
      </c>
      <c r="E374" s="7">
        <v>8000</v>
      </c>
      <c r="F374" s="7">
        <v>3300</v>
      </c>
      <c r="G374" s="7">
        <v>2000</v>
      </c>
      <c r="H374" s="7">
        <v>3300</v>
      </c>
      <c r="I374" s="7">
        <v>2000</v>
      </c>
    </row>
    <row r="375" spans="1:9">
      <c r="A375" s="4" t="s">
        <v>381</v>
      </c>
      <c r="B375" s="7">
        <v>95800</v>
      </c>
      <c r="C375" s="7">
        <v>10800</v>
      </c>
      <c r="D375" s="7">
        <v>67700</v>
      </c>
      <c r="E375" s="7">
        <v>9100</v>
      </c>
      <c r="F375" s="7">
        <v>5200</v>
      </c>
      <c r="G375" s="7">
        <v>2500</v>
      </c>
      <c r="H375" s="7">
        <v>6400</v>
      </c>
      <c r="I375" s="7">
        <v>2800</v>
      </c>
    </row>
    <row r="376" spans="1:9">
      <c r="A376" s="4" t="s">
        <v>382</v>
      </c>
      <c r="B376" s="7">
        <v>82100</v>
      </c>
      <c r="C376" s="7">
        <v>10900</v>
      </c>
      <c r="D376" s="7">
        <v>66000</v>
      </c>
      <c r="E376" s="7">
        <v>9800</v>
      </c>
      <c r="F376" s="7">
        <v>3300</v>
      </c>
      <c r="G376" s="7" t="s">
        <v>14</v>
      </c>
      <c r="H376" s="7">
        <v>3800</v>
      </c>
      <c r="I376" s="7">
        <v>2300</v>
      </c>
    </row>
    <row r="377" spans="1:9">
      <c r="A377" s="4" t="s">
        <v>383</v>
      </c>
      <c r="B377" s="7">
        <v>92800</v>
      </c>
      <c r="C377" s="7">
        <v>11300</v>
      </c>
      <c r="D377" s="7">
        <v>71300</v>
      </c>
      <c r="E377" s="7">
        <v>9900</v>
      </c>
      <c r="F377" s="7">
        <v>3000</v>
      </c>
      <c r="G377" s="7" t="s">
        <v>14</v>
      </c>
      <c r="H377" s="7">
        <v>4300</v>
      </c>
      <c r="I377" s="7">
        <v>2400</v>
      </c>
    </row>
    <row r="378" spans="1:9">
      <c r="A378" s="4" t="s">
        <v>384</v>
      </c>
      <c r="B378" s="7">
        <v>73300</v>
      </c>
      <c r="C378" s="7">
        <v>7600</v>
      </c>
      <c r="D378" s="7">
        <v>55200</v>
      </c>
      <c r="E378" s="7">
        <v>6600</v>
      </c>
      <c r="F378" s="7">
        <v>3000</v>
      </c>
      <c r="G378" s="7">
        <v>1500</v>
      </c>
      <c r="H378" s="7">
        <v>4400</v>
      </c>
      <c r="I378" s="7">
        <v>1900</v>
      </c>
    </row>
    <row r="379" spans="1:9">
      <c r="A379" s="4" t="s">
        <v>385</v>
      </c>
      <c r="B379" s="7">
        <v>80600</v>
      </c>
      <c r="C379" s="7">
        <v>8800</v>
      </c>
      <c r="D379" s="7">
        <v>62700</v>
      </c>
      <c r="E379" s="7">
        <v>7800</v>
      </c>
      <c r="F379" s="7">
        <v>2400</v>
      </c>
      <c r="G379" s="7" t="s">
        <v>14</v>
      </c>
      <c r="H379" s="7">
        <v>5100</v>
      </c>
      <c r="I379" s="7">
        <v>2200</v>
      </c>
    </row>
    <row r="380" spans="1:9">
      <c r="A380" s="4" t="s">
        <v>386</v>
      </c>
      <c r="B380" s="7">
        <v>64600</v>
      </c>
      <c r="C380" s="7">
        <v>10200</v>
      </c>
      <c r="D380" s="7">
        <v>50100</v>
      </c>
      <c r="E380" s="7">
        <v>9000</v>
      </c>
      <c r="F380" s="7">
        <v>2800</v>
      </c>
      <c r="G380" s="7" t="s">
        <v>14</v>
      </c>
      <c r="H380" s="7">
        <v>4900</v>
      </c>
      <c r="I380" s="7">
        <v>2800</v>
      </c>
    </row>
    <row r="381" spans="1:9">
      <c r="A381" s="4" t="s">
        <v>387</v>
      </c>
      <c r="B381" s="7">
        <v>75700</v>
      </c>
      <c r="C381" s="7">
        <v>11000</v>
      </c>
      <c r="D381" s="7">
        <v>67600</v>
      </c>
      <c r="E381" s="7">
        <v>10400</v>
      </c>
      <c r="F381" s="7">
        <v>3900</v>
      </c>
      <c r="G381" s="7" t="s">
        <v>14</v>
      </c>
      <c r="H381" s="7">
        <v>1300</v>
      </c>
      <c r="I381" s="7" t="s">
        <v>14</v>
      </c>
    </row>
    <row r="382" spans="1:9">
      <c r="A382" s="4" t="s">
        <v>388</v>
      </c>
      <c r="B382" s="7">
        <v>94800</v>
      </c>
      <c r="C382" s="7">
        <v>12700</v>
      </c>
      <c r="D382" s="7">
        <v>79600</v>
      </c>
      <c r="E382" s="7">
        <v>11600</v>
      </c>
      <c r="F382" s="7">
        <v>3100</v>
      </c>
      <c r="G382" s="7" t="s">
        <v>14</v>
      </c>
      <c r="H382" s="7">
        <v>5500</v>
      </c>
      <c r="I382" s="7">
        <v>3100</v>
      </c>
    </row>
    <row r="383" spans="1:9">
      <c r="A383" s="4" t="s">
        <v>389</v>
      </c>
      <c r="B383" s="7">
        <v>68600</v>
      </c>
      <c r="C383" s="7">
        <v>10100</v>
      </c>
      <c r="D383" s="7">
        <v>57100</v>
      </c>
      <c r="E383" s="7">
        <v>9200</v>
      </c>
      <c r="F383" s="7" t="s">
        <v>56</v>
      </c>
      <c r="G383" s="7" t="s">
        <v>56</v>
      </c>
      <c r="H383" s="7">
        <v>1200</v>
      </c>
      <c r="I383" s="7" t="s">
        <v>14</v>
      </c>
    </row>
    <row r="384" spans="1:9">
      <c r="A384" s="4" t="s">
        <v>390</v>
      </c>
      <c r="B384" s="7">
        <v>67200</v>
      </c>
      <c r="C384" s="7">
        <v>9400</v>
      </c>
      <c r="D384" s="7">
        <v>55000</v>
      </c>
      <c r="E384" s="7">
        <v>8500</v>
      </c>
      <c r="F384" s="7">
        <v>1900</v>
      </c>
      <c r="G384" s="7" t="s">
        <v>14</v>
      </c>
      <c r="H384" s="7">
        <v>2900</v>
      </c>
      <c r="I384" s="7" t="s">
        <v>14</v>
      </c>
    </row>
    <row r="385" spans="1:9">
      <c r="A385" s="4" t="s">
        <v>391</v>
      </c>
      <c r="B385" s="7">
        <v>57800</v>
      </c>
      <c r="C385" s="7">
        <v>7900</v>
      </c>
      <c r="D385" s="7">
        <v>43900</v>
      </c>
      <c r="E385" s="7">
        <v>6900</v>
      </c>
      <c r="F385" s="7">
        <v>1100</v>
      </c>
      <c r="G385" s="7" t="s">
        <v>14</v>
      </c>
      <c r="H385" s="7">
        <v>2200</v>
      </c>
      <c r="I385" s="7" t="s">
        <v>14</v>
      </c>
    </row>
    <row r="386" spans="1:9">
      <c r="A386" s="4" t="s">
        <v>392</v>
      </c>
      <c r="B386" s="7">
        <v>63800</v>
      </c>
      <c r="C386" s="7">
        <v>10100</v>
      </c>
      <c r="D386" s="7">
        <v>50400</v>
      </c>
      <c r="E386" s="7">
        <v>9000</v>
      </c>
      <c r="F386" s="7">
        <v>1600</v>
      </c>
      <c r="G386" s="7" t="s">
        <v>14</v>
      </c>
      <c r="H386" s="7">
        <v>5200</v>
      </c>
      <c r="I386" s="7">
        <v>2900</v>
      </c>
    </row>
    <row r="387" spans="1:9">
      <c r="A387" s="4" t="s">
        <v>393</v>
      </c>
      <c r="B387" s="7">
        <v>122200</v>
      </c>
      <c r="C387" s="7">
        <v>15200</v>
      </c>
      <c r="D387" s="7">
        <v>88600</v>
      </c>
      <c r="E387" s="7">
        <v>13000</v>
      </c>
      <c r="F387" s="7">
        <v>13700</v>
      </c>
      <c r="G387" s="7">
        <v>5100</v>
      </c>
      <c r="H387" s="7">
        <v>6400</v>
      </c>
      <c r="I387" s="7">
        <v>3500</v>
      </c>
    </row>
    <row r="388" spans="1:9">
      <c r="A388" s="4" t="s">
        <v>394</v>
      </c>
      <c r="B388" s="7">
        <v>74500</v>
      </c>
      <c r="C388" s="7">
        <v>12300</v>
      </c>
      <c r="D388" s="7">
        <v>63400</v>
      </c>
      <c r="E388" s="7">
        <v>11400</v>
      </c>
      <c r="F388" s="7" t="s">
        <v>56</v>
      </c>
      <c r="G388" s="7" t="s">
        <v>56</v>
      </c>
      <c r="H388" s="7">
        <v>2700</v>
      </c>
      <c r="I388" s="7" t="s">
        <v>14</v>
      </c>
    </row>
    <row r="389" spans="1:9">
      <c r="A389" s="4" t="s">
        <v>395</v>
      </c>
      <c r="B389" s="7">
        <v>81600</v>
      </c>
      <c r="C389" s="7">
        <v>9100</v>
      </c>
      <c r="D389" s="7">
        <v>62100</v>
      </c>
      <c r="E389" s="7">
        <v>7900</v>
      </c>
      <c r="F389" s="7">
        <v>1400</v>
      </c>
      <c r="G389" s="7" t="s">
        <v>14</v>
      </c>
      <c r="H389" s="7">
        <v>5400</v>
      </c>
      <c r="I389" s="7">
        <v>2400</v>
      </c>
    </row>
    <row r="390" spans="1:9">
      <c r="A390" s="4" t="s">
        <v>396</v>
      </c>
      <c r="B390" s="7">
        <v>64600</v>
      </c>
      <c r="C390" s="7">
        <v>9400</v>
      </c>
      <c r="D390" s="7">
        <v>53900</v>
      </c>
      <c r="E390" s="7">
        <v>8600</v>
      </c>
      <c r="F390" s="7">
        <v>3300</v>
      </c>
      <c r="G390" s="7" t="s">
        <v>14</v>
      </c>
      <c r="H390" s="7">
        <v>2400</v>
      </c>
      <c r="I390" s="7" t="s">
        <v>14</v>
      </c>
    </row>
    <row r="391" spans="1:9">
      <c r="A391" s="4" t="s">
        <v>397</v>
      </c>
      <c r="B391" s="7">
        <v>63500</v>
      </c>
      <c r="C391" s="7">
        <v>9300</v>
      </c>
      <c r="D391" s="7">
        <v>49500</v>
      </c>
      <c r="E391" s="7">
        <v>8200</v>
      </c>
      <c r="F391" s="7" t="s">
        <v>56</v>
      </c>
      <c r="G391" s="7" t="s">
        <v>56</v>
      </c>
      <c r="H391" s="7">
        <v>1900</v>
      </c>
      <c r="I391" s="7" t="s">
        <v>14</v>
      </c>
    </row>
    <row r="392" spans="1:9">
      <c r="A392" s="4" t="s">
        <v>398</v>
      </c>
      <c r="B392" s="7">
        <v>99600</v>
      </c>
      <c r="C392" s="7">
        <v>16100</v>
      </c>
      <c r="D392" s="7">
        <v>87700</v>
      </c>
      <c r="E392" s="7">
        <v>15100</v>
      </c>
      <c r="F392" s="7">
        <v>3200</v>
      </c>
      <c r="G392" s="7" t="s">
        <v>14</v>
      </c>
      <c r="H392" s="7">
        <v>2700</v>
      </c>
      <c r="I392" s="7" t="s">
        <v>14</v>
      </c>
    </row>
    <row r="393" spans="1:9">
      <c r="A393" s="4" t="s">
        <v>399</v>
      </c>
      <c r="B393" s="7">
        <v>65800</v>
      </c>
      <c r="C393" s="7">
        <v>8500</v>
      </c>
      <c r="D393" s="7">
        <v>56100</v>
      </c>
      <c r="E393" s="7">
        <v>7800</v>
      </c>
      <c r="F393" s="7">
        <v>3000</v>
      </c>
      <c r="G393" s="7">
        <v>1800</v>
      </c>
      <c r="H393" s="7">
        <v>1200</v>
      </c>
      <c r="I393" s="7" t="s">
        <v>14</v>
      </c>
    </row>
    <row r="394" spans="1:9">
      <c r="A394" s="4" t="s">
        <v>400</v>
      </c>
      <c r="B394" s="7">
        <v>92900</v>
      </c>
      <c r="C394" s="7">
        <v>13300</v>
      </c>
      <c r="D394" s="7">
        <v>74200</v>
      </c>
      <c r="E394" s="7">
        <v>11900</v>
      </c>
      <c r="F394" s="7">
        <v>3100</v>
      </c>
      <c r="G394" s="7" t="s">
        <v>14</v>
      </c>
      <c r="H394" s="7">
        <v>6100</v>
      </c>
      <c r="I394" s="7">
        <v>3400</v>
      </c>
    </row>
    <row r="395" spans="1:9">
      <c r="A395" s="4" t="s">
        <v>401</v>
      </c>
      <c r="B395" s="7">
        <v>92000</v>
      </c>
      <c r="C395" s="7">
        <v>10500</v>
      </c>
      <c r="D395" s="7">
        <v>66600</v>
      </c>
      <c r="E395" s="7">
        <v>9000</v>
      </c>
      <c r="F395" s="7">
        <v>6500</v>
      </c>
      <c r="G395" s="7">
        <v>2800</v>
      </c>
      <c r="H395" s="7">
        <v>4800</v>
      </c>
      <c r="I395" s="7">
        <v>2400</v>
      </c>
    </row>
    <row r="396" spans="1:9">
      <c r="A396" s="4" t="s">
        <v>402</v>
      </c>
      <c r="B396" s="7">
        <v>77900</v>
      </c>
      <c r="C396" s="7">
        <v>9000</v>
      </c>
      <c r="D396" s="7">
        <v>60900</v>
      </c>
      <c r="E396" s="7">
        <v>8000</v>
      </c>
      <c r="F396" s="7">
        <v>2700</v>
      </c>
      <c r="G396" s="7" t="s">
        <v>14</v>
      </c>
      <c r="H396" s="7">
        <v>4600</v>
      </c>
      <c r="I396" s="7">
        <v>2200</v>
      </c>
    </row>
    <row r="397" spans="1:9">
      <c r="A397" s="4" t="s">
        <v>403</v>
      </c>
      <c r="B397" s="7">
        <v>81200</v>
      </c>
      <c r="C397" s="7">
        <v>11000</v>
      </c>
      <c r="D397" s="7">
        <v>64600</v>
      </c>
      <c r="E397" s="7">
        <v>9900</v>
      </c>
      <c r="F397" s="7">
        <v>4600</v>
      </c>
      <c r="G397" s="7">
        <v>2600</v>
      </c>
      <c r="H397" s="7">
        <v>3400</v>
      </c>
      <c r="I397" s="7" t="s">
        <v>14</v>
      </c>
    </row>
    <row r="398" spans="1:9">
      <c r="A398" s="4" t="s">
        <v>404</v>
      </c>
      <c r="B398" s="7">
        <v>89600</v>
      </c>
      <c r="C398" s="7">
        <v>15700</v>
      </c>
      <c r="D398" s="7">
        <v>77600</v>
      </c>
      <c r="E398" s="7">
        <v>14600</v>
      </c>
      <c r="F398" s="7">
        <v>4600</v>
      </c>
      <c r="G398" s="7" t="s">
        <v>14</v>
      </c>
      <c r="H398" s="7">
        <v>7300</v>
      </c>
      <c r="I398" s="7">
        <v>4500</v>
      </c>
    </row>
    <row r="399" spans="1:9">
      <c r="A399" s="4" t="s">
        <v>405</v>
      </c>
      <c r="B399" s="7">
        <v>79200</v>
      </c>
      <c r="C399" s="7">
        <v>11200</v>
      </c>
      <c r="D399" s="7">
        <v>64600</v>
      </c>
      <c r="E399" s="7">
        <v>10100</v>
      </c>
      <c r="F399" s="7">
        <v>2200</v>
      </c>
      <c r="G399" s="7" t="s">
        <v>14</v>
      </c>
      <c r="H399" s="7">
        <v>5000</v>
      </c>
      <c r="I399" s="7">
        <v>2800</v>
      </c>
    </row>
    <row r="400" spans="1:9">
      <c r="A400" s="4" t="s">
        <v>406</v>
      </c>
      <c r="B400" s="7">
        <v>154300</v>
      </c>
      <c r="C400" s="7">
        <v>17000</v>
      </c>
      <c r="D400" s="7">
        <v>110700</v>
      </c>
      <c r="E400" s="7">
        <v>14400</v>
      </c>
      <c r="F400" s="7">
        <v>7000</v>
      </c>
      <c r="G400" s="7">
        <v>3600</v>
      </c>
      <c r="H400" s="7">
        <v>6700</v>
      </c>
      <c r="I400" s="7">
        <v>3500</v>
      </c>
    </row>
    <row r="401" spans="1:9">
      <c r="A401" s="4" t="s">
        <v>407</v>
      </c>
      <c r="B401" s="7">
        <v>85100</v>
      </c>
      <c r="C401" s="7">
        <v>10500</v>
      </c>
      <c r="D401" s="7">
        <v>62400</v>
      </c>
      <c r="E401" s="7">
        <v>9000</v>
      </c>
      <c r="F401" s="7">
        <v>3800</v>
      </c>
      <c r="G401" s="7">
        <v>2200</v>
      </c>
      <c r="H401" s="7">
        <v>8000</v>
      </c>
      <c r="I401" s="7">
        <v>3200</v>
      </c>
    </row>
    <row r="402" spans="1:9">
      <c r="A402" s="4" t="s">
        <v>408</v>
      </c>
      <c r="B402" s="7">
        <v>68600</v>
      </c>
      <c r="C402" s="7">
        <v>9300</v>
      </c>
      <c r="D402" s="7">
        <v>52400</v>
      </c>
      <c r="E402" s="7">
        <v>8200</v>
      </c>
      <c r="F402" s="7" t="s">
        <v>56</v>
      </c>
      <c r="G402" s="7" t="s">
        <v>56</v>
      </c>
      <c r="H402" s="7">
        <v>2700</v>
      </c>
      <c r="I402" s="7" t="s">
        <v>14</v>
      </c>
    </row>
    <row r="403" spans="1:9">
      <c r="A403" s="4" t="s">
        <v>409</v>
      </c>
      <c r="B403" s="7">
        <v>67100</v>
      </c>
      <c r="C403" s="7">
        <v>12200</v>
      </c>
      <c r="D403" s="7">
        <v>56200</v>
      </c>
      <c r="E403" s="7">
        <v>11100</v>
      </c>
      <c r="F403" s="7" t="s">
        <v>56</v>
      </c>
      <c r="G403" s="7" t="s">
        <v>56</v>
      </c>
      <c r="H403" s="7">
        <v>1800</v>
      </c>
      <c r="I403" s="7" t="s">
        <v>14</v>
      </c>
    </row>
    <row r="404" spans="1:9">
      <c r="A404" s="4" t="s">
        <v>410</v>
      </c>
      <c r="B404" s="7">
        <v>66700</v>
      </c>
      <c r="C404" s="7">
        <v>11000</v>
      </c>
      <c r="D404" s="7">
        <v>51800</v>
      </c>
      <c r="E404" s="7">
        <v>9700</v>
      </c>
      <c r="F404" s="7" t="s">
        <v>56</v>
      </c>
      <c r="G404" s="7" t="s">
        <v>56</v>
      </c>
      <c r="H404" s="7">
        <v>3500</v>
      </c>
      <c r="I404" s="7" t="s">
        <v>14</v>
      </c>
    </row>
    <row r="405" spans="1:9">
      <c r="A405" s="4" t="s">
        <v>411</v>
      </c>
      <c r="B405" s="7">
        <v>71300</v>
      </c>
      <c r="C405" s="7">
        <v>11000</v>
      </c>
      <c r="D405" s="7">
        <v>62700</v>
      </c>
      <c r="E405" s="7">
        <v>10300</v>
      </c>
      <c r="F405" s="7" t="s">
        <v>56</v>
      </c>
      <c r="G405" s="7" t="s">
        <v>56</v>
      </c>
      <c r="H405" s="7">
        <v>2000</v>
      </c>
      <c r="I405" s="7" t="s">
        <v>14</v>
      </c>
    </row>
    <row r="406" spans="1:9">
      <c r="A406" s="4" t="s">
        <v>412</v>
      </c>
      <c r="B406" s="7">
        <v>75600</v>
      </c>
      <c r="C406" s="7">
        <v>10100</v>
      </c>
      <c r="D406" s="7">
        <v>64300</v>
      </c>
      <c r="E406" s="7">
        <v>9300</v>
      </c>
      <c r="F406" s="7">
        <v>3200</v>
      </c>
      <c r="G406" s="7" t="s">
        <v>14</v>
      </c>
      <c r="H406" s="7">
        <v>1300</v>
      </c>
      <c r="I406" s="7" t="s">
        <v>14</v>
      </c>
    </row>
    <row r="407" spans="1:9">
      <c r="A407" s="4" t="s">
        <v>413</v>
      </c>
      <c r="B407" s="7">
        <v>81200</v>
      </c>
      <c r="C407" s="7">
        <v>12000</v>
      </c>
      <c r="D407" s="7">
        <v>68500</v>
      </c>
      <c r="E407" s="7">
        <v>11000</v>
      </c>
      <c r="F407" s="7">
        <v>3500</v>
      </c>
      <c r="G407" s="7" t="s">
        <v>14</v>
      </c>
      <c r="H407" s="7">
        <v>3500</v>
      </c>
      <c r="I407" s="7" t="s">
        <v>14</v>
      </c>
    </row>
    <row r="408" spans="1:9">
      <c r="A408" s="4" t="s">
        <v>414</v>
      </c>
      <c r="B408" s="7">
        <v>67800</v>
      </c>
      <c r="C408" s="7">
        <v>11900</v>
      </c>
      <c r="D408" s="7">
        <v>58300</v>
      </c>
      <c r="E408" s="7">
        <v>11100</v>
      </c>
      <c r="F408" s="7" t="s">
        <v>56</v>
      </c>
      <c r="G408" s="7" t="s">
        <v>56</v>
      </c>
      <c r="H408" s="7">
        <v>2300</v>
      </c>
      <c r="I408" s="7" t="s">
        <v>14</v>
      </c>
    </row>
    <row r="409" spans="1:9">
      <c r="A409" s="4" t="s">
        <v>415</v>
      </c>
      <c r="B409" s="7">
        <v>55100</v>
      </c>
      <c r="C409" s="7">
        <v>8400</v>
      </c>
      <c r="D409" s="7">
        <v>47100</v>
      </c>
      <c r="E409" s="7">
        <v>7800</v>
      </c>
      <c r="F409" s="7">
        <v>1000</v>
      </c>
      <c r="G409" s="7" t="s">
        <v>14</v>
      </c>
      <c r="H409" s="7">
        <v>1100</v>
      </c>
      <c r="I409" s="7" t="s">
        <v>14</v>
      </c>
    </row>
    <row r="410" spans="1:9">
      <c r="A410" s="4" t="s">
        <v>416</v>
      </c>
      <c r="B410" s="7">
        <v>48400</v>
      </c>
      <c r="C410" s="7">
        <v>8300</v>
      </c>
      <c r="D410" s="7">
        <v>37500</v>
      </c>
      <c r="E410" s="7">
        <v>7300</v>
      </c>
      <c r="F410" s="7">
        <v>2000</v>
      </c>
      <c r="G410" s="7" t="s">
        <v>14</v>
      </c>
      <c r="H410" s="7">
        <v>2200</v>
      </c>
      <c r="I410" s="7" t="s">
        <v>14</v>
      </c>
    </row>
    <row r="411" spans="1:9">
      <c r="A411" s="4" t="s">
        <v>417</v>
      </c>
      <c r="B411" s="7">
        <v>54500</v>
      </c>
      <c r="C411" s="7">
        <v>9800</v>
      </c>
      <c r="D411" s="7">
        <v>42000</v>
      </c>
      <c r="E411" s="7">
        <v>8600</v>
      </c>
      <c r="F411" s="7">
        <v>2200</v>
      </c>
      <c r="G411" s="7" t="s">
        <v>14</v>
      </c>
      <c r="H411" s="7">
        <v>3000</v>
      </c>
      <c r="I411" s="7" t="s">
        <v>14</v>
      </c>
    </row>
    <row r="412" spans="1:9">
      <c r="A412" s="4" t="s">
        <v>418</v>
      </c>
      <c r="B412" s="7">
        <v>68700</v>
      </c>
      <c r="C412" s="7">
        <v>4500</v>
      </c>
      <c r="D412" s="7">
        <v>58600</v>
      </c>
      <c r="E412" s="7">
        <v>4200</v>
      </c>
      <c r="F412" s="7">
        <v>1900</v>
      </c>
      <c r="G412" s="7">
        <v>800</v>
      </c>
      <c r="H412" s="7">
        <v>2400</v>
      </c>
      <c r="I412" s="7">
        <v>800</v>
      </c>
    </row>
    <row r="413" spans="1:9">
      <c r="A413" s="4" t="s">
        <v>419</v>
      </c>
      <c r="B413" s="7">
        <v>51800</v>
      </c>
      <c r="C413" s="7">
        <v>6600</v>
      </c>
      <c r="D413" s="7">
        <v>39800</v>
      </c>
      <c r="E413" s="7">
        <v>5800</v>
      </c>
      <c r="F413" s="7">
        <v>3200</v>
      </c>
      <c r="G413" s="7">
        <v>1600</v>
      </c>
      <c r="H413" s="7">
        <v>5700</v>
      </c>
      <c r="I413" s="7">
        <v>2200</v>
      </c>
    </row>
    <row r="414" spans="1:9">
      <c r="A414" s="4" t="s">
        <v>420</v>
      </c>
      <c r="B414" s="7">
        <v>88000</v>
      </c>
      <c r="C414" s="7">
        <v>8500</v>
      </c>
      <c r="D414" s="7">
        <v>70200</v>
      </c>
      <c r="E414" s="7">
        <v>7600</v>
      </c>
      <c r="F414" s="7">
        <v>4300</v>
      </c>
      <c r="G414" s="7">
        <v>1900</v>
      </c>
      <c r="H414" s="7">
        <v>6300</v>
      </c>
      <c r="I414" s="7">
        <v>2300</v>
      </c>
    </row>
    <row r="415" spans="1:9">
      <c r="A415" s="4" t="s">
        <v>421</v>
      </c>
      <c r="B415" s="7">
        <v>62600</v>
      </c>
      <c r="C415" s="7">
        <v>9000</v>
      </c>
      <c r="D415" s="7">
        <v>54300</v>
      </c>
      <c r="E415" s="7">
        <v>8400</v>
      </c>
      <c r="F415" s="7">
        <v>1000</v>
      </c>
      <c r="G415" s="7" t="s">
        <v>14</v>
      </c>
      <c r="H415" s="7">
        <v>900</v>
      </c>
      <c r="I415" s="7" t="s">
        <v>14</v>
      </c>
    </row>
    <row r="416" spans="1:9">
      <c r="A416" s="4" t="s">
        <v>422</v>
      </c>
      <c r="B416" s="7">
        <v>70600</v>
      </c>
      <c r="C416" s="7">
        <v>13100</v>
      </c>
      <c r="D416" s="7">
        <v>48600</v>
      </c>
      <c r="E416" s="7">
        <v>10900</v>
      </c>
      <c r="F416" s="7">
        <v>3400</v>
      </c>
      <c r="G416" s="7" t="s">
        <v>14</v>
      </c>
      <c r="H416" s="7">
        <v>3500</v>
      </c>
      <c r="I416" s="7" t="s">
        <v>14</v>
      </c>
    </row>
    <row r="417" spans="1:9">
      <c r="A417" s="4" t="s">
        <v>423</v>
      </c>
      <c r="B417" s="7">
        <v>60800</v>
      </c>
      <c r="C417" s="7">
        <v>8000</v>
      </c>
      <c r="D417" s="7">
        <v>50600</v>
      </c>
      <c r="E417" s="7">
        <v>7300</v>
      </c>
      <c r="F417" s="7">
        <v>900</v>
      </c>
      <c r="G417" s="7" t="s">
        <v>14</v>
      </c>
      <c r="H417" s="7">
        <v>4500</v>
      </c>
      <c r="I417" s="7">
        <v>2200</v>
      </c>
    </row>
    <row r="418" spans="1:9">
      <c r="A418" s="4" t="s">
        <v>424</v>
      </c>
      <c r="B418" s="7">
        <v>55800</v>
      </c>
      <c r="C418" s="7">
        <v>7900</v>
      </c>
      <c r="D418" s="7">
        <v>45500</v>
      </c>
      <c r="E418" s="7">
        <v>7100</v>
      </c>
      <c r="F418" s="7">
        <v>1000</v>
      </c>
      <c r="G418" s="7" t="s">
        <v>14</v>
      </c>
      <c r="H418" s="7">
        <v>2600</v>
      </c>
      <c r="I418" s="7" t="s">
        <v>14</v>
      </c>
    </row>
    <row r="419" spans="1:9">
      <c r="A419" s="4" t="s">
        <v>425</v>
      </c>
      <c r="B419" s="7">
        <v>65200</v>
      </c>
      <c r="C419" s="7">
        <v>11300</v>
      </c>
      <c r="D419" s="7">
        <v>51200</v>
      </c>
      <c r="E419" s="7">
        <v>10000</v>
      </c>
      <c r="F419" s="7" t="s">
        <v>56</v>
      </c>
      <c r="G419" s="7" t="s">
        <v>56</v>
      </c>
      <c r="H419" s="7">
        <v>3300</v>
      </c>
      <c r="I419" s="7" t="s">
        <v>14</v>
      </c>
    </row>
    <row r="420" spans="1:9">
      <c r="A420" s="4" t="s">
        <v>426</v>
      </c>
      <c r="B420" s="7">
        <v>70500</v>
      </c>
      <c r="C420" s="7">
        <v>12800</v>
      </c>
      <c r="D420" s="7">
        <v>63800</v>
      </c>
      <c r="E420" s="7">
        <v>12200</v>
      </c>
      <c r="F420" s="7" t="s">
        <v>56</v>
      </c>
      <c r="G420" s="7" t="s">
        <v>56</v>
      </c>
      <c r="H420" s="7">
        <v>2100</v>
      </c>
      <c r="I420" s="7" t="s">
        <v>14</v>
      </c>
    </row>
    <row r="421" spans="1:9">
      <c r="A421" s="4" t="s">
        <v>427</v>
      </c>
      <c r="B421" s="7">
        <v>76700</v>
      </c>
      <c r="C421" s="7">
        <v>12900</v>
      </c>
      <c r="D421" s="7">
        <v>67900</v>
      </c>
      <c r="E421" s="7">
        <v>12100</v>
      </c>
      <c r="F421" s="7" t="s">
        <v>56</v>
      </c>
      <c r="G421" s="7" t="s">
        <v>56</v>
      </c>
      <c r="H421" s="7" t="s">
        <v>56</v>
      </c>
      <c r="I421" s="7" t="s">
        <v>56</v>
      </c>
    </row>
    <row r="422" spans="1:9">
      <c r="A422" s="4" t="s">
        <v>428</v>
      </c>
      <c r="B422" s="7">
        <v>59000</v>
      </c>
      <c r="C422" s="7">
        <v>10500</v>
      </c>
      <c r="D422" s="7">
        <v>45100</v>
      </c>
      <c r="E422" s="7">
        <v>9200</v>
      </c>
      <c r="F422" s="7">
        <v>2500</v>
      </c>
      <c r="G422" s="7" t="s">
        <v>14</v>
      </c>
      <c r="H422" s="7">
        <v>3400</v>
      </c>
      <c r="I422" s="7" t="s">
        <v>14</v>
      </c>
    </row>
    <row r="423" spans="1:9">
      <c r="A423" s="4" t="s">
        <v>429</v>
      </c>
      <c r="B423" s="7">
        <v>54600</v>
      </c>
      <c r="C423" s="7">
        <v>9500</v>
      </c>
      <c r="D423" s="7">
        <v>43100</v>
      </c>
      <c r="E423" s="7">
        <v>8400</v>
      </c>
      <c r="F423" s="7">
        <v>2000</v>
      </c>
      <c r="G423" s="7" t="s">
        <v>14</v>
      </c>
      <c r="H423" s="7">
        <v>3600</v>
      </c>
      <c r="I423" s="7" t="s">
        <v>14</v>
      </c>
    </row>
    <row r="424" spans="1:9">
      <c r="A424" s="4" t="s">
        <v>430</v>
      </c>
      <c r="B424" s="7">
        <v>67500</v>
      </c>
      <c r="C424" s="7">
        <v>11200</v>
      </c>
      <c r="D424" s="7">
        <v>55600</v>
      </c>
      <c r="E424" s="7">
        <v>10200</v>
      </c>
      <c r="F424" s="7" t="s">
        <v>56</v>
      </c>
      <c r="G424" s="7" t="s">
        <v>56</v>
      </c>
      <c r="H424" s="7">
        <v>2000</v>
      </c>
      <c r="I424" s="7" t="s">
        <v>14</v>
      </c>
    </row>
    <row r="425" spans="1:9">
      <c r="A425" s="4" t="s">
        <v>431</v>
      </c>
      <c r="B425" s="7">
        <v>66500</v>
      </c>
      <c r="C425" s="7">
        <v>11200</v>
      </c>
      <c r="D425" s="7">
        <v>54200</v>
      </c>
      <c r="E425" s="7">
        <v>10100</v>
      </c>
      <c r="F425" s="7">
        <v>1800</v>
      </c>
      <c r="G425" s="7" t="s">
        <v>14</v>
      </c>
      <c r="H425" s="7">
        <v>3900</v>
      </c>
      <c r="I425" s="7" t="s">
        <v>14</v>
      </c>
    </row>
    <row r="426" spans="1:9">
      <c r="A426" s="4" t="s">
        <v>432</v>
      </c>
      <c r="B426" s="7">
        <v>64300</v>
      </c>
      <c r="C426" s="7">
        <v>9600</v>
      </c>
      <c r="D426" s="7">
        <v>50200</v>
      </c>
      <c r="E426" s="7">
        <v>8500</v>
      </c>
      <c r="F426" s="7">
        <v>1500</v>
      </c>
      <c r="G426" s="7" t="s">
        <v>14</v>
      </c>
      <c r="H426" s="7">
        <v>6100</v>
      </c>
      <c r="I426" s="7">
        <v>3000</v>
      </c>
    </row>
    <row r="427" spans="1:9">
      <c r="A427" s="4" t="s">
        <v>433</v>
      </c>
      <c r="B427" s="7">
        <v>65800</v>
      </c>
      <c r="C427" s="7">
        <v>9800</v>
      </c>
      <c r="D427" s="7">
        <v>57000</v>
      </c>
      <c r="E427" s="7">
        <v>9200</v>
      </c>
      <c r="F427" s="7">
        <v>4200</v>
      </c>
      <c r="G427" s="7" t="s">
        <v>14</v>
      </c>
      <c r="H427" s="7">
        <v>2100</v>
      </c>
      <c r="I427" s="7" t="s">
        <v>14</v>
      </c>
    </row>
    <row r="428" spans="1:9">
      <c r="A428" s="4" t="s">
        <v>434</v>
      </c>
      <c r="B428" s="7">
        <v>63500</v>
      </c>
      <c r="C428" s="7">
        <v>11200</v>
      </c>
      <c r="D428" s="7">
        <v>48800</v>
      </c>
      <c r="E428" s="7">
        <v>9800</v>
      </c>
      <c r="F428" s="7">
        <v>1800</v>
      </c>
      <c r="G428" s="7" t="s">
        <v>14</v>
      </c>
      <c r="H428" s="7">
        <v>3600</v>
      </c>
      <c r="I428" s="7" t="s">
        <v>14</v>
      </c>
    </row>
    <row r="429" spans="1:9">
      <c r="A429" s="4" t="s">
        <v>435</v>
      </c>
      <c r="B429" s="7">
        <v>70200</v>
      </c>
      <c r="C429" s="7">
        <v>10800</v>
      </c>
      <c r="D429" s="7">
        <v>52700</v>
      </c>
      <c r="E429" s="7">
        <v>9400</v>
      </c>
      <c r="F429" s="7">
        <v>2100</v>
      </c>
      <c r="G429" s="7" t="s">
        <v>14</v>
      </c>
      <c r="H429" s="7">
        <v>4200</v>
      </c>
      <c r="I429" s="7">
        <v>2600</v>
      </c>
    </row>
    <row r="430" spans="1:9">
      <c r="A430" s="4" t="s">
        <v>436</v>
      </c>
      <c r="B430" s="7">
        <v>62000</v>
      </c>
      <c r="C430" s="7">
        <v>9300</v>
      </c>
      <c r="D430" s="7">
        <v>52300</v>
      </c>
      <c r="E430" s="7">
        <v>8600</v>
      </c>
      <c r="F430" s="7" t="s">
        <v>56</v>
      </c>
      <c r="G430" s="7" t="s">
        <v>56</v>
      </c>
      <c r="H430" s="7">
        <v>1700</v>
      </c>
      <c r="I430" s="7" t="s">
        <v>14</v>
      </c>
    </row>
    <row r="431" spans="1:9">
      <c r="A431" s="4" t="s">
        <v>437</v>
      </c>
      <c r="B431" s="7">
        <v>70500</v>
      </c>
      <c r="C431" s="7">
        <v>12100</v>
      </c>
      <c r="D431" s="7">
        <v>52500</v>
      </c>
      <c r="E431" s="7">
        <v>10400</v>
      </c>
      <c r="F431" s="7">
        <v>2700</v>
      </c>
      <c r="G431" s="7" t="s">
        <v>14</v>
      </c>
      <c r="H431" s="7" t="s">
        <v>56</v>
      </c>
      <c r="I431" s="7" t="s">
        <v>56</v>
      </c>
    </row>
    <row r="432" spans="1:9">
      <c r="A432" s="4" t="s">
        <v>438</v>
      </c>
      <c r="B432" s="7">
        <v>67900</v>
      </c>
      <c r="C432" s="7">
        <v>11600</v>
      </c>
      <c r="D432" s="7">
        <v>54200</v>
      </c>
      <c r="E432" s="7">
        <v>10400</v>
      </c>
      <c r="F432" s="7" t="s">
        <v>56</v>
      </c>
      <c r="G432" s="7" t="s">
        <v>56</v>
      </c>
      <c r="H432" s="7">
        <v>1400</v>
      </c>
      <c r="I432" s="7" t="s">
        <v>14</v>
      </c>
    </row>
    <row r="433" spans="1:9">
      <c r="A433" s="4" t="s">
        <v>439</v>
      </c>
      <c r="B433" s="7">
        <v>67000</v>
      </c>
      <c r="C433" s="7">
        <v>7300</v>
      </c>
      <c r="D433" s="7">
        <v>55700</v>
      </c>
      <c r="E433" s="7">
        <v>6700</v>
      </c>
      <c r="F433" s="7">
        <v>4200</v>
      </c>
      <c r="G433" s="7">
        <v>1800</v>
      </c>
      <c r="H433" s="7">
        <v>4200</v>
      </c>
      <c r="I433" s="7">
        <v>1800</v>
      </c>
    </row>
    <row r="434" spans="1:9">
      <c r="A434" s="4" t="s">
        <v>440</v>
      </c>
      <c r="B434" s="7">
        <v>61900</v>
      </c>
      <c r="C434" s="7">
        <v>10700</v>
      </c>
      <c r="D434" s="7">
        <v>46800</v>
      </c>
      <c r="E434" s="7">
        <v>9300</v>
      </c>
      <c r="F434" s="7">
        <v>2100</v>
      </c>
      <c r="G434" s="7" t="s">
        <v>14</v>
      </c>
      <c r="H434" s="7">
        <v>2200</v>
      </c>
      <c r="I434" s="7" t="s">
        <v>14</v>
      </c>
    </row>
    <row r="435" spans="1:9">
      <c r="A435" s="4" t="s">
        <v>441</v>
      </c>
      <c r="B435" s="7">
        <v>66300</v>
      </c>
      <c r="C435" s="7">
        <v>13000</v>
      </c>
      <c r="D435" s="7">
        <v>52000</v>
      </c>
      <c r="E435" s="7">
        <v>11500</v>
      </c>
      <c r="F435" s="7" t="s">
        <v>56</v>
      </c>
      <c r="G435" s="7" t="s">
        <v>56</v>
      </c>
      <c r="H435" s="7">
        <v>8000</v>
      </c>
      <c r="I435" s="7">
        <v>4500</v>
      </c>
    </row>
    <row r="436" spans="1:9">
      <c r="A436" s="4" t="s">
        <v>442</v>
      </c>
      <c r="B436" s="7">
        <v>69700</v>
      </c>
      <c r="C436" s="7">
        <v>12600</v>
      </c>
      <c r="D436" s="7">
        <v>54300</v>
      </c>
      <c r="E436" s="7">
        <v>11200</v>
      </c>
      <c r="F436" s="7">
        <v>1800</v>
      </c>
      <c r="G436" s="7" t="s">
        <v>14</v>
      </c>
      <c r="H436" s="7">
        <v>4300</v>
      </c>
      <c r="I436" s="7" t="s">
        <v>14</v>
      </c>
    </row>
    <row r="437" spans="1:9">
      <c r="A437" s="4" t="s">
        <v>443</v>
      </c>
      <c r="B437" s="7">
        <v>70800</v>
      </c>
      <c r="C437" s="7">
        <v>11200</v>
      </c>
      <c r="D437" s="7">
        <v>54600</v>
      </c>
      <c r="E437" s="7">
        <v>9900</v>
      </c>
      <c r="F437" s="7">
        <v>2000</v>
      </c>
      <c r="G437" s="7" t="s">
        <v>14</v>
      </c>
      <c r="H437" s="7">
        <v>4700</v>
      </c>
      <c r="I437" s="7">
        <v>2900</v>
      </c>
    </row>
    <row r="438" spans="1:9">
      <c r="A438" s="4" t="s">
        <v>444</v>
      </c>
      <c r="B438" s="7">
        <v>66900</v>
      </c>
      <c r="C438" s="7">
        <v>11200</v>
      </c>
      <c r="D438" s="7">
        <v>53400</v>
      </c>
      <c r="E438" s="7">
        <v>10000</v>
      </c>
      <c r="F438" s="7" t="s">
        <v>56</v>
      </c>
      <c r="G438" s="7" t="s">
        <v>56</v>
      </c>
      <c r="H438" s="7" t="s">
        <v>56</v>
      </c>
      <c r="I438" s="7" t="s">
        <v>56</v>
      </c>
    </row>
    <row r="439" spans="1:9">
      <c r="A439" s="4" t="s">
        <v>445</v>
      </c>
      <c r="B439" s="7">
        <v>53000</v>
      </c>
      <c r="C439" s="7">
        <v>9400</v>
      </c>
      <c r="D439" s="7">
        <v>39200</v>
      </c>
      <c r="E439" s="7">
        <v>8100</v>
      </c>
      <c r="F439" s="7">
        <v>1400</v>
      </c>
      <c r="G439" s="7" t="s">
        <v>14</v>
      </c>
      <c r="H439" s="7">
        <v>1100</v>
      </c>
      <c r="I439" s="7" t="s">
        <v>14</v>
      </c>
    </row>
    <row r="440" spans="1:9">
      <c r="A440" s="4" t="s">
        <v>446</v>
      </c>
      <c r="B440" s="7">
        <v>64500</v>
      </c>
      <c r="C440" s="7">
        <v>10700</v>
      </c>
      <c r="D440" s="7">
        <v>58500</v>
      </c>
      <c r="E440" s="7">
        <v>10200</v>
      </c>
      <c r="F440" s="7">
        <v>1700</v>
      </c>
      <c r="G440" s="7" t="s">
        <v>14</v>
      </c>
      <c r="H440" s="7">
        <v>1300</v>
      </c>
      <c r="I440" s="7" t="s">
        <v>14</v>
      </c>
    </row>
    <row r="441" spans="1:9">
      <c r="A441" s="4" t="s">
        <v>447</v>
      </c>
      <c r="B441" s="7">
        <v>73400</v>
      </c>
      <c r="C441" s="7">
        <v>7700</v>
      </c>
      <c r="D441" s="7">
        <v>61200</v>
      </c>
      <c r="E441" s="7">
        <v>7100</v>
      </c>
      <c r="F441" s="7">
        <v>3200</v>
      </c>
      <c r="G441" s="7" t="s">
        <v>14</v>
      </c>
      <c r="H441" s="7">
        <v>4000</v>
      </c>
      <c r="I441" s="7">
        <v>1800</v>
      </c>
    </row>
    <row r="442" spans="1:9">
      <c r="A442" s="4" t="s">
        <v>448</v>
      </c>
      <c r="B442" s="7">
        <v>76600</v>
      </c>
      <c r="C442" s="7">
        <v>4500</v>
      </c>
      <c r="D442" s="7">
        <v>57800</v>
      </c>
      <c r="E442" s="7">
        <v>3900</v>
      </c>
      <c r="F442" s="7">
        <v>2800</v>
      </c>
      <c r="G442" s="7">
        <v>900</v>
      </c>
      <c r="H442" s="7">
        <v>7300</v>
      </c>
      <c r="I442" s="7">
        <v>1400</v>
      </c>
    </row>
    <row r="443" spans="1:9">
      <c r="A443" s="4" t="s">
        <v>449</v>
      </c>
      <c r="B443" s="7">
        <v>55000</v>
      </c>
      <c r="C443" s="7">
        <v>8100</v>
      </c>
      <c r="D443" s="7">
        <v>46200</v>
      </c>
      <c r="E443" s="7">
        <v>7400</v>
      </c>
      <c r="F443" s="7">
        <v>1700</v>
      </c>
      <c r="G443" s="7" t="s">
        <v>14</v>
      </c>
      <c r="H443" s="7">
        <v>2500</v>
      </c>
      <c r="I443" s="7" t="s">
        <v>14</v>
      </c>
    </row>
    <row r="444" spans="1:9">
      <c r="A444" s="4" t="s">
        <v>450</v>
      </c>
      <c r="B444" s="7">
        <v>62900</v>
      </c>
      <c r="C444" s="7">
        <v>4500</v>
      </c>
      <c r="D444" s="7">
        <v>52600</v>
      </c>
      <c r="E444" s="7">
        <v>4100</v>
      </c>
      <c r="F444" s="7">
        <v>1100</v>
      </c>
      <c r="G444" s="7">
        <v>600</v>
      </c>
      <c r="H444" s="7">
        <v>1900</v>
      </c>
      <c r="I444" s="7">
        <v>800</v>
      </c>
    </row>
    <row r="445" spans="1:9">
      <c r="A445" s="4" t="s">
        <v>451</v>
      </c>
      <c r="B445" s="7">
        <v>59000</v>
      </c>
      <c r="C445" s="7">
        <v>11000</v>
      </c>
      <c r="D445" s="7">
        <v>48300</v>
      </c>
      <c r="E445" s="7">
        <v>10000</v>
      </c>
      <c r="F445" s="7">
        <v>1800</v>
      </c>
      <c r="G445" s="7" t="s">
        <v>14</v>
      </c>
      <c r="H445" s="7">
        <v>4800</v>
      </c>
      <c r="I445" s="7" t="s">
        <v>14</v>
      </c>
    </row>
    <row r="446" spans="1:9">
      <c r="A446" s="4" t="s">
        <v>452</v>
      </c>
      <c r="B446" s="7">
        <v>50400</v>
      </c>
      <c r="C446" s="7">
        <v>9400</v>
      </c>
      <c r="D446" s="7">
        <v>43700</v>
      </c>
      <c r="E446" s="7">
        <v>8700</v>
      </c>
      <c r="F446" s="7">
        <v>1500</v>
      </c>
      <c r="G446" s="7" t="s">
        <v>14</v>
      </c>
      <c r="H446" s="7">
        <v>2100</v>
      </c>
      <c r="I446" s="7" t="s">
        <v>14</v>
      </c>
    </row>
    <row r="447" spans="1:9">
      <c r="A447" s="4" t="s">
        <v>453</v>
      </c>
      <c r="B447" s="7">
        <v>63600</v>
      </c>
      <c r="C447" s="7">
        <v>11200</v>
      </c>
      <c r="D447" s="7">
        <v>50000</v>
      </c>
      <c r="E447" s="7">
        <v>10000</v>
      </c>
      <c r="F447" s="7">
        <v>2000</v>
      </c>
      <c r="G447" s="7" t="s">
        <v>14</v>
      </c>
      <c r="H447" s="7">
        <v>3600</v>
      </c>
      <c r="I447" s="7" t="s">
        <v>14</v>
      </c>
    </row>
    <row r="448" spans="1:9">
      <c r="A448" s="4" t="s">
        <v>454</v>
      </c>
      <c r="B448" s="7">
        <v>81300</v>
      </c>
      <c r="C448" s="7">
        <v>7300</v>
      </c>
      <c r="D448" s="7">
        <v>66400</v>
      </c>
      <c r="E448" s="7">
        <v>6600</v>
      </c>
      <c r="F448" s="7">
        <v>2400</v>
      </c>
      <c r="G448" s="7">
        <v>1200</v>
      </c>
      <c r="H448" s="7">
        <v>2800</v>
      </c>
      <c r="I448" s="7">
        <v>1300</v>
      </c>
    </row>
    <row r="449" spans="1:9">
      <c r="A449" s="4" t="s">
        <v>455</v>
      </c>
      <c r="B449" s="7">
        <v>87800</v>
      </c>
      <c r="C449" s="7">
        <v>7600</v>
      </c>
      <c r="D449" s="7">
        <v>69400</v>
      </c>
      <c r="E449" s="7">
        <v>6700</v>
      </c>
      <c r="F449" s="7">
        <v>4100</v>
      </c>
      <c r="G449" s="7">
        <v>1600</v>
      </c>
      <c r="H449" s="7">
        <v>4500</v>
      </c>
      <c r="I449" s="7">
        <v>1700</v>
      </c>
    </row>
    <row r="450" spans="1:9">
      <c r="A450" s="4" t="s">
        <v>456</v>
      </c>
      <c r="B450" s="7">
        <v>56000</v>
      </c>
      <c r="C450" s="7">
        <v>10500</v>
      </c>
      <c r="D450" s="7">
        <v>43900</v>
      </c>
      <c r="E450" s="7">
        <v>9300</v>
      </c>
      <c r="F450" s="7" t="s">
        <v>56</v>
      </c>
      <c r="G450" s="7" t="s">
        <v>56</v>
      </c>
      <c r="H450" s="7">
        <v>2200</v>
      </c>
      <c r="I450" s="7" t="s">
        <v>14</v>
      </c>
    </row>
    <row r="451" spans="1:9">
      <c r="A451" s="4" t="s">
        <v>457</v>
      </c>
      <c r="B451" s="7">
        <v>57400</v>
      </c>
      <c r="C451" s="7">
        <v>10000</v>
      </c>
      <c r="D451" s="7">
        <v>46800</v>
      </c>
      <c r="E451" s="7">
        <v>9000</v>
      </c>
      <c r="F451" s="7" t="s">
        <v>56</v>
      </c>
      <c r="G451" s="7" t="s">
        <v>56</v>
      </c>
      <c r="H451" s="7">
        <v>1500</v>
      </c>
      <c r="I451" s="7" t="s">
        <v>14</v>
      </c>
    </row>
    <row r="452" spans="1:9">
      <c r="A452" s="4" t="s">
        <v>458</v>
      </c>
      <c r="B452" s="7">
        <v>43200</v>
      </c>
      <c r="C452" s="7">
        <v>8800</v>
      </c>
      <c r="D452" s="7">
        <v>34000</v>
      </c>
      <c r="E452" s="7">
        <v>7800</v>
      </c>
      <c r="F452" s="7" t="s">
        <v>56</v>
      </c>
      <c r="G452" s="7" t="s">
        <v>56</v>
      </c>
      <c r="H452" s="7">
        <v>2200</v>
      </c>
      <c r="I452" s="7" t="s">
        <v>14</v>
      </c>
    </row>
    <row r="453" spans="1:9">
      <c r="A453" s="4" t="s">
        <v>459</v>
      </c>
      <c r="B453" s="7">
        <v>67900</v>
      </c>
      <c r="C453" s="7">
        <v>5700</v>
      </c>
      <c r="D453" s="7">
        <v>56800</v>
      </c>
      <c r="E453" s="7">
        <v>5200</v>
      </c>
      <c r="F453" s="7">
        <v>2200</v>
      </c>
      <c r="G453" s="7">
        <v>1000</v>
      </c>
      <c r="H453" s="7">
        <v>1800</v>
      </c>
      <c r="I453" s="7">
        <v>900</v>
      </c>
    </row>
    <row r="454" spans="1:9">
      <c r="A454" s="4" t="s">
        <v>460</v>
      </c>
      <c r="B454" s="7">
        <v>63800</v>
      </c>
      <c r="C454" s="7">
        <v>10700</v>
      </c>
      <c r="D454" s="7">
        <v>54800</v>
      </c>
      <c r="E454" s="7">
        <v>9900</v>
      </c>
      <c r="F454" s="7" t="s">
        <v>56</v>
      </c>
      <c r="G454" s="7" t="s">
        <v>56</v>
      </c>
      <c r="H454" s="7">
        <v>2100</v>
      </c>
      <c r="I454" s="7" t="s">
        <v>14</v>
      </c>
    </row>
    <row r="455" spans="1:9">
      <c r="A455" s="4" t="s">
        <v>461</v>
      </c>
      <c r="B455" s="7">
        <v>56900</v>
      </c>
      <c r="C455" s="7">
        <v>11700</v>
      </c>
      <c r="D455" s="7">
        <v>44800</v>
      </c>
      <c r="E455" s="7">
        <v>10400</v>
      </c>
      <c r="F455" s="7" t="s">
        <v>56</v>
      </c>
      <c r="G455" s="7" t="s">
        <v>56</v>
      </c>
      <c r="H455" s="7">
        <v>1900</v>
      </c>
      <c r="I455" s="7" t="s">
        <v>14</v>
      </c>
    </row>
    <row r="456" spans="1:9">
      <c r="A456" s="4" t="s">
        <v>462</v>
      </c>
      <c r="B456" s="7">
        <v>69900</v>
      </c>
      <c r="C456" s="7">
        <v>11200</v>
      </c>
      <c r="D456" s="7">
        <v>60900</v>
      </c>
      <c r="E456" s="7">
        <v>10500</v>
      </c>
      <c r="F456" s="7" t="s">
        <v>56</v>
      </c>
      <c r="G456" s="7" t="s">
        <v>56</v>
      </c>
      <c r="H456" s="7">
        <v>3800</v>
      </c>
      <c r="I456" s="7" t="s">
        <v>14</v>
      </c>
    </row>
    <row r="457" spans="1:9">
      <c r="A457" s="4" t="s">
        <v>463</v>
      </c>
      <c r="B457" s="7">
        <v>86700</v>
      </c>
      <c r="C457" s="7">
        <v>15100</v>
      </c>
      <c r="D457" s="7">
        <v>71700</v>
      </c>
      <c r="E457" s="7">
        <v>13800</v>
      </c>
      <c r="F457" s="7">
        <v>3100</v>
      </c>
      <c r="G457" s="7" t="s">
        <v>14</v>
      </c>
      <c r="H457" s="7">
        <v>2600</v>
      </c>
      <c r="I457" s="7" t="s">
        <v>14</v>
      </c>
    </row>
    <row r="458" spans="1:9">
      <c r="A458" s="4" t="s">
        <v>464</v>
      </c>
      <c r="B458" s="7">
        <v>52600</v>
      </c>
      <c r="C458" s="7">
        <v>10000</v>
      </c>
      <c r="D458" s="7">
        <v>44000</v>
      </c>
      <c r="E458" s="7">
        <v>9100</v>
      </c>
      <c r="F458" s="7" t="s">
        <v>56</v>
      </c>
      <c r="G458" s="7" t="s">
        <v>56</v>
      </c>
      <c r="H458" s="7" t="s">
        <v>56</v>
      </c>
      <c r="I458" s="7" t="s">
        <v>56</v>
      </c>
    </row>
    <row r="459" spans="1:9">
      <c r="A459" s="4" t="s">
        <v>465</v>
      </c>
      <c r="B459" s="7">
        <v>71400</v>
      </c>
      <c r="C459" s="7">
        <v>6000</v>
      </c>
      <c r="D459" s="7">
        <v>57900</v>
      </c>
      <c r="E459" s="7">
        <v>5400</v>
      </c>
      <c r="F459" s="7">
        <v>2400</v>
      </c>
      <c r="G459" s="7">
        <v>1100</v>
      </c>
      <c r="H459" s="7">
        <v>4400</v>
      </c>
      <c r="I459" s="7">
        <v>1500</v>
      </c>
    </row>
    <row r="460" spans="1:9">
      <c r="A460" s="4" t="s">
        <v>466</v>
      </c>
      <c r="B460" s="7">
        <v>71500</v>
      </c>
      <c r="C460" s="7">
        <v>6300</v>
      </c>
      <c r="D460" s="7">
        <v>52000</v>
      </c>
      <c r="E460" s="7">
        <v>5400</v>
      </c>
      <c r="F460" s="7">
        <v>1800</v>
      </c>
      <c r="G460" s="7">
        <v>1000</v>
      </c>
      <c r="H460" s="7">
        <v>6300</v>
      </c>
      <c r="I460" s="7">
        <v>1900</v>
      </c>
    </row>
    <row r="461" spans="1:9">
      <c r="A461" s="4" t="s">
        <v>467</v>
      </c>
      <c r="B461" s="7">
        <v>79500</v>
      </c>
      <c r="C461" s="7">
        <v>6300</v>
      </c>
      <c r="D461" s="7">
        <v>63300</v>
      </c>
      <c r="E461" s="7">
        <v>5600</v>
      </c>
      <c r="F461" s="7">
        <v>1500</v>
      </c>
      <c r="G461" s="7">
        <v>900</v>
      </c>
      <c r="H461" s="7">
        <v>1900</v>
      </c>
      <c r="I461" s="7">
        <v>1000</v>
      </c>
    </row>
    <row r="462" spans="1:9">
      <c r="A462" s="4" t="s">
        <v>468</v>
      </c>
      <c r="B462" s="7">
        <v>62000</v>
      </c>
      <c r="C462" s="7">
        <v>5500</v>
      </c>
      <c r="D462" s="7">
        <v>50500</v>
      </c>
      <c r="E462" s="7">
        <v>4900</v>
      </c>
      <c r="F462" s="7">
        <v>1600</v>
      </c>
      <c r="G462" s="7">
        <v>900</v>
      </c>
      <c r="H462" s="7">
        <v>2100</v>
      </c>
      <c r="I462" s="7">
        <v>1000</v>
      </c>
    </row>
    <row r="463" spans="1:9">
      <c r="A463" s="4" t="s">
        <v>469</v>
      </c>
      <c r="B463" s="7">
        <v>68000</v>
      </c>
      <c r="C463" s="7">
        <v>11200</v>
      </c>
      <c r="D463" s="7">
        <v>56400</v>
      </c>
      <c r="E463" s="7">
        <v>10200</v>
      </c>
      <c r="F463" s="7" t="s">
        <v>56</v>
      </c>
      <c r="G463" s="7" t="s">
        <v>56</v>
      </c>
      <c r="H463" s="7">
        <v>3000</v>
      </c>
      <c r="I463" s="7" t="s">
        <v>14</v>
      </c>
    </row>
    <row r="464" spans="1:9">
      <c r="A464" s="4" t="s">
        <v>470</v>
      </c>
      <c r="B464" s="7">
        <v>74700</v>
      </c>
      <c r="C464" s="7">
        <v>7700</v>
      </c>
      <c r="D464" s="7">
        <v>58800</v>
      </c>
      <c r="E464" s="7">
        <v>6900</v>
      </c>
      <c r="F464" s="7">
        <v>3600</v>
      </c>
      <c r="G464" s="7">
        <v>1700</v>
      </c>
      <c r="H464" s="7">
        <v>6900</v>
      </c>
      <c r="I464" s="7">
        <v>2400</v>
      </c>
    </row>
    <row r="465" spans="1:9">
      <c r="A465" s="4" t="s">
        <v>471</v>
      </c>
      <c r="B465" s="7">
        <v>55100</v>
      </c>
      <c r="C465" s="7">
        <v>7400</v>
      </c>
      <c r="D465" s="7">
        <v>43600</v>
      </c>
      <c r="E465" s="7">
        <v>6600</v>
      </c>
      <c r="F465" s="7">
        <v>700</v>
      </c>
      <c r="G465" s="7" t="s">
        <v>14</v>
      </c>
      <c r="H465" s="7">
        <v>3700</v>
      </c>
      <c r="I465" s="7">
        <v>1900</v>
      </c>
    </row>
    <row r="466" spans="1:9">
      <c r="A466" s="4" t="s">
        <v>472</v>
      </c>
      <c r="B466" s="7">
        <v>68300</v>
      </c>
      <c r="C466" s="7">
        <v>10700</v>
      </c>
      <c r="D466" s="7">
        <v>57800</v>
      </c>
      <c r="E466" s="7">
        <v>9800</v>
      </c>
      <c r="F466" s="7">
        <v>1500</v>
      </c>
      <c r="G466" s="7" t="s">
        <v>14</v>
      </c>
      <c r="H466" s="7">
        <v>2000</v>
      </c>
      <c r="I466" s="7" t="s">
        <v>14</v>
      </c>
    </row>
    <row r="467" spans="1:9">
      <c r="A467" s="4" t="s">
        <v>473</v>
      </c>
      <c r="B467" s="7">
        <v>57400</v>
      </c>
      <c r="C467" s="7">
        <v>12100</v>
      </c>
      <c r="D467" s="7">
        <v>42600</v>
      </c>
      <c r="E467" s="7">
        <v>10500</v>
      </c>
      <c r="F467" s="7">
        <v>2400</v>
      </c>
      <c r="G467" s="7" t="s">
        <v>14</v>
      </c>
      <c r="H467" s="7">
        <v>2500</v>
      </c>
      <c r="I467" s="7" t="s">
        <v>14</v>
      </c>
    </row>
    <row r="468" spans="1:9">
      <c r="A468" s="4" t="s">
        <v>474</v>
      </c>
      <c r="B468" s="7">
        <v>66100</v>
      </c>
      <c r="C468" s="7">
        <v>11800</v>
      </c>
      <c r="D468" s="7">
        <v>49600</v>
      </c>
      <c r="E468" s="7">
        <v>10200</v>
      </c>
      <c r="F468" s="7">
        <v>4000</v>
      </c>
      <c r="G468" s="7" t="s">
        <v>14</v>
      </c>
      <c r="H468" s="7">
        <v>4000</v>
      </c>
      <c r="I468" s="7" t="s">
        <v>14</v>
      </c>
    </row>
    <row r="469" spans="1:9">
      <c r="A469" s="4" t="s">
        <v>475</v>
      </c>
      <c r="B469" s="7">
        <v>92300</v>
      </c>
      <c r="C469" s="7">
        <v>5500</v>
      </c>
      <c r="D469" s="7">
        <v>72100</v>
      </c>
      <c r="E469" s="7">
        <v>4900</v>
      </c>
      <c r="F469" s="7">
        <v>3700</v>
      </c>
      <c r="G469" s="7">
        <v>1100</v>
      </c>
      <c r="H469" s="7">
        <v>4500</v>
      </c>
      <c r="I469" s="7">
        <v>1200</v>
      </c>
    </row>
    <row r="470" spans="1:9">
      <c r="A470" s="4" t="s">
        <v>476</v>
      </c>
      <c r="B470" s="7">
        <v>61400</v>
      </c>
      <c r="C470" s="7">
        <v>11800</v>
      </c>
      <c r="D470" s="7">
        <v>50800</v>
      </c>
      <c r="E470" s="7">
        <v>10800</v>
      </c>
      <c r="F470" s="7">
        <v>3500</v>
      </c>
      <c r="G470" s="7" t="s">
        <v>14</v>
      </c>
      <c r="H470" s="7">
        <v>2300</v>
      </c>
      <c r="I470" s="7" t="s">
        <v>14</v>
      </c>
    </row>
    <row r="471" spans="1:9">
      <c r="A471" s="4" t="s">
        <v>477</v>
      </c>
      <c r="B471" s="7">
        <v>57000</v>
      </c>
      <c r="C471" s="7">
        <v>10400</v>
      </c>
      <c r="D471" s="7">
        <v>47800</v>
      </c>
      <c r="E471" s="7">
        <v>9500</v>
      </c>
      <c r="F471" s="7" t="s">
        <v>56</v>
      </c>
      <c r="G471" s="7" t="s">
        <v>56</v>
      </c>
      <c r="H471" s="7" t="s">
        <v>56</v>
      </c>
      <c r="I471" s="7" t="s">
        <v>56</v>
      </c>
    </row>
    <row r="472" spans="1:9">
      <c r="A472" s="4" t="s">
        <v>478</v>
      </c>
      <c r="B472" s="7">
        <v>68100</v>
      </c>
      <c r="C472" s="7">
        <v>6200</v>
      </c>
      <c r="D472" s="7">
        <v>55900</v>
      </c>
      <c r="E472" s="7">
        <v>5600</v>
      </c>
      <c r="F472" s="7">
        <v>2200</v>
      </c>
      <c r="G472" s="7">
        <v>1100</v>
      </c>
      <c r="H472" s="7">
        <v>3100</v>
      </c>
      <c r="I472" s="7">
        <v>1300</v>
      </c>
    </row>
    <row r="473" spans="1:9">
      <c r="A473" s="4" t="s">
        <v>479</v>
      </c>
      <c r="B473" s="7">
        <v>81400</v>
      </c>
      <c r="C473" s="7">
        <v>7000</v>
      </c>
      <c r="D473" s="7">
        <v>60300</v>
      </c>
      <c r="E473" s="7">
        <v>6000</v>
      </c>
      <c r="F473" s="7">
        <v>4100</v>
      </c>
      <c r="G473" s="7">
        <v>1600</v>
      </c>
      <c r="H473" s="7">
        <v>6500</v>
      </c>
      <c r="I473" s="7">
        <v>2000</v>
      </c>
    </row>
    <row r="474" spans="1:9">
      <c r="A474" s="4" t="s">
        <v>480</v>
      </c>
      <c r="B474" s="7">
        <v>61800</v>
      </c>
      <c r="C474" s="7">
        <v>9500</v>
      </c>
      <c r="D474" s="7">
        <v>51600</v>
      </c>
      <c r="E474" s="7">
        <v>8700</v>
      </c>
      <c r="F474" s="7">
        <v>2100</v>
      </c>
      <c r="G474" s="7" t="s">
        <v>14</v>
      </c>
      <c r="H474" s="7">
        <v>3800</v>
      </c>
      <c r="I474" s="7">
        <v>2300</v>
      </c>
    </row>
    <row r="475" spans="1:9">
      <c r="A475" s="4" t="s">
        <v>481</v>
      </c>
      <c r="B475" s="7">
        <v>76600</v>
      </c>
      <c r="C475" s="7">
        <v>12700</v>
      </c>
      <c r="D475" s="7">
        <v>60900</v>
      </c>
      <c r="E475" s="7">
        <v>11400</v>
      </c>
      <c r="F475" s="7">
        <v>3000</v>
      </c>
      <c r="G475" s="7" t="s">
        <v>14</v>
      </c>
      <c r="H475" s="7">
        <v>2000</v>
      </c>
      <c r="I475" s="7" t="s">
        <v>14</v>
      </c>
    </row>
    <row r="476" spans="1:9">
      <c r="A476" s="4" t="s">
        <v>482</v>
      </c>
      <c r="B476" s="7">
        <v>58100</v>
      </c>
      <c r="C476" s="7">
        <v>10500</v>
      </c>
      <c r="D476" s="7">
        <v>40300</v>
      </c>
      <c r="E476" s="7">
        <v>8800</v>
      </c>
      <c r="F476" s="7">
        <v>1500</v>
      </c>
      <c r="G476" s="7" t="s">
        <v>14</v>
      </c>
      <c r="H476" s="7">
        <v>4600</v>
      </c>
      <c r="I476" s="7" t="s">
        <v>14</v>
      </c>
    </row>
    <row r="477" spans="1:9">
      <c r="A477" s="4" t="s">
        <v>483</v>
      </c>
      <c r="B477" s="7">
        <v>64400</v>
      </c>
      <c r="C477" s="7">
        <v>10200</v>
      </c>
      <c r="D477" s="7">
        <v>52500</v>
      </c>
      <c r="E477" s="7">
        <v>9200</v>
      </c>
      <c r="F477" s="7" t="s">
        <v>56</v>
      </c>
      <c r="G477" s="7" t="s">
        <v>56</v>
      </c>
      <c r="H477" s="7" t="s">
        <v>56</v>
      </c>
      <c r="I477" s="7" t="s">
        <v>56</v>
      </c>
    </row>
    <row r="478" spans="1:9">
      <c r="A478" s="4" t="s">
        <v>484</v>
      </c>
      <c r="B478" s="7">
        <v>85100</v>
      </c>
      <c r="C478" s="7">
        <v>12100</v>
      </c>
      <c r="D478" s="7">
        <v>72600</v>
      </c>
      <c r="E478" s="7">
        <v>11200</v>
      </c>
      <c r="F478" s="7">
        <v>2700</v>
      </c>
      <c r="G478" s="7" t="s">
        <v>14</v>
      </c>
      <c r="H478" s="7">
        <v>3000</v>
      </c>
      <c r="I478" s="7" t="s">
        <v>14</v>
      </c>
    </row>
    <row r="479" spans="1:9">
      <c r="A479" s="4" t="s">
        <v>485</v>
      </c>
      <c r="B479" s="7">
        <v>64600</v>
      </c>
      <c r="C479" s="7">
        <v>9100</v>
      </c>
      <c r="D479" s="7">
        <v>50400</v>
      </c>
      <c r="E479" s="7">
        <v>8100</v>
      </c>
      <c r="F479" s="7">
        <v>1900</v>
      </c>
      <c r="G479" s="7" t="s">
        <v>14</v>
      </c>
      <c r="H479" s="7">
        <v>2400</v>
      </c>
      <c r="I479" s="7" t="s">
        <v>14</v>
      </c>
    </row>
    <row r="480" spans="1:9">
      <c r="A480" s="4" t="s">
        <v>486</v>
      </c>
      <c r="B480" s="7">
        <v>58200</v>
      </c>
      <c r="C480" s="7">
        <v>9800</v>
      </c>
      <c r="D480" s="7">
        <v>49700</v>
      </c>
      <c r="E480" s="7">
        <v>9000</v>
      </c>
      <c r="F480" s="7" t="s">
        <v>56</v>
      </c>
      <c r="G480" s="7" t="s">
        <v>56</v>
      </c>
      <c r="H480" s="7">
        <v>2600</v>
      </c>
      <c r="I480" s="7" t="s">
        <v>14</v>
      </c>
    </row>
    <row r="481" spans="1:9">
      <c r="A481" s="4" t="s">
        <v>487</v>
      </c>
      <c r="B481" s="7">
        <v>63500</v>
      </c>
      <c r="C481" s="7">
        <v>4300</v>
      </c>
      <c r="D481" s="7">
        <v>53100</v>
      </c>
      <c r="E481" s="7">
        <v>3900</v>
      </c>
      <c r="F481" s="7">
        <v>1500</v>
      </c>
      <c r="G481" s="7">
        <v>700</v>
      </c>
      <c r="H481" s="7">
        <v>1800</v>
      </c>
      <c r="I481" s="7">
        <v>700</v>
      </c>
    </row>
    <row r="482" spans="1:9">
      <c r="A482" s="4" t="s">
        <v>488</v>
      </c>
      <c r="B482" s="7">
        <v>65300</v>
      </c>
      <c r="C482" s="7">
        <v>11100</v>
      </c>
      <c r="D482" s="7">
        <v>55600</v>
      </c>
      <c r="E482" s="7">
        <v>10300</v>
      </c>
      <c r="F482" s="7" t="s">
        <v>56</v>
      </c>
      <c r="G482" s="7" t="s">
        <v>56</v>
      </c>
      <c r="H482" s="7">
        <v>3100</v>
      </c>
      <c r="I482" s="7" t="s">
        <v>14</v>
      </c>
    </row>
    <row r="483" spans="1:9">
      <c r="A483" s="4" t="s">
        <v>489</v>
      </c>
      <c r="B483" s="7">
        <v>62200</v>
      </c>
      <c r="C483" s="7">
        <v>10100</v>
      </c>
      <c r="D483" s="7">
        <v>52400</v>
      </c>
      <c r="E483" s="7">
        <v>9300</v>
      </c>
      <c r="F483" s="7" t="s">
        <v>56</v>
      </c>
      <c r="G483" s="7" t="s">
        <v>56</v>
      </c>
      <c r="H483" s="7">
        <v>3800</v>
      </c>
      <c r="I483" s="7" t="s">
        <v>14</v>
      </c>
    </row>
    <row r="484" spans="1:9">
      <c r="A484" s="4" t="s">
        <v>490</v>
      </c>
      <c r="B484" s="7">
        <v>71200</v>
      </c>
      <c r="C484" s="7">
        <v>5800</v>
      </c>
      <c r="D484" s="7">
        <v>59300</v>
      </c>
      <c r="E484" s="7">
        <v>5300</v>
      </c>
      <c r="F484" s="7">
        <v>1100</v>
      </c>
      <c r="G484" s="7" t="s">
        <v>14</v>
      </c>
      <c r="H484" s="7">
        <v>2200</v>
      </c>
      <c r="I484" s="7">
        <v>1000</v>
      </c>
    </row>
    <row r="485" spans="1:9">
      <c r="A485" s="4" t="s">
        <v>491</v>
      </c>
      <c r="B485" s="7">
        <v>47400</v>
      </c>
      <c r="C485" s="7">
        <v>9000</v>
      </c>
      <c r="D485" s="7">
        <v>41200</v>
      </c>
      <c r="E485" s="7">
        <v>8400</v>
      </c>
      <c r="F485" s="7" t="s">
        <v>56</v>
      </c>
      <c r="G485" s="7" t="s">
        <v>56</v>
      </c>
      <c r="H485" s="7">
        <v>2200</v>
      </c>
      <c r="I485" s="7" t="s">
        <v>14</v>
      </c>
    </row>
    <row r="486" spans="1:9">
      <c r="A486" s="4" t="s">
        <v>492</v>
      </c>
      <c r="B486" s="7">
        <v>72700</v>
      </c>
      <c r="C486" s="7">
        <v>9600</v>
      </c>
      <c r="D486" s="7">
        <v>62900</v>
      </c>
      <c r="E486" s="7">
        <v>8900</v>
      </c>
      <c r="F486" s="7">
        <v>1500</v>
      </c>
      <c r="G486" s="7" t="s">
        <v>14</v>
      </c>
      <c r="H486" s="7">
        <v>2500</v>
      </c>
      <c r="I486" s="7" t="s">
        <v>14</v>
      </c>
    </row>
    <row r="487" spans="1:9">
      <c r="A487" s="4" t="s">
        <v>493</v>
      </c>
      <c r="B487" s="7">
        <v>66400</v>
      </c>
      <c r="C487" s="7">
        <v>5400</v>
      </c>
      <c r="D487" s="7">
        <v>49900</v>
      </c>
      <c r="E487" s="7">
        <v>4700</v>
      </c>
      <c r="F487" s="7">
        <v>1500</v>
      </c>
      <c r="G487" s="7">
        <v>800</v>
      </c>
      <c r="H487" s="7">
        <v>2100</v>
      </c>
      <c r="I487" s="7">
        <v>1000</v>
      </c>
    </row>
    <row r="488" spans="1:9">
      <c r="A488" s="4" t="s">
        <v>494</v>
      </c>
      <c r="B488" s="7">
        <v>68400</v>
      </c>
      <c r="C488" s="7">
        <v>6000</v>
      </c>
      <c r="D488" s="7">
        <v>56600</v>
      </c>
      <c r="E488" s="7">
        <v>5500</v>
      </c>
      <c r="F488" s="7">
        <v>2600</v>
      </c>
      <c r="G488" s="7">
        <v>1200</v>
      </c>
      <c r="H488" s="7">
        <v>2000</v>
      </c>
      <c r="I488" s="7">
        <v>1000</v>
      </c>
    </row>
    <row r="489" spans="1:9">
      <c r="A489" s="4" t="s">
        <v>495</v>
      </c>
      <c r="B489" s="7">
        <v>71900</v>
      </c>
      <c r="C489" s="7">
        <v>6100</v>
      </c>
      <c r="D489" s="7">
        <v>51800</v>
      </c>
      <c r="E489" s="7">
        <v>5200</v>
      </c>
      <c r="F489" s="7">
        <v>800</v>
      </c>
      <c r="G489" s="7" t="s">
        <v>14</v>
      </c>
      <c r="H489" s="7">
        <v>3500</v>
      </c>
      <c r="I489" s="7">
        <v>1300</v>
      </c>
    </row>
    <row r="490" spans="1:9">
      <c r="A490" s="4" t="s">
        <v>496</v>
      </c>
      <c r="B490" s="7">
        <v>61700</v>
      </c>
      <c r="C490" s="7">
        <v>9400</v>
      </c>
      <c r="D490" s="7">
        <v>48500</v>
      </c>
      <c r="E490" s="7">
        <v>8300</v>
      </c>
      <c r="F490" s="7">
        <v>2800</v>
      </c>
      <c r="G490" s="7" t="s">
        <v>14</v>
      </c>
      <c r="H490" s="7">
        <v>3600</v>
      </c>
      <c r="I490" s="7" t="s">
        <v>14</v>
      </c>
    </row>
    <row r="491" spans="1:9">
      <c r="A491" s="4" t="s">
        <v>497</v>
      </c>
      <c r="B491" s="7">
        <v>70600</v>
      </c>
      <c r="C491" s="7">
        <v>9100</v>
      </c>
      <c r="D491" s="7">
        <v>60700</v>
      </c>
      <c r="E491" s="7">
        <v>8500</v>
      </c>
      <c r="F491" s="7">
        <v>2300</v>
      </c>
      <c r="G491" s="7" t="s">
        <v>14</v>
      </c>
      <c r="H491" s="7">
        <v>2300</v>
      </c>
      <c r="I491" s="7" t="s">
        <v>14</v>
      </c>
    </row>
    <row r="492" spans="1:9">
      <c r="A492" s="4" t="s">
        <v>498</v>
      </c>
      <c r="B492" s="7">
        <v>74100</v>
      </c>
      <c r="C492" s="7">
        <v>9600</v>
      </c>
      <c r="D492" s="7">
        <v>56300</v>
      </c>
      <c r="E492" s="7">
        <v>8400</v>
      </c>
      <c r="F492" s="7">
        <v>1600</v>
      </c>
      <c r="G492" s="7" t="s">
        <v>14</v>
      </c>
      <c r="H492" s="7">
        <v>1900</v>
      </c>
      <c r="I492" s="7" t="s">
        <v>14</v>
      </c>
    </row>
    <row r="493" spans="1:9">
      <c r="A493" s="4" t="s">
        <v>499</v>
      </c>
      <c r="B493" s="7">
        <v>77100</v>
      </c>
      <c r="C493" s="7">
        <v>9600</v>
      </c>
      <c r="D493" s="7">
        <v>65400</v>
      </c>
      <c r="E493" s="7">
        <v>8800</v>
      </c>
      <c r="F493" s="7">
        <v>2300</v>
      </c>
      <c r="G493" s="7" t="s">
        <v>14</v>
      </c>
      <c r="H493" s="7">
        <v>2500</v>
      </c>
      <c r="I493" s="7" t="s">
        <v>14</v>
      </c>
    </row>
    <row r="494" spans="1:9">
      <c r="A494" s="4" t="s">
        <v>500</v>
      </c>
      <c r="B494" s="7">
        <v>89300</v>
      </c>
      <c r="C494" s="7">
        <v>10600</v>
      </c>
      <c r="D494" s="7">
        <v>69900</v>
      </c>
      <c r="E494" s="7">
        <v>9400</v>
      </c>
      <c r="F494" s="7">
        <v>4800</v>
      </c>
      <c r="G494" s="7">
        <v>2500</v>
      </c>
      <c r="H494" s="7">
        <v>2600</v>
      </c>
      <c r="I494" s="7" t="s">
        <v>14</v>
      </c>
    </row>
    <row r="495" spans="1:9">
      <c r="A495" s="4" t="s">
        <v>501</v>
      </c>
      <c r="B495" s="7">
        <v>45800</v>
      </c>
      <c r="C495" s="7">
        <v>8300</v>
      </c>
      <c r="D495" s="7">
        <v>35100</v>
      </c>
      <c r="E495" s="7">
        <v>7200</v>
      </c>
      <c r="F495" s="7" t="s">
        <v>56</v>
      </c>
      <c r="G495" s="7" t="s">
        <v>56</v>
      </c>
      <c r="H495" s="7">
        <v>2000</v>
      </c>
      <c r="I495" s="7" t="s">
        <v>14</v>
      </c>
    </row>
    <row r="496" spans="1:9">
      <c r="A496" s="4" t="s">
        <v>502</v>
      </c>
      <c r="B496" s="7">
        <v>42900</v>
      </c>
      <c r="C496" s="7">
        <v>8100</v>
      </c>
      <c r="D496" s="7">
        <v>37100</v>
      </c>
      <c r="E496" s="7">
        <v>7500</v>
      </c>
      <c r="F496" s="7" t="s">
        <v>56</v>
      </c>
      <c r="G496" s="7" t="s">
        <v>56</v>
      </c>
      <c r="H496" s="7">
        <v>2000</v>
      </c>
      <c r="I496" s="7" t="s">
        <v>14</v>
      </c>
    </row>
    <row r="497" spans="1:9">
      <c r="A497" s="4" t="s">
        <v>503</v>
      </c>
      <c r="B497" s="7">
        <v>65300</v>
      </c>
      <c r="C497" s="7">
        <v>10000</v>
      </c>
      <c r="D497" s="7">
        <v>55200</v>
      </c>
      <c r="E497" s="7">
        <v>9200</v>
      </c>
      <c r="F497" s="7" t="s">
        <v>56</v>
      </c>
      <c r="G497" s="7" t="s">
        <v>56</v>
      </c>
      <c r="H497" s="7">
        <v>2300</v>
      </c>
      <c r="I497" s="7" t="s">
        <v>14</v>
      </c>
    </row>
    <row r="498" spans="1:9">
      <c r="A498" s="4" t="s">
        <v>504</v>
      </c>
      <c r="B498" s="7">
        <v>55200</v>
      </c>
      <c r="C498" s="7">
        <v>7600</v>
      </c>
      <c r="D498" s="7">
        <v>46300</v>
      </c>
      <c r="E498" s="7">
        <v>7000</v>
      </c>
      <c r="F498" s="7">
        <v>1300</v>
      </c>
      <c r="G498" s="7" t="s">
        <v>14</v>
      </c>
      <c r="H498" s="7">
        <v>2700</v>
      </c>
      <c r="I498" s="7">
        <v>1700</v>
      </c>
    </row>
    <row r="499" spans="1:9">
      <c r="A499" s="4" t="s">
        <v>505</v>
      </c>
      <c r="B499" s="7">
        <v>48900</v>
      </c>
      <c r="C499" s="7">
        <v>7500</v>
      </c>
      <c r="D499" s="7">
        <v>39000</v>
      </c>
      <c r="E499" s="7">
        <v>6700</v>
      </c>
      <c r="F499" s="7" t="s">
        <v>56</v>
      </c>
      <c r="G499" s="7" t="s">
        <v>56</v>
      </c>
      <c r="H499" s="7" t="s">
        <v>56</v>
      </c>
      <c r="I499" s="7" t="s">
        <v>56</v>
      </c>
    </row>
    <row r="500" spans="1:9">
      <c r="A500" s="4" t="s">
        <v>506</v>
      </c>
      <c r="B500" s="7">
        <v>64200</v>
      </c>
      <c r="C500" s="7">
        <v>8500</v>
      </c>
      <c r="D500" s="7">
        <v>52100</v>
      </c>
      <c r="E500" s="7">
        <v>7600</v>
      </c>
      <c r="F500" s="7">
        <v>3500</v>
      </c>
      <c r="G500" s="7">
        <v>2000</v>
      </c>
      <c r="H500" s="7">
        <v>2000</v>
      </c>
      <c r="I500" s="7" t="s">
        <v>14</v>
      </c>
    </row>
    <row r="501" spans="1:9">
      <c r="A501" s="4" t="s">
        <v>507</v>
      </c>
      <c r="B501" s="7">
        <v>61300</v>
      </c>
      <c r="C501" s="7">
        <v>9200</v>
      </c>
      <c r="D501" s="7">
        <v>51500</v>
      </c>
      <c r="E501" s="7">
        <v>8400</v>
      </c>
      <c r="F501" s="7">
        <v>1200</v>
      </c>
      <c r="G501" s="7" t="s">
        <v>14</v>
      </c>
      <c r="H501" s="7">
        <v>2200</v>
      </c>
      <c r="I501" s="7" t="s">
        <v>14</v>
      </c>
    </row>
    <row r="502" spans="1:9">
      <c r="A502" s="4" t="s">
        <v>508</v>
      </c>
      <c r="B502" s="7">
        <v>75800</v>
      </c>
      <c r="C502" s="7">
        <v>12200</v>
      </c>
      <c r="D502" s="7">
        <v>55700</v>
      </c>
      <c r="E502" s="7">
        <v>10400</v>
      </c>
      <c r="F502" s="7">
        <v>3200</v>
      </c>
      <c r="G502" s="7" t="s">
        <v>14</v>
      </c>
      <c r="H502" s="7">
        <v>9100</v>
      </c>
      <c r="I502" s="7">
        <v>4200</v>
      </c>
    </row>
    <row r="503" spans="1:9">
      <c r="A503" s="4" t="s">
        <v>509</v>
      </c>
      <c r="B503" s="7">
        <v>68300</v>
      </c>
      <c r="C503" s="7">
        <v>7400</v>
      </c>
      <c r="D503" s="7">
        <v>57900</v>
      </c>
      <c r="E503" s="7">
        <v>6800</v>
      </c>
      <c r="F503" s="7">
        <v>2100</v>
      </c>
      <c r="G503" s="7" t="s">
        <v>14</v>
      </c>
      <c r="H503" s="7">
        <v>2100</v>
      </c>
      <c r="I503" s="7">
        <v>1300</v>
      </c>
    </row>
    <row r="504" spans="1:9">
      <c r="A504" s="4" t="s">
        <v>510</v>
      </c>
      <c r="B504" s="7">
        <v>50100</v>
      </c>
      <c r="C504" s="7">
        <v>8000</v>
      </c>
      <c r="D504" s="7">
        <v>39800</v>
      </c>
      <c r="E504" s="7">
        <v>7100</v>
      </c>
      <c r="F504" s="7">
        <v>3200</v>
      </c>
      <c r="G504" s="7" t="s">
        <v>14</v>
      </c>
      <c r="H504" s="7">
        <v>2700</v>
      </c>
      <c r="I504" s="7">
        <v>1900</v>
      </c>
    </row>
    <row r="505" spans="1:9">
      <c r="A505" s="4" t="s">
        <v>511</v>
      </c>
      <c r="B505" s="7">
        <v>74900</v>
      </c>
      <c r="C505" s="7">
        <v>10800</v>
      </c>
      <c r="D505" s="7">
        <v>60100</v>
      </c>
      <c r="E505" s="7">
        <v>9700</v>
      </c>
      <c r="F505" s="7">
        <v>2100</v>
      </c>
      <c r="G505" s="7" t="s">
        <v>14</v>
      </c>
      <c r="H505" s="7">
        <v>2700</v>
      </c>
      <c r="I505" s="7" t="s">
        <v>14</v>
      </c>
    </row>
    <row r="506" spans="1:9">
      <c r="A506" s="4" t="s">
        <v>512</v>
      </c>
      <c r="B506" s="7">
        <v>54200</v>
      </c>
      <c r="C506" s="7">
        <v>6400</v>
      </c>
      <c r="D506" s="7">
        <v>43800</v>
      </c>
      <c r="E506" s="7">
        <v>5800</v>
      </c>
      <c r="F506" s="7">
        <v>2500</v>
      </c>
      <c r="G506" s="7">
        <v>1400</v>
      </c>
      <c r="H506" s="7">
        <v>3700</v>
      </c>
      <c r="I506" s="7">
        <v>1700</v>
      </c>
    </row>
    <row r="507" spans="1:9">
      <c r="A507" s="4" t="s">
        <v>513</v>
      </c>
      <c r="B507" s="7">
        <v>49300</v>
      </c>
      <c r="C507" s="7">
        <v>5600</v>
      </c>
      <c r="D507" s="7">
        <v>40500</v>
      </c>
      <c r="E507" s="7">
        <v>5000</v>
      </c>
      <c r="F507" s="7">
        <v>600</v>
      </c>
      <c r="G507" s="7" t="s">
        <v>14</v>
      </c>
      <c r="H507" s="7">
        <v>2200</v>
      </c>
      <c r="I507" s="7">
        <v>1200</v>
      </c>
    </row>
    <row r="508" spans="1:9">
      <c r="A508" s="4" t="s">
        <v>514</v>
      </c>
      <c r="B508" s="7">
        <v>56600</v>
      </c>
      <c r="C508" s="7">
        <v>9400</v>
      </c>
      <c r="D508" s="7">
        <v>46200</v>
      </c>
      <c r="E508" s="7">
        <v>8500</v>
      </c>
      <c r="F508" s="7">
        <v>2000</v>
      </c>
      <c r="G508" s="7" t="s">
        <v>14</v>
      </c>
      <c r="H508" s="7">
        <v>3300</v>
      </c>
      <c r="I508" s="7" t="s">
        <v>14</v>
      </c>
    </row>
    <row r="509" spans="1:9">
      <c r="A509" s="4" t="s">
        <v>515</v>
      </c>
      <c r="B509" s="7">
        <v>52000</v>
      </c>
      <c r="C509" s="7">
        <v>7400</v>
      </c>
      <c r="D509" s="7">
        <v>40900</v>
      </c>
      <c r="E509" s="7">
        <v>6600</v>
      </c>
      <c r="F509" s="7">
        <v>1900</v>
      </c>
      <c r="G509" s="7" t="s">
        <v>14</v>
      </c>
      <c r="H509" s="7">
        <v>3600</v>
      </c>
      <c r="I509" s="7">
        <v>2000</v>
      </c>
    </row>
    <row r="510" spans="1:9">
      <c r="A510" s="4" t="s">
        <v>516</v>
      </c>
      <c r="B510" s="7">
        <v>55700</v>
      </c>
      <c r="C510" s="7">
        <v>10000</v>
      </c>
      <c r="D510" s="7">
        <v>47800</v>
      </c>
      <c r="E510" s="7">
        <v>9300</v>
      </c>
      <c r="F510" s="7">
        <v>1400</v>
      </c>
      <c r="G510" s="7" t="s">
        <v>14</v>
      </c>
      <c r="H510" s="7">
        <v>3300</v>
      </c>
      <c r="I510" s="7" t="s">
        <v>14</v>
      </c>
    </row>
    <row r="511" spans="1:9">
      <c r="A511" s="4" t="s">
        <v>517</v>
      </c>
      <c r="B511" s="7">
        <v>51900</v>
      </c>
      <c r="C511" s="7">
        <v>7500</v>
      </c>
      <c r="D511" s="7">
        <v>44000</v>
      </c>
      <c r="E511" s="7">
        <v>6900</v>
      </c>
      <c r="F511" s="7" t="s">
        <v>56</v>
      </c>
      <c r="G511" s="7" t="s">
        <v>56</v>
      </c>
      <c r="H511" s="7">
        <v>1900</v>
      </c>
      <c r="I511" s="7" t="s">
        <v>14</v>
      </c>
    </row>
    <row r="512" spans="1:9">
      <c r="A512" s="4" t="s">
        <v>518</v>
      </c>
      <c r="B512" s="7">
        <v>53300</v>
      </c>
      <c r="C512" s="7">
        <v>4500</v>
      </c>
      <c r="D512" s="7">
        <v>43700</v>
      </c>
      <c r="E512" s="7">
        <v>4100</v>
      </c>
      <c r="F512" s="7">
        <v>1300</v>
      </c>
      <c r="G512" s="7">
        <v>700</v>
      </c>
      <c r="H512" s="7">
        <v>2400</v>
      </c>
      <c r="I512" s="7">
        <v>1000</v>
      </c>
    </row>
    <row r="513" spans="1:9">
      <c r="A513" s="4" t="s">
        <v>519</v>
      </c>
      <c r="B513" s="7">
        <v>64300</v>
      </c>
      <c r="C513" s="7">
        <v>6000</v>
      </c>
      <c r="D513" s="7">
        <v>54400</v>
      </c>
      <c r="E513" s="7">
        <v>5600</v>
      </c>
      <c r="F513" s="7">
        <v>2100</v>
      </c>
      <c r="G513" s="7">
        <v>1100</v>
      </c>
      <c r="H513" s="7">
        <v>1300</v>
      </c>
      <c r="I513" s="7" t="s">
        <v>14</v>
      </c>
    </row>
    <row r="514" spans="1:9">
      <c r="A514" s="4" t="s">
        <v>520</v>
      </c>
      <c r="B514" s="7">
        <v>69600</v>
      </c>
      <c r="C514" s="7">
        <v>6000</v>
      </c>
      <c r="D514" s="7">
        <v>60000</v>
      </c>
      <c r="E514" s="7">
        <v>5600</v>
      </c>
      <c r="F514" s="7">
        <v>3300</v>
      </c>
      <c r="G514" s="7">
        <v>1300</v>
      </c>
      <c r="H514" s="7">
        <v>2400</v>
      </c>
      <c r="I514" s="7">
        <v>1100</v>
      </c>
    </row>
    <row r="515" spans="1:9">
      <c r="A515" s="4" t="s">
        <v>521</v>
      </c>
      <c r="B515" s="7">
        <v>53500</v>
      </c>
      <c r="C515" s="7">
        <v>7700</v>
      </c>
      <c r="D515" s="7">
        <v>47700</v>
      </c>
      <c r="E515" s="7">
        <v>7200</v>
      </c>
      <c r="F515" s="7" t="s">
        <v>56</v>
      </c>
      <c r="G515" s="7" t="s">
        <v>56</v>
      </c>
      <c r="H515" s="7">
        <v>1300</v>
      </c>
      <c r="I515" s="7" t="s">
        <v>14</v>
      </c>
    </row>
    <row r="516" spans="1:9">
      <c r="A516" s="4" t="s">
        <v>522</v>
      </c>
      <c r="B516" s="7">
        <v>57600</v>
      </c>
      <c r="C516" s="7">
        <v>6000</v>
      </c>
      <c r="D516" s="7">
        <v>46100</v>
      </c>
      <c r="E516" s="7">
        <v>5400</v>
      </c>
      <c r="F516" s="7">
        <v>1700</v>
      </c>
      <c r="G516" s="7">
        <v>1000</v>
      </c>
      <c r="H516" s="7">
        <v>4300</v>
      </c>
      <c r="I516" s="7">
        <v>1600</v>
      </c>
    </row>
    <row r="517" spans="1:9">
      <c r="A517" s="4" t="s">
        <v>523</v>
      </c>
      <c r="B517" s="7">
        <v>76400</v>
      </c>
      <c r="C517" s="7">
        <v>7200</v>
      </c>
      <c r="D517" s="7">
        <v>59100</v>
      </c>
      <c r="E517" s="7">
        <v>6300</v>
      </c>
      <c r="F517" s="7">
        <v>4700</v>
      </c>
      <c r="G517" s="7">
        <v>1800</v>
      </c>
      <c r="H517" s="7">
        <v>6200</v>
      </c>
      <c r="I517" s="7">
        <v>2100</v>
      </c>
    </row>
    <row r="518" spans="1:9">
      <c r="A518" s="4" t="s">
        <v>524</v>
      </c>
      <c r="B518" s="7">
        <v>54700</v>
      </c>
      <c r="C518" s="7">
        <v>4600</v>
      </c>
      <c r="D518" s="7">
        <v>44000</v>
      </c>
      <c r="E518" s="7">
        <v>4100</v>
      </c>
      <c r="F518" s="7">
        <v>1200</v>
      </c>
      <c r="G518" s="7">
        <v>700</v>
      </c>
      <c r="H518" s="7">
        <v>2300</v>
      </c>
      <c r="I518" s="7">
        <v>1000</v>
      </c>
    </row>
    <row r="519" spans="1:9">
      <c r="A519" s="4" t="s">
        <v>525</v>
      </c>
      <c r="B519" s="7">
        <v>50500</v>
      </c>
      <c r="C519" s="7">
        <v>7600</v>
      </c>
      <c r="D519" s="7">
        <v>43300</v>
      </c>
      <c r="E519" s="7">
        <v>7000</v>
      </c>
      <c r="F519" s="7">
        <v>2200</v>
      </c>
      <c r="G519" s="7" t="s">
        <v>14</v>
      </c>
      <c r="H519" s="7">
        <v>1200</v>
      </c>
      <c r="I519" s="7" t="s">
        <v>14</v>
      </c>
    </row>
    <row r="520" spans="1:9">
      <c r="A520" s="4" t="s">
        <v>526</v>
      </c>
      <c r="B520" s="7">
        <v>59900</v>
      </c>
      <c r="C520" s="7">
        <v>9800</v>
      </c>
      <c r="D520" s="7">
        <v>41900</v>
      </c>
      <c r="E520" s="7">
        <v>8200</v>
      </c>
      <c r="F520" s="7">
        <v>1900</v>
      </c>
      <c r="G520" s="7" t="s">
        <v>14</v>
      </c>
      <c r="H520" s="7">
        <v>5200</v>
      </c>
      <c r="I520" s="7">
        <v>2900</v>
      </c>
    </row>
    <row r="521" spans="1:9">
      <c r="A521" s="4" t="s">
        <v>527</v>
      </c>
      <c r="B521" s="7">
        <v>51800</v>
      </c>
      <c r="C521" s="7">
        <v>8500</v>
      </c>
      <c r="D521" s="7">
        <v>37200</v>
      </c>
      <c r="E521" s="7">
        <v>7200</v>
      </c>
      <c r="F521" s="7">
        <v>2300</v>
      </c>
      <c r="G521" s="7" t="s">
        <v>14</v>
      </c>
      <c r="H521" s="7">
        <v>3300</v>
      </c>
      <c r="I521" s="7" t="s">
        <v>14</v>
      </c>
    </row>
    <row r="522" spans="1:9">
      <c r="A522" s="4" t="s">
        <v>528</v>
      </c>
      <c r="B522" s="7">
        <v>51300</v>
      </c>
      <c r="C522" s="7">
        <v>7100</v>
      </c>
      <c r="D522" s="7">
        <v>43300</v>
      </c>
      <c r="E522" s="7">
        <v>6600</v>
      </c>
      <c r="F522" s="7">
        <v>1200</v>
      </c>
      <c r="G522" s="7" t="s">
        <v>14</v>
      </c>
      <c r="H522" s="7">
        <v>2100</v>
      </c>
      <c r="I522" s="7" t="s">
        <v>14</v>
      </c>
    </row>
    <row r="523" spans="1:9">
      <c r="A523" s="4" t="s">
        <v>529</v>
      </c>
      <c r="B523" s="7">
        <v>70300</v>
      </c>
      <c r="C523" s="7">
        <v>6000</v>
      </c>
      <c r="D523" s="7">
        <v>58500</v>
      </c>
      <c r="E523" s="7">
        <v>5500</v>
      </c>
      <c r="F523" s="7">
        <v>2700</v>
      </c>
      <c r="G523" s="7">
        <v>1200</v>
      </c>
      <c r="H523" s="7">
        <v>3200</v>
      </c>
      <c r="I523" s="7">
        <v>1300</v>
      </c>
    </row>
    <row r="524" spans="1:9">
      <c r="A524" s="4" t="s">
        <v>530</v>
      </c>
      <c r="B524" s="7">
        <v>51900</v>
      </c>
      <c r="C524" s="7">
        <v>6500</v>
      </c>
      <c r="D524" s="7">
        <v>42100</v>
      </c>
      <c r="E524" s="7">
        <v>5900</v>
      </c>
      <c r="F524" s="7">
        <v>1400</v>
      </c>
      <c r="G524" s="7" t="s">
        <v>14</v>
      </c>
      <c r="H524" s="7">
        <v>3000</v>
      </c>
      <c r="I524" s="7">
        <v>1600</v>
      </c>
    </row>
    <row r="525" spans="1:9">
      <c r="A525" s="4" t="s">
        <v>531</v>
      </c>
      <c r="B525" s="7">
        <v>66700</v>
      </c>
      <c r="C525" s="7">
        <v>8400</v>
      </c>
      <c r="D525" s="7">
        <v>55700</v>
      </c>
      <c r="E525" s="7">
        <v>7600</v>
      </c>
      <c r="F525" s="7">
        <v>2200</v>
      </c>
      <c r="G525" s="7" t="s">
        <v>14</v>
      </c>
      <c r="H525" s="7">
        <v>4300</v>
      </c>
      <c r="I525" s="7">
        <v>2100</v>
      </c>
    </row>
    <row r="526" spans="1:9">
      <c r="A526" s="4" t="s">
        <v>532</v>
      </c>
      <c r="B526" s="7">
        <v>60800</v>
      </c>
      <c r="C526" s="7">
        <v>8300</v>
      </c>
      <c r="D526" s="7">
        <v>50300</v>
      </c>
      <c r="E526" s="7">
        <v>7500</v>
      </c>
      <c r="F526" s="7">
        <v>1600</v>
      </c>
      <c r="G526" s="7" t="s">
        <v>14</v>
      </c>
      <c r="H526" s="7">
        <v>4500</v>
      </c>
      <c r="I526" s="7">
        <v>2200</v>
      </c>
    </row>
    <row r="527" spans="1:9">
      <c r="A527" s="4" t="s">
        <v>533</v>
      </c>
      <c r="B527" s="7">
        <v>57100</v>
      </c>
      <c r="C527" s="7">
        <v>9500</v>
      </c>
      <c r="D527" s="7">
        <v>44600</v>
      </c>
      <c r="E527" s="7">
        <v>8400</v>
      </c>
      <c r="F527" s="7">
        <v>2300</v>
      </c>
      <c r="G527" s="7" t="s">
        <v>14</v>
      </c>
      <c r="H527" s="7">
        <v>2600</v>
      </c>
      <c r="I527" s="7" t="s">
        <v>14</v>
      </c>
    </row>
    <row r="528" spans="1:9">
      <c r="A528" s="4" t="s">
        <v>534</v>
      </c>
      <c r="B528" s="7">
        <v>65300</v>
      </c>
      <c r="C528" s="7">
        <v>9100</v>
      </c>
      <c r="D528" s="7">
        <v>53900</v>
      </c>
      <c r="E528" s="7">
        <v>8200</v>
      </c>
      <c r="F528" s="7" t="s">
        <v>56</v>
      </c>
      <c r="G528" s="7" t="s">
        <v>56</v>
      </c>
      <c r="H528" s="7">
        <v>2600</v>
      </c>
      <c r="I528" s="7" t="s">
        <v>14</v>
      </c>
    </row>
    <row r="529" spans="1:9">
      <c r="A529" s="4" t="s">
        <v>535</v>
      </c>
      <c r="B529" s="7">
        <v>68400</v>
      </c>
      <c r="C529" s="7">
        <v>9600</v>
      </c>
      <c r="D529" s="7">
        <v>55400</v>
      </c>
      <c r="E529" s="7">
        <v>8700</v>
      </c>
      <c r="F529" s="7">
        <v>900</v>
      </c>
      <c r="G529" s="7" t="s">
        <v>14</v>
      </c>
      <c r="H529" s="7">
        <v>4000</v>
      </c>
      <c r="I529" s="7" t="s">
        <v>14</v>
      </c>
    </row>
    <row r="530" spans="1:9">
      <c r="A530" s="4" t="s">
        <v>536</v>
      </c>
      <c r="B530" s="7">
        <v>66400</v>
      </c>
      <c r="C530" s="7">
        <v>9300</v>
      </c>
      <c r="D530" s="7">
        <v>54000</v>
      </c>
      <c r="E530" s="7">
        <v>8400</v>
      </c>
      <c r="F530" s="7">
        <v>1900</v>
      </c>
      <c r="G530" s="7" t="s">
        <v>14</v>
      </c>
      <c r="H530" s="7">
        <v>3200</v>
      </c>
      <c r="I530" s="7" t="s">
        <v>14</v>
      </c>
    </row>
    <row r="531" spans="1:9">
      <c r="A531" s="4" t="s">
        <v>537</v>
      </c>
      <c r="B531" s="7">
        <v>56000</v>
      </c>
      <c r="C531" s="7">
        <v>9700</v>
      </c>
      <c r="D531" s="7">
        <v>50300</v>
      </c>
      <c r="E531" s="7">
        <v>9200</v>
      </c>
      <c r="F531" s="7">
        <v>1000</v>
      </c>
      <c r="G531" s="7" t="s">
        <v>14</v>
      </c>
      <c r="H531" s="7" t="s">
        <v>56</v>
      </c>
      <c r="I531" s="7" t="s">
        <v>56</v>
      </c>
    </row>
    <row r="532" spans="1:9">
      <c r="A532" s="4" t="s">
        <v>538</v>
      </c>
      <c r="B532" s="7">
        <v>50800</v>
      </c>
      <c r="C532" s="7">
        <v>6100</v>
      </c>
      <c r="D532" s="7">
        <v>42900</v>
      </c>
      <c r="E532" s="7">
        <v>5600</v>
      </c>
      <c r="F532" s="7">
        <v>1400</v>
      </c>
      <c r="G532" s="7" t="s">
        <v>14</v>
      </c>
      <c r="H532" s="7">
        <v>1200</v>
      </c>
      <c r="I532" s="7" t="s">
        <v>14</v>
      </c>
    </row>
    <row r="533" spans="1:9">
      <c r="A533" s="4" t="s">
        <v>539</v>
      </c>
      <c r="B533" s="7">
        <v>54800</v>
      </c>
      <c r="C533" s="7">
        <v>8900</v>
      </c>
      <c r="D533" s="7">
        <v>45500</v>
      </c>
      <c r="E533" s="7">
        <v>8100</v>
      </c>
      <c r="F533" s="7">
        <v>1200</v>
      </c>
      <c r="G533" s="7" t="s">
        <v>14</v>
      </c>
      <c r="H533" s="7">
        <v>3200</v>
      </c>
      <c r="I533" s="7" t="s">
        <v>14</v>
      </c>
    </row>
    <row r="534" spans="1:9">
      <c r="A534" s="4" t="s">
        <v>540</v>
      </c>
      <c r="B534" s="7">
        <v>58800</v>
      </c>
      <c r="C534" s="7">
        <v>4100</v>
      </c>
      <c r="D534" s="7">
        <v>47100</v>
      </c>
      <c r="E534" s="7">
        <v>3700</v>
      </c>
      <c r="F534" s="7">
        <v>1500</v>
      </c>
      <c r="G534" s="7">
        <v>700</v>
      </c>
      <c r="H534" s="7">
        <v>4700</v>
      </c>
      <c r="I534" s="7">
        <v>1200</v>
      </c>
    </row>
    <row r="535" spans="1:9">
      <c r="A535" s="4" t="s">
        <v>541</v>
      </c>
      <c r="B535" s="7">
        <v>61400</v>
      </c>
      <c r="C535" s="7">
        <v>10600</v>
      </c>
      <c r="D535" s="7">
        <v>47300</v>
      </c>
      <c r="E535" s="7">
        <v>9300</v>
      </c>
      <c r="F535" s="7">
        <v>2000</v>
      </c>
      <c r="G535" s="7" t="s">
        <v>14</v>
      </c>
      <c r="H535" s="7">
        <v>4700</v>
      </c>
      <c r="I535" s="7">
        <v>2900</v>
      </c>
    </row>
    <row r="536" spans="1:9">
      <c r="A536" s="4" t="s">
        <v>542</v>
      </c>
      <c r="B536" s="7">
        <v>45200</v>
      </c>
      <c r="C536" s="7">
        <v>5000</v>
      </c>
      <c r="D536" s="7">
        <v>36600</v>
      </c>
      <c r="E536" s="7">
        <v>4500</v>
      </c>
      <c r="F536" s="7">
        <v>1100</v>
      </c>
      <c r="G536" s="7">
        <v>800</v>
      </c>
      <c r="H536" s="7">
        <v>2300</v>
      </c>
      <c r="I536" s="7">
        <v>1100</v>
      </c>
    </row>
    <row r="537" spans="1:9">
      <c r="A537" s="4" t="s">
        <v>543</v>
      </c>
      <c r="B537" s="7">
        <v>57500</v>
      </c>
      <c r="C537" s="7">
        <v>9800</v>
      </c>
      <c r="D537" s="7">
        <v>41600</v>
      </c>
      <c r="E537" s="7">
        <v>8400</v>
      </c>
      <c r="F537" s="7" t="s">
        <v>56</v>
      </c>
      <c r="G537" s="7" t="s">
        <v>56</v>
      </c>
      <c r="H537" s="7">
        <v>2400</v>
      </c>
      <c r="I537" s="7" t="s">
        <v>14</v>
      </c>
    </row>
    <row r="538" spans="1:9">
      <c r="A538" s="4" t="s">
        <v>544</v>
      </c>
      <c r="B538" s="7">
        <v>61500</v>
      </c>
      <c r="C538" s="7">
        <v>9700</v>
      </c>
      <c r="D538" s="7">
        <v>45700</v>
      </c>
      <c r="E538" s="7">
        <v>8400</v>
      </c>
      <c r="F538" s="7">
        <v>2600</v>
      </c>
      <c r="G538" s="7" t="s">
        <v>14</v>
      </c>
      <c r="H538" s="7">
        <v>4800</v>
      </c>
      <c r="I538" s="7">
        <v>2700</v>
      </c>
    </row>
    <row r="539" spans="1:9">
      <c r="A539" s="4" t="s">
        <v>545</v>
      </c>
      <c r="B539" s="7">
        <v>49600</v>
      </c>
      <c r="C539" s="7">
        <v>7500</v>
      </c>
      <c r="D539" s="7">
        <v>41500</v>
      </c>
      <c r="E539" s="7">
        <v>6800</v>
      </c>
      <c r="F539" s="7">
        <v>1500</v>
      </c>
      <c r="G539" s="7" t="s">
        <v>14</v>
      </c>
      <c r="H539" s="7">
        <v>2100</v>
      </c>
      <c r="I539" s="7" t="s">
        <v>14</v>
      </c>
    </row>
    <row r="540" spans="1:9">
      <c r="A540" s="4" t="s">
        <v>546</v>
      </c>
      <c r="B540" s="7">
        <v>58700</v>
      </c>
      <c r="C540" s="7">
        <v>5800</v>
      </c>
      <c r="D540" s="7">
        <v>48700</v>
      </c>
      <c r="E540" s="7">
        <v>5300</v>
      </c>
      <c r="F540" s="7">
        <v>1000</v>
      </c>
      <c r="G540" s="7" t="s">
        <v>14</v>
      </c>
      <c r="H540" s="7">
        <v>1700</v>
      </c>
      <c r="I540" s="7">
        <v>1000</v>
      </c>
    </row>
    <row r="541" spans="1:9">
      <c r="A541" s="4" t="s">
        <v>547</v>
      </c>
      <c r="B541" s="7">
        <v>65600</v>
      </c>
      <c r="C541" s="7">
        <v>10500</v>
      </c>
      <c r="D541" s="7">
        <v>55400</v>
      </c>
      <c r="E541" s="7">
        <v>9600</v>
      </c>
      <c r="F541" s="7">
        <v>1300</v>
      </c>
      <c r="G541" s="7" t="s">
        <v>14</v>
      </c>
      <c r="H541" s="7">
        <v>1800</v>
      </c>
      <c r="I541" s="7" t="s">
        <v>14</v>
      </c>
    </row>
    <row r="542" spans="1:9">
      <c r="A542" s="4" t="s">
        <v>548</v>
      </c>
      <c r="B542" s="7">
        <v>39800</v>
      </c>
      <c r="C542" s="7">
        <v>2500</v>
      </c>
      <c r="D542" s="7">
        <v>30500</v>
      </c>
      <c r="E542" s="7">
        <v>2200</v>
      </c>
      <c r="F542" s="7">
        <v>1100</v>
      </c>
      <c r="G542" s="7">
        <v>400</v>
      </c>
      <c r="H542" s="7">
        <v>1900</v>
      </c>
      <c r="I542" s="7">
        <v>500</v>
      </c>
    </row>
    <row r="543" spans="1:9">
      <c r="A543" s="4" t="s">
        <v>549</v>
      </c>
      <c r="B543" s="7">
        <v>38000</v>
      </c>
      <c r="C543" s="7">
        <v>3700</v>
      </c>
      <c r="D543" s="7">
        <v>29000</v>
      </c>
      <c r="E543" s="7">
        <v>3200</v>
      </c>
      <c r="F543" s="7">
        <v>700</v>
      </c>
      <c r="G543" s="7" t="s">
        <v>14</v>
      </c>
      <c r="H543" s="7">
        <v>1400</v>
      </c>
      <c r="I543" s="7">
        <v>700</v>
      </c>
    </row>
    <row r="544" spans="1:9">
      <c r="A544" s="4" t="s">
        <v>550</v>
      </c>
      <c r="B544" s="7">
        <v>57000</v>
      </c>
      <c r="C544" s="7">
        <v>4600</v>
      </c>
      <c r="D544" s="7">
        <v>43700</v>
      </c>
      <c r="E544" s="7">
        <v>4000</v>
      </c>
      <c r="F544" s="7">
        <v>1000</v>
      </c>
      <c r="G544" s="7">
        <v>600</v>
      </c>
      <c r="H544" s="7">
        <v>1800</v>
      </c>
      <c r="I544" s="7">
        <v>800</v>
      </c>
    </row>
    <row r="545" spans="1:9">
      <c r="A545" s="4" t="s">
        <v>551</v>
      </c>
      <c r="B545" s="7">
        <v>42300</v>
      </c>
      <c r="C545" s="7">
        <v>3800</v>
      </c>
      <c r="D545" s="7">
        <v>33600</v>
      </c>
      <c r="E545" s="7">
        <v>3400</v>
      </c>
      <c r="F545" s="7">
        <v>1500</v>
      </c>
      <c r="G545" s="7">
        <v>700</v>
      </c>
      <c r="H545" s="7">
        <v>2100</v>
      </c>
      <c r="I545" s="7">
        <v>800</v>
      </c>
    </row>
    <row r="546" spans="1:9">
      <c r="A546" s="4" t="s">
        <v>552</v>
      </c>
      <c r="B546" s="7">
        <v>50100</v>
      </c>
      <c r="C546" s="7">
        <v>4600</v>
      </c>
      <c r="D546" s="7">
        <v>37700</v>
      </c>
      <c r="E546" s="7">
        <v>4000</v>
      </c>
      <c r="F546" s="7">
        <v>1800</v>
      </c>
      <c r="G546" s="7">
        <v>900</v>
      </c>
      <c r="H546" s="7">
        <v>2900</v>
      </c>
      <c r="I546" s="7">
        <v>1100</v>
      </c>
    </row>
    <row r="547" spans="1:9">
      <c r="A547" s="4" t="s">
        <v>553</v>
      </c>
      <c r="B547" s="7">
        <v>46200</v>
      </c>
      <c r="C547" s="7">
        <v>4900</v>
      </c>
      <c r="D547" s="7">
        <v>36100</v>
      </c>
      <c r="E547" s="7">
        <v>4300</v>
      </c>
      <c r="F547" s="7">
        <v>500</v>
      </c>
      <c r="G547" s="7" t="s">
        <v>14</v>
      </c>
      <c r="H547" s="7">
        <v>2100</v>
      </c>
      <c r="I547" s="7">
        <v>1000</v>
      </c>
    </row>
    <row r="548" spans="1:9">
      <c r="A548" s="4" t="s">
        <v>554</v>
      </c>
      <c r="B548" s="7">
        <v>61200</v>
      </c>
      <c r="C548" s="7">
        <v>5900</v>
      </c>
      <c r="D548" s="7">
        <v>35600</v>
      </c>
      <c r="E548" s="7">
        <v>4500</v>
      </c>
      <c r="F548" s="7">
        <v>1800</v>
      </c>
      <c r="G548" s="7">
        <v>1000</v>
      </c>
      <c r="H548" s="7">
        <v>4000</v>
      </c>
      <c r="I548" s="7">
        <v>1500</v>
      </c>
    </row>
    <row r="549" spans="1:9">
      <c r="A549" s="4" t="s">
        <v>555</v>
      </c>
      <c r="B549" s="7">
        <v>47500</v>
      </c>
      <c r="C549" s="7">
        <v>5100</v>
      </c>
      <c r="D549" s="7">
        <v>38000</v>
      </c>
      <c r="E549" s="7">
        <v>4600</v>
      </c>
      <c r="F549" s="7">
        <v>3000</v>
      </c>
      <c r="G549" s="7">
        <v>1300</v>
      </c>
      <c r="H549" s="7">
        <v>2900</v>
      </c>
      <c r="I549" s="7">
        <v>1300</v>
      </c>
    </row>
    <row r="550" spans="1:9">
      <c r="A550" s="4" t="s">
        <v>556</v>
      </c>
      <c r="B550" s="7">
        <v>41100</v>
      </c>
      <c r="C550" s="7">
        <v>3900</v>
      </c>
      <c r="D550" s="7">
        <v>29900</v>
      </c>
      <c r="E550" s="7">
        <v>3400</v>
      </c>
      <c r="F550" s="7">
        <v>2500</v>
      </c>
      <c r="G550" s="7">
        <v>1000</v>
      </c>
      <c r="H550" s="7">
        <v>3400</v>
      </c>
      <c r="I550" s="7">
        <v>1100</v>
      </c>
    </row>
    <row r="551" spans="1:9">
      <c r="A551" s="4" t="s">
        <v>557</v>
      </c>
      <c r="B551" s="7">
        <v>53700</v>
      </c>
      <c r="C551" s="7">
        <v>7700</v>
      </c>
      <c r="D551" s="7">
        <v>39000</v>
      </c>
      <c r="E551" s="7">
        <v>6600</v>
      </c>
      <c r="F551" s="7">
        <v>4400</v>
      </c>
      <c r="G551" s="7">
        <v>2200</v>
      </c>
      <c r="H551" s="7" t="s">
        <v>56</v>
      </c>
      <c r="I551" s="7" t="s">
        <v>56</v>
      </c>
    </row>
    <row r="552" spans="1:9">
      <c r="A552" s="4" t="s">
        <v>558</v>
      </c>
      <c r="B552" s="7">
        <v>64800</v>
      </c>
      <c r="C552" s="7">
        <v>7800</v>
      </c>
      <c r="D552" s="7">
        <v>53200</v>
      </c>
      <c r="E552" s="7">
        <v>7100</v>
      </c>
      <c r="F552" s="7">
        <v>2700</v>
      </c>
      <c r="G552" s="7" t="s">
        <v>14</v>
      </c>
      <c r="H552" s="7">
        <v>2700</v>
      </c>
      <c r="I552" s="7">
        <v>1600</v>
      </c>
    </row>
    <row r="553" spans="1:9">
      <c r="A553" s="4" t="s">
        <v>559</v>
      </c>
      <c r="B553" s="7">
        <v>42600</v>
      </c>
      <c r="C553" s="7">
        <v>5200</v>
      </c>
      <c r="D553" s="7">
        <v>28800</v>
      </c>
      <c r="E553" s="7">
        <v>4300</v>
      </c>
      <c r="F553" s="7">
        <v>1600</v>
      </c>
      <c r="G553" s="7" t="s">
        <v>14</v>
      </c>
      <c r="H553" s="7">
        <v>4900</v>
      </c>
      <c r="I553" s="7">
        <v>1800</v>
      </c>
    </row>
    <row r="554" spans="1:9">
      <c r="A554" s="4" t="s">
        <v>560</v>
      </c>
      <c r="B554" s="7">
        <v>50400</v>
      </c>
      <c r="C554" s="7">
        <v>3500</v>
      </c>
      <c r="D554" s="7">
        <v>39900</v>
      </c>
      <c r="E554" s="7">
        <v>3100</v>
      </c>
      <c r="F554" s="7">
        <v>1800</v>
      </c>
      <c r="G554" s="7">
        <v>700</v>
      </c>
      <c r="H554" s="7">
        <v>3300</v>
      </c>
      <c r="I554" s="7">
        <v>900</v>
      </c>
    </row>
    <row r="555" spans="1:9">
      <c r="A555" s="4" t="s">
        <v>561</v>
      </c>
      <c r="B555" s="7">
        <v>49600</v>
      </c>
      <c r="C555" s="7">
        <v>3500</v>
      </c>
      <c r="D555" s="7">
        <v>39300</v>
      </c>
      <c r="E555" s="7">
        <v>3100</v>
      </c>
      <c r="F555" s="7">
        <v>1300</v>
      </c>
      <c r="G555" s="7">
        <v>600</v>
      </c>
      <c r="H555" s="7">
        <v>2700</v>
      </c>
      <c r="I555" s="7">
        <v>800</v>
      </c>
    </row>
    <row r="556" spans="1:9">
      <c r="A556" s="4" t="s">
        <v>562</v>
      </c>
      <c r="B556" s="7">
        <v>50500</v>
      </c>
      <c r="C556" s="7">
        <v>4300</v>
      </c>
      <c r="D556" s="7">
        <v>38000</v>
      </c>
      <c r="E556" s="7">
        <v>3700</v>
      </c>
      <c r="F556" s="7">
        <v>1700</v>
      </c>
      <c r="G556" s="7">
        <v>800</v>
      </c>
      <c r="H556" s="7">
        <v>4300</v>
      </c>
      <c r="I556" s="7">
        <v>1200</v>
      </c>
    </row>
    <row r="557" spans="1:9">
      <c r="A557" s="4" t="s">
        <v>563</v>
      </c>
      <c r="B557" s="7">
        <v>54400</v>
      </c>
      <c r="C557" s="7">
        <v>4700</v>
      </c>
      <c r="D557" s="7">
        <v>43300</v>
      </c>
      <c r="E557" s="7">
        <v>4200</v>
      </c>
      <c r="F557" s="7">
        <v>2000</v>
      </c>
      <c r="G557" s="7">
        <v>900</v>
      </c>
      <c r="H557" s="7">
        <v>3100</v>
      </c>
      <c r="I557" s="7">
        <v>1100</v>
      </c>
    </row>
    <row r="558" spans="1:9">
      <c r="A558" s="4" t="s">
        <v>564</v>
      </c>
      <c r="B558" s="7">
        <v>40000</v>
      </c>
      <c r="C558" s="7">
        <v>3900</v>
      </c>
      <c r="D558" s="7">
        <v>29300</v>
      </c>
      <c r="E558" s="7">
        <v>3300</v>
      </c>
      <c r="F558" s="7">
        <v>1600</v>
      </c>
      <c r="G558" s="7">
        <v>800</v>
      </c>
      <c r="H558" s="7">
        <v>1800</v>
      </c>
      <c r="I558" s="7">
        <v>800</v>
      </c>
    </row>
    <row r="559" spans="1:9">
      <c r="A559" s="4" t="s">
        <v>565</v>
      </c>
      <c r="B559" s="7">
        <v>30800</v>
      </c>
      <c r="C559" s="7">
        <v>2800</v>
      </c>
      <c r="D559" s="7">
        <v>23200</v>
      </c>
      <c r="E559" s="7">
        <v>2500</v>
      </c>
      <c r="F559" s="7">
        <v>1000</v>
      </c>
      <c r="G559" s="7">
        <v>500</v>
      </c>
      <c r="H559" s="7">
        <v>1900</v>
      </c>
      <c r="I559" s="7">
        <v>700</v>
      </c>
    </row>
    <row r="560" spans="1:9">
      <c r="A560" s="4" t="s">
        <v>566</v>
      </c>
      <c r="B560" s="7">
        <v>45400</v>
      </c>
      <c r="C560" s="7">
        <v>3400</v>
      </c>
      <c r="D560" s="7">
        <v>35000</v>
      </c>
      <c r="E560" s="7">
        <v>3000</v>
      </c>
      <c r="F560" s="7">
        <v>1200</v>
      </c>
      <c r="G560" s="7">
        <v>600</v>
      </c>
      <c r="H560" s="7">
        <v>2300</v>
      </c>
      <c r="I560" s="7">
        <v>800</v>
      </c>
    </row>
    <row r="561" spans="1:9">
      <c r="A561" s="4" t="s">
        <v>567</v>
      </c>
      <c r="B561" s="7">
        <v>39900</v>
      </c>
      <c r="C561" s="7">
        <v>3000</v>
      </c>
      <c r="D561" s="7">
        <v>29400</v>
      </c>
      <c r="E561" s="7">
        <v>2600</v>
      </c>
      <c r="F561" s="7">
        <v>900</v>
      </c>
      <c r="G561" s="7">
        <v>400</v>
      </c>
      <c r="H561" s="7">
        <v>2400</v>
      </c>
      <c r="I561" s="7">
        <v>700</v>
      </c>
    </row>
    <row r="562" spans="1:9">
      <c r="A562" s="4" t="s">
        <v>568</v>
      </c>
      <c r="B562" s="7">
        <v>34300</v>
      </c>
      <c r="C562" s="7">
        <v>3400</v>
      </c>
      <c r="D562" s="7">
        <v>27600</v>
      </c>
      <c r="E562" s="7">
        <v>3100</v>
      </c>
      <c r="F562" s="7">
        <v>700</v>
      </c>
      <c r="G562" s="7" t="s">
        <v>14</v>
      </c>
      <c r="H562" s="7">
        <v>1000</v>
      </c>
      <c r="I562" s="7" t="s">
        <v>14</v>
      </c>
    </row>
    <row r="563" spans="1:9">
      <c r="A563" s="4" t="s">
        <v>569</v>
      </c>
      <c r="B563" s="7">
        <v>44100</v>
      </c>
      <c r="C563" s="7">
        <v>3800</v>
      </c>
      <c r="D563" s="7">
        <v>35200</v>
      </c>
      <c r="E563" s="7">
        <v>3400</v>
      </c>
      <c r="F563" s="7">
        <v>1200</v>
      </c>
      <c r="G563" s="7">
        <v>600</v>
      </c>
      <c r="H563" s="7">
        <v>3500</v>
      </c>
      <c r="I563" s="7">
        <v>1100</v>
      </c>
    </row>
    <row r="564" spans="1:9">
      <c r="A564" s="4" t="s">
        <v>570</v>
      </c>
      <c r="B564" s="7">
        <v>38100</v>
      </c>
      <c r="C564" s="7">
        <v>3700</v>
      </c>
      <c r="D564" s="7">
        <v>32500</v>
      </c>
      <c r="E564" s="7">
        <v>3400</v>
      </c>
      <c r="F564" s="7">
        <v>700</v>
      </c>
      <c r="G564" s="7" t="s">
        <v>14</v>
      </c>
      <c r="H564" s="7">
        <v>1500</v>
      </c>
      <c r="I564" s="7">
        <v>700</v>
      </c>
    </row>
    <row r="565" spans="1:9">
      <c r="A565" s="4" t="s">
        <v>571</v>
      </c>
      <c r="B565" s="7">
        <v>44200</v>
      </c>
      <c r="C565" s="7">
        <v>2900</v>
      </c>
      <c r="D565" s="7">
        <v>30900</v>
      </c>
      <c r="E565" s="7">
        <v>2400</v>
      </c>
      <c r="F565" s="7">
        <v>1500</v>
      </c>
      <c r="G565" s="7">
        <v>500</v>
      </c>
      <c r="H565" s="7">
        <v>2100</v>
      </c>
      <c r="I565" s="7">
        <v>600</v>
      </c>
    </row>
    <row r="566" spans="1:9">
      <c r="A566" s="4" t="s">
        <v>572</v>
      </c>
      <c r="B566" s="7">
        <v>46800</v>
      </c>
      <c r="C566" s="7">
        <v>3800</v>
      </c>
      <c r="D566" s="7">
        <v>36300</v>
      </c>
      <c r="E566" s="7">
        <v>3300</v>
      </c>
      <c r="F566" s="7">
        <v>1700</v>
      </c>
      <c r="G566" s="7">
        <v>700</v>
      </c>
      <c r="H566" s="7">
        <v>1900</v>
      </c>
      <c r="I566" s="7">
        <v>800</v>
      </c>
    </row>
    <row r="567" spans="1:9">
      <c r="A567" s="4" t="s">
        <v>573</v>
      </c>
      <c r="B567" s="7">
        <v>44400</v>
      </c>
      <c r="C567" s="7">
        <v>3900</v>
      </c>
      <c r="D567" s="7">
        <v>33300</v>
      </c>
      <c r="E567" s="7">
        <v>3400</v>
      </c>
      <c r="F567" s="7">
        <v>1200</v>
      </c>
      <c r="G567" s="7">
        <v>600</v>
      </c>
      <c r="H567" s="7">
        <v>3100</v>
      </c>
      <c r="I567" s="7">
        <v>1000</v>
      </c>
    </row>
    <row r="568" spans="1:9">
      <c r="A568" s="4" t="s">
        <v>574</v>
      </c>
      <c r="B568" s="7">
        <v>39300</v>
      </c>
      <c r="C568" s="7">
        <v>4000</v>
      </c>
      <c r="D568" s="7">
        <v>31200</v>
      </c>
      <c r="E568" s="7">
        <v>3600</v>
      </c>
      <c r="F568" s="7">
        <v>2300</v>
      </c>
      <c r="G568" s="7">
        <v>1000</v>
      </c>
      <c r="H568" s="7">
        <v>1300</v>
      </c>
      <c r="I568" s="7">
        <v>700</v>
      </c>
    </row>
    <row r="569" spans="1:9">
      <c r="A569" s="4" t="s">
        <v>575</v>
      </c>
      <c r="B569" s="7">
        <v>37200</v>
      </c>
      <c r="C569" s="7">
        <v>3600</v>
      </c>
      <c r="D569" s="7">
        <v>28600</v>
      </c>
      <c r="E569" s="7">
        <v>3100</v>
      </c>
      <c r="F569" s="7">
        <v>700</v>
      </c>
      <c r="G569" s="7" t="s">
        <v>14</v>
      </c>
      <c r="H569" s="7">
        <v>1000</v>
      </c>
      <c r="I569" s="7">
        <v>600</v>
      </c>
    </row>
    <row r="570" spans="1:9">
      <c r="A570" s="4" t="s">
        <v>576</v>
      </c>
      <c r="B570" s="7">
        <v>46900</v>
      </c>
      <c r="C570" s="7">
        <v>4200</v>
      </c>
      <c r="D570" s="7">
        <v>34800</v>
      </c>
      <c r="E570" s="7">
        <v>3600</v>
      </c>
      <c r="F570" s="7">
        <v>1400</v>
      </c>
      <c r="G570" s="7">
        <v>700</v>
      </c>
      <c r="H570" s="7">
        <v>3300</v>
      </c>
      <c r="I570" s="7">
        <v>1100</v>
      </c>
    </row>
    <row r="571" spans="1:9">
      <c r="A571" s="4" t="s">
        <v>577</v>
      </c>
      <c r="B571" s="7">
        <v>36900</v>
      </c>
      <c r="C571" s="7">
        <v>4700</v>
      </c>
      <c r="D571" s="7">
        <v>26000</v>
      </c>
      <c r="E571" s="7">
        <v>4000</v>
      </c>
      <c r="F571" s="7">
        <v>2700</v>
      </c>
      <c r="G571" s="7">
        <v>1300</v>
      </c>
      <c r="H571" s="7">
        <v>2600</v>
      </c>
      <c r="I571" s="7">
        <v>1200</v>
      </c>
    </row>
    <row r="572" spans="1:9">
      <c r="A572" s="4" t="s">
        <v>578</v>
      </c>
      <c r="B572" s="7">
        <v>45800</v>
      </c>
      <c r="C572" s="7">
        <v>3300</v>
      </c>
      <c r="D572" s="7">
        <v>33900</v>
      </c>
      <c r="E572" s="7">
        <v>2800</v>
      </c>
      <c r="F572" s="7">
        <v>2300</v>
      </c>
      <c r="G572" s="7">
        <v>700</v>
      </c>
      <c r="H572" s="7">
        <v>3100</v>
      </c>
      <c r="I572" s="7">
        <v>900</v>
      </c>
    </row>
    <row r="573" spans="1:9">
      <c r="A573" s="4" t="s">
        <v>579</v>
      </c>
      <c r="B573" s="7">
        <v>43400</v>
      </c>
      <c r="C573" s="7">
        <v>3400</v>
      </c>
      <c r="D573" s="7">
        <v>30800</v>
      </c>
      <c r="E573" s="7">
        <v>2900</v>
      </c>
      <c r="F573" s="7">
        <v>1500</v>
      </c>
      <c r="G573" s="7">
        <v>600</v>
      </c>
      <c r="H573" s="7">
        <v>2900</v>
      </c>
      <c r="I573" s="7">
        <v>900</v>
      </c>
    </row>
    <row r="574" spans="1:9">
      <c r="A574" s="4" t="s">
        <v>580</v>
      </c>
      <c r="B574" s="7">
        <v>50400</v>
      </c>
      <c r="C574" s="7">
        <v>4400</v>
      </c>
      <c r="D574" s="7">
        <v>37400</v>
      </c>
      <c r="E574" s="7">
        <v>3700</v>
      </c>
      <c r="F574" s="7">
        <v>1600</v>
      </c>
      <c r="G574" s="7">
        <v>800</v>
      </c>
      <c r="H574" s="7">
        <v>3000</v>
      </c>
      <c r="I574" s="7">
        <v>1100</v>
      </c>
    </row>
    <row r="575" spans="1:9">
      <c r="A575" s="4" t="s">
        <v>581</v>
      </c>
      <c r="B575" s="7">
        <v>48200</v>
      </c>
      <c r="C575" s="7">
        <v>4500</v>
      </c>
      <c r="D575" s="7">
        <v>35600</v>
      </c>
      <c r="E575" s="7">
        <v>3800</v>
      </c>
      <c r="F575" s="7">
        <v>2000</v>
      </c>
      <c r="G575" s="7">
        <v>900</v>
      </c>
      <c r="H575" s="7">
        <v>3700</v>
      </c>
      <c r="I575" s="7">
        <v>1200</v>
      </c>
    </row>
    <row r="576" spans="1:9">
      <c r="A576" s="4" t="s">
        <v>582</v>
      </c>
      <c r="B576" s="7">
        <v>58200</v>
      </c>
      <c r="C576" s="7">
        <v>6100</v>
      </c>
      <c r="D576" s="7">
        <v>47900</v>
      </c>
      <c r="E576" s="7">
        <v>5500</v>
      </c>
      <c r="F576" s="7">
        <v>2400</v>
      </c>
      <c r="G576" s="7">
        <v>1200</v>
      </c>
      <c r="H576" s="7">
        <v>2600</v>
      </c>
      <c r="I576" s="7">
        <v>1300</v>
      </c>
    </row>
    <row r="577" spans="1:9">
      <c r="A577" s="4" t="s">
        <v>583</v>
      </c>
      <c r="B577" s="7">
        <v>53900</v>
      </c>
      <c r="C577" s="7">
        <v>4900</v>
      </c>
      <c r="D577" s="7">
        <v>41200</v>
      </c>
      <c r="E577" s="7">
        <v>4300</v>
      </c>
      <c r="F577" s="7">
        <v>3500</v>
      </c>
      <c r="G577" s="7">
        <v>1300</v>
      </c>
      <c r="H577" s="7">
        <v>3700</v>
      </c>
      <c r="I577" s="7">
        <v>1300</v>
      </c>
    </row>
    <row r="578" spans="1:9">
      <c r="A578" s="4" t="s">
        <v>584</v>
      </c>
      <c r="B578" s="7">
        <v>49800</v>
      </c>
      <c r="C578" s="7">
        <v>4800</v>
      </c>
      <c r="D578" s="7">
        <v>37900</v>
      </c>
      <c r="E578" s="7">
        <v>4200</v>
      </c>
      <c r="F578" s="7">
        <v>1700</v>
      </c>
      <c r="G578" s="7">
        <v>900</v>
      </c>
      <c r="H578" s="7">
        <v>3100</v>
      </c>
      <c r="I578" s="7">
        <v>1200</v>
      </c>
    </row>
    <row r="579" spans="1:9">
      <c r="A579" s="4" t="s">
        <v>585</v>
      </c>
      <c r="B579" s="7">
        <v>57800</v>
      </c>
      <c r="C579" s="7">
        <v>4700</v>
      </c>
      <c r="D579" s="7">
        <v>44900</v>
      </c>
      <c r="E579" s="7">
        <v>4200</v>
      </c>
      <c r="F579" s="7">
        <v>2500</v>
      </c>
      <c r="G579" s="7">
        <v>1000</v>
      </c>
      <c r="H579" s="7">
        <v>3900</v>
      </c>
      <c r="I579" s="7">
        <v>1200</v>
      </c>
    </row>
    <row r="580" spans="1:9">
      <c r="A580" s="4" t="s">
        <v>586</v>
      </c>
      <c r="B580" s="7">
        <v>68800</v>
      </c>
      <c r="C580" s="7">
        <v>8100</v>
      </c>
      <c r="D580" s="7">
        <v>54300</v>
      </c>
      <c r="E580" s="7">
        <v>7200</v>
      </c>
      <c r="F580" s="7">
        <v>2600</v>
      </c>
      <c r="G580" s="7">
        <v>1600</v>
      </c>
      <c r="H580" s="7">
        <v>4700</v>
      </c>
      <c r="I580" s="7">
        <v>2100</v>
      </c>
    </row>
    <row r="581" spans="1:9">
      <c r="A581" s="4" t="s">
        <v>587</v>
      </c>
      <c r="B581" s="7">
        <v>75700</v>
      </c>
      <c r="C581" s="7">
        <v>7500</v>
      </c>
      <c r="D581" s="7">
        <v>53300</v>
      </c>
      <c r="E581" s="7">
        <v>6300</v>
      </c>
      <c r="F581" s="7">
        <v>3100</v>
      </c>
      <c r="G581" s="7">
        <v>1500</v>
      </c>
      <c r="H581" s="7">
        <v>6100</v>
      </c>
      <c r="I581" s="7">
        <v>2100</v>
      </c>
    </row>
    <row r="582" spans="1:9">
      <c r="A582" s="4" t="s">
        <v>588</v>
      </c>
      <c r="B582" s="7">
        <v>65900</v>
      </c>
      <c r="C582" s="7">
        <v>7600</v>
      </c>
      <c r="D582" s="7">
        <v>48400</v>
      </c>
      <c r="E582" s="7">
        <v>6500</v>
      </c>
      <c r="F582" s="7">
        <v>1000</v>
      </c>
      <c r="G582" s="7" t="s">
        <v>14</v>
      </c>
      <c r="H582" s="7">
        <v>5300</v>
      </c>
      <c r="I582" s="7">
        <v>2100</v>
      </c>
    </row>
    <row r="583" spans="1:9">
      <c r="A583" s="4" t="s">
        <v>589</v>
      </c>
      <c r="B583" s="7">
        <v>66000</v>
      </c>
      <c r="C583" s="7">
        <v>7200</v>
      </c>
      <c r="D583" s="7">
        <v>52100</v>
      </c>
      <c r="E583" s="7">
        <v>6400</v>
      </c>
      <c r="F583" s="7">
        <v>3400</v>
      </c>
      <c r="G583" s="7">
        <v>1600</v>
      </c>
      <c r="H583" s="7">
        <v>2900</v>
      </c>
      <c r="I583" s="7">
        <v>1500</v>
      </c>
    </row>
    <row r="584" spans="1:9">
      <c r="A584" s="4" t="s">
        <v>590</v>
      </c>
      <c r="B584" s="7">
        <v>54300</v>
      </c>
      <c r="C584" s="7">
        <v>7600</v>
      </c>
      <c r="D584" s="7">
        <v>39600</v>
      </c>
      <c r="E584" s="7">
        <v>6500</v>
      </c>
      <c r="F584" s="7">
        <v>1900</v>
      </c>
      <c r="G584" s="7" t="s">
        <v>14</v>
      </c>
      <c r="H584" s="7">
        <v>2900</v>
      </c>
      <c r="I584" s="7">
        <v>1800</v>
      </c>
    </row>
    <row r="585" spans="1:9">
      <c r="A585" s="4" t="s">
        <v>591</v>
      </c>
      <c r="B585" s="7">
        <v>49400</v>
      </c>
      <c r="C585" s="7">
        <v>4200</v>
      </c>
      <c r="D585" s="7">
        <v>39100</v>
      </c>
      <c r="E585" s="7">
        <v>3700</v>
      </c>
      <c r="F585" s="7">
        <v>2000</v>
      </c>
      <c r="G585" s="7">
        <v>800</v>
      </c>
      <c r="H585" s="7">
        <v>4000</v>
      </c>
      <c r="I585" s="7">
        <v>1200</v>
      </c>
    </row>
    <row r="586" spans="1:9">
      <c r="A586" s="4" t="s">
        <v>592</v>
      </c>
      <c r="B586" s="7">
        <v>50300</v>
      </c>
      <c r="C586" s="7">
        <v>3200</v>
      </c>
      <c r="D586" s="7">
        <v>39800</v>
      </c>
      <c r="E586" s="7">
        <v>2900</v>
      </c>
      <c r="F586" s="7">
        <v>700</v>
      </c>
      <c r="G586" s="7">
        <v>400</v>
      </c>
      <c r="H586" s="7">
        <v>2600</v>
      </c>
      <c r="I586" s="7">
        <v>700</v>
      </c>
    </row>
    <row r="587" spans="1:9">
      <c r="A587" s="4" t="s">
        <v>593</v>
      </c>
      <c r="B587" s="7">
        <v>54300</v>
      </c>
      <c r="C587" s="7">
        <v>4300</v>
      </c>
      <c r="D587" s="7">
        <v>40600</v>
      </c>
      <c r="E587" s="7">
        <v>3700</v>
      </c>
      <c r="F587" s="7">
        <v>1900</v>
      </c>
      <c r="G587" s="7">
        <v>800</v>
      </c>
      <c r="H587" s="7">
        <v>2500</v>
      </c>
      <c r="I587" s="7">
        <v>900</v>
      </c>
    </row>
    <row r="588" spans="1:9">
      <c r="A588" s="4" t="s">
        <v>594</v>
      </c>
      <c r="B588" s="7">
        <v>52500</v>
      </c>
      <c r="C588" s="7">
        <v>7300</v>
      </c>
      <c r="D588" s="7">
        <v>41500</v>
      </c>
      <c r="E588" s="7">
        <v>6500</v>
      </c>
      <c r="F588" s="7">
        <v>4100</v>
      </c>
      <c r="G588" s="7">
        <v>2000</v>
      </c>
      <c r="H588" s="7">
        <v>2900</v>
      </c>
      <c r="I588" s="7">
        <v>1700</v>
      </c>
    </row>
    <row r="589" spans="1:9">
      <c r="A589" s="4" t="s">
        <v>595</v>
      </c>
      <c r="B589" s="7">
        <v>57200</v>
      </c>
      <c r="C589" s="7">
        <v>4600</v>
      </c>
      <c r="D589" s="7">
        <v>44200</v>
      </c>
      <c r="E589" s="7">
        <v>4000</v>
      </c>
      <c r="F589" s="7">
        <v>1800</v>
      </c>
      <c r="G589" s="7">
        <v>800</v>
      </c>
      <c r="H589" s="7">
        <v>2800</v>
      </c>
      <c r="I589" s="7">
        <v>1000</v>
      </c>
    </row>
    <row r="590" spans="1:9">
      <c r="A590" s="4" t="s">
        <v>596</v>
      </c>
      <c r="B590" s="7">
        <v>39800</v>
      </c>
      <c r="C590" s="7">
        <v>5000</v>
      </c>
      <c r="D590" s="7">
        <v>32100</v>
      </c>
      <c r="E590" s="7">
        <v>4500</v>
      </c>
      <c r="F590" s="7">
        <v>1300</v>
      </c>
      <c r="G590" s="7" t="s">
        <v>14</v>
      </c>
      <c r="H590" s="7">
        <v>2600</v>
      </c>
      <c r="I590" s="7">
        <v>1300</v>
      </c>
    </row>
    <row r="591" spans="1:9">
      <c r="A591" s="4" t="s">
        <v>597</v>
      </c>
      <c r="B591" s="7">
        <v>56100</v>
      </c>
      <c r="C591" s="7">
        <v>4500</v>
      </c>
      <c r="D591" s="7">
        <v>43200</v>
      </c>
      <c r="E591" s="7">
        <v>4000</v>
      </c>
      <c r="F591" s="7">
        <v>2200</v>
      </c>
      <c r="G591" s="7">
        <v>900</v>
      </c>
      <c r="H591" s="7">
        <v>3000</v>
      </c>
      <c r="I591" s="7">
        <v>1000</v>
      </c>
    </row>
    <row r="592" spans="1:9">
      <c r="A592" s="4" t="s">
        <v>598</v>
      </c>
      <c r="B592" s="7">
        <v>63800</v>
      </c>
      <c r="C592" s="7">
        <v>8300</v>
      </c>
      <c r="D592" s="7">
        <v>49400</v>
      </c>
      <c r="E592" s="7">
        <v>7300</v>
      </c>
      <c r="F592" s="7">
        <v>2100</v>
      </c>
      <c r="G592" s="7" t="s">
        <v>14</v>
      </c>
      <c r="H592" s="7">
        <v>2900</v>
      </c>
      <c r="I592" s="7">
        <v>1800</v>
      </c>
    </row>
    <row r="593" spans="1:9">
      <c r="A593" s="4" t="s">
        <v>599</v>
      </c>
      <c r="B593" s="7">
        <v>53700</v>
      </c>
      <c r="C593" s="7">
        <v>5900</v>
      </c>
      <c r="D593" s="7">
        <v>42700</v>
      </c>
      <c r="E593" s="7">
        <v>5300</v>
      </c>
      <c r="F593" s="7">
        <v>1900</v>
      </c>
      <c r="G593" s="7">
        <v>1100</v>
      </c>
      <c r="H593" s="7">
        <v>1000</v>
      </c>
      <c r="I593" s="7">
        <v>800</v>
      </c>
    </row>
    <row r="594" spans="1:9">
      <c r="A594" s="4" t="s">
        <v>600</v>
      </c>
      <c r="B594" s="7">
        <v>56000</v>
      </c>
      <c r="C594" s="7">
        <v>4600</v>
      </c>
      <c r="D594" s="7">
        <v>44200</v>
      </c>
      <c r="E594" s="7">
        <v>4100</v>
      </c>
      <c r="F594" s="7">
        <v>1600</v>
      </c>
      <c r="G594" s="7">
        <v>800</v>
      </c>
      <c r="H594" s="7">
        <v>2200</v>
      </c>
      <c r="I594" s="7">
        <v>900</v>
      </c>
    </row>
    <row r="595" spans="1:9">
      <c r="A595" s="4" t="s">
        <v>601</v>
      </c>
      <c r="B595" s="7">
        <v>52000</v>
      </c>
      <c r="C595" s="7">
        <v>4700</v>
      </c>
      <c r="D595" s="7">
        <v>40600</v>
      </c>
      <c r="E595" s="7">
        <v>4200</v>
      </c>
      <c r="F595" s="7">
        <v>1200</v>
      </c>
      <c r="G595" s="7">
        <v>700</v>
      </c>
      <c r="H595" s="7">
        <v>1700</v>
      </c>
      <c r="I595" s="7">
        <v>900</v>
      </c>
    </row>
    <row r="596" spans="1:9">
      <c r="A596" s="4" t="s">
        <v>602</v>
      </c>
      <c r="B596" s="7">
        <v>57200</v>
      </c>
      <c r="C596" s="7">
        <v>4700</v>
      </c>
      <c r="D596" s="7">
        <v>41700</v>
      </c>
      <c r="E596" s="7">
        <v>4000</v>
      </c>
      <c r="F596" s="7">
        <v>1900</v>
      </c>
      <c r="G596" s="7">
        <v>900</v>
      </c>
      <c r="H596" s="7">
        <v>4000</v>
      </c>
      <c r="I596" s="7">
        <v>1300</v>
      </c>
    </row>
    <row r="597" spans="1:9">
      <c r="A597" s="4" t="s">
        <v>603</v>
      </c>
      <c r="B597" s="7">
        <v>59300</v>
      </c>
      <c r="C597" s="7">
        <v>4900</v>
      </c>
      <c r="D597" s="7">
        <v>38800</v>
      </c>
      <c r="E597" s="7">
        <v>4000</v>
      </c>
      <c r="F597" s="7">
        <v>1100</v>
      </c>
      <c r="G597" s="7">
        <v>700</v>
      </c>
      <c r="H597" s="7">
        <v>7200</v>
      </c>
      <c r="I597" s="7">
        <v>1700</v>
      </c>
    </row>
    <row r="598" spans="1:9">
      <c r="A598" s="4" t="s">
        <v>604</v>
      </c>
      <c r="B598" s="7">
        <v>65000</v>
      </c>
      <c r="C598" s="7">
        <v>9400</v>
      </c>
      <c r="D598" s="7">
        <v>51700</v>
      </c>
      <c r="E598" s="7">
        <v>8400</v>
      </c>
      <c r="F598" s="7">
        <v>1200</v>
      </c>
      <c r="G598" s="7" t="s">
        <v>14</v>
      </c>
      <c r="H598" s="7">
        <v>3100</v>
      </c>
      <c r="I598" s="7" t="s">
        <v>14</v>
      </c>
    </row>
    <row r="599" spans="1:9">
      <c r="A599" s="4" t="s">
        <v>605</v>
      </c>
      <c r="B599" s="7">
        <v>51500</v>
      </c>
      <c r="C599" s="7">
        <v>3800</v>
      </c>
      <c r="D599" s="7">
        <v>40800</v>
      </c>
      <c r="E599" s="7">
        <v>3400</v>
      </c>
      <c r="F599" s="7">
        <v>1100</v>
      </c>
      <c r="G599" s="7">
        <v>600</v>
      </c>
      <c r="H599" s="7">
        <v>2300</v>
      </c>
      <c r="I599" s="7">
        <v>800</v>
      </c>
    </row>
    <row r="600" spans="1:9">
      <c r="A600" s="4" t="s">
        <v>606</v>
      </c>
      <c r="B600" s="7">
        <v>64000</v>
      </c>
      <c r="C600" s="7">
        <v>7600</v>
      </c>
      <c r="D600" s="7">
        <v>51000</v>
      </c>
      <c r="E600" s="7">
        <v>6800</v>
      </c>
      <c r="F600" s="7">
        <v>1500</v>
      </c>
      <c r="G600" s="7" t="s">
        <v>14</v>
      </c>
      <c r="H600" s="7">
        <v>1600</v>
      </c>
      <c r="I600" s="7" t="s">
        <v>14</v>
      </c>
    </row>
    <row r="601" spans="1:9">
      <c r="A601" s="4" t="s">
        <v>607</v>
      </c>
      <c r="B601" s="7">
        <v>64300</v>
      </c>
      <c r="C601" s="7">
        <v>4900</v>
      </c>
      <c r="D601" s="7">
        <v>51600</v>
      </c>
      <c r="E601" s="7">
        <v>4300</v>
      </c>
      <c r="F601" s="7">
        <v>1500</v>
      </c>
      <c r="G601" s="7">
        <v>700</v>
      </c>
      <c r="H601" s="7">
        <v>2500</v>
      </c>
      <c r="I601" s="7">
        <v>1000</v>
      </c>
    </row>
    <row r="602" spans="1:9">
      <c r="A602" s="4" t="s">
        <v>608</v>
      </c>
      <c r="B602" s="7">
        <v>57700</v>
      </c>
      <c r="C602" s="7">
        <v>4400</v>
      </c>
      <c r="D602" s="7">
        <v>44200</v>
      </c>
      <c r="E602" s="7">
        <v>3800</v>
      </c>
      <c r="F602" s="7">
        <v>1100</v>
      </c>
      <c r="G602" s="7">
        <v>600</v>
      </c>
      <c r="H602" s="7">
        <v>3500</v>
      </c>
      <c r="I602" s="7">
        <v>1100</v>
      </c>
    </row>
    <row r="603" spans="1:9">
      <c r="A603" s="4" t="s">
        <v>609</v>
      </c>
      <c r="B603" s="7">
        <v>61500</v>
      </c>
      <c r="C603" s="7">
        <v>11700</v>
      </c>
      <c r="D603" s="7">
        <v>49600</v>
      </c>
      <c r="E603" s="7">
        <v>10500</v>
      </c>
      <c r="F603" s="7" t="s">
        <v>56</v>
      </c>
      <c r="G603" s="7" t="s">
        <v>56</v>
      </c>
      <c r="H603" s="7">
        <v>3300</v>
      </c>
      <c r="I603" s="7" t="s">
        <v>14</v>
      </c>
    </row>
    <row r="604" spans="1:9">
      <c r="A604" s="4" t="s">
        <v>610</v>
      </c>
      <c r="B604" s="7">
        <v>68200</v>
      </c>
      <c r="C604" s="7">
        <v>12400</v>
      </c>
      <c r="D604" s="7">
        <v>54100</v>
      </c>
      <c r="E604" s="7">
        <v>11000</v>
      </c>
      <c r="F604" s="7" t="s">
        <v>56</v>
      </c>
      <c r="G604" s="7" t="s">
        <v>56</v>
      </c>
      <c r="H604" s="7">
        <v>4800</v>
      </c>
      <c r="I604" s="7" t="s">
        <v>14</v>
      </c>
    </row>
    <row r="605" spans="1:9">
      <c r="A605" s="4" t="s">
        <v>611</v>
      </c>
      <c r="B605" s="7">
        <v>70100</v>
      </c>
      <c r="C605" s="7">
        <v>12100</v>
      </c>
      <c r="D605" s="7">
        <v>53500</v>
      </c>
      <c r="E605" s="7">
        <v>10600</v>
      </c>
      <c r="F605" s="7" t="s">
        <v>56</v>
      </c>
      <c r="G605" s="7" t="s">
        <v>56</v>
      </c>
      <c r="H605" s="7">
        <v>1900</v>
      </c>
      <c r="I605" s="7" t="s">
        <v>14</v>
      </c>
    </row>
    <row r="606" spans="1:9">
      <c r="A606" s="4" t="s">
        <v>612</v>
      </c>
      <c r="B606" s="7">
        <v>70500</v>
      </c>
      <c r="C606" s="7">
        <v>12100</v>
      </c>
      <c r="D606" s="7">
        <v>54700</v>
      </c>
      <c r="E606" s="7">
        <v>10700</v>
      </c>
      <c r="F606" s="7">
        <v>2600</v>
      </c>
      <c r="G606" s="7" t="s">
        <v>14</v>
      </c>
      <c r="H606" s="7">
        <v>5300</v>
      </c>
      <c r="I606" s="7" t="s">
        <v>14</v>
      </c>
    </row>
    <row r="607" spans="1:9">
      <c r="A607" s="4" t="s">
        <v>613</v>
      </c>
      <c r="B607" s="7">
        <v>79600</v>
      </c>
      <c r="C607" s="7">
        <v>12800</v>
      </c>
      <c r="D607" s="7">
        <v>58600</v>
      </c>
      <c r="E607" s="7">
        <v>11000</v>
      </c>
      <c r="F607" s="7">
        <v>2100</v>
      </c>
      <c r="G607" s="7" t="s">
        <v>14</v>
      </c>
      <c r="H607" s="7">
        <v>5900</v>
      </c>
      <c r="I607" s="7">
        <v>3500</v>
      </c>
    </row>
    <row r="608" spans="1:9">
      <c r="A608" s="4" t="s">
        <v>614</v>
      </c>
      <c r="B608" s="7">
        <v>70600</v>
      </c>
      <c r="C608" s="7">
        <v>5700</v>
      </c>
      <c r="D608" s="7">
        <v>57900</v>
      </c>
      <c r="E608" s="7">
        <v>5200</v>
      </c>
      <c r="F608" s="7">
        <v>2900</v>
      </c>
      <c r="G608" s="7">
        <v>1200</v>
      </c>
      <c r="H608" s="7">
        <v>2800</v>
      </c>
      <c r="I608" s="7">
        <v>1100</v>
      </c>
    </row>
    <row r="609" spans="1:9">
      <c r="A609" s="4" t="s">
        <v>615</v>
      </c>
      <c r="B609" s="7">
        <v>60500</v>
      </c>
      <c r="C609" s="7">
        <v>10700</v>
      </c>
      <c r="D609" s="7">
        <v>41100</v>
      </c>
      <c r="E609" s="7">
        <v>8800</v>
      </c>
      <c r="F609" s="7">
        <v>4200</v>
      </c>
      <c r="G609" s="7" t="s">
        <v>14</v>
      </c>
      <c r="H609" s="7">
        <v>1300</v>
      </c>
      <c r="I609" s="7" t="s">
        <v>14</v>
      </c>
    </row>
    <row r="610" spans="1:9">
      <c r="A610" s="4" t="s">
        <v>616</v>
      </c>
      <c r="B610" s="7">
        <v>47000</v>
      </c>
      <c r="C610" s="7">
        <v>9300</v>
      </c>
      <c r="D610" s="7">
        <v>33300</v>
      </c>
      <c r="E610" s="7">
        <v>7800</v>
      </c>
      <c r="F610" s="7">
        <v>1800</v>
      </c>
      <c r="G610" s="7" t="s">
        <v>14</v>
      </c>
      <c r="H610" s="7">
        <v>4400</v>
      </c>
      <c r="I610" s="7" t="s">
        <v>14</v>
      </c>
    </row>
    <row r="611" spans="1:9">
      <c r="A611" s="4" t="s">
        <v>617</v>
      </c>
      <c r="B611" s="7">
        <v>60000</v>
      </c>
      <c r="C611" s="7">
        <v>10800</v>
      </c>
      <c r="D611" s="7">
        <v>38900</v>
      </c>
      <c r="E611" s="7">
        <v>8700</v>
      </c>
      <c r="F611" s="7">
        <v>4500</v>
      </c>
      <c r="G611" s="7" t="s">
        <v>14</v>
      </c>
      <c r="H611" s="7">
        <v>6300</v>
      </c>
      <c r="I611" s="7">
        <v>3500</v>
      </c>
    </row>
    <row r="612" spans="1:9">
      <c r="A612" s="4" t="s">
        <v>618</v>
      </c>
      <c r="B612" s="7">
        <v>50400</v>
      </c>
      <c r="C612" s="7">
        <v>10000</v>
      </c>
      <c r="D612" s="7">
        <v>36900</v>
      </c>
      <c r="E612" s="7">
        <v>8500</v>
      </c>
      <c r="F612" s="7">
        <v>3400</v>
      </c>
      <c r="G612" s="7" t="s">
        <v>14</v>
      </c>
      <c r="H612" s="7">
        <v>3500</v>
      </c>
      <c r="I612" s="7" t="s">
        <v>14</v>
      </c>
    </row>
    <row r="613" spans="1:9">
      <c r="A613" s="4" t="s">
        <v>619</v>
      </c>
      <c r="B613" s="7">
        <v>59400</v>
      </c>
      <c r="C613" s="7">
        <v>10700</v>
      </c>
      <c r="D613" s="7">
        <v>45500</v>
      </c>
      <c r="E613" s="7">
        <v>9400</v>
      </c>
      <c r="F613" s="7" t="s">
        <v>56</v>
      </c>
      <c r="G613" s="7" t="s">
        <v>56</v>
      </c>
      <c r="H613" s="7">
        <v>6000</v>
      </c>
      <c r="I613" s="7">
        <v>3400</v>
      </c>
    </row>
    <row r="614" spans="1:9">
      <c r="A614" s="4" t="s">
        <v>620</v>
      </c>
      <c r="B614" s="7">
        <v>78500</v>
      </c>
      <c r="C614" s="7">
        <v>12200</v>
      </c>
      <c r="D614" s="7">
        <v>52800</v>
      </c>
      <c r="E614" s="7">
        <v>10000</v>
      </c>
      <c r="F614" s="7">
        <v>2200</v>
      </c>
      <c r="G614" s="7" t="s">
        <v>14</v>
      </c>
      <c r="H614" s="7">
        <v>7200</v>
      </c>
      <c r="I614" s="7">
        <v>3700</v>
      </c>
    </row>
    <row r="615" spans="1:9">
      <c r="A615" s="4" t="s">
        <v>621</v>
      </c>
      <c r="B615" s="7">
        <v>73300</v>
      </c>
      <c r="C615" s="7">
        <v>11700</v>
      </c>
      <c r="D615" s="7">
        <v>50200</v>
      </c>
      <c r="E615" s="7">
        <v>9700</v>
      </c>
      <c r="F615" s="7">
        <v>2400</v>
      </c>
      <c r="G615" s="7" t="s">
        <v>14</v>
      </c>
      <c r="H615" s="7">
        <v>4800</v>
      </c>
      <c r="I615" s="7">
        <v>3000</v>
      </c>
    </row>
    <row r="616" spans="1:9">
      <c r="A616" s="4" t="s">
        <v>622</v>
      </c>
      <c r="B616" s="7">
        <v>56900</v>
      </c>
      <c r="C616" s="7">
        <v>8900</v>
      </c>
      <c r="D616" s="7">
        <v>44400</v>
      </c>
      <c r="E616" s="7">
        <v>7900</v>
      </c>
      <c r="F616" s="7">
        <v>1500</v>
      </c>
      <c r="G616" s="7" t="s">
        <v>14</v>
      </c>
      <c r="H616" s="7">
        <v>3700</v>
      </c>
      <c r="I616" s="7">
        <v>2300</v>
      </c>
    </row>
    <row r="617" spans="1:9">
      <c r="A617" s="4" t="s">
        <v>623</v>
      </c>
      <c r="B617" s="7">
        <v>76500</v>
      </c>
      <c r="C617" s="7">
        <v>8300</v>
      </c>
      <c r="D617" s="7">
        <v>68000</v>
      </c>
      <c r="E617" s="7">
        <v>7800</v>
      </c>
      <c r="F617" s="7">
        <v>2000</v>
      </c>
      <c r="G617" s="7" t="s">
        <v>14</v>
      </c>
      <c r="H617" s="7">
        <v>1200</v>
      </c>
      <c r="I617" s="7" t="s">
        <v>14</v>
      </c>
    </row>
    <row r="618" spans="1:9">
      <c r="A618" s="4" t="s">
        <v>624</v>
      </c>
      <c r="B618" s="7">
        <v>49000</v>
      </c>
      <c r="C618" s="7">
        <v>3500</v>
      </c>
      <c r="D618" s="7">
        <v>38100</v>
      </c>
      <c r="E618" s="7">
        <v>3100</v>
      </c>
      <c r="F618" s="7">
        <v>2100</v>
      </c>
      <c r="G618" s="7">
        <v>700</v>
      </c>
      <c r="H618" s="7">
        <v>3000</v>
      </c>
      <c r="I618" s="7">
        <v>900</v>
      </c>
    </row>
    <row r="619" spans="1:9">
      <c r="A619" s="4" t="s">
        <v>625</v>
      </c>
      <c r="B619" s="7">
        <v>65000</v>
      </c>
      <c r="C619" s="7">
        <v>6700</v>
      </c>
      <c r="D619" s="7">
        <v>56500</v>
      </c>
      <c r="E619" s="7">
        <v>6300</v>
      </c>
      <c r="F619" s="7">
        <v>2100</v>
      </c>
      <c r="G619" s="7" t="s">
        <v>14</v>
      </c>
      <c r="H619" s="7">
        <v>1800</v>
      </c>
      <c r="I619" s="7" t="s">
        <v>14</v>
      </c>
    </row>
    <row r="620" spans="1:9">
      <c r="A620" s="4" t="s">
        <v>626</v>
      </c>
      <c r="B620" s="7">
        <v>59300</v>
      </c>
      <c r="C620" s="7">
        <v>4600</v>
      </c>
      <c r="D620" s="7">
        <v>45700</v>
      </c>
      <c r="E620" s="7">
        <v>4100</v>
      </c>
      <c r="F620" s="7">
        <v>2900</v>
      </c>
      <c r="G620" s="7">
        <v>1000</v>
      </c>
      <c r="H620" s="7">
        <v>3900</v>
      </c>
      <c r="I620" s="7">
        <v>1200</v>
      </c>
    </row>
    <row r="621" spans="1:9">
      <c r="A621" s="4" t="s">
        <v>627</v>
      </c>
      <c r="B621" s="7">
        <v>49500</v>
      </c>
      <c r="C621" s="7">
        <v>8200</v>
      </c>
      <c r="D621" s="7">
        <v>38000</v>
      </c>
      <c r="E621" s="7">
        <v>7200</v>
      </c>
      <c r="F621" s="7">
        <v>2700</v>
      </c>
      <c r="G621" s="7" t="s">
        <v>14</v>
      </c>
      <c r="H621" s="7">
        <v>4200</v>
      </c>
      <c r="I621" s="7">
        <v>2400</v>
      </c>
    </row>
    <row r="622" spans="1:9">
      <c r="A622" s="4" t="s">
        <v>628</v>
      </c>
      <c r="B622" s="7">
        <v>66400</v>
      </c>
      <c r="C622" s="7">
        <v>7700</v>
      </c>
      <c r="D622" s="7">
        <v>51800</v>
      </c>
      <c r="E622" s="7">
        <v>6800</v>
      </c>
      <c r="F622" s="7">
        <v>1100</v>
      </c>
      <c r="G622" s="7" t="s">
        <v>14</v>
      </c>
      <c r="H622" s="7">
        <v>3200</v>
      </c>
      <c r="I622" s="7">
        <v>1700</v>
      </c>
    </row>
    <row r="623" spans="1:9">
      <c r="A623" s="4" t="s">
        <v>629</v>
      </c>
      <c r="B623" s="7">
        <v>72700</v>
      </c>
      <c r="C623" s="7">
        <v>6200</v>
      </c>
      <c r="D623" s="7">
        <v>58000</v>
      </c>
      <c r="E623" s="7">
        <v>5500</v>
      </c>
      <c r="F623" s="7">
        <v>2900</v>
      </c>
      <c r="G623" s="7">
        <v>1200</v>
      </c>
      <c r="H623" s="7">
        <v>3700</v>
      </c>
      <c r="I623" s="7">
        <v>1400</v>
      </c>
    </row>
    <row r="624" spans="1:9">
      <c r="A624" s="4" t="s">
        <v>630</v>
      </c>
      <c r="B624" s="7">
        <v>73100</v>
      </c>
      <c r="C624" s="7">
        <v>6600</v>
      </c>
      <c r="D624" s="7">
        <v>57200</v>
      </c>
      <c r="E624" s="7">
        <v>5800</v>
      </c>
      <c r="F624" s="7">
        <v>2500</v>
      </c>
      <c r="G624" s="7">
        <v>1200</v>
      </c>
      <c r="H624" s="7">
        <v>4000</v>
      </c>
      <c r="I624" s="7">
        <v>1500</v>
      </c>
    </row>
    <row r="625" spans="1:9">
      <c r="A625" s="4" t="s">
        <v>631</v>
      </c>
      <c r="B625" s="7">
        <v>55200</v>
      </c>
      <c r="C625" s="7">
        <v>4500</v>
      </c>
      <c r="D625" s="7">
        <v>44200</v>
      </c>
      <c r="E625" s="7">
        <v>4100</v>
      </c>
      <c r="F625" s="7">
        <v>1100</v>
      </c>
      <c r="G625" s="7">
        <v>600</v>
      </c>
      <c r="H625" s="7">
        <v>3200</v>
      </c>
      <c r="I625" s="7">
        <v>1100</v>
      </c>
    </row>
    <row r="626" spans="1:9">
      <c r="A626" s="4" t="s">
        <v>632</v>
      </c>
      <c r="B626" s="7">
        <v>58400</v>
      </c>
      <c r="C626" s="7">
        <v>4100</v>
      </c>
      <c r="D626" s="7">
        <v>45700</v>
      </c>
      <c r="E626" s="7">
        <v>3600</v>
      </c>
      <c r="F626" s="7">
        <v>2300</v>
      </c>
      <c r="G626" s="7">
        <v>800</v>
      </c>
      <c r="H626" s="7">
        <v>3200</v>
      </c>
      <c r="I626" s="7">
        <v>1000</v>
      </c>
    </row>
    <row r="627" spans="1:9">
      <c r="A627" s="4" t="s">
        <v>633</v>
      </c>
      <c r="B627" s="7">
        <v>60700</v>
      </c>
      <c r="C627" s="7">
        <v>8100</v>
      </c>
      <c r="D627" s="7">
        <v>48000</v>
      </c>
      <c r="E627" s="7">
        <v>7200</v>
      </c>
      <c r="F627" s="7">
        <v>2300</v>
      </c>
      <c r="G627" s="7" t="s">
        <v>14</v>
      </c>
      <c r="H627" s="7">
        <v>2300</v>
      </c>
      <c r="I627" s="7" t="s">
        <v>14</v>
      </c>
    </row>
    <row r="628" spans="1:9">
      <c r="A628" s="4" t="s">
        <v>634</v>
      </c>
      <c r="B628" s="7">
        <v>15500</v>
      </c>
      <c r="C628" s="7">
        <v>1500</v>
      </c>
      <c r="D628" s="7">
        <v>12900</v>
      </c>
      <c r="E628" s="7">
        <v>1400</v>
      </c>
      <c r="F628" s="7" t="s">
        <v>635</v>
      </c>
      <c r="G628" s="7" t="s">
        <v>14</v>
      </c>
      <c r="H628" s="7">
        <v>900</v>
      </c>
      <c r="I628" s="7">
        <v>400</v>
      </c>
    </row>
    <row r="629" spans="1:9">
      <c r="A629" s="4" t="s">
        <v>636</v>
      </c>
      <c r="B629" s="7">
        <v>55200</v>
      </c>
      <c r="C629" s="7">
        <v>4700</v>
      </c>
      <c r="D629" s="7">
        <v>40400</v>
      </c>
      <c r="E629" s="7">
        <v>4000</v>
      </c>
      <c r="F629" s="7">
        <v>3700</v>
      </c>
      <c r="G629" s="7">
        <v>1200</v>
      </c>
      <c r="H629" s="7">
        <v>4100</v>
      </c>
      <c r="I629" s="7">
        <v>1300</v>
      </c>
    </row>
    <row r="630" spans="1:9">
      <c r="A630" s="4" t="s">
        <v>637</v>
      </c>
      <c r="B630" s="7">
        <v>57400</v>
      </c>
      <c r="C630" s="7">
        <v>9000</v>
      </c>
      <c r="D630" s="7">
        <v>42900</v>
      </c>
      <c r="E630" s="7">
        <v>7800</v>
      </c>
      <c r="F630" s="7" t="s">
        <v>56</v>
      </c>
      <c r="G630" s="7" t="s">
        <v>56</v>
      </c>
      <c r="H630" s="7">
        <v>2700</v>
      </c>
      <c r="I630" s="7" t="s">
        <v>14</v>
      </c>
    </row>
    <row r="631" spans="1:9">
      <c r="A631" s="4" t="s">
        <v>638</v>
      </c>
      <c r="B631" s="7">
        <v>66000</v>
      </c>
      <c r="C631" s="7">
        <v>5000</v>
      </c>
      <c r="D631" s="7">
        <v>52100</v>
      </c>
      <c r="E631" s="7">
        <v>4400</v>
      </c>
      <c r="F631" s="7">
        <v>2500</v>
      </c>
      <c r="G631" s="7">
        <v>1000</v>
      </c>
      <c r="H631" s="7">
        <v>3500</v>
      </c>
      <c r="I631" s="7">
        <v>1100</v>
      </c>
    </row>
    <row r="632" spans="1:9">
      <c r="A632" s="4" t="s">
        <v>639</v>
      </c>
      <c r="B632" s="7">
        <v>27500</v>
      </c>
      <c r="C632" s="7">
        <v>3000</v>
      </c>
      <c r="D632" s="7">
        <v>24100</v>
      </c>
      <c r="E632" s="7">
        <v>2800</v>
      </c>
      <c r="F632" s="7" t="s">
        <v>56</v>
      </c>
      <c r="G632" s="7" t="s">
        <v>56</v>
      </c>
      <c r="H632" s="7">
        <v>1300</v>
      </c>
      <c r="I632" s="7">
        <v>600</v>
      </c>
    </row>
    <row r="633" spans="1:9">
      <c r="A633" s="4" t="s">
        <v>640</v>
      </c>
      <c r="B633" s="7">
        <v>59700</v>
      </c>
      <c r="C633" s="7">
        <v>5700</v>
      </c>
      <c r="D633" s="7">
        <v>49900</v>
      </c>
      <c r="E633" s="7">
        <v>5200</v>
      </c>
      <c r="F633" s="7">
        <v>2300</v>
      </c>
      <c r="G633" s="7">
        <v>1100</v>
      </c>
      <c r="H633" s="7">
        <v>2400</v>
      </c>
      <c r="I633" s="7">
        <v>1100</v>
      </c>
    </row>
    <row r="634" spans="1:9">
      <c r="A634" s="4" t="s">
        <v>641</v>
      </c>
      <c r="B634" s="7">
        <v>52000</v>
      </c>
      <c r="C634" s="7">
        <v>5200</v>
      </c>
      <c r="D634" s="7">
        <v>39300</v>
      </c>
      <c r="E634" s="7">
        <v>4500</v>
      </c>
      <c r="F634" s="7">
        <v>2200</v>
      </c>
      <c r="G634" s="7">
        <v>1100</v>
      </c>
      <c r="H634" s="7">
        <v>2800</v>
      </c>
      <c r="I634" s="7">
        <v>1200</v>
      </c>
    </row>
    <row r="635" spans="1:9">
      <c r="A635" s="4" t="s">
        <v>642</v>
      </c>
      <c r="B635" s="7">
        <v>53900</v>
      </c>
      <c r="C635" s="7">
        <v>5200</v>
      </c>
      <c r="D635" s="7">
        <v>43300</v>
      </c>
      <c r="E635" s="7">
        <v>4700</v>
      </c>
      <c r="F635" s="7">
        <v>2000</v>
      </c>
      <c r="G635" s="7">
        <v>1000</v>
      </c>
      <c r="H635" s="7">
        <v>1400</v>
      </c>
      <c r="I635" s="7">
        <v>900</v>
      </c>
    </row>
    <row r="636" spans="1:9">
      <c r="A636" s="4" t="s">
        <v>643</v>
      </c>
      <c r="B636" s="7">
        <v>36800</v>
      </c>
      <c r="C636" s="7">
        <v>4900</v>
      </c>
      <c r="D636" s="7">
        <v>28600</v>
      </c>
      <c r="E636" s="7">
        <v>4300</v>
      </c>
      <c r="F636" s="7">
        <v>900</v>
      </c>
      <c r="G636" s="7" t="s">
        <v>14</v>
      </c>
      <c r="H636" s="7">
        <v>3600</v>
      </c>
      <c r="I636" s="7">
        <v>1500</v>
      </c>
    </row>
    <row r="637" spans="1:9">
      <c r="A637" s="4" t="s">
        <v>644</v>
      </c>
      <c r="B637" s="7">
        <v>60400</v>
      </c>
      <c r="C637" s="7">
        <v>7300</v>
      </c>
      <c r="D637" s="7">
        <v>48100</v>
      </c>
      <c r="E637" s="7">
        <v>6600</v>
      </c>
      <c r="F637" s="7">
        <v>2500</v>
      </c>
      <c r="G637" s="7">
        <v>1500</v>
      </c>
      <c r="H637" s="7">
        <v>2200</v>
      </c>
      <c r="I637" s="7" t="s">
        <v>14</v>
      </c>
    </row>
    <row r="638" spans="1:9">
      <c r="A638" s="4" t="s">
        <v>645</v>
      </c>
      <c r="B638" s="7">
        <v>58500</v>
      </c>
      <c r="C638" s="7">
        <v>4200</v>
      </c>
      <c r="D638" s="7">
        <v>44600</v>
      </c>
      <c r="E638" s="7">
        <v>3700</v>
      </c>
      <c r="F638" s="7">
        <v>1600</v>
      </c>
      <c r="G638" s="7">
        <v>700</v>
      </c>
      <c r="H638" s="7">
        <v>3800</v>
      </c>
      <c r="I638" s="7">
        <v>1100</v>
      </c>
    </row>
    <row r="639" spans="1:9">
      <c r="A639" s="4" t="s">
        <v>646</v>
      </c>
      <c r="B639" s="7">
        <v>56400</v>
      </c>
      <c r="C639" s="7">
        <v>7500</v>
      </c>
      <c r="D639" s="7">
        <v>47300</v>
      </c>
      <c r="E639" s="7">
        <v>6900</v>
      </c>
      <c r="F639" s="7">
        <v>2100</v>
      </c>
      <c r="G639" s="7" t="s">
        <v>14</v>
      </c>
      <c r="H639" s="7">
        <v>1700</v>
      </c>
      <c r="I639" s="7" t="s">
        <v>14</v>
      </c>
    </row>
    <row r="640" spans="1:9">
      <c r="A640" s="4" t="s">
        <v>647</v>
      </c>
      <c r="B640" s="7">
        <v>57300</v>
      </c>
      <c r="C640" s="7">
        <v>3900</v>
      </c>
      <c r="D640" s="7">
        <v>42900</v>
      </c>
      <c r="E640" s="7">
        <v>3400</v>
      </c>
      <c r="F640" s="7">
        <v>2400</v>
      </c>
      <c r="G640" s="7">
        <v>800</v>
      </c>
      <c r="H640" s="7">
        <v>3600</v>
      </c>
      <c r="I640" s="7">
        <v>1000</v>
      </c>
    </row>
    <row r="641" spans="1:9" ht="18" customHeight="1">
      <c r="A641" s="4" t="s">
        <v>648</v>
      </c>
      <c r="B641" s="8">
        <v>39965100</v>
      </c>
      <c r="C641" s="8">
        <v>187000</v>
      </c>
      <c r="D641" s="8">
        <v>31211000</v>
      </c>
      <c r="E641" s="8">
        <v>165200</v>
      </c>
      <c r="F641" s="8">
        <v>1429900</v>
      </c>
      <c r="G641" s="8">
        <v>35400</v>
      </c>
      <c r="H641" s="8">
        <v>2020000</v>
      </c>
      <c r="I641" s="8">
        <v>42000</v>
      </c>
    </row>
    <row r="643" spans="1:9">
      <c r="A643" s="3" t="s">
        <v>649</v>
      </c>
    </row>
    <row r="644" spans="1:9">
      <c r="A644" s="3" t="s">
        <v>650</v>
      </c>
    </row>
    <row r="645" spans="1:9">
      <c r="A645" s="3" t="s">
        <v>651</v>
      </c>
    </row>
    <row r="646" spans="1:9">
      <c r="A646" s="3" t="s">
        <v>652</v>
      </c>
    </row>
    <row r="649" spans="1:9" ht="15.5">
      <c r="A649" s="1"/>
    </row>
    <row r="650" spans="1:9">
      <c r="A650" s="3"/>
    </row>
    <row r="652" spans="1:9">
      <c r="A652" s="4"/>
      <c r="B652" s="4"/>
    </row>
    <row r="653" spans="1:9">
      <c r="A653" s="4"/>
      <c r="B653" s="4"/>
    </row>
    <row r="655" spans="1:9" ht="65" customHeight="1">
      <c r="A655" s="5"/>
      <c r="B655" s="226"/>
      <c r="C655" s="227"/>
      <c r="D655" s="226"/>
      <c r="E655" s="227"/>
      <c r="F655" s="226"/>
      <c r="G655" s="227"/>
      <c r="H655" s="226"/>
      <c r="I655" s="227"/>
    </row>
    <row r="656" spans="1:9" ht="26" customHeight="1">
      <c r="B656" s="6"/>
      <c r="C656" s="6"/>
      <c r="D656" s="6"/>
      <c r="E656" s="6"/>
      <c r="F656" s="6"/>
      <c r="G656" s="6"/>
      <c r="H656" s="6"/>
      <c r="I656" s="6"/>
    </row>
    <row r="657" spans="1:9">
      <c r="A657" s="4"/>
      <c r="B657" s="7"/>
      <c r="C657" s="7"/>
      <c r="D657" s="7"/>
      <c r="E657" s="7"/>
      <c r="F657" s="7"/>
      <c r="G657" s="7"/>
      <c r="H657" s="7"/>
      <c r="I657" s="7"/>
    </row>
    <row r="658" spans="1:9">
      <c r="A658" s="4"/>
      <c r="B658" s="7"/>
      <c r="C658" s="7"/>
      <c r="D658" s="7"/>
      <c r="E658" s="7"/>
      <c r="F658" s="7"/>
      <c r="G658" s="7"/>
      <c r="H658" s="7"/>
      <c r="I658" s="7"/>
    </row>
    <row r="659" spans="1:9">
      <c r="A659" s="4"/>
      <c r="B659" s="7"/>
      <c r="C659" s="7"/>
      <c r="D659" s="7"/>
      <c r="E659" s="7"/>
      <c r="F659" s="7"/>
      <c r="G659" s="7"/>
      <c r="H659" s="7"/>
      <c r="I659" s="7"/>
    </row>
    <row r="660" spans="1:9">
      <c r="A660" s="4"/>
      <c r="B660" s="7"/>
      <c r="C660" s="7"/>
      <c r="D660" s="7"/>
      <c r="E660" s="7"/>
      <c r="F660" s="7"/>
      <c r="G660" s="7"/>
      <c r="H660" s="7"/>
      <c r="I660" s="7"/>
    </row>
    <row r="661" spans="1:9">
      <c r="A661" s="4"/>
      <c r="B661" s="7"/>
      <c r="C661" s="7"/>
      <c r="D661" s="7"/>
      <c r="E661" s="7"/>
      <c r="F661" s="7"/>
      <c r="G661" s="7"/>
      <c r="H661" s="7"/>
      <c r="I661" s="7"/>
    </row>
    <row r="662" spans="1:9">
      <c r="A662" s="4"/>
      <c r="B662" s="7"/>
      <c r="C662" s="7"/>
      <c r="D662" s="7"/>
      <c r="E662" s="7"/>
      <c r="F662" s="7"/>
      <c r="G662" s="7"/>
      <c r="H662" s="7"/>
      <c r="I662" s="7"/>
    </row>
    <row r="663" spans="1:9">
      <c r="A663" s="4"/>
      <c r="B663" s="7"/>
      <c r="C663" s="7"/>
      <c r="D663" s="7"/>
      <c r="E663" s="7"/>
      <c r="F663" s="7"/>
      <c r="G663" s="7"/>
      <c r="H663" s="7"/>
      <c r="I663" s="7"/>
    </row>
    <row r="664" spans="1:9">
      <c r="A664" s="4"/>
      <c r="B664" s="7"/>
      <c r="C664" s="7"/>
      <c r="D664" s="7"/>
      <c r="E664" s="7"/>
      <c r="F664" s="7"/>
      <c r="G664" s="7"/>
      <c r="H664" s="7"/>
      <c r="I664" s="7"/>
    </row>
    <row r="665" spans="1:9">
      <c r="A665" s="4"/>
      <c r="B665" s="7"/>
      <c r="C665" s="7"/>
      <c r="D665" s="7"/>
      <c r="E665" s="7"/>
      <c r="F665" s="7"/>
      <c r="G665" s="7"/>
      <c r="H665" s="7"/>
      <c r="I665" s="7"/>
    </row>
    <row r="666" spans="1:9">
      <c r="A666" s="4"/>
      <c r="B666" s="7"/>
      <c r="C666" s="7"/>
      <c r="D666" s="7"/>
      <c r="E666" s="7"/>
      <c r="F666" s="7"/>
      <c r="G666" s="7"/>
      <c r="H666" s="7"/>
      <c r="I666" s="7"/>
    </row>
    <row r="667" spans="1:9">
      <c r="A667" s="4"/>
      <c r="B667" s="7"/>
      <c r="C667" s="7"/>
      <c r="D667" s="7"/>
      <c r="E667" s="7"/>
      <c r="F667" s="7"/>
      <c r="G667" s="7"/>
      <c r="H667" s="7"/>
      <c r="I667" s="7"/>
    </row>
    <row r="668" spans="1:9">
      <c r="A668" s="4"/>
      <c r="B668" s="7"/>
      <c r="C668" s="7"/>
      <c r="D668" s="7"/>
      <c r="E668" s="7"/>
      <c r="F668" s="7"/>
      <c r="G668" s="7"/>
      <c r="H668" s="7"/>
      <c r="I668" s="7"/>
    </row>
    <row r="669" spans="1:9">
      <c r="A669" s="4"/>
      <c r="B669" s="7"/>
      <c r="C669" s="7"/>
      <c r="D669" s="7"/>
      <c r="E669" s="7"/>
      <c r="F669" s="7"/>
      <c r="G669" s="7"/>
      <c r="H669" s="7"/>
      <c r="I669" s="7"/>
    </row>
    <row r="670" spans="1:9">
      <c r="A670" s="4"/>
      <c r="B670" s="7"/>
      <c r="C670" s="7"/>
      <c r="D670" s="7"/>
      <c r="E670" s="7"/>
      <c r="F670" s="7"/>
      <c r="G670" s="7"/>
      <c r="H670" s="7"/>
      <c r="I670" s="7"/>
    </row>
    <row r="671" spans="1:9">
      <c r="A671" s="4"/>
      <c r="B671" s="7"/>
      <c r="C671" s="7"/>
      <c r="D671" s="7"/>
      <c r="E671" s="7"/>
      <c r="F671" s="7"/>
      <c r="G671" s="7"/>
      <c r="H671" s="7"/>
      <c r="I671" s="7"/>
    </row>
    <row r="672" spans="1:9">
      <c r="A672" s="4"/>
      <c r="B672" s="7"/>
      <c r="C672" s="7"/>
      <c r="D672" s="7"/>
      <c r="E672" s="7"/>
      <c r="F672" s="7"/>
      <c r="G672" s="7"/>
      <c r="H672" s="7"/>
      <c r="I672" s="7"/>
    </row>
    <row r="673" spans="1:9">
      <c r="A673" s="4"/>
      <c r="B673" s="7"/>
      <c r="C673" s="7"/>
      <c r="D673" s="7"/>
      <c r="E673" s="7"/>
      <c r="F673" s="7"/>
      <c r="G673" s="7"/>
      <c r="H673" s="7"/>
      <c r="I673" s="7"/>
    </row>
    <row r="674" spans="1:9">
      <c r="A674" s="4"/>
      <c r="B674" s="7"/>
      <c r="C674" s="7"/>
      <c r="D674" s="7"/>
      <c r="E674" s="7"/>
      <c r="F674" s="7"/>
      <c r="G674" s="7"/>
      <c r="H674" s="7"/>
      <c r="I674" s="7"/>
    </row>
    <row r="675" spans="1:9">
      <c r="A675" s="4"/>
      <c r="B675" s="7"/>
      <c r="C675" s="7"/>
      <c r="D675" s="7"/>
      <c r="E675" s="7"/>
      <c r="F675" s="7"/>
      <c r="G675" s="7"/>
      <c r="H675" s="7"/>
      <c r="I675" s="7"/>
    </row>
    <row r="676" spans="1:9">
      <c r="A676" s="4"/>
      <c r="B676" s="7"/>
      <c r="C676" s="7"/>
      <c r="D676" s="7"/>
      <c r="E676" s="7"/>
      <c r="F676" s="7"/>
      <c r="G676" s="7"/>
      <c r="H676" s="7"/>
      <c r="I676" s="7"/>
    </row>
    <row r="677" spans="1:9">
      <c r="A677" s="4"/>
      <c r="B677" s="7"/>
      <c r="C677" s="7"/>
      <c r="D677" s="7"/>
      <c r="E677" s="7"/>
      <c r="F677" s="7"/>
      <c r="G677" s="7"/>
      <c r="H677" s="7"/>
      <c r="I677" s="7"/>
    </row>
    <row r="678" spans="1:9">
      <c r="A678" s="4"/>
      <c r="B678" s="7"/>
      <c r="C678" s="7"/>
      <c r="D678" s="7"/>
      <c r="E678" s="7"/>
      <c r="F678" s="7"/>
      <c r="G678" s="7"/>
      <c r="H678" s="7"/>
      <c r="I678" s="7"/>
    </row>
    <row r="679" spans="1:9">
      <c r="A679" s="4"/>
      <c r="B679" s="7"/>
      <c r="C679" s="7"/>
      <c r="D679" s="7"/>
      <c r="E679" s="7"/>
      <c r="F679" s="7"/>
      <c r="G679" s="7"/>
      <c r="H679" s="7"/>
      <c r="I679" s="7"/>
    </row>
    <row r="680" spans="1:9">
      <c r="A680" s="4"/>
      <c r="B680" s="7"/>
      <c r="C680" s="7"/>
      <c r="D680" s="7"/>
      <c r="E680" s="7"/>
      <c r="F680" s="7"/>
      <c r="G680" s="7"/>
      <c r="H680" s="7"/>
      <c r="I680" s="7"/>
    </row>
    <row r="681" spans="1:9">
      <c r="A681" s="4"/>
      <c r="B681" s="7"/>
      <c r="C681" s="7"/>
      <c r="D681" s="7"/>
      <c r="E681" s="7"/>
      <c r="F681" s="7"/>
      <c r="G681" s="7"/>
      <c r="H681" s="7"/>
      <c r="I681" s="7"/>
    </row>
    <row r="682" spans="1:9">
      <c r="A682" s="4"/>
      <c r="B682" s="7"/>
      <c r="C682" s="7"/>
      <c r="D682" s="7"/>
      <c r="E682" s="7"/>
      <c r="F682" s="7"/>
      <c r="G682" s="7"/>
      <c r="H682" s="7"/>
      <c r="I682" s="7"/>
    </row>
    <row r="683" spans="1:9">
      <c r="A683" s="4"/>
      <c r="B683" s="7"/>
      <c r="C683" s="7"/>
      <c r="D683" s="7"/>
      <c r="E683" s="7"/>
      <c r="F683" s="7"/>
      <c r="G683" s="7"/>
      <c r="H683" s="7"/>
      <c r="I683" s="7"/>
    </row>
    <row r="684" spans="1:9">
      <c r="A684" s="4"/>
      <c r="B684" s="7"/>
      <c r="C684" s="7"/>
      <c r="D684" s="7"/>
      <c r="E684" s="7"/>
      <c r="F684" s="7"/>
      <c r="G684" s="7"/>
      <c r="H684" s="7"/>
      <c r="I684" s="7"/>
    </row>
    <row r="685" spans="1:9">
      <c r="A685" s="4"/>
      <c r="B685" s="7"/>
      <c r="C685" s="7"/>
      <c r="D685" s="7"/>
      <c r="E685" s="7"/>
      <c r="F685" s="7"/>
      <c r="G685" s="7"/>
      <c r="H685" s="7"/>
      <c r="I685" s="7"/>
    </row>
    <row r="686" spans="1:9">
      <c r="A686" s="4"/>
      <c r="B686" s="7"/>
      <c r="C686" s="7"/>
      <c r="D686" s="7"/>
      <c r="E686" s="7"/>
      <c r="F686" s="7"/>
      <c r="G686" s="7"/>
      <c r="H686" s="7"/>
      <c r="I686" s="7"/>
    </row>
    <row r="687" spans="1:9">
      <c r="A687" s="4"/>
      <c r="B687" s="7"/>
      <c r="C687" s="7"/>
      <c r="D687" s="7"/>
      <c r="E687" s="7"/>
      <c r="F687" s="7"/>
      <c r="G687" s="7"/>
      <c r="H687" s="7"/>
      <c r="I687" s="7"/>
    </row>
    <row r="688" spans="1:9">
      <c r="A688" s="4"/>
      <c r="B688" s="7"/>
      <c r="C688" s="7"/>
      <c r="D688" s="7"/>
      <c r="E688" s="7"/>
      <c r="F688" s="7"/>
      <c r="G688" s="7"/>
      <c r="H688" s="7"/>
      <c r="I688" s="7"/>
    </row>
    <row r="689" spans="1:9">
      <c r="A689" s="4"/>
      <c r="B689" s="7"/>
      <c r="C689" s="7"/>
      <c r="D689" s="7"/>
      <c r="E689" s="7"/>
      <c r="F689" s="7"/>
      <c r="G689" s="7"/>
      <c r="H689" s="7"/>
      <c r="I689" s="7"/>
    </row>
    <row r="690" spans="1:9">
      <c r="A690" s="4"/>
      <c r="B690" s="7"/>
      <c r="C690" s="7"/>
      <c r="D690" s="7"/>
      <c r="E690" s="7"/>
      <c r="F690" s="7"/>
      <c r="G690" s="7"/>
      <c r="H690" s="7"/>
      <c r="I690" s="7"/>
    </row>
    <row r="691" spans="1:9">
      <c r="A691" s="4"/>
      <c r="B691" s="7"/>
      <c r="C691" s="7"/>
      <c r="D691" s="7"/>
      <c r="E691" s="7"/>
      <c r="F691" s="7"/>
      <c r="G691" s="7"/>
      <c r="H691" s="7"/>
      <c r="I691" s="7"/>
    </row>
    <row r="692" spans="1:9">
      <c r="A692" s="4"/>
      <c r="B692" s="7"/>
      <c r="C692" s="7"/>
      <c r="D692" s="7"/>
      <c r="E692" s="7"/>
      <c r="F692" s="7"/>
      <c r="G692" s="7"/>
      <c r="H692" s="7"/>
      <c r="I692" s="7"/>
    </row>
    <row r="693" spans="1:9">
      <c r="A693" s="4"/>
      <c r="B693" s="7"/>
      <c r="C693" s="7"/>
      <c r="D693" s="7"/>
      <c r="E693" s="7"/>
      <c r="F693" s="7"/>
      <c r="G693" s="7"/>
      <c r="H693" s="7"/>
      <c r="I693" s="7"/>
    </row>
    <row r="694" spans="1:9">
      <c r="A694" s="4"/>
      <c r="B694" s="7"/>
      <c r="C694" s="7"/>
      <c r="D694" s="7"/>
      <c r="E694" s="7"/>
      <c r="F694" s="7"/>
      <c r="G694" s="7"/>
      <c r="H694" s="7"/>
      <c r="I694" s="7"/>
    </row>
    <row r="695" spans="1:9">
      <c r="A695" s="4"/>
      <c r="B695" s="7"/>
      <c r="C695" s="7"/>
      <c r="D695" s="7"/>
      <c r="E695" s="7"/>
      <c r="F695" s="7"/>
      <c r="G695" s="7"/>
      <c r="H695" s="7"/>
      <c r="I695" s="7"/>
    </row>
    <row r="696" spans="1:9">
      <c r="A696" s="4"/>
      <c r="B696" s="7"/>
      <c r="C696" s="7"/>
      <c r="D696" s="7"/>
      <c r="E696" s="7"/>
      <c r="F696" s="7"/>
      <c r="G696" s="7"/>
      <c r="H696" s="7"/>
      <c r="I696" s="7"/>
    </row>
    <row r="697" spans="1:9">
      <c r="A697" s="4"/>
      <c r="B697" s="7"/>
      <c r="C697" s="7"/>
      <c r="D697" s="7"/>
      <c r="E697" s="7"/>
      <c r="F697" s="7"/>
      <c r="G697" s="7"/>
      <c r="H697" s="7"/>
      <c r="I697" s="7"/>
    </row>
    <row r="698" spans="1:9">
      <c r="A698" s="4"/>
      <c r="B698" s="7"/>
      <c r="C698" s="7"/>
      <c r="D698" s="7"/>
      <c r="E698" s="7"/>
      <c r="F698" s="7"/>
      <c r="G698" s="7"/>
      <c r="H698" s="7"/>
      <c r="I698" s="7"/>
    </row>
    <row r="699" spans="1:9">
      <c r="A699" s="4"/>
      <c r="B699" s="7"/>
      <c r="C699" s="7"/>
      <c r="D699" s="7"/>
      <c r="E699" s="7"/>
      <c r="F699" s="7"/>
      <c r="G699" s="7"/>
      <c r="H699" s="7"/>
      <c r="I699" s="7"/>
    </row>
    <row r="700" spans="1:9">
      <c r="A700" s="4"/>
      <c r="B700" s="7"/>
      <c r="C700" s="7"/>
      <c r="D700" s="7"/>
      <c r="E700" s="7"/>
      <c r="F700" s="7"/>
      <c r="G700" s="7"/>
      <c r="H700" s="7"/>
      <c r="I700" s="7"/>
    </row>
    <row r="701" spans="1:9">
      <c r="A701" s="4"/>
      <c r="B701" s="7"/>
      <c r="C701" s="7"/>
      <c r="D701" s="7"/>
      <c r="E701" s="7"/>
      <c r="F701" s="7"/>
      <c r="G701" s="7"/>
      <c r="H701" s="7"/>
      <c r="I701" s="7"/>
    </row>
    <row r="702" spans="1:9">
      <c r="A702" s="4"/>
      <c r="B702" s="7"/>
      <c r="C702" s="7"/>
      <c r="D702" s="7"/>
      <c r="E702" s="7"/>
      <c r="F702" s="7"/>
      <c r="G702" s="7"/>
      <c r="H702" s="7"/>
      <c r="I702" s="7"/>
    </row>
    <row r="703" spans="1:9">
      <c r="A703" s="4"/>
      <c r="B703" s="7"/>
      <c r="C703" s="7"/>
      <c r="D703" s="7"/>
      <c r="E703" s="7"/>
      <c r="F703" s="7"/>
      <c r="G703" s="7"/>
      <c r="H703" s="7"/>
      <c r="I703" s="7"/>
    </row>
    <row r="704" spans="1:9">
      <c r="A704" s="4"/>
      <c r="B704" s="7"/>
      <c r="C704" s="7"/>
      <c r="D704" s="7"/>
      <c r="E704" s="7"/>
      <c r="F704" s="7"/>
      <c r="G704" s="7"/>
      <c r="H704" s="7"/>
      <c r="I704" s="7"/>
    </row>
    <row r="705" spans="1:9">
      <c r="A705" s="4"/>
      <c r="B705" s="7"/>
      <c r="C705" s="7"/>
      <c r="D705" s="7"/>
      <c r="E705" s="7"/>
      <c r="F705" s="7"/>
      <c r="G705" s="7"/>
      <c r="H705" s="7"/>
      <c r="I705" s="7"/>
    </row>
    <row r="706" spans="1:9">
      <c r="A706" s="4"/>
      <c r="B706" s="7"/>
      <c r="C706" s="7"/>
      <c r="D706" s="7"/>
      <c r="E706" s="7"/>
      <c r="F706" s="7"/>
      <c r="G706" s="7"/>
      <c r="H706" s="7"/>
      <c r="I706" s="7"/>
    </row>
    <row r="707" spans="1:9">
      <c r="A707" s="4"/>
      <c r="B707" s="7"/>
      <c r="C707" s="7"/>
      <c r="D707" s="7"/>
      <c r="E707" s="7"/>
      <c r="F707" s="7"/>
      <c r="G707" s="7"/>
      <c r="H707" s="7"/>
      <c r="I707" s="7"/>
    </row>
    <row r="708" spans="1:9">
      <c r="A708" s="4"/>
      <c r="B708" s="7"/>
      <c r="C708" s="7"/>
      <c r="D708" s="7"/>
      <c r="E708" s="7"/>
      <c r="F708" s="7"/>
      <c r="G708" s="7"/>
      <c r="H708" s="7"/>
      <c r="I708" s="7"/>
    </row>
    <row r="709" spans="1:9">
      <c r="A709" s="4"/>
      <c r="B709" s="7"/>
      <c r="C709" s="7"/>
      <c r="D709" s="7"/>
      <c r="E709" s="7"/>
      <c r="F709" s="7"/>
      <c r="G709" s="7"/>
      <c r="H709" s="7"/>
      <c r="I709" s="7"/>
    </row>
    <row r="710" spans="1:9">
      <c r="A710" s="4"/>
      <c r="B710" s="7"/>
      <c r="C710" s="7"/>
      <c r="D710" s="7"/>
      <c r="E710" s="7"/>
      <c r="F710" s="7"/>
      <c r="G710" s="7"/>
      <c r="H710" s="7"/>
      <c r="I710" s="7"/>
    </row>
    <row r="711" spans="1:9">
      <c r="A711" s="4"/>
      <c r="B711" s="7"/>
      <c r="C711" s="7"/>
      <c r="D711" s="7"/>
      <c r="E711" s="7"/>
      <c r="F711" s="7"/>
      <c r="G711" s="7"/>
      <c r="H711" s="7"/>
      <c r="I711" s="7"/>
    </row>
    <row r="712" spans="1:9">
      <c r="A712" s="4"/>
      <c r="B712" s="7"/>
      <c r="C712" s="7"/>
      <c r="D712" s="7"/>
      <c r="E712" s="7"/>
      <c r="F712" s="7"/>
      <c r="G712" s="7"/>
      <c r="H712" s="7"/>
      <c r="I712" s="7"/>
    </row>
    <row r="713" spans="1:9">
      <c r="A713" s="4"/>
      <c r="B713" s="7"/>
      <c r="C713" s="7"/>
      <c r="D713" s="7"/>
      <c r="E713" s="7"/>
      <c r="F713" s="7"/>
      <c r="G713" s="7"/>
      <c r="H713" s="7"/>
      <c r="I713" s="7"/>
    </row>
    <row r="714" spans="1:9">
      <c r="A714" s="4"/>
      <c r="B714" s="7"/>
      <c r="C714" s="7"/>
      <c r="D714" s="7"/>
      <c r="E714" s="7"/>
      <c r="F714" s="7"/>
      <c r="G714" s="7"/>
      <c r="H714" s="7"/>
      <c r="I714" s="7"/>
    </row>
    <row r="715" spans="1:9">
      <c r="A715" s="4"/>
      <c r="B715" s="7"/>
      <c r="C715" s="7"/>
      <c r="D715" s="7"/>
      <c r="E715" s="7"/>
      <c r="F715" s="7"/>
      <c r="G715" s="7"/>
      <c r="H715" s="7"/>
      <c r="I715" s="7"/>
    </row>
    <row r="716" spans="1:9">
      <c r="A716" s="4"/>
      <c r="B716" s="7"/>
      <c r="C716" s="7"/>
      <c r="D716" s="7"/>
      <c r="E716" s="7"/>
      <c r="F716" s="7"/>
      <c r="G716" s="7"/>
      <c r="H716" s="7"/>
      <c r="I716" s="7"/>
    </row>
    <row r="717" spans="1:9">
      <c r="A717" s="4"/>
      <c r="B717" s="7"/>
      <c r="C717" s="7"/>
      <c r="D717" s="7"/>
      <c r="E717" s="7"/>
      <c r="F717" s="7"/>
      <c r="G717" s="7"/>
      <c r="H717" s="7"/>
      <c r="I717" s="7"/>
    </row>
    <row r="718" spans="1:9">
      <c r="A718" s="4"/>
      <c r="B718" s="7"/>
      <c r="C718" s="7"/>
      <c r="D718" s="7"/>
      <c r="E718" s="7"/>
      <c r="F718" s="7"/>
      <c r="G718" s="7"/>
      <c r="H718" s="7"/>
      <c r="I718" s="7"/>
    </row>
    <row r="719" spans="1:9">
      <c r="A719" s="4"/>
      <c r="B719" s="7"/>
      <c r="C719" s="7"/>
      <c r="D719" s="7"/>
      <c r="E719" s="7"/>
      <c r="F719" s="7"/>
      <c r="G719" s="7"/>
      <c r="H719" s="7"/>
      <c r="I719" s="7"/>
    </row>
    <row r="720" spans="1:9">
      <c r="A720" s="4"/>
      <c r="B720" s="7"/>
      <c r="C720" s="7"/>
      <c r="D720" s="7"/>
      <c r="E720" s="7"/>
      <c r="F720" s="7"/>
      <c r="G720" s="7"/>
      <c r="H720" s="7"/>
      <c r="I720" s="7"/>
    </row>
    <row r="721" spans="1:9">
      <c r="A721" s="4"/>
      <c r="B721" s="7"/>
      <c r="C721" s="7"/>
      <c r="D721" s="7"/>
      <c r="E721" s="7"/>
      <c r="F721" s="7"/>
      <c r="G721" s="7"/>
      <c r="H721" s="7"/>
      <c r="I721" s="7"/>
    </row>
    <row r="722" spans="1:9">
      <c r="A722" s="4"/>
      <c r="B722" s="7"/>
      <c r="C722" s="7"/>
      <c r="D722" s="7"/>
      <c r="E722" s="7"/>
      <c r="F722" s="7"/>
      <c r="G722" s="7"/>
      <c r="H722" s="7"/>
      <c r="I722" s="7"/>
    </row>
    <row r="723" spans="1:9">
      <c r="A723" s="4"/>
      <c r="B723" s="7"/>
      <c r="C723" s="7"/>
      <c r="D723" s="7"/>
      <c r="E723" s="7"/>
      <c r="F723" s="7"/>
      <c r="G723" s="7"/>
      <c r="H723" s="7"/>
      <c r="I723" s="7"/>
    </row>
    <row r="724" spans="1:9">
      <c r="A724" s="4"/>
      <c r="B724" s="7"/>
      <c r="C724" s="7"/>
      <c r="D724" s="7"/>
      <c r="E724" s="7"/>
      <c r="F724" s="7"/>
      <c r="G724" s="7"/>
      <c r="H724" s="7"/>
      <c r="I724" s="7"/>
    </row>
    <row r="725" spans="1:9">
      <c r="A725" s="4"/>
      <c r="B725" s="7"/>
      <c r="C725" s="7"/>
      <c r="D725" s="7"/>
      <c r="E725" s="7"/>
      <c r="F725" s="7"/>
      <c r="G725" s="7"/>
      <c r="H725" s="7"/>
      <c r="I725" s="7"/>
    </row>
    <row r="726" spans="1:9">
      <c r="A726" s="4"/>
      <c r="B726" s="7"/>
      <c r="C726" s="7"/>
      <c r="D726" s="7"/>
      <c r="E726" s="7"/>
      <c r="F726" s="7"/>
      <c r="G726" s="7"/>
      <c r="H726" s="7"/>
      <c r="I726" s="7"/>
    </row>
    <row r="727" spans="1:9">
      <c r="A727" s="4"/>
      <c r="B727" s="7"/>
      <c r="C727" s="7"/>
      <c r="D727" s="7"/>
      <c r="E727" s="7"/>
      <c r="F727" s="7"/>
      <c r="G727" s="7"/>
      <c r="H727" s="7"/>
      <c r="I727" s="7"/>
    </row>
    <row r="728" spans="1:9">
      <c r="A728" s="4"/>
      <c r="B728" s="7"/>
      <c r="C728" s="7"/>
      <c r="D728" s="7"/>
      <c r="E728" s="7"/>
      <c r="F728" s="7"/>
      <c r="G728" s="7"/>
      <c r="H728" s="7"/>
      <c r="I728" s="7"/>
    </row>
    <row r="729" spans="1:9">
      <c r="A729" s="4"/>
      <c r="B729" s="7"/>
      <c r="C729" s="7"/>
      <c r="D729" s="7"/>
      <c r="E729" s="7"/>
      <c r="F729" s="7"/>
      <c r="G729" s="7"/>
      <c r="H729" s="7"/>
      <c r="I729" s="7"/>
    </row>
    <row r="730" spans="1:9">
      <c r="A730" s="4"/>
      <c r="B730" s="7"/>
      <c r="C730" s="7"/>
      <c r="D730" s="7"/>
      <c r="E730" s="7"/>
      <c r="F730" s="7"/>
      <c r="G730" s="7"/>
      <c r="H730" s="7"/>
      <c r="I730" s="7"/>
    </row>
    <row r="731" spans="1:9">
      <c r="A731" s="4"/>
      <c r="B731" s="7"/>
      <c r="C731" s="7"/>
      <c r="D731" s="7"/>
      <c r="E731" s="7"/>
      <c r="F731" s="7"/>
      <c r="G731" s="7"/>
      <c r="H731" s="7"/>
      <c r="I731" s="7"/>
    </row>
    <row r="732" spans="1:9">
      <c r="A732" s="4"/>
      <c r="B732" s="7"/>
      <c r="C732" s="7"/>
      <c r="D732" s="7"/>
      <c r="E732" s="7"/>
      <c r="F732" s="7"/>
      <c r="G732" s="7"/>
      <c r="H732" s="7"/>
      <c r="I732" s="7"/>
    </row>
    <row r="733" spans="1:9">
      <c r="A733" s="4"/>
      <c r="B733" s="7"/>
      <c r="C733" s="7"/>
      <c r="D733" s="7"/>
      <c r="E733" s="7"/>
      <c r="F733" s="7"/>
      <c r="G733" s="7"/>
      <c r="H733" s="7"/>
      <c r="I733" s="7"/>
    </row>
    <row r="734" spans="1:9">
      <c r="A734" s="4"/>
      <c r="B734" s="7"/>
      <c r="C734" s="7"/>
      <c r="D734" s="7"/>
      <c r="E734" s="7"/>
      <c r="F734" s="7"/>
      <c r="G734" s="7"/>
      <c r="H734" s="7"/>
      <c r="I734" s="7"/>
    </row>
    <row r="735" spans="1:9">
      <c r="A735" s="4"/>
      <c r="B735" s="7"/>
      <c r="C735" s="7"/>
      <c r="D735" s="7"/>
      <c r="E735" s="7"/>
      <c r="F735" s="7"/>
      <c r="G735" s="7"/>
      <c r="H735" s="7"/>
      <c r="I735" s="7"/>
    </row>
    <row r="736" spans="1:9">
      <c r="A736" s="4"/>
      <c r="B736" s="7"/>
      <c r="C736" s="7"/>
      <c r="D736" s="7"/>
      <c r="E736" s="7"/>
      <c r="F736" s="7"/>
      <c r="G736" s="7"/>
      <c r="H736" s="7"/>
      <c r="I736" s="7"/>
    </row>
    <row r="737" spans="1:9">
      <c r="A737" s="4"/>
      <c r="B737" s="7"/>
      <c r="C737" s="7"/>
      <c r="D737" s="7"/>
      <c r="E737" s="7"/>
      <c r="F737" s="7"/>
      <c r="G737" s="7"/>
      <c r="H737" s="7"/>
      <c r="I737" s="7"/>
    </row>
    <row r="738" spans="1:9">
      <c r="A738" s="4"/>
      <c r="B738" s="7"/>
      <c r="C738" s="7"/>
      <c r="D738" s="7"/>
      <c r="E738" s="7"/>
      <c r="F738" s="7"/>
      <c r="G738" s="7"/>
      <c r="H738" s="7"/>
      <c r="I738" s="7"/>
    </row>
    <row r="739" spans="1:9">
      <c r="A739" s="4"/>
      <c r="B739" s="7"/>
      <c r="C739" s="7"/>
      <c r="D739" s="7"/>
      <c r="E739" s="7"/>
      <c r="F739" s="7"/>
      <c r="G739" s="7"/>
      <c r="H739" s="7"/>
      <c r="I739" s="7"/>
    </row>
    <row r="740" spans="1:9">
      <c r="A740" s="4"/>
      <c r="B740" s="7"/>
      <c r="C740" s="7"/>
      <c r="D740" s="7"/>
      <c r="E740" s="7"/>
      <c r="F740" s="7"/>
      <c r="G740" s="7"/>
      <c r="H740" s="7"/>
      <c r="I740" s="7"/>
    </row>
    <row r="741" spans="1:9">
      <c r="A741" s="4"/>
      <c r="B741" s="7"/>
      <c r="C741" s="7"/>
      <c r="D741" s="7"/>
      <c r="E741" s="7"/>
      <c r="F741" s="7"/>
      <c r="G741" s="7"/>
      <c r="H741" s="7"/>
      <c r="I741" s="7"/>
    </row>
    <row r="742" spans="1:9">
      <c r="A742" s="4"/>
      <c r="B742" s="7"/>
      <c r="C742" s="7"/>
      <c r="D742" s="7"/>
      <c r="E742" s="7"/>
      <c r="F742" s="7"/>
      <c r="G742" s="7"/>
      <c r="H742" s="7"/>
      <c r="I742" s="7"/>
    </row>
    <row r="743" spans="1:9">
      <c r="A743" s="4"/>
      <c r="B743" s="7"/>
      <c r="C743" s="7"/>
      <c r="D743" s="7"/>
      <c r="E743" s="7"/>
      <c r="F743" s="7"/>
      <c r="G743" s="7"/>
      <c r="H743" s="7"/>
      <c r="I743" s="7"/>
    </row>
    <row r="744" spans="1:9">
      <c r="A744" s="4"/>
      <c r="B744" s="7"/>
      <c r="C744" s="7"/>
      <c r="D744" s="7"/>
      <c r="E744" s="7"/>
      <c r="F744" s="7"/>
      <c r="G744" s="7"/>
      <c r="H744" s="7"/>
      <c r="I744" s="7"/>
    </row>
    <row r="745" spans="1:9">
      <c r="A745" s="4"/>
      <c r="B745" s="7"/>
      <c r="C745" s="7"/>
      <c r="D745" s="7"/>
      <c r="E745" s="7"/>
      <c r="F745" s="7"/>
      <c r="G745" s="7"/>
      <c r="H745" s="7"/>
      <c r="I745" s="7"/>
    </row>
    <row r="746" spans="1:9">
      <c r="A746" s="4"/>
      <c r="B746" s="7"/>
      <c r="C746" s="7"/>
      <c r="D746" s="7"/>
      <c r="E746" s="7"/>
      <c r="F746" s="7"/>
      <c r="G746" s="7"/>
      <c r="H746" s="7"/>
      <c r="I746" s="7"/>
    </row>
    <row r="747" spans="1:9">
      <c r="A747" s="4"/>
      <c r="B747" s="7"/>
      <c r="C747" s="7"/>
      <c r="D747" s="7"/>
      <c r="E747" s="7"/>
      <c r="F747" s="7"/>
      <c r="G747" s="7"/>
      <c r="H747" s="7"/>
      <c r="I747" s="7"/>
    </row>
    <row r="748" spans="1:9">
      <c r="A748" s="4"/>
      <c r="B748" s="7"/>
      <c r="C748" s="7"/>
      <c r="D748" s="7"/>
      <c r="E748" s="7"/>
      <c r="F748" s="7"/>
      <c r="G748" s="7"/>
      <c r="H748" s="7"/>
      <c r="I748" s="7"/>
    </row>
    <row r="749" spans="1:9">
      <c r="A749" s="4"/>
      <c r="B749" s="7"/>
      <c r="C749" s="7"/>
      <c r="D749" s="7"/>
      <c r="E749" s="7"/>
      <c r="F749" s="7"/>
      <c r="G749" s="7"/>
      <c r="H749" s="7"/>
      <c r="I749" s="7"/>
    </row>
    <row r="750" spans="1:9">
      <c r="A750" s="4"/>
      <c r="B750" s="7"/>
      <c r="C750" s="7"/>
      <c r="D750" s="7"/>
      <c r="E750" s="7"/>
      <c r="F750" s="7"/>
      <c r="G750" s="7"/>
      <c r="H750" s="7"/>
      <c r="I750" s="7"/>
    </row>
    <row r="751" spans="1:9">
      <c r="A751" s="4"/>
      <c r="B751" s="7"/>
      <c r="C751" s="7"/>
      <c r="D751" s="7"/>
      <c r="E751" s="7"/>
      <c r="F751" s="7"/>
      <c r="G751" s="7"/>
      <c r="H751" s="7"/>
      <c r="I751" s="7"/>
    </row>
    <row r="752" spans="1:9">
      <c r="A752" s="4"/>
      <c r="B752" s="7"/>
      <c r="C752" s="7"/>
      <c r="D752" s="7"/>
      <c r="E752" s="7"/>
      <c r="F752" s="7"/>
      <c r="G752" s="7"/>
      <c r="H752" s="7"/>
      <c r="I752" s="7"/>
    </row>
    <row r="753" spans="1:9">
      <c r="A753" s="4"/>
      <c r="B753" s="7"/>
      <c r="C753" s="7"/>
      <c r="D753" s="7"/>
      <c r="E753" s="7"/>
      <c r="F753" s="7"/>
      <c r="G753" s="7"/>
      <c r="H753" s="7"/>
      <c r="I753" s="7"/>
    </row>
    <row r="754" spans="1:9">
      <c r="A754" s="4"/>
      <c r="B754" s="7"/>
      <c r="C754" s="7"/>
      <c r="D754" s="7"/>
      <c r="E754" s="7"/>
      <c r="F754" s="7"/>
      <c r="G754" s="7"/>
      <c r="H754" s="7"/>
      <c r="I754" s="7"/>
    </row>
    <row r="755" spans="1:9">
      <c r="A755" s="4"/>
      <c r="B755" s="7"/>
      <c r="C755" s="7"/>
      <c r="D755" s="7"/>
      <c r="E755" s="7"/>
      <c r="F755" s="7"/>
      <c r="G755" s="7"/>
      <c r="H755" s="7"/>
      <c r="I755" s="7"/>
    </row>
    <row r="756" spans="1:9">
      <c r="A756" s="4"/>
      <c r="B756" s="7"/>
      <c r="C756" s="7"/>
      <c r="D756" s="7"/>
      <c r="E756" s="7"/>
      <c r="F756" s="7"/>
      <c r="G756" s="7"/>
      <c r="H756" s="7"/>
      <c r="I756" s="7"/>
    </row>
    <row r="757" spans="1:9">
      <c r="A757" s="4"/>
      <c r="B757" s="7"/>
      <c r="C757" s="7"/>
      <c r="D757" s="7"/>
      <c r="E757" s="7"/>
      <c r="F757" s="7"/>
      <c r="G757" s="7"/>
      <c r="H757" s="7"/>
      <c r="I757" s="7"/>
    </row>
    <row r="758" spans="1:9">
      <c r="A758" s="4"/>
      <c r="B758" s="7"/>
      <c r="C758" s="7"/>
      <c r="D758" s="7"/>
      <c r="E758" s="7"/>
      <c r="F758" s="7"/>
      <c r="G758" s="7"/>
      <c r="H758" s="7"/>
      <c r="I758" s="7"/>
    </row>
    <row r="759" spans="1:9">
      <c r="A759" s="4"/>
      <c r="B759" s="7"/>
      <c r="C759" s="7"/>
      <c r="D759" s="7"/>
      <c r="E759" s="7"/>
      <c r="F759" s="7"/>
      <c r="G759" s="7"/>
      <c r="H759" s="7"/>
      <c r="I759" s="7"/>
    </row>
    <row r="760" spans="1:9">
      <c r="A760" s="4"/>
      <c r="B760" s="7"/>
      <c r="C760" s="7"/>
      <c r="D760" s="7"/>
      <c r="E760" s="7"/>
      <c r="F760" s="7"/>
      <c r="G760" s="7"/>
      <c r="H760" s="7"/>
      <c r="I760" s="7"/>
    </row>
    <row r="761" spans="1:9">
      <c r="A761" s="4"/>
      <c r="B761" s="7"/>
      <c r="C761" s="7"/>
      <c r="D761" s="7"/>
      <c r="E761" s="7"/>
      <c r="F761" s="7"/>
      <c r="G761" s="7"/>
      <c r="H761" s="7"/>
      <c r="I761" s="7"/>
    </row>
    <row r="762" spans="1:9">
      <c r="A762" s="4"/>
      <c r="B762" s="7"/>
      <c r="C762" s="7"/>
      <c r="D762" s="7"/>
      <c r="E762" s="7"/>
      <c r="F762" s="7"/>
      <c r="G762" s="7"/>
      <c r="H762" s="7"/>
      <c r="I762" s="7"/>
    </row>
    <row r="763" spans="1:9">
      <c r="A763" s="4"/>
      <c r="B763" s="7"/>
      <c r="C763" s="7"/>
      <c r="D763" s="7"/>
      <c r="E763" s="7"/>
      <c r="F763" s="7"/>
      <c r="G763" s="7"/>
      <c r="H763" s="7"/>
      <c r="I763" s="7"/>
    </row>
    <row r="764" spans="1:9">
      <c r="A764" s="4"/>
      <c r="B764" s="7"/>
      <c r="C764" s="7"/>
      <c r="D764" s="7"/>
      <c r="E764" s="7"/>
      <c r="F764" s="7"/>
      <c r="G764" s="7"/>
      <c r="H764" s="7"/>
      <c r="I764" s="7"/>
    </row>
    <row r="765" spans="1:9">
      <c r="A765" s="4"/>
      <c r="B765" s="7"/>
      <c r="C765" s="7"/>
      <c r="D765" s="7"/>
      <c r="E765" s="7"/>
      <c r="F765" s="7"/>
      <c r="G765" s="7"/>
      <c r="H765" s="7"/>
      <c r="I765" s="7"/>
    </row>
    <row r="766" spans="1:9">
      <c r="A766" s="4"/>
      <c r="B766" s="7"/>
      <c r="C766" s="7"/>
      <c r="D766" s="7"/>
      <c r="E766" s="7"/>
      <c r="F766" s="7"/>
      <c r="G766" s="7"/>
      <c r="H766" s="7"/>
      <c r="I766" s="7"/>
    </row>
    <row r="767" spans="1:9">
      <c r="A767" s="4"/>
      <c r="B767" s="7"/>
      <c r="C767" s="7"/>
      <c r="D767" s="7"/>
      <c r="E767" s="7"/>
      <c r="F767" s="7"/>
      <c r="G767" s="7"/>
      <c r="H767" s="7"/>
      <c r="I767" s="7"/>
    </row>
    <row r="768" spans="1:9">
      <c r="A768" s="4"/>
      <c r="B768" s="7"/>
      <c r="C768" s="7"/>
      <c r="D768" s="7"/>
      <c r="E768" s="7"/>
      <c r="F768" s="7"/>
      <c r="G768" s="7"/>
      <c r="H768" s="7"/>
      <c r="I768" s="7"/>
    </row>
    <row r="769" spans="1:9">
      <c r="A769" s="4"/>
      <c r="B769" s="7"/>
      <c r="C769" s="7"/>
      <c r="D769" s="7"/>
      <c r="E769" s="7"/>
      <c r="F769" s="7"/>
      <c r="G769" s="7"/>
      <c r="H769" s="7"/>
      <c r="I769" s="7"/>
    </row>
    <row r="770" spans="1:9">
      <c r="A770" s="4"/>
      <c r="B770" s="7"/>
      <c r="C770" s="7"/>
      <c r="D770" s="7"/>
      <c r="E770" s="7"/>
      <c r="F770" s="7"/>
      <c r="G770" s="7"/>
      <c r="H770" s="7"/>
      <c r="I770" s="7"/>
    </row>
    <row r="771" spans="1:9">
      <c r="A771" s="4"/>
      <c r="B771" s="7"/>
      <c r="C771" s="7"/>
      <c r="D771" s="7"/>
      <c r="E771" s="7"/>
      <c r="F771" s="7"/>
      <c r="G771" s="7"/>
      <c r="H771" s="7"/>
      <c r="I771" s="7"/>
    </row>
    <row r="772" spans="1:9">
      <c r="A772" s="4"/>
      <c r="B772" s="7"/>
      <c r="C772" s="7"/>
      <c r="D772" s="7"/>
      <c r="E772" s="7"/>
      <c r="F772" s="7"/>
      <c r="G772" s="7"/>
      <c r="H772" s="7"/>
      <c r="I772" s="7"/>
    </row>
    <row r="773" spans="1:9">
      <c r="A773" s="4"/>
      <c r="B773" s="7"/>
      <c r="C773" s="7"/>
      <c r="D773" s="7"/>
      <c r="E773" s="7"/>
      <c r="F773" s="7"/>
      <c r="G773" s="7"/>
      <c r="H773" s="7"/>
      <c r="I773" s="7"/>
    </row>
    <row r="774" spans="1:9">
      <c r="A774" s="4"/>
      <c r="B774" s="7"/>
      <c r="C774" s="7"/>
      <c r="D774" s="7"/>
      <c r="E774" s="7"/>
      <c r="F774" s="7"/>
      <c r="G774" s="7"/>
      <c r="H774" s="7"/>
      <c r="I774" s="7"/>
    </row>
    <row r="775" spans="1:9">
      <c r="A775" s="4"/>
      <c r="B775" s="7"/>
      <c r="C775" s="7"/>
      <c r="D775" s="7"/>
      <c r="E775" s="7"/>
      <c r="F775" s="7"/>
      <c r="G775" s="7"/>
      <c r="H775" s="7"/>
      <c r="I775" s="7"/>
    </row>
    <row r="776" spans="1:9">
      <c r="A776" s="4"/>
      <c r="B776" s="7"/>
      <c r="C776" s="7"/>
      <c r="D776" s="7"/>
      <c r="E776" s="7"/>
      <c r="F776" s="7"/>
      <c r="G776" s="7"/>
      <c r="H776" s="7"/>
      <c r="I776" s="7"/>
    </row>
    <row r="777" spans="1:9">
      <c r="A777" s="4"/>
      <c r="B777" s="7"/>
      <c r="C777" s="7"/>
      <c r="D777" s="7"/>
      <c r="E777" s="7"/>
      <c r="F777" s="7"/>
      <c r="G777" s="7"/>
      <c r="H777" s="7"/>
      <c r="I777" s="7"/>
    </row>
    <row r="778" spans="1:9">
      <c r="A778" s="4"/>
      <c r="B778" s="7"/>
      <c r="C778" s="7"/>
      <c r="D778" s="7"/>
      <c r="E778" s="7"/>
      <c r="F778" s="7"/>
      <c r="G778" s="7"/>
      <c r="H778" s="7"/>
      <c r="I778" s="7"/>
    </row>
    <row r="779" spans="1:9">
      <c r="A779" s="4"/>
      <c r="B779" s="7"/>
      <c r="C779" s="7"/>
      <c r="D779" s="7"/>
      <c r="E779" s="7"/>
      <c r="F779" s="7"/>
      <c r="G779" s="7"/>
      <c r="H779" s="7"/>
      <c r="I779" s="7"/>
    </row>
    <row r="780" spans="1:9">
      <c r="A780" s="4"/>
      <c r="B780" s="7"/>
      <c r="C780" s="7"/>
      <c r="D780" s="7"/>
      <c r="E780" s="7"/>
      <c r="F780" s="7"/>
      <c r="G780" s="7"/>
      <c r="H780" s="7"/>
      <c r="I780" s="7"/>
    </row>
    <row r="781" spans="1:9">
      <c r="A781" s="4"/>
      <c r="B781" s="7"/>
      <c r="C781" s="7"/>
      <c r="D781" s="7"/>
      <c r="E781" s="7"/>
      <c r="F781" s="7"/>
      <c r="G781" s="7"/>
      <c r="H781" s="7"/>
      <c r="I781" s="7"/>
    </row>
    <row r="782" spans="1:9">
      <c r="A782" s="4"/>
      <c r="B782" s="7"/>
      <c r="C782" s="7"/>
      <c r="D782" s="7"/>
      <c r="E782" s="7"/>
      <c r="F782" s="7"/>
      <c r="G782" s="7"/>
      <c r="H782" s="7"/>
      <c r="I782" s="7"/>
    </row>
    <row r="783" spans="1:9">
      <c r="A783" s="4"/>
      <c r="B783" s="7"/>
      <c r="C783" s="7"/>
      <c r="D783" s="7"/>
      <c r="E783" s="7"/>
      <c r="F783" s="7"/>
      <c r="G783" s="7"/>
      <c r="H783" s="7"/>
      <c r="I783" s="7"/>
    </row>
    <row r="784" spans="1:9">
      <c r="A784" s="4"/>
      <c r="B784" s="7"/>
      <c r="C784" s="7"/>
      <c r="D784" s="7"/>
      <c r="E784" s="7"/>
      <c r="F784" s="7"/>
      <c r="G784" s="7"/>
      <c r="H784" s="7"/>
      <c r="I784" s="7"/>
    </row>
    <row r="785" spans="1:9">
      <c r="A785" s="4"/>
      <c r="B785" s="7"/>
      <c r="C785" s="7"/>
      <c r="D785" s="7"/>
      <c r="E785" s="7"/>
      <c r="F785" s="7"/>
      <c r="G785" s="7"/>
      <c r="H785" s="7"/>
      <c r="I785" s="7"/>
    </row>
    <row r="786" spans="1:9">
      <c r="A786" s="4"/>
      <c r="B786" s="7"/>
      <c r="C786" s="7"/>
      <c r="D786" s="7"/>
      <c r="E786" s="7"/>
      <c r="F786" s="7"/>
      <c r="G786" s="7"/>
      <c r="H786" s="7"/>
      <c r="I786" s="7"/>
    </row>
    <row r="787" spans="1:9">
      <c r="A787" s="4"/>
      <c r="B787" s="7"/>
      <c r="C787" s="7"/>
      <c r="D787" s="7"/>
      <c r="E787" s="7"/>
      <c r="F787" s="7"/>
      <c r="G787" s="7"/>
      <c r="H787" s="7"/>
      <c r="I787" s="7"/>
    </row>
    <row r="788" spans="1:9">
      <c r="A788" s="4"/>
      <c r="B788" s="7"/>
      <c r="C788" s="7"/>
      <c r="D788" s="7"/>
      <c r="E788" s="7"/>
      <c r="F788" s="7"/>
      <c r="G788" s="7"/>
      <c r="H788" s="7"/>
      <c r="I788" s="7"/>
    </row>
    <row r="789" spans="1:9">
      <c r="A789" s="4"/>
      <c r="B789" s="7"/>
      <c r="C789" s="7"/>
      <c r="D789" s="7"/>
      <c r="E789" s="7"/>
      <c r="F789" s="7"/>
      <c r="G789" s="7"/>
      <c r="H789" s="7"/>
      <c r="I789" s="7"/>
    </row>
    <row r="790" spans="1:9">
      <c r="A790" s="4"/>
      <c r="B790" s="7"/>
      <c r="C790" s="7"/>
      <c r="D790" s="7"/>
      <c r="E790" s="7"/>
      <c r="F790" s="7"/>
      <c r="G790" s="7"/>
      <c r="H790" s="7"/>
      <c r="I790" s="7"/>
    </row>
    <row r="791" spans="1:9">
      <c r="A791" s="4"/>
      <c r="B791" s="7"/>
      <c r="C791" s="7"/>
      <c r="D791" s="7"/>
      <c r="E791" s="7"/>
      <c r="F791" s="7"/>
      <c r="G791" s="7"/>
      <c r="H791" s="7"/>
      <c r="I791" s="7"/>
    </row>
    <row r="792" spans="1:9">
      <c r="A792" s="4"/>
      <c r="B792" s="7"/>
      <c r="C792" s="7"/>
      <c r="D792" s="7"/>
      <c r="E792" s="7"/>
      <c r="F792" s="7"/>
      <c r="G792" s="7"/>
      <c r="H792" s="7"/>
      <c r="I792" s="7"/>
    </row>
    <row r="793" spans="1:9">
      <c r="A793" s="4"/>
      <c r="B793" s="7"/>
      <c r="C793" s="7"/>
      <c r="D793" s="7"/>
      <c r="E793" s="7"/>
      <c r="F793" s="7"/>
      <c r="G793" s="7"/>
      <c r="H793" s="7"/>
      <c r="I793" s="7"/>
    </row>
    <row r="794" spans="1:9">
      <c r="A794" s="4"/>
      <c r="B794" s="7"/>
      <c r="C794" s="7"/>
      <c r="D794" s="7"/>
      <c r="E794" s="7"/>
      <c r="F794" s="7"/>
      <c r="G794" s="7"/>
      <c r="H794" s="7"/>
      <c r="I794" s="7"/>
    </row>
    <row r="795" spans="1:9">
      <c r="A795" s="4"/>
      <c r="B795" s="7"/>
      <c r="C795" s="7"/>
      <c r="D795" s="7"/>
      <c r="E795" s="7"/>
      <c r="F795" s="7"/>
      <c r="G795" s="7"/>
      <c r="H795" s="7"/>
      <c r="I795" s="7"/>
    </row>
    <row r="796" spans="1:9">
      <c r="A796" s="4"/>
      <c r="B796" s="7"/>
      <c r="C796" s="7"/>
      <c r="D796" s="7"/>
      <c r="E796" s="7"/>
      <c r="F796" s="7"/>
      <c r="G796" s="7"/>
      <c r="H796" s="7"/>
      <c r="I796" s="7"/>
    </row>
    <row r="797" spans="1:9">
      <c r="A797" s="4"/>
      <c r="B797" s="7"/>
      <c r="C797" s="7"/>
      <c r="D797" s="7"/>
      <c r="E797" s="7"/>
      <c r="F797" s="7"/>
      <c r="G797" s="7"/>
      <c r="H797" s="7"/>
      <c r="I797" s="7"/>
    </row>
    <row r="798" spans="1:9">
      <c r="A798" s="4"/>
      <c r="B798" s="7"/>
      <c r="C798" s="7"/>
      <c r="D798" s="7"/>
      <c r="E798" s="7"/>
      <c r="F798" s="7"/>
      <c r="G798" s="7"/>
      <c r="H798" s="7"/>
      <c r="I798" s="7"/>
    </row>
    <row r="799" spans="1:9">
      <c r="A799" s="4"/>
      <c r="B799" s="7"/>
      <c r="C799" s="7"/>
      <c r="D799" s="7"/>
      <c r="E799" s="7"/>
      <c r="F799" s="7"/>
      <c r="G799" s="7"/>
      <c r="H799" s="7"/>
      <c r="I799" s="7"/>
    </row>
    <row r="800" spans="1:9">
      <c r="A800" s="4"/>
      <c r="B800" s="7"/>
      <c r="C800" s="7"/>
      <c r="D800" s="7"/>
      <c r="E800" s="7"/>
      <c r="F800" s="7"/>
      <c r="G800" s="7"/>
      <c r="H800" s="7"/>
      <c r="I800" s="7"/>
    </row>
    <row r="801" spans="1:9">
      <c r="A801" s="4"/>
      <c r="B801" s="7"/>
      <c r="C801" s="7"/>
      <c r="D801" s="7"/>
      <c r="E801" s="7"/>
      <c r="F801" s="7"/>
      <c r="G801" s="7"/>
      <c r="H801" s="7"/>
      <c r="I801" s="7"/>
    </row>
    <row r="802" spans="1:9">
      <c r="A802" s="4"/>
      <c r="B802" s="7"/>
      <c r="C802" s="7"/>
      <c r="D802" s="7"/>
      <c r="E802" s="7"/>
      <c r="F802" s="7"/>
      <c r="G802" s="7"/>
      <c r="H802" s="7"/>
      <c r="I802" s="7"/>
    </row>
    <row r="803" spans="1:9">
      <c r="A803" s="4"/>
      <c r="B803" s="7"/>
      <c r="C803" s="7"/>
      <c r="D803" s="7"/>
      <c r="E803" s="7"/>
      <c r="F803" s="7"/>
      <c r="G803" s="7"/>
      <c r="H803" s="7"/>
      <c r="I803" s="7"/>
    </row>
    <row r="804" spans="1:9">
      <c r="A804" s="4"/>
      <c r="B804" s="7"/>
      <c r="C804" s="7"/>
      <c r="D804" s="7"/>
      <c r="E804" s="7"/>
      <c r="F804" s="7"/>
      <c r="G804" s="7"/>
      <c r="H804" s="7"/>
      <c r="I804" s="7"/>
    </row>
    <row r="805" spans="1:9">
      <c r="A805" s="4"/>
      <c r="B805" s="7"/>
      <c r="C805" s="7"/>
      <c r="D805" s="7"/>
      <c r="E805" s="7"/>
      <c r="F805" s="7"/>
      <c r="G805" s="7"/>
      <c r="H805" s="7"/>
      <c r="I805" s="7"/>
    </row>
    <row r="806" spans="1:9">
      <c r="A806" s="4"/>
      <c r="B806" s="7"/>
      <c r="C806" s="7"/>
      <c r="D806" s="7"/>
      <c r="E806" s="7"/>
      <c r="F806" s="7"/>
      <c r="G806" s="7"/>
      <c r="H806" s="7"/>
      <c r="I806" s="7"/>
    </row>
    <row r="807" spans="1:9">
      <c r="A807" s="4"/>
      <c r="B807" s="7"/>
      <c r="C807" s="7"/>
      <c r="D807" s="7"/>
      <c r="E807" s="7"/>
      <c r="F807" s="7"/>
      <c r="G807" s="7"/>
      <c r="H807" s="7"/>
      <c r="I807" s="7"/>
    </row>
    <row r="808" spans="1:9">
      <c r="A808" s="4"/>
      <c r="B808" s="7"/>
      <c r="C808" s="7"/>
      <c r="D808" s="7"/>
      <c r="E808" s="7"/>
      <c r="F808" s="7"/>
      <c r="G808" s="7"/>
      <c r="H808" s="7"/>
      <c r="I808" s="7"/>
    </row>
    <row r="809" spans="1:9">
      <c r="A809" s="4"/>
      <c r="B809" s="7"/>
      <c r="C809" s="7"/>
      <c r="D809" s="7"/>
      <c r="E809" s="7"/>
      <c r="F809" s="7"/>
      <c r="G809" s="7"/>
      <c r="H809" s="7"/>
      <c r="I809" s="7"/>
    </row>
    <row r="810" spans="1:9">
      <c r="A810" s="4"/>
      <c r="B810" s="7"/>
      <c r="C810" s="7"/>
      <c r="D810" s="7"/>
      <c r="E810" s="7"/>
      <c r="F810" s="7"/>
      <c r="G810" s="7"/>
      <c r="H810" s="7"/>
      <c r="I810" s="7"/>
    </row>
    <row r="811" spans="1:9">
      <c r="A811" s="4"/>
      <c r="B811" s="7"/>
      <c r="C811" s="7"/>
      <c r="D811" s="7"/>
      <c r="E811" s="7"/>
      <c r="F811" s="7"/>
      <c r="G811" s="7"/>
      <c r="H811" s="7"/>
      <c r="I811" s="7"/>
    </row>
    <row r="812" spans="1:9">
      <c r="A812" s="4"/>
      <c r="B812" s="7"/>
      <c r="C812" s="7"/>
      <c r="D812" s="7"/>
      <c r="E812" s="7"/>
      <c r="F812" s="7"/>
      <c r="G812" s="7"/>
      <c r="H812" s="7"/>
      <c r="I812" s="7"/>
    </row>
    <row r="813" spans="1:9">
      <c r="A813" s="4"/>
      <c r="B813" s="7"/>
      <c r="C813" s="7"/>
      <c r="D813" s="7"/>
      <c r="E813" s="7"/>
      <c r="F813" s="7"/>
      <c r="G813" s="7"/>
      <c r="H813" s="7"/>
      <c r="I813" s="7"/>
    </row>
    <row r="814" spans="1:9">
      <c r="A814" s="4"/>
      <c r="B814" s="7"/>
      <c r="C814" s="7"/>
      <c r="D814" s="7"/>
      <c r="E814" s="7"/>
      <c r="F814" s="7"/>
      <c r="G814" s="7"/>
      <c r="H814" s="7"/>
      <c r="I814" s="7"/>
    </row>
    <row r="815" spans="1:9">
      <c r="A815" s="4"/>
      <c r="B815" s="7"/>
      <c r="C815" s="7"/>
      <c r="D815" s="7"/>
      <c r="E815" s="7"/>
      <c r="F815" s="7"/>
      <c r="G815" s="7"/>
      <c r="H815" s="7"/>
      <c r="I815" s="7"/>
    </row>
    <row r="816" spans="1:9">
      <c r="A816" s="4"/>
      <c r="B816" s="7"/>
      <c r="C816" s="7"/>
      <c r="D816" s="7"/>
      <c r="E816" s="7"/>
      <c r="F816" s="7"/>
      <c r="G816" s="7"/>
      <c r="H816" s="7"/>
      <c r="I816" s="7"/>
    </row>
    <row r="817" spans="1:9">
      <c r="A817" s="4"/>
      <c r="B817" s="7"/>
      <c r="C817" s="7"/>
      <c r="D817" s="7"/>
      <c r="E817" s="7"/>
      <c r="F817" s="7"/>
      <c r="G817" s="7"/>
      <c r="H817" s="7"/>
      <c r="I817" s="7"/>
    </row>
    <row r="818" spans="1:9">
      <c r="A818" s="4"/>
      <c r="B818" s="7"/>
      <c r="C818" s="7"/>
      <c r="D818" s="7"/>
      <c r="E818" s="7"/>
      <c r="F818" s="7"/>
      <c r="G818" s="7"/>
      <c r="H818" s="7"/>
      <c r="I818" s="7"/>
    </row>
    <row r="819" spans="1:9">
      <c r="A819" s="4"/>
      <c r="B819" s="7"/>
      <c r="C819" s="7"/>
      <c r="D819" s="7"/>
      <c r="E819" s="7"/>
      <c r="F819" s="7"/>
      <c r="G819" s="7"/>
      <c r="H819" s="7"/>
      <c r="I819" s="7"/>
    </row>
    <row r="820" spans="1:9">
      <c r="A820" s="4"/>
      <c r="B820" s="7"/>
      <c r="C820" s="7"/>
      <c r="D820" s="7"/>
      <c r="E820" s="7"/>
      <c r="F820" s="7"/>
      <c r="G820" s="7"/>
      <c r="H820" s="7"/>
      <c r="I820" s="7"/>
    </row>
    <row r="821" spans="1:9">
      <c r="A821" s="4"/>
      <c r="B821" s="7"/>
      <c r="C821" s="7"/>
      <c r="D821" s="7"/>
      <c r="E821" s="7"/>
      <c r="F821" s="7"/>
      <c r="G821" s="7"/>
      <c r="H821" s="7"/>
      <c r="I821" s="7"/>
    </row>
    <row r="822" spans="1:9">
      <c r="A822" s="4"/>
      <c r="B822" s="7"/>
      <c r="C822" s="7"/>
      <c r="D822" s="7"/>
      <c r="E822" s="7"/>
      <c r="F822" s="7"/>
      <c r="G822" s="7"/>
      <c r="H822" s="7"/>
      <c r="I822" s="7"/>
    </row>
    <row r="823" spans="1:9">
      <c r="A823" s="4"/>
      <c r="B823" s="7"/>
      <c r="C823" s="7"/>
      <c r="D823" s="7"/>
      <c r="E823" s="7"/>
      <c r="F823" s="7"/>
      <c r="G823" s="7"/>
      <c r="H823" s="7"/>
      <c r="I823" s="7"/>
    </row>
    <row r="824" spans="1:9">
      <c r="A824" s="4"/>
      <c r="B824" s="7"/>
      <c r="C824" s="7"/>
      <c r="D824" s="7"/>
      <c r="E824" s="7"/>
      <c r="F824" s="7"/>
      <c r="G824" s="7"/>
      <c r="H824" s="7"/>
      <c r="I824" s="7"/>
    </row>
    <row r="825" spans="1:9">
      <c r="A825" s="4"/>
      <c r="B825" s="7"/>
      <c r="C825" s="7"/>
      <c r="D825" s="7"/>
      <c r="E825" s="7"/>
      <c r="F825" s="7"/>
      <c r="G825" s="7"/>
      <c r="H825" s="7"/>
      <c r="I825" s="7"/>
    </row>
    <row r="826" spans="1:9">
      <c r="A826" s="4"/>
      <c r="B826" s="7"/>
      <c r="C826" s="7"/>
      <c r="D826" s="7"/>
      <c r="E826" s="7"/>
      <c r="F826" s="7"/>
      <c r="G826" s="7"/>
      <c r="H826" s="7"/>
      <c r="I826" s="7"/>
    </row>
    <row r="827" spans="1:9">
      <c r="A827" s="4"/>
      <c r="B827" s="7"/>
      <c r="C827" s="7"/>
      <c r="D827" s="7"/>
      <c r="E827" s="7"/>
      <c r="F827" s="7"/>
      <c r="G827" s="7"/>
      <c r="H827" s="7"/>
      <c r="I827" s="7"/>
    </row>
    <row r="828" spans="1:9">
      <c r="A828" s="4"/>
      <c r="B828" s="7"/>
      <c r="C828" s="7"/>
      <c r="D828" s="7"/>
      <c r="E828" s="7"/>
      <c r="F828" s="7"/>
      <c r="G828" s="7"/>
      <c r="H828" s="7"/>
      <c r="I828" s="7"/>
    </row>
    <row r="829" spans="1:9">
      <c r="A829" s="4"/>
      <c r="B829" s="7"/>
      <c r="C829" s="7"/>
      <c r="D829" s="7"/>
      <c r="E829" s="7"/>
      <c r="F829" s="7"/>
      <c r="G829" s="7"/>
      <c r="H829" s="7"/>
      <c r="I829" s="7"/>
    </row>
    <row r="830" spans="1:9">
      <c r="A830" s="4"/>
      <c r="B830" s="7"/>
      <c r="C830" s="7"/>
      <c r="D830" s="7"/>
      <c r="E830" s="7"/>
      <c r="F830" s="7"/>
      <c r="G830" s="7"/>
      <c r="H830" s="7"/>
      <c r="I830" s="7"/>
    </row>
    <row r="831" spans="1:9">
      <c r="A831" s="4"/>
      <c r="B831" s="7"/>
      <c r="C831" s="7"/>
      <c r="D831" s="7"/>
      <c r="E831" s="7"/>
      <c r="F831" s="7"/>
      <c r="G831" s="7"/>
      <c r="H831" s="7"/>
      <c r="I831" s="7"/>
    </row>
    <row r="832" spans="1:9">
      <c r="A832" s="4"/>
      <c r="B832" s="7"/>
      <c r="C832" s="7"/>
      <c r="D832" s="7"/>
      <c r="E832" s="7"/>
      <c r="F832" s="7"/>
      <c r="G832" s="7"/>
      <c r="H832" s="7"/>
      <c r="I832" s="7"/>
    </row>
    <row r="833" spans="1:9">
      <c r="A833" s="4"/>
      <c r="B833" s="7"/>
      <c r="C833" s="7"/>
      <c r="D833" s="7"/>
      <c r="E833" s="7"/>
      <c r="F833" s="7"/>
      <c r="G833" s="7"/>
      <c r="H833" s="7"/>
      <c r="I833" s="7"/>
    </row>
    <row r="834" spans="1:9">
      <c r="A834" s="4"/>
      <c r="B834" s="7"/>
      <c r="C834" s="7"/>
      <c r="D834" s="7"/>
      <c r="E834" s="7"/>
      <c r="F834" s="7"/>
      <c r="G834" s="7"/>
      <c r="H834" s="7"/>
      <c r="I834" s="7"/>
    </row>
    <row r="835" spans="1:9">
      <c r="A835" s="4"/>
      <c r="B835" s="7"/>
      <c r="C835" s="7"/>
      <c r="D835" s="7"/>
      <c r="E835" s="7"/>
      <c r="F835" s="7"/>
      <c r="G835" s="7"/>
      <c r="H835" s="7"/>
      <c r="I835" s="7"/>
    </row>
    <row r="836" spans="1:9">
      <c r="A836" s="4"/>
      <c r="B836" s="7"/>
      <c r="C836" s="7"/>
      <c r="D836" s="7"/>
      <c r="E836" s="7"/>
      <c r="F836" s="7"/>
      <c r="G836" s="7"/>
      <c r="H836" s="7"/>
      <c r="I836" s="7"/>
    </row>
    <row r="837" spans="1:9">
      <c r="A837" s="4"/>
      <c r="B837" s="7"/>
      <c r="C837" s="7"/>
      <c r="D837" s="7"/>
      <c r="E837" s="7"/>
      <c r="F837" s="7"/>
      <c r="G837" s="7"/>
      <c r="H837" s="7"/>
      <c r="I837" s="7"/>
    </row>
    <row r="838" spans="1:9">
      <c r="A838" s="4"/>
      <c r="B838" s="7"/>
      <c r="C838" s="7"/>
      <c r="D838" s="7"/>
      <c r="E838" s="7"/>
      <c r="F838" s="7"/>
      <c r="G838" s="7"/>
      <c r="H838" s="7"/>
      <c r="I838" s="7"/>
    </row>
    <row r="839" spans="1:9">
      <c r="A839" s="4"/>
      <c r="B839" s="7"/>
      <c r="C839" s="7"/>
      <c r="D839" s="7"/>
      <c r="E839" s="7"/>
      <c r="F839" s="7"/>
      <c r="G839" s="7"/>
      <c r="H839" s="7"/>
      <c r="I839" s="7"/>
    </row>
    <row r="840" spans="1:9">
      <c r="A840" s="4"/>
      <c r="B840" s="7"/>
      <c r="C840" s="7"/>
      <c r="D840" s="7"/>
      <c r="E840" s="7"/>
      <c r="F840" s="7"/>
      <c r="G840" s="7"/>
      <c r="H840" s="7"/>
      <c r="I840" s="7"/>
    </row>
    <row r="841" spans="1:9">
      <c r="A841" s="4"/>
      <c r="B841" s="7"/>
      <c r="C841" s="7"/>
      <c r="D841" s="7"/>
      <c r="E841" s="7"/>
      <c r="F841" s="7"/>
      <c r="G841" s="7"/>
      <c r="H841" s="7"/>
      <c r="I841" s="7"/>
    </row>
    <row r="842" spans="1:9">
      <c r="A842" s="4"/>
      <c r="B842" s="7"/>
      <c r="C842" s="7"/>
      <c r="D842" s="7"/>
      <c r="E842" s="7"/>
      <c r="F842" s="7"/>
      <c r="G842" s="7"/>
      <c r="H842" s="7"/>
      <c r="I842" s="7"/>
    </row>
    <row r="843" spans="1:9">
      <c r="A843" s="4"/>
      <c r="B843" s="7"/>
      <c r="C843" s="7"/>
      <c r="D843" s="7"/>
      <c r="E843" s="7"/>
      <c r="F843" s="7"/>
      <c r="G843" s="7"/>
      <c r="H843" s="7"/>
      <c r="I843" s="7"/>
    </row>
    <row r="844" spans="1:9">
      <c r="A844" s="4"/>
      <c r="B844" s="7"/>
      <c r="C844" s="7"/>
      <c r="D844" s="7"/>
      <c r="E844" s="7"/>
      <c r="F844" s="7"/>
      <c r="G844" s="7"/>
      <c r="H844" s="7"/>
      <c r="I844" s="7"/>
    </row>
    <row r="845" spans="1:9">
      <c r="A845" s="4"/>
      <c r="B845" s="7"/>
      <c r="C845" s="7"/>
      <c r="D845" s="7"/>
      <c r="E845" s="7"/>
      <c r="F845" s="7"/>
      <c r="G845" s="7"/>
      <c r="H845" s="7"/>
      <c r="I845" s="7"/>
    </row>
    <row r="846" spans="1:9">
      <c r="A846" s="4"/>
      <c r="B846" s="7"/>
      <c r="C846" s="7"/>
      <c r="D846" s="7"/>
      <c r="E846" s="7"/>
      <c r="F846" s="7"/>
      <c r="G846" s="7"/>
      <c r="H846" s="7"/>
      <c r="I846" s="7"/>
    </row>
    <row r="847" spans="1:9">
      <c r="A847" s="4"/>
      <c r="B847" s="7"/>
      <c r="C847" s="7"/>
      <c r="D847" s="7"/>
      <c r="E847" s="7"/>
      <c r="F847" s="7"/>
      <c r="G847" s="7"/>
      <c r="H847" s="7"/>
      <c r="I847" s="7"/>
    </row>
    <row r="848" spans="1:9">
      <c r="A848" s="4"/>
      <c r="B848" s="7"/>
      <c r="C848" s="7"/>
      <c r="D848" s="7"/>
      <c r="E848" s="7"/>
      <c r="F848" s="7"/>
      <c r="G848" s="7"/>
      <c r="H848" s="7"/>
      <c r="I848" s="7"/>
    </row>
    <row r="849" spans="1:9">
      <c r="A849" s="4"/>
      <c r="B849" s="7"/>
      <c r="C849" s="7"/>
      <c r="D849" s="7"/>
      <c r="E849" s="7"/>
      <c r="F849" s="7"/>
      <c r="G849" s="7"/>
      <c r="H849" s="7"/>
      <c r="I849" s="7"/>
    </row>
    <row r="850" spans="1:9">
      <c r="A850" s="4"/>
      <c r="B850" s="7"/>
      <c r="C850" s="7"/>
      <c r="D850" s="7"/>
      <c r="E850" s="7"/>
      <c r="F850" s="7"/>
      <c r="G850" s="7"/>
      <c r="H850" s="7"/>
      <c r="I850" s="7"/>
    </row>
    <row r="851" spans="1:9">
      <c r="A851" s="4"/>
      <c r="B851" s="7"/>
      <c r="C851" s="7"/>
      <c r="D851" s="7"/>
      <c r="E851" s="7"/>
      <c r="F851" s="7"/>
      <c r="G851" s="7"/>
      <c r="H851" s="7"/>
      <c r="I851" s="7"/>
    </row>
    <row r="852" spans="1:9">
      <c r="A852" s="4"/>
      <c r="B852" s="7"/>
      <c r="C852" s="7"/>
      <c r="D852" s="7"/>
      <c r="E852" s="7"/>
      <c r="F852" s="7"/>
      <c r="G852" s="7"/>
      <c r="H852" s="7"/>
      <c r="I852" s="7"/>
    </row>
    <row r="853" spans="1:9">
      <c r="A853" s="4"/>
      <c r="B853" s="7"/>
      <c r="C853" s="7"/>
      <c r="D853" s="7"/>
      <c r="E853" s="7"/>
      <c r="F853" s="7"/>
      <c r="G853" s="7"/>
      <c r="H853" s="7"/>
      <c r="I853" s="7"/>
    </row>
    <row r="854" spans="1:9">
      <c r="A854" s="4"/>
      <c r="B854" s="7"/>
      <c r="C854" s="7"/>
      <c r="D854" s="7"/>
      <c r="E854" s="7"/>
      <c r="F854" s="7"/>
      <c r="G854" s="7"/>
      <c r="H854" s="7"/>
      <c r="I854" s="7"/>
    </row>
    <row r="855" spans="1:9">
      <c r="A855" s="4"/>
      <c r="B855" s="7"/>
      <c r="C855" s="7"/>
      <c r="D855" s="7"/>
      <c r="E855" s="7"/>
      <c r="F855" s="7"/>
      <c r="G855" s="7"/>
      <c r="H855" s="7"/>
      <c r="I855" s="7"/>
    </row>
    <row r="856" spans="1:9">
      <c r="A856" s="4"/>
      <c r="B856" s="7"/>
      <c r="C856" s="7"/>
      <c r="D856" s="7"/>
      <c r="E856" s="7"/>
      <c r="F856" s="7"/>
      <c r="G856" s="7"/>
      <c r="H856" s="7"/>
      <c r="I856" s="7"/>
    </row>
    <row r="857" spans="1:9">
      <c r="A857" s="4"/>
      <c r="B857" s="7"/>
      <c r="C857" s="7"/>
      <c r="D857" s="7"/>
      <c r="E857" s="7"/>
      <c r="F857" s="7"/>
      <c r="G857" s="7"/>
      <c r="H857" s="7"/>
      <c r="I857" s="7"/>
    </row>
    <row r="858" spans="1:9">
      <c r="A858" s="4"/>
      <c r="B858" s="7"/>
      <c r="C858" s="7"/>
      <c r="D858" s="7"/>
      <c r="E858" s="7"/>
      <c r="F858" s="7"/>
      <c r="G858" s="7"/>
      <c r="H858" s="7"/>
      <c r="I858" s="7"/>
    </row>
    <row r="859" spans="1:9">
      <c r="A859" s="4"/>
      <c r="B859" s="7"/>
      <c r="C859" s="7"/>
      <c r="D859" s="7"/>
      <c r="E859" s="7"/>
      <c r="F859" s="7"/>
      <c r="G859" s="7"/>
      <c r="H859" s="7"/>
      <c r="I859" s="7"/>
    </row>
    <row r="860" spans="1:9">
      <c r="A860" s="4"/>
      <c r="B860" s="7"/>
      <c r="C860" s="7"/>
      <c r="D860" s="7"/>
      <c r="E860" s="7"/>
      <c r="F860" s="7"/>
      <c r="G860" s="7"/>
      <c r="H860" s="7"/>
      <c r="I860" s="7"/>
    </row>
    <row r="861" spans="1:9">
      <c r="A861" s="4"/>
      <c r="B861" s="7"/>
      <c r="C861" s="7"/>
      <c r="D861" s="7"/>
      <c r="E861" s="7"/>
      <c r="F861" s="7"/>
      <c r="G861" s="7"/>
      <c r="H861" s="7"/>
      <c r="I861" s="7"/>
    </row>
    <row r="862" spans="1:9">
      <c r="A862" s="4"/>
      <c r="B862" s="7"/>
      <c r="C862" s="7"/>
      <c r="D862" s="7"/>
      <c r="E862" s="7"/>
      <c r="F862" s="7"/>
      <c r="G862" s="7"/>
      <c r="H862" s="7"/>
      <c r="I862" s="7"/>
    </row>
    <row r="863" spans="1:9">
      <c r="A863" s="4"/>
      <c r="B863" s="7"/>
      <c r="C863" s="7"/>
      <c r="D863" s="7"/>
      <c r="E863" s="7"/>
      <c r="F863" s="7"/>
      <c r="G863" s="7"/>
      <c r="H863" s="7"/>
      <c r="I863" s="7"/>
    </row>
    <row r="864" spans="1:9">
      <c r="A864" s="4"/>
      <c r="B864" s="7"/>
      <c r="C864" s="7"/>
      <c r="D864" s="7"/>
      <c r="E864" s="7"/>
      <c r="F864" s="7"/>
      <c r="G864" s="7"/>
      <c r="H864" s="7"/>
      <c r="I864" s="7"/>
    </row>
    <row r="865" spans="1:9">
      <c r="A865" s="4"/>
      <c r="B865" s="7"/>
      <c r="C865" s="7"/>
      <c r="D865" s="7"/>
      <c r="E865" s="7"/>
      <c r="F865" s="7"/>
      <c r="G865" s="7"/>
      <c r="H865" s="7"/>
      <c r="I865" s="7"/>
    </row>
    <row r="866" spans="1:9">
      <c r="A866" s="4"/>
      <c r="B866" s="7"/>
      <c r="C866" s="7"/>
      <c r="D866" s="7"/>
      <c r="E866" s="7"/>
      <c r="F866" s="7"/>
      <c r="G866" s="7"/>
      <c r="H866" s="7"/>
      <c r="I866" s="7"/>
    </row>
    <row r="867" spans="1:9">
      <c r="A867" s="4"/>
      <c r="B867" s="7"/>
      <c r="C867" s="7"/>
      <c r="D867" s="7"/>
      <c r="E867" s="7"/>
      <c r="F867" s="7"/>
      <c r="G867" s="7"/>
      <c r="H867" s="7"/>
      <c r="I867" s="7"/>
    </row>
    <row r="868" spans="1:9">
      <c r="A868" s="4"/>
      <c r="B868" s="7"/>
      <c r="C868" s="7"/>
      <c r="D868" s="7"/>
      <c r="E868" s="7"/>
      <c r="F868" s="7"/>
      <c r="G868" s="7"/>
      <c r="H868" s="7"/>
      <c r="I868" s="7"/>
    </row>
    <row r="869" spans="1:9">
      <c r="A869" s="4"/>
      <c r="B869" s="7"/>
      <c r="C869" s="7"/>
      <c r="D869" s="7"/>
      <c r="E869" s="7"/>
      <c r="F869" s="7"/>
      <c r="G869" s="7"/>
      <c r="H869" s="7"/>
      <c r="I869" s="7"/>
    </row>
    <row r="870" spans="1:9">
      <c r="A870" s="4"/>
      <c r="B870" s="7"/>
      <c r="C870" s="7"/>
      <c r="D870" s="7"/>
      <c r="E870" s="7"/>
      <c r="F870" s="7"/>
      <c r="G870" s="7"/>
      <c r="H870" s="7"/>
      <c r="I870" s="7"/>
    </row>
    <row r="871" spans="1:9">
      <c r="A871" s="4"/>
      <c r="B871" s="7"/>
      <c r="C871" s="7"/>
      <c r="D871" s="7"/>
      <c r="E871" s="7"/>
      <c r="F871" s="7"/>
      <c r="G871" s="7"/>
      <c r="H871" s="7"/>
      <c r="I871" s="7"/>
    </row>
    <row r="872" spans="1:9">
      <c r="A872" s="4"/>
      <c r="B872" s="7"/>
      <c r="C872" s="7"/>
      <c r="D872" s="7"/>
      <c r="E872" s="7"/>
      <c r="F872" s="7"/>
      <c r="G872" s="7"/>
      <c r="H872" s="7"/>
      <c r="I872" s="7"/>
    </row>
    <row r="873" spans="1:9">
      <c r="A873" s="4"/>
      <c r="B873" s="7"/>
      <c r="C873" s="7"/>
      <c r="D873" s="7"/>
      <c r="E873" s="7"/>
      <c r="F873" s="7"/>
      <c r="G873" s="7"/>
      <c r="H873" s="7"/>
      <c r="I873" s="7"/>
    </row>
    <row r="874" spans="1:9">
      <c r="A874" s="4"/>
      <c r="B874" s="7"/>
      <c r="C874" s="7"/>
      <c r="D874" s="7"/>
      <c r="E874" s="7"/>
      <c r="F874" s="7"/>
      <c r="G874" s="7"/>
      <c r="H874" s="7"/>
      <c r="I874" s="7"/>
    </row>
    <row r="875" spans="1:9">
      <c r="A875" s="4"/>
      <c r="B875" s="7"/>
      <c r="C875" s="7"/>
      <c r="D875" s="7"/>
      <c r="E875" s="7"/>
      <c r="F875" s="7"/>
      <c r="G875" s="7"/>
      <c r="H875" s="7"/>
      <c r="I875" s="7"/>
    </row>
    <row r="876" spans="1:9">
      <c r="A876" s="4"/>
      <c r="B876" s="7"/>
      <c r="C876" s="7"/>
      <c r="D876" s="7"/>
      <c r="E876" s="7"/>
      <c r="F876" s="7"/>
      <c r="G876" s="7"/>
      <c r="H876" s="7"/>
      <c r="I876" s="7"/>
    </row>
    <row r="877" spans="1:9">
      <c r="A877" s="4"/>
      <c r="B877" s="7"/>
      <c r="C877" s="7"/>
      <c r="D877" s="7"/>
      <c r="E877" s="7"/>
      <c r="F877" s="7"/>
      <c r="G877" s="7"/>
      <c r="H877" s="7"/>
      <c r="I877" s="7"/>
    </row>
    <row r="878" spans="1:9">
      <c r="A878" s="4"/>
      <c r="B878" s="7"/>
      <c r="C878" s="7"/>
      <c r="D878" s="7"/>
      <c r="E878" s="7"/>
      <c r="F878" s="7"/>
      <c r="G878" s="7"/>
      <c r="H878" s="7"/>
      <c r="I878" s="7"/>
    </row>
    <row r="879" spans="1:9">
      <c r="A879" s="4"/>
      <c r="B879" s="7"/>
      <c r="C879" s="7"/>
      <c r="D879" s="7"/>
      <c r="E879" s="7"/>
      <c r="F879" s="7"/>
      <c r="G879" s="7"/>
      <c r="H879" s="7"/>
      <c r="I879" s="7"/>
    </row>
    <row r="880" spans="1:9">
      <c r="A880" s="4"/>
      <c r="B880" s="7"/>
      <c r="C880" s="7"/>
      <c r="D880" s="7"/>
      <c r="E880" s="7"/>
      <c r="F880" s="7"/>
      <c r="G880" s="7"/>
      <c r="H880" s="7"/>
      <c r="I880" s="7"/>
    </row>
    <row r="881" spans="1:9">
      <c r="A881" s="4"/>
      <c r="B881" s="7"/>
      <c r="C881" s="7"/>
      <c r="D881" s="7"/>
      <c r="E881" s="7"/>
      <c r="F881" s="7"/>
      <c r="G881" s="7"/>
      <c r="H881" s="7"/>
      <c r="I881" s="7"/>
    </row>
    <row r="882" spans="1:9">
      <c r="A882" s="4"/>
      <c r="B882" s="7"/>
      <c r="C882" s="7"/>
      <c r="D882" s="7"/>
      <c r="E882" s="7"/>
      <c r="F882" s="7"/>
      <c r="G882" s="7"/>
      <c r="H882" s="7"/>
      <c r="I882" s="7"/>
    </row>
    <row r="883" spans="1:9">
      <c r="A883" s="4"/>
      <c r="B883" s="7"/>
      <c r="C883" s="7"/>
      <c r="D883" s="7"/>
      <c r="E883" s="7"/>
      <c r="F883" s="7"/>
      <c r="G883" s="7"/>
      <c r="H883" s="7"/>
      <c r="I883" s="7"/>
    </row>
    <row r="884" spans="1:9">
      <c r="A884" s="4"/>
      <c r="B884" s="7"/>
      <c r="C884" s="7"/>
      <c r="D884" s="7"/>
      <c r="E884" s="7"/>
      <c r="F884" s="7"/>
      <c r="G884" s="7"/>
      <c r="H884" s="7"/>
      <c r="I884" s="7"/>
    </row>
    <row r="885" spans="1:9">
      <c r="A885" s="4"/>
      <c r="B885" s="7"/>
      <c r="C885" s="7"/>
      <c r="D885" s="7"/>
      <c r="E885" s="7"/>
      <c r="F885" s="7"/>
      <c r="G885" s="7"/>
      <c r="H885" s="7"/>
      <c r="I885" s="7"/>
    </row>
    <row r="886" spans="1:9">
      <c r="A886" s="4"/>
      <c r="B886" s="7"/>
      <c r="C886" s="7"/>
      <c r="D886" s="7"/>
      <c r="E886" s="7"/>
      <c r="F886" s="7"/>
      <c r="G886" s="7"/>
      <c r="H886" s="7"/>
      <c r="I886" s="7"/>
    </row>
    <row r="887" spans="1:9">
      <c r="A887" s="4"/>
      <c r="B887" s="7"/>
      <c r="C887" s="7"/>
      <c r="D887" s="7"/>
      <c r="E887" s="7"/>
      <c r="F887" s="7"/>
      <c r="G887" s="7"/>
      <c r="H887" s="7"/>
      <c r="I887" s="7"/>
    </row>
    <row r="888" spans="1:9">
      <c r="A888" s="4"/>
      <c r="B888" s="7"/>
      <c r="C888" s="7"/>
      <c r="D888" s="7"/>
      <c r="E888" s="7"/>
      <c r="F888" s="7"/>
      <c r="G888" s="7"/>
      <c r="H888" s="7"/>
      <c r="I888" s="7"/>
    </row>
    <row r="889" spans="1:9">
      <c r="A889" s="4"/>
      <c r="B889" s="7"/>
      <c r="C889" s="7"/>
      <c r="D889" s="7"/>
      <c r="E889" s="7"/>
      <c r="F889" s="7"/>
      <c r="G889" s="7"/>
      <c r="H889" s="7"/>
      <c r="I889" s="7"/>
    </row>
    <row r="890" spans="1:9">
      <c r="A890" s="4"/>
      <c r="B890" s="7"/>
      <c r="C890" s="7"/>
      <c r="D890" s="7"/>
      <c r="E890" s="7"/>
      <c r="F890" s="7"/>
      <c r="G890" s="7"/>
      <c r="H890" s="7"/>
      <c r="I890" s="7"/>
    </row>
    <row r="891" spans="1:9">
      <c r="A891" s="4"/>
      <c r="B891" s="7"/>
      <c r="C891" s="7"/>
      <c r="D891" s="7"/>
      <c r="E891" s="7"/>
      <c r="F891" s="7"/>
      <c r="G891" s="7"/>
      <c r="H891" s="7"/>
      <c r="I891" s="7"/>
    </row>
    <row r="892" spans="1:9">
      <c r="A892" s="4"/>
      <c r="B892" s="7"/>
      <c r="C892" s="7"/>
      <c r="D892" s="7"/>
      <c r="E892" s="7"/>
      <c r="F892" s="7"/>
      <c r="G892" s="7"/>
      <c r="H892" s="7"/>
      <c r="I892" s="7"/>
    </row>
    <row r="893" spans="1:9">
      <c r="A893" s="4"/>
      <c r="B893" s="7"/>
      <c r="C893" s="7"/>
      <c r="D893" s="7"/>
      <c r="E893" s="7"/>
      <c r="F893" s="7"/>
      <c r="G893" s="7"/>
      <c r="H893" s="7"/>
      <c r="I893" s="7"/>
    </row>
    <row r="894" spans="1:9">
      <c r="A894" s="4"/>
      <c r="B894" s="7"/>
      <c r="C894" s="7"/>
      <c r="D894" s="7"/>
      <c r="E894" s="7"/>
      <c r="F894" s="7"/>
      <c r="G894" s="7"/>
      <c r="H894" s="7"/>
      <c r="I894" s="7"/>
    </row>
    <row r="895" spans="1:9">
      <c r="A895" s="4"/>
      <c r="B895" s="7"/>
      <c r="C895" s="7"/>
      <c r="D895" s="7"/>
      <c r="E895" s="7"/>
      <c r="F895" s="7"/>
      <c r="G895" s="7"/>
      <c r="H895" s="7"/>
      <c r="I895" s="7"/>
    </row>
    <row r="896" spans="1:9">
      <c r="A896" s="4"/>
      <c r="B896" s="7"/>
      <c r="C896" s="7"/>
      <c r="D896" s="7"/>
      <c r="E896" s="7"/>
      <c r="F896" s="7"/>
      <c r="G896" s="7"/>
      <c r="H896" s="7"/>
      <c r="I896" s="7"/>
    </row>
    <row r="897" spans="1:9">
      <c r="A897" s="4"/>
      <c r="B897" s="7"/>
      <c r="C897" s="7"/>
      <c r="D897" s="7"/>
      <c r="E897" s="7"/>
      <c r="F897" s="7"/>
      <c r="G897" s="7"/>
      <c r="H897" s="7"/>
      <c r="I897" s="7"/>
    </row>
    <row r="898" spans="1:9">
      <c r="A898" s="4"/>
      <c r="B898" s="7"/>
      <c r="C898" s="7"/>
      <c r="D898" s="7"/>
      <c r="E898" s="7"/>
      <c r="F898" s="7"/>
      <c r="G898" s="7"/>
      <c r="H898" s="7"/>
      <c r="I898" s="7"/>
    </row>
    <row r="899" spans="1:9">
      <c r="A899" s="4"/>
      <c r="B899" s="7"/>
      <c r="C899" s="7"/>
      <c r="D899" s="7"/>
      <c r="E899" s="7"/>
      <c r="F899" s="7"/>
      <c r="G899" s="7"/>
      <c r="H899" s="7"/>
      <c r="I899" s="7"/>
    </row>
    <row r="900" spans="1:9">
      <c r="A900" s="4"/>
      <c r="B900" s="7"/>
      <c r="C900" s="7"/>
      <c r="D900" s="7"/>
      <c r="E900" s="7"/>
      <c r="F900" s="7"/>
      <c r="G900" s="7"/>
      <c r="H900" s="7"/>
      <c r="I900" s="7"/>
    </row>
    <row r="901" spans="1:9">
      <c r="A901" s="4"/>
      <c r="B901" s="7"/>
      <c r="C901" s="7"/>
      <c r="D901" s="7"/>
      <c r="E901" s="7"/>
      <c r="F901" s="7"/>
      <c r="G901" s="7"/>
      <c r="H901" s="7"/>
      <c r="I901" s="7"/>
    </row>
    <row r="902" spans="1:9">
      <c r="A902" s="4"/>
      <c r="B902" s="7"/>
      <c r="C902" s="7"/>
      <c r="D902" s="7"/>
      <c r="E902" s="7"/>
      <c r="F902" s="7"/>
      <c r="G902" s="7"/>
      <c r="H902" s="7"/>
      <c r="I902" s="7"/>
    </row>
    <row r="903" spans="1:9">
      <c r="A903" s="4"/>
      <c r="B903" s="7"/>
      <c r="C903" s="7"/>
      <c r="D903" s="7"/>
      <c r="E903" s="7"/>
      <c r="F903" s="7"/>
      <c r="G903" s="7"/>
      <c r="H903" s="7"/>
      <c r="I903" s="7"/>
    </row>
    <row r="904" spans="1:9">
      <c r="A904" s="4"/>
      <c r="B904" s="7"/>
      <c r="C904" s="7"/>
      <c r="D904" s="7"/>
      <c r="E904" s="7"/>
      <c r="F904" s="7"/>
      <c r="G904" s="7"/>
      <c r="H904" s="7"/>
      <c r="I904" s="7"/>
    </row>
    <row r="905" spans="1:9">
      <c r="A905" s="4"/>
      <c r="B905" s="7"/>
      <c r="C905" s="7"/>
      <c r="D905" s="7"/>
      <c r="E905" s="7"/>
      <c r="F905" s="7"/>
      <c r="G905" s="7"/>
      <c r="H905" s="7"/>
      <c r="I905" s="7"/>
    </row>
    <row r="906" spans="1:9">
      <c r="A906" s="4"/>
      <c r="B906" s="7"/>
      <c r="C906" s="7"/>
      <c r="D906" s="7"/>
      <c r="E906" s="7"/>
      <c r="F906" s="7"/>
      <c r="G906" s="7"/>
      <c r="H906" s="7"/>
      <c r="I906" s="7"/>
    </row>
    <row r="907" spans="1:9">
      <c r="A907" s="4"/>
      <c r="B907" s="7"/>
      <c r="C907" s="7"/>
      <c r="D907" s="7"/>
      <c r="E907" s="7"/>
      <c r="F907" s="7"/>
      <c r="G907" s="7"/>
      <c r="H907" s="7"/>
      <c r="I907" s="7"/>
    </row>
    <row r="908" spans="1:9">
      <c r="A908" s="4"/>
      <c r="B908" s="7"/>
      <c r="C908" s="7"/>
      <c r="D908" s="7"/>
      <c r="E908" s="7"/>
      <c r="F908" s="7"/>
      <c r="G908" s="7"/>
      <c r="H908" s="7"/>
      <c r="I908" s="7"/>
    </row>
    <row r="909" spans="1:9">
      <c r="A909" s="4"/>
      <c r="B909" s="7"/>
      <c r="C909" s="7"/>
      <c r="D909" s="7"/>
      <c r="E909" s="7"/>
      <c r="F909" s="7"/>
      <c r="G909" s="7"/>
      <c r="H909" s="7"/>
      <c r="I909" s="7"/>
    </row>
    <row r="910" spans="1:9">
      <c r="A910" s="4"/>
      <c r="B910" s="7"/>
      <c r="C910" s="7"/>
      <c r="D910" s="7"/>
      <c r="E910" s="7"/>
      <c r="F910" s="7"/>
      <c r="G910" s="7"/>
      <c r="H910" s="7"/>
      <c r="I910" s="7"/>
    </row>
    <row r="911" spans="1:9">
      <c r="A911" s="4"/>
      <c r="B911" s="7"/>
      <c r="C911" s="7"/>
      <c r="D911" s="7"/>
      <c r="E911" s="7"/>
      <c r="F911" s="7"/>
      <c r="G911" s="7"/>
      <c r="H911" s="7"/>
      <c r="I911" s="7"/>
    </row>
    <row r="912" spans="1:9">
      <c r="A912" s="4"/>
      <c r="B912" s="7"/>
      <c r="C912" s="7"/>
      <c r="D912" s="7"/>
      <c r="E912" s="7"/>
      <c r="F912" s="7"/>
      <c r="G912" s="7"/>
      <c r="H912" s="7"/>
      <c r="I912" s="7"/>
    </row>
    <row r="913" spans="1:9">
      <c r="A913" s="4"/>
      <c r="B913" s="7"/>
      <c r="C913" s="7"/>
      <c r="D913" s="7"/>
      <c r="E913" s="7"/>
      <c r="F913" s="7"/>
      <c r="G913" s="7"/>
      <c r="H913" s="7"/>
      <c r="I913" s="7"/>
    </row>
    <row r="914" spans="1:9">
      <c r="A914" s="4"/>
      <c r="B914" s="7"/>
      <c r="C914" s="7"/>
      <c r="D914" s="7"/>
      <c r="E914" s="7"/>
      <c r="F914" s="7"/>
      <c r="G914" s="7"/>
      <c r="H914" s="7"/>
      <c r="I914" s="7"/>
    </row>
    <row r="915" spans="1:9">
      <c r="A915" s="4"/>
      <c r="B915" s="7"/>
      <c r="C915" s="7"/>
      <c r="D915" s="7"/>
      <c r="E915" s="7"/>
      <c r="F915" s="7"/>
      <c r="G915" s="7"/>
      <c r="H915" s="7"/>
      <c r="I915" s="7"/>
    </row>
    <row r="916" spans="1:9">
      <c r="A916" s="4"/>
      <c r="B916" s="7"/>
      <c r="C916" s="7"/>
      <c r="D916" s="7"/>
      <c r="E916" s="7"/>
      <c r="F916" s="7"/>
      <c r="G916" s="7"/>
      <c r="H916" s="7"/>
      <c r="I916" s="7"/>
    </row>
    <row r="917" spans="1:9">
      <c r="A917" s="4"/>
      <c r="B917" s="7"/>
      <c r="C917" s="7"/>
      <c r="D917" s="7"/>
      <c r="E917" s="7"/>
      <c r="F917" s="7"/>
      <c r="G917" s="7"/>
      <c r="H917" s="7"/>
      <c r="I917" s="7"/>
    </row>
    <row r="918" spans="1:9">
      <c r="A918" s="4"/>
      <c r="B918" s="7"/>
      <c r="C918" s="7"/>
      <c r="D918" s="7"/>
      <c r="E918" s="7"/>
      <c r="F918" s="7"/>
      <c r="G918" s="7"/>
      <c r="H918" s="7"/>
      <c r="I918" s="7"/>
    </row>
    <row r="919" spans="1:9">
      <c r="A919" s="4"/>
      <c r="B919" s="7"/>
      <c r="C919" s="7"/>
      <c r="D919" s="7"/>
      <c r="E919" s="7"/>
      <c r="F919" s="7"/>
      <c r="G919" s="7"/>
      <c r="H919" s="7"/>
      <c r="I919" s="7"/>
    </row>
    <row r="920" spans="1:9">
      <c r="A920" s="4"/>
      <c r="B920" s="7"/>
      <c r="C920" s="7"/>
      <c r="D920" s="7"/>
      <c r="E920" s="7"/>
      <c r="F920" s="7"/>
      <c r="G920" s="7"/>
      <c r="H920" s="7"/>
      <c r="I920" s="7"/>
    </row>
    <row r="921" spans="1:9">
      <c r="A921" s="4"/>
      <c r="B921" s="7"/>
      <c r="C921" s="7"/>
      <c r="D921" s="7"/>
      <c r="E921" s="7"/>
      <c r="F921" s="7"/>
      <c r="G921" s="7"/>
      <c r="H921" s="7"/>
      <c r="I921" s="7"/>
    </row>
    <row r="922" spans="1:9">
      <c r="A922" s="4"/>
      <c r="B922" s="7"/>
      <c r="C922" s="7"/>
      <c r="D922" s="7"/>
      <c r="E922" s="7"/>
      <c r="F922" s="7"/>
      <c r="G922" s="7"/>
      <c r="H922" s="7"/>
      <c r="I922" s="7"/>
    </row>
    <row r="923" spans="1:9">
      <c r="A923" s="4"/>
      <c r="B923" s="7"/>
      <c r="C923" s="7"/>
      <c r="D923" s="7"/>
      <c r="E923" s="7"/>
      <c r="F923" s="7"/>
      <c r="G923" s="7"/>
      <c r="H923" s="7"/>
      <c r="I923" s="7"/>
    </row>
    <row r="924" spans="1:9">
      <c r="A924" s="4"/>
      <c r="B924" s="7"/>
      <c r="C924" s="7"/>
      <c r="D924" s="7"/>
      <c r="E924" s="7"/>
      <c r="F924" s="7"/>
      <c r="G924" s="7"/>
      <c r="H924" s="7"/>
      <c r="I924" s="7"/>
    </row>
    <row r="925" spans="1:9">
      <c r="A925" s="4"/>
      <c r="B925" s="7"/>
      <c r="C925" s="7"/>
      <c r="D925" s="7"/>
      <c r="E925" s="7"/>
      <c r="F925" s="7"/>
      <c r="G925" s="7"/>
      <c r="H925" s="7"/>
      <c r="I925" s="7"/>
    </row>
    <row r="926" spans="1:9">
      <c r="A926" s="4"/>
      <c r="B926" s="7"/>
      <c r="C926" s="7"/>
      <c r="D926" s="7"/>
      <c r="E926" s="7"/>
      <c r="F926" s="7"/>
      <c r="G926" s="7"/>
      <c r="H926" s="7"/>
      <c r="I926" s="7"/>
    </row>
    <row r="927" spans="1:9">
      <c r="A927" s="4"/>
      <c r="B927" s="7"/>
      <c r="C927" s="7"/>
      <c r="D927" s="7"/>
      <c r="E927" s="7"/>
      <c r="F927" s="7"/>
      <c r="G927" s="7"/>
      <c r="H927" s="7"/>
      <c r="I927" s="7"/>
    </row>
    <row r="928" spans="1:9">
      <c r="A928" s="4"/>
      <c r="B928" s="7"/>
      <c r="C928" s="7"/>
      <c r="D928" s="7"/>
      <c r="E928" s="7"/>
      <c r="F928" s="7"/>
      <c r="G928" s="7"/>
      <c r="H928" s="7"/>
      <c r="I928" s="7"/>
    </row>
    <row r="929" spans="1:9">
      <c r="A929" s="4"/>
      <c r="B929" s="7"/>
      <c r="C929" s="7"/>
      <c r="D929" s="7"/>
      <c r="E929" s="7"/>
      <c r="F929" s="7"/>
      <c r="G929" s="7"/>
      <c r="H929" s="7"/>
      <c r="I929" s="7"/>
    </row>
    <row r="930" spans="1:9">
      <c r="A930" s="4"/>
      <c r="B930" s="7"/>
      <c r="C930" s="7"/>
      <c r="D930" s="7"/>
      <c r="E930" s="7"/>
      <c r="F930" s="7"/>
      <c r="G930" s="7"/>
      <c r="H930" s="7"/>
      <c r="I930" s="7"/>
    </row>
    <row r="931" spans="1:9">
      <c r="A931" s="4"/>
      <c r="B931" s="7"/>
      <c r="C931" s="7"/>
      <c r="D931" s="7"/>
      <c r="E931" s="7"/>
      <c r="F931" s="7"/>
      <c r="G931" s="7"/>
      <c r="H931" s="7"/>
      <c r="I931" s="7"/>
    </row>
    <row r="932" spans="1:9">
      <c r="A932" s="4"/>
      <c r="B932" s="7"/>
      <c r="C932" s="7"/>
      <c r="D932" s="7"/>
      <c r="E932" s="7"/>
      <c r="F932" s="7"/>
      <c r="G932" s="7"/>
      <c r="H932" s="7"/>
      <c r="I932" s="7"/>
    </row>
    <row r="933" spans="1:9">
      <c r="A933" s="4"/>
      <c r="B933" s="7"/>
      <c r="C933" s="7"/>
      <c r="D933" s="7"/>
      <c r="E933" s="7"/>
      <c r="F933" s="7"/>
      <c r="G933" s="7"/>
      <c r="H933" s="7"/>
      <c r="I933" s="7"/>
    </row>
    <row r="934" spans="1:9">
      <c r="A934" s="4"/>
      <c r="B934" s="7"/>
      <c r="C934" s="7"/>
      <c r="D934" s="7"/>
      <c r="E934" s="7"/>
      <c r="F934" s="7"/>
      <c r="G934" s="7"/>
      <c r="H934" s="7"/>
      <c r="I934" s="7"/>
    </row>
    <row r="935" spans="1:9">
      <c r="A935" s="4"/>
      <c r="B935" s="7"/>
      <c r="C935" s="7"/>
      <c r="D935" s="7"/>
      <c r="E935" s="7"/>
      <c r="F935" s="7"/>
      <c r="G935" s="7"/>
      <c r="H935" s="7"/>
      <c r="I935" s="7"/>
    </row>
    <row r="936" spans="1:9">
      <c r="A936" s="4"/>
      <c r="B936" s="7"/>
      <c r="C936" s="7"/>
      <c r="D936" s="7"/>
      <c r="E936" s="7"/>
      <c r="F936" s="7"/>
      <c r="G936" s="7"/>
      <c r="H936" s="7"/>
      <c r="I936" s="7"/>
    </row>
    <row r="937" spans="1:9">
      <c r="A937" s="4"/>
      <c r="B937" s="7"/>
      <c r="C937" s="7"/>
      <c r="D937" s="7"/>
      <c r="E937" s="7"/>
      <c r="F937" s="7"/>
      <c r="G937" s="7"/>
      <c r="H937" s="7"/>
      <c r="I937" s="7"/>
    </row>
    <row r="938" spans="1:9">
      <c r="A938" s="4"/>
      <c r="B938" s="7"/>
      <c r="C938" s="7"/>
      <c r="D938" s="7"/>
      <c r="E938" s="7"/>
      <c r="F938" s="7"/>
      <c r="G938" s="7"/>
      <c r="H938" s="7"/>
      <c r="I938" s="7"/>
    </row>
    <row r="939" spans="1:9">
      <c r="A939" s="4"/>
      <c r="B939" s="7"/>
      <c r="C939" s="7"/>
      <c r="D939" s="7"/>
      <c r="E939" s="7"/>
      <c r="F939" s="7"/>
      <c r="G939" s="7"/>
      <c r="H939" s="7"/>
      <c r="I939" s="7"/>
    </row>
    <row r="940" spans="1:9">
      <c r="A940" s="4"/>
      <c r="B940" s="7"/>
      <c r="C940" s="7"/>
      <c r="D940" s="7"/>
      <c r="E940" s="7"/>
      <c r="F940" s="7"/>
      <c r="G940" s="7"/>
      <c r="H940" s="7"/>
      <c r="I940" s="7"/>
    </row>
    <row r="941" spans="1:9">
      <c r="A941" s="4"/>
      <c r="B941" s="7"/>
      <c r="C941" s="7"/>
      <c r="D941" s="7"/>
      <c r="E941" s="7"/>
      <c r="F941" s="7"/>
      <c r="G941" s="7"/>
      <c r="H941" s="7"/>
      <c r="I941" s="7"/>
    </row>
    <row r="942" spans="1:9">
      <c r="A942" s="4"/>
      <c r="B942" s="7"/>
      <c r="C942" s="7"/>
      <c r="D942" s="7"/>
      <c r="E942" s="7"/>
      <c r="F942" s="7"/>
      <c r="G942" s="7"/>
      <c r="H942" s="7"/>
      <c r="I942" s="7"/>
    </row>
    <row r="943" spans="1:9">
      <c r="A943" s="4"/>
      <c r="B943" s="7"/>
      <c r="C943" s="7"/>
      <c r="D943" s="7"/>
      <c r="E943" s="7"/>
      <c r="F943" s="7"/>
      <c r="G943" s="7"/>
      <c r="H943" s="7"/>
      <c r="I943" s="7"/>
    </row>
    <row r="944" spans="1:9">
      <c r="A944" s="4"/>
      <c r="B944" s="7"/>
      <c r="C944" s="7"/>
      <c r="D944" s="7"/>
      <c r="E944" s="7"/>
      <c r="F944" s="7"/>
      <c r="G944" s="7"/>
      <c r="H944" s="7"/>
      <c r="I944" s="7"/>
    </row>
    <row r="945" spans="1:9">
      <c r="A945" s="4"/>
      <c r="B945" s="7"/>
      <c r="C945" s="7"/>
      <c r="D945" s="7"/>
      <c r="E945" s="7"/>
      <c r="F945" s="7"/>
      <c r="G945" s="7"/>
      <c r="H945" s="7"/>
      <c r="I945" s="7"/>
    </row>
    <row r="946" spans="1:9">
      <c r="A946" s="4"/>
      <c r="B946" s="7"/>
      <c r="C946" s="7"/>
      <c r="D946" s="7"/>
      <c r="E946" s="7"/>
      <c r="F946" s="7"/>
      <c r="G946" s="7"/>
      <c r="H946" s="7"/>
      <c r="I946" s="7"/>
    </row>
    <row r="947" spans="1:9">
      <c r="A947" s="4"/>
      <c r="B947" s="7"/>
      <c r="C947" s="7"/>
      <c r="D947" s="7"/>
      <c r="E947" s="7"/>
      <c r="F947" s="7"/>
      <c r="G947" s="7"/>
      <c r="H947" s="7"/>
      <c r="I947" s="7"/>
    </row>
    <row r="948" spans="1:9">
      <c r="A948" s="4"/>
      <c r="B948" s="7"/>
      <c r="C948" s="7"/>
      <c r="D948" s="7"/>
      <c r="E948" s="7"/>
      <c r="F948" s="7"/>
      <c r="G948" s="7"/>
      <c r="H948" s="7"/>
      <c r="I948" s="7"/>
    </row>
    <row r="949" spans="1:9">
      <c r="A949" s="4"/>
      <c r="B949" s="7"/>
      <c r="C949" s="7"/>
      <c r="D949" s="7"/>
      <c r="E949" s="7"/>
      <c r="F949" s="7"/>
      <c r="G949" s="7"/>
      <c r="H949" s="7"/>
      <c r="I949" s="7"/>
    </row>
    <row r="950" spans="1:9">
      <c r="A950" s="4"/>
      <c r="B950" s="7"/>
      <c r="C950" s="7"/>
      <c r="D950" s="7"/>
      <c r="E950" s="7"/>
      <c r="F950" s="7"/>
      <c r="G950" s="7"/>
      <c r="H950" s="7"/>
      <c r="I950" s="7"/>
    </row>
    <row r="951" spans="1:9">
      <c r="A951" s="4"/>
      <c r="B951" s="7"/>
      <c r="C951" s="7"/>
      <c r="D951" s="7"/>
      <c r="E951" s="7"/>
      <c r="F951" s="7"/>
      <c r="G951" s="7"/>
      <c r="H951" s="7"/>
      <c r="I951" s="7"/>
    </row>
    <row r="952" spans="1:9">
      <c r="A952" s="4"/>
      <c r="B952" s="7"/>
      <c r="C952" s="7"/>
      <c r="D952" s="7"/>
      <c r="E952" s="7"/>
      <c r="F952" s="7"/>
      <c r="G952" s="7"/>
      <c r="H952" s="7"/>
      <c r="I952" s="7"/>
    </row>
    <row r="953" spans="1:9">
      <c r="A953" s="4"/>
      <c r="B953" s="7"/>
      <c r="C953" s="7"/>
      <c r="D953" s="7"/>
      <c r="E953" s="7"/>
      <c r="F953" s="7"/>
      <c r="G953" s="7"/>
      <c r="H953" s="7"/>
      <c r="I953" s="7"/>
    </row>
    <row r="954" spans="1:9">
      <c r="A954" s="4"/>
      <c r="B954" s="7"/>
      <c r="C954" s="7"/>
      <c r="D954" s="7"/>
      <c r="E954" s="7"/>
      <c r="F954" s="7"/>
      <c r="G954" s="7"/>
      <c r="H954" s="7"/>
      <c r="I954" s="7"/>
    </row>
    <row r="955" spans="1:9">
      <c r="A955" s="4"/>
      <c r="B955" s="7"/>
      <c r="C955" s="7"/>
      <c r="D955" s="7"/>
      <c r="E955" s="7"/>
      <c r="F955" s="7"/>
      <c r="G955" s="7"/>
      <c r="H955" s="7"/>
      <c r="I955" s="7"/>
    </row>
    <row r="956" spans="1:9">
      <c r="A956" s="4"/>
      <c r="B956" s="7"/>
      <c r="C956" s="7"/>
      <c r="D956" s="7"/>
      <c r="E956" s="7"/>
      <c r="F956" s="7"/>
      <c r="G956" s="7"/>
      <c r="H956" s="7"/>
      <c r="I956" s="7"/>
    </row>
    <row r="957" spans="1:9">
      <c r="A957" s="4"/>
      <c r="B957" s="7"/>
      <c r="C957" s="7"/>
      <c r="D957" s="7"/>
      <c r="E957" s="7"/>
      <c r="F957" s="7"/>
      <c r="G957" s="7"/>
      <c r="H957" s="7"/>
      <c r="I957" s="7"/>
    </row>
    <row r="958" spans="1:9">
      <c r="A958" s="4"/>
      <c r="B958" s="7"/>
      <c r="C958" s="7"/>
      <c r="D958" s="7"/>
      <c r="E958" s="7"/>
      <c r="F958" s="7"/>
      <c r="G958" s="7"/>
      <c r="H958" s="7"/>
      <c r="I958" s="7"/>
    </row>
    <row r="959" spans="1:9">
      <c r="A959" s="4"/>
      <c r="B959" s="7"/>
      <c r="C959" s="7"/>
      <c r="D959" s="7"/>
      <c r="E959" s="7"/>
      <c r="F959" s="7"/>
      <c r="G959" s="7"/>
      <c r="H959" s="7"/>
      <c r="I959" s="7"/>
    </row>
    <row r="960" spans="1:9">
      <c r="A960" s="4"/>
      <c r="B960" s="7"/>
      <c r="C960" s="7"/>
      <c r="D960" s="7"/>
      <c r="E960" s="7"/>
      <c r="F960" s="7"/>
      <c r="G960" s="7"/>
      <c r="H960" s="7"/>
      <c r="I960" s="7"/>
    </row>
    <row r="961" spans="1:9">
      <c r="A961" s="4"/>
      <c r="B961" s="7"/>
      <c r="C961" s="7"/>
      <c r="D961" s="7"/>
      <c r="E961" s="7"/>
      <c r="F961" s="7"/>
      <c r="G961" s="7"/>
      <c r="H961" s="7"/>
      <c r="I961" s="7"/>
    </row>
    <row r="962" spans="1:9">
      <c r="A962" s="4"/>
      <c r="B962" s="7"/>
      <c r="C962" s="7"/>
      <c r="D962" s="7"/>
      <c r="E962" s="7"/>
      <c r="F962" s="7"/>
      <c r="G962" s="7"/>
      <c r="H962" s="7"/>
      <c r="I962" s="7"/>
    </row>
    <row r="963" spans="1:9">
      <c r="A963" s="4"/>
      <c r="B963" s="7"/>
      <c r="C963" s="7"/>
      <c r="D963" s="7"/>
      <c r="E963" s="7"/>
      <c r="F963" s="7"/>
      <c r="G963" s="7"/>
      <c r="H963" s="7"/>
      <c r="I963" s="7"/>
    </row>
    <row r="964" spans="1:9">
      <c r="A964" s="4"/>
      <c r="B964" s="7"/>
      <c r="C964" s="7"/>
      <c r="D964" s="7"/>
      <c r="E964" s="7"/>
      <c r="F964" s="7"/>
      <c r="G964" s="7"/>
      <c r="H964" s="7"/>
      <c r="I964" s="7"/>
    </row>
    <row r="965" spans="1:9">
      <c r="A965" s="4"/>
      <c r="B965" s="7"/>
      <c r="C965" s="7"/>
      <c r="D965" s="7"/>
      <c r="E965" s="7"/>
      <c r="F965" s="7"/>
      <c r="G965" s="7"/>
      <c r="H965" s="7"/>
      <c r="I965" s="7"/>
    </row>
    <row r="966" spans="1:9">
      <c r="A966" s="4"/>
      <c r="B966" s="7"/>
      <c r="C966" s="7"/>
      <c r="D966" s="7"/>
      <c r="E966" s="7"/>
      <c r="F966" s="7"/>
      <c r="G966" s="7"/>
      <c r="H966" s="7"/>
      <c r="I966" s="7"/>
    </row>
    <row r="967" spans="1:9">
      <c r="A967" s="4"/>
      <c r="B967" s="7"/>
      <c r="C967" s="7"/>
      <c r="D967" s="7"/>
      <c r="E967" s="7"/>
      <c r="F967" s="7"/>
      <c r="G967" s="7"/>
      <c r="H967" s="7"/>
      <c r="I967" s="7"/>
    </row>
    <row r="968" spans="1:9">
      <c r="A968" s="4"/>
      <c r="B968" s="7"/>
      <c r="C968" s="7"/>
      <c r="D968" s="7"/>
      <c r="E968" s="7"/>
      <c r="F968" s="7"/>
      <c r="G968" s="7"/>
      <c r="H968" s="7"/>
      <c r="I968" s="7"/>
    </row>
    <row r="969" spans="1:9">
      <c r="A969" s="4"/>
      <c r="B969" s="7"/>
      <c r="C969" s="7"/>
      <c r="D969" s="7"/>
      <c r="E969" s="7"/>
      <c r="F969" s="7"/>
      <c r="G969" s="7"/>
      <c r="H969" s="7"/>
      <c r="I969" s="7"/>
    </row>
    <row r="970" spans="1:9">
      <c r="A970" s="4"/>
      <c r="B970" s="7"/>
      <c r="C970" s="7"/>
      <c r="D970" s="7"/>
      <c r="E970" s="7"/>
      <c r="F970" s="7"/>
      <c r="G970" s="7"/>
      <c r="H970" s="7"/>
      <c r="I970" s="7"/>
    </row>
    <row r="971" spans="1:9">
      <c r="A971" s="4"/>
      <c r="B971" s="7"/>
      <c r="C971" s="7"/>
      <c r="D971" s="7"/>
      <c r="E971" s="7"/>
      <c r="F971" s="7"/>
      <c r="G971" s="7"/>
      <c r="H971" s="7"/>
      <c r="I971" s="7"/>
    </row>
    <row r="972" spans="1:9">
      <c r="A972" s="4"/>
      <c r="B972" s="7"/>
      <c r="C972" s="7"/>
      <c r="D972" s="7"/>
      <c r="E972" s="7"/>
      <c r="F972" s="7"/>
      <c r="G972" s="7"/>
      <c r="H972" s="7"/>
      <c r="I972" s="7"/>
    </row>
    <row r="973" spans="1:9">
      <c r="A973" s="4"/>
      <c r="B973" s="7"/>
      <c r="C973" s="7"/>
      <c r="D973" s="7"/>
      <c r="E973" s="7"/>
      <c r="F973" s="7"/>
      <c r="G973" s="7"/>
      <c r="H973" s="7"/>
      <c r="I973" s="7"/>
    </row>
    <row r="974" spans="1:9">
      <c r="A974" s="4"/>
      <c r="B974" s="7"/>
      <c r="C974" s="7"/>
      <c r="D974" s="7"/>
      <c r="E974" s="7"/>
      <c r="F974" s="7"/>
      <c r="G974" s="7"/>
      <c r="H974" s="7"/>
      <c r="I974" s="7"/>
    </row>
    <row r="975" spans="1:9">
      <c r="A975" s="4"/>
      <c r="B975" s="7"/>
      <c r="C975" s="7"/>
      <c r="D975" s="7"/>
      <c r="E975" s="7"/>
      <c r="F975" s="7"/>
      <c r="G975" s="7"/>
      <c r="H975" s="7"/>
      <c r="I975" s="7"/>
    </row>
    <row r="976" spans="1:9">
      <c r="A976" s="4"/>
      <c r="B976" s="7"/>
      <c r="C976" s="7"/>
      <c r="D976" s="7"/>
      <c r="E976" s="7"/>
      <c r="F976" s="7"/>
      <c r="G976" s="7"/>
      <c r="H976" s="7"/>
      <c r="I976" s="7"/>
    </row>
    <row r="977" spans="1:9">
      <c r="A977" s="4"/>
      <c r="B977" s="7"/>
      <c r="C977" s="7"/>
      <c r="D977" s="7"/>
      <c r="E977" s="7"/>
      <c r="F977" s="7"/>
      <c r="G977" s="7"/>
      <c r="H977" s="7"/>
      <c r="I977" s="7"/>
    </row>
    <row r="978" spans="1:9">
      <c r="A978" s="4"/>
      <c r="B978" s="7"/>
      <c r="C978" s="7"/>
      <c r="D978" s="7"/>
      <c r="E978" s="7"/>
      <c r="F978" s="7"/>
      <c r="G978" s="7"/>
      <c r="H978" s="7"/>
      <c r="I978" s="7"/>
    </row>
    <row r="979" spans="1:9">
      <c r="A979" s="4"/>
      <c r="B979" s="7"/>
      <c r="C979" s="7"/>
      <c r="D979" s="7"/>
      <c r="E979" s="7"/>
      <c r="F979" s="7"/>
      <c r="G979" s="7"/>
      <c r="H979" s="7"/>
      <c r="I979" s="7"/>
    </row>
    <row r="980" spans="1:9">
      <c r="A980" s="4"/>
      <c r="B980" s="7"/>
      <c r="C980" s="7"/>
      <c r="D980" s="7"/>
      <c r="E980" s="7"/>
      <c r="F980" s="7"/>
      <c r="G980" s="7"/>
      <c r="H980" s="7"/>
      <c r="I980" s="7"/>
    </row>
    <row r="981" spans="1:9">
      <c r="A981" s="4"/>
      <c r="B981" s="7"/>
      <c r="C981" s="7"/>
      <c r="D981" s="7"/>
      <c r="E981" s="7"/>
      <c r="F981" s="7"/>
      <c r="G981" s="7"/>
      <c r="H981" s="7"/>
      <c r="I981" s="7"/>
    </row>
    <row r="982" spans="1:9">
      <c r="A982" s="4"/>
      <c r="B982" s="7"/>
      <c r="C982" s="7"/>
      <c r="D982" s="7"/>
      <c r="E982" s="7"/>
      <c r="F982" s="7"/>
      <c r="G982" s="7"/>
      <c r="H982" s="7"/>
      <c r="I982" s="7"/>
    </row>
    <row r="983" spans="1:9">
      <c r="A983" s="4"/>
      <c r="B983" s="7"/>
      <c r="C983" s="7"/>
      <c r="D983" s="7"/>
      <c r="E983" s="7"/>
      <c r="F983" s="7"/>
      <c r="G983" s="7"/>
      <c r="H983" s="7"/>
      <c r="I983" s="7"/>
    </row>
    <row r="984" spans="1:9">
      <c r="A984" s="4"/>
      <c r="B984" s="7"/>
      <c r="C984" s="7"/>
      <c r="D984" s="7"/>
      <c r="E984" s="7"/>
      <c r="F984" s="7"/>
      <c r="G984" s="7"/>
      <c r="H984" s="7"/>
      <c r="I984" s="7"/>
    </row>
    <row r="985" spans="1:9">
      <c r="A985" s="4"/>
      <c r="B985" s="7"/>
      <c r="C985" s="7"/>
      <c r="D985" s="7"/>
      <c r="E985" s="7"/>
      <c r="F985" s="7"/>
      <c r="G985" s="7"/>
      <c r="H985" s="7"/>
      <c r="I985" s="7"/>
    </row>
    <row r="986" spans="1:9">
      <c r="A986" s="4"/>
      <c r="B986" s="7"/>
      <c r="C986" s="7"/>
      <c r="D986" s="7"/>
      <c r="E986" s="7"/>
      <c r="F986" s="7"/>
      <c r="G986" s="7"/>
      <c r="H986" s="7"/>
      <c r="I986" s="7"/>
    </row>
    <row r="987" spans="1:9">
      <c r="A987" s="4"/>
      <c r="B987" s="7"/>
      <c r="C987" s="7"/>
      <c r="D987" s="7"/>
      <c r="E987" s="7"/>
      <c r="F987" s="7"/>
      <c r="G987" s="7"/>
      <c r="H987" s="7"/>
      <c r="I987" s="7"/>
    </row>
    <row r="988" spans="1:9">
      <c r="A988" s="4"/>
      <c r="B988" s="7"/>
      <c r="C988" s="7"/>
      <c r="D988" s="7"/>
      <c r="E988" s="7"/>
      <c r="F988" s="7"/>
      <c r="G988" s="7"/>
      <c r="H988" s="7"/>
      <c r="I988" s="7"/>
    </row>
    <row r="989" spans="1:9">
      <c r="A989" s="4"/>
      <c r="B989" s="7"/>
      <c r="C989" s="7"/>
      <c r="D989" s="7"/>
      <c r="E989" s="7"/>
      <c r="F989" s="7"/>
      <c r="G989" s="7"/>
      <c r="H989" s="7"/>
      <c r="I989" s="7"/>
    </row>
    <row r="990" spans="1:9">
      <c r="A990" s="4"/>
      <c r="B990" s="7"/>
      <c r="C990" s="7"/>
      <c r="D990" s="7"/>
      <c r="E990" s="7"/>
      <c r="F990" s="7"/>
      <c r="G990" s="7"/>
      <c r="H990" s="7"/>
      <c r="I990" s="7"/>
    </row>
    <row r="991" spans="1:9">
      <c r="A991" s="4"/>
      <c r="B991" s="7"/>
      <c r="C991" s="7"/>
      <c r="D991" s="7"/>
      <c r="E991" s="7"/>
      <c r="F991" s="7"/>
      <c r="G991" s="7"/>
      <c r="H991" s="7"/>
      <c r="I991" s="7"/>
    </row>
    <row r="992" spans="1:9">
      <c r="A992" s="4"/>
      <c r="B992" s="7"/>
      <c r="C992" s="7"/>
      <c r="D992" s="7"/>
      <c r="E992" s="7"/>
      <c r="F992" s="7"/>
      <c r="G992" s="7"/>
      <c r="H992" s="7"/>
      <c r="I992" s="7"/>
    </row>
    <row r="993" spans="1:9">
      <c r="A993" s="4"/>
      <c r="B993" s="7"/>
      <c r="C993" s="7"/>
      <c r="D993" s="7"/>
      <c r="E993" s="7"/>
      <c r="F993" s="7"/>
      <c r="G993" s="7"/>
      <c r="H993" s="7"/>
      <c r="I993" s="7"/>
    </row>
    <row r="994" spans="1:9">
      <c r="A994" s="4"/>
      <c r="B994" s="7"/>
      <c r="C994" s="7"/>
      <c r="D994" s="7"/>
      <c r="E994" s="7"/>
      <c r="F994" s="7"/>
      <c r="G994" s="7"/>
      <c r="H994" s="7"/>
      <c r="I994" s="7"/>
    </row>
    <row r="995" spans="1:9">
      <c r="A995" s="4"/>
      <c r="B995" s="7"/>
      <c r="C995" s="7"/>
      <c r="D995" s="7"/>
      <c r="E995" s="7"/>
      <c r="F995" s="7"/>
      <c r="G995" s="7"/>
      <c r="H995" s="7"/>
      <c r="I995" s="7"/>
    </row>
    <row r="996" spans="1:9">
      <c r="A996" s="4"/>
      <c r="B996" s="7"/>
      <c r="C996" s="7"/>
      <c r="D996" s="7"/>
      <c r="E996" s="7"/>
      <c r="F996" s="7"/>
      <c r="G996" s="7"/>
      <c r="H996" s="7"/>
      <c r="I996" s="7"/>
    </row>
    <row r="997" spans="1:9">
      <c r="A997" s="4"/>
      <c r="B997" s="7"/>
      <c r="C997" s="7"/>
      <c r="D997" s="7"/>
      <c r="E997" s="7"/>
      <c r="F997" s="7"/>
      <c r="G997" s="7"/>
      <c r="H997" s="7"/>
      <c r="I997" s="7"/>
    </row>
    <row r="998" spans="1:9">
      <c r="A998" s="4"/>
      <c r="B998" s="7"/>
      <c r="C998" s="7"/>
      <c r="D998" s="7"/>
      <c r="E998" s="7"/>
      <c r="F998" s="7"/>
      <c r="G998" s="7"/>
      <c r="H998" s="7"/>
      <c r="I998" s="7"/>
    </row>
    <row r="999" spans="1:9">
      <c r="A999" s="4"/>
      <c r="B999" s="7"/>
      <c r="C999" s="7"/>
      <c r="D999" s="7"/>
      <c r="E999" s="7"/>
      <c r="F999" s="7"/>
      <c r="G999" s="7"/>
      <c r="H999" s="7"/>
      <c r="I999" s="7"/>
    </row>
    <row r="1000" spans="1:9">
      <c r="A1000" s="4"/>
      <c r="B1000" s="7"/>
      <c r="C1000" s="7"/>
      <c r="D1000" s="7"/>
      <c r="E1000" s="7"/>
      <c r="F1000" s="7"/>
      <c r="G1000" s="7"/>
      <c r="H1000" s="7"/>
      <c r="I1000" s="7"/>
    </row>
    <row r="1001" spans="1:9">
      <c r="A1001" s="4"/>
      <c r="B1001" s="7"/>
      <c r="C1001" s="7"/>
      <c r="D1001" s="7"/>
      <c r="E1001" s="7"/>
      <c r="F1001" s="7"/>
      <c r="G1001" s="7"/>
      <c r="H1001" s="7"/>
      <c r="I1001" s="7"/>
    </row>
    <row r="1002" spans="1:9">
      <c r="A1002" s="4"/>
      <c r="B1002" s="7"/>
      <c r="C1002" s="7"/>
      <c r="D1002" s="7"/>
      <c r="E1002" s="7"/>
      <c r="F1002" s="7"/>
      <c r="G1002" s="7"/>
      <c r="H1002" s="7"/>
      <c r="I1002" s="7"/>
    </row>
    <row r="1003" spans="1:9">
      <c r="A1003" s="4"/>
      <c r="B1003" s="7"/>
      <c r="C1003" s="7"/>
      <c r="D1003" s="7"/>
      <c r="E1003" s="7"/>
      <c r="F1003" s="7"/>
      <c r="G1003" s="7"/>
      <c r="H1003" s="7"/>
      <c r="I1003" s="7"/>
    </row>
    <row r="1004" spans="1:9">
      <c r="A1004" s="4"/>
      <c r="B1004" s="7"/>
      <c r="C1004" s="7"/>
      <c r="D1004" s="7"/>
      <c r="E1004" s="7"/>
      <c r="F1004" s="7"/>
      <c r="G1004" s="7"/>
      <c r="H1004" s="7"/>
      <c r="I1004" s="7"/>
    </row>
    <row r="1005" spans="1:9">
      <c r="A1005" s="4"/>
      <c r="B1005" s="7"/>
      <c r="C1005" s="7"/>
      <c r="D1005" s="7"/>
      <c r="E1005" s="7"/>
      <c r="F1005" s="7"/>
      <c r="G1005" s="7"/>
      <c r="H1005" s="7"/>
      <c r="I1005" s="7"/>
    </row>
    <row r="1006" spans="1:9">
      <c r="A1006" s="4"/>
      <c r="B1006" s="7"/>
      <c r="C1006" s="7"/>
      <c r="D1006" s="7"/>
      <c r="E1006" s="7"/>
      <c r="F1006" s="7"/>
      <c r="G1006" s="7"/>
      <c r="H1006" s="7"/>
      <c r="I1006" s="7"/>
    </row>
    <row r="1007" spans="1:9">
      <c r="A1007" s="4"/>
      <c r="B1007" s="7"/>
      <c r="C1007" s="7"/>
      <c r="D1007" s="7"/>
      <c r="E1007" s="7"/>
      <c r="F1007" s="7"/>
      <c r="G1007" s="7"/>
      <c r="H1007" s="7"/>
      <c r="I1007" s="7"/>
    </row>
    <row r="1008" spans="1:9">
      <c r="A1008" s="4"/>
      <c r="B1008" s="7"/>
      <c r="C1008" s="7"/>
      <c r="D1008" s="7"/>
      <c r="E1008" s="7"/>
      <c r="F1008" s="7"/>
      <c r="G1008" s="7"/>
      <c r="H1008" s="7"/>
      <c r="I1008" s="7"/>
    </row>
    <row r="1009" spans="1:9">
      <c r="A1009" s="4"/>
      <c r="B1009" s="7"/>
      <c r="C1009" s="7"/>
      <c r="D1009" s="7"/>
      <c r="E1009" s="7"/>
      <c r="F1009" s="7"/>
      <c r="G1009" s="7"/>
      <c r="H1009" s="7"/>
      <c r="I1009" s="7"/>
    </row>
    <row r="1010" spans="1:9">
      <c r="A1010" s="4"/>
      <c r="B1010" s="7"/>
      <c r="C1010" s="7"/>
      <c r="D1010" s="7"/>
      <c r="E1010" s="7"/>
      <c r="F1010" s="7"/>
      <c r="G1010" s="7"/>
      <c r="H1010" s="7"/>
      <c r="I1010" s="7"/>
    </row>
    <row r="1011" spans="1:9">
      <c r="A1011" s="4"/>
      <c r="B1011" s="7"/>
      <c r="C1011" s="7"/>
      <c r="D1011" s="7"/>
      <c r="E1011" s="7"/>
      <c r="F1011" s="7"/>
      <c r="G1011" s="7"/>
      <c r="H1011" s="7"/>
      <c r="I1011" s="7"/>
    </row>
    <row r="1012" spans="1:9">
      <c r="A1012" s="4"/>
      <c r="B1012" s="7"/>
      <c r="C1012" s="7"/>
      <c r="D1012" s="7"/>
      <c r="E1012" s="7"/>
      <c r="F1012" s="7"/>
      <c r="G1012" s="7"/>
      <c r="H1012" s="7"/>
      <c r="I1012" s="7"/>
    </row>
    <row r="1013" spans="1:9">
      <c r="A1013" s="4"/>
      <c r="B1013" s="7"/>
      <c r="C1013" s="7"/>
      <c r="D1013" s="7"/>
      <c r="E1013" s="7"/>
      <c r="F1013" s="7"/>
      <c r="G1013" s="7"/>
      <c r="H1013" s="7"/>
      <c r="I1013" s="7"/>
    </row>
    <row r="1014" spans="1:9">
      <c r="A1014" s="4"/>
      <c r="B1014" s="7"/>
      <c r="C1014" s="7"/>
      <c r="D1014" s="7"/>
      <c r="E1014" s="7"/>
      <c r="F1014" s="7"/>
      <c r="G1014" s="7"/>
      <c r="H1014" s="7"/>
      <c r="I1014" s="7"/>
    </row>
    <row r="1015" spans="1:9">
      <c r="A1015" s="4"/>
      <c r="B1015" s="7"/>
      <c r="C1015" s="7"/>
      <c r="D1015" s="7"/>
      <c r="E1015" s="7"/>
      <c r="F1015" s="7"/>
      <c r="G1015" s="7"/>
      <c r="H1015" s="7"/>
      <c r="I1015" s="7"/>
    </row>
    <row r="1016" spans="1:9">
      <c r="A1016" s="4"/>
      <c r="B1016" s="7"/>
      <c r="C1016" s="7"/>
      <c r="D1016" s="7"/>
      <c r="E1016" s="7"/>
      <c r="F1016" s="7"/>
      <c r="G1016" s="7"/>
      <c r="H1016" s="7"/>
      <c r="I1016" s="7"/>
    </row>
    <row r="1017" spans="1:9">
      <c r="A1017" s="4"/>
      <c r="B1017" s="7"/>
      <c r="C1017" s="7"/>
      <c r="D1017" s="7"/>
      <c r="E1017" s="7"/>
      <c r="F1017" s="7"/>
      <c r="G1017" s="7"/>
      <c r="H1017" s="7"/>
      <c r="I1017" s="7"/>
    </row>
    <row r="1018" spans="1:9">
      <c r="A1018" s="4"/>
      <c r="B1018" s="7"/>
      <c r="C1018" s="7"/>
      <c r="D1018" s="7"/>
      <c r="E1018" s="7"/>
      <c r="F1018" s="7"/>
      <c r="G1018" s="7"/>
      <c r="H1018" s="7"/>
      <c r="I1018" s="7"/>
    </row>
    <row r="1019" spans="1:9">
      <c r="A1019" s="4"/>
      <c r="B1019" s="7"/>
      <c r="C1019" s="7"/>
      <c r="D1019" s="7"/>
      <c r="E1019" s="7"/>
      <c r="F1019" s="7"/>
      <c r="G1019" s="7"/>
      <c r="H1019" s="7"/>
      <c r="I1019" s="7"/>
    </row>
    <row r="1020" spans="1:9">
      <c r="A1020" s="4"/>
      <c r="B1020" s="7"/>
      <c r="C1020" s="7"/>
      <c r="D1020" s="7"/>
      <c r="E1020" s="7"/>
      <c r="F1020" s="7"/>
      <c r="G1020" s="7"/>
      <c r="H1020" s="7"/>
      <c r="I1020" s="7"/>
    </row>
    <row r="1021" spans="1:9">
      <c r="A1021" s="4"/>
      <c r="B1021" s="7"/>
      <c r="C1021" s="7"/>
      <c r="D1021" s="7"/>
      <c r="E1021" s="7"/>
      <c r="F1021" s="7"/>
      <c r="G1021" s="7"/>
      <c r="H1021" s="7"/>
      <c r="I1021" s="7"/>
    </row>
    <row r="1022" spans="1:9">
      <c r="A1022" s="4"/>
      <c r="B1022" s="7"/>
      <c r="C1022" s="7"/>
      <c r="D1022" s="7"/>
      <c r="E1022" s="7"/>
      <c r="F1022" s="7"/>
      <c r="G1022" s="7"/>
      <c r="H1022" s="7"/>
      <c r="I1022" s="7"/>
    </row>
    <row r="1023" spans="1:9">
      <c r="A1023" s="4"/>
      <c r="B1023" s="7"/>
      <c r="C1023" s="7"/>
      <c r="D1023" s="7"/>
      <c r="E1023" s="7"/>
      <c r="F1023" s="7"/>
      <c r="G1023" s="7"/>
      <c r="H1023" s="7"/>
      <c r="I1023" s="7"/>
    </row>
    <row r="1024" spans="1:9">
      <c r="A1024" s="4"/>
      <c r="B1024" s="7"/>
      <c r="C1024" s="7"/>
      <c r="D1024" s="7"/>
      <c r="E1024" s="7"/>
      <c r="F1024" s="7"/>
      <c r="G1024" s="7"/>
      <c r="H1024" s="7"/>
      <c r="I1024" s="7"/>
    </row>
    <row r="1025" spans="1:9">
      <c r="A1025" s="4"/>
      <c r="B1025" s="7"/>
      <c r="C1025" s="7"/>
      <c r="D1025" s="7"/>
      <c r="E1025" s="7"/>
      <c r="F1025" s="7"/>
      <c r="G1025" s="7"/>
      <c r="H1025" s="7"/>
      <c r="I1025" s="7"/>
    </row>
    <row r="1026" spans="1:9">
      <c r="A1026" s="4"/>
      <c r="B1026" s="7"/>
      <c r="C1026" s="7"/>
      <c r="D1026" s="7"/>
      <c r="E1026" s="7"/>
      <c r="F1026" s="7"/>
      <c r="G1026" s="7"/>
      <c r="H1026" s="7"/>
      <c r="I1026" s="7"/>
    </row>
    <row r="1027" spans="1:9">
      <c r="A1027" s="4"/>
      <c r="B1027" s="7"/>
      <c r="C1027" s="7"/>
      <c r="D1027" s="7"/>
      <c r="E1027" s="7"/>
      <c r="F1027" s="7"/>
      <c r="G1027" s="7"/>
      <c r="H1027" s="7"/>
      <c r="I1027" s="7"/>
    </row>
    <row r="1028" spans="1:9">
      <c r="A1028" s="4"/>
      <c r="B1028" s="7"/>
      <c r="C1028" s="7"/>
      <c r="D1028" s="7"/>
      <c r="E1028" s="7"/>
      <c r="F1028" s="7"/>
      <c r="G1028" s="7"/>
      <c r="H1028" s="7"/>
      <c r="I1028" s="7"/>
    </row>
    <row r="1029" spans="1:9">
      <c r="A1029" s="4"/>
      <c r="B1029" s="7"/>
      <c r="C1029" s="7"/>
      <c r="D1029" s="7"/>
      <c r="E1029" s="7"/>
      <c r="F1029" s="7"/>
      <c r="G1029" s="7"/>
      <c r="H1029" s="7"/>
      <c r="I1029" s="7"/>
    </row>
    <row r="1030" spans="1:9">
      <c r="A1030" s="4"/>
      <c r="B1030" s="7"/>
      <c r="C1030" s="7"/>
      <c r="D1030" s="7"/>
      <c r="E1030" s="7"/>
      <c r="F1030" s="7"/>
      <c r="G1030" s="7"/>
      <c r="H1030" s="7"/>
      <c r="I1030" s="7"/>
    </row>
    <row r="1031" spans="1:9">
      <c r="A1031" s="4"/>
      <c r="B1031" s="7"/>
      <c r="C1031" s="7"/>
      <c r="D1031" s="7"/>
      <c r="E1031" s="7"/>
      <c r="F1031" s="7"/>
      <c r="G1031" s="7"/>
      <c r="H1031" s="7"/>
      <c r="I1031" s="7"/>
    </row>
    <row r="1032" spans="1:9">
      <c r="A1032" s="4"/>
      <c r="B1032" s="7"/>
      <c r="C1032" s="7"/>
      <c r="D1032" s="7"/>
      <c r="E1032" s="7"/>
      <c r="F1032" s="7"/>
      <c r="G1032" s="7"/>
      <c r="H1032" s="7"/>
      <c r="I1032" s="7"/>
    </row>
    <row r="1033" spans="1:9">
      <c r="A1033" s="4"/>
      <c r="B1033" s="7"/>
      <c r="C1033" s="7"/>
      <c r="D1033" s="7"/>
      <c r="E1033" s="7"/>
      <c r="F1033" s="7"/>
      <c r="G1033" s="7"/>
      <c r="H1033" s="7"/>
      <c r="I1033" s="7"/>
    </row>
    <row r="1034" spans="1:9">
      <c r="A1034" s="4"/>
      <c r="B1034" s="7"/>
      <c r="C1034" s="7"/>
      <c r="D1034" s="7"/>
      <c r="E1034" s="7"/>
      <c r="F1034" s="7"/>
      <c r="G1034" s="7"/>
      <c r="H1034" s="7"/>
      <c r="I1034" s="7"/>
    </row>
    <row r="1035" spans="1:9">
      <c r="A1035" s="4"/>
      <c r="B1035" s="7"/>
      <c r="C1035" s="7"/>
      <c r="D1035" s="7"/>
      <c r="E1035" s="7"/>
      <c r="F1035" s="7"/>
      <c r="G1035" s="7"/>
      <c r="H1035" s="7"/>
      <c r="I1035" s="7"/>
    </row>
    <row r="1036" spans="1:9">
      <c r="A1036" s="4"/>
      <c r="B1036" s="7"/>
      <c r="C1036" s="7"/>
      <c r="D1036" s="7"/>
      <c r="E1036" s="7"/>
      <c r="F1036" s="7"/>
      <c r="G1036" s="7"/>
      <c r="H1036" s="7"/>
      <c r="I1036" s="7"/>
    </row>
    <row r="1037" spans="1:9">
      <c r="A1037" s="4"/>
      <c r="B1037" s="7"/>
      <c r="C1037" s="7"/>
      <c r="D1037" s="7"/>
      <c r="E1037" s="7"/>
      <c r="F1037" s="7"/>
      <c r="G1037" s="7"/>
      <c r="H1037" s="7"/>
      <c r="I1037" s="7"/>
    </row>
    <row r="1038" spans="1:9">
      <c r="A1038" s="4"/>
      <c r="B1038" s="7"/>
      <c r="C1038" s="7"/>
      <c r="D1038" s="7"/>
      <c r="E1038" s="7"/>
      <c r="F1038" s="7"/>
      <c r="G1038" s="7"/>
      <c r="H1038" s="7"/>
      <c r="I1038" s="7"/>
    </row>
    <row r="1039" spans="1:9">
      <c r="A1039" s="4"/>
      <c r="B1039" s="7"/>
      <c r="C1039" s="7"/>
      <c r="D1039" s="7"/>
      <c r="E1039" s="7"/>
      <c r="F1039" s="7"/>
      <c r="G1039" s="7"/>
      <c r="H1039" s="7"/>
      <c r="I1039" s="7"/>
    </row>
    <row r="1040" spans="1:9">
      <c r="A1040" s="4"/>
      <c r="B1040" s="7"/>
      <c r="C1040" s="7"/>
      <c r="D1040" s="7"/>
      <c r="E1040" s="7"/>
      <c r="F1040" s="7"/>
      <c r="G1040" s="7"/>
      <c r="H1040" s="7"/>
      <c r="I1040" s="7"/>
    </row>
    <row r="1041" spans="1:9">
      <c r="A1041" s="4"/>
      <c r="B1041" s="7"/>
      <c r="C1041" s="7"/>
      <c r="D1041" s="7"/>
      <c r="E1041" s="7"/>
      <c r="F1041" s="7"/>
      <c r="G1041" s="7"/>
      <c r="H1041" s="7"/>
      <c r="I1041" s="7"/>
    </row>
    <row r="1042" spans="1:9">
      <c r="A1042" s="4"/>
      <c r="B1042" s="7"/>
      <c r="C1042" s="7"/>
      <c r="D1042" s="7"/>
      <c r="E1042" s="7"/>
      <c r="F1042" s="7"/>
      <c r="G1042" s="7"/>
      <c r="H1042" s="7"/>
      <c r="I1042" s="7"/>
    </row>
    <row r="1043" spans="1:9">
      <c r="A1043" s="4"/>
      <c r="B1043" s="7"/>
      <c r="C1043" s="7"/>
      <c r="D1043" s="7"/>
      <c r="E1043" s="7"/>
      <c r="F1043" s="7"/>
      <c r="G1043" s="7"/>
      <c r="H1043" s="7"/>
      <c r="I1043" s="7"/>
    </row>
    <row r="1044" spans="1:9">
      <c r="A1044" s="4"/>
      <c r="B1044" s="7"/>
      <c r="C1044" s="7"/>
      <c r="D1044" s="7"/>
      <c r="E1044" s="7"/>
      <c r="F1044" s="7"/>
      <c r="G1044" s="7"/>
      <c r="H1044" s="7"/>
      <c r="I1044" s="7"/>
    </row>
    <row r="1045" spans="1:9">
      <c r="A1045" s="4"/>
      <c r="B1045" s="7"/>
      <c r="C1045" s="7"/>
      <c r="D1045" s="7"/>
      <c r="E1045" s="7"/>
      <c r="F1045" s="7"/>
      <c r="G1045" s="7"/>
      <c r="H1045" s="7"/>
      <c r="I1045" s="7"/>
    </row>
    <row r="1046" spans="1:9">
      <c r="A1046" s="4"/>
      <c r="B1046" s="7"/>
      <c r="C1046" s="7"/>
      <c r="D1046" s="7"/>
      <c r="E1046" s="7"/>
      <c r="F1046" s="7"/>
      <c r="G1046" s="7"/>
      <c r="H1046" s="7"/>
      <c r="I1046" s="7"/>
    </row>
    <row r="1047" spans="1:9">
      <c r="A1047" s="4"/>
      <c r="B1047" s="7"/>
      <c r="C1047" s="7"/>
      <c r="D1047" s="7"/>
      <c r="E1047" s="7"/>
      <c r="F1047" s="7"/>
      <c r="G1047" s="7"/>
      <c r="H1047" s="7"/>
      <c r="I1047" s="7"/>
    </row>
    <row r="1048" spans="1:9">
      <c r="A1048" s="4"/>
      <c r="B1048" s="7"/>
      <c r="C1048" s="7"/>
      <c r="D1048" s="7"/>
      <c r="E1048" s="7"/>
      <c r="F1048" s="7"/>
      <c r="G1048" s="7"/>
      <c r="H1048" s="7"/>
      <c r="I1048" s="7"/>
    </row>
    <row r="1049" spans="1:9">
      <c r="A1049" s="4"/>
      <c r="B1049" s="7"/>
      <c r="C1049" s="7"/>
      <c r="D1049" s="7"/>
      <c r="E1049" s="7"/>
      <c r="F1049" s="7"/>
      <c r="G1049" s="7"/>
      <c r="H1049" s="7"/>
      <c r="I1049" s="7"/>
    </row>
    <row r="1050" spans="1:9">
      <c r="A1050" s="4"/>
      <c r="B1050" s="7"/>
      <c r="C1050" s="7"/>
      <c r="D1050" s="7"/>
      <c r="E1050" s="7"/>
      <c r="F1050" s="7"/>
      <c r="G1050" s="7"/>
      <c r="H1050" s="7"/>
      <c r="I1050" s="7"/>
    </row>
    <row r="1051" spans="1:9">
      <c r="A1051" s="4"/>
      <c r="B1051" s="7"/>
      <c r="C1051" s="7"/>
      <c r="D1051" s="7"/>
      <c r="E1051" s="7"/>
      <c r="F1051" s="7"/>
      <c r="G1051" s="7"/>
      <c r="H1051" s="7"/>
      <c r="I1051" s="7"/>
    </row>
    <row r="1052" spans="1:9">
      <c r="A1052" s="4"/>
      <c r="B1052" s="7"/>
      <c r="C1052" s="7"/>
      <c r="D1052" s="7"/>
      <c r="E1052" s="7"/>
      <c r="F1052" s="7"/>
      <c r="G1052" s="7"/>
      <c r="H1052" s="7"/>
      <c r="I1052" s="7"/>
    </row>
    <row r="1053" spans="1:9">
      <c r="A1053" s="4"/>
      <c r="B1053" s="7"/>
      <c r="C1053" s="7"/>
      <c r="D1053" s="7"/>
      <c r="E1053" s="7"/>
      <c r="F1053" s="7"/>
      <c r="G1053" s="7"/>
      <c r="H1053" s="7"/>
      <c r="I1053" s="7"/>
    </row>
    <row r="1054" spans="1:9">
      <c r="A1054" s="4"/>
      <c r="B1054" s="7"/>
      <c r="C1054" s="7"/>
      <c r="D1054" s="7"/>
      <c r="E1054" s="7"/>
      <c r="F1054" s="7"/>
      <c r="G1054" s="7"/>
      <c r="H1054" s="7"/>
      <c r="I1054" s="7"/>
    </row>
    <row r="1055" spans="1:9">
      <c r="A1055" s="4"/>
      <c r="B1055" s="7"/>
      <c r="C1055" s="7"/>
      <c r="D1055" s="7"/>
      <c r="E1055" s="7"/>
      <c r="F1055" s="7"/>
      <c r="G1055" s="7"/>
      <c r="H1055" s="7"/>
      <c r="I1055" s="7"/>
    </row>
    <row r="1056" spans="1:9">
      <c r="A1056" s="4"/>
      <c r="B1056" s="7"/>
      <c r="C1056" s="7"/>
      <c r="D1056" s="7"/>
      <c r="E1056" s="7"/>
      <c r="F1056" s="7"/>
      <c r="G1056" s="7"/>
      <c r="H1056" s="7"/>
      <c r="I1056" s="7"/>
    </row>
    <row r="1057" spans="1:9">
      <c r="A1057" s="4"/>
      <c r="B1057" s="7"/>
      <c r="C1057" s="7"/>
      <c r="D1057" s="7"/>
      <c r="E1057" s="7"/>
      <c r="F1057" s="7"/>
      <c r="G1057" s="7"/>
      <c r="H1057" s="7"/>
      <c r="I1057" s="7"/>
    </row>
    <row r="1058" spans="1:9">
      <c r="A1058" s="4"/>
      <c r="B1058" s="7"/>
      <c r="C1058" s="7"/>
      <c r="D1058" s="7"/>
      <c r="E1058" s="7"/>
      <c r="F1058" s="7"/>
      <c r="G1058" s="7"/>
      <c r="H1058" s="7"/>
      <c r="I1058" s="7"/>
    </row>
    <row r="1059" spans="1:9">
      <c r="A1059" s="4"/>
      <c r="B1059" s="7"/>
      <c r="C1059" s="7"/>
      <c r="D1059" s="7"/>
      <c r="E1059" s="7"/>
      <c r="F1059" s="7"/>
      <c r="G1059" s="7"/>
      <c r="H1059" s="7"/>
      <c r="I1059" s="7"/>
    </row>
    <row r="1060" spans="1:9">
      <c r="A1060" s="4"/>
      <c r="B1060" s="7"/>
      <c r="C1060" s="7"/>
      <c r="D1060" s="7"/>
      <c r="E1060" s="7"/>
      <c r="F1060" s="7"/>
      <c r="G1060" s="7"/>
      <c r="H1060" s="7"/>
      <c r="I1060" s="7"/>
    </row>
    <row r="1061" spans="1:9">
      <c r="A1061" s="4"/>
      <c r="B1061" s="7"/>
      <c r="C1061" s="7"/>
      <c r="D1061" s="7"/>
      <c r="E1061" s="7"/>
      <c r="F1061" s="7"/>
      <c r="G1061" s="7"/>
      <c r="H1061" s="7"/>
      <c r="I1061" s="7"/>
    </row>
    <row r="1062" spans="1:9">
      <c r="A1062" s="4"/>
      <c r="B1062" s="7"/>
      <c r="C1062" s="7"/>
      <c r="D1062" s="7"/>
      <c r="E1062" s="7"/>
      <c r="F1062" s="7"/>
      <c r="G1062" s="7"/>
      <c r="H1062" s="7"/>
      <c r="I1062" s="7"/>
    </row>
    <row r="1063" spans="1:9">
      <c r="A1063" s="4"/>
      <c r="B1063" s="7"/>
      <c r="C1063" s="7"/>
      <c r="D1063" s="7"/>
      <c r="E1063" s="7"/>
      <c r="F1063" s="7"/>
      <c r="G1063" s="7"/>
      <c r="H1063" s="7"/>
      <c r="I1063" s="7"/>
    </row>
    <row r="1064" spans="1:9">
      <c r="A1064" s="4"/>
      <c r="B1064" s="7"/>
      <c r="C1064" s="7"/>
      <c r="D1064" s="7"/>
      <c r="E1064" s="7"/>
      <c r="F1064" s="7"/>
      <c r="G1064" s="7"/>
      <c r="H1064" s="7"/>
      <c r="I1064" s="7"/>
    </row>
    <row r="1065" spans="1:9">
      <c r="A1065" s="4"/>
      <c r="B1065" s="7"/>
      <c r="C1065" s="7"/>
      <c r="D1065" s="7"/>
      <c r="E1065" s="7"/>
      <c r="F1065" s="7"/>
      <c r="G1065" s="7"/>
      <c r="H1065" s="7"/>
      <c r="I1065" s="7"/>
    </row>
    <row r="1066" spans="1:9">
      <c r="A1066" s="4"/>
      <c r="B1066" s="7"/>
      <c r="C1066" s="7"/>
      <c r="D1066" s="7"/>
      <c r="E1066" s="7"/>
      <c r="F1066" s="7"/>
      <c r="G1066" s="7"/>
      <c r="H1066" s="7"/>
      <c r="I1066" s="7"/>
    </row>
    <row r="1067" spans="1:9">
      <c r="A1067" s="4"/>
      <c r="B1067" s="7"/>
      <c r="C1067" s="7"/>
      <c r="D1067" s="7"/>
      <c r="E1067" s="7"/>
      <c r="F1067" s="7"/>
      <c r="G1067" s="7"/>
      <c r="H1067" s="7"/>
      <c r="I1067" s="7"/>
    </row>
    <row r="1068" spans="1:9">
      <c r="A1068" s="4"/>
      <c r="B1068" s="7"/>
      <c r="C1068" s="7"/>
      <c r="D1068" s="7"/>
      <c r="E1068" s="7"/>
      <c r="F1068" s="7"/>
      <c r="G1068" s="7"/>
      <c r="H1068" s="7"/>
      <c r="I1068" s="7"/>
    </row>
    <row r="1069" spans="1:9">
      <c r="A1069" s="4"/>
      <c r="B1069" s="7"/>
      <c r="C1069" s="7"/>
      <c r="D1069" s="7"/>
      <c r="E1069" s="7"/>
      <c r="F1069" s="7"/>
      <c r="G1069" s="7"/>
      <c r="H1069" s="7"/>
      <c r="I1069" s="7"/>
    </row>
    <row r="1070" spans="1:9">
      <c r="A1070" s="4"/>
      <c r="B1070" s="7"/>
      <c r="C1070" s="7"/>
      <c r="D1070" s="7"/>
      <c r="E1070" s="7"/>
      <c r="F1070" s="7"/>
      <c r="G1070" s="7"/>
      <c r="H1070" s="7"/>
      <c r="I1070" s="7"/>
    </row>
    <row r="1071" spans="1:9">
      <c r="A1071" s="4"/>
      <c r="B1071" s="7"/>
      <c r="C1071" s="7"/>
      <c r="D1071" s="7"/>
      <c r="E1071" s="7"/>
      <c r="F1071" s="7"/>
      <c r="G1071" s="7"/>
      <c r="H1071" s="7"/>
      <c r="I1071" s="7"/>
    </row>
    <row r="1072" spans="1:9">
      <c r="A1072" s="4"/>
      <c r="B1072" s="7"/>
      <c r="C1072" s="7"/>
      <c r="D1072" s="7"/>
      <c r="E1072" s="7"/>
      <c r="F1072" s="7"/>
      <c r="G1072" s="7"/>
      <c r="H1072" s="7"/>
      <c r="I1072" s="7"/>
    </row>
    <row r="1073" spans="1:9">
      <c r="A1073" s="4"/>
      <c r="B1073" s="7"/>
      <c r="C1073" s="7"/>
      <c r="D1073" s="7"/>
      <c r="E1073" s="7"/>
      <c r="F1073" s="7"/>
      <c r="G1073" s="7"/>
      <c r="H1073" s="7"/>
      <c r="I1073" s="7"/>
    </row>
    <row r="1074" spans="1:9">
      <c r="A1074" s="4"/>
      <c r="B1074" s="7"/>
      <c r="C1074" s="7"/>
      <c r="D1074" s="7"/>
      <c r="E1074" s="7"/>
      <c r="F1074" s="7"/>
      <c r="G1074" s="7"/>
      <c r="H1074" s="7"/>
      <c r="I1074" s="7"/>
    </row>
    <row r="1075" spans="1:9">
      <c r="A1075" s="4"/>
      <c r="B1075" s="7"/>
      <c r="C1075" s="7"/>
      <c r="D1075" s="7"/>
      <c r="E1075" s="7"/>
      <c r="F1075" s="7"/>
      <c r="G1075" s="7"/>
      <c r="H1075" s="7"/>
      <c r="I1075" s="7"/>
    </row>
    <row r="1076" spans="1:9">
      <c r="A1076" s="4"/>
      <c r="B1076" s="7"/>
      <c r="C1076" s="7"/>
      <c r="D1076" s="7"/>
      <c r="E1076" s="7"/>
      <c r="F1076" s="7"/>
      <c r="G1076" s="7"/>
      <c r="H1076" s="7"/>
      <c r="I1076" s="7"/>
    </row>
    <row r="1077" spans="1:9">
      <c r="A1077" s="4"/>
      <c r="B1077" s="7"/>
      <c r="C1077" s="7"/>
      <c r="D1077" s="7"/>
      <c r="E1077" s="7"/>
      <c r="F1077" s="7"/>
      <c r="G1077" s="7"/>
      <c r="H1077" s="7"/>
      <c r="I1077" s="7"/>
    </row>
    <row r="1078" spans="1:9">
      <c r="A1078" s="4"/>
      <c r="B1078" s="7"/>
      <c r="C1078" s="7"/>
      <c r="D1078" s="7"/>
      <c r="E1078" s="7"/>
      <c r="F1078" s="7"/>
      <c r="G1078" s="7"/>
      <c r="H1078" s="7"/>
      <c r="I1078" s="7"/>
    </row>
    <row r="1079" spans="1:9">
      <c r="A1079" s="4"/>
      <c r="B1079" s="7"/>
      <c r="C1079" s="7"/>
      <c r="D1079" s="7"/>
      <c r="E1079" s="7"/>
      <c r="F1079" s="7"/>
      <c r="G1079" s="7"/>
      <c r="H1079" s="7"/>
      <c r="I1079" s="7"/>
    </row>
    <row r="1080" spans="1:9">
      <c r="A1080" s="4"/>
      <c r="B1080" s="7"/>
      <c r="C1080" s="7"/>
      <c r="D1080" s="7"/>
      <c r="E1080" s="7"/>
      <c r="F1080" s="7"/>
      <c r="G1080" s="7"/>
      <c r="H1080" s="7"/>
      <c r="I1080" s="7"/>
    </row>
    <row r="1081" spans="1:9">
      <c r="A1081" s="4"/>
      <c r="B1081" s="7"/>
      <c r="C1081" s="7"/>
      <c r="D1081" s="7"/>
      <c r="E1081" s="7"/>
      <c r="F1081" s="7"/>
      <c r="G1081" s="7"/>
      <c r="H1081" s="7"/>
      <c r="I1081" s="7"/>
    </row>
    <row r="1082" spans="1:9">
      <c r="A1082" s="4"/>
      <c r="B1082" s="7"/>
      <c r="C1082" s="7"/>
      <c r="D1082" s="7"/>
      <c r="E1082" s="7"/>
      <c r="F1082" s="7"/>
      <c r="G1082" s="7"/>
      <c r="H1082" s="7"/>
      <c r="I1082" s="7"/>
    </row>
    <row r="1083" spans="1:9">
      <c r="A1083" s="4"/>
      <c r="B1083" s="7"/>
      <c r="C1083" s="7"/>
      <c r="D1083" s="7"/>
      <c r="E1083" s="7"/>
      <c r="F1083" s="7"/>
      <c r="G1083" s="7"/>
      <c r="H1083" s="7"/>
      <c r="I1083" s="7"/>
    </row>
    <row r="1084" spans="1:9">
      <c r="A1084" s="4"/>
      <c r="B1084" s="7"/>
      <c r="C1084" s="7"/>
      <c r="D1084" s="7"/>
      <c r="E1084" s="7"/>
      <c r="F1084" s="7"/>
      <c r="G1084" s="7"/>
      <c r="H1084" s="7"/>
      <c r="I1084" s="7"/>
    </row>
    <row r="1085" spans="1:9">
      <c r="A1085" s="4"/>
      <c r="B1085" s="7"/>
      <c r="C1085" s="7"/>
      <c r="D1085" s="7"/>
      <c r="E1085" s="7"/>
      <c r="F1085" s="7"/>
      <c r="G1085" s="7"/>
      <c r="H1085" s="7"/>
      <c r="I1085" s="7"/>
    </row>
    <row r="1086" spans="1:9">
      <c r="A1086" s="4"/>
      <c r="B1086" s="7"/>
      <c r="C1086" s="7"/>
      <c r="D1086" s="7"/>
      <c r="E1086" s="7"/>
      <c r="F1086" s="7"/>
      <c r="G1086" s="7"/>
      <c r="H1086" s="7"/>
      <c r="I1086" s="7"/>
    </row>
    <row r="1087" spans="1:9">
      <c r="A1087" s="4"/>
      <c r="B1087" s="7"/>
      <c r="C1087" s="7"/>
      <c r="D1087" s="7"/>
      <c r="E1087" s="7"/>
      <c r="F1087" s="7"/>
      <c r="G1087" s="7"/>
      <c r="H1087" s="7"/>
      <c r="I1087" s="7"/>
    </row>
    <row r="1088" spans="1:9">
      <c r="A1088" s="4"/>
      <c r="B1088" s="7"/>
      <c r="C1088" s="7"/>
      <c r="D1088" s="7"/>
      <c r="E1088" s="7"/>
      <c r="F1088" s="7"/>
      <c r="G1088" s="7"/>
      <c r="H1088" s="7"/>
      <c r="I1088" s="7"/>
    </row>
    <row r="1089" spans="1:9">
      <c r="A1089" s="4"/>
      <c r="B1089" s="7"/>
      <c r="C1089" s="7"/>
      <c r="D1089" s="7"/>
      <c r="E1089" s="7"/>
      <c r="F1089" s="7"/>
      <c r="G1089" s="7"/>
      <c r="H1089" s="7"/>
      <c r="I1089" s="7"/>
    </row>
    <row r="1090" spans="1:9">
      <c r="A1090" s="4"/>
      <c r="B1090" s="7"/>
      <c r="C1090" s="7"/>
      <c r="D1090" s="7"/>
      <c r="E1090" s="7"/>
      <c r="F1090" s="7"/>
      <c r="G1090" s="7"/>
      <c r="H1090" s="7"/>
      <c r="I1090" s="7"/>
    </row>
    <row r="1091" spans="1:9">
      <c r="A1091" s="4"/>
      <c r="B1091" s="7"/>
      <c r="C1091" s="7"/>
      <c r="D1091" s="7"/>
      <c r="E1091" s="7"/>
      <c r="F1091" s="7"/>
      <c r="G1091" s="7"/>
      <c r="H1091" s="7"/>
      <c r="I1091" s="7"/>
    </row>
    <row r="1092" spans="1:9">
      <c r="A1092" s="4"/>
      <c r="B1092" s="7"/>
      <c r="C1092" s="7"/>
      <c r="D1092" s="7"/>
      <c r="E1092" s="7"/>
      <c r="F1092" s="7"/>
      <c r="G1092" s="7"/>
      <c r="H1092" s="7"/>
      <c r="I1092" s="7"/>
    </row>
    <row r="1093" spans="1:9">
      <c r="A1093" s="4"/>
      <c r="B1093" s="7"/>
      <c r="C1093" s="7"/>
      <c r="D1093" s="7"/>
      <c r="E1093" s="7"/>
      <c r="F1093" s="7"/>
      <c r="G1093" s="7"/>
      <c r="H1093" s="7"/>
      <c r="I1093" s="7"/>
    </row>
    <row r="1094" spans="1:9">
      <c r="A1094" s="4"/>
      <c r="B1094" s="7"/>
      <c r="C1094" s="7"/>
      <c r="D1094" s="7"/>
      <c r="E1094" s="7"/>
      <c r="F1094" s="7"/>
      <c r="G1094" s="7"/>
      <c r="H1094" s="7"/>
      <c r="I1094" s="7"/>
    </row>
    <row r="1095" spans="1:9">
      <c r="A1095" s="4"/>
      <c r="B1095" s="7"/>
      <c r="C1095" s="7"/>
      <c r="D1095" s="7"/>
      <c r="E1095" s="7"/>
      <c r="F1095" s="7"/>
      <c r="G1095" s="7"/>
      <c r="H1095" s="7"/>
      <c r="I1095" s="7"/>
    </row>
    <row r="1096" spans="1:9">
      <c r="A1096" s="4"/>
      <c r="B1096" s="7"/>
      <c r="C1096" s="7"/>
      <c r="D1096" s="7"/>
      <c r="E1096" s="7"/>
      <c r="F1096" s="7"/>
      <c r="G1096" s="7"/>
      <c r="H1096" s="7"/>
      <c r="I1096" s="7"/>
    </row>
    <row r="1097" spans="1:9">
      <c r="A1097" s="4"/>
      <c r="B1097" s="7"/>
      <c r="C1097" s="7"/>
      <c r="D1097" s="7"/>
      <c r="E1097" s="7"/>
      <c r="F1097" s="7"/>
      <c r="G1097" s="7"/>
      <c r="H1097" s="7"/>
      <c r="I1097" s="7"/>
    </row>
    <row r="1098" spans="1:9">
      <c r="A1098" s="4"/>
      <c r="B1098" s="7"/>
      <c r="C1098" s="7"/>
      <c r="D1098" s="7"/>
      <c r="E1098" s="7"/>
      <c r="F1098" s="7"/>
      <c r="G1098" s="7"/>
      <c r="H1098" s="7"/>
      <c r="I1098" s="7"/>
    </row>
    <row r="1099" spans="1:9">
      <c r="A1099" s="4"/>
      <c r="B1099" s="7"/>
      <c r="C1099" s="7"/>
      <c r="D1099" s="7"/>
      <c r="E1099" s="7"/>
      <c r="F1099" s="7"/>
      <c r="G1099" s="7"/>
      <c r="H1099" s="7"/>
      <c r="I1099" s="7"/>
    </row>
    <row r="1100" spans="1:9">
      <c r="A1100" s="4"/>
      <c r="B1100" s="7"/>
      <c r="C1100" s="7"/>
      <c r="D1100" s="7"/>
      <c r="E1100" s="7"/>
      <c r="F1100" s="7"/>
      <c r="G1100" s="7"/>
      <c r="H1100" s="7"/>
      <c r="I1100" s="7"/>
    </row>
    <row r="1101" spans="1:9">
      <c r="A1101" s="4"/>
      <c r="B1101" s="7"/>
      <c r="C1101" s="7"/>
      <c r="D1101" s="7"/>
      <c r="E1101" s="7"/>
      <c r="F1101" s="7"/>
      <c r="G1101" s="7"/>
      <c r="H1101" s="7"/>
      <c r="I1101" s="7"/>
    </row>
    <row r="1102" spans="1:9">
      <c r="A1102" s="4"/>
      <c r="B1102" s="7"/>
      <c r="C1102" s="7"/>
      <c r="D1102" s="7"/>
      <c r="E1102" s="7"/>
      <c r="F1102" s="7"/>
      <c r="G1102" s="7"/>
      <c r="H1102" s="7"/>
      <c r="I1102" s="7"/>
    </row>
    <row r="1103" spans="1:9">
      <c r="A1103" s="4"/>
      <c r="B1103" s="7"/>
      <c r="C1103" s="7"/>
      <c r="D1103" s="7"/>
      <c r="E1103" s="7"/>
      <c r="F1103" s="7"/>
      <c r="G1103" s="7"/>
      <c r="H1103" s="7"/>
      <c r="I1103" s="7"/>
    </row>
    <row r="1104" spans="1:9">
      <c r="A1104" s="4"/>
      <c r="B1104" s="7"/>
      <c r="C1104" s="7"/>
      <c r="D1104" s="7"/>
      <c r="E1104" s="7"/>
      <c r="F1104" s="7"/>
      <c r="G1104" s="7"/>
      <c r="H1104" s="7"/>
      <c r="I1104" s="7"/>
    </row>
    <row r="1105" spans="1:9">
      <c r="A1105" s="4"/>
      <c r="B1105" s="7"/>
      <c r="C1105" s="7"/>
      <c r="D1105" s="7"/>
      <c r="E1105" s="7"/>
      <c r="F1105" s="7"/>
      <c r="G1105" s="7"/>
      <c r="H1105" s="7"/>
      <c r="I1105" s="7"/>
    </row>
    <row r="1106" spans="1:9">
      <c r="A1106" s="4"/>
      <c r="B1106" s="7"/>
      <c r="C1106" s="7"/>
      <c r="D1106" s="7"/>
      <c r="E1106" s="7"/>
      <c r="F1106" s="7"/>
      <c r="G1106" s="7"/>
      <c r="H1106" s="7"/>
      <c r="I1106" s="7"/>
    </row>
    <row r="1107" spans="1:9">
      <c r="A1107" s="4"/>
      <c r="B1107" s="7"/>
      <c r="C1107" s="7"/>
      <c r="D1107" s="7"/>
      <c r="E1107" s="7"/>
      <c r="F1107" s="7"/>
      <c r="G1107" s="7"/>
      <c r="H1107" s="7"/>
      <c r="I1107" s="7"/>
    </row>
    <row r="1108" spans="1:9">
      <c r="A1108" s="4"/>
      <c r="B1108" s="7"/>
      <c r="C1108" s="7"/>
      <c r="D1108" s="7"/>
      <c r="E1108" s="7"/>
      <c r="F1108" s="7"/>
      <c r="G1108" s="7"/>
      <c r="H1108" s="7"/>
      <c r="I1108" s="7"/>
    </row>
    <row r="1109" spans="1:9">
      <c r="A1109" s="4"/>
      <c r="B1109" s="7"/>
      <c r="C1109" s="7"/>
      <c r="D1109" s="7"/>
      <c r="E1109" s="7"/>
      <c r="F1109" s="7"/>
      <c r="G1109" s="7"/>
      <c r="H1109" s="7"/>
      <c r="I1109" s="7"/>
    </row>
    <row r="1110" spans="1:9">
      <c r="A1110" s="4"/>
      <c r="B1110" s="7"/>
      <c r="C1110" s="7"/>
      <c r="D1110" s="7"/>
      <c r="E1110" s="7"/>
      <c r="F1110" s="7"/>
      <c r="G1110" s="7"/>
      <c r="H1110" s="7"/>
      <c r="I1110" s="7"/>
    </row>
    <row r="1111" spans="1:9">
      <c r="A1111" s="4"/>
      <c r="B1111" s="7"/>
      <c r="C1111" s="7"/>
      <c r="D1111" s="7"/>
      <c r="E1111" s="7"/>
      <c r="F1111" s="7"/>
      <c r="G1111" s="7"/>
      <c r="H1111" s="7"/>
      <c r="I1111" s="7"/>
    </row>
    <row r="1112" spans="1:9">
      <c r="A1112" s="4"/>
      <c r="B1112" s="7"/>
      <c r="C1112" s="7"/>
      <c r="D1112" s="7"/>
      <c r="E1112" s="7"/>
      <c r="F1112" s="7"/>
      <c r="G1112" s="7"/>
      <c r="H1112" s="7"/>
      <c r="I1112" s="7"/>
    </row>
    <row r="1113" spans="1:9">
      <c r="A1113" s="4"/>
      <c r="B1113" s="7"/>
      <c r="C1113" s="7"/>
      <c r="D1113" s="7"/>
      <c r="E1113" s="7"/>
      <c r="F1113" s="7"/>
      <c r="G1113" s="7"/>
      <c r="H1113" s="7"/>
      <c r="I1113" s="7"/>
    </row>
    <row r="1114" spans="1:9">
      <c r="A1114" s="4"/>
      <c r="B1114" s="7"/>
      <c r="C1114" s="7"/>
      <c r="D1114" s="7"/>
      <c r="E1114" s="7"/>
      <c r="F1114" s="7"/>
      <c r="G1114" s="7"/>
      <c r="H1114" s="7"/>
      <c r="I1114" s="7"/>
    </row>
    <row r="1115" spans="1:9">
      <c r="A1115" s="4"/>
      <c r="B1115" s="7"/>
      <c r="C1115" s="7"/>
      <c r="D1115" s="7"/>
      <c r="E1115" s="7"/>
      <c r="F1115" s="7"/>
      <c r="G1115" s="7"/>
      <c r="H1115" s="7"/>
      <c r="I1115" s="7"/>
    </row>
    <row r="1116" spans="1:9">
      <c r="A1116" s="4"/>
      <c r="B1116" s="7"/>
      <c r="C1116" s="7"/>
      <c r="D1116" s="7"/>
      <c r="E1116" s="7"/>
      <c r="F1116" s="7"/>
      <c r="G1116" s="7"/>
      <c r="H1116" s="7"/>
      <c r="I1116" s="7"/>
    </row>
    <row r="1117" spans="1:9">
      <c r="A1117" s="4"/>
      <c r="B1117" s="7"/>
      <c r="C1117" s="7"/>
      <c r="D1117" s="7"/>
      <c r="E1117" s="7"/>
      <c r="F1117" s="7"/>
      <c r="G1117" s="7"/>
      <c r="H1117" s="7"/>
      <c r="I1117" s="7"/>
    </row>
    <row r="1118" spans="1:9">
      <c r="A1118" s="4"/>
      <c r="B1118" s="7"/>
      <c r="C1118" s="7"/>
      <c r="D1118" s="7"/>
      <c r="E1118" s="7"/>
      <c r="F1118" s="7"/>
      <c r="G1118" s="7"/>
      <c r="H1118" s="7"/>
      <c r="I1118" s="7"/>
    </row>
    <row r="1119" spans="1:9">
      <c r="A1119" s="4"/>
      <c r="B1119" s="7"/>
      <c r="C1119" s="7"/>
      <c r="D1119" s="7"/>
      <c r="E1119" s="7"/>
      <c r="F1119" s="7"/>
      <c r="G1119" s="7"/>
      <c r="H1119" s="7"/>
      <c r="I1119" s="7"/>
    </row>
    <row r="1120" spans="1:9">
      <c r="A1120" s="4"/>
      <c r="B1120" s="7"/>
      <c r="C1120" s="7"/>
      <c r="D1120" s="7"/>
      <c r="E1120" s="7"/>
      <c r="F1120" s="7"/>
      <c r="G1120" s="7"/>
      <c r="H1120" s="7"/>
      <c r="I1120" s="7"/>
    </row>
    <row r="1121" spans="1:9">
      <c r="A1121" s="4"/>
      <c r="B1121" s="7"/>
      <c r="C1121" s="7"/>
      <c r="D1121" s="7"/>
      <c r="E1121" s="7"/>
      <c r="F1121" s="7"/>
      <c r="G1121" s="7"/>
      <c r="H1121" s="7"/>
      <c r="I1121" s="7"/>
    </row>
    <row r="1122" spans="1:9">
      <c r="A1122" s="4"/>
      <c r="B1122" s="7"/>
      <c r="C1122" s="7"/>
      <c r="D1122" s="7"/>
      <c r="E1122" s="7"/>
      <c r="F1122" s="7"/>
      <c r="G1122" s="7"/>
      <c r="H1122" s="7"/>
      <c r="I1122" s="7"/>
    </row>
    <row r="1123" spans="1:9">
      <c r="A1123" s="4"/>
      <c r="B1123" s="7"/>
      <c r="C1123" s="7"/>
      <c r="D1123" s="7"/>
      <c r="E1123" s="7"/>
      <c r="F1123" s="7"/>
      <c r="G1123" s="7"/>
      <c r="H1123" s="7"/>
      <c r="I1123" s="7"/>
    </row>
    <row r="1124" spans="1:9">
      <c r="A1124" s="4"/>
      <c r="B1124" s="7"/>
      <c r="C1124" s="7"/>
      <c r="D1124" s="7"/>
      <c r="E1124" s="7"/>
      <c r="F1124" s="7"/>
      <c r="G1124" s="7"/>
      <c r="H1124" s="7"/>
      <c r="I1124" s="7"/>
    </row>
    <row r="1125" spans="1:9">
      <c r="A1125" s="4"/>
      <c r="B1125" s="7"/>
      <c r="C1125" s="7"/>
      <c r="D1125" s="7"/>
      <c r="E1125" s="7"/>
      <c r="F1125" s="7"/>
      <c r="G1125" s="7"/>
      <c r="H1125" s="7"/>
      <c r="I1125" s="7"/>
    </row>
    <row r="1126" spans="1:9">
      <c r="A1126" s="4"/>
      <c r="B1126" s="7"/>
      <c r="C1126" s="7"/>
      <c r="D1126" s="7"/>
      <c r="E1126" s="7"/>
      <c r="F1126" s="7"/>
      <c r="G1126" s="7"/>
      <c r="H1126" s="7"/>
      <c r="I1126" s="7"/>
    </row>
    <row r="1127" spans="1:9">
      <c r="A1127" s="4"/>
      <c r="B1127" s="7"/>
      <c r="C1127" s="7"/>
      <c r="D1127" s="7"/>
      <c r="E1127" s="7"/>
      <c r="F1127" s="7"/>
      <c r="G1127" s="7"/>
      <c r="H1127" s="7"/>
      <c r="I1127" s="7"/>
    </row>
    <row r="1128" spans="1:9">
      <c r="A1128" s="4"/>
      <c r="B1128" s="7"/>
      <c r="C1128" s="7"/>
      <c r="D1128" s="7"/>
      <c r="E1128" s="7"/>
      <c r="F1128" s="7"/>
      <c r="G1128" s="7"/>
      <c r="H1128" s="7"/>
      <c r="I1128" s="7"/>
    </row>
    <row r="1129" spans="1:9">
      <c r="A1129" s="4"/>
      <c r="B1129" s="7"/>
      <c r="C1129" s="7"/>
      <c r="D1129" s="7"/>
      <c r="E1129" s="7"/>
      <c r="F1129" s="7"/>
      <c r="G1129" s="7"/>
      <c r="H1129" s="7"/>
      <c r="I1129" s="7"/>
    </row>
    <row r="1130" spans="1:9">
      <c r="A1130" s="4"/>
      <c r="B1130" s="7"/>
      <c r="C1130" s="7"/>
      <c r="D1130" s="7"/>
      <c r="E1130" s="7"/>
      <c r="F1130" s="7"/>
      <c r="G1130" s="7"/>
      <c r="H1130" s="7"/>
      <c r="I1130" s="7"/>
    </row>
    <row r="1131" spans="1:9">
      <c r="A1131" s="4"/>
      <c r="B1131" s="7"/>
      <c r="C1131" s="7"/>
      <c r="D1131" s="7"/>
      <c r="E1131" s="7"/>
      <c r="F1131" s="7"/>
      <c r="G1131" s="7"/>
      <c r="H1131" s="7"/>
      <c r="I1131" s="7"/>
    </row>
    <row r="1132" spans="1:9">
      <c r="A1132" s="4"/>
      <c r="B1132" s="7"/>
      <c r="C1132" s="7"/>
      <c r="D1132" s="7"/>
      <c r="E1132" s="7"/>
      <c r="F1132" s="7"/>
      <c r="G1132" s="7"/>
      <c r="H1132" s="7"/>
      <c r="I1132" s="7"/>
    </row>
    <row r="1133" spans="1:9">
      <c r="A1133" s="4"/>
      <c r="B1133" s="7"/>
      <c r="C1133" s="7"/>
      <c r="D1133" s="7"/>
      <c r="E1133" s="7"/>
      <c r="F1133" s="7"/>
      <c r="G1133" s="7"/>
      <c r="H1133" s="7"/>
      <c r="I1133" s="7"/>
    </row>
    <row r="1134" spans="1:9">
      <c r="A1134" s="4"/>
      <c r="B1134" s="7"/>
      <c r="C1134" s="7"/>
      <c r="D1134" s="7"/>
      <c r="E1134" s="7"/>
      <c r="F1134" s="7"/>
      <c r="G1134" s="7"/>
      <c r="H1134" s="7"/>
      <c r="I1134" s="7"/>
    </row>
    <row r="1135" spans="1:9">
      <c r="A1135" s="4"/>
      <c r="B1135" s="7"/>
      <c r="C1135" s="7"/>
      <c r="D1135" s="7"/>
      <c r="E1135" s="7"/>
      <c r="F1135" s="7"/>
      <c r="G1135" s="7"/>
      <c r="H1135" s="7"/>
      <c r="I1135" s="7"/>
    </row>
    <row r="1136" spans="1:9">
      <c r="A1136" s="4"/>
      <c r="B1136" s="7"/>
      <c r="C1136" s="7"/>
      <c r="D1136" s="7"/>
      <c r="E1136" s="7"/>
      <c r="F1136" s="7"/>
      <c r="G1136" s="7"/>
      <c r="H1136" s="7"/>
      <c r="I1136" s="7"/>
    </row>
    <row r="1137" spans="1:9">
      <c r="A1137" s="4"/>
      <c r="B1137" s="7"/>
      <c r="C1137" s="7"/>
      <c r="D1137" s="7"/>
      <c r="E1137" s="7"/>
      <c r="F1137" s="7"/>
      <c r="G1137" s="7"/>
      <c r="H1137" s="7"/>
      <c r="I1137" s="7"/>
    </row>
    <row r="1138" spans="1:9">
      <c r="A1138" s="4"/>
      <c r="B1138" s="7"/>
      <c r="C1138" s="7"/>
      <c r="D1138" s="7"/>
      <c r="E1138" s="7"/>
      <c r="F1138" s="7"/>
      <c r="G1138" s="7"/>
      <c r="H1138" s="7"/>
      <c r="I1138" s="7"/>
    </row>
    <row r="1139" spans="1:9">
      <c r="A1139" s="4"/>
      <c r="B1139" s="7"/>
      <c r="C1139" s="7"/>
      <c r="D1139" s="7"/>
      <c r="E1139" s="7"/>
      <c r="F1139" s="7"/>
      <c r="G1139" s="7"/>
      <c r="H1139" s="7"/>
      <c r="I1139" s="7"/>
    </row>
    <row r="1140" spans="1:9">
      <c r="A1140" s="4"/>
      <c r="B1140" s="7"/>
      <c r="C1140" s="7"/>
      <c r="D1140" s="7"/>
      <c r="E1140" s="7"/>
      <c r="F1140" s="7"/>
      <c r="G1140" s="7"/>
      <c r="H1140" s="7"/>
      <c r="I1140" s="7"/>
    </row>
    <row r="1141" spans="1:9">
      <c r="A1141" s="4"/>
      <c r="B1141" s="7"/>
      <c r="C1141" s="7"/>
      <c r="D1141" s="7"/>
      <c r="E1141" s="7"/>
      <c r="F1141" s="7"/>
      <c r="G1141" s="7"/>
      <c r="H1141" s="7"/>
      <c r="I1141" s="7"/>
    </row>
    <row r="1142" spans="1:9">
      <c r="A1142" s="4"/>
      <c r="B1142" s="7"/>
      <c r="C1142" s="7"/>
      <c r="D1142" s="7"/>
      <c r="E1142" s="7"/>
      <c r="F1142" s="7"/>
      <c r="G1142" s="7"/>
      <c r="H1142" s="7"/>
      <c r="I1142" s="7"/>
    </row>
    <row r="1143" spans="1:9">
      <c r="A1143" s="4"/>
      <c r="B1143" s="7"/>
      <c r="C1143" s="7"/>
      <c r="D1143" s="7"/>
      <c r="E1143" s="7"/>
      <c r="F1143" s="7"/>
      <c r="G1143" s="7"/>
      <c r="H1143" s="7"/>
      <c r="I1143" s="7"/>
    </row>
    <row r="1144" spans="1:9">
      <c r="A1144" s="4"/>
      <c r="B1144" s="7"/>
      <c r="C1144" s="7"/>
      <c r="D1144" s="7"/>
      <c r="E1144" s="7"/>
      <c r="F1144" s="7"/>
      <c r="G1144" s="7"/>
      <c r="H1144" s="7"/>
      <c r="I1144" s="7"/>
    </row>
    <row r="1145" spans="1:9">
      <c r="A1145" s="4"/>
      <c r="B1145" s="7"/>
      <c r="C1145" s="7"/>
      <c r="D1145" s="7"/>
      <c r="E1145" s="7"/>
      <c r="F1145" s="7"/>
      <c r="G1145" s="7"/>
      <c r="H1145" s="7"/>
      <c r="I1145" s="7"/>
    </row>
    <row r="1146" spans="1:9">
      <c r="A1146" s="4"/>
      <c r="B1146" s="7"/>
      <c r="C1146" s="7"/>
      <c r="D1146" s="7"/>
      <c r="E1146" s="7"/>
      <c r="F1146" s="7"/>
      <c r="G1146" s="7"/>
      <c r="H1146" s="7"/>
      <c r="I1146" s="7"/>
    </row>
    <row r="1147" spans="1:9">
      <c r="A1147" s="4"/>
      <c r="B1147" s="7"/>
      <c r="C1147" s="7"/>
      <c r="D1147" s="7"/>
      <c r="E1147" s="7"/>
      <c r="F1147" s="7"/>
      <c r="G1147" s="7"/>
      <c r="H1147" s="7"/>
      <c r="I1147" s="7"/>
    </row>
    <row r="1148" spans="1:9">
      <c r="A1148" s="4"/>
      <c r="B1148" s="7"/>
      <c r="C1148" s="7"/>
      <c r="D1148" s="7"/>
      <c r="E1148" s="7"/>
      <c r="F1148" s="7"/>
      <c r="G1148" s="7"/>
      <c r="H1148" s="7"/>
      <c r="I1148" s="7"/>
    </row>
    <row r="1149" spans="1:9">
      <c r="A1149" s="4"/>
      <c r="B1149" s="7"/>
      <c r="C1149" s="7"/>
      <c r="D1149" s="7"/>
      <c r="E1149" s="7"/>
      <c r="F1149" s="7"/>
      <c r="G1149" s="7"/>
      <c r="H1149" s="7"/>
      <c r="I1149" s="7"/>
    </row>
    <row r="1150" spans="1:9">
      <c r="A1150" s="4"/>
      <c r="B1150" s="7"/>
      <c r="C1150" s="7"/>
      <c r="D1150" s="7"/>
      <c r="E1150" s="7"/>
      <c r="F1150" s="7"/>
      <c r="G1150" s="7"/>
      <c r="H1150" s="7"/>
      <c r="I1150" s="7"/>
    </row>
    <row r="1151" spans="1:9">
      <c r="A1151" s="4"/>
      <c r="B1151" s="7"/>
      <c r="C1151" s="7"/>
      <c r="D1151" s="7"/>
      <c r="E1151" s="7"/>
      <c r="F1151" s="7"/>
      <c r="G1151" s="7"/>
      <c r="H1151" s="7"/>
      <c r="I1151" s="7"/>
    </row>
    <row r="1152" spans="1:9">
      <c r="A1152" s="4"/>
      <c r="B1152" s="7"/>
      <c r="C1152" s="7"/>
      <c r="D1152" s="7"/>
      <c r="E1152" s="7"/>
      <c r="F1152" s="7"/>
      <c r="G1152" s="7"/>
      <c r="H1152" s="7"/>
      <c r="I1152" s="7"/>
    </row>
    <row r="1153" spans="1:9">
      <c r="A1153" s="4"/>
      <c r="B1153" s="7"/>
      <c r="C1153" s="7"/>
      <c r="D1153" s="7"/>
      <c r="E1153" s="7"/>
      <c r="F1153" s="7"/>
      <c r="G1153" s="7"/>
      <c r="H1153" s="7"/>
      <c r="I1153" s="7"/>
    </row>
    <row r="1154" spans="1:9">
      <c r="A1154" s="4"/>
      <c r="B1154" s="7"/>
      <c r="C1154" s="7"/>
      <c r="D1154" s="7"/>
      <c r="E1154" s="7"/>
      <c r="F1154" s="7"/>
      <c r="G1154" s="7"/>
      <c r="H1154" s="7"/>
      <c r="I1154" s="7"/>
    </row>
    <row r="1155" spans="1:9">
      <c r="A1155" s="4"/>
      <c r="B1155" s="7"/>
      <c r="C1155" s="7"/>
      <c r="D1155" s="7"/>
      <c r="E1155" s="7"/>
      <c r="F1155" s="7"/>
      <c r="G1155" s="7"/>
      <c r="H1155" s="7"/>
      <c r="I1155" s="7"/>
    </row>
    <row r="1156" spans="1:9">
      <c r="A1156" s="4"/>
      <c r="B1156" s="7"/>
      <c r="C1156" s="7"/>
      <c r="D1156" s="7"/>
      <c r="E1156" s="7"/>
      <c r="F1156" s="7"/>
      <c r="G1156" s="7"/>
      <c r="H1156" s="7"/>
      <c r="I1156" s="7"/>
    </row>
    <row r="1157" spans="1:9">
      <c r="A1157" s="4"/>
      <c r="B1157" s="7"/>
      <c r="C1157" s="7"/>
      <c r="D1157" s="7"/>
      <c r="E1157" s="7"/>
      <c r="F1157" s="7"/>
      <c r="G1157" s="7"/>
      <c r="H1157" s="7"/>
      <c r="I1157" s="7"/>
    </row>
    <row r="1158" spans="1:9">
      <c r="A1158" s="4"/>
      <c r="B1158" s="7"/>
      <c r="C1158" s="7"/>
      <c r="D1158" s="7"/>
      <c r="E1158" s="7"/>
      <c r="F1158" s="7"/>
      <c r="G1158" s="7"/>
      <c r="H1158" s="7"/>
      <c r="I1158" s="7"/>
    </row>
    <row r="1159" spans="1:9">
      <c r="A1159" s="4"/>
      <c r="B1159" s="7"/>
      <c r="C1159" s="7"/>
      <c r="D1159" s="7"/>
      <c r="E1159" s="7"/>
      <c r="F1159" s="7"/>
      <c r="G1159" s="7"/>
      <c r="H1159" s="7"/>
      <c r="I1159" s="7"/>
    </row>
    <row r="1160" spans="1:9">
      <c r="A1160" s="4"/>
      <c r="B1160" s="7"/>
      <c r="C1160" s="7"/>
      <c r="D1160" s="7"/>
      <c r="E1160" s="7"/>
      <c r="F1160" s="7"/>
      <c r="G1160" s="7"/>
      <c r="H1160" s="7"/>
      <c r="I1160" s="7"/>
    </row>
    <row r="1161" spans="1:9">
      <c r="A1161" s="4"/>
      <c r="B1161" s="7"/>
      <c r="C1161" s="7"/>
      <c r="D1161" s="7"/>
      <c r="E1161" s="7"/>
      <c r="F1161" s="7"/>
      <c r="G1161" s="7"/>
      <c r="H1161" s="7"/>
      <c r="I1161" s="7"/>
    </row>
    <row r="1162" spans="1:9">
      <c r="A1162" s="4"/>
      <c r="B1162" s="7"/>
      <c r="C1162" s="7"/>
      <c r="D1162" s="7"/>
      <c r="E1162" s="7"/>
      <c r="F1162" s="7"/>
      <c r="G1162" s="7"/>
      <c r="H1162" s="7"/>
      <c r="I1162" s="7"/>
    </row>
    <row r="1163" spans="1:9">
      <c r="A1163" s="4"/>
      <c r="B1163" s="7"/>
      <c r="C1163" s="7"/>
      <c r="D1163" s="7"/>
      <c r="E1163" s="7"/>
      <c r="F1163" s="7"/>
      <c r="G1163" s="7"/>
      <c r="H1163" s="7"/>
      <c r="I1163" s="7"/>
    </row>
    <row r="1164" spans="1:9">
      <c r="A1164" s="4"/>
      <c r="B1164" s="7"/>
      <c r="C1164" s="7"/>
      <c r="D1164" s="7"/>
      <c r="E1164" s="7"/>
      <c r="F1164" s="7"/>
      <c r="G1164" s="7"/>
      <c r="H1164" s="7"/>
      <c r="I1164" s="7"/>
    </row>
    <row r="1165" spans="1:9">
      <c r="A1165" s="4"/>
      <c r="B1165" s="7"/>
      <c r="C1165" s="7"/>
      <c r="D1165" s="7"/>
      <c r="E1165" s="7"/>
      <c r="F1165" s="7"/>
      <c r="G1165" s="7"/>
      <c r="H1165" s="7"/>
      <c r="I1165" s="7"/>
    </row>
    <row r="1166" spans="1:9">
      <c r="A1166" s="4"/>
      <c r="B1166" s="7"/>
      <c r="C1166" s="7"/>
      <c r="D1166" s="7"/>
      <c r="E1166" s="7"/>
      <c r="F1166" s="7"/>
      <c r="G1166" s="7"/>
      <c r="H1166" s="7"/>
      <c r="I1166" s="7"/>
    </row>
    <row r="1167" spans="1:9">
      <c r="A1167" s="4"/>
      <c r="B1167" s="7"/>
      <c r="C1167" s="7"/>
      <c r="D1167" s="7"/>
      <c r="E1167" s="7"/>
      <c r="F1167" s="7"/>
      <c r="G1167" s="7"/>
      <c r="H1167" s="7"/>
      <c r="I1167" s="7"/>
    </row>
    <row r="1168" spans="1:9">
      <c r="A1168" s="4"/>
      <c r="B1168" s="7"/>
      <c r="C1168" s="7"/>
      <c r="D1168" s="7"/>
      <c r="E1168" s="7"/>
      <c r="F1168" s="7"/>
      <c r="G1168" s="7"/>
      <c r="H1168" s="7"/>
      <c r="I1168" s="7"/>
    </row>
    <row r="1169" spans="1:9">
      <c r="A1169" s="4"/>
      <c r="B1169" s="7"/>
      <c r="C1169" s="7"/>
      <c r="D1169" s="7"/>
      <c r="E1169" s="7"/>
      <c r="F1169" s="7"/>
      <c r="G1169" s="7"/>
      <c r="H1169" s="7"/>
      <c r="I1169" s="7"/>
    </row>
    <row r="1170" spans="1:9">
      <c r="A1170" s="4"/>
      <c r="B1170" s="7"/>
      <c r="C1170" s="7"/>
      <c r="D1170" s="7"/>
      <c r="E1170" s="7"/>
      <c r="F1170" s="7"/>
      <c r="G1170" s="7"/>
      <c r="H1170" s="7"/>
      <c r="I1170" s="7"/>
    </row>
    <row r="1171" spans="1:9">
      <c r="A1171" s="4"/>
      <c r="B1171" s="7"/>
      <c r="C1171" s="7"/>
      <c r="D1171" s="7"/>
      <c r="E1171" s="7"/>
      <c r="F1171" s="7"/>
      <c r="G1171" s="7"/>
      <c r="H1171" s="7"/>
      <c r="I1171" s="7"/>
    </row>
    <row r="1172" spans="1:9">
      <c r="A1172" s="4"/>
      <c r="B1172" s="7"/>
      <c r="C1172" s="7"/>
      <c r="D1172" s="7"/>
      <c r="E1172" s="7"/>
      <c r="F1172" s="7"/>
      <c r="G1172" s="7"/>
      <c r="H1172" s="7"/>
      <c r="I1172" s="7"/>
    </row>
    <row r="1173" spans="1:9">
      <c r="A1173" s="4"/>
      <c r="B1173" s="7"/>
      <c r="C1173" s="7"/>
      <c r="D1173" s="7"/>
      <c r="E1173" s="7"/>
      <c r="F1173" s="7"/>
      <c r="G1173" s="7"/>
      <c r="H1173" s="7"/>
      <c r="I1173" s="7"/>
    </row>
    <row r="1174" spans="1:9">
      <c r="A1174" s="4"/>
      <c r="B1174" s="7"/>
      <c r="C1174" s="7"/>
      <c r="D1174" s="7"/>
      <c r="E1174" s="7"/>
      <c r="F1174" s="7"/>
      <c r="G1174" s="7"/>
      <c r="H1174" s="7"/>
      <c r="I1174" s="7"/>
    </row>
    <row r="1175" spans="1:9">
      <c r="A1175" s="4"/>
      <c r="B1175" s="7"/>
      <c r="C1175" s="7"/>
      <c r="D1175" s="7"/>
      <c r="E1175" s="7"/>
      <c r="F1175" s="7"/>
      <c r="G1175" s="7"/>
      <c r="H1175" s="7"/>
      <c r="I1175" s="7"/>
    </row>
    <row r="1176" spans="1:9">
      <c r="A1176" s="4"/>
      <c r="B1176" s="7"/>
      <c r="C1176" s="7"/>
      <c r="D1176" s="7"/>
      <c r="E1176" s="7"/>
      <c r="F1176" s="7"/>
      <c r="G1176" s="7"/>
      <c r="H1176" s="7"/>
      <c r="I1176" s="7"/>
    </row>
    <row r="1177" spans="1:9">
      <c r="A1177" s="4"/>
      <c r="B1177" s="7"/>
      <c r="C1177" s="7"/>
      <c r="D1177" s="7"/>
      <c r="E1177" s="7"/>
      <c r="F1177" s="7"/>
      <c r="G1177" s="7"/>
      <c r="H1177" s="7"/>
      <c r="I1177" s="7"/>
    </row>
    <row r="1178" spans="1:9">
      <c r="A1178" s="4"/>
      <c r="B1178" s="7"/>
      <c r="C1178" s="7"/>
      <c r="D1178" s="7"/>
      <c r="E1178" s="7"/>
      <c r="F1178" s="7"/>
      <c r="G1178" s="7"/>
      <c r="H1178" s="7"/>
      <c r="I1178" s="7"/>
    </row>
    <row r="1179" spans="1:9">
      <c r="A1179" s="4"/>
      <c r="B1179" s="7"/>
      <c r="C1179" s="7"/>
      <c r="D1179" s="7"/>
      <c r="E1179" s="7"/>
      <c r="F1179" s="7"/>
      <c r="G1179" s="7"/>
      <c r="H1179" s="7"/>
      <c r="I1179" s="7"/>
    </row>
    <row r="1180" spans="1:9">
      <c r="A1180" s="4"/>
      <c r="B1180" s="7"/>
      <c r="C1180" s="7"/>
      <c r="D1180" s="7"/>
      <c r="E1180" s="7"/>
      <c r="F1180" s="7"/>
      <c r="G1180" s="7"/>
      <c r="H1180" s="7"/>
      <c r="I1180" s="7"/>
    </row>
    <row r="1181" spans="1:9">
      <c r="A1181" s="4"/>
      <c r="B1181" s="7"/>
      <c r="C1181" s="7"/>
      <c r="D1181" s="7"/>
      <c r="E1181" s="7"/>
      <c r="F1181" s="7"/>
      <c r="G1181" s="7"/>
      <c r="H1181" s="7"/>
      <c r="I1181" s="7"/>
    </row>
    <row r="1182" spans="1:9">
      <c r="A1182" s="4"/>
      <c r="B1182" s="7"/>
      <c r="C1182" s="7"/>
      <c r="D1182" s="7"/>
      <c r="E1182" s="7"/>
      <c r="F1182" s="7"/>
      <c r="G1182" s="7"/>
      <c r="H1182" s="7"/>
      <c r="I1182" s="7"/>
    </row>
    <row r="1183" spans="1:9">
      <c r="A1183" s="4"/>
      <c r="B1183" s="7"/>
      <c r="C1183" s="7"/>
      <c r="D1183" s="7"/>
      <c r="E1183" s="7"/>
      <c r="F1183" s="7"/>
      <c r="G1183" s="7"/>
      <c r="H1183" s="7"/>
      <c r="I1183" s="7"/>
    </row>
    <row r="1184" spans="1:9">
      <c r="A1184" s="4"/>
      <c r="B1184" s="7"/>
      <c r="C1184" s="7"/>
      <c r="D1184" s="7"/>
      <c r="E1184" s="7"/>
      <c r="F1184" s="7"/>
      <c r="G1184" s="7"/>
      <c r="H1184" s="7"/>
      <c r="I1184" s="7"/>
    </row>
    <row r="1185" spans="1:9">
      <c r="A1185" s="4"/>
      <c r="B1185" s="7"/>
      <c r="C1185" s="7"/>
      <c r="D1185" s="7"/>
      <c r="E1185" s="7"/>
      <c r="F1185" s="7"/>
      <c r="G1185" s="7"/>
      <c r="H1185" s="7"/>
      <c r="I1185" s="7"/>
    </row>
    <row r="1186" spans="1:9">
      <c r="A1186" s="4"/>
      <c r="B1186" s="7"/>
      <c r="C1186" s="7"/>
      <c r="D1186" s="7"/>
      <c r="E1186" s="7"/>
      <c r="F1186" s="7"/>
      <c r="G1186" s="7"/>
      <c r="H1186" s="7"/>
      <c r="I1186" s="7"/>
    </row>
    <row r="1187" spans="1:9">
      <c r="A1187" s="4"/>
      <c r="B1187" s="7"/>
      <c r="C1187" s="7"/>
      <c r="D1187" s="7"/>
      <c r="E1187" s="7"/>
      <c r="F1187" s="7"/>
      <c r="G1187" s="7"/>
      <c r="H1187" s="7"/>
      <c r="I1187" s="7"/>
    </row>
    <row r="1188" spans="1:9">
      <c r="A1188" s="4"/>
      <c r="B1188" s="7"/>
      <c r="C1188" s="7"/>
      <c r="D1188" s="7"/>
      <c r="E1188" s="7"/>
      <c r="F1188" s="7"/>
      <c r="G1188" s="7"/>
      <c r="H1188" s="7"/>
      <c r="I1188" s="7"/>
    </row>
    <row r="1189" spans="1:9">
      <c r="A1189" s="4"/>
      <c r="B1189" s="7"/>
      <c r="C1189" s="7"/>
      <c r="D1189" s="7"/>
      <c r="E1189" s="7"/>
      <c r="F1189" s="7"/>
      <c r="G1189" s="7"/>
      <c r="H1189" s="7"/>
      <c r="I1189" s="7"/>
    </row>
    <row r="1190" spans="1:9">
      <c r="A1190" s="4"/>
      <c r="B1190" s="7"/>
      <c r="C1190" s="7"/>
      <c r="D1190" s="7"/>
      <c r="E1190" s="7"/>
      <c r="F1190" s="7"/>
      <c r="G1190" s="7"/>
      <c r="H1190" s="7"/>
      <c r="I1190" s="7"/>
    </row>
    <row r="1191" spans="1:9">
      <c r="A1191" s="4"/>
      <c r="B1191" s="7"/>
      <c r="C1191" s="7"/>
      <c r="D1191" s="7"/>
      <c r="E1191" s="7"/>
      <c r="F1191" s="7"/>
      <c r="G1191" s="7"/>
      <c r="H1191" s="7"/>
      <c r="I1191" s="7"/>
    </row>
    <row r="1192" spans="1:9">
      <c r="A1192" s="4"/>
      <c r="B1192" s="7"/>
      <c r="C1192" s="7"/>
      <c r="D1192" s="7"/>
      <c r="E1192" s="7"/>
      <c r="F1192" s="7"/>
      <c r="G1192" s="7"/>
      <c r="H1192" s="7"/>
      <c r="I1192" s="7"/>
    </row>
    <row r="1193" spans="1:9">
      <c r="A1193" s="4"/>
      <c r="B1193" s="7"/>
      <c r="C1193" s="7"/>
      <c r="D1193" s="7"/>
      <c r="E1193" s="7"/>
      <c r="F1193" s="7"/>
      <c r="G1193" s="7"/>
      <c r="H1193" s="7"/>
      <c r="I1193" s="7"/>
    </row>
    <row r="1194" spans="1:9">
      <c r="A1194" s="4"/>
      <c r="B1194" s="7"/>
      <c r="C1194" s="7"/>
      <c r="D1194" s="7"/>
      <c r="E1194" s="7"/>
      <c r="F1194" s="7"/>
      <c r="G1194" s="7"/>
      <c r="H1194" s="7"/>
      <c r="I1194" s="7"/>
    </row>
    <row r="1195" spans="1:9">
      <c r="A1195" s="4"/>
      <c r="B1195" s="7"/>
      <c r="C1195" s="7"/>
      <c r="D1195" s="7"/>
      <c r="E1195" s="7"/>
      <c r="F1195" s="7"/>
      <c r="G1195" s="7"/>
      <c r="H1195" s="7"/>
      <c r="I1195" s="7"/>
    </row>
    <row r="1196" spans="1:9">
      <c r="A1196" s="4"/>
      <c r="B1196" s="7"/>
      <c r="C1196" s="7"/>
      <c r="D1196" s="7"/>
      <c r="E1196" s="7"/>
      <c r="F1196" s="7"/>
      <c r="G1196" s="7"/>
      <c r="H1196" s="7"/>
      <c r="I1196" s="7"/>
    </row>
    <row r="1197" spans="1:9">
      <c r="A1197" s="4"/>
      <c r="B1197" s="7"/>
      <c r="C1197" s="7"/>
      <c r="D1197" s="7"/>
      <c r="E1197" s="7"/>
      <c r="F1197" s="7"/>
      <c r="G1197" s="7"/>
      <c r="H1197" s="7"/>
      <c r="I1197" s="7"/>
    </row>
    <row r="1198" spans="1:9">
      <c r="A1198" s="4"/>
      <c r="B1198" s="7"/>
      <c r="C1198" s="7"/>
      <c r="D1198" s="7"/>
      <c r="E1198" s="7"/>
      <c r="F1198" s="7"/>
      <c r="G1198" s="7"/>
      <c r="H1198" s="7"/>
      <c r="I1198" s="7"/>
    </row>
    <row r="1199" spans="1:9">
      <c r="A1199" s="4"/>
      <c r="B1199" s="7"/>
      <c r="C1199" s="7"/>
      <c r="D1199" s="7"/>
      <c r="E1199" s="7"/>
      <c r="F1199" s="7"/>
      <c r="G1199" s="7"/>
      <c r="H1199" s="7"/>
      <c r="I1199" s="7"/>
    </row>
    <row r="1200" spans="1:9">
      <c r="A1200" s="4"/>
      <c r="B1200" s="7"/>
      <c r="C1200" s="7"/>
      <c r="D1200" s="7"/>
      <c r="E1200" s="7"/>
      <c r="F1200" s="7"/>
      <c r="G1200" s="7"/>
      <c r="H1200" s="7"/>
      <c r="I1200" s="7"/>
    </row>
    <row r="1201" spans="1:9">
      <c r="A1201" s="4"/>
      <c r="B1201" s="7"/>
      <c r="C1201" s="7"/>
      <c r="D1201" s="7"/>
      <c r="E1201" s="7"/>
      <c r="F1201" s="7"/>
      <c r="G1201" s="7"/>
      <c r="H1201" s="7"/>
      <c r="I1201" s="7"/>
    </row>
    <row r="1202" spans="1:9">
      <c r="A1202" s="4"/>
      <c r="B1202" s="7"/>
      <c r="C1202" s="7"/>
      <c r="D1202" s="7"/>
      <c r="E1202" s="7"/>
      <c r="F1202" s="7"/>
      <c r="G1202" s="7"/>
      <c r="H1202" s="7"/>
      <c r="I1202" s="7"/>
    </row>
    <row r="1203" spans="1:9">
      <c r="A1203" s="4"/>
      <c r="B1203" s="7"/>
      <c r="C1203" s="7"/>
      <c r="D1203" s="7"/>
      <c r="E1203" s="7"/>
      <c r="F1203" s="7"/>
      <c r="G1203" s="7"/>
      <c r="H1203" s="7"/>
      <c r="I1203" s="7"/>
    </row>
    <row r="1204" spans="1:9">
      <c r="A1204" s="4"/>
      <c r="B1204" s="7"/>
      <c r="C1204" s="7"/>
      <c r="D1204" s="7"/>
      <c r="E1204" s="7"/>
      <c r="F1204" s="7"/>
      <c r="G1204" s="7"/>
      <c r="H1204" s="7"/>
      <c r="I1204" s="7"/>
    </row>
    <row r="1205" spans="1:9">
      <c r="A1205" s="4"/>
      <c r="B1205" s="7"/>
      <c r="C1205" s="7"/>
      <c r="D1205" s="7"/>
      <c r="E1205" s="7"/>
      <c r="F1205" s="7"/>
      <c r="G1205" s="7"/>
      <c r="H1205" s="7"/>
      <c r="I1205" s="7"/>
    </row>
    <row r="1206" spans="1:9">
      <c r="A1206" s="4"/>
      <c r="B1206" s="7"/>
      <c r="C1206" s="7"/>
      <c r="D1206" s="7"/>
      <c r="E1206" s="7"/>
      <c r="F1206" s="7"/>
      <c r="G1206" s="7"/>
      <c r="H1206" s="7"/>
      <c r="I1206" s="7"/>
    </row>
    <row r="1207" spans="1:9">
      <c r="A1207" s="4"/>
      <c r="B1207" s="7"/>
      <c r="C1207" s="7"/>
      <c r="D1207" s="7"/>
      <c r="E1207" s="7"/>
      <c r="F1207" s="7"/>
      <c r="G1207" s="7"/>
      <c r="H1207" s="7"/>
      <c r="I1207" s="7"/>
    </row>
    <row r="1208" spans="1:9">
      <c r="A1208" s="4"/>
      <c r="B1208" s="7"/>
      <c r="C1208" s="7"/>
      <c r="D1208" s="7"/>
      <c r="E1208" s="7"/>
      <c r="F1208" s="7"/>
      <c r="G1208" s="7"/>
      <c r="H1208" s="7"/>
      <c r="I1208" s="7"/>
    </row>
    <row r="1209" spans="1:9">
      <c r="A1209" s="4"/>
      <c r="B1209" s="7"/>
      <c r="C1209" s="7"/>
      <c r="D1209" s="7"/>
      <c r="E1209" s="7"/>
      <c r="F1209" s="7"/>
      <c r="G1209" s="7"/>
      <c r="H1209" s="7"/>
      <c r="I1209" s="7"/>
    </row>
    <row r="1210" spans="1:9">
      <c r="A1210" s="4"/>
      <c r="B1210" s="7"/>
      <c r="C1210" s="7"/>
      <c r="D1210" s="7"/>
      <c r="E1210" s="7"/>
      <c r="F1210" s="7"/>
      <c r="G1210" s="7"/>
      <c r="H1210" s="7"/>
      <c r="I1210" s="7"/>
    </row>
    <row r="1211" spans="1:9">
      <c r="A1211" s="4"/>
      <c r="B1211" s="7"/>
      <c r="C1211" s="7"/>
      <c r="D1211" s="7"/>
      <c r="E1211" s="7"/>
      <c r="F1211" s="7"/>
      <c r="G1211" s="7"/>
      <c r="H1211" s="7"/>
      <c r="I1211" s="7"/>
    </row>
    <row r="1212" spans="1:9">
      <c r="A1212" s="4"/>
      <c r="B1212" s="7"/>
      <c r="C1212" s="7"/>
      <c r="D1212" s="7"/>
      <c r="E1212" s="7"/>
      <c r="F1212" s="7"/>
      <c r="G1212" s="7"/>
      <c r="H1212" s="7"/>
      <c r="I1212" s="7"/>
    </row>
    <row r="1213" spans="1:9">
      <c r="A1213" s="4"/>
      <c r="B1213" s="7"/>
      <c r="C1213" s="7"/>
      <c r="D1213" s="7"/>
      <c r="E1213" s="7"/>
      <c r="F1213" s="7"/>
      <c r="G1213" s="7"/>
      <c r="H1213" s="7"/>
      <c r="I1213" s="7"/>
    </row>
    <row r="1214" spans="1:9">
      <c r="A1214" s="4"/>
      <c r="B1214" s="7"/>
      <c r="C1214" s="7"/>
      <c r="D1214" s="7"/>
      <c r="E1214" s="7"/>
      <c r="F1214" s="7"/>
      <c r="G1214" s="7"/>
      <c r="H1214" s="7"/>
      <c r="I1214" s="7"/>
    </row>
    <row r="1215" spans="1:9">
      <c r="A1215" s="4"/>
      <c r="B1215" s="7"/>
      <c r="C1215" s="7"/>
      <c r="D1215" s="7"/>
      <c r="E1215" s="7"/>
      <c r="F1215" s="7"/>
      <c r="G1215" s="7"/>
      <c r="H1215" s="7"/>
      <c r="I1215" s="7"/>
    </row>
    <row r="1216" spans="1:9">
      <c r="A1216" s="4"/>
      <c r="B1216" s="7"/>
      <c r="C1216" s="7"/>
      <c r="D1216" s="7"/>
      <c r="E1216" s="7"/>
      <c r="F1216" s="7"/>
      <c r="G1216" s="7"/>
      <c r="H1216" s="7"/>
      <c r="I1216" s="7"/>
    </row>
    <row r="1217" spans="1:9">
      <c r="A1217" s="4"/>
      <c r="B1217" s="7"/>
      <c r="C1217" s="7"/>
      <c r="D1217" s="7"/>
      <c r="E1217" s="7"/>
      <c r="F1217" s="7"/>
      <c r="G1217" s="7"/>
      <c r="H1217" s="7"/>
      <c r="I1217" s="7"/>
    </row>
    <row r="1218" spans="1:9">
      <c r="A1218" s="4"/>
      <c r="B1218" s="7"/>
      <c r="C1218" s="7"/>
      <c r="D1218" s="7"/>
      <c r="E1218" s="7"/>
      <c r="F1218" s="7"/>
      <c r="G1218" s="7"/>
      <c r="H1218" s="7"/>
      <c r="I1218" s="7"/>
    </row>
    <row r="1219" spans="1:9">
      <c r="A1219" s="4"/>
      <c r="B1219" s="7"/>
      <c r="C1219" s="7"/>
      <c r="D1219" s="7"/>
      <c r="E1219" s="7"/>
      <c r="F1219" s="7"/>
      <c r="G1219" s="7"/>
      <c r="H1219" s="7"/>
      <c r="I1219" s="7"/>
    </row>
    <row r="1220" spans="1:9">
      <c r="A1220" s="4"/>
      <c r="B1220" s="7"/>
      <c r="C1220" s="7"/>
      <c r="D1220" s="7"/>
      <c r="E1220" s="7"/>
      <c r="F1220" s="7"/>
      <c r="G1220" s="7"/>
      <c r="H1220" s="7"/>
      <c r="I1220" s="7"/>
    </row>
    <row r="1221" spans="1:9">
      <c r="A1221" s="4"/>
      <c r="B1221" s="7"/>
      <c r="C1221" s="7"/>
      <c r="D1221" s="7"/>
      <c r="E1221" s="7"/>
      <c r="F1221" s="7"/>
      <c r="G1221" s="7"/>
      <c r="H1221" s="7"/>
      <c r="I1221" s="7"/>
    </row>
    <row r="1222" spans="1:9">
      <c r="A1222" s="4"/>
      <c r="B1222" s="7"/>
      <c r="C1222" s="7"/>
      <c r="D1222" s="7"/>
      <c r="E1222" s="7"/>
      <c r="F1222" s="7"/>
      <c r="G1222" s="7"/>
      <c r="H1222" s="7"/>
      <c r="I1222" s="7"/>
    </row>
    <row r="1223" spans="1:9">
      <c r="A1223" s="4"/>
      <c r="B1223" s="7"/>
      <c r="C1223" s="7"/>
      <c r="D1223" s="7"/>
      <c r="E1223" s="7"/>
      <c r="F1223" s="7"/>
      <c r="G1223" s="7"/>
      <c r="H1223" s="7"/>
      <c r="I1223" s="7"/>
    </row>
    <row r="1224" spans="1:9">
      <c r="A1224" s="4"/>
      <c r="B1224" s="7"/>
      <c r="C1224" s="7"/>
      <c r="D1224" s="7"/>
      <c r="E1224" s="7"/>
      <c r="F1224" s="7"/>
      <c r="G1224" s="7"/>
      <c r="H1224" s="7"/>
      <c r="I1224" s="7"/>
    </row>
    <row r="1225" spans="1:9">
      <c r="A1225" s="4"/>
      <c r="B1225" s="7"/>
      <c r="C1225" s="7"/>
      <c r="D1225" s="7"/>
      <c r="E1225" s="7"/>
      <c r="F1225" s="7"/>
      <c r="G1225" s="7"/>
      <c r="H1225" s="7"/>
      <c r="I1225" s="7"/>
    </row>
    <row r="1226" spans="1:9">
      <c r="A1226" s="4"/>
      <c r="B1226" s="7"/>
      <c r="C1226" s="7"/>
      <c r="D1226" s="7"/>
      <c r="E1226" s="7"/>
      <c r="F1226" s="7"/>
      <c r="G1226" s="7"/>
      <c r="H1226" s="7"/>
      <c r="I1226" s="7"/>
    </row>
    <row r="1227" spans="1:9">
      <c r="A1227" s="4"/>
      <c r="B1227" s="7"/>
      <c r="C1227" s="7"/>
      <c r="D1227" s="7"/>
      <c r="E1227" s="7"/>
      <c r="F1227" s="7"/>
      <c r="G1227" s="7"/>
      <c r="H1227" s="7"/>
      <c r="I1227" s="7"/>
    </row>
    <row r="1228" spans="1:9">
      <c r="A1228" s="4"/>
      <c r="B1228" s="7"/>
      <c r="C1228" s="7"/>
      <c r="D1228" s="7"/>
      <c r="E1228" s="7"/>
      <c r="F1228" s="7"/>
      <c r="G1228" s="7"/>
      <c r="H1228" s="7"/>
      <c r="I1228" s="7"/>
    </row>
    <row r="1229" spans="1:9">
      <c r="A1229" s="4"/>
      <c r="B1229" s="7"/>
      <c r="C1229" s="7"/>
      <c r="D1229" s="7"/>
      <c r="E1229" s="7"/>
      <c r="F1229" s="7"/>
      <c r="G1229" s="7"/>
      <c r="H1229" s="7"/>
      <c r="I1229" s="7"/>
    </row>
    <row r="1230" spans="1:9">
      <c r="A1230" s="4"/>
      <c r="B1230" s="7"/>
      <c r="C1230" s="7"/>
      <c r="D1230" s="7"/>
      <c r="E1230" s="7"/>
      <c r="F1230" s="7"/>
      <c r="G1230" s="7"/>
      <c r="H1230" s="7"/>
      <c r="I1230" s="7"/>
    </row>
    <row r="1231" spans="1:9">
      <c r="A1231" s="4"/>
      <c r="B1231" s="7"/>
      <c r="C1231" s="7"/>
      <c r="D1231" s="7"/>
      <c r="E1231" s="7"/>
      <c r="F1231" s="7"/>
      <c r="G1231" s="7"/>
      <c r="H1231" s="7"/>
      <c r="I1231" s="7"/>
    </row>
    <row r="1232" spans="1:9">
      <c r="A1232" s="4"/>
      <c r="B1232" s="7"/>
      <c r="C1232" s="7"/>
      <c r="D1232" s="7"/>
      <c r="E1232" s="7"/>
      <c r="F1232" s="7"/>
      <c r="G1232" s="7"/>
      <c r="H1232" s="7"/>
      <c r="I1232" s="7"/>
    </row>
    <row r="1233" spans="1:9">
      <c r="A1233" s="4"/>
      <c r="B1233" s="7"/>
      <c r="C1233" s="7"/>
      <c r="D1233" s="7"/>
      <c r="E1233" s="7"/>
      <c r="F1233" s="7"/>
      <c r="G1233" s="7"/>
      <c r="H1233" s="7"/>
      <c r="I1233" s="7"/>
    </row>
    <row r="1234" spans="1:9">
      <c r="A1234" s="4"/>
      <c r="B1234" s="7"/>
      <c r="C1234" s="7"/>
      <c r="D1234" s="7"/>
      <c r="E1234" s="7"/>
      <c r="F1234" s="7"/>
      <c r="G1234" s="7"/>
      <c r="H1234" s="7"/>
      <c r="I1234" s="7"/>
    </row>
    <row r="1235" spans="1:9">
      <c r="A1235" s="4"/>
      <c r="B1235" s="7"/>
      <c r="C1235" s="7"/>
      <c r="D1235" s="7"/>
      <c r="E1235" s="7"/>
      <c r="F1235" s="7"/>
      <c r="G1235" s="7"/>
      <c r="H1235" s="7"/>
      <c r="I1235" s="7"/>
    </row>
    <row r="1236" spans="1:9">
      <c r="A1236" s="4"/>
      <c r="B1236" s="7"/>
      <c r="C1236" s="7"/>
      <c r="D1236" s="7"/>
      <c r="E1236" s="7"/>
      <c r="F1236" s="7"/>
      <c r="G1236" s="7"/>
      <c r="H1236" s="7"/>
      <c r="I1236" s="7"/>
    </row>
    <row r="1237" spans="1:9">
      <c r="A1237" s="4"/>
      <c r="B1237" s="7"/>
      <c r="C1237" s="7"/>
      <c r="D1237" s="7"/>
      <c r="E1237" s="7"/>
      <c r="F1237" s="7"/>
      <c r="G1237" s="7"/>
      <c r="H1237" s="7"/>
      <c r="I1237" s="7"/>
    </row>
    <row r="1238" spans="1:9">
      <c r="A1238" s="4"/>
      <c r="B1238" s="7"/>
      <c r="C1238" s="7"/>
      <c r="D1238" s="7"/>
      <c r="E1238" s="7"/>
      <c r="F1238" s="7"/>
      <c r="G1238" s="7"/>
      <c r="H1238" s="7"/>
      <c r="I1238" s="7"/>
    </row>
    <row r="1239" spans="1:9">
      <c r="A1239" s="4"/>
      <c r="B1239" s="7"/>
      <c r="C1239" s="7"/>
      <c r="D1239" s="7"/>
      <c r="E1239" s="7"/>
      <c r="F1239" s="7"/>
      <c r="G1239" s="7"/>
      <c r="H1239" s="7"/>
      <c r="I1239" s="7"/>
    </row>
    <row r="1240" spans="1:9">
      <c r="A1240" s="4"/>
      <c r="B1240" s="7"/>
      <c r="C1240" s="7"/>
      <c r="D1240" s="7"/>
      <c r="E1240" s="7"/>
      <c r="F1240" s="7"/>
      <c r="G1240" s="7"/>
      <c r="H1240" s="7"/>
      <c r="I1240" s="7"/>
    </row>
    <row r="1241" spans="1:9">
      <c r="A1241" s="4"/>
      <c r="B1241" s="7"/>
      <c r="C1241" s="7"/>
      <c r="D1241" s="7"/>
      <c r="E1241" s="7"/>
      <c r="F1241" s="7"/>
      <c r="G1241" s="7"/>
      <c r="H1241" s="7"/>
      <c r="I1241" s="7"/>
    </row>
    <row r="1242" spans="1:9">
      <c r="A1242" s="4"/>
      <c r="B1242" s="7"/>
      <c r="C1242" s="7"/>
      <c r="D1242" s="7"/>
      <c r="E1242" s="7"/>
      <c r="F1242" s="7"/>
      <c r="G1242" s="7"/>
      <c r="H1242" s="7"/>
      <c r="I1242" s="7"/>
    </row>
    <row r="1243" spans="1:9">
      <c r="A1243" s="4"/>
      <c r="B1243" s="7"/>
      <c r="C1243" s="7"/>
      <c r="D1243" s="7"/>
      <c r="E1243" s="7"/>
      <c r="F1243" s="7"/>
      <c r="G1243" s="7"/>
      <c r="H1243" s="7"/>
      <c r="I1243" s="7"/>
    </row>
    <row r="1244" spans="1:9">
      <c r="A1244" s="4"/>
      <c r="B1244" s="7"/>
      <c r="C1244" s="7"/>
      <c r="D1244" s="7"/>
      <c r="E1244" s="7"/>
      <c r="F1244" s="7"/>
      <c r="G1244" s="7"/>
      <c r="H1244" s="7"/>
      <c r="I1244" s="7"/>
    </row>
    <row r="1245" spans="1:9">
      <c r="A1245" s="4"/>
      <c r="B1245" s="7"/>
      <c r="C1245" s="7"/>
      <c r="D1245" s="7"/>
      <c r="E1245" s="7"/>
      <c r="F1245" s="7"/>
      <c r="G1245" s="7"/>
      <c r="H1245" s="7"/>
      <c r="I1245" s="7"/>
    </row>
    <row r="1246" spans="1:9">
      <c r="A1246" s="4"/>
      <c r="B1246" s="7"/>
      <c r="C1246" s="7"/>
      <c r="D1246" s="7"/>
      <c r="E1246" s="7"/>
      <c r="F1246" s="7"/>
      <c r="G1246" s="7"/>
      <c r="H1246" s="7"/>
      <c r="I1246" s="7"/>
    </row>
    <row r="1247" spans="1:9">
      <c r="A1247" s="4"/>
      <c r="B1247" s="7"/>
      <c r="C1247" s="7"/>
      <c r="D1247" s="7"/>
      <c r="E1247" s="7"/>
      <c r="F1247" s="7"/>
      <c r="G1247" s="7"/>
      <c r="H1247" s="7"/>
      <c r="I1247" s="7"/>
    </row>
    <row r="1248" spans="1:9">
      <c r="A1248" s="4"/>
      <c r="B1248" s="7"/>
      <c r="C1248" s="7"/>
      <c r="D1248" s="7"/>
      <c r="E1248" s="7"/>
      <c r="F1248" s="7"/>
      <c r="G1248" s="7"/>
      <c r="H1248" s="7"/>
      <c r="I1248" s="7"/>
    </row>
    <row r="1249" spans="1:9">
      <c r="A1249" s="4"/>
      <c r="B1249" s="7"/>
      <c r="C1249" s="7"/>
      <c r="D1249" s="7"/>
      <c r="E1249" s="7"/>
      <c r="F1249" s="7"/>
      <c r="G1249" s="7"/>
      <c r="H1249" s="7"/>
      <c r="I1249" s="7"/>
    </row>
    <row r="1250" spans="1:9">
      <c r="A1250" s="4"/>
      <c r="B1250" s="7"/>
      <c r="C1250" s="7"/>
      <c r="D1250" s="7"/>
      <c r="E1250" s="7"/>
      <c r="F1250" s="7"/>
      <c r="G1250" s="7"/>
      <c r="H1250" s="7"/>
      <c r="I1250" s="7"/>
    </row>
    <row r="1251" spans="1:9">
      <c r="A1251" s="4"/>
      <c r="B1251" s="7"/>
      <c r="C1251" s="7"/>
      <c r="D1251" s="7"/>
      <c r="E1251" s="7"/>
      <c r="F1251" s="7"/>
      <c r="G1251" s="7"/>
      <c r="H1251" s="7"/>
      <c r="I1251" s="7"/>
    </row>
    <row r="1252" spans="1:9">
      <c r="A1252" s="4"/>
      <c r="B1252" s="7"/>
      <c r="C1252" s="7"/>
      <c r="D1252" s="7"/>
      <c r="E1252" s="7"/>
      <c r="F1252" s="7"/>
      <c r="G1252" s="7"/>
      <c r="H1252" s="7"/>
      <c r="I1252" s="7"/>
    </row>
    <row r="1253" spans="1:9">
      <c r="A1253" s="4"/>
      <c r="B1253" s="7"/>
      <c r="C1253" s="7"/>
      <c r="D1253" s="7"/>
      <c r="E1253" s="7"/>
      <c r="F1253" s="7"/>
      <c r="G1253" s="7"/>
      <c r="H1253" s="7"/>
      <c r="I1253" s="7"/>
    </row>
    <row r="1254" spans="1:9">
      <c r="A1254" s="4"/>
      <c r="B1254" s="7"/>
      <c r="C1254" s="7"/>
      <c r="D1254" s="7"/>
      <c r="E1254" s="7"/>
      <c r="F1254" s="7"/>
      <c r="G1254" s="7"/>
      <c r="H1254" s="7"/>
      <c r="I1254" s="7"/>
    </row>
    <row r="1255" spans="1:9">
      <c r="A1255" s="4"/>
      <c r="B1255" s="7"/>
      <c r="C1255" s="7"/>
      <c r="D1255" s="7"/>
      <c r="E1255" s="7"/>
      <c r="F1255" s="7"/>
      <c r="G1255" s="7"/>
      <c r="H1255" s="7"/>
      <c r="I1255" s="7"/>
    </row>
    <row r="1256" spans="1:9">
      <c r="A1256" s="4"/>
      <c r="B1256" s="7"/>
      <c r="C1256" s="7"/>
      <c r="D1256" s="7"/>
      <c r="E1256" s="7"/>
      <c r="F1256" s="7"/>
      <c r="G1256" s="7"/>
      <c r="H1256" s="7"/>
      <c r="I1256" s="7"/>
    </row>
    <row r="1257" spans="1:9">
      <c r="A1257" s="4"/>
      <c r="B1257" s="7"/>
      <c r="C1257" s="7"/>
      <c r="D1257" s="7"/>
      <c r="E1257" s="7"/>
      <c r="F1257" s="7"/>
      <c r="G1257" s="7"/>
      <c r="H1257" s="7"/>
      <c r="I1257" s="7"/>
    </row>
    <row r="1258" spans="1:9">
      <c r="A1258" s="4"/>
      <c r="B1258" s="7"/>
      <c r="C1258" s="7"/>
      <c r="D1258" s="7"/>
      <c r="E1258" s="7"/>
      <c r="F1258" s="7"/>
      <c r="G1258" s="7"/>
      <c r="H1258" s="7"/>
      <c r="I1258" s="7"/>
    </row>
    <row r="1259" spans="1:9">
      <c r="A1259" s="4"/>
      <c r="B1259" s="7"/>
      <c r="C1259" s="7"/>
      <c r="D1259" s="7"/>
      <c r="E1259" s="7"/>
      <c r="F1259" s="7"/>
      <c r="G1259" s="7"/>
      <c r="H1259" s="7"/>
      <c r="I1259" s="7"/>
    </row>
    <row r="1260" spans="1:9">
      <c r="A1260" s="4"/>
      <c r="B1260" s="7"/>
      <c r="C1260" s="7"/>
      <c r="D1260" s="7"/>
      <c r="E1260" s="7"/>
      <c r="F1260" s="7"/>
      <c r="G1260" s="7"/>
      <c r="H1260" s="7"/>
      <c r="I1260" s="7"/>
    </row>
    <row r="1261" spans="1:9">
      <c r="A1261" s="4"/>
      <c r="B1261" s="7"/>
      <c r="C1261" s="7"/>
      <c r="D1261" s="7"/>
      <c r="E1261" s="7"/>
      <c r="F1261" s="7"/>
      <c r="G1261" s="7"/>
      <c r="H1261" s="7"/>
      <c r="I1261" s="7"/>
    </row>
    <row r="1262" spans="1:9">
      <c r="A1262" s="4"/>
      <c r="B1262" s="7"/>
      <c r="C1262" s="7"/>
      <c r="D1262" s="7"/>
      <c r="E1262" s="7"/>
      <c r="F1262" s="7"/>
      <c r="G1262" s="7"/>
      <c r="H1262" s="7"/>
      <c r="I1262" s="7"/>
    </row>
    <row r="1263" spans="1:9">
      <c r="A1263" s="4"/>
      <c r="B1263" s="7"/>
      <c r="C1263" s="7"/>
      <c r="D1263" s="7"/>
      <c r="E1263" s="7"/>
      <c r="F1263" s="7"/>
      <c r="G1263" s="7"/>
      <c r="H1263" s="7"/>
      <c r="I1263" s="7"/>
    </row>
    <row r="1264" spans="1:9">
      <c r="A1264" s="4"/>
      <c r="B1264" s="7"/>
      <c r="C1264" s="7"/>
      <c r="D1264" s="7"/>
      <c r="E1264" s="7"/>
      <c r="F1264" s="7"/>
      <c r="G1264" s="7"/>
      <c r="H1264" s="7"/>
      <c r="I1264" s="7"/>
    </row>
    <row r="1265" spans="1:9">
      <c r="A1265" s="4"/>
      <c r="B1265" s="7"/>
      <c r="C1265" s="7"/>
      <c r="D1265" s="7"/>
      <c r="E1265" s="7"/>
      <c r="F1265" s="7"/>
      <c r="G1265" s="7"/>
      <c r="H1265" s="7"/>
      <c r="I1265" s="7"/>
    </row>
    <row r="1266" spans="1:9">
      <c r="A1266" s="4"/>
      <c r="B1266" s="7"/>
      <c r="C1266" s="7"/>
      <c r="D1266" s="7"/>
      <c r="E1266" s="7"/>
      <c r="F1266" s="7"/>
      <c r="G1266" s="7"/>
      <c r="H1266" s="7"/>
      <c r="I1266" s="7"/>
    </row>
    <row r="1267" spans="1:9">
      <c r="A1267" s="4"/>
      <c r="B1267" s="7"/>
      <c r="C1267" s="7"/>
      <c r="D1267" s="7"/>
      <c r="E1267" s="7"/>
      <c r="F1267" s="7"/>
      <c r="G1267" s="7"/>
      <c r="H1267" s="7"/>
      <c r="I1267" s="7"/>
    </row>
    <row r="1268" spans="1:9">
      <c r="A1268" s="4"/>
      <c r="B1268" s="7"/>
      <c r="C1268" s="7"/>
      <c r="D1268" s="7"/>
      <c r="E1268" s="7"/>
      <c r="F1268" s="7"/>
      <c r="G1268" s="7"/>
      <c r="H1268" s="7"/>
      <c r="I1268" s="7"/>
    </row>
    <row r="1269" spans="1:9">
      <c r="A1269" s="4"/>
      <c r="B1269" s="7"/>
      <c r="C1269" s="7"/>
      <c r="D1269" s="7"/>
      <c r="E1269" s="7"/>
      <c r="F1269" s="7"/>
      <c r="G1269" s="7"/>
      <c r="H1269" s="7"/>
      <c r="I1269" s="7"/>
    </row>
    <row r="1270" spans="1:9">
      <c r="A1270" s="4"/>
      <c r="B1270" s="7"/>
      <c r="C1270" s="7"/>
      <c r="D1270" s="7"/>
      <c r="E1270" s="7"/>
      <c r="F1270" s="7"/>
      <c r="G1270" s="7"/>
      <c r="H1270" s="7"/>
      <c r="I1270" s="7"/>
    </row>
    <row r="1271" spans="1:9">
      <c r="A1271" s="4"/>
      <c r="B1271" s="7"/>
      <c r="C1271" s="7"/>
      <c r="D1271" s="7"/>
      <c r="E1271" s="7"/>
      <c r="F1271" s="7"/>
      <c r="G1271" s="7"/>
      <c r="H1271" s="7"/>
      <c r="I1271" s="7"/>
    </row>
    <row r="1272" spans="1:9">
      <c r="A1272" s="4"/>
      <c r="B1272" s="7"/>
      <c r="C1272" s="7"/>
      <c r="D1272" s="7"/>
      <c r="E1272" s="7"/>
      <c r="F1272" s="7"/>
      <c r="G1272" s="7"/>
      <c r="H1272" s="7"/>
      <c r="I1272" s="7"/>
    </row>
    <row r="1273" spans="1:9">
      <c r="A1273" s="4"/>
      <c r="B1273" s="7"/>
      <c r="C1273" s="7"/>
      <c r="D1273" s="7"/>
      <c r="E1273" s="7"/>
      <c r="F1273" s="7"/>
      <c r="G1273" s="7"/>
      <c r="H1273" s="7"/>
      <c r="I1273" s="7"/>
    </row>
    <row r="1274" spans="1:9">
      <c r="A1274" s="4"/>
      <c r="B1274" s="7"/>
      <c r="C1274" s="7"/>
      <c r="D1274" s="7"/>
      <c r="E1274" s="7"/>
      <c r="F1274" s="7"/>
      <c r="G1274" s="7"/>
      <c r="H1274" s="7"/>
      <c r="I1274" s="7"/>
    </row>
    <row r="1275" spans="1:9">
      <c r="A1275" s="4"/>
      <c r="B1275" s="7"/>
      <c r="C1275" s="7"/>
      <c r="D1275" s="7"/>
      <c r="E1275" s="7"/>
      <c r="F1275" s="7"/>
      <c r="G1275" s="7"/>
      <c r="H1275" s="7"/>
      <c r="I1275" s="7"/>
    </row>
    <row r="1276" spans="1:9">
      <c r="A1276" s="4"/>
      <c r="B1276" s="7"/>
      <c r="C1276" s="7"/>
      <c r="D1276" s="7"/>
      <c r="E1276" s="7"/>
      <c r="F1276" s="7"/>
      <c r="G1276" s="7"/>
      <c r="H1276" s="7"/>
      <c r="I1276" s="7"/>
    </row>
    <row r="1277" spans="1:9">
      <c r="A1277" s="4"/>
      <c r="B1277" s="7"/>
      <c r="C1277" s="7"/>
      <c r="D1277" s="7"/>
      <c r="E1277" s="7"/>
      <c r="F1277" s="7"/>
      <c r="G1277" s="7"/>
      <c r="H1277" s="7"/>
      <c r="I1277" s="7"/>
    </row>
    <row r="1278" spans="1:9">
      <c r="A1278" s="4"/>
      <c r="B1278" s="7"/>
      <c r="C1278" s="7"/>
      <c r="D1278" s="7"/>
      <c r="E1278" s="7"/>
      <c r="F1278" s="7"/>
      <c r="G1278" s="7"/>
      <c r="H1278" s="7"/>
      <c r="I1278" s="7"/>
    </row>
    <row r="1279" spans="1:9">
      <c r="A1279" s="4"/>
      <c r="B1279" s="7"/>
      <c r="C1279" s="7"/>
      <c r="D1279" s="7"/>
      <c r="E1279" s="7"/>
      <c r="F1279" s="7"/>
      <c r="G1279" s="7"/>
      <c r="H1279" s="7"/>
      <c r="I1279" s="7"/>
    </row>
    <row r="1280" spans="1:9">
      <c r="A1280" s="4"/>
      <c r="B1280" s="7"/>
      <c r="C1280" s="7"/>
      <c r="D1280" s="7"/>
      <c r="E1280" s="7"/>
      <c r="F1280" s="7"/>
      <c r="G1280" s="7"/>
      <c r="H1280" s="7"/>
      <c r="I1280" s="7"/>
    </row>
    <row r="1281" spans="1:9">
      <c r="A1281" s="4"/>
      <c r="B1281" s="7"/>
      <c r="C1281" s="7"/>
      <c r="D1281" s="7"/>
      <c r="E1281" s="7"/>
      <c r="F1281" s="7"/>
      <c r="G1281" s="7"/>
      <c r="H1281" s="7"/>
      <c r="I1281" s="7"/>
    </row>
    <row r="1282" spans="1:9">
      <c r="A1282" s="4"/>
      <c r="B1282" s="7"/>
      <c r="C1282" s="7"/>
      <c r="D1282" s="7"/>
      <c r="E1282" s="7"/>
      <c r="F1282" s="7"/>
      <c r="G1282" s="7"/>
      <c r="H1282" s="7"/>
      <c r="I1282" s="7"/>
    </row>
    <row r="1283" spans="1:9">
      <c r="A1283" s="4"/>
      <c r="B1283" s="7"/>
      <c r="C1283" s="7"/>
      <c r="D1283" s="7"/>
      <c r="E1283" s="7"/>
      <c r="F1283" s="7"/>
      <c r="G1283" s="7"/>
      <c r="H1283" s="7"/>
      <c r="I1283" s="7"/>
    </row>
    <row r="1284" spans="1:9">
      <c r="A1284" s="4"/>
      <c r="B1284" s="7"/>
      <c r="C1284" s="7"/>
      <c r="D1284" s="7"/>
      <c r="E1284" s="7"/>
      <c r="F1284" s="7"/>
      <c r="G1284" s="7"/>
      <c r="H1284" s="7"/>
      <c r="I1284" s="7"/>
    </row>
    <row r="1285" spans="1:9">
      <c r="A1285" s="4"/>
      <c r="B1285" s="7"/>
      <c r="C1285" s="7"/>
      <c r="D1285" s="7"/>
      <c r="E1285" s="7"/>
      <c r="F1285" s="7"/>
      <c r="G1285" s="7"/>
      <c r="H1285" s="7"/>
      <c r="I1285" s="7"/>
    </row>
    <row r="1286" spans="1:9">
      <c r="A1286" s="4"/>
      <c r="B1286" s="7"/>
      <c r="C1286" s="7"/>
      <c r="D1286" s="7"/>
      <c r="E1286" s="7"/>
      <c r="F1286" s="7"/>
      <c r="G1286" s="7"/>
      <c r="H1286" s="7"/>
      <c r="I1286" s="7"/>
    </row>
    <row r="1287" spans="1:9">
      <c r="A1287" s="4"/>
      <c r="B1287" s="7"/>
      <c r="C1287" s="7"/>
      <c r="D1287" s="7"/>
      <c r="E1287" s="7"/>
      <c r="F1287" s="7"/>
      <c r="G1287" s="7"/>
      <c r="H1287" s="7"/>
      <c r="I1287" s="7"/>
    </row>
    <row r="1288" spans="1:9">
      <c r="A1288" s="4"/>
      <c r="B1288" s="7"/>
      <c r="C1288" s="7"/>
      <c r="D1288" s="7"/>
      <c r="E1288" s="7"/>
      <c r="F1288" s="7"/>
      <c r="G1288" s="7"/>
      <c r="H1288" s="7"/>
      <c r="I1288" s="7"/>
    </row>
    <row r="1289" spans="1:9" ht="18" customHeight="1">
      <c r="A1289" s="4"/>
      <c r="B1289" s="8"/>
      <c r="C1289" s="8"/>
      <c r="D1289" s="8"/>
      <c r="E1289" s="8"/>
      <c r="F1289" s="8"/>
      <c r="G1289" s="8"/>
      <c r="H1289" s="8"/>
      <c r="I1289" s="8"/>
    </row>
    <row r="1291" spans="1:9">
      <c r="A1291" s="3"/>
    </row>
    <row r="1292" spans="1:9">
      <c r="A1292" s="3"/>
    </row>
    <row r="1293" spans="1:9">
      <c r="A1293" s="3"/>
    </row>
    <row r="1294" spans="1:9">
      <c r="A1294" s="3"/>
    </row>
    <row r="1297" spans="1:9" ht="15.5">
      <c r="A1297" s="1"/>
    </row>
    <row r="1298" spans="1:9">
      <c r="A1298" s="3"/>
    </row>
    <row r="1300" spans="1:9">
      <c r="A1300" s="4"/>
      <c r="B1300" s="4"/>
    </row>
    <row r="1301" spans="1:9">
      <c r="A1301" s="4"/>
      <c r="B1301" s="4"/>
    </row>
    <row r="1303" spans="1:9" ht="65" customHeight="1">
      <c r="A1303" s="5"/>
      <c r="B1303" s="226"/>
      <c r="C1303" s="227"/>
      <c r="D1303" s="226"/>
      <c r="E1303" s="227"/>
      <c r="F1303" s="226"/>
      <c r="G1303" s="227"/>
      <c r="H1303" s="226"/>
      <c r="I1303" s="227"/>
    </row>
    <row r="1304" spans="1:9" ht="26" customHeight="1">
      <c r="B1304" s="6"/>
      <c r="C1304" s="6"/>
      <c r="D1304" s="6"/>
      <c r="E1304" s="6"/>
      <c r="F1304" s="6"/>
      <c r="G1304" s="6"/>
      <c r="H1304" s="6"/>
      <c r="I1304" s="6"/>
    </row>
    <row r="1305" spans="1:9">
      <c r="A1305" s="4"/>
      <c r="B1305" s="7"/>
      <c r="C1305" s="7"/>
      <c r="D1305" s="7"/>
      <c r="E1305" s="7"/>
      <c r="F1305" s="7"/>
      <c r="G1305" s="7"/>
      <c r="H1305" s="7"/>
      <c r="I1305" s="7"/>
    </row>
    <row r="1306" spans="1:9">
      <c r="A1306" s="4"/>
      <c r="B1306" s="7"/>
      <c r="C1306" s="7"/>
      <c r="D1306" s="7"/>
      <c r="E1306" s="7"/>
      <c r="F1306" s="7"/>
      <c r="G1306" s="7"/>
      <c r="H1306" s="7"/>
      <c r="I1306" s="7"/>
    </row>
    <row r="1307" spans="1:9">
      <c r="A1307" s="4"/>
      <c r="B1307" s="7"/>
      <c r="C1307" s="7"/>
      <c r="D1307" s="7"/>
      <c r="E1307" s="7"/>
      <c r="F1307" s="7"/>
      <c r="G1307" s="7"/>
      <c r="H1307" s="7"/>
      <c r="I1307" s="7"/>
    </row>
    <row r="1308" spans="1:9">
      <c r="A1308" s="4"/>
      <c r="B1308" s="7"/>
      <c r="C1308" s="7"/>
      <c r="D1308" s="7"/>
      <c r="E1308" s="7"/>
      <c r="F1308" s="7"/>
      <c r="G1308" s="7"/>
      <c r="H1308" s="7"/>
      <c r="I1308" s="7"/>
    </row>
    <row r="1309" spans="1:9">
      <c r="A1309" s="4"/>
      <c r="B1309" s="7"/>
      <c r="C1309" s="7"/>
      <c r="D1309" s="7"/>
      <c r="E1309" s="7"/>
      <c r="F1309" s="7"/>
      <c r="G1309" s="7"/>
      <c r="H1309" s="7"/>
      <c r="I1309" s="7"/>
    </row>
    <row r="1310" spans="1:9">
      <c r="A1310" s="4"/>
      <c r="B1310" s="7"/>
      <c r="C1310" s="7"/>
      <c r="D1310" s="7"/>
      <c r="E1310" s="7"/>
      <c r="F1310" s="7"/>
      <c r="G1310" s="7"/>
      <c r="H1310" s="7"/>
      <c r="I1310" s="7"/>
    </row>
    <row r="1311" spans="1:9">
      <c r="A1311" s="4"/>
      <c r="B1311" s="7"/>
      <c r="C1311" s="7"/>
      <c r="D1311" s="7"/>
      <c r="E1311" s="7"/>
      <c r="F1311" s="7"/>
      <c r="G1311" s="7"/>
      <c r="H1311" s="7"/>
      <c r="I1311" s="7"/>
    </row>
    <row r="1312" spans="1:9">
      <c r="A1312" s="4"/>
      <c r="B1312" s="7"/>
      <c r="C1312" s="7"/>
      <c r="D1312" s="7"/>
      <c r="E1312" s="7"/>
      <c r="F1312" s="7"/>
      <c r="G1312" s="7"/>
      <c r="H1312" s="7"/>
      <c r="I1312" s="7"/>
    </row>
    <row r="1313" spans="1:9">
      <c r="A1313" s="4"/>
      <c r="B1313" s="7"/>
      <c r="C1313" s="7"/>
      <c r="D1313" s="7"/>
      <c r="E1313" s="7"/>
      <c r="F1313" s="7"/>
      <c r="G1313" s="7"/>
      <c r="H1313" s="7"/>
      <c r="I1313" s="7"/>
    </row>
    <row r="1314" spans="1:9">
      <c r="A1314" s="4"/>
      <c r="B1314" s="7"/>
      <c r="C1314" s="7"/>
      <c r="D1314" s="7"/>
      <c r="E1314" s="7"/>
      <c r="F1314" s="7"/>
      <c r="G1314" s="7"/>
      <c r="H1314" s="7"/>
      <c r="I1314" s="7"/>
    </row>
    <row r="1315" spans="1:9">
      <c r="A1315" s="4"/>
      <c r="B1315" s="7"/>
      <c r="C1315" s="7"/>
      <c r="D1315" s="7"/>
      <c r="E1315" s="7"/>
      <c r="F1315" s="7"/>
      <c r="G1315" s="7"/>
      <c r="H1315" s="7"/>
      <c r="I1315" s="7"/>
    </row>
    <row r="1316" spans="1:9">
      <c r="A1316" s="4"/>
      <c r="B1316" s="7"/>
      <c r="C1316" s="7"/>
      <c r="D1316" s="7"/>
      <c r="E1316" s="7"/>
      <c r="F1316" s="7"/>
      <c r="G1316" s="7"/>
      <c r="H1316" s="7"/>
      <c r="I1316" s="7"/>
    </row>
    <row r="1317" spans="1:9">
      <c r="A1317" s="4"/>
      <c r="B1317" s="7"/>
      <c r="C1317" s="7"/>
      <c r="D1317" s="7"/>
      <c r="E1317" s="7"/>
      <c r="F1317" s="7"/>
      <c r="G1317" s="7"/>
      <c r="H1317" s="7"/>
      <c r="I1317" s="7"/>
    </row>
    <row r="1318" spans="1:9">
      <c r="A1318" s="4"/>
      <c r="B1318" s="7"/>
      <c r="C1318" s="7"/>
      <c r="D1318" s="7"/>
      <c r="E1318" s="7"/>
      <c r="F1318" s="7"/>
      <c r="G1318" s="7"/>
      <c r="H1318" s="7"/>
      <c r="I1318" s="7"/>
    </row>
    <row r="1319" spans="1:9">
      <c r="A1319" s="4"/>
      <c r="B1319" s="7"/>
      <c r="C1319" s="7"/>
      <c r="D1319" s="7"/>
      <c r="E1319" s="7"/>
      <c r="F1319" s="7"/>
      <c r="G1319" s="7"/>
      <c r="H1319" s="7"/>
      <c r="I1319" s="7"/>
    </row>
    <row r="1320" spans="1:9">
      <c r="A1320" s="4"/>
      <c r="B1320" s="7"/>
      <c r="C1320" s="7"/>
      <c r="D1320" s="7"/>
      <c r="E1320" s="7"/>
      <c r="F1320" s="7"/>
      <c r="G1320" s="7"/>
      <c r="H1320" s="7"/>
      <c r="I1320" s="7"/>
    </row>
    <row r="1321" spans="1:9">
      <c r="A1321" s="4"/>
      <c r="B1321" s="7"/>
      <c r="C1321" s="7"/>
      <c r="D1321" s="7"/>
      <c r="E1321" s="7"/>
      <c r="F1321" s="7"/>
      <c r="G1321" s="7"/>
      <c r="H1321" s="7"/>
      <c r="I1321" s="7"/>
    </row>
    <row r="1322" spans="1:9">
      <c r="A1322" s="4"/>
      <c r="B1322" s="7"/>
      <c r="C1322" s="7"/>
      <c r="D1322" s="7"/>
      <c r="E1322" s="7"/>
      <c r="F1322" s="7"/>
      <c r="G1322" s="7"/>
      <c r="H1322" s="7"/>
      <c r="I1322" s="7"/>
    </row>
    <row r="1323" spans="1:9">
      <c r="A1323" s="4"/>
      <c r="B1323" s="7"/>
      <c r="C1323" s="7"/>
      <c r="D1323" s="7"/>
      <c r="E1323" s="7"/>
      <c r="F1323" s="7"/>
      <c r="G1323" s="7"/>
      <c r="H1323" s="7"/>
      <c r="I1323" s="7"/>
    </row>
    <row r="1324" spans="1:9">
      <c r="A1324" s="4"/>
      <c r="B1324" s="7"/>
      <c r="C1324" s="7"/>
      <c r="D1324" s="7"/>
      <c r="E1324" s="7"/>
      <c r="F1324" s="7"/>
      <c r="G1324" s="7"/>
      <c r="H1324" s="7"/>
      <c r="I1324" s="7"/>
    </row>
    <row r="1325" spans="1:9">
      <c r="A1325" s="4"/>
      <c r="B1325" s="7"/>
      <c r="C1325" s="7"/>
      <c r="D1325" s="7"/>
      <c r="E1325" s="7"/>
      <c r="F1325" s="7"/>
      <c r="G1325" s="7"/>
      <c r="H1325" s="7"/>
      <c r="I1325" s="7"/>
    </row>
    <row r="1326" spans="1:9">
      <c r="A1326" s="4"/>
      <c r="B1326" s="7"/>
      <c r="C1326" s="7"/>
      <c r="D1326" s="7"/>
      <c r="E1326" s="7"/>
      <c r="F1326" s="7"/>
      <c r="G1326" s="7"/>
      <c r="H1326" s="7"/>
      <c r="I1326" s="7"/>
    </row>
    <row r="1327" spans="1:9">
      <c r="A1327" s="4"/>
      <c r="B1327" s="7"/>
      <c r="C1327" s="7"/>
      <c r="D1327" s="7"/>
      <c r="E1327" s="7"/>
      <c r="F1327" s="7"/>
      <c r="G1327" s="7"/>
      <c r="H1327" s="7"/>
      <c r="I1327" s="7"/>
    </row>
    <row r="1328" spans="1:9">
      <c r="A1328" s="4"/>
      <c r="B1328" s="7"/>
      <c r="C1328" s="7"/>
      <c r="D1328" s="7"/>
      <c r="E1328" s="7"/>
      <c r="F1328" s="7"/>
      <c r="G1328" s="7"/>
      <c r="H1328" s="7"/>
      <c r="I1328" s="7"/>
    </row>
    <row r="1329" spans="1:9">
      <c r="A1329" s="4"/>
      <c r="B1329" s="7"/>
      <c r="C1329" s="7"/>
      <c r="D1329" s="7"/>
      <c r="E1329" s="7"/>
      <c r="F1329" s="7"/>
      <c r="G1329" s="7"/>
      <c r="H1329" s="7"/>
      <c r="I1329" s="7"/>
    </row>
    <row r="1330" spans="1:9">
      <c r="A1330" s="4"/>
      <c r="B1330" s="7"/>
      <c r="C1330" s="7"/>
      <c r="D1330" s="7"/>
      <c r="E1330" s="7"/>
      <c r="F1330" s="7"/>
      <c r="G1330" s="7"/>
      <c r="H1330" s="7"/>
      <c r="I1330" s="7"/>
    </row>
    <row r="1331" spans="1:9">
      <c r="A1331" s="4"/>
      <c r="B1331" s="7"/>
      <c r="C1331" s="7"/>
      <c r="D1331" s="7"/>
      <c r="E1331" s="7"/>
      <c r="F1331" s="7"/>
      <c r="G1331" s="7"/>
      <c r="H1331" s="7"/>
      <c r="I1331" s="7"/>
    </row>
    <row r="1332" spans="1:9">
      <c r="A1332" s="4"/>
      <c r="B1332" s="7"/>
      <c r="C1332" s="7"/>
      <c r="D1332" s="7"/>
      <c r="E1332" s="7"/>
      <c r="F1332" s="7"/>
      <c r="G1332" s="7"/>
      <c r="H1332" s="7"/>
      <c r="I1332" s="7"/>
    </row>
    <row r="1333" spans="1:9">
      <c r="A1333" s="4"/>
      <c r="B1333" s="7"/>
      <c r="C1333" s="7"/>
      <c r="D1333" s="7"/>
      <c r="E1333" s="7"/>
      <c r="F1333" s="7"/>
      <c r="G1333" s="7"/>
      <c r="H1333" s="7"/>
      <c r="I1333" s="7"/>
    </row>
    <row r="1334" spans="1:9">
      <c r="A1334" s="4"/>
      <c r="B1334" s="7"/>
      <c r="C1334" s="7"/>
      <c r="D1334" s="7"/>
      <c r="E1334" s="7"/>
      <c r="F1334" s="7"/>
      <c r="G1334" s="7"/>
      <c r="H1334" s="7"/>
      <c r="I1334" s="7"/>
    </row>
    <row r="1335" spans="1:9">
      <c r="A1335" s="4"/>
      <c r="B1335" s="7"/>
      <c r="C1335" s="7"/>
      <c r="D1335" s="7"/>
      <c r="E1335" s="7"/>
      <c r="F1335" s="7"/>
      <c r="G1335" s="7"/>
      <c r="H1335" s="7"/>
      <c r="I1335" s="7"/>
    </row>
    <row r="1336" spans="1:9">
      <c r="A1336" s="4"/>
      <c r="B1336" s="7"/>
      <c r="C1336" s="7"/>
      <c r="D1336" s="7"/>
      <c r="E1336" s="7"/>
      <c r="F1336" s="7"/>
      <c r="G1336" s="7"/>
      <c r="H1336" s="7"/>
      <c r="I1336" s="7"/>
    </row>
    <row r="1337" spans="1:9">
      <c r="A1337" s="4"/>
      <c r="B1337" s="7"/>
      <c r="C1337" s="7"/>
      <c r="D1337" s="7"/>
      <c r="E1337" s="7"/>
      <c r="F1337" s="7"/>
      <c r="G1337" s="7"/>
      <c r="H1337" s="7"/>
      <c r="I1337" s="7"/>
    </row>
    <row r="1338" spans="1:9">
      <c r="A1338" s="4"/>
      <c r="B1338" s="7"/>
      <c r="C1338" s="7"/>
      <c r="D1338" s="7"/>
      <c r="E1338" s="7"/>
      <c r="F1338" s="7"/>
      <c r="G1338" s="7"/>
      <c r="H1338" s="7"/>
      <c r="I1338" s="7"/>
    </row>
    <row r="1339" spans="1:9">
      <c r="A1339" s="4"/>
      <c r="B1339" s="7"/>
      <c r="C1339" s="7"/>
      <c r="D1339" s="7"/>
      <c r="E1339" s="7"/>
      <c r="F1339" s="7"/>
      <c r="G1339" s="7"/>
      <c r="H1339" s="7"/>
      <c r="I1339" s="7"/>
    </row>
    <row r="1340" spans="1:9">
      <c r="A1340" s="4"/>
      <c r="B1340" s="7"/>
      <c r="C1340" s="7"/>
      <c r="D1340" s="7"/>
      <c r="E1340" s="7"/>
      <c r="F1340" s="7"/>
      <c r="G1340" s="7"/>
      <c r="H1340" s="7"/>
      <c r="I1340" s="7"/>
    </row>
    <row r="1341" spans="1:9">
      <c r="A1341" s="4"/>
      <c r="B1341" s="7"/>
      <c r="C1341" s="7"/>
      <c r="D1341" s="7"/>
      <c r="E1341" s="7"/>
      <c r="F1341" s="7"/>
      <c r="G1341" s="7"/>
      <c r="H1341" s="7"/>
      <c r="I1341" s="7"/>
    </row>
    <row r="1342" spans="1:9">
      <c r="A1342" s="4"/>
      <c r="B1342" s="7"/>
      <c r="C1342" s="7"/>
      <c r="D1342" s="7"/>
      <c r="E1342" s="7"/>
      <c r="F1342" s="7"/>
      <c r="G1342" s="7"/>
      <c r="H1342" s="7"/>
      <c r="I1342" s="7"/>
    </row>
    <row r="1343" spans="1:9">
      <c r="A1343" s="4"/>
      <c r="B1343" s="7"/>
      <c r="C1343" s="7"/>
      <c r="D1343" s="7"/>
      <c r="E1343" s="7"/>
      <c r="F1343" s="7"/>
      <c r="G1343" s="7"/>
      <c r="H1343" s="7"/>
      <c r="I1343" s="7"/>
    </row>
    <row r="1344" spans="1:9">
      <c r="A1344" s="4"/>
      <c r="B1344" s="7"/>
      <c r="C1344" s="7"/>
      <c r="D1344" s="7"/>
      <c r="E1344" s="7"/>
      <c r="F1344" s="7"/>
      <c r="G1344" s="7"/>
      <c r="H1344" s="7"/>
      <c r="I1344" s="7"/>
    </row>
    <row r="1345" spans="1:9">
      <c r="A1345" s="4"/>
      <c r="B1345" s="7"/>
      <c r="C1345" s="7"/>
      <c r="D1345" s="7"/>
      <c r="E1345" s="7"/>
      <c r="F1345" s="7"/>
      <c r="G1345" s="7"/>
      <c r="H1345" s="7"/>
      <c r="I1345" s="7"/>
    </row>
    <row r="1346" spans="1:9">
      <c r="A1346" s="4"/>
      <c r="B1346" s="7"/>
      <c r="C1346" s="7"/>
      <c r="D1346" s="7"/>
      <c r="E1346" s="7"/>
      <c r="F1346" s="7"/>
      <c r="G1346" s="7"/>
      <c r="H1346" s="7"/>
      <c r="I1346" s="7"/>
    </row>
    <row r="1347" spans="1:9">
      <c r="A1347" s="4"/>
      <c r="B1347" s="7"/>
      <c r="C1347" s="7"/>
      <c r="D1347" s="7"/>
      <c r="E1347" s="7"/>
      <c r="F1347" s="7"/>
      <c r="G1347" s="7"/>
      <c r="H1347" s="7"/>
      <c r="I1347" s="7"/>
    </row>
    <row r="1348" spans="1:9">
      <c r="A1348" s="4"/>
      <c r="B1348" s="7"/>
      <c r="C1348" s="7"/>
      <c r="D1348" s="7"/>
      <c r="E1348" s="7"/>
      <c r="F1348" s="7"/>
      <c r="G1348" s="7"/>
      <c r="H1348" s="7"/>
      <c r="I1348" s="7"/>
    </row>
    <row r="1349" spans="1:9">
      <c r="A1349" s="4"/>
      <c r="B1349" s="7"/>
      <c r="C1349" s="7"/>
      <c r="D1349" s="7"/>
      <c r="E1349" s="7"/>
      <c r="F1349" s="7"/>
      <c r="G1349" s="7"/>
      <c r="H1349" s="7"/>
      <c r="I1349" s="7"/>
    </row>
    <row r="1350" spans="1:9">
      <c r="A1350" s="4"/>
      <c r="B1350" s="7"/>
      <c r="C1350" s="7"/>
      <c r="D1350" s="7"/>
      <c r="E1350" s="7"/>
      <c r="F1350" s="7"/>
      <c r="G1350" s="7"/>
      <c r="H1350" s="7"/>
      <c r="I1350" s="7"/>
    </row>
    <row r="1351" spans="1:9">
      <c r="A1351" s="4"/>
      <c r="B1351" s="7"/>
      <c r="C1351" s="7"/>
      <c r="D1351" s="7"/>
      <c r="E1351" s="7"/>
      <c r="F1351" s="7"/>
      <c r="G1351" s="7"/>
      <c r="H1351" s="7"/>
      <c r="I1351" s="7"/>
    </row>
    <row r="1352" spans="1:9">
      <c r="A1352" s="4"/>
      <c r="B1352" s="7"/>
      <c r="C1352" s="7"/>
      <c r="D1352" s="7"/>
      <c r="E1352" s="7"/>
      <c r="F1352" s="7"/>
      <c r="G1352" s="7"/>
      <c r="H1352" s="7"/>
      <c r="I1352" s="7"/>
    </row>
    <row r="1353" spans="1:9">
      <c r="A1353" s="4"/>
      <c r="B1353" s="7"/>
      <c r="C1353" s="7"/>
      <c r="D1353" s="7"/>
      <c r="E1353" s="7"/>
      <c r="F1353" s="7"/>
      <c r="G1353" s="7"/>
      <c r="H1353" s="7"/>
      <c r="I1353" s="7"/>
    </row>
    <row r="1354" spans="1:9">
      <c r="A1354" s="4"/>
      <c r="B1354" s="7"/>
      <c r="C1354" s="7"/>
      <c r="D1354" s="7"/>
      <c r="E1354" s="7"/>
      <c r="F1354" s="7"/>
      <c r="G1354" s="7"/>
      <c r="H1354" s="7"/>
      <c r="I1354" s="7"/>
    </row>
    <row r="1355" spans="1:9">
      <c r="A1355" s="4"/>
      <c r="B1355" s="7"/>
      <c r="C1355" s="7"/>
      <c r="D1355" s="7"/>
      <c r="E1355" s="7"/>
      <c r="F1355" s="7"/>
      <c r="G1355" s="7"/>
      <c r="H1355" s="7"/>
      <c r="I1355" s="7"/>
    </row>
    <row r="1356" spans="1:9">
      <c r="A1356" s="4"/>
      <c r="B1356" s="7"/>
      <c r="C1356" s="7"/>
      <c r="D1356" s="7"/>
      <c r="E1356" s="7"/>
      <c r="F1356" s="7"/>
      <c r="G1356" s="7"/>
      <c r="H1356" s="7"/>
      <c r="I1356" s="7"/>
    </row>
    <row r="1357" spans="1:9">
      <c r="A1357" s="4"/>
      <c r="B1357" s="7"/>
      <c r="C1357" s="7"/>
      <c r="D1357" s="7"/>
      <c r="E1357" s="7"/>
      <c r="F1357" s="7"/>
      <c r="G1357" s="7"/>
      <c r="H1357" s="7"/>
      <c r="I1357" s="7"/>
    </row>
    <row r="1358" spans="1:9">
      <c r="A1358" s="4"/>
      <c r="B1358" s="7"/>
      <c r="C1358" s="7"/>
      <c r="D1358" s="7"/>
      <c r="E1358" s="7"/>
      <c r="F1358" s="7"/>
      <c r="G1358" s="7"/>
      <c r="H1358" s="7"/>
      <c r="I1358" s="7"/>
    </row>
    <row r="1359" spans="1:9">
      <c r="A1359" s="4"/>
      <c r="B1359" s="7"/>
      <c r="C1359" s="7"/>
      <c r="D1359" s="7"/>
      <c r="E1359" s="7"/>
      <c r="F1359" s="7"/>
      <c r="G1359" s="7"/>
      <c r="H1359" s="7"/>
      <c r="I1359" s="7"/>
    </row>
    <row r="1360" spans="1:9">
      <c r="A1360" s="4"/>
      <c r="B1360" s="7"/>
      <c r="C1360" s="7"/>
      <c r="D1360" s="7"/>
      <c r="E1360" s="7"/>
      <c r="F1360" s="7"/>
      <c r="G1360" s="7"/>
      <c r="H1360" s="7"/>
      <c r="I1360" s="7"/>
    </row>
    <row r="1361" spans="1:9">
      <c r="A1361" s="4"/>
      <c r="B1361" s="7"/>
      <c r="C1361" s="7"/>
      <c r="D1361" s="7"/>
      <c r="E1361" s="7"/>
      <c r="F1361" s="7"/>
      <c r="G1361" s="7"/>
      <c r="H1361" s="7"/>
      <c r="I1361" s="7"/>
    </row>
    <row r="1362" spans="1:9">
      <c r="A1362" s="4"/>
      <c r="B1362" s="7"/>
      <c r="C1362" s="7"/>
      <c r="D1362" s="7"/>
      <c r="E1362" s="7"/>
      <c r="F1362" s="7"/>
      <c r="G1362" s="7"/>
      <c r="H1362" s="7"/>
      <c r="I1362" s="7"/>
    </row>
    <row r="1363" spans="1:9">
      <c r="A1363" s="4"/>
      <c r="B1363" s="7"/>
      <c r="C1363" s="7"/>
      <c r="D1363" s="7"/>
      <c r="E1363" s="7"/>
      <c r="F1363" s="7"/>
      <c r="G1363" s="7"/>
      <c r="H1363" s="7"/>
      <c r="I1363" s="7"/>
    </row>
    <row r="1364" spans="1:9">
      <c r="A1364" s="4"/>
      <c r="B1364" s="7"/>
      <c r="C1364" s="7"/>
      <c r="D1364" s="7"/>
      <c r="E1364" s="7"/>
      <c r="F1364" s="7"/>
      <c r="G1364" s="7"/>
      <c r="H1364" s="7"/>
      <c r="I1364" s="7"/>
    </row>
    <row r="1365" spans="1:9">
      <c r="A1365" s="4"/>
      <c r="B1365" s="7"/>
      <c r="C1365" s="7"/>
      <c r="D1365" s="7"/>
      <c r="E1365" s="7"/>
      <c r="F1365" s="7"/>
      <c r="G1365" s="7"/>
      <c r="H1365" s="7"/>
      <c r="I1365" s="7"/>
    </row>
    <row r="1366" spans="1:9">
      <c r="A1366" s="4"/>
      <c r="B1366" s="7"/>
      <c r="C1366" s="7"/>
      <c r="D1366" s="7"/>
      <c r="E1366" s="7"/>
      <c r="F1366" s="7"/>
      <c r="G1366" s="7"/>
      <c r="H1366" s="7"/>
      <c r="I1366" s="7"/>
    </row>
    <row r="1367" spans="1:9">
      <c r="A1367" s="4"/>
      <c r="B1367" s="7"/>
      <c r="C1367" s="7"/>
      <c r="D1367" s="7"/>
      <c r="E1367" s="7"/>
      <c r="F1367" s="7"/>
      <c r="G1367" s="7"/>
      <c r="H1367" s="7"/>
      <c r="I1367" s="7"/>
    </row>
    <row r="1368" spans="1:9">
      <c r="A1368" s="4"/>
      <c r="B1368" s="7"/>
      <c r="C1368" s="7"/>
      <c r="D1368" s="7"/>
      <c r="E1368" s="7"/>
      <c r="F1368" s="7"/>
      <c r="G1368" s="7"/>
      <c r="H1368" s="7"/>
      <c r="I1368" s="7"/>
    </row>
    <row r="1369" spans="1:9">
      <c r="A1369" s="4"/>
      <c r="B1369" s="7"/>
      <c r="C1369" s="7"/>
      <c r="D1369" s="7"/>
      <c r="E1369" s="7"/>
      <c r="F1369" s="7"/>
      <c r="G1369" s="7"/>
      <c r="H1369" s="7"/>
      <c r="I1369" s="7"/>
    </row>
    <row r="1370" spans="1:9">
      <c r="A1370" s="4"/>
      <c r="B1370" s="7"/>
      <c r="C1370" s="7"/>
      <c r="D1370" s="7"/>
      <c r="E1370" s="7"/>
      <c r="F1370" s="7"/>
      <c r="G1370" s="7"/>
      <c r="H1370" s="7"/>
      <c r="I1370" s="7"/>
    </row>
    <row r="1371" spans="1:9">
      <c r="A1371" s="4"/>
      <c r="B1371" s="7"/>
      <c r="C1371" s="7"/>
      <c r="D1371" s="7"/>
      <c r="E1371" s="7"/>
      <c r="F1371" s="7"/>
      <c r="G1371" s="7"/>
      <c r="H1371" s="7"/>
      <c r="I1371" s="7"/>
    </row>
    <row r="1372" spans="1:9">
      <c r="A1372" s="4"/>
      <c r="B1372" s="7"/>
      <c r="C1372" s="7"/>
      <c r="D1372" s="7"/>
      <c r="E1372" s="7"/>
      <c r="F1372" s="7"/>
      <c r="G1372" s="7"/>
      <c r="H1372" s="7"/>
      <c r="I1372" s="7"/>
    </row>
    <row r="1373" spans="1:9">
      <c r="A1373" s="4"/>
      <c r="B1373" s="7"/>
      <c r="C1373" s="7"/>
      <c r="D1373" s="7"/>
      <c r="E1373" s="7"/>
      <c r="F1373" s="7"/>
      <c r="G1373" s="7"/>
      <c r="H1373" s="7"/>
      <c r="I1373" s="7"/>
    </row>
    <row r="1374" spans="1:9">
      <c r="A1374" s="4"/>
      <c r="B1374" s="7"/>
      <c r="C1374" s="7"/>
      <c r="D1374" s="7"/>
      <c r="E1374" s="7"/>
      <c r="F1374" s="7"/>
      <c r="G1374" s="7"/>
      <c r="H1374" s="7"/>
      <c r="I1374" s="7"/>
    </row>
    <row r="1375" spans="1:9">
      <c r="A1375" s="4"/>
      <c r="B1375" s="7"/>
      <c r="C1375" s="7"/>
      <c r="D1375" s="7"/>
      <c r="E1375" s="7"/>
      <c r="F1375" s="7"/>
      <c r="G1375" s="7"/>
      <c r="H1375" s="7"/>
      <c r="I1375" s="7"/>
    </row>
    <row r="1376" spans="1:9">
      <c r="A1376" s="4"/>
      <c r="B1376" s="7"/>
      <c r="C1376" s="7"/>
      <c r="D1376" s="7"/>
      <c r="E1376" s="7"/>
      <c r="F1376" s="7"/>
      <c r="G1376" s="7"/>
      <c r="H1376" s="7"/>
      <c r="I1376" s="7"/>
    </row>
    <row r="1377" spans="1:9">
      <c r="A1377" s="4"/>
      <c r="B1377" s="7"/>
      <c r="C1377" s="7"/>
      <c r="D1377" s="7"/>
      <c r="E1377" s="7"/>
      <c r="F1377" s="7"/>
      <c r="G1377" s="7"/>
      <c r="H1377" s="7"/>
      <c r="I1377" s="7"/>
    </row>
    <row r="1378" spans="1:9">
      <c r="A1378" s="4"/>
      <c r="B1378" s="7"/>
      <c r="C1378" s="7"/>
      <c r="D1378" s="7"/>
      <c r="E1378" s="7"/>
      <c r="F1378" s="7"/>
      <c r="G1378" s="7"/>
      <c r="H1378" s="7"/>
      <c r="I1378" s="7"/>
    </row>
    <row r="1379" spans="1:9">
      <c r="A1379" s="4"/>
      <c r="B1379" s="7"/>
      <c r="C1379" s="7"/>
      <c r="D1379" s="7"/>
      <c r="E1379" s="7"/>
      <c r="F1379" s="7"/>
      <c r="G1379" s="7"/>
      <c r="H1379" s="7"/>
      <c r="I1379" s="7"/>
    </row>
    <row r="1380" spans="1:9">
      <c r="A1380" s="4"/>
      <c r="B1380" s="7"/>
      <c r="C1380" s="7"/>
      <c r="D1380" s="7"/>
      <c r="E1380" s="7"/>
      <c r="F1380" s="7"/>
      <c r="G1380" s="7"/>
      <c r="H1380" s="7"/>
      <c r="I1380" s="7"/>
    </row>
    <row r="1381" spans="1:9">
      <c r="A1381" s="4"/>
      <c r="B1381" s="7"/>
      <c r="C1381" s="7"/>
      <c r="D1381" s="7"/>
      <c r="E1381" s="7"/>
      <c r="F1381" s="7"/>
      <c r="G1381" s="7"/>
      <c r="H1381" s="7"/>
      <c r="I1381" s="7"/>
    </row>
    <row r="1382" spans="1:9">
      <c r="A1382" s="4"/>
      <c r="B1382" s="7"/>
      <c r="C1382" s="7"/>
      <c r="D1382" s="7"/>
      <c r="E1382" s="7"/>
      <c r="F1382" s="7"/>
      <c r="G1382" s="7"/>
      <c r="H1382" s="7"/>
      <c r="I1382" s="7"/>
    </row>
    <row r="1383" spans="1:9">
      <c r="A1383" s="4"/>
      <c r="B1383" s="7"/>
      <c r="C1383" s="7"/>
      <c r="D1383" s="7"/>
      <c r="E1383" s="7"/>
      <c r="F1383" s="7"/>
      <c r="G1383" s="7"/>
      <c r="H1383" s="7"/>
      <c r="I1383" s="7"/>
    </row>
    <row r="1384" spans="1:9">
      <c r="A1384" s="4"/>
      <c r="B1384" s="7"/>
      <c r="C1384" s="7"/>
      <c r="D1384" s="7"/>
      <c r="E1384" s="7"/>
      <c r="F1384" s="7"/>
      <c r="G1384" s="7"/>
      <c r="H1384" s="7"/>
      <c r="I1384" s="7"/>
    </row>
    <row r="1385" spans="1:9">
      <c r="A1385" s="4"/>
      <c r="B1385" s="7"/>
      <c r="C1385" s="7"/>
      <c r="D1385" s="7"/>
      <c r="E1385" s="7"/>
      <c r="F1385" s="7"/>
      <c r="G1385" s="7"/>
      <c r="H1385" s="7"/>
      <c r="I1385" s="7"/>
    </row>
    <row r="1386" spans="1:9">
      <c r="A1386" s="4"/>
      <c r="B1386" s="7"/>
      <c r="C1386" s="7"/>
      <c r="D1386" s="7"/>
      <c r="E1386" s="7"/>
      <c r="F1386" s="7"/>
      <c r="G1386" s="7"/>
      <c r="H1386" s="7"/>
      <c r="I1386" s="7"/>
    </row>
    <row r="1387" spans="1:9">
      <c r="A1387" s="4"/>
      <c r="B1387" s="7"/>
      <c r="C1387" s="7"/>
      <c r="D1387" s="7"/>
      <c r="E1387" s="7"/>
      <c r="F1387" s="7"/>
      <c r="G1387" s="7"/>
      <c r="H1387" s="7"/>
      <c r="I1387" s="7"/>
    </row>
    <row r="1388" spans="1:9">
      <c r="A1388" s="4"/>
      <c r="B1388" s="7"/>
      <c r="C1388" s="7"/>
      <c r="D1388" s="7"/>
      <c r="E1388" s="7"/>
      <c r="F1388" s="7"/>
      <c r="G1388" s="7"/>
      <c r="H1388" s="7"/>
      <c r="I1388" s="7"/>
    </row>
    <row r="1389" spans="1:9">
      <c r="A1389" s="4"/>
      <c r="B1389" s="7"/>
      <c r="C1389" s="7"/>
      <c r="D1389" s="7"/>
      <c r="E1389" s="7"/>
      <c r="F1389" s="7"/>
      <c r="G1389" s="7"/>
      <c r="H1389" s="7"/>
      <c r="I1389" s="7"/>
    </row>
    <row r="1390" spans="1:9">
      <c r="A1390" s="4"/>
      <c r="B1390" s="7"/>
      <c r="C1390" s="7"/>
      <c r="D1390" s="7"/>
      <c r="E1390" s="7"/>
      <c r="F1390" s="7"/>
      <c r="G1390" s="7"/>
      <c r="H1390" s="7"/>
      <c r="I1390" s="7"/>
    </row>
    <row r="1391" spans="1:9">
      <c r="A1391" s="4"/>
      <c r="B1391" s="7"/>
      <c r="C1391" s="7"/>
      <c r="D1391" s="7"/>
      <c r="E1391" s="7"/>
      <c r="F1391" s="7"/>
      <c r="G1391" s="7"/>
      <c r="H1391" s="7"/>
      <c r="I1391" s="7"/>
    </row>
    <row r="1392" spans="1:9">
      <c r="A1392" s="4"/>
      <c r="B1392" s="7"/>
      <c r="C1392" s="7"/>
      <c r="D1392" s="7"/>
      <c r="E1392" s="7"/>
      <c r="F1392" s="7"/>
      <c r="G1392" s="7"/>
      <c r="H1392" s="7"/>
      <c r="I1392" s="7"/>
    </row>
    <row r="1393" spans="1:9">
      <c r="A1393" s="4"/>
      <c r="B1393" s="7"/>
      <c r="C1393" s="7"/>
      <c r="D1393" s="7"/>
      <c r="E1393" s="7"/>
      <c r="F1393" s="7"/>
      <c r="G1393" s="7"/>
      <c r="H1393" s="7"/>
      <c r="I1393" s="7"/>
    </row>
    <row r="1394" spans="1:9">
      <c r="A1394" s="4"/>
      <c r="B1394" s="7"/>
      <c r="C1394" s="7"/>
      <c r="D1394" s="7"/>
      <c r="E1394" s="7"/>
      <c r="F1394" s="7"/>
      <c r="G1394" s="7"/>
      <c r="H1394" s="7"/>
      <c r="I1394" s="7"/>
    </row>
    <row r="1395" spans="1:9">
      <c r="A1395" s="4"/>
      <c r="B1395" s="7"/>
      <c r="C1395" s="7"/>
      <c r="D1395" s="7"/>
      <c r="E1395" s="7"/>
      <c r="F1395" s="7"/>
      <c r="G1395" s="7"/>
      <c r="H1395" s="7"/>
      <c r="I1395" s="7"/>
    </row>
    <row r="1396" spans="1:9">
      <c r="A1396" s="4"/>
      <c r="B1396" s="7"/>
      <c r="C1396" s="7"/>
      <c r="D1396" s="7"/>
      <c r="E1396" s="7"/>
      <c r="F1396" s="7"/>
      <c r="G1396" s="7"/>
      <c r="H1396" s="7"/>
      <c r="I1396" s="7"/>
    </row>
    <row r="1397" spans="1:9">
      <c r="A1397" s="4"/>
      <c r="B1397" s="7"/>
      <c r="C1397" s="7"/>
      <c r="D1397" s="7"/>
      <c r="E1397" s="7"/>
      <c r="F1397" s="7"/>
      <c r="G1397" s="7"/>
      <c r="H1397" s="7"/>
      <c r="I1397" s="7"/>
    </row>
    <row r="1398" spans="1:9">
      <c r="A1398" s="4"/>
      <c r="B1398" s="7"/>
      <c r="C1398" s="7"/>
      <c r="D1398" s="7"/>
      <c r="E1398" s="7"/>
      <c r="F1398" s="7"/>
      <c r="G1398" s="7"/>
      <c r="H1398" s="7"/>
      <c r="I1398" s="7"/>
    </row>
    <row r="1399" spans="1:9">
      <c r="A1399" s="4"/>
      <c r="B1399" s="7"/>
      <c r="C1399" s="7"/>
      <c r="D1399" s="7"/>
      <c r="E1399" s="7"/>
      <c r="F1399" s="7"/>
      <c r="G1399" s="7"/>
      <c r="H1399" s="7"/>
      <c r="I1399" s="7"/>
    </row>
    <row r="1400" spans="1:9">
      <c r="A1400" s="4"/>
      <c r="B1400" s="7"/>
      <c r="C1400" s="7"/>
      <c r="D1400" s="7"/>
      <c r="E1400" s="7"/>
      <c r="F1400" s="7"/>
      <c r="G1400" s="7"/>
      <c r="H1400" s="7"/>
      <c r="I1400" s="7"/>
    </row>
    <row r="1401" spans="1:9">
      <c r="A1401" s="4"/>
      <c r="B1401" s="7"/>
      <c r="C1401" s="7"/>
      <c r="D1401" s="7"/>
      <c r="E1401" s="7"/>
      <c r="F1401" s="7"/>
      <c r="G1401" s="7"/>
      <c r="H1401" s="7"/>
      <c r="I1401" s="7"/>
    </row>
    <row r="1402" spans="1:9">
      <c r="A1402" s="4"/>
      <c r="B1402" s="7"/>
      <c r="C1402" s="7"/>
      <c r="D1402" s="7"/>
      <c r="E1402" s="7"/>
      <c r="F1402" s="7"/>
      <c r="G1402" s="7"/>
      <c r="H1402" s="7"/>
      <c r="I1402" s="7"/>
    </row>
    <row r="1403" spans="1:9">
      <c r="A1403" s="4"/>
      <c r="B1403" s="7"/>
      <c r="C1403" s="7"/>
      <c r="D1403" s="7"/>
      <c r="E1403" s="7"/>
      <c r="F1403" s="7"/>
      <c r="G1403" s="7"/>
      <c r="H1403" s="7"/>
      <c r="I1403" s="7"/>
    </row>
    <row r="1404" spans="1:9">
      <c r="A1404" s="4"/>
      <c r="B1404" s="7"/>
      <c r="C1404" s="7"/>
      <c r="D1404" s="7"/>
      <c r="E1404" s="7"/>
      <c r="F1404" s="7"/>
      <c r="G1404" s="7"/>
      <c r="H1404" s="7"/>
      <c r="I1404" s="7"/>
    </row>
    <row r="1405" spans="1:9">
      <c r="A1405" s="4"/>
      <c r="B1405" s="7"/>
      <c r="C1405" s="7"/>
      <c r="D1405" s="7"/>
      <c r="E1405" s="7"/>
      <c r="F1405" s="7"/>
      <c r="G1405" s="7"/>
      <c r="H1405" s="7"/>
      <c r="I1405" s="7"/>
    </row>
    <row r="1406" spans="1:9">
      <c r="A1406" s="4"/>
      <c r="B1406" s="7"/>
      <c r="C1406" s="7"/>
      <c r="D1406" s="7"/>
      <c r="E1406" s="7"/>
      <c r="F1406" s="7"/>
      <c r="G1406" s="7"/>
      <c r="H1406" s="7"/>
      <c r="I1406" s="7"/>
    </row>
    <row r="1407" spans="1:9">
      <c r="A1407" s="4"/>
      <c r="B1407" s="7"/>
      <c r="C1407" s="7"/>
      <c r="D1407" s="7"/>
      <c r="E1407" s="7"/>
      <c r="F1407" s="7"/>
      <c r="G1407" s="7"/>
      <c r="H1407" s="7"/>
      <c r="I1407" s="7"/>
    </row>
    <row r="1408" spans="1:9">
      <c r="A1408" s="4"/>
      <c r="B1408" s="7"/>
      <c r="C1408" s="7"/>
      <c r="D1408" s="7"/>
      <c r="E1408" s="7"/>
      <c r="F1408" s="7"/>
      <c r="G1408" s="7"/>
      <c r="H1408" s="7"/>
      <c r="I1408" s="7"/>
    </row>
    <row r="1409" spans="1:9">
      <c r="A1409" s="4"/>
      <c r="B1409" s="7"/>
      <c r="C1409" s="7"/>
      <c r="D1409" s="7"/>
      <c r="E1409" s="7"/>
      <c r="F1409" s="7"/>
      <c r="G1409" s="7"/>
      <c r="H1409" s="7"/>
      <c r="I1409" s="7"/>
    </row>
    <row r="1410" spans="1:9">
      <c r="A1410" s="4"/>
      <c r="B1410" s="7"/>
      <c r="C1410" s="7"/>
      <c r="D1410" s="7"/>
      <c r="E1410" s="7"/>
      <c r="F1410" s="7"/>
      <c r="G1410" s="7"/>
      <c r="H1410" s="7"/>
      <c r="I1410" s="7"/>
    </row>
    <row r="1411" spans="1:9">
      <c r="A1411" s="4"/>
      <c r="B1411" s="7"/>
      <c r="C1411" s="7"/>
      <c r="D1411" s="7"/>
      <c r="E1411" s="7"/>
      <c r="F1411" s="7"/>
      <c r="G1411" s="7"/>
      <c r="H1411" s="7"/>
      <c r="I1411" s="7"/>
    </row>
    <row r="1412" spans="1:9">
      <c r="A1412" s="4"/>
      <c r="B1412" s="7"/>
      <c r="C1412" s="7"/>
      <c r="D1412" s="7"/>
      <c r="E1412" s="7"/>
      <c r="F1412" s="7"/>
      <c r="G1412" s="7"/>
      <c r="H1412" s="7"/>
      <c r="I1412" s="7"/>
    </row>
    <row r="1413" spans="1:9">
      <c r="A1413" s="4"/>
      <c r="B1413" s="7"/>
      <c r="C1413" s="7"/>
      <c r="D1413" s="7"/>
      <c r="E1413" s="7"/>
      <c r="F1413" s="7"/>
      <c r="G1413" s="7"/>
      <c r="H1413" s="7"/>
      <c r="I1413" s="7"/>
    </row>
    <row r="1414" spans="1:9">
      <c r="A1414" s="4"/>
      <c r="B1414" s="7"/>
      <c r="C1414" s="7"/>
      <c r="D1414" s="7"/>
      <c r="E1414" s="7"/>
      <c r="F1414" s="7"/>
      <c r="G1414" s="7"/>
      <c r="H1414" s="7"/>
      <c r="I1414" s="7"/>
    </row>
    <row r="1415" spans="1:9">
      <c r="A1415" s="4"/>
      <c r="B1415" s="7"/>
      <c r="C1415" s="7"/>
      <c r="D1415" s="7"/>
      <c r="E1415" s="7"/>
      <c r="F1415" s="7"/>
      <c r="G1415" s="7"/>
      <c r="H1415" s="7"/>
      <c r="I1415" s="7"/>
    </row>
    <row r="1416" spans="1:9">
      <c r="A1416" s="4"/>
      <c r="B1416" s="7"/>
      <c r="C1416" s="7"/>
      <c r="D1416" s="7"/>
      <c r="E1416" s="7"/>
      <c r="F1416" s="7"/>
      <c r="G1416" s="7"/>
      <c r="H1416" s="7"/>
      <c r="I1416" s="7"/>
    </row>
    <row r="1417" spans="1:9">
      <c r="A1417" s="4"/>
      <c r="B1417" s="7"/>
      <c r="C1417" s="7"/>
      <c r="D1417" s="7"/>
      <c r="E1417" s="7"/>
      <c r="F1417" s="7"/>
      <c r="G1417" s="7"/>
      <c r="H1417" s="7"/>
      <c r="I1417" s="7"/>
    </row>
    <row r="1418" spans="1:9">
      <c r="A1418" s="4"/>
      <c r="B1418" s="7"/>
      <c r="C1418" s="7"/>
      <c r="D1418" s="7"/>
      <c r="E1418" s="7"/>
      <c r="F1418" s="7"/>
      <c r="G1418" s="7"/>
      <c r="H1418" s="7"/>
      <c r="I1418" s="7"/>
    </row>
    <row r="1419" spans="1:9">
      <c r="A1419" s="4"/>
      <c r="B1419" s="7"/>
      <c r="C1419" s="7"/>
      <c r="D1419" s="7"/>
      <c r="E1419" s="7"/>
      <c r="F1419" s="7"/>
      <c r="G1419" s="7"/>
      <c r="H1419" s="7"/>
      <c r="I1419" s="7"/>
    </row>
    <row r="1420" spans="1:9">
      <c r="A1420" s="4"/>
      <c r="B1420" s="7"/>
      <c r="C1420" s="7"/>
      <c r="D1420" s="7"/>
      <c r="E1420" s="7"/>
      <c r="F1420" s="7"/>
      <c r="G1420" s="7"/>
      <c r="H1420" s="7"/>
      <c r="I1420" s="7"/>
    </row>
    <row r="1421" spans="1:9">
      <c r="A1421" s="4"/>
      <c r="B1421" s="7"/>
      <c r="C1421" s="7"/>
      <c r="D1421" s="7"/>
      <c r="E1421" s="7"/>
      <c r="F1421" s="7"/>
      <c r="G1421" s="7"/>
      <c r="H1421" s="7"/>
      <c r="I1421" s="7"/>
    </row>
    <row r="1422" spans="1:9">
      <c r="A1422" s="4"/>
      <c r="B1422" s="7"/>
      <c r="C1422" s="7"/>
      <c r="D1422" s="7"/>
      <c r="E1422" s="7"/>
      <c r="F1422" s="7"/>
      <c r="G1422" s="7"/>
      <c r="H1422" s="7"/>
      <c r="I1422" s="7"/>
    </row>
    <row r="1423" spans="1:9">
      <c r="A1423" s="4"/>
      <c r="B1423" s="7"/>
      <c r="C1423" s="7"/>
      <c r="D1423" s="7"/>
      <c r="E1423" s="7"/>
      <c r="F1423" s="7"/>
      <c r="G1423" s="7"/>
      <c r="H1423" s="7"/>
      <c r="I1423" s="7"/>
    </row>
    <row r="1424" spans="1:9">
      <c r="A1424" s="4"/>
      <c r="B1424" s="7"/>
      <c r="C1424" s="7"/>
      <c r="D1424" s="7"/>
      <c r="E1424" s="7"/>
      <c r="F1424" s="7"/>
      <c r="G1424" s="7"/>
      <c r="H1424" s="7"/>
      <c r="I1424" s="7"/>
    </row>
    <row r="1425" spans="1:9">
      <c r="A1425" s="4"/>
      <c r="B1425" s="7"/>
      <c r="C1425" s="7"/>
      <c r="D1425" s="7"/>
      <c r="E1425" s="7"/>
      <c r="F1425" s="7"/>
      <c r="G1425" s="7"/>
      <c r="H1425" s="7"/>
      <c r="I1425" s="7"/>
    </row>
    <row r="1426" spans="1:9">
      <c r="A1426" s="4"/>
      <c r="B1426" s="7"/>
      <c r="C1426" s="7"/>
      <c r="D1426" s="7"/>
      <c r="E1426" s="7"/>
      <c r="F1426" s="7"/>
      <c r="G1426" s="7"/>
      <c r="H1426" s="7"/>
      <c r="I1426" s="7"/>
    </row>
    <row r="1427" spans="1:9">
      <c r="A1427" s="4"/>
      <c r="B1427" s="7"/>
      <c r="C1427" s="7"/>
      <c r="D1427" s="7"/>
      <c r="E1427" s="7"/>
      <c r="F1427" s="7"/>
      <c r="G1427" s="7"/>
      <c r="H1427" s="7"/>
      <c r="I1427" s="7"/>
    </row>
    <row r="1428" spans="1:9">
      <c r="A1428" s="4"/>
      <c r="B1428" s="7"/>
      <c r="C1428" s="7"/>
      <c r="D1428" s="7"/>
      <c r="E1428" s="7"/>
      <c r="F1428" s="7"/>
      <c r="G1428" s="7"/>
      <c r="H1428" s="7"/>
      <c r="I1428" s="7"/>
    </row>
    <row r="1429" spans="1:9">
      <c r="A1429" s="4"/>
      <c r="B1429" s="7"/>
      <c r="C1429" s="7"/>
      <c r="D1429" s="7"/>
      <c r="E1429" s="7"/>
      <c r="F1429" s="7"/>
      <c r="G1429" s="7"/>
      <c r="H1429" s="7"/>
      <c r="I1429" s="7"/>
    </row>
    <row r="1430" spans="1:9">
      <c r="A1430" s="4"/>
      <c r="B1430" s="7"/>
      <c r="C1430" s="7"/>
      <c r="D1430" s="7"/>
      <c r="E1430" s="7"/>
      <c r="F1430" s="7"/>
      <c r="G1430" s="7"/>
      <c r="H1430" s="7"/>
      <c r="I1430" s="7"/>
    </row>
    <row r="1431" spans="1:9">
      <c r="A1431" s="4"/>
      <c r="B1431" s="7"/>
      <c r="C1431" s="7"/>
      <c r="D1431" s="7"/>
      <c r="E1431" s="7"/>
      <c r="F1431" s="7"/>
      <c r="G1431" s="7"/>
      <c r="H1431" s="7"/>
      <c r="I1431" s="7"/>
    </row>
    <row r="1432" spans="1:9">
      <c r="A1432" s="4"/>
      <c r="B1432" s="7"/>
      <c r="C1432" s="7"/>
      <c r="D1432" s="7"/>
      <c r="E1432" s="7"/>
      <c r="F1432" s="7"/>
      <c r="G1432" s="7"/>
      <c r="H1432" s="7"/>
      <c r="I1432" s="7"/>
    </row>
    <row r="1433" spans="1:9">
      <c r="A1433" s="4"/>
      <c r="B1433" s="7"/>
      <c r="C1433" s="7"/>
      <c r="D1433" s="7"/>
      <c r="E1433" s="7"/>
      <c r="F1433" s="7"/>
      <c r="G1433" s="7"/>
      <c r="H1433" s="7"/>
      <c r="I1433" s="7"/>
    </row>
    <row r="1434" spans="1:9">
      <c r="A1434" s="4"/>
      <c r="B1434" s="7"/>
      <c r="C1434" s="7"/>
      <c r="D1434" s="7"/>
      <c r="E1434" s="7"/>
      <c r="F1434" s="7"/>
      <c r="G1434" s="7"/>
      <c r="H1434" s="7"/>
      <c r="I1434" s="7"/>
    </row>
    <row r="1435" spans="1:9">
      <c r="A1435" s="4"/>
      <c r="B1435" s="7"/>
      <c r="C1435" s="7"/>
      <c r="D1435" s="7"/>
      <c r="E1435" s="7"/>
      <c r="F1435" s="7"/>
      <c r="G1435" s="7"/>
      <c r="H1435" s="7"/>
      <c r="I1435" s="7"/>
    </row>
    <row r="1436" spans="1:9">
      <c r="A1436" s="4"/>
      <c r="B1436" s="7"/>
      <c r="C1436" s="7"/>
      <c r="D1436" s="7"/>
      <c r="E1436" s="7"/>
      <c r="F1436" s="7"/>
      <c r="G1436" s="7"/>
      <c r="H1436" s="7"/>
      <c r="I1436" s="7"/>
    </row>
    <row r="1437" spans="1:9">
      <c r="A1437" s="4"/>
      <c r="B1437" s="7"/>
      <c r="C1437" s="7"/>
      <c r="D1437" s="7"/>
      <c r="E1437" s="7"/>
      <c r="F1437" s="7"/>
      <c r="G1437" s="7"/>
      <c r="H1437" s="7"/>
      <c r="I1437" s="7"/>
    </row>
    <row r="1438" spans="1:9">
      <c r="A1438" s="4"/>
      <c r="B1438" s="7"/>
      <c r="C1438" s="7"/>
      <c r="D1438" s="7"/>
      <c r="E1438" s="7"/>
      <c r="F1438" s="7"/>
      <c r="G1438" s="7"/>
      <c r="H1438" s="7"/>
      <c r="I1438" s="7"/>
    </row>
    <row r="1439" spans="1:9">
      <c r="A1439" s="4"/>
      <c r="B1439" s="7"/>
      <c r="C1439" s="7"/>
      <c r="D1439" s="7"/>
      <c r="E1439" s="7"/>
      <c r="F1439" s="7"/>
      <c r="G1439" s="7"/>
      <c r="H1439" s="7"/>
      <c r="I1439" s="7"/>
    </row>
    <row r="1440" spans="1:9">
      <c r="A1440" s="4"/>
      <c r="B1440" s="7"/>
      <c r="C1440" s="7"/>
      <c r="D1440" s="7"/>
      <c r="E1440" s="7"/>
      <c r="F1440" s="7"/>
      <c r="G1440" s="7"/>
      <c r="H1440" s="7"/>
      <c r="I1440" s="7"/>
    </row>
    <row r="1441" spans="1:9">
      <c r="A1441" s="4"/>
      <c r="B1441" s="7"/>
      <c r="C1441" s="7"/>
      <c r="D1441" s="7"/>
      <c r="E1441" s="7"/>
      <c r="F1441" s="7"/>
      <c r="G1441" s="7"/>
      <c r="H1441" s="7"/>
      <c r="I1441" s="7"/>
    </row>
    <row r="1442" spans="1:9">
      <c r="A1442" s="4"/>
      <c r="B1442" s="7"/>
      <c r="C1442" s="7"/>
      <c r="D1442" s="7"/>
      <c r="E1442" s="7"/>
      <c r="F1442" s="7"/>
      <c r="G1442" s="7"/>
      <c r="H1442" s="7"/>
      <c r="I1442" s="7"/>
    </row>
    <row r="1443" spans="1:9">
      <c r="A1443" s="4"/>
      <c r="B1443" s="7"/>
      <c r="C1443" s="7"/>
      <c r="D1443" s="7"/>
      <c r="E1443" s="7"/>
      <c r="F1443" s="7"/>
      <c r="G1443" s="7"/>
      <c r="H1443" s="7"/>
      <c r="I1443" s="7"/>
    </row>
    <row r="1444" spans="1:9">
      <c r="A1444" s="4"/>
      <c r="B1444" s="7"/>
      <c r="C1444" s="7"/>
      <c r="D1444" s="7"/>
      <c r="E1444" s="7"/>
      <c r="F1444" s="7"/>
      <c r="G1444" s="7"/>
      <c r="H1444" s="7"/>
      <c r="I1444" s="7"/>
    </row>
    <row r="1445" spans="1:9">
      <c r="A1445" s="4"/>
      <c r="B1445" s="7"/>
      <c r="C1445" s="7"/>
      <c r="D1445" s="7"/>
      <c r="E1445" s="7"/>
      <c r="F1445" s="7"/>
      <c r="G1445" s="7"/>
      <c r="H1445" s="7"/>
      <c r="I1445" s="7"/>
    </row>
    <row r="1446" spans="1:9">
      <c r="A1446" s="4"/>
      <c r="B1446" s="7"/>
      <c r="C1446" s="7"/>
      <c r="D1446" s="7"/>
      <c r="E1446" s="7"/>
      <c r="F1446" s="7"/>
      <c r="G1446" s="7"/>
      <c r="H1446" s="7"/>
      <c r="I1446" s="7"/>
    </row>
    <row r="1447" spans="1:9">
      <c r="A1447" s="4"/>
      <c r="B1447" s="7"/>
      <c r="C1447" s="7"/>
      <c r="D1447" s="7"/>
      <c r="E1447" s="7"/>
      <c r="F1447" s="7"/>
      <c r="G1447" s="7"/>
      <c r="H1447" s="7"/>
      <c r="I1447" s="7"/>
    </row>
    <row r="1448" spans="1:9">
      <c r="A1448" s="4"/>
      <c r="B1448" s="7"/>
      <c r="C1448" s="7"/>
      <c r="D1448" s="7"/>
      <c r="E1448" s="7"/>
      <c r="F1448" s="7"/>
      <c r="G1448" s="7"/>
      <c r="H1448" s="7"/>
      <c r="I1448" s="7"/>
    </row>
    <row r="1449" spans="1:9">
      <c r="A1449" s="4"/>
      <c r="B1449" s="7"/>
      <c r="C1449" s="7"/>
      <c r="D1449" s="7"/>
      <c r="E1449" s="7"/>
      <c r="F1449" s="7"/>
      <c r="G1449" s="7"/>
      <c r="H1449" s="7"/>
      <c r="I1449" s="7"/>
    </row>
    <row r="1450" spans="1:9">
      <c r="A1450" s="4"/>
      <c r="B1450" s="7"/>
      <c r="C1450" s="7"/>
      <c r="D1450" s="7"/>
      <c r="E1450" s="7"/>
      <c r="F1450" s="7"/>
      <c r="G1450" s="7"/>
      <c r="H1450" s="7"/>
      <c r="I1450" s="7"/>
    </row>
    <row r="1451" spans="1:9">
      <c r="A1451" s="4"/>
      <c r="B1451" s="7"/>
      <c r="C1451" s="7"/>
      <c r="D1451" s="7"/>
      <c r="E1451" s="7"/>
      <c r="F1451" s="7"/>
      <c r="G1451" s="7"/>
      <c r="H1451" s="7"/>
      <c r="I1451" s="7"/>
    </row>
    <row r="1452" spans="1:9">
      <c r="A1452" s="4"/>
      <c r="B1452" s="7"/>
      <c r="C1452" s="7"/>
      <c r="D1452" s="7"/>
      <c r="E1452" s="7"/>
      <c r="F1452" s="7"/>
      <c r="G1452" s="7"/>
      <c r="H1452" s="7"/>
      <c r="I1452" s="7"/>
    </row>
    <row r="1453" spans="1:9">
      <c r="A1453" s="4"/>
      <c r="B1453" s="7"/>
      <c r="C1453" s="7"/>
      <c r="D1453" s="7"/>
      <c r="E1453" s="7"/>
      <c r="F1453" s="7"/>
      <c r="G1453" s="7"/>
      <c r="H1453" s="7"/>
      <c r="I1453" s="7"/>
    </row>
    <row r="1454" spans="1:9">
      <c r="A1454" s="4"/>
      <c r="B1454" s="7"/>
      <c r="C1454" s="7"/>
      <c r="D1454" s="7"/>
      <c r="E1454" s="7"/>
      <c r="F1454" s="7"/>
      <c r="G1454" s="7"/>
      <c r="H1454" s="7"/>
      <c r="I1454" s="7"/>
    </row>
    <row r="1455" spans="1:9">
      <c r="A1455" s="4"/>
      <c r="B1455" s="7"/>
      <c r="C1455" s="7"/>
      <c r="D1455" s="7"/>
      <c r="E1455" s="7"/>
      <c r="F1455" s="7"/>
      <c r="G1455" s="7"/>
      <c r="H1455" s="7"/>
      <c r="I1455" s="7"/>
    </row>
    <row r="1456" spans="1:9">
      <c r="A1456" s="4"/>
      <c r="B1456" s="7"/>
      <c r="C1456" s="7"/>
      <c r="D1456" s="7"/>
      <c r="E1456" s="7"/>
      <c r="F1456" s="7"/>
      <c r="G1456" s="7"/>
      <c r="H1456" s="7"/>
      <c r="I1456" s="7"/>
    </row>
    <row r="1457" spans="1:9">
      <c r="A1457" s="4"/>
      <c r="B1457" s="7"/>
      <c r="C1457" s="7"/>
      <c r="D1457" s="7"/>
      <c r="E1457" s="7"/>
      <c r="F1457" s="7"/>
      <c r="G1457" s="7"/>
      <c r="H1457" s="7"/>
      <c r="I1457" s="7"/>
    </row>
    <row r="1458" spans="1:9">
      <c r="A1458" s="4"/>
      <c r="B1458" s="7"/>
      <c r="C1458" s="7"/>
      <c r="D1458" s="7"/>
      <c r="E1458" s="7"/>
      <c r="F1458" s="7"/>
      <c r="G1458" s="7"/>
      <c r="H1458" s="7"/>
      <c r="I1458" s="7"/>
    </row>
    <row r="1459" spans="1:9">
      <c r="A1459" s="4"/>
      <c r="B1459" s="7"/>
      <c r="C1459" s="7"/>
      <c r="D1459" s="7"/>
      <c r="E1459" s="7"/>
      <c r="F1459" s="7"/>
      <c r="G1459" s="7"/>
      <c r="H1459" s="7"/>
      <c r="I1459" s="7"/>
    </row>
    <row r="1460" spans="1:9">
      <c r="A1460" s="4"/>
      <c r="B1460" s="7"/>
      <c r="C1460" s="7"/>
      <c r="D1460" s="7"/>
      <c r="E1460" s="7"/>
      <c r="F1460" s="7"/>
      <c r="G1460" s="7"/>
      <c r="H1460" s="7"/>
      <c r="I1460" s="7"/>
    </row>
    <row r="1461" spans="1:9">
      <c r="A1461" s="4"/>
      <c r="B1461" s="7"/>
      <c r="C1461" s="7"/>
      <c r="D1461" s="7"/>
      <c r="E1461" s="7"/>
      <c r="F1461" s="7"/>
      <c r="G1461" s="7"/>
      <c r="H1461" s="7"/>
      <c r="I1461" s="7"/>
    </row>
    <row r="1462" spans="1:9">
      <c r="A1462" s="4"/>
      <c r="B1462" s="7"/>
      <c r="C1462" s="7"/>
      <c r="D1462" s="7"/>
      <c r="E1462" s="7"/>
      <c r="F1462" s="7"/>
      <c r="G1462" s="7"/>
      <c r="H1462" s="7"/>
      <c r="I1462" s="7"/>
    </row>
    <row r="1463" spans="1:9">
      <c r="A1463" s="4"/>
      <c r="B1463" s="7"/>
      <c r="C1463" s="7"/>
      <c r="D1463" s="7"/>
      <c r="E1463" s="7"/>
      <c r="F1463" s="7"/>
      <c r="G1463" s="7"/>
      <c r="H1463" s="7"/>
      <c r="I1463" s="7"/>
    </row>
    <row r="1464" spans="1:9">
      <c r="A1464" s="4"/>
      <c r="B1464" s="7"/>
      <c r="C1464" s="7"/>
      <c r="D1464" s="7"/>
      <c r="E1464" s="7"/>
      <c r="F1464" s="7"/>
      <c r="G1464" s="7"/>
      <c r="H1464" s="7"/>
      <c r="I1464" s="7"/>
    </row>
    <row r="1465" spans="1:9">
      <c r="A1465" s="4"/>
      <c r="B1465" s="7"/>
      <c r="C1465" s="7"/>
      <c r="D1465" s="7"/>
      <c r="E1465" s="7"/>
      <c r="F1465" s="7"/>
      <c r="G1465" s="7"/>
      <c r="H1465" s="7"/>
      <c r="I1465" s="7"/>
    </row>
    <row r="1466" spans="1:9">
      <c r="A1466" s="4"/>
      <c r="B1466" s="7"/>
      <c r="C1466" s="7"/>
      <c r="D1466" s="7"/>
      <c r="E1466" s="7"/>
      <c r="F1466" s="7"/>
      <c r="G1466" s="7"/>
      <c r="H1466" s="7"/>
      <c r="I1466" s="7"/>
    </row>
    <row r="1467" spans="1:9">
      <c r="A1467" s="4"/>
      <c r="B1467" s="7"/>
      <c r="C1467" s="7"/>
      <c r="D1467" s="7"/>
      <c r="E1467" s="7"/>
      <c r="F1467" s="7"/>
      <c r="G1467" s="7"/>
      <c r="H1467" s="7"/>
      <c r="I1467" s="7"/>
    </row>
    <row r="1468" spans="1:9">
      <c r="A1468" s="4"/>
      <c r="B1468" s="7"/>
      <c r="C1468" s="7"/>
      <c r="D1468" s="7"/>
      <c r="E1468" s="7"/>
      <c r="F1468" s="7"/>
      <c r="G1468" s="7"/>
      <c r="H1468" s="7"/>
      <c r="I1468" s="7"/>
    </row>
    <row r="1469" spans="1:9">
      <c r="A1469" s="4"/>
      <c r="B1469" s="7"/>
      <c r="C1469" s="7"/>
      <c r="D1469" s="7"/>
      <c r="E1469" s="7"/>
      <c r="F1469" s="7"/>
      <c r="G1469" s="7"/>
      <c r="H1469" s="7"/>
      <c r="I1469" s="7"/>
    </row>
    <row r="1470" spans="1:9">
      <c r="A1470" s="4"/>
      <c r="B1470" s="7"/>
      <c r="C1470" s="7"/>
      <c r="D1470" s="7"/>
      <c r="E1470" s="7"/>
      <c r="F1470" s="7"/>
      <c r="G1470" s="7"/>
      <c r="H1470" s="7"/>
      <c r="I1470" s="7"/>
    </row>
    <row r="1471" spans="1:9">
      <c r="A1471" s="4"/>
      <c r="B1471" s="7"/>
      <c r="C1471" s="7"/>
      <c r="D1471" s="7"/>
      <c r="E1471" s="7"/>
      <c r="F1471" s="7"/>
      <c r="G1471" s="7"/>
      <c r="H1471" s="7"/>
      <c r="I1471" s="7"/>
    </row>
    <row r="1472" spans="1:9">
      <c r="A1472" s="4"/>
      <c r="B1472" s="7"/>
      <c r="C1472" s="7"/>
      <c r="D1472" s="7"/>
      <c r="E1472" s="7"/>
      <c r="F1472" s="7"/>
      <c r="G1472" s="7"/>
      <c r="H1472" s="7"/>
      <c r="I1472" s="7"/>
    </row>
    <row r="1473" spans="1:9">
      <c r="A1473" s="4"/>
      <c r="B1473" s="7"/>
      <c r="C1473" s="7"/>
      <c r="D1473" s="7"/>
      <c r="E1473" s="7"/>
      <c r="F1473" s="7"/>
      <c r="G1473" s="7"/>
      <c r="H1473" s="7"/>
      <c r="I1473" s="7"/>
    </row>
    <row r="1474" spans="1:9">
      <c r="A1474" s="4"/>
      <c r="B1474" s="7"/>
      <c r="C1474" s="7"/>
      <c r="D1474" s="7"/>
      <c r="E1474" s="7"/>
      <c r="F1474" s="7"/>
      <c r="G1474" s="7"/>
      <c r="H1474" s="7"/>
      <c r="I1474" s="7"/>
    </row>
    <row r="1475" spans="1:9">
      <c r="A1475" s="4"/>
      <c r="B1475" s="7"/>
      <c r="C1475" s="7"/>
      <c r="D1475" s="7"/>
      <c r="E1475" s="7"/>
      <c r="F1475" s="7"/>
      <c r="G1475" s="7"/>
      <c r="H1475" s="7"/>
      <c r="I1475" s="7"/>
    </row>
    <row r="1476" spans="1:9">
      <c r="A1476" s="4"/>
      <c r="B1476" s="7"/>
      <c r="C1476" s="7"/>
      <c r="D1476" s="7"/>
      <c r="E1476" s="7"/>
      <c r="F1476" s="7"/>
      <c r="G1476" s="7"/>
      <c r="H1476" s="7"/>
      <c r="I1476" s="7"/>
    </row>
    <row r="1477" spans="1:9">
      <c r="A1477" s="4"/>
      <c r="B1477" s="7"/>
      <c r="C1477" s="7"/>
      <c r="D1477" s="7"/>
      <c r="E1477" s="7"/>
      <c r="F1477" s="7"/>
      <c r="G1477" s="7"/>
      <c r="H1477" s="7"/>
      <c r="I1477" s="7"/>
    </row>
    <row r="1478" spans="1:9">
      <c r="A1478" s="4"/>
      <c r="B1478" s="7"/>
      <c r="C1478" s="7"/>
      <c r="D1478" s="7"/>
      <c r="E1478" s="7"/>
      <c r="F1478" s="7"/>
      <c r="G1478" s="7"/>
      <c r="H1478" s="7"/>
      <c r="I1478" s="7"/>
    </row>
    <row r="1479" spans="1:9">
      <c r="A1479" s="4"/>
      <c r="B1479" s="7"/>
      <c r="C1479" s="7"/>
      <c r="D1479" s="7"/>
      <c r="E1479" s="7"/>
      <c r="F1479" s="7"/>
      <c r="G1479" s="7"/>
      <c r="H1479" s="7"/>
      <c r="I1479" s="7"/>
    </row>
    <row r="1480" spans="1:9">
      <c r="A1480" s="4"/>
      <c r="B1480" s="7"/>
      <c r="C1480" s="7"/>
      <c r="D1480" s="7"/>
      <c r="E1480" s="7"/>
      <c r="F1480" s="7"/>
      <c r="G1480" s="7"/>
      <c r="H1480" s="7"/>
      <c r="I1480" s="7"/>
    </row>
    <row r="1481" spans="1:9">
      <c r="A1481" s="4"/>
      <c r="B1481" s="7"/>
      <c r="C1481" s="7"/>
      <c r="D1481" s="7"/>
      <c r="E1481" s="7"/>
      <c r="F1481" s="7"/>
      <c r="G1481" s="7"/>
      <c r="H1481" s="7"/>
      <c r="I1481" s="7"/>
    </row>
    <row r="1482" spans="1:9">
      <c r="A1482" s="4"/>
      <c r="B1482" s="7"/>
      <c r="C1482" s="7"/>
      <c r="D1482" s="7"/>
      <c r="E1482" s="7"/>
      <c r="F1482" s="7"/>
      <c r="G1482" s="7"/>
      <c r="H1482" s="7"/>
      <c r="I1482" s="7"/>
    </row>
    <row r="1483" spans="1:9">
      <c r="A1483" s="4"/>
      <c r="B1483" s="7"/>
      <c r="C1483" s="7"/>
      <c r="D1483" s="7"/>
      <c r="E1483" s="7"/>
      <c r="F1483" s="7"/>
      <c r="G1483" s="7"/>
      <c r="H1483" s="7"/>
      <c r="I1483" s="7"/>
    </row>
    <row r="1484" spans="1:9">
      <c r="A1484" s="4"/>
      <c r="B1484" s="7"/>
      <c r="C1484" s="7"/>
      <c r="D1484" s="7"/>
      <c r="E1484" s="7"/>
      <c r="F1484" s="7"/>
      <c r="G1484" s="7"/>
      <c r="H1484" s="7"/>
      <c r="I1484" s="7"/>
    </row>
    <row r="1485" spans="1:9">
      <c r="A1485" s="4"/>
      <c r="B1485" s="7"/>
      <c r="C1485" s="7"/>
      <c r="D1485" s="7"/>
      <c r="E1485" s="7"/>
      <c r="F1485" s="7"/>
      <c r="G1485" s="7"/>
      <c r="H1485" s="7"/>
      <c r="I1485" s="7"/>
    </row>
    <row r="1486" spans="1:9">
      <c r="A1486" s="4"/>
      <c r="B1486" s="7"/>
      <c r="C1486" s="7"/>
      <c r="D1486" s="7"/>
      <c r="E1486" s="7"/>
      <c r="F1486" s="7"/>
      <c r="G1486" s="7"/>
      <c r="H1486" s="7"/>
      <c r="I1486" s="7"/>
    </row>
    <row r="1487" spans="1:9">
      <c r="A1487" s="4"/>
      <c r="B1487" s="7"/>
      <c r="C1487" s="7"/>
      <c r="D1487" s="7"/>
      <c r="E1487" s="7"/>
      <c r="F1487" s="7"/>
      <c r="G1487" s="7"/>
      <c r="H1487" s="7"/>
      <c r="I1487" s="7"/>
    </row>
    <row r="1488" spans="1:9">
      <c r="A1488" s="4"/>
      <c r="B1488" s="7"/>
      <c r="C1488" s="7"/>
      <c r="D1488" s="7"/>
      <c r="E1488" s="7"/>
      <c r="F1488" s="7"/>
      <c r="G1488" s="7"/>
      <c r="H1488" s="7"/>
      <c r="I1488" s="7"/>
    </row>
    <row r="1489" spans="1:9">
      <c r="A1489" s="4"/>
      <c r="B1489" s="7"/>
      <c r="C1489" s="7"/>
      <c r="D1489" s="7"/>
      <c r="E1489" s="7"/>
      <c r="F1489" s="7"/>
      <c r="G1489" s="7"/>
      <c r="H1489" s="7"/>
      <c r="I1489" s="7"/>
    </row>
    <row r="1490" spans="1:9">
      <c r="A1490" s="4"/>
      <c r="B1490" s="7"/>
      <c r="C1490" s="7"/>
      <c r="D1490" s="7"/>
      <c r="E1490" s="7"/>
      <c r="F1490" s="7"/>
      <c r="G1490" s="7"/>
      <c r="H1490" s="7"/>
      <c r="I1490" s="7"/>
    </row>
    <row r="1491" spans="1:9">
      <c r="A1491" s="4"/>
      <c r="B1491" s="7"/>
      <c r="C1491" s="7"/>
      <c r="D1491" s="7"/>
      <c r="E1491" s="7"/>
      <c r="F1491" s="7"/>
      <c r="G1491" s="7"/>
      <c r="H1491" s="7"/>
      <c r="I1491" s="7"/>
    </row>
    <row r="1492" spans="1:9">
      <c r="A1492" s="4"/>
      <c r="B1492" s="7"/>
      <c r="C1492" s="7"/>
      <c r="D1492" s="7"/>
      <c r="E1492" s="7"/>
      <c r="F1492" s="7"/>
      <c r="G1492" s="7"/>
      <c r="H1492" s="7"/>
      <c r="I1492" s="7"/>
    </row>
    <row r="1493" spans="1:9">
      <c r="A1493" s="4"/>
      <c r="B1493" s="7"/>
      <c r="C1493" s="7"/>
      <c r="D1493" s="7"/>
      <c r="E1493" s="7"/>
      <c r="F1493" s="7"/>
      <c r="G1493" s="7"/>
      <c r="H1493" s="7"/>
      <c r="I1493" s="7"/>
    </row>
    <row r="1494" spans="1:9">
      <c r="A1494" s="4"/>
      <c r="B1494" s="7"/>
      <c r="C1494" s="7"/>
      <c r="D1494" s="7"/>
      <c r="E1494" s="7"/>
      <c r="F1494" s="7"/>
      <c r="G1494" s="7"/>
      <c r="H1494" s="7"/>
      <c r="I1494" s="7"/>
    </row>
    <row r="1495" spans="1:9">
      <c r="A1495" s="4"/>
      <c r="B1495" s="7"/>
      <c r="C1495" s="7"/>
      <c r="D1495" s="7"/>
      <c r="E1495" s="7"/>
      <c r="F1495" s="7"/>
      <c r="G1495" s="7"/>
      <c r="H1495" s="7"/>
      <c r="I1495" s="7"/>
    </row>
    <row r="1496" spans="1:9">
      <c r="A1496" s="4"/>
      <c r="B1496" s="7"/>
      <c r="C1496" s="7"/>
      <c r="D1496" s="7"/>
      <c r="E1496" s="7"/>
      <c r="F1496" s="7"/>
      <c r="G1496" s="7"/>
      <c r="H1496" s="7"/>
      <c r="I1496" s="7"/>
    </row>
    <row r="1497" spans="1:9">
      <c r="A1497" s="4"/>
      <c r="B1497" s="7"/>
      <c r="C1497" s="7"/>
      <c r="D1497" s="7"/>
      <c r="E1497" s="7"/>
      <c r="F1497" s="7"/>
      <c r="G1497" s="7"/>
      <c r="H1497" s="7"/>
      <c r="I1497" s="7"/>
    </row>
    <row r="1498" spans="1:9">
      <c r="A1498" s="4"/>
      <c r="B1498" s="7"/>
      <c r="C1498" s="7"/>
      <c r="D1498" s="7"/>
      <c r="E1498" s="7"/>
      <c r="F1498" s="7"/>
      <c r="G1498" s="7"/>
      <c r="H1498" s="7"/>
      <c r="I1498" s="7"/>
    </row>
    <row r="1499" spans="1:9">
      <c r="A1499" s="4"/>
      <c r="B1499" s="7"/>
      <c r="C1499" s="7"/>
      <c r="D1499" s="7"/>
      <c r="E1499" s="7"/>
      <c r="F1499" s="7"/>
      <c r="G1499" s="7"/>
      <c r="H1499" s="7"/>
      <c r="I1499" s="7"/>
    </row>
    <row r="1500" spans="1:9">
      <c r="A1500" s="4"/>
      <c r="B1500" s="7"/>
      <c r="C1500" s="7"/>
      <c r="D1500" s="7"/>
      <c r="E1500" s="7"/>
      <c r="F1500" s="7"/>
      <c r="G1500" s="7"/>
      <c r="H1500" s="7"/>
      <c r="I1500" s="7"/>
    </row>
    <row r="1501" spans="1:9">
      <c r="A1501" s="4"/>
      <c r="B1501" s="7"/>
      <c r="C1501" s="7"/>
      <c r="D1501" s="7"/>
      <c r="E1501" s="7"/>
      <c r="F1501" s="7"/>
      <c r="G1501" s="7"/>
      <c r="H1501" s="7"/>
      <c r="I1501" s="7"/>
    </row>
    <row r="1502" spans="1:9">
      <c r="A1502" s="4"/>
      <c r="B1502" s="7"/>
      <c r="C1502" s="7"/>
      <c r="D1502" s="7"/>
      <c r="E1502" s="7"/>
      <c r="F1502" s="7"/>
      <c r="G1502" s="7"/>
      <c r="H1502" s="7"/>
      <c r="I1502" s="7"/>
    </row>
    <row r="1503" spans="1:9">
      <c r="A1503" s="4"/>
      <c r="B1503" s="7"/>
      <c r="C1503" s="7"/>
      <c r="D1503" s="7"/>
      <c r="E1503" s="7"/>
      <c r="F1503" s="7"/>
      <c r="G1503" s="7"/>
      <c r="H1503" s="7"/>
      <c r="I1503" s="7"/>
    </row>
    <row r="1504" spans="1:9">
      <c r="A1504" s="4"/>
      <c r="B1504" s="7"/>
      <c r="C1504" s="7"/>
      <c r="D1504" s="7"/>
      <c r="E1504" s="7"/>
      <c r="F1504" s="7"/>
      <c r="G1504" s="7"/>
      <c r="H1504" s="7"/>
      <c r="I1504" s="7"/>
    </row>
    <row r="1505" spans="1:9">
      <c r="A1505" s="4"/>
      <c r="B1505" s="7"/>
      <c r="C1505" s="7"/>
      <c r="D1505" s="7"/>
      <c r="E1505" s="7"/>
      <c r="F1505" s="7"/>
      <c r="G1505" s="7"/>
      <c r="H1505" s="7"/>
      <c r="I1505" s="7"/>
    </row>
    <row r="1506" spans="1:9">
      <c r="A1506" s="4"/>
      <c r="B1506" s="7"/>
      <c r="C1506" s="7"/>
      <c r="D1506" s="7"/>
      <c r="E1506" s="7"/>
      <c r="F1506" s="7"/>
      <c r="G1506" s="7"/>
      <c r="H1506" s="7"/>
      <c r="I1506" s="7"/>
    </row>
    <row r="1507" spans="1:9">
      <c r="A1507" s="4"/>
      <c r="B1507" s="7"/>
      <c r="C1507" s="7"/>
      <c r="D1507" s="7"/>
      <c r="E1507" s="7"/>
      <c r="F1507" s="7"/>
      <c r="G1507" s="7"/>
      <c r="H1507" s="7"/>
      <c r="I1507" s="7"/>
    </row>
    <row r="1508" spans="1:9">
      <c r="A1508" s="4"/>
      <c r="B1508" s="7"/>
      <c r="C1508" s="7"/>
      <c r="D1508" s="7"/>
      <c r="E1508" s="7"/>
      <c r="F1508" s="7"/>
      <c r="G1508" s="7"/>
      <c r="H1508" s="7"/>
      <c r="I1508" s="7"/>
    </row>
    <row r="1509" spans="1:9">
      <c r="A1509" s="4"/>
      <c r="B1509" s="7"/>
      <c r="C1509" s="7"/>
      <c r="D1509" s="7"/>
      <c r="E1509" s="7"/>
      <c r="F1509" s="7"/>
      <c r="G1509" s="7"/>
      <c r="H1509" s="7"/>
      <c r="I1509" s="7"/>
    </row>
    <row r="1510" spans="1:9">
      <c r="A1510" s="4"/>
      <c r="B1510" s="7"/>
      <c r="C1510" s="7"/>
      <c r="D1510" s="7"/>
      <c r="E1510" s="7"/>
      <c r="F1510" s="7"/>
      <c r="G1510" s="7"/>
      <c r="H1510" s="7"/>
      <c r="I1510" s="7"/>
    </row>
    <row r="1511" spans="1:9">
      <c r="A1511" s="4"/>
      <c r="B1511" s="7"/>
      <c r="C1511" s="7"/>
      <c r="D1511" s="7"/>
      <c r="E1511" s="7"/>
      <c r="F1511" s="7"/>
      <c r="G1511" s="7"/>
      <c r="H1511" s="7"/>
      <c r="I1511" s="7"/>
    </row>
    <row r="1512" spans="1:9">
      <c r="A1512" s="4"/>
      <c r="B1512" s="7"/>
      <c r="C1512" s="7"/>
      <c r="D1512" s="7"/>
      <c r="E1512" s="7"/>
      <c r="F1512" s="7"/>
      <c r="G1512" s="7"/>
      <c r="H1512" s="7"/>
      <c r="I1512" s="7"/>
    </row>
    <row r="1513" spans="1:9">
      <c r="A1513" s="4"/>
      <c r="B1513" s="7"/>
      <c r="C1513" s="7"/>
      <c r="D1513" s="7"/>
      <c r="E1513" s="7"/>
      <c r="F1513" s="7"/>
      <c r="G1513" s="7"/>
      <c r="H1513" s="7"/>
      <c r="I1513" s="7"/>
    </row>
    <row r="1514" spans="1:9">
      <c r="A1514" s="4"/>
      <c r="B1514" s="7"/>
      <c r="C1514" s="7"/>
      <c r="D1514" s="7"/>
      <c r="E1514" s="7"/>
      <c r="F1514" s="7"/>
      <c r="G1514" s="7"/>
      <c r="H1514" s="7"/>
      <c r="I1514" s="7"/>
    </row>
    <row r="1515" spans="1:9">
      <c r="A1515" s="4"/>
      <c r="B1515" s="7"/>
      <c r="C1515" s="7"/>
      <c r="D1515" s="7"/>
      <c r="E1515" s="7"/>
      <c r="F1515" s="7"/>
      <c r="G1515" s="7"/>
      <c r="H1515" s="7"/>
      <c r="I1515" s="7"/>
    </row>
    <row r="1516" spans="1:9">
      <c r="A1516" s="4"/>
      <c r="B1516" s="7"/>
      <c r="C1516" s="7"/>
      <c r="D1516" s="7"/>
      <c r="E1516" s="7"/>
      <c r="F1516" s="7"/>
      <c r="G1516" s="7"/>
      <c r="H1516" s="7"/>
      <c r="I1516" s="7"/>
    </row>
    <row r="1517" spans="1:9">
      <c r="A1517" s="4"/>
      <c r="B1517" s="7"/>
      <c r="C1517" s="7"/>
      <c r="D1517" s="7"/>
      <c r="E1517" s="7"/>
      <c r="F1517" s="7"/>
      <c r="G1517" s="7"/>
      <c r="H1517" s="7"/>
      <c r="I1517" s="7"/>
    </row>
    <row r="1518" spans="1:9">
      <c r="A1518" s="4"/>
      <c r="B1518" s="7"/>
      <c r="C1518" s="7"/>
      <c r="D1518" s="7"/>
      <c r="E1518" s="7"/>
      <c r="F1518" s="7"/>
      <c r="G1518" s="7"/>
      <c r="H1518" s="7"/>
      <c r="I1518" s="7"/>
    </row>
    <row r="1519" spans="1:9">
      <c r="A1519" s="4"/>
      <c r="B1519" s="7"/>
      <c r="C1519" s="7"/>
      <c r="D1519" s="7"/>
      <c r="E1519" s="7"/>
      <c r="F1519" s="7"/>
      <c r="G1519" s="7"/>
      <c r="H1519" s="7"/>
      <c r="I1519" s="7"/>
    </row>
    <row r="1520" spans="1:9">
      <c r="A1520" s="4"/>
      <c r="B1520" s="7"/>
      <c r="C1520" s="7"/>
      <c r="D1520" s="7"/>
      <c r="E1520" s="7"/>
      <c r="F1520" s="7"/>
      <c r="G1520" s="7"/>
      <c r="H1520" s="7"/>
      <c r="I1520" s="7"/>
    </row>
    <row r="1521" spans="1:9">
      <c r="A1521" s="4"/>
      <c r="B1521" s="7"/>
      <c r="C1521" s="7"/>
      <c r="D1521" s="7"/>
      <c r="E1521" s="7"/>
      <c r="F1521" s="7"/>
      <c r="G1521" s="7"/>
      <c r="H1521" s="7"/>
      <c r="I1521" s="7"/>
    </row>
    <row r="1522" spans="1:9">
      <c r="A1522" s="4"/>
      <c r="B1522" s="7"/>
      <c r="C1522" s="7"/>
      <c r="D1522" s="7"/>
      <c r="E1522" s="7"/>
      <c r="F1522" s="7"/>
      <c r="G1522" s="7"/>
      <c r="H1522" s="7"/>
      <c r="I1522" s="7"/>
    </row>
    <row r="1523" spans="1:9">
      <c r="A1523" s="4"/>
      <c r="B1523" s="7"/>
      <c r="C1523" s="7"/>
      <c r="D1523" s="7"/>
      <c r="E1523" s="7"/>
      <c r="F1523" s="7"/>
      <c r="G1523" s="7"/>
      <c r="H1523" s="7"/>
      <c r="I1523" s="7"/>
    </row>
    <row r="1524" spans="1:9">
      <c r="A1524" s="4"/>
      <c r="B1524" s="7"/>
      <c r="C1524" s="7"/>
      <c r="D1524" s="7"/>
      <c r="E1524" s="7"/>
      <c r="F1524" s="7"/>
      <c r="G1524" s="7"/>
      <c r="H1524" s="7"/>
      <c r="I1524" s="7"/>
    </row>
    <row r="1525" spans="1:9">
      <c r="A1525" s="4"/>
      <c r="B1525" s="7"/>
      <c r="C1525" s="7"/>
      <c r="D1525" s="7"/>
      <c r="E1525" s="7"/>
      <c r="F1525" s="7"/>
      <c r="G1525" s="7"/>
      <c r="H1525" s="7"/>
      <c r="I1525" s="7"/>
    </row>
    <row r="1526" spans="1:9">
      <c r="A1526" s="4"/>
      <c r="B1526" s="7"/>
      <c r="C1526" s="7"/>
      <c r="D1526" s="7"/>
      <c r="E1526" s="7"/>
      <c r="F1526" s="7"/>
      <c r="G1526" s="7"/>
      <c r="H1526" s="7"/>
      <c r="I1526" s="7"/>
    </row>
    <row r="1527" spans="1:9">
      <c r="A1527" s="4"/>
      <c r="B1527" s="7"/>
      <c r="C1527" s="7"/>
      <c r="D1527" s="7"/>
      <c r="E1527" s="7"/>
      <c r="F1527" s="7"/>
      <c r="G1527" s="7"/>
      <c r="H1527" s="7"/>
      <c r="I1527" s="7"/>
    </row>
    <row r="1528" spans="1:9">
      <c r="A1528" s="4"/>
      <c r="B1528" s="7"/>
      <c r="C1528" s="7"/>
      <c r="D1528" s="7"/>
      <c r="E1528" s="7"/>
      <c r="F1528" s="7"/>
      <c r="G1528" s="7"/>
      <c r="H1528" s="7"/>
      <c r="I1528" s="7"/>
    </row>
    <row r="1529" spans="1:9">
      <c r="A1529" s="4"/>
      <c r="B1529" s="7"/>
      <c r="C1529" s="7"/>
      <c r="D1529" s="7"/>
      <c r="E1529" s="7"/>
      <c r="F1529" s="7"/>
      <c r="G1529" s="7"/>
      <c r="H1529" s="7"/>
      <c r="I1529" s="7"/>
    </row>
    <row r="1530" spans="1:9">
      <c r="A1530" s="4"/>
      <c r="B1530" s="7"/>
      <c r="C1530" s="7"/>
      <c r="D1530" s="7"/>
      <c r="E1530" s="7"/>
      <c r="F1530" s="7"/>
      <c r="G1530" s="7"/>
      <c r="H1530" s="7"/>
      <c r="I1530" s="7"/>
    </row>
    <row r="1531" spans="1:9">
      <c r="A1531" s="4"/>
      <c r="B1531" s="7"/>
      <c r="C1531" s="7"/>
      <c r="D1531" s="7"/>
      <c r="E1531" s="7"/>
      <c r="F1531" s="7"/>
      <c r="G1531" s="7"/>
      <c r="H1531" s="7"/>
      <c r="I1531" s="7"/>
    </row>
    <row r="1532" spans="1:9">
      <c r="A1532" s="4"/>
      <c r="B1532" s="7"/>
      <c r="C1532" s="7"/>
      <c r="D1532" s="7"/>
      <c r="E1532" s="7"/>
      <c r="F1532" s="7"/>
      <c r="G1532" s="7"/>
      <c r="H1532" s="7"/>
      <c r="I1532" s="7"/>
    </row>
    <row r="1533" spans="1:9">
      <c r="A1533" s="4"/>
      <c r="B1533" s="7"/>
      <c r="C1533" s="7"/>
      <c r="D1533" s="7"/>
      <c r="E1533" s="7"/>
      <c r="F1533" s="7"/>
      <c r="G1533" s="7"/>
      <c r="H1533" s="7"/>
      <c r="I1533" s="7"/>
    </row>
    <row r="1534" spans="1:9">
      <c r="A1534" s="4"/>
      <c r="B1534" s="7"/>
      <c r="C1534" s="7"/>
      <c r="D1534" s="7"/>
      <c r="E1534" s="7"/>
      <c r="F1534" s="7"/>
      <c r="G1534" s="7"/>
      <c r="H1534" s="7"/>
      <c r="I1534" s="7"/>
    </row>
    <row r="1535" spans="1:9">
      <c r="A1535" s="4"/>
      <c r="B1535" s="7"/>
      <c r="C1535" s="7"/>
      <c r="D1535" s="7"/>
      <c r="E1535" s="7"/>
      <c r="F1535" s="7"/>
      <c r="G1535" s="7"/>
      <c r="H1535" s="7"/>
      <c r="I1535" s="7"/>
    </row>
    <row r="1536" spans="1:9">
      <c r="A1536" s="4"/>
      <c r="B1536" s="7"/>
      <c r="C1536" s="7"/>
      <c r="D1536" s="7"/>
      <c r="E1536" s="7"/>
      <c r="F1536" s="7"/>
      <c r="G1536" s="7"/>
      <c r="H1536" s="7"/>
      <c r="I1536" s="7"/>
    </row>
    <row r="1537" spans="1:9">
      <c r="A1537" s="4"/>
      <c r="B1537" s="7"/>
      <c r="C1537" s="7"/>
      <c r="D1537" s="7"/>
      <c r="E1537" s="7"/>
      <c r="F1537" s="7"/>
      <c r="G1537" s="7"/>
      <c r="H1537" s="7"/>
      <c r="I1537" s="7"/>
    </row>
    <row r="1538" spans="1:9">
      <c r="A1538" s="4"/>
      <c r="B1538" s="7"/>
      <c r="C1538" s="7"/>
      <c r="D1538" s="7"/>
      <c r="E1538" s="7"/>
      <c r="F1538" s="7"/>
      <c r="G1538" s="7"/>
      <c r="H1538" s="7"/>
      <c r="I1538" s="7"/>
    </row>
    <row r="1539" spans="1:9">
      <c r="A1539" s="4"/>
      <c r="B1539" s="7"/>
      <c r="C1539" s="7"/>
      <c r="D1539" s="7"/>
      <c r="E1539" s="7"/>
      <c r="F1539" s="7"/>
      <c r="G1539" s="7"/>
      <c r="H1539" s="7"/>
      <c r="I1539" s="7"/>
    </row>
    <row r="1540" spans="1:9">
      <c r="A1540" s="4"/>
      <c r="B1540" s="7"/>
      <c r="C1540" s="7"/>
      <c r="D1540" s="7"/>
      <c r="E1540" s="7"/>
      <c r="F1540" s="7"/>
      <c r="G1540" s="7"/>
      <c r="H1540" s="7"/>
      <c r="I1540" s="7"/>
    </row>
    <row r="1541" spans="1:9">
      <c r="A1541" s="4"/>
      <c r="B1541" s="7"/>
      <c r="C1541" s="7"/>
      <c r="D1541" s="7"/>
      <c r="E1541" s="7"/>
      <c r="F1541" s="7"/>
      <c r="G1541" s="7"/>
      <c r="H1541" s="7"/>
      <c r="I1541" s="7"/>
    </row>
    <row r="1542" spans="1:9">
      <c r="A1542" s="4"/>
      <c r="B1542" s="7"/>
      <c r="C1542" s="7"/>
      <c r="D1542" s="7"/>
      <c r="E1542" s="7"/>
      <c r="F1542" s="7"/>
      <c r="G1542" s="7"/>
      <c r="H1542" s="7"/>
      <c r="I1542" s="7"/>
    </row>
    <row r="1543" spans="1:9">
      <c r="A1543" s="4"/>
      <c r="B1543" s="7"/>
      <c r="C1543" s="7"/>
      <c r="D1543" s="7"/>
      <c r="E1543" s="7"/>
      <c r="F1543" s="7"/>
      <c r="G1543" s="7"/>
      <c r="H1543" s="7"/>
      <c r="I1543" s="7"/>
    </row>
    <row r="1544" spans="1:9">
      <c r="A1544" s="4"/>
      <c r="B1544" s="7"/>
      <c r="C1544" s="7"/>
      <c r="D1544" s="7"/>
      <c r="E1544" s="7"/>
      <c r="F1544" s="7"/>
      <c r="G1544" s="7"/>
      <c r="H1544" s="7"/>
      <c r="I1544" s="7"/>
    </row>
    <row r="1545" spans="1:9">
      <c r="A1545" s="4"/>
      <c r="B1545" s="7"/>
      <c r="C1545" s="7"/>
      <c r="D1545" s="7"/>
      <c r="E1545" s="7"/>
      <c r="F1545" s="7"/>
      <c r="G1545" s="7"/>
      <c r="H1545" s="7"/>
      <c r="I1545" s="7"/>
    </row>
    <row r="1546" spans="1:9">
      <c r="A1546" s="4"/>
      <c r="B1546" s="7"/>
      <c r="C1546" s="7"/>
      <c r="D1546" s="7"/>
      <c r="E1546" s="7"/>
      <c r="F1546" s="7"/>
      <c r="G1546" s="7"/>
      <c r="H1546" s="7"/>
      <c r="I1546" s="7"/>
    </row>
    <row r="1547" spans="1:9">
      <c r="A1547" s="4"/>
      <c r="B1547" s="7"/>
      <c r="C1547" s="7"/>
      <c r="D1547" s="7"/>
      <c r="E1547" s="7"/>
      <c r="F1547" s="7"/>
      <c r="G1547" s="7"/>
      <c r="H1547" s="7"/>
      <c r="I1547" s="7"/>
    </row>
    <row r="1548" spans="1:9">
      <c r="A1548" s="4"/>
      <c r="B1548" s="7"/>
      <c r="C1548" s="7"/>
      <c r="D1548" s="7"/>
      <c r="E1548" s="7"/>
      <c r="F1548" s="7"/>
      <c r="G1548" s="7"/>
      <c r="H1548" s="7"/>
      <c r="I1548" s="7"/>
    </row>
    <row r="1549" spans="1:9">
      <c r="A1549" s="4"/>
      <c r="B1549" s="7"/>
      <c r="C1549" s="7"/>
      <c r="D1549" s="7"/>
      <c r="E1549" s="7"/>
      <c r="F1549" s="7"/>
      <c r="G1549" s="7"/>
      <c r="H1549" s="7"/>
      <c r="I1549" s="7"/>
    </row>
    <row r="1550" spans="1:9">
      <c r="A1550" s="4"/>
      <c r="B1550" s="7"/>
      <c r="C1550" s="7"/>
      <c r="D1550" s="7"/>
      <c r="E1550" s="7"/>
      <c r="F1550" s="7"/>
      <c r="G1550" s="7"/>
      <c r="H1550" s="7"/>
      <c r="I1550" s="7"/>
    </row>
    <row r="1551" spans="1:9">
      <c r="A1551" s="4"/>
      <c r="B1551" s="7"/>
      <c r="C1551" s="7"/>
      <c r="D1551" s="7"/>
      <c r="E1551" s="7"/>
      <c r="F1551" s="7"/>
      <c r="G1551" s="7"/>
      <c r="H1551" s="7"/>
      <c r="I1551" s="7"/>
    </row>
    <row r="1552" spans="1:9">
      <c r="A1552" s="4"/>
      <c r="B1552" s="7"/>
      <c r="C1552" s="7"/>
      <c r="D1552" s="7"/>
      <c r="E1552" s="7"/>
      <c r="F1552" s="7"/>
      <c r="G1552" s="7"/>
      <c r="H1552" s="7"/>
      <c r="I1552" s="7"/>
    </row>
    <row r="1553" spans="1:9">
      <c r="A1553" s="4"/>
      <c r="B1553" s="7"/>
      <c r="C1553" s="7"/>
      <c r="D1553" s="7"/>
      <c r="E1553" s="7"/>
      <c r="F1553" s="7"/>
      <c r="G1553" s="7"/>
      <c r="H1553" s="7"/>
      <c r="I1553" s="7"/>
    </row>
    <row r="1554" spans="1:9">
      <c r="A1554" s="4"/>
      <c r="B1554" s="7"/>
      <c r="C1554" s="7"/>
      <c r="D1554" s="7"/>
      <c r="E1554" s="7"/>
      <c r="F1554" s="7"/>
      <c r="G1554" s="7"/>
      <c r="H1554" s="7"/>
      <c r="I1554" s="7"/>
    </row>
    <row r="1555" spans="1:9">
      <c r="A1555" s="4"/>
      <c r="B1555" s="7"/>
      <c r="C1555" s="7"/>
      <c r="D1555" s="7"/>
      <c r="E1555" s="7"/>
      <c r="F1555" s="7"/>
      <c r="G1555" s="7"/>
      <c r="H1555" s="7"/>
      <c r="I1555" s="7"/>
    </row>
    <row r="1556" spans="1:9">
      <c r="A1556" s="4"/>
      <c r="B1556" s="7"/>
      <c r="C1556" s="7"/>
      <c r="D1556" s="7"/>
      <c r="E1556" s="7"/>
      <c r="F1556" s="7"/>
      <c r="G1556" s="7"/>
      <c r="H1556" s="7"/>
      <c r="I1556" s="7"/>
    </row>
    <row r="1557" spans="1:9">
      <c r="A1557" s="4"/>
      <c r="B1557" s="7"/>
      <c r="C1557" s="7"/>
      <c r="D1557" s="7"/>
      <c r="E1557" s="7"/>
      <c r="F1557" s="7"/>
      <c r="G1557" s="7"/>
      <c r="H1557" s="7"/>
      <c r="I1557" s="7"/>
    </row>
    <row r="1558" spans="1:9">
      <c r="A1558" s="4"/>
      <c r="B1558" s="7"/>
      <c r="C1558" s="7"/>
      <c r="D1558" s="7"/>
      <c r="E1558" s="7"/>
      <c r="F1558" s="7"/>
      <c r="G1558" s="7"/>
      <c r="H1558" s="7"/>
      <c r="I1558" s="7"/>
    </row>
    <row r="1559" spans="1:9">
      <c r="A1559" s="4"/>
      <c r="B1559" s="7"/>
      <c r="C1559" s="7"/>
      <c r="D1559" s="7"/>
      <c r="E1559" s="7"/>
      <c r="F1559" s="7"/>
      <c r="G1559" s="7"/>
      <c r="H1559" s="7"/>
      <c r="I1559" s="7"/>
    </row>
    <row r="1560" spans="1:9">
      <c r="A1560" s="4"/>
      <c r="B1560" s="7"/>
      <c r="C1560" s="7"/>
      <c r="D1560" s="7"/>
      <c r="E1560" s="7"/>
      <c r="F1560" s="7"/>
      <c r="G1560" s="7"/>
      <c r="H1560" s="7"/>
      <c r="I1560" s="7"/>
    </row>
    <row r="1561" spans="1:9">
      <c r="A1561" s="4"/>
      <c r="B1561" s="7"/>
      <c r="C1561" s="7"/>
      <c r="D1561" s="7"/>
      <c r="E1561" s="7"/>
      <c r="F1561" s="7"/>
      <c r="G1561" s="7"/>
      <c r="H1561" s="7"/>
      <c r="I1561" s="7"/>
    </row>
    <row r="1562" spans="1:9">
      <c r="A1562" s="4"/>
      <c r="B1562" s="7"/>
      <c r="C1562" s="7"/>
      <c r="D1562" s="7"/>
      <c r="E1562" s="7"/>
      <c r="F1562" s="7"/>
      <c r="G1562" s="7"/>
      <c r="H1562" s="7"/>
      <c r="I1562" s="7"/>
    </row>
    <row r="1563" spans="1:9">
      <c r="A1563" s="4"/>
      <c r="B1563" s="7"/>
      <c r="C1563" s="7"/>
      <c r="D1563" s="7"/>
      <c r="E1563" s="7"/>
      <c r="F1563" s="7"/>
      <c r="G1563" s="7"/>
      <c r="H1563" s="7"/>
      <c r="I1563" s="7"/>
    </row>
    <row r="1564" spans="1:9">
      <c r="A1564" s="4"/>
      <c r="B1564" s="7"/>
      <c r="C1564" s="7"/>
      <c r="D1564" s="7"/>
      <c r="E1564" s="7"/>
      <c r="F1564" s="7"/>
      <c r="G1564" s="7"/>
      <c r="H1564" s="7"/>
      <c r="I1564" s="7"/>
    </row>
    <row r="1565" spans="1:9">
      <c r="A1565" s="4"/>
      <c r="B1565" s="7"/>
      <c r="C1565" s="7"/>
      <c r="D1565" s="7"/>
      <c r="E1565" s="7"/>
      <c r="F1565" s="7"/>
      <c r="G1565" s="7"/>
      <c r="H1565" s="7"/>
      <c r="I1565" s="7"/>
    </row>
    <row r="1566" spans="1:9">
      <c r="A1566" s="4"/>
      <c r="B1566" s="7"/>
      <c r="C1566" s="7"/>
      <c r="D1566" s="7"/>
      <c r="E1566" s="7"/>
      <c r="F1566" s="7"/>
      <c r="G1566" s="7"/>
      <c r="H1566" s="7"/>
      <c r="I1566" s="7"/>
    </row>
    <row r="1567" spans="1:9">
      <c r="A1567" s="4"/>
      <c r="B1567" s="7"/>
      <c r="C1567" s="7"/>
      <c r="D1567" s="7"/>
      <c r="E1567" s="7"/>
      <c r="F1567" s="7"/>
      <c r="G1567" s="7"/>
      <c r="H1567" s="7"/>
      <c r="I1567" s="7"/>
    </row>
    <row r="1568" spans="1:9">
      <c r="A1568" s="4"/>
      <c r="B1568" s="7"/>
      <c r="C1568" s="7"/>
      <c r="D1568" s="7"/>
      <c r="E1568" s="7"/>
      <c r="F1568" s="7"/>
      <c r="G1568" s="7"/>
      <c r="H1568" s="7"/>
      <c r="I1568" s="7"/>
    </row>
    <row r="1569" spans="1:9">
      <c r="A1569" s="4"/>
      <c r="B1569" s="7"/>
      <c r="C1569" s="7"/>
      <c r="D1569" s="7"/>
      <c r="E1569" s="7"/>
      <c r="F1569" s="7"/>
      <c r="G1569" s="7"/>
      <c r="H1569" s="7"/>
      <c r="I1569" s="7"/>
    </row>
    <row r="1570" spans="1:9">
      <c r="A1570" s="4"/>
      <c r="B1570" s="7"/>
      <c r="C1570" s="7"/>
      <c r="D1570" s="7"/>
      <c r="E1570" s="7"/>
      <c r="F1570" s="7"/>
      <c r="G1570" s="7"/>
      <c r="H1570" s="7"/>
      <c r="I1570" s="7"/>
    </row>
    <row r="1571" spans="1:9">
      <c r="A1571" s="4"/>
      <c r="B1571" s="7"/>
      <c r="C1571" s="7"/>
      <c r="D1571" s="7"/>
      <c r="E1571" s="7"/>
      <c r="F1571" s="7"/>
      <c r="G1571" s="7"/>
      <c r="H1571" s="7"/>
      <c r="I1571" s="7"/>
    </row>
    <row r="1572" spans="1:9">
      <c r="A1572" s="4"/>
      <c r="B1572" s="7"/>
      <c r="C1572" s="7"/>
      <c r="D1572" s="7"/>
      <c r="E1572" s="7"/>
      <c r="F1572" s="7"/>
      <c r="G1572" s="7"/>
      <c r="H1572" s="7"/>
      <c r="I1572" s="7"/>
    </row>
    <row r="1573" spans="1:9">
      <c r="A1573" s="4"/>
      <c r="B1573" s="7"/>
      <c r="C1573" s="7"/>
      <c r="D1573" s="7"/>
      <c r="E1573" s="7"/>
      <c r="F1573" s="7"/>
      <c r="G1573" s="7"/>
      <c r="H1573" s="7"/>
      <c r="I1573" s="7"/>
    </row>
    <row r="1574" spans="1:9">
      <c r="A1574" s="4"/>
      <c r="B1574" s="7"/>
      <c r="C1574" s="7"/>
      <c r="D1574" s="7"/>
      <c r="E1574" s="7"/>
      <c r="F1574" s="7"/>
      <c r="G1574" s="7"/>
      <c r="H1574" s="7"/>
      <c r="I1574" s="7"/>
    </row>
    <row r="1575" spans="1:9">
      <c r="A1575" s="4"/>
      <c r="B1575" s="7"/>
      <c r="C1575" s="7"/>
      <c r="D1575" s="7"/>
      <c r="E1575" s="7"/>
      <c r="F1575" s="7"/>
      <c r="G1575" s="7"/>
      <c r="H1575" s="7"/>
      <c r="I1575" s="7"/>
    </row>
    <row r="1576" spans="1:9">
      <c r="A1576" s="4"/>
      <c r="B1576" s="7"/>
      <c r="C1576" s="7"/>
      <c r="D1576" s="7"/>
      <c r="E1576" s="7"/>
      <c r="F1576" s="7"/>
      <c r="G1576" s="7"/>
      <c r="H1576" s="7"/>
      <c r="I1576" s="7"/>
    </row>
    <row r="1577" spans="1:9">
      <c r="A1577" s="4"/>
      <c r="B1577" s="7"/>
      <c r="C1577" s="7"/>
      <c r="D1577" s="7"/>
      <c r="E1577" s="7"/>
      <c r="F1577" s="7"/>
      <c r="G1577" s="7"/>
      <c r="H1577" s="7"/>
      <c r="I1577" s="7"/>
    </row>
    <row r="1578" spans="1:9">
      <c r="A1578" s="4"/>
      <c r="B1578" s="7"/>
      <c r="C1578" s="7"/>
      <c r="D1578" s="7"/>
      <c r="E1578" s="7"/>
      <c r="F1578" s="7"/>
      <c r="G1578" s="7"/>
      <c r="H1578" s="7"/>
      <c r="I1578" s="7"/>
    </row>
    <row r="1579" spans="1:9">
      <c r="A1579" s="4"/>
      <c r="B1579" s="7"/>
      <c r="C1579" s="7"/>
      <c r="D1579" s="7"/>
      <c r="E1579" s="7"/>
      <c r="F1579" s="7"/>
      <c r="G1579" s="7"/>
      <c r="H1579" s="7"/>
      <c r="I1579" s="7"/>
    </row>
    <row r="1580" spans="1:9">
      <c r="A1580" s="4"/>
      <c r="B1580" s="7"/>
      <c r="C1580" s="7"/>
      <c r="D1580" s="7"/>
      <c r="E1580" s="7"/>
      <c r="F1580" s="7"/>
      <c r="G1580" s="7"/>
      <c r="H1580" s="7"/>
      <c r="I1580" s="7"/>
    </row>
    <row r="1581" spans="1:9">
      <c r="A1581" s="4"/>
      <c r="B1581" s="7"/>
      <c r="C1581" s="7"/>
      <c r="D1581" s="7"/>
      <c r="E1581" s="7"/>
      <c r="F1581" s="7"/>
      <c r="G1581" s="7"/>
      <c r="H1581" s="7"/>
      <c r="I1581" s="7"/>
    </row>
    <row r="1582" spans="1:9">
      <c r="A1582" s="4"/>
      <c r="B1582" s="7"/>
      <c r="C1582" s="7"/>
      <c r="D1582" s="7"/>
      <c r="E1582" s="7"/>
      <c r="F1582" s="7"/>
      <c r="G1582" s="7"/>
      <c r="H1582" s="7"/>
      <c r="I1582" s="7"/>
    </row>
    <row r="1583" spans="1:9">
      <c r="A1583" s="4"/>
      <c r="B1583" s="7"/>
      <c r="C1583" s="7"/>
      <c r="D1583" s="7"/>
      <c r="E1583" s="7"/>
      <c r="F1583" s="7"/>
      <c r="G1583" s="7"/>
      <c r="H1583" s="7"/>
      <c r="I1583" s="7"/>
    </row>
    <row r="1584" spans="1:9">
      <c r="A1584" s="4"/>
      <c r="B1584" s="7"/>
      <c r="C1584" s="7"/>
      <c r="D1584" s="7"/>
      <c r="E1584" s="7"/>
      <c r="F1584" s="7"/>
      <c r="G1584" s="7"/>
      <c r="H1584" s="7"/>
      <c r="I1584" s="7"/>
    </row>
    <row r="1585" spans="1:9">
      <c r="A1585" s="4"/>
      <c r="B1585" s="7"/>
      <c r="C1585" s="7"/>
      <c r="D1585" s="7"/>
      <c r="E1585" s="7"/>
      <c r="F1585" s="7"/>
      <c r="G1585" s="7"/>
      <c r="H1585" s="7"/>
      <c r="I1585" s="7"/>
    </row>
    <row r="1586" spans="1:9">
      <c r="A1586" s="4"/>
      <c r="B1586" s="7"/>
      <c r="C1586" s="7"/>
      <c r="D1586" s="7"/>
      <c r="E1586" s="7"/>
      <c r="F1586" s="7"/>
      <c r="G1586" s="7"/>
      <c r="H1586" s="7"/>
      <c r="I1586" s="7"/>
    </row>
    <row r="1587" spans="1:9">
      <c r="A1587" s="4"/>
      <c r="B1587" s="7"/>
      <c r="C1587" s="7"/>
      <c r="D1587" s="7"/>
      <c r="E1587" s="7"/>
      <c r="F1587" s="7"/>
      <c r="G1587" s="7"/>
      <c r="H1587" s="7"/>
      <c r="I1587" s="7"/>
    </row>
    <row r="1588" spans="1:9">
      <c r="A1588" s="4"/>
      <c r="B1588" s="7"/>
      <c r="C1588" s="7"/>
      <c r="D1588" s="7"/>
      <c r="E1588" s="7"/>
      <c r="F1588" s="7"/>
      <c r="G1588" s="7"/>
      <c r="H1588" s="7"/>
      <c r="I1588" s="7"/>
    </row>
    <row r="1589" spans="1:9">
      <c r="A1589" s="4"/>
      <c r="B1589" s="7"/>
      <c r="C1589" s="7"/>
      <c r="D1589" s="7"/>
      <c r="E1589" s="7"/>
      <c r="F1589" s="7"/>
      <c r="G1589" s="7"/>
      <c r="H1589" s="7"/>
      <c r="I1589" s="7"/>
    </row>
    <row r="1590" spans="1:9">
      <c r="A1590" s="4"/>
      <c r="B1590" s="7"/>
      <c r="C1590" s="7"/>
      <c r="D1590" s="7"/>
      <c r="E1590" s="7"/>
      <c r="F1590" s="7"/>
      <c r="G1590" s="7"/>
      <c r="H1590" s="7"/>
      <c r="I1590" s="7"/>
    </row>
    <row r="1591" spans="1:9">
      <c r="A1591" s="4"/>
      <c r="B1591" s="7"/>
      <c r="C1591" s="7"/>
      <c r="D1591" s="7"/>
      <c r="E1591" s="7"/>
      <c r="F1591" s="7"/>
      <c r="G1591" s="7"/>
      <c r="H1591" s="7"/>
      <c r="I1591" s="7"/>
    </row>
    <row r="1592" spans="1:9">
      <c r="A1592" s="4"/>
      <c r="B1592" s="7"/>
      <c r="C1592" s="7"/>
      <c r="D1592" s="7"/>
      <c r="E1592" s="7"/>
      <c r="F1592" s="7"/>
      <c r="G1592" s="7"/>
      <c r="H1592" s="7"/>
      <c r="I1592" s="7"/>
    </row>
    <row r="1593" spans="1:9">
      <c r="A1593" s="4"/>
      <c r="B1593" s="7"/>
      <c r="C1593" s="7"/>
      <c r="D1593" s="7"/>
      <c r="E1593" s="7"/>
      <c r="F1593" s="7"/>
      <c r="G1593" s="7"/>
      <c r="H1593" s="7"/>
      <c r="I1593" s="7"/>
    </row>
    <row r="1594" spans="1:9">
      <c r="A1594" s="4"/>
      <c r="B1594" s="7"/>
      <c r="C1594" s="7"/>
      <c r="D1594" s="7"/>
      <c r="E1594" s="7"/>
      <c r="F1594" s="7"/>
      <c r="G1594" s="7"/>
      <c r="H1594" s="7"/>
      <c r="I1594" s="7"/>
    </row>
    <row r="1595" spans="1:9">
      <c r="A1595" s="4"/>
      <c r="B1595" s="7"/>
      <c r="C1595" s="7"/>
      <c r="D1595" s="7"/>
      <c r="E1595" s="7"/>
      <c r="F1595" s="7"/>
      <c r="G1595" s="7"/>
      <c r="H1595" s="7"/>
      <c r="I1595" s="7"/>
    </row>
    <row r="1596" spans="1:9">
      <c r="A1596" s="4"/>
      <c r="B1596" s="7"/>
      <c r="C1596" s="7"/>
      <c r="D1596" s="7"/>
      <c r="E1596" s="7"/>
      <c r="F1596" s="7"/>
      <c r="G1596" s="7"/>
      <c r="H1596" s="7"/>
      <c r="I1596" s="7"/>
    </row>
    <row r="1597" spans="1:9">
      <c r="A1597" s="4"/>
      <c r="B1597" s="7"/>
      <c r="C1597" s="7"/>
      <c r="D1597" s="7"/>
      <c r="E1597" s="7"/>
      <c r="F1597" s="7"/>
      <c r="G1597" s="7"/>
      <c r="H1597" s="7"/>
      <c r="I1597" s="7"/>
    </row>
    <row r="1598" spans="1:9">
      <c r="A1598" s="4"/>
      <c r="B1598" s="7"/>
      <c r="C1598" s="7"/>
      <c r="D1598" s="7"/>
      <c r="E1598" s="7"/>
      <c r="F1598" s="7"/>
      <c r="G1598" s="7"/>
      <c r="H1598" s="7"/>
      <c r="I1598" s="7"/>
    </row>
    <row r="1599" spans="1:9">
      <c r="A1599" s="4"/>
      <c r="B1599" s="7"/>
      <c r="C1599" s="7"/>
      <c r="D1599" s="7"/>
      <c r="E1599" s="7"/>
      <c r="F1599" s="7"/>
      <c r="G1599" s="7"/>
      <c r="H1599" s="7"/>
      <c r="I1599" s="7"/>
    </row>
    <row r="1600" spans="1:9">
      <c r="A1600" s="4"/>
      <c r="B1600" s="7"/>
      <c r="C1600" s="7"/>
      <c r="D1600" s="7"/>
      <c r="E1600" s="7"/>
      <c r="F1600" s="7"/>
      <c r="G1600" s="7"/>
      <c r="H1600" s="7"/>
      <c r="I1600" s="7"/>
    </row>
    <row r="1601" spans="1:9">
      <c r="A1601" s="4"/>
      <c r="B1601" s="7"/>
      <c r="C1601" s="7"/>
      <c r="D1601" s="7"/>
      <c r="E1601" s="7"/>
      <c r="F1601" s="7"/>
      <c r="G1601" s="7"/>
      <c r="H1601" s="7"/>
      <c r="I1601" s="7"/>
    </row>
    <row r="1602" spans="1:9">
      <c r="A1602" s="4"/>
      <c r="B1602" s="7"/>
      <c r="C1602" s="7"/>
      <c r="D1602" s="7"/>
      <c r="E1602" s="7"/>
      <c r="F1602" s="7"/>
      <c r="G1602" s="7"/>
      <c r="H1602" s="7"/>
      <c r="I1602" s="7"/>
    </row>
    <row r="1603" spans="1:9">
      <c r="A1603" s="4"/>
      <c r="B1603" s="7"/>
      <c r="C1603" s="7"/>
      <c r="D1603" s="7"/>
      <c r="E1603" s="7"/>
      <c r="F1603" s="7"/>
      <c r="G1603" s="7"/>
      <c r="H1603" s="7"/>
      <c r="I1603" s="7"/>
    </row>
    <row r="1604" spans="1:9">
      <c r="A1604" s="4"/>
      <c r="B1604" s="7"/>
      <c r="C1604" s="7"/>
      <c r="D1604" s="7"/>
      <c r="E1604" s="7"/>
      <c r="F1604" s="7"/>
      <c r="G1604" s="7"/>
      <c r="H1604" s="7"/>
      <c r="I1604" s="7"/>
    </row>
    <row r="1605" spans="1:9">
      <c r="A1605" s="4"/>
      <c r="B1605" s="7"/>
      <c r="C1605" s="7"/>
      <c r="D1605" s="7"/>
      <c r="E1605" s="7"/>
      <c r="F1605" s="7"/>
      <c r="G1605" s="7"/>
      <c r="H1605" s="7"/>
      <c r="I1605" s="7"/>
    </row>
    <row r="1606" spans="1:9">
      <c r="A1606" s="4"/>
      <c r="B1606" s="7"/>
      <c r="C1606" s="7"/>
      <c r="D1606" s="7"/>
      <c r="E1606" s="7"/>
      <c r="F1606" s="7"/>
      <c r="G1606" s="7"/>
      <c r="H1606" s="7"/>
      <c r="I1606" s="7"/>
    </row>
    <row r="1607" spans="1:9">
      <c r="A1607" s="4"/>
      <c r="B1607" s="7"/>
      <c r="C1607" s="7"/>
      <c r="D1607" s="7"/>
      <c r="E1607" s="7"/>
      <c r="F1607" s="7"/>
      <c r="G1607" s="7"/>
      <c r="H1607" s="7"/>
      <c r="I1607" s="7"/>
    </row>
    <row r="1608" spans="1:9">
      <c r="A1608" s="4"/>
      <c r="B1608" s="7"/>
      <c r="C1608" s="7"/>
      <c r="D1608" s="7"/>
      <c r="E1608" s="7"/>
      <c r="F1608" s="7"/>
      <c r="G1608" s="7"/>
      <c r="H1608" s="7"/>
      <c r="I1608" s="7"/>
    </row>
    <row r="1609" spans="1:9">
      <c r="A1609" s="4"/>
      <c r="B1609" s="7"/>
      <c r="C1609" s="7"/>
      <c r="D1609" s="7"/>
      <c r="E1609" s="7"/>
      <c r="F1609" s="7"/>
      <c r="G1609" s="7"/>
      <c r="H1609" s="7"/>
      <c r="I1609" s="7"/>
    </row>
    <row r="1610" spans="1:9">
      <c r="A1610" s="4"/>
      <c r="B1610" s="7"/>
      <c r="C1610" s="7"/>
      <c r="D1610" s="7"/>
      <c r="E1610" s="7"/>
      <c r="F1610" s="7"/>
      <c r="G1610" s="7"/>
      <c r="H1610" s="7"/>
      <c r="I1610" s="7"/>
    </row>
    <row r="1611" spans="1:9">
      <c r="A1611" s="4"/>
      <c r="B1611" s="7"/>
      <c r="C1611" s="7"/>
      <c r="D1611" s="7"/>
      <c r="E1611" s="7"/>
      <c r="F1611" s="7"/>
      <c r="G1611" s="7"/>
      <c r="H1611" s="7"/>
      <c r="I1611" s="7"/>
    </row>
    <row r="1612" spans="1:9">
      <c r="A1612" s="4"/>
      <c r="B1612" s="7"/>
      <c r="C1612" s="7"/>
      <c r="D1612" s="7"/>
      <c r="E1612" s="7"/>
      <c r="F1612" s="7"/>
      <c r="G1612" s="7"/>
      <c r="H1612" s="7"/>
      <c r="I1612" s="7"/>
    </row>
    <row r="1613" spans="1:9">
      <c r="A1613" s="4"/>
      <c r="B1613" s="7"/>
      <c r="C1613" s="7"/>
      <c r="D1613" s="7"/>
      <c r="E1613" s="7"/>
      <c r="F1613" s="7"/>
      <c r="G1613" s="7"/>
      <c r="H1613" s="7"/>
      <c r="I1613" s="7"/>
    </row>
    <row r="1614" spans="1:9">
      <c r="A1614" s="4"/>
      <c r="B1614" s="7"/>
      <c r="C1614" s="7"/>
      <c r="D1614" s="7"/>
      <c r="E1614" s="7"/>
      <c r="F1614" s="7"/>
      <c r="G1614" s="7"/>
      <c r="H1614" s="7"/>
      <c r="I1614" s="7"/>
    </row>
    <row r="1615" spans="1:9">
      <c r="A1615" s="4"/>
      <c r="B1615" s="7"/>
      <c r="C1615" s="7"/>
      <c r="D1615" s="7"/>
      <c r="E1615" s="7"/>
      <c r="F1615" s="7"/>
      <c r="G1615" s="7"/>
      <c r="H1615" s="7"/>
      <c r="I1615" s="7"/>
    </row>
    <row r="1616" spans="1:9">
      <c r="A1616" s="4"/>
      <c r="B1616" s="7"/>
      <c r="C1616" s="7"/>
      <c r="D1616" s="7"/>
      <c r="E1616" s="7"/>
      <c r="F1616" s="7"/>
      <c r="G1616" s="7"/>
      <c r="H1616" s="7"/>
      <c r="I1616" s="7"/>
    </row>
    <row r="1617" spans="1:9">
      <c r="A1617" s="4"/>
      <c r="B1617" s="7"/>
      <c r="C1617" s="7"/>
      <c r="D1617" s="7"/>
      <c r="E1617" s="7"/>
      <c r="F1617" s="7"/>
      <c r="G1617" s="7"/>
      <c r="H1617" s="7"/>
      <c r="I1617" s="7"/>
    </row>
    <row r="1618" spans="1:9">
      <c r="A1618" s="4"/>
      <c r="B1618" s="7"/>
      <c r="C1618" s="7"/>
      <c r="D1618" s="7"/>
      <c r="E1618" s="7"/>
      <c r="F1618" s="7"/>
      <c r="G1618" s="7"/>
      <c r="H1618" s="7"/>
      <c r="I1618" s="7"/>
    </row>
    <row r="1619" spans="1:9">
      <c r="A1619" s="4"/>
      <c r="B1619" s="7"/>
      <c r="C1619" s="7"/>
      <c r="D1619" s="7"/>
      <c r="E1619" s="7"/>
      <c r="F1619" s="7"/>
      <c r="G1619" s="7"/>
      <c r="H1619" s="7"/>
      <c r="I1619" s="7"/>
    </row>
    <row r="1620" spans="1:9">
      <c r="A1620" s="4"/>
      <c r="B1620" s="7"/>
      <c r="C1620" s="7"/>
      <c r="D1620" s="7"/>
      <c r="E1620" s="7"/>
      <c r="F1620" s="7"/>
      <c r="G1620" s="7"/>
      <c r="H1620" s="7"/>
      <c r="I1620" s="7"/>
    </row>
    <row r="1621" spans="1:9">
      <c r="A1621" s="4"/>
      <c r="B1621" s="7"/>
      <c r="C1621" s="7"/>
      <c r="D1621" s="7"/>
      <c r="E1621" s="7"/>
      <c r="F1621" s="7"/>
      <c r="G1621" s="7"/>
      <c r="H1621" s="7"/>
      <c r="I1621" s="7"/>
    </row>
    <row r="1622" spans="1:9">
      <c r="A1622" s="4"/>
      <c r="B1622" s="7"/>
      <c r="C1622" s="7"/>
      <c r="D1622" s="7"/>
      <c r="E1622" s="7"/>
      <c r="F1622" s="7"/>
      <c r="G1622" s="7"/>
      <c r="H1622" s="7"/>
      <c r="I1622" s="7"/>
    </row>
    <row r="1623" spans="1:9">
      <c r="A1623" s="4"/>
      <c r="B1623" s="7"/>
      <c r="C1623" s="7"/>
      <c r="D1623" s="7"/>
      <c r="E1623" s="7"/>
      <c r="F1623" s="7"/>
      <c r="G1623" s="7"/>
      <c r="H1623" s="7"/>
      <c r="I1623" s="7"/>
    </row>
    <row r="1624" spans="1:9">
      <c r="A1624" s="4"/>
      <c r="B1624" s="7"/>
      <c r="C1624" s="7"/>
      <c r="D1624" s="7"/>
      <c r="E1624" s="7"/>
      <c r="F1624" s="7"/>
      <c r="G1624" s="7"/>
      <c r="H1624" s="7"/>
      <c r="I1624" s="7"/>
    </row>
    <row r="1625" spans="1:9">
      <c r="A1625" s="4"/>
      <c r="B1625" s="7"/>
      <c r="C1625" s="7"/>
      <c r="D1625" s="7"/>
      <c r="E1625" s="7"/>
      <c r="F1625" s="7"/>
      <c r="G1625" s="7"/>
      <c r="H1625" s="7"/>
      <c r="I1625" s="7"/>
    </row>
    <row r="1626" spans="1:9">
      <c r="A1626" s="4"/>
      <c r="B1626" s="7"/>
      <c r="C1626" s="7"/>
      <c r="D1626" s="7"/>
      <c r="E1626" s="7"/>
      <c r="F1626" s="7"/>
      <c r="G1626" s="7"/>
      <c r="H1626" s="7"/>
      <c r="I1626" s="7"/>
    </row>
    <row r="1627" spans="1:9">
      <c r="A1627" s="4"/>
      <c r="B1627" s="7"/>
      <c r="C1627" s="7"/>
      <c r="D1627" s="7"/>
      <c r="E1627" s="7"/>
      <c r="F1627" s="7"/>
      <c r="G1627" s="7"/>
      <c r="H1627" s="7"/>
      <c r="I1627" s="7"/>
    </row>
    <row r="1628" spans="1:9">
      <c r="A1628" s="4"/>
      <c r="B1628" s="7"/>
      <c r="C1628" s="7"/>
      <c r="D1628" s="7"/>
      <c r="E1628" s="7"/>
      <c r="F1628" s="7"/>
      <c r="G1628" s="7"/>
      <c r="H1628" s="7"/>
      <c r="I1628" s="7"/>
    </row>
    <row r="1629" spans="1:9">
      <c r="A1629" s="4"/>
      <c r="B1629" s="7"/>
      <c r="C1629" s="7"/>
      <c r="D1629" s="7"/>
      <c r="E1629" s="7"/>
      <c r="F1629" s="7"/>
      <c r="G1629" s="7"/>
      <c r="H1629" s="7"/>
      <c r="I1629" s="7"/>
    </row>
    <row r="1630" spans="1:9">
      <c r="A1630" s="4"/>
      <c r="B1630" s="7"/>
      <c r="C1630" s="7"/>
      <c r="D1630" s="7"/>
      <c r="E1630" s="7"/>
      <c r="F1630" s="7"/>
      <c r="G1630" s="7"/>
      <c r="H1630" s="7"/>
      <c r="I1630" s="7"/>
    </row>
    <row r="1631" spans="1:9">
      <c r="A1631" s="4"/>
      <c r="B1631" s="7"/>
      <c r="C1631" s="7"/>
      <c r="D1631" s="7"/>
      <c r="E1631" s="7"/>
      <c r="F1631" s="7"/>
      <c r="G1631" s="7"/>
      <c r="H1631" s="7"/>
      <c r="I1631" s="7"/>
    </row>
    <row r="1632" spans="1:9">
      <c r="A1632" s="4"/>
      <c r="B1632" s="7"/>
      <c r="C1632" s="7"/>
      <c r="D1632" s="7"/>
      <c r="E1632" s="7"/>
      <c r="F1632" s="7"/>
      <c r="G1632" s="7"/>
      <c r="H1632" s="7"/>
      <c r="I1632" s="7"/>
    </row>
    <row r="1633" spans="1:9">
      <c r="A1633" s="4"/>
      <c r="B1633" s="7"/>
      <c r="C1633" s="7"/>
      <c r="D1633" s="7"/>
      <c r="E1633" s="7"/>
      <c r="F1633" s="7"/>
      <c r="G1633" s="7"/>
      <c r="H1633" s="7"/>
      <c r="I1633" s="7"/>
    </row>
    <row r="1634" spans="1:9">
      <c r="A1634" s="4"/>
      <c r="B1634" s="7"/>
      <c r="C1634" s="7"/>
      <c r="D1634" s="7"/>
      <c r="E1634" s="7"/>
      <c r="F1634" s="7"/>
      <c r="G1634" s="7"/>
      <c r="H1634" s="7"/>
      <c r="I1634" s="7"/>
    </row>
    <row r="1635" spans="1:9">
      <c r="A1635" s="4"/>
      <c r="B1635" s="7"/>
      <c r="C1635" s="7"/>
      <c r="D1635" s="7"/>
      <c r="E1635" s="7"/>
      <c r="F1635" s="7"/>
      <c r="G1635" s="7"/>
      <c r="H1635" s="7"/>
      <c r="I1635" s="7"/>
    </row>
    <row r="1636" spans="1:9">
      <c r="A1636" s="4"/>
      <c r="B1636" s="7"/>
      <c r="C1636" s="7"/>
      <c r="D1636" s="7"/>
      <c r="E1636" s="7"/>
      <c r="F1636" s="7"/>
      <c r="G1636" s="7"/>
      <c r="H1636" s="7"/>
      <c r="I1636" s="7"/>
    </row>
    <row r="1637" spans="1:9">
      <c r="A1637" s="4"/>
      <c r="B1637" s="7"/>
      <c r="C1637" s="7"/>
      <c r="D1637" s="7"/>
      <c r="E1637" s="7"/>
      <c r="F1637" s="7"/>
      <c r="G1637" s="7"/>
      <c r="H1637" s="7"/>
      <c r="I1637" s="7"/>
    </row>
    <row r="1638" spans="1:9">
      <c r="A1638" s="4"/>
      <c r="B1638" s="7"/>
      <c r="C1638" s="7"/>
      <c r="D1638" s="7"/>
      <c r="E1638" s="7"/>
      <c r="F1638" s="7"/>
      <c r="G1638" s="7"/>
      <c r="H1638" s="7"/>
      <c r="I1638" s="7"/>
    </row>
    <row r="1639" spans="1:9">
      <c r="A1639" s="4"/>
      <c r="B1639" s="7"/>
      <c r="C1639" s="7"/>
      <c r="D1639" s="7"/>
      <c r="E1639" s="7"/>
      <c r="F1639" s="7"/>
      <c r="G1639" s="7"/>
      <c r="H1639" s="7"/>
      <c r="I1639" s="7"/>
    </row>
    <row r="1640" spans="1:9">
      <c r="A1640" s="4"/>
      <c r="B1640" s="7"/>
      <c r="C1640" s="7"/>
      <c r="D1640" s="7"/>
      <c r="E1640" s="7"/>
      <c r="F1640" s="7"/>
      <c r="G1640" s="7"/>
      <c r="H1640" s="7"/>
      <c r="I1640" s="7"/>
    </row>
    <row r="1641" spans="1:9">
      <c r="A1641" s="4"/>
      <c r="B1641" s="7"/>
      <c r="C1641" s="7"/>
      <c r="D1641" s="7"/>
      <c r="E1641" s="7"/>
      <c r="F1641" s="7"/>
      <c r="G1641" s="7"/>
      <c r="H1641" s="7"/>
      <c r="I1641" s="7"/>
    </row>
    <row r="1642" spans="1:9">
      <c r="A1642" s="4"/>
      <c r="B1642" s="7"/>
      <c r="C1642" s="7"/>
      <c r="D1642" s="7"/>
      <c r="E1642" s="7"/>
      <c r="F1642" s="7"/>
      <c r="G1642" s="7"/>
      <c r="H1642" s="7"/>
      <c r="I1642" s="7"/>
    </row>
    <row r="1643" spans="1:9">
      <c r="A1643" s="4"/>
      <c r="B1643" s="7"/>
      <c r="C1643" s="7"/>
      <c r="D1643" s="7"/>
      <c r="E1643" s="7"/>
      <c r="F1643" s="7"/>
      <c r="G1643" s="7"/>
      <c r="H1643" s="7"/>
      <c r="I1643" s="7"/>
    </row>
    <row r="1644" spans="1:9">
      <c r="A1644" s="4"/>
      <c r="B1644" s="7"/>
      <c r="C1644" s="7"/>
      <c r="D1644" s="7"/>
      <c r="E1644" s="7"/>
      <c r="F1644" s="7"/>
      <c r="G1644" s="7"/>
      <c r="H1644" s="7"/>
      <c r="I1644" s="7"/>
    </row>
    <row r="1645" spans="1:9">
      <c r="A1645" s="4"/>
      <c r="B1645" s="7"/>
      <c r="C1645" s="7"/>
      <c r="D1645" s="7"/>
      <c r="E1645" s="7"/>
      <c r="F1645" s="7"/>
      <c r="G1645" s="7"/>
      <c r="H1645" s="7"/>
      <c r="I1645" s="7"/>
    </row>
    <row r="1646" spans="1:9">
      <c r="A1646" s="4"/>
      <c r="B1646" s="7"/>
      <c r="C1646" s="7"/>
      <c r="D1646" s="7"/>
      <c r="E1646" s="7"/>
      <c r="F1646" s="7"/>
      <c r="G1646" s="7"/>
      <c r="H1646" s="7"/>
      <c r="I1646" s="7"/>
    </row>
    <row r="1647" spans="1:9">
      <c r="A1647" s="4"/>
      <c r="B1647" s="7"/>
      <c r="C1647" s="7"/>
      <c r="D1647" s="7"/>
      <c r="E1647" s="7"/>
      <c r="F1647" s="7"/>
      <c r="G1647" s="7"/>
      <c r="H1647" s="7"/>
      <c r="I1647" s="7"/>
    </row>
    <row r="1648" spans="1:9">
      <c r="A1648" s="4"/>
      <c r="B1648" s="7"/>
      <c r="C1648" s="7"/>
      <c r="D1648" s="7"/>
      <c r="E1648" s="7"/>
      <c r="F1648" s="7"/>
      <c r="G1648" s="7"/>
      <c r="H1648" s="7"/>
      <c r="I1648" s="7"/>
    </row>
    <row r="1649" spans="1:9">
      <c r="A1649" s="4"/>
      <c r="B1649" s="7"/>
      <c r="C1649" s="7"/>
      <c r="D1649" s="7"/>
      <c r="E1649" s="7"/>
      <c r="F1649" s="7"/>
      <c r="G1649" s="7"/>
      <c r="H1649" s="7"/>
      <c r="I1649" s="7"/>
    </row>
    <row r="1650" spans="1:9">
      <c r="A1650" s="4"/>
      <c r="B1650" s="7"/>
      <c r="C1650" s="7"/>
      <c r="D1650" s="7"/>
      <c r="E1650" s="7"/>
      <c r="F1650" s="7"/>
      <c r="G1650" s="7"/>
      <c r="H1650" s="7"/>
      <c r="I1650" s="7"/>
    </row>
    <row r="1651" spans="1:9">
      <c r="A1651" s="4"/>
      <c r="B1651" s="7"/>
      <c r="C1651" s="7"/>
      <c r="D1651" s="7"/>
      <c r="E1651" s="7"/>
      <c r="F1651" s="7"/>
      <c r="G1651" s="7"/>
      <c r="H1651" s="7"/>
      <c r="I1651" s="7"/>
    </row>
    <row r="1652" spans="1:9">
      <c r="A1652" s="4"/>
      <c r="B1652" s="7"/>
      <c r="C1652" s="7"/>
      <c r="D1652" s="7"/>
      <c r="E1652" s="7"/>
      <c r="F1652" s="7"/>
      <c r="G1652" s="7"/>
      <c r="H1652" s="7"/>
      <c r="I1652" s="7"/>
    </row>
    <row r="1653" spans="1:9">
      <c r="A1653" s="4"/>
      <c r="B1653" s="7"/>
      <c r="C1653" s="7"/>
      <c r="D1653" s="7"/>
      <c r="E1653" s="7"/>
      <c r="F1653" s="7"/>
      <c r="G1653" s="7"/>
      <c r="H1653" s="7"/>
      <c r="I1653" s="7"/>
    </row>
    <row r="1654" spans="1:9">
      <c r="A1654" s="4"/>
      <c r="B1654" s="7"/>
      <c r="C1654" s="7"/>
      <c r="D1654" s="7"/>
      <c r="E1654" s="7"/>
      <c r="F1654" s="7"/>
      <c r="G1654" s="7"/>
      <c r="H1654" s="7"/>
      <c r="I1654" s="7"/>
    </row>
    <row r="1655" spans="1:9">
      <c r="A1655" s="4"/>
      <c r="B1655" s="7"/>
      <c r="C1655" s="7"/>
      <c r="D1655" s="7"/>
      <c r="E1655" s="7"/>
      <c r="F1655" s="7"/>
      <c r="G1655" s="7"/>
      <c r="H1655" s="7"/>
      <c r="I1655" s="7"/>
    </row>
    <row r="1656" spans="1:9">
      <c r="A1656" s="4"/>
      <c r="B1656" s="7"/>
      <c r="C1656" s="7"/>
      <c r="D1656" s="7"/>
      <c r="E1656" s="7"/>
      <c r="F1656" s="7"/>
      <c r="G1656" s="7"/>
      <c r="H1656" s="7"/>
      <c r="I1656" s="7"/>
    </row>
    <row r="1657" spans="1:9">
      <c r="A1657" s="4"/>
      <c r="B1657" s="7"/>
      <c r="C1657" s="7"/>
      <c r="D1657" s="7"/>
      <c r="E1657" s="7"/>
      <c r="F1657" s="7"/>
      <c r="G1657" s="7"/>
      <c r="H1657" s="7"/>
      <c r="I1657" s="7"/>
    </row>
    <row r="1658" spans="1:9">
      <c r="A1658" s="4"/>
      <c r="B1658" s="7"/>
      <c r="C1658" s="7"/>
      <c r="D1658" s="7"/>
      <c r="E1658" s="7"/>
      <c r="F1658" s="7"/>
      <c r="G1658" s="7"/>
      <c r="H1658" s="7"/>
      <c r="I1658" s="7"/>
    </row>
    <row r="1659" spans="1:9">
      <c r="A1659" s="4"/>
      <c r="B1659" s="7"/>
      <c r="C1659" s="7"/>
      <c r="D1659" s="7"/>
      <c r="E1659" s="7"/>
      <c r="F1659" s="7"/>
      <c r="G1659" s="7"/>
      <c r="H1659" s="7"/>
      <c r="I1659" s="7"/>
    </row>
    <row r="1660" spans="1:9">
      <c r="A1660" s="4"/>
      <c r="B1660" s="7"/>
      <c r="C1660" s="7"/>
      <c r="D1660" s="7"/>
      <c r="E1660" s="7"/>
      <c r="F1660" s="7"/>
      <c r="G1660" s="7"/>
      <c r="H1660" s="7"/>
      <c r="I1660" s="7"/>
    </row>
    <row r="1661" spans="1:9">
      <c r="A1661" s="4"/>
      <c r="B1661" s="7"/>
      <c r="C1661" s="7"/>
      <c r="D1661" s="7"/>
      <c r="E1661" s="7"/>
      <c r="F1661" s="7"/>
      <c r="G1661" s="7"/>
      <c r="H1661" s="7"/>
      <c r="I1661" s="7"/>
    </row>
    <row r="1662" spans="1:9">
      <c r="A1662" s="4"/>
      <c r="B1662" s="7"/>
      <c r="C1662" s="7"/>
      <c r="D1662" s="7"/>
      <c r="E1662" s="7"/>
      <c r="F1662" s="7"/>
      <c r="G1662" s="7"/>
      <c r="H1662" s="7"/>
      <c r="I1662" s="7"/>
    </row>
    <row r="1663" spans="1:9">
      <c r="A1663" s="4"/>
      <c r="B1663" s="7"/>
      <c r="C1663" s="7"/>
      <c r="D1663" s="7"/>
      <c r="E1663" s="7"/>
      <c r="F1663" s="7"/>
      <c r="G1663" s="7"/>
      <c r="H1663" s="7"/>
      <c r="I1663" s="7"/>
    </row>
    <row r="1664" spans="1:9">
      <c r="A1664" s="4"/>
      <c r="B1664" s="7"/>
      <c r="C1664" s="7"/>
      <c r="D1664" s="7"/>
      <c r="E1664" s="7"/>
      <c r="F1664" s="7"/>
      <c r="G1664" s="7"/>
      <c r="H1664" s="7"/>
      <c r="I1664" s="7"/>
    </row>
    <row r="1665" spans="1:9">
      <c r="A1665" s="4"/>
      <c r="B1665" s="7"/>
      <c r="C1665" s="7"/>
      <c r="D1665" s="7"/>
      <c r="E1665" s="7"/>
      <c r="F1665" s="7"/>
      <c r="G1665" s="7"/>
      <c r="H1665" s="7"/>
      <c r="I1665" s="7"/>
    </row>
    <row r="1666" spans="1:9">
      <c r="A1666" s="4"/>
      <c r="B1666" s="7"/>
      <c r="C1666" s="7"/>
      <c r="D1666" s="7"/>
      <c r="E1666" s="7"/>
      <c r="F1666" s="7"/>
      <c r="G1666" s="7"/>
      <c r="H1666" s="7"/>
      <c r="I1666" s="7"/>
    </row>
    <row r="1667" spans="1:9">
      <c r="A1667" s="4"/>
      <c r="B1667" s="7"/>
      <c r="C1667" s="7"/>
      <c r="D1667" s="7"/>
      <c r="E1667" s="7"/>
      <c r="F1667" s="7"/>
      <c r="G1667" s="7"/>
      <c r="H1667" s="7"/>
      <c r="I1667" s="7"/>
    </row>
    <row r="1668" spans="1:9">
      <c r="A1668" s="4"/>
      <c r="B1668" s="7"/>
      <c r="C1668" s="7"/>
      <c r="D1668" s="7"/>
      <c r="E1668" s="7"/>
      <c r="F1668" s="7"/>
      <c r="G1668" s="7"/>
      <c r="H1668" s="7"/>
      <c r="I1668" s="7"/>
    </row>
    <row r="1669" spans="1:9">
      <c r="A1669" s="4"/>
      <c r="B1669" s="7"/>
      <c r="C1669" s="7"/>
      <c r="D1669" s="7"/>
      <c r="E1669" s="7"/>
      <c r="F1669" s="7"/>
      <c r="G1669" s="7"/>
      <c r="H1669" s="7"/>
      <c r="I1669" s="7"/>
    </row>
    <row r="1670" spans="1:9">
      <c r="A1670" s="4"/>
      <c r="B1670" s="7"/>
      <c r="C1670" s="7"/>
      <c r="D1670" s="7"/>
      <c r="E1670" s="7"/>
      <c r="F1670" s="7"/>
      <c r="G1670" s="7"/>
      <c r="H1670" s="7"/>
      <c r="I1670" s="7"/>
    </row>
    <row r="1671" spans="1:9">
      <c r="A1671" s="4"/>
      <c r="B1671" s="7"/>
      <c r="C1671" s="7"/>
      <c r="D1671" s="7"/>
      <c r="E1671" s="7"/>
      <c r="F1671" s="7"/>
      <c r="G1671" s="7"/>
      <c r="H1671" s="7"/>
      <c r="I1671" s="7"/>
    </row>
    <row r="1672" spans="1:9">
      <c r="A1672" s="4"/>
      <c r="B1672" s="7"/>
      <c r="C1672" s="7"/>
      <c r="D1672" s="7"/>
      <c r="E1672" s="7"/>
      <c r="F1672" s="7"/>
      <c r="G1672" s="7"/>
      <c r="H1672" s="7"/>
      <c r="I1672" s="7"/>
    </row>
    <row r="1673" spans="1:9">
      <c r="A1673" s="4"/>
      <c r="B1673" s="7"/>
      <c r="C1673" s="7"/>
      <c r="D1673" s="7"/>
      <c r="E1673" s="7"/>
      <c r="F1673" s="7"/>
      <c r="G1673" s="7"/>
      <c r="H1673" s="7"/>
      <c r="I1673" s="7"/>
    </row>
    <row r="1674" spans="1:9">
      <c r="A1674" s="4"/>
      <c r="B1674" s="7"/>
      <c r="C1674" s="7"/>
      <c r="D1674" s="7"/>
      <c r="E1674" s="7"/>
      <c r="F1674" s="7"/>
      <c r="G1674" s="7"/>
      <c r="H1674" s="7"/>
      <c r="I1674" s="7"/>
    </row>
    <row r="1675" spans="1:9">
      <c r="A1675" s="4"/>
      <c r="B1675" s="7"/>
      <c r="C1675" s="7"/>
      <c r="D1675" s="7"/>
      <c r="E1675" s="7"/>
      <c r="F1675" s="7"/>
      <c r="G1675" s="7"/>
      <c r="H1675" s="7"/>
      <c r="I1675" s="7"/>
    </row>
    <row r="1676" spans="1:9">
      <c r="A1676" s="4"/>
      <c r="B1676" s="7"/>
      <c r="C1676" s="7"/>
      <c r="D1676" s="7"/>
      <c r="E1676" s="7"/>
      <c r="F1676" s="7"/>
      <c r="G1676" s="7"/>
      <c r="H1676" s="7"/>
      <c r="I1676" s="7"/>
    </row>
    <row r="1677" spans="1:9">
      <c r="A1677" s="4"/>
      <c r="B1677" s="7"/>
      <c r="C1677" s="7"/>
      <c r="D1677" s="7"/>
      <c r="E1677" s="7"/>
      <c r="F1677" s="7"/>
      <c r="G1677" s="7"/>
      <c r="H1677" s="7"/>
      <c r="I1677" s="7"/>
    </row>
    <row r="1678" spans="1:9">
      <c r="A1678" s="4"/>
      <c r="B1678" s="7"/>
      <c r="C1678" s="7"/>
      <c r="D1678" s="7"/>
      <c r="E1678" s="7"/>
      <c r="F1678" s="7"/>
      <c r="G1678" s="7"/>
      <c r="H1678" s="7"/>
      <c r="I1678" s="7"/>
    </row>
    <row r="1679" spans="1:9">
      <c r="A1679" s="4"/>
      <c r="B1679" s="7"/>
      <c r="C1679" s="7"/>
      <c r="D1679" s="7"/>
      <c r="E1679" s="7"/>
      <c r="F1679" s="7"/>
      <c r="G1679" s="7"/>
      <c r="H1679" s="7"/>
      <c r="I1679" s="7"/>
    </row>
    <row r="1680" spans="1:9">
      <c r="A1680" s="4"/>
      <c r="B1680" s="7"/>
      <c r="C1680" s="7"/>
      <c r="D1680" s="7"/>
      <c r="E1680" s="7"/>
      <c r="F1680" s="7"/>
      <c r="G1680" s="7"/>
      <c r="H1680" s="7"/>
      <c r="I1680" s="7"/>
    </row>
    <row r="1681" spans="1:9">
      <c r="A1681" s="4"/>
      <c r="B1681" s="7"/>
      <c r="C1681" s="7"/>
      <c r="D1681" s="7"/>
      <c r="E1681" s="7"/>
      <c r="F1681" s="7"/>
      <c r="G1681" s="7"/>
      <c r="H1681" s="7"/>
      <c r="I1681" s="7"/>
    </row>
    <row r="1682" spans="1:9">
      <c r="A1682" s="4"/>
      <c r="B1682" s="7"/>
      <c r="C1682" s="7"/>
      <c r="D1682" s="7"/>
      <c r="E1682" s="7"/>
      <c r="F1682" s="7"/>
      <c r="G1682" s="7"/>
      <c r="H1682" s="7"/>
      <c r="I1682" s="7"/>
    </row>
    <row r="1683" spans="1:9">
      <c r="A1683" s="4"/>
      <c r="B1683" s="7"/>
      <c r="C1683" s="7"/>
      <c r="D1683" s="7"/>
      <c r="E1683" s="7"/>
      <c r="F1683" s="7"/>
      <c r="G1683" s="7"/>
      <c r="H1683" s="7"/>
      <c r="I1683" s="7"/>
    </row>
    <row r="1684" spans="1:9">
      <c r="A1684" s="4"/>
      <c r="B1684" s="7"/>
      <c r="C1684" s="7"/>
      <c r="D1684" s="7"/>
      <c r="E1684" s="7"/>
      <c r="F1684" s="7"/>
      <c r="G1684" s="7"/>
      <c r="H1684" s="7"/>
      <c r="I1684" s="7"/>
    </row>
    <row r="1685" spans="1:9">
      <c r="A1685" s="4"/>
      <c r="B1685" s="7"/>
      <c r="C1685" s="7"/>
      <c r="D1685" s="7"/>
      <c r="E1685" s="7"/>
      <c r="F1685" s="7"/>
      <c r="G1685" s="7"/>
      <c r="H1685" s="7"/>
      <c r="I1685" s="7"/>
    </row>
    <row r="1686" spans="1:9">
      <c r="A1686" s="4"/>
      <c r="B1686" s="7"/>
      <c r="C1686" s="7"/>
      <c r="D1686" s="7"/>
      <c r="E1686" s="7"/>
      <c r="F1686" s="7"/>
      <c r="G1686" s="7"/>
      <c r="H1686" s="7"/>
      <c r="I1686" s="7"/>
    </row>
    <row r="1687" spans="1:9">
      <c r="A1687" s="4"/>
      <c r="B1687" s="7"/>
      <c r="C1687" s="7"/>
      <c r="D1687" s="7"/>
      <c r="E1687" s="7"/>
      <c r="F1687" s="7"/>
      <c r="G1687" s="7"/>
      <c r="H1687" s="7"/>
      <c r="I1687" s="7"/>
    </row>
    <row r="1688" spans="1:9">
      <c r="A1688" s="4"/>
      <c r="B1688" s="7"/>
      <c r="C1688" s="7"/>
      <c r="D1688" s="7"/>
      <c r="E1688" s="7"/>
      <c r="F1688" s="7"/>
      <c r="G1688" s="7"/>
      <c r="H1688" s="7"/>
      <c r="I1688" s="7"/>
    </row>
    <row r="1689" spans="1:9">
      <c r="A1689" s="4"/>
      <c r="B1689" s="7"/>
      <c r="C1689" s="7"/>
      <c r="D1689" s="7"/>
      <c r="E1689" s="7"/>
      <c r="F1689" s="7"/>
      <c r="G1689" s="7"/>
      <c r="H1689" s="7"/>
      <c r="I1689" s="7"/>
    </row>
    <row r="1690" spans="1:9">
      <c r="A1690" s="4"/>
      <c r="B1690" s="7"/>
      <c r="C1690" s="7"/>
      <c r="D1690" s="7"/>
      <c r="E1690" s="7"/>
      <c r="F1690" s="7"/>
      <c r="G1690" s="7"/>
      <c r="H1690" s="7"/>
      <c r="I1690" s="7"/>
    </row>
    <row r="1691" spans="1:9">
      <c r="A1691" s="4"/>
      <c r="B1691" s="7"/>
      <c r="C1691" s="7"/>
      <c r="D1691" s="7"/>
      <c r="E1691" s="7"/>
      <c r="F1691" s="7"/>
      <c r="G1691" s="7"/>
      <c r="H1691" s="7"/>
      <c r="I1691" s="7"/>
    </row>
    <row r="1692" spans="1:9">
      <c r="A1692" s="4"/>
      <c r="B1692" s="7"/>
      <c r="C1692" s="7"/>
      <c r="D1692" s="7"/>
      <c r="E1692" s="7"/>
      <c r="F1692" s="7"/>
      <c r="G1692" s="7"/>
      <c r="H1692" s="7"/>
      <c r="I1692" s="7"/>
    </row>
    <row r="1693" spans="1:9">
      <c r="A1693" s="4"/>
      <c r="B1693" s="7"/>
      <c r="C1693" s="7"/>
      <c r="D1693" s="7"/>
      <c r="E1693" s="7"/>
      <c r="F1693" s="7"/>
      <c r="G1693" s="7"/>
      <c r="H1693" s="7"/>
      <c r="I1693" s="7"/>
    </row>
    <row r="1694" spans="1:9">
      <c r="A1694" s="4"/>
      <c r="B1694" s="7"/>
      <c r="C1694" s="7"/>
      <c r="D1694" s="7"/>
      <c r="E1694" s="7"/>
      <c r="F1694" s="7"/>
      <c r="G1694" s="7"/>
      <c r="H1694" s="7"/>
      <c r="I1694" s="7"/>
    </row>
    <row r="1695" spans="1:9">
      <c r="A1695" s="4"/>
      <c r="B1695" s="7"/>
      <c r="C1695" s="7"/>
      <c r="D1695" s="7"/>
      <c r="E1695" s="7"/>
      <c r="F1695" s="7"/>
      <c r="G1695" s="7"/>
      <c r="H1695" s="7"/>
      <c r="I1695" s="7"/>
    </row>
    <row r="1696" spans="1:9">
      <c r="A1696" s="4"/>
      <c r="B1696" s="7"/>
      <c r="C1696" s="7"/>
      <c r="D1696" s="7"/>
      <c r="E1696" s="7"/>
      <c r="F1696" s="7"/>
      <c r="G1696" s="7"/>
      <c r="H1696" s="7"/>
      <c r="I1696" s="7"/>
    </row>
    <row r="1697" spans="1:9">
      <c r="A1697" s="4"/>
      <c r="B1697" s="7"/>
      <c r="C1697" s="7"/>
      <c r="D1697" s="7"/>
      <c r="E1697" s="7"/>
      <c r="F1697" s="7"/>
      <c r="G1697" s="7"/>
      <c r="H1697" s="7"/>
      <c r="I1697" s="7"/>
    </row>
    <row r="1698" spans="1:9">
      <c r="A1698" s="4"/>
      <c r="B1698" s="7"/>
      <c r="C1698" s="7"/>
      <c r="D1698" s="7"/>
      <c r="E1698" s="7"/>
      <c r="F1698" s="7"/>
      <c r="G1698" s="7"/>
      <c r="H1698" s="7"/>
      <c r="I1698" s="7"/>
    </row>
    <row r="1699" spans="1:9">
      <c r="A1699" s="4"/>
      <c r="B1699" s="7"/>
      <c r="C1699" s="7"/>
      <c r="D1699" s="7"/>
      <c r="E1699" s="7"/>
      <c r="F1699" s="7"/>
      <c r="G1699" s="7"/>
      <c r="H1699" s="7"/>
      <c r="I1699" s="7"/>
    </row>
    <row r="1700" spans="1:9">
      <c r="A1700" s="4"/>
      <c r="B1700" s="7"/>
      <c r="C1700" s="7"/>
      <c r="D1700" s="7"/>
      <c r="E1700" s="7"/>
      <c r="F1700" s="7"/>
      <c r="G1700" s="7"/>
      <c r="H1700" s="7"/>
      <c r="I1700" s="7"/>
    </row>
    <row r="1701" spans="1:9">
      <c r="A1701" s="4"/>
      <c r="B1701" s="7"/>
      <c r="C1701" s="7"/>
      <c r="D1701" s="7"/>
      <c r="E1701" s="7"/>
      <c r="F1701" s="7"/>
      <c r="G1701" s="7"/>
      <c r="H1701" s="7"/>
      <c r="I1701" s="7"/>
    </row>
    <row r="1702" spans="1:9">
      <c r="A1702" s="4"/>
      <c r="B1702" s="7"/>
      <c r="C1702" s="7"/>
      <c r="D1702" s="7"/>
      <c r="E1702" s="7"/>
      <c r="F1702" s="7"/>
      <c r="G1702" s="7"/>
      <c r="H1702" s="7"/>
      <c r="I1702" s="7"/>
    </row>
    <row r="1703" spans="1:9">
      <c r="A1703" s="4"/>
      <c r="B1703" s="7"/>
      <c r="C1703" s="7"/>
      <c r="D1703" s="7"/>
      <c r="E1703" s="7"/>
      <c r="F1703" s="7"/>
      <c r="G1703" s="7"/>
      <c r="H1703" s="7"/>
      <c r="I1703" s="7"/>
    </row>
    <row r="1704" spans="1:9">
      <c r="A1704" s="4"/>
      <c r="B1704" s="7"/>
      <c r="C1704" s="7"/>
      <c r="D1704" s="7"/>
      <c r="E1704" s="7"/>
      <c r="F1704" s="7"/>
      <c r="G1704" s="7"/>
      <c r="H1704" s="7"/>
      <c r="I1704" s="7"/>
    </row>
    <row r="1705" spans="1:9">
      <c r="A1705" s="4"/>
      <c r="B1705" s="7"/>
      <c r="C1705" s="7"/>
      <c r="D1705" s="7"/>
      <c r="E1705" s="7"/>
      <c r="F1705" s="7"/>
      <c r="G1705" s="7"/>
      <c r="H1705" s="7"/>
      <c r="I1705" s="7"/>
    </row>
    <row r="1706" spans="1:9">
      <c r="A1706" s="4"/>
      <c r="B1706" s="7"/>
      <c r="C1706" s="7"/>
      <c r="D1706" s="7"/>
      <c r="E1706" s="7"/>
      <c r="F1706" s="7"/>
      <c r="G1706" s="7"/>
      <c r="H1706" s="7"/>
      <c r="I1706" s="7"/>
    </row>
    <row r="1707" spans="1:9">
      <c r="A1707" s="4"/>
      <c r="B1707" s="7"/>
      <c r="C1707" s="7"/>
      <c r="D1707" s="7"/>
      <c r="E1707" s="7"/>
      <c r="F1707" s="7"/>
      <c r="G1707" s="7"/>
      <c r="H1707" s="7"/>
      <c r="I1707" s="7"/>
    </row>
    <row r="1708" spans="1:9">
      <c r="A1708" s="4"/>
      <c r="B1708" s="7"/>
      <c r="C1708" s="7"/>
      <c r="D1708" s="7"/>
      <c r="E1708" s="7"/>
      <c r="F1708" s="7"/>
      <c r="G1708" s="7"/>
      <c r="H1708" s="7"/>
      <c r="I1708" s="7"/>
    </row>
    <row r="1709" spans="1:9">
      <c r="A1709" s="4"/>
      <c r="B1709" s="7"/>
      <c r="C1709" s="7"/>
      <c r="D1709" s="7"/>
      <c r="E1709" s="7"/>
      <c r="F1709" s="7"/>
      <c r="G1709" s="7"/>
      <c r="H1709" s="7"/>
      <c r="I1709" s="7"/>
    </row>
    <row r="1710" spans="1:9">
      <c r="A1710" s="4"/>
      <c r="B1710" s="7"/>
      <c r="C1710" s="7"/>
      <c r="D1710" s="7"/>
      <c r="E1710" s="7"/>
      <c r="F1710" s="7"/>
      <c r="G1710" s="7"/>
      <c r="H1710" s="7"/>
      <c r="I1710" s="7"/>
    </row>
    <row r="1711" spans="1:9">
      <c r="A1711" s="4"/>
      <c r="B1711" s="7"/>
      <c r="C1711" s="7"/>
      <c r="D1711" s="7"/>
      <c r="E1711" s="7"/>
      <c r="F1711" s="7"/>
      <c r="G1711" s="7"/>
      <c r="H1711" s="7"/>
      <c r="I1711" s="7"/>
    </row>
    <row r="1712" spans="1:9">
      <c r="A1712" s="4"/>
      <c r="B1712" s="7"/>
      <c r="C1712" s="7"/>
      <c r="D1712" s="7"/>
      <c r="E1712" s="7"/>
      <c r="F1712" s="7"/>
      <c r="G1712" s="7"/>
      <c r="H1712" s="7"/>
      <c r="I1712" s="7"/>
    </row>
    <row r="1713" spans="1:9">
      <c r="A1713" s="4"/>
      <c r="B1713" s="7"/>
      <c r="C1713" s="7"/>
      <c r="D1713" s="7"/>
      <c r="E1713" s="7"/>
      <c r="F1713" s="7"/>
      <c r="G1713" s="7"/>
      <c r="H1713" s="7"/>
      <c r="I1713" s="7"/>
    </row>
    <row r="1714" spans="1:9">
      <c r="A1714" s="4"/>
      <c r="B1714" s="7"/>
      <c r="C1714" s="7"/>
      <c r="D1714" s="7"/>
      <c r="E1714" s="7"/>
      <c r="F1714" s="7"/>
      <c r="G1714" s="7"/>
      <c r="H1714" s="7"/>
      <c r="I1714" s="7"/>
    </row>
    <row r="1715" spans="1:9">
      <c r="A1715" s="4"/>
      <c r="B1715" s="7"/>
      <c r="C1715" s="7"/>
      <c r="D1715" s="7"/>
      <c r="E1715" s="7"/>
      <c r="F1715" s="7"/>
      <c r="G1715" s="7"/>
      <c r="H1715" s="7"/>
      <c r="I1715" s="7"/>
    </row>
    <row r="1716" spans="1:9">
      <c r="A1716" s="4"/>
      <c r="B1716" s="7"/>
      <c r="C1716" s="7"/>
      <c r="D1716" s="7"/>
      <c r="E1716" s="7"/>
      <c r="F1716" s="7"/>
      <c r="G1716" s="7"/>
      <c r="H1716" s="7"/>
      <c r="I1716" s="7"/>
    </row>
    <row r="1717" spans="1:9">
      <c r="A1717" s="4"/>
      <c r="B1717" s="7"/>
      <c r="C1717" s="7"/>
      <c r="D1717" s="7"/>
      <c r="E1717" s="7"/>
      <c r="F1717" s="7"/>
      <c r="G1717" s="7"/>
      <c r="H1717" s="7"/>
      <c r="I1717" s="7"/>
    </row>
    <row r="1718" spans="1:9">
      <c r="A1718" s="4"/>
      <c r="B1718" s="7"/>
      <c r="C1718" s="7"/>
      <c r="D1718" s="7"/>
      <c r="E1718" s="7"/>
      <c r="F1718" s="7"/>
      <c r="G1718" s="7"/>
      <c r="H1718" s="7"/>
      <c r="I1718" s="7"/>
    </row>
    <row r="1719" spans="1:9">
      <c r="A1719" s="4"/>
      <c r="B1719" s="7"/>
      <c r="C1719" s="7"/>
      <c r="D1719" s="7"/>
      <c r="E1719" s="7"/>
      <c r="F1719" s="7"/>
      <c r="G1719" s="7"/>
      <c r="H1719" s="7"/>
      <c r="I1719" s="7"/>
    </row>
    <row r="1720" spans="1:9">
      <c r="A1720" s="4"/>
      <c r="B1720" s="7"/>
      <c r="C1720" s="7"/>
      <c r="D1720" s="7"/>
      <c r="E1720" s="7"/>
      <c r="F1720" s="7"/>
      <c r="G1720" s="7"/>
      <c r="H1720" s="7"/>
      <c r="I1720" s="7"/>
    </row>
    <row r="1721" spans="1:9">
      <c r="A1721" s="4"/>
      <c r="B1721" s="7"/>
      <c r="C1721" s="7"/>
      <c r="D1721" s="7"/>
      <c r="E1721" s="7"/>
      <c r="F1721" s="7"/>
      <c r="G1721" s="7"/>
      <c r="H1721" s="7"/>
      <c r="I1721" s="7"/>
    </row>
    <row r="1722" spans="1:9">
      <c r="A1722" s="4"/>
      <c r="B1722" s="7"/>
      <c r="C1722" s="7"/>
      <c r="D1722" s="7"/>
      <c r="E1722" s="7"/>
      <c r="F1722" s="7"/>
      <c r="G1722" s="7"/>
      <c r="H1722" s="7"/>
      <c r="I1722" s="7"/>
    </row>
    <row r="1723" spans="1:9">
      <c r="A1723" s="4"/>
      <c r="B1723" s="7"/>
      <c r="C1723" s="7"/>
      <c r="D1723" s="7"/>
      <c r="E1723" s="7"/>
      <c r="F1723" s="7"/>
      <c r="G1723" s="7"/>
      <c r="H1723" s="7"/>
      <c r="I1723" s="7"/>
    </row>
    <row r="1724" spans="1:9">
      <c r="A1724" s="4"/>
      <c r="B1724" s="7"/>
      <c r="C1724" s="7"/>
      <c r="D1724" s="7"/>
      <c r="E1724" s="7"/>
      <c r="F1724" s="7"/>
      <c r="G1724" s="7"/>
      <c r="H1724" s="7"/>
      <c r="I1724" s="7"/>
    </row>
    <row r="1725" spans="1:9">
      <c r="A1725" s="4"/>
      <c r="B1725" s="7"/>
      <c r="C1725" s="7"/>
      <c r="D1725" s="7"/>
      <c r="E1725" s="7"/>
      <c r="F1725" s="7"/>
      <c r="G1725" s="7"/>
      <c r="H1725" s="7"/>
      <c r="I1725" s="7"/>
    </row>
    <row r="1726" spans="1:9">
      <c r="A1726" s="4"/>
      <c r="B1726" s="7"/>
      <c r="C1726" s="7"/>
      <c r="D1726" s="7"/>
      <c r="E1726" s="7"/>
      <c r="F1726" s="7"/>
      <c r="G1726" s="7"/>
      <c r="H1726" s="7"/>
      <c r="I1726" s="7"/>
    </row>
    <row r="1727" spans="1:9">
      <c r="A1727" s="4"/>
      <c r="B1727" s="7"/>
      <c r="C1727" s="7"/>
      <c r="D1727" s="7"/>
      <c r="E1727" s="7"/>
      <c r="F1727" s="7"/>
      <c r="G1727" s="7"/>
      <c r="H1727" s="7"/>
      <c r="I1727" s="7"/>
    </row>
    <row r="1728" spans="1:9">
      <c r="A1728" s="4"/>
      <c r="B1728" s="7"/>
      <c r="C1728" s="7"/>
      <c r="D1728" s="7"/>
      <c r="E1728" s="7"/>
      <c r="F1728" s="7"/>
      <c r="G1728" s="7"/>
      <c r="H1728" s="7"/>
      <c r="I1728" s="7"/>
    </row>
    <row r="1729" spans="1:9">
      <c r="A1729" s="4"/>
      <c r="B1729" s="7"/>
      <c r="C1729" s="7"/>
      <c r="D1729" s="7"/>
      <c r="E1729" s="7"/>
      <c r="F1729" s="7"/>
      <c r="G1729" s="7"/>
      <c r="H1729" s="7"/>
      <c r="I1729" s="7"/>
    </row>
    <row r="1730" spans="1:9">
      <c r="A1730" s="4"/>
      <c r="B1730" s="7"/>
      <c r="C1730" s="7"/>
      <c r="D1730" s="7"/>
      <c r="E1730" s="7"/>
      <c r="F1730" s="7"/>
      <c r="G1730" s="7"/>
      <c r="H1730" s="7"/>
      <c r="I1730" s="7"/>
    </row>
    <row r="1731" spans="1:9">
      <c r="A1731" s="4"/>
      <c r="B1731" s="7"/>
      <c r="C1731" s="7"/>
      <c r="D1731" s="7"/>
      <c r="E1731" s="7"/>
      <c r="F1731" s="7"/>
      <c r="G1731" s="7"/>
      <c r="H1731" s="7"/>
      <c r="I1731" s="7"/>
    </row>
    <row r="1732" spans="1:9">
      <c r="A1732" s="4"/>
      <c r="B1732" s="7"/>
      <c r="C1732" s="7"/>
      <c r="D1732" s="7"/>
      <c r="E1732" s="7"/>
      <c r="F1732" s="7"/>
      <c r="G1732" s="7"/>
      <c r="H1732" s="7"/>
      <c r="I1732" s="7"/>
    </row>
    <row r="1733" spans="1:9">
      <c r="A1733" s="4"/>
      <c r="B1733" s="7"/>
      <c r="C1733" s="7"/>
      <c r="D1733" s="7"/>
      <c r="E1733" s="7"/>
      <c r="F1733" s="7"/>
      <c r="G1733" s="7"/>
      <c r="H1733" s="7"/>
      <c r="I1733" s="7"/>
    </row>
    <row r="1734" spans="1:9">
      <c r="A1734" s="4"/>
      <c r="B1734" s="7"/>
      <c r="C1734" s="7"/>
      <c r="D1734" s="7"/>
      <c r="E1734" s="7"/>
      <c r="F1734" s="7"/>
      <c r="G1734" s="7"/>
      <c r="H1734" s="7"/>
      <c r="I1734" s="7"/>
    </row>
    <row r="1735" spans="1:9">
      <c r="A1735" s="4"/>
      <c r="B1735" s="7"/>
      <c r="C1735" s="7"/>
      <c r="D1735" s="7"/>
      <c r="E1735" s="7"/>
      <c r="F1735" s="7"/>
      <c r="G1735" s="7"/>
      <c r="H1735" s="7"/>
      <c r="I1735" s="7"/>
    </row>
    <row r="1736" spans="1:9">
      <c r="A1736" s="4"/>
      <c r="B1736" s="7"/>
      <c r="C1736" s="7"/>
      <c r="D1736" s="7"/>
      <c r="E1736" s="7"/>
      <c r="F1736" s="7"/>
      <c r="G1736" s="7"/>
      <c r="H1736" s="7"/>
      <c r="I1736" s="7"/>
    </row>
    <row r="1737" spans="1:9">
      <c r="A1737" s="4"/>
      <c r="B1737" s="7"/>
      <c r="C1737" s="7"/>
      <c r="D1737" s="7"/>
      <c r="E1737" s="7"/>
      <c r="F1737" s="7"/>
      <c r="G1737" s="7"/>
      <c r="H1737" s="7"/>
      <c r="I1737" s="7"/>
    </row>
    <row r="1738" spans="1:9">
      <c r="A1738" s="4"/>
      <c r="B1738" s="7"/>
      <c r="C1738" s="7"/>
      <c r="D1738" s="7"/>
      <c r="E1738" s="7"/>
      <c r="F1738" s="7"/>
      <c r="G1738" s="7"/>
      <c r="H1738" s="7"/>
      <c r="I1738" s="7"/>
    </row>
    <row r="1739" spans="1:9">
      <c r="A1739" s="4"/>
      <c r="B1739" s="7"/>
      <c r="C1739" s="7"/>
      <c r="D1739" s="7"/>
      <c r="E1739" s="7"/>
      <c r="F1739" s="7"/>
      <c r="G1739" s="7"/>
      <c r="H1739" s="7"/>
      <c r="I1739" s="7"/>
    </row>
    <row r="1740" spans="1:9">
      <c r="A1740" s="4"/>
      <c r="B1740" s="7"/>
      <c r="C1740" s="7"/>
      <c r="D1740" s="7"/>
      <c r="E1740" s="7"/>
      <c r="F1740" s="7"/>
      <c r="G1740" s="7"/>
      <c r="H1740" s="7"/>
      <c r="I1740" s="7"/>
    </row>
    <row r="1741" spans="1:9">
      <c r="A1741" s="4"/>
      <c r="B1741" s="7"/>
      <c r="C1741" s="7"/>
      <c r="D1741" s="7"/>
      <c r="E1741" s="7"/>
      <c r="F1741" s="7"/>
      <c r="G1741" s="7"/>
      <c r="H1741" s="7"/>
      <c r="I1741" s="7"/>
    </row>
    <row r="1742" spans="1:9">
      <c r="A1742" s="4"/>
      <c r="B1742" s="7"/>
      <c r="C1742" s="7"/>
      <c r="D1742" s="7"/>
      <c r="E1742" s="7"/>
      <c r="F1742" s="7"/>
      <c r="G1742" s="7"/>
      <c r="H1742" s="7"/>
      <c r="I1742" s="7"/>
    </row>
    <row r="1743" spans="1:9">
      <c r="A1743" s="4"/>
      <c r="B1743" s="7"/>
      <c r="C1743" s="7"/>
      <c r="D1743" s="7"/>
      <c r="E1743" s="7"/>
      <c r="F1743" s="7"/>
      <c r="G1743" s="7"/>
      <c r="H1743" s="7"/>
      <c r="I1743" s="7"/>
    </row>
    <row r="1744" spans="1:9">
      <c r="A1744" s="4"/>
      <c r="B1744" s="7"/>
      <c r="C1744" s="7"/>
      <c r="D1744" s="7"/>
      <c r="E1744" s="7"/>
      <c r="F1744" s="7"/>
      <c r="G1744" s="7"/>
      <c r="H1744" s="7"/>
      <c r="I1744" s="7"/>
    </row>
    <row r="1745" spans="1:9">
      <c r="A1745" s="4"/>
      <c r="B1745" s="7"/>
      <c r="C1745" s="7"/>
      <c r="D1745" s="7"/>
      <c r="E1745" s="7"/>
      <c r="F1745" s="7"/>
      <c r="G1745" s="7"/>
      <c r="H1745" s="7"/>
      <c r="I1745" s="7"/>
    </row>
    <row r="1746" spans="1:9">
      <c r="A1746" s="4"/>
      <c r="B1746" s="7"/>
      <c r="C1746" s="7"/>
      <c r="D1746" s="7"/>
      <c r="E1746" s="7"/>
      <c r="F1746" s="7"/>
      <c r="G1746" s="7"/>
      <c r="H1746" s="7"/>
      <c r="I1746" s="7"/>
    </row>
    <row r="1747" spans="1:9">
      <c r="A1747" s="4"/>
      <c r="B1747" s="7"/>
      <c r="C1747" s="7"/>
      <c r="D1747" s="7"/>
      <c r="E1747" s="7"/>
      <c r="F1747" s="7"/>
      <c r="G1747" s="7"/>
      <c r="H1747" s="7"/>
      <c r="I1747" s="7"/>
    </row>
    <row r="1748" spans="1:9">
      <c r="A1748" s="4"/>
      <c r="B1748" s="7"/>
      <c r="C1748" s="7"/>
      <c r="D1748" s="7"/>
      <c r="E1748" s="7"/>
      <c r="F1748" s="7"/>
      <c r="G1748" s="7"/>
      <c r="H1748" s="7"/>
      <c r="I1748" s="7"/>
    </row>
    <row r="1749" spans="1:9">
      <c r="A1749" s="4"/>
      <c r="B1749" s="7"/>
      <c r="C1749" s="7"/>
      <c r="D1749" s="7"/>
      <c r="E1749" s="7"/>
      <c r="F1749" s="7"/>
      <c r="G1749" s="7"/>
      <c r="H1749" s="7"/>
      <c r="I1749" s="7"/>
    </row>
    <row r="1750" spans="1:9">
      <c r="A1750" s="4"/>
      <c r="B1750" s="7"/>
      <c r="C1750" s="7"/>
      <c r="D1750" s="7"/>
      <c r="E1750" s="7"/>
      <c r="F1750" s="7"/>
      <c r="G1750" s="7"/>
      <c r="H1750" s="7"/>
      <c r="I1750" s="7"/>
    </row>
    <row r="1751" spans="1:9">
      <c r="A1751" s="4"/>
      <c r="B1751" s="7"/>
      <c r="C1751" s="7"/>
      <c r="D1751" s="7"/>
      <c r="E1751" s="7"/>
      <c r="F1751" s="7"/>
      <c r="G1751" s="7"/>
      <c r="H1751" s="7"/>
      <c r="I1751" s="7"/>
    </row>
    <row r="1752" spans="1:9">
      <c r="A1752" s="4"/>
      <c r="B1752" s="7"/>
      <c r="C1752" s="7"/>
      <c r="D1752" s="7"/>
      <c r="E1752" s="7"/>
      <c r="F1752" s="7"/>
      <c r="G1752" s="7"/>
      <c r="H1752" s="7"/>
      <c r="I1752" s="7"/>
    </row>
    <row r="1753" spans="1:9">
      <c r="A1753" s="4"/>
      <c r="B1753" s="7"/>
      <c r="C1753" s="7"/>
      <c r="D1753" s="7"/>
      <c r="E1753" s="7"/>
      <c r="F1753" s="7"/>
      <c r="G1753" s="7"/>
      <c r="H1753" s="7"/>
      <c r="I1753" s="7"/>
    </row>
    <row r="1754" spans="1:9">
      <c r="A1754" s="4"/>
      <c r="B1754" s="7"/>
      <c r="C1754" s="7"/>
      <c r="D1754" s="7"/>
      <c r="E1754" s="7"/>
      <c r="F1754" s="7"/>
      <c r="G1754" s="7"/>
      <c r="H1754" s="7"/>
      <c r="I1754" s="7"/>
    </row>
    <row r="1755" spans="1:9">
      <c r="A1755" s="4"/>
      <c r="B1755" s="7"/>
      <c r="C1755" s="7"/>
      <c r="D1755" s="7"/>
      <c r="E1755" s="7"/>
      <c r="F1755" s="7"/>
      <c r="G1755" s="7"/>
      <c r="H1755" s="7"/>
      <c r="I1755" s="7"/>
    </row>
    <row r="1756" spans="1:9">
      <c r="A1756" s="4"/>
      <c r="B1756" s="7"/>
      <c r="C1756" s="7"/>
      <c r="D1756" s="7"/>
      <c r="E1756" s="7"/>
      <c r="F1756" s="7"/>
      <c r="G1756" s="7"/>
      <c r="H1756" s="7"/>
      <c r="I1756" s="7"/>
    </row>
    <row r="1757" spans="1:9">
      <c r="A1757" s="4"/>
      <c r="B1757" s="7"/>
      <c r="C1757" s="7"/>
      <c r="D1757" s="7"/>
      <c r="E1757" s="7"/>
      <c r="F1757" s="7"/>
      <c r="G1757" s="7"/>
      <c r="H1757" s="7"/>
      <c r="I1757" s="7"/>
    </row>
    <row r="1758" spans="1:9">
      <c r="A1758" s="4"/>
      <c r="B1758" s="7"/>
      <c r="C1758" s="7"/>
      <c r="D1758" s="7"/>
      <c r="E1758" s="7"/>
      <c r="F1758" s="7"/>
      <c r="G1758" s="7"/>
      <c r="H1758" s="7"/>
      <c r="I1758" s="7"/>
    </row>
    <row r="1759" spans="1:9">
      <c r="A1759" s="4"/>
      <c r="B1759" s="7"/>
      <c r="C1759" s="7"/>
      <c r="D1759" s="7"/>
      <c r="E1759" s="7"/>
      <c r="F1759" s="7"/>
      <c r="G1759" s="7"/>
      <c r="H1759" s="7"/>
      <c r="I1759" s="7"/>
    </row>
    <row r="1760" spans="1:9">
      <c r="A1760" s="4"/>
      <c r="B1760" s="7"/>
      <c r="C1760" s="7"/>
      <c r="D1760" s="7"/>
      <c r="E1760" s="7"/>
      <c r="F1760" s="7"/>
      <c r="G1760" s="7"/>
      <c r="H1760" s="7"/>
      <c r="I1760" s="7"/>
    </row>
    <row r="1761" spans="1:9">
      <c r="A1761" s="4"/>
      <c r="B1761" s="7"/>
      <c r="C1761" s="7"/>
      <c r="D1761" s="7"/>
      <c r="E1761" s="7"/>
      <c r="F1761" s="7"/>
      <c r="G1761" s="7"/>
      <c r="H1761" s="7"/>
      <c r="I1761" s="7"/>
    </row>
    <row r="1762" spans="1:9">
      <c r="A1762" s="4"/>
      <c r="B1762" s="7"/>
      <c r="C1762" s="7"/>
      <c r="D1762" s="7"/>
      <c r="E1762" s="7"/>
      <c r="F1762" s="7"/>
      <c r="G1762" s="7"/>
      <c r="H1762" s="7"/>
      <c r="I1762" s="7"/>
    </row>
    <row r="1763" spans="1:9">
      <c r="A1763" s="4"/>
      <c r="B1763" s="7"/>
      <c r="C1763" s="7"/>
      <c r="D1763" s="7"/>
      <c r="E1763" s="7"/>
      <c r="F1763" s="7"/>
      <c r="G1763" s="7"/>
      <c r="H1763" s="7"/>
      <c r="I1763" s="7"/>
    </row>
    <row r="1764" spans="1:9">
      <c r="A1764" s="4"/>
      <c r="B1764" s="7"/>
      <c r="C1764" s="7"/>
      <c r="D1764" s="7"/>
      <c r="E1764" s="7"/>
      <c r="F1764" s="7"/>
      <c r="G1764" s="7"/>
      <c r="H1764" s="7"/>
      <c r="I1764" s="7"/>
    </row>
    <row r="1765" spans="1:9">
      <c r="A1765" s="4"/>
      <c r="B1765" s="7"/>
      <c r="C1765" s="7"/>
      <c r="D1765" s="7"/>
      <c r="E1765" s="7"/>
      <c r="F1765" s="7"/>
      <c r="G1765" s="7"/>
      <c r="H1765" s="7"/>
      <c r="I1765" s="7"/>
    </row>
    <row r="1766" spans="1:9">
      <c r="A1766" s="4"/>
      <c r="B1766" s="7"/>
      <c r="C1766" s="7"/>
      <c r="D1766" s="7"/>
      <c r="E1766" s="7"/>
      <c r="F1766" s="7"/>
      <c r="G1766" s="7"/>
      <c r="H1766" s="7"/>
      <c r="I1766" s="7"/>
    </row>
    <row r="1767" spans="1:9">
      <c r="A1767" s="4"/>
      <c r="B1767" s="7"/>
      <c r="C1767" s="7"/>
      <c r="D1767" s="7"/>
      <c r="E1767" s="7"/>
      <c r="F1767" s="7"/>
      <c r="G1767" s="7"/>
      <c r="H1767" s="7"/>
      <c r="I1767" s="7"/>
    </row>
    <row r="1768" spans="1:9">
      <c r="A1768" s="4"/>
      <c r="B1768" s="7"/>
      <c r="C1768" s="7"/>
      <c r="D1768" s="7"/>
      <c r="E1768" s="7"/>
      <c r="F1768" s="7"/>
      <c r="G1768" s="7"/>
      <c r="H1768" s="7"/>
      <c r="I1768" s="7"/>
    </row>
    <row r="1769" spans="1:9">
      <c r="A1769" s="4"/>
      <c r="B1769" s="7"/>
      <c r="C1769" s="7"/>
      <c r="D1769" s="7"/>
      <c r="E1769" s="7"/>
      <c r="F1769" s="7"/>
      <c r="G1769" s="7"/>
      <c r="H1769" s="7"/>
      <c r="I1769" s="7"/>
    </row>
    <row r="1770" spans="1:9">
      <c r="A1770" s="4"/>
      <c r="B1770" s="7"/>
      <c r="C1770" s="7"/>
      <c r="D1770" s="7"/>
      <c r="E1770" s="7"/>
      <c r="F1770" s="7"/>
      <c r="G1770" s="7"/>
      <c r="H1770" s="7"/>
      <c r="I1770" s="7"/>
    </row>
    <row r="1771" spans="1:9">
      <c r="A1771" s="4"/>
      <c r="B1771" s="7"/>
      <c r="C1771" s="7"/>
      <c r="D1771" s="7"/>
      <c r="E1771" s="7"/>
      <c r="F1771" s="7"/>
      <c r="G1771" s="7"/>
      <c r="H1771" s="7"/>
      <c r="I1771" s="7"/>
    </row>
    <row r="1772" spans="1:9">
      <c r="A1772" s="4"/>
      <c r="B1772" s="7"/>
      <c r="C1772" s="7"/>
      <c r="D1772" s="7"/>
      <c r="E1772" s="7"/>
      <c r="F1772" s="7"/>
      <c r="G1772" s="7"/>
      <c r="H1772" s="7"/>
      <c r="I1772" s="7"/>
    </row>
    <row r="1773" spans="1:9">
      <c r="A1773" s="4"/>
      <c r="B1773" s="7"/>
      <c r="C1773" s="7"/>
      <c r="D1773" s="7"/>
      <c r="E1773" s="7"/>
      <c r="F1773" s="7"/>
      <c r="G1773" s="7"/>
      <c r="H1773" s="7"/>
      <c r="I1773" s="7"/>
    </row>
    <row r="1774" spans="1:9">
      <c r="A1774" s="4"/>
      <c r="B1774" s="7"/>
      <c r="C1774" s="7"/>
      <c r="D1774" s="7"/>
      <c r="E1774" s="7"/>
      <c r="F1774" s="7"/>
      <c r="G1774" s="7"/>
      <c r="H1774" s="7"/>
      <c r="I1774" s="7"/>
    </row>
    <row r="1775" spans="1:9">
      <c r="A1775" s="4"/>
      <c r="B1775" s="7"/>
      <c r="C1775" s="7"/>
      <c r="D1775" s="7"/>
      <c r="E1775" s="7"/>
      <c r="F1775" s="7"/>
      <c r="G1775" s="7"/>
      <c r="H1775" s="7"/>
      <c r="I1775" s="7"/>
    </row>
    <row r="1776" spans="1:9">
      <c r="A1776" s="4"/>
      <c r="B1776" s="7"/>
      <c r="C1776" s="7"/>
      <c r="D1776" s="7"/>
      <c r="E1776" s="7"/>
      <c r="F1776" s="7"/>
      <c r="G1776" s="7"/>
      <c r="H1776" s="7"/>
      <c r="I1776" s="7"/>
    </row>
    <row r="1777" spans="1:9">
      <c r="A1777" s="4"/>
      <c r="B1777" s="7"/>
      <c r="C1777" s="7"/>
      <c r="D1777" s="7"/>
      <c r="E1777" s="7"/>
      <c r="F1777" s="7"/>
      <c r="G1777" s="7"/>
      <c r="H1777" s="7"/>
      <c r="I1777" s="7"/>
    </row>
    <row r="1778" spans="1:9">
      <c r="A1778" s="4"/>
      <c r="B1778" s="7"/>
      <c r="C1778" s="7"/>
      <c r="D1778" s="7"/>
      <c r="E1778" s="7"/>
      <c r="F1778" s="7"/>
      <c r="G1778" s="7"/>
      <c r="H1778" s="7"/>
      <c r="I1778" s="7"/>
    </row>
    <row r="1779" spans="1:9">
      <c r="A1779" s="4"/>
      <c r="B1779" s="7"/>
      <c r="C1779" s="7"/>
      <c r="D1779" s="7"/>
      <c r="E1779" s="7"/>
      <c r="F1779" s="7"/>
      <c r="G1779" s="7"/>
      <c r="H1779" s="7"/>
      <c r="I1779" s="7"/>
    </row>
    <row r="1780" spans="1:9">
      <c r="A1780" s="4"/>
      <c r="B1780" s="7"/>
      <c r="C1780" s="7"/>
      <c r="D1780" s="7"/>
      <c r="E1780" s="7"/>
      <c r="F1780" s="7"/>
      <c r="G1780" s="7"/>
      <c r="H1780" s="7"/>
      <c r="I1780" s="7"/>
    </row>
    <row r="1781" spans="1:9">
      <c r="A1781" s="4"/>
      <c r="B1781" s="7"/>
      <c r="C1781" s="7"/>
      <c r="D1781" s="7"/>
      <c r="E1781" s="7"/>
      <c r="F1781" s="7"/>
      <c r="G1781" s="7"/>
      <c r="H1781" s="7"/>
      <c r="I1781" s="7"/>
    </row>
    <row r="1782" spans="1:9">
      <c r="A1782" s="4"/>
      <c r="B1782" s="7"/>
      <c r="C1782" s="7"/>
      <c r="D1782" s="7"/>
      <c r="E1782" s="7"/>
      <c r="F1782" s="7"/>
      <c r="G1782" s="7"/>
      <c r="H1782" s="7"/>
      <c r="I1782" s="7"/>
    </row>
    <row r="1783" spans="1:9">
      <c r="A1783" s="4"/>
      <c r="B1783" s="7"/>
      <c r="C1783" s="7"/>
      <c r="D1783" s="7"/>
      <c r="E1783" s="7"/>
      <c r="F1783" s="7"/>
      <c r="G1783" s="7"/>
      <c r="H1783" s="7"/>
      <c r="I1783" s="7"/>
    </row>
    <row r="1784" spans="1:9">
      <c r="A1784" s="4"/>
      <c r="B1784" s="7"/>
      <c r="C1784" s="7"/>
      <c r="D1784" s="7"/>
      <c r="E1784" s="7"/>
      <c r="F1784" s="7"/>
      <c r="G1784" s="7"/>
      <c r="H1784" s="7"/>
      <c r="I1784" s="7"/>
    </row>
    <row r="1785" spans="1:9">
      <c r="A1785" s="4"/>
      <c r="B1785" s="7"/>
      <c r="C1785" s="7"/>
      <c r="D1785" s="7"/>
      <c r="E1785" s="7"/>
      <c r="F1785" s="7"/>
      <c r="G1785" s="7"/>
      <c r="H1785" s="7"/>
      <c r="I1785" s="7"/>
    </row>
    <row r="1786" spans="1:9">
      <c r="A1786" s="4"/>
      <c r="B1786" s="7"/>
      <c r="C1786" s="7"/>
      <c r="D1786" s="7"/>
      <c r="E1786" s="7"/>
      <c r="F1786" s="7"/>
      <c r="G1786" s="7"/>
      <c r="H1786" s="7"/>
      <c r="I1786" s="7"/>
    </row>
    <row r="1787" spans="1:9">
      <c r="A1787" s="4"/>
      <c r="B1787" s="7"/>
      <c r="C1787" s="7"/>
      <c r="D1787" s="7"/>
      <c r="E1787" s="7"/>
      <c r="F1787" s="7"/>
      <c r="G1787" s="7"/>
      <c r="H1787" s="7"/>
      <c r="I1787" s="7"/>
    </row>
    <row r="1788" spans="1:9">
      <c r="A1788" s="4"/>
      <c r="B1788" s="7"/>
      <c r="C1788" s="7"/>
      <c r="D1788" s="7"/>
      <c r="E1788" s="7"/>
      <c r="F1788" s="7"/>
      <c r="G1788" s="7"/>
      <c r="H1788" s="7"/>
      <c r="I1788" s="7"/>
    </row>
    <row r="1789" spans="1:9">
      <c r="A1789" s="4"/>
      <c r="B1789" s="7"/>
      <c r="C1789" s="7"/>
      <c r="D1789" s="7"/>
      <c r="E1789" s="7"/>
      <c r="F1789" s="7"/>
      <c r="G1789" s="7"/>
      <c r="H1789" s="7"/>
      <c r="I1789" s="7"/>
    </row>
    <row r="1790" spans="1:9">
      <c r="A1790" s="4"/>
      <c r="B1790" s="7"/>
      <c r="C1790" s="7"/>
      <c r="D1790" s="7"/>
      <c r="E1790" s="7"/>
      <c r="F1790" s="7"/>
      <c r="G1790" s="7"/>
      <c r="H1790" s="7"/>
      <c r="I1790" s="7"/>
    </row>
    <row r="1791" spans="1:9">
      <c r="A1791" s="4"/>
      <c r="B1791" s="7"/>
      <c r="C1791" s="7"/>
      <c r="D1791" s="7"/>
      <c r="E1791" s="7"/>
      <c r="F1791" s="7"/>
      <c r="G1791" s="7"/>
      <c r="H1791" s="7"/>
      <c r="I1791" s="7"/>
    </row>
    <row r="1792" spans="1:9">
      <c r="A1792" s="4"/>
      <c r="B1792" s="7"/>
      <c r="C1792" s="7"/>
      <c r="D1792" s="7"/>
      <c r="E1792" s="7"/>
      <c r="F1792" s="7"/>
      <c r="G1792" s="7"/>
      <c r="H1792" s="7"/>
      <c r="I1792" s="7"/>
    </row>
    <row r="1793" spans="1:9">
      <c r="A1793" s="4"/>
      <c r="B1793" s="7"/>
      <c r="C1793" s="7"/>
      <c r="D1793" s="7"/>
      <c r="E1793" s="7"/>
      <c r="F1793" s="7"/>
      <c r="G1793" s="7"/>
      <c r="H1793" s="7"/>
      <c r="I1793" s="7"/>
    </row>
    <row r="1794" spans="1:9">
      <c r="A1794" s="4"/>
      <c r="B1794" s="7"/>
      <c r="C1794" s="7"/>
      <c r="D1794" s="7"/>
      <c r="E1794" s="7"/>
      <c r="F1794" s="7"/>
      <c r="G1794" s="7"/>
      <c r="H1794" s="7"/>
      <c r="I1794" s="7"/>
    </row>
    <row r="1795" spans="1:9">
      <c r="A1795" s="4"/>
      <c r="B1795" s="7"/>
      <c r="C1795" s="7"/>
      <c r="D1795" s="7"/>
      <c r="E1795" s="7"/>
      <c r="F1795" s="7"/>
      <c r="G1795" s="7"/>
      <c r="H1795" s="7"/>
      <c r="I1795" s="7"/>
    </row>
    <row r="1796" spans="1:9">
      <c r="A1796" s="4"/>
      <c r="B1796" s="7"/>
      <c r="C1796" s="7"/>
      <c r="D1796" s="7"/>
      <c r="E1796" s="7"/>
      <c r="F1796" s="7"/>
      <c r="G1796" s="7"/>
      <c r="H1796" s="7"/>
      <c r="I1796" s="7"/>
    </row>
    <row r="1797" spans="1:9">
      <c r="A1797" s="4"/>
      <c r="B1797" s="7"/>
      <c r="C1797" s="7"/>
      <c r="D1797" s="7"/>
      <c r="E1797" s="7"/>
      <c r="F1797" s="7"/>
      <c r="G1797" s="7"/>
      <c r="H1797" s="7"/>
      <c r="I1797" s="7"/>
    </row>
    <row r="1798" spans="1:9">
      <c r="A1798" s="4"/>
      <c r="B1798" s="7"/>
      <c r="C1798" s="7"/>
      <c r="D1798" s="7"/>
      <c r="E1798" s="7"/>
      <c r="F1798" s="7"/>
      <c r="G1798" s="7"/>
      <c r="H1798" s="7"/>
      <c r="I1798" s="7"/>
    </row>
    <row r="1799" spans="1:9">
      <c r="A1799" s="4"/>
      <c r="B1799" s="7"/>
      <c r="C1799" s="7"/>
      <c r="D1799" s="7"/>
      <c r="E1799" s="7"/>
      <c r="F1799" s="7"/>
      <c r="G1799" s="7"/>
      <c r="H1799" s="7"/>
      <c r="I1799" s="7"/>
    </row>
    <row r="1800" spans="1:9">
      <c r="A1800" s="4"/>
      <c r="B1800" s="7"/>
      <c r="C1800" s="7"/>
      <c r="D1800" s="7"/>
      <c r="E1800" s="7"/>
      <c r="F1800" s="7"/>
      <c r="G1800" s="7"/>
      <c r="H1800" s="7"/>
      <c r="I1800" s="7"/>
    </row>
    <row r="1801" spans="1:9">
      <c r="A1801" s="4"/>
      <c r="B1801" s="7"/>
      <c r="C1801" s="7"/>
      <c r="D1801" s="7"/>
      <c r="E1801" s="7"/>
      <c r="F1801" s="7"/>
      <c r="G1801" s="7"/>
      <c r="H1801" s="7"/>
      <c r="I1801" s="7"/>
    </row>
    <row r="1802" spans="1:9">
      <c r="A1802" s="4"/>
      <c r="B1802" s="7"/>
      <c r="C1802" s="7"/>
      <c r="D1802" s="7"/>
      <c r="E1802" s="7"/>
      <c r="F1802" s="7"/>
      <c r="G1802" s="7"/>
      <c r="H1802" s="7"/>
      <c r="I1802" s="7"/>
    </row>
    <row r="1803" spans="1:9">
      <c r="A1803" s="4"/>
      <c r="B1803" s="7"/>
      <c r="C1803" s="7"/>
      <c r="D1803" s="7"/>
      <c r="E1803" s="7"/>
      <c r="F1803" s="7"/>
      <c r="G1803" s="7"/>
      <c r="H1803" s="7"/>
      <c r="I1803" s="7"/>
    </row>
    <row r="1804" spans="1:9">
      <c r="A1804" s="4"/>
      <c r="B1804" s="7"/>
      <c r="C1804" s="7"/>
      <c r="D1804" s="7"/>
      <c r="E1804" s="7"/>
      <c r="F1804" s="7"/>
      <c r="G1804" s="7"/>
      <c r="H1804" s="7"/>
      <c r="I1804" s="7"/>
    </row>
    <row r="1805" spans="1:9">
      <c r="A1805" s="4"/>
      <c r="B1805" s="7"/>
      <c r="C1805" s="7"/>
      <c r="D1805" s="7"/>
      <c r="E1805" s="7"/>
      <c r="F1805" s="7"/>
      <c r="G1805" s="7"/>
      <c r="H1805" s="7"/>
      <c r="I1805" s="7"/>
    </row>
    <row r="1806" spans="1:9">
      <c r="A1806" s="4"/>
      <c r="B1806" s="7"/>
      <c r="C1806" s="7"/>
      <c r="D1806" s="7"/>
      <c r="E1806" s="7"/>
      <c r="F1806" s="7"/>
      <c r="G1806" s="7"/>
      <c r="H1806" s="7"/>
      <c r="I1806" s="7"/>
    </row>
    <row r="1807" spans="1:9">
      <c r="A1807" s="4"/>
      <c r="B1807" s="7"/>
      <c r="C1807" s="7"/>
      <c r="D1807" s="7"/>
      <c r="E1807" s="7"/>
      <c r="F1807" s="7"/>
      <c r="G1807" s="7"/>
      <c r="H1807" s="7"/>
      <c r="I1807" s="7"/>
    </row>
    <row r="1808" spans="1:9">
      <c r="A1808" s="4"/>
      <c r="B1808" s="7"/>
      <c r="C1808" s="7"/>
      <c r="D1808" s="7"/>
      <c r="E1808" s="7"/>
      <c r="F1808" s="7"/>
      <c r="G1808" s="7"/>
      <c r="H1808" s="7"/>
      <c r="I1808" s="7"/>
    </row>
    <row r="1809" spans="1:9">
      <c r="A1809" s="4"/>
      <c r="B1809" s="7"/>
      <c r="C1809" s="7"/>
      <c r="D1809" s="7"/>
      <c r="E1809" s="7"/>
      <c r="F1809" s="7"/>
      <c r="G1809" s="7"/>
      <c r="H1809" s="7"/>
      <c r="I1809" s="7"/>
    </row>
    <row r="1810" spans="1:9">
      <c r="A1810" s="4"/>
      <c r="B1810" s="7"/>
      <c r="C1810" s="7"/>
      <c r="D1810" s="7"/>
      <c r="E1810" s="7"/>
      <c r="F1810" s="7"/>
      <c r="G1810" s="7"/>
      <c r="H1810" s="7"/>
      <c r="I1810" s="7"/>
    </row>
    <row r="1811" spans="1:9">
      <c r="A1811" s="4"/>
      <c r="B1811" s="7"/>
      <c r="C1811" s="7"/>
      <c r="D1811" s="7"/>
      <c r="E1811" s="7"/>
      <c r="F1811" s="7"/>
      <c r="G1811" s="7"/>
      <c r="H1811" s="7"/>
      <c r="I1811" s="7"/>
    </row>
    <row r="1812" spans="1:9">
      <c r="A1812" s="4"/>
      <c r="B1812" s="7"/>
      <c r="C1812" s="7"/>
      <c r="D1812" s="7"/>
      <c r="E1812" s="7"/>
      <c r="F1812" s="7"/>
      <c r="G1812" s="7"/>
      <c r="H1812" s="7"/>
      <c r="I1812" s="7"/>
    </row>
    <row r="1813" spans="1:9">
      <c r="A1813" s="4"/>
      <c r="B1813" s="7"/>
      <c r="C1813" s="7"/>
      <c r="D1813" s="7"/>
      <c r="E1813" s="7"/>
      <c r="F1813" s="7"/>
      <c r="G1813" s="7"/>
      <c r="H1813" s="7"/>
      <c r="I1813" s="7"/>
    </row>
    <row r="1814" spans="1:9">
      <c r="A1814" s="4"/>
      <c r="B1814" s="7"/>
      <c r="C1814" s="7"/>
      <c r="D1814" s="7"/>
      <c r="E1814" s="7"/>
      <c r="F1814" s="7"/>
      <c r="G1814" s="7"/>
      <c r="H1814" s="7"/>
      <c r="I1814" s="7"/>
    </row>
    <row r="1815" spans="1:9">
      <c r="A1815" s="4"/>
      <c r="B1815" s="7"/>
      <c r="C1815" s="7"/>
      <c r="D1815" s="7"/>
      <c r="E1815" s="7"/>
      <c r="F1815" s="7"/>
      <c r="G1815" s="7"/>
      <c r="H1815" s="7"/>
      <c r="I1815" s="7"/>
    </row>
    <row r="1816" spans="1:9">
      <c r="A1816" s="4"/>
      <c r="B1816" s="7"/>
      <c r="C1816" s="7"/>
      <c r="D1816" s="7"/>
      <c r="E1816" s="7"/>
      <c r="F1816" s="7"/>
      <c r="G1816" s="7"/>
      <c r="H1816" s="7"/>
      <c r="I1816" s="7"/>
    </row>
    <row r="1817" spans="1:9">
      <c r="A1817" s="4"/>
      <c r="B1817" s="7"/>
      <c r="C1817" s="7"/>
      <c r="D1817" s="7"/>
      <c r="E1817" s="7"/>
      <c r="F1817" s="7"/>
      <c r="G1817" s="7"/>
      <c r="H1817" s="7"/>
      <c r="I1817" s="7"/>
    </row>
    <row r="1818" spans="1:9">
      <c r="A1818" s="4"/>
      <c r="B1818" s="7"/>
      <c r="C1818" s="7"/>
      <c r="D1818" s="7"/>
      <c r="E1818" s="7"/>
      <c r="F1818" s="7"/>
      <c r="G1818" s="7"/>
      <c r="H1818" s="7"/>
      <c r="I1818" s="7"/>
    </row>
    <row r="1819" spans="1:9">
      <c r="A1819" s="4"/>
      <c r="B1819" s="7"/>
      <c r="C1819" s="7"/>
      <c r="D1819" s="7"/>
      <c r="E1819" s="7"/>
      <c r="F1819" s="7"/>
      <c r="G1819" s="7"/>
      <c r="H1819" s="7"/>
      <c r="I1819" s="7"/>
    </row>
    <row r="1820" spans="1:9">
      <c r="A1820" s="4"/>
      <c r="B1820" s="7"/>
      <c r="C1820" s="7"/>
      <c r="D1820" s="7"/>
      <c r="E1820" s="7"/>
      <c r="F1820" s="7"/>
      <c r="G1820" s="7"/>
      <c r="H1820" s="7"/>
      <c r="I1820" s="7"/>
    </row>
    <row r="1821" spans="1:9">
      <c r="A1821" s="4"/>
      <c r="B1821" s="7"/>
      <c r="C1821" s="7"/>
      <c r="D1821" s="7"/>
      <c r="E1821" s="7"/>
      <c r="F1821" s="7"/>
      <c r="G1821" s="7"/>
      <c r="H1821" s="7"/>
      <c r="I1821" s="7"/>
    </row>
    <row r="1822" spans="1:9">
      <c r="A1822" s="4"/>
      <c r="B1822" s="7"/>
      <c r="C1822" s="7"/>
      <c r="D1822" s="7"/>
      <c r="E1822" s="7"/>
      <c r="F1822" s="7"/>
      <c r="G1822" s="7"/>
      <c r="H1822" s="7"/>
      <c r="I1822" s="7"/>
    </row>
    <row r="1823" spans="1:9">
      <c r="A1823" s="4"/>
      <c r="B1823" s="7"/>
      <c r="C1823" s="7"/>
      <c r="D1823" s="7"/>
      <c r="E1823" s="7"/>
      <c r="F1823" s="7"/>
      <c r="G1823" s="7"/>
      <c r="H1823" s="7"/>
      <c r="I1823" s="7"/>
    </row>
    <row r="1824" spans="1:9">
      <c r="A1824" s="4"/>
      <c r="B1824" s="7"/>
      <c r="C1824" s="7"/>
      <c r="D1824" s="7"/>
      <c r="E1824" s="7"/>
      <c r="F1824" s="7"/>
      <c r="G1824" s="7"/>
      <c r="H1824" s="7"/>
      <c r="I1824" s="7"/>
    </row>
    <row r="1825" spans="1:9">
      <c r="A1825" s="4"/>
      <c r="B1825" s="7"/>
      <c r="C1825" s="7"/>
      <c r="D1825" s="7"/>
      <c r="E1825" s="7"/>
      <c r="F1825" s="7"/>
      <c r="G1825" s="7"/>
      <c r="H1825" s="7"/>
      <c r="I1825" s="7"/>
    </row>
    <row r="1826" spans="1:9">
      <c r="A1826" s="4"/>
      <c r="B1826" s="7"/>
      <c r="C1826" s="7"/>
      <c r="D1826" s="7"/>
      <c r="E1826" s="7"/>
      <c r="F1826" s="7"/>
      <c r="G1826" s="7"/>
      <c r="H1826" s="7"/>
      <c r="I1826" s="7"/>
    </row>
    <row r="1827" spans="1:9">
      <c r="A1827" s="4"/>
      <c r="B1827" s="7"/>
      <c r="C1827" s="7"/>
      <c r="D1827" s="7"/>
      <c r="E1827" s="7"/>
      <c r="F1827" s="7"/>
      <c r="G1827" s="7"/>
      <c r="H1827" s="7"/>
      <c r="I1827" s="7"/>
    </row>
    <row r="1828" spans="1:9">
      <c r="A1828" s="4"/>
      <c r="B1828" s="7"/>
      <c r="C1828" s="7"/>
      <c r="D1828" s="7"/>
      <c r="E1828" s="7"/>
      <c r="F1828" s="7"/>
      <c r="G1828" s="7"/>
      <c r="H1828" s="7"/>
      <c r="I1828" s="7"/>
    </row>
    <row r="1829" spans="1:9">
      <c r="A1829" s="4"/>
      <c r="B1829" s="7"/>
      <c r="C1829" s="7"/>
      <c r="D1829" s="7"/>
      <c r="E1829" s="7"/>
      <c r="F1829" s="7"/>
      <c r="G1829" s="7"/>
      <c r="H1829" s="7"/>
      <c r="I1829" s="7"/>
    </row>
    <row r="1830" spans="1:9">
      <c r="A1830" s="4"/>
      <c r="B1830" s="7"/>
      <c r="C1830" s="7"/>
      <c r="D1830" s="7"/>
      <c r="E1830" s="7"/>
      <c r="F1830" s="7"/>
      <c r="G1830" s="7"/>
      <c r="H1830" s="7"/>
      <c r="I1830" s="7"/>
    </row>
    <row r="1831" spans="1:9">
      <c r="A1831" s="4"/>
      <c r="B1831" s="7"/>
      <c r="C1831" s="7"/>
      <c r="D1831" s="7"/>
      <c r="E1831" s="7"/>
      <c r="F1831" s="7"/>
      <c r="G1831" s="7"/>
      <c r="H1831" s="7"/>
      <c r="I1831" s="7"/>
    </row>
    <row r="1832" spans="1:9">
      <c r="A1832" s="4"/>
      <c r="B1832" s="7"/>
      <c r="C1832" s="7"/>
      <c r="D1832" s="7"/>
      <c r="E1832" s="7"/>
      <c r="F1832" s="7"/>
      <c r="G1832" s="7"/>
      <c r="H1832" s="7"/>
      <c r="I1832" s="7"/>
    </row>
    <row r="1833" spans="1:9">
      <c r="A1833" s="4"/>
      <c r="B1833" s="7"/>
      <c r="C1833" s="7"/>
      <c r="D1833" s="7"/>
      <c r="E1833" s="7"/>
      <c r="F1833" s="7"/>
      <c r="G1833" s="7"/>
      <c r="H1833" s="7"/>
      <c r="I1833" s="7"/>
    </row>
    <row r="1834" spans="1:9">
      <c r="A1834" s="4"/>
      <c r="B1834" s="7"/>
      <c r="C1834" s="7"/>
      <c r="D1834" s="7"/>
      <c r="E1834" s="7"/>
      <c r="F1834" s="7"/>
      <c r="G1834" s="7"/>
      <c r="H1834" s="7"/>
      <c r="I1834" s="7"/>
    </row>
    <row r="1835" spans="1:9">
      <c r="A1835" s="4"/>
      <c r="B1835" s="7"/>
      <c r="C1835" s="7"/>
      <c r="D1835" s="7"/>
      <c r="E1835" s="7"/>
      <c r="F1835" s="7"/>
      <c r="G1835" s="7"/>
      <c r="H1835" s="7"/>
      <c r="I1835" s="7"/>
    </row>
    <row r="1836" spans="1:9">
      <c r="A1836" s="4"/>
      <c r="B1836" s="7"/>
      <c r="C1836" s="7"/>
      <c r="D1836" s="7"/>
      <c r="E1836" s="7"/>
      <c r="F1836" s="7"/>
      <c r="G1836" s="7"/>
      <c r="H1836" s="7"/>
      <c r="I1836" s="7"/>
    </row>
    <row r="1837" spans="1:9">
      <c r="A1837" s="4"/>
      <c r="B1837" s="7"/>
      <c r="C1837" s="7"/>
      <c r="D1837" s="7"/>
      <c r="E1837" s="7"/>
      <c r="F1837" s="7"/>
      <c r="G1837" s="7"/>
      <c r="H1837" s="7"/>
      <c r="I1837" s="7"/>
    </row>
    <row r="1838" spans="1:9">
      <c r="A1838" s="4"/>
      <c r="B1838" s="7"/>
      <c r="C1838" s="7"/>
      <c r="D1838" s="7"/>
      <c r="E1838" s="7"/>
      <c r="F1838" s="7"/>
      <c r="G1838" s="7"/>
      <c r="H1838" s="7"/>
      <c r="I1838" s="7"/>
    </row>
    <row r="1839" spans="1:9">
      <c r="A1839" s="4"/>
      <c r="B1839" s="7"/>
      <c r="C1839" s="7"/>
      <c r="D1839" s="7"/>
      <c r="E1839" s="7"/>
      <c r="F1839" s="7"/>
      <c r="G1839" s="7"/>
      <c r="H1839" s="7"/>
      <c r="I1839" s="7"/>
    </row>
    <row r="1840" spans="1:9">
      <c r="A1840" s="4"/>
      <c r="B1840" s="7"/>
      <c r="C1840" s="7"/>
      <c r="D1840" s="7"/>
      <c r="E1840" s="7"/>
      <c r="F1840" s="7"/>
      <c r="G1840" s="7"/>
      <c r="H1840" s="7"/>
      <c r="I1840" s="7"/>
    </row>
    <row r="1841" spans="1:9">
      <c r="A1841" s="4"/>
      <c r="B1841" s="7"/>
      <c r="C1841" s="7"/>
      <c r="D1841" s="7"/>
      <c r="E1841" s="7"/>
      <c r="F1841" s="7"/>
      <c r="G1841" s="7"/>
      <c r="H1841" s="7"/>
      <c r="I1841" s="7"/>
    </row>
    <row r="1842" spans="1:9">
      <c r="A1842" s="4"/>
      <c r="B1842" s="7"/>
      <c r="C1842" s="7"/>
      <c r="D1842" s="7"/>
      <c r="E1842" s="7"/>
      <c r="F1842" s="7"/>
      <c r="G1842" s="7"/>
      <c r="H1842" s="7"/>
      <c r="I1842" s="7"/>
    </row>
    <row r="1843" spans="1:9">
      <c r="A1843" s="4"/>
      <c r="B1843" s="7"/>
      <c r="C1843" s="7"/>
      <c r="D1843" s="7"/>
      <c r="E1843" s="7"/>
      <c r="F1843" s="7"/>
      <c r="G1843" s="7"/>
      <c r="H1843" s="7"/>
      <c r="I1843" s="7"/>
    </row>
    <row r="1844" spans="1:9">
      <c r="A1844" s="4"/>
      <c r="B1844" s="7"/>
      <c r="C1844" s="7"/>
      <c r="D1844" s="7"/>
      <c r="E1844" s="7"/>
      <c r="F1844" s="7"/>
      <c r="G1844" s="7"/>
      <c r="H1844" s="7"/>
      <c r="I1844" s="7"/>
    </row>
    <row r="1845" spans="1:9">
      <c r="A1845" s="4"/>
      <c r="B1845" s="7"/>
      <c r="C1845" s="7"/>
      <c r="D1845" s="7"/>
      <c r="E1845" s="7"/>
      <c r="F1845" s="7"/>
      <c r="G1845" s="7"/>
      <c r="H1845" s="7"/>
      <c r="I1845" s="7"/>
    </row>
    <row r="1846" spans="1:9">
      <c r="A1846" s="4"/>
      <c r="B1846" s="7"/>
      <c r="C1846" s="7"/>
      <c r="D1846" s="7"/>
      <c r="E1846" s="7"/>
      <c r="F1846" s="7"/>
      <c r="G1846" s="7"/>
      <c r="H1846" s="7"/>
      <c r="I1846" s="7"/>
    </row>
    <row r="1847" spans="1:9">
      <c r="A1847" s="4"/>
      <c r="B1847" s="7"/>
      <c r="C1847" s="7"/>
      <c r="D1847" s="7"/>
      <c r="E1847" s="7"/>
      <c r="F1847" s="7"/>
      <c r="G1847" s="7"/>
      <c r="H1847" s="7"/>
      <c r="I1847" s="7"/>
    </row>
    <row r="1848" spans="1:9">
      <c r="A1848" s="4"/>
      <c r="B1848" s="7"/>
      <c r="C1848" s="7"/>
      <c r="D1848" s="7"/>
      <c r="E1848" s="7"/>
      <c r="F1848" s="7"/>
      <c r="G1848" s="7"/>
      <c r="H1848" s="7"/>
      <c r="I1848" s="7"/>
    </row>
    <row r="1849" spans="1:9">
      <c r="A1849" s="4"/>
      <c r="B1849" s="7"/>
      <c r="C1849" s="7"/>
      <c r="D1849" s="7"/>
      <c r="E1849" s="7"/>
      <c r="F1849" s="7"/>
      <c r="G1849" s="7"/>
      <c r="H1849" s="7"/>
      <c r="I1849" s="7"/>
    </row>
    <row r="1850" spans="1:9">
      <c r="A1850" s="4"/>
      <c r="B1850" s="7"/>
      <c r="C1850" s="7"/>
      <c r="D1850" s="7"/>
      <c r="E1850" s="7"/>
      <c r="F1850" s="7"/>
      <c r="G1850" s="7"/>
      <c r="H1850" s="7"/>
      <c r="I1850" s="7"/>
    </row>
    <row r="1851" spans="1:9">
      <c r="A1851" s="4"/>
      <c r="B1851" s="7"/>
      <c r="C1851" s="7"/>
      <c r="D1851" s="7"/>
      <c r="E1851" s="7"/>
      <c r="F1851" s="7"/>
      <c r="G1851" s="7"/>
      <c r="H1851" s="7"/>
      <c r="I1851" s="7"/>
    </row>
    <row r="1852" spans="1:9">
      <c r="A1852" s="4"/>
      <c r="B1852" s="7"/>
      <c r="C1852" s="7"/>
      <c r="D1852" s="7"/>
      <c r="E1852" s="7"/>
      <c r="F1852" s="7"/>
      <c r="G1852" s="7"/>
      <c r="H1852" s="7"/>
      <c r="I1852" s="7"/>
    </row>
    <row r="1853" spans="1:9">
      <c r="A1853" s="4"/>
      <c r="B1853" s="7"/>
      <c r="C1853" s="7"/>
      <c r="D1853" s="7"/>
      <c r="E1853" s="7"/>
      <c r="F1853" s="7"/>
      <c r="G1853" s="7"/>
      <c r="H1853" s="7"/>
      <c r="I1853" s="7"/>
    </row>
    <row r="1854" spans="1:9">
      <c r="A1854" s="4"/>
      <c r="B1854" s="7"/>
      <c r="C1854" s="7"/>
      <c r="D1854" s="7"/>
      <c r="E1854" s="7"/>
      <c r="F1854" s="7"/>
      <c r="G1854" s="7"/>
      <c r="H1854" s="7"/>
      <c r="I1854" s="7"/>
    </row>
    <row r="1855" spans="1:9">
      <c r="A1855" s="4"/>
      <c r="B1855" s="7"/>
      <c r="C1855" s="7"/>
      <c r="D1855" s="7"/>
      <c r="E1855" s="7"/>
      <c r="F1855" s="7"/>
      <c r="G1855" s="7"/>
      <c r="H1855" s="7"/>
      <c r="I1855" s="7"/>
    </row>
    <row r="1856" spans="1:9">
      <c r="A1856" s="4"/>
      <c r="B1856" s="7"/>
      <c r="C1856" s="7"/>
      <c r="D1856" s="7"/>
      <c r="E1856" s="7"/>
      <c r="F1856" s="7"/>
      <c r="G1856" s="7"/>
      <c r="H1856" s="7"/>
      <c r="I1856" s="7"/>
    </row>
    <row r="1857" spans="1:9">
      <c r="A1857" s="4"/>
      <c r="B1857" s="7"/>
      <c r="C1857" s="7"/>
      <c r="D1857" s="7"/>
      <c r="E1857" s="7"/>
      <c r="F1857" s="7"/>
      <c r="G1857" s="7"/>
      <c r="H1857" s="7"/>
      <c r="I1857" s="7"/>
    </row>
    <row r="1858" spans="1:9">
      <c r="A1858" s="4"/>
      <c r="B1858" s="7"/>
      <c r="C1858" s="7"/>
      <c r="D1858" s="7"/>
      <c r="E1858" s="7"/>
      <c r="F1858" s="7"/>
      <c r="G1858" s="7"/>
      <c r="H1858" s="7"/>
      <c r="I1858" s="7"/>
    </row>
    <row r="1859" spans="1:9">
      <c r="A1859" s="4"/>
      <c r="B1859" s="7"/>
      <c r="C1859" s="7"/>
      <c r="D1859" s="7"/>
      <c r="E1859" s="7"/>
      <c r="F1859" s="7"/>
      <c r="G1859" s="7"/>
      <c r="H1859" s="7"/>
      <c r="I1859" s="7"/>
    </row>
    <row r="1860" spans="1:9">
      <c r="A1860" s="4"/>
      <c r="B1860" s="7"/>
      <c r="C1860" s="7"/>
      <c r="D1860" s="7"/>
      <c r="E1860" s="7"/>
      <c r="F1860" s="7"/>
      <c r="G1860" s="7"/>
      <c r="H1860" s="7"/>
      <c r="I1860" s="7"/>
    </row>
    <row r="1861" spans="1:9">
      <c r="A1861" s="4"/>
      <c r="B1861" s="7"/>
      <c r="C1861" s="7"/>
      <c r="D1861" s="7"/>
      <c r="E1861" s="7"/>
      <c r="F1861" s="7"/>
      <c r="G1861" s="7"/>
      <c r="H1861" s="7"/>
      <c r="I1861" s="7"/>
    </row>
    <row r="1862" spans="1:9">
      <c r="A1862" s="4"/>
      <c r="B1862" s="7"/>
      <c r="C1862" s="7"/>
      <c r="D1862" s="7"/>
      <c r="E1862" s="7"/>
      <c r="F1862" s="7"/>
      <c r="G1862" s="7"/>
      <c r="H1862" s="7"/>
      <c r="I1862" s="7"/>
    </row>
    <row r="1863" spans="1:9">
      <c r="A1863" s="4"/>
      <c r="B1863" s="7"/>
      <c r="C1863" s="7"/>
      <c r="D1863" s="7"/>
      <c r="E1863" s="7"/>
      <c r="F1863" s="7"/>
      <c r="G1863" s="7"/>
      <c r="H1863" s="7"/>
      <c r="I1863" s="7"/>
    </row>
    <row r="1864" spans="1:9">
      <c r="A1864" s="4"/>
      <c r="B1864" s="7"/>
      <c r="C1864" s="7"/>
      <c r="D1864" s="7"/>
      <c r="E1864" s="7"/>
      <c r="F1864" s="7"/>
      <c r="G1864" s="7"/>
      <c r="H1864" s="7"/>
      <c r="I1864" s="7"/>
    </row>
    <row r="1865" spans="1:9">
      <c r="A1865" s="4"/>
      <c r="B1865" s="7"/>
      <c r="C1865" s="7"/>
      <c r="D1865" s="7"/>
      <c r="E1865" s="7"/>
      <c r="F1865" s="7"/>
      <c r="G1865" s="7"/>
      <c r="H1865" s="7"/>
      <c r="I1865" s="7"/>
    </row>
    <row r="1866" spans="1:9">
      <c r="A1866" s="4"/>
      <c r="B1866" s="7"/>
      <c r="C1866" s="7"/>
      <c r="D1866" s="7"/>
      <c r="E1866" s="7"/>
      <c r="F1866" s="7"/>
      <c r="G1866" s="7"/>
      <c r="H1866" s="7"/>
      <c r="I1866" s="7"/>
    </row>
    <row r="1867" spans="1:9">
      <c r="A1867" s="4"/>
      <c r="B1867" s="7"/>
      <c r="C1867" s="7"/>
      <c r="D1867" s="7"/>
      <c r="E1867" s="7"/>
      <c r="F1867" s="7"/>
      <c r="G1867" s="7"/>
      <c r="H1867" s="7"/>
      <c r="I1867" s="7"/>
    </row>
    <row r="1868" spans="1:9">
      <c r="A1868" s="4"/>
      <c r="B1868" s="7"/>
      <c r="C1868" s="7"/>
      <c r="D1868" s="7"/>
      <c r="E1868" s="7"/>
      <c r="F1868" s="7"/>
      <c r="G1868" s="7"/>
      <c r="H1868" s="7"/>
      <c r="I1868" s="7"/>
    </row>
    <row r="1869" spans="1:9">
      <c r="A1869" s="4"/>
      <c r="B1869" s="7"/>
      <c r="C1869" s="7"/>
      <c r="D1869" s="7"/>
      <c r="E1869" s="7"/>
      <c r="F1869" s="7"/>
      <c r="G1869" s="7"/>
      <c r="H1869" s="7"/>
      <c r="I1869" s="7"/>
    </row>
    <row r="1870" spans="1:9">
      <c r="A1870" s="4"/>
      <c r="B1870" s="7"/>
      <c r="C1870" s="7"/>
      <c r="D1870" s="7"/>
      <c r="E1870" s="7"/>
      <c r="F1870" s="7"/>
      <c r="G1870" s="7"/>
      <c r="H1870" s="7"/>
      <c r="I1870" s="7"/>
    </row>
    <row r="1871" spans="1:9">
      <c r="A1871" s="4"/>
      <c r="B1871" s="7"/>
      <c r="C1871" s="7"/>
      <c r="D1871" s="7"/>
      <c r="E1871" s="7"/>
      <c r="F1871" s="7"/>
      <c r="G1871" s="7"/>
      <c r="H1871" s="7"/>
      <c r="I1871" s="7"/>
    </row>
    <row r="1872" spans="1:9">
      <c r="A1872" s="4"/>
      <c r="B1872" s="7"/>
      <c r="C1872" s="7"/>
      <c r="D1872" s="7"/>
      <c r="E1872" s="7"/>
      <c r="F1872" s="7"/>
      <c r="G1872" s="7"/>
      <c r="H1872" s="7"/>
      <c r="I1872" s="7"/>
    </row>
    <row r="1873" spans="1:9">
      <c r="A1873" s="4"/>
      <c r="B1873" s="7"/>
      <c r="C1873" s="7"/>
      <c r="D1873" s="7"/>
      <c r="E1873" s="7"/>
      <c r="F1873" s="7"/>
      <c r="G1873" s="7"/>
      <c r="H1873" s="7"/>
      <c r="I1873" s="7"/>
    </row>
    <row r="1874" spans="1:9">
      <c r="A1874" s="4"/>
      <c r="B1874" s="7"/>
      <c r="C1874" s="7"/>
      <c r="D1874" s="7"/>
      <c r="E1874" s="7"/>
      <c r="F1874" s="7"/>
      <c r="G1874" s="7"/>
      <c r="H1874" s="7"/>
      <c r="I1874" s="7"/>
    </row>
    <row r="1875" spans="1:9">
      <c r="A1875" s="4"/>
      <c r="B1875" s="7"/>
      <c r="C1875" s="7"/>
      <c r="D1875" s="7"/>
      <c r="E1875" s="7"/>
      <c r="F1875" s="7"/>
      <c r="G1875" s="7"/>
      <c r="H1875" s="7"/>
      <c r="I1875" s="7"/>
    </row>
    <row r="1876" spans="1:9">
      <c r="A1876" s="4"/>
      <c r="B1876" s="7"/>
      <c r="C1876" s="7"/>
      <c r="D1876" s="7"/>
      <c r="E1876" s="7"/>
      <c r="F1876" s="7"/>
      <c r="G1876" s="7"/>
      <c r="H1876" s="7"/>
      <c r="I1876" s="7"/>
    </row>
    <row r="1877" spans="1:9">
      <c r="A1877" s="4"/>
      <c r="B1877" s="7"/>
      <c r="C1877" s="7"/>
      <c r="D1877" s="7"/>
      <c r="E1877" s="7"/>
      <c r="F1877" s="7"/>
      <c r="G1877" s="7"/>
      <c r="H1877" s="7"/>
      <c r="I1877" s="7"/>
    </row>
    <row r="1878" spans="1:9">
      <c r="A1878" s="4"/>
      <c r="B1878" s="7"/>
      <c r="C1878" s="7"/>
      <c r="D1878" s="7"/>
      <c r="E1878" s="7"/>
      <c r="F1878" s="7"/>
      <c r="G1878" s="7"/>
      <c r="H1878" s="7"/>
      <c r="I1878" s="7"/>
    </row>
    <row r="1879" spans="1:9">
      <c r="A1879" s="4"/>
      <c r="B1879" s="7"/>
      <c r="C1879" s="7"/>
      <c r="D1879" s="7"/>
      <c r="E1879" s="7"/>
      <c r="F1879" s="7"/>
      <c r="G1879" s="7"/>
      <c r="H1879" s="7"/>
      <c r="I1879" s="7"/>
    </row>
    <row r="1880" spans="1:9">
      <c r="A1880" s="4"/>
      <c r="B1880" s="7"/>
      <c r="C1880" s="7"/>
      <c r="D1880" s="7"/>
      <c r="E1880" s="7"/>
      <c r="F1880" s="7"/>
      <c r="G1880" s="7"/>
      <c r="H1880" s="7"/>
      <c r="I1880" s="7"/>
    </row>
    <row r="1881" spans="1:9">
      <c r="A1881" s="4"/>
      <c r="B1881" s="7"/>
      <c r="C1881" s="7"/>
      <c r="D1881" s="7"/>
      <c r="E1881" s="7"/>
      <c r="F1881" s="7"/>
      <c r="G1881" s="7"/>
      <c r="H1881" s="7"/>
      <c r="I1881" s="7"/>
    </row>
    <row r="1882" spans="1:9">
      <c r="A1882" s="4"/>
      <c r="B1882" s="7"/>
      <c r="C1882" s="7"/>
      <c r="D1882" s="7"/>
      <c r="E1882" s="7"/>
      <c r="F1882" s="7"/>
      <c r="G1882" s="7"/>
      <c r="H1882" s="7"/>
      <c r="I1882" s="7"/>
    </row>
    <row r="1883" spans="1:9">
      <c r="A1883" s="4"/>
      <c r="B1883" s="7"/>
      <c r="C1883" s="7"/>
      <c r="D1883" s="7"/>
      <c r="E1883" s="7"/>
      <c r="F1883" s="7"/>
      <c r="G1883" s="7"/>
      <c r="H1883" s="7"/>
      <c r="I1883" s="7"/>
    </row>
    <row r="1884" spans="1:9">
      <c r="A1884" s="4"/>
      <c r="B1884" s="7"/>
      <c r="C1884" s="7"/>
      <c r="D1884" s="7"/>
      <c r="E1884" s="7"/>
      <c r="F1884" s="7"/>
      <c r="G1884" s="7"/>
      <c r="H1884" s="7"/>
      <c r="I1884" s="7"/>
    </row>
    <row r="1885" spans="1:9">
      <c r="A1885" s="4"/>
      <c r="B1885" s="7"/>
      <c r="C1885" s="7"/>
      <c r="D1885" s="7"/>
      <c r="E1885" s="7"/>
      <c r="F1885" s="7"/>
      <c r="G1885" s="7"/>
      <c r="H1885" s="7"/>
      <c r="I1885" s="7"/>
    </row>
    <row r="1886" spans="1:9">
      <c r="A1886" s="4"/>
      <c r="B1886" s="7"/>
      <c r="C1886" s="7"/>
      <c r="D1886" s="7"/>
      <c r="E1886" s="7"/>
      <c r="F1886" s="7"/>
      <c r="G1886" s="7"/>
      <c r="H1886" s="7"/>
      <c r="I1886" s="7"/>
    </row>
    <row r="1887" spans="1:9">
      <c r="A1887" s="4"/>
      <c r="B1887" s="7"/>
      <c r="C1887" s="7"/>
      <c r="D1887" s="7"/>
      <c r="E1887" s="7"/>
      <c r="F1887" s="7"/>
      <c r="G1887" s="7"/>
      <c r="H1887" s="7"/>
      <c r="I1887" s="7"/>
    </row>
    <row r="1888" spans="1:9">
      <c r="A1888" s="4"/>
      <c r="B1888" s="7"/>
      <c r="C1888" s="7"/>
      <c r="D1888" s="7"/>
      <c r="E1888" s="7"/>
      <c r="F1888" s="7"/>
      <c r="G1888" s="7"/>
      <c r="H1888" s="7"/>
      <c r="I1888" s="7"/>
    </row>
    <row r="1889" spans="1:9">
      <c r="A1889" s="4"/>
      <c r="B1889" s="7"/>
      <c r="C1889" s="7"/>
      <c r="D1889" s="7"/>
      <c r="E1889" s="7"/>
      <c r="F1889" s="7"/>
      <c r="G1889" s="7"/>
      <c r="H1889" s="7"/>
      <c r="I1889" s="7"/>
    </row>
    <row r="1890" spans="1:9">
      <c r="A1890" s="4"/>
      <c r="B1890" s="7"/>
      <c r="C1890" s="7"/>
      <c r="D1890" s="7"/>
      <c r="E1890" s="7"/>
      <c r="F1890" s="7"/>
      <c r="G1890" s="7"/>
      <c r="H1890" s="7"/>
      <c r="I1890" s="7"/>
    </row>
    <row r="1891" spans="1:9">
      <c r="A1891" s="4"/>
      <c r="B1891" s="7"/>
      <c r="C1891" s="7"/>
      <c r="D1891" s="7"/>
      <c r="E1891" s="7"/>
      <c r="F1891" s="7"/>
      <c r="G1891" s="7"/>
      <c r="H1891" s="7"/>
      <c r="I1891" s="7"/>
    </row>
    <row r="1892" spans="1:9">
      <c r="A1892" s="4"/>
      <c r="B1892" s="7"/>
      <c r="C1892" s="7"/>
      <c r="D1892" s="7"/>
      <c r="E1892" s="7"/>
      <c r="F1892" s="7"/>
      <c r="G1892" s="7"/>
      <c r="H1892" s="7"/>
      <c r="I1892" s="7"/>
    </row>
    <row r="1893" spans="1:9">
      <c r="A1893" s="4"/>
      <c r="B1893" s="7"/>
      <c r="C1893" s="7"/>
      <c r="D1893" s="7"/>
      <c r="E1893" s="7"/>
      <c r="F1893" s="7"/>
      <c r="G1893" s="7"/>
      <c r="H1893" s="7"/>
      <c r="I1893" s="7"/>
    </row>
    <row r="1894" spans="1:9">
      <c r="A1894" s="4"/>
      <c r="B1894" s="7"/>
      <c r="C1894" s="7"/>
      <c r="D1894" s="7"/>
      <c r="E1894" s="7"/>
      <c r="F1894" s="7"/>
      <c r="G1894" s="7"/>
      <c r="H1894" s="7"/>
      <c r="I1894" s="7"/>
    </row>
    <row r="1895" spans="1:9">
      <c r="A1895" s="4"/>
      <c r="B1895" s="7"/>
      <c r="C1895" s="7"/>
      <c r="D1895" s="7"/>
      <c r="E1895" s="7"/>
      <c r="F1895" s="7"/>
      <c r="G1895" s="7"/>
      <c r="H1895" s="7"/>
      <c r="I1895" s="7"/>
    </row>
    <row r="1896" spans="1:9">
      <c r="A1896" s="4"/>
      <c r="B1896" s="7"/>
      <c r="C1896" s="7"/>
      <c r="D1896" s="7"/>
      <c r="E1896" s="7"/>
      <c r="F1896" s="7"/>
      <c r="G1896" s="7"/>
      <c r="H1896" s="7"/>
      <c r="I1896" s="7"/>
    </row>
    <row r="1897" spans="1:9">
      <c r="A1897" s="4"/>
      <c r="B1897" s="7"/>
      <c r="C1897" s="7"/>
      <c r="D1897" s="7"/>
      <c r="E1897" s="7"/>
      <c r="F1897" s="7"/>
      <c r="G1897" s="7"/>
      <c r="H1897" s="7"/>
      <c r="I1897" s="7"/>
    </row>
    <row r="1898" spans="1:9">
      <c r="A1898" s="4"/>
      <c r="B1898" s="7"/>
      <c r="C1898" s="7"/>
      <c r="D1898" s="7"/>
      <c r="E1898" s="7"/>
      <c r="F1898" s="7"/>
      <c r="G1898" s="7"/>
      <c r="H1898" s="7"/>
      <c r="I1898" s="7"/>
    </row>
    <row r="1899" spans="1:9">
      <c r="A1899" s="4"/>
      <c r="B1899" s="7"/>
      <c r="C1899" s="7"/>
      <c r="D1899" s="7"/>
      <c r="E1899" s="7"/>
      <c r="F1899" s="7"/>
      <c r="G1899" s="7"/>
      <c r="H1899" s="7"/>
      <c r="I1899" s="7"/>
    </row>
    <row r="1900" spans="1:9">
      <c r="A1900" s="4"/>
      <c r="B1900" s="7"/>
      <c r="C1900" s="7"/>
      <c r="D1900" s="7"/>
      <c r="E1900" s="7"/>
      <c r="F1900" s="7"/>
      <c r="G1900" s="7"/>
      <c r="H1900" s="7"/>
      <c r="I1900" s="7"/>
    </row>
    <row r="1901" spans="1:9">
      <c r="A1901" s="4"/>
      <c r="B1901" s="7"/>
      <c r="C1901" s="7"/>
      <c r="D1901" s="7"/>
      <c r="E1901" s="7"/>
      <c r="F1901" s="7"/>
      <c r="G1901" s="7"/>
      <c r="H1901" s="7"/>
      <c r="I1901" s="7"/>
    </row>
    <row r="1902" spans="1:9">
      <c r="A1902" s="4"/>
      <c r="B1902" s="7"/>
      <c r="C1902" s="7"/>
      <c r="D1902" s="7"/>
      <c r="E1902" s="7"/>
      <c r="F1902" s="7"/>
      <c r="G1902" s="7"/>
      <c r="H1902" s="7"/>
      <c r="I1902" s="7"/>
    </row>
    <row r="1903" spans="1:9">
      <c r="A1903" s="4"/>
      <c r="B1903" s="7"/>
      <c r="C1903" s="7"/>
      <c r="D1903" s="7"/>
      <c r="E1903" s="7"/>
      <c r="F1903" s="7"/>
      <c r="G1903" s="7"/>
      <c r="H1903" s="7"/>
      <c r="I1903" s="7"/>
    </row>
    <row r="1904" spans="1:9">
      <c r="A1904" s="4"/>
      <c r="B1904" s="7"/>
      <c r="C1904" s="7"/>
      <c r="D1904" s="7"/>
      <c r="E1904" s="7"/>
      <c r="F1904" s="7"/>
      <c r="G1904" s="7"/>
      <c r="H1904" s="7"/>
      <c r="I1904" s="7"/>
    </row>
    <row r="1905" spans="1:9">
      <c r="A1905" s="4"/>
      <c r="B1905" s="7"/>
      <c r="C1905" s="7"/>
      <c r="D1905" s="7"/>
      <c r="E1905" s="7"/>
      <c r="F1905" s="7"/>
      <c r="G1905" s="7"/>
      <c r="H1905" s="7"/>
      <c r="I1905" s="7"/>
    </row>
    <row r="1906" spans="1:9">
      <c r="A1906" s="4"/>
      <c r="B1906" s="7"/>
      <c r="C1906" s="7"/>
      <c r="D1906" s="7"/>
      <c r="E1906" s="7"/>
      <c r="F1906" s="7"/>
      <c r="G1906" s="7"/>
      <c r="H1906" s="7"/>
      <c r="I1906" s="7"/>
    </row>
    <row r="1907" spans="1:9">
      <c r="A1907" s="4"/>
      <c r="B1907" s="7"/>
      <c r="C1907" s="7"/>
      <c r="D1907" s="7"/>
      <c r="E1907" s="7"/>
      <c r="F1907" s="7"/>
      <c r="G1907" s="7"/>
      <c r="H1907" s="7"/>
      <c r="I1907" s="7"/>
    </row>
    <row r="1908" spans="1:9">
      <c r="A1908" s="4"/>
      <c r="B1908" s="7"/>
      <c r="C1908" s="7"/>
      <c r="D1908" s="7"/>
      <c r="E1908" s="7"/>
      <c r="F1908" s="7"/>
      <c r="G1908" s="7"/>
      <c r="H1908" s="7"/>
      <c r="I1908" s="7"/>
    </row>
    <row r="1909" spans="1:9">
      <c r="A1909" s="4"/>
      <c r="B1909" s="7"/>
      <c r="C1909" s="7"/>
      <c r="D1909" s="7"/>
      <c r="E1909" s="7"/>
      <c r="F1909" s="7"/>
      <c r="G1909" s="7"/>
      <c r="H1909" s="7"/>
      <c r="I1909" s="7"/>
    </row>
    <row r="1910" spans="1:9">
      <c r="A1910" s="4"/>
      <c r="B1910" s="7"/>
      <c r="C1910" s="7"/>
      <c r="D1910" s="7"/>
      <c r="E1910" s="7"/>
      <c r="F1910" s="7"/>
      <c r="G1910" s="7"/>
      <c r="H1910" s="7"/>
      <c r="I1910" s="7"/>
    </row>
    <row r="1911" spans="1:9">
      <c r="A1911" s="4"/>
      <c r="B1911" s="7"/>
      <c r="C1911" s="7"/>
      <c r="D1911" s="7"/>
      <c r="E1911" s="7"/>
      <c r="F1911" s="7"/>
      <c r="G1911" s="7"/>
      <c r="H1911" s="7"/>
      <c r="I1911" s="7"/>
    </row>
    <row r="1912" spans="1:9">
      <c r="A1912" s="4"/>
      <c r="B1912" s="7"/>
      <c r="C1912" s="7"/>
      <c r="D1912" s="7"/>
      <c r="E1912" s="7"/>
      <c r="F1912" s="7"/>
      <c r="G1912" s="7"/>
      <c r="H1912" s="7"/>
      <c r="I1912" s="7"/>
    </row>
    <row r="1913" spans="1:9">
      <c r="A1913" s="4"/>
      <c r="B1913" s="7"/>
      <c r="C1913" s="7"/>
      <c r="D1913" s="7"/>
      <c r="E1913" s="7"/>
      <c r="F1913" s="7"/>
      <c r="G1913" s="7"/>
      <c r="H1913" s="7"/>
      <c r="I1913" s="7"/>
    </row>
    <row r="1914" spans="1:9">
      <c r="A1914" s="4"/>
      <c r="B1914" s="7"/>
      <c r="C1914" s="7"/>
      <c r="D1914" s="7"/>
      <c r="E1914" s="7"/>
      <c r="F1914" s="7"/>
      <c r="G1914" s="7"/>
      <c r="H1914" s="7"/>
      <c r="I1914" s="7"/>
    </row>
    <row r="1915" spans="1:9">
      <c r="A1915" s="4"/>
      <c r="B1915" s="7"/>
      <c r="C1915" s="7"/>
      <c r="D1915" s="7"/>
      <c r="E1915" s="7"/>
      <c r="F1915" s="7"/>
      <c r="G1915" s="7"/>
      <c r="H1915" s="7"/>
      <c r="I1915" s="7"/>
    </row>
    <row r="1916" spans="1:9">
      <c r="A1916" s="4"/>
      <c r="B1916" s="7"/>
      <c r="C1916" s="7"/>
      <c r="D1916" s="7"/>
      <c r="E1916" s="7"/>
      <c r="F1916" s="7"/>
      <c r="G1916" s="7"/>
      <c r="H1916" s="7"/>
      <c r="I1916" s="7"/>
    </row>
    <row r="1917" spans="1:9">
      <c r="A1917" s="4"/>
      <c r="B1917" s="7"/>
      <c r="C1917" s="7"/>
      <c r="D1917" s="7"/>
      <c r="E1917" s="7"/>
      <c r="F1917" s="7"/>
      <c r="G1917" s="7"/>
      <c r="H1917" s="7"/>
      <c r="I1917" s="7"/>
    </row>
    <row r="1918" spans="1:9">
      <c r="A1918" s="4"/>
      <c r="B1918" s="7"/>
      <c r="C1918" s="7"/>
      <c r="D1918" s="7"/>
      <c r="E1918" s="7"/>
      <c r="F1918" s="7"/>
      <c r="G1918" s="7"/>
      <c r="H1918" s="7"/>
      <c r="I1918" s="7"/>
    </row>
    <row r="1919" spans="1:9">
      <c r="A1919" s="4"/>
      <c r="B1919" s="7"/>
      <c r="C1919" s="7"/>
      <c r="D1919" s="7"/>
      <c r="E1919" s="7"/>
      <c r="F1919" s="7"/>
      <c r="G1919" s="7"/>
      <c r="H1919" s="7"/>
      <c r="I1919" s="7"/>
    </row>
    <row r="1920" spans="1:9">
      <c r="A1920" s="4"/>
      <c r="B1920" s="7"/>
      <c r="C1920" s="7"/>
      <c r="D1920" s="7"/>
      <c r="E1920" s="7"/>
      <c r="F1920" s="7"/>
      <c r="G1920" s="7"/>
      <c r="H1920" s="7"/>
      <c r="I1920" s="7"/>
    </row>
    <row r="1921" spans="1:9">
      <c r="A1921" s="4"/>
      <c r="B1921" s="7"/>
      <c r="C1921" s="7"/>
      <c r="D1921" s="7"/>
      <c r="E1921" s="7"/>
      <c r="F1921" s="7"/>
      <c r="G1921" s="7"/>
      <c r="H1921" s="7"/>
      <c r="I1921" s="7"/>
    </row>
    <row r="1922" spans="1:9">
      <c r="A1922" s="4"/>
      <c r="B1922" s="7"/>
      <c r="C1922" s="7"/>
      <c r="D1922" s="7"/>
      <c r="E1922" s="7"/>
      <c r="F1922" s="7"/>
      <c r="G1922" s="7"/>
      <c r="H1922" s="7"/>
      <c r="I1922" s="7"/>
    </row>
    <row r="1923" spans="1:9">
      <c r="A1923" s="4"/>
      <c r="B1923" s="7"/>
      <c r="C1923" s="7"/>
      <c r="D1923" s="7"/>
      <c r="E1923" s="7"/>
      <c r="F1923" s="7"/>
      <c r="G1923" s="7"/>
      <c r="H1923" s="7"/>
      <c r="I1923" s="7"/>
    </row>
    <row r="1924" spans="1:9">
      <c r="A1924" s="4"/>
      <c r="B1924" s="7"/>
      <c r="C1924" s="7"/>
      <c r="D1924" s="7"/>
      <c r="E1924" s="7"/>
      <c r="F1924" s="7"/>
      <c r="G1924" s="7"/>
      <c r="H1924" s="7"/>
      <c r="I1924" s="7"/>
    </row>
    <row r="1925" spans="1:9">
      <c r="A1925" s="4"/>
      <c r="B1925" s="7"/>
      <c r="C1925" s="7"/>
      <c r="D1925" s="7"/>
      <c r="E1925" s="7"/>
      <c r="F1925" s="7"/>
      <c r="G1925" s="7"/>
      <c r="H1925" s="7"/>
      <c r="I1925" s="7"/>
    </row>
    <row r="1926" spans="1:9">
      <c r="A1926" s="4"/>
      <c r="B1926" s="7"/>
      <c r="C1926" s="7"/>
      <c r="D1926" s="7"/>
      <c r="E1926" s="7"/>
      <c r="F1926" s="7"/>
      <c r="G1926" s="7"/>
      <c r="H1926" s="7"/>
      <c r="I1926" s="7"/>
    </row>
    <row r="1927" spans="1:9">
      <c r="A1927" s="4"/>
      <c r="B1927" s="7"/>
      <c r="C1927" s="7"/>
      <c r="D1927" s="7"/>
      <c r="E1927" s="7"/>
      <c r="F1927" s="7"/>
      <c r="G1927" s="7"/>
      <c r="H1927" s="7"/>
      <c r="I1927" s="7"/>
    </row>
    <row r="1928" spans="1:9">
      <c r="A1928" s="4"/>
      <c r="B1928" s="7"/>
      <c r="C1928" s="7"/>
      <c r="D1928" s="7"/>
      <c r="E1928" s="7"/>
      <c r="F1928" s="7"/>
      <c r="G1928" s="7"/>
      <c r="H1928" s="7"/>
      <c r="I1928" s="7"/>
    </row>
    <row r="1929" spans="1:9">
      <c r="A1929" s="4"/>
      <c r="B1929" s="7"/>
      <c r="C1929" s="7"/>
      <c r="D1929" s="7"/>
      <c r="E1929" s="7"/>
      <c r="F1929" s="7"/>
      <c r="G1929" s="7"/>
      <c r="H1929" s="7"/>
      <c r="I1929" s="7"/>
    </row>
    <row r="1930" spans="1:9">
      <c r="A1930" s="4"/>
      <c r="B1930" s="7"/>
      <c r="C1930" s="7"/>
      <c r="D1930" s="7"/>
      <c r="E1930" s="7"/>
      <c r="F1930" s="7"/>
      <c r="G1930" s="7"/>
      <c r="H1930" s="7"/>
      <c r="I1930" s="7"/>
    </row>
    <row r="1931" spans="1:9">
      <c r="A1931" s="4"/>
      <c r="B1931" s="7"/>
      <c r="C1931" s="7"/>
      <c r="D1931" s="7"/>
      <c r="E1931" s="7"/>
      <c r="F1931" s="7"/>
      <c r="G1931" s="7"/>
      <c r="H1931" s="7"/>
      <c r="I1931" s="7"/>
    </row>
    <row r="1932" spans="1:9">
      <c r="A1932" s="4"/>
      <c r="B1932" s="7"/>
      <c r="C1932" s="7"/>
      <c r="D1932" s="7"/>
      <c r="E1932" s="7"/>
      <c r="F1932" s="7"/>
      <c r="G1932" s="7"/>
      <c r="H1932" s="7"/>
      <c r="I1932" s="7"/>
    </row>
    <row r="1933" spans="1:9">
      <c r="A1933" s="4"/>
      <c r="B1933" s="7"/>
      <c r="C1933" s="7"/>
      <c r="D1933" s="7"/>
      <c r="E1933" s="7"/>
      <c r="F1933" s="7"/>
      <c r="G1933" s="7"/>
      <c r="H1933" s="7"/>
      <c r="I1933" s="7"/>
    </row>
    <row r="1934" spans="1:9">
      <c r="A1934" s="4"/>
      <c r="B1934" s="7"/>
      <c r="C1934" s="7"/>
      <c r="D1934" s="7"/>
      <c r="E1934" s="7"/>
      <c r="F1934" s="7"/>
      <c r="G1934" s="7"/>
      <c r="H1934" s="7"/>
      <c r="I1934" s="7"/>
    </row>
    <row r="1935" spans="1:9">
      <c r="A1935" s="4"/>
      <c r="B1935" s="7"/>
      <c r="C1935" s="7"/>
      <c r="D1935" s="7"/>
      <c r="E1935" s="7"/>
      <c r="F1935" s="7"/>
      <c r="G1935" s="7"/>
      <c r="H1935" s="7"/>
      <c r="I1935" s="7"/>
    </row>
    <row r="1936" spans="1:9">
      <c r="A1936" s="4"/>
      <c r="B1936" s="7"/>
      <c r="C1936" s="7"/>
      <c r="D1936" s="7"/>
      <c r="E1936" s="7"/>
      <c r="F1936" s="7"/>
      <c r="G1936" s="7"/>
      <c r="H1936" s="7"/>
      <c r="I1936" s="7"/>
    </row>
    <row r="1937" spans="1:9" ht="18" customHeight="1">
      <c r="A1937" s="4"/>
      <c r="B1937" s="8"/>
      <c r="C1937" s="8"/>
      <c r="D1937" s="8"/>
      <c r="E1937" s="8"/>
      <c r="F1937" s="8"/>
      <c r="G1937" s="8"/>
      <c r="H1937" s="8"/>
      <c r="I1937" s="8"/>
    </row>
    <row r="1939" spans="1:9">
      <c r="A1939" s="3"/>
    </row>
    <row r="1940" spans="1:9">
      <c r="A1940" s="3"/>
    </row>
    <row r="1941" spans="1:9">
      <c r="A1941" s="3"/>
    </row>
    <row r="1942" spans="1:9">
      <c r="A1942" s="3"/>
    </row>
    <row r="1945" spans="1:9" ht="15.5">
      <c r="A1945" s="1"/>
    </row>
    <row r="1946" spans="1:9">
      <c r="A1946" s="3"/>
    </row>
    <row r="1948" spans="1:9">
      <c r="A1948" s="4"/>
      <c r="B1948" s="4"/>
    </row>
    <row r="1949" spans="1:9">
      <c r="A1949" s="4"/>
      <c r="B1949" s="4"/>
    </row>
    <row r="1951" spans="1:9" ht="65" customHeight="1">
      <c r="A1951" s="5"/>
      <c r="B1951" s="226"/>
      <c r="C1951" s="227"/>
      <c r="D1951" s="226"/>
      <c r="E1951" s="227"/>
      <c r="F1951" s="226"/>
      <c r="G1951" s="227"/>
      <c r="H1951" s="226"/>
      <c r="I1951" s="227"/>
    </row>
    <row r="1952" spans="1:9" ht="26" customHeight="1">
      <c r="B1952" s="6"/>
      <c r="C1952" s="6"/>
      <c r="D1952" s="6"/>
      <c r="E1952" s="6"/>
      <c r="F1952" s="6"/>
      <c r="G1952" s="6"/>
      <c r="H1952" s="6"/>
      <c r="I1952" s="6"/>
    </row>
    <row r="1953" spans="1:9">
      <c r="A1953" s="4"/>
      <c r="B1953" s="7"/>
      <c r="C1953" s="7"/>
      <c r="D1953" s="7"/>
      <c r="E1953" s="7"/>
      <c r="F1953" s="7"/>
      <c r="G1953" s="7"/>
      <c r="H1953" s="7"/>
      <c r="I1953" s="7"/>
    </row>
    <row r="1954" spans="1:9">
      <c r="A1954" s="4"/>
      <c r="B1954" s="7"/>
      <c r="C1954" s="7"/>
      <c r="D1954" s="7"/>
      <c r="E1954" s="7"/>
      <c r="F1954" s="7"/>
      <c r="G1954" s="7"/>
      <c r="H1954" s="7"/>
      <c r="I1954" s="7"/>
    </row>
    <row r="1955" spans="1:9">
      <c r="A1955" s="4"/>
      <c r="B1955" s="7"/>
      <c r="C1955" s="7"/>
      <c r="D1955" s="7"/>
      <c r="E1955" s="7"/>
      <c r="F1955" s="7"/>
      <c r="G1955" s="7"/>
      <c r="H1955" s="7"/>
      <c r="I1955" s="7"/>
    </row>
    <row r="1956" spans="1:9">
      <c r="A1956" s="4"/>
      <c r="B1956" s="7"/>
      <c r="C1956" s="7"/>
      <c r="D1956" s="7"/>
      <c r="E1956" s="7"/>
      <c r="F1956" s="7"/>
      <c r="G1956" s="7"/>
      <c r="H1956" s="7"/>
      <c r="I1956" s="7"/>
    </row>
    <row r="1957" spans="1:9">
      <c r="A1957" s="4"/>
      <c r="B1957" s="7"/>
      <c r="C1957" s="7"/>
      <c r="D1957" s="7"/>
      <c r="E1957" s="7"/>
      <c r="F1957" s="7"/>
      <c r="G1957" s="7"/>
      <c r="H1957" s="7"/>
      <c r="I1957" s="7"/>
    </row>
    <row r="1958" spans="1:9">
      <c r="A1958" s="4"/>
      <c r="B1958" s="7"/>
      <c r="C1958" s="7"/>
      <c r="D1958" s="7"/>
      <c r="E1958" s="7"/>
      <c r="F1958" s="7"/>
      <c r="G1958" s="7"/>
      <c r="H1958" s="7"/>
      <c r="I1958" s="7"/>
    </row>
    <row r="1959" spans="1:9">
      <c r="A1959" s="4"/>
      <c r="B1959" s="7"/>
      <c r="C1959" s="7"/>
      <c r="D1959" s="7"/>
      <c r="E1959" s="7"/>
      <c r="F1959" s="7"/>
      <c r="G1959" s="7"/>
      <c r="H1959" s="7"/>
      <c r="I1959" s="7"/>
    </row>
    <row r="1960" spans="1:9">
      <c r="A1960" s="4"/>
      <c r="B1960" s="7"/>
      <c r="C1960" s="7"/>
      <c r="D1960" s="7"/>
      <c r="E1960" s="7"/>
      <c r="F1960" s="7"/>
      <c r="G1960" s="7"/>
      <c r="H1960" s="7"/>
      <c r="I1960" s="7"/>
    </row>
    <row r="1961" spans="1:9">
      <c r="A1961" s="4"/>
      <c r="B1961" s="7"/>
      <c r="C1961" s="7"/>
      <c r="D1961" s="7"/>
      <c r="E1961" s="7"/>
      <c r="F1961" s="7"/>
      <c r="G1961" s="7"/>
      <c r="H1961" s="7"/>
      <c r="I1961" s="7"/>
    </row>
    <row r="1962" spans="1:9">
      <c r="A1962" s="4"/>
      <c r="B1962" s="7"/>
      <c r="C1962" s="7"/>
      <c r="D1962" s="7"/>
      <c r="E1962" s="7"/>
      <c r="F1962" s="7"/>
      <c r="G1962" s="7"/>
      <c r="H1962" s="7"/>
      <c r="I1962" s="7"/>
    </row>
    <row r="1963" spans="1:9">
      <c r="A1963" s="4"/>
      <c r="B1963" s="7"/>
      <c r="C1963" s="7"/>
      <c r="D1963" s="7"/>
      <c r="E1963" s="7"/>
      <c r="F1963" s="7"/>
      <c r="G1963" s="7"/>
      <c r="H1963" s="7"/>
      <c r="I1963" s="7"/>
    </row>
    <row r="1964" spans="1:9">
      <c r="A1964" s="4"/>
      <c r="B1964" s="7"/>
      <c r="C1964" s="7"/>
      <c r="D1964" s="7"/>
      <c r="E1964" s="7"/>
      <c r="F1964" s="7"/>
      <c r="G1964" s="7"/>
      <c r="H1964" s="7"/>
      <c r="I1964" s="7"/>
    </row>
    <row r="1965" spans="1:9">
      <c r="A1965" s="4"/>
      <c r="B1965" s="7"/>
      <c r="C1965" s="7"/>
      <c r="D1965" s="7"/>
      <c r="E1965" s="7"/>
      <c r="F1965" s="7"/>
      <c r="G1965" s="7"/>
      <c r="H1965" s="7"/>
      <c r="I1965" s="7"/>
    </row>
    <row r="1966" spans="1:9">
      <c r="A1966" s="4"/>
      <c r="B1966" s="7"/>
      <c r="C1966" s="7"/>
      <c r="D1966" s="7"/>
      <c r="E1966" s="7"/>
      <c r="F1966" s="7"/>
      <c r="G1966" s="7"/>
      <c r="H1966" s="7"/>
      <c r="I1966" s="7"/>
    </row>
    <row r="1967" spans="1:9">
      <c r="A1967" s="4"/>
      <c r="B1967" s="7"/>
      <c r="C1967" s="7"/>
      <c r="D1967" s="7"/>
      <c r="E1967" s="7"/>
      <c r="F1967" s="7"/>
      <c r="G1967" s="7"/>
      <c r="H1967" s="7"/>
      <c r="I1967" s="7"/>
    </row>
    <row r="1968" spans="1:9">
      <c r="A1968" s="4"/>
      <c r="B1968" s="7"/>
      <c r="C1968" s="7"/>
      <c r="D1968" s="7"/>
      <c r="E1968" s="7"/>
      <c r="F1968" s="7"/>
      <c r="G1968" s="7"/>
      <c r="H1968" s="7"/>
      <c r="I1968" s="7"/>
    </row>
    <row r="1969" spans="1:9">
      <c r="A1969" s="4"/>
      <c r="B1969" s="7"/>
      <c r="C1969" s="7"/>
      <c r="D1969" s="7"/>
      <c r="E1969" s="7"/>
      <c r="F1969" s="7"/>
      <c r="G1969" s="7"/>
      <c r="H1969" s="7"/>
      <c r="I1969" s="7"/>
    </row>
    <row r="1970" spans="1:9">
      <c r="A1970" s="4"/>
      <c r="B1970" s="7"/>
      <c r="C1970" s="7"/>
      <c r="D1970" s="7"/>
      <c r="E1970" s="7"/>
      <c r="F1970" s="7"/>
      <c r="G1970" s="7"/>
      <c r="H1970" s="7"/>
      <c r="I1970" s="7"/>
    </row>
    <row r="1971" spans="1:9">
      <c r="A1971" s="4"/>
      <c r="B1971" s="7"/>
      <c r="C1971" s="7"/>
      <c r="D1971" s="7"/>
      <c r="E1971" s="7"/>
      <c r="F1971" s="7"/>
      <c r="G1971" s="7"/>
      <c r="H1971" s="7"/>
      <c r="I1971" s="7"/>
    </row>
    <row r="1972" spans="1:9">
      <c r="A1972" s="4"/>
      <c r="B1972" s="7"/>
      <c r="C1972" s="7"/>
      <c r="D1972" s="7"/>
      <c r="E1972" s="7"/>
      <c r="F1972" s="7"/>
      <c r="G1972" s="7"/>
      <c r="H1972" s="7"/>
      <c r="I1972" s="7"/>
    </row>
    <row r="1973" spans="1:9">
      <c r="A1973" s="4"/>
      <c r="B1973" s="7"/>
      <c r="C1973" s="7"/>
      <c r="D1973" s="7"/>
      <c r="E1973" s="7"/>
      <c r="F1973" s="7"/>
      <c r="G1973" s="7"/>
      <c r="H1973" s="7"/>
      <c r="I1973" s="7"/>
    </row>
    <row r="1974" spans="1:9">
      <c r="A1974" s="4"/>
      <c r="B1974" s="7"/>
      <c r="C1974" s="7"/>
      <c r="D1974" s="7"/>
      <c r="E1974" s="7"/>
      <c r="F1974" s="7"/>
      <c r="G1974" s="7"/>
      <c r="H1974" s="7"/>
      <c r="I1974" s="7"/>
    </row>
    <row r="1975" spans="1:9">
      <c r="A1975" s="4"/>
      <c r="B1975" s="7"/>
      <c r="C1975" s="7"/>
      <c r="D1975" s="7"/>
      <c r="E1975" s="7"/>
      <c r="F1975" s="7"/>
      <c r="G1975" s="7"/>
      <c r="H1975" s="7"/>
      <c r="I1975" s="7"/>
    </row>
    <row r="1976" spans="1:9">
      <c r="A1976" s="4"/>
      <c r="B1976" s="7"/>
      <c r="C1976" s="7"/>
      <c r="D1976" s="7"/>
      <c r="E1976" s="7"/>
      <c r="F1976" s="7"/>
      <c r="G1976" s="7"/>
      <c r="H1976" s="7"/>
      <c r="I1976" s="7"/>
    </row>
    <row r="1977" spans="1:9">
      <c r="A1977" s="4"/>
      <c r="B1977" s="7"/>
      <c r="C1977" s="7"/>
      <c r="D1977" s="7"/>
      <c r="E1977" s="7"/>
      <c r="F1977" s="7"/>
      <c r="G1977" s="7"/>
      <c r="H1977" s="7"/>
      <c r="I1977" s="7"/>
    </row>
    <row r="1978" spans="1:9">
      <c r="A1978" s="4"/>
      <c r="B1978" s="7"/>
      <c r="C1978" s="7"/>
      <c r="D1978" s="7"/>
      <c r="E1978" s="7"/>
      <c r="F1978" s="7"/>
      <c r="G1978" s="7"/>
      <c r="H1978" s="7"/>
      <c r="I1978" s="7"/>
    </row>
    <row r="1979" spans="1:9">
      <c r="A1979" s="4"/>
      <c r="B1979" s="7"/>
      <c r="C1979" s="7"/>
      <c r="D1979" s="7"/>
      <c r="E1979" s="7"/>
      <c r="F1979" s="7"/>
      <c r="G1979" s="7"/>
      <c r="H1979" s="7"/>
      <c r="I1979" s="7"/>
    </row>
    <row r="1980" spans="1:9">
      <c r="A1980" s="4"/>
      <c r="B1980" s="7"/>
      <c r="C1980" s="7"/>
      <c r="D1980" s="7"/>
      <c r="E1980" s="7"/>
      <c r="F1980" s="7"/>
      <c r="G1980" s="7"/>
      <c r="H1980" s="7"/>
      <c r="I1980" s="7"/>
    </row>
    <row r="1981" spans="1:9">
      <c r="A1981" s="4"/>
      <c r="B1981" s="7"/>
      <c r="C1981" s="7"/>
      <c r="D1981" s="7"/>
      <c r="E1981" s="7"/>
      <c r="F1981" s="7"/>
      <c r="G1981" s="7"/>
      <c r="H1981" s="7"/>
      <c r="I1981" s="7"/>
    </row>
    <row r="1982" spans="1:9">
      <c r="A1982" s="4"/>
      <c r="B1982" s="7"/>
      <c r="C1982" s="7"/>
      <c r="D1982" s="7"/>
      <c r="E1982" s="7"/>
      <c r="F1982" s="7"/>
      <c r="G1982" s="7"/>
      <c r="H1982" s="7"/>
      <c r="I1982" s="7"/>
    </row>
    <row r="1983" spans="1:9">
      <c r="A1983" s="4"/>
      <c r="B1983" s="7"/>
      <c r="C1983" s="7"/>
      <c r="D1983" s="7"/>
      <c r="E1983" s="7"/>
      <c r="F1983" s="7"/>
      <c r="G1983" s="7"/>
      <c r="H1983" s="7"/>
      <c r="I1983" s="7"/>
    </row>
    <row r="1984" spans="1:9">
      <c r="A1984" s="4"/>
      <c r="B1984" s="7"/>
      <c r="C1984" s="7"/>
      <c r="D1984" s="7"/>
      <c r="E1984" s="7"/>
      <c r="F1984" s="7"/>
      <c r="G1984" s="7"/>
      <c r="H1984" s="7"/>
      <c r="I1984" s="7"/>
    </row>
    <row r="1985" spans="1:9">
      <c r="A1985" s="4"/>
      <c r="B1985" s="7"/>
      <c r="C1985" s="7"/>
      <c r="D1985" s="7"/>
      <c r="E1985" s="7"/>
      <c r="F1985" s="7"/>
      <c r="G1985" s="7"/>
      <c r="H1985" s="7"/>
      <c r="I1985" s="7"/>
    </row>
    <row r="1986" spans="1:9">
      <c r="A1986" s="4"/>
      <c r="B1986" s="7"/>
      <c r="C1986" s="7"/>
      <c r="D1986" s="7"/>
      <c r="E1986" s="7"/>
      <c r="F1986" s="7"/>
      <c r="G1986" s="7"/>
      <c r="H1986" s="7"/>
      <c r="I1986" s="7"/>
    </row>
    <row r="1987" spans="1:9">
      <c r="A1987" s="4"/>
      <c r="B1987" s="7"/>
      <c r="C1987" s="7"/>
      <c r="D1987" s="7"/>
      <c r="E1987" s="7"/>
      <c r="F1987" s="7"/>
      <c r="G1987" s="7"/>
      <c r="H1987" s="7"/>
      <c r="I1987" s="7"/>
    </row>
    <row r="1988" spans="1:9">
      <c r="A1988" s="4"/>
      <c r="B1988" s="7"/>
      <c r="C1988" s="7"/>
      <c r="D1988" s="7"/>
      <c r="E1988" s="7"/>
      <c r="F1988" s="7"/>
      <c r="G1988" s="7"/>
      <c r="H1988" s="7"/>
      <c r="I1988" s="7"/>
    </row>
    <row r="1989" spans="1:9">
      <c r="A1989" s="4"/>
      <c r="B1989" s="7"/>
      <c r="C1989" s="7"/>
      <c r="D1989" s="7"/>
      <c r="E1989" s="7"/>
      <c r="F1989" s="7"/>
      <c r="G1989" s="7"/>
      <c r="H1989" s="7"/>
      <c r="I1989" s="7"/>
    </row>
    <row r="1990" spans="1:9">
      <c r="A1990" s="4"/>
      <c r="B1990" s="7"/>
      <c r="C1990" s="7"/>
      <c r="D1990" s="7"/>
      <c r="E1990" s="7"/>
      <c r="F1990" s="7"/>
      <c r="G1990" s="7"/>
      <c r="H1990" s="7"/>
      <c r="I1990" s="7"/>
    </row>
    <row r="1991" spans="1:9">
      <c r="A1991" s="4"/>
      <c r="B1991" s="7"/>
      <c r="C1991" s="7"/>
      <c r="D1991" s="7"/>
      <c r="E1991" s="7"/>
      <c r="F1991" s="7"/>
      <c r="G1991" s="7"/>
      <c r="H1991" s="7"/>
      <c r="I1991" s="7"/>
    </row>
    <row r="1992" spans="1:9">
      <c r="A1992" s="4"/>
      <c r="B1992" s="7"/>
      <c r="C1992" s="7"/>
      <c r="D1992" s="7"/>
      <c r="E1992" s="7"/>
      <c r="F1992" s="7"/>
      <c r="G1992" s="7"/>
      <c r="H1992" s="7"/>
      <c r="I1992" s="7"/>
    </row>
    <row r="1993" spans="1:9">
      <c r="A1993" s="4"/>
      <c r="B1993" s="7"/>
      <c r="C1993" s="7"/>
      <c r="D1993" s="7"/>
      <c r="E1993" s="7"/>
      <c r="F1993" s="7"/>
      <c r="G1993" s="7"/>
      <c r="H1993" s="7"/>
      <c r="I1993" s="7"/>
    </row>
    <row r="1994" spans="1:9">
      <c r="A1994" s="4"/>
      <c r="B1994" s="7"/>
      <c r="C1994" s="7"/>
      <c r="D1994" s="7"/>
      <c r="E1994" s="7"/>
      <c r="F1994" s="7"/>
      <c r="G1994" s="7"/>
      <c r="H1994" s="7"/>
      <c r="I1994" s="7"/>
    </row>
    <row r="1995" spans="1:9">
      <c r="A1995" s="4"/>
      <c r="B1995" s="7"/>
      <c r="C1995" s="7"/>
      <c r="D1995" s="7"/>
      <c r="E1995" s="7"/>
      <c r="F1995" s="7"/>
      <c r="G1995" s="7"/>
      <c r="H1995" s="7"/>
      <c r="I1995" s="7"/>
    </row>
    <row r="1996" spans="1:9">
      <c r="A1996" s="4"/>
      <c r="B1996" s="7"/>
      <c r="C1996" s="7"/>
      <c r="D1996" s="7"/>
      <c r="E1996" s="7"/>
      <c r="F1996" s="7"/>
      <c r="G1996" s="7"/>
      <c r="H1996" s="7"/>
      <c r="I1996" s="7"/>
    </row>
    <row r="1997" spans="1:9">
      <c r="A1997" s="4"/>
      <c r="B1997" s="7"/>
      <c r="C1997" s="7"/>
      <c r="D1997" s="7"/>
      <c r="E1997" s="7"/>
      <c r="F1997" s="7"/>
      <c r="G1997" s="7"/>
      <c r="H1997" s="7"/>
      <c r="I1997" s="7"/>
    </row>
    <row r="1998" spans="1:9">
      <c r="A1998" s="4"/>
      <c r="B1998" s="7"/>
      <c r="C1998" s="7"/>
      <c r="D1998" s="7"/>
      <c r="E1998" s="7"/>
      <c r="F1998" s="7"/>
      <c r="G1998" s="7"/>
      <c r="H1998" s="7"/>
      <c r="I1998" s="7"/>
    </row>
    <row r="1999" spans="1:9">
      <c r="A1999" s="4"/>
      <c r="B1999" s="7"/>
      <c r="C1999" s="7"/>
      <c r="D1999" s="7"/>
      <c r="E1999" s="7"/>
      <c r="F1999" s="7"/>
      <c r="G1999" s="7"/>
      <c r="H1999" s="7"/>
      <c r="I1999" s="7"/>
    </row>
    <row r="2000" spans="1:9">
      <c r="A2000" s="4"/>
      <c r="B2000" s="7"/>
      <c r="C2000" s="7"/>
      <c r="D2000" s="7"/>
      <c r="E2000" s="7"/>
      <c r="F2000" s="7"/>
      <c r="G2000" s="7"/>
      <c r="H2000" s="7"/>
      <c r="I2000" s="7"/>
    </row>
    <row r="2001" spans="1:9">
      <c r="A2001" s="4"/>
      <c r="B2001" s="7"/>
      <c r="C2001" s="7"/>
      <c r="D2001" s="7"/>
      <c r="E2001" s="7"/>
      <c r="F2001" s="7"/>
      <c r="G2001" s="7"/>
      <c r="H2001" s="7"/>
      <c r="I2001" s="7"/>
    </row>
    <row r="2002" spans="1:9">
      <c r="A2002" s="4"/>
      <c r="B2002" s="7"/>
      <c r="C2002" s="7"/>
      <c r="D2002" s="7"/>
      <c r="E2002" s="7"/>
      <c r="F2002" s="7"/>
      <c r="G2002" s="7"/>
      <c r="H2002" s="7"/>
      <c r="I2002" s="7"/>
    </row>
    <row r="2003" spans="1:9">
      <c r="A2003" s="4"/>
      <c r="B2003" s="7"/>
      <c r="C2003" s="7"/>
      <c r="D2003" s="7"/>
      <c r="E2003" s="7"/>
      <c r="F2003" s="7"/>
      <c r="G2003" s="7"/>
      <c r="H2003" s="7"/>
      <c r="I2003" s="7"/>
    </row>
    <row r="2004" spans="1:9">
      <c r="A2004" s="4"/>
      <c r="B2004" s="7"/>
      <c r="C2004" s="7"/>
      <c r="D2004" s="7"/>
      <c r="E2004" s="7"/>
      <c r="F2004" s="7"/>
      <c r="G2004" s="7"/>
      <c r="H2004" s="7"/>
      <c r="I2004" s="7"/>
    </row>
    <row r="2005" spans="1:9">
      <c r="A2005" s="4"/>
      <c r="B2005" s="7"/>
      <c r="C2005" s="7"/>
      <c r="D2005" s="7"/>
      <c r="E2005" s="7"/>
      <c r="F2005" s="7"/>
      <c r="G2005" s="7"/>
      <c r="H2005" s="7"/>
      <c r="I2005" s="7"/>
    </row>
    <row r="2006" spans="1:9">
      <c r="A2006" s="4"/>
      <c r="B2006" s="7"/>
      <c r="C2006" s="7"/>
      <c r="D2006" s="7"/>
      <c r="E2006" s="7"/>
      <c r="F2006" s="7"/>
      <c r="G2006" s="7"/>
      <c r="H2006" s="7"/>
      <c r="I2006" s="7"/>
    </row>
    <row r="2007" spans="1:9">
      <c r="A2007" s="4"/>
      <c r="B2007" s="7"/>
      <c r="C2007" s="7"/>
      <c r="D2007" s="7"/>
      <c r="E2007" s="7"/>
      <c r="F2007" s="7"/>
      <c r="G2007" s="7"/>
      <c r="H2007" s="7"/>
      <c r="I2007" s="7"/>
    </row>
    <row r="2008" spans="1:9">
      <c r="A2008" s="4"/>
      <c r="B2008" s="7"/>
      <c r="C2008" s="7"/>
      <c r="D2008" s="7"/>
      <c r="E2008" s="7"/>
      <c r="F2008" s="7"/>
      <c r="G2008" s="7"/>
      <c r="H2008" s="7"/>
      <c r="I2008" s="7"/>
    </row>
    <row r="2009" spans="1:9">
      <c r="A2009" s="4"/>
      <c r="B2009" s="7"/>
      <c r="C2009" s="7"/>
      <c r="D2009" s="7"/>
      <c r="E2009" s="7"/>
      <c r="F2009" s="7"/>
      <c r="G2009" s="7"/>
      <c r="H2009" s="7"/>
      <c r="I2009" s="7"/>
    </row>
    <row r="2010" spans="1:9">
      <c r="A2010" s="4"/>
      <c r="B2010" s="7"/>
      <c r="C2010" s="7"/>
      <c r="D2010" s="7"/>
      <c r="E2010" s="7"/>
      <c r="F2010" s="7"/>
      <c r="G2010" s="7"/>
      <c r="H2010" s="7"/>
      <c r="I2010" s="7"/>
    </row>
    <row r="2011" spans="1:9">
      <c r="A2011" s="4"/>
      <c r="B2011" s="7"/>
      <c r="C2011" s="7"/>
      <c r="D2011" s="7"/>
      <c r="E2011" s="7"/>
      <c r="F2011" s="7"/>
      <c r="G2011" s="7"/>
      <c r="H2011" s="7"/>
      <c r="I2011" s="7"/>
    </row>
    <row r="2012" spans="1:9">
      <c r="A2012" s="4"/>
      <c r="B2012" s="7"/>
      <c r="C2012" s="7"/>
      <c r="D2012" s="7"/>
      <c r="E2012" s="7"/>
      <c r="F2012" s="7"/>
      <c r="G2012" s="7"/>
      <c r="H2012" s="7"/>
      <c r="I2012" s="7"/>
    </row>
    <row r="2013" spans="1:9">
      <c r="A2013" s="4"/>
      <c r="B2013" s="7"/>
      <c r="C2013" s="7"/>
      <c r="D2013" s="7"/>
      <c r="E2013" s="7"/>
      <c r="F2013" s="7"/>
      <c r="G2013" s="7"/>
      <c r="H2013" s="7"/>
      <c r="I2013" s="7"/>
    </row>
    <row r="2014" spans="1:9">
      <c r="A2014" s="4"/>
      <c r="B2014" s="7"/>
      <c r="C2014" s="7"/>
      <c r="D2014" s="7"/>
      <c r="E2014" s="7"/>
      <c r="F2014" s="7"/>
      <c r="G2014" s="7"/>
      <c r="H2014" s="7"/>
      <c r="I2014" s="7"/>
    </row>
    <row r="2015" spans="1:9">
      <c r="A2015" s="4"/>
      <c r="B2015" s="7"/>
      <c r="C2015" s="7"/>
      <c r="D2015" s="7"/>
      <c r="E2015" s="7"/>
      <c r="F2015" s="7"/>
      <c r="G2015" s="7"/>
      <c r="H2015" s="7"/>
      <c r="I2015" s="7"/>
    </row>
    <row r="2016" spans="1:9">
      <c r="A2016" s="4"/>
      <c r="B2016" s="7"/>
      <c r="C2016" s="7"/>
      <c r="D2016" s="7"/>
      <c r="E2016" s="7"/>
      <c r="F2016" s="7"/>
      <c r="G2016" s="7"/>
      <c r="H2016" s="7"/>
      <c r="I2016" s="7"/>
    </row>
    <row r="2017" spans="1:9">
      <c r="A2017" s="4"/>
      <c r="B2017" s="7"/>
      <c r="C2017" s="7"/>
      <c r="D2017" s="7"/>
      <c r="E2017" s="7"/>
      <c r="F2017" s="7"/>
      <c r="G2017" s="7"/>
      <c r="H2017" s="7"/>
      <c r="I2017" s="7"/>
    </row>
    <row r="2018" spans="1:9">
      <c r="A2018" s="4"/>
      <c r="B2018" s="7"/>
      <c r="C2018" s="7"/>
      <c r="D2018" s="7"/>
      <c r="E2018" s="7"/>
      <c r="F2018" s="7"/>
      <c r="G2018" s="7"/>
      <c r="H2018" s="7"/>
      <c r="I2018" s="7"/>
    </row>
    <row r="2019" spans="1:9">
      <c r="A2019" s="4"/>
      <c r="B2019" s="7"/>
      <c r="C2019" s="7"/>
      <c r="D2019" s="7"/>
      <c r="E2019" s="7"/>
      <c r="F2019" s="7"/>
      <c r="G2019" s="7"/>
      <c r="H2019" s="7"/>
      <c r="I2019" s="7"/>
    </row>
    <row r="2020" spans="1:9">
      <c r="A2020" s="4"/>
      <c r="B2020" s="7"/>
      <c r="C2020" s="7"/>
      <c r="D2020" s="7"/>
      <c r="E2020" s="7"/>
      <c r="F2020" s="7"/>
      <c r="G2020" s="7"/>
      <c r="H2020" s="7"/>
      <c r="I2020" s="7"/>
    </row>
    <row r="2021" spans="1:9">
      <c r="A2021" s="4"/>
      <c r="B2021" s="7"/>
      <c r="C2021" s="7"/>
      <c r="D2021" s="7"/>
      <c r="E2021" s="7"/>
      <c r="F2021" s="7"/>
      <c r="G2021" s="7"/>
      <c r="H2021" s="7"/>
      <c r="I2021" s="7"/>
    </row>
    <row r="2022" spans="1:9">
      <c r="A2022" s="4"/>
      <c r="B2022" s="7"/>
      <c r="C2022" s="7"/>
      <c r="D2022" s="7"/>
      <c r="E2022" s="7"/>
      <c r="F2022" s="7"/>
      <c r="G2022" s="7"/>
      <c r="H2022" s="7"/>
      <c r="I2022" s="7"/>
    </row>
    <row r="2023" spans="1:9">
      <c r="A2023" s="4"/>
      <c r="B2023" s="7"/>
      <c r="C2023" s="7"/>
      <c r="D2023" s="7"/>
      <c r="E2023" s="7"/>
      <c r="F2023" s="7"/>
      <c r="G2023" s="7"/>
      <c r="H2023" s="7"/>
      <c r="I2023" s="7"/>
    </row>
    <row r="2024" spans="1:9">
      <c r="A2024" s="4"/>
      <c r="B2024" s="7"/>
      <c r="C2024" s="7"/>
      <c r="D2024" s="7"/>
      <c r="E2024" s="7"/>
      <c r="F2024" s="7"/>
      <c r="G2024" s="7"/>
      <c r="H2024" s="7"/>
      <c r="I2024" s="7"/>
    </row>
    <row r="2025" spans="1:9">
      <c r="A2025" s="4"/>
      <c r="B2025" s="7"/>
      <c r="C2025" s="7"/>
      <c r="D2025" s="7"/>
      <c r="E2025" s="7"/>
      <c r="F2025" s="7"/>
      <c r="G2025" s="7"/>
      <c r="H2025" s="7"/>
      <c r="I2025" s="7"/>
    </row>
    <row r="2026" spans="1:9">
      <c r="A2026" s="4"/>
      <c r="B2026" s="7"/>
      <c r="C2026" s="7"/>
      <c r="D2026" s="7"/>
      <c r="E2026" s="7"/>
      <c r="F2026" s="7"/>
      <c r="G2026" s="7"/>
      <c r="H2026" s="7"/>
      <c r="I2026" s="7"/>
    </row>
    <row r="2027" spans="1:9">
      <c r="A2027" s="4"/>
      <c r="B2027" s="7"/>
      <c r="C2027" s="7"/>
      <c r="D2027" s="7"/>
      <c r="E2027" s="7"/>
      <c r="F2027" s="7"/>
      <c r="G2027" s="7"/>
      <c r="H2027" s="7"/>
      <c r="I2027" s="7"/>
    </row>
    <row r="2028" spans="1:9">
      <c r="A2028" s="4"/>
      <c r="B2028" s="7"/>
      <c r="C2028" s="7"/>
      <c r="D2028" s="7"/>
      <c r="E2028" s="7"/>
      <c r="F2028" s="7"/>
      <c r="G2028" s="7"/>
      <c r="H2028" s="7"/>
      <c r="I2028" s="7"/>
    </row>
    <row r="2029" spans="1:9">
      <c r="A2029" s="4"/>
      <c r="B2029" s="7"/>
      <c r="C2029" s="7"/>
      <c r="D2029" s="7"/>
      <c r="E2029" s="7"/>
      <c r="F2029" s="7"/>
      <c r="G2029" s="7"/>
      <c r="H2029" s="7"/>
      <c r="I2029" s="7"/>
    </row>
    <row r="2030" spans="1:9">
      <c r="A2030" s="4"/>
      <c r="B2030" s="7"/>
      <c r="C2030" s="7"/>
      <c r="D2030" s="7"/>
      <c r="E2030" s="7"/>
      <c r="F2030" s="7"/>
      <c r="G2030" s="7"/>
      <c r="H2030" s="7"/>
      <c r="I2030" s="7"/>
    </row>
    <row r="2031" spans="1:9">
      <c r="A2031" s="4"/>
      <c r="B2031" s="7"/>
      <c r="C2031" s="7"/>
      <c r="D2031" s="7"/>
      <c r="E2031" s="7"/>
      <c r="F2031" s="7"/>
      <c r="G2031" s="7"/>
      <c r="H2031" s="7"/>
      <c r="I2031" s="7"/>
    </row>
    <row r="2032" spans="1:9">
      <c r="A2032" s="4"/>
      <c r="B2032" s="7"/>
      <c r="C2032" s="7"/>
      <c r="D2032" s="7"/>
      <c r="E2032" s="7"/>
      <c r="F2032" s="7"/>
      <c r="G2032" s="7"/>
      <c r="H2032" s="7"/>
      <c r="I2032" s="7"/>
    </row>
    <row r="2033" spans="1:9">
      <c r="A2033" s="4"/>
      <c r="B2033" s="7"/>
      <c r="C2033" s="7"/>
      <c r="D2033" s="7"/>
      <c r="E2033" s="7"/>
      <c r="F2033" s="7"/>
      <c r="G2033" s="7"/>
      <c r="H2033" s="7"/>
      <c r="I2033" s="7"/>
    </row>
    <row r="2034" spans="1:9">
      <c r="A2034" s="4"/>
      <c r="B2034" s="7"/>
      <c r="C2034" s="7"/>
      <c r="D2034" s="7"/>
      <c r="E2034" s="7"/>
      <c r="F2034" s="7"/>
      <c r="G2034" s="7"/>
      <c r="H2034" s="7"/>
      <c r="I2034" s="7"/>
    </row>
    <row r="2035" spans="1:9">
      <c r="A2035" s="4"/>
      <c r="B2035" s="7"/>
      <c r="C2035" s="7"/>
      <c r="D2035" s="7"/>
      <c r="E2035" s="7"/>
      <c r="F2035" s="7"/>
      <c r="G2035" s="7"/>
      <c r="H2035" s="7"/>
      <c r="I2035" s="7"/>
    </row>
    <row r="2036" spans="1:9">
      <c r="A2036" s="4"/>
      <c r="B2036" s="7"/>
      <c r="C2036" s="7"/>
      <c r="D2036" s="7"/>
      <c r="E2036" s="7"/>
      <c r="F2036" s="7"/>
      <c r="G2036" s="7"/>
      <c r="H2036" s="7"/>
      <c r="I2036" s="7"/>
    </row>
    <row r="2037" spans="1:9">
      <c r="A2037" s="4"/>
      <c r="B2037" s="7"/>
      <c r="C2037" s="7"/>
      <c r="D2037" s="7"/>
      <c r="E2037" s="7"/>
      <c r="F2037" s="7"/>
      <c r="G2037" s="7"/>
      <c r="H2037" s="7"/>
      <c r="I2037" s="7"/>
    </row>
    <row r="2038" spans="1:9">
      <c r="A2038" s="4"/>
      <c r="B2038" s="7"/>
      <c r="C2038" s="7"/>
      <c r="D2038" s="7"/>
      <c r="E2038" s="7"/>
      <c r="F2038" s="7"/>
      <c r="G2038" s="7"/>
      <c r="H2038" s="7"/>
      <c r="I2038" s="7"/>
    </row>
    <row r="2039" spans="1:9">
      <c r="A2039" s="4"/>
      <c r="B2039" s="7"/>
      <c r="C2039" s="7"/>
      <c r="D2039" s="7"/>
      <c r="E2039" s="7"/>
      <c r="F2039" s="7"/>
      <c r="G2039" s="7"/>
      <c r="H2039" s="7"/>
      <c r="I2039" s="7"/>
    </row>
    <row r="2040" spans="1:9">
      <c r="A2040" s="4"/>
      <c r="B2040" s="7"/>
      <c r="C2040" s="7"/>
      <c r="D2040" s="7"/>
      <c r="E2040" s="7"/>
      <c r="F2040" s="7"/>
      <c r="G2040" s="7"/>
      <c r="H2040" s="7"/>
      <c r="I2040" s="7"/>
    </row>
    <row r="2041" spans="1:9">
      <c r="A2041" s="4"/>
      <c r="B2041" s="7"/>
      <c r="C2041" s="7"/>
      <c r="D2041" s="7"/>
      <c r="E2041" s="7"/>
      <c r="F2041" s="7"/>
      <c r="G2041" s="7"/>
      <c r="H2041" s="7"/>
      <c r="I2041" s="7"/>
    </row>
    <row r="2042" spans="1:9">
      <c r="A2042" s="4"/>
      <c r="B2042" s="7"/>
      <c r="C2042" s="7"/>
      <c r="D2042" s="7"/>
      <c r="E2042" s="7"/>
      <c r="F2042" s="7"/>
      <c r="G2042" s="7"/>
      <c r="H2042" s="7"/>
      <c r="I2042" s="7"/>
    </row>
    <row r="2043" spans="1:9">
      <c r="A2043" s="4"/>
      <c r="B2043" s="7"/>
      <c r="C2043" s="7"/>
      <c r="D2043" s="7"/>
      <c r="E2043" s="7"/>
      <c r="F2043" s="7"/>
      <c r="G2043" s="7"/>
      <c r="H2043" s="7"/>
      <c r="I2043" s="7"/>
    </row>
    <row r="2044" spans="1:9">
      <c r="A2044" s="4"/>
      <c r="B2044" s="7"/>
      <c r="C2044" s="7"/>
      <c r="D2044" s="7"/>
      <c r="E2044" s="7"/>
      <c r="F2044" s="7"/>
      <c r="G2044" s="7"/>
      <c r="H2044" s="7"/>
      <c r="I2044" s="7"/>
    </row>
    <row r="2045" spans="1:9">
      <c r="A2045" s="4"/>
      <c r="B2045" s="7"/>
      <c r="C2045" s="7"/>
      <c r="D2045" s="7"/>
      <c r="E2045" s="7"/>
      <c r="F2045" s="7"/>
      <c r="G2045" s="7"/>
      <c r="H2045" s="7"/>
      <c r="I2045" s="7"/>
    </row>
    <row r="2046" spans="1:9">
      <c r="A2046" s="4"/>
      <c r="B2046" s="7"/>
      <c r="C2046" s="7"/>
      <c r="D2046" s="7"/>
      <c r="E2046" s="7"/>
      <c r="F2046" s="7"/>
      <c r="G2046" s="7"/>
      <c r="H2046" s="7"/>
      <c r="I2046" s="7"/>
    </row>
    <row r="2047" spans="1:9">
      <c r="A2047" s="4"/>
      <c r="B2047" s="7"/>
      <c r="C2047" s="7"/>
      <c r="D2047" s="7"/>
      <c r="E2047" s="7"/>
      <c r="F2047" s="7"/>
      <c r="G2047" s="7"/>
      <c r="H2047" s="7"/>
      <c r="I2047" s="7"/>
    </row>
    <row r="2048" spans="1:9">
      <c r="A2048" s="4"/>
      <c r="B2048" s="7"/>
      <c r="C2048" s="7"/>
      <c r="D2048" s="7"/>
      <c r="E2048" s="7"/>
      <c r="F2048" s="7"/>
      <c r="G2048" s="7"/>
      <c r="H2048" s="7"/>
      <c r="I2048" s="7"/>
    </row>
    <row r="2049" spans="1:9">
      <c r="A2049" s="4"/>
      <c r="B2049" s="7"/>
      <c r="C2049" s="7"/>
      <c r="D2049" s="7"/>
      <c r="E2049" s="7"/>
      <c r="F2049" s="7"/>
      <c r="G2049" s="7"/>
      <c r="H2049" s="7"/>
      <c r="I2049" s="7"/>
    </row>
    <row r="2050" spans="1:9">
      <c r="A2050" s="4"/>
      <c r="B2050" s="7"/>
      <c r="C2050" s="7"/>
      <c r="D2050" s="7"/>
      <c r="E2050" s="7"/>
      <c r="F2050" s="7"/>
      <c r="G2050" s="7"/>
      <c r="H2050" s="7"/>
      <c r="I2050" s="7"/>
    </row>
    <row r="2051" spans="1:9">
      <c r="A2051" s="4"/>
      <c r="B2051" s="7"/>
      <c r="C2051" s="7"/>
      <c r="D2051" s="7"/>
      <c r="E2051" s="7"/>
      <c r="F2051" s="7"/>
      <c r="G2051" s="7"/>
      <c r="H2051" s="7"/>
      <c r="I2051" s="7"/>
    </row>
    <row r="2052" spans="1:9">
      <c r="A2052" s="4"/>
      <c r="B2052" s="7"/>
      <c r="C2052" s="7"/>
      <c r="D2052" s="7"/>
      <c r="E2052" s="7"/>
      <c r="F2052" s="7"/>
      <c r="G2052" s="7"/>
      <c r="H2052" s="7"/>
      <c r="I2052" s="7"/>
    </row>
    <row r="2053" spans="1:9">
      <c r="A2053" s="4"/>
      <c r="B2053" s="7"/>
      <c r="C2053" s="7"/>
      <c r="D2053" s="7"/>
      <c r="E2053" s="7"/>
      <c r="F2053" s="7"/>
      <c r="G2053" s="7"/>
      <c r="H2053" s="7"/>
      <c r="I2053" s="7"/>
    </row>
    <row r="2054" spans="1:9">
      <c r="A2054" s="4"/>
      <c r="B2054" s="7"/>
      <c r="C2054" s="7"/>
      <c r="D2054" s="7"/>
      <c r="E2054" s="7"/>
      <c r="F2054" s="7"/>
      <c r="G2054" s="7"/>
      <c r="H2054" s="7"/>
      <c r="I2054" s="7"/>
    </row>
    <row r="2055" spans="1:9">
      <c r="A2055" s="4"/>
      <c r="B2055" s="7"/>
      <c r="C2055" s="7"/>
      <c r="D2055" s="7"/>
      <c r="E2055" s="7"/>
      <c r="F2055" s="7"/>
      <c r="G2055" s="7"/>
      <c r="H2055" s="7"/>
      <c r="I2055" s="7"/>
    </row>
    <row r="2056" spans="1:9">
      <c r="A2056" s="4"/>
      <c r="B2056" s="7"/>
      <c r="C2056" s="7"/>
      <c r="D2056" s="7"/>
      <c r="E2056" s="7"/>
      <c r="F2056" s="7"/>
      <c r="G2056" s="7"/>
      <c r="H2056" s="7"/>
      <c r="I2056" s="7"/>
    </row>
    <row r="2057" spans="1:9">
      <c r="A2057" s="4"/>
      <c r="B2057" s="7"/>
      <c r="C2057" s="7"/>
      <c r="D2057" s="7"/>
      <c r="E2057" s="7"/>
      <c r="F2057" s="7"/>
      <c r="G2057" s="7"/>
      <c r="H2057" s="7"/>
      <c r="I2057" s="7"/>
    </row>
    <row r="2058" spans="1:9">
      <c r="A2058" s="4"/>
      <c r="B2058" s="7"/>
      <c r="C2058" s="7"/>
      <c r="D2058" s="7"/>
      <c r="E2058" s="7"/>
      <c r="F2058" s="7"/>
      <c r="G2058" s="7"/>
      <c r="H2058" s="7"/>
      <c r="I2058" s="7"/>
    </row>
    <row r="2059" spans="1:9">
      <c r="A2059" s="4"/>
      <c r="B2059" s="7"/>
      <c r="C2059" s="7"/>
      <c r="D2059" s="7"/>
      <c r="E2059" s="7"/>
      <c r="F2059" s="7"/>
      <c r="G2059" s="7"/>
      <c r="H2059" s="7"/>
      <c r="I2059" s="7"/>
    </row>
    <row r="2060" spans="1:9">
      <c r="A2060" s="4"/>
      <c r="B2060" s="7"/>
      <c r="C2060" s="7"/>
      <c r="D2060" s="7"/>
      <c r="E2060" s="7"/>
      <c r="F2060" s="7"/>
      <c r="G2060" s="7"/>
      <c r="H2060" s="7"/>
      <c r="I2060" s="7"/>
    </row>
    <row r="2061" spans="1:9">
      <c r="A2061" s="4"/>
      <c r="B2061" s="7"/>
      <c r="C2061" s="7"/>
      <c r="D2061" s="7"/>
      <c r="E2061" s="7"/>
      <c r="F2061" s="7"/>
      <c r="G2061" s="7"/>
      <c r="H2061" s="7"/>
      <c r="I2061" s="7"/>
    </row>
    <row r="2062" spans="1:9">
      <c r="A2062" s="4"/>
      <c r="B2062" s="7"/>
      <c r="C2062" s="7"/>
      <c r="D2062" s="7"/>
      <c r="E2062" s="7"/>
      <c r="F2062" s="7"/>
      <c r="G2062" s="7"/>
      <c r="H2062" s="7"/>
      <c r="I2062" s="7"/>
    </row>
    <row r="2063" spans="1:9">
      <c r="A2063" s="4"/>
      <c r="B2063" s="7"/>
      <c r="C2063" s="7"/>
      <c r="D2063" s="7"/>
      <c r="E2063" s="7"/>
      <c r="F2063" s="7"/>
      <c r="G2063" s="7"/>
      <c r="H2063" s="7"/>
      <c r="I2063" s="7"/>
    </row>
    <row r="2064" spans="1:9">
      <c r="A2064" s="4"/>
      <c r="B2064" s="7"/>
      <c r="C2064" s="7"/>
      <c r="D2064" s="7"/>
      <c r="E2064" s="7"/>
      <c r="F2064" s="7"/>
      <c r="G2064" s="7"/>
      <c r="H2064" s="7"/>
      <c r="I2064" s="7"/>
    </row>
    <row r="2065" spans="1:9">
      <c r="A2065" s="4"/>
      <c r="B2065" s="7"/>
      <c r="C2065" s="7"/>
      <c r="D2065" s="7"/>
      <c r="E2065" s="7"/>
      <c r="F2065" s="7"/>
      <c r="G2065" s="7"/>
      <c r="H2065" s="7"/>
      <c r="I2065" s="7"/>
    </row>
    <row r="2066" spans="1:9">
      <c r="A2066" s="4"/>
      <c r="B2066" s="7"/>
      <c r="C2066" s="7"/>
      <c r="D2066" s="7"/>
      <c r="E2066" s="7"/>
      <c r="F2066" s="7"/>
      <c r="G2066" s="7"/>
      <c r="H2066" s="7"/>
      <c r="I2066" s="7"/>
    </row>
    <row r="2067" spans="1:9">
      <c r="A2067" s="4"/>
      <c r="B2067" s="7"/>
      <c r="C2067" s="7"/>
      <c r="D2067" s="7"/>
      <c r="E2067" s="7"/>
      <c r="F2067" s="7"/>
      <c r="G2067" s="7"/>
      <c r="H2067" s="7"/>
      <c r="I2067" s="7"/>
    </row>
    <row r="2068" spans="1:9">
      <c r="A2068" s="4"/>
      <c r="B2068" s="7"/>
      <c r="C2068" s="7"/>
      <c r="D2068" s="7"/>
      <c r="E2068" s="7"/>
      <c r="F2068" s="7"/>
      <c r="G2068" s="7"/>
      <c r="H2068" s="7"/>
      <c r="I2068" s="7"/>
    </row>
    <row r="2069" spans="1:9">
      <c r="A2069" s="4"/>
      <c r="B2069" s="7"/>
      <c r="C2069" s="7"/>
      <c r="D2069" s="7"/>
      <c r="E2069" s="7"/>
      <c r="F2069" s="7"/>
      <c r="G2069" s="7"/>
      <c r="H2069" s="7"/>
      <c r="I2069" s="7"/>
    </row>
    <row r="2070" spans="1:9">
      <c r="A2070" s="4"/>
      <c r="B2070" s="7"/>
      <c r="C2070" s="7"/>
      <c r="D2070" s="7"/>
      <c r="E2070" s="7"/>
      <c r="F2070" s="7"/>
      <c r="G2070" s="7"/>
      <c r="H2070" s="7"/>
      <c r="I2070" s="7"/>
    </row>
    <row r="2071" spans="1:9">
      <c r="A2071" s="4"/>
      <c r="B2071" s="7"/>
      <c r="C2071" s="7"/>
      <c r="D2071" s="7"/>
      <c r="E2071" s="7"/>
      <c r="F2071" s="7"/>
      <c r="G2071" s="7"/>
      <c r="H2071" s="7"/>
      <c r="I2071" s="7"/>
    </row>
    <row r="2072" spans="1:9">
      <c r="A2072" s="4"/>
      <c r="B2072" s="7"/>
      <c r="C2072" s="7"/>
      <c r="D2072" s="7"/>
      <c r="E2072" s="7"/>
      <c r="F2072" s="7"/>
      <c r="G2072" s="7"/>
      <c r="H2072" s="7"/>
      <c r="I2072" s="7"/>
    </row>
    <row r="2073" spans="1:9">
      <c r="A2073" s="4"/>
      <c r="B2073" s="7"/>
      <c r="C2073" s="7"/>
      <c r="D2073" s="7"/>
      <c r="E2073" s="7"/>
      <c r="F2073" s="7"/>
      <c r="G2073" s="7"/>
      <c r="H2073" s="7"/>
      <c r="I2073" s="7"/>
    </row>
    <row r="2074" spans="1:9">
      <c r="A2074" s="4"/>
      <c r="B2074" s="7"/>
      <c r="C2074" s="7"/>
      <c r="D2074" s="7"/>
      <c r="E2074" s="7"/>
      <c r="F2074" s="7"/>
      <c r="G2074" s="7"/>
      <c r="H2074" s="7"/>
      <c r="I2074" s="7"/>
    </row>
    <row r="2075" spans="1:9">
      <c r="A2075" s="4"/>
      <c r="B2075" s="7"/>
      <c r="C2075" s="7"/>
      <c r="D2075" s="7"/>
      <c r="E2075" s="7"/>
      <c r="F2075" s="7"/>
      <c r="G2075" s="7"/>
      <c r="H2075" s="7"/>
      <c r="I2075" s="7"/>
    </row>
    <row r="2076" spans="1:9">
      <c r="A2076" s="4"/>
      <c r="B2076" s="7"/>
      <c r="C2076" s="7"/>
      <c r="D2076" s="7"/>
      <c r="E2076" s="7"/>
      <c r="F2076" s="7"/>
      <c r="G2076" s="7"/>
      <c r="H2076" s="7"/>
      <c r="I2076" s="7"/>
    </row>
    <row r="2077" spans="1:9">
      <c r="A2077" s="4"/>
      <c r="B2077" s="7"/>
      <c r="C2077" s="7"/>
      <c r="D2077" s="7"/>
      <c r="E2077" s="7"/>
      <c r="F2077" s="7"/>
      <c r="G2077" s="7"/>
      <c r="H2077" s="7"/>
      <c r="I2077" s="7"/>
    </row>
    <row r="2078" spans="1:9">
      <c r="A2078" s="4"/>
      <c r="B2078" s="7"/>
      <c r="C2078" s="7"/>
      <c r="D2078" s="7"/>
      <c r="E2078" s="7"/>
      <c r="F2078" s="7"/>
      <c r="G2078" s="7"/>
      <c r="H2078" s="7"/>
      <c r="I2078" s="7"/>
    </row>
    <row r="2079" spans="1:9">
      <c r="A2079" s="4"/>
      <c r="B2079" s="7"/>
      <c r="C2079" s="7"/>
      <c r="D2079" s="7"/>
      <c r="E2079" s="7"/>
      <c r="F2079" s="7"/>
      <c r="G2079" s="7"/>
      <c r="H2079" s="7"/>
      <c r="I2079" s="7"/>
    </row>
    <row r="2080" spans="1:9">
      <c r="A2080" s="4"/>
      <c r="B2080" s="7"/>
      <c r="C2080" s="7"/>
      <c r="D2080" s="7"/>
      <c r="E2080" s="7"/>
      <c r="F2080" s="7"/>
      <c r="G2080" s="7"/>
      <c r="H2080" s="7"/>
      <c r="I2080" s="7"/>
    </row>
    <row r="2081" spans="1:9">
      <c r="A2081" s="4"/>
      <c r="B2081" s="7"/>
      <c r="C2081" s="7"/>
      <c r="D2081" s="7"/>
      <c r="E2081" s="7"/>
      <c r="F2081" s="7"/>
      <c r="G2081" s="7"/>
      <c r="H2081" s="7"/>
      <c r="I2081" s="7"/>
    </row>
    <row r="2082" spans="1:9">
      <c r="A2082" s="4"/>
      <c r="B2082" s="7"/>
      <c r="C2082" s="7"/>
      <c r="D2082" s="7"/>
      <c r="E2082" s="7"/>
      <c r="F2082" s="7"/>
      <c r="G2082" s="7"/>
      <c r="H2082" s="7"/>
      <c r="I2082" s="7"/>
    </row>
    <row r="2083" spans="1:9">
      <c r="A2083" s="4"/>
      <c r="B2083" s="7"/>
      <c r="C2083" s="7"/>
      <c r="D2083" s="7"/>
      <c r="E2083" s="7"/>
      <c r="F2083" s="7"/>
      <c r="G2083" s="7"/>
      <c r="H2083" s="7"/>
      <c r="I2083" s="7"/>
    </row>
    <row r="2084" spans="1:9">
      <c r="A2084" s="4"/>
      <c r="B2084" s="7"/>
      <c r="C2084" s="7"/>
      <c r="D2084" s="7"/>
      <c r="E2084" s="7"/>
      <c r="F2084" s="7"/>
      <c r="G2084" s="7"/>
      <c r="H2084" s="7"/>
      <c r="I2084" s="7"/>
    </row>
    <row r="2085" spans="1:9">
      <c r="A2085" s="4"/>
      <c r="B2085" s="7"/>
      <c r="C2085" s="7"/>
      <c r="D2085" s="7"/>
      <c r="E2085" s="7"/>
      <c r="F2085" s="7"/>
      <c r="G2085" s="7"/>
      <c r="H2085" s="7"/>
      <c r="I2085" s="7"/>
    </row>
    <row r="2086" spans="1:9">
      <c r="A2086" s="4"/>
      <c r="B2086" s="7"/>
      <c r="C2086" s="7"/>
      <c r="D2086" s="7"/>
      <c r="E2086" s="7"/>
      <c r="F2086" s="7"/>
      <c r="G2086" s="7"/>
      <c r="H2086" s="7"/>
      <c r="I2086" s="7"/>
    </row>
    <row r="2087" spans="1:9">
      <c r="A2087" s="4"/>
      <c r="B2087" s="7"/>
      <c r="C2087" s="7"/>
      <c r="D2087" s="7"/>
      <c r="E2087" s="7"/>
      <c r="F2087" s="7"/>
      <c r="G2087" s="7"/>
      <c r="H2087" s="7"/>
      <c r="I2087" s="7"/>
    </row>
    <row r="2088" spans="1:9">
      <c r="A2088" s="4"/>
      <c r="B2088" s="7"/>
      <c r="C2088" s="7"/>
      <c r="D2088" s="7"/>
      <c r="E2088" s="7"/>
      <c r="F2088" s="7"/>
      <c r="G2088" s="7"/>
      <c r="H2088" s="7"/>
      <c r="I2088" s="7"/>
    </row>
    <row r="2089" spans="1:9">
      <c r="A2089" s="4"/>
      <c r="B2089" s="7"/>
      <c r="C2089" s="7"/>
      <c r="D2089" s="7"/>
      <c r="E2089" s="7"/>
      <c r="F2089" s="7"/>
      <c r="G2089" s="7"/>
      <c r="H2089" s="7"/>
      <c r="I2089" s="7"/>
    </row>
    <row r="2090" spans="1:9">
      <c r="A2090" s="4"/>
      <c r="B2090" s="7"/>
      <c r="C2090" s="7"/>
      <c r="D2090" s="7"/>
      <c r="E2090" s="7"/>
      <c r="F2090" s="7"/>
      <c r="G2090" s="7"/>
      <c r="H2090" s="7"/>
      <c r="I2090" s="7"/>
    </row>
    <row r="2091" spans="1:9">
      <c r="A2091" s="4"/>
      <c r="B2091" s="7"/>
      <c r="C2091" s="7"/>
      <c r="D2091" s="7"/>
      <c r="E2091" s="7"/>
      <c r="F2091" s="7"/>
      <c r="G2091" s="7"/>
      <c r="H2091" s="7"/>
      <c r="I2091" s="7"/>
    </row>
    <row r="2092" spans="1:9">
      <c r="A2092" s="4"/>
      <c r="B2092" s="7"/>
      <c r="C2092" s="7"/>
      <c r="D2092" s="7"/>
      <c r="E2092" s="7"/>
      <c r="F2092" s="7"/>
      <c r="G2092" s="7"/>
      <c r="H2092" s="7"/>
      <c r="I2092" s="7"/>
    </row>
    <row r="2093" spans="1:9">
      <c r="A2093" s="4"/>
      <c r="B2093" s="7"/>
      <c r="C2093" s="7"/>
      <c r="D2093" s="7"/>
      <c r="E2093" s="7"/>
      <c r="F2093" s="7"/>
      <c r="G2093" s="7"/>
      <c r="H2093" s="7"/>
      <c r="I2093" s="7"/>
    </row>
    <row r="2094" spans="1:9">
      <c r="A2094" s="4"/>
      <c r="B2094" s="7"/>
      <c r="C2094" s="7"/>
      <c r="D2094" s="7"/>
      <c r="E2094" s="7"/>
      <c r="F2094" s="7"/>
      <c r="G2094" s="7"/>
      <c r="H2094" s="7"/>
      <c r="I2094" s="7"/>
    </row>
    <row r="2095" spans="1:9">
      <c r="A2095" s="4"/>
      <c r="B2095" s="7"/>
      <c r="C2095" s="7"/>
      <c r="D2095" s="7"/>
      <c r="E2095" s="7"/>
      <c r="F2095" s="7"/>
      <c r="G2095" s="7"/>
      <c r="H2095" s="7"/>
      <c r="I2095" s="7"/>
    </row>
    <row r="2096" spans="1:9">
      <c r="A2096" s="4"/>
      <c r="B2096" s="7"/>
      <c r="C2096" s="7"/>
      <c r="D2096" s="7"/>
      <c r="E2096" s="7"/>
      <c r="F2096" s="7"/>
      <c r="G2096" s="7"/>
      <c r="H2096" s="7"/>
      <c r="I2096" s="7"/>
    </row>
    <row r="2097" spans="1:9">
      <c r="A2097" s="4"/>
      <c r="B2097" s="7"/>
      <c r="C2097" s="7"/>
      <c r="D2097" s="7"/>
      <c r="E2097" s="7"/>
      <c r="F2097" s="7"/>
      <c r="G2097" s="7"/>
      <c r="H2097" s="7"/>
      <c r="I2097" s="7"/>
    </row>
    <row r="2098" spans="1:9">
      <c r="A2098" s="4"/>
      <c r="B2098" s="7"/>
      <c r="C2098" s="7"/>
      <c r="D2098" s="7"/>
      <c r="E2098" s="7"/>
      <c r="F2098" s="7"/>
      <c r="G2098" s="7"/>
      <c r="H2098" s="7"/>
      <c r="I2098" s="7"/>
    </row>
    <row r="2099" spans="1:9">
      <c r="A2099" s="4"/>
      <c r="B2099" s="7"/>
      <c r="C2099" s="7"/>
      <c r="D2099" s="7"/>
      <c r="E2099" s="7"/>
      <c r="F2099" s="7"/>
      <c r="G2099" s="7"/>
      <c r="H2099" s="7"/>
      <c r="I2099" s="7"/>
    </row>
    <row r="2100" spans="1:9">
      <c r="A2100" s="4"/>
      <c r="B2100" s="7"/>
      <c r="C2100" s="7"/>
      <c r="D2100" s="7"/>
      <c r="E2100" s="7"/>
      <c r="F2100" s="7"/>
      <c r="G2100" s="7"/>
      <c r="H2100" s="7"/>
      <c r="I2100" s="7"/>
    </row>
    <row r="2101" spans="1:9">
      <c r="A2101" s="4"/>
      <c r="B2101" s="7"/>
      <c r="C2101" s="7"/>
      <c r="D2101" s="7"/>
      <c r="E2101" s="7"/>
      <c r="F2101" s="7"/>
      <c r="G2101" s="7"/>
      <c r="H2101" s="7"/>
      <c r="I2101" s="7"/>
    </row>
    <row r="2102" spans="1:9">
      <c r="A2102" s="4"/>
      <c r="B2102" s="7"/>
      <c r="C2102" s="7"/>
      <c r="D2102" s="7"/>
      <c r="E2102" s="7"/>
      <c r="F2102" s="7"/>
      <c r="G2102" s="7"/>
      <c r="H2102" s="7"/>
      <c r="I2102" s="7"/>
    </row>
    <row r="2103" spans="1:9">
      <c r="A2103" s="4"/>
      <c r="B2103" s="7"/>
      <c r="C2103" s="7"/>
      <c r="D2103" s="7"/>
      <c r="E2103" s="7"/>
      <c r="F2103" s="7"/>
      <c r="G2103" s="7"/>
      <c r="H2103" s="7"/>
      <c r="I2103" s="7"/>
    </row>
    <row r="2104" spans="1:9">
      <c r="A2104" s="4"/>
      <c r="B2104" s="7"/>
      <c r="C2104" s="7"/>
      <c r="D2104" s="7"/>
      <c r="E2104" s="7"/>
      <c r="F2104" s="7"/>
      <c r="G2104" s="7"/>
      <c r="H2104" s="7"/>
      <c r="I2104" s="7"/>
    </row>
    <row r="2105" spans="1:9">
      <c r="A2105" s="4"/>
      <c r="B2105" s="7"/>
      <c r="C2105" s="7"/>
      <c r="D2105" s="7"/>
      <c r="E2105" s="7"/>
      <c r="F2105" s="7"/>
      <c r="G2105" s="7"/>
      <c r="H2105" s="7"/>
      <c r="I2105" s="7"/>
    </row>
    <row r="2106" spans="1:9">
      <c r="A2106" s="4"/>
      <c r="B2106" s="7"/>
      <c r="C2106" s="7"/>
      <c r="D2106" s="7"/>
      <c r="E2106" s="7"/>
      <c r="F2106" s="7"/>
      <c r="G2106" s="7"/>
      <c r="H2106" s="7"/>
      <c r="I2106" s="7"/>
    </row>
    <row r="2107" spans="1:9">
      <c r="A2107" s="4"/>
      <c r="B2107" s="7"/>
      <c r="C2107" s="7"/>
      <c r="D2107" s="7"/>
      <c r="E2107" s="7"/>
      <c r="F2107" s="7"/>
      <c r="G2107" s="7"/>
      <c r="H2107" s="7"/>
      <c r="I2107" s="7"/>
    </row>
    <row r="2108" spans="1:9">
      <c r="A2108" s="4"/>
      <c r="B2108" s="7"/>
      <c r="C2108" s="7"/>
      <c r="D2108" s="7"/>
      <c r="E2108" s="7"/>
      <c r="F2108" s="7"/>
      <c r="G2108" s="7"/>
      <c r="H2108" s="7"/>
      <c r="I2108" s="7"/>
    </row>
    <row r="2109" spans="1:9">
      <c r="A2109" s="4"/>
      <c r="B2109" s="7"/>
      <c r="C2109" s="7"/>
      <c r="D2109" s="7"/>
      <c r="E2109" s="7"/>
      <c r="F2109" s="7"/>
      <c r="G2109" s="7"/>
      <c r="H2109" s="7"/>
      <c r="I2109" s="7"/>
    </row>
    <row r="2110" spans="1:9">
      <c r="A2110" s="4"/>
      <c r="B2110" s="7"/>
      <c r="C2110" s="7"/>
      <c r="D2110" s="7"/>
      <c r="E2110" s="7"/>
      <c r="F2110" s="7"/>
      <c r="G2110" s="7"/>
      <c r="H2110" s="7"/>
      <c r="I2110" s="7"/>
    </row>
    <row r="2111" spans="1:9">
      <c r="A2111" s="4"/>
      <c r="B2111" s="7"/>
      <c r="C2111" s="7"/>
      <c r="D2111" s="7"/>
      <c r="E2111" s="7"/>
      <c r="F2111" s="7"/>
      <c r="G2111" s="7"/>
      <c r="H2111" s="7"/>
      <c r="I2111" s="7"/>
    </row>
    <row r="2112" spans="1:9">
      <c r="A2112" s="4"/>
      <c r="B2112" s="7"/>
      <c r="C2112" s="7"/>
      <c r="D2112" s="7"/>
      <c r="E2112" s="7"/>
      <c r="F2112" s="7"/>
      <c r="G2112" s="7"/>
      <c r="H2112" s="7"/>
      <c r="I2112" s="7"/>
    </row>
    <row r="2113" spans="1:9">
      <c r="A2113" s="4"/>
      <c r="B2113" s="7"/>
      <c r="C2113" s="7"/>
      <c r="D2113" s="7"/>
      <c r="E2113" s="7"/>
      <c r="F2113" s="7"/>
      <c r="G2113" s="7"/>
      <c r="H2113" s="7"/>
      <c r="I2113" s="7"/>
    </row>
    <row r="2114" spans="1:9">
      <c r="A2114" s="4"/>
      <c r="B2114" s="7"/>
      <c r="C2114" s="7"/>
      <c r="D2114" s="7"/>
      <c r="E2114" s="7"/>
      <c r="F2114" s="7"/>
      <c r="G2114" s="7"/>
      <c r="H2114" s="7"/>
      <c r="I2114" s="7"/>
    </row>
    <row r="2115" spans="1:9">
      <c r="A2115" s="4"/>
      <c r="B2115" s="7"/>
      <c r="C2115" s="7"/>
      <c r="D2115" s="7"/>
      <c r="E2115" s="7"/>
      <c r="F2115" s="7"/>
      <c r="G2115" s="7"/>
      <c r="H2115" s="7"/>
      <c r="I2115" s="7"/>
    </row>
    <row r="2116" spans="1:9">
      <c r="A2116" s="4"/>
      <c r="B2116" s="7"/>
      <c r="C2116" s="7"/>
      <c r="D2116" s="7"/>
      <c r="E2116" s="7"/>
      <c r="F2116" s="7"/>
      <c r="G2116" s="7"/>
      <c r="H2116" s="7"/>
      <c r="I2116" s="7"/>
    </row>
    <row r="2117" spans="1:9">
      <c r="A2117" s="4"/>
      <c r="B2117" s="7"/>
      <c r="C2117" s="7"/>
      <c r="D2117" s="7"/>
      <c r="E2117" s="7"/>
      <c r="F2117" s="7"/>
      <c r="G2117" s="7"/>
      <c r="H2117" s="7"/>
      <c r="I2117" s="7"/>
    </row>
    <row r="2118" spans="1:9">
      <c r="A2118" s="4"/>
      <c r="B2118" s="7"/>
      <c r="C2118" s="7"/>
      <c r="D2118" s="7"/>
      <c r="E2118" s="7"/>
      <c r="F2118" s="7"/>
      <c r="G2118" s="7"/>
      <c r="H2118" s="7"/>
      <c r="I2118" s="7"/>
    </row>
    <row r="2119" spans="1:9">
      <c r="A2119" s="4"/>
      <c r="B2119" s="7"/>
      <c r="C2119" s="7"/>
      <c r="D2119" s="7"/>
      <c r="E2119" s="7"/>
      <c r="F2119" s="7"/>
      <c r="G2119" s="7"/>
      <c r="H2119" s="7"/>
      <c r="I2119" s="7"/>
    </row>
    <row r="2120" spans="1:9">
      <c r="A2120" s="4"/>
      <c r="B2120" s="7"/>
      <c r="C2120" s="7"/>
      <c r="D2120" s="7"/>
      <c r="E2120" s="7"/>
      <c r="F2120" s="7"/>
      <c r="G2120" s="7"/>
      <c r="H2120" s="7"/>
      <c r="I2120" s="7"/>
    </row>
    <row r="2121" spans="1:9">
      <c r="A2121" s="4"/>
      <c r="B2121" s="7"/>
      <c r="C2121" s="7"/>
      <c r="D2121" s="7"/>
      <c r="E2121" s="7"/>
      <c r="F2121" s="7"/>
      <c r="G2121" s="7"/>
      <c r="H2121" s="7"/>
      <c r="I2121" s="7"/>
    </row>
    <row r="2122" spans="1:9">
      <c r="A2122" s="4"/>
      <c r="B2122" s="7"/>
      <c r="C2122" s="7"/>
      <c r="D2122" s="7"/>
      <c r="E2122" s="7"/>
      <c r="F2122" s="7"/>
      <c r="G2122" s="7"/>
      <c r="H2122" s="7"/>
      <c r="I2122" s="7"/>
    </row>
    <row r="2123" spans="1:9">
      <c r="A2123" s="4"/>
      <c r="B2123" s="7"/>
      <c r="C2123" s="7"/>
      <c r="D2123" s="7"/>
      <c r="E2123" s="7"/>
      <c r="F2123" s="7"/>
      <c r="G2123" s="7"/>
      <c r="H2123" s="7"/>
      <c r="I2123" s="7"/>
    </row>
    <row r="2124" spans="1:9">
      <c r="A2124" s="4"/>
      <c r="B2124" s="7"/>
      <c r="C2124" s="7"/>
      <c r="D2124" s="7"/>
      <c r="E2124" s="7"/>
      <c r="F2124" s="7"/>
      <c r="G2124" s="7"/>
      <c r="H2124" s="7"/>
      <c r="I2124" s="7"/>
    </row>
    <row r="2125" spans="1:9">
      <c r="A2125" s="4"/>
      <c r="B2125" s="7"/>
      <c r="C2125" s="7"/>
      <c r="D2125" s="7"/>
      <c r="E2125" s="7"/>
      <c r="F2125" s="7"/>
      <c r="G2125" s="7"/>
      <c r="H2125" s="7"/>
      <c r="I2125" s="7"/>
    </row>
    <row r="2126" spans="1:9">
      <c r="A2126" s="4"/>
      <c r="B2126" s="7"/>
      <c r="C2126" s="7"/>
      <c r="D2126" s="7"/>
      <c r="E2126" s="7"/>
      <c r="F2126" s="7"/>
      <c r="G2126" s="7"/>
      <c r="H2126" s="7"/>
      <c r="I2126" s="7"/>
    </row>
    <row r="2127" spans="1:9">
      <c r="A2127" s="4"/>
      <c r="B2127" s="7"/>
      <c r="C2127" s="7"/>
      <c r="D2127" s="7"/>
      <c r="E2127" s="7"/>
      <c r="F2127" s="7"/>
      <c r="G2127" s="7"/>
      <c r="H2127" s="7"/>
      <c r="I2127" s="7"/>
    </row>
    <row r="2128" spans="1:9">
      <c r="A2128" s="4"/>
      <c r="B2128" s="7"/>
      <c r="C2128" s="7"/>
      <c r="D2128" s="7"/>
      <c r="E2128" s="7"/>
      <c r="F2128" s="7"/>
      <c r="G2128" s="7"/>
      <c r="H2128" s="7"/>
      <c r="I2128" s="7"/>
    </row>
    <row r="2129" spans="1:9">
      <c r="A2129" s="4"/>
      <c r="B2129" s="7"/>
      <c r="C2129" s="7"/>
      <c r="D2129" s="7"/>
      <c r="E2129" s="7"/>
      <c r="F2129" s="7"/>
      <c r="G2129" s="7"/>
      <c r="H2129" s="7"/>
      <c r="I2129" s="7"/>
    </row>
    <row r="2130" spans="1:9">
      <c r="A2130" s="4"/>
      <c r="B2130" s="7"/>
      <c r="C2130" s="7"/>
      <c r="D2130" s="7"/>
      <c r="E2130" s="7"/>
      <c r="F2130" s="7"/>
      <c r="G2130" s="7"/>
      <c r="H2130" s="7"/>
      <c r="I2130" s="7"/>
    </row>
    <row r="2131" spans="1:9">
      <c r="A2131" s="4"/>
      <c r="B2131" s="7"/>
      <c r="C2131" s="7"/>
      <c r="D2131" s="7"/>
      <c r="E2131" s="7"/>
      <c r="F2131" s="7"/>
      <c r="G2131" s="7"/>
      <c r="H2131" s="7"/>
      <c r="I2131" s="7"/>
    </row>
    <row r="2132" spans="1:9">
      <c r="A2132" s="4"/>
      <c r="B2132" s="7"/>
      <c r="C2132" s="7"/>
      <c r="D2132" s="7"/>
      <c r="E2132" s="7"/>
      <c r="F2132" s="7"/>
      <c r="G2132" s="7"/>
      <c r="H2132" s="7"/>
      <c r="I2132" s="7"/>
    </row>
    <row r="2133" spans="1:9">
      <c r="A2133" s="4"/>
      <c r="B2133" s="7"/>
      <c r="C2133" s="7"/>
      <c r="D2133" s="7"/>
      <c r="E2133" s="7"/>
      <c r="F2133" s="7"/>
      <c r="G2133" s="7"/>
      <c r="H2133" s="7"/>
      <c r="I2133" s="7"/>
    </row>
    <row r="2134" spans="1:9">
      <c r="A2134" s="4"/>
      <c r="B2134" s="7"/>
      <c r="C2134" s="7"/>
      <c r="D2134" s="7"/>
      <c r="E2134" s="7"/>
      <c r="F2134" s="7"/>
      <c r="G2134" s="7"/>
      <c r="H2134" s="7"/>
      <c r="I2134" s="7"/>
    </row>
    <row r="2135" spans="1:9">
      <c r="A2135" s="4"/>
      <c r="B2135" s="7"/>
      <c r="C2135" s="7"/>
      <c r="D2135" s="7"/>
      <c r="E2135" s="7"/>
      <c r="F2135" s="7"/>
      <c r="G2135" s="7"/>
      <c r="H2135" s="7"/>
      <c r="I2135" s="7"/>
    </row>
    <row r="2136" spans="1:9">
      <c r="A2136" s="4"/>
      <c r="B2136" s="7"/>
      <c r="C2136" s="7"/>
      <c r="D2136" s="7"/>
      <c r="E2136" s="7"/>
      <c r="F2136" s="7"/>
      <c r="G2136" s="7"/>
      <c r="H2136" s="7"/>
      <c r="I2136" s="7"/>
    </row>
    <row r="2137" spans="1:9">
      <c r="A2137" s="4"/>
      <c r="B2137" s="7"/>
      <c r="C2137" s="7"/>
      <c r="D2137" s="7"/>
      <c r="E2137" s="7"/>
      <c r="F2137" s="7"/>
      <c r="G2137" s="7"/>
      <c r="H2137" s="7"/>
      <c r="I2137" s="7"/>
    </row>
    <row r="2138" spans="1:9">
      <c r="A2138" s="4"/>
      <c r="B2138" s="7"/>
      <c r="C2138" s="7"/>
      <c r="D2138" s="7"/>
      <c r="E2138" s="7"/>
      <c r="F2138" s="7"/>
      <c r="G2138" s="7"/>
      <c r="H2138" s="7"/>
      <c r="I2138" s="7"/>
    </row>
    <row r="2139" spans="1:9">
      <c r="A2139" s="4"/>
      <c r="B2139" s="7"/>
      <c r="C2139" s="7"/>
      <c r="D2139" s="7"/>
      <c r="E2139" s="7"/>
      <c r="F2139" s="7"/>
      <c r="G2139" s="7"/>
      <c r="H2139" s="7"/>
      <c r="I2139" s="7"/>
    </row>
    <row r="2140" spans="1:9">
      <c r="A2140" s="4"/>
      <c r="B2140" s="7"/>
      <c r="C2140" s="7"/>
      <c r="D2140" s="7"/>
      <c r="E2140" s="7"/>
      <c r="F2140" s="7"/>
      <c r="G2140" s="7"/>
      <c r="H2140" s="7"/>
      <c r="I2140" s="7"/>
    </row>
    <row r="2141" spans="1:9">
      <c r="A2141" s="4"/>
      <c r="B2141" s="7"/>
      <c r="C2141" s="7"/>
      <c r="D2141" s="7"/>
      <c r="E2141" s="7"/>
      <c r="F2141" s="7"/>
      <c r="G2141" s="7"/>
      <c r="H2141" s="7"/>
      <c r="I2141" s="7"/>
    </row>
    <row r="2142" spans="1:9">
      <c r="A2142" s="4"/>
      <c r="B2142" s="7"/>
      <c r="C2142" s="7"/>
      <c r="D2142" s="7"/>
      <c r="E2142" s="7"/>
      <c r="F2142" s="7"/>
      <c r="G2142" s="7"/>
      <c r="H2142" s="7"/>
      <c r="I2142" s="7"/>
    </row>
    <row r="2143" spans="1:9">
      <c r="A2143" s="4"/>
      <c r="B2143" s="7"/>
      <c r="C2143" s="7"/>
      <c r="D2143" s="7"/>
      <c r="E2143" s="7"/>
      <c r="F2143" s="7"/>
      <c r="G2143" s="7"/>
      <c r="H2143" s="7"/>
      <c r="I2143" s="7"/>
    </row>
    <row r="2144" spans="1:9">
      <c r="A2144" s="4"/>
      <c r="B2144" s="7"/>
      <c r="C2144" s="7"/>
      <c r="D2144" s="7"/>
      <c r="E2144" s="7"/>
      <c r="F2144" s="7"/>
      <c r="G2144" s="7"/>
      <c r="H2144" s="7"/>
      <c r="I2144" s="7"/>
    </row>
    <row r="2145" spans="1:9">
      <c r="A2145" s="4"/>
      <c r="B2145" s="7"/>
      <c r="C2145" s="7"/>
      <c r="D2145" s="7"/>
      <c r="E2145" s="7"/>
      <c r="F2145" s="7"/>
      <c r="G2145" s="7"/>
      <c r="H2145" s="7"/>
      <c r="I2145" s="7"/>
    </row>
    <row r="2146" spans="1:9">
      <c r="A2146" s="4"/>
      <c r="B2146" s="7"/>
      <c r="C2146" s="7"/>
      <c r="D2146" s="7"/>
      <c r="E2146" s="7"/>
      <c r="F2146" s="7"/>
      <c r="G2146" s="7"/>
      <c r="H2146" s="7"/>
      <c r="I2146" s="7"/>
    </row>
    <row r="2147" spans="1:9">
      <c r="A2147" s="4"/>
      <c r="B2147" s="7"/>
      <c r="C2147" s="7"/>
      <c r="D2147" s="7"/>
      <c r="E2147" s="7"/>
      <c r="F2147" s="7"/>
      <c r="G2147" s="7"/>
      <c r="H2147" s="7"/>
      <c r="I2147" s="7"/>
    </row>
    <row r="2148" spans="1:9">
      <c r="A2148" s="4"/>
      <c r="B2148" s="7"/>
      <c r="C2148" s="7"/>
      <c r="D2148" s="7"/>
      <c r="E2148" s="7"/>
      <c r="F2148" s="7"/>
      <c r="G2148" s="7"/>
      <c r="H2148" s="7"/>
      <c r="I2148" s="7"/>
    </row>
    <row r="2149" spans="1:9">
      <c r="A2149" s="4"/>
      <c r="B2149" s="7"/>
      <c r="C2149" s="7"/>
      <c r="D2149" s="7"/>
      <c r="E2149" s="7"/>
      <c r="F2149" s="7"/>
      <c r="G2149" s="7"/>
      <c r="H2149" s="7"/>
      <c r="I2149" s="7"/>
    </row>
    <row r="2150" spans="1:9">
      <c r="A2150" s="4"/>
      <c r="B2150" s="7"/>
      <c r="C2150" s="7"/>
      <c r="D2150" s="7"/>
      <c r="E2150" s="7"/>
      <c r="F2150" s="7"/>
      <c r="G2150" s="7"/>
      <c r="H2150" s="7"/>
      <c r="I2150" s="7"/>
    </row>
    <row r="2151" spans="1:9">
      <c r="A2151" s="4"/>
      <c r="B2151" s="7"/>
      <c r="C2151" s="7"/>
      <c r="D2151" s="7"/>
      <c r="E2151" s="7"/>
      <c r="F2151" s="7"/>
      <c r="G2151" s="7"/>
      <c r="H2151" s="7"/>
      <c r="I2151" s="7"/>
    </row>
    <row r="2152" spans="1:9">
      <c r="A2152" s="4"/>
      <c r="B2152" s="7"/>
      <c r="C2152" s="7"/>
      <c r="D2152" s="7"/>
      <c r="E2152" s="7"/>
      <c r="F2152" s="7"/>
      <c r="G2152" s="7"/>
      <c r="H2152" s="7"/>
      <c r="I2152" s="7"/>
    </row>
    <row r="2153" spans="1:9">
      <c r="A2153" s="4"/>
      <c r="B2153" s="7"/>
      <c r="C2153" s="7"/>
      <c r="D2153" s="7"/>
      <c r="E2153" s="7"/>
      <c r="F2153" s="7"/>
      <c r="G2153" s="7"/>
      <c r="H2153" s="7"/>
      <c r="I2153" s="7"/>
    </row>
    <row r="2154" spans="1:9">
      <c r="A2154" s="4"/>
      <c r="B2154" s="7"/>
      <c r="C2154" s="7"/>
      <c r="D2154" s="7"/>
      <c r="E2154" s="7"/>
      <c r="F2154" s="7"/>
      <c r="G2154" s="7"/>
      <c r="H2154" s="7"/>
      <c r="I2154" s="7"/>
    </row>
    <row r="2155" spans="1:9">
      <c r="A2155" s="4"/>
      <c r="B2155" s="7"/>
      <c r="C2155" s="7"/>
      <c r="D2155" s="7"/>
      <c r="E2155" s="7"/>
      <c r="F2155" s="7"/>
      <c r="G2155" s="7"/>
      <c r="H2155" s="7"/>
      <c r="I2155" s="7"/>
    </row>
    <row r="2156" spans="1:9">
      <c r="A2156" s="4"/>
      <c r="B2156" s="7"/>
      <c r="C2156" s="7"/>
      <c r="D2156" s="7"/>
      <c r="E2156" s="7"/>
      <c r="F2156" s="7"/>
      <c r="G2156" s="7"/>
      <c r="H2156" s="7"/>
      <c r="I2156" s="7"/>
    </row>
    <row r="2157" spans="1:9">
      <c r="A2157" s="4"/>
      <c r="B2157" s="7"/>
      <c r="C2157" s="7"/>
      <c r="D2157" s="7"/>
      <c r="E2157" s="7"/>
      <c r="F2157" s="7"/>
      <c r="G2157" s="7"/>
      <c r="H2157" s="7"/>
      <c r="I2157" s="7"/>
    </row>
    <row r="2158" spans="1:9">
      <c r="A2158" s="4"/>
      <c r="B2158" s="7"/>
      <c r="C2158" s="7"/>
      <c r="D2158" s="7"/>
      <c r="E2158" s="7"/>
      <c r="F2158" s="7"/>
      <c r="G2158" s="7"/>
      <c r="H2158" s="7"/>
      <c r="I2158" s="7"/>
    </row>
    <row r="2159" spans="1:9">
      <c r="A2159" s="4"/>
      <c r="B2159" s="7"/>
      <c r="C2159" s="7"/>
      <c r="D2159" s="7"/>
      <c r="E2159" s="7"/>
      <c r="F2159" s="7"/>
      <c r="G2159" s="7"/>
      <c r="H2159" s="7"/>
      <c r="I2159" s="7"/>
    </row>
    <row r="2160" spans="1:9">
      <c r="A2160" s="4"/>
      <c r="B2160" s="7"/>
      <c r="C2160" s="7"/>
      <c r="D2160" s="7"/>
      <c r="E2160" s="7"/>
      <c r="F2160" s="7"/>
      <c r="G2160" s="7"/>
      <c r="H2160" s="7"/>
      <c r="I2160" s="7"/>
    </row>
    <row r="2161" spans="1:9">
      <c r="A2161" s="4"/>
      <c r="B2161" s="7"/>
      <c r="C2161" s="7"/>
      <c r="D2161" s="7"/>
      <c r="E2161" s="7"/>
      <c r="F2161" s="7"/>
      <c r="G2161" s="7"/>
      <c r="H2161" s="7"/>
      <c r="I2161" s="7"/>
    </row>
    <row r="2162" spans="1:9">
      <c r="A2162" s="4"/>
      <c r="B2162" s="7"/>
      <c r="C2162" s="7"/>
      <c r="D2162" s="7"/>
      <c r="E2162" s="7"/>
      <c r="F2162" s="7"/>
      <c r="G2162" s="7"/>
      <c r="H2162" s="7"/>
      <c r="I2162" s="7"/>
    </row>
    <row r="2163" spans="1:9">
      <c r="A2163" s="4"/>
      <c r="B2163" s="7"/>
      <c r="C2163" s="7"/>
      <c r="D2163" s="7"/>
      <c r="E2163" s="7"/>
      <c r="F2163" s="7"/>
      <c r="G2163" s="7"/>
      <c r="H2163" s="7"/>
      <c r="I2163" s="7"/>
    </row>
    <row r="2164" spans="1:9">
      <c r="A2164" s="4"/>
      <c r="B2164" s="7"/>
      <c r="C2164" s="7"/>
      <c r="D2164" s="7"/>
      <c r="E2164" s="7"/>
      <c r="F2164" s="7"/>
      <c r="G2164" s="7"/>
      <c r="H2164" s="7"/>
      <c r="I2164" s="7"/>
    </row>
    <row r="2165" spans="1:9">
      <c r="A2165" s="4"/>
      <c r="B2165" s="7"/>
      <c r="C2165" s="7"/>
      <c r="D2165" s="7"/>
      <c r="E2165" s="7"/>
      <c r="F2165" s="7"/>
      <c r="G2165" s="7"/>
      <c r="H2165" s="7"/>
      <c r="I2165" s="7"/>
    </row>
    <row r="2166" spans="1:9">
      <c r="A2166" s="4"/>
      <c r="B2166" s="7"/>
      <c r="C2166" s="7"/>
      <c r="D2166" s="7"/>
      <c r="E2166" s="7"/>
      <c r="F2166" s="7"/>
      <c r="G2166" s="7"/>
      <c r="H2166" s="7"/>
      <c r="I2166" s="7"/>
    </row>
    <row r="2167" spans="1:9">
      <c r="A2167" s="4"/>
      <c r="B2167" s="7"/>
      <c r="C2167" s="7"/>
      <c r="D2167" s="7"/>
      <c r="E2167" s="7"/>
      <c r="F2167" s="7"/>
      <c r="G2167" s="7"/>
      <c r="H2167" s="7"/>
      <c r="I2167" s="7"/>
    </row>
    <row r="2168" spans="1:9">
      <c r="A2168" s="4"/>
      <c r="B2168" s="7"/>
      <c r="C2168" s="7"/>
      <c r="D2168" s="7"/>
      <c r="E2168" s="7"/>
      <c r="F2168" s="7"/>
      <c r="G2168" s="7"/>
      <c r="H2168" s="7"/>
      <c r="I2168" s="7"/>
    </row>
    <row r="2169" spans="1:9">
      <c r="A2169" s="4"/>
      <c r="B2169" s="7"/>
      <c r="C2169" s="7"/>
      <c r="D2169" s="7"/>
      <c r="E2169" s="7"/>
      <c r="F2169" s="7"/>
      <c r="G2169" s="7"/>
      <c r="H2169" s="7"/>
      <c r="I2169" s="7"/>
    </row>
    <row r="2170" spans="1:9">
      <c r="A2170" s="4"/>
      <c r="B2170" s="7"/>
      <c r="C2170" s="7"/>
      <c r="D2170" s="7"/>
      <c r="E2170" s="7"/>
      <c r="F2170" s="7"/>
      <c r="G2170" s="7"/>
      <c r="H2170" s="7"/>
      <c r="I2170" s="7"/>
    </row>
    <row r="2171" spans="1:9">
      <c r="A2171" s="4"/>
      <c r="B2171" s="7"/>
      <c r="C2171" s="7"/>
      <c r="D2171" s="7"/>
      <c r="E2171" s="7"/>
      <c r="F2171" s="7"/>
      <c r="G2171" s="7"/>
      <c r="H2171" s="7"/>
      <c r="I2171" s="7"/>
    </row>
    <row r="2172" spans="1:9">
      <c r="A2172" s="4"/>
      <c r="B2172" s="7"/>
      <c r="C2172" s="7"/>
      <c r="D2172" s="7"/>
      <c r="E2172" s="7"/>
      <c r="F2172" s="7"/>
      <c r="G2172" s="7"/>
      <c r="H2172" s="7"/>
      <c r="I2172" s="7"/>
    </row>
    <row r="2173" spans="1:9">
      <c r="A2173" s="4"/>
      <c r="B2173" s="7"/>
      <c r="C2173" s="7"/>
      <c r="D2173" s="7"/>
      <c r="E2173" s="7"/>
      <c r="F2173" s="7"/>
      <c r="G2173" s="7"/>
      <c r="H2173" s="7"/>
      <c r="I2173" s="7"/>
    </row>
    <row r="2174" spans="1:9">
      <c r="A2174" s="4"/>
      <c r="B2174" s="7"/>
      <c r="C2174" s="7"/>
      <c r="D2174" s="7"/>
      <c r="E2174" s="7"/>
      <c r="F2174" s="7"/>
      <c r="G2174" s="7"/>
      <c r="H2174" s="7"/>
      <c r="I2174" s="7"/>
    </row>
    <row r="2175" spans="1:9">
      <c r="A2175" s="4"/>
      <c r="B2175" s="7"/>
      <c r="C2175" s="7"/>
      <c r="D2175" s="7"/>
      <c r="E2175" s="7"/>
      <c r="F2175" s="7"/>
      <c r="G2175" s="7"/>
      <c r="H2175" s="7"/>
      <c r="I2175" s="7"/>
    </row>
    <row r="2176" spans="1:9">
      <c r="A2176" s="4"/>
      <c r="B2176" s="7"/>
      <c r="C2176" s="7"/>
      <c r="D2176" s="7"/>
      <c r="E2176" s="7"/>
      <c r="F2176" s="7"/>
      <c r="G2176" s="7"/>
      <c r="H2176" s="7"/>
      <c r="I2176" s="7"/>
    </row>
    <row r="2177" spans="1:9">
      <c r="A2177" s="4"/>
      <c r="B2177" s="7"/>
      <c r="C2177" s="7"/>
      <c r="D2177" s="7"/>
      <c r="E2177" s="7"/>
      <c r="F2177" s="7"/>
      <c r="G2177" s="7"/>
      <c r="H2177" s="7"/>
      <c r="I2177" s="7"/>
    </row>
    <row r="2178" spans="1:9">
      <c r="A2178" s="4"/>
      <c r="B2178" s="7"/>
      <c r="C2178" s="7"/>
      <c r="D2178" s="7"/>
      <c r="E2178" s="7"/>
      <c r="F2178" s="7"/>
      <c r="G2178" s="7"/>
      <c r="H2178" s="7"/>
      <c r="I2178" s="7"/>
    </row>
    <row r="2179" spans="1:9">
      <c r="A2179" s="4"/>
      <c r="B2179" s="7"/>
      <c r="C2179" s="7"/>
      <c r="D2179" s="7"/>
      <c r="E2179" s="7"/>
      <c r="F2179" s="7"/>
      <c r="G2179" s="7"/>
      <c r="H2179" s="7"/>
      <c r="I2179" s="7"/>
    </row>
    <row r="2180" spans="1:9">
      <c r="A2180" s="4"/>
      <c r="B2180" s="7"/>
      <c r="C2180" s="7"/>
      <c r="D2180" s="7"/>
      <c r="E2180" s="7"/>
      <c r="F2180" s="7"/>
      <c r="G2180" s="7"/>
      <c r="H2180" s="7"/>
      <c r="I2180" s="7"/>
    </row>
    <row r="2181" spans="1:9">
      <c r="A2181" s="4"/>
      <c r="B2181" s="7"/>
      <c r="C2181" s="7"/>
      <c r="D2181" s="7"/>
      <c r="E2181" s="7"/>
      <c r="F2181" s="7"/>
      <c r="G2181" s="7"/>
      <c r="H2181" s="7"/>
      <c r="I2181" s="7"/>
    </row>
    <row r="2182" spans="1:9">
      <c r="A2182" s="4"/>
      <c r="B2182" s="7"/>
      <c r="C2182" s="7"/>
      <c r="D2182" s="7"/>
      <c r="E2182" s="7"/>
      <c r="F2182" s="7"/>
      <c r="G2182" s="7"/>
      <c r="H2182" s="7"/>
      <c r="I2182" s="7"/>
    </row>
    <row r="2183" spans="1:9">
      <c r="A2183" s="4"/>
      <c r="B2183" s="7"/>
      <c r="C2183" s="7"/>
      <c r="D2183" s="7"/>
      <c r="E2183" s="7"/>
      <c r="F2183" s="7"/>
      <c r="G2183" s="7"/>
      <c r="H2183" s="7"/>
      <c r="I2183" s="7"/>
    </row>
    <row r="2184" spans="1:9">
      <c r="A2184" s="4"/>
      <c r="B2184" s="7"/>
      <c r="C2184" s="7"/>
      <c r="D2184" s="7"/>
      <c r="E2184" s="7"/>
      <c r="F2184" s="7"/>
      <c r="G2184" s="7"/>
      <c r="H2184" s="7"/>
      <c r="I2184" s="7"/>
    </row>
    <row r="2185" spans="1:9">
      <c r="A2185" s="4"/>
      <c r="B2185" s="7"/>
      <c r="C2185" s="7"/>
      <c r="D2185" s="7"/>
      <c r="E2185" s="7"/>
      <c r="F2185" s="7"/>
      <c r="G2185" s="7"/>
      <c r="H2185" s="7"/>
      <c r="I2185" s="7"/>
    </row>
    <row r="2186" spans="1:9">
      <c r="A2186" s="4"/>
      <c r="B2186" s="7"/>
      <c r="C2186" s="7"/>
      <c r="D2186" s="7"/>
      <c r="E2186" s="7"/>
      <c r="F2186" s="7"/>
      <c r="G2186" s="7"/>
      <c r="H2186" s="7"/>
      <c r="I2186" s="7"/>
    </row>
    <row r="2187" spans="1:9">
      <c r="A2187" s="4"/>
      <c r="B2187" s="7"/>
      <c r="C2187" s="7"/>
      <c r="D2187" s="7"/>
      <c r="E2187" s="7"/>
      <c r="F2187" s="7"/>
      <c r="G2187" s="7"/>
      <c r="H2187" s="7"/>
      <c r="I2187" s="7"/>
    </row>
    <row r="2188" spans="1:9">
      <c r="A2188" s="4"/>
      <c r="B2188" s="7"/>
      <c r="C2188" s="7"/>
      <c r="D2188" s="7"/>
      <c r="E2188" s="7"/>
      <c r="F2188" s="7"/>
      <c r="G2188" s="7"/>
      <c r="H2188" s="7"/>
      <c r="I2188" s="7"/>
    </row>
    <row r="2189" spans="1:9">
      <c r="A2189" s="4"/>
      <c r="B2189" s="7"/>
      <c r="C2189" s="7"/>
      <c r="D2189" s="7"/>
      <c r="E2189" s="7"/>
      <c r="F2189" s="7"/>
      <c r="G2189" s="7"/>
      <c r="H2189" s="7"/>
      <c r="I2189" s="7"/>
    </row>
    <row r="2190" spans="1:9">
      <c r="A2190" s="4"/>
      <c r="B2190" s="7"/>
      <c r="C2190" s="7"/>
      <c r="D2190" s="7"/>
      <c r="E2190" s="7"/>
      <c r="F2190" s="7"/>
      <c r="G2190" s="7"/>
      <c r="H2190" s="7"/>
      <c r="I2190" s="7"/>
    </row>
    <row r="2191" spans="1:9">
      <c r="A2191" s="4"/>
      <c r="B2191" s="7"/>
      <c r="C2191" s="7"/>
      <c r="D2191" s="7"/>
      <c r="E2191" s="7"/>
      <c r="F2191" s="7"/>
      <c r="G2191" s="7"/>
      <c r="H2191" s="7"/>
      <c r="I2191" s="7"/>
    </row>
    <row r="2192" spans="1:9">
      <c r="A2192" s="4"/>
      <c r="B2192" s="7"/>
      <c r="C2192" s="7"/>
      <c r="D2192" s="7"/>
      <c r="E2192" s="7"/>
      <c r="F2192" s="7"/>
      <c r="G2192" s="7"/>
      <c r="H2192" s="7"/>
      <c r="I2192" s="7"/>
    </row>
    <row r="2193" spans="1:9">
      <c r="A2193" s="4"/>
      <c r="B2193" s="7"/>
      <c r="C2193" s="7"/>
      <c r="D2193" s="7"/>
      <c r="E2193" s="7"/>
      <c r="F2193" s="7"/>
      <c r="G2193" s="7"/>
      <c r="H2193" s="7"/>
      <c r="I2193" s="7"/>
    </row>
    <row r="2194" spans="1:9">
      <c r="A2194" s="4"/>
      <c r="B2194" s="7"/>
      <c r="C2194" s="7"/>
      <c r="D2194" s="7"/>
      <c r="E2194" s="7"/>
      <c r="F2194" s="7"/>
      <c r="G2194" s="7"/>
      <c r="H2194" s="7"/>
      <c r="I2194" s="7"/>
    </row>
    <row r="2195" spans="1:9">
      <c r="A2195" s="4"/>
      <c r="B2195" s="7"/>
      <c r="C2195" s="7"/>
      <c r="D2195" s="7"/>
      <c r="E2195" s="7"/>
      <c r="F2195" s="7"/>
      <c r="G2195" s="7"/>
      <c r="H2195" s="7"/>
      <c r="I2195" s="7"/>
    </row>
    <row r="2196" spans="1:9">
      <c r="A2196" s="4"/>
      <c r="B2196" s="7"/>
      <c r="C2196" s="7"/>
      <c r="D2196" s="7"/>
      <c r="E2196" s="7"/>
      <c r="F2196" s="7"/>
      <c r="G2196" s="7"/>
      <c r="H2196" s="7"/>
      <c r="I2196" s="7"/>
    </row>
    <row r="2197" spans="1:9">
      <c r="A2197" s="4"/>
      <c r="B2197" s="7"/>
      <c r="C2197" s="7"/>
      <c r="D2197" s="7"/>
      <c r="E2197" s="7"/>
      <c r="F2197" s="7"/>
      <c r="G2197" s="7"/>
      <c r="H2197" s="7"/>
      <c r="I2197" s="7"/>
    </row>
    <row r="2198" spans="1:9">
      <c r="A2198" s="4"/>
      <c r="B2198" s="7"/>
      <c r="C2198" s="7"/>
      <c r="D2198" s="7"/>
      <c r="E2198" s="7"/>
      <c r="F2198" s="7"/>
      <c r="G2198" s="7"/>
      <c r="H2198" s="7"/>
      <c r="I2198" s="7"/>
    </row>
    <row r="2199" spans="1:9">
      <c r="A2199" s="4"/>
      <c r="B2199" s="7"/>
      <c r="C2199" s="7"/>
      <c r="D2199" s="7"/>
      <c r="E2199" s="7"/>
      <c r="F2199" s="7"/>
      <c r="G2199" s="7"/>
      <c r="H2199" s="7"/>
      <c r="I2199" s="7"/>
    </row>
    <row r="2200" spans="1:9">
      <c r="A2200" s="4"/>
      <c r="B2200" s="7"/>
      <c r="C2200" s="7"/>
      <c r="D2200" s="7"/>
      <c r="E2200" s="7"/>
      <c r="F2200" s="7"/>
      <c r="G2200" s="7"/>
      <c r="H2200" s="7"/>
      <c r="I2200" s="7"/>
    </row>
    <row r="2201" spans="1:9">
      <c r="A2201" s="4"/>
      <c r="B2201" s="7"/>
      <c r="C2201" s="7"/>
      <c r="D2201" s="7"/>
      <c r="E2201" s="7"/>
      <c r="F2201" s="7"/>
      <c r="G2201" s="7"/>
      <c r="H2201" s="7"/>
      <c r="I2201" s="7"/>
    </row>
    <row r="2202" spans="1:9">
      <c r="A2202" s="4"/>
      <c r="B2202" s="7"/>
      <c r="C2202" s="7"/>
      <c r="D2202" s="7"/>
      <c r="E2202" s="7"/>
      <c r="F2202" s="7"/>
      <c r="G2202" s="7"/>
      <c r="H2202" s="7"/>
      <c r="I2202" s="7"/>
    </row>
    <row r="2203" spans="1:9">
      <c r="A2203" s="4"/>
      <c r="B2203" s="7"/>
      <c r="C2203" s="7"/>
      <c r="D2203" s="7"/>
      <c r="E2203" s="7"/>
      <c r="F2203" s="7"/>
      <c r="G2203" s="7"/>
      <c r="H2203" s="7"/>
      <c r="I2203" s="7"/>
    </row>
    <row r="2204" spans="1:9">
      <c r="A2204" s="4"/>
      <c r="B2204" s="7"/>
      <c r="C2204" s="7"/>
      <c r="D2204" s="7"/>
      <c r="E2204" s="7"/>
      <c r="F2204" s="7"/>
      <c r="G2204" s="7"/>
      <c r="H2204" s="7"/>
      <c r="I2204" s="7"/>
    </row>
    <row r="2205" spans="1:9">
      <c r="A2205" s="4"/>
      <c r="B2205" s="7"/>
      <c r="C2205" s="7"/>
      <c r="D2205" s="7"/>
      <c r="E2205" s="7"/>
      <c r="F2205" s="7"/>
      <c r="G2205" s="7"/>
      <c r="H2205" s="7"/>
      <c r="I2205" s="7"/>
    </row>
    <row r="2206" spans="1:9">
      <c r="A2206" s="4"/>
      <c r="B2206" s="7"/>
      <c r="C2206" s="7"/>
      <c r="D2206" s="7"/>
      <c r="E2206" s="7"/>
      <c r="F2206" s="7"/>
      <c r="G2206" s="7"/>
      <c r="H2206" s="7"/>
      <c r="I2206" s="7"/>
    </row>
    <row r="2207" spans="1:9">
      <c r="A2207" s="4"/>
      <c r="B2207" s="7"/>
      <c r="C2207" s="7"/>
      <c r="D2207" s="7"/>
      <c r="E2207" s="7"/>
      <c r="F2207" s="7"/>
      <c r="G2207" s="7"/>
      <c r="H2207" s="7"/>
      <c r="I2207" s="7"/>
    </row>
    <row r="2208" spans="1:9">
      <c r="A2208" s="4"/>
      <c r="B2208" s="7"/>
      <c r="C2208" s="7"/>
      <c r="D2208" s="7"/>
      <c r="E2208" s="7"/>
      <c r="F2208" s="7"/>
      <c r="G2208" s="7"/>
      <c r="H2208" s="7"/>
      <c r="I2208" s="7"/>
    </row>
    <row r="2209" spans="1:9">
      <c r="A2209" s="4"/>
      <c r="B2209" s="7"/>
      <c r="C2209" s="7"/>
      <c r="D2209" s="7"/>
      <c r="E2209" s="7"/>
      <c r="F2209" s="7"/>
      <c r="G2209" s="7"/>
      <c r="H2209" s="7"/>
      <c r="I2209" s="7"/>
    </row>
    <row r="2210" spans="1:9">
      <c r="A2210" s="4"/>
      <c r="B2210" s="7"/>
      <c r="C2210" s="7"/>
      <c r="D2210" s="7"/>
      <c r="E2210" s="7"/>
      <c r="F2210" s="7"/>
      <c r="G2210" s="7"/>
      <c r="H2210" s="7"/>
      <c r="I2210" s="7"/>
    </row>
    <row r="2211" spans="1:9">
      <c r="A2211" s="4"/>
      <c r="B2211" s="7"/>
      <c r="C2211" s="7"/>
      <c r="D2211" s="7"/>
      <c r="E2211" s="7"/>
      <c r="F2211" s="7"/>
      <c r="G2211" s="7"/>
      <c r="H2211" s="7"/>
      <c r="I2211" s="7"/>
    </row>
    <row r="2212" spans="1:9">
      <c r="A2212" s="4"/>
      <c r="B2212" s="7"/>
      <c r="C2212" s="7"/>
      <c r="D2212" s="7"/>
      <c r="E2212" s="7"/>
      <c r="F2212" s="7"/>
      <c r="G2212" s="7"/>
      <c r="H2212" s="7"/>
      <c r="I2212" s="7"/>
    </row>
    <row r="2213" spans="1:9">
      <c r="A2213" s="4"/>
      <c r="B2213" s="7"/>
      <c r="C2213" s="7"/>
      <c r="D2213" s="7"/>
      <c r="E2213" s="7"/>
      <c r="F2213" s="7"/>
      <c r="G2213" s="7"/>
      <c r="H2213" s="7"/>
      <c r="I2213" s="7"/>
    </row>
    <row r="2214" spans="1:9">
      <c r="A2214" s="4"/>
      <c r="B2214" s="7"/>
      <c r="C2214" s="7"/>
      <c r="D2214" s="7"/>
      <c r="E2214" s="7"/>
      <c r="F2214" s="7"/>
      <c r="G2214" s="7"/>
      <c r="H2214" s="7"/>
      <c r="I2214" s="7"/>
    </row>
    <row r="2215" spans="1:9">
      <c r="A2215" s="4"/>
      <c r="B2215" s="7"/>
      <c r="C2215" s="7"/>
      <c r="D2215" s="7"/>
      <c r="E2215" s="7"/>
      <c r="F2215" s="7"/>
      <c r="G2215" s="7"/>
      <c r="H2215" s="7"/>
      <c r="I2215" s="7"/>
    </row>
    <row r="2216" spans="1:9">
      <c r="A2216" s="4"/>
      <c r="B2216" s="7"/>
      <c r="C2216" s="7"/>
      <c r="D2216" s="7"/>
      <c r="E2216" s="7"/>
      <c r="F2216" s="7"/>
      <c r="G2216" s="7"/>
      <c r="H2216" s="7"/>
      <c r="I2216" s="7"/>
    </row>
    <row r="2217" spans="1:9">
      <c r="A2217" s="4"/>
      <c r="B2217" s="7"/>
      <c r="C2217" s="7"/>
      <c r="D2217" s="7"/>
      <c r="E2217" s="7"/>
      <c r="F2217" s="7"/>
      <c r="G2217" s="7"/>
      <c r="H2217" s="7"/>
      <c r="I2217" s="7"/>
    </row>
    <row r="2218" spans="1:9">
      <c r="A2218" s="4"/>
      <c r="B2218" s="7"/>
      <c r="C2218" s="7"/>
      <c r="D2218" s="7"/>
      <c r="E2218" s="7"/>
      <c r="F2218" s="7"/>
      <c r="G2218" s="7"/>
      <c r="H2218" s="7"/>
      <c r="I2218" s="7"/>
    </row>
    <row r="2219" spans="1:9">
      <c r="A2219" s="4"/>
      <c r="B2219" s="7"/>
      <c r="C2219" s="7"/>
      <c r="D2219" s="7"/>
      <c r="E2219" s="7"/>
      <c r="F2219" s="7"/>
      <c r="G2219" s="7"/>
      <c r="H2219" s="7"/>
      <c r="I2219" s="7"/>
    </row>
    <row r="2220" spans="1:9">
      <c r="A2220" s="4"/>
      <c r="B2220" s="7"/>
      <c r="C2220" s="7"/>
      <c r="D2220" s="7"/>
      <c r="E2220" s="7"/>
      <c r="F2220" s="7"/>
      <c r="G2220" s="7"/>
      <c r="H2220" s="7"/>
      <c r="I2220" s="7"/>
    </row>
    <row r="2221" spans="1:9">
      <c r="A2221" s="4"/>
      <c r="B2221" s="7"/>
      <c r="C2221" s="7"/>
      <c r="D2221" s="7"/>
      <c r="E2221" s="7"/>
      <c r="F2221" s="7"/>
      <c r="G2221" s="7"/>
      <c r="H2221" s="7"/>
      <c r="I2221" s="7"/>
    </row>
    <row r="2222" spans="1:9">
      <c r="A2222" s="4"/>
      <c r="B2222" s="7"/>
      <c r="C2222" s="7"/>
      <c r="D2222" s="7"/>
      <c r="E2222" s="7"/>
      <c r="F2222" s="7"/>
      <c r="G2222" s="7"/>
      <c r="H2222" s="7"/>
      <c r="I2222" s="7"/>
    </row>
    <row r="2223" spans="1:9">
      <c r="A2223" s="4"/>
      <c r="B2223" s="7"/>
      <c r="C2223" s="7"/>
      <c r="D2223" s="7"/>
      <c r="E2223" s="7"/>
      <c r="F2223" s="7"/>
      <c r="G2223" s="7"/>
      <c r="H2223" s="7"/>
      <c r="I2223" s="7"/>
    </row>
    <row r="2224" spans="1:9">
      <c r="A2224" s="4"/>
      <c r="B2224" s="7"/>
      <c r="C2224" s="7"/>
      <c r="D2224" s="7"/>
      <c r="E2224" s="7"/>
      <c r="F2224" s="7"/>
      <c r="G2224" s="7"/>
      <c r="H2224" s="7"/>
      <c r="I2224" s="7"/>
    </row>
    <row r="2225" spans="1:9">
      <c r="A2225" s="4"/>
      <c r="B2225" s="7"/>
      <c r="C2225" s="7"/>
      <c r="D2225" s="7"/>
      <c r="E2225" s="7"/>
      <c r="F2225" s="7"/>
      <c r="G2225" s="7"/>
      <c r="H2225" s="7"/>
      <c r="I2225" s="7"/>
    </row>
    <row r="2226" spans="1:9">
      <c r="A2226" s="4"/>
      <c r="B2226" s="7"/>
      <c r="C2226" s="7"/>
      <c r="D2226" s="7"/>
      <c r="E2226" s="7"/>
      <c r="F2226" s="7"/>
      <c r="G2226" s="7"/>
      <c r="H2226" s="7"/>
      <c r="I2226" s="7"/>
    </row>
    <row r="2227" spans="1:9">
      <c r="A2227" s="4"/>
      <c r="B2227" s="7"/>
      <c r="C2227" s="7"/>
      <c r="D2227" s="7"/>
      <c r="E2227" s="7"/>
      <c r="F2227" s="7"/>
      <c r="G2227" s="7"/>
      <c r="H2227" s="7"/>
      <c r="I2227" s="7"/>
    </row>
    <row r="2228" spans="1:9">
      <c r="A2228" s="4"/>
      <c r="B2228" s="7"/>
      <c r="C2228" s="7"/>
      <c r="D2228" s="7"/>
      <c r="E2228" s="7"/>
      <c r="F2228" s="7"/>
      <c r="G2228" s="7"/>
      <c r="H2228" s="7"/>
      <c r="I2228" s="7"/>
    </row>
    <row r="2229" spans="1:9">
      <c r="A2229" s="4"/>
      <c r="B2229" s="7"/>
      <c r="C2229" s="7"/>
      <c r="D2229" s="7"/>
      <c r="E2229" s="7"/>
      <c r="F2229" s="7"/>
      <c r="G2229" s="7"/>
      <c r="H2229" s="7"/>
      <c r="I2229" s="7"/>
    </row>
    <row r="2230" spans="1:9">
      <c r="A2230" s="4"/>
      <c r="B2230" s="7"/>
      <c r="C2230" s="7"/>
      <c r="D2230" s="7"/>
      <c r="E2230" s="7"/>
      <c r="F2230" s="7"/>
      <c r="G2230" s="7"/>
      <c r="H2230" s="7"/>
      <c r="I2230" s="7"/>
    </row>
    <row r="2231" spans="1:9">
      <c r="A2231" s="4"/>
      <c r="B2231" s="7"/>
      <c r="C2231" s="7"/>
      <c r="D2231" s="7"/>
      <c r="E2231" s="7"/>
      <c r="F2231" s="7"/>
      <c r="G2231" s="7"/>
      <c r="H2231" s="7"/>
      <c r="I2231" s="7"/>
    </row>
    <row r="2232" spans="1:9">
      <c r="A2232" s="4"/>
      <c r="B2232" s="7"/>
      <c r="C2232" s="7"/>
      <c r="D2232" s="7"/>
      <c r="E2232" s="7"/>
      <c r="F2232" s="7"/>
      <c r="G2232" s="7"/>
      <c r="H2232" s="7"/>
      <c r="I2232" s="7"/>
    </row>
    <row r="2233" spans="1:9">
      <c r="A2233" s="4"/>
      <c r="B2233" s="7"/>
      <c r="C2233" s="7"/>
      <c r="D2233" s="7"/>
      <c r="E2233" s="7"/>
      <c r="F2233" s="7"/>
      <c r="G2233" s="7"/>
      <c r="H2233" s="7"/>
      <c r="I2233" s="7"/>
    </row>
    <row r="2234" spans="1:9">
      <c r="A2234" s="4"/>
      <c r="B2234" s="7"/>
      <c r="C2234" s="7"/>
      <c r="D2234" s="7"/>
      <c r="E2234" s="7"/>
      <c r="F2234" s="7"/>
      <c r="G2234" s="7"/>
      <c r="H2234" s="7"/>
      <c r="I2234" s="7"/>
    </row>
    <row r="2235" spans="1:9">
      <c r="A2235" s="4"/>
      <c r="B2235" s="7"/>
      <c r="C2235" s="7"/>
      <c r="D2235" s="7"/>
      <c r="E2235" s="7"/>
      <c r="F2235" s="7"/>
      <c r="G2235" s="7"/>
      <c r="H2235" s="7"/>
      <c r="I2235" s="7"/>
    </row>
    <row r="2236" spans="1:9">
      <c r="A2236" s="4"/>
      <c r="B2236" s="7"/>
      <c r="C2236" s="7"/>
      <c r="D2236" s="7"/>
      <c r="E2236" s="7"/>
      <c r="F2236" s="7"/>
      <c r="G2236" s="7"/>
      <c r="H2236" s="7"/>
      <c r="I2236" s="7"/>
    </row>
    <row r="2237" spans="1:9">
      <c r="A2237" s="4"/>
      <c r="B2237" s="7"/>
      <c r="C2237" s="7"/>
      <c r="D2237" s="7"/>
      <c r="E2237" s="7"/>
      <c r="F2237" s="7"/>
      <c r="G2237" s="7"/>
      <c r="H2237" s="7"/>
      <c r="I2237" s="7"/>
    </row>
    <row r="2238" spans="1:9">
      <c r="A2238" s="4"/>
      <c r="B2238" s="7"/>
      <c r="C2238" s="7"/>
      <c r="D2238" s="7"/>
      <c r="E2238" s="7"/>
      <c r="F2238" s="7"/>
      <c r="G2238" s="7"/>
      <c r="H2238" s="7"/>
      <c r="I2238" s="7"/>
    </row>
    <row r="2239" spans="1:9">
      <c r="A2239" s="4"/>
      <c r="B2239" s="7"/>
      <c r="C2239" s="7"/>
      <c r="D2239" s="7"/>
      <c r="E2239" s="7"/>
      <c r="F2239" s="7"/>
      <c r="G2239" s="7"/>
      <c r="H2239" s="7"/>
      <c r="I2239" s="7"/>
    </row>
    <row r="2240" spans="1:9">
      <c r="A2240" s="4"/>
      <c r="B2240" s="7"/>
      <c r="C2240" s="7"/>
      <c r="D2240" s="7"/>
      <c r="E2240" s="7"/>
      <c r="F2240" s="7"/>
      <c r="G2240" s="7"/>
      <c r="H2240" s="7"/>
      <c r="I2240" s="7"/>
    </row>
    <row r="2241" spans="1:9">
      <c r="A2241" s="4"/>
      <c r="B2241" s="7"/>
      <c r="C2241" s="7"/>
      <c r="D2241" s="7"/>
      <c r="E2241" s="7"/>
      <c r="F2241" s="7"/>
      <c r="G2241" s="7"/>
      <c r="H2241" s="7"/>
      <c r="I2241" s="7"/>
    </row>
    <row r="2242" spans="1:9">
      <c r="A2242" s="4"/>
      <c r="B2242" s="7"/>
      <c r="C2242" s="7"/>
      <c r="D2242" s="7"/>
      <c r="E2242" s="7"/>
      <c r="F2242" s="7"/>
      <c r="G2242" s="7"/>
      <c r="H2242" s="7"/>
      <c r="I2242" s="7"/>
    </row>
    <row r="2243" spans="1:9">
      <c r="A2243" s="4"/>
      <c r="B2243" s="7"/>
      <c r="C2243" s="7"/>
      <c r="D2243" s="7"/>
      <c r="E2243" s="7"/>
      <c r="F2243" s="7"/>
      <c r="G2243" s="7"/>
      <c r="H2243" s="7"/>
      <c r="I2243" s="7"/>
    </row>
    <row r="2244" spans="1:9">
      <c r="A2244" s="4"/>
      <c r="B2244" s="7"/>
      <c r="C2244" s="7"/>
      <c r="D2244" s="7"/>
      <c r="E2244" s="7"/>
      <c r="F2244" s="7"/>
      <c r="G2244" s="7"/>
      <c r="H2244" s="7"/>
      <c r="I2244" s="7"/>
    </row>
    <row r="2245" spans="1:9">
      <c r="A2245" s="4"/>
      <c r="B2245" s="7"/>
      <c r="C2245" s="7"/>
      <c r="D2245" s="7"/>
      <c r="E2245" s="7"/>
      <c r="F2245" s="7"/>
      <c r="G2245" s="7"/>
      <c r="H2245" s="7"/>
      <c r="I2245" s="7"/>
    </row>
    <row r="2246" spans="1:9">
      <c r="A2246" s="4"/>
      <c r="B2246" s="7"/>
      <c r="C2246" s="7"/>
      <c r="D2246" s="7"/>
      <c r="E2246" s="7"/>
      <c r="F2246" s="7"/>
      <c r="G2246" s="7"/>
      <c r="H2246" s="7"/>
      <c r="I2246" s="7"/>
    </row>
    <row r="2247" spans="1:9">
      <c r="A2247" s="4"/>
      <c r="B2247" s="7"/>
      <c r="C2247" s="7"/>
      <c r="D2247" s="7"/>
      <c r="E2247" s="7"/>
      <c r="F2247" s="7"/>
      <c r="G2247" s="7"/>
      <c r="H2247" s="7"/>
      <c r="I2247" s="7"/>
    </row>
    <row r="2248" spans="1:9">
      <c r="A2248" s="4"/>
      <c r="B2248" s="7"/>
      <c r="C2248" s="7"/>
      <c r="D2248" s="7"/>
      <c r="E2248" s="7"/>
      <c r="F2248" s="7"/>
      <c r="G2248" s="7"/>
      <c r="H2248" s="7"/>
      <c r="I2248" s="7"/>
    </row>
    <row r="2249" spans="1:9">
      <c r="A2249" s="4"/>
      <c r="B2249" s="7"/>
      <c r="C2249" s="7"/>
      <c r="D2249" s="7"/>
      <c r="E2249" s="7"/>
      <c r="F2249" s="7"/>
      <c r="G2249" s="7"/>
      <c r="H2249" s="7"/>
      <c r="I2249" s="7"/>
    </row>
    <row r="2250" spans="1:9">
      <c r="A2250" s="4"/>
      <c r="B2250" s="7"/>
      <c r="C2250" s="7"/>
      <c r="D2250" s="7"/>
      <c r="E2250" s="7"/>
      <c r="F2250" s="7"/>
      <c r="G2250" s="7"/>
      <c r="H2250" s="7"/>
      <c r="I2250" s="7"/>
    </row>
    <row r="2251" spans="1:9">
      <c r="A2251" s="4"/>
      <c r="B2251" s="7"/>
      <c r="C2251" s="7"/>
      <c r="D2251" s="7"/>
      <c r="E2251" s="7"/>
      <c r="F2251" s="7"/>
      <c r="G2251" s="7"/>
      <c r="H2251" s="7"/>
      <c r="I2251" s="7"/>
    </row>
    <row r="2252" spans="1:9">
      <c r="A2252" s="4"/>
      <c r="B2252" s="7"/>
      <c r="C2252" s="7"/>
      <c r="D2252" s="7"/>
      <c r="E2252" s="7"/>
      <c r="F2252" s="7"/>
      <c r="G2252" s="7"/>
      <c r="H2252" s="7"/>
      <c r="I2252" s="7"/>
    </row>
    <row r="2253" spans="1:9">
      <c r="A2253" s="4"/>
      <c r="B2253" s="7"/>
      <c r="C2253" s="7"/>
      <c r="D2253" s="7"/>
      <c r="E2253" s="7"/>
      <c r="F2253" s="7"/>
      <c r="G2253" s="7"/>
      <c r="H2253" s="7"/>
      <c r="I2253" s="7"/>
    </row>
    <row r="2254" spans="1:9">
      <c r="A2254" s="4"/>
      <c r="B2254" s="7"/>
      <c r="C2254" s="7"/>
      <c r="D2254" s="7"/>
      <c r="E2254" s="7"/>
      <c r="F2254" s="7"/>
      <c r="G2254" s="7"/>
      <c r="H2254" s="7"/>
      <c r="I2254" s="7"/>
    </row>
    <row r="2255" spans="1:9">
      <c r="A2255" s="4"/>
      <c r="B2255" s="7"/>
      <c r="C2255" s="7"/>
      <c r="D2255" s="7"/>
      <c r="E2255" s="7"/>
      <c r="F2255" s="7"/>
      <c r="G2255" s="7"/>
      <c r="H2255" s="7"/>
      <c r="I2255" s="7"/>
    </row>
    <row r="2256" spans="1:9">
      <c r="A2256" s="4"/>
      <c r="B2256" s="7"/>
      <c r="C2256" s="7"/>
      <c r="D2256" s="7"/>
      <c r="E2256" s="7"/>
      <c r="F2256" s="7"/>
      <c r="G2256" s="7"/>
      <c r="H2256" s="7"/>
      <c r="I2256" s="7"/>
    </row>
    <row r="2257" spans="1:9">
      <c r="A2257" s="4"/>
      <c r="B2257" s="7"/>
      <c r="C2257" s="7"/>
      <c r="D2257" s="7"/>
      <c r="E2257" s="7"/>
      <c r="F2257" s="7"/>
      <c r="G2257" s="7"/>
      <c r="H2257" s="7"/>
      <c r="I2257" s="7"/>
    </row>
    <row r="2258" spans="1:9">
      <c r="A2258" s="4"/>
      <c r="B2258" s="7"/>
      <c r="C2258" s="7"/>
      <c r="D2258" s="7"/>
      <c r="E2258" s="7"/>
      <c r="F2258" s="7"/>
      <c r="G2258" s="7"/>
      <c r="H2258" s="7"/>
      <c r="I2258" s="7"/>
    </row>
    <row r="2259" spans="1:9">
      <c r="A2259" s="4"/>
      <c r="B2259" s="7"/>
      <c r="C2259" s="7"/>
      <c r="D2259" s="7"/>
      <c r="E2259" s="7"/>
      <c r="F2259" s="7"/>
      <c r="G2259" s="7"/>
      <c r="H2259" s="7"/>
      <c r="I2259" s="7"/>
    </row>
    <row r="2260" spans="1:9">
      <c r="A2260" s="4"/>
      <c r="B2260" s="7"/>
      <c r="C2260" s="7"/>
      <c r="D2260" s="7"/>
      <c r="E2260" s="7"/>
      <c r="F2260" s="7"/>
      <c r="G2260" s="7"/>
      <c r="H2260" s="7"/>
      <c r="I2260" s="7"/>
    </row>
    <row r="2261" spans="1:9">
      <c r="A2261" s="4"/>
      <c r="B2261" s="7"/>
      <c r="C2261" s="7"/>
      <c r="D2261" s="7"/>
      <c r="E2261" s="7"/>
      <c r="F2261" s="7"/>
      <c r="G2261" s="7"/>
      <c r="H2261" s="7"/>
      <c r="I2261" s="7"/>
    </row>
    <row r="2262" spans="1:9">
      <c r="A2262" s="4"/>
      <c r="B2262" s="7"/>
      <c r="C2262" s="7"/>
      <c r="D2262" s="7"/>
      <c r="E2262" s="7"/>
      <c r="F2262" s="7"/>
      <c r="G2262" s="7"/>
      <c r="H2262" s="7"/>
      <c r="I2262" s="7"/>
    </row>
    <row r="2263" spans="1:9">
      <c r="A2263" s="4"/>
      <c r="B2263" s="7"/>
      <c r="C2263" s="7"/>
      <c r="D2263" s="7"/>
      <c r="E2263" s="7"/>
      <c r="F2263" s="7"/>
      <c r="G2263" s="7"/>
      <c r="H2263" s="7"/>
      <c r="I2263" s="7"/>
    </row>
    <row r="2264" spans="1:9">
      <c r="A2264" s="4"/>
      <c r="B2264" s="7"/>
      <c r="C2264" s="7"/>
      <c r="D2264" s="7"/>
      <c r="E2264" s="7"/>
      <c r="F2264" s="7"/>
      <c r="G2264" s="7"/>
      <c r="H2264" s="7"/>
      <c r="I2264" s="7"/>
    </row>
    <row r="2265" spans="1:9">
      <c r="A2265" s="4"/>
      <c r="B2265" s="7"/>
      <c r="C2265" s="7"/>
      <c r="D2265" s="7"/>
      <c r="E2265" s="7"/>
      <c r="F2265" s="7"/>
      <c r="G2265" s="7"/>
      <c r="H2265" s="7"/>
      <c r="I2265" s="7"/>
    </row>
    <row r="2266" spans="1:9">
      <c r="A2266" s="4"/>
      <c r="B2266" s="7"/>
      <c r="C2266" s="7"/>
      <c r="D2266" s="7"/>
      <c r="E2266" s="7"/>
      <c r="F2266" s="7"/>
      <c r="G2266" s="7"/>
      <c r="H2266" s="7"/>
      <c r="I2266" s="7"/>
    </row>
    <row r="2267" spans="1:9">
      <c r="A2267" s="4"/>
      <c r="B2267" s="7"/>
      <c r="C2267" s="7"/>
      <c r="D2267" s="7"/>
      <c r="E2267" s="7"/>
      <c r="F2267" s="7"/>
      <c r="G2267" s="7"/>
      <c r="H2267" s="7"/>
      <c r="I2267" s="7"/>
    </row>
    <row r="2268" spans="1:9">
      <c r="A2268" s="4"/>
      <c r="B2268" s="7"/>
      <c r="C2268" s="7"/>
      <c r="D2268" s="7"/>
      <c r="E2268" s="7"/>
      <c r="F2268" s="7"/>
      <c r="G2268" s="7"/>
      <c r="H2268" s="7"/>
      <c r="I2268" s="7"/>
    </row>
    <row r="2269" spans="1:9">
      <c r="A2269" s="4"/>
      <c r="B2269" s="7"/>
      <c r="C2269" s="7"/>
      <c r="D2269" s="7"/>
      <c r="E2269" s="7"/>
      <c r="F2269" s="7"/>
      <c r="G2269" s="7"/>
      <c r="H2269" s="7"/>
      <c r="I2269" s="7"/>
    </row>
    <row r="2270" spans="1:9">
      <c r="A2270" s="4"/>
      <c r="B2270" s="7"/>
      <c r="C2270" s="7"/>
      <c r="D2270" s="7"/>
      <c r="E2270" s="7"/>
      <c r="F2270" s="7"/>
      <c r="G2270" s="7"/>
      <c r="H2270" s="7"/>
      <c r="I2270" s="7"/>
    </row>
    <row r="2271" spans="1:9">
      <c r="A2271" s="4"/>
      <c r="B2271" s="7"/>
      <c r="C2271" s="7"/>
      <c r="D2271" s="7"/>
      <c r="E2271" s="7"/>
      <c r="F2271" s="7"/>
      <c r="G2271" s="7"/>
      <c r="H2271" s="7"/>
      <c r="I2271" s="7"/>
    </row>
    <row r="2272" spans="1:9">
      <c r="A2272" s="4"/>
      <c r="B2272" s="7"/>
      <c r="C2272" s="7"/>
      <c r="D2272" s="7"/>
      <c r="E2272" s="7"/>
      <c r="F2272" s="7"/>
      <c r="G2272" s="7"/>
      <c r="H2272" s="7"/>
      <c r="I2272" s="7"/>
    </row>
    <row r="2273" spans="1:9">
      <c r="A2273" s="4"/>
      <c r="B2273" s="7"/>
      <c r="C2273" s="7"/>
      <c r="D2273" s="7"/>
      <c r="E2273" s="7"/>
      <c r="F2273" s="7"/>
      <c r="G2273" s="7"/>
      <c r="H2273" s="7"/>
      <c r="I2273" s="7"/>
    </row>
    <row r="2274" spans="1:9">
      <c r="A2274" s="4"/>
      <c r="B2274" s="7"/>
      <c r="C2274" s="7"/>
      <c r="D2274" s="7"/>
      <c r="E2274" s="7"/>
      <c r="F2274" s="7"/>
      <c r="G2274" s="7"/>
      <c r="H2274" s="7"/>
      <c r="I2274" s="7"/>
    </row>
    <row r="2275" spans="1:9">
      <c r="A2275" s="4"/>
      <c r="B2275" s="7"/>
      <c r="C2275" s="7"/>
      <c r="D2275" s="7"/>
      <c r="E2275" s="7"/>
      <c r="F2275" s="7"/>
      <c r="G2275" s="7"/>
      <c r="H2275" s="7"/>
      <c r="I2275" s="7"/>
    </row>
    <row r="2276" spans="1:9">
      <c r="A2276" s="4"/>
      <c r="B2276" s="7"/>
      <c r="C2276" s="7"/>
      <c r="D2276" s="7"/>
      <c r="E2276" s="7"/>
      <c r="F2276" s="7"/>
      <c r="G2276" s="7"/>
      <c r="H2276" s="7"/>
      <c r="I2276" s="7"/>
    </row>
    <row r="2277" spans="1:9">
      <c r="A2277" s="4"/>
      <c r="B2277" s="7"/>
      <c r="C2277" s="7"/>
      <c r="D2277" s="7"/>
      <c r="E2277" s="7"/>
      <c r="F2277" s="7"/>
      <c r="G2277" s="7"/>
      <c r="H2277" s="7"/>
      <c r="I2277" s="7"/>
    </row>
    <row r="2278" spans="1:9">
      <c r="A2278" s="4"/>
      <c r="B2278" s="7"/>
      <c r="C2278" s="7"/>
      <c r="D2278" s="7"/>
      <c r="E2278" s="7"/>
      <c r="F2278" s="7"/>
      <c r="G2278" s="7"/>
      <c r="H2278" s="7"/>
      <c r="I2278" s="7"/>
    </row>
    <row r="2279" spans="1:9">
      <c r="A2279" s="4"/>
      <c r="B2279" s="7"/>
      <c r="C2279" s="7"/>
      <c r="D2279" s="7"/>
      <c r="E2279" s="7"/>
      <c r="F2279" s="7"/>
      <c r="G2279" s="7"/>
      <c r="H2279" s="7"/>
      <c r="I2279" s="7"/>
    </row>
    <row r="2280" spans="1:9">
      <c r="A2280" s="4"/>
      <c r="B2280" s="7"/>
      <c r="C2280" s="7"/>
      <c r="D2280" s="7"/>
      <c r="E2280" s="7"/>
      <c r="F2280" s="7"/>
      <c r="G2280" s="7"/>
      <c r="H2280" s="7"/>
      <c r="I2280" s="7"/>
    </row>
    <row r="2281" spans="1:9">
      <c r="A2281" s="4"/>
      <c r="B2281" s="7"/>
      <c r="C2281" s="7"/>
      <c r="D2281" s="7"/>
      <c r="E2281" s="7"/>
      <c r="F2281" s="7"/>
      <c r="G2281" s="7"/>
      <c r="H2281" s="7"/>
      <c r="I2281" s="7"/>
    </row>
    <row r="2282" spans="1:9">
      <c r="A2282" s="4"/>
      <c r="B2282" s="7"/>
      <c r="C2282" s="7"/>
      <c r="D2282" s="7"/>
      <c r="E2282" s="7"/>
      <c r="F2282" s="7"/>
      <c r="G2282" s="7"/>
      <c r="H2282" s="7"/>
      <c r="I2282" s="7"/>
    </row>
    <row r="2283" spans="1:9">
      <c r="A2283" s="4"/>
      <c r="B2283" s="7"/>
      <c r="C2283" s="7"/>
      <c r="D2283" s="7"/>
      <c r="E2283" s="7"/>
      <c r="F2283" s="7"/>
      <c r="G2283" s="7"/>
      <c r="H2283" s="7"/>
      <c r="I2283" s="7"/>
    </row>
    <row r="2284" spans="1:9">
      <c r="A2284" s="4"/>
      <c r="B2284" s="7"/>
      <c r="C2284" s="7"/>
      <c r="D2284" s="7"/>
      <c r="E2284" s="7"/>
      <c r="F2284" s="7"/>
      <c r="G2284" s="7"/>
      <c r="H2284" s="7"/>
      <c r="I2284" s="7"/>
    </row>
    <row r="2285" spans="1:9">
      <c r="A2285" s="4"/>
      <c r="B2285" s="7"/>
      <c r="C2285" s="7"/>
      <c r="D2285" s="7"/>
      <c r="E2285" s="7"/>
      <c r="F2285" s="7"/>
      <c r="G2285" s="7"/>
      <c r="H2285" s="7"/>
      <c r="I2285" s="7"/>
    </row>
    <row r="2286" spans="1:9">
      <c r="A2286" s="4"/>
      <c r="B2286" s="7"/>
      <c r="C2286" s="7"/>
      <c r="D2286" s="7"/>
      <c r="E2286" s="7"/>
      <c r="F2286" s="7"/>
      <c r="G2286" s="7"/>
      <c r="H2286" s="7"/>
      <c r="I2286" s="7"/>
    </row>
    <row r="2287" spans="1:9">
      <c r="A2287" s="4"/>
      <c r="B2287" s="7"/>
      <c r="C2287" s="7"/>
      <c r="D2287" s="7"/>
      <c r="E2287" s="7"/>
      <c r="F2287" s="7"/>
      <c r="G2287" s="7"/>
      <c r="H2287" s="7"/>
      <c r="I2287" s="7"/>
    </row>
    <row r="2288" spans="1:9">
      <c r="A2288" s="4"/>
      <c r="B2288" s="7"/>
      <c r="C2288" s="7"/>
      <c r="D2288" s="7"/>
      <c r="E2288" s="7"/>
      <c r="F2288" s="7"/>
      <c r="G2288" s="7"/>
      <c r="H2288" s="7"/>
      <c r="I2288" s="7"/>
    </row>
    <row r="2289" spans="1:9">
      <c r="A2289" s="4"/>
      <c r="B2289" s="7"/>
      <c r="C2289" s="7"/>
      <c r="D2289" s="7"/>
      <c r="E2289" s="7"/>
      <c r="F2289" s="7"/>
      <c r="G2289" s="7"/>
      <c r="H2289" s="7"/>
      <c r="I2289" s="7"/>
    </row>
    <row r="2290" spans="1:9">
      <c r="A2290" s="4"/>
      <c r="B2290" s="7"/>
      <c r="C2290" s="7"/>
      <c r="D2290" s="7"/>
      <c r="E2290" s="7"/>
      <c r="F2290" s="7"/>
      <c r="G2290" s="7"/>
      <c r="H2290" s="7"/>
      <c r="I2290" s="7"/>
    </row>
    <row r="2291" spans="1:9">
      <c r="A2291" s="4"/>
      <c r="B2291" s="7"/>
      <c r="C2291" s="7"/>
      <c r="D2291" s="7"/>
      <c r="E2291" s="7"/>
      <c r="F2291" s="7"/>
      <c r="G2291" s="7"/>
      <c r="H2291" s="7"/>
      <c r="I2291" s="7"/>
    </row>
    <row r="2292" spans="1:9">
      <c r="A2292" s="4"/>
      <c r="B2292" s="7"/>
      <c r="C2292" s="7"/>
      <c r="D2292" s="7"/>
      <c r="E2292" s="7"/>
      <c r="F2292" s="7"/>
      <c r="G2292" s="7"/>
      <c r="H2292" s="7"/>
      <c r="I2292" s="7"/>
    </row>
    <row r="2293" spans="1:9">
      <c r="A2293" s="4"/>
      <c r="B2293" s="7"/>
      <c r="C2293" s="7"/>
      <c r="D2293" s="7"/>
      <c r="E2293" s="7"/>
      <c r="F2293" s="7"/>
      <c r="G2293" s="7"/>
      <c r="H2293" s="7"/>
      <c r="I2293" s="7"/>
    </row>
    <row r="2294" spans="1:9">
      <c r="A2294" s="4"/>
      <c r="B2294" s="7"/>
      <c r="C2294" s="7"/>
      <c r="D2294" s="7"/>
      <c r="E2294" s="7"/>
      <c r="F2294" s="7"/>
      <c r="G2294" s="7"/>
      <c r="H2294" s="7"/>
      <c r="I2294" s="7"/>
    </row>
    <row r="2295" spans="1:9">
      <c r="A2295" s="4"/>
      <c r="B2295" s="7"/>
      <c r="C2295" s="7"/>
      <c r="D2295" s="7"/>
      <c r="E2295" s="7"/>
      <c r="F2295" s="7"/>
      <c r="G2295" s="7"/>
      <c r="H2295" s="7"/>
      <c r="I2295" s="7"/>
    </row>
    <row r="2296" spans="1:9">
      <c r="A2296" s="4"/>
      <c r="B2296" s="7"/>
      <c r="C2296" s="7"/>
      <c r="D2296" s="7"/>
      <c r="E2296" s="7"/>
      <c r="F2296" s="7"/>
      <c r="G2296" s="7"/>
      <c r="H2296" s="7"/>
      <c r="I2296" s="7"/>
    </row>
    <row r="2297" spans="1:9">
      <c r="A2297" s="4"/>
      <c r="B2297" s="7"/>
      <c r="C2297" s="7"/>
      <c r="D2297" s="7"/>
      <c r="E2297" s="7"/>
      <c r="F2297" s="7"/>
      <c r="G2297" s="7"/>
      <c r="H2297" s="7"/>
      <c r="I2297" s="7"/>
    </row>
    <row r="2298" spans="1:9">
      <c r="A2298" s="4"/>
      <c r="B2298" s="7"/>
      <c r="C2298" s="7"/>
      <c r="D2298" s="7"/>
      <c r="E2298" s="7"/>
      <c r="F2298" s="7"/>
      <c r="G2298" s="7"/>
      <c r="H2298" s="7"/>
      <c r="I2298" s="7"/>
    </row>
    <row r="2299" spans="1:9">
      <c r="A2299" s="4"/>
      <c r="B2299" s="7"/>
      <c r="C2299" s="7"/>
      <c r="D2299" s="7"/>
      <c r="E2299" s="7"/>
      <c r="F2299" s="7"/>
      <c r="G2299" s="7"/>
      <c r="H2299" s="7"/>
      <c r="I2299" s="7"/>
    </row>
    <row r="2300" spans="1:9">
      <c r="A2300" s="4"/>
      <c r="B2300" s="7"/>
      <c r="C2300" s="7"/>
      <c r="D2300" s="7"/>
      <c r="E2300" s="7"/>
      <c r="F2300" s="7"/>
      <c r="G2300" s="7"/>
      <c r="H2300" s="7"/>
      <c r="I2300" s="7"/>
    </row>
    <row r="2301" spans="1:9">
      <c r="A2301" s="4"/>
      <c r="B2301" s="7"/>
      <c r="C2301" s="7"/>
      <c r="D2301" s="7"/>
      <c r="E2301" s="7"/>
      <c r="F2301" s="7"/>
      <c r="G2301" s="7"/>
      <c r="H2301" s="7"/>
      <c r="I2301" s="7"/>
    </row>
    <row r="2302" spans="1:9">
      <c r="A2302" s="4"/>
      <c r="B2302" s="7"/>
      <c r="C2302" s="7"/>
      <c r="D2302" s="7"/>
      <c r="E2302" s="7"/>
      <c r="F2302" s="7"/>
      <c r="G2302" s="7"/>
      <c r="H2302" s="7"/>
      <c r="I2302" s="7"/>
    </row>
    <row r="2303" spans="1:9">
      <c r="A2303" s="4"/>
      <c r="B2303" s="7"/>
      <c r="C2303" s="7"/>
      <c r="D2303" s="7"/>
      <c r="E2303" s="7"/>
      <c r="F2303" s="7"/>
      <c r="G2303" s="7"/>
      <c r="H2303" s="7"/>
      <c r="I2303" s="7"/>
    </row>
    <row r="2304" spans="1:9">
      <c r="A2304" s="4"/>
      <c r="B2304" s="7"/>
      <c r="C2304" s="7"/>
      <c r="D2304" s="7"/>
      <c r="E2304" s="7"/>
      <c r="F2304" s="7"/>
      <c r="G2304" s="7"/>
      <c r="H2304" s="7"/>
      <c r="I2304" s="7"/>
    </row>
    <row r="2305" spans="1:9">
      <c r="A2305" s="4"/>
      <c r="B2305" s="7"/>
      <c r="C2305" s="7"/>
      <c r="D2305" s="7"/>
      <c r="E2305" s="7"/>
      <c r="F2305" s="7"/>
      <c r="G2305" s="7"/>
      <c r="H2305" s="7"/>
      <c r="I2305" s="7"/>
    </row>
    <row r="2306" spans="1:9">
      <c r="A2306" s="4"/>
      <c r="B2306" s="7"/>
      <c r="C2306" s="7"/>
      <c r="D2306" s="7"/>
      <c r="E2306" s="7"/>
      <c r="F2306" s="7"/>
      <c r="G2306" s="7"/>
      <c r="H2306" s="7"/>
      <c r="I2306" s="7"/>
    </row>
    <row r="2307" spans="1:9">
      <c r="A2307" s="4"/>
      <c r="B2307" s="7"/>
      <c r="C2307" s="7"/>
      <c r="D2307" s="7"/>
      <c r="E2307" s="7"/>
      <c r="F2307" s="7"/>
      <c r="G2307" s="7"/>
      <c r="H2307" s="7"/>
      <c r="I2307" s="7"/>
    </row>
    <row r="2308" spans="1:9">
      <c r="A2308" s="4"/>
      <c r="B2308" s="7"/>
      <c r="C2308" s="7"/>
      <c r="D2308" s="7"/>
      <c r="E2308" s="7"/>
      <c r="F2308" s="7"/>
      <c r="G2308" s="7"/>
      <c r="H2308" s="7"/>
      <c r="I2308" s="7"/>
    </row>
    <row r="2309" spans="1:9">
      <c r="A2309" s="4"/>
      <c r="B2309" s="7"/>
      <c r="C2309" s="7"/>
      <c r="D2309" s="7"/>
      <c r="E2309" s="7"/>
      <c r="F2309" s="7"/>
      <c r="G2309" s="7"/>
      <c r="H2309" s="7"/>
      <c r="I2309" s="7"/>
    </row>
    <row r="2310" spans="1:9">
      <c r="A2310" s="4"/>
      <c r="B2310" s="7"/>
      <c r="C2310" s="7"/>
      <c r="D2310" s="7"/>
      <c r="E2310" s="7"/>
      <c r="F2310" s="7"/>
      <c r="G2310" s="7"/>
      <c r="H2310" s="7"/>
      <c r="I2310" s="7"/>
    </row>
    <row r="2311" spans="1:9">
      <c r="A2311" s="4"/>
      <c r="B2311" s="7"/>
      <c r="C2311" s="7"/>
      <c r="D2311" s="7"/>
      <c r="E2311" s="7"/>
      <c r="F2311" s="7"/>
      <c r="G2311" s="7"/>
      <c r="H2311" s="7"/>
      <c r="I2311" s="7"/>
    </row>
    <row r="2312" spans="1:9">
      <c r="A2312" s="4"/>
      <c r="B2312" s="7"/>
      <c r="C2312" s="7"/>
      <c r="D2312" s="7"/>
      <c r="E2312" s="7"/>
      <c r="F2312" s="7"/>
      <c r="G2312" s="7"/>
      <c r="H2312" s="7"/>
      <c r="I2312" s="7"/>
    </row>
    <row r="2313" spans="1:9">
      <c r="A2313" s="4"/>
      <c r="B2313" s="7"/>
      <c r="C2313" s="7"/>
      <c r="D2313" s="7"/>
      <c r="E2313" s="7"/>
      <c r="F2313" s="7"/>
      <c r="G2313" s="7"/>
      <c r="H2313" s="7"/>
      <c r="I2313" s="7"/>
    </row>
    <row r="2314" spans="1:9">
      <c r="A2314" s="4"/>
      <c r="B2314" s="7"/>
      <c r="C2314" s="7"/>
      <c r="D2314" s="7"/>
      <c r="E2314" s="7"/>
      <c r="F2314" s="7"/>
      <c r="G2314" s="7"/>
      <c r="H2314" s="7"/>
      <c r="I2314" s="7"/>
    </row>
    <row r="2315" spans="1:9">
      <c r="A2315" s="4"/>
      <c r="B2315" s="7"/>
      <c r="C2315" s="7"/>
      <c r="D2315" s="7"/>
      <c r="E2315" s="7"/>
      <c r="F2315" s="7"/>
      <c r="G2315" s="7"/>
      <c r="H2315" s="7"/>
      <c r="I2315" s="7"/>
    </row>
    <row r="2316" spans="1:9">
      <c r="A2316" s="4"/>
      <c r="B2316" s="7"/>
      <c r="C2316" s="7"/>
      <c r="D2316" s="7"/>
      <c r="E2316" s="7"/>
      <c r="F2316" s="7"/>
      <c r="G2316" s="7"/>
      <c r="H2316" s="7"/>
      <c r="I2316" s="7"/>
    </row>
    <row r="2317" spans="1:9">
      <c r="A2317" s="4"/>
      <c r="B2317" s="7"/>
      <c r="C2317" s="7"/>
      <c r="D2317" s="7"/>
      <c r="E2317" s="7"/>
      <c r="F2317" s="7"/>
      <c r="G2317" s="7"/>
      <c r="H2317" s="7"/>
      <c r="I2317" s="7"/>
    </row>
    <row r="2318" spans="1:9">
      <c r="A2318" s="4"/>
      <c r="B2318" s="7"/>
      <c r="C2318" s="7"/>
      <c r="D2318" s="7"/>
      <c r="E2318" s="7"/>
      <c r="F2318" s="7"/>
      <c r="G2318" s="7"/>
      <c r="H2318" s="7"/>
      <c r="I2318" s="7"/>
    </row>
    <row r="2319" spans="1:9">
      <c r="A2319" s="4"/>
      <c r="B2319" s="7"/>
      <c r="C2319" s="7"/>
      <c r="D2319" s="7"/>
      <c r="E2319" s="7"/>
      <c r="F2319" s="7"/>
      <c r="G2319" s="7"/>
      <c r="H2319" s="7"/>
      <c r="I2319" s="7"/>
    </row>
    <row r="2320" spans="1:9">
      <c r="A2320" s="4"/>
      <c r="B2320" s="7"/>
      <c r="C2320" s="7"/>
      <c r="D2320" s="7"/>
      <c r="E2320" s="7"/>
      <c r="F2320" s="7"/>
      <c r="G2320" s="7"/>
      <c r="H2320" s="7"/>
      <c r="I2320" s="7"/>
    </row>
    <row r="2321" spans="1:9">
      <c r="A2321" s="4"/>
      <c r="B2321" s="7"/>
      <c r="C2321" s="7"/>
      <c r="D2321" s="7"/>
      <c r="E2321" s="7"/>
      <c r="F2321" s="7"/>
      <c r="G2321" s="7"/>
      <c r="H2321" s="7"/>
      <c r="I2321" s="7"/>
    </row>
    <row r="2322" spans="1:9">
      <c r="A2322" s="4"/>
      <c r="B2322" s="7"/>
      <c r="C2322" s="7"/>
      <c r="D2322" s="7"/>
      <c r="E2322" s="7"/>
      <c r="F2322" s="7"/>
      <c r="G2322" s="7"/>
      <c r="H2322" s="7"/>
      <c r="I2322" s="7"/>
    </row>
    <row r="2323" spans="1:9">
      <c r="A2323" s="4"/>
      <c r="B2323" s="7"/>
      <c r="C2323" s="7"/>
      <c r="D2323" s="7"/>
      <c r="E2323" s="7"/>
      <c r="F2323" s="7"/>
      <c r="G2323" s="7"/>
      <c r="H2323" s="7"/>
      <c r="I2323" s="7"/>
    </row>
    <row r="2324" spans="1:9">
      <c r="A2324" s="4"/>
      <c r="B2324" s="7"/>
      <c r="C2324" s="7"/>
      <c r="D2324" s="7"/>
      <c r="E2324" s="7"/>
      <c r="F2324" s="7"/>
      <c r="G2324" s="7"/>
      <c r="H2324" s="7"/>
      <c r="I2324" s="7"/>
    </row>
    <row r="2325" spans="1:9">
      <c r="A2325" s="4"/>
      <c r="B2325" s="7"/>
      <c r="C2325" s="7"/>
      <c r="D2325" s="7"/>
      <c r="E2325" s="7"/>
      <c r="F2325" s="7"/>
      <c r="G2325" s="7"/>
      <c r="H2325" s="7"/>
      <c r="I2325" s="7"/>
    </row>
    <row r="2326" spans="1:9">
      <c r="A2326" s="4"/>
      <c r="B2326" s="7"/>
      <c r="C2326" s="7"/>
      <c r="D2326" s="7"/>
      <c r="E2326" s="7"/>
      <c r="F2326" s="7"/>
      <c r="G2326" s="7"/>
      <c r="H2326" s="7"/>
      <c r="I2326" s="7"/>
    </row>
    <row r="2327" spans="1:9">
      <c r="A2327" s="4"/>
      <c r="B2327" s="7"/>
      <c r="C2327" s="7"/>
      <c r="D2327" s="7"/>
      <c r="E2327" s="7"/>
      <c r="F2327" s="7"/>
      <c r="G2327" s="7"/>
      <c r="H2327" s="7"/>
      <c r="I2327" s="7"/>
    </row>
    <row r="2328" spans="1:9">
      <c r="A2328" s="4"/>
      <c r="B2328" s="7"/>
      <c r="C2328" s="7"/>
      <c r="D2328" s="7"/>
      <c r="E2328" s="7"/>
      <c r="F2328" s="7"/>
      <c r="G2328" s="7"/>
      <c r="H2328" s="7"/>
      <c r="I2328" s="7"/>
    </row>
    <row r="2329" spans="1:9">
      <c r="A2329" s="4"/>
      <c r="B2329" s="7"/>
      <c r="C2329" s="7"/>
      <c r="D2329" s="7"/>
      <c r="E2329" s="7"/>
      <c r="F2329" s="7"/>
      <c r="G2329" s="7"/>
      <c r="H2329" s="7"/>
      <c r="I2329" s="7"/>
    </row>
    <row r="2330" spans="1:9">
      <c r="A2330" s="4"/>
      <c r="B2330" s="7"/>
      <c r="C2330" s="7"/>
      <c r="D2330" s="7"/>
      <c r="E2330" s="7"/>
      <c r="F2330" s="7"/>
      <c r="G2330" s="7"/>
      <c r="H2330" s="7"/>
      <c r="I2330" s="7"/>
    </row>
    <row r="2331" spans="1:9">
      <c r="A2331" s="4"/>
      <c r="B2331" s="7"/>
      <c r="C2331" s="7"/>
      <c r="D2331" s="7"/>
      <c r="E2331" s="7"/>
      <c r="F2331" s="7"/>
      <c r="G2331" s="7"/>
      <c r="H2331" s="7"/>
      <c r="I2331" s="7"/>
    </row>
    <row r="2332" spans="1:9">
      <c r="A2332" s="4"/>
      <c r="B2332" s="7"/>
      <c r="C2332" s="7"/>
      <c r="D2332" s="7"/>
      <c r="E2332" s="7"/>
      <c r="F2332" s="7"/>
      <c r="G2332" s="7"/>
      <c r="H2332" s="7"/>
      <c r="I2332" s="7"/>
    </row>
    <row r="2333" spans="1:9">
      <c r="A2333" s="4"/>
      <c r="B2333" s="7"/>
      <c r="C2333" s="7"/>
      <c r="D2333" s="7"/>
      <c r="E2333" s="7"/>
      <c r="F2333" s="7"/>
      <c r="G2333" s="7"/>
      <c r="H2333" s="7"/>
      <c r="I2333" s="7"/>
    </row>
    <row r="2334" spans="1:9">
      <c r="A2334" s="4"/>
      <c r="B2334" s="7"/>
      <c r="C2334" s="7"/>
      <c r="D2334" s="7"/>
      <c r="E2334" s="7"/>
      <c r="F2334" s="7"/>
      <c r="G2334" s="7"/>
      <c r="H2334" s="7"/>
      <c r="I2334" s="7"/>
    </row>
    <row r="2335" spans="1:9">
      <c r="A2335" s="4"/>
      <c r="B2335" s="7"/>
      <c r="C2335" s="7"/>
      <c r="D2335" s="7"/>
      <c r="E2335" s="7"/>
      <c r="F2335" s="7"/>
      <c r="G2335" s="7"/>
      <c r="H2335" s="7"/>
      <c r="I2335" s="7"/>
    </row>
    <row r="2336" spans="1:9">
      <c r="A2336" s="4"/>
      <c r="B2336" s="7"/>
      <c r="C2336" s="7"/>
      <c r="D2336" s="7"/>
      <c r="E2336" s="7"/>
      <c r="F2336" s="7"/>
      <c r="G2336" s="7"/>
      <c r="H2336" s="7"/>
      <c r="I2336" s="7"/>
    </row>
    <row r="2337" spans="1:9">
      <c r="A2337" s="4"/>
      <c r="B2337" s="7"/>
      <c r="C2337" s="7"/>
      <c r="D2337" s="7"/>
      <c r="E2337" s="7"/>
      <c r="F2337" s="7"/>
      <c r="G2337" s="7"/>
      <c r="H2337" s="7"/>
      <c r="I2337" s="7"/>
    </row>
    <row r="2338" spans="1:9">
      <c r="A2338" s="4"/>
      <c r="B2338" s="7"/>
      <c r="C2338" s="7"/>
      <c r="D2338" s="7"/>
      <c r="E2338" s="7"/>
      <c r="F2338" s="7"/>
      <c r="G2338" s="7"/>
      <c r="H2338" s="7"/>
      <c r="I2338" s="7"/>
    </row>
    <row r="2339" spans="1:9">
      <c r="A2339" s="4"/>
      <c r="B2339" s="7"/>
      <c r="C2339" s="7"/>
      <c r="D2339" s="7"/>
      <c r="E2339" s="7"/>
      <c r="F2339" s="7"/>
      <c r="G2339" s="7"/>
      <c r="H2339" s="7"/>
      <c r="I2339" s="7"/>
    </row>
    <row r="2340" spans="1:9">
      <c r="A2340" s="4"/>
      <c r="B2340" s="7"/>
      <c r="C2340" s="7"/>
      <c r="D2340" s="7"/>
      <c r="E2340" s="7"/>
      <c r="F2340" s="7"/>
      <c r="G2340" s="7"/>
      <c r="H2340" s="7"/>
      <c r="I2340" s="7"/>
    </row>
    <row r="2341" spans="1:9">
      <c r="A2341" s="4"/>
      <c r="B2341" s="7"/>
      <c r="C2341" s="7"/>
      <c r="D2341" s="7"/>
      <c r="E2341" s="7"/>
      <c r="F2341" s="7"/>
      <c r="G2341" s="7"/>
      <c r="H2341" s="7"/>
      <c r="I2341" s="7"/>
    </row>
    <row r="2342" spans="1:9">
      <c r="A2342" s="4"/>
      <c r="B2342" s="7"/>
      <c r="C2342" s="7"/>
      <c r="D2342" s="7"/>
      <c r="E2342" s="7"/>
      <c r="F2342" s="7"/>
      <c r="G2342" s="7"/>
      <c r="H2342" s="7"/>
      <c r="I2342" s="7"/>
    </row>
    <row r="2343" spans="1:9">
      <c r="A2343" s="4"/>
      <c r="B2343" s="7"/>
      <c r="C2343" s="7"/>
      <c r="D2343" s="7"/>
      <c r="E2343" s="7"/>
      <c r="F2343" s="7"/>
      <c r="G2343" s="7"/>
      <c r="H2343" s="7"/>
      <c r="I2343" s="7"/>
    </row>
    <row r="2344" spans="1:9">
      <c r="A2344" s="4"/>
      <c r="B2344" s="7"/>
      <c r="C2344" s="7"/>
      <c r="D2344" s="7"/>
      <c r="E2344" s="7"/>
      <c r="F2344" s="7"/>
      <c r="G2344" s="7"/>
      <c r="H2344" s="7"/>
      <c r="I2344" s="7"/>
    </row>
    <row r="2345" spans="1:9">
      <c r="A2345" s="4"/>
      <c r="B2345" s="7"/>
      <c r="C2345" s="7"/>
      <c r="D2345" s="7"/>
      <c r="E2345" s="7"/>
      <c r="F2345" s="7"/>
      <c r="G2345" s="7"/>
      <c r="H2345" s="7"/>
      <c r="I2345" s="7"/>
    </row>
    <row r="2346" spans="1:9">
      <c r="A2346" s="4"/>
      <c r="B2346" s="7"/>
      <c r="C2346" s="7"/>
      <c r="D2346" s="7"/>
      <c r="E2346" s="7"/>
      <c r="F2346" s="7"/>
      <c r="G2346" s="7"/>
      <c r="H2346" s="7"/>
      <c r="I2346" s="7"/>
    </row>
    <row r="2347" spans="1:9">
      <c r="A2347" s="4"/>
      <c r="B2347" s="7"/>
      <c r="C2347" s="7"/>
      <c r="D2347" s="7"/>
      <c r="E2347" s="7"/>
      <c r="F2347" s="7"/>
      <c r="G2347" s="7"/>
      <c r="H2347" s="7"/>
      <c r="I2347" s="7"/>
    </row>
    <row r="2348" spans="1:9">
      <c r="A2348" s="4"/>
      <c r="B2348" s="7"/>
      <c r="C2348" s="7"/>
      <c r="D2348" s="7"/>
      <c r="E2348" s="7"/>
      <c r="F2348" s="7"/>
      <c r="G2348" s="7"/>
      <c r="H2348" s="7"/>
      <c r="I2348" s="7"/>
    </row>
    <row r="2349" spans="1:9">
      <c r="A2349" s="4"/>
      <c r="B2349" s="7"/>
      <c r="C2349" s="7"/>
      <c r="D2349" s="7"/>
      <c r="E2349" s="7"/>
      <c r="F2349" s="7"/>
      <c r="G2349" s="7"/>
      <c r="H2349" s="7"/>
      <c r="I2349" s="7"/>
    </row>
    <row r="2350" spans="1:9">
      <c r="A2350" s="4"/>
      <c r="B2350" s="7"/>
      <c r="C2350" s="7"/>
      <c r="D2350" s="7"/>
      <c r="E2350" s="7"/>
      <c r="F2350" s="7"/>
      <c r="G2350" s="7"/>
      <c r="H2350" s="7"/>
      <c r="I2350" s="7"/>
    </row>
    <row r="2351" spans="1:9">
      <c r="A2351" s="4"/>
      <c r="B2351" s="7"/>
      <c r="C2351" s="7"/>
      <c r="D2351" s="7"/>
      <c r="E2351" s="7"/>
      <c r="F2351" s="7"/>
      <c r="G2351" s="7"/>
      <c r="H2351" s="7"/>
      <c r="I2351" s="7"/>
    </row>
    <row r="2352" spans="1:9">
      <c r="A2352" s="4"/>
      <c r="B2352" s="7"/>
      <c r="C2352" s="7"/>
      <c r="D2352" s="7"/>
      <c r="E2352" s="7"/>
      <c r="F2352" s="7"/>
      <c r="G2352" s="7"/>
      <c r="H2352" s="7"/>
      <c r="I2352" s="7"/>
    </row>
    <row r="2353" spans="1:9">
      <c r="A2353" s="4"/>
      <c r="B2353" s="7"/>
      <c r="C2353" s="7"/>
      <c r="D2353" s="7"/>
      <c r="E2353" s="7"/>
      <c r="F2353" s="7"/>
      <c r="G2353" s="7"/>
      <c r="H2353" s="7"/>
      <c r="I2353" s="7"/>
    </row>
    <row r="2354" spans="1:9">
      <c r="A2354" s="4"/>
      <c r="B2354" s="7"/>
      <c r="C2354" s="7"/>
      <c r="D2354" s="7"/>
      <c r="E2354" s="7"/>
      <c r="F2354" s="7"/>
      <c r="G2354" s="7"/>
      <c r="H2354" s="7"/>
      <c r="I2354" s="7"/>
    </row>
    <row r="2355" spans="1:9">
      <c r="A2355" s="4"/>
      <c r="B2355" s="7"/>
      <c r="C2355" s="7"/>
      <c r="D2355" s="7"/>
      <c r="E2355" s="7"/>
      <c r="F2355" s="7"/>
      <c r="G2355" s="7"/>
      <c r="H2355" s="7"/>
      <c r="I2355" s="7"/>
    </row>
    <row r="2356" spans="1:9">
      <c r="A2356" s="4"/>
      <c r="B2356" s="7"/>
      <c r="C2356" s="7"/>
      <c r="D2356" s="7"/>
      <c r="E2356" s="7"/>
      <c r="F2356" s="7"/>
      <c r="G2356" s="7"/>
      <c r="H2356" s="7"/>
      <c r="I2356" s="7"/>
    </row>
    <row r="2357" spans="1:9">
      <c r="A2357" s="4"/>
      <c r="B2357" s="7"/>
      <c r="C2357" s="7"/>
      <c r="D2357" s="7"/>
      <c r="E2357" s="7"/>
      <c r="F2357" s="7"/>
      <c r="G2357" s="7"/>
      <c r="H2357" s="7"/>
      <c r="I2357" s="7"/>
    </row>
    <row r="2358" spans="1:9">
      <c r="A2358" s="4"/>
      <c r="B2358" s="7"/>
      <c r="C2358" s="7"/>
      <c r="D2358" s="7"/>
      <c r="E2358" s="7"/>
      <c r="F2358" s="7"/>
      <c r="G2358" s="7"/>
      <c r="H2358" s="7"/>
      <c r="I2358" s="7"/>
    </row>
    <row r="2359" spans="1:9">
      <c r="A2359" s="4"/>
      <c r="B2359" s="7"/>
      <c r="C2359" s="7"/>
      <c r="D2359" s="7"/>
      <c r="E2359" s="7"/>
      <c r="F2359" s="7"/>
      <c r="G2359" s="7"/>
      <c r="H2359" s="7"/>
      <c r="I2359" s="7"/>
    </row>
    <row r="2360" spans="1:9">
      <c r="A2360" s="4"/>
      <c r="B2360" s="7"/>
      <c r="C2360" s="7"/>
      <c r="D2360" s="7"/>
      <c r="E2360" s="7"/>
      <c r="F2360" s="7"/>
      <c r="G2360" s="7"/>
      <c r="H2360" s="7"/>
      <c r="I2360" s="7"/>
    </row>
    <row r="2361" spans="1:9">
      <c r="A2361" s="4"/>
      <c r="B2361" s="7"/>
      <c r="C2361" s="7"/>
      <c r="D2361" s="7"/>
      <c r="E2361" s="7"/>
      <c r="F2361" s="7"/>
      <c r="G2361" s="7"/>
      <c r="H2361" s="7"/>
      <c r="I2361" s="7"/>
    </row>
    <row r="2362" spans="1:9">
      <c r="A2362" s="4"/>
      <c r="B2362" s="7"/>
      <c r="C2362" s="7"/>
      <c r="D2362" s="7"/>
      <c r="E2362" s="7"/>
      <c r="F2362" s="7"/>
      <c r="G2362" s="7"/>
      <c r="H2362" s="7"/>
      <c r="I2362" s="7"/>
    </row>
    <row r="2363" spans="1:9">
      <c r="A2363" s="4"/>
      <c r="B2363" s="7"/>
      <c r="C2363" s="7"/>
      <c r="D2363" s="7"/>
      <c r="E2363" s="7"/>
      <c r="F2363" s="7"/>
      <c r="G2363" s="7"/>
      <c r="H2363" s="7"/>
      <c r="I2363" s="7"/>
    </row>
    <row r="2364" spans="1:9">
      <c r="A2364" s="4"/>
      <c r="B2364" s="7"/>
      <c r="C2364" s="7"/>
      <c r="D2364" s="7"/>
      <c r="E2364" s="7"/>
      <c r="F2364" s="7"/>
      <c r="G2364" s="7"/>
      <c r="H2364" s="7"/>
      <c r="I2364" s="7"/>
    </row>
    <row r="2365" spans="1:9">
      <c r="A2365" s="4"/>
      <c r="B2365" s="7"/>
      <c r="C2365" s="7"/>
      <c r="D2365" s="7"/>
      <c r="E2365" s="7"/>
      <c r="F2365" s="7"/>
      <c r="G2365" s="7"/>
      <c r="H2365" s="7"/>
      <c r="I2365" s="7"/>
    </row>
    <row r="2366" spans="1:9">
      <c r="A2366" s="4"/>
      <c r="B2366" s="7"/>
      <c r="C2366" s="7"/>
      <c r="D2366" s="7"/>
      <c r="E2366" s="7"/>
      <c r="F2366" s="7"/>
      <c r="G2366" s="7"/>
      <c r="H2366" s="7"/>
      <c r="I2366" s="7"/>
    </row>
    <row r="2367" spans="1:9">
      <c r="A2367" s="4"/>
      <c r="B2367" s="7"/>
      <c r="C2367" s="7"/>
      <c r="D2367" s="7"/>
      <c r="E2367" s="7"/>
      <c r="F2367" s="7"/>
      <c r="G2367" s="7"/>
      <c r="H2367" s="7"/>
      <c r="I2367" s="7"/>
    </row>
    <row r="2368" spans="1:9">
      <c r="A2368" s="4"/>
      <c r="B2368" s="7"/>
      <c r="C2368" s="7"/>
      <c r="D2368" s="7"/>
      <c r="E2368" s="7"/>
      <c r="F2368" s="7"/>
      <c r="G2368" s="7"/>
      <c r="H2368" s="7"/>
      <c r="I2368" s="7"/>
    </row>
    <row r="2369" spans="1:9">
      <c r="A2369" s="4"/>
      <c r="B2369" s="7"/>
      <c r="C2369" s="7"/>
      <c r="D2369" s="7"/>
      <c r="E2369" s="7"/>
      <c r="F2369" s="7"/>
      <c r="G2369" s="7"/>
      <c r="H2369" s="7"/>
      <c r="I2369" s="7"/>
    </row>
    <row r="2370" spans="1:9">
      <c r="A2370" s="4"/>
      <c r="B2370" s="7"/>
      <c r="C2370" s="7"/>
      <c r="D2370" s="7"/>
      <c r="E2370" s="7"/>
      <c r="F2370" s="7"/>
      <c r="G2370" s="7"/>
      <c r="H2370" s="7"/>
      <c r="I2370" s="7"/>
    </row>
    <row r="2371" spans="1:9">
      <c r="A2371" s="4"/>
      <c r="B2371" s="7"/>
      <c r="C2371" s="7"/>
      <c r="D2371" s="7"/>
      <c r="E2371" s="7"/>
      <c r="F2371" s="7"/>
      <c r="G2371" s="7"/>
      <c r="H2371" s="7"/>
      <c r="I2371" s="7"/>
    </row>
    <row r="2372" spans="1:9">
      <c r="A2372" s="4"/>
      <c r="B2372" s="7"/>
      <c r="C2372" s="7"/>
      <c r="D2372" s="7"/>
      <c r="E2372" s="7"/>
      <c r="F2372" s="7"/>
      <c r="G2372" s="7"/>
      <c r="H2372" s="7"/>
      <c r="I2372" s="7"/>
    </row>
    <row r="2373" spans="1:9">
      <c r="A2373" s="4"/>
      <c r="B2373" s="7"/>
      <c r="C2373" s="7"/>
      <c r="D2373" s="7"/>
      <c r="E2373" s="7"/>
      <c r="F2373" s="7"/>
      <c r="G2373" s="7"/>
      <c r="H2373" s="7"/>
      <c r="I2373" s="7"/>
    </row>
    <row r="2374" spans="1:9">
      <c r="A2374" s="4"/>
      <c r="B2374" s="7"/>
      <c r="C2374" s="7"/>
      <c r="D2374" s="7"/>
      <c r="E2374" s="7"/>
      <c r="F2374" s="7"/>
      <c r="G2374" s="7"/>
      <c r="H2374" s="7"/>
      <c r="I2374" s="7"/>
    </row>
    <row r="2375" spans="1:9">
      <c r="A2375" s="4"/>
      <c r="B2375" s="7"/>
      <c r="C2375" s="7"/>
      <c r="D2375" s="7"/>
      <c r="E2375" s="7"/>
      <c r="F2375" s="7"/>
      <c r="G2375" s="7"/>
      <c r="H2375" s="7"/>
      <c r="I2375" s="7"/>
    </row>
    <row r="2376" spans="1:9">
      <c r="A2376" s="4"/>
      <c r="B2376" s="7"/>
      <c r="C2376" s="7"/>
      <c r="D2376" s="7"/>
      <c r="E2376" s="7"/>
      <c r="F2376" s="7"/>
      <c r="G2376" s="7"/>
      <c r="H2376" s="7"/>
      <c r="I2376" s="7"/>
    </row>
    <row r="2377" spans="1:9">
      <c r="A2377" s="4"/>
      <c r="B2377" s="7"/>
      <c r="C2377" s="7"/>
      <c r="D2377" s="7"/>
      <c r="E2377" s="7"/>
      <c r="F2377" s="7"/>
      <c r="G2377" s="7"/>
      <c r="H2377" s="7"/>
      <c r="I2377" s="7"/>
    </row>
    <row r="2378" spans="1:9">
      <c r="A2378" s="4"/>
      <c r="B2378" s="7"/>
      <c r="C2378" s="7"/>
      <c r="D2378" s="7"/>
      <c r="E2378" s="7"/>
      <c r="F2378" s="7"/>
      <c r="G2378" s="7"/>
      <c r="H2378" s="7"/>
      <c r="I2378" s="7"/>
    </row>
    <row r="2379" spans="1:9">
      <c r="A2379" s="4"/>
      <c r="B2379" s="7"/>
      <c r="C2379" s="7"/>
      <c r="D2379" s="7"/>
      <c r="E2379" s="7"/>
      <c r="F2379" s="7"/>
      <c r="G2379" s="7"/>
      <c r="H2379" s="7"/>
      <c r="I2379" s="7"/>
    </row>
    <row r="2380" spans="1:9">
      <c r="A2380" s="4"/>
      <c r="B2380" s="7"/>
      <c r="C2380" s="7"/>
      <c r="D2380" s="7"/>
      <c r="E2380" s="7"/>
      <c r="F2380" s="7"/>
      <c r="G2380" s="7"/>
      <c r="H2380" s="7"/>
      <c r="I2380" s="7"/>
    </row>
    <row r="2381" spans="1:9">
      <c r="A2381" s="4"/>
      <c r="B2381" s="7"/>
      <c r="C2381" s="7"/>
      <c r="D2381" s="7"/>
      <c r="E2381" s="7"/>
      <c r="F2381" s="7"/>
      <c r="G2381" s="7"/>
      <c r="H2381" s="7"/>
      <c r="I2381" s="7"/>
    </row>
    <row r="2382" spans="1:9">
      <c r="A2382" s="4"/>
      <c r="B2382" s="7"/>
      <c r="C2382" s="7"/>
      <c r="D2382" s="7"/>
      <c r="E2382" s="7"/>
      <c r="F2382" s="7"/>
      <c r="G2382" s="7"/>
      <c r="H2382" s="7"/>
      <c r="I2382" s="7"/>
    </row>
    <row r="2383" spans="1:9">
      <c r="A2383" s="4"/>
      <c r="B2383" s="7"/>
      <c r="C2383" s="7"/>
      <c r="D2383" s="7"/>
      <c r="E2383" s="7"/>
      <c r="F2383" s="7"/>
      <c r="G2383" s="7"/>
      <c r="H2383" s="7"/>
      <c r="I2383" s="7"/>
    </row>
    <row r="2384" spans="1:9">
      <c r="A2384" s="4"/>
      <c r="B2384" s="7"/>
      <c r="C2384" s="7"/>
      <c r="D2384" s="7"/>
      <c r="E2384" s="7"/>
      <c r="F2384" s="7"/>
      <c r="G2384" s="7"/>
      <c r="H2384" s="7"/>
      <c r="I2384" s="7"/>
    </row>
    <row r="2385" spans="1:9">
      <c r="A2385" s="4"/>
      <c r="B2385" s="7"/>
      <c r="C2385" s="7"/>
      <c r="D2385" s="7"/>
      <c r="E2385" s="7"/>
      <c r="F2385" s="7"/>
      <c r="G2385" s="7"/>
      <c r="H2385" s="7"/>
      <c r="I2385" s="7"/>
    </row>
    <row r="2386" spans="1:9">
      <c r="A2386" s="4"/>
      <c r="B2386" s="7"/>
      <c r="C2386" s="7"/>
      <c r="D2386" s="7"/>
      <c r="E2386" s="7"/>
      <c r="F2386" s="7"/>
      <c r="G2386" s="7"/>
      <c r="H2386" s="7"/>
      <c r="I2386" s="7"/>
    </row>
    <row r="2387" spans="1:9">
      <c r="A2387" s="4"/>
      <c r="B2387" s="7"/>
      <c r="C2387" s="7"/>
      <c r="D2387" s="7"/>
      <c r="E2387" s="7"/>
      <c r="F2387" s="7"/>
      <c r="G2387" s="7"/>
      <c r="H2387" s="7"/>
      <c r="I2387" s="7"/>
    </row>
    <row r="2388" spans="1:9">
      <c r="A2388" s="4"/>
      <c r="B2388" s="7"/>
      <c r="C2388" s="7"/>
      <c r="D2388" s="7"/>
      <c r="E2388" s="7"/>
      <c r="F2388" s="7"/>
      <c r="G2388" s="7"/>
      <c r="H2388" s="7"/>
      <c r="I2388" s="7"/>
    </row>
    <row r="2389" spans="1:9">
      <c r="A2389" s="4"/>
      <c r="B2389" s="7"/>
      <c r="C2389" s="7"/>
      <c r="D2389" s="7"/>
      <c r="E2389" s="7"/>
      <c r="F2389" s="7"/>
      <c r="G2389" s="7"/>
      <c r="H2389" s="7"/>
      <c r="I2389" s="7"/>
    </row>
    <row r="2390" spans="1:9">
      <c r="A2390" s="4"/>
      <c r="B2390" s="7"/>
      <c r="C2390" s="7"/>
      <c r="D2390" s="7"/>
      <c r="E2390" s="7"/>
      <c r="F2390" s="7"/>
      <c r="G2390" s="7"/>
      <c r="H2390" s="7"/>
      <c r="I2390" s="7"/>
    </row>
    <row r="2391" spans="1:9">
      <c r="A2391" s="4"/>
      <c r="B2391" s="7"/>
      <c r="C2391" s="7"/>
      <c r="D2391" s="7"/>
      <c r="E2391" s="7"/>
      <c r="F2391" s="7"/>
      <c r="G2391" s="7"/>
      <c r="H2391" s="7"/>
      <c r="I2391" s="7"/>
    </row>
    <row r="2392" spans="1:9">
      <c r="A2392" s="4"/>
      <c r="B2392" s="7"/>
      <c r="C2392" s="7"/>
      <c r="D2392" s="7"/>
      <c r="E2392" s="7"/>
      <c r="F2392" s="7"/>
      <c r="G2392" s="7"/>
      <c r="H2392" s="7"/>
      <c r="I2392" s="7"/>
    </row>
    <row r="2393" spans="1:9">
      <c r="A2393" s="4"/>
      <c r="B2393" s="7"/>
      <c r="C2393" s="7"/>
      <c r="D2393" s="7"/>
      <c r="E2393" s="7"/>
      <c r="F2393" s="7"/>
      <c r="G2393" s="7"/>
      <c r="H2393" s="7"/>
      <c r="I2393" s="7"/>
    </row>
    <row r="2394" spans="1:9">
      <c r="A2394" s="4"/>
      <c r="B2394" s="7"/>
      <c r="C2394" s="7"/>
      <c r="D2394" s="7"/>
      <c r="E2394" s="7"/>
      <c r="F2394" s="7"/>
      <c r="G2394" s="7"/>
      <c r="H2394" s="7"/>
      <c r="I2394" s="7"/>
    </row>
    <row r="2395" spans="1:9">
      <c r="A2395" s="4"/>
      <c r="B2395" s="7"/>
      <c r="C2395" s="7"/>
      <c r="D2395" s="7"/>
      <c r="E2395" s="7"/>
      <c r="F2395" s="7"/>
      <c r="G2395" s="7"/>
      <c r="H2395" s="7"/>
      <c r="I2395" s="7"/>
    </row>
    <row r="2396" spans="1:9">
      <c r="A2396" s="4"/>
      <c r="B2396" s="7"/>
      <c r="C2396" s="7"/>
      <c r="D2396" s="7"/>
      <c r="E2396" s="7"/>
      <c r="F2396" s="7"/>
      <c r="G2396" s="7"/>
      <c r="H2396" s="7"/>
      <c r="I2396" s="7"/>
    </row>
    <row r="2397" spans="1:9">
      <c r="A2397" s="4"/>
      <c r="B2397" s="7"/>
      <c r="C2397" s="7"/>
      <c r="D2397" s="7"/>
      <c r="E2397" s="7"/>
      <c r="F2397" s="7"/>
      <c r="G2397" s="7"/>
      <c r="H2397" s="7"/>
      <c r="I2397" s="7"/>
    </row>
    <row r="2398" spans="1:9">
      <c r="A2398" s="4"/>
      <c r="B2398" s="7"/>
      <c r="C2398" s="7"/>
      <c r="D2398" s="7"/>
      <c r="E2398" s="7"/>
      <c r="F2398" s="7"/>
      <c r="G2398" s="7"/>
      <c r="H2398" s="7"/>
      <c r="I2398" s="7"/>
    </row>
    <row r="2399" spans="1:9">
      <c r="A2399" s="4"/>
      <c r="B2399" s="7"/>
      <c r="C2399" s="7"/>
      <c r="D2399" s="7"/>
      <c r="E2399" s="7"/>
      <c r="F2399" s="7"/>
      <c r="G2399" s="7"/>
      <c r="H2399" s="7"/>
      <c r="I2399" s="7"/>
    </row>
    <row r="2400" spans="1:9">
      <c r="A2400" s="4"/>
      <c r="B2400" s="7"/>
      <c r="C2400" s="7"/>
      <c r="D2400" s="7"/>
      <c r="E2400" s="7"/>
      <c r="F2400" s="7"/>
      <c r="G2400" s="7"/>
      <c r="H2400" s="7"/>
      <c r="I2400" s="7"/>
    </row>
    <row r="2401" spans="1:9">
      <c r="A2401" s="4"/>
      <c r="B2401" s="7"/>
      <c r="C2401" s="7"/>
      <c r="D2401" s="7"/>
      <c r="E2401" s="7"/>
      <c r="F2401" s="7"/>
      <c r="G2401" s="7"/>
      <c r="H2401" s="7"/>
      <c r="I2401" s="7"/>
    </row>
    <row r="2402" spans="1:9">
      <c r="A2402" s="4"/>
      <c r="B2402" s="7"/>
      <c r="C2402" s="7"/>
      <c r="D2402" s="7"/>
      <c r="E2402" s="7"/>
      <c r="F2402" s="7"/>
      <c r="G2402" s="7"/>
      <c r="H2402" s="7"/>
      <c r="I2402" s="7"/>
    </row>
    <row r="2403" spans="1:9">
      <c r="A2403" s="4"/>
      <c r="B2403" s="7"/>
      <c r="C2403" s="7"/>
      <c r="D2403" s="7"/>
      <c r="E2403" s="7"/>
      <c r="F2403" s="7"/>
      <c r="G2403" s="7"/>
      <c r="H2403" s="7"/>
      <c r="I2403" s="7"/>
    </row>
    <row r="2404" spans="1:9">
      <c r="A2404" s="4"/>
      <c r="B2404" s="7"/>
      <c r="C2404" s="7"/>
      <c r="D2404" s="7"/>
      <c r="E2404" s="7"/>
      <c r="F2404" s="7"/>
      <c r="G2404" s="7"/>
      <c r="H2404" s="7"/>
      <c r="I2404" s="7"/>
    </row>
    <row r="2405" spans="1:9">
      <c r="A2405" s="4"/>
      <c r="B2405" s="7"/>
      <c r="C2405" s="7"/>
      <c r="D2405" s="7"/>
      <c r="E2405" s="7"/>
      <c r="F2405" s="7"/>
      <c r="G2405" s="7"/>
      <c r="H2405" s="7"/>
      <c r="I2405" s="7"/>
    </row>
    <row r="2406" spans="1:9">
      <c r="A2406" s="4"/>
      <c r="B2406" s="7"/>
      <c r="C2406" s="7"/>
      <c r="D2406" s="7"/>
      <c r="E2406" s="7"/>
      <c r="F2406" s="7"/>
      <c r="G2406" s="7"/>
      <c r="H2406" s="7"/>
      <c r="I2406" s="7"/>
    </row>
    <row r="2407" spans="1:9">
      <c r="A2407" s="4"/>
      <c r="B2407" s="7"/>
      <c r="C2407" s="7"/>
      <c r="D2407" s="7"/>
      <c r="E2407" s="7"/>
      <c r="F2407" s="7"/>
      <c r="G2407" s="7"/>
      <c r="H2407" s="7"/>
      <c r="I2407" s="7"/>
    </row>
    <row r="2408" spans="1:9">
      <c r="A2408" s="4"/>
      <c r="B2408" s="7"/>
      <c r="C2408" s="7"/>
      <c r="D2408" s="7"/>
      <c r="E2408" s="7"/>
      <c r="F2408" s="7"/>
      <c r="G2408" s="7"/>
      <c r="H2408" s="7"/>
      <c r="I2408" s="7"/>
    </row>
    <row r="2409" spans="1:9">
      <c r="A2409" s="4"/>
      <c r="B2409" s="7"/>
      <c r="C2409" s="7"/>
      <c r="D2409" s="7"/>
      <c r="E2409" s="7"/>
      <c r="F2409" s="7"/>
      <c r="G2409" s="7"/>
      <c r="H2409" s="7"/>
      <c r="I2409" s="7"/>
    </row>
    <row r="2410" spans="1:9">
      <c r="A2410" s="4"/>
      <c r="B2410" s="7"/>
      <c r="C2410" s="7"/>
      <c r="D2410" s="7"/>
      <c r="E2410" s="7"/>
      <c r="F2410" s="7"/>
      <c r="G2410" s="7"/>
      <c r="H2410" s="7"/>
      <c r="I2410" s="7"/>
    </row>
    <row r="2411" spans="1:9">
      <c r="A2411" s="4"/>
      <c r="B2411" s="7"/>
      <c r="C2411" s="7"/>
      <c r="D2411" s="7"/>
      <c r="E2411" s="7"/>
      <c r="F2411" s="7"/>
      <c r="G2411" s="7"/>
      <c r="H2411" s="7"/>
      <c r="I2411" s="7"/>
    </row>
    <row r="2412" spans="1:9">
      <c r="A2412" s="4"/>
      <c r="B2412" s="7"/>
      <c r="C2412" s="7"/>
      <c r="D2412" s="7"/>
      <c r="E2412" s="7"/>
      <c r="F2412" s="7"/>
      <c r="G2412" s="7"/>
      <c r="H2412" s="7"/>
      <c r="I2412" s="7"/>
    </row>
    <row r="2413" spans="1:9">
      <c r="A2413" s="4"/>
      <c r="B2413" s="7"/>
      <c r="C2413" s="7"/>
      <c r="D2413" s="7"/>
      <c r="E2413" s="7"/>
      <c r="F2413" s="7"/>
      <c r="G2413" s="7"/>
      <c r="H2413" s="7"/>
      <c r="I2413" s="7"/>
    </row>
    <row r="2414" spans="1:9">
      <c r="A2414" s="4"/>
      <c r="B2414" s="7"/>
      <c r="C2414" s="7"/>
      <c r="D2414" s="7"/>
      <c r="E2414" s="7"/>
      <c r="F2414" s="7"/>
      <c r="G2414" s="7"/>
      <c r="H2414" s="7"/>
      <c r="I2414" s="7"/>
    </row>
    <row r="2415" spans="1:9">
      <c r="A2415" s="4"/>
      <c r="B2415" s="7"/>
      <c r="C2415" s="7"/>
      <c r="D2415" s="7"/>
      <c r="E2415" s="7"/>
      <c r="F2415" s="7"/>
      <c r="G2415" s="7"/>
      <c r="H2415" s="7"/>
      <c r="I2415" s="7"/>
    </row>
    <row r="2416" spans="1:9">
      <c r="A2416" s="4"/>
      <c r="B2416" s="7"/>
      <c r="C2416" s="7"/>
      <c r="D2416" s="7"/>
      <c r="E2416" s="7"/>
      <c r="F2416" s="7"/>
      <c r="G2416" s="7"/>
      <c r="H2416" s="7"/>
      <c r="I2416" s="7"/>
    </row>
    <row r="2417" spans="1:9">
      <c r="A2417" s="4"/>
      <c r="B2417" s="7"/>
      <c r="C2417" s="7"/>
      <c r="D2417" s="7"/>
      <c r="E2417" s="7"/>
      <c r="F2417" s="7"/>
      <c r="G2417" s="7"/>
      <c r="H2417" s="7"/>
      <c r="I2417" s="7"/>
    </row>
    <row r="2418" spans="1:9">
      <c r="A2418" s="4"/>
      <c r="B2418" s="7"/>
      <c r="C2418" s="7"/>
      <c r="D2418" s="7"/>
      <c r="E2418" s="7"/>
      <c r="F2418" s="7"/>
      <c r="G2418" s="7"/>
      <c r="H2418" s="7"/>
      <c r="I2418" s="7"/>
    </row>
    <row r="2419" spans="1:9">
      <c r="A2419" s="4"/>
      <c r="B2419" s="7"/>
      <c r="C2419" s="7"/>
      <c r="D2419" s="7"/>
      <c r="E2419" s="7"/>
      <c r="F2419" s="7"/>
      <c r="G2419" s="7"/>
      <c r="H2419" s="7"/>
      <c r="I2419" s="7"/>
    </row>
    <row r="2420" spans="1:9">
      <c r="A2420" s="4"/>
      <c r="B2420" s="7"/>
      <c r="C2420" s="7"/>
      <c r="D2420" s="7"/>
      <c r="E2420" s="7"/>
      <c r="F2420" s="7"/>
      <c r="G2420" s="7"/>
      <c r="H2420" s="7"/>
      <c r="I2420" s="7"/>
    </row>
    <row r="2421" spans="1:9">
      <c r="A2421" s="4"/>
      <c r="B2421" s="7"/>
      <c r="C2421" s="7"/>
      <c r="D2421" s="7"/>
      <c r="E2421" s="7"/>
      <c r="F2421" s="7"/>
      <c r="G2421" s="7"/>
      <c r="H2421" s="7"/>
      <c r="I2421" s="7"/>
    </row>
    <row r="2422" spans="1:9">
      <c r="A2422" s="4"/>
      <c r="B2422" s="7"/>
      <c r="C2422" s="7"/>
      <c r="D2422" s="7"/>
      <c r="E2422" s="7"/>
      <c r="F2422" s="7"/>
      <c r="G2422" s="7"/>
      <c r="H2422" s="7"/>
      <c r="I2422" s="7"/>
    </row>
    <row r="2423" spans="1:9">
      <c r="A2423" s="4"/>
      <c r="B2423" s="7"/>
      <c r="C2423" s="7"/>
      <c r="D2423" s="7"/>
      <c r="E2423" s="7"/>
      <c r="F2423" s="7"/>
      <c r="G2423" s="7"/>
      <c r="H2423" s="7"/>
      <c r="I2423" s="7"/>
    </row>
    <row r="2424" spans="1:9">
      <c r="A2424" s="4"/>
      <c r="B2424" s="7"/>
      <c r="C2424" s="7"/>
      <c r="D2424" s="7"/>
      <c r="E2424" s="7"/>
      <c r="F2424" s="7"/>
      <c r="G2424" s="7"/>
      <c r="H2424" s="7"/>
      <c r="I2424" s="7"/>
    </row>
    <row r="2425" spans="1:9">
      <c r="A2425" s="4"/>
      <c r="B2425" s="7"/>
      <c r="C2425" s="7"/>
      <c r="D2425" s="7"/>
      <c r="E2425" s="7"/>
      <c r="F2425" s="7"/>
      <c r="G2425" s="7"/>
      <c r="H2425" s="7"/>
      <c r="I2425" s="7"/>
    </row>
    <row r="2426" spans="1:9">
      <c r="A2426" s="4"/>
      <c r="B2426" s="7"/>
      <c r="C2426" s="7"/>
      <c r="D2426" s="7"/>
      <c r="E2426" s="7"/>
      <c r="F2426" s="7"/>
      <c r="G2426" s="7"/>
      <c r="H2426" s="7"/>
      <c r="I2426" s="7"/>
    </row>
    <row r="2427" spans="1:9">
      <c r="A2427" s="4"/>
      <c r="B2427" s="7"/>
      <c r="C2427" s="7"/>
      <c r="D2427" s="7"/>
      <c r="E2427" s="7"/>
      <c r="F2427" s="7"/>
      <c r="G2427" s="7"/>
      <c r="H2427" s="7"/>
      <c r="I2427" s="7"/>
    </row>
    <row r="2428" spans="1:9">
      <c r="A2428" s="4"/>
      <c r="B2428" s="7"/>
      <c r="C2428" s="7"/>
      <c r="D2428" s="7"/>
      <c r="E2428" s="7"/>
      <c r="F2428" s="7"/>
      <c r="G2428" s="7"/>
      <c r="H2428" s="7"/>
      <c r="I2428" s="7"/>
    </row>
    <row r="2429" spans="1:9">
      <c r="A2429" s="4"/>
      <c r="B2429" s="7"/>
      <c r="C2429" s="7"/>
      <c r="D2429" s="7"/>
      <c r="E2429" s="7"/>
      <c r="F2429" s="7"/>
      <c r="G2429" s="7"/>
      <c r="H2429" s="7"/>
      <c r="I2429" s="7"/>
    </row>
    <row r="2430" spans="1:9">
      <c r="A2430" s="4"/>
      <c r="B2430" s="7"/>
      <c r="C2430" s="7"/>
      <c r="D2430" s="7"/>
      <c r="E2430" s="7"/>
      <c r="F2430" s="7"/>
      <c r="G2430" s="7"/>
      <c r="H2430" s="7"/>
      <c r="I2430" s="7"/>
    </row>
    <row r="2431" spans="1:9">
      <c r="A2431" s="4"/>
      <c r="B2431" s="7"/>
      <c r="C2431" s="7"/>
      <c r="D2431" s="7"/>
      <c r="E2431" s="7"/>
      <c r="F2431" s="7"/>
      <c r="G2431" s="7"/>
      <c r="H2431" s="7"/>
      <c r="I2431" s="7"/>
    </row>
    <row r="2432" spans="1:9">
      <c r="A2432" s="4"/>
      <c r="B2432" s="7"/>
      <c r="C2432" s="7"/>
      <c r="D2432" s="7"/>
      <c r="E2432" s="7"/>
      <c r="F2432" s="7"/>
      <c r="G2432" s="7"/>
      <c r="H2432" s="7"/>
      <c r="I2432" s="7"/>
    </row>
    <row r="2433" spans="1:9">
      <c r="A2433" s="4"/>
      <c r="B2433" s="7"/>
      <c r="C2433" s="7"/>
      <c r="D2433" s="7"/>
      <c r="E2433" s="7"/>
      <c r="F2433" s="7"/>
      <c r="G2433" s="7"/>
      <c r="H2433" s="7"/>
      <c r="I2433" s="7"/>
    </row>
    <row r="2434" spans="1:9">
      <c r="A2434" s="4"/>
      <c r="B2434" s="7"/>
      <c r="C2434" s="7"/>
      <c r="D2434" s="7"/>
      <c r="E2434" s="7"/>
      <c r="F2434" s="7"/>
      <c r="G2434" s="7"/>
      <c r="H2434" s="7"/>
      <c r="I2434" s="7"/>
    </row>
    <row r="2435" spans="1:9">
      <c r="A2435" s="4"/>
      <c r="B2435" s="7"/>
      <c r="C2435" s="7"/>
      <c r="D2435" s="7"/>
      <c r="E2435" s="7"/>
      <c r="F2435" s="7"/>
      <c r="G2435" s="7"/>
      <c r="H2435" s="7"/>
      <c r="I2435" s="7"/>
    </row>
    <row r="2436" spans="1:9">
      <c r="A2436" s="4"/>
      <c r="B2436" s="7"/>
      <c r="C2436" s="7"/>
      <c r="D2436" s="7"/>
      <c r="E2436" s="7"/>
      <c r="F2436" s="7"/>
      <c r="G2436" s="7"/>
      <c r="H2436" s="7"/>
      <c r="I2436" s="7"/>
    </row>
    <row r="2437" spans="1:9">
      <c r="A2437" s="4"/>
      <c r="B2437" s="7"/>
      <c r="C2437" s="7"/>
      <c r="D2437" s="7"/>
      <c r="E2437" s="7"/>
      <c r="F2437" s="7"/>
      <c r="G2437" s="7"/>
      <c r="H2437" s="7"/>
      <c r="I2437" s="7"/>
    </row>
    <row r="2438" spans="1:9">
      <c r="A2438" s="4"/>
      <c r="B2438" s="7"/>
      <c r="C2438" s="7"/>
      <c r="D2438" s="7"/>
      <c r="E2438" s="7"/>
      <c r="F2438" s="7"/>
      <c r="G2438" s="7"/>
      <c r="H2438" s="7"/>
      <c r="I2438" s="7"/>
    </row>
    <row r="2439" spans="1:9">
      <c r="A2439" s="4"/>
      <c r="B2439" s="7"/>
      <c r="C2439" s="7"/>
      <c r="D2439" s="7"/>
      <c r="E2439" s="7"/>
      <c r="F2439" s="7"/>
      <c r="G2439" s="7"/>
      <c r="H2439" s="7"/>
      <c r="I2439" s="7"/>
    </row>
    <row r="2440" spans="1:9">
      <c r="A2440" s="4"/>
      <c r="B2440" s="7"/>
      <c r="C2440" s="7"/>
      <c r="D2440" s="7"/>
      <c r="E2440" s="7"/>
      <c r="F2440" s="7"/>
      <c r="G2440" s="7"/>
      <c r="H2440" s="7"/>
      <c r="I2440" s="7"/>
    </row>
    <row r="2441" spans="1:9">
      <c r="A2441" s="4"/>
      <c r="B2441" s="7"/>
      <c r="C2441" s="7"/>
      <c r="D2441" s="7"/>
      <c r="E2441" s="7"/>
      <c r="F2441" s="7"/>
      <c r="G2441" s="7"/>
      <c r="H2441" s="7"/>
      <c r="I2441" s="7"/>
    </row>
    <row r="2442" spans="1:9">
      <c r="A2442" s="4"/>
      <c r="B2442" s="7"/>
      <c r="C2442" s="7"/>
      <c r="D2442" s="7"/>
      <c r="E2442" s="7"/>
      <c r="F2442" s="7"/>
      <c r="G2442" s="7"/>
      <c r="H2442" s="7"/>
      <c r="I2442" s="7"/>
    </row>
    <row r="2443" spans="1:9">
      <c r="A2443" s="4"/>
      <c r="B2443" s="7"/>
      <c r="C2443" s="7"/>
      <c r="D2443" s="7"/>
      <c r="E2443" s="7"/>
      <c r="F2443" s="7"/>
      <c r="G2443" s="7"/>
      <c r="H2443" s="7"/>
      <c r="I2443" s="7"/>
    </row>
    <row r="2444" spans="1:9">
      <c r="A2444" s="4"/>
      <c r="B2444" s="7"/>
      <c r="C2444" s="7"/>
      <c r="D2444" s="7"/>
      <c r="E2444" s="7"/>
      <c r="F2444" s="7"/>
      <c r="G2444" s="7"/>
      <c r="H2444" s="7"/>
      <c r="I2444" s="7"/>
    </row>
    <row r="2445" spans="1:9">
      <c r="A2445" s="4"/>
      <c r="B2445" s="7"/>
      <c r="C2445" s="7"/>
      <c r="D2445" s="7"/>
      <c r="E2445" s="7"/>
      <c r="F2445" s="7"/>
      <c r="G2445" s="7"/>
      <c r="H2445" s="7"/>
      <c r="I2445" s="7"/>
    </row>
    <row r="2446" spans="1:9">
      <c r="A2446" s="4"/>
      <c r="B2446" s="7"/>
      <c r="C2446" s="7"/>
      <c r="D2446" s="7"/>
      <c r="E2446" s="7"/>
      <c r="F2446" s="7"/>
      <c r="G2446" s="7"/>
      <c r="H2446" s="7"/>
      <c r="I2446" s="7"/>
    </row>
    <row r="2447" spans="1:9">
      <c r="A2447" s="4"/>
      <c r="B2447" s="7"/>
      <c r="C2447" s="7"/>
      <c r="D2447" s="7"/>
      <c r="E2447" s="7"/>
      <c r="F2447" s="7"/>
      <c r="G2447" s="7"/>
      <c r="H2447" s="7"/>
      <c r="I2447" s="7"/>
    </row>
    <row r="2448" spans="1:9">
      <c r="A2448" s="4"/>
      <c r="B2448" s="7"/>
      <c r="C2448" s="7"/>
      <c r="D2448" s="7"/>
      <c r="E2448" s="7"/>
      <c r="F2448" s="7"/>
      <c r="G2448" s="7"/>
      <c r="H2448" s="7"/>
      <c r="I2448" s="7"/>
    </row>
    <row r="2449" spans="1:9">
      <c r="A2449" s="4"/>
      <c r="B2449" s="7"/>
      <c r="C2449" s="7"/>
      <c r="D2449" s="7"/>
      <c r="E2449" s="7"/>
      <c r="F2449" s="7"/>
      <c r="G2449" s="7"/>
      <c r="H2449" s="7"/>
      <c r="I2449" s="7"/>
    </row>
    <row r="2450" spans="1:9">
      <c r="A2450" s="4"/>
      <c r="B2450" s="7"/>
      <c r="C2450" s="7"/>
      <c r="D2450" s="7"/>
      <c r="E2450" s="7"/>
      <c r="F2450" s="7"/>
      <c r="G2450" s="7"/>
      <c r="H2450" s="7"/>
      <c r="I2450" s="7"/>
    </row>
    <row r="2451" spans="1:9">
      <c r="A2451" s="4"/>
      <c r="B2451" s="7"/>
      <c r="C2451" s="7"/>
      <c r="D2451" s="7"/>
      <c r="E2451" s="7"/>
      <c r="F2451" s="7"/>
      <c r="G2451" s="7"/>
      <c r="H2451" s="7"/>
      <c r="I2451" s="7"/>
    </row>
    <row r="2452" spans="1:9">
      <c r="A2452" s="4"/>
      <c r="B2452" s="7"/>
      <c r="C2452" s="7"/>
      <c r="D2452" s="7"/>
      <c r="E2452" s="7"/>
      <c r="F2452" s="7"/>
      <c r="G2452" s="7"/>
      <c r="H2452" s="7"/>
      <c r="I2452" s="7"/>
    </row>
    <row r="2453" spans="1:9">
      <c r="A2453" s="4"/>
      <c r="B2453" s="7"/>
      <c r="C2453" s="7"/>
      <c r="D2453" s="7"/>
      <c r="E2453" s="7"/>
      <c r="F2453" s="7"/>
      <c r="G2453" s="7"/>
      <c r="H2453" s="7"/>
      <c r="I2453" s="7"/>
    </row>
    <row r="2454" spans="1:9">
      <c r="A2454" s="4"/>
      <c r="B2454" s="7"/>
      <c r="C2454" s="7"/>
      <c r="D2454" s="7"/>
      <c r="E2454" s="7"/>
      <c r="F2454" s="7"/>
      <c r="G2454" s="7"/>
      <c r="H2454" s="7"/>
      <c r="I2454" s="7"/>
    </row>
    <row r="2455" spans="1:9">
      <c r="A2455" s="4"/>
      <c r="B2455" s="7"/>
      <c r="C2455" s="7"/>
      <c r="D2455" s="7"/>
      <c r="E2455" s="7"/>
      <c r="F2455" s="7"/>
      <c r="G2455" s="7"/>
      <c r="H2455" s="7"/>
      <c r="I2455" s="7"/>
    </row>
    <row r="2456" spans="1:9">
      <c r="A2456" s="4"/>
      <c r="B2456" s="7"/>
      <c r="C2456" s="7"/>
      <c r="D2456" s="7"/>
      <c r="E2456" s="7"/>
      <c r="F2456" s="7"/>
      <c r="G2456" s="7"/>
      <c r="H2456" s="7"/>
      <c r="I2456" s="7"/>
    </row>
    <row r="2457" spans="1:9">
      <c r="A2457" s="4"/>
      <c r="B2457" s="7"/>
      <c r="C2457" s="7"/>
      <c r="D2457" s="7"/>
      <c r="E2457" s="7"/>
      <c r="F2457" s="7"/>
      <c r="G2457" s="7"/>
      <c r="H2457" s="7"/>
      <c r="I2457" s="7"/>
    </row>
    <row r="2458" spans="1:9">
      <c r="A2458" s="4"/>
      <c r="B2458" s="7"/>
      <c r="C2458" s="7"/>
      <c r="D2458" s="7"/>
      <c r="E2458" s="7"/>
      <c r="F2458" s="7"/>
      <c r="G2458" s="7"/>
      <c r="H2458" s="7"/>
      <c r="I2458" s="7"/>
    </row>
    <row r="2459" spans="1:9">
      <c r="A2459" s="4"/>
      <c r="B2459" s="7"/>
      <c r="C2459" s="7"/>
      <c r="D2459" s="7"/>
      <c r="E2459" s="7"/>
      <c r="F2459" s="7"/>
      <c r="G2459" s="7"/>
      <c r="H2459" s="7"/>
      <c r="I2459" s="7"/>
    </row>
    <row r="2460" spans="1:9">
      <c r="A2460" s="4"/>
      <c r="B2460" s="7"/>
      <c r="C2460" s="7"/>
      <c r="D2460" s="7"/>
      <c r="E2460" s="7"/>
      <c r="F2460" s="7"/>
      <c r="G2460" s="7"/>
      <c r="H2460" s="7"/>
      <c r="I2460" s="7"/>
    </row>
    <row r="2461" spans="1:9">
      <c r="A2461" s="4"/>
      <c r="B2461" s="7"/>
      <c r="C2461" s="7"/>
      <c r="D2461" s="7"/>
      <c r="E2461" s="7"/>
      <c r="F2461" s="7"/>
      <c r="G2461" s="7"/>
      <c r="H2461" s="7"/>
      <c r="I2461" s="7"/>
    </row>
    <row r="2462" spans="1:9">
      <c r="A2462" s="4"/>
      <c r="B2462" s="7"/>
      <c r="C2462" s="7"/>
      <c r="D2462" s="7"/>
      <c r="E2462" s="7"/>
      <c r="F2462" s="7"/>
      <c r="G2462" s="7"/>
      <c r="H2462" s="7"/>
      <c r="I2462" s="7"/>
    </row>
    <row r="2463" spans="1:9">
      <c r="A2463" s="4"/>
      <c r="B2463" s="7"/>
      <c r="C2463" s="7"/>
      <c r="D2463" s="7"/>
      <c r="E2463" s="7"/>
      <c r="F2463" s="7"/>
      <c r="G2463" s="7"/>
      <c r="H2463" s="7"/>
      <c r="I2463" s="7"/>
    </row>
    <row r="2464" spans="1:9">
      <c r="A2464" s="4"/>
      <c r="B2464" s="7"/>
      <c r="C2464" s="7"/>
      <c r="D2464" s="7"/>
      <c r="E2464" s="7"/>
      <c r="F2464" s="7"/>
      <c r="G2464" s="7"/>
      <c r="H2464" s="7"/>
      <c r="I2464" s="7"/>
    </row>
    <row r="2465" spans="1:9">
      <c r="A2465" s="4"/>
      <c r="B2465" s="7"/>
      <c r="C2465" s="7"/>
      <c r="D2465" s="7"/>
      <c r="E2465" s="7"/>
      <c r="F2465" s="7"/>
      <c r="G2465" s="7"/>
      <c r="H2465" s="7"/>
      <c r="I2465" s="7"/>
    </row>
    <row r="2466" spans="1:9">
      <c r="A2466" s="4"/>
      <c r="B2466" s="7"/>
      <c r="C2466" s="7"/>
      <c r="D2466" s="7"/>
      <c r="E2466" s="7"/>
      <c r="F2466" s="7"/>
      <c r="G2466" s="7"/>
      <c r="H2466" s="7"/>
      <c r="I2466" s="7"/>
    </row>
    <row r="2467" spans="1:9">
      <c r="A2467" s="4"/>
      <c r="B2467" s="7"/>
      <c r="C2467" s="7"/>
      <c r="D2467" s="7"/>
      <c r="E2467" s="7"/>
      <c r="F2467" s="7"/>
      <c r="G2467" s="7"/>
      <c r="H2467" s="7"/>
      <c r="I2467" s="7"/>
    </row>
    <row r="2468" spans="1:9">
      <c r="A2468" s="4"/>
      <c r="B2468" s="7"/>
      <c r="C2468" s="7"/>
      <c r="D2468" s="7"/>
      <c r="E2468" s="7"/>
      <c r="F2468" s="7"/>
      <c r="G2468" s="7"/>
      <c r="H2468" s="7"/>
      <c r="I2468" s="7"/>
    </row>
    <row r="2469" spans="1:9">
      <c r="A2469" s="4"/>
      <c r="B2469" s="7"/>
      <c r="C2469" s="7"/>
      <c r="D2469" s="7"/>
      <c r="E2469" s="7"/>
      <c r="F2469" s="7"/>
      <c r="G2469" s="7"/>
      <c r="H2469" s="7"/>
      <c r="I2469" s="7"/>
    </row>
    <row r="2470" spans="1:9">
      <c r="A2470" s="4"/>
      <c r="B2470" s="7"/>
      <c r="C2470" s="7"/>
      <c r="D2470" s="7"/>
      <c r="E2470" s="7"/>
      <c r="F2470" s="7"/>
      <c r="G2470" s="7"/>
      <c r="H2470" s="7"/>
      <c r="I2470" s="7"/>
    </row>
    <row r="2471" spans="1:9">
      <c r="A2471" s="4"/>
      <c r="B2471" s="7"/>
      <c r="C2471" s="7"/>
      <c r="D2471" s="7"/>
      <c r="E2471" s="7"/>
      <c r="F2471" s="7"/>
      <c r="G2471" s="7"/>
      <c r="H2471" s="7"/>
      <c r="I2471" s="7"/>
    </row>
    <row r="2472" spans="1:9">
      <c r="A2472" s="4"/>
      <c r="B2472" s="7"/>
      <c r="C2472" s="7"/>
      <c r="D2472" s="7"/>
      <c r="E2472" s="7"/>
      <c r="F2472" s="7"/>
      <c r="G2472" s="7"/>
      <c r="H2472" s="7"/>
      <c r="I2472" s="7"/>
    </row>
    <row r="2473" spans="1:9">
      <c r="A2473" s="4"/>
      <c r="B2473" s="7"/>
      <c r="C2473" s="7"/>
      <c r="D2473" s="7"/>
      <c r="E2473" s="7"/>
      <c r="F2473" s="7"/>
      <c r="G2473" s="7"/>
      <c r="H2473" s="7"/>
      <c r="I2473" s="7"/>
    </row>
    <row r="2474" spans="1:9">
      <c r="A2474" s="4"/>
      <c r="B2474" s="7"/>
      <c r="C2474" s="7"/>
      <c r="D2474" s="7"/>
      <c r="E2474" s="7"/>
      <c r="F2474" s="7"/>
      <c r="G2474" s="7"/>
      <c r="H2474" s="7"/>
      <c r="I2474" s="7"/>
    </row>
    <row r="2475" spans="1:9">
      <c r="A2475" s="4"/>
      <c r="B2475" s="7"/>
      <c r="C2475" s="7"/>
      <c r="D2475" s="7"/>
      <c r="E2475" s="7"/>
      <c r="F2475" s="7"/>
      <c r="G2475" s="7"/>
      <c r="H2475" s="7"/>
      <c r="I2475" s="7"/>
    </row>
    <row r="2476" spans="1:9">
      <c r="A2476" s="4"/>
      <c r="B2476" s="7"/>
      <c r="C2476" s="7"/>
      <c r="D2476" s="7"/>
      <c r="E2476" s="7"/>
      <c r="F2476" s="7"/>
      <c r="G2476" s="7"/>
      <c r="H2476" s="7"/>
      <c r="I2476" s="7"/>
    </row>
    <row r="2477" spans="1:9">
      <c r="A2477" s="4"/>
      <c r="B2477" s="7"/>
      <c r="C2477" s="7"/>
      <c r="D2477" s="7"/>
      <c r="E2477" s="7"/>
      <c r="F2477" s="7"/>
      <c r="G2477" s="7"/>
      <c r="H2477" s="7"/>
      <c r="I2477" s="7"/>
    </row>
    <row r="2478" spans="1:9">
      <c r="A2478" s="4"/>
      <c r="B2478" s="7"/>
      <c r="C2478" s="7"/>
      <c r="D2478" s="7"/>
      <c r="E2478" s="7"/>
      <c r="F2478" s="7"/>
      <c r="G2478" s="7"/>
      <c r="H2478" s="7"/>
      <c r="I2478" s="7"/>
    </row>
    <row r="2479" spans="1:9">
      <c r="A2479" s="4"/>
      <c r="B2479" s="7"/>
      <c r="C2479" s="7"/>
      <c r="D2479" s="7"/>
      <c r="E2479" s="7"/>
      <c r="F2479" s="7"/>
      <c r="G2479" s="7"/>
      <c r="H2479" s="7"/>
      <c r="I2479" s="7"/>
    </row>
    <row r="2480" spans="1:9">
      <c r="A2480" s="4"/>
      <c r="B2480" s="7"/>
      <c r="C2480" s="7"/>
      <c r="D2480" s="7"/>
      <c r="E2480" s="7"/>
      <c r="F2480" s="7"/>
      <c r="G2480" s="7"/>
      <c r="H2480" s="7"/>
      <c r="I2480" s="7"/>
    </row>
    <row r="2481" spans="1:9">
      <c r="A2481" s="4"/>
      <c r="B2481" s="7"/>
      <c r="C2481" s="7"/>
      <c r="D2481" s="7"/>
      <c r="E2481" s="7"/>
      <c r="F2481" s="7"/>
      <c r="G2481" s="7"/>
      <c r="H2481" s="7"/>
      <c r="I2481" s="7"/>
    </row>
    <row r="2482" spans="1:9">
      <c r="A2482" s="4"/>
      <c r="B2482" s="7"/>
      <c r="C2482" s="7"/>
      <c r="D2482" s="7"/>
      <c r="E2482" s="7"/>
      <c r="F2482" s="7"/>
      <c r="G2482" s="7"/>
      <c r="H2482" s="7"/>
      <c r="I2482" s="7"/>
    </row>
    <row r="2483" spans="1:9">
      <c r="A2483" s="4"/>
      <c r="B2483" s="7"/>
      <c r="C2483" s="7"/>
      <c r="D2483" s="7"/>
      <c r="E2483" s="7"/>
      <c r="F2483" s="7"/>
      <c r="G2483" s="7"/>
      <c r="H2483" s="7"/>
      <c r="I2483" s="7"/>
    </row>
    <row r="2484" spans="1:9">
      <c r="A2484" s="4"/>
      <c r="B2484" s="7"/>
      <c r="C2484" s="7"/>
      <c r="D2484" s="7"/>
      <c r="E2484" s="7"/>
      <c r="F2484" s="7"/>
      <c r="G2484" s="7"/>
      <c r="H2484" s="7"/>
      <c r="I2484" s="7"/>
    </row>
    <row r="2485" spans="1:9">
      <c r="A2485" s="4"/>
      <c r="B2485" s="7"/>
      <c r="C2485" s="7"/>
      <c r="D2485" s="7"/>
      <c r="E2485" s="7"/>
      <c r="F2485" s="7"/>
      <c r="G2485" s="7"/>
      <c r="H2485" s="7"/>
      <c r="I2485" s="7"/>
    </row>
    <row r="2486" spans="1:9">
      <c r="A2486" s="4"/>
      <c r="B2486" s="7"/>
      <c r="C2486" s="7"/>
      <c r="D2486" s="7"/>
      <c r="E2486" s="7"/>
      <c r="F2486" s="7"/>
      <c r="G2486" s="7"/>
      <c r="H2486" s="7"/>
      <c r="I2486" s="7"/>
    </row>
    <row r="2487" spans="1:9">
      <c r="A2487" s="4"/>
      <c r="B2487" s="7"/>
      <c r="C2487" s="7"/>
      <c r="D2487" s="7"/>
      <c r="E2487" s="7"/>
      <c r="F2487" s="7"/>
      <c r="G2487" s="7"/>
      <c r="H2487" s="7"/>
      <c r="I2487" s="7"/>
    </row>
    <row r="2488" spans="1:9">
      <c r="A2488" s="4"/>
      <c r="B2488" s="7"/>
      <c r="C2488" s="7"/>
      <c r="D2488" s="7"/>
      <c r="E2488" s="7"/>
      <c r="F2488" s="7"/>
      <c r="G2488" s="7"/>
      <c r="H2488" s="7"/>
      <c r="I2488" s="7"/>
    </row>
    <row r="2489" spans="1:9">
      <c r="A2489" s="4"/>
      <c r="B2489" s="7"/>
      <c r="C2489" s="7"/>
      <c r="D2489" s="7"/>
      <c r="E2489" s="7"/>
      <c r="F2489" s="7"/>
      <c r="G2489" s="7"/>
      <c r="H2489" s="7"/>
      <c r="I2489" s="7"/>
    </row>
    <row r="2490" spans="1:9">
      <c r="A2490" s="4"/>
      <c r="B2490" s="7"/>
      <c r="C2490" s="7"/>
      <c r="D2490" s="7"/>
      <c r="E2490" s="7"/>
      <c r="F2490" s="7"/>
      <c r="G2490" s="7"/>
      <c r="H2490" s="7"/>
      <c r="I2490" s="7"/>
    </row>
    <row r="2491" spans="1:9">
      <c r="A2491" s="4"/>
      <c r="B2491" s="7"/>
      <c r="C2491" s="7"/>
      <c r="D2491" s="7"/>
      <c r="E2491" s="7"/>
      <c r="F2491" s="7"/>
      <c r="G2491" s="7"/>
      <c r="H2491" s="7"/>
      <c r="I2491" s="7"/>
    </row>
    <row r="2492" spans="1:9">
      <c r="A2492" s="4"/>
      <c r="B2492" s="7"/>
      <c r="C2492" s="7"/>
      <c r="D2492" s="7"/>
      <c r="E2492" s="7"/>
      <c r="F2492" s="7"/>
      <c r="G2492" s="7"/>
      <c r="H2492" s="7"/>
      <c r="I2492" s="7"/>
    </row>
    <row r="2493" spans="1:9">
      <c r="A2493" s="4"/>
      <c r="B2493" s="7"/>
      <c r="C2493" s="7"/>
      <c r="D2493" s="7"/>
      <c r="E2493" s="7"/>
      <c r="F2493" s="7"/>
      <c r="G2493" s="7"/>
      <c r="H2493" s="7"/>
      <c r="I2493" s="7"/>
    </row>
    <row r="2494" spans="1:9">
      <c r="A2494" s="4"/>
      <c r="B2494" s="7"/>
      <c r="C2494" s="7"/>
      <c r="D2494" s="7"/>
      <c r="E2494" s="7"/>
      <c r="F2494" s="7"/>
      <c r="G2494" s="7"/>
      <c r="H2494" s="7"/>
      <c r="I2494" s="7"/>
    </row>
    <row r="2495" spans="1:9">
      <c r="A2495" s="4"/>
      <c r="B2495" s="7"/>
      <c r="C2495" s="7"/>
      <c r="D2495" s="7"/>
      <c r="E2495" s="7"/>
      <c r="F2495" s="7"/>
      <c r="G2495" s="7"/>
      <c r="H2495" s="7"/>
      <c r="I2495" s="7"/>
    </row>
    <row r="2496" spans="1:9">
      <c r="A2496" s="4"/>
      <c r="B2496" s="7"/>
      <c r="C2496" s="7"/>
      <c r="D2496" s="7"/>
      <c r="E2496" s="7"/>
      <c r="F2496" s="7"/>
      <c r="G2496" s="7"/>
      <c r="H2496" s="7"/>
      <c r="I2496" s="7"/>
    </row>
    <row r="2497" spans="1:9">
      <c r="A2497" s="4"/>
      <c r="B2497" s="7"/>
      <c r="C2497" s="7"/>
      <c r="D2497" s="7"/>
      <c r="E2497" s="7"/>
      <c r="F2497" s="7"/>
      <c r="G2497" s="7"/>
      <c r="H2497" s="7"/>
      <c r="I2497" s="7"/>
    </row>
    <row r="2498" spans="1:9">
      <c r="A2498" s="4"/>
      <c r="B2498" s="7"/>
      <c r="C2498" s="7"/>
      <c r="D2498" s="7"/>
      <c r="E2498" s="7"/>
      <c r="F2498" s="7"/>
      <c r="G2498" s="7"/>
      <c r="H2498" s="7"/>
      <c r="I2498" s="7"/>
    </row>
    <row r="2499" spans="1:9">
      <c r="A2499" s="4"/>
      <c r="B2499" s="7"/>
      <c r="C2499" s="7"/>
      <c r="D2499" s="7"/>
      <c r="E2499" s="7"/>
      <c r="F2499" s="7"/>
      <c r="G2499" s="7"/>
      <c r="H2499" s="7"/>
      <c r="I2499" s="7"/>
    </row>
    <row r="2500" spans="1:9">
      <c r="A2500" s="4"/>
      <c r="B2500" s="7"/>
      <c r="C2500" s="7"/>
      <c r="D2500" s="7"/>
      <c r="E2500" s="7"/>
      <c r="F2500" s="7"/>
      <c r="G2500" s="7"/>
      <c r="H2500" s="7"/>
      <c r="I2500" s="7"/>
    </row>
    <row r="2501" spans="1:9">
      <c r="A2501" s="4"/>
      <c r="B2501" s="7"/>
      <c r="C2501" s="7"/>
      <c r="D2501" s="7"/>
      <c r="E2501" s="7"/>
      <c r="F2501" s="7"/>
      <c r="G2501" s="7"/>
      <c r="H2501" s="7"/>
      <c r="I2501" s="7"/>
    </row>
    <row r="2502" spans="1:9">
      <c r="A2502" s="4"/>
      <c r="B2502" s="7"/>
      <c r="C2502" s="7"/>
      <c r="D2502" s="7"/>
      <c r="E2502" s="7"/>
      <c r="F2502" s="7"/>
      <c r="G2502" s="7"/>
      <c r="H2502" s="7"/>
      <c r="I2502" s="7"/>
    </row>
    <row r="2503" spans="1:9">
      <c r="A2503" s="4"/>
      <c r="B2503" s="7"/>
      <c r="C2503" s="7"/>
      <c r="D2503" s="7"/>
      <c r="E2503" s="7"/>
      <c r="F2503" s="7"/>
      <c r="G2503" s="7"/>
      <c r="H2503" s="7"/>
      <c r="I2503" s="7"/>
    </row>
    <row r="2504" spans="1:9">
      <c r="A2504" s="4"/>
      <c r="B2504" s="7"/>
      <c r="C2504" s="7"/>
      <c r="D2504" s="7"/>
      <c r="E2504" s="7"/>
      <c r="F2504" s="7"/>
      <c r="G2504" s="7"/>
      <c r="H2504" s="7"/>
      <c r="I2504" s="7"/>
    </row>
    <row r="2505" spans="1:9">
      <c r="A2505" s="4"/>
      <c r="B2505" s="7"/>
      <c r="C2505" s="7"/>
      <c r="D2505" s="7"/>
      <c r="E2505" s="7"/>
      <c r="F2505" s="7"/>
      <c r="G2505" s="7"/>
      <c r="H2505" s="7"/>
      <c r="I2505" s="7"/>
    </row>
    <row r="2506" spans="1:9">
      <c r="A2506" s="4"/>
      <c r="B2506" s="7"/>
      <c r="C2506" s="7"/>
      <c r="D2506" s="7"/>
      <c r="E2506" s="7"/>
      <c r="F2506" s="7"/>
      <c r="G2506" s="7"/>
      <c r="H2506" s="7"/>
      <c r="I2506" s="7"/>
    </row>
    <row r="2507" spans="1:9">
      <c r="A2507" s="4"/>
      <c r="B2507" s="7"/>
      <c r="C2507" s="7"/>
      <c r="D2507" s="7"/>
      <c r="E2507" s="7"/>
      <c r="F2507" s="7"/>
      <c r="G2507" s="7"/>
      <c r="H2507" s="7"/>
      <c r="I2507" s="7"/>
    </row>
    <row r="2508" spans="1:9">
      <c r="A2508" s="4"/>
      <c r="B2508" s="7"/>
      <c r="C2508" s="7"/>
      <c r="D2508" s="7"/>
      <c r="E2508" s="7"/>
      <c r="F2508" s="7"/>
      <c r="G2508" s="7"/>
      <c r="H2508" s="7"/>
      <c r="I2508" s="7"/>
    </row>
    <row r="2509" spans="1:9">
      <c r="A2509" s="4"/>
      <c r="B2509" s="7"/>
      <c r="C2509" s="7"/>
      <c r="D2509" s="7"/>
      <c r="E2509" s="7"/>
      <c r="F2509" s="7"/>
      <c r="G2509" s="7"/>
      <c r="H2509" s="7"/>
      <c r="I2509" s="7"/>
    </row>
    <row r="2510" spans="1:9">
      <c r="A2510" s="4"/>
      <c r="B2510" s="7"/>
      <c r="C2510" s="7"/>
      <c r="D2510" s="7"/>
      <c r="E2510" s="7"/>
      <c r="F2510" s="7"/>
      <c r="G2510" s="7"/>
      <c r="H2510" s="7"/>
      <c r="I2510" s="7"/>
    </row>
    <row r="2511" spans="1:9">
      <c r="A2511" s="4"/>
      <c r="B2511" s="7"/>
      <c r="C2511" s="7"/>
      <c r="D2511" s="7"/>
      <c r="E2511" s="7"/>
      <c r="F2511" s="7"/>
      <c r="G2511" s="7"/>
      <c r="H2511" s="7"/>
      <c r="I2511" s="7"/>
    </row>
    <row r="2512" spans="1:9">
      <c r="A2512" s="4"/>
      <c r="B2512" s="7"/>
      <c r="C2512" s="7"/>
      <c r="D2512" s="7"/>
      <c r="E2512" s="7"/>
      <c r="F2512" s="7"/>
      <c r="G2512" s="7"/>
      <c r="H2512" s="7"/>
      <c r="I2512" s="7"/>
    </row>
    <row r="2513" spans="1:9">
      <c r="A2513" s="4"/>
      <c r="B2513" s="7"/>
      <c r="C2513" s="7"/>
      <c r="D2513" s="7"/>
      <c r="E2513" s="7"/>
      <c r="F2513" s="7"/>
      <c r="G2513" s="7"/>
      <c r="H2513" s="7"/>
      <c r="I2513" s="7"/>
    </row>
    <row r="2514" spans="1:9">
      <c r="A2514" s="4"/>
      <c r="B2514" s="7"/>
      <c r="C2514" s="7"/>
      <c r="D2514" s="7"/>
      <c r="E2514" s="7"/>
      <c r="F2514" s="7"/>
      <c r="G2514" s="7"/>
      <c r="H2514" s="7"/>
      <c r="I2514" s="7"/>
    </row>
    <row r="2515" spans="1:9">
      <c r="A2515" s="4"/>
      <c r="B2515" s="7"/>
      <c r="C2515" s="7"/>
      <c r="D2515" s="7"/>
      <c r="E2515" s="7"/>
      <c r="F2515" s="7"/>
      <c r="G2515" s="7"/>
      <c r="H2515" s="7"/>
      <c r="I2515" s="7"/>
    </row>
    <row r="2516" spans="1:9">
      <c r="A2516" s="4"/>
      <c r="B2516" s="7"/>
      <c r="C2516" s="7"/>
      <c r="D2516" s="7"/>
      <c r="E2516" s="7"/>
      <c r="F2516" s="7"/>
      <c r="G2516" s="7"/>
      <c r="H2516" s="7"/>
      <c r="I2516" s="7"/>
    </row>
    <row r="2517" spans="1:9">
      <c r="A2517" s="4"/>
      <c r="B2517" s="7"/>
      <c r="C2517" s="7"/>
      <c r="D2517" s="7"/>
      <c r="E2517" s="7"/>
      <c r="F2517" s="7"/>
      <c r="G2517" s="7"/>
      <c r="H2517" s="7"/>
      <c r="I2517" s="7"/>
    </row>
    <row r="2518" spans="1:9">
      <c r="A2518" s="4"/>
      <c r="B2518" s="7"/>
      <c r="C2518" s="7"/>
      <c r="D2518" s="7"/>
      <c r="E2518" s="7"/>
      <c r="F2518" s="7"/>
      <c r="G2518" s="7"/>
      <c r="H2518" s="7"/>
      <c r="I2518" s="7"/>
    </row>
    <row r="2519" spans="1:9">
      <c r="A2519" s="4"/>
      <c r="B2519" s="7"/>
      <c r="C2519" s="7"/>
      <c r="D2519" s="7"/>
      <c r="E2519" s="7"/>
      <c r="F2519" s="7"/>
      <c r="G2519" s="7"/>
      <c r="H2519" s="7"/>
      <c r="I2519" s="7"/>
    </row>
    <row r="2520" spans="1:9">
      <c r="A2520" s="4"/>
      <c r="B2520" s="7"/>
      <c r="C2520" s="7"/>
      <c r="D2520" s="7"/>
      <c r="E2520" s="7"/>
      <c r="F2520" s="7"/>
      <c r="G2520" s="7"/>
      <c r="H2520" s="7"/>
      <c r="I2520" s="7"/>
    </row>
    <row r="2521" spans="1:9">
      <c r="A2521" s="4"/>
      <c r="B2521" s="7"/>
      <c r="C2521" s="7"/>
      <c r="D2521" s="7"/>
      <c r="E2521" s="7"/>
      <c r="F2521" s="7"/>
      <c r="G2521" s="7"/>
      <c r="H2521" s="7"/>
      <c r="I2521" s="7"/>
    </row>
    <row r="2522" spans="1:9">
      <c r="A2522" s="4"/>
      <c r="B2522" s="7"/>
      <c r="C2522" s="7"/>
      <c r="D2522" s="7"/>
      <c r="E2522" s="7"/>
      <c r="F2522" s="7"/>
      <c r="G2522" s="7"/>
      <c r="H2522" s="7"/>
      <c r="I2522" s="7"/>
    </row>
    <row r="2523" spans="1:9">
      <c r="A2523" s="4"/>
      <c r="B2523" s="7"/>
      <c r="C2523" s="7"/>
      <c r="D2523" s="7"/>
      <c r="E2523" s="7"/>
      <c r="F2523" s="7"/>
      <c r="G2523" s="7"/>
      <c r="H2523" s="7"/>
      <c r="I2523" s="7"/>
    </row>
    <row r="2524" spans="1:9">
      <c r="A2524" s="4"/>
      <c r="B2524" s="7"/>
      <c r="C2524" s="7"/>
      <c r="D2524" s="7"/>
      <c r="E2524" s="7"/>
      <c r="F2524" s="7"/>
      <c r="G2524" s="7"/>
      <c r="H2524" s="7"/>
      <c r="I2524" s="7"/>
    </row>
    <row r="2525" spans="1:9">
      <c r="A2525" s="4"/>
      <c r="B2525" s="7"/>
      <c r="C2525" s="7"/>
      <c r="D2525" s="7"/>
      <c r="E2525" s="7"/>
      <c r="F2525" s="7"/>
      <c r="G2525" s="7"/>
      <c r="H2525" s="7"/>
      <c r="I2525" s="7"/>
    </row>
    <row r="2526" spans="1:9">
      <c r="A2526" s="4"/>
      <c r="B2526" s="7"/>
      <c r="C2526" s="7"/>
      <c r="D2526" s="7"/>
      <c r="E2526" s="7"/>
      <c r="F2526" s="7"/>
      <c r="G2526" s="7"/>
      <c r="H2526" s="7"/>
      <c r="I2526" s="7"/>
    </row>
    <row r="2527" spans="1:9">
      <c r="A2527" s="4"/>
      <c r="B2527" s="7"/>
      <c r="C2527" s="7"/>
      <c r="D2527" s="7"/>
      <c r="E2527" s="7"/>
      <c r="F2527" s="7"/>
      <c r="G2527" s="7"/>
      <c r="H2527" s="7"/>
      <c r="I2527" s="7"/>
    </row>
    <row r="2528" spans="1:9">
      <c r="A2528" s="4"/>
      <c r="B2528" s="7"/>
      <c r="C2528" s="7"/>
      <c r="D2528" s="7"/>
      <c r="E2528" s="7"/>
      <c r="F2528" s="7"/>
      <c r="G2528" s="7"/>
      <c r="H2528" s="7"/>
      <c r="I2528" s="7"/>
    </row>
    <row r="2529" spans="1:9">
      <c r="A2529" s="4"/>
      <c r="B2529" s="7"/>
      <c r="C2529" s="7"/>
      <c r="D2529" s="7"/>
      <c r="E2529" s="7"/>
      <c r="F2529" s="7"/>
      <c r="G2529" s="7"/>
      <c r="H2529" s="7"/>
      <c r="I2529" s="7"/>
    </row>
    <row r="2530" spans="1:9">
      <c r="A2530" s="4"/>
      <c r="B2530" s="7"/>
      <c r="C2530" s="7"/>
      <c r="D2530" s="7"/>
      <c r="E2530" s="7"/>
      <c r="F2530" s="7"/>
      <c r="G2530" s="7"/>
      <c r="H2530" s="7"/>
      <c r="I2530" s="7"/>
    </row>
    <row r="2531" spans="1:9">
      <c r="A2531" s="4"/>
      <c r="B2531" s="7"/>
      <c r="C2531" s="7"/>
      <c r="D2531" s="7"/>
      <c r="E2531" s="7"/>
      <c r="F2531" s="7"/>
      <c r="G2531" s="7"/>
      <c r="H2531" s="7"/>
      <c r="I2531" s="7"/>
    </row>
    <row r="2532" spans="1:9">
      <c r="A2532" s="4"/>
      <c r="B2532" s="7"/>
      <c r="C2532" s="7"/>
      <c r="D2532" s="7"/>
      <c r="E2532" s="7"/>
      <c r="F2532" s="7"/>
      <c r="G2532" s="7"/>
      <c r="H2532" s="7"/>
      <c r="I2532" s="7"/>
    </row>
    <row r="2533" spans="1:9">
      <c r="A2533" s="4"/>
      <c r="B2533" s="7"/>
      <c r="C2533" s="7"/>
      <c r="D2533" s="7"/>
      <c r="E2533" s="7"/>
      <c r="F2533" s="7"/>
      <c r="G2533" s="7"/>
      <c r="H2533" s="7"/>
      <c r="I2533" s="7"/>
    </row>
    <row r="2534" spans="1:9">
      <c r="A2534" s="4"/>
      <c r="B2534" s="7"/>
      <c r="C2534" s="7"/>
      <c r="D2534" s="7"/>
      <c r="E2534" s="7"/>
      <c r="F2534" s="7"/>
      <c r="G2534" s="7"/>
      <c r="H2534" s="7"/>
      <c r="I2534" s="7"/>
    </row>
    <row r="2535" spans="1:9">
      <c r="A2535" s="4"/>
      <c r="B2535" s="7"/>
      <c r="C2535" s="7"/>
      <c r="D2535" s="7"/>
      <c r="E2535" s="7"/>
      <c r="F2535" s="7"/>
      <c r="G2535" s="7"/>
      <c r="H2535" s="7"/>
      <c r="I2535" s="7"/>
    </row>
    <row r="2536" spans="1:9">
      <c r="A2536" s="4"/>
      <c r="B2536" s="7"/>
      <c r="C2536" s="7"/>
      <c r="D2536" s="7"/>
      <c r="E2536" s="7"/>
      <c r="F2536" s="7"/>
      <c r="G2536" s="7"/>
      <c r="H2536" s="7"/>
      <c r="I2536" s="7"/>
    </row>
    <row r="2537" spans="1:9">
      <c r="A2537" s="4"/>
      <c r="B2537" s="7"/>
      <c r="C2537" s="7"/>
      <c r="D2537" s="7"/>
      <c r="E2537" s="7"/>
      <c r="F2537" s="7"/>
      <c r="G2537" s="7"/>
      <c r="H2537" s="7"/>
      <c r="I2537" s="7"/>
    </row>
    <row r="2538" spans="1:9">
      <c r="A2538" s="4"/>
      <c r="B2538" s="7"/>
      <c r="C2538" s="7"/>
      <c r="D2538" s="7"/>
      <c r="E2538" s="7"/>
      <c r="F2538" s="7"/>
      <c r="G2538" s="7"/>
      <c r="H2538" s="7"/>
      <c r="I2538" s="7"/>
    </row>
    <row r="2539" spans="1:9">
      <c r="A2539" s="4"/>
      <c r="B2539" s="7"/>
      <c r="C2539" s="7"/>
      <c r="D2539" s="7"/>
      <c r="E2539" s="7"/>
      <c r="F2539" s="7"/>
      <c r="G2539" s="7"/>
      <c r="H2539" s="7"/>
      <c r="I2539" s="7"/>
    </row>
    <row r="2540" spans="1:9">
      <c r="A2540" s="4"/>
      <c r="B2540" s="7"/>
      <c r="C2540" s="7"/>
      <c r="D2540" s="7"/>
      <c r="E2540" s="7"/>
      <c r="F2540" s="7"/>
      <c r="G2540" s="7"/>
      <c r="H2540" s="7"/>
      <c r="I2540" s="7"/>
    </row>
    <row r="2541" spans="1:9">
      <c r="A2541" s="4"/>
      <c r="B2541" s="7"/>
      <c r="C2541" s="7"/>
      <c r="D2541" s="7"/>
      <c r="E2541" s="7"/>
      <c r="F2541" s="7"/>
      <c r="G2541" s="7"/>
      <c r="H2541" s="7"/>
      <c r="I2541" s="7"/>
    </row>
    <row r="2542" spans="1:9">
      <c r="A2542" s="4"/>
      <c r="B2542" s="7"/>
      <c r="C2542" s="7"/>
      <c r="D2542" s="7"/>
      <c r="E2542" s="7"/>
      <c r="F2542" s="7"/>
      <c r="G2542" s="7"/>
      <c r="H2542" s="7"/>
      <c r="I2542" s="7"/>
    </row>
    <row r="2543" spans="1:9">
      <c r="A2543" s="4"/>
      <c r="B2543" s="7"/>
      <c r="C2543" s="7"/>
      <c r="D2543" s="7"/>
      <c r="E2543" s="7"/>
      <c r="F2543" s="7"/>
      <c r="G2543" s="7"/>
      <c r="H2543" s="7"/>
      <c r="I2543" s="7"/>
    </row>
    <row r="2544" spans="1:9">
      <c r="A2544" s="4"/>
      <c r="B2544" s="7"/>
      <c r="C2544" s="7"/>
      <c r="D2544" s="7"/>
      <c r="E2544" s="7"/>
      <c r="F2544" s="7"/>
      <c r="G2544" s="7"/>
      <c r="H2544" s="7"/>
      <c r="I2544" s="7"/>
    </row>
    <row r="2545" spans="1:9">
      <c r="A2545" s="4"/>
      <c r="B2545" s="7"/>
      <c r="C2545" s="7"/>
      <c r="D2545" s="7"/>
      <c r="E2545" s="7"/>
      <c r="F2545" s="7"/>
      <c r="G2545" s="7"/>
      <c r="H2545" s="7"/>
      <c r="I2545" s="7"/>
    </row>
    <row r="2546" spans="1:9">
      <c r="A2546" s="4"/>
      <c r="B2546" s="7"/>
      <c r="C2546" s="7"/>
      <c r="D2546" s="7"/>
      <c r="E2546" s="7"/>
      <c r="F2546" s="7"/>
      <c r="G2546" s="7"/>
      <c r="H2546" s="7"/>
      <c r="I2546" s="7"/>
    </row>
    <row r="2547" spans="1:9">
      <c r="A2547" s="4"/>
      <c r="B2547" s="7"/>
      <c r="C2547" s="7"/>
      <c r="D2547" s="7"/>
      <c r="E2547" s="7"/>
      <c r="F2547" s="7"/>
      <c r="G2547" s="7"/>
      <c r="H2547" s="7"/>
      <c r="I2547" s="7"/>
    </row>
    <row r="2548" spans="1:9">
      <c r="A2548" s="4"/>
      <c r="B2548" s="7"/>
      <c r="C2548" s="7"/>
      <c r="D2548" s="7"/>
      <c r="E2548" s="7"/>
      <c r="F2548" s="7"/>
      <c r="G2548" s="7"/>
      <c r="H2548" s="7"/>
      <c r="I2548" s="7"/>
    </row>
    <row r="2549" spans="1:9">
      <c r="A2549" s="4"/>
      <c r="B2549" s="7"/>
      <c r="C2549" s="7"/>
      <c r="D2549" s="7"/>
      <c r="E2549" s="7"/>
      <c r="F2549" s="7"/>
      <c r="G2549" s="7"/>
      <c r="H2549" s="7"/>
      <c r="I2549" s="7"/>
    </row>
    <row r="2550" spans="1:9">
      <c r="A2550" s="4"/>
      <c r="B2550" s="7"/>
      <c r="C2550" s="7"/>
      <c r="D2550" s="7"/>
      <c r="E2550" s="7"/>
      <c r="F2550" s="7"/>
      <c r="G2550" s="7"/>
      <c r="H2550" s="7"/>
      <c r="I2550" s="7"/>
    </row>
    <row r="2551" spans="1:9">
      <c r="A2551" s="4"/>
      <c r="B2551" s="7"/>
      <c r="C2551" s="7"/>
      <c r="D2551" s="7"/>
      <c r="E2551" s="7"/>
      <c r="F2551" s="7"/>
      <c r="G2551" s="7"/>
      <c r="H2551" s="7"/>
      <c r="I2551" s="7"/>
    </row>
    <row r="2552" spans="1:9">
      <c r="A2552" s="4"/>
      <c r="B2552" s="7"/>
      <c r="C2552" s="7"/>
      <c r="D2552" s="7"/>
      <c r="E2552" s="7"/>
      <c r="F2552" s="7"/>
      <c r="G2552" s="7"/>
      <c r="H2552" s="7"/>
      <c r="I2552" s="7"/>
    </row>
    <row r="2553" spans="1:9">
      <c r="A2553" s="4"/>
      <c r="B2553" s="7"/>
      <c r="C2553" s="7"/>
      <c r="D2553" s="7"/>
      <c r="E2553" s="7"/>
      <c r="F2553" s="7"/>
      <c r="G2553" s="7"/>
      <c r="H2553" s="7"/>
      <c r="I2553" s="7"/>
    </row>
    <row r="2554" spans="1:9">
      <c r="A2554" s="4"/>
      <c r="B2554" s="7"/>
      <c r="C2554" s="7"/>
      <c r="D2554" s="7"/>
      <c r="E2554" s="7"/>
      <c r="F2554" s="7"/>
      <c r="G2554" s="7"/>
      <c r="H2554" s="7"/>
      <c r="I2554" s="7"/>
    </row>
    <row r="2555" spans="1:9">
      <c r="A2555" s="4"/>
      <c r="B2555" s="7"/>
      <c r="C2555" s="7"/>
      <c r="D2555" s="7"/>
      <c r="E2555" s="7"/>
      <c r="F2555" s="7"/>
      <c r="G2555" s="7"/>
      <c r="H2555" s="7"/>
      <c r="I2555" s="7"/>
    </row>
    <row r="2556" spans="1:9">
      <c r="A2556" s="4"/>
      <c r="B2556" s="7"/>
      <c r="C2556" s="7"/>
      <c r="D2556" s="7"/>
      <c r="E2556" s="7"/>
      <c r="F2556" s="7"/>
      <c r="G2556" s="7"/>
      <c r="H2556" s="7"/>
      <c r="I2556" s="7"/>
    </row>
    <row r="2557" spans="1:9">
      <c r="A2557" s="4"/>
      <c r="B2557" s="7"/>
      <c r="C2557" s="7"/>
      <c r="D2557" s="7"/>
      <c r="E2557" s="7"/>
      <c r="F2557" s="7"/>
      <c r="G2557" s="7"/>
      <c r="H2557" s="7"/>
      <c r="I2557" s="7"/>
    </row>
    <row r="2558" spans="1:9">
      <c r="A2558" s="4"/>
      <c r="B2558" s="7"/>
      <c r="C2558" s="7"/>
      <c r="D2558" s="7"/>
      <c r="E2558" s="7"/>
      <c r="F2558" s="7"/>
      <c r="G2558" s="7"/>
      <c r="H2558" s="7"/>
      <c r="I2558" s="7"/>
    </row>
    <row r="2559" spans="1:9">
      <c r="A2559" s="4"/>
      <c r="B2559" s="7"/>
      <c r="C2559" s="7"/>
      <c r="D2559" s="7"/>
      <c r="E2559" s="7"/>
      <c r="F2559" s="7"/>
      <c r="G2559" s="7"/>
      <c r="H2559" s="7"/>
      <c r="I2559" s="7"/>
    </row>
    <row r="2560" spans="1:9">
      <c r="A2560" s="4"/>
      <c r="B2560" s="7"/>
      <c r="C2560" s="7"/>
      <c r="D2560" s="7"/>
      <c r="E2560" s="7"/>
      <c r="F2560" s="7"/>
      <c r="G2560" s="7"/>
      <c r="H2560" s="7"/>
      <c r="I2560" s="7"/>
    </row>
    <row r="2561" spans="1:9">
      <c r="A2561" s="4"/>
      <c r="B2561" s="7"/>
      <c r="C2561" s="7"/>
      <c r="D2561" s="7"/>
      <c r="E2561" s="7"/>
      <c r="F2561" s="7"/>
      <c r="G2561" s="7"/>
      <c r="H2561" s="7"/>
      <c r="I2561" s="7"/>
    </row>
    <row r="2562" spans="1:9">
      <c r="A2562" s="4"/>
      <c r="B2562" s="7"/>
      <c r="C2562" s="7"/>
      <c r="D2562" s="7"/>
      <c r="E2562" s="7"/>
      <c r="F2562" s="7"/>
      <c r="G2562" s="7"/>
      <c r="H2562" s="7"/>
      <c r="I2562" s="7"/>
    </row>
    <row r="2563" spans="1:9">
      <c r="A2563" s="4"/>
      <c r="B2563" s="7"/>
      <c r="C2563" s="7"/>
      <c r="D2563" s="7"/>
      <c r="E2563" s="7"/>
      <c r="F2563" s="7"/>
      <c r="G2563" s="7"/>
      <c r="H2563" s="7"/>
      <c r="I2563" s="7"/>
    </row>
    <row r="2564" spans="1:9">
      <c r="A2564" s="4"/>
      <c r="B2564" s="7"/>
      <c r="C2564" s="7"/>
      <c r="D2564" s="7"/>
      <c r="E2564" s="7"/>
      <c r="F2564" s="7"/>
      <c r="G2564" s="7"/>
      <c r="H2564" s="7"/>
      <c r="I2564" s="7"/>
    </row>
    <row r="2565" spans="1:9">
      <c r="A2565" s="4"/>
      <c r="B2565" s="7"/>
      <c r="C2565" s="7"/>
      <c r="D2565" s="7"/>
      <c r="E2565" s="7"/>
      <c r="F2565" s="7"/>
      <c r="G2565" s="7"/>
      <c r="H2565" s="7"/>
      <c r="I2565" s="7"/>
    </row>
    <row r="2566" spans="1:9">
      <c r="A2566" s="4"/>
      <c r="B2566" s="7"/>
      <c r="C2566" s="7"/>
      <c r="D2566" s="7"/>
      <c r="E2566" s="7"/>
      <c r="F2566" s="7"/>
      <c r="G2566" s="7"/>
      <c r="H2566" s="7"/>
      <c r="I2566" s="7"/>
    </row>
    <row r="2567" spans="1:9">
      <c r="A2567" s="4"/>
      <c r="B2567" s="7"/>
      <c r="C2567" s="7"/>
      <c r="D2567" s="7"/>
      <c r="E2567" s="7"/>
      <c r="F2567" s="7"/>
      <c r="G2567" s="7"/>
      <c r="H2567" s="7"/>
      <c r="I2567" s="7"/>
    </row>
    <row r="2568" spans="1:9">
      <c r="A2568" s="4"/>
      <c r="B2568" s="7"/>
      <c r="C2568" s="7"/>
      <c r="D2568" s="7"/>
      <c r="E2568" s="7"/>
      <c r="F2568" s="7"/>
      <c r="G2568" s="7"/>
      <c r="H2568" s="7"/>
      <c r="I2568" s="7"/>
    </row>
    <row r="2569" spans="1:9">
      <c r="A2569" s="4"/>
      <c r="B2569" s="7"/>
      <c r="C2569" s="7"/>
      <c r="D2569" s="7"/>
      <c r="E2569" s="7"/>
      <c r="F2569" s="7"/>
      <c r="G2569" s="7"/>
      <c r="H2569" s="7"/>
      <c r="I2569" s="7"/>
    </row>
    <row r="2570" spans="1:9">
      <c r="A2570" s="4"/>
      <c r="B2570" s="7"/>
      <c r="C2570" s="7"/>
      <c r="D2570" s="7"/>
      <c r="E2570" s="7"/>
      <c r="F2570" s="7"/>
      <c r="G2570" s="7"/>
      <c r="H2570" s="7"/>
      <c r="I2570" s="7"/>
    </row>
    <row r="2571" spans="1:9">
      <c r="A2571" s="4"/>
      <c r="B2571" s="7"/>
      <c r="C2571" s="7"/>
      <c r="D2571" s="7"/>
      <c r="E2571" s="7"/>
      <c r="F2571" s="7"/>
      <c r="G2571" s="7"/>
      <c r="H2571" s="7"/>
      <c r="I2571" s="7"/>
    </row>
    <row r="2572" spans="1:9">
      <c r="A2572" s="4"/>
      <c r="B2572" s="7"/>
      <c r="C2572" s="7"/>
      <c r="D2572" s="7"/>
      <c r="E2572" s="7"/>
      <c r="F2572" s="7"/>
      <c r="G2572" s="7"/>
      <c r="H2572" s="7"/>
      <c r="I2572" s="7"/>
    </row>
    <row r="2573" spans="1:9">
      <c r="A2573" s="4"/>
      <c r="B2573" s="7"/>
      <c r="C2573" s="7"/>
      <c r="D2573" s="7"/>
      <c r="E2573" s="7"/>
      <c r="F2573" s="7"/>
      <c r="G2573" s="7"/>
      <c r="H2573" s="7"/>
      <c r="I2573" s="7"/>
    </row>
    <row r="2574" spans="1:9">
      <c r="A2574" s="4"/>
      <c r="B2574" s="7"/>
      <c r="C2574" s="7"/>
      <c r="D2574" s="7"/>
      <c r="E2574" s="7"/>
      <c r="F2574" s="7"/>
      <c r="G2574" s="7"/>
      <c r="H2574" s="7"/>
      <c r="I2574" s="7"/>
    </row>
    <row r="2575" spans="1:9">
      <c r="A2575" s="4"/>
      <c r="B2575" s="7"/>
      <c r="C2575" s="7"/>
      <c r="D2575" s="7"/>
      <c r="E2575" s="7"/>
      <c r="F2575" s="7"/>
      <c r="G2575" s="7"/>
      <c r="H2575" s="7"/>
      <c r="I2575" s="7"/>
    </row>
    <row r="2576" spans="1:9">
      <c r="A2576" s="4"/>
      <c r="B2576" s="7"/>
      <c r="C2576" s="7"/>
      <c r="D2576" s="7"/>
      <c r="E2576" s="7"/>
      <c r="F2576" s="7"/>
      <c r="G2576" s="7"/>
      <c r="H2576" s="7"/>
      <c r="I2576" s="7"/>
    </row>
    <row r="2577" spans="1:9">
      <c r="A2577" s="4"/>
      <c r="B2577" s="7"/>
      <c r="C2577" s="7"/>
      <c r="D2577" s="7"/>
      <c r="E2577" s="7"/>
      <c r="F2577" s="7"/>
      <c r="G2577" s="7"/>
      <c r="H2577" s="7"/>
      <c r="I2577" s="7"/>
    </row>
    <row r="2578" spans="1:9">
      <c r="A2578" s="4"/>
      <c r="B2578" s="7"/>
      <c r="C2578" s="7"/>
      <c r="D2578" s="7"/>
      <c r="E2578" s="7"/>
      <c r="F2578" s="7"/>
      <c r="G2578" s="7"/>
      <c r="H2578" s="7"/>
      <c r="I2578" s="7"/>
    </row>
    <row r="2579" spans="1:9">
      <c r="A2579" s="4"/>
      <c r="B2579" s="7"/>
      <c r="C2579" s="7"/>
      <c r="D2579" s="7"/>
      <c r="E2579" s="7"/>
      <c r="F2579" s="7"/>
      <c r="G2579" s="7"/>
      <c r="H2579" s="7"/>
      <c r="I2579" s="7"/>
    </row>
    <row r="2580" spans="1:9">
      <c r="A2580" s="4"/>
      <c r="B2580" s="7"/>
      <c r="C2580" s="7"/>
      <c r="D2580" s="7"/>
      <c r="E2580" s="7"/>
      <c r="F2580" s="7"/>
      <c r="G2580" s="7"/>
      <c r="H2580" s="7"/>
      <c r="I2580" s="7"/>
    </row>
    <row r="2581" spans="1:9">
      <c r="A2581" s="4"/>
      <c r="B2581" s="7"/>
      <c r="C2581" s="7"/>
      <c r="D2581" s="7"/>
      <c r="E2581" s="7"/>
      <c r="F2581" s="7"/>
      <c r="G2581" s="7"/>
      <c r="H2581" s="7"/>
      <c r="I2581" s="7"/>
    </row>
    <row r="2582" spans="1:9">
      <c r="A2582" s="4"/>
      <c r="B2582" s="7"/>
      <c r="C2582" s="7"/>
      <c r="D2582" s="7"/>
      <c r="E2582" s="7"/>
      <c r="F2582" s="7"/>
      <c r="G2582" s="7"/>
      <c r="H2582" s="7"/>
      <c r="I2582" s="7"/>
    </row>
    <row r="2583" spans="1:9">
      <c r="A2583" s="4"/>
      <c r="B2583" s="7"/>
      <c r="C2583" s="7"/>
      <c r="D2583" s="7"/>
      <c r="E2583" s="7"/>
      <c r="F2583" s="7"/>
      <c r="G2583" s="7"/>
      <c r="H2583" s="7"/>
      <c r="I2583" s="7"/>
    </row>
    <row r="2584" spans="1:9">
      <c r="A2584" s="4"/>
      <c r="B2584" s="7"/>
      <c r="C2584" s="7"/>
      <c r="D2584" s="7"/>
      <c r="E2584" s="7"/>
      <c r="F2584" s="7"/>
      <c r="G2584" s="7"/>
      <c r="H2584" s="7"/>
      <c r="I2584" s="7"/>
    </row>
    <row r="2585" spans="1:9" ht="18" customHeight="1">
      <c r="A2585" s="4"/>
      <c r="B2585" s="8"/>
      <c r="C2585" s="8"/>
      <c r="D2585" s="8"/>
      <c r="E2585" s="8"/>
      <c r="F2585" s="8"/>
      <c r="G2585" s="8"/>
      <c r="H2585" s="8"/>
      <c r="I2585" s="8"/>
    </row>
    <row r="2587" spans="1:9">
      <c r="A2587" s="3"/>
    </row>
    <row r="2588" spans="1:9">
      <c r="A2588" s="3"/>
    </row>
    <row r="2589" spans="1:9">
      <c r="A2589" s="3"/>
    </row>
    <row r="2590" spans="1:9">
      <c r="A2590" s="3"/>
    </row>
  </sheetData>
  <mergeCells count="16">
    <mergeCell ref="B7:C7"/>
    <mergeCell ref="D7:E7"/>
    <mergeCell ref="F7:G7"/>
    <mergeCell ref="H7:I7"/>
    <mergeCell ref="B655:C655"/>
    <mergeCell ref="D655:E655"/>
    <mergeCell ref="F655:G655"/>
    <mergeCell ref="H655:I655"/>
    <mergeCell ref="B1303:C1303"/>
    <mergeCell ref="D1303:E1303"/>
    <mergeCell ref="F1303:G1303"/>
    <mergeCell ref="H1303:I1303"/>
    <mergeCell ref="B1951:C1951"/>
    <mergeCell ref="D1951:E1951"/>
    <mergeCell ref="F1951:G1951"/>
    <mergeCell ref="H1951:I195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45DB-19D7-4027-95C3-4E0779BC2109}">
  <sheetPr codeName="Sheet15"/>
  <dimension ref="A1:I1942"/>
  <sheetViews>
    <sheetView workbookViewId="0">
      <selection activeCell="D5" sqref="D5"/>
    </sheetView>
  </sheetViews>
  <sheetFormatPr defaultRowHeight="14.5"/>
  <cols>
    <col min="1" max="1" width="17" style="2" customWidth="1" collapsed="1"/>
    <col min="2" max="9" width="14" style="2" customWidth="1" collapsed="1"/>
    <col min="10" max="16384" width="8.7265625" style="2"/>
  </cols>
  <sheetData>
    <row r="1" spans="1:9" ht="15.5">
      <c r="A1" s="1" t="s">
        <v>0</v>
      </c>
    </row>
    <row r="2" spans="1:9">
      <c r="A2" s="3" t="s">
        <v>1</v>
      </c>
    </row>
    <row r="4" spans="1:9">
      <c r="A4" s="4" t="s">
        <v>2</v>
      </c>
      <c r="B4" s="4" t="s">
        <v>653</v>
      </c>
    </row>
    <row r="5" spans="1:9">
      <c r="A5" s="4" t="s">
        <v>4</v>
      </c>
      <c r="B5" s="4" t="s">
        <v>5</v>
      </c>
    </row>
    <row r="7" spans="1:9" ht="65" customHeight="1">
      <c r="A7" s="5" t="s">
        <v>6</v>
      </c>
      <c r="B7" s="226" t="s">
        <v>7</v>
      </c>
      <c r="C7" s="227"/>
      <c r="D7" s="226" t="s">
        <v>8</v>
      </c>
      <c r="E7" s="227"/>
      <c r="F7" s="226" t="s">
        <v>9</v>
      </c>
      <c r="G7" s="227"/>
      <c r="H7" s="226" t="s">
        <v>10</v>
      </c>
      <c r="I7" s="227"/>
    </row>
    <row r="8" spans="1:9" ht="26" customHeight="1">
      <c r="B8" s="6" t="s">
        <v>11</v>
      </c>
      <c r="C8" s="6" t="s">
        <v>12</v>
      </c>
      <c r="D8" s="6" t="s">
        <v>11</v>
      </c>
      <c r="E8" s="6" t="s">
        <v>12</v>
      </c>
      <c r="F8" s="6" t="s">
        <v>11</v>
      </c>
      <c r="G8" s="6" t="s">
        <v>12</v>
      </c>
      <c r="H8" s="6" t="s">
        <v>11</v>
      </c>
      <c r="I8" s="6" t="s">
        <v>12</v>
      </c>
    </row>
    <row r="9" spans="1:9">
      <c r="A9" s="4" t="s">
        <v>13</v>
      </c>
      <c r="B9" s="7">
        <v>47700</v>
      </c>
      <c r="C9" s="7">
        <v>5800</v>
      </c>
      <c r="D9" s="7">
        <v>36900</v>
      </c>
      <c r="E9" s="7">
        <v>5100</v>
      </c>
      <c r="F9" s="7">
        <v>1200</v>
      </c>
      <c r="G9" s="7" t="s">
        <v>14</v>
      </c>
      <c r="H9" s="7">
        <v>1700</v>
      </c>
      <c r="I9" s="7" t="s">
        <v>14</v>
      </c>
    </row>
    <row r="10" spans="1:9">
      <c r="A10" s="4" t="s">
        <v>15</v>
      </c>
      <c r="B10" s="7">
        <v>52300</v>
      </c>
      <c r="C10" s="7">
        <v>7900</v>
      </c>
      <c r="D10" s="7">
        <v>41400</v>
      </c>
      <c r="E10" s="7">
        <v>7000</v>
      </c>
      <c r="F10" s="7">
        <v>2200</v>
      </c>
      <c r="G10" s="7" t="s">
        <v>14</v>
      </c>
      <c r="H10" s="7">
        <v>3200</v>
      </c>
      <c r="I10" s="7">
        <v>2000</v>
      </c>
    </row>
    <row r="11" spans="1:9">
      <c r="A11" s="4" t="s">
        <v>16</v>
      </c>
      <c r="B11" s="7">
        <v>51200</v>
      </c>
      <c r="C11" s="7">
        <v>5100</v>
      </c>
      <c r="D11" s="7">
        <v>41300</v>
      </c>
      <c r="E11" s="7">
        <v>4600</v>
      </c>
      <c r="F11" s="7">
        <v>1000</v>
      </c>
      <c r="G11" s="7" t="s">
        <v>14</v>
      </c>
      <c r="H11" s="7">
        <v>2600</v>
      </c>
      <c r="I11" s="7">
        <v>1100</v>
      </c>
    </row>
    <row r="12" spans="1:9">
      <c r="A12" s="4" t="s">
        <v>17</v>
      </c>
      <c r="B12" s="7">
        <v>50800</v>
      </c>
      <c r="C12" s="7">
        <v>6200</v>
      </c>
      <c r="D12" s="7">
        <v>36800</v>
      </c>
      <c r="E12" s="7">
        <v>5300</v>
      </c>
      <c r="F12" s="7">
        <v>1000</v>
      </c>
      <c r="G12" s="7" t="s">
        <v>14</v>
      </c>
      <c r="H12" s="7">
        <v>2000</v>
      </c>
      <c r="I12" s="7">
        <v>1200</v>
      </c>
    </row>
    <row r="13" spans="1:9">
      <c r="A13" s="4" t="s">
        <v>18</v>
      </c>
      <c r="B13" s="7">
        <v>65000</v>
      </c>
      <c r="C13" s="7">
        <v>9400</v>
      </c>
      <c r="D13" s="7">
        <v>48600</v>
      </c>
      <c r="E13" s="7">
        <v>8200</v>
      </c>
      <c r="F13" s="7">
        <v>1800</v>
      </c>
      <c r="G13" s="7" t="s">
        <v>14</v>
      </c>
      <c r="H13" s="7">
        <v>3500</v>
      </c>
      <c r="I13" s="7" t="s">
        <v>14</v>
      </c>
    </row>
    <row r="14" spans="1:9">
      <c r="A14" s="4" t="s">
        <v>19</v>
      </c>
      <c r="B14" s="7">
        <v>54700</v>
      </c>
      <c r="C14" s="7">
        <v>3600</v>
      </c>
      <c r="D14" s="7">
        <v>42100</v>
      </c>
      <c r="E14" s="7">
        <v>3200</v>
      </c>
      <c r="F14" s="7">
        <v>2100</v>
      </c>
      <c r="G14" s="7">
        <v>700</v>
      </c>
      <c r="H14" s="7">
        <v>1900</v>
      </c>
      <c r="I14" s="7">
        <v>700</v>
      </c>
    </row>
    <row r="15" spans="1:9">
      <c r="A15" s="4" t="s">
        <v>20</v>
      </c>
      <c r="B15" s="7">
        <v>51300</v>
      </c>
      <c r="C15" s="7">
        <v>8800</v>
      </c>
      <c r="D15" s="7">
        <v>39100</v>
      </c>
      <c r="E15" s="7">
        <v>7700</v>
      </c>
      <c r="F15" s="7">
        <v>2100</v>
      </c>
      <c r="G15" s="7" t="s">
        <v>14</v>
      </c>
      <c r="H15" s="7">
        <v>2300</v>
      </c>
      <c r="I15" s="7" t="s">
        <v>14</v>
      </c>
    </row>
    <row r="16" spans="1:9">
      <c r="A16" s="4" t="s">
        <v>21</v>
      </c>
      <c r="B16" s="7">
        <v>64200</v>
      </c>
      <c r="C16" s="7">
        <v>5900</v>
      </c>
      <c r="D16" s="7">
        <v>47800</v>
      </c>
      <c r="E16" s="7">
        <v>5100</v>
      </c>
      <c r="F16" s="7">
        <v>2700</v>
      </c>
      <c r="G16" s="7">
        <v>1200</v>
      </c>
      <c r="H16" s="7">
        <v>4200</v>
      </c>
      <c r="I16" s="7">
        <v>1500</v>
      </c>
    </row>
    <row r="17" spans="1:9">
      <c r="A17" s="4" t="s">
        <v>22</v>
      </c>
      <c r="B17" s="7">
        <v>57300</v>
      </c>
      <c r="C17" s="7">
        <v>3600</v>
      </c>
      <c r="D17" s="7">
        <v>39900</v>
      </c>
      <c r="E17" s="7">
        <v>3000</v>
      </c>
      <c r="F17" s="7">
        <v>3800</v>
      </c>
      <c r="G17" s="7">
        <v>900</v>
      </c>
      <c r="H17" s="7">
        <v>2600</v>
      </c>
      <c r="I17" s="7">
        <v>800</v>
      </c>
    </row>
    <row r="18" spans="1:9">
      <c r="A18" s="4" t="s">
        <v>23</v>
      </c>
      <c r="B18" s="7">
        <v>40000</v>
      </c>
      <c r="C18" s="7">
        <v>5500</v>
      </c>
      <c r="D18" s="7">
        <v>30400</v>
      </c>
      <c r="E18" s="7">
        <v>4800</v>
      </c>
      <c r="F18" s="7">
        <v>1000</v>
      </c>
      <c r="G18" s="7" t="s">
        <v>14</v>
      </c>
      <c r="H18" s="7">
        <v>2300</v>
      </c>
      <c r="I18" s="7" t="s">
        <v>14</v>
      </c>
    </row>
    <row r="19" spans="1:9">
      <c r="A19" s="4" t="s">
        <v>24</v>
      </c>
      <c r="B19" s="7">
        <v>56600</v>
      </c>
      <c r="C19" s="7">
        <v>5700</v>
      </c>
      <c r="D19" s="7">
        <v>42200</v>
      </c>
      <c r="E19" s="7">
        <v>4900</v>
      </c>
      <c r="F19" s="7">
        <v>2600</v>
      </c>
      <c r="G19" s="7">
        <v>1200</v>
      </c>
      <c r="H19" s="7">
        <v>5100</v>
      </c>
      <c r="I19" s="7">
        <v>1700</v>
      </c>
    </row>
    <row r="20" spans="1:9">
      <c r="A20" s="4" t="s">
        <v>25</v>
      </c>
      <c r="B20" s="7">
        <v>53400</v>
      </c>
      <c r="C20" s="7">
        <v>4500</v>
      </c>
      <c r="D20" s="7">
        <v>39300</v>
      </c>
      <c r="E20" s="7">
        <v>3800</v>
      </c>
      <c r="F20" s="7">
        <v>3200</v>
      </c>
      <c r="G20" s="7">
        <v>1100</v>
      </c>
      <c r="H20" s="7">
        <v>3800</v>
      </c>
      <c r="I20" s="7">
        <v>1200</v>
      </c>
    </row>
    <row r="21" spans="1:9">
      <c r="A21" s="4" t="s">
        <v>26</v>
      </c>
      <c r="B21" s="7">
        <v>60400</v>
      </c>
      <c r="C21" s="7">
        <v>4300</v>
      </c>
      <c r="D21" s="7">
        <v>40600</v>
      </c>
      <c r="E21" s="7">
        <v>3500</v>
      </c>
      <c r="F21" s="7">
        <v>3900</v>
      </c>
      <c r="G21" s="7">
        <v>1100</v>
      </c>
      <c r="H21" s="7">
        <v>2500</v>
      </c>
      <c r="I21" s="7">
        <v>900</v>
      </c>
    </row>
    <row r="22" spans="1:9">
      <c r="A22" s="4" t="s">
        <v>27</v>
      </c>
      <c r="B22" s="7">
        <v>57800</v>
      </c>
      <c r="C22" s="7">
        <v>4200</v>
      </c>
      <c r="D22" s="7">
        <v>42200</v>
      </c>
      <c r="E22" s="7">
        <v>3600</v>
      </c>
      <c r="F22" s="7">
        <v>2600</v>
      </c>
      <c r="G22" s="7">
        <v>900</v>
      </c>
      <c r="H22" s="7">
        <v>1700</v>
      </c>
      <c r="I22" s="7">
        <v>700</v>
      </c>
    </row>
    <row r="23" spans="1:9">
      <c r="A23" s="4" t="s">
        <v>28</v>
      </c>
      <c r="B23" s="7">
        <v>62300</v>
      </c>
      <c r="C23" s="7">
        <v>7700</v>
      </c>
      <c r="D23" s="7">
        <v>44300</v>
      </c>
      <c r="E23" s="7">
        <v>6500</v>
      </c>
      <c r="F23" s="7">
        <v>4100</v>
      </c>
      <c r="G23" s="7">
        <v>2000</v>
      </c>
      <c r="H23" s="7">
        <v>3100</v>
      </c>
      <c r="I23" s="7">
        <v>1700</v>
      </c>
    </row>
    <row r="24" spans="1:9">
      <c r="A24" s="4" t="s">
        <v>29</v>
      </c>
      <c r="B24" s="7">
        <v>70700</v>
      </c>
      <c r="C24" s="7">
        <v>8200</v>
      </c>
      <c r="D24" s="7">
        <v>48800</v>
      </c>
      <c r="E24" s="7">
        <v>6800</v>
      </c>
      <c r="F24" s="7">
        <v>3300</v>
      </c>
      <c r="G24" s="7">
        <v>1800</v>
      </c>
      <c r="H24" s="7">
        <v>3900</v>
      </c>
      <c r="I24" s="7">
        <v>1900</v>
      </c>
    </row>
    <row r="25" spans="1:9">
      <c r="A25" s="4" t="s">
        <v>30</v>
      </c>
      <c r="B25" s="7">
        <v>67400</v>
      </c>
      <c r="C25" s="7">
        <v>7800</v>
      </c>
      <c r="D25" s="7">
        <v>48900</v>
      </c>
      <c r="E25" s="7">
        <v>6700</v>
      </c>
      <c r="F25" s="7">
        <v>2000</v>
      </c>
      <c r="G25" s="7" t="s">
        <v>14</v>
      </c>
      <c r="H25" s="7">
        <v>3800</v>
      </c>
      <c r="I25" s="7">
        <v>1900</v>
      </c>
    </row>
    <row r="26" spans="1:9">
      <c r="A26" s="4" t="s">
        <v>31</v>
      </c>
      <c r="B26" s="7">
        <v>53000</v>
      </c>
      <c r="C26" s="7">
        <v>8700</v>
      </c>
      <c r="D26" s="7">
        <v>40100</v>
      </c>
      <c r="E26" s="7">
        <v>7500</v>
      </c>
      <c r="F26" s="7" t="s">
        <v>56</v>
      </c>
      <c r="G26" s="7" t="s">
        <v>56</v>
      </c>
      <c r="H26" s="7">
        <v>2000</v>
      </c>
      <c r="I26" s="7" t="s">
        <v>14</v>
      </c>
    </row>
    <row r="27" spans="1:9">
      <c r="A27" s="4" t="s">
        <v>32</v>
      </c>
      <c r="B27" s="7">
        <v>68800</v>
      </c>
      <c r="C27" s="7">
        <v>6500</v>
      </c>
      <c r="D27" s="7">
        <v>54000</v>
      </c>
      <c r="E27" s="7">
        <v>5700</v>
      </c>
      <c r="F27" s="7">
        <v>2800</v>
      </c>
      <c r="G27" s="7">
        <v>1300</v>
      </c>
      <c r="H27" s="7">
        <v>4100</v>
      </c>
      <c r="I27" s="7">
        <v>1600</v>
      </c>
    </row>
    <row r="28" spans="1:9">
      <c r="A28" s="4" t="s">
        <v>33</v>
      </c>
      <c r="B28" s="7">
        <v>57200</v>
      </c>
      <c r="C28" s="7">
        <v>9000</v>
      </c>
      <c r="D28" s="7">
        <v>45300</v>
      </c>
      <c r="E28" s="7">
        <v>8000</v>
      </c>
      <c r="F28" s="7">
        <v>1100</v>
      </c>
      <c r="G28" s="7" t="s">
        <v>14</v>
      </c>
      <c r="H28" s="7">
        <v>2100</v>
      </c>
      <c r="I28" s="7" t="s">
        <v>14</v>
      </c>
    </row>
    <row r="29" spans="1:9">
      <c r="A29" s="4" t="s">
        <v>34</v>
      </c>
      <c r="B29" s="7">
        <v>51300</v>
      </c>
      <c r="C29" s="7">
        <v>4100</v>
      </c>
      <c r="D29" s="7">
        <v>36900</v>
      </c>
      <c r="E29" s="7">
        <v>3500</v>
      </c>
      <c r="F29" s="7">
        <v>1500</v>
      </c>
      <c r="G29" s="7">
        <v>700</v>
      </c>
      <c r="H29" s="7">
        <v>2200</v>
      </c>
      <c r="I29" s="7">
        <v>900</v>
      </c>
    </row>
    <row r="30" spans="1:9">
      <c r="A30" s="4" t="s">
        <v>35</v>
      </c>
      <c r="B30" s="7">
        <v>53000</v>
      </c>
      <c r="C30" s="7">
        <v>6300</v>
      </c>
      <c r="D30" s="7">
        <v>42900</v>
      </c>
      <c r="E30" s="7">
        <v>5700</v>
      </c>
      <c r="F30" s="7">
        <v>1700</v>
      </c>
      <c r="G30" s="7" t="s">
        <v>14</v>
      </c>
      <c r="H30" s="7">
        <v>1600</v>
      </c>
      <c r="I30" s="7" t="s">
        <v>14</v>
      </c>
    </row>
    <row r="31" spans="1:9">
      <c r="A31" s="4" t="s">
        <v>36</v>
      </c>
      <c r="B31" s="7">
        <v>50800</v>
      </c>
      <c r="C31" s="7">
        <v>4200</v>
      </c>
      <c r="D31" s="7">
        <v>37900</v>
      </c>
      <c r="E31" s="7">
        <v>3700</v>
      </c>
      <c r="F31" s="7">
        <v>2600</v>
      </c>
      <c r="G31" s="7">
        <v>1000</v>
      </c>
      <c r="H31" s="7">
        <v>2900</v>
      </c>
      <c r="I31" s="7">
        <v>1000</v>
      </c>
    </row>
    <row r="32" spans="1:9">
      <c r="A32" s="4" t="s">
        <v>37</v>
      </c>
      <c r="B32" s="7">
        <v>50300</v>
      </c>
      <c r="C32" s="7">
        <v>5100</v>
      </c>
      <c r="D32" s="7">
        <v>37800</v>
      </c>
      <c r="E32" s="7">
        <v>4400</v>
      </c>
      <c r="F32" s="7">
        <v>2500</v>
      </c>
      <c r="G32" s="7">
        <v>1100</v>
      </c>
      <c r="H32" s="7">
        <v>2000</v>
      </c>
      <c r="I32" s="7">
        <v>1000</v>
      </c>
    </row>
    <row r="33" spans="1:9">
      <c r="A33" s="4" t="s">
        <v>38</v>
      </c>
      <c r="B33" s="7">
        <v>70100</v>
      </c>
      <c r="C33" s="7">
        <v>6100</v>
      </c>
      <c r="D33" s="7">
        <v>53600</v>
      </c>
      <c r="E33" s="7">
        <v>5300</v>
      </c>
      <c r="F33" s="7">
        <v>2200</v>
      </c>
      <c r="G33" s="7">
        <v>1100</v>
      </c>
      <c r="H33" s="7">
        <v>2600</v>
      </c>
      <c r="I33" s="7">
        <v>1200</v>
      </c>
    </row>
    <row r="34" spans="1:9">
      <c r="A34" s="4" t="s">
        <v>39</v>
      </c>
      <c r="B34" s="7">
        <v>64500</v>
      </c>
      <c r="C34" s="7">
        <v>6100</v>
      </c>
      <c r="D34" s="7">
        <v>50000</v>
      </c>
      <c r="E34" s="7">
        <v>5400</v>
      </c>
      <c r="F34" s="7">
        <v>4400</v>
      </c>
      <c r="G34" s="7">
        <v>1600</v>
      </c>
      <c r="H34" s="7">
        <v>3400</v>
      </c>
      <c r="I34" s="7">
        <v>1400</v>
      </c>
    </row>
    <row r="35" spans="1:9">
      <c r="A35" s="4" t="s">
        <v>40</v>
      </c>
      <c r="B35" s="7">
        <v>58200</v>
      </c>
      <c r="C35" s="7">
        <v>5800</v>
      </c>
      <c r="D35" s="7">
        <v>44900</v>
      </c>
      <c r="E35" s="7">
        <v>5100</v>
      </c>
      <c r="F35" s="7">
        <v>2300</v>
      </c>
      <c r="G35" s="7">
        <v>1100</v>
      </c>
      <c r="H35" s="7">
        <v>2600</v>
      </c>
      <c r="I35" s="7">
        <v>1200</v>
      </c>
    </row>
    <row r="36" spans="1:9">
      <c r="A36" s="4" t="s">
        <v>41</v>
      </c>
      <c r="B36" s="7">
        <v>49000</v>
      </c>
      <c r="C36" s="7">
        <v>6200</v>
      </c>
      <c r="D36" s="7">
        <v>34700</v>
      </c>
      <c r="E36" s="7">
        <v>5200</v>
      </c>
      <c r="F36" s="7">
        <v>1500</v>
      </c>
      <c r="G36" s="7" t="s">
        <v>14</v>
      </c>
      <c r="H36" s="7">
        <v>1300</v>
      </c>
      <c r="I36" s="7" t="s">
        <v>14</v>
      </c>
    </row>
    <row r="37" spans="1:9">
      <c r="A37" s="4" t="s">
        <v>42</v>
      </c>
      <c r="B37" s="7">
        <v>53000</v>
      </c>
      <c r="C37" s="7">
        <v>5500</v>
      </c>
      <c r="D37" s="7">
        <v>39700</v>
      </c>
      <c r="E37" s="7">
        <v>4800</v>
      </c>
      <c r="F37" s="7">
        <v>1600</v>
      </c>
      <c r="G37" s="7">
        <v>1000</v>
      </c>
      <c r="H37" s="7">
        <v>3300</v>
      </c>
      <c r="I37" s="7">
        <v>1400</v>
      </c>
    </row>
    <row r="38" spans="1:9">
      <c r="A38" s="4" t="s">
        <v>43</v>
      </c>
      <c r="B38" s="7">
        <v>63900</v>
      </c>
      <c r="C38" s="7">
        <v>6000</v>
      </c>
      <c r="D38" s="7">
        <v>51800</v>
      </c>
      <c r="E38" s="7">
        <v>5400</v>
      </c>
      <c r="F38" s="7">
        <v>2800</v>
      </c>
      <c r="G38" s="7">
        <v>1300</v>
      </c>
      <c r="H38" s="7">
        <v>1700</v>
      </c>
      <c r="I38" s="7">
        <v>1000</v>
      </c>
    </row>
    <row r="39" spans="1:9">
      <c r="A39" s="4" t="s">
        <v>44</v>
      </c>
      <c r="B39" s="7">
        <v>61000</v>
      </c>
      <c r="C39" s="7">
        <v>5700</v>
      </c>
      <c r="D39" s="7">
        <v>45700</v>
      </c>
      <c r="E39" s="7">
        <v>5000</v>
      </c>
      <c r="F39" s="7">
        <v>1700</v>
      </c>
      <c r="G39" s="7">
        <v>1000</v>
      </c>
      <c r="H39" s="7">
        <v>3800</v>
      </c>
      <c r="I39" s="7">
        <v>1400</v>
      </c>
    </row>
    <row r="40" spans="1:9">
      <c r="A40" s="4" t="s">
        <v>45</v>
      </c>
      <c r="B40" s="7">
        <v>48600</v>
      </c>
      <c r="C40" s="7">
        <v>7400</v>
      </c>
      <c r="D40" s="7">
        <v>37600</v>
      </c>
      <c r="E40" s="7">
        <v>6500</v>
      </c>
      <c r="F40" s="7" t="s">
        <v>56</v>
      </c>
      <c r="G40" s="7" t="s">
        <v>56</v>
      </c>
      <c r="H40" s="7">
        <v>1100</v>
      </c>
      <c r="I40" s="7" t="s">
        <v>14</v>
      </c>
    </row>
    <row r="41" spans="1:9">
      <c r="A41" s="4" t="s">
        <v>46</v>
      </c>
      <c r="B41" s="7">
        <v>54700</v>
      </c>
      <c r="C41" s="7">
        <v>7300</v>
      </c>
      <c r="D41" s="7">
        <v>38300</v>
      </c>
      <c r="E41" s="7">
        <v>6100</v>
      </c>
      <c r="F41" s="7">
        <v>1300</v>
      </c>
      <c r="G41" s="7" t="s">
        <v>14</v>
      </c>
      <c r="H41" s="7">
        <v>1500</v>
      </c>
      <c r="I41" s="7" t="s">
        <v>14</v>
      </c>
    </row>
    <row r="42" spans="1:9">
      <c r="A42" s="4" t="s">
        <v>47</v>
      </c>
      <c r="B42" s="7">
        <v>67700</v>
      </c>
      <c r="C42" s="7">
        <v>4700</v>
      </c>
      <c r="D42" s="7">
        <v>44900</v>
      </c>
      <c r="E42" s="7">
        <v>3800</v>
      </c>
      <c r="F42" s="7">
        <v>2900</v>
      </c>
      <c r="G42" s="7">
        <v>1000</v>
      </c>
      <c r="H42" s="7">
        <v>3400</v>
      </c>
      <c r="I42" s="7">
        <v>1100</v>
      </c>
    </row>
    <row r="43" spans="1:9">
      <c r="A43" s="4" t="s">
        <v>48</v>
      </c>
      <c r="B43" s="7">
        <v>80500</v>
      </c>
      <c r="C43" s="7">
        <v>9400</v>
      </c>
      <c r="D43" s="7">
        <v>61000</v>
      </c>
      <c r="E43" s="7">
        <v>8200</v>
      </c>
      <c r="F43" s="7">
        <v>4300</v>
      </c>
      <c r="G43" s="7">
        <v>2200</v>
      </c>
      <c r="H43" s="7">
        <v>8100</v>
      </c>
      <c r="I43" s="7">
        <v>3000</v>
      </c>
    </row>
    <row r="44" spans="1:9">
      <c r="A44" s="4" t="s">
        <v>49</v>
      </c>
      <c r="B44" s="7">
        <v>57200</v>
      </c>
      <c r="C44" s="7">
        <v>4900</v>
      </c>
      <c r="D44" s="7">
        <v>41200</v>
      </c>
      <c r="E44" s="7">
        <v>4200</v>
      </c>
      <c r="F44" s="7">
        <v>3800</v>
      </c>
      <c r="G44" s="7">
        <v>1300</v>
      </c>
      <c r="H44" s="7">
        <v>4900</v>
      </c>
      <c r="I44" s="7">
        <v>1400</v>
      </c>
    </row>
    <row r="45" spans="1:9">
      <c r="A45" s="4" t="s">
        <v>50</v>
      </c>
      <c r="B45" s="7">
        <v>43200</v>
      </c>
      <c r="C45" s="7">
        <v>3700</v>
      </c>
      <c r="D45" s="7">
        <v>32500</v>
      </c>
      <c r="E45" s="7">
        <v>3200</v>
      </c>
      <c r="F45" s="7">
        <v>2500</v>
      </c>
      <c r="G45" s="7">
        <v>900</v>
      </c>
      <c r="H45" s="7">
        <v>2800</v>
      </c>
      <c r="I45" s="7">
        <v>1000</v>
      </c>
    </row>
    <row r="46" spans="1:9">
      <c r="A46" s="4" t="s">
        <v>51</v>
      </c>
      <c r="B46" s="7">
        <v>58500</v>
      </c>
      <c r="C46" s="7">
        <v>6700</v>
      </c>
      <c r="D46" s="7">
        <v>45500</v>
      </c>
      <c r="E46" s="7">
        <v>5900</v>
      </c>
      <c r="F46" s="7">
        <v>2700</v>
      </c>
      <c r="G46" s="7">
        <v>1400</v>
      </c>
      <c r="H46" s="7">
        <v>2600</v>
      </c>
      <c r="I46" s="7">
        <v>1400</v>
      </c>
    </row>
    <row r="47" spans="1:9">
      <c r="A47" s="4" t="s">
        <v>52</v>
      </c>
      <c r="B47" s="7">
        <v>69000</v>
      </c>
      <c r="C47" s="7">
        <v>7400</v>
      </c>
      <c r="D47" s="7">
        <v>46500</v>
      </c>
      <c r="E47" s="7">
        <v>6100</v>
      </c>
      <c r="F47" s="7">
        <v>3300</v>
      </c>
      <c r="G47" s="7">
        <v>1600</v>
      </c>
      <c r="H47" s="7">
        <v>6300</v>
      </c>
      <c r="I47" s="7">
        <v>2200</v>
      </c>
    </row>
    <row r="48" spans="1:9">
      <c r="A48" s="4" t="s">
        <v>53</v>
      </c>
      <c r="B48" s="7">
        <v>53900</v>
      </c>
      <c r="C48" s="7">
        <v>6400</v>
      </c>
      <c r="D48" s="7">
        <v>44300</v>
      </c>
      <c r="E48" s="7">
        <v>5800</v>
      </c>
      <c r="F48" s="7">
        <v>2200</v>
      </c>
      <c r="G48" s="7" t="s">
        <v>14</v>
      </c>
      <c r="H48" s="7">
        <v>1800</v>
      </c>
      <c r="I48" s="7" t="s">
        <v>14</v>
      </c>
    </row>
    <row r="49" spans="1:9">
      <c r="A49" s="4" t="s">
        <v>54</v>
      </c>
      <c r="B49" s="7">
        <v>61400</v>
      </c>
      <c r="C49" s="7">
        <v>6300</v>
      </c>
      <c r="D49" s="7">
        <v>44300</v>
      </c>
      <c r="E49" s="7">
        <v>5300</v>
      </c>
      <c r="F49" s="7">
        <v>2000</v>
      </c>
      <c r="G49" s="7">
        <v>1100</v>
      </c>
      <c r="H49" s="7">
        <v>5300</v>
      </c>
      <c r="I49" s="7">
        <v>1800</v>
      </c>
    </row>
    <row r="50" spans="1:9">
      <c r="A50" s="4" t="s">
        <v>55</v>
      </c>
      <c r="B50" s="7">
        <v>53600</v>
      </c>
      <c r="C50" s="7">
        <v>9200</v>
      </c>
      <c r="D50" s="7">
        <v>43000</v>
      </c>
      <c r="E50" s="7">
        <v>8200</v>
      </c>
      <c r="F50" s="7">
        <v>2500</v>
      </c>
      <c r="G50" s="7" t="s">
        <v>14</v>
      </c>
      <c r="H50" s="7" t="s">
        <v>56</v>
      </c>
      <c r="I50" s="7" t="s">
        <v>56</v>
      </c>
    </row>
    <row r="51" spans="1:9">
      <c r="A51" s="4" t="s">
        <v>57</v>
      </c>
      <c r="B51" s="7">
        <v>56400</v>
      </c>
      <c r="C51" s="7">
        <v>5000</v>
      </c>
      <c r="D51" s="7">
        <v>42600</v>
      </c>
      <c r="E51" s="7">
        <v>4400</v>
      </c>
      <c r="F51" s="7">
        <v>1300</v>
      </c>
      <c r="G51" s="7" t="s">
        <v>14</v>
      </c>
      <c r="H51" s="7">
        <v>1500</v>
      </c>
      <c r="I51" s="7">
        <v>800</v>
      </c>
    </row>
    <row r="52" spans="1:9">
      <c r="A52" s="4" t="s">
        <v>58</v>
      </c>
      <c r="B52" s="7">
        <v>59000</v>
      </c>
      <c r="C52" s="7">
        <v>5200</v>
      </c>
      <c r="D52" s="7">
        <v>46500</v>
      </c>
      <c r="E52" s="7">
        <v>4600</v>
      </c>
      <c r="F52" s="7">
        <v>1800</v>
      </c>
      <c r="G52" s="7">
        <v>900</v>
      </c>
      <c r="H52" s="7">
        <v>2400</v>
      </c>
      <c r="I52" s="7">
        <v>1000</v>
      </c>
    </row>
    <row r="53" spans="1:9">
      <c r="A53" s="4" t="s">
        <v>59</v>
      </c>
      <c r="B53" s="7">
        <v>54600</v>
      </c>
      <c r="C53" s="7">
        <v>7300</v>
      </c>
      <c r="D53" s="7">
        <v>43700</v>
      </c>
      <c r="E53" s="7">
        <v>6600</v>
      </c>
      <c r="F53" s="7">
        <v>1400</v>
      </c>
      <c r="G53" s="7" t="s">
        <v>14</v>
      </c>
      <c r="H53" s="7">
        <v>2500</v>
      </c>
      <c r="I53" s="7">
        <v>1600</v>
      </c>
    </row>
    <row r="54" spans="1:9">
      <c r="A54" s="4" t="s">
        <v>60</v>
      </c>
      <c r="B54" s="7">
        <v>55100</v>
      </c>
      <c r="C54" s="7">
        <v>6200</v>
      </c>
      <c r="D54" s="7">
        <v>44400</v>
      </c>
      <c r="E54" s="7">
        <v>5600</v>
      </c>
      <c r="F54" s="7">
        <v>600</v>
      </c>
      <c r="G54" s="7" t="s">
        <v>14</v>
      </c>
      <c r="H54" s="7">
        <v>1800</v>
      </c>
      <c r="I54" s="7" t="s">
        <v>14</v>
      </c>
    </row>
    <row r="55" spans="1:9">
      <c r="A55" s="4" t="s">
        <v>61</v>
      </c>
      <c r="B55" s="7">
        <v>63500</v>
      </c>
      <c r="C55" s="7">
        <v>9800</v>
      </c>
      <c r="D55" s="7">
        <v>56300</v>
      </c>
      <c r="E55" s="7">
        <v>9300</v>
      </c>
      <c r="F55" s="7" t="s">
        <v>56</v>
      </c>
      <c r="G55" s="7" t="s">
        <v>56</v>
      </c>
      <c r="H55" s="7">
        <v>1700</v>
      </c>
      <c r="I55" s="7" t="s">
        <v>14</v>
      </c>
    </row>
    <row r="56" spans="1:9">
      <c r="A56" s="4" t="s">
        <v>62</v>
      </c>
      <c r="B56" s="7">
        <v>59600</v>
      </c>
      <c r="C56" s="7">
        <v>10900</v>
      </c>
      <c r="D56" s="7">
        <v>46800</v>
      </c>
      <c r="E56" s="7">
        <v>9600</v>
      </c>
      <c r="F56" s="7" t="s">
        <v>56</v>
      </c>
      <c r="G56" s="7" t="s">
        <v>56</v>
      </c>
      <c r="H56" s="7">
        <v>1700</v>
      </c>
      <c r="I56" s="7" t="s">
        <v>14</v>
      </c>
    </row>
    <row r="57" spans="1:9">
      <c r="A57" s="4" t="s">
        <v>63</v>
      </c>
      <c r="B57" s="7">
        <v>57100</v>
      </c>
      <c r="C57" s="7">
        <v>9500</v>
      </c>
      <c r="D57" s="7">
        <v>42900</v>
      </c>
      <c r="E57" s="7">
        <v>8200</v>
      </c>
      <c r="F57" s="7" t="s">
        <v>56</v>
      </c>
      <c r="G57" s="7" t="s">
        <v>56</v>
      </c>
      <c r="H57" s="7">
        <v>2600</v>
      </c>
      <c r="I57" s="7" t="s">
        <v>14</v>
      </c>
    </row>
    <row r="58" spans="1:9">
      <c r="A58" s="4" t="s">
        <v>64</v>
      </c>
      <c r="B58" s="7">
        <v>47400</v>
      </c>
      <c r="C58" s="7">
        <v>7600</v>
      </c>
      <c r="D58" s="7">
        <v>36900</v>
      </c>
      <c r="E58" s="7">
        <v>6700</v>
      </c>
      <c r="F58" s="7">
        <v>1300</v>
      </c>
      <c r="G58" s="7" t="s">
        <v>14</v>
      </c>
      <c r="H58" s="7">
        <v>2100</v>
      </c>
      <c r="I58" s="7" t="s">
        <v>14</v>
      </c>
    </row>
    <row r="59" spans="1:9">
      <c r="A59" s="4" t="s">
        <v>65</v>
      </c>
      <c r="B59" s="7">
        <v>70200</v>
      </c>
      <c r="C59" s="7">
        <v>11700</v>
      </c>
      <c r="D59" s="7">
        <v>56700</v>
      </c>
      <c r="E59" s="7">
        <v>10500</v>
      </c>
      <c r="F59" s="7" t="s">
        <v>56</v>
      </c>
      <c r="G59" s="7" t="s">
        <v>56</v>
      </c>
      <c r="H59" s="7">
        <v>1900</v>
      </c>
      <c r="I59" s="7" t="s">
        <v>14</v>
      </c>
    </row>
    <row r="60" spans="1:9">
      <c r="A60" s="4" t="s">
        <v>66</v>
      </c>
      <c r="B60" s="7">
        <v>48000</v>
      </c>
      <c r="C60" s="7">
        <v>5200</v>
      </c>
      <c r="D60" s="7">
        <v>39700</v>
      </c>
      <c r="E60" s="7">
        <v>4700</v>
      </c>
      <c r="F60" s="7">
        <v>2000</v>
      </c>
      <c r="G60" s="7">
        <v>1100</v>
      </c>
      <c r="H60" s="7">
        <v>2800</v>
      </c>
      <c r="I60" s="7">
        <v>1300</v>
      </c>
    </row>
    <row r="61" spans="1:9">
      <c r="A61" s="4" t="s">
        <v>67</v>
      </c>
      <c r="B61" s="7">
        <v>41700</v>
      </c>
      <c r="C61" s="7">
        <v>8300</v>
      </c>
      <c r="D61" s="7">
        <v>34300</v>
      </c>
      <c r="E61" s="7">
        <v>7500</v>
      </c>
      <c r="F61" s="7" t="s">
        <v>56</v>
      </c>
      <c r="G61" s="7" t="s">
        <v>56</v>
      </c>
      <c r="H61" s="7" t="s">
        <v>56</v>
      </c>
      <c r="I61" s="7" t="s">
        <v>56</v>
      </c>
    </row>
    <row r="62" spans="1:9">
      <c r="A62" s="4" t="s">
        <v>68</v>
      </c>
      <c r="B62" s="7">
        <v>54100</v>
      </c>
      <c r="C62" s="7">
        <v>10100</v>
      </c>
      <c r="D62" s="7">
        <v>40300</v>
      </c>
      <c r="E62" s="7">
        <v>8700</v>
      </c>
      <c r="F62" s="7">
        <v>2800</v>
      </c>
      <c r="G62" s="7" t="s">
        <v>14</v>
      </c>
      <c r="H62" s="7">
        <v>4700</v>
      </c>
      <c r="I62" s="7" t="s">
        <v>14</v>
      </c>
    </row>
    <row r="63" spans="1:9">
      <c r="A63" s="4" t="s">
        <v>69</v>
      </c>
      <c r="B63" s="7">
        <v>51400</v>
      </c>
      <c r="C63" s="7">
        <v>10200</v>
      </c>
      <c r="D63" s="7">
        <v>38200</v>
      </c>
      <c r="E63" s="7">
        <v>8800</v>
      </c>
      <c r="F63" s="7" t="s">
        <v>56</v>
      </c>
      <c r="G63" s="7" t="s">
        <v>56</v>
      </c>
      <c r="H63" s="7" t="s">
        <v>56</v>
      </c>
      <c r="I63" s="7" t="s">
        <v>56</v>
      </c>
    </row>
    <row r="64" spans="1:9">
      <c r="A64" s="4" t="s">
        <v>70</v>
      </c>
      <c r="B64" s="7">
        <v>77800</v>
      </c>
      <c r="C64" s="7">
        <v>8400</v>
      </c>
      <c r="D64" s="7">
        <v>60000</v>
      </c>
      <c r="E64" s="7">
        <v>7400</v>
      </c>
      <c r="F64" s="7">
        <v>1300</v>
      </c>
      <c r="G64" s="7" t="s">
        <v>14</v>
      </c>
      <c r="H64" s="7">
        <v>1800</v>
      </c>
      <c r="I64" s="7" t="s">
        <v>14</v>
      </c>
    </row>
    <row r="65" spans="1:9">
      <c r="A65" s="4" t="s">
        <v>71</v>
      </c>
      <c r="B65" s="7">
        <v>60500</v>
      </c>
      <c r="C65" s="7">
        <v>4600</v>
      </c>
      <c r="D65" s="7">
        <v>47000</v>
      </c>
      <c r="E65" s="7">
        <v>4000</v>
      </c>
      <c r="F65" s="7">
        <v>2100</v>
      </c>
      <c r="G65" s="7">
        <v>900</v>
      </c>
      <c r="H65" s="7">
        <v>2200</v>
      </c>
      <c r="I65" s="7">
        <v>900</v>
      </c>
    </row>
    <row r="66" spans="1:9">
      <c r="A66" s="4" t="s">
        <v>72</v>
      </c>
      <c r="B66" s="7">
        <v>50000</v>
      </c>
      <c r="C66" s="7">
        <v>6000</v>
      </c>
      <c r="D66" s="7">
        <v>39800</v>
      </c>
      <c r="E66" s="7">
        <v>5300</v>
      </c>
      <c r="F66" s="7">
        <v>600</v>
      </c>
      <c r="G66" s="7" t="s">
        <v>14</v>
      </c>
      <c r="H66" s="7">
        <v>3200</v>
      </c>
      <c r="I66" s="7">
        <v>1500</v>
      </c>
    </row>
    <row r="67" spans="1:9">
      <c r="A67" s="4" t="s">
        <v>73</v>
      </c>
      <c r="B67" s="7">
        <v>64300</v>
      </c>
      <c r="C67" s="7">
        <v>5700</v>
      </c>
      <c r="D67" s="7">
        <v>50300</v>
      </c>
      <c r="E67" s="7">
        <v>5000</v>
      </c>
      <c r="F67" s="7">
        <v>1900</v>
      </c>
      <c r="G67" s="7">
        <v>1000</v>
      </c>
      <c r="H67" s="7">
        <v>3900</v>
      </c>
      <c r="I67" s="7">
        <v>1400</v>
      </c>
    </row>
    <row r="68" spans="1:9">
      <c r="A68" s="4" t="s">
        <v>74</v>
      </c>
      <c r="B68" s="7">
        <v>53500</v>
      </c>
      <c r="C68" s="7">
        <v>10100</v>
      </c>
      <c r="D68" s="7">
        <v>45500</v>
      </c>
      <c r="E68" s="7">
        <v>9300</v>
      </c>
      <c r="F68" s="7">
        <v>2500</v>
      </c>
      <c r="G68" s="7" t="s">
        <v>14</v>
      </c>
      <c r="H68" s="7" t="s">
        <v>56</v>
      </c>
      <c r="I68" s="7" t="s">
        <v>56</v>
      </c>
    </row>
    <row r="69" spans="1:9">
      <c r="A69" s="4" t="s">
        <v>75</v>
      </c>
      <c r="B69" s="7">
        <v>66500</v>
      </c>
      <c r="C69" s="7">
        <v>5400</v>
      </c>
      <c r="D69" s="7">
        <v>49200</v>
      </c>
      <c r="E69" s="7">
        <v>4600</v>
      </c>
      <c r="F69" s="7">
        <v>1400</v>
      </c>
      <c r="G69" s="7">
        <v>800</v>
      </c>
      <c r="H69" s="7">
        <v>2300</v>
      </c>
      <c r="I69" s="7">
        <v>1000</v>
      </c>
    </row>
    <row r="70" spans="1:9">
      <c r="A70" s="4" t="s">
        <v>76</v>
      </c>
      <c r="B70" s="7">
        <v>52600</v>
      </c>
      <c r="C70" s="7">
        <v>9200</v>
      </c>
      <c r="D70" s="7">
        <v>42100</v>
      </c>
      <c r="E70" s="7">
        <v>8200</v>
      </c>
      <c r="F70" s="7">
        <v>1400</v>
      </c>
      <c r="G70" s="7" t="s">
        <v>14</v>
      </c>
      <c r="H70" s="7">
        <v>1400</v>
      </c>
      <c r="I70" s="7" t="s">
        <v>14</v>
      </c>
    </row>
    <row r="71" spans="1:9">
      <c r="A71" s="4" t="s">
        <v>77</v>
      </c>
      <c r="B71" s="7">
        <v>72500</v>
      </c>
      <c r="C71" s="7">
        <v>8300</v>
      </c>
      <c r="D71" s="7">
        <v>55000</v>
      </c>
      <c r="E71" s="7">
        <v>7200</v>
      </c>
      <c r="F71" s="7">
        <v>2500</v>
      </c>
      <c r="G71" s="7" t="s">
        <v>14</v>
      </c>
      <c r="H71" s="7">
        <v>3500</v>
      </c>
      <c r="I71" s="7">
        <v>1800</v>
      </c>
    </row>
    <row r="72" spans="1:9">
      <c r="A72" s="4" t="s">
        <v>78</v>
      </c>
      <c r="B72" s="7">
        <v>75000</v>
      </c>
      <c r="C72" s="7">
        <v>9800</v>
      </c>
      <c r="D72" s="7">
        <v>48800</v>
      </c>
      <c r="E72" s="7">
        <v>7900</v>
      </c>
      <c r="F72" s="7">
        <v>1400</v>
      </c>
      <c r="G72" s="7" t="s">
        <v>14</v>
      </c>
      <c r="H72" s="7">
        <v>4100</v>
      </c>
      <c r="I72" s="7">
        <v>2300</v>
      </c>
    </row>
    <row r="73" spans="1:9">
      <c r="A73" s="4" t="s">
        <v>79</v>
      </c>
      <c r="B73" s="7">
        <v>58400</v>
      </c>
      <c r="C73" s="7">
        <v>8200</v>
      </c>
      <c r="D73" s="7">
        <v>46000</v>
      </c>
      <c r="E73" s="7">
        <v>7300</v>
      </c>
      <c r="F73" s="7">
        <v>3900</v>
      </c>
      <c r="G73" s="7">
        <v>2100</v>
      </c>
      <c r="H73" s="7">
        <v>3000</v>
      </c>
      <c r="I73" s="7" t="s">
        <v>14</v>
      </c>
    </row>
    <row r="74" spans="1:9">
      <c r="A74" s="4" t="s">
        <v>80</v>
      </c>
      <c r="B74" s="7">
        <v>69000</v>
      </c>
      <c r="C74" s="7">
        <v>9000</v>
      </c>
      <c r="D74" s="7">
        <v>51000</v>
      </c>
      <c r="E74" s="7">
        <v>7800</v>
      </c>
      <c r="F74" s="7">
        <v>2500</v>
      </c>
      <c r="G74" s="7" t="s">
        <v>14</v>
      </c>
      <c r="H74" s="7">
        <v>3600</v>
      </c>
      <c r="I74" s="7">
        <v>2100</v>
      </c>
    </row>
    <row r="75" spans="1:9">
      <c r="A75" s="4" t="s">
        <v>81</v>
      </c>
      <c r="B75" s="7">
        <v>65800</v>
      </c>
      <c r="C75" s="7">
        <v>8700</v>
      </c>
      <c r="D75" s="7">
        <v>44500</v>
      </c>
      <c r="E75" s="7">
        <v>7100</v>
      </c>
      <c r="F75" s="7">
        <v>2800</v>
      </c>
      <c r="G75" s="7" t="s">
        <v>14</v>
      </c>
      <c r="H75" s="7">
        <v>3000</v>
      </c>
      <c r="I75" s="7" t="s">
        <v>14</v>
      </c>
    </row>
    <row r="76" spans="1:9">
      <c r="A76" s="4" t="s">
        <v>82</v>
      </c>
      <c r="B76" s="7">
        <v>56400</v>
      </c>
      <c r="C76" s="7">
        <v>9400</v>
      </c>
      <c r="D76" s="7">
        <v>46100</v>
      </c>
      <c r="E76" s="7">
        <v>8500</v>
      </c>
      <c r="F76" s="7">
        <v>2400</v>
      </c>
      <c r="G76" s="7" t="s">
        <v>14</v>
      </c>
      <c r="H76" s="7">
        <v>2300</v>
      </c>
      <c r="I76" s="7" t="s">
        <v>14</v>
      </c>
    </row>
    <row r="77" spans="1:9">
      <c r="A77" s="4" t="s">
        <v>83</v>
      </c>
      <c r="B77" s="7">
        <v>60600</v>
      </c>
      <c r="C77" s="7">
        <v>7500</v>
      </c>
      <c r="D77" s="7">
        <v>48700</v>
      </c>
      <c r="E77" s="7">
        <v>6700</v>
      </c>
      <c r="F77" s="7">
        <v>1900</v>
      </c>
      <c r="G77" s="7" t="s">
        <v>14</v>
      </c>
      <c r="H77" s="7">
        <v>2000</v>
      </c>
      <c r="I77" s="7" t="s">
        <v>14</v>
      </c>
    </row>
    <row r="78" spans="1:9">
      <c r="A78" s="4" t="s">
        <v>84</v>
      </c>
      <c r="B78" s="7">
        <v>86800</v>
      </c>
      <c r="C78" s="7">
        <v>11000</v>
      </c>
      <c r="D78" s="7">
        <v>58300</v>
      </c>
      <c r="E78" s="7">
        <v>9000</v>
      </c>
      <c r="F78" s="7">
        <v>2200</v>
      </c>
      <c r="G78" s="7" t="s">
        <v>14</v>
      </c>
      <c r="H78" s="7">
        <v>6000</v>
      </c>
      <c r="I78" s="7">
        <v>2900</v>
      </c>
    </row>
    <row r="79" spans="1:9">
      <c r="A79" s="4" t="s">
        <v>85</v>
      </c>
      <c r="B79" s="7">
        <v>94700</v>
      </c>
      <c r="C79" s="7">
        <v>11800</v>
      </c>
      <c r="D79" s="7">
        <v>65300</v>
      </c>
      <c r="E79" s="7">
        <v>9800</v>
      </c>
      <c r="F79" s="7">
        <v>2400</v>
      </c>
      <c r="G79" s="7" t="s">
        <v>14</v>
      </c>
      <c r="H79" s="7">
        <v>2700</v>
      </c>
      <c r="I79" s="7" t="s">
        <v>14</v>
      </c>
    </row>
    <row r="80" spans="1:9">
      <c r="A80" s="4" t="s">
        <v>86</v>
      </c>
      <c r="B80" s="7">
        <v>83000</v>
      </c>
      <c r="C80" s="7">
        <v>10700</v>
      </c>
      <c r="D80" s="7">
        <v>64500</v>
      </c>
      <c r="E80" s="7">
        <v>9400</v>
      </c>
      <c r="F80" s="7">
        <v>1200</v>
      </c>
      <c r="G80" s="7" t="s">
        <v>14</v>
      </c>
      <c r="H80" s="7">
        <v>4100</v>
      </c>
      <c r="I80" s="7">
        <v>2400</v>
      </c>
    </row>
    <row r="81" spans="1:9">
      <c r="A81" s="4" t="s">
        <v>87</v>
      </c>
      <c r="B81" s="7">
        <v>59800</v>
      </c>
      <c r="C81" s="7">
        <v>9500</v>
      </c>
      <c r="D81" s="7">
        <v>46500</v>
      </c>
      <c r="E81" s="7">
        <v>8400</v>
      </c>
      <c r="F81" s="7">
        <v>2200</v>
      </c>
      <c r="G81" s="7" t="s">
        <v>14</v>
      </c>
      <c r="H81" s="7">
        <v>2300</v>
      </c>
      <c r="I81" s="7" t="s">
        <v>14</v>
      </c>
    </row>
    <row r="82" spans="1:9">
      <c r="A82" s="4" t="s">
        <v>88</v>
      </c>
      <c r="B82" s="7">
        <v>59000</v>
      </c>
      <c r="C82" s="7">
        <v>5900</v>
      </c>
      <c r="D82" s="7">
        <v>41900</v>
      </c>
      <c r="E82" s="7">
        <v>5000</v>
      </c>
      <c r="F82" s="7">
        <v>1600</v>
      </c>
      <c r="G82" s="7" t="s">
        <v>14</v>
      </c>
      <c r="H82" s="7">
        <v>4500</v>
      </c>
      <c r="I82" s="7">
        <v>1600</v>
      </c>
    </row>
    <row r="83" spans="1:9">
      <c r="A83" s="4" t="s">
        <v>89</v>
      </c>
      <c r="B83" s="7">
        <v>71300</v>
      </c>
      <c r="C83" s="7">
        <v>6600</v>
      </c>
      <c r="D83" s="7">
        <v>49500</v>
      </c>
      <c r="E83" s="7">
        <v>5500</v>
      </c>
      <c r="F83" s="7">
        <v>3200</v>
      </c>
      <c r="G83" s="7">
        <v>1400</v>
      </c>
      <c r="H83" s="7">
        <v>5300</v>
      </c>
      <c r="I83" s="7">
        <v>1800</v>
      </c>
    </row>
    <row r="84" spans="1:9">
      <c r="A84" s="4" t="s">
        <v>90</v>
      </c>
      <c r="B84" s="7">
        <v>53800</v>
      </c>
      <c r="C84" s="7">
        <v>9800</v>
      </c>
      <c r="D84" s="7">
        <v>37300</v>
      </c>
      <c r="E84" s="7">
        <v>8200</v>
      </c>
      <c r="F84" s="7">
        <v>2900</v>
      </c>
      <c r="G84" s="7" t="s">
        <v>14</v>
      </c>
      <c r="H84" s="7">
        <v>1200</v>
      </c>
      <c r="I84" s="7" t="s">
        <v>14</v>
      </c>
    </row>
    <row r="85" spans="1:9">
      <c r="A85" s="4" t="s">
        <v>91</v>
      </c>
      <c r="B85" s="7">
        <v>46100</v>
      </c>
      <c r="C85" s="7">
        <v>7000</v>
      </c>
      <c r="D85" s="7">
        <v>37100</v>
      </c>
      <c r="E85" s="7">
        <v>6300</v>
      </c>
      <c r="F85" s="7" t="s">
        <v>56</v>
      </c>
      <c r="G85" s="7" t="s">
        <v>56</v>
      </c>
      <c r="H85" s="7">
        <v>1600</v>
      </c>
      <c r="I85" s="7" t="s">
        <v>14</v>
      </c>
    </row>
    <row r="86" spans="1:9">
      <c r="A86" s="4" t="s">
        <v>92</v>
      </c>
      <c r="B86" s="7">
        <v>59100</v>
      </c>
      <c r="C86" s="7">
        <v>10800</v>
      </c>
      <c r="D86" s="7">
        <v>45300</v>
      </c>
      <c r="E86" s="7">
        <v>9500</v>
      </c>
      <c r="F86" s="7">
        <v>1500</v>
      </c>
      <c r="G86" s="7" t="s">
        <v>14</v>
      </c>
      <c r="H86" s="7">
        <v>3200</v>
      </c>
      <c r="I86" s="7" t="s">
        <v>14</v>
      </c>
    </row>
    <row r="87" spans="1:9">
      <c r="A87" s="4" t="s">
        <v>93</v>
      </c>
      <c r="B87" s="7">
        <v>65100</v>
      </c>
      <c r="C87" s="7">
        <v>9900</v>
      </c>
      <c r="D87" s="7">
        <v>55400</v>
      </c>
      <c r="E87" s="7">
        <v>9100</v>
      </c>
      <c r="F87" s="7">
        <v>3600</v>
      </c>
      <c r="G87" s="7" t="s">
        <v>14</v>
      </c>
      <c r="H87" s="7" t="s">
        <v>56</v>
      </c>
      <c r="I87" s="7" t="s">
        <v>56</v>
      </c>
    </row>
    <row r="88" spans="1:9">
      <c r="A88" s="4" t="s">
        <v>94</v>
      </c>
      <c r="B88" s="7">
        <v>69400</v>
      </c>
      <c r="C88" s="7">
        <v>5900</v>
      </c>
      <c r="D88" s="7">
        <v>49400</v>
      </c>
      <c r="E88" s="7">
        <v>5000</v>
      </c>
      <c r="F88" s="7">
        <v>3700</v>
      </c>
      <c r="G88" s="7">
        <v>1400</v>
      </c>
      <c r="H88" s="7">
        <v>4400</v>
      </c>
      <c r="I88" s="7">
        <v>1500</v>
      </c>
    </row>
    <row r="89" spans="1:9">
      <c r="A89" s="4" t="s">
        <v>95</v>
      </c>
      <c r="B89" s="7">
        <v>60700</v>
      </c>
      <c r="C89" s="7">
        <v>6100</v>
      </c>
      <c r="D89" s="7">
        <v>46700</v>
      </c>
      <c r="E89" s="7">
        <v>5400</v>
      </c>
      <c r="F89" s="7">
        <v>1400</v>
      </c>
      <c r="G89" s="7">
        <v>900</v>
      </c>
      <c r="H89" s="7">
        <v>3100</v>
      </c>
      <c r="I89" s="7">
        <v>1400</v>
      </c>
    </row>
    <row r="90" spans="1:9">
      <c r="A90" s="4" t="s">
        <v>96</v>
      </c>
      <c r="B90" s="7">
        <v>79700</v>
      </c>
      <c r="C90" s="7">
        <v>7500</v>
      </c>
      <c r="D90" s="7">
        <v>64900</v>
      </c>
      <c r="E90" s="7">
        <v>6800</v>
      </c>
      <c r="F90" s="7">
        <v>3700</v>
      </c>
      <c r="G90" s="7">
        <v>1600</v>
      </c>
      <c r="H90" s="7">
        <v>3700</v>
      </c>
      <c r="I90" s="7">
        <v>1600</v>
      </c>
    </row>
    <row r="91" spans="1:9">
      <c r="A91" s="4" t="s">
        <v>97</v>
      </c>
      <c r="B91" s="7">
        <v>46300</v>
      </c>
      <c r="C91" s="7">
        <v>5300</v>
      </c>
      <c r="D91" s="7">
        <v>34400</v>
      </c>
      <c r="E91" s="7">
        <v>4600</v>
      </c>
      <c r="F91" s="7">
        <v>900</v>
      </c>
      <c r="G91" s="7" t="s">
        <v>14</v>
      </c>
      <c r="H91" s="7">
        <v>1700</v>
      </c>
      <c r="I91" s="7">
        <v>1000</v>
      </c>
    </row>
    <row r="92" spans="1:9">
      <c r="A92" s="4" t="s">
        <v>98</v>
      </c>
      <c r="B92" s="7">
        <v>49900</v>
      </c>
      <c r="C92" s="7">
        <v>8600</v>
      </c>
      <c r="D92" s="7">
        <v>44000</v>
      </c>
      <c r="E92" s="7">
        <v>8100</v>
      </c>
      <c r="F92" s="7">
        <v>1800</v>
      </c>
      <c r="G92" s="7" t="s">
        <v>14</v>
      </c>
      <c r="H92" s="7">
        <v>1200</v>
      </c>
      <c r="I92" s="7" t="s">
        <v>14</v>
      </c>
    </row>
    <row r="93" spans="1:9">
      <c r="A93" s="4" t="s">
        <v>99</v>
      </c>
      <c r="B93" s="7">
        <v>54500</v>
      </c>
      <c r="C93" s="7">
        <v>5800</v>
      </c>
      <c r="D93" s="7">
        <v>43700</v>
      </c>
      <c r="E93" s="7">
        <v>5200</v>
      </c>
      <c r="F93" s="7">
        <v>700</v>
      </c>
      <c r="G93" s="7" t="s">
        <v>14</v>
      </c>
      <c r="H93" s="7">
        <v>2800</v>
      </c>
      <c r="I93" s="7">
        <v>1300</v>
      </c>
    </row>
    <row r="94" spans="1:9">
      <c r="A94" s="4" t="s">
        <v>100</v>
      </c>
      <c r="B94" s="7">
        <v>61600</v>
      </c>
      <c r="C94" s="7">
        <v>5500</v>
      </c>
      <c r="D94" s="7">
        <v>44900</v>
      </c>
      <c r="E94" s="7">
        <v>4700</v>
      </c>
      <c r="F94" s="7">
        <v>2100</v>
      </c>
      <c r="G94" s="7">
        <v>1000</v>
      </c>
      <c r="H94" s="7">
        <v>4200</v>
      </c>
      <c r="I94" s="7">
        <v>1500</v>
      </c>
    </row>
    <row r="95" spans="1:9">
      <c r="A95" s="4" t="s">
        <v>101</v>
      </c>
      <c r="B95" s="7">
        <v>62100</v>
      </c>
      <c r="C95" s="7">
        <v>5500</v>
      </c>
      <c r="D95" s="7">
        <v>47200</v>
      </c>
      <c r="E95" s="7">
        <v>4800</v>
      </c>
      <c r="F95" s="7">
        <v>1600</v>
      </c>
      <c r="G95" s="7">
        <v>900</v>
      </c>
      <c r="H95" s="7">
        <v>4700</v>
      </c>
      <c r="I95" s="7">
        <v>1500</v>
      </c>
    </row>
    <row r="96" spans="1:9">
      <c r="A96" s="4" t="s">
        <v>102</v>
      </c>
      <c r="B96" s="7">
        <v>59900</v>
      </c>
      <c r="C96" s="7">
        <v>5700</v>
      </c>
      <c r="D96" s="7">
        <v>45600</v>
      </c>
      <c r="E96" s="7">
        <v>4900</v>
      </c>
      <c r="F96" s="7">
        <v>3000</v>
      </c>
      <c r="G96" s="7">
        <v>1300</v>
      </c>
      <c r="H96" s="7">
        <v>2900</v>
      </c>
      <c r="I96" s="7">
        <v>1200</v>
      </c>
    </row>
    <row r="97" spans="1:9">
      <c r="A97" s="4" t="s">
        <v>103</v>
      </c>
      <c r="B97" s="7">
        <v>55200</v>
      </c>
      <c r="C97" s="7">
        <v>6600</v>
      </c>
      <c r="D97" s="7">
        <v>45200</v>
      </c>
      <c r="E97" s="7">
        <v>6000</v>
      </c>
      <c r="F97" s="7">
        <v>1800</v>
      </c>
      <c r="G97" s="7" t="s">
        <v>14</v>
      </c>
      <c r="H97" s="7">
        <v>3100</v>
      </c>
      <c r="I97" s="7">
        <v>1600</v>
      </c>
    </row>
    <row r="98" spans="1:9">
      <c r="A98" s="4" t="s">
        <v>104</v>
      </c>
      <c r="B98" s="7">
        <v>61600</v>
      </c>
      <c r="C98" s="7">
        <v>5900</v>
      </c>
      <c r="D98" s="7">
        <v>50900</v>
      </c>
      <c r="E98" s="7">
        <v>5400</v>
      </c>
      <c r="F98" s="7">
        <v>2200</v>
      </c>
      <c r="G98" s="7">
        <v>1100</v>
      </c>
      <c r="H98" s="7">
        <v>1700</v>
      </c>
      <c r="I98" s="7">
        <v>1000</v>
      </c>
    </row>
    <row r="99" spans="1:9">
      <c r="A99" s="4" t="s">
        <v>105</v>
      </c>
      <c r="B99" s="7">
        <v>48300</v>
      </c>
      <c r="C99" s="7">
        <v>8600</v>
      </c>
      <c r="D99" s="7">
        <v>36300</v>
      </c>
      <c r="E99" s="7">
        <v>7500</v>
      </c>
      <c r="F99" s="7">
        <v>1400</v>
      </c>
      <c r="G99" s="7" t="s">
        <v>14</v>
      </c>
      <c r="H99" s="7">
        <v>2800</v>
      </c>
      <c r="I99" s="7" t="s">
        <v>14</v>
      </c>
    </row>
    <row r="100" spans="1:9">
      <c r="A100" s="4" t="s">
        <v>106</v>
      </c>
      <c r="B100" s="7">
        <v>52900</v>
      </c>
      <c r="C100" s="7">
        <v>7000</v>
      </c>
      <c r="D100" s="7">
        <v>40500</v>
      </c>
      <c r="E100" s="7">
        <v>6100</v>
      </c>
      <c r="F100" s="7">
        <v>1600</v>
      </c>
      <c r="G100" s="7" t="s">
        <v>14</v>
      </c>
      <c r="H100" s="7">
        <v>3300</v>
      </c>
      <c r="I100" s="7">
        <v>1800</v>
      </c>
    </row>
    <row r="101" spans="1:9">
      <c r="A101" s="4" t="s">
        <v>107</v>
      </c>
      <c r="B101" s="7">
        <v>58400</v>
      </c>
      <c r="C101" s="7">
        <v>5800</v>
      </c>
      <c r="D101" s="7">
        <v>45600</v>
      </c>
      <c r="E101" s="7">
        <v>5100</v>
      </c>
      <c r="F101" s="7">
        <v>1700</v>
      </c>
      <c r="G101" s="7">
        <v>1000</v>
      </c>
      <c r="H101" s="7">
        <v>2500</v>
      </c>
      <c r="I101" s="7">
        <v>1200</v>
      </c>
    </row>
    <row r="102" spans="1:9">
      <c r="A102" s="4" t="s">
        <v>108</v>
      </c>
      <c r="B102" s="7">
        <v>71200</v>
      </c>
      <c r="C102" s="7">
        <v>6500</v>
      </c>
      <c r="D102" s="7">
        <v>57200</v>
      </c>
      <c r="E102" s="7">
        <v>5800</v>
      </c>
      <c r="F102" s="7">
        <v>2000</v>
      </c>
      <c r="G102" s="7">
        <v>1100</v>
      </c>
      <c r="H102" s="7">
        <v>2900</v>
      </c>
      <c r="I102" s="7">
        <v>1300</v>
      </c>
    </row>
    <row r="103" spans="1:9">
      <c r="A103" s="4" t="s">
        <v>109</v>
      </c>
      <c r="B103" s="7">
        <v>60300</v>
      </c>
      <c r="C103" s="7">
        <v>6600</v>
      </c>
      <c r="D103" s="7">
        <v>50200</v>
      </c>
      <c r="E103" s="7">
        <v>6000</v>
      </c>
      <c r="F103" s="7">
        <v>2800</v>
      </c>
      <c r="G103" s="7">
        <v>1400</v>
      </c>
      <c r="H103" s="7">
        <v>1500</v>
      </c>
      <c r="I103" s="7">
        <v>1100</v>
      </c>
    </row>
    <row r="104" spans="1:9">
      <c r="A104" s="4" t="s">
        <v>110</v>
      </c>
      <c r="B104" s="7">
        <v>59700</v>
      </c>
      <c r="C104" s="7">
        <v>9900</v>
      </c>
      <c r="D104" s="7">
        <v>41800</v>
      </c>
      <c r="E104" s="7">
        <v>8300</v>
      </c>
      <c r="F104" s="7">
        <v>2700</v>
      </c>
      <c r="G104" s="7" t="s">
        <v>14</v>
      </c>
      <c r="H104" s="7">
        <v>3400</v>
      </c>
      <c r="I104" s="7" t="s">
        <v>14</v>
      </c>
    </row>
    <row r="105" spans="1:9">
      <c r="A105" s="4" t="s">
        <v>111</v>
      </c>
      <c r="B105" s="7">
        <v>47800</v>
      </c>
      <c r="C105" s="7">
        <v>7100</v>
      </c>
      <c r="D105" s="7">
        <v>42200</v>
      </c>
      <c r="E105" s="7">
        <v>6700</v>
      </c>
      <c r="F105" s="7" t="s">
        <v>56</v>
      </c>
      <c r="G105" s="7" t="s">
        <v>56</v>
      </c>
      <c r="H105" s="7" t="s">
        <v>56</v>
      </c>
      <c r="I105" s="7" t="s">
        <v>56</v>
      </c>
    </row>
    <row r="106" spans="1:9">
      <c r="A106" s="4" t="s">
        <v>112</v>
      </c>
      <c r="B106" s="7">
        <v>64200</v>
      </c>
      <c r="C106" s="7">
        <v>7700</v>
      </c>
      <c r="D106" s="7">
        <v>48700</v>
      </c>
      <c r="E106" s="7">
        <v>6700</v>
      </c>
      <c r="F106" s="7">
        <v>1000</v>
      </c>
      <c r="G106" s="7" t="s">
        <v>14</v>
      </c>
      <c r="H106" s="7">
        <v>3300</v>
      </c>
      <c r="I106" s="7">
        <v>1700</v>
      </c>
    </row>
    <row r="107" spans="1:9">
      <c r="A107" s="4" t="s">
        <v>113</v>
      </c>
      <c r="B107" s="7">
        <v>39200</v>
      </c>
      <c r="C107" s="7">
        <v>6100</v>
      </c>
      <c r="D107" s="7">
        <v>34500</v>
      </c>
      <c r="E107" s="7">
        <v>5700</v>
      </c>
      <c r="F107" s="7">
        <v>800</v>
      </c>
      <c r="G107" s="7" t="s">
        <v>14</v>
      </c>
      <c r="H107" s="7">
        <v>1000</v>
      </c>
      <c r="I107" s="7" t="s">
        <v>14</v>
      </c>
    </row>
    <row r="108" spans="1:9">
      <c r="A108" s="4" t="s">
        <v>114</v>
      </c>
      <c r="B108" s="7">
        <v>44400</v>
      </c>
      <c r="C108" s="7">
        <v>6400</v>
      </c>
      <c r="D108" s="7">
        <v>33600</v>
      </c>
      <c r="E108" s="7">
        <v>5600</v>
      </c>
      <c r="F108" s="7">
        <v>1300</v>
      </c>
      <c r="G108" s="7" t="s">
        <v>14</v>
      </c>
      <c r="H108" s="7">
        <v>2400</v>
      </c>
      <c r="I108" s="7">
        <v>1500</v>
      </c>
    </row>
    <row r="109" spans="1:9">
      <c r="A109" s="4" t="s">
        <v>115</v>
      </c>
      <c r="B109" s="7">
        <v>47700</v>
      </c>
      <c r="C109" s="7">
        <v>7400</v>
      </c>
      <c r="D109" s="7">
        <v>38200</v>
      </c>
      <c r="E109" s="7">
        <v>6600</v>
      </c>
      <c r="F109" s="7">
        <v>1300</v>
      </c>
      <c r="G109" s="7" t="s">
        <v>14</v>
      </c>
      <c r="H109" s="7">
        <v>3600</v>
      </c>
      <c r="I109" s="7">
        <v>2000</v>
      </c>
    </row>
    <row r="110" spans="1:9">
      <c r="A110" s="4" t="s">
        <v>116</v>
      </c>
      <c r="B110" s="7">
        <v>62900</v>
      </c>
      <c r="C110" s="7">
        <v>6500</v>
      </c>
      <c r="D110" s="7">
        <v>50600</v>
      </c>
      <c r="E110" s="7">
        <v>5800</v>
      </c>
      <c r="F110" s="7">
        <v>2900</v>
      </c>
      <c r="G110" s="7">
        <v>1400</v>
      </c>
      <c r="H110" s="7">
        <v>2700</v>
      </c>
      <c r="I110" s="7">
        <v>1400</v>
      </c>
    </row>
    <row r="111" spans="1:9">
      <c r="A111" s="4" t="s">
        <v>117</v>
      </c>
      <c r="B111" s="7">
        <v>49800</v>
      </c>
      <c r="C111" s="7">
        <v>9400</v>
      </c>
      <c r="D111" s="7">
        <v>43200</v>
      </c>
      <c r="E111" s="7">
        <v>8700</v>
      </c>
      <c r="F111" s="7">
        <v>1300</v>
      </c>
      <c r="G111" s="7" t="s">
        <v>14</v>
      </c>
      <c r="H111" s="7" t="s">
        <v>56</v>
      </c>
      <c r="I111" s="7" t="s">
        <v>56</v>
      </c>
    </row>
    <row r="112" spans="1:9">
      <c r="A112" s="4" t="s">
        <v>118</v>
      </c>
      <c r="B112" s="7">
        <v>80300</v>
      </c>
      <c r="C112" s="7">
        <v>8900</v>
      </c>
      <c r="D112" s="7">
        <v>63400</v>
      </c>
      <c r="E112" s="7">
        <v>7900</v>
      </c>
      <c r="F112" s="7">
        <v>3100</v>
      </c>
      <c r="G112" s="7">
        <v>1800</v>
      </c>
      <c r="H112" s="7">
        <v>3100</v>
      </c>
      <c r="I112" s="7">
        <v>1700</v>
      </c>
    </row>
    <row r="113" spans="1:9">
      <c r="A113" s="4" t="s">
        <v>119</v>
      </c>
      <c r="B113" s="7">
        <v>54300</v>
      </c>
      <c r="C113" s="7">
        <v>6000</v>
      </c>
      <c r="D113" s="7">
        <v>39500</v>
      </c>
      <c r="E113" s="7">
        <v>5100</v>
      </c>
      <c r="F113" s="7">
        <v>4300</v>
      </c>
      <c r="G113" s="7">
        <v>1700</v>
      </c>
      <c r="H113" s="7">
        <v>6700</v>
      </c>
      <c r="I113" s="7">
        <v>2100</v>
      </c>
    </row>
    <row r="114" spans="1:9">
      <c r="A114" s="4" t="s">
        <v>120</v>
      </c>
      <c r="B114" s="7">
        <v>60300</v>
      </c>
      <c r="C114" s="7">
        <v>6300</v>
      </c>
      <c r="D114" s="7">
        <v>46600</v>
      </c>
      <c r="E114" s="7">
        <v>5500</v>
      </c>
      <c r="F114" s="7">
        <v>2600</v>
      </c>
      <c r="G114" s="7">
        <v>1300</v>
      </c>
      <c r="H114" s="7">
        <v>4600</v>
      </c>
      <c r="I114" s="7">
        <v>1700</v>
      </c>
    </row>
    <row r="115" spans="1:9">
      <c r="A115" s="4" t="s">
        <v>121</v>
      </c>
      <c r="B115" s="7">
        <v>65600</v>
      </c>
      <c r="C115" s="7">
        <v>8700</v>
      </c>
      <c r="D115" s="7">
        <v>45400</v>
      </c>
      <c r="E115" s="7">
        <v>7200</v>
      </c>
      <c r="F115" s="7">
        <v>3400</v>
      </c>
      <c r="G115" s="7">
        <v>2000</v>
      </c>
      <c r="H115" s="7">
        <v>1900</v>
      </c>
      <c r="I115" s="7" t="s">
        <v>14</v>
      </c>
    </row>
    <row r="116" spans="1:9">
      <c r="A116" s="4" t="s">
        <v>122</v>
      </c>
      <c r="B116" s="7">
        <v>56500</v>
      </c>
      <c r="C116" s="7">
        <v>6800</v>
      </c>
      <c r="D116" s="7">
        <v>43700</v>
      </c>
      <c r="E116" s="7">
        <v>6000</v>
      </c>
      <c r="F116" s="7">
        <v>1500</v>
      </c>
      <c r="G116" s="7" t="s">
        <v>14</v>
      </c>
      <c r="H116" s="7">
        <v>2800</v>
      </c>
      <c r="I116" s="7">
        <v>1500</v>
      </c>
    </row>
    <row r="117" spans="1:9">
      <c r="A117" s="4" t="s">
        <v>123</v>
      </c>
      <c r="B117" s="7">
        <v>55700</v>
      </c>
      <c r="C117" s="7">
        <v>8700</v>
      </c>
      <c r="D117" s="7">
        <v>36400</v>
      </c>
      <c r="E117" s="7">
        <v>7000</v>
      </c>
      <c r="F117" s="7">
        <v>2300</v>
      </c>
      <c r="G117" s="7" t="s">
        <v>14</v>
      </c>
      <c r="H117" s="7">
        <v>3100</v>
      </c>
      <c r="I117" s="7" t="s">
        <v>14</v>
      </c>
    </row>
    <row r="118" spans="1:9">
      <c r="A118" s="4" t="s">
        <v>124</v>
      </c>
      <c r="B118" s="7">
        <v>57800</v>
      </c>
      <c r="C118" s="7">
        <v>8800</v>
      </c>
      <c r="D118" s="7">
        <v>37100</v>
      </c>
      <c r="E118" s="7">
        <v>7000</v>
      </c>
      <c r="F118" s="7">
        <v>1700</v>
      </c>
      <c r="G118" s="7" t="s">
        <v>14</v>
      </c>
      <c r="H118" s="7">
        <v>1800</v>
      </c>
      <c r="I118" s="7" t="s">
        <v>14</v>
      </c>
    </row>
    <row r="119" spans="1:9">
      <c r="A119" s="4" t="s">
        <v>125</v>
      </c>
      <c r="B119" s="7">
        <v>69400</v>
      </c>
      <c r="C119" s="7">
        <v>9900</v>
      </c>
      <c r="D119" s="7">
        <v>44200</v>
      </c>
      <c r="E119" s="7">
        <v>7900</v>
      </c>
      <c r="F119" s="7">
        <v>2600</v>
      </c>
      <c r="G119" s="7" t="s">
        <v>14</v>
      </c>
      <c r="H119" s="7">
        <v>5000</v>
      </c>
      <c r="I119" s="7">
        <v>2700</v>
      </c>
    </row>
    <row r="120" spans="1:9">
      <c r="A120" s="4" t="s">
        <v>126</v>
      </c>
      <c r="B120" s="7">
        <v>50700</v>
      </c>
      <c r="C120" s="7">
        <v>5200</v>
      </c>
      <c r="D120" s="7">
        <v>39800</v>
      </c>
      <c r="E120" s="7">
        <v>4600</v>
      </c>
      <c r="F120" s="7">
        <v>1300</v>
      </c>
      <c r="G120" s="7" t="s">
        <v>14</v>
      </c>
      <c r="H120" s="7">
        <v>1800</v>
      </c>
      <c r="I120" s="7">
        <v>1000</v>
      </c>
    </row>
    <row r="121" spans="1:9">
      <c r="A121" s="4" t="s">
        <v>127</v>
      </c>
      <c r="B121" s="7">
        <v>67600</v>
      </c>
      <c r="C121" s="7">
        <v>6200</v>
      </c>
      <c r="D121" s="7">
        <v>56100</v>
      </c>
      <c r="E121" s="7">
        <v>5600</v>
      </c>
      <c r="F121" s="7">
        <v>1600</v>
      </c>
      <c r="G121" s="7">
        <v>1000</v>
      </c>
      <c r="H121" s="7">
        <v>3400</v>
      </c>
      <c r="I121" s="7">
        <v>1400</v>
      </c>
    </row>
    <row r="122" spans="1:9">
      <c r="A122" s="4" t="s">
        <v>128</v>
      </c>
      <c r="B122" s="7">
        <v>62000</v>
      </c>
      <c r="C122" s="7">
        <v>5000</v>
      </c>
      <c r="D122" s="7">
        <v>49200</v>
      </c>
      <c r="E122" s="7">
        <v>4500</v>
      </c>
      <c r="F122" s="7">
        <v>2100</v>
      </c>
      <c r="G122" s="7">
        <v>900</v>
      </c>
      <c r="H122" s="7">
        <v>3200</v>
      </c>
      <c r="I122" s="7">
        <v>1100</v>
      </c>
    </row>
    <row r="123" spans="1:9">
      <c r="A123" s="4" t="s">
        <v>129</v>
      </c>
      <c r="B123" s="7">
        <v>79200</v>
      </c>
      <c r="C123" s="7">
        <v>9600</v>
      </c>
      <c r="D123" s="7">
        <v>65200</v>
      </c>
      <c r="E123" s="7">
        <v>8700</v>
      </c>
      <c r="F123" s="7">
        <v>3000</v>
      </c>
      <c r="G123" s="7" t="s">
        <v>14</v>
      </c>
      <c r="H123" s="7">
        <v>1400</v>
      </c>
      <c r="I123" s="7" t="s">
        <v>14</v>
      </c>
    </row>
    <row r="124" spans="1:9">
      <c r="A124" s="4" t="s">
        <v>130</v>
      </c>
      <c r="B124" s="7">
        <v>70500</v>
      </c>
      <c r="C124" s="7">
        <v>9100</v>
      </c>
      <c r="D124" s="7">
        <v>55300</v>
      </c>
      <c r="E124" s="7">
        <v>8100</v>
      </c>
      <c r="F124" s="7">
        <v>1400</v>
      </c>
      <c r="G124" s="7" t="s">
        <v>14</v>
      </c>
      <c r="H124" s="7">
        <v>1500</v>
      </c>
      <c r="I124" s="7" t="s">
        <v>14</v>
      </c>
    </row>
    <row r="125" spans="1:9">
      <c r="A125" s="4" t="s">
        <v>131</v>
      </c>
      <c r="B125" s="7">
        <v>60100</v>
      </c>
      <c r="C125" s="7">
        <v>6600</v>
      </c>
      <c r="D125" s="7">
        <v>47300</v>
      </c>
      <c r="E125" s="7">
        <v>5800</v>
      </c>
      <c r="F125" s="7">
        <v>2600</v>
      </c>
      <c r="G125" s="7">
        <v>1400</v>
      </c>
      <c r="H125" s="7">
        <v>4300</v>
      </c>
      <c r="I125" s="7">
        <v>1800</v>
      </c>
    </row>
    <row r="126" spans="1:9">
      <c r="A126" s="4" t="s">
        <v>132</v>
      </c>
      <c r="B126" s="7">
        <v>70600</v>
      </c>
      <c r="C126" s="7">
        <v>7400</v>
      </c>
      <c r="D126" s="7">
        <v>52900</v>
      </c>
      <c r="E126" s="7">
        <v>6400</v>
      </c>
      <c r="F126" s="7">
        <v>3600</v>
      </c>
      <c r="G126" s="7">
        <v>1700</v>
      </c>
      <c r="H126" s="7">
        <v>3700</v>
      </c>
      <c r="I126" s="7">
        <v>1700</v>
      </c>
    </row>
    <row r="127" spans="1:9">
      <c r="A127" s="4" t="s">
        <v>133</v>
      </c>
      <c r="B127" s="7">
        <v>57000</v>
      </c>
      <c r="C127" s="7">
        <v>6500</v>
      </c>
      <c r="D127" s="7">
        <v>44900</v>
      </c>
      <c r="E127" s="7">
        <v>5700</v>
      </c>
      <c r="F127" s="7">
        <v>3300</v>
      </c>
      <c r="G127" s="7">
        <v>1600</v>
      </c>
      <c r="H127" s="7">
        <v>2700</v>
      </c>
      <c r="I127" s="7">
        <v>1400</v>
      </c>
    </row>
    <row r="128" spans="1:9">
      <c r="A128" s="4" t="s">
        <v>134</v>
      </c>
      <c r="B128" s="7">
        <v>57500</v>
      </c>
      <c r="C128" s="7">
        <v>6800</v>
      </c>
      <c r="D128" s="7">
        <v>44500</v>
      </c>
      <c r="E128" s="7">
        <v>6000</v>
      </c>
      <c r="F128" s="7">
        <v>2500</v>
      </c>
      <c r="G128" s="7">
        <v>1400</v>
      </c>
      <c r="H128" s="7">
        <v>1400</v>
      </c>
      <c r="I128" s="7" t="s">
        <v>14</v>
      </c>
    </row>
    <row r="129" spans="1:9">
      <c r="A129" s="4" t="s">
        <v>135</v>
      </c>
      <c r="B129" s="7">
        <v>55100</v>
      </c>
      <c r="C129" s="7">
        <v>9500</v>
      </c>
      <c r="D129" s="7">
        <v>45300</v>
      </c>
      <c r="E129" s="7">
        <v>8600</v>
      </c>
      <c r="F129" s="7" t="s">
        <v>56</v>
      </c>
      <c r="G129" s="7" t="s">
        <v>56</v>
      </c>
      <c r="H129" s="7">
        <v>1900</v>
      </c>
      <c r="I129" s="7" t="s">
        <v>14</v>
      </c>
    </row>
    <row r="130" spans="1:9">
      <c r="A130" s="4" t="s">
        <v>136</v>
      </c>
      <c r="B130" s="7">
        <v>48400</v>
      </c>
      <c r="C130" s="7">
        <v>4400</v>
      </c>
      <c r="D130" s="7">
        <v>36900</v>
      </c>
      <c r="E130" s="7">
        <v>3900</v>
      </c>
      <c r="F130" s="7">
        <v>3000</v>
      </c>
      <c r="G130" s="7">
        <v>1100</v>
      </c>
      <c r="H130" s="7">
        <v>2900</v>
      </c>
      <c r="I130" s="7">
        <v>1100</v>
      </c>
    </row>
    <row r="131" spans="1:9">
      <c r="A131" s="4" t="s">
        <v>137</v>
      </c>
      <c r="B131" s="7">
        <v>62700</v>
      </c>
      <c r="C131" s="7">
        <v>6100</v>
      </c>
      <c r="D131" s="7">
        <v>47500</v>
      </c>
      <c r="E131" s="7">
        <v>5300</v>
      </c>
      <c r="F131" s="7">
        <v>2200</v>
      </c>
      <c r="G131" s="7">
        <v>1100</v>
      </c>
      <c r="H131" s="7">
        <v>3000</v>
      </c>
      <c r="I131" s="7">
        <v>1300</v>
      </c>
    </row>
    <row r="132" spans="1:9">
      <c r="A132" s="4" t="s">
        <v>138</v>
      </c>
      <c r="B132" s="7">
        <v>50700</v>
      </c>
      <c r="C132" s="7">
        <v>6500</v>
      </c>
      <c r="D132" s="7">
        <v>42400</v>
      </c>
      <c r="E132" s="7">
        <v>5900</v>
      </c>
      <c r="F132" s="7">
        <v>800</v>
      </c>
      <c r="G132" s="7" t="s">
        <v>14</v>
      </c>
      <c r="H132" s="7">
        <v>1100</v>
      </c>
      <c r="I132" s="7" t="s">
        <v>14</v>
      </c>
    </row>
    <row r="133" spans="1:9">
      <c r="A133" s="4" t="s">
        <v>139</v>
      </c>
      <c r="B133" s="7">
        <v>61300</v>
      </c>
      <c r="C133" s="7">
        <v>9600</v>
      </c>
      <c r="D133" s="7">
        <v>54100</v>
      </c>
      <c r="E133" s="7">
        <v>9000</v>
      </c>
      <c r="F133" s="7" t="s">
        <v>56</v>
      </c>
      <c r="G133" s="7" t="s">
        <v>56</v>
      </c>
      <c r="H133" s="7" t="s">
        <v>56</v>
      </c>
      <c r="I133" s="7" t="s">
        <v>56</v>
      </c>
    </row>
    <row r="134" spans="1:9">
      <c r="A134" s="4" t="s">
        <v>140</v>
      </c>
      <c r="B134" s="7">
        <v>59000</v>
      </c>
      <c r="C134" s="7">
        <v>7100</v>
      </c>
      <c r="D134" s="7">
        <v>44100</v>
      </c>
      <c r="E134" s="7">
        <v>6200</v>
      </c>
      <c r="F134" s="7">
        <v>2700</v>
      </c>
      <c r="G134" s="7">
        <v>1500</v>
      </c>
      <c r="H134" s="7">
        <v>6100</v>
      </c>
      <c r="I134" s="7">
        <v>2300</v>
      </c>
    </row>
    <row r="135" spans="1:9">
      <c r="A135" s="4" t="s">
        <v>141</v>
      </c>
      <c r="B135" s="7">
        <v>57700</v>
      </c>
      <c r="C135" s="7">
        <v>8300</v>
      </c>
      <c r="D135" s="7">
        <v>39200</v>
      </c>
      <c r="E135" s="7">
        <v>6800</v>
      </c>
      <c r="F135" s="7">
        <v>2300</v>
      </c>
      <c r="G135" s="7" t="s">
        <v>14</v>
      </c>
      <c r="H135" s="7">
        <v>1600</v>
      </c>
      <c r="I135" s="7" t="s">
        <v>14</v>
      </c>
    </row>
    <row r="136" spans="1:9">
      <c r="A136" s="4" t="s">
        <v>142</v>
      </c>
      <c r="B136" s="7">
        <v>71000</v>
      </c>
      <c r="C136" s="7">
        <v>9800</v>
      </c>
      <c r="D136" s="7">
        <v>48500</v>
      </c>
      <c r="E136" s="7">
        <v>8100</v>
      </c>
      <c r="F136" s="7">
        <v>1300</v>
      </c>
      <c r="G136" s="7" t="s">
        <v>14</v>
      </c>
      <c r="H136" s="7">
        <v>1000</v>
      </c>
      <c r="I136" s="7" t="s">
        <v>14</v>
      </c>
    </row>
    <row r="137" spans="1:9">
      <c r="A137" s="4" t="s">
        <v>143</v>
      </c>
      <c r="B137" s="7">
        <v>58400</v>
      </c>
      <c r="C137" s="7">
        <v>6500</v>
      </c>
      <c r="D137" s="7">
        <v>44100</v>
      </c>
      <c r="E137" s="7">
        <v>5600</v>
      </c>
      <c r="F137" s="7">
        <v>2600</v>
      </c>
      <c r="G137" s="7">
        <v>1400</v>
      </c>
      <c r="H137" s="7">
        <v>4000</v>
      </c>
      <c r="I137" s="7">
        <v>1700</v>
      </c>
    </row>
    <row r="138" spans="1:9">
      <c r="A138" s="4" t="s">
        <v>144</v>
      </c>
      <c r="B138" s="7">
        <v>60900</v>
      </c>
      <c r="C138" s="7">
        <v>6800</v>
      </c>
      <c r="D138" s="7">
        <v>46200</v>
      </c>
      <c r="E138" s="7">
        <v>5900</v>
      </c>
      <c r="F138" s="7">
        <v>2800</v>
      </c>
      <c r="G138" s="7">
        <v>1500</v>
      </c>
      <c r="H138" s="7">
        <v>3600</v>
      </c>
      <c r="I138" s="7">
        <v>1700</v>
      </c>
    </row>
    <row r="139" spans="1:9">
      <c r="A139" s="4" t="s">
        <v>145</v>
      </c>
      <c r="B139" s="7">
        <v>59100</v>
      </c>
      <c r="C139" s="7">
        <v>6700</v>
      </c>
      <c r="D139" s="7">
        <v>47400</v>
      </c>
      <c r="E139" s="7">
        <v>6000</v>
      </c>
      <c r="F139" s="7">
        <v>4000</v>
      </c>
      <c r="G139" s="7">
        <v>1700</v>
      </c>
      <c r="H139" s="7">
        <v>3000</v>
      </c>
      <c r="I139" s="7">
        <v>1500</v>
      </c>
    </row>
    <row r="140" spans="1:9">
      <c r="A140" s="4" t="s">
        <v>146</v>
      </c>
      <c r="B140" s="7">
        <v>89600</v>
      </c>
      <c r="C140" s="7">
        <v>12600</v>
      </c>
      <c r="D140" s="7">
        <v>57400</v>
      </c>
      <c r="E140" s="7">
        <v>10100</v>
      </c>
      <c r="F140" s="7">
        <v>4400</v>
      </c>
      <c r="G140" s="7">
        <v>2800</v>
      </c>
      <c r="H140" s="7">
        <v>2200</v>
      </c>
      <c r="I140" s="7" t="s">
        <v>14</v>
      </c>
    </row>
    <row r="141" spans="1:9">
      <c r="A141" s="4" t="s">
        <v>147</v>
      </c>
      <c r="B141" s="7">
        <v>75900</v>
      </c>
      <c r="C141" s="7">
        <v>11600</v>
      </c>
      <c r="D141" s="7">
        <v>59000</v>
      </c>
      <c r="E141" s="7">
        <v>10200</v>
      </c>
      <c r="F141" s="7">
        <v>4700</v>
      </c>
      <c r="G141" s="7" t="s">
        <v>14</v>
      </c>
      <c r="H141" s="7">
        <v>4700</v>
      </c>
      <c r="I141" s="7" t="s">
        <v>14</v>
      </c>
    </row>
    <row r="142" spans="1:9">
      <c r="A142" s="4" t="s">
        <v>148</v>
      </c>
      <c r="B142" s="7">
        <v>73000</v>
      </c>
      <c r="C142" s="7">
        <v>11000</v>
      </c>
      <c r="D142" s="7">
        <v>61200</v>
      </c>
      <c r="E142" s="7">
        <v>10100</v>
      </c>
      <c r="F142" s="7" t="s">
        <v>56</v>
      </c>
      <c r="G142" s="7" t="s">
        <v>56</v>
      </c>
      <c r="H142" s="7">
        <v>2200</v>
      </c>
      <c r="I142" s="7" t="s">
        <v>14</v>
      </c>
    </row>
    <row r="143" spans="1:9">
      <c r="A143" s="4" t="s">
        <v>149</v>
      </c>
      <c r="B143" s="7">
        <v>61500</v>
      </c>
      <c r="C143" s="7">
        <v>10300</v>
      </c>
      <c r="D143" s="7">
        <v>50900</v>
      </c>
      <c r="E143" s="7">
        <v>9400</v>
      </c>
      <c r="F143" s="7">
        <v>2300</v>
      </c>
      <c r="G143" s="7" t="s">
        <v>14</v>
      </c>
      <c r="H143" s="7">
        <v>2800</v>
      </c>
      <c r="I143" s="7" t="s">
        <v>14</v>
      </c>
    </row>
    <row r="144" spans="1:9">
      <c r="A144" s="4" t="s">
        <v>150</v>
      </c>
      <c r="B144" s="7">
        <v>57200</v>
      </c>
      <c r="C144" s="7">
        <v>9600</v>
      </c>
      <c r="D144" s="7">
        <v>45700</v>
      </c>
      <c r="E144" s="7">
        <v>8600</v>
      </c>
      <c r="F144" s="7">
        <v>1400</v>
      </c>
      <c r="G144" s="7" t="s">
        <v>14</v>
      </c>
      <c r="H144" s="7">
        <v>1400</v>
      </c>
      <c r="I144" s="7" t="s">
        <v>14</v>
      </c>
    </row>
    <row r="145" spans="1:9">
      <c r="A145" s="4" t="s">
        <v>151</v>
      </c>
      <c r="B145" s="7">
        <v>63900</v>
      </c>
      <c r="C145" s="7">
        <v>9100</v>
      </c>
      <c r="D145" s="7">
        <v>52400</v>
      </c>
      <c r="E145" s="7">
        <v>8300</v>
      </c>
      <c r="F145" s="7">
        <v>900</v>
      </c>
      <c r="G145" s="7" t="s">
        <v>14</v>
      </c>
      <c r="H145" s="7">
        <v>800</v>
      </c>
      <c r="I145" s="7" t="s">
        <v>14</v>
      </c>
    </row>
    <row r="146" spans="1:9">
      <c r="A146" s="4" t="s">
        <v>152</v>
      </c>
      <c r="B146" s="7">
        <v>60300</v>
      </c>
      <c r="C146" s="7">
        <v>7200</v>
      </c>
      <c r="D146" s="7">
        <v>47100</v>
      </c>
      <c r="E146" s="7">
        <v>6400</v>
      </c>
      <c r="F146" s="7">
        <v>2900</v>
      </c>
      <c r="G146" s="7">
        <v>1600</v>
      </c>
      <c r="H146" s="7">
        <v>5300</v>
      </c>
      <c r="I146" s="7">
        <v>2100</v>
      </c>
    </row>
    <row r="147" spans="1:9">
      <c r="A147" s="4" t="s">
        <v>153</v>
      </c>
      <c r="B147" s="7">
        <v>68000</v>
      </c>
      <c r="C147" s="7">
        <v>8100</v>
      </c>
      <c r="D147" s="7">
        <v>51300</v>
      </c>
      <c r="E147" s="7">
        <v>7100</v>
      </c>
      <c r="F147" s="7">
        <v>1100</v>
      </c>
      <c r="G147" s="7" t="s">
        <v>14</v>
      </c>
      <c r="H147" s="7">
        <v>3400</v>
      </c>
      <c r="I147" s="7">
        <v>1800</v>
      </c>
    </row>
    <row r="148" spans="1:9">
      <c r="A148" s="4" t="s">
        <v>154</v>
      </c>
      <c r="B148" s="7">
        <v>60000</v>
      </c>
      <c r="C148" s="7">
        <v>10000</v>
      </c>
      <c r="D148" s="7">
        <v>49800</v>
      </c>
      <c r="E148" s="7">
        <v>9100</v>
      </c>
      <c r="F148" s="7">
        <v>1500</v>
      </c>
      <c r="G148" s="7" t="s">
        <v>14</v>
      </c>
      <c r="H148" s="7">
        <v>1300</v>
      </c>
      <c r="I148" s="7" t="s">
        <v>14</v>
      </c>
    </row>
    <row r="149" spans="1:9">
      <c r="A149" s="4" t="s">
        <v>155</v>
      </c>
      <c r="B149" s="7">
        <v>62800</v>
      </c>
      <c r="C149" s="7">
        <v>10200</v>
      </c>
      <c r="D149" s="7">
        <v>50100</v>
      </c>
      <c r="E149" s="7">
        <v>9100</v>
      </c>
      <c r="F149" s="7" t="s">
        <v>56</v>
      </c>
      <c r="G149" s="7" t="s">
        <v>56</v>
      </c>
      <c r="H149" s="7">
        <v>2700</v>
      </c>
      <c r="I149" s="7" t="s">
        <v>14</v>
      </c>
    </row>
    <row r="150" spans="1:9">
      <c r="A150" s="4" t="s">
        <v>156</v>
      </c>
      <c r="B150" s="7">
        <v>53300</v>
      </c>
      <c r="C150" s="7">
        <v>6100</v>
      </c>
      <c r="D150" s="7">
        <v>42500</v>
      </c>
      <c r="E150" s="7">
        <v>5400</v>
      </c>
      <c r="F150" s="7">
        <v>3000</v>
      </c>
      <c r="G150" s="7">
        <v>1400</v>
      </c>
      <c r="H150" s="7">
        <v>3000</v>
      </c>
      <c r="I150" s="7">
        <v>1400</v>
      </c>
    </row>
    <row r="151" spans="1:9">
      <c r="A151" s="4" t="s">
        <v>157</v>
      </c>
      <c r="B151" s="7">
        <v>52400</v>
      </c>
      <c r="C151" s="7">
        <v>6000</v>
      </c>
      <c r="D151" s="7">
        <v>39900</v>
      </c>
      <c r="E151" s="7">
        <v>5200</v>
      </c>
      <c r="F151" s="7">
        <v>2200</v>
      </c>
      <c r="G151" s="7">
        <v>1200</v>
      </c>
      <c r="H151" s="7">
        <v>4300</v>
      </c>
      <c r="I151" s="7">
        <v>1700</v>
      </c>
    </row>
    <row r="152" spans="1:9">
      <c r="A152" s="4" t="s">
        <v>158</v>
      </c>
      <c r="B152" s="7">
        <v>58300</v>
      </c>
      <c r="C152" s="7">
        <v>8700</v>
      </c>
      <c r="D152" s="7">
        <v>47300</v>
      </c>
      <c r="E152" s="7">
        <v>7800</v>
      </c>
      <c r="F152" s="7">
        <v>1500</v>
      </c>
      <c r="G152" s="7" t="s">
        <v>14</v>
      </c>
      <c r="H152" s="7">
        <v>3800</v>
      </c>
      <c r="I152" s="7">
        <v>2200</v>
      </c>
    </row>
    <row r="153" spans="1:9">
      <c r="A153" s="4" t="s">
        <v>159</v>
      </c>
      <c r="B153" s="7">
        <v>58600</v>
      </c>
      <c r="C153" s="7">
        <v>5300</v>
      </c>
      <c r="D153" s="7">
        <v>43800</v>
      </c>
      <c r="E153" s="7">
        <v>4600</v>
      </c>
      <c r="F153" s="7">
        <v>3800</v>
      </c>
      <c r="G153" s="7">
        <v>1400</v>
      </c>
      <c r="H153" s="7">
        <v>3400</v>
      </c>
      <c r="I153" s="7">
        <v>1300</v>
      </c>
    </row>
    <row r="154" spans="1:9">
      <c r="A154" s="4" t="s">
        <v>160</v>
      </c>
      <c r="B154" s="7">
        <v>58800</v>
      </c>
      <c r="C154" s="7">
        <v>9400</v>
      </c>
      <c r="D154" s="7">
        <v>45700</v>
      </c>
      <c r="E154" s="7">
        <v>8300</v>
      </c>
      <c r="F154" s="7" t="s">
        <v>56</v>
      </c>
      <c r="G154" s="7" t="s">
        <v>56</v>
      </c>
      <c r="H154" s="7">
        <v>2700</v>
      </c>
      <c r="I154" s="7" t="s">
        <v>14</v>
      </c>
    </row>
    <row r="155" spans="1:9">
      <c r="A155" s="4" t="s">
        <v>161</v>
      </c>
      <c r="B155" s="7">
        <v>86700</v>
      </c>
      <c r="C155" s="7">
        <v>12800</v>
      </c>
      <c r="D155" s="7">
        <v>68800</v>
      </c>
      <c r="E155" s="7">
        <v>11400</v>
      </c>
      <c r="F155" s="7">
        <v>6700</v>
      </c>
      <c r="G155" s="7">
        <v>3600</v>
      </c>
      <c r="H155" s="7">
        <v>6600</v>
      </c>
      <c r="I155" s="7">
        <v>3500</v>
      </c>
    </row>
    <row r="156" spans="1:9">
      <c r="A156" s="4" t="s">
        <v>162</v>
      </c>
      <c r="B156" s="7">
        <v>47500</v>
      </c>
      <c r="C156" s="7">
        <v>9000</v>
      </c>
      <c r="D156" s="7">
        <v>37000</v>
      </c>
      <c r="E156" s="7">
        <v>7900</v>
      </c>
      <c r="F156" s="7" t="s">
        <v>56</v>
      </c>
      <c r="G156" s="7" t="s">
        <v>56</v>
      </c>
      <c r="H156" s="7">
        <v>4900</v>
      </c>
      <c r="I156" s="7">
        <v>2900</v>
      </c>
    </row>
    <row r="157" spans="1:9">
      <c r="A157" s="4" t="s">
        <v>163</v>
      </c>
      <c r="B157" s="7">
        <v>60700</v>
      </c>
      <c r="C157" s="7">
        <v>10100</v>
      </c>
      <c r="D157" s="7">
        <v>41000</v>
      </c>
      <c r="E157" s="7">
        <v>8300</v>
      </c>
      <c r="F157" s="7">
        <v>4200</v>
      </c>
      <c r="G157" s="7" t="s">
        <v>14</v>
      </c>
      <c r="H157" s="7">
        <v>9200</v>
      </c>
      <c r="I157" s="7">
        <v>3900</v>
      </c>
    </row>
    <row r="158" spans="1:9">
      <c r="A158" s="4" t="s">
        <v>164</v>
      </c>
      <c r="B158" s="7">
        <v>76200</v>
      </c>
      <c r="C158" s="7">
        <v>11300</v>
      </c>
      <c r="D158" s="7">
        <v>61700</v>
      </c>
      <c r="E158" s="7">
        <v>10200</v>
      </c>
      <c r="F158" s="7" t="s">
        <v>56</v>
      </c>
      <c r="G158" s="7" t="s">
        <v>56</v>
      </c>
      <c r="H158" s="7">
        <v>4300</v>
      </c>
      <c r="I158" s="7" t="s">
        <v>14</v>
      </c>
    </row>
    <row r="159" spans="1:9">
      <c r="A159" s="4" t="s">
        <v>165</v>
      </c>
      <c r="B159" s="7">
        <v>65300</v>
      </c>
      <c r="C159" s="7">
        <v>10400</v>
      </c>
      <c r="D159" s="7">
        <v>48500</v>
      </c>
      <c r="E159" s="7">
        <v>8900</v>
      </c>
      <c r="F159" s="7">
        <v>1900</v>
      </c>
      <c r="G159" s="7" t="s">
        <v>14</v>
      </c>
      <c r="H159" s="7">
        <v>5400</v>
      </c>
      <c r="I159" s="7">
        <v>3000</v>
      </c>
    </row>
    <row r="160" spans="1:9">
      <c r="A160" s="4" t="s">
        <v>166</v>
      </c>
      <c r="B160" s="7">
        <v>67300</v>
      </c>
      <c r="C160" s="7">
        <v>9500</v>
      </c>
      <c r="D160" s="7">
        <v>52700</v>
      </c>
      <c r="E160" s="7">
        <v>8400</v>
      </c>
      <c r="F160" s="7">
        <v>1000</v>
      </c>
      <c r="G160" s="7" t="s">
        <v>14</v>
      </c>
      <c r="H160" s="7">
        <v>1400</v>
      </c>
      <c r="I160" s="7" t="s">
        <v>14</v>
      </c>
    </row>
    <row r="161" spans="1:9">
      <c r="A161" s="4" t="s">
        <v>167</v>
      </c>
      <c r="B161" s="7">
        <v>59500</v>
      </c>
      <c r="C161" s="7">
        <v>10000</v>
      </c>
      <c r="D161" s="7">
        <v>45800</v>
      </c>
      <c r="E161" s="7">
        <v>8800</v>
      </c>
      <c r="F161" s="7">
        <v>3000</v>
      </c>
      <c r="G161" s="7" t="s">
        <v>14</v>
      </c>
      <c r="H161" s="7">
        <v>1400</v>
      </c>
      <c r="I161" s="7" t="s">
        <v>14</v>
      </c>
    </row>
    <row r="162" spans="1:9">
      <c r="A162" s="4" t="s">
        <v>168</v>
      </c>
      <c r="B162" s="7">
        <v>51300</v>
      </c>
      <c r="C162" s="7">
        <v>8200</v>
      </c>
      <c r="D162" s="7">
        <v>42200</v>
      </c>
      <c r="E162" s="7">
        <v>7500</v>
      </c>
      <c r="F162" s="7">
        <v>1900</v>
      </c>
      <c r="G162" s="7" t="s">
        <v>14</v>
      </c>
      <c r="H162" s="7">
        <v>2200</v>
      </c>
      <c r="I162" s="7" t="s">
        <v>14</v>
      </c>
    </row>
    <row r="163" spans="1:9">
      <c r="A163" s="4" t="s">
        <v>169</v>
      </c>
      <c r="B163" s="7">
        <v>70300</v>
      </c>
      <c r="C163" s="7">
        <v>7800</v>
      </c>
      <c r="D163" s="7">
        <v>55700</v>
      </c>
      <c r="E163" s="7">
        <v>7000</v>
      </c>
      <c r="F163" s="7">
        <v>4000</v>
      </c>
      <c r="G163" s="7">
        <v>1900</v>
      </c>
      <c r="H163" s="7">
        <v>3600</v>
      </c>
      <c r="I163" s="7">
        <v>1800</v>
      </c>
    </row>
    <row r="164" spans="1:9">
      <c r="A164" s="4" t="s">
        <v>170</v>
      </c>
      <c r="B164" s="7">
        <v>66700</v>
      </c>
      <c r="C164" s="7">
        <v>6700</v>
      </c>
      <c r="D164" s="7">
        <v>53800</v>
      </c>
      <c r="E164" s="7">
        <v>6100</v>
      </c>
      <c r="F164" s="7">
        <v>2700</v>
      </c>
      <c r="G164" s="7">
        <v>1400</v>
      </c>
      <c r="H164" s="7">
        <v>4400</v>
      </c>
      <c r="I164" s="7">
        <v>1700</v>
      </c>
    </row>
    <row r="165" spans="1:9">
      <c r="A165" s="4" t="s">
        <v>171</v>
      </c>
      <c r="B165" s="7">
        <v>69800</v>
      </c>
      <c r="C165" s="7">
        <v>6400</v>
      </c>
      <c r="D165" s="7">
        <v>54500</v>
      </c>
      <c r="E165" s="7">
        <v>5600</v>
      </c>
      <c r="F165" s="7">
        <v>1700</v>
      </c>
      <c r="G165" s="7" t="s">
        <v>14</v>
      </c>
      <c r="H165" s="7">
        <v>2900</v>
      </c>
      <c r="I165" s="7">
        <v>1300</v>
      </c>
    </row>
    <row r="166" spans="1:9">
      <c r="A166" s="4" t="s">
        <v>172</v>
      </c>
      <c r="B166" s="7">
        <v>66800</v>
      </c>
      <c r="C166" s="7">
        <v>6100</v>
      </c>
      <c r="D166" s="7">
        <v>55600</v>
      </c>
      <c r="E166" s="7">
        <v>5500</v>
      </c>
      <c r="F166" s="7">
        <v>800</v>
      </c>
      <c r="G166" s="7" t="s">
        <v>14</v>
      </c>
      <c r="H166" s="7">
        <v>2600</v>
      </c>
      <c r="I166" s="7">
        <v>1200</v>
      </c>
    </row>
    <row r="167" spans="1:9">
      <c r="A167" s="4" t="s">
        <v>173</v>
      </c>
      <c r="B167" s="7">
        <v>54200</v>
      </c>
      <c r="C167" s="7">
        <v>9100</v>
      </c>
      <c r="D167" s="7">
        <v>46700</v>
      </c>
      <c r="E167" s="7">
        <v>8400</v>
      </c>
      <c r="F167" s="7" t="s">
        <v>56</v>
      </c>
      <c r="G167" s="7" t="s">
        <v>56</v>
      </c>
      <c r="H167" s="7">
        <v>1100</v>
      </c>
      <c r="I167" s="7" t="s">
        <v>14</v>
      </c>
    </row>
    <row r="168" spans="1:9">
      <c r="A168" s="4" t="s">
        <v>174</v>
      </c>
      <c r="B168" s="7">
        <v>60700</v>
      </c>
      <c r="C168" s="7">
        <v>10000</v>
      </c>
      <c r="D168" s="7">
        <v>43200</v>
      </c>
      <c r="E168" s="7">
        <v>8400</v>
      </c>
      <c r="F168" s="7">
        <v>2200</v>
      </c>
      <c r="G168" s="7" t="s">
        <v>14</v>
      </c>
      <c r="H168" s="7">
        <v>1500</v>
      </c>
      <c r="I168" s="7" t="s">
        <v>14</v>
      </c>
    </row>
    <row r="169" spans="1:9">
      <c r="A169" s="4" t="s">
        <v>175</v>
      </c>
      <c r="B169" s="7">
        <v>65600</v>
      </c>
      <c r="C169" s="7">
        <v>11400</v>
      </c>
      <c r="D169" s="7">
        <v>51600</v>
      </c>
      <c r="E169" s="7">
        <v>10100</v>
      </c>
      <c r="F169" s="7" t="s">
        <v>56</v>
      </c>
      <c r="G169" s="7" t="s">
        <v>56</v>
      </c>
      <c r="H169" s="7">
        <v>4400</v>
      </c>
      <c r="I169" s="7" t="s">
        <v>14</v>
      </c>
    </row>
    <row r="170" spans="1:9">
      <c r="A170" s="4" t="s">
        <v>176</v>
      </c>
      <c r="B170" s="7">
        <v>62700</v>
      </c>
      <c r="C170" s="7">
        <v>9800</v>
      </c>
      <c r="D170" s="7">
        <v>51900</v>
      </c>
      <c r="E170" s="7">
        <v>8900</v>
      </c>
      <c r="F170" s="7">
        <v>3400</v>
      </c>
      <c r="G170" s="7" t="s">
        <v>14</v>
      </c>
      <c r="H170" s="7">
        <v>2600</v>
      </c>
      <c r="I170" s="7" t="s">
        <v>14</v>
      </c>
    </row>
    <row r="171" spans="1:9">
      <c r="A171" s="4" t="s">
        <v>177</v>
      </c>
      <c r="B171" s="7">
        <v>64400</v>
      </c>
      <c r="C171" s="7">
        <v>11500</v>
      </c>
      <c r="D171" s="7">
        <v>50400</v>
      </c>
      <c r="E171" s="7">
        <v>10100</v>
      </c>
      <c r="F171" s="7">
        <v>2400</v>
      </c>
      <c r="G171" s="7" t="s">
        <v>14</v>
      </c>
      <c r="H171" s="7">
        <v>2800</v>
      </c>
      <c r="I171" s="7" t="s">
        <v>14</v>
      </c>
    </row>
    <row r="172" spans="1:9">
      <c r="A172" s="4" t="s">
        <v>178</v>
      </c>
      <c r="B172" s="7">
        <v>62900</v>
      </c>
      <c r="C172" s="7">
        <v>11200</v>
      </c>
      <c r="D172" s="7">
        <v>47800</v>
      </c>
      <c r="E172" s="7">
        <v>9700</v>
      </c>
      <c r="F172" s="7" t="s">
        <v>56</v>
      </c>
      <c r="G172" s="7" t="s">
        <v>56</v>
      </c>
      <c r="H172" s="7">
        <v>4600</v>
      </c>
      <c r="I172" s="7" t="s">
        <v>14</v>
      </c>
    </row>
    <row r="173" spans="1:9">
      <c r="A173" s="4" t="s">
        <v>179</v>
      </c>
      <c r="B173" s="7">
        <v>63200</v>
      </c>
      <c r="C173" s="7">
        <v>10000</v>
      </c>
      <c r="D173" s="7">
        <v>49100</v>
      </c>
      <c r="E173" s="7">
        <v>8800</v>
      </c>
      <c r="F173" s="7">
        <v>2600</v>
      </c>
      <c r="G173" s="7" t="s">
        <v>14</v>
      </c>
      <c r="H173" s="7" t="s">
        <v>56</v>
      </c>
      <c r="I173" s="7" t="s">
        <v>56</v>
      </c>
    </row>
    <row r="174" spans="1:9">
      <c r="A174" s="4" t="s">
        <v>180</v>
      </c>
      <c r="B174" s="7">
        <v>64700</v>
      </c>
      <c r="C174" s="7">
        <v>10600</v>
      </c>
      <c r="D174" s="7">
        <v>54000</v>
      </c>
      <c r="E174" s="7">
        <v>9700</v>
      </c>
      <c r="F174" s="7">
        <v>1700</v>
      </c>
      <c r="G174" s="7" t="s">
        <v>14</v>
      </c>
      <c r="H174" s="7" t="s">
        <v>56</v>
      </c>
      <c r="I174" s="7" t="s">
        <v>56</v>
      </c>
    </row>
    <row r="175" spans="1:9">
      <c r="A175" s="4" t="s">
        <v>181</v>
      </c>
      <c r="B175" s="7">
        <v>57700</v>
      </c>
      <c r="C175" s="7">
        <v>9700</v>
      </c>
      <c r="D175" s="7">
        <v>43300</v>
      </c>
      <c r="E175" s="7">
        <v>8400</v>
      </c>
      <c r="F175" s="7">
        <v>2400</v>
      </c>
      <c r="G175" s="7" t="s">
        <v>14</v>
      </c>
      <c r="H175" s="7">
        <v>4300</v>
      </c>
      <c r="I175" s="7">
        <v>2600</v>
      </c>
    </row>
    <row r="176" spans="1:9">
      <c r="A176" s="4" t="s">
        <v>182</v>
      </c>
      <c r="B176" s="7">
        <v>71600</v>
      </c>
      <c r="C176" s="7">
        <v>11000</v>
      </c>
      <c r="D176" s="7">
        <v>58100</v>
      </c>
      <c r="E176" s="7">
        <v>9900</v>
      </c>
      <c r="F176" s="7">
        <v>1600</v>
      </c>
      <c r="G176" s="7" t="s">
        <v>14</v>
      </c>
      <c r="H176" s="7">
        <v>5900</v>
      </c>
      <c r="I176" s="7">
        <v>3200</v>
      </c>
    </row>
    <row r="177" spans="1:9">
      <c r="A177" s="4" t="s">
        <v>183</v>
      </c>
      <c r="B177" s="7">
        <v>53100</v>
      </c>
      <c r="C177" s="7">
        <v>9700</v>
      </c>
      <c r="D177" s="7">
        <v>46100</v>
      </c>
      <c r="E177" s="7">
        <v>9000</v>
      </c>
      <c r="F177" s="7" t="s">
        <v>56</v>
      </c>
      <c r="G177" s="7" t="s">
        <v>56</v>
      </c>
      <c r="H177" s="7">
        <v>1400</v>
      </c>
      <c r="I177" s="7" t="s">
        <v>14</v>
      </c>
    </row>
    <row r="178" spans="1:9">
      <c r="A178" s="4" t="s">
        <v>184</v>
      </c>
      <c r="B178" s="7">
        <v>69500</v>
      </c>
      <c r="C178" s="7">
        <v>6600</v>
      </c>
      <c r="D178" s="7">
        <v>54900</v>
      </c>
      <c r="E178" s="7">
        <v>5900</v>
      </c>
      <c r="F178" s="7">
        <v>1600</v>
      </c>
      <c r="G178" s="7" t="s">
        <v>14</v>
      </c>
      <c r="H178" s="7">
        <v>4400</v>
      </c>
      <c r="I178" s="7">
        <v>1700</v>
      </c>
    </row>
    <row r="179" spans="1:9">
      <c r="A179" s="4" t="s">
        <v>185</v>
      </c>
      <c r="B179" s="7">
        <v>60600</v>
      </c>
      <c r="C179" s="7">
        <v>6200</v>
      </c>
      <c r="D179" s="7">
        <v>43000</v>
      </c>
      <c r="E179" s="7">
        <v>5200</v>
      </c>
      <c r="F179" s="7">
        <v>2700</v>
      </c>
      <c r="G179" s="7">
        <v>1300</v>
      </c>
      <c r="H179" s="7">
        <v>3800</v>
      </c>
      <c r="I179" s="7">
        <v>1600</v>
      </c>
    </row>
    <row r="180" spans="1:9">
      <c r="A180" s="4" t="s">
        <v>186</v>
      </c>
      <c r="B180" s="7">
        <v>45000</v>
      </c>
      <c r="C180" s="7">
        <v>8000</v>
      </c>
      <c r="D180" s="7">
        <v>37900</v>
      </c>
      <c r="E180" s="7">
        <v>7400</v>
      </c>
      <c r="F180" s="7" t="s">
        <v>56</v>
      </c>
      <c r="G180" s="7" t="s">
        <v>56</v>
      </c>
      <c r="H180" s="7" t="s">
        <v>56</v>
      </c>
      <c r="I180" s="7" t="s">
        <v>56</v>
      </c>
    </row>
    <row r="181" spans="1:9">
      <c r="A181" s="4" t="s">
        <v>187</v>
      </c>
      <c r="B181" s="7">
        <v>61300</v>
      </c>
      <c r="C181" s="7">
        <v>10600</v>
      </c>
      <c r="D181" s="7">
        <v>47900</v>
      </c>
      <c r="E181" s="7">
        <v>9400</v>
      </c>
      <c r="F181" s="7">
        <v>1900</v>
      </c>
      <c r="G181" s="7" t="s">
        <v>14</v>
      </c>
      <c r="H181" s="7">
        <v>2400</v>
      </c>
      <c r="I181" s="7" t="s">
        <v>14</v>
      </c>
    </row>
    <row r="182" spans="1:9">
      <c r="A182" s="4" t="s">
        <v>188</v>
      </c>
      <c r="B182" s="7">
        <v>57200</v>
      </c>
      <c r="C182" s="7">
        <v>9800</v>
      </c>
      <c r="D182" s="7">
        <v>42600</v>
      </c>
      <c r="E182" s="7">
        <v>8500</v>
      </c>
      <c r="F182" s="7" t="s">
        <v>56</v>
      </c>
      <c r="G182" s="7" t="s">
        <v>56</v>
      </c>
      <c r="H182" s="7">
        <v>4000</v>
      </c>
      <c r="I182" s="7" t="s">
        <v>14</v>
      </c>
    </row>
    <row r="183" spans="1:9">
      <c r="A183" s="4" t="s">
        <v>189</v>
      </c>
      <c r="B183" s="7">
        <v>59000</v>
      </c>
      <c r="C183" s="7">
        <v>9900</v>
      </c>
      <c r="D183" s="7">
        <v>45000</v>
      </c>
      <c r="E183" s="7">
        <v>8700</v>
      </c>
      <c r="F183" s="7">
        <v>2900</v>
      </c>
      <c r="G183" s="7" t="s">
        <v>14</v>
      </c>
      <c r="H183" s="7">
        <v>2200</v>
      </c>
      <c r="I183" s="7" t="s">
        <v>14</v>
      </c>
    </row>
    <row r="184" spans="1:9">
      <c r="A184" s="4" t="s">
        <v>190</v>
      </c>
      <c r="B184" s="7">
        <v>66900</v>
      </c>
      <c r="C184" s="7">
        <v>10200</v>
      </c>
      <c r="D184" s="7">
        <v>56700</v>
      </c>
      <c r="E184" s="7">
        <v>9400</v>
      </c>
      <c r="F184" s="7">
        <v>3000</v>
      </c>
      <c r="G184" s="7" t="s">
        <v>14</v>
      </c>
      <c r="H184" s="7" t="s">
        <v>56</v>
      </c>
      <c r="I184" s="7" t="s">
        <v>56</v>
      </c>
    </row>
    <row r="185" spans="1:9">
      <c r="A185" s="4" t="s">
        <v>191</v>
      </c>
      <c r="B185" s="7">
        <v>60100</v>
      </c>
      <c r="C185" s="7">
        <v>10300</v>
      </c>
      <c r="D185" s="7">
        <v>50900</v>
      </c>
      <c r="E185" s="7">
        <v>9500</v>
      </c>
      <c r="F185" s="7">
        <v>2100</v>
      </c>
      <c r="G185" s="7" t="s">
        <v>14</v>
      </c>
      <c r="H185" s="7">
        <v>2300</v>
      </c>
      <c r="I185" s="7" t="s">
        <v>14</v>
      </c>
    </row>
    <row r="186" spans="1:9">
      <c r="A186" s="4" t="s">
        <v>192</v>
      </c>
      <c r="B186" s="7">
        <v>57600</v>
      </c>
      <c r="C186" s="7">
        <v>10200</v>
      </c>
      <c r="D186" s="7">
        <v>45300</v>
      </c>
      <c r="E186" s="7">
        <v>9000</v>
      </c>
      <c r="F186" s="7" t="s">
        <v>56</v>
      </c>
      <c r="G186" s="7" t="s">
        <v>56</v>
      </c>
      <c r="H186" s="7">
        <v>3000</v>
      </c>
      <c r="I186" s="7" t="s">
        <v>14</v>
      </c>
    </row>
    <row r="187" spans="1:9">
      <c r="A187" s="4" t="s">
        <v>193</v>
      </c>
      <c r="B187" s="7">
        <v>61400</v>
      </c>
      <c r="C187" s="7">
        <v>11200</v>
      </c>
      <c r="D187" s="7">
        <v>47100</v>
      </c>
      <c r="E187" s="7">
        <v>9800</v>
      </c>
      <c r="F187" s="7">
        <v>2300</v>
      </c>
      <c r="G187" s="7" t="s">
        <v>14</v>
      </c>
      <c r="H187" s="7">
        <v>2600</v>
      </c>
      <c r="I187" s="7" t="s">
        <v>14</v>
      </c>
    </row>
    <row r="188" spans="1:9">
      <c r="A188" s="4" t="s">
        <v>194</v>
      </c>
      <c r="B188" s="7">
        <v>72500</v>
      </c>
      <c r="C188" s="7">
        <v>8400</v>
      </c>
      <c r="D188" s="7">
        <v>49200</v>
      </c>
      <c r="E188" s="7">
        <v>7000</v>
      </c>
      <c r="F188" s="7">
        <v>2600</v>
      </c>
      <c r="G188" s="7">
        <v>1600</v>
      </c>
      <c r="H188" s="7">
        <v>2300</v>
      </c>
      <c r="I188" s="7">
        <v>1500</v>
      </c>
    </row>
    <row r="189" spans="1:9">
      <c r="A189" s="4" t="s">
        <v>195</v>
      </c>
      <c r="B189" s="7">
        <v>81400</v>
      </c>
      <c r="C189" s="7">
        <v>9000</v>
      </c>
      <c r="D189" s="7">
        <v>58100</v>
      </c>
      <c r="E189" s="7">
        <v>7600</v>
      </c>
      <c r="F189" s="7">
        <v>2700</v>
      </c>
      <c r="G189" s="7">
        <v>1600</v>
      </c>
      <c r="H189" s="7">
        <v>2900</v>
      </c>
      <c r="I189" s="7">
        <v>1700</v>
      </c>
    </row>
    <row r="190" spans="1:9">
      <c r="A190" s="4" t="s">
        <v>196</v>
      </c>
      <c r="B190" s="7">
        <v>81100</v>
      </c>
      <c r="C190" s="7">
        <v>9000</v>
      </c>
      <c r="D190" s="7">
        <v>58600</v>
      </c>
      <c r="E190" s="7">
        <v>7700</v>
      </c>
      <c r="F190" s="7">
        <v>3400</v>
      </c>
      <c r="G190" s="7">
        <v>1800</v>
      </c>
      <c r="H190" s="7">
        <v>3500</v>
      </c>
      <c r="I190" s="7">
        <v>1900</v>
      </c>
    </row>
    <row r="191" spans="1:9">
      <c r="A191" s="4" t="s">
        <v>197</v>
      </c>
      <c r="B191" s="7">
        <v>70700</v>
      </c>
      <c r="C191" s="7">
        <v>11300</v>
      </c>
      <c r="D191" s="7">
        <v>52800</v>
      </c>
      <c r="E191" s="7">
        <v>9800</v>
      </c>
      <c r="F191" s="7">
        <v>3600</v>
      </c>
      <c r="G191" s="7" t="s">
        <v>14</v>
      </c>
      <c r="H191" s="7">
        <v>6500</v>
      </c>
      <c r="I191" s="7">
        <v>3400</v>
      </c>
    </row>
    <row r="192" spans="1:9">
      <c r="A192" s="4" t="s">
        <v>198</v>
      </c>
      <c r="B192" s="7">
        <v>70900</v>
      </c>
      <c r="C192" s="7">
        <v>11000</v>
      </c>
      <c r="D192" s="7">
        <v>46700</v>
      </c>
      <c r="E192" s="7">
        <v>8900</v>
      </c>
      <c r="F192" s="7">
        <v>1400</v>
      </c>
      <c r="G192" s="7" t="s">
        <v>14</v>
      </c>
      <c r="H192" s="7">
        <v>4500</v>
      </c>
      <c r="I192" s="7">
        <v>2800</v>
      </c>
    </row>
    <row r="193" spans="1:9">
      <c r="A193" s="4" t="s">
        <v>199</v>
      </c>
      <c r="B193" s="7">
        <v>50900</v>
      </c>
      <c r="C193" s="7">
        <v>9400</v>
      </c>
      <c r="D193" s="7">
        <v>38100</v>
      </c>
      <c r="E193" s="7">
        <v>8100</v>
      </c>
      <c r="F193" s="7">
        <v>2500</v>
      </c>
      <c r="G193" s="7" t="s">
        <v>14</v>
      </c>
      <c r="H193" s="7">
        <v>3800</v>
      </c>
      <c r="I193" s="7" t="s">
        <v>14</v>
      </c>
    </row>
    <row r="194" spans="1:9">
      <c r="A194" s="4" t="s">
        <v>200</v>
      </c>
      <c r="B194" s="7">
        <v>67600</v>
      </c>
      <c r="C194" s="7">
        <v>12200</v>
      </c>
      <c r="D194" s="7">
        <v>51500</v>
      </c>
      <c r="E194" s="7">
        <v>10700</v>
      </c>
      <c r="F194" s="7">
        <v>1600</v>
      </c>
      <c r="G194" s="7" t="s">
        <v>14</v>
      </c>
      <c r="H194" s="7">
        <v>5400</v>
      </c>
      <c r="I194" s="7">
        <v>3400</v>
      </c>
    </row>
    <row r="195" spans="1:9">
      <c r="A195" s="4" t="s">
        <v>201</v>
      </c>
      <c r="B195" s="7">
        <v>60100</v>
      </c>
      <c r="C195" s="7">
        <v>7500</v>
      </c>
      <c r="D195" s="7">
        <v>52200</v>
      </c>
      <c r="E195" s="7">
        <v>6900</v>
      </c>
      <c r="F195" s="7">
        <v>1300</v>
      </c>
      <c r="G195" s="7" t="s">
        <v>14</v>
      </c>
      <c r="H195" s="7">
        <v>1700</v>
      </c>
      <c r="I195" s="7" t="s">
        <v>14</v>
      </c>
    </row>
    <row r="196" spans="1:9">
      <c r="A196" s="4" t="s">
        <v>202</v>
      </c>
      <c r="B196" s="7">
        <v>57900</v>
      </c>
      <c r="C196" s="7">
        <v>9700</v>
      </c>
      <c r="D196" s="7">
        <v>45700</v>
      </c>
      <c r="E196" s="7">
        <v>8600</v>
      </c>
      <c r="F196" s="7" t="s">
        <v>56</v>
      </c>
      <c r="G196" s="7" t="s">
        <v>56</v>
      </c>
      <c r="H196" s="7">
        <v>1900</v>
      </c>
      <c r="I196" s="7" t="s">
        <v>14</v>
      </c>
    </row>
    <row r="197" spans="1:9">
      <c r="A197" s="4" t="s">
        <v>203</v>
      </c>
      <c r="B197" s="7">
        <v>52800</v>
      </c>
      <c r="C197" s="7">
        <v>9100</v>
      </c>
      <c r="D197" s="7">
        <v>40400</v>
      </c>
      <c r="E197" s="7">
        <v>8000</v>
      </c>
      <c r="F197" s="7" t="s">
        <v>56</v>
      </c>
      <c r="G197" s="7" t="s">
        <v>56</v>
      </c>
      <c r="H197" s="7">
        <v>4100</v>
      </c>
      <c r="I197" s="7">
        <v>2500</v>
      </c>
    </row>
    <row r="198" spans="1:9">
      <c r="A198" s="4" t="s">
        <v>204</v>
      </c>
      <c r="B198" s="7">
        <v>61900</v>
      </c>
      <c r="C198" s="7">
        <v>10600</v>
      </c>
      <c r="D198" s="7">
        <v>49600</v>
      </c>
      <c r="E198" s="7">
        <v>9500</v>
      </c>
      <c r="F198" s="7">
        <v>3500</v>
      </c>
      <c r="G198" s="7" t="s">
        <v>14</v>
      </c>
      <c r="H198" s="7">
        <v>2100</v>
      </c>
      <c r="I198" s="7" t="s">
        <v>14</v>
      </c>
    </row>
    <row r="199" spans="1:9">
      <c r="A199" s="4" t="s">
        <v>205</v>
      </c>
      <c r="B199" s="7">
        <v>56400</v>
      </c>
      <c r="C199" s="7">
        <v>10000</v>
      </c>
      <c r="D199" s="7">
        <v>45400</v>
      </c>
      <c r="E199" s="7">
        <v>9000</v>
      </c>
      <c r="F199" s="7">
        <v>4700</v>
      </c>
      <c r="G199" s="7">
        <v>2900</v>
      </c>
      <c r="H199" s="7">
        <v>4500</v>
      </c>
      <c r="I199" s="7">
        <v>2800</v>
      </c>
    </row>
    <row r="200" spans="1:9">
      <c r="A200" s="4" t="s">
        <v>206</v>
      </c>
      <c r="B200" s="7">
        <v>67800</v>
      </c>
      <c r="C200" s="7">
        <v>11000</v>
      </c>
      <c r="D200" s="7">
        <v>54500</v>
      </c>
      <c r="E200" s="7">
        <v>9800</v>
      </c>
      <c r="F200" s="7">
        <v>2900</v>
      </c>
      <c r="G200" s="7" t="s">
        <v>14</v>
      </c>
      <c r="H200" s="7">
        <v>5100</v>
      </c>
      <c r="I200" s="7">
        <v>3000</v>
      </c>
    </row>
    <row r="201" spans="1:9">
      <c r="A201" s="4" t="s">
        <v>207</v>
      </c>
      <c r="B201" s="7">
        <v>64900</v>
      </c>
      <c r="C201" s="7">
        <v>7200</v>
      </c>
      <c r="D201" s="7">
        <v>46200</v>
      </c>
      <c r="E201" s="7">
        <v>6100</v>
      </c>
      <c r="F201" s="7">
        <v>2300</v>
      </c>
      <c r="G201" s="7">
        <v>1400</v>
      </c>
      <c r="H201" s="7">
        <v>4600</v>
      </c>
      <c r="I201" s="7">
        <v>1900</v>
      </c>
    </row>
    <row r="202" spans="1:9">
      <c r="A202" s="4" t="s">
        <v>208</v>
      </c>
      <c r="B202" s="7">
        <v>70200</v>
      </c>
      <c r="C202" s="7">
        <v>7400</v>
      </c>
      <c r="D202" s="7">
        <v>51600</v>
      </c>
      <c r="E202" s="7">
        <v>6300</v>
      </c>
      <c r="F202" s="7">
        <v>5000</v>
      </c>
      <c r="G202" s="7">
        <v>2000</v>
      </c>
      <c r="H202" s="7">
        <v>3900</v>
      </c>
      <c r="I202" s="7">
        <v>1700</v>
      </c>
    </row>
    <row r="203" spans="1:9">
      <c r="A203" s="4" t="s">
        <v>209</v>
      </c>
      <c r="B203" s="7">
        <v>89600</v>
      </c>
      <c r="C203" s="7">
        <v>8800</v>
      </c>
      <c r="D203" s="7">
        <v>52900</v>
      </c>
      <c r="E203" s="7">
        <v>6700</v>
      </c>
      <c r="F203" s="7">
        <v>3200</v>
      </c>
      <c r="G203" s="7">
        <v>1700</v>
      </c>
      <c r="H203" s="7">
        <v>7900</v>
      </c>
      <c r="I203" s="7">
        <v>2600</v>
      </c>
    </row>
    <row r="204" spans="1:9">
      <c r="A204" s="4" t="s">
        <v>210</v>
      </c>
      <c r="B204" s="7">
        <v>64100</v>
      </c>
      <c r="C204" s="7">
        <v>11200</v>
      </c>
      <c r="D204" s="7">
        <v>53900</v>
      </c>
      <c r="E204" s="7">
        <v>10300</v>
      </c>
      <c r="F204" s="7">
        <v>3800</v>
      </c>
      <c r="G204" s="7" t="s">
        <v>14</v>
      </c>
      <c r="H204" s="7" t="s">
        <v>56</v>
      </c>
      <c r="I204" s="7" t="s">
        <v>56</v>
      </c>
    </row>
    <row r="205" spans="1:9">
      <c r="A205" s="4" t="s">
        <v>211</v>
      </c>
      <c r="B205" s="7">
        <v>55300</v>
      </c>
      <c r="C205" s="7">
        <v>5800</v>
      </c>
      <c r="D205" s="7">
        <v>47400</v>
      </c>
      <c r="E205" s="7">
        <v>5400</v>
      </c>
      <c r="F205" s="7">
        <v>1900</v>
      </c>
      <c r="G205" s="7">
        <v>1100</v>
      </c>
      <c r="H205" s="7">
        <v>2300</v>
      </c>
      <c r="I205" s="7">
        <v>1200</v>
      </c>
    </row>
    <row r="206" spans="1:9">
      <c r="A206" s="4" t="s">
        <v>212</v>
      </c>
      <c r="B206" s="7">
        <v>60100</v>
      </c>
      <c r="C206" s="7">
        <v>9900</v>
      </c>
      <c r="D206" s="7">
        <v>47700</v>
      </c>
      <c r="E206" s="7">
        <v>8800</v>
      </c>
      <c r="F206" s="7" t="s">
        <v>56</v>
      </c>
      <c r="G206" s="7" t="s">
        <v>56</v>
      </c>
      <c r="H206" s="7">
        <v>2400</v>
      </c>
      <c r="I206" s="7" t="s">
        <v>14</v>
      </c>
    </row>
    <row r="207" spans="1:9">
      <c r="A207" s="4" t="s">
        <v>213</v>
      </c>
      <c r="B207" s="7">
        <v>70000</v>
      </c>
      <c r="C207" s="7">
        <v>10700</v>
      </c>
      <c r="D207" s="7">
        <v>59900</v>
      </c>
      <c r="E207" s="7">
        <v>9900</v>
      </c>
      <c r="F207" s="7">
        <v>2600</v>
      </c>
      <c r="G207" s="7" t="s">
        <v>14</v>
      </c>
      <c r="H207" s="7">
        <v>2300</v>
      </c>
      <c r="I207" s="7" t="s">
        <v>14</v>
      </c>
    </row>
    <row r="208" spans="1:9">
      <c r="A208" s="4" t="s">
        <v>214</v>
      </c>
      <c r="B208" s="7">
        <v>62600</v>
      </c>
      <c r="C208" s="7">
        <v>9900</v>
      </c>
      <c r="D208" s="7">
        <v>53500</v>
      </c>
      <c r="E208" s="7">
        <v>9200</v>
      </c>
      <c r="F208" s="7">
        <v>1500</v>
      </c>
      <c r="G208" s="7" t="s">
        <v>14</v>
      </c>
      <c r="H208" s="7">
        <v>2700</v>
      </c>
      <c r="I208" s="7" t="s">
        <v>14</v>
      </c>
    </row>
    <row r="209" spans="1:9">
      <c r="A209" s="4" t="s">
        <v>215</v>
      </c>
      <c r="B209" s="7">
        <v>62300</v>
      </c>
      <c r="C209" s="7">
        <v>9700</v>
      </c>
      <c r="D209" s="7">
        <v>52100</v>
      </c>
      <c r="E209" s="7">
        <v>8900</v>
      </c>
      <c r="F209" s="7">
        <v>1400</v>
      </c>
      <c r="G209" s="7" t="s">
        <v>14</v>
      </c>
      <c r="H209" s="7">
        <v>3300</v>
      </c>
      <c r="I209" s="7" t="s">
        <v>14</v>
      </c>
    </row>
    <row r="210" spans="1:9">
      <c r="A210" s="4" t="s">
        <v>216</v>
      </c>
      <c r="B210" s="7">
        <v>65900</v>
      </c>
      <c r="C210" s="7">
        <v>11000</v>
      </c>
      <c r="D210" s="7">
        <v>58400</v>
      </c>
      <c r="E210" s="7">
        <v>10300</v>
      </c>
      <c r="F210" s="7">
        <v>2400</v>
      </c>
      <c r="G210" s="7" t="s">
        <v>14</v>
      </c>
      <c r="H210" s="7">
        <v>1700</v>
      </c>
      <c r="I210" s="7" t="s">
        <v>14</v>
      </c>
    </row>
    <row r="211" spans="1:9">
      <c r="A211" s="4" t="s">
        <v>217</v>
      </c>
      <c r="B211" s="7">
        <v>70700</v>
      </c>
      <c r="C211" s="7">
        <v>11100</v>
      </c>
      <c r="D211" s="7">
        <v>59800</v>
      </c>
      <c r="E211" s="7">
        <v>10200</v>
      </c>
      <c r="F211" s="7">
        <v>2500</v>
      </c>
      <c r="G211" s="7" t="s">
        <v>14</v>
      </c>
      <c r="H211" s="7">
        <v>1800</v>
      </c>
      <c r="I211" s="7" t="s">
        <v>14</v>
      </c>
    </row>
    <row r="212" spans="1:9">
      <c r="A212" s="4" t="s">
        <v>218</v>
      </c>
      <c r="B212" s="7">
        <v>74800</v>
      </c>
      <c r="C212" s="7">
        <v>11300</v>
      </c>
      <c r="D212" s="7">
        <v>60900</v>
      </c>
      <c r="E212" s="7">
        <v>10200</v>
      </c>
      <c r="F212" s="7">
        <v>1900</v>
      </c>
      <c r="G212" s="7" t="s">
        <v>14</v>
      </c>
      <c r="H212" s="7">
        <v>3100</v>
      </c>
      <c r="I212" s="7" t="s">
        <v>14</v>
      </c>
    </row>
    <row r="213" spans="1:9">
      <c r="A213" s="4" t="s">
        <v>219</v>
      </c>
      <c r="B213" s="7">
        <v>53200</v>
      </c>
      <c r="C213" s="7">
        <v>6200</v>
      </c>
      <c r="D213" s="7">
        <v>41900</v>
      </c>
      <c r="E213" s="7">
        <v>5500</v>
      </c>
      <c r="F213" s="7">
        <v>1300</v>
      </c>
      <c r="G213" s="7" t="s">
        <v>14</v>
      </c>
      <c r="H213" s="7">
        <v>1700</v>
      </c>
      <c r="I213" s="7" t="s">
        <v>14</v>
      </c>
    </row>
    <row r="214" spans="1:9">
      <c r="A214" s="4" t="s">
        <v>220</v>
      </c>
      <c r="B214" s="7">
        <v>66800</v>
      </c>
      <c r="C214" s="7">
        <v>11100</v>
      </c>
      <c r="D214" s="7">
        <v>45700</v>
      </c>
      <c r="E214" s="7">
        <v>9200</v>
      </c>
      <c r="F214" s="7">
        <v>2700</v>
      </c>
      <c r="G214" s="7" t="s">
        <v>14</v>
      </c>
      <c r="H214" s="7">
        <v>1500</v>
      </c>
      <c r="I214" s="7" t="s">
        <v>14</v>
      </c>
    </row>
    <row r="215" spans="1:9">
      <c r="A215" s="4" t="s">
        <v>221</v>
      </c>
      <c r="B215" s="7">
        <v>63900</v>
      </c>
      <c r="C215" s="7">
        <v>10700</v>
      </c>
      <c r="D215" s="7">
        <v>49300</v>
      </c>
      <c r="E215" s="7">
        <v>9400</v>
      </c>
      <c r="F215" s="7">
        <v>1300</v>
      </c>
      <c r="G215" s="7" t="s">
        <v>14</v>
      </c>
      <c r="H215" s="7">
        <v>2600</v>
      </c>
      <c r="I215" s="7" t="s">
        <v>14</v>
      </c>
    </row>
    <row r="216" spans="1:9">
      <c r="A216" s="4" t="s">
        <v>222</v>
      </c>
      <c r="B216" s="7">
        <v>80600</v>
      </c>
      <c r="C216" s="7">
        <v>11900</v>
      </c>
      <c r="D216" s="7">
        <v>52500</v>
      </c>
      <c r="E216" s="7">
        <v>9600</v>
      </c>
      <c r="F216" s="7">
        <v>2700</v>
      </c>
      <c r="G216" s="7" t="s">
        <v>14</v>
      </c>
      <c r="H216" s="7">
        <v>2600</v>
      </c>
      <c r="I216" s="7" t="s">
        <v>14</v>
      </c>
    </row>
    <row r="217" spans="1:9">
      <c r="A217" s="4" t="s">
        <v>223</v>
      </c>
      <c r="B217" s="7">
        <v>75400</v>
      </c>
      <c r="C217" s="7">
        <v>11500</v>
      </c>
      <c r="D217" s="7">
        <v>43800</v>
      </c>
      <c r="E217" s="7">
        <v>8800</v>
      </c>
      <c r="F217" s="7">
        <v>5500</v>
      </c>
      <c r="G217" s="7">
        <v>3100</v>
      </c>
      <c r="H217" s="7">
        <v>6500</v>
      </c>
      <c r="I217" s="7">
        <v>3400</v>
      </c>
    </row>
    <row r="218" spans="1:9">
      <c r="A218" s="4" t="s">
        <v>224</v>
      </c>
      <c r="B218" s="7">
        <v>101100</v>
      </c>
      <c r="C218" s="7">
        <v>16200</v>
      </c>
      <c r="D218" s="7">
        <v>68400</v>
      </c>
      <c r="E218" s="7">
        <v>13300</v>
      </c>
      <c r="F218" s="7">
        <v>6600</v>
      </c>
      <c r="G218" s="7" t="s">
        <v>14</v>
      </c>
      <c r="H218" s="7">
        <v>6800</v>
      </c>
      <c r="I218" s="7">
        <v>4200</v>
      </c>
    </row>
    <row r="219" spans="1:9">
      <c r="A219" s="4" t="s">
        <v>225</v>
      </c>
      <c r="B219" s="7">
        <v>59700</v>
      </c>
      <c r="C219" s="7">
        <v>10200</v>
      </c>
      <c r="D219" s="7">
        <v>45300</v>
      </c>
      <c r="E219" s="7">
        <v>8900</v>
      </c>
      <c r="F219" s="7">
        <v>3700</v>
      </c>
      <c r="G219" s="7" t="s">
        <v>14</v>
      </c>
      <c r="H219" s="7">
        <v>3500</v>
      </c>
      <c r="I219" s="7" t="s">
        <v>14</v>
      </c>
    </row>
    <row r="220" spans="1:9">
      <c r="A220" s="4" t="s">
        <v>226</v>
      </c>
      <c r="B220" s="7">
        <v>68100</v>
      </c>
      <c r="C220" s="7">
        <v>11000</v>
      </c>
      <c r="D220" s="7">
        <v>49600</v>
      </c>
      <c r="E220" s="7">
        <v>9400</v>
      </c>
      <c r="F220" s="7">
        <v>4200</v>
      </c>
      <c r="G220" s="7" t="s">
        <v>14</v>
      </c>
      <c r="H220" s="7">
        <v>3500</v>
      </c>
      <c r="I220" s="7" t="s">
        <v>14</v>
      </c>
    </row>
    <row r="221" spans="1:9">
      <c r="A221" s="4" t="s">
        <v>227</v>
      </c>
      <c r="B221" s="7">
        <v>74700</v>
      </c>
      <c r="C221" s="7">
        <v>11600</v>
      </c>
      <c r="D221" s="7">
        <v>50200</v>
      </c>
      <c r="E221" s="7">
        <v>9500</v>
      </c>
      <c r="F221" s="7">
        <v>2800</v>
      </c>
      <c r="G221" s="7" t="s">
        <v>14</v>
      </c>
      <c r="H221" s="7">
        <v>4500</v>
      </c>
      <c r="I221" s="7">
        <v>2800</v>
      </c>
    </row>
    <row r="222" spans="1:9">
      <c r="A222" s="4" t="s">
        <v>228</v>
      </c>
      <c r="B222" s="7">
        <v>73400</v>
      </c>
      <c r="C222" s="7">
        <v>11400</v>
      </c>
      <c r="D222" s="7">
        <v>53200</v>
      </c>
      <c r="E222" s="7">
        <v>9700</v>
      </c>
      <c r="F222" s="7">
        <v>4500</v>
      </c>
      <c r="G222" s="7">
        <v>2800</v>
      </c>
      <c r="H222" s="7">
        <v>2200</v>
      </c>
      <c r="I222" s="7" t="s">
        <v>14</v>
      </c>
    </row>
    <row r="223" spans="1:9">
      <c r="A223" s="4" t="s">
        <v>229</v>
      </c>
      <c r="B223" s="7">
        <v>56700</v>
      </c>
      <c r="C223" s="7">
        <v>8100</v>
      </c>
      <c r="D223" s="7">
        <v>44900</v>
      </c>
      <c r="E223" s="7">
        <v>7200</v>
      </c>
      <c r="F223" s="7">
        <v>3200</v>
      </c>
      <c r="G223" s="7" t="s">
        <v>14</v>
      </c>
      <c r="H223" s="7">
        <v>2800</v>
      </c>
      <c r="I223" s="7">
        <v>1800</v>
      </c>
    </row>
    <row r="224" spans="1:9">
      <c r="A224" s="4" t="s">
        <v>230</v>
      </c>
      <c r="B224" s="7">
        <v>66300</v>
      </c>
      <c r="C224" s="7">
        <v>9700</v>
      </c>
      <c r="D224" s="7">
        <v>56000</v>
      </c>
      <c r="E224" s="7">
        <v>8900</v>
      </c>
      <c r="F224" s="7" t="s">
        <v>56</v>
      </c>
      <c r="G224" s="7" t="s">
        <v>56</v>
      </c>
      <c r="H224" s="7">
        <v>2700</v>
      </c>
      <c r="I224" s="7" t="s">
        <v>14</v>
      </c>
    </row>
    <row r="225" spans="1:9">
      <c r="A225" s="4" t="s">
        <v>231</v>
      </c>
      <c r="B225" s="7">
        <v>62200</v>
      </c>
      <c r="C225" s="7">
        <v>10900</v>
      </c>
      <c r="D225" s="7">
        <v>50000</v>
      </c>
      <c r="E225" s="7">
        <v>9800</v>
      </c>
      <c r="F225" s="7">
        <v>1600</v>
      </c>
      <c r="G225" s="7" t="s">
        <v>14</v>
      </c>
      <c r="H225" s="7">
        <v>3100</v>
      </c>
      <c r="I225" s="7" t="s">
        <v>14</v>
      </c>
    </row>
    <row r="226" spans="1:9">
      <c r="A226" s="4" t="s">
        <v>232</v>
      </c>
      <c r="B226" s="7">
        <v>94400</v>
      </c>
      <c r="C226" s="7">
        <v>9600</v>
      </c>
      <c r="D226" s="7">
        <v>73800</v>
      </c>
      <c r="E226" s="7">
        <v>8500</v>
      </c>
      <c r="F226" s="7">
        <v>4100</v>
      </c>
      <c r="G226" s="7">
        <v>2000</v>
      </c>
      <c r="H226" s="7">
        <v>4800</v>
      </c>
      <c r="I226" s="7">
        <v>2200</v>
      </c>
    </row>
    <row r="227" spans="1:9">
      <c r="A227" s="4" t="s">
        <v>233</v>
      </c>
      <c r="B227" s="7">
        <v>76600</v>
      </c>
      <c r="C227" s="7">
        <v>8500</v>
      </c>
      <c r="D227" s="7">
        <v>58700</v>
      </c>
      <c r="E227" s="7">
        <v>7500</v>
      </c>
      <c r="F227" s="7">
        <v>2300</v>
      </c>
      <c r="G227" s="7" t="s">
        <v>14</v>
      </c>
      <c r="H227" s="7">
        <v>4100</v>
      </c>
      <c r="I227" s="7">
        <v>2000</v>
      </c>
    </row>
    <row r="228" spans="1:9">
      <c r="A228" s="4" t="s">
        <v>234</v>
      </c>
      <c r="B228" s="7">
        <v>70700</v>
      </c>
      <c r="C228" s="7">
        <v>8200</v>
      </c>
      <c r="D228" s="7">
        <v>50800</v>
      </c>
      <c r="E228" s="7">
        <v>7000</v>
      </c>
      <c r="F228" s="7">
        <v>2900</v>
      </c>
      <c r="G228" s="7">
        <v>1700</v>
      </c>
      <c r="H228" s="7">
        <v>6600</v>
      </c>
      <c r="I228" s="7">
        <v>2500</v>
      </c>
    </row>
    <row r="229" spans="1:9">
      <c r="A229" s="4" t="s">
        <v>235</v>
      </c>
      <c r="B229" s="7">
        <v>54400</v>
      </c>
      <c r="C229" s="7">
        <v>6900</v>
      </c>
      <c r="D229" s="7">
        <v>41700</v>
      </c>
      <c r="E229" s="7">
        <v>6100</v>
      </c>
      <c r="F229" s="7">
        <v>3900</v>
      </c>
      <c r="G229" s="7">
        <v>1900</v>
      </c>
      <c r="H229" s="7">
        <v>1100</v>
      </c>
      <c r="I229" s="7" t="s">
        <v>14</v>
      </c>
    </row>
    <row r="230" spans="1:9">
      <c r="A230" s="4" t="s">
        <v>236</v>
      </c>
      <c r="B230" s="7">
        <v>39900</v>
      </c>
      <c r="C230" s="7">
        <v>5800</v>
      </c>
      <c r="D230" s="7">
        <v>27300</v>
      </c>
      <c r="E230" s="7">
        <v>4800</v>
      </c>
      <c r="F230" s="7">
        <v>1200</v>
      </c>
      <c r="G230" s="7" t="s">
        <v>14</v>
      </c>
      <c r="H230" s="7">
        <v>1700</v>
      </c>
      <c r="I230" s="7" t="s">
        <v>14</v>
      </c>
    </row>
    <row r="231" spans="1:9">
      <c r="A231" s="4" t="s">
        <v>237</v>
      </c>
      <c r="B231" s="7">
        <v>59000</v>
      </c>
      <c r="C231" s="7">
        <v>6900</v>
      </c>
      <c r="D231" s="7">
        <v>43700</v>
      </c>
      <c r="E231" s="7">
        <v>6000</v>
      </c>
      <c r="F231" s="7">
        <v>3300</v>
      </c>
      <c r="G231" s="7">
        <v>1600</v>
      </c>
      <c r="H231" s="7">
        <v>2200</v>
      </c>
      <c r="I231" s="7">
        <v>1300</v>
      </c>
    </row>
    <row r="232" spans="1:9">
      <c r="A232" s="4" t="s">
        <v>238</v>
      </c>
      <c r="B232" s="7">
        <v>60200</v>
      </c>
      <c r="C232" s="7">
        <v>5300</v>
      </c>
      <c r="D232" s="7">
        <v>51700</v>
      </c>
      <c r="E232" s="7">
        <v>4900</v>
      </c>
      <c r="F232" s="7">
        <v>1900</v>
      </c>
      <c r="G232" s="7">
        <v>900</v>
      </c>
      <c r="H232" s="7">
        <v>1900</v>
      </c>
      <c r="I232" s="7">
        <v>900</v>
      </c>
    </row>
    <row r="233" spans="1:9">
      <c r="A233" s="4" t="s">
        <v>239</v>
      </c>
      <c r="B233" s="7">
        <v>49600</v>
      </c>
      <c r="C233" s="7">
        <v>8400</v>
      </c>
      <c r="D233" s="7">
        <v>41500</v>
      </c>
      <c r="E233" s="7">
        <v>7700</v>
      </c>
      <c r="F233" s="7" t="s">
        <v>56</v>
      </c>
      <c r="G233" s="7" t="s">
        <v>56</v>
      </c>
      <c r="H233" s="7">
        <v>1200</v>
      </c>
      <c r="I233" s="7" t="s">
        <v>14</v>
      </c>
    </row>
    <row r="234" spans="1:9">
      <c r="A234" s="4" t="s">
        <v>240</v>
      </c>
      <c r="B234" s="7">
        <v>57300</v>
      </c>
      <c r="C234" s="7">
        <v>9900</v>
      </c>
      <c r="D234" s="7">
        <v>44500</v>
      </c>
      <c r="E234" s="7">
        <v>8700</v>
      </c>
      <c r="F234" s="7" t="s">
        <v>56</v>
      </c>
      <c r="G234" s="7" t="s">
        <v>56</v>
      </c>
      <c r="H234" s="7">
        <v>3200</v>
      </c>
      <c r="I234" s="7" t="s">
        <v>14</v>
      </c>
    </row>
    <row r="235" spans="1:9">
      <c r="A235" s="4" t="s">
        <v>241</v>
      </c>
      <c r="B235" s="7">
        <v>50600</v>
      </c>
      <c r="C235" s="7">
        <v>6400</v>
      </c>
      <c r="D235" s="7">
        <v>40400</v>
      </c>
      <c r="E235" s="7">
        <v>5700</v>
      </c>
      <c r="F235" s="7">
        <v>1900</v>
      </c>
      <c r="G235" s="7" t="s">
        <v>14</v>
      </c>
      <c r="H235" s="7">
        <v>3100</v>
      </c>
      <c r="I235" s="7">
        <v>1600</v>
      </c>
    </row>
    <row r="236" spans="1:9">
      <c r="A236" s="4" t="s">
        <v>242</v>
      </c>
      <c r="B236" s="7">
        <v>68800</v>
      </c>
      <c r="C236" s="7">
        <v>5700</v>
      </c>
      <c r="D236" s="7">
        <v>53200</v>
      </c>
      <c r="E236" s="7">
        <v>5000</v>
      </c>
      <c r="F236" s="7">
        <v>2200</v>
      </c>
      <c r="G236" s="7">
        <v>1000</v>
      </c>
      <c r="H236" s="7">
        <v>2400</v>
      </c>
      <c r="I236" s="7">
        <v>1100</v>
      </c>
    </row>
    <row r="237" spans="1:9">
      <c r="A237" s="4" t="s">
        <v>243</v>
      </c>
      <c r="B237" s="7">
        <v>56900</v>
      </c>
      <c r="C237" s="7">
        <v>9900</v>
      </c>
      <c r="D237" s="7">
        <v>47400</v>
      </c>
      <c r="E237" s="7">
        <v>9000</v>
      </c>
      <c r="F237" s="7">
        <v>1200</v>
      </c>
      <c r="G237" s="7" t="s">
        <v>14</v>
      </c>
      <c r="H237" s="7" t="s">
        <v>56</v>
      </c>
      <c r="I237" s="7" t="s">
        <v>56</v>
      </c>
    </row>
    <row r="238" spans="1:9">
      <c r="A238" s="4" t="s">
        <v>244</v>
      </c>
      <c r="B238" s="7">
        <v>54600</v>
      </c>
      <c r="C238" s="7">
        <v>11200</v>
      </c>
      <c r="D238" s="7">
        <v>38000</v>
      </c>
      <c r="E238" s="7">
        <v>9400</v>
      </c>
      <c r="F238" s="7" t="s">
        <v>56</v>
      </c>
      <c r="G238" s="7" t="s">
        <v>56</v>
      </c>
      <c r="H238" s="7" t="s">
        <v>56</v>
      </c>
      <c r="I238" s="7" t="s">
        <v>56</v>
      </c>
    </row>
    <row r="239" spans="1:9">
      <c r="A239" s="4" t="s">
        <v>245</v>
      </c>
      <c r="B239" s="7">
        <v>49800</v>
      </c>
      <c r="C239" s="7">
        <v>4700</v>
      </c>
      <c r="D239" s="7">
        <v>38900</v>
      </c>
      <c r="E239" s="7">
        <v>4100</v>
      </c>
      <c r="F239" s="7">
        <v>800</v>
      </c>
      <c r="G239" s="7" t="s">
        <v>14</v>
      </c>
      <c r="H239" s="7">
        <v>3400</v>
      </c>
      <c r="I239" s="7">
        <v>1200</v>
      </c>
    </row>
    <row r="240" spans="1:9">
      <c r="A240" s="4" t="s">
        <v>246</v>
      </c>
      <c r="B240" s="7">
        <v>62500</v>
      </c>
      <c r="C240" s="7">
        <v>7100</v>
      </c>
      <c r="D240" s="7">
        <v>54200</v>
      </c>
      <c r="E240" s="7">
        <v>6600</v>
      </c>
      <c r="F240" s="7">
        <v>1400</v>
      </c>
      <c r="G240" s="7" t="s">
        <v>14</v>
      </c>
      <c r="H240" s="7">
        <v>2900</v>
      </c>
      <c r="I240" s="7">
        <v>1500</v>
      </c>
    </row>
    <row r="241" spans="1:9">
      <c r="A241" s="4" t="s">
        <v>247</v>
      </c>
      <c r="B241" s="7">
        <v>60600</v>
      </c>
      <c r="C241" s="7">
        <v>9600</v>
      </c>
      <c r="D241" s="7">
        <v>50400</v>
      </c>
      <c r="E241" s="7">
        <v>8800</v>
      </c>
      <c r="F241" s="7" t="s">
        <v>56</v>
      </c>
      <c r="G241" s="7" t="s">
        <v>56</v>
      </c>
      <c r="H241" s="7">
        <v>3200</v>
      </c>
      <c r="I241" s="7" t="s">
        <v>14</v>
      </c>
    </row>
    <row r="242" spans="1:9">
      <c r="A242" s="4" t="s">
        <v>248</v>
      </c>
      <c r="B242" s="7">
        <v>55300</v>
      </c>
      <c r="C242" s="7">
        <v>9800</v>
      </c>
      <c r="D242" s="7">
        <v>42400</v>
      </c>
      <c r="E242" s="7">
        <v>8600</v>
      </c>
      <c r="F242" s="7" t="s">
        <v>56</v>
      </c>
      <c r="G242" s="7" t="s">
        <v>56</v>
      </c>
      <c r="H242" s="7">
        <v>3300</v>
      </c>
      <c r="I242" s="7" t="s">
        <v>14</v>
      </c>
    </row>
    <row r="243" spans="1:9">
      <c r="A243" s="4" t="s">
        <v>249</v>
      </c>
      <c r="B243" s="7">
        <v>54600</v>
      </c>
      <c r="C243" s="7">
        <v>8200</v>
      </c>
      <c r="D243" s="7">
        <v>47200</v>
      </c>
      <c r="E243" s="7">
        <v>7700</v>
      </c>
      <c r="F243" s="7">
        <v>2000</v>
      </c>
      <c r="G243" s="7" t="s">
        <v>14</v>
      </c>
      <c r="H243" s="7">
        <v>800</v>
      </c>
      <c r="I243" s="7" t="s">
        <v>14</v>
      </c>
    </row>
    <row r="244" spans="1:9">
      <c r="A244" s="4" t="s">
        <v>250</v>
      </c>
      <c r="B244" s="7">
        <v>59300</v>
      </c>
      <c r="C244" s="7">
        <v>9700</v>
      </c>
      <c r="D244" s="7">
        <v>51000</v>
      </c>
      <c r="E244" s="7">
        <v>9000</v>
      </c>
      <c r="F244" s="7">
        <v>1700</v>
      </c>
      <c r="G244" s="7" t="s">
        <v>14</v>
      </c>
      <c r="H244" s="7">
        <v>2400</v>
      </c>
      <c r="I244" s="7" t="s">
        <v>14</v>
      </c>
    </row>
    <row r="245" spans="1:9">
      <c r="A245" s="4" t="s">
        <v>251</v>
      </c>
      <c r="B245" s="7">
        <v>62400</v>
      </c>
      <c r="C245" s="7">
        <v>7100</v>
      </c>
      <c r="D245" s="7">
        <v>54700</v>
      </c>
      <c r="E245" s="7">
        <v>6700</v>
      </c>
      <c r="F245" s="7">
        <v>600</v>
      </c>
      <c r="G245" s="7" t="s">
        <v>14</v>
      </c>
      <c r="H245" s="7">
        <v>1800</v>
      </c>
      <c r="I245" s="7" t="s">
        <v>14</v>
      </c>
    </row>
    <row r="246" spans="1:9">
      <c r="A246" s="4" t="s">
        <v>252</v>
      </c>
      <c r="B246" s="7">
        <v>58000</v>
      </c>
      <c r="C246" s="7">
        <v>5200</v>
      </c>
      <c r="D246" s="7">
        <v>48300</v>
      </c>
      <c r="E246" s="7">
        <v>4800</v>
      </c>
      <c r="F246" s="7">
        <v>2600</v>
      </c>
      <c r="G246" s="7">
        <v>1100</v>
      </c>
      <c r="H246" s="7">
        <v>1100</v>
      </c>
      <c r="I246" s="7" t="s">
        <v>14</v>
      </c>
    </row>
    <row r="247" spans="1:9">
      <c r="A247" s="4" t="s">
        <v>253</v>
      </c>
      <c r="B247" s="7">
        <v>61000</v>
      </c>
      <c r="C247" s="7">
        <v>10600</v>
      </c>
      <c r="D247" s="7">
        <v>52700</v>
      </c>
      <c r="E247" s="7">
        <v>9800</v>
      </c>
      <c r="F247" s="7">
        <v>2900</v>
      </c>
      <c r="G247" s="7" t="s">
        <v>14</v>
      </c>
      <c r="H247" s="7" t="s">
        <v>56</v>
      </c>
      <c r="I247" s="7" t="s">
        <v>56</v>
      </c>
    </row>
    <row r="248" spans="1:9">
      <c r="A248" s="4" t="s">
        <v>254</v>
      </c>
      <c r="B248" s="7">
        <v>46400</v>
      </c>
      <c r="C248" s="7">
        <v>9500</v>
      </c>
      <c r="D248" s="7">
        <v>37700</v>
      </c>
      <c r="E248" s="7">
        <v>8500</v>
      </c>
      <c r="F248" s="7" t="s">
        <v>56</v>
      </c>
      <c r="G248" s="7" t="s">
        <v>56</v>
      </c>
      <c r="H248" s="7" t="s">
        <v>56</v>
      </c>
      <c r="I248" s="7" t="s">
        <v>56</v>
      </c>
    </row>
    <row r="249" spans="1:9">
      <c r="A249" s="4" t="s">
        <v>255</v>
      </c>
      <c r="B249" s="7">
        <v>44700</v>
      </c>
      <c r="C249" s="7">
        <v>8500</v>
      </c>
      <c r="D249" s="7">
        <v>33400</v>
      </c>
      <c r="E249" s="7">
        <v>7300</v>
      </c>
      <c r="F249" s="7" t="s">
        <v>56</v>
      </c>
      <c r="G249" s="7" t="s">
        <v>56</v>
      </c>
      <c r="H249" s="7">
        <v>3800</v>
      </c>
      <c r="I249" s="7" t="s">
        <v>14</v>
      </c>
    </row>
    <row r="250" spans="1:9">
      <c r="A250" s="4" t="s">
        <v>256</v>
      </c>
      <c r="B250" s="7">
        <v>56900</v>
      </c>
      <c r="C250" s="7">
        <v>6100</v>
      </c>
      <c r="D250" s="7">
        <v>40300</v>
      </c>
      <c r="E250" s="7">
        <v>5100</v>
      </c>
      <c r="F250" s="7">
        <v>4200</v>
      </c>
      <c r="G250" s="7">
        <v>1700</v>
      </c>
      <c r="H250" s="7">
        <v>2100</v>
      </c>
      <c r="I250" s="7">
        <v>1200</v>
      </c>
    </row>
    <row r="251" spans="1:9">
      <c r="A251" s="4" t="s">
        <v>257</v>
      </c>
      <c r="B251" s="7">
        <v>66200</v>
      </c>
      <c r="C251" s="7">
        <v>7000</v>
      </c>
      <c r="D251" s="7">
        <v>52600</v>
      </c>
      <c r="E251" s="7">
        <v>6300</v>
      </c>
      <c r="F251" s="7">
        <v>2200</v>
      </c>
      <c r="G251" s="7">
        <v>1300</v>
      </c>
      <c r="H251" s="7">
        <v>3300</v>
      </c>
      <c r="I251" s="7">
        <v>1600</v>
      </c>
    </row>
    <row r="252" spans="1:9">
      <c r="A252" s="4" t="s">
        <v>258</v>
      </c>
      <c r="B252" s="7">
        <v>51300</v>
      </c>
      <c r="C252" s="7">
        <v>5700</v>
      </c>
      <c r="D252" s="7">
        <v>41000</v>
      </c>
      <c r="E252" s="7">
        <v>5100</v>
      </c>
      <c r="F252" s="7">
        <v>1800</v>
      </c>
      <c r="G252" s="7">
        <v>1100</v>
      </c>
      <c r="H252" s="7">
        <v>1600</v>
      </c>
      <c r="I252" s="7">
        <v>1000</v>
      </c>
    </row>
    <row r="253" spans="1:9">
      <c r="A253" s="4" t="s">
        <v>259</v>
      </c>
      <c r="B253" s="7">
        <v>63100</v>
      </c>
      <c r="C253" s="7">
        <v>10700</v>
      </c>
      <c r="D253" s="7">
        <v>51800</v>
      </c>
      <c r="E253" s="7">
        <v>9600</v>
      </c>
      <c r="F253" s="7" t="s">
        <v>56</v>
      </c>
      <c r="G253" s="7" t="s">
        <v>56</v>
      </c>
      <c r="H253" s="7" t="s">
        <v>56</v>
      </c>
      <c r="I253" s="7" t="s">
        <v>56</v>
      </c>
    </row>
    <row r="254" spans="1:9">
      <c r="A254" s="4" t="s">
        <v>260</v>
      </c>
      <c r="B254" s="7">
        <v>54100</v>
      </c>
      <c r="C254" s="7">
        <v>6800</v>
      </c>
      <c r="D254" s="7">
        <v>42600</v>
      </c>
      <c r="E254" s="7">
        <v>6000</v>
      </c>
      <c r="F254" s="7" t="s">
        <v>56</v>
      </c>
      <c r="G254" s="7" t="s">
        <v>56</v>
      </c>
      <c r="H254" s="7">
        <v>1200</v>
      </c>
      <c r="I254" s="7" t="s">
        <v>14</v>
      </c>
    </row>
    <row r="255" spans="1:9">
      <c r="A255" s="4" t="s">
        <v>261</v>
      </c>
      <c r="B255" s="7">
        <v>52800</v>
      </c>
      <c r="C255" s="7">
        <v>8600</v>
      </c>
      <c r="D255" s="7">
        <v>43000</v>
      </c>
      <c r="E255" s="7">
        <v>7800</v>
      </c>
      <c r="F255" s="7" t="s">
        <v>56</v>
      </c>
      <c r="G255" s="7" t="s">
        <v>56</v>
      </c>
      <c r="H255" s="7" t="s">
        <v>56</v>
      </c>
      <c r="I255" s="7" t="s">
        <v>56</v>
      </c>
    </row>
    <row r="256" spans="1:9">
      <c r="A256" s="4" t="s">
        <v>262</v>
      </c>
      <c r="B256" s="7">
        <v>64600</v>
      </c>
      <c r="C256" s="7">
        <v>10300</v>
      </c>
      <c r="D256" s="7">
        <v>52500</v>
      </c>
      <c r="E256" s="7">
        <v>9300</v>
      </c>
      <c r="F256" s="7">
        <v>1900</v>
      </c>
      <c r="G256" s="7" t="s">
        <v>14</v>
      </c>
      <c r="H256" s="7">
        <v>1200</v>
      </c>
      <c r="I256" s="7" t="s">
        <v>14</v>
      </c>
    </row>
    <row r="257" spans="1:9">
      <c r="A257" s="4" t="s">
        <v>263</v>
      </c>
      <c r="B257" s="7">
        <v>55700</v>
      </c>
      <c r="C257" s="7">
        <v>9600</v>
      </c>
      <c r="D257" s="7">
        <v>47100</v>
      </c>
      <c r="E257" s="7">
        <v>8800</v>
      </c>
      <c r="F257" s="7">
        <v>2300</v>
      </c>
      <c r="G257" s="7" t="s">
        <v>14</v>
      </c>
      <c r="H257" s="7" t="s">
        <v>56</v>
      </c>
      <c r="I257" s="7" t="s">
        <v>56</v>
      </c>
    </row>
    <row r="258" spans="1:9">
      <c r="A258" s="4" t="s">
        <v>264</v>
      </c>
      <c r="B258" s="7">
        <v>62400</v>
      </c>
      <c r="C258" s="7">
        <v>5300</v>
      </c>
      <c r="D258" s="7">
        <v>48600</v>
      </c>
      <c r="E258" s="7">
        <v>4700</v>
      </c>
      <c r="F258" s="7">
        <v>2600</v>
      </c>
      <c r="G258" s="7">
        <v>1100</v>
      </c>
      <c r="H258" s="7">
        <v>3800</v>
      </c>
      <c r="I258" s="7">
        <v>1300</v>
      </c>
    </row>
    <row r="259" spans="1:9">
      <c r="A259" s="4" t="s">
        <v>265</v>
      </c>
      <c r="B259" s="7">
        <v>54900</v>
      </c>
      <c r="C259" s="7">
        <v>5200</v>
      </c>
      <c r="D259" s="7">
        <v>41800</v>
      </c>
      <c r="E259" s="7">
        <v>4500</v>
      </c>
      <c r="F259" s="7">
        <v>1900</v>
      </c>
      <c r="G259" s="7">
        <v>1000</v>
      </c>
      <c r="H259" s="7">
        <v>3700</v>
      </c>
      <c r="I259" s="7">
        <v>1300</v>
      </c>
    </row>
    <row r="260" spans="1:9">
      <c r="A260" s="4" t="s">
        <v>266</v>
      </c>
      <c r="B260" s="7">
        <v>54000</v>
      </c>
      <c r="C260" s="7">
        <v>6300</v>
      </c>
      <c r="D260" s="7">
        <v>41300</v>
      </c>
      <c r="E260" s="7">
        <v>5500</v>
      </c>
      <c r="F260" s="7">
        <v>3300</v>
      </c>
      <c r="G260" s="7">
        <v>1600</v>
      </c>
      <c r="H260" s="7">
        <v>2300</v>
      </c>
      <c r="I260" s="7">
        <v>1300</v>
      </c>
    </row>
    <row r="261" spans="1:9">
      <c r="A261" s="4" t="s">
        <v>267</v>
      </c>
      <c r="B261" s="7">
        <v>63300</v>
      </c>
      <c r="C261" s="7">
        <v>6800</v>
      </c>
      <c r="D261" s="7">
        <v>43500</v>
      </c>
      <c r="E261" s="7">
        <v>5700</v>
      </c>
      <c r="F261" s="7">
        <v>1900</v>
      </c>
      <c r="G261" s="7" t="s">
        <v>14</v>
      </c>
      <c r="H261" s="7">
        <v>4000</v>
      </c>
      <c r="I261" s="7">
        <v>1700</v>
      </c>
    </row>
    <row r="262" spans="1:9">
      <c r="A262" s="4" t="s">
        <v>268</v>
      </c>
      <c r="B262" s="7">
        <v>66300</v>
      </c>
      <c r="C262" s="7">
        <v>7100</v>
      </c>
      <c r="D262" s="7">
        <v>47700</v>
      </c>
      <c r="E262" s="7">
        <v>6000</v>
      </c>
      <c r="F262" s="7">
        <v>3200</v>
      </c>
      <c r="G262" s="7">
        <v>1600</v>
      </c>
      <c r="H262" s="7">
        <v>2600</v>
      </c>
      <c r="I262" s="7">
        <v>1400</v>
      </c>
    </row>
    <row r="263" spans="1:9">
      <c r="A263" s="4" t="s">
        <v>269</v>
      </c>
      <c r="B263" s="7">
        <v>63800</v>
      </c>
      <c r="C263" s="7">
        <v>9300</v>
      </c>
      <c r="D263" s="7">
        <v>55100</v>
      </c>
      <c r="E263" s="7">
        <v>8700</v>
      </c>
      <c r="F263" s="7" t="s">
        <v>56</v>
      </c>
      <c r="G263" s="7" t="s">
        <v>56</v>
      </c>
      <c r="H263" s="7" t="s">
        <v>56</v>
      </c>
      <c r="I263" s="7" t="s">
        <v>56</v>
      </c>
    </row>
    <row r="264" spans="1:9">
      <c r="A264" s="4" t="s">
        <v>270</v>
      </c>
      <c r="B264" s="7">
        <v>53700</v>
      </c>
      <c r="C264" s="7">
        <v>6400</v>
      </c>
      <c r="D264" s="7">
        <v>39800</v>
      </c>
      <c r="E264" s="7">
        <v>5500</v>
      </c>
      <c r="F264" s="7">
        <v>3100</v>
      </c>
      <c r="G264" s="7">
        <v>1600</v>
      </c>
      <c r="H264" s="7">
        <v>1400</v>
      </c>
      <c r="I264" s="7" t="s">
        <v>14</v>
      </c>
    </row>
    <row r="265" spans="1:9">
      <c r="A265" s="4" t="s">
        <v>271</v>
      </c>
      <c r="B265" s="7">
        <v>62200</v>
      </c>
      <c r="C265" s="7">
        <v>6800</v>
      </c>
      <c r="D265" s="7">
        <v>47200</v>
      </c>
      <c r="E265" s="7">
        <v>6000</v>
      </c>
      <c r="F265" s="7">
        <v>3300</v>
      </c>
      <c r="G265" s="7">
        <v>1600</v>
      </c>
      <c r="H265" s="7">
        <v>1700</v>
      </c>
      <c r="I265" s="7" t="s">
        <v>14</v>
      </c>
    </row>
    <row r="266" spans="1:9">
      <c r="A266" s="4" t="s">
        <v>272</v>
      </c>
      <c r="B266" s="7">
        <v>56900</v>
      </c>
      <c r="C266" s="7">
        <v>9000</v>
      </c>
      <c r="D266" s="7">
        <v>41800</v>
      </c>
      <c r="E266" s="7">
        <v>7700</v>
      </c>
      <c r="F266" s="7">
        <v>1700</v>
      </c>
      <c r="G266" s="7" t="s">
        <v>14</v>
      </c>
      <c r="H266" s="7">
        <v>2800</v>
      </c>
      <c r="I266" s="7" t="s">
        <v>14</v>
      </c>
    </row>
    <row r="267" spans="1:9">
      <c r="A267" s="4" t="s">
        <v>273</v>
      </c>
      <c r="B267" s="7">
        <v>52200</v>
      </c>
      <c r="C267" s="7">
        <v>5500</v>
      </c>
      <c r="D267" s="7">
        <v>37600</v>
      </c>
      <c r="E267" s="7">
        <v>4700</v>
      </c>
      <c r="F267" s="7">
        <v>2600</v>
      </c>
      <c r="G267" s="7">
        <v>1200</v>
      </c>
      <c r="H267" s="7">
        <v>2600</v>
      </c>
      <c r="I267" s="7">
        <v>1200</v>
      </c>
    </row>
    <row r="268" spans="1:9">
      <c r="A268" s="4" t="s">
        <v>274</v>
      </c>
      <c r="B268" s="7">
        <v>56900</v>
      </c>
      <c r="C268" s="7">
        <v>5900</v>
      </c>
      <c r="D268" s="7">
        <v>38600</v>
      </c>
      <c r="E268" s="7">
        <v>4800</v>
      </c>
      <c r="F268" s="7">
        <v>3300</v>
      </c>
      <c r="G268" s="7">
        <v>1400</v>
      </c>
      <c r="H268" s="7">
        <v>2700</v>
      </c>
      <c r="I268" s="7">
        <v>1300</v>
      </c>
    </row>
    <row r="269" spans="1:9">
      <c r="A269" s="4" t="s">
        <v>275</v>
      </c>
      <c r="B269" s="7">
        <v>58400</v>
      </c>
      <c r="C269" s="7">
        <v>5800</v>
      </c>
      <c r="D269" s="7">
        <v>41500</v>
      </c>
      <c r="E269" s="7">
        <v>4900</v>
      </c>
      <c r="F269" s="7">
        <v>2800</v>
      </c>
      <c r="G269" s="7">
        <v>1300</v>
      </c>
      <c r="H269" s="7">
        <v>2000</v>
      </c>
      <c r="I269" s="7">
        <v>1100</v>
      </c>
    </row>
    <row r="270" spans="1:9">
      <c r="A270" s="4" t="s">
        <v>276</v>
      </c>
      <c r="B270" s="7">
        <v>66100</v>
      </c>
      <c r="C270" s="7">
        <v>9800</v>
      </c>
      <c r="D270" s="7">
        <v>53900</v>
      </c>
      <c r="E270" s="7">
        <v>8900</v>
      </c>
      <c r="F270" s="7">
        <v>1900</v>
      </c>
      <c r="G270" s="7" t="s">
        <v>14</v>
      </c>
      <c r="H270" s="7">
        <v>3200</v>
      </c>
      <c r="I270" s="7" t="s">
        <v>14</v>
      </c>
    </row>
    <row r="271" spans="1:9">
      <c r="A271" s="4" t="s">
        <v>277</v>
      </c>
      <c r="B271" s="7">
        <v>57700</v>
      </c>
      <c r="C271" s="7">
        <v>8600</v>
      </c>
      <c r="D271" s="7">
        <v>48600</v>
      </c>
      <c r="E271" s="7">
        <v>7900</v>
      </c>
      <c r="F271" s="7">
        <v>1300</v>
      </c>
      <c r="G271" s="7" t="s">
        <v>14</v>
      </c>
      <c r="H271" s="7">
        <v>1900</v>
      </c>
      <c r="I271" s="7" t="s">
        <v>14</v>
      </c>
    </row>
    <row r="272" spans="1:9">
      <c r="A272" s="4" t="s">
        <v>278</v>
      </c>
      <c r="B272" s="7">
        <v>60400</v>
      </c>
      <c r="C272" s="7">
        <v>11300</v>
      </c>
      <c r="D272" s="7">
        <v>47100</v>
      </c>
      <c r="E272" s="7">
        <v>9900</v>
      </c>
      <c r="F272" s="7" t="s">
        <v>56</v>
      </c>
      <c r="G272" s="7" t="s">
        <v>56</v>
      </c>
      <c r="H272" s="7">
        <v>2500</v>
      </c>
      <c r="I272" s="7" t="s">
        <v>14</v>
      </c>
    </row>
    <row r="273" spans="1:9">
      <c r="A273" s="4" t="s">
        <v>279</v>
      </c>
      <c r="B273" s="7">
        <v>64800</v>
      </c>
      <c r="C273" s="7">
        <v>9600</v>
      </c>
      <c r="D273" s="7">
        <v>54800</v>
      </c>
      <c r="E273" s="7">
        <v>8800</v>
      </c>
      <c r="F273" s="7">
        <v>2300</v>
      </c>
      <c r="G273" s="7" t="s">
        <v>14</v>
      </c>
      <c r="H273" s="7">
        <v>1600</v>
      </c>
      <c r="I273" s="7" t="s">
        <v>14</v>
      </c>
    </row>
    <row r="274" spans="1:9">
      <c r="A274" s="4" t="s">
        <v>280</v>
      </c>
      <c r="B274" s="7">
        <v>58700</v>
      </c>
      <c r="C274" s="7">
        <v>10500</v>
      </c>
      <c r="D274" s="7">
        <v>51600</v>
      </c>
      <c r="E274" s="7">
        <v>9900</v>
      </c>
      <c r="F274" s="7">
        <v>1600</v>
      </c>
      <c r="G274" s="7" t="s">
        <v>14</v>
      </c>
      <c r="H274" s="7">
        <v>1300</v>
      </c>
      <c r="I274" s="7" t="s">
        <v>14</v>
      </c>
    </row>
    <row r="275" spans="1:9">
      <c r="A275" s="4" t="s">
        <v>281</v>
      </c>
      <c r="B275" s="7">
        <v>59700</v>
      </c>
      <c r="C275" s="7">
        <v>11600</v>
      </c>
      <c r="D275" s="7">
        <v>44500</v>
      </c>
      <c r="E275" s="7">
        <v>10000</v>
      </c>
      <c r="F275" s="7" t="s">
        <v>56</v>
      </c>
      <c r="G275" s="7" t="s">
        <v>56</v>
      </c>
      <c r="H275" s="7">
        <v>1900</v>
      </c>
      <c r="I275" s="7" t="s">
        <v>14</v>
      </c>
    </row>
    <row r="276" spans="1:9">
      <c r="A276" s="4" t="s">
        <v>282</v>
      </c>
      <c r="B276" s="7">
        <v>61500</v>
      </c>
      <c r="C276" s="7">
        <v>10200</v>
      </c>
      <c r="D276" s="7">
        <v>50600</v>
      </c>
      <c r="E276" s="7">
        <v>9300</v>
      </c>
      <c r="F276" s="7">
        <v>1900</v>
      </c>
      <c r="G276" s="7" t="s">
        <v>14</v>
      </c>
      <c r="H276" s="7">
        <v>1300</v>
      </c>
      <c r="I276" s="7" t="s">
        <v>14</v>
      </c>
    </row>
    <row r="277" spans="1:9">
      <c r="A277" s="4" t="s">
        <v>283</v>
      </c>
      <c r="B277" s="7">
        <v>60900</v>
      </c>
      <c r="C277" s="7">
        <v>12400</v>
      </c>
      <c r="D277" s="7">
        <v>48000</v>
      </c>
      <c r="E277" s="7">
        <v>11000</v>
      </c>
      <c r="F277" s="7">
        <v>2000</v>
      </c>
      <c r="G277" s="7" t="s">
        <v>14</v>
      </c>
      <c r="H277" s="7">
        <v>3100</v>
      </c>
      <c r="I277" s="7" t="s">
        <v>14</v>
      </c>
    </row>
    <row r="278" spans="1:9">
      <c r="A278" s="4" t="s">
        <v>284</v>
      </c>
      <c r="B278" s="7">
        <v>67200</v>
      </c>
      <c r="C278" s="7">
        <v>10700</v>
      </c>
      <c r="D278" s="7">
        <v>54800</v>
      </c>
      <c r="E278" s="7">
        <v>9600</v>
      </c>
      <c r="F278" s="7">
        <v>2000</v>
      </c>
      <c r="G278" s="7" t="s">
        <v>14</v>
      </c>
      <c r="H278" s="7">
        <v>2400</v>
      </c>
      <c r="I278" s="7" t="s">
        <v>14</v>
      </c>
    </row>
    <row r="279" spans="1:9">
      <c r="A279" s="4" t="s">
        <v>285</v>
      </c>
      <c r="B279" s="7">
        <v>74500</v>
      </c>
      <c r="C279" s="7">
        <v>11100</v>
      </c>
      <c r="D279" s="7">
        <v>53300</v>
      </c>
      <c r="E279" s="7">
        <v>9400</v>
      </c>
      <c r="F279" s="7">
        <v>3500</v>
      </c>
      <c r="G279" s="7" t="s">
        <v>14</v>
      </c>
      <c r="H279" s="7">
        <v>6800</v>
      </c>
      <c r="I279" s="7">
        <v>3400</v>
      </c>
    </row>
    <row r="280" spans="1:9">
      <c r="A280" s="4" t="s">
        <v>286</v>
      </c>
      <c r="B280" s="7">
        <v>51900</v>
      </c>
      <c r="C280" s="7">
        <v>10000</v>
      </c>
      <c r="D280" s="7">
        <v>44600</v>
      </c>
      <c r="E280" s="7">
        <v>9200</v>
      </c>
      <c r="F280" s="7" t="s">
        <v>56</v>
      </c>
      <c r="G280" s="7" t="s">
        <v>56</v>
      </c>
      <c r="H280" s="7">
        <v>2600</v>
      </c>
      <c r="I280" s="7" t="s">
        <v>14</v>
      </c>
    </row>
    <row r="281" spans="1:9">
      <c r="A281" s="4" t="s">
        <v>287</v>
      </c>
      <c r="B281" s="7">
        <v>63800</v>
      </c>
      <c r="C281" s="7">
        <v>9300</v>
      </c>
      <c r="D281" s="7">
        <v>51500</v>
      </c>
      <c r="E281" s="7">
        <v>8400</v>
      </c>
      <c r="F281" s="7">
        <v>2000</v>
      </c>
      <c r="G281" s="7" t="s">
        <v>14</v>
      </c>
      <c r="H281" s="7">
        <v>1300</v>
      </c>
      <c r="I281" s="7" t="s">
        <v>14</v>
      </c>
    </row>
    <row r="282" spans="1:9">
      <c r="A282" s="4" t="s">
        <v>288</v>
      </c>
      <c r="B282" s="7">
        <v>66400</v>
      </c>
      <c r="C282" s="7">
        <v>11000</v>
      </c>
      <c r="D282" s="7">
        <v>55900</v>
      </c>
      <c r="E282" s="7">
        <v>10100</v>
      </c>
      <c r="F282" s="7">
        <v>2400</v>
      </c>
      <c r="G282" s="7" t="s">
        <v>14</v>
      </c>
      <c r="H282" s="7">
        <v>1600</v>
      </c>
      <c r="I282" s="7" t="s">
        <v>14</v>
      </c>
    </row>
    <row r="283" spans="1:9">
      <c r="A283" s="4" t="s">
        <v>289</v>
      </c>
      <c r="B283" s="7">
        <v>41200</v>
      </c>
      <c r="C283" s="7">
        <v>8500</v>
      </c>
      <c r="D283" s="7">
        <v>27500</v>
      </c>
      <c r="E283" s="7">
        <v>7000</v>
      </c>
      <c r="F283" s="7" t="s">
        <v>56</v>
      </c>
      <c r="G283" s="7" t="s">
        <v>56</v>
      </c>
      <c r="H283" s="7">
        <v>4500</v>
      </c>
      <c r="I283" s="7">
        <v>2800</v>
      </c>
    </row>
    <row r="284" spans="1:9">
      <c r="A284" s="4" t="s">
        <v>290</v>
      </c>
      <c r="B284" s="7">
        <v>78200</v>
      </c>
      <c r="C284" s="7">
        <v>11000</v>
      </c>
      <c r="D284" s="7">
        <v>63300</v>
      </c>
      <c r="E284" s="7">
        <v>9900</v>
      </c>
      <c r="F284" s="7">
        <v>2100</v>
      </c>
      <c r="G284" s="7" t="s">
        <v>14</v>
      </c>
      <c r="H284" s="7">
        <v>2900</v>
      </c>
      <c r="I284" s="7" t="s">
        <v>14</v>
      </c>
    </row>
    <row r="285" spans="1:9">
      <c r="A285" s="4" t="s">
        <v>291</v>
      </c>
      <c r="B285" s="7">
        <v>63300</v>
      </c>
      <c r="C285" s="7">
        <v>11700</v>
      </c>
      <c r="D285" s="7">
        <v>52300</v>
      </c>
      <c r="E285" s="7">
        <v>10600</v>
      </c>
      <c r="F285" s="7">
        <v>2300</v>
      </c>
      <c r="G285" s="7" t="s">
        <v>14</v>
      </c>
      <c r="H285" s="7" t="s">
        <v>56</v>
      </c>
      <c r="I285" s="7" t="s">
        <v>56</v>
      </c>
    </row>
    <row r="286" spans="1:9">
      <c r="A286" s="4" t="s">
        <v>292</v>
      </c>
      <c r="B286" s="7">
        <v>55600</v>
      </c>
      <c r="C286" s="7">
        <v>9900</v>
      </c>
      <c r="D286" s="7">
        <v>40400</v>
      </c>
      <c r="E286" s="7">
        <v>8400</v>
      </c>
      <c r="F286" s="7">
        <v>4500</v>
      </c>
      <c r="G286" s="7" t="s">
        <v>14</v>
      </c>
      <c r="H286" s="7">
        <v>2500</v>
      </c>
      <c r="I286" s="7" t="s">
        <v>14</v>
      </c>
    </row>
    <row r="287" spans="1:9">
      <c r="A287" s="4" t="s">
        <v>293</v>
      </c>
      <c r="B287" s="7">
        <v>57300</v>
      </c>
      <c r="C287" s="7">
        <v>11300</v>
      </c>
      <c r="D287" s="7">
        <v>47500</v>
      </c>
      <c r="E287" s="7">
        <v>10200</v>
      </c>
      <c r="F287" s="7">
        <v>2600</v>
      </c>
      <c r="G287" s="7" t="s">
        <v>14</v>
      </c>
      <c r="H287" s="7">
        <v>3000</v>
      </c>
      <c r="I287" s="7" t="s">
        <v>14</v>
      </c>
    </row>
    <row r="288" spans="1:9">
      <c r="A288" s="4" t="s">
        <v>294</v>
      </c>
      <c r="B288" s="7">
        <v>62200</v>
      </c>
      <c r="C288" s="7">
        <v>10100</v>
      </c>
      <c r="D288" s="7">
        <v>52400</v>
      </c>
      <c r="E288" s="7">
        <v>9200</v>
      </c>
      <c r="F288" s="7">
        <v>1300</v>
      </c>
      <c r="G288" s="7" t="s">
        <v>14</v>
      </c>
      <c r="H288" s="7">
        <v>2300</v>
      </c>
      <c r="I288" s="7" t="s">
        <v>14</v>
      </c>
    </row>
    <row r="289" spans="1:9">
      <c r="A289" s="4" t="s">
        <v>295</v>
      </c>
      <c r="B289" s="7">
        <v>63200</v>
      </c>
      <c r="C289" s="7">
        <v>10300</v>
      </c>
      <c r="D289" s="7">
        <v>49500</v>
      </c>
      <c r="E289" s="7">
        <v>9100</v>
      </c>
      <c r="F289" s="7">
        <v>1900</v>
      </c>
      <c r="G289" s="7" t="s">
        <v>14</v>
      </c>
      <c r="H289" s="7">
        <v>3600</v>
      </c>
      <c r="I289" s="7" t="s">
        <v>14</v>
      </c>
    </row>
    <row r="290" spans="1:9">
      <c r="A290" s="4" t="s">
        <v>296</v>
      </c>
      <c r="B290" s="7">
        <v>70100</v>
      </c>
      <c r="C290" s="7">
        <v>10900</v>
      </c>
      <c r="D290" s="7">
        <v>57100</v>
      </c>
      <c r="E290" s="7">
        <v>9800</v>
      </c>
      <c r="F290" s="7">
        <v>1900</v>
      </c>
      <c r="G290" s="7" t="s">
        <v>14</v>
      </c>
      <c r="H290" s="7">
        <v>1900</v>
      </c>
      <c r="I290" s="7" t="s">
        <v>14</v>
      </c>
    </row>
    <row r="291" spans="1:9">
      <c r="A291" s="4" t="s">
        <v>297</v>
      </c>
      <c r="B291" s="7">
        <v>61700</v>
      </c>
      <c r="C291" s="7">
        <v>11800</v>
      </c>
      <c r="D291" s="7">
        <v>51700</v>
      </c>
      <c r="E291" s="7">
        <v>10800</v>
      </c>
      <c r="F291" s="7">
        <v>4600</v>
      </c>
      <c r="G291" s="7" t="s">
        <v>14</v>
      </c>
      <c r="H291" s="7">
        <v>4400</v>
      </c>
      <c r="I291" s="7" t="s">
        <v>14</v>
      </c>
    </row>
    <row r="292" spans="1:9">
      <c r="A292" s="4" t="s">
        <v>298</v>
      </c>
      <c r="B292" s="7">
        <v>72400</v>
      </c>
      <c r="C292" s="7">
        <v>11000</v>
      </c>
      <c r="D292" s="7">
        <v>59100</v>
      </c>
      <c r="E292" s="7">
        <v>9900</v>
      </c>
      <c r="F292" s="7">
        <v>2000</v>
      </c>
      <c r="G292" s="7" t="s">
        <v>14</v>
      </c>
      <c r="H292" s="7">
        <v>3200</v>
      </c>
      <c r="I292" s="7" t="s">
        <v>14</v>
      </c>
    </row>
    <row r="293" spans="1:9">
      <c r="A293" s="4" t="s">
        <v>299</v>
      </c>
      <c r="B293" s="7">
        <v>64300</v>
      </c>
      <c r="C293" s="7">
        <v>10200</v>
      </c>
      <c r="D293" s="7">
        <v>55300</v>
      </c>
      <c r="E293" s="7">
        <v>9400</v>
      </c>
      <c r="F293" s="7">
        <v>1400</v>
      </c>
      <c r="G293" s="7" t="s">
        <v>14</v>
      </c>
      <c r="H293" s="7" t="s">
        <v>56</v>
      </c>
      <c r="I293" s="7" t="s">
        <v>56</v>
      </c>
    </row>
    <row r="294" spans="1:9">
      <c r="A294" s="4" t="s">
        <v>300</v>
      </c>
      <c r="B294" s="7">
        <v>70700</v>
      </c>
      <c r="C294" s="7">
        <v>10000</v>
      </c>
      <c r="D294" s="7">
        <v>58500</v>
      </c>
      <c r="E294" s="7">
        <v>9100</v>
      </c>
      <c r="F294" s="7">
        <v>2900</v>
      </c>
      <c r="G294" s="7" t="s">
        <v>14</v>
      </c>
      <c r="H294" s="7">
        <v>3100</v>
      </c>
      <c r="I294" s="7">
        <v>2100</v>
      </c>
    </row>
    <row r="295" spans="1:9">
      <c r="A295" s="4" t="s">
        <v>301</v>
      </c>
      <c r="B295" s="7">
        <v>68900</v>
      </c>
      <c r="C295" s="7">
        <v>5500</v>
      </c>
      <c r="D295" s="7">
        <v>52000</v>
      </c>
      <c r="E295" s="7">
        <v>4800</v>
      </c>
      <c r="F295" s="7">
        <v>2700</v>
      </c>
      <c r="G295" s="7">
        <v>1100</v>
      </c>
      <c r="H295" s="7">
        <v>1700</v>
      </c>
      <c r="I295" s="7">
        <v>900</v>
      </c>
    </row>
    <row r="296" spans="1:9">
      <c r="A296" s="4" t="s">
        <v>302</v>
      </c>
      <c r="B296" s="7">
        <v>72000</v>
      </c>
      <c r="C296" s="7">
        <v>5900</v>
      </c>
      <c r="D296" s="7">
        <v>53500</v>
      </c>
      <c r="E296" s="7">
        <v>5100</v>
      </c>
      <c r="F296" s="7">
        <v>3500</v>
      </c>
      <c r="G296" s="7">
        <v>1300</v>
      </c>
      <c r="H296" s="7">
        <v>3600</v>
      </c>
      <c r="I296" s="7">
        <v>1300</v>
      </c>
    </row>
    <row r="297" spans="1:9">
      <c r="A297" s="4" t="s">
        <v>303</v>
      </c>
      <c r="B297" s="7">
        <v>56400</v>
      </c>
      <c r="C297" s="7">
        <v>9500</v>
      </c>
      <c r="D297" s="7">
        <v>45700</v>
      </c>
      <c r="E297" s="7">
        <v>8600</v>
      </c>
      <c r="F297" s="7">
        <v>3100</v>
      </c>
      <c r="G297" s="7" t="s">
        <v>14</v>
      </c>
      <c r="H297" s="7">
        <v>4600</v>
      </c>
      <c r="I297" s="7">
        <v>2700</v>
      </c>
    </row>
    <row r="298" spans="1:9">
      <c r="A298" s="4" t="s">
        <v>304</v>
      </c>
      <c r="B298" s="7">
        <v>71700</v>
      </c>
      <c r="C298" s="7">
        <v>9400</v>
      </c>
      <c r="D298" s="7">
        <v>62400</v>
      </c>
      <c r="E298" s="7">
        <v>8800</v>
      </c>
      <c r="F298" s="7">
        <v>1500</v>
      </c>
      <c r="G298" s="7" t="s">
        <v>14</v>
      </c>
      <c r="H298" s="7">
        <v>2100</v>
      </c>
      <c r="I298" s="7" t="s">
        <v>14</v>
      </c>
    </row>
    <row r="299" spans="1:9">
      <c r="A299" s="4" t="s">
        <v>305</v>
      </c>
      <c r="B299" s="7">
        <v>56200</v>
      </c>
      <c r="C299" s="7">
        <v>10000</v>
      </c>
      <c r="D299" s="7">
        <v>45600</v>
      </c>
      <c r="E299" s="7">
        <v>9000</v>
      </c>
      <c r="F299" s="7">
        <v>2700</v>
      </c>
      <c r="G299" s="7" t="s">
        <v>14</v>
      </c>
      <c r="H299" s="7">
        <v>1800</v>
      </c>
      <c r="I299" s="7" t="s">
        <v>14</v>
      </c>
    </row>
    <row r="300" spans="1:9">
      <c r="A300" s="4" t="s">
        <v>306</v>
      </c>
      <c r="B300" s="7">
        <v>75200</v>
      </c>
      <c r="C300" s="7">
        <v>9500</v>
      </c>
      <c r="D300" s="7">
        <v>66000</v>
      </c>
      <c r="E300" s="7">
        <v>8900</v>
      </c>
      <c r="F300" s="7" t="s">
        <v>56</v>
      </c>
      <c r="G300" s="7" t="s">
        <v>56</v>
      </c>
      <c r="H300" s="7">
        <v>800</v>
      </c>
      <c r="I300" s="7" t="s">
        <v>14</v>
      </c>
    </row>
    <row r="301" spans="1:9">
      <c r="A301" s="4" t="s">
        <v>307</v>
      </c>
      <c r="B301" s="7">
        <v>69600</v>
      </c>
      <c r="C301" s="7">
        <v>11600</v>
      </c>
      <c r="D301" s="7">
        <v>54800</v>
      </c>
      <c r="E301" s="7">
        <v>10300</v>
      </c>
      <c r="F301" s="7" t="s">
        <v>56</v>
      </c>
      <c r="G301" s="7" t="s">
        <v>56</v>
      </c>
      <c r="H301" s="7">
        <v>2700</v>
      </c>
      <c r="I301" s="7" t="s">
        <v>14</v>
      </c>
    </row>
    <row r="302" spans="1:9">
      <c r="A302" s="4" t="s">
        <v>308</v>
      </c>
      <c r="B302" s="7">
        <v>58400</v>
      </c>
      <c r="C302" s="7">
        <v>9600</v>
      </c>
      <c r="D302" s="7">
        <v>43500</v>
      </c>
      <c r="E302" s="7">
        <v>8300</v>
      </c>
      <c r="F302" s="7" t="s">
        <v>56</v>
      </c>
      <c r="G302" s="7" t="s">
        <v>56</v>
      </c>
      <c r="H302" s="7">
        <v>3000</v>
      </c>
      <c r="I302" s="7" t="s">
        <v>14</v>
      </c>
    </row>
    <row r="303" spans="1:9">
      <c r="A303" s="4" t="s">
        <v>309</v>
      </c>
      <c r="B303" s="7">
        <v>43500</v>
      </c>
      <c r="C303" s="7">
        <v>8800</v>
      </c>
      <c r="D303" s="7">
        <v>36700</v>
      </c>
      <c r="E303" s="7">
        <v>8100</v>
      </c>
      <c r="F303" s="7" t="s">
        <v>56</v>
      </c>
      <c r="G303" s="7" t="s">
        <v>56</v>
      </c>
      <c r="H303" s="7" t="s">
        <v>56</v>
      </c>
      <c r="I303" s="7" t="s">
        <v>56</v>
      </c>
    </row>
    <row r="304" spans="1:9">
      <c r="A304" s="4" t="s">
        <v>310</v>
      </c>
      <c r="B304" s="7">
        <v>96100</v>
      </c>
      <c r="C304" s="7">
        <v>8900</v>
      </c>
      <c r="D304" s="7">
        <v>77700</v>
      </c>
      <c r="E304" s="7">
        <v>8000</v>
      </c>
      <c r="F304" s="7">
        <v>3000</v>
      </c>
      <c r="G304" s="7">
        <v>1600</v>
      </c>
      <c r="H304" s="7">
        <v>7200</v>
      </c>
      <c r="I304" s="7">
        <v>2500</v>
      </c>
    </row>
    <row r="305" spans="1:9">
      <c r="A305" s="4" t="s">
        <v>311</v>
      </c>
      <c r="B305" s="7">
        <v>57700</v>
      </c>
      <c r="C305" s="7">
        <v>10000</v>
      </c>
      <c r="D305" s="7">
        <v>45300</v>
      </c>
      <c r="E305" s="7">
        <v>8900</v>
      </c>
      <c r="F305" s="7">
        <v>2500</v>
      </c>
      <c r="G305" s="7" t="s">
        <v>14</v>
      </c>
      <c r="H305" s="7">
        <v>1600</v>
      </c>
      <c r="I305" s="7" t="s">
        <v>14</v>
      </c>
    </row>
    <row r="306" spans="1:9">
      <c r="A306" s="4" t="s">
        <v>312</v>
      </c>
      <c r="B306" s="7">
        <v>53700</v>
      </c>
      <c r="C306" s="7">
        <v>9800</v>
      </c>
      <c r="D306" s="7">
        <v>43800</v>
      </c>
      <c r="E306" s="7">
        <v>8900</v>
      </c>
      <c r="F306" s="7">
        <v>2200</v>
      </c>
      <c r="G306" s="7" t="s">
        <v>14</v>
      </c>
      <c r="H306" s="7">
        <v>2200</v>
      </c>
      <c r="I306" s="7" t="s">
        <v>14</v>
      </c>
    </row>
    <row r="307" spans="1:9">
      <c r="A307" s="4" t="s">
        <v>313</v>
      </c>
      <c r="B307" s="7">
        <v>65200</v>
      </c>
      <c r="C307" s="7">
        <v>11000</v>
      </c>
      <c r="D307" s="7">
        <v>49000</v>
      </c>
      <c r="E307" s="7">
        <v>9600</v>
      </c>
      <c r="F307" s="7">
        <v>1600</v>
      </c>
      <c r="G307" s="7" t="s">
        <v>14</v>
      </c>
      <c r="H307" s="7">
        <v>5100</v>
      </c>
      <c r="I307" s="7" t="s">
        <v>14</v>
      </c>
    </row>
    <row r="308" spans="1:9">
      <c r="A308" s="4" t="s">
        <v>314</v>
      </c>
      <c r="B308" s="7">
        <v>70400</v>
      </c>
      <c r="C308" s="7">
        <v>6400</v>
      </c>
      <c r="D308" s="7">
        <v>53100</v>
      </c>
      <c r="E308" s="7">
        <v>5500</v>
      </c>
      <c r="F308" s="7">
        <v>3300</v>
      </c>
      <c r="G308" s="7">
        <v>1400</v>
      </c>
      <c r="H308" s="7">
        <v>4500</v>
      </c>
      <c r="I308" s="7">
        <v>1600</v>
      </c>
    </row>
    <row r="309" spans="1:9">
      <c r="A309" s="4" t="s">
        <v>315</v>
      </c>
      <c r="B309" s="7">
        <v>55000</v>
      </c>
      <c r="C309" s="7">
        <v>10400</v>
      </c>
      <c r="D309" s="7">
        <v>43500</v>
      </c>
      <c r="E309" s="7">
        <v>9200</v>
      </c>
      <c r="F309" s="7">
        <v>1600</v>
      </c>
      <c r="G309" s="7" t="s">
        <v>14</v>
      </c>
      <c r="H309" s="7">
        <v>2700</v>
      </c>
      <c r="I309" s="7" t="s">
        <v>14</v>
      </c>
    </row>
    <row r="310" spans="1:9">
      <c r="A310" s="4" t="s">
        <v>316</v>
      </c>
      <c r="B310" s="7">
        <v>64700</v>
      </c>
      <c r="C310" s="7">
        <v>5700</v>
      </c>
      <c r="D310" s="7">
        <v>53400</v>
      </c>
      <c r="E310" s="7">
        <v>5200</v>
      </c>
      <c r="F310" s="7">
        <v>1200</v>
      </c>
      <c r="G310" s="7">
        <v>800</v>
      </c>
      <c r="H310" s="7">
        <v>2400</v>
      </c>
      <c r="I310" s="7">
        <v>1100</v>
      </c>
    </row>
    <row r="311" spans="1:9">
      <c r="A311" s="4" t="s">
        <v>317</v>
      </c>
      <c r="B311" s="7">
        <v>72300</v>
      </c>
      <c r="C311" s="7">
        <v>11500</v>
      </c>
      <c r="D311" s="7">
        <v>58500</v>
      </c>
      <c r="E311" s="7">
        <v>10300</v>
      </c>
      <c r="F311" s="7">
        <v>4100</v>
      </c>
      <c r="G311" s="7" t="s">
        <v>14</v>
      </c>
      <c r="H311" s="7">
        <v>3100</v>
      </c>
      <c r="I311" s="7" t="s">
        <v>14</v>
      </c>
    </row>
    <row r="312" spans="1:9">
      <c r="A312" s="4" t="s">
        <v>318</v>
      </c>
      <c r="B312" s="7">
        <v>65300</v>
      </c>
      <c r="C312" s="7">
        <v>7500</v>
      </c>
      <c r="D312" s="7">
        <v>53200</v>
      </c>
      <c r="E312" s="7">
        <v>6700</v>
      </c>
      <c r="F312" s="7">
        <v>2100</v>
      </c>
      <c r="G312" s="7" t="s">
        <v>14</v>
      </c>
      <c r="H312" s="7">
        <v>3300</v>
      </c>
      <c r="I312" s="7">
        <v>1700</v>
      </c>
    </row>
    <row r="313" spans="1:9">
      <c r="A313" s="4" t="s">
        <v>319</v>
      </c>
      <c r="B313" s="7">
        <v>73200</v>
      </c>
      <c r="C313" s="7">
        <v>10800</v>
      </c>
      <c r="D313" s="7">
        <v>62800</v>
      </c>
      <c r="E313" s="7">
        <v>10000</v>
      </c>
      <c r="F313" s="7" t="s">
        <v>56</v>
      </c>
      <c r="G313" s="7" t="s">
        <v>56</v>
      </c>
      <c r="H313" s="7">
        <v>1700</v>
      </c>
      <c r="I313" s="7" t="s">
        <v>14</v>
      </c>
    </row>
    <row r="314" spans="1:9">
      <c r="A314" s="4" t="s">
        <v>320</v>
      </c>
      <c r="B314" s="7">
        <v>77300</v>
      </c>
      <c r="C314" s="7">
        <v>11700</v>
      </c>
      <c r="D314" s="7">
        <v>64300</v>
      </c>
      <c r="E314" s="7">
        <v>10700</v>
      </c>
      <c r="F314" s="7" t="s">
        <v>56</v>
      </c>
      <c r="G314" s="7" t="s">
        <v>56</v>
      </c>
      <c r="H314" s="7">
        <v>2200</v>
      </c>
      <c r="I314" s="7" t="s">
        <v>14</v>
      </c>
    </row>
    <row r="315" spans="1:9">
      <c r="A315" s="4" t="s">
        <v>321</v>
      </c>
      <c r="B315" s="7">
        <v>66000</v>
      </c>
      <c r="C315" s="7">
        <v>10800</v>
      </c>
      <c r="D315" s="7">
        <v>51200</v>
      </c>
      <c r="E315" s="7">
        <v>9500</v>
      </c>
      <c r="F315" s="7">
        <v>2200</v>
      </c>
      <c r="G315" s="7" t="s">
        <v>14</v>
      </c>
      <c r="H315" s="7">
        <v>1800</v>
      </c>
      <c r="I315" s="7" t="s">
        <v>14</v>
      </c>
    </row>
    <row r="316" spans="1:9">
      <c r="A316" s="4" t="s">
        <v>322</v>
      </c>
      <c r="B316" s="7">
        <v>52700</v>
      </c>
      <c r="C316" s="7">
        <v>8200</v>
      </c>
      <c r="D316" s="7">
        <v>43400</v>
      </c>
      <c r="E316" s="7">
        <v>7400</v>
      </c>
      <c r="F316" s="7">
        <v>3200</v>
      </c>
      <c r="G316" s="7">
        <v>2000</v>
      </c>
      <c r="H316" s="7">
        <v>2500</v>
      </c>
      <c r="I316" s="7" t="s">
        <v>14</v>
      </c>
    </row>
    <row r="317" spans="1:9">
      <c r="A317" s="4" t="s">
        <v>323</v>
      </c>
      <c r="B317" s="7">
        <v>66900</v>
      </c>
      <c r="C317" s="7">
        <v>10000</v>
      </c>
      <c r="D317" s="7">
        <v>52500</v>
      </c>
      <c r="E317" s="7">
        <v>8800</v>
      </c>
      <c r="F317" s="7">
        <v>3300</v>
      </c>
      <c r="G317" s="7" t="s">
        <v>14</v>
      </c>
      <c r="H317" s="7">
        <v>3100</v>
      </c>
      <c r="I317" s="7" t="s">
        <v>14</v>
      </c>
    </row>
    <row r="318" spans="1:9">
      <c r="A318" s="4" t="s">
        <v>324</v>
      </c>
      <c r="B318" s="7">
        <v>78400</v>
      </c>
      <c r="C318" s="7">
        <v>13000</v>
      </c>
      <c r="D318" s="7">
        <v>64700</v>
      </c>
      <c r="E318" s="7">
        <v>11800</v>
      </c>
      <c r="F318" s="7">
        <v>2200</v>
      </c>
      <c r="G318" s="7" t="s">
        <v>14</v>
      </c>
      <c r="H318" s="7">
        <v>1700</v>
      </c>
      <c r="I318" s="7" t="s">
        <v>14</v>
      </c>
    </row>
    <row r="319" spans="1:9">
      <c r="A319" s="4" t="s">
        <v>325</v>
      </c>
      <c r="B319" s="7">
        <v>64500</v>
      </c>
      <c r="C319" s="7">
        <v>10700</v>
      </c>
      <c r="D319" s="7">
        <v>53000</v>
      </c>
      <c r="E319" s="7">
        <v>9700</v>
      </c>
      <c r="F319" s="7">
        <v>1700</v>
      </c>
      <c r="G319" s="7" t="s">
        <v>14</v>
      </c>
      <c r="H319" s="7">
        <v>1900</v>
      </c>
      <c r="I319" s="7" t="s">
        <v>14</v>
      </c>
    </row>
    <row r="320" spans="1:9">
      <c r="A320" s="4" t="s">
        <v>326</v>
      </c>
      <c r="B320" s="7">
        <v>59100</v>
      </c>
      <c r="C320" s="7">
        <v>5000</v>
      </c>
      <c r="D320" s="7">
        <v>50100</v>
      </c>
      <c r="E320" s="7">
        <v>4600</v>
      </c>
      <c r="F320" s="7">
        <v>1200</v>
      </c>
      <c r="G320" s="7">
        <v>700</v>
      </c>
      <c r="H320" s="7">
        <v>2000</v>
      </c>
      <c r="I320" s="7">
        <v>900</v>
      </c>
    </row>
    <row r="321" spans="1:9">
      <c r="A321" s="4" t="s">
        <v>327</v>
      </c>
      <c r="B321" s="7">
        <v>53800</v>
      </c>
      <c r="C321" s="7">
        <v>10100</v>
      </c>
      <c r="D321" s="7">
        <v>43600</v>
      </c>
      <c r="E321" s="7">
        <v>9100</v>
      </c>
      <c r="F321" s="7" t="s">
        <v>56</v>
      </c>
      <c r="G321" s="7" t="s">
        <v>56</v>
      </c>
      <c r="H321" s="7">
        <v>2900</v>
      </c>
      <c r="I321" s="7" t="s">
        <v>14</v>
      </c>
    </row>
    <row r="322" spans="1:9">
      <c r="A322" s="4" t="s">
        <v>328</v>
      </c>
      <c r="B322" s="7">
        <v>64300</v>
      </c>
      <c r="C322" s="7">
        <v>10400</v>
      </c>
      <c r="D322" s="7">
        <v>54200</v>
      </c>
      <c r="E322" s="7">
        <v>9500</v>
      </c>
      <c r="F322" s="7" t="s">
        <v>56</v>
      </c>
      <c r="G322" s="7" t="s">
        <v>56</v>
      </c>
      <c r="H322" s="7">
        <v>2000</v>
      </c>
      <c r="I322" s="7" t="s">
        <v>14</v>
      </c>
    </row>
    <row r="323" spans="1:9">
      <c r="A323" s="4" t="s">
        <v>329</v>
      </c>
      <c r="B323" s="7">
        <v>53700</v>
      </c>
      <c r="C323" s="7">
        <v>8500</v>
      </c>
      <c r="D323" s="7">
        <v>43200</v>
      </c>
      <c r="E323" s="7">
        <v>7700</v>
      </c>
      <c r="F323" s="7">
        <v>1000</v>
      </c>
      <c r="G323" s="7" t="s">
        <v>14</v>
      </c>
      <c r="H323" s="7">
        <v>1100</v>
      </c>
      <c r="I323" s="7" t="s">
        <v>14</v>
      </c>
    </row>
    <row r="324" spans="1:9">
      <c r="A324" s="4" t="s">
        <v>330</v>
      </c>
      <c r="B324" s="7">
        <v>81900</v>
      </c>
      <c r="C324" s="7">
        <v>6200</v>
      </c>
      <c r="D324" s="7">
        <v>63200</v>
      </c>
      <c r="E324" s="7">
        <v>5500</v>
      </c>
      <c r="F324" s="7">
        <v>2700</v>
      </c>
      <c r="G324" s="7">
        <v>1100</v>
      </c>
      <c r="H324" s="7">
        <v>4000</v>
      </c>
      <c r="I324" s="7">
        <v>1400</v>
      </c>
    </row>
    <row r="325" spans="1:9">
      <c r="A325" s="4" t="s">
        <v>331</v>
      </c>
      <c r="B325" s="7">
        <v>74400</v>
      </c>
      <c r="C325" s="7">
        <v>12700</v>
      </c>
      <c r="D325" s="7">
        <v>62300</v>
      </c>
      <c r="E325" s="7">
        <v>11600</v>
      </c>
      <c r="F325" s="7">
        <v>3100</v>
      </c>
      <c r="G325" s="7" t="s">
        <v>14</v>
      </c>
      <c r="H325" s="7">
        <v>3100</v>
      </c>
      <c r="I325" s="7" t="s">
        <v>14</v>
      </c>
    </row>
    <row r="326" spans="1:9">
      <c r="A326" s="4" t="s">
        <v>332</v>
      </c>
      <c r="B326" s="7">
        <v>56900</v>
      </c>
      <c r="C326" s="7">
        <v>10400</v>
      </c>
      <c r="D326" s="7">
        <v>44400</v>
      </c>
      <c r="E326" s="7">
        <v>9200</v>
      </c>
      <c r="F326" s="7">
        <v>1600</v>
      </c>
      <c r="G326" s="7" t="s">
        <v>14</v>
      </c>
      <c r="H326" s="7">
        <v>6000</v>
      </c>
      <c r="I326" s="7">
        <v>3400</v>
      </c>
    </row>
    <row r="327" spans="1:9">
      <c r="A327" s="4" t="s">
        <v>333</v>
      </c>
      <c r="B327" s="7">
        <v>82300</v>
      </c>
      <c r="C327" s="7">
        <v>12700</v>
      </c>
      <c r="D327" s="7">
        <v>66400</v>
      </c>
      <c r="E327" s="7">
        <v>11400</v>
      </c>
      <c r="F327" s="7">
        <v>1700</v>
      </c>
      <c r="G327" s="7" t="s">
        <v>14</v>
      </c>
      <c r="H327" s="7">
        <v>2400</v>
      </c>
      <c r="I327" s="7" t="s">
        <v>14</v>
      </c>
    </row>
    <row r="328" spans="1:9">
      <c r="A328" s="4" t="s">
        <v>334</v>
      </c>
      <c r="B328" s="7">
        <v>73400</v>
      </c>
      <c r="C328" s="7">
        <v>11000</v>
      </c>
      <c r="D328" s="7">
        <v>61700</v>
      </c>
      <c r="E328" s="7">
        <v>10100</v>
      </c>
      <c r="F328" s="7">
        <v>2800</v>
      </c>
      <c r="G328" s="7" t="s">
        <v>14</v>
      </c>
      <c r="H328" s="7">
        <v>2500</v>
      </c>
      <c r="I328" s="7" t="s">
        <v>14</v>
      </c>
    </row>
    <row r="329" spans="1:9">
      <c r="A329" s="4" t="s">
        <v>335</v>
      </c>
      <c r="B329" s="7">
        <v>55600</v>
      </c>
      <c r="C329" s="7">
        <v>9800</v>
      </c>
      <c r="D329" s="7">
        <v>48600</v>
      </c>
      <c r="E329" s="7">
        <v>9100</v>
      </c>
      <c r="F329" s="7">
        <v>3800</v>
      </c>
      <c r="G329" s="7" t="s">
        <v>14</v>
      </c>
      <c r="H329" s="7">
        <v>1300</v>
      </c>
      <c r="I329" s="7" t="s">
        <v>14</v>
      </c>
    </row>
    <row r="330" spans="1:9">
      <c r="A330" s="4" t="s">
        <v>336</v>
      </c>
      <c r="B330" s="7">
        <v>89300</v>
      </c>
      <c r="C330" s="7">
        <v>9700</v>
      </c>
      <c r="D330" s="7">
        <v>66000</v>
      </c>
      <c r="E330" s="7">
        <v>8300</v>
      </c>
      <c r="F330" s="7">
        <v>2800</v>
      </c>
      <c r="G330" s="7">
        <v>1700</v>
      </c>
      <c r="H330" s="7">
        <v>5100</v>
      </c>
      <c r="I330" s="7">
        <v>2300</v>
      </c>
    </row>
    <row r="331" spans="1:9">
      <c r="A331" s="4" t="s">
        <v>337</v>
      </c>
      <c r="B331" s="7">
        <v>71600</v>
      </c>
      <c r="C331" s="7">
        <v>11900</v>
      </c>
      <c r="D331" s="7">
        <v>56100</v>
      </c>
      <c r="E331" s="7">
        <v>10600</v>
      </c>
      <c r="F331" s="7">
        <v>3400</v>
      </c>
      <c r="G331" s="7" t="s">
        <v>14</v>
      </c>
      <c r="H331" s="7">
        <v>2100</v>
      </c>
      <c r="I331" s="7" t="s">
        <v>14</v>
      </c>
    </row>
    <row r="332" spans="1:9">
      <c r="A332" s="4" t="s">
        <v>338</v>
      </c>
      <c r="B332" s="7">
        <v>64800</v>
      </c>
      <c r="C332" s="7">
        <v>11000</v>
      </c>
      <c r="D332" s="7">
        <v>54700</v>
      </c>
      <c r="E332" s="7">
        <v>10100</v>
      </c>
      <c r="F332" s="7">
        <v>3400</v>
      </c>
      <c r="G332" s="7" t="s">
        <v>14</v>
      </c>
      <c r="H332" s="7">
        <v>3300</v>
      </c>
      <c r="I332" s="7" t="s">
        <v>14</v>
      </c>
    </row>
    <row r="333" spans="1:9">
      <c r="A333" s="4" t="s">
        <v>339</v>
      </c>
      <c r="B333" s="7">
        <v>106300</v>
      </c>
      <c r="C333" s="7">
        <v>13100</v>
      </c>
      <c r="D333" s="7">
        <v>87700</v>
      </c>
      <c r="E333" s="7">
        <v>11900</v>
      </c>
      <c r="F333" s="7">
        <v>6100</v>
      </c>
      <c r="G333" s="7">
        <v>3100</v>
      </c>
      <c r="H333" s="7">
        <v>5600</v>
      </c>
      <c r="I333" s="7">
        <v>3000</v>
      </c>
    </row>
    <row r="334" spans="1:9">
      <c r="A334" s="4" t="s">
        <v>340</v>
      </c>
      <c r="B334" s="7">
        <v>100500</v>
      </c>
      <c r="C334" s="7">
        <v>14000</v>
      </c>
      <c r="D334" s="7">
        <v>70700</v>
      </c>
      <c r="E334" s="7">
        <v>11800</v>
      </c>
      <c r="F334" s="7">
        <v>3800</v>
      </c>
      <c r="G334" s="7" t="s">
        <v>14</v>
      </c>
      <c r="H334" s="7">
        <v>2600</v>
      </c>
      <c r="I334" s="7" t="s">
        <v>14</v>
      </c>
    </row>
    <row r="335" spans="1:9">
      <c r="A335" s="4" t="s">
        <v>341</v>
      </c>
      <c r="B335" s="7">
        <v>62200</v>
      </c>
      <c r="C335" s="7">
        <v>8400</v>
      </c>
      <c r="D335" s="7">
        <v>48900</v>
      </c>
      <c r="E335" s="7">
        <v>7500</v>
      </c>
      <c r="F335" s="7">
        <v>1900</v>
      </c>
      <c r="G335" s="7" t="s">
        <v>14</v>
      </c>
      <c r="H335" s="7">
        <v>1800</v>
      </c>
      <c r="I335" s="7" t="s">
        <v>14</v>
      </c>
    </row>
    <row r="336" spans="1:9">
      <c r="A336" s="4" t="s">
        <v>342</v>
      </c>
      <c r="B336" s="7">
        <v>108600</v>
      </c>
      <c r="C336" s="7">
        <v>13200</v>
      </c>
      <c r="D336" s="7">
        <v>80700</v>
      </c>
      <c r="E336" s="7">
        <v>11400</v>
      </c>
      <c r="F336" s="7">
        <v>6200</v>
      </c>
      <c r="G336" s="7">
        <v>3100</v>
      </c>
      <c r="H336" s="7">
        <v>3700</v>
      </c>
      <c r="I336" s="7" t="s">
        <v>14</v>
      </c>
    </row>
    <row r="337" spans="1:9">
      <c r="A337" s="4" t="s">
        <v>343</v>
      </c>
      <c r="B337" s="7">
        <v>84000</v>
      </c>
      <c r="C337" s="7">
        <v>11200</v>
      </c>
      <c r="D337" s="7">
        <v>67200</v>
      </c>
      <c r="E337" s="7">
        <v>10000</v>
      </c>
      <c r="F337" s="7">
        <v>2800</v>
      </c>
      <c r="G337" s="7" t="s">
        <v>14</v>
      </c>
      <c r="H337" s="7">
        <v>2600</v>
      </c>
      <c r="I337" s="7" t="s">
        <v>14</v>
      </c>
    </row>
    <row r="338" spans="1:9">
      <c r="A338" s="4" t="s">
        <v>344</v>
      </c>
      <c r="B338" s="7">
        <v>97700</v>
      </c>
      <c r="C338" s="7">
        <v>14400</v>
      </c>
      <c r="D338" s="7">
        <v>80000</v>
      </c>
      <c r="E338" s="7">
        <v>13000</v>
      </c>
      <c r="F338" s="7">
        <v>2100</v>
      </c>
      <c r="G338" s="7" t="s">
        <v>14</v>
      </c>
      <c r="H338" s="7">
        <v>4200</v>
      </c>
      <c r="I338" s="7" t="s">
        <v>14</v>
      </c>
    </row>
    <row r="339" spans="1:9">
      <c r="A339" s="4" t="s">
        <v>345</v>
      </c>
      <c r="B339" s="7">
        <v>48800</v>
      </c>
      <c r="C339" s="7">
        <v>9100</v>
      </c>
      <c r="D339" s="7">
        <v>37900</v>
      </c>
      <c r="E339" s="7">
        <v>8000</v>
      </c>
      <c r="F339" s="7" t="s">
        <v>56</v>
      </c>
      <c r="G339" s="7" t="s">
        <v>56</v>
      </c>
      <c r="H339" s="7">
        <v>4700</v>
      </c>
      <c r="I339" s="7">
        <v>2800</v>
      </c>
    </row>
    <row r="340" spans="1:9">
      <c r="A340" s="4" t="s">
        <v>346</v>
      </c>
      <c r="B340" s="7">
        <v>80700</v>
      </c>
      <c r="C340" s="7">
        <v>11500</v>
      </c>
      <c r="D340" s="7">
        <v>64800</v>
      </c>
      <c r="E340" s="7">
        <v>10300</v>
      </c>
      <c r="F340" s="7">
        <v>6800</v>
      </c>
      <c r="G340" s="7">
        <v>3300</v>
      </c>
      <c r="H340" s="7">
        <v>6500</v>
      </c>
      <c r="I340" s="7">
        <v>3300</v>
      </c>
    </row>
    <row r="341" spans="1:9">
      <c r="A341" s="4" t="s">
        <v>347</v>
      </c>
      <c r="B341" s="7">
        <v>59000</v>
      </c>
      <c r="C341" s="7">
        <v>7900</v>
      </c>
      <c r="D341" s="7">
        <v>48800</v>
      </c>
      <c r="E341" s="7">
        <v>7200</v>
      </c>
      <c r="F341" s="7">
        <v>2100</v>
      </c>
      <c r="G341" s="7" t="s">
        <v>14</v>
      </c>
      <c r="H341" s="7">
        <v>3000</v>
      </c>
      <c r="I341" s="7">
        <v>1800</v>
      </c>
    </row>
    <row r="342" spans="1:9">
      <c r="A342" s="4" t="s">
        <v>348</v>
      </c>
      <c r="B342" s="7">
        <v>66500</v>
      </c>
      <c r="C342" s="7">
        <v>7900</v>
      </c>
      <c r="D342" s="7">
        <v>49400</v>
      </c>
      <c r="E342" s="7">
        <v>6800</v>
      </c>
      <c r="F342" s="7">
        <v>4400</v>
      </c>
      <c r="G342" s="7">
        <v>2000</v>
      </c>
      <c r="H342" s="7">
        <v>5300</v>
      </c>
      <c r="I342" s="7">
        <v>2200</v>
      </c>
    </row>
    <row r="343" spans="1:9">
      <c r="A343" s="4" t="s">
        <v>349</v>
      </c>
      <c r="B343" s="7">
        <v>78400</v>
      </c>
      <c r="C343" s="7">
        <v>10900</v>
      </c>
      <c r="D343" s="7">
        <v>65500</v>
      </c>
      <c r="E343" s="7">
        <v>10000</v>
      </c>
      <c r="F343" s="7">
        <v>2900</v>
      </c>
      <c r="G343" s="7" t="s">
        <v>14</v>
      </c>
      <c r="H343" s="7">
        <v>2500</v>
      </c>
      <c r="I343" s="7" t="s">
        <v>14</v>
      </c>
    </row>
    <row r="344" spans="1:9">
      <c r="A344" s="4" t="s">
        <v>350</v>
      </c>
      <c r="B344" s="7">
        <v>80100</v>
      </c>
      <c r="C344" s="7">
        <v>12200</v>
      </c>
      <c r="D344" s="7">
        <v>59800</v>
      </c>
      <c r="E344" s="7">
        <v>10600</v>
      </c>
      <c r="F344" s="7">
        <v>3100</v>
      </c>
      <c r="G344" s="7" t="s">
        <v>14</v>
      </c>
      <c r="H344" s="7">
        <v>4600</v>
      </c>
      <c r="I344" s="7" t="s">
        <v>14</v>
      </c>
    </row>
    <row r="345" spans="1:9">
      <c r="A345" s="4" t="s">
        <v>351</v>
      </c>
      <c r="B345" s="7">
        <v>86200</v>
      </c>
      <c r="C345" s="7">
        <v>11400</v>
      </c>
      <c r="D345" s="7">
        <v>64300</v>
      </c>
      <c r="E345" s="7">
        <v>9800</v>
      </c>
      <c r="F345" s="7">
        <v>3100</v>
      </c>
      <c r="G345" s="7" t="s">
        <v>14</v>
      </c>
      <c r="H345" s="7">
        <v>4600</v>
      </c>
      <c r="I345" s="7" t="s">
        <v>14</v>
      </c>
    </row>
    <row r="346" spans="1:9">
      <c r="A346" s="4" t="s">
        <v>352</v>
      </c>
      <c r="B346" s="7">
        <v>82400</v>
      </c>
      <c r="C346" s="7">
        <v>11900</v>
      </c>
      <c r="D346" s="7">
        <v>68300</v>
      </c>
      <c r="E346" s="7">
        <v>10900</v>
      </c>
      <c r="F346" s="7">
        <v>2500</v>
      </c>
      <c r="G346" s="7" t="s">
        <v>14</v>
      </c>
      <c r="H346" s="7">
        <v>3500</v>
      </c>
      <c r="I346" s="7" t="s">
        <v>14</v>
      </c>
    </row>
    <row r="347" spans="1:9">
      <c r="A347" s="4" t="s">
        <v>353</v>
      </c>
      <c r="B347" s="7">
        <v>93100</v>
      </c>
      <c r="C347" s="7">
        <v>12800</v>
      </c>
      <c r="D347" s="7">
        <v>69700</v>
      </c>
      <c r="E347" s="7">
        <v>11100</v>
      </c>
      <c r="F347" s="7">
        <v>7000</v>
      </c>
      <c r="G347" s="7">
        <v>3500</v>
      </c>
      <c r="H347" s="7">
        <v>7100</v>
      </c>
      <c r="I347" s="7">
        <v>3500</v>
      </c>
    </row>
    <row r="348" spans="1:9">
      <c r="A348" s="4" t="s">
        <v>354</v>
      </c>
      <c r="B348" s="7">
        <v>73500</v>
      </c>
      <c r="C348" s="7">
        <v>11200</v>
      </c>
      <c r="D348" s="7">
        <v>58600</v>
      </c>
      <c r="E348" s="7">
        <v>10000</v>
      </c>
      <c r="F348" s="7">
        <v>2200</v>
      </c>
      <c r="G348" s="7" t="s">
        <v>14</v>
      </c>
      <c r="H348" s="7">
        <v>4900</v>
      </c>
      <c r="I348" s="7" t="s">
        <v>14</v>
      </c>
    </row>
    <row r="349" spans="1:9">
      <c r="A349" s="4" t="s">
        <v>355</v>
      </c>
      <c r="B349" s="7">
        <v>73600</v>
      </c>
      <c r="C349" s="7">
        <v>9100</v>
      </c>
      <c r="D349" s="7">
        <v>55200</v>
      </c>
      <c r="E349" s="7">
        <v>7900</v>
      </c>
      <c r="F349" s="7">
        <v>3900</v>
      </c>
      <c r="G349" s="7">
        <v>2100</v>
      </c>
      <c r="H349" s="7">
        <v>3800</v>
      </c>
      <c r="I349" s="7">
        <v>2100</v>
      </c>
    </row>
    <row r="350" spans="1:9">
      <c r="A350" s="4" t="s">
        <v>356</v>
      </c>
      <c r="B350" s="7">
        <v>105600</v>
      </c>
      <c r="C350" s="7">
        <v>13900</v>
      </c>
      <c r="D350" s="7">
        <v>90300</v>
      </c>
      <c r="E350" s="7">
        <v>12900</v>
      </c>
      <c r="F350" s="7">
        <v>3500</v>
      </c>
      <c r="G350" s="7" t="s">
        <v>14</v>
      </c>
      <c r="H350" s="7">
        <v>3900</v>
      </c>
      <c r="I350" s="7" t="s">
        <v>14</v>
      </c>
    </row>
    <row r="351" spans="1:9">
      <c r="A351" s="4" t="s">
        <v>357</v>
      </c>
      <c r="B351" s="7">
        <v>70900</v>
      </c>
      <c r="C351" s="7">
        <v>13000</v>
      </c>
      <c r="D351" s="7">
        <v>56800</v>
      </c>
      <c r="E351" s="7">
        <v>11600</v>
      </c>
      <c r="F351" s="7">
        <v>2900</v>
      </c>
      <c r="G351" s="7" t="s">
        <v>14</v>
      </c>
      <c r="H351" s="7">
        <v>2800</v>
      </c>
      <c r="I351" s="7" t="s">
        <v>14</v>
      </c>
    </row>
    <row r="352" spans="1:9">
      <c r="A352" s="4" t="s">
        <v>358</v>
      </c>
      <c r="B352" s="7">
        <v>91600</v>
      </c>
      <c r="C352" s="7">
        <v>14600</v>
      </c>
      <c r="D352" s="7">
        <v>73900</v>
      </c>
      <c r="E352" s="7">
        <v>13100</v>
      </c>
      <c r="F352" s="7">
        <v>6000</v>
      </c>
      <c r="G352" s="7">
        <v>3700</v>
      </c>
      <c r="H352" s="7">
        <v>3500</v>
      </c>
      <c r="I352" s="7" t="s">
        <v>14</v>
      </c>
    </row>
    <row r="353" spans="1:9">
      <c r="A353" s="4" t="s">
        <v>359</v>
      </c>
      <c r="B353" s="7">
        <v>65400</v>
      </c>
      <c r="C353" s="7">
        <v>12700</v>
      </c>
      <c r="D353" s="7">
        <v>53000</v>
      </c>
      <c r="E353" s="7">
        <v>11400</v>
      </c>
      <c r="F353" s="7">
        <v>3100</v>
      </c>
      <c r="G353" s="7" t="s">
        <v>14</v>
      </c>
      <c r="H353" s="7">
        <v>1700</v>
      </c>
      <c r="I353" s="7" t="s">
        <v>14</v>
      </c>
    </row>
    <row r="354" spans="1:9">
      <c r="A354" s="4" t="s">
        <v>360</v>
      </c>
      <c r="B354" s="7">
        <v>100100</v>
      </c>
      <c r="C354" s="7">
        <v>14800</v>
      </c>
      <c r="D354" s="7">
        <v>73100</v>
      </c>
      <c r="E354" s="7">
        <v>12700</v>
      </c>
      <c r="F354" s="7">
        <v>4200</v>
      </c>
      <c r="G354" s="7" t="s">
        <v>14</v>
      </c>
      <c r="H354" s="7">
        <v>5000</v>
      </c>
      <c r="I354" s="7" t="s">
        <v>14</v>
      </c>
    </row>
    <row r="355" spans="1:9">
      <c r="A355" s="4" t="s">
        <v>361</v>
      </c>
      <c r="B355" s="7">
        <v>64200</v>
      </c>
      <c r="C355" s="7">
        <v>10800</v>
      </c>
      <c r="D355" s="7">
        <v>44100</v>
      </c>
      <c r="E355" s="7">
        <v>9000</v>
      </c>
      <c r="F355" s="7">
        <v>2700</v>
      </c>
      <c r="G355" s="7" t="s">
        <v>14</v>
      </c>
      <c r="H355" s="7">
        <v>3500</v>
      </c>
      <c r="I355" s="7" t="s">
        <v>14</v>
      </c>
    </row>
    <row r="356" spans="1:9">
      <c r="A356" s="4" t="s">
        <v>362</v>
      </c>
      <c r="B356" s="7">
        <v>68200</v>
      </c>
      <c r="C356" s="7">
        <v>10000</v>
      </c>
      <c r="D356" s="7">
        <v>54100</v>
      </c>
      <c r="E356" s="7">
        <v>8900</v>
      </c>
      <c r="F356" s="7">
        <v>1900</v>
      </c>
      <c r="G356" s="7" t="s">
        <v>14</v>
      </c>
      <c r="H356" s="7">
        <v>3500</v>
      </c>
      <c r="I356" s="7" t="s">
        <v>14</v>
      </c>
    </row>
    <row r="357" spans="1:9">
      <c r="A357" s="4" t="s">
        <v>363</v>
      </c>
      <c r="B357" s="7">
        <v>82500</v>
      </c>
      <c r="C357" s="7">
        <v>12200</v>
      </c>
      <c r="D357" s="7">
        <v>58100</v>
      </c>
      <c r="E357" s="7">
        <v>10200</v>
      </c>
      <c r="F357" s="7">
        <v>3500</v>
      </c>
      <c r="G357" s="7" t="s">
        <v>14</v>
      </c>
      <c r="H357" s="7">
        <v>8100</v>
      </c>
      <c r="I357" s="7">
        <v>3800</v>
      </c>
    </row>
    <row r="358" spans="1:9">
      <c r="A358" s="4" t="s">
        <v>364</v>
      </c>
      <c r="B358" s="7">
        <v>69400</v>
      </c>
      <c r="C358" s="7">
        <v>11100</v>
      </c>
      <c r="D358" s="7">
        <v>55400</v>
      </c>
      <c r="E358" s="7">
        <v>9900</v>
      </c>
      <c r="F358" s="7">
        <v>3100</v>
      </c>
      <c r="G358" s="7" t="s">
        <v>14</v>
      </c>
      <c r="H358" s="7">
        <v>2600</v>
      </c>
      <c r="I358" s="7" t="s">
        <v>14</v>
      </c>
    </row>
    <row r="359" spans="1:9">
      <c r="A359" s="4" t="s">
        <v>365</v>
      </c>
      <c r="B359" s="7">
        <v>74100</v>
      </c>
      <c r="C359" s="7">
        <v>10200</v>
      </c>
      <c r="D359" s="7">
        <v>54300</v>
      </c>
      <c r="E359" s="7">
        <v>8700</v>
      </c>
      <c r="F359" s="7">
        <v>3400</v>
      </c>
      <c r="G359" s="7" t="s">
        <v>14</v>
      </c>
      <c r="H359" s="7">
        <v>5700</v>
      </c>
      <c r="I359" s="7">
        <v>2800</v>
      </c>
    </row>
    <row r="360" spans="1:9">
      <c r="A360" s="4" t="s">
        <v>366</v>
      </c>
      <c r="B360" s="7">
        <v>81200</v>
      </c>
      <c r="C360" s="7">
        <v>12600</v>
      </c>
      <c r="D360" s="7">
        <v>63800</v>
      </c>
      <c r="E360" s="7">
        <v>11100</v>
      </c>
      <c r="F360" s="7">
        <v>4900</v>
      </c>
      <c r="G360" s="7" t="s">
        <v>14</v>
      </c>
      <c r="H360" s="7">
        <v>5600</v>
      </c>
      <c r="I360" s="7" t="s">
        <v>14</v>
      </c>
    </row>
    <row r="361" spans="1:9">
      <c r="A361" s="4" t="s">
        <v>367</v>
      </c>
      <c r="B361" s="7">
        <v>76000</v>
      </c>
      <c r="C361" s="7">
        <v>12000</v>
      </c>
      <c r="D361" s="7">
        <v>56600</v>
      </c>
      <c r="E361" s="7">
        <v>10400</v>
      </c>
      <c r="F361" s="7" t="s">
        <v>56</v>
      </c>
      <c r="G361" s="7" t="s">
        <v>56</v>
      </c>
      <c r="H361" s="7">
        <v>4700</v>
      </c>
      <c r="I361" s="7" t="s">
        <v>14</v>
      </c>
    </row>
    <row r="362" spans="1:9">
      <c r="A362" s="4" t="s">
        <v>368</v>
      </c>
      <c r="B362" s="7">
        <v>92200</v>
      </c>
      <c r="C362" s="7">
        <v>11900</v>
      </c>
      <c r="D362" s="7">
        <v>68000</v>
      </c>
      <c r="E362" s="7">
        <v>10200</v>
      </c>
      <c r="F362" s="7">
        <v>4600</v>
      </c>
      <c r="G362" s="7">
        <v>2700</v>
      </c>
      <c r="H362" s="7">
        <v>7600</v>
      </c>
      <c r="I362" s="7">
        <v>3400</v>
      </c>
    </row>
    <row r="363" spans="1:9">
      <c r="A363" s="4" t="s">
        <v>369</v>
      </c>
      <c r="B363" s="7">
        <v>99500</v>
      </c>
      <c r="C363" s="7">
        <v>11900</v>
      </c>
      <c r="D363" s="7">
        <v>72300</v>
      </c>
      <c r="E363" s="7">
        <v>10100</v>
      </c>
      <c r="F363" s="7">
        <v>1900</v>
      </c>
      <c r="G363" s="7" t="s">
        <v>14</v>
      </c>
      <c r="H363" s="7">
        <v>5200</v>
      </c>
      <c r="I363" s="7">
        <v>2700</v>
      </c>
    </row>
    <row r="364" spans="1:9">
      <c r="A364" s="4" t="s">
        <v>370</v>
      </c>
      <c r="B364" s="7">
        <v>103200</v>
      </c>
      <c r="C364" s="7">
        <v>12000</v>
      </c>
      <c r="D364" s="7">
        <v>76900</v>
      </c>
      <c r="E364" s="7">
        <v>10400</v>
      </c>
      <c r="F364" s="7">
        <v>7000</v>
      </c>
      <c r="G364" s="7">
        <v>3100</v>
      </c>
      <c r="H364" s="7">
        <v>7500</v>
      </c>
      <c r="I364" s="7">
        <v>3200</v>
      </c>
    </row>
    <row r="365" spans="1:9">
      <c r="A365" s="4" t="s">
        <v>371</v>
      </c>
      <c r="B365" s="7">
        <v>86200</v>
      </c>
      <c r="C365" s="7">
        <v>9900</v>
      </c>
      <c r="D365" s="7">
        <v>70200</v>
      </c>
      <c r="E365" s="7">
        <v>8900</v>
      </c>
      <c r="F365" s="7">
        <v>1700</v>
      </c>
      <c r="G365" s="7" t="s">
        <v>14</v>
      </c>
      <c r="H365" s="7">
        <v>4900</v>
      </c>
      <c r="I365" s="7">
        <v>2300</v>
      </c>
    </row>
    <row r="366" spans="1:9">
      <c r="A366" s="4" t="s">
        <v>372</v>
      </c>
      <c r="B366" s="7">
        <v>102800</v>
      </c>
      <c r="C366" s="7">
        <v>13200</v>
      </c>
      <c r="D366" s="7">
        <v>76700</v>
      </c>
      <c r="E366" s="7">
        <v>11400</v>
      </c>
      <c r="F366" s="7">
        <v>2800</v>
      </c>
      <c r="G366" s="7" t="s">
        <v>14</v>
      </c>
      <c r="H366" s="7">
        <v>7700</v>
      </c>
      <c r="I366" s="7">
        <v>3600</v>
      </c>
    </row>
    <row r="367" spans="1:9">
      <c r="A367" s="4" t="s">
        <v>373</v>
      </c>
      <c r="B367" s="7">
        <v>64600</v>
      </c>
      <c r="C367" s="7">
        <v>8600</v>
      </c>
      <c r="D367" s="7">
        <v>51300</v>
      </c>
      <c r="E367" s="7">
        <v>7600</v>
      </c>
      <c r="F367" s="7">
        <v>900</v>
      </c>
      <c r="G367" s="7" t="s">
        <v>14</v>
      </c>
      <c r="H367" s="7" t="s">
        <v>56</v>
      </c>
      <c r="I367" s="7" t="s">
        <v>56</v>
      </c>
    </row>
    <row r="368" spans="1:9">
      <c r="A368" s="4" t="s">
        <v>374</v>
      </c>
      <c r="B368" s="7">
        <v>70500</v>
      </c>
      <c r="C368" s="7">
        <v>9000</v>
      </c>
      <c r="D368" s="7">
        <v>56900</v>
      </c>
      <c r="E368" s="7">
        <v>8100</v>
      </c>
      <c r="F368" s="7">
        <v>1500</v>
      </c>
      <c r="G368" s="7" t="s">
        <v>14</v>
      </c>
      <c r="H368" s="7">
        <v>1400</v>
      </c>
      <c r="I368" s="7" t="s">
        <v>14</v>
      </c>
    </row>
    <row r="369" spans="1:9">
      <c r="A369" s="4" t="s">
        <v>375</v>
      </c>
      <c r="B369" s="7">
        <v>83300</v>
      </c>
      <c r="C369" s="7">
        <v>10700</v>
      </c>
      <c r="D369" s="7">
        <v>64200</v>
      </c>
      <c r="E369" s="7">
        <v>9400</v>
      </c>
      <c r="F369" s="7">
        <v>3000</v>
      </c>
      <c r="G369" s="7" t="s">
        <v>14</v>
      </c>
      <c r="H369" s="7">
        <v>4100</v>
      </c>
      <c r="I369" s="7">
        <v>2400</v>
      </c>
    </row>
    <row r="370" spans="1:9">
      <c r="A370" s="4" t="s">
        <v>376</v>
      </c>
      <c r="B370" s="7">
        <v>97400</v>
      </c>
      <c r="C370" s="7">
        <v>13800</v>
      </c>
      <c r="D370" s="7">
        <v>71600</v>
      </c>
      <c r="E370" s="7">
        <v>11800</v>
      </c>
      <c r="F370" s="7">
        <v>5500</v>
      </c>
      <c r="G370" s="7" t="s">
        <v>14</v>
      </c>
      <c r="H370" s="7">
        <v>3100</v>
      </c>
      <c r="I370" s="7" t="s">
        <v>14</v>
      </c>
    </row>
    <row r="371" spans="1:9">
      <c r="A371" s="4" t="s">
        <v>377</v>
      </c>
      <c r="B371" s="7">
        <v>106000</v>
      </c>
      <c r="C371" s="7">
        <v>12600</v>
      </c>
      <c r="D371" s="7">
        <v>78700</v>
      </c>
      <c r="E371" s="7">
        <v>10900</v>
      </c>
      <c r="F371" s="7">
        <v>4500</v>
      </c>
      <c r="G371" s="7">
        <v>2600</v>
      </c>
      <c r="H371" s="7">
        <v>6200</v>
      </c>
      <c r="I371" s="7">
        <v>3100</v>
      </c>
    </row>
    <row r="372" spans="1:9">
      <c r="A372" s="4" t="s">
        <v>378</v>
      </c>
      <c r="B372" s="7">
        <v>81900</v>
      </c>
      <c r="C372" s="7">
        <v>10000</v>
      </c>
      <c r="D372" s="7">
        <v>65600</v>
      </c>
      <c r="E372" s="7">
        <v>9000</v>
      </c>
      <c r="F372" s="7">
        <v>3700</v>
      </c>
      <c r="G372" s="7">
        <v>2100</v>
      </c>
      <c r="H372" s="7">
        <v>900</v>
      </c>
      <c r="I372" s="7" t="s">
        <v>14</v>
      </c>
    </row>
    <row r="373" spans="1:9">
      <c r="A373" s="4" t="s">
        <v>379</v>
      </c>
      <c r="B373" s="7">
        <v>100300</v>
      </c>
      <c r="C373" s="7">
        <v>10900</v>
      </c>
      <c r="D373" s="7">
        <v>79800</v>
      </c>
      <c r="E373" s="7">
        <v>9700</v>
      </c>
      <c r="F373" s="7">
        <v>2200</v>
      </c>
      <c r="G373" s="7" t="s">
        <v>14</v>
      </c>
      <c r="H373" s="7">
        <v>3900</v>
      </c>
      <c r="I373" s="7">
        <v>2200</v>
      </c>
    </row>
    <row r="374" spans="1:9">
      <c r="A374" s="4" t="s">
        <v>380</v>
      </c>
      <c r="B374" s="7">
        <v>75800</v>
      </c>
      <c r="C374" s="7">
        <v>9900</v>
      </c>
      <c r="D374" s="7">
        <v>55000</v>
      </c>
      <c r="E374" s="7">
        <v>8500</v>
      </c>
      <c r="F374" s="7">
        <v>2400</v>
      </c>
      <c r="G374" s="7" t="s">
        <v>14</v>
      </c>
      <c r="H374" s="7">
        <v>5000</v>
      </c>
      <c r="I374" s="7">
        <v>2600</v>
      </c>
    </row>
    <row r="375" spans="1:9">
      <c r="A375" s="4" t="s">
        <v>381</v>
      </c>
      <c r="B375" s="7">
        <v>89600</v>
      </c>
      <c r="C375" s="7">
        <v>10800</v>
      </c>
      <c r="D375" s="7">
        <v>64000</v>
      </c>
      <c r="E375" s="7">
        <v>9100</v>
      </c>
      <c r="F375" s="7">
        <v>4500</v>
      </c>
      <c r="G375" s="7">
        <v>2400</v>
      </c>
      <c r="H375" s="7">
        <v>5700</v>
      </c>
      <c r="I375" s="7">
        <v>2700</v>
      </c>
    </row>
    <row r="376" spans="1:9">
      <c r="A376" s="4" t="s">
        <v>382</v>
      </c>
      <c r="B376" s="7">
        <v>87400</v>
      </c>
      <c r="C376" s="7">
        <v>11300</v>
      </c>
      <c r="D376" s="7">
        <v>72200</v>
      </c>
      <c r="E376" s="7">
        <v>10300</v>
      </c>
      <c r="F376" s="7">
        <v>3900</v>
      </c>
      <c r="G376" s="7" t="s">
        <v>14</v>
      </c>
      <c r="H376" s="7">
        <v>2700</v>
      </c>
      <c r="I376" s="7" t="s">
        <v>14</v>
      </c>
    </row>
    <row r="377" spans="1:9">
      <c r="A377" s="4" t="s">
        <v>383</v>
      </c>
      <c r="B377" s="7">
        <v>87300</v>
      </c>
      <c r="C377" s="7">
        <v>11100</v>
      </c>
      <c r="D377" s="7">
        <v>68700</v>
      </c>
      <c r="E377" s="7">
        <v>9900</v>
      </c>
      <c r="F377" s="7">
        <v>2400</v>
      </c>
      <c r="G377" s="7" t="s">
        <v>14</v>
      </c>
      <c r="H377" s="7">
        <v>6500</v>
      </c>
      <c r="I377" s="7">
        <v>3000</v>
      </c>
    </row>
    <row r="378" spans="1:9">
      <c r="A378" s="4" t="s">
        <v>384</v>
      </c>
      <c r="B378" s="7">
        <v>79100</v>
      </c>
      <c r="C378" s="7">
        <v>8500</v>
      </c>
      <c r="D378" s="7">
        <v>55600</v>
      </c>
      <c r="E378" s="7">
        <v>7100</v>
      </c>
      <c r="F378" s="7">
        <v>5100</v>
      </c>
      <c r="G378" s="7">
        <v>2200</v>
      </c>
      <c r="H378" s="7">
        <v>4200</v>
      </c>
      <c r="I378" s="7">
        <v>1900</v>
      </c>
    </row>
    <row r="379" spans="1:9">
      <c r="A379" s="4" t="s">
        <v>385</v>
      </c>
      <c r="B379" s="7">
        <v>74800</v>
      </c>
      <c r="C379" s="7">
        <v>8400</v>
      </c>
      <c r="D379" s="7">
        <v>59300</v>
      </c>
      <c r="E379" s="7">
        <v>7500</v>
      </c>
      <c r="F379" s="7">
        <v>3700</v>
      </c>
      <c r="G379" s="7">
        <v>1900</v>
      </c>
      <c r="H379" s="7">
        <v>2800</v>
      </c>
      <c r="I379" s="7">
        <v>1600</v>
      </c>
    </row>
    <row r="380" spans="1:9">
      <c r="A380" s="4" t="s">
        <v>386</v>
      </c>
      <c r="B380" s="7">
        <v>58800</v>
      </c>
      <c r="C380" s="7">
        <v>9700</v>
      </c>
      <c r="D380" s="7">
        <v>50000</v>
      </c>
      <c r="E380" s="7">
        <v>8900</v>
      </c>
      <c r="F380" s="7">
        <v>1500</v>
      </c>
      <c r="G380" s="7" t="s">
        <v>14</v>
      </c>
      <c r="H380" s="7">
        <v>4000</v>
      </c>
      <c r="I380" s="7">
        <v>2500</v>
      </c>
    </row>
    <row r="381" spans="1:9">
      <c r="A381" s="4" t="s">
        <v>387</v>
      </c>
      <c r="B381" s="7">
        <v>77200</v>
      </c>
      <c r="C381" s="7">
        <v>11200</v>
      </c>
      <c r="D381" s="7">
        <v>67700</v>
      </c>
      <c r="E381" s="7">
        <v>10500</v>
      </c>
      <c r="F381" s="7">
        <v>4200</v>
      </c>
      <c r="G381" s="7" t="s">
        <v>14</v>
      </c>
      <c r="H381" s="7">
        <v>1500</v>
      </c>
      <c r="I381" s="7" t="s">
        <v>14</v>
      </c>
    </row>
    <row r="382" spans="1:9">
      <c r="A382" s="4" t="s">
        <v>388</v>
      </c>
      <c r="B382" s="7">
        <v>108800</v>
      </c>
      <c r="C382" s="7">
        <v>13300</v>
      </c>
      <c r="D382" s="7">
        <v>92400</v>
      </c>
      <c r="E382" s="7">
        <v>12300</v>
      </c>
      <c r="F382" s="7">
        <v>3900</v>
      </c>
      <c r="G382" s="7">
        <v>2500</v>
      </c>
      <c r="H382" s="7">
        <v>3900</v>
      </c>
      <c r="I382" s="7">
        <v>2500</v>
      </c>
    </row>
    <row r="383" spans="1:9">
      <c r="A383" s="4" t="s">
        <v>389</v>
      </c>
      <c r="B383" s="7">
        <v>59700</v>
      </c>
      <c r="C383" s="7">
        <v>9400</v>
      </c>
      <c r="D383" s="7">
        <v>46400</v>
      </c>
      <c r="E383" s="7">
        <v>8300</v>
      </c>
      <c r="F383" s="7">
        <v>1400</v>
      </c>
      <c r="G383" s="7" t="s">
        <v>14</v>
      </c>
      <c r="H383" s="7">
        <v>1600</v>
      </c>
      <c r="I383" s="7" t="s">
        <v>14</v>
      </c>
    </row>
    <row r="384" spans="1:9">
      <c r="A384" s="4" t="s">
        <v>390</v>
      </c>
      <c r="B384" s="7">
        <v>75700</v>
      </c>
      <c r="C384" s="7">
        <v>9600</v>
      </c>
      <c r="D384" s="7">
        <v>62100</v>
      </c>
      <c r="E384" s="7">
        <v>8700</v>
      </c>
      <c r="F384" s="7">
        <v>1400</v>
      </c>
      <c r="G384" s="7" t="s">
        <v>14</v>
      </c>
      <c r="H384" s="7">
        <v>4100</v>
      </c>
      <c r="I384" s="7">
        <v>2200</v>
      </c>
    </row>
    <row r="385" spans="1:9">
      <c r="A385" s="4" t="s">
        <v>391</v>
      </c>
      <c r="B385" s="7">
        <v>53900</v>
      </c>
      <c r="C385" s="7">
        <v>7900</v>
      </c>
      <c r="D385" s="7">
        <v>43900</v>
      </c>
      <c r="E385" s="7">
        <v>7100</v>
      </c>
      <c r="F385" s="7">
        <v>1200</v>
      </c>
      <c r="G385" s="7" t="s">
        <v>14</v>
      </c>
      <c r="H385" s="7">
        <v>2100</v>
      </c>
      <c r="I385" s="7" t="s">
        <v>14</v>
      </c>
    </row>
    <row r="386" spans="1:9">
      <c r="A386" s="4" t="s">
        <v>392</v>
      </c>
      <c r="B386" s="7">
        <v>56300</v>
      </c>
      <c r="C386" s="7">
        <v>9500</v>
      </c>
      <c r="D386" s="7">
        <v>48000</v>
      </c>
      <c r="E386" s="7">
        <v>8800</v>
      </c>
      <c r="F386" s="7" t="s">
        <v>56</v>
      </c>
      <c r="G386" s="7" t="s">
        <v>56</v>
      </c>
      <c r="H386" s="7" t="s">
        <v>56</v>
      </c>
      <c r="I386" s="7" t="s">
        <v>56</v>
      </c>
    </row>
    <row r="387" spans="1:9">
      <c r="A387" s="4" t="s">
        <v>393</v>
      </c>
      <c r="B387" s="7">
        <v>128800</v>
      </c>
      <c r="C387" s="7">
        <v>16300</v>
      </c>
      <c r="D387" s="7">
        <v>99300</v>
      </c>
      <c r="E387" s="7">
        <v>14300</v>
      </c>
      <c r="F387" s="7">
        <v>8500</v>
      </c>
      <c r="G387" s="7">
        <v>4200</v>
      </c>
      <c r="H387" s="7">
        <v>5100</v>
      </c>
      <c r="I387" s="7">
        <v>3300</v>
      </c>
    </row>
    <row r="388" spans="1:9">
      <c r="A388" s="4" t="s">
        <v>394</v>
      </c>
      <c r="B388" s="7">
        <v>72600</v>
      </c>
      <c r="C388" s="7">
        <v>12000</v>
      </c>
      <c r="D388" s="7">
        <v>61300</v>
      </c>
      <c r="E388" s="7">
        <v>11000</v>
      </c>
      <c r="F388" s="7">
        <v>2300</v>
      </c>
      <c r="G388" s="7" t="s">
        <v>14</v>
      </c>
      <c r="H388" s="7">
        <v>3300</v>
      </c>
      <c r="I388" s="7" t="s">
        <v>14</v>
      </c>
    </row>
    <row r="389" spans="1:9">
      <c r="A389" s="4" t="s">
        <v>395</v>
      </c>
      <c r="B389" s="7">
        <v>99700</v>
      </c>
      <c r="C389" s="7">
        <v>10300</v>
      </c>
      <c r="D389" s="7">
        <v>78100</v>
      </c>
      <c r="E389" s="7">
        <v>9100</v>
      </c>
      <c r="F389" s="7">
        <v>2900</v>
      </c>
      <c r="G389" s="7" t="s">
        <v>14</v>
      </c>
      <c r="H389" s="7">
        <v>4200</v>
      </c>
      <c r="I389" s="7">
        <v>2100</v>
      </c>
    </row>
    <row r="390" spans="1:9">
      <c r="A390" s="4" t="s">
        <v>396</v>
      </c>
      <c r="B390" s="7">
        <v>51500</v>
      </c>
      <c r="C390" s="7">
        <v>8000</v>
      </c>
      <c r="D390" s="7">
        <v>42300</v>
      </c>
      <c r="E390" s="7">
        <v>7200</v>
      </c>
      <c r="F390" s="7">
        <v>1000</v>
      </c>
      <c r="G390" s="7" t="s">
        <v>14</v>
      </c>
      <c r="H390" s="7">
        <v>1300</v>
      </c>
      <c r="I390" s="7" t="s">
        <v>14</v>
      </c>
    </row>
    <row r="391" spans="1:9">
      <c r="A391" s="4" t="s">
        <v>397</v>
      </c>
      <c r="B391" s="7">
        <v>52700</v>
      </c>
      <c r="C391" s="7">
        <v>8100</v>
      </c>
      <c r="D391" s="7">
        <v>43100</v>
      </c>
      <c r="E391" s="7">
        <v>7300</v>
      </c>
      <c r="F391" s="7">
        <v>1100</v>
      </c>
      <c r="G391" s="7" t="s">
        <v>14</v>
      </c>
      <c r="H391" s="7">
        <v>1900</v>
      </c>
      <c r="I391" s="7" t="s">
        <v>14</v>
      </c>
    </row>
    <row r="392" spans="1:9">
      <c r="A392" s="4" t="s">
        <v>398</v>
      </c>
      <c r="B392" s="7">
        <v>93900</v>
      </c>
      <c r="C392" s="7">
        <v>13800</v>
      </c>
      <c r="D392" s="7">
        <v>79700</v>
      </c>
      <c r="E392" s="7">
        <v>12700</v>
      </c>
      <c r="F392" s="7">
        <v>4800</v>
      </c>
      <c r="G392" s="7" t="s">
        <v>14</v>
      </c>
      <c r="H392" s="7">
        <v>3700</v>
      </c>
      <c r="I392" s="7" t="s">
        <v>14</v>
      </c>
    </row>
    <row r="393" spans="1:9">
      <c r="A393" s="4" t="s">
        <v>399</v>
      </c>
      <c r="B393" s="7">
        <v>71400</v>
      </c>
      <c r="C393" s="7">
        <v>8700</v>
      </c>
      <c r="D393" s="7">
        <v>60400</v>
      </c>
      <c r="E393" s="7">
        <v>8000</v>
      </c>
      <c r="F393" s="7">
        <v>2500</v>
      </c>
      <c r="G393" s="7" t="s">
        <v>14</v>
      </c>
      <c r="H393" s="7">
        <v>3300</v>
      </c>
      <c r="I393" s="7">
        <v>1900</v>
      </c>
    </row>
    <row r="394" spans="1:9">
      <c r="A394" s="4" t="s">
        <v>400</v>
      </c>
      <c r="B394" s="7">
        <v>89100</v>
      </c>
      <c r="C394" s="7">
        <v>13800</v>
      </c>
      <c r="D394" s="7">
        <v>76900</v>
      </c>
      <c r="E394" s="7">
        <v>12800</v>
      </c>
      <c r="F394" s="7">
        <v>2500</v>
      </c>
      <c r="G394" s="7" t="s">
        <v>14</v>
      </c>
      <c r="H394" s="7">
        <v>4300</v>
      </c>
      <c r="I394" s="7" t="s">
        <v>14</v>
      </c>
    </row>
    <row r="395" spans="1:9">
      <c r="A395" s="4" t="s">
        <v>401</v>
      </c>
      <c r="B395" s="7">
        <v>95000</v>
      </c>
      <c r="C395" s="7">
        <v>11300</v>
      </c>
      <c r="D395" s="7">
        <v>74300</v>
      </c>
      <c r="E395" s="7">
        <v>10000</v>
      </c>
      <c r="F395" s="7">
        <v>5600</v>
      </c>
      <c r="G395" s="7">
        <v>2800</v>
      </c>
      <c r="H395" s="7">
        <v>3300</v>
      </c>
      <c r="I395" s="7">
        <v>2100</v>
      </c>
    </row>
    <row r="396" spans="1:9">
      <c r="A396" s="4" t="s">
        <v>402</v>
      </c>
      <c r="B396" s="7">
        <v>68200</v>
      </c>
      <c r="C396" s="7">
        <v>8800</v>
      </c>
      <c r="D396" s="7">
        <v>54700</v>
      </c>
      <c r="E396" s="7">
        <v>7800</v>
      </c>
      <c r="F396" s="7">
        <v>2100</v>
      </c>
      <c r="G396" s="7" t="s">
        <v>14</v>
      </c>
      <c r="H396" s="7">
        <v>4000</v>
      </c>
      <c r="I396" s="7">
        <v>2100</v>
      </c>
    </row>
    <row r="397" spans="1:9">
      <c r="A397" s="4" t="s">
        <v>403</v>
      </c>
      <c r="B397" s="7">
        <v>81500</v>
      </c>
      <c r="C397" s="7">
        <v>10600</v>
      </c>
      <c r="D397" s="7">
        <v>65200</v>
      </c>
      <c r="E397" s="7">
        <v>9500</v>
      </c>
      <c r="F397" s="7">
        <v>1600</v>
      </c>
      <c r="G397" s="7" t="s">
        <v>14</v>
      </c>
      <c r="H397" s="7">
        <v>2200</v>
      </c>
      <c r="I397" s="7" t="s">
        <v>14</v>
      </c>
    </row>
    <row r="398" spans="1:9">
      <c r="A398" s="4" t="s">
        <v>404</v>
      </c>
      <c r="B398" s="7">
        <v>89800</v>
      </c>
      <c r="C398" s="7">
        <v>13600</v>
      </c>
      <c r="D398" s="7">
        <v>72600</v>
      </c>
      <c r="E398" s="7">
        <v>12200</v>
      </c>
      <c r="F398" s="7">
        <v>6100</v>
      </c>
      <c r="G398" s="7">
        <v>3600</v>
      </c>
      <c r="H398" s="7">
        <v>6200</v>
      </c>
      <c r="I398" s="7">
        <v>3600</v>
      </c>
    </row>
    <row r="399" spans="1:9">
      <c r="A399" s="4" t="s">
        <v>405</v>
      </c>
      <c r="B399" s="7">
        <v>80500</v>
      </c>
      <c r="C399" s="7">
        <v>11300</v>
      </c>
      <c r="D399" s="7">
        <v>67200</v>
      </c>
      <c r="E399" s="7">
        <v>10300</v>
      </c>
      <c r="F399" s="7">
        <v>2300</v>
      </c>
      <c r="G399" s="7" t="s">
        <v>14</v>
      </c>
      <c r="H399" s="7">
        <v>1100</v>
      </c>
      <c r="I399" s="7" t="s">
        <v>14</v>
      </c>
    </row>
    <row r="400" spans="1:9">
      <c r="A400" s="4" t="s">
        <v>406</v>
      </c>
      <c r="B400" s="7">
        <v>144200</v>
      </c>
      <c r="C400" s="7">
        <v>17900</v>
      </c>
      <c r="D400" s="7">
        <v>108400</v>
      </c>
      <c r="E400" s="7">
        <v>15500</v>
      </c>
      <c r="F400" s="7">
        <v>4300</v>
      </c>
      <c r="G400" s="7" t="s">
        <v>14</v>
      </c>
      <c r="H400" s="7">
        <v>5100</v>
      </c>
      <c r="I400" s="7" t="s">
        <v>14</v>
      </c>
    </row>
    <row r="401" spans="1:9">
      <c r="A401" s="4" t="s">
        <v>407</v>
      </c>
      <c r="B401" s="7">
        <v>92900</v>
      </c>
      <c r="C401" s="7">
        <v>11200</v>
      </c>
      <c r="D401" s="7">
        <v>64800</v>
      </c>
      <c r="E401" s="7">
        <v>9400</v>
      </c>
      <c r="F401" s="7">
        <v>5300</v>
      </c>
      <c r="G401" s="7">
        <v>2700</v>
      </c>
      <c r="H401" s="7">
        <v>6100</v>
      </c>
      <c r="I401" s="7">
        <v>2900</v>
      </c>
    </row>
    <row r="402" spans="1:9">
      <c r="A402" s="4" t="s">
        <v>408</v>
      </c>
      <c r="B402" s="7">
        <v>62100</v>
      </c>
      <c r="C402" s="7">
        <v>8500</v>
      </c>
      <c r="D402" s="7">
        <v>53200</v>
      </c>
      <c r="E402" s="7">
        <v>7900</v>
      </c>
      <c r="F402" s="7">
        <v>1400</v>
      </c>
      <c r="G402" s="7" t="s">
        <v>14</v>
      </c>
      <c r="H402" s="7">
        <v>1500</v>
      </c>
      <c r="I402" s="7" t="s">
        <v>14</v>
      </c>
    </row>
    <row r="403" spans="1:9">
      <c r="A403" s="4" t="s">
        <v>409</v>
      </c>
      <c r="B403" s="7">
        <v>68600</v>
      </c>
      <c r="C403" s="7">
        <v>11300</v>
      </c>
      <c r="D403" s="7">
        <v>59000</v>
      </c>
      <c r="E403" s="7">
        <v>10500</v>
      </c>
      <c r="F403" s="7">
        <v>2000</v>
      </c>
      <c r="G403" s="7" t="s">
        <v>14</v>
      </c>
      <c r="H403" s="7">
        <v>2100</v>
      </c>
      <c r="I403" s="7" t="s">
        <v>14</v>
      </c>
    </row>
    <row r="404" spans="1:9">
      <c r="A404" s="4" t="s">
        <v>410</v>
      </c>
      <c r="B404" s="7">
        <v>67100</v>
      </c>
      <c r="C404" s="7">
        <v>10900</v>
      </c>
      <c r="D404" s="7">
        <v>51500</v>
      </c>
      <c r="E404" s="7">
        <v>9600</v>
      </c>
      <c r="F404" s="7" t="s">
        <v>56</v>
      </c>
      <c r="G404" s="7" t="s">
        <v>56</v>
      </c>
      <c r="H404" s="7">
        <v>3000</v>
      </c>
      <c r="I404" s="7" t="s">
        <v>14</v>
      </c>
    </row>
    <row r="405" spans="1:9">
      <c r="A405" s="4" t="s">
        <v>411</v>
      </c>
      <c r="B405" s="7">
        <v>75300</v>
      </c>
      <c r="C405" s="7">
        <v>11500</v>
      </c>
      <c r="D405" s="7">
        <v>59400</v>
      </c>
      <c r="E405" s="7">
        <v>10200</v>
      </c>
      <c r="F405" s="7">
        <v>3000</v>
      </c>
      <c r="G405" s="7" t="s">
        <v>14</v>
      </c>
      <c r="H405" s="7">
        <v>3700</v>
      </c>
      <c r="I405" s="7" t="s">
        <v>14</v>
      </c>
    </row>
    <row r="406" spans="1:9">
      <c r="A406" s="4" t="s">
        <v>412</v>
      </c>
      <c r="B406" s="7">
        <v>71400</v>
      </c>
      <c r="C406" s="7">
        <v>9600</v>
      </c>
      <c r="D406" s="7">
        <v>56700</v>
      </c>
      <c r="E406" s="7">
        <v>8500</v>
      </c>
      <c r="F406" s="7">
        <v>1400</v>
      </c>
      <c r="G406" s="7" t="s">
        <v>14</v>
      </c>
      <c r="H406" s="7">
        <v>5200</v>
      </c>
      <c r="I406" s="7">
        <v>2600</v>
      </c>
    </row>
    <row r="407" spans="1:9">
      <c r="A407" s="4" t="s">
        <v>413</v>
      </c>
      <c r="B407" s="7">
        <v>75700</v>
      </c>
      <c r="C407" s="7">
        <v>11500</v>
      </c>
      <c r="D407" s="7">
        <v>67800</v>
      </c>
      <c r="E407" s="7">
        <v>10900</v>
      </c>
      <c r="F407" s="7">
        <v>1700</v>
      </c>
      <c r="G407" s="7" t="s">
        <v>14</v>
      </c>
      <c r="H407" s="7">
        <v>2500</v>
      </c>
      <c r="I407" s="7" t="s">
        <v>14</v>
      </c>
    </row>
    <row r="408" spans="1:9">
      <c r="A408" s="4" t="s">
        <v>414</v>
      </c>
      <c r="B408" s="7">
        <v>67600</v>
      </c>
      <c r="C408" s="7">
        <v>11900</v>
      </c>
      <c r="D408" s="7">
        <v>58400</v>
      </c>
      <c r="E408" s="7">
        <v>11100</v>
      </c>
      <c r="F408" s="7" t="s">
        <v>56</v>
      </c>
      <c r="G408" s="7" t="s">
        <v>56</v>
      </c>
      <c r="H408" s="7">
        <v>2100</v>
      </c>
      <c r="I408" s="7" t="s">
        <v>14</v>
      </c>
    </row>
    <row r="409" spans="1:9">
      <c r="A409" s="4" t="s">
        <v>415</v>
      </c>
      <c r="B409" s="7">
        <v>54900</v>
      </c>
      <c r="C409" s="7">
        <v>8300</v>
      </c>
      <c r="D409" s="7">
        <v>43100</v>
      </c>
      <c r="E409" s="7">
        <v>7400</v>
      </c>
      <c r="F409" s="7" t="s">
        <v>56</v>
      </c>
      <c r="G409" s="7" t="s">
        <v>56</v>
      </c>
      <c r="H409" s="7">
        <v>1300</v>
      </c>
      <c r="I409" s="7" t="s">
        <v>14</v>
      </c>
    </row>
    <row r="410" spans="1:9">
      <c r="A410" s="4" t="s">
        <v>416</v>
      </c>
      <c r="B410" s="7">
        <v>52300</v>
      </c>
      <c r="C410" s="7">
        <v>8400</v>
      </c>
      <c r="D410" s="7">
        <v>40500</v>
      </c>
      <c r="E410" s="7">
        <v>7400</v>
      </c>
      <c r="F410" s="7" t="s">
        <v>56</v>
      </c>
      <c r="G410" s="7" t="s">
        <v>56</v>
      </c>
      <c r="H410" s="7">
        <v>1400</v>
      </c>
      <c r="I410" s="7" t="s">
        <v>14</v>
      </c>
    </row>
    <row r="411" spans="1:9">
      <c r="A411" s="4" t="s">
        <v>417</v>
      </c>
      <c r="B411" s="7">
        <v>54800</v>
      </c>
      <c r="C411" s="7">
        <v>10800</v>
      </c>
      <c r="D411" s="7">
        <v>42800</v>
      </c>
      <c r="E411" s="7">
        <v>9600</v>
      </c>
      <c r="F411" s="7" t="s">
        <v>56</v>
      </c>
      <c r="G411" s="7" t="s">
        <v>56</v>
      </c>
      <c r="H411" s="7">
        <v>6600</v>
      </c>
      <c r="I411" s="7">
        <v>3800</v>
      </c>
    </row>
    <row r="412" spans="1:9">
      <c r="A412" s="4" t="s">
        <v>418</v>
      </c>
      <c r="B412" s="7">
        <v>70600</v>
      </c>
      <c r="C412" s="7">
        <v>4800</v>
      </c>
      <c r="D412" s="7">
        <v>62500</v>
      </c>
      <c r="E412" s="7">
        <v>4500</v>
      </c>
      <c r="F412" s="7">
        <v>1100</v>
      </c>
      <c r="G412" s="7">
        <v>600</v>
      </c>
      <c r="H412" s="7">
        <v>1400</v>
      </c>
      <c r="I412" s="7">
        <v>700</v>
      </c>
    </row>
    <row r="413" spans="1:9">
      <c r="A413" s="4" t="s">
        <v>419</v>
      </c>
      <c r="B413" s="7">
        <v>59500</v>
      </c>
      <c r="C413" s="7">
        <v>7500</v>
      </c>
      <c r="D413" s="7">
        <v>44000</v>
      </c>
      <c r="E413" s="7">
        <v>6500</v>
      </c>
      <c r="F413" s="7">
        <v>2900</v>
      </c>
      <c r="G413" s="7">
        <v>1700</v>
      </c>
      <c r="H413" s="7">
        <v>4000</v>
      </c>
      <c r="I413" s="7">
        <v>2000</v>
      </c>
    </row>
    <row r="414" spans="1:9">
      <c r="A414" s="4" t="s">
        <v>420</v>
      </c>
      <c r="B414" s="7">
        <v>86100</v>
      </c>
      <c r="C414" s="7">
        <v>9100</v>
      </c>
      <c r="D414" s="7">
        <v>66900</v>
      </c>
      <c r="E414" s="7">
        <v>8000</v>
      </c>
      <c r="F414" s="7">
        <v>5300</v>
      </c>
      <c r="G414" s="7">
        <v>2200</v>
      </c>
      <c r="H414" s="7">
        <v>8600</v>
      </c>
      <c r="I414" s="7">
        <v>2900</v>
      </c>
    </row>
    <row r="415" spans="1:9">
      <c r="A415" s="4" t="s">
        <v>421</v>
      </c>
      <c r="B415" s="7">
        <v>69700</v>
      </c>
      <c r="C415" s="7">
        <v>9700</v>
      </c>
      <c r="D415" s="7">
        <v>60200</v>
      </c>
      <c r="E415" s="7">
        <v>9000</v>
      </c>
      <c r="F415" s="7" t="s">
        <v>56</v>
      </c>
      <c r="G415" s="7" t="s">
        <v>56</v>
      </c>
      <c r="H415" s="7">
        <v>1700</v>
      </c>
      <c r="I415" s="7" t="s">
        <v>14</v>
      </c>
    </row>
    <row r="416" spans="1:9">
      <c r="A416" s="4" t="s">
        <v>422</v>
      </c>
      <c r="B416" s="7">
        <v>75600</v>
      </c>
      <c r="C416" s="7">
        <v>12500</v>
      </c>
      <c r="D416" s="7">
        <v>56000</v>
      </c>
      <c r="E416" s="7">
        <v>10700</v>
      </c>
      <c r="F416" s="7">
        <v>4600</v>
      </c>
      <c r="G416" s="7" t="s">
        <v>14</v>
      </c>
      <c r="H416" s="7">
        <v>3300</v>
      </c>
      <c r="I416" s="7" t="s">
        <v>14</v>
      </c>
    </row>
    <row r="417" spans="1:9">
      <c r="A417" s="4" t="s">
        <v>423</v>
      </c>
      <c r="B417" s="7">
        <v>59500</v>
      </c>
      <c r="C417" s="7">
        <v>8600</v>
      </c>
      <c r="D417" s="7">
        <v>48200</v>
      </c>
      <c r="E417" s="7">
        <v>7700</v>
      </c>
      <c r="F417" s="7">
        <v>1800</v>
      </c>
      <c r="G417" s="7" t="s">
        <v>14</v>
      </c>
      <c r="H417" s="7">
        <v>3900</v>
      </c>
      <c r="I417" s="7">
        <v>2200</v>
      </c>
    </row>
    <row r="418" spans="1:9">
      <c r="A418" s="4" t="s">
        <v>424</v>
      </c>
      <c r="B418" s="7">
        <v>53900</v>
      </c>
      <c r="C418" s="7">
        <v>7900</v>
      </c>
      <c r="D418" s="7">
        <v>45700</v>
      </c>
      <c r="E418" s="7">
        <v>7300</v>
      </c>
      <c r="F418" s="7" t="s">
        <v>56</v>
      </c>
      <c r="G418" s="7" t="s">
        <v>56</v>
      </c>
      <c r="H418" s="7">
        <v>1500</v>
      </c>
      <c r="I418" s="7" t="s">
        <v>14</v>
      </c>
    </row>
    <row r="419" spans="1:9">
      <c r="A419" s="4" t="s">
        <v>425</v>
      </c>
      <c r="B419" s="7">
        <v>62600</v>
      </c>
      <c r="C419" s="7">
        <v>11000</v>
      </c>
      <c r="D419" s="7">
        <v>54500</v>
      </c>
      <c r="E419" s="7">
        <v>10300</v>
      </c>
      <c r="F419" s="7" t="s">
        <v>56</v>
      </c>
      <c r="G419" s="7" t="s">
        <v>56</v>
      </c>
      <c r="H419" s="7" t="s">
        <v>56</v>
      </c>
      <c r="I419" s="7" t="s">
        <v>56</v>
      </c>
    </row>
    <row r="420" spans="1:9">
      <c r="A420" s="4" t="s">
        <v>426</v>
      </c>
      <c r="B420" s="7">
        <v>72500</v>
      </c>
      <c r="C420" s="7">
        <v>13300</v>
      </c>
      <c r="D420" s="7">
        <v>61500</v>
      </c>
      <c r="E420" s="7">
        <v>12300</v>
      </c>
      <c r="F420" s="7">
        <v>5500</v>
      </c>
      <c r="G420" s="7" t="s">
        <v>14</v>
      </c>
      <c r="H420" s="7">
        <v>2100</v>
      </c>
      <c r="I420" s="7" t="s">
        <v>14</v>
      </c>
    </row>
    <row r="421" spans="1:9">
      <c r="A421" s="4" t="s">
        <v>427</v>
      </c>
      <c r="B421" s="7">
        <v>75500</v>
      </c>
      <c r="C421" s="7">
        <v>12900</v>
      </c>
      <c r="D421" s="7">
        <v>66600</v>
      </c>
      <c r="E421" s="7">
        <v>12100</v>
      </c>
      <c r="F421" s="7">
        <v>1200</v>
      </c>
      <c r="G421" s="7" t="s">
        <v>14</v>
      </c>
      <c r="H421" s="7">
        <v>1300</v>
      </c>
      <c r="I421" s="7" t="s">
        <v>14</v>
      </c>
    </row>
    <row r="422" spans="1:9">
      <c r="A422" s="4" t="s">
        <v>428</v>
      </c>
      <c r="B422" s="7">
        <v>58300</v>
      </c>
      <c r="C422" s="7">
        <v>9800</v>
      </c>
      <c r="D422" s="7">
        <v>48000</v>
      </c>
      <c r="E422" s="7">
        <v>8900</v>
      </c>
      <c r="F422" s="7" t="s">
        <v>56</v>
      </c>
      <c r="G422" s="7" t="s">
        <v>56</v>
      </c>
      <c r="H422" s="7">
        <v>1900</v>
      </c>
      <c r="I422" s="7" t="s">
        <v>14</v>
      </c>
    </row>
    <row r="423" spans="1:9">
      <c r="A423" s="4" t="s">
        <v>429</v>
      </c>
      <c r="B423" s="7">
        <v>55600</v>
      </c>
      <c r="C423" s="7">
        <v>10100</v>
      </c>
      <c r="D423" s="7">
        <v>43200</v>
      </c>
      <c r="E423" s="7">
        <v>8900</v>
      </c>
      <c r="F423" s="7" t="s">
        <v>56</v>
      </c>
      <c r="G423" s="7" t="s">
        <v>56</v>
      </c>
      <c r="H423" s="7">
        <v>3400</v>
      </c>
      <c r="I423" s="7" t="s">
        <v>14</v>
      </c>
    </row>
    <row r="424" spans="1:9">
      <c r="A424" s="4" t="s">
        <v>430</v>
      </c>
      <c r="B424" s="7">
        <v>60800</v>
      </c>
      <c r="C424" s="7">
        <v>10800</v>
      </c>
      <c r="D424" s="7">
        <v>45700</v>
      </c>
      <c r="E424" s="7">
        <v>9400</v>
      </c>
      <c r="F424" s="7" t="s">
        <v>56</v>
      </c>
      <c r="G424" s="7" t="s">
        <v>56</v>
      </c>
      <c r="H424" s="7">
        <v>4600</v>
      </c>
      <c r="I424" s="7" t="s">
        <v>14</v>
      </c>
    </row>
    <row r="425" spans="1:9">
      <c r="A425" s="4" t="s">
        <v>431</v>
      </c>
      <c r="B425" s="7">
        <v>65900</v>
      </c>
      <c r="C425" s="7">
        <v>11400</v>
      </c>
      <c r="D425" s="7">
        <v>52800</v>
      </c>
      <c r="E425" s="7">
        <v>10200</v>
      </c>
      <c r="F425" s="7" t="s">
        <v>56</v>
      </c>
      <c r="G425" s="7" t="s">
        <v>56</v>
      </c>
      <c r="H425" s="7">
        <v>3000</v>
      </c>
      <c r="I425" s="7" t="s">
        <v>14</v>
      </c>
    </row>
    <row r="426" spans="1:9">
      <c r="A426" s="4" t="s">
        <v>432</v>
      </c>
      <c r="B426" s="7">
        <v>62900</v>
      </c>
      <c r="C426" s="7">
        <v>9900</v>
      </c>
      <c r="D426" s="7">
        <v>48100</v>
      </c>
      <c r="E426" s="7">
        <v>8600</v>
      </c>
      <c r="F426" s="7">
        <v>2000</v>
      </c>
      <c r="G426" s="7" t="s">
        <v>14</v>
      </c>
      <c r="H426" s="7">
        <v>2200</v>
      </c>
      <c r="I426" s="7" t="s">
        <v>14</v>
      </c>
    </row>
    <row r="427" spans="1:9">
      <c r="A427" s="4" t="s">
        <v>433</v>
      </c>
      <c r="B427" s="7">
        <v>66300</v>
      </c>
      <c r="C427" s="7">
        <v>10900</v>
      </c>
      <c r="D427" s="7">
        <v>53600</v>
      </c>
      <c r="E427" s="7">
        <v>9800</v>
      </c>
      <c r="F427" s="7">
        <v>1700</v>
      </c>
      <c r="G427" s="7" t="s">
        <v>14</v>
      </c>
      <c r="H427" s="7">
        <v>1300</v>
      </c>
      <c r="I427" s="7" t="s">
        <v>14</v>
      </c>
    </row>
    <row r="428" spans="1:9">
      <c r="A428" s="4" t="s">
        <v>434</v>
      </c>
      <c r="B428" s="7">
        <v>67800</v>
      </c>
      <c r="C428" s="7">
        <v>11500</v>
      </c>
      <c r="D428" s="7">
        <v>57300</v>
      </c>
      <c r="E428" s="7">
        <v>10600</v>
      </c>
      <c r="F428" s="7">
        <v>2400</v>
      </c>
      <c r="G428" s="7" t="s">
        <v>14</v>
      </c>
      <c r="H428" s="7">
        <v>1500</v>
      </c>
      <c r="I428" s="7" t="s">
        <v>14</v>
      </c>
    </row>
    <row r="429" spans="1:9">
      <c r="A429" s="4" t="s">
        <v>435</v>
      </c>
      <c r="B429" s="7">
        <v>71000</v>
      </c>
      <c r="C429" s="7">
        <v>11300</v>
      </c>
      <c r="D429" s="7">
        <v>54800</v>
      </c>
      <c r="E429" s="7">
        <v>9900</v>
      </c>
      <c r="F429" s="7">
        <v>1800</v>
      </c>
      <c r="G429" s="7" t="s">
        <v>14</v>
      </c>
      <c r="H429" s="7">
        <v>4200</v>
      </c>
      <c r="I429" s="7">
        <v>2800</v>
      </c>
    </row>
    <row r="430" spans="1:9">
      <c r="A430" s="4" t="s">
        <v>436</v>
      </c>
      <c r="B430" s="7">
        <v>58600</v>
      </c>
      <c r="C430" s="7">
        <v>10300</v>
      </c>
      <c r="D430" s="7">
        <v>49400</v>
      </c>
      <c r="E430" s="7">
        <v>9500</v>
      </c>
      <c r="F430" s="7" t="s">
        <v>56</v>
      </c>
      <c r="G430" s="7" t="s">
        <v>56</v>
      </c>
      <c r="H430" s="7">
        <v>1300</v>
      </c>
      <c r="I430" s="7" t="s">
        <v>14</v>
      </c>
    </row>
    <row r="431" spans="1:9">
      <c r="A431" s="4" t="s">
        <v>437</v>
      </c>
      <c r="B431" s="7">
        <v>63800</v>
      </c>
      <c r="C431" s="7">
        <v>11600</v>
      </c>
      <c r="D431" s="7">
        <v>49100</v>
      </c>
      <c r="E431" s="7">
        <v>10200</v>
      </c>
      <c r="F431" s="7">
        <v>2800</v>
      </c>
      <c r="G431" s="7" t="s">
        <v>14</v>
      </c>
      <c r="H431" s="7">
        <v>4500</v>
      </c>
      <c r="I431" s="7" t="s">
        <v>14</v>
      </c>
    </row>
    <row r="432" spans="1:9">
      <c r="A432" s="4" t="s">
        <v>438</v>
      </c>
      <c r="B432" s="7">
        <v>65100</v>
      </c>
      <c r="C432" s="7">
        <v>10600</v>
      </c>
      <c r="D432" s="7">
        <v>46700</v>
      </c>
      <c r="E432" s="7">
        <v>9000</v>
      </c>
      <c r="F432" s="7">
        <v>2400</v>
      </c>
      <c r="G432" s="7" t="s">
        <v>14</v>
      </c>
      <c r="H432" s="7">
        <v>3600</v>
      </c>
      <c r="I432" s="7" t="s">
        <v>14</v>
      </c>
    </row>
    <row r="433" spans="1:9">
      <c r="A433" s="4" t="s">
        <v>439</v>
      </c>
      <c r="B433" s="7">
        <v>67600</v>
      </c>
      <c r="C433" s="7">
        <v>7800</v>
      </c>
      <c r="D433" s="7">
        <v>58000</v>
      </c>
      <c r="E433" s="7">
        <v>7200</v>
      </c>
      <c r="F433" s="7">
        <v>2500</v>
      </c>
      <c r="G433" s="7">
        <v>1500</v>
      </c>
      <c r="H433" s="7">
        <v>1400</v>
      </c>
      <c r="I433" s="7" t="s">
        <v>14</v>
      </c>
    </row>
    <row r="434" spans="1:9">
      <c r="A434" s="4" t="s">
        <v>440</v>
      </c>
      <c r="B434" s="7">
        <v>63900</v>
      </c>
      <c r="C434" s="7">
        <v>10800</v>
      </c>
      <c r="D434" s="7">
        <v>50600</v>
      </c>
      <c r="E434" s="7">
        <v>9700</v>
      </c>
      <c r="F434" s="7">
        <v>2000</v>
      </c>
      <c r="G434" s="7" t="s">
        <v>14</v>
      </c>
      <c r="H434" s="7">
        <v>4600</v>
      </c>
      <c r="I434" s="7" t="s">
        <v>14</v>
      </c>
    </row>
    <row r="435" spans="1:9">
      <c r="A435" s="4" t="s">
        <v>441</v>
      </c>
      <c r="B435" s="7">
        <v>67200</v>
      </c>
      <c r="C435" s="7">
        <v>13900</v>
      </c>
      <c r="D435" s="7">
        <v>54200</v>
      </c>
      <c r="E435" s="7">
        <v>12500</v>
      </c>
      <c r="F435" s="7">
        <v>3100</v>
      </c>
      <c r="G435" s="7" t="s">
        <v>14</v>
      </c>
      <c r="H435" s="7">
        <v>7800</v>
      </c>
      <c r="I435" s="7" t="s">
        <v>14</v>
      </c>
    </row>
    <row r="436" spans="1:9">
      <c r="A436" s="4" t="s">
        <v>442</v>
      </c>
      <c r="B436" s="7">
        <v>72700</v>
      </c>
      <c r="C436" s="7">
        <v>13000</v>
      </c>
      <c r="D436" s="7">
        <v>55500</v>
      </c>
      <c r="E436" s="7">
        <v>11300</v>
      </c>
      <c r="F436" s="7">
        <v>2200</v>
      </c>
      <c r="G436" s="7" t="s">
        <v>14</v>
      </c>
      <c r="H436" s="7">
        <v>5400</v>
      </c>
      <c r="I436" s="7" t="s">
        <v>14</v>
      </c>
    </row>
    <row r="437" spans="1:9">
      <c r="A437" s="4" t="s">
        <v>443</v>
      </c>
      <c r="B437" s="7">
        <v>71500</v>
      </c>
      <c r="C437" s="7">
        <v>11000</v>
      </c>
      <c r="D437" s="7">
        <v>48600</v>
      </c>
      <c r="E437" s="7">
        <v>9000</v>
      </c>
      <c r="F437" s="7" t="s">
        <v>56</v>
      </c>
      <c r="G437" s="7" t="s">
        <v>56</v>
      </c>
      <c r="H437" s="7">
        <v>6700</v>
      </c>
      <c r="I437" s="7">
        <v>3400</v>
      </c>
    </row>
    <row r="438" spans="1:9">
      <c r="A438" s="4" t="s">
        <v>444</v>
      </c>
      <c r="B438" s="7">
        <v>62000</v>
      </c>
      <c r="C438" s="7">
        <v>11400</v>
      </c>
      <c r="D438" s="7">
        <v>47800</v>
      </c>
      <c r="E438" s="7">
        <v>10100</v>
      </c>
      <c r="F438" s="7" t="s">
        <v>56</v>
      </c>
      <c r="G438" s="7" t="s">
        <v>56</v>
      </c>
      <c r="H438" s="7">
        <v>3800</v>
      </c>
      <c r="I438" s="7" t="s">
        <v>14</v>
      </c>
    </row>
    <row r="439" spans="1:9">
      <c r="A439" s="4" t="s">
        <v>445</v>
      </c>
      <c r="B439" s="7">
        <v>59200</v>
      </c>
      <c r="C439" s="7">
        <v>10100</v>
      </c>
      <c r="D439" s="7">
        <v>47400</v>
      </c>
      <c r="E439" s="7">
        <v>9000</v>
      </c>
      <c r="F439" s="7">
        <v>1200</v>
      </c>
      <c r="G439" s="7" t="s">
        <v>14</v>
      </c>
      <c r="H439" s="7" t="s">
        <v>56</v>
      </c>
      <c r="I439" s="7" t="s">
        <v>56</v>
      </c>
    </row>
    <row r="440" spans="1:9">
      <c r="A440" s="4" t="s">
        <v>446</v>
      </c>
      <c r="B440" s="7">
        <v>57000</v>
      </c>
      <c r="C440" s="7">
        <v>9700</v>
      </c>
      <c r="D440" s="7">
        <v>47700</v>
      </c>
      <c r="E440" s="7">
        <v>8900</v>
      </c>
      <c r="F440" s="7">
        <v>2400</v>
      </c>
      <c r="G440" s="7" t="s">
        <v>14</v>
      </c>
      <c r="H440" s="7">
        <v>3600</v>
      </c>
      <c r="I440" s="7" t="s">
        <v>14</v>
      </c>
    </row>
    <row r="441" spans="1:9">
      <c r="A441" s="4" t="s">
        <v>447</v>
      </c>
      <c r="B441" s="7">
        <v>72300</v>
      </c>
      <c r="C441" s="7">
        <v>7900</v>
      </c>
      <c r="D441" s="7">
        <v>56900</v>
      </c>
      <c r="E441" s="7">
        <v>7000</v>
      </c>
      <c r="F441" s="7">
        <v>3700</v>
      </c>
      <c r="G441" s="7">
        <v>1800</v>
      </c>
      <c r="H441" s="7">
        <v>3500</v>
      </c>
      <c r="I441" s="7">
        <v>1800</v>
      </c>
    </row>
    <row r="442" spans="1:9">
      <c r="A442" s="4" t="s">
        <v>448</v>
      </c>
      <c r="B442" s="7">
        <v>76200</v>
      </c>
      <c r="C442" s="7">
        <v>4600</v>
      </c>
      <c r="D442" s="7">
        <v>59400</v>
      </c>
      <c r="E442" s="7">
        <v>4100</v>
      </c>
      <c r="F442" s="7">
        <v>2900</v>
      </c>
      <c r="G442" s="7">
        <v>900</v>
      </c>
      <c r="H442" s="7">
        <v>5600</v>
      </c>
      <c r="I442" s="7">
        <v>1200</v>
      </c>
    </row>
    <row r="443" spans="1:9">
      <c r="A443" s="4" t="s">
        <v>449</v>
      </c>
      <c r="B443" s="7">
        <v>54500</v>
      </c>
      <c r="C443" s="7">
        <v>9000</v>
      </c>
      <c r="D443" s="7">
        <v>43000</v>
      </c>
      <c r="E443" s="7">
        <v>8000</v>
      </c>
      <c r="F443" s="7">
        <v>1900</v>
      </c>
      <c r="G443" s="7" t="s">
        <v>14</v>
      </c>
      <c r="H443" s="7">
        <v>1800</v>
      </c>
      <c r="I443" s="7" t="s">
        <v>14</v>
      </c>
    </row>
    <row r="444" spans="1:9">
      <c r="A444" s="4" t="s">
        <v>450</v>
      </c>
      <c r="B444" s="7">
        <v>63700</v>
      </c>
      <c r="C444" s="7">
        <v>4600</v>
      </c>
      <c r="D444" s="7">
        <v>54700</v>
      </c>
      <c r="E444" s="7">
        <v>4300</v>
      </c>
      <c r="F444" s="7">
        <v>1400</v>
      </c>
      <c r="G444" s="7">
        <v>700</v>
      </c>
      <c r="H444" s="7">
        <v>2000</v>
      </c>
      <c r="I444" s="7">
        <v>800</v>
      </c>
    </row>
    <row r="445" spans="1:9">
      <c r="A445" s="4" t="s">
        <v>451</v>
      </c>
      <c r="B445" s="7">
        <v>69700</v>
      </c>
      <c r="C445" s="7">
        <v>12300</v>
      </c>
      <c r="D445" s="7">
        <v>58300</v>
      </c>
      <c r="E445" s="7">
        <v>11200</v>
      </c>
      <c r="F445" s="7">
        <v>1800</v>
      </c>
      <c r="G445" s="7" t="s">
        <v>14</v>
      </c>
      <c r="H445" s="7">
        <v>2200</v>
      </c>
      <c r="I445" s="7" t="s">
        <v>14</v>
      </c>
    </row>
    <row r="446" spans="1:9">
      <c r="A446" s="4" t="s">
        <v>452</v>
      </c>
      <c r="B446" s="7">
        <v>53300</v>
      </c>
      <c r="C446" s="7">
        <v>9800</v>
      </c>
      <c r="D446" s="7">
        <v>44400</v>
      </c>
      <c r="E446" s="7">
        <v>8900</v>
      </c>
      <c r="F446" s="7">
        <v>3400</v>
      </c>
      <c r="G446" s="7" t="s">
        <v>14</v>
      </c>
      <c r="H446" s="7">
        <v>1200</v>
      </c>
      <c r="I446" s="7" t="s">
        <v>14</v>
      </c>
    </row>
    <row r="447" spans="1:9">
      <c r="A447" s="4" t="s">
        <v>453</v>
      </c>
      <c r="B447" s="7">
        <v>72700</v>
      </c>
      <c r="C447" s="7">
        <v>13100</v>
      </c>
      <c r="D447" s="7">
        <v>61000</v>
      </c>
      <c r="E447" s="7">
        <v>12000</v>
      </c>
      <c r="F447" s="7" t="s">
        <v>56</v>
      </c>
      <c r="G447" s="7" t="s">
        <v>56</v>
      </c>
      <c r="H447" s="7">
        <v>4600</v>
      </c>
      <c r="I447" s="7" t="s">
        <v>14</v>
      </c>
    </row>
    <row r="448" spans="1:9">
      <c r="A448" s="4" t="s">
        <v>454</v>
      </c>
      <c r="B448" s="7">
        <v>85100</v>
      </c>
      <c r="C448" s="7">
        <v>7700</v>
      </c>
      <c r="D448" s="7">
        <v>68200</v>
      </c>
      <c r="E448" s="7">
        <v>6900</v>
      </c>
      <c r="F448" s="7">
        <v>3100</v>
      </c>
      <c r="G448" s="7">
        <v>1500</v>
      </c>
      <c r="H448" s="7">
        <v>2200</v>
      </c>
      <c r="I448" s="7">
        <v>1200</v>
      </c>
    </row>
    <row r="449" spans="1:9">
      <c r="A449" s="4" t="s">
        <v>455</v>
      </c>
      <c r="B449" s="7">
        <v>85400</v>
      </c>
      <c r="C449" s="7">
        <v>7700</v>
      </c>
      <c r="D449" s="7">
        <v>66800</v>
      </c>
      <c r="E449" s="7">
        <v>6800</v>
      </c>
      <c r="F449" s="7">
        <v>3300</v>
      </c>
      <c r="G449" s="7">
        <v>1500</v>
      </c>
      <c r="H449" s="7">
        <v>4400</v>
      </c>
      <c r="I449" s="7">
        <v>1800</v>
      </c>
    </row>
    <row r="450" spans="1:9">
      <c r="A450" s="4" t="s">
        <v>456</v>
      </c>
      <c r="B450" s="7">
        <v>52700</v>
      </c>
      <c r="C450" s="7">
        <v>10100</v>
      </c>
      <c r="D450" s="7">
        <v>39800</v>
      </c>
      <c r="E450" s="7">
        <v>8800</v>
      </c>
      <c r="F450" s="7" t="s">
        <v>56</v>
      </c>
      <c r="G450" s="7" t="s">
        <v>56</v>
      </c>
      <c r="H450" s="7">
        <v>5400</v>
      </c>
      <c r="I450" s="7">
        <v>3200</v>
      </c>
    </row>
    <row r="451" spans="1:9">
      <c r="A451" s="4" t="s">
        <v>457</v>
      </c>
      <c r="B451" s="7">
        <v>45800</v>
      </c>
      <c r="C451" s="7">
        <v>9000</v>
      </c>
      <c r="D451" s="7">
        <v>39200</v>
      </c>
      <c r="E451" s="7">
        <v>8300</v>
      </c>
      <c r="F451" s="7">
        <v>1400</v>
      </c>
      <c r="G451" s="7" t="s">
        <v>14</v>
      </c>
      <c r="H451" s="7" t="s">
        <v>56</v>
      </c>
      <c r="I451" s="7" t="s">
        <v>56</v>
      </c>
    </row>
    <row r="452" spans="1:9">
      <c r="A452" s="4" t="s">
        <v>458</v>
      </c>
      <c r="B452" s="7">
        <v>53200</v>
      </c>
      <c r="C452" s="7">
        <v>9900</v>
      </c>
      <c r="D452" s="7">
        <v>42300</v>
      </c>
      <c r="E452" s="7">
        <v>8800</v>
      </c>
      <c r="F452" s="7" t="s">
        <v>56</v>
      </c>
      <c r="G452" s="7" t="s">
        <v>56</v>
      </c>
      <c r="H452" s="7">
        <v>2400</v>
      </c>
      <c r="I452" s="7" t="s">
        <v>14</v>
      </c>
    </row>
    <row r="453" spans="1:9">
      <c r="A453" s="4" t="s">
        <v>459</v>
      </c>
      <c r="B453" s="7">
        <v>68600</v>
      </c>
      <c r="C453" s="7">
        <v>5800</v>
      </c>
      <c r="D453" s="7">
        <v>57200</v>
      </c>
      <c r="E453" s="7">
        <v>5300</v>
      </c>
      <c r="F453" s="7">
        <v>1400</v>
      </c>
      <c r="G453" s="7" t="s">
        <v>14</v>
      </c>
      <c r="H453" s="7">
        <v>1300</v>
      </c>
      <c r="I453" s="7">
        <v>800</v>
      </c>
    </row>
    <row r="454" spans="1:9">
      <c r="A454" s="4" t="s">
        <v>460</v>
      </c>
      <c r="B454" s="7">
        <v>62900</v>
      </c>
      <c r="C454" s="7">
        <v>10200</v>
      </c>
      <c r="D454" s="7">
        <v>57200</v>
      </c>
      <c r="E454" s="7">
        <v>9700</v>
      </c>
      <c r="F454" s="7">
        <v>1600</v>
      </c>
      <c r="G454" s="7" t="s">
        <v>14</v>
      </c>
      <c r="H454" s="7">
        <v>1400</v>
      </c>
      <c r="I454" s="7" t="s">
        <v>14</v>
      </c>
    </row>
    <row r="455" spans="1:9">
      <c r="A455" s="4" t="s">
        <v>461</v>
      </c>
      <c r="B455" s="7">
        <v>59000</v>
      </c>
      <c r="C455" s="7">
        <v>10800</v>
      </c>
      <c r="D455" s="7">
        <v>47700</v>
      </c>
      <c r="E455" s="7">
        <v>9700</v>
      </c>
      <c r="F455" s="7" t="s">
        <v>56</v>
      </c>
      <c r="G455" s="7" t="s">
        <v>56</v>
      </c>
      <c r="H455" s="7">
        <v>1400</v>
      </c>
      <c r="I455" s="7" t="s">
        <v>14</v>
      </c>
    </row>
    <row r="456" spans="1:9">
      <c r="A456" s="4" t="s">
        <v>462</v>
      </c>
      <c r="B456" s="7">
        <v>64800</v>
      </c>
      <c r="C456" s="7">
        <v>10900</v>
      </c>
      <c r="D456" s="7">
        <v>56400</v>
      </c>
      <c r="E456" s="7">
        <v>10200</v>
      </c>
      <c r="F456" s="7" t="s">
        <v>56</v>
      </c>
      <c r="G456" s="7" t="s">
        <v>56</v>
      </c>
      <c r="H456" s="7">
        <v>2000</v>
      </c>
      <c r="I456" s="7" t="s">
        <v>14</v>
      </c>
    </row>
    <row r="457" spans="1:9">
      <c r="A457" s="4" t="s">
        <v>463</v>
      </c>
      <c r="B457" s="7">
        <v>90700</v>
      </c>
      <c r="C457" s="7">
        <v>16900</v>
      </c>
      <c r="D457" s="7">
        <v>73100</v>
      </c>
      <c r="E457" s="7">
        <v>15200</v>
      </c>
      <c r="F457" s="7" t="s">
        <v>56</v>
      </c>
      <c r="G457" s="7" t="s">
        <v>56</v>
      </c>
      <c r="H457" s="7" t="s">
        <v>56</v>
      </c>
      <c r="I457" s="7" t="s">
        <v>56</v>
      </c>
    </row>
    <row r="458" spans="1:9">
      <c r="A458" s="4" t="s">
        <v>464</v>
      </c>
      <c r="B458" s="7">
        <v>60800</v>
      </c>
      <c r="C458" s="7">
        <v>11300</v>
      </c>
      <c r="D458" s="7">
        <v>47300</v>
      </c>
      <c r="E458" s="7">
        <v>10000</v>
      </c>
      <c r="F458" s="7" t="s">
        <v>56</v>
      </c>
      <c r="G458" s="7" t="s">
        <v>56</v>
      </c>
      <c r="H458" s="7">
        <v>1600</v>
      </c>
      <c r="I458" s="7" t="s">
        <v>14</v>
      </c>
    </row>
    <row r="459" spans="1:9">
      <c r="A459" s="4" t="s">
        <v>465</v>
      </c>
      <c r="B459" s="7">
        <v>71200</v>
      </c>
      <c r="C459" s="7">
        <v>6700</v>
      </c>
      <c r="D459" s="7">
        <v>57600</v>
      </c>
      <c r="E459" s="7">
        <v>6000</v>
      </c>
      <c r="F459" s="7">
        <v>2400</v>
      </c>
      <c r="G459" s="7">
        <v>1200</v>
      </c>
      <c r="H459" s="7">
        <v>3700</v>
      </c>
      <c r="I459" s="7">
        <v>1500</v>
      </c>
    </row>
    <row r="460" spans="1:9">
      <c r="A460" s="4" t="s">
        <v>466</v>
      </c>
      <c r="B460" s="7">
        <v>72000</v>
      </c>
      <c r="C460" s="7">
        <v>6900</v>
      </c>
      <c r="D460" s="7">
        <v>53800</v>
      </c>
      <c r="E460" s="7">
        <v>6000</v>
      </c>
      <c r="F460" s="7">
        <v>2900</v>
      </c>
      <c r="G460" s="7">
        <v>1400</v>
      </c>
      <c r="H460" s="7">
        <v>4600</v>
      </c>
      <c r="I460" s="7">
        <v>1800</v>
      </c>
    </row>
    <row r="461" spans="1:9">
      <c r="A461" s="4" t="s">
        <v>467</v>
      </c>
      <c r="B461" s="7">
        <v>76300</v>
      </c>
      <c r="C461" s="7">
        <v>6800</v>
      </c>
      <c r="D461" s="7">
        <v>61500</v>
      </c>
      <c r="E461" s="7">
        <v>6100</v>
      </c>
      <c r="F461" s="7">
        <v>2300</v>
      </c>
      <c r="G461" s="7">
        <v>1200</v>
      </c>
      <c r="H461" s="7">
        <v>2500</v>
      </c>
      <c r="I461" s="7">
        <v>1200</v>
      </c>
    </row>
    <row r="462" spans="1:9">
      <c r="A462" s="4" t="s">
        <v>468</v>
      </c>
      <c r="B462" s="7">
        <v>65000</v>
      </c>
      <c r="C462" s="7">
        <v>6200</v>
      </c>
      <c r="D462" s="7">
        <v>52800</v>
      </c>
      <c r="E462" s="7">
        <v>5600</v>
      </c>
      <c r="F462" s="7">
        <v>1800</v>
      </c>
      <c r="G462" s="7">
        <v>1000</v>
      </c>
      <c r="H462" s="7">
        <v>1600</v>
      </c>
      <c r="I462" s="7" t="s">
        <v>14</v>
      </c>
    </row>
    <row r="463" spans="1:9">
      <c r="A463" s="4" t="s">
        <v>469</v>
      </c>
      <c r="B463" s="7">
        <v>70900</v>
      </c>
      <c r="C463" s="7">
        <v>13000</v>
      </c>
      <c r="D463" s="7">
        <v>56700</v>
      </c>
      <c r="E463" s="7">
        <v>11700</v>
      </c>
      <c r="F463" s="7">
        <v>1900</v>
      </c>
      <c r="G463" s="7" t="s">
        <v>14</v>
      </c>
      <c r="H463" s="7">
        <v>4200</v>
      </c>
      <c r="I463" s="7" t="s">
        <v>14</v>
      </c>
    </row>
    <row r="464" spans="1:9">
      <c r="A464" s="4" t="s">
        <v>470</v>
      </c>
      <c r="B464" s="7">
        <v>72100</v>
      </c>
      <c r="C464" s="7">
        <v>8100</v>
      </c>
      <c r="D464" s="7">
        <v>58000</v>
      </c>
      <c r="E464" s="7">
        <v>7300</v>
      </c>
      <c r="F464" s="7">
        <v>1500</v>
      </c>
      <c r="G464" s="7" t="s">
        <v>14</v>
      </c>
      <c r="H464" s="7">
        <v>5000</v>
      </c>
      <c r="I464" s="7">
        <v>2100</v>
      </c>
    </row>
    <row r="465" spans="1:9">
      <c r="A465" s="4" t="s">
        <v>471</v>
      </c>
      <c r="B465" s="7">
        <v>60400</v>
      </c>
      <c r="C465" s="7">
        <v>8000</v>
      </c>
      <c r="D465" s="7">
        <v>49500</v>
      </c>
      <c r="E465" s="7">
        <v>7200</v>
      </c>
      <c r="F465" s="7">
        <v>2300</v>
      </c>
      <c r="G465" s="7" t="s">
        <v>14</v>
      </c>
      <c r="H465" s="7">
        <v>2900</v>
      </c>
      <c r="I465" s="7">
        <v>1800</v>
      </c>
    </row>
    <row r="466" spans="1:9">
      <c r="A466" s="4" t="s">
        <v>472</v>
      </c>
      <c r="B466" s="7">
        <v>69100</v>
      </c>
      <c r="C466" s="7">
        <v>11200</v>
      </c>
      <c r="D466" s="7">
        <v>52800</v>
      </c>
      <c r="E466" s="7">
        <v>9800</v>
      </c>
      <c r="F466" s="7" t="s">
        <v>56</v>
      </c>
      <c r="G466" s="7" t="s">
        <v>56</v>
      </c>
      <c r="H466" s="7">
        <v>2300</v>
      </c>
      <c r="I466" s="7" t="s">
        <v>14</v>
      </c>
    </row>
    <row r="467" spans="1:9">
      <c r="A467" s="4" t="s">
        <v>473</v>
      </c>
      <c r="B467" s="7">
        <v>56900</v>
      </c>
      <c r="C467" s="7">
        <v>12900</v>
      </c>
      <c r="D467" s="7">
        <v>45700</v>
      </c>
      <c r="E467" s="7">
        <v>11600</v>
      </c>
      <c r="F467" s="7">
        <v>3600</v>
      </c>
      <c r="G467" s="7" t="s">
        <v>14</v>
      </c>
      <c r="H467" s="7">
        <v>3400</v>
      </c>
      <c r="I467" s="7" t="s">
        <v>14</v>
      </c>
    </row>
    <row r="468" spans="1:9">
      <c r="A468" s="4" t="s">
        <v>474</v>
      </c>
      <c r="B468" s="7">
        <v>64100</v>
      </c>
      <c r="C468" s="7">
        <v>10800</v>
      </c>
      <c r="D468" s="7">
        <v>47200</v>
      </c>
      <c r="E468" s="7">
        <v>9300</v>
      </c>
      <c r="F468" s="7">
        <v>4900</v>
      </c>
      <c r="G468" s="7">
        <v>3000</v>
      </c>
      <c r="H468" s="7">
        <v>2800</v>
      </c>
      <c r="I468" s="7" t="s">
        <v>14</v>
      </c>
    </row>
    <row r="469" spans="1:9">
      <c r="A469" s="4" t="s">
        <v>475</v>
      </c>
      <c r="B469" s="7">
        <v>92700</v>
      </c>
      <c r="C469" s="7">
        <v>5600</v>
      </c>
      <c r="D469" s="7">
        <v>72200</v>
      </c>
      <c r="E469" s="7">
        <v>5000</v>
      </c>
      <c r="F469" s="7">
        <v>2300</v>
      </c>
      <c r="G469" s="7">
        <v>900</v>
      </c>
      <c r="H469" s="7">
        <v>4200</v>
      </c>
      <c r="I469" s="7">
        <v>1200</v>
      </c>
    </row>
    <row r="470" spans="1:9">
      <c r="A470" s="4" t="s">
        <v>476</v>
      </c>
      <c r="B470" s="7">
        <v>59700</v>
      </c>
      <c r="C470" s="7">
        <v>10600</v>
      </c>
      <c r="D470" s="7">
        <v>41900</v>
      </c>
      <c r="E470" s="7">
        <v>8900</v>
      </c>
      <c r="F470" s="7">
        <v>1500</v>
      </c>
      <c r="G470" s="7" t="s">
        <v>14</v>
      </c>
      <c r="H470" s="7">
        <v>1700</v>
      </c>
      <c r="I470" s="7" t="s">
        <v>14</v>
      </c>
    </row>
    <row r="471" spans="1:9">
      <c r="A471" s="4" t="s">
        <v>477</v>
      </c>
      <c r="B471" s="7">
        <v>62700</v>
      </c>
      <c r="C471" s="7">
        <v>11200</v>
      </c>
      <c r="D471" s="7">
        <v>52900</v>
      </c>
      <c r="E471" s="7">
        <v>10300</v>
      </c>
      <c r="F471" s="7" t="s">
        <v>56</v>
      </c>
      <c r="G471" s="7" t="s">
        <v>56</v>
      </c>
      <c r="H471" s="7" t="s">
        <v>56</v>
      </c>
      <c r="I471" s="7" t="s">
        <v>56</v>
      </c>
    </row>
    <row r="472" spans="1:9">
      <c r="A472" s="4" t="s">
        <v>478</v>
      </c>
      <c r="B472" s="7">
        <v>72000</v>
      </c>
      <c r="C472" s="7">
        <v>6600</v>
      </c>
      <c r="D472" s="7">
        <v>60400</v>
      </c>
      <c r="E472" s="7">
        <v>6100</v>
      </c>
      <c r="F472" s="7">
        <v>3100</v>
      </c>
      <c r="G472" s="7">
        <v>1400</v>
      </c>
      <c r="H472" s="7">
        <v>3200</v>
      </c>
      <c r="I472" s="7">
        <v>1400</v>
      </c>
    </row>
    <row r="473" spans="1:9">
      <c r="A473" s="4" t="s">
        <v>479</v>
      </c>
      <c r="B473" s="7">
        <v>78600</v>
      </c>
      <c r="C473" s="7">
        <v>7000</v>
      </c>
      <c r="D473" s="7">
        <v>58100</v>
      </c>
      <c r="E473" s="7">
        <v>6000</v>
      </c>
      <c r="F473" s="7">
        <v>3300</v>
      </c>
      <c r="G473" s="7">
        <v>1400</v>
      </c>
      <c r="H473" s="7">
        <v>6500</v>
      </c>
      <c r="I473" s="7">
        <v>2000</v>
      </c>
    </row>
    <row r="474" spans="1:9">
      <c r="A474" s="4" t="s">
        <v>480</v>
      </c>
      <c r="B474" s="7">
        <v>62400</v>
      </c>
      <c r="C474" s="7">
        <v>11600</v>
      </c>
      <c r="D474" s="7">
        <v>53600</v>
      </c>
      <c r="E474" s="7">
        <v>10700</v>
      </c>
      <c r="F474" s="7" t="s">
        <v>56</v>
      </c>
      <c r="G474" s="7" t="s">
        <v>56</v>
      </c>
      <c r="H474" s="7">
        <v>3500</v>
      </c>
      <c r="I474" s="7" t="s">
        <v>14</v>
      </c>
    </row>
    <row r="475" spans="1:9">
      <c r="A475" s="4" t="s">
        <v>481</v>
      </c>
      <c r="B475" s="7">
        <v>65800</v>
      </c>
      <c r="C475" s="7">
        <v>12500</v>
      </c>
      <c r="D475" s="7">
        <v>55900</v>
      </c>
      <c r="E475" s="7">
        <v>11500</v>
      </c>
      <c r="F475" s="7">
        <v>1600</v>
      </c>
      <c r="G475" s="7" t="s">
        <v>14</v>
      </c>
      <c r="H475" s="7" t="s">
        <v>56</v>
      </c>
      <c r="I475" s="7" t="s">
        <v>56</v>
      </c>
    </row>
    <row r="476" spans="1:9">
      <c r="A476" s="4" t="s">
        <v>482</v>
      </c>
      <c r="B476" s="7">
        <v>61600</v>
      </c>
      <c r="C476" s="7">
        <v>11400</v>
      </c>
      <c r="D476" s="7">
        <v>49200</v>
      </c>
      <c r="E476" s="7">
        <v>10200</v>
      </c>
      <c r="F476" s="7">
        <v>2100</v>
      </c>
      <c r="G476" s="7" t="s">
        <v>14</v>
      </c>
      <c r="H476" s="7">
        <v>4000</v>
      </c>
      <c r="I476" s="7" t="s">
        <v>14</v>
      </c>
    </row>
    <row r="477" spans="1:9">
      <c r="A477" s="4" t="s">
        <v>483</v>
      </c>
      <c r="B477" s="7">
        <v>61800</v>
      </c>
      <c r="C477" s="7">
        <v>9500</v>
      </c>
      <c r="D477" s="7">
        <v>50500</v>
      </c>
      <c r="E477" s="7">
        <v>8600</v>
      </c>
      <c r="F477" s="7">
        <v>2700</v>
      </c>
      <c r="G477" s="7" t="s">
        <v>14</v>
      </c>
      <c r="H477" s="7">
        <v>1300</v>
      </c>
      <c r="I477" s="7" t="s">
        <v>14</v>
      </c>
    </row>
    <row r="478" spans="1:9">
      <c r="A478" s="4" t="s">
        <v>484</v>
      </c>
      <c r="B478" s="7">
        <v>71500</v>
      </c>
      <c r="C478" s="7">
        <v>11600</v>
      </c>
      <c r="D478" s="7">
        <v>59000</v>
      </c>
      <c r="E478" s="7">
        <v>10500</v>
      </c>
      <c r="F478" s="7" t="s">
        <v>56</v>
      </c>
      <c r="G478" s="7" t="s">
        <v>56</v>
      </c>
      <c r="H478" s="7">
        <v>4800</v>
      </c>
      <c r="I478" s="7">
        <v>3000</v>
      </c>
    </row>
    <row r="479" spans="1:9">
      <c r="A479" s="4" t="s">
        <v>485</v>
      </c>
      <c r="B479" s="7">
        <v>60800</v>
      </c>
      <c r="C479" s="7">
        <v>8600</v>
      </c>
      <c r="D479" s="7">
        <v>50000</v>
      </c>
      <c r="E479" s="7">
        <v>7800</v>
      </c>
      <c r="F479" s="7">
        <v>1400</v>
      </c>
      <c r="G479" s="7" t="s">
        <v>14</v>
      </c>
      <c r="H479" s="7">
        <v>1200</v>
      </c>
      <c r="I479" s="7" t="s">
        <v>14</v>
      </c>
    </row>
    <row r="480" spans="1:9">
      <c r="A480" s="4" t="s">
        <v>486</v>
      </c>
      <c r="B480" s="7">
        <v>60700</v>
      </c>
      <c r="C480" s="7">
        <v>10100</v>
      </c>
      <c r="D480" s="7">
        <v>51800</v>
      </c>
      <c r="E480" s="7">
        <v>9400</v>
      </c>
      <c r="F480" s="7" t="s">
        <v>56</v>
      </c>
      <c r="G480" s="7" t="s">
        <v>56</v>
      </c>
      <c r="H480" s="7">
        <v>3300</v>
      </c>
      <c r="I480" s="7" t="s">
        <v>14</v>
      </c>
    </row>
    <row r="481" spans="1:9">
      <c r="A481" s="4" t="s">
        <v>487</v>
      </c>
      <c r="B481" s="7">
        <v>64100</v>
      </c>
      <c r="C481" s="7">
        <v>4500</v>
      </c>
      <c r="D481" s="7">
        <v>51700</v>
      </c>
      <c r="E481" s="7">
        <v>4000</v>
      </c>
      <c r="F481" s="7">
        <v>1200</v>
      </c>
      <c r="G481" s="7">
        <v>600</v>
      </c>
      <c r="H481" s="7">
        <v>3600</v>
      </c>
      <c r="I481" s="7">
        <v>1100</v>
      </c>
    </row>
    <row r="482" spans="1:9">
      <c r="A482" s="4" t="s">
        <v>488</v>
      </c>
      <c r="B482" s="7">
        <v>65500</v>
      </c>
      <c r="C482" s="7">
        <v>10700</v>
      </c>
      <c r="D482" s="7">
        <v>58400</v>
      </c>
      <c r="E482" s="7">
        <v>10100</v>
      </c>
      <c r="F482" s="7">
        <v>1200</v>
      </c>
      <c r="G482" s="7" t="s">
        <v>14</v>
      </c>
      <c r="H482" s="7" t="s">
        <v>56</v>
      </c>
      <c r="I482" s="7" t="s">
        <v>56</v>
      </c>
    </row>
    <row r="483" spans="1:9">
      <c r="A483" s="4" t="s">
        <v>489</v>
      </c>
      <c r="B483" s="7">
        <v>65600</v>
      </c>
      <c r="C483" s="7">
        <v>11300</v>
      </c>
      <c r="D483" s="7">
        <v>57100</v>
      </c>
      <c r="E483" s="7">
        <v>10500</v>
      </c>
      <c r="F483" s="7">
        <v>1900</v>
      </c>
      <c r="G483" s="7" t="s">
        <v>14</v>
      </c>
      <c r="H483" s="7">
        <v>1200</v>
      </c>
      <c r="I483" s="7" t="s">
        <v>14</v>
      </c>
    </row>
    <row r="484" spans="1:9">
      <c r="A484" s="4" t="s">
        <v>490</v>
      </c>
      <c r="B484" s="7">
        <v>69200</v>
      </c>
      <c r="C484" s="7">
        <v>5500</v>
      </c>
      <c r="D484" s="7">
        <v>56900</v>
      </c>
      <c r="E484" s="7">
        <v>5000</v>
      </c>
      <c r="F484" s="7">
        <v>1600</v>
      </c>
      <c r="G484" s="7">
        <v>800</v>
      </c>
      <c r="H484" s="7">
        <v>2200</v>
      </c>
      <c r="I484" s="7">
        <v>1000</v>
      </c>
    </row>
    <row r="485" spans="1:9">
      <c r="A485" s="4" t="s">
        <v>491</v>
      </c>
      <c r="B485" s="7">
        <v>48200</v>
      </c>
      <c r="C485" s="7">
        <v>9800</v>
      </c>
      <c r="D485" s="7">
        <v>41400</v>
      </c>
      <c r="E485" s="7">
        <v>9100</v>
      </c>
      <c r="F485" s="7" t="s">
        <v>56</v>
      </c>
      <c r="G485" s="7" t="s">
        <v>56</v>
      </c>
      <c r="H485" s="7" t="s">
        <v>56</v>
      </c>
      <c r="I485" s="7" t="s">
        <v>56</v>
      </c>
    </row>
    <row r="486" spans="1:9">
      <c r="A486" s="4" t="s">
        <v>492</v>
      </c>
      <c r="B486" s="7">
        <v>72000</v>
      </c>
      <c r="C486" s="7">
        <v>9200</v>
      </c>
      <c r="D486" s="7">
        <v>58700</v>
      </c>
      <c r="E486" s="7">
        <v>8300</v>
      </c>
      <c r="F486" s="7">
        <v>4100</v>
      </c>
      <c r="G486" s="7">
        <v>2200</v>
      </c>
      <c r="H486" s="7">
        <v>4300</v>
      </c>
      <c r="I486" s="7">
        <v>2300</v>
      </c>
    </row>
    <row r="487" spans="1:9">
      <c r="A487" s="4" t="s">
        <v>493</v>
      </c>
      <c r="B487" s="7">
        <v>60700</v>
      </c>
      <c r="C487" s="7">
        <v>5400</v>
      </c>
      <c r="D487" s="7">
        <v>46200</v>
      </c>
      <c r="E487" s="7">
        <v>4700</v>
      </c>
      <c r="F487" s="7">
        <v>1000</v>
      </c>
      <c r="G487" s="7" t="s">
        <v>14</v>
      </c>
      <c r="H487" s="7">
        <v>3600</v>
      </c>
      <c r="I487" s="7">
        <v>1300</v>
      </c>
    </row>
    <row r="488" spans="1:9">
      <c r="A488" s="4" t="s">
        <v>494</v>
      </c>
      <c r="B488" s="7">
        <v>70300</v>
      </c>
      <c r="C488" s="7">
        <v>6100</v>
      </c>
      <c r="D488" s="7">
        <v>57400</v>
      </c>
      <c r="E488" s="7">
        <v>5500</v>
      </c>
      <c r="F488" s="7">
        <v>1400</v>
      </c>
      <c r="G488" s="7" t="s">
        <v>14</v>
      </c>
      <c r="H488" s="7">
        <v>2400</v>
      </c>
      <c r="I488" s="7">
        <v>1100</v>
      </c>
    </row>
    <row r="489" spans="1:9">
      <c r="A489" s="4" t="s">
        <v>495</v>
      </c>
      <c r="B489" s="7">
        <v>67600</v>
      </c>
      <c r="C489" s="7">
        <v>5900</v>
      </c>
      <c r="D489" s="7">
        <v>49600</v>
      </c>
      <c r="E489" s="7">
        <v>5100</v>
      </c>
      <c r="F489" s="7">
        <v>2700</v>
      </c>
      <c r="G489" s="7">
        <v>1200</v>
      </c>
      <c r="H489" s="7">
        <v>3800</v>
      </c>
      <c r="I489" s="7">
        <v>1400</v>
      </c>
    </row>
    <row r="490" spans="1:9">
      <c r="A490" s="4" t="s">
        <v>496</v>
      </c>
      <c r="B490" s="7">
        <v>64900</v>
      </c>
      <c r="C490" s="7">
        <v>9600</v>
      </c>
      <c r="D490" s="7">
        <v>50800</v>
      </c>
      <c r="E490" s="7">
        <v>8500</v>
      </c>
      <c r="F490" s="7">
        <v>2200</v>
      </c>
      <c r="G490" s="7" t="s">
        <v>14</v>
      </c>
      <c r="H490" s="7">
        <v>2400</v>
      </c>
      <c r="I490" s="7" t="s">
        <v>14</v>
      </c>
    </row>
    <row r="491" spans="1:9">
      <c r="A491" s="4" t="s">
        <v>497</v>
      </c>
      <c r="B491" s="7">
        <v>78800</v>
      </c>
      <c r="C491" s="7">
        <v>9600</v>
      </c>
      <c r="D491" s="7">
        <v>64500</v>
      </c>
      <c r="E491" s="7">
        <v>8700</v>
      </c>
      <c r="F491" s="7">
        <v>900</v>
      </c>
      <c r="G491" s="7" t="s">
        <v>14</v>
      </c>
      <c r="H491" s="7">
        <v>3000</v>
      </c>
      <c r="I491" s="7" t="s">
        <v>14</v>
      </c>
    </row>
    <row r="492" spans="1:9">
      <c r="A492" s="4" t="s">
        <v>498</v>
      </c>
      <c r="B492" s="7">
        <v>68600</v>
      </c>
      <c r="C492" s="7">
        <v>8800</v>
      </c>
      <c r="D492" s="7">
        <v>55200</v>
      </c>
      <c r="E492" s="7">
        <v>7900</v>
      </c>
      <c r="F492" s="7">
        <v>1800</v>
      </c>
      <c r="G492" s="7" t="s">
        <v>14</v>
      </c>
      <c r="H492" s="7">
        <v>1200</v>
      </c>
      <c r="I492" s="7" t="s">
        <v>14</v>
      </c>
    </row>
    <row r="493" spans="1:9">
      <c r="A493" s="4" t="s">
        <v>499</v>
      </c>
      <c r="B493" s="7">
        <v>80800</v>
      </c>
      <c r="C493" s="7">
        <v>9800</v>
      </c>
      <c r="D493" s="7">
        <v>65800</v>
      </c>
      <c r="E493" s="7">
        <v>8800</v>
      </c>
      <c r="F493" s="7">
        <v>2200</v>
      </c>
      <c r="G493" s="7" t="s">
        <v>14</v>
      </c>
      <c r="H493" s="7">
        <v>3100</v>
      </c>
      <c r="I493" s="7">
        <v>1900</v>
      </c>
    </row>
    <row r="494" spans="1:9">
      <c r="A494" s="4" t="s">
        <v>500</v>
      </c>
      <c r="B494" s="7">
        <v>88400</v>
      </c>
      <c r="C494" s="7">
        <v>10400</v>
      </c>
      <c r="D494" s="7">
        <v>65200</v>
      </c>
      <c r="E494" s="7">
        <v>9000</v>
      </c>
      <c r="F494" s="7">
        <v>3200</v>
      </c>
      <c r="G494" s="7">
        <v>2000</v>
      </c>
      <c r="H494" s="7">
        <v>4400</v>
      </c>
      <c r="I494" s="7">
        <v>2300</v>
      </c>
    </row>
    <row r="495" spans="1:9">
      <c r="A495" s="4" t="s">
        <v>501</v>
      </c>
      <c r="B495" s="7">
        <v>54100</v>
      </c>
      <c r="C495" s="7">
        <v>9600</v>
      </c>
      <c r="D495" s="7">
        <v>40900</v>
      </c>
      <c r="E495" s="7">
        <v>8300</v>
      </c>
      <c r="F495" s="7">
        <v>1500</v>
      </c>
      <c r="G495" s="7" t="s">
        <v>14</v>
      </c>
      <c r="H495" s="7">
        <v>2800</v>
      </c>
      <c r="I495" s="7" t="s">
        <v>14</v>
      </c>
    </row>
    <row r="496" spans="1:9">
      <c r="A496" s="4" t="s">
        <v>502</v>
      </c>
      <c r="B496" s="7">
        <v>52800</v>
      </c>
      <c r="C496" s="7">
        <v>9400</v>
      </c>
      <c r="D496" s="7">
        <v>43300</v>
      </c>
      <c r="E496" s="7">
        <v>8500</v>
      </c>
      <c r="F496" s="7">
        <v>1600</v>
      </c>
      <c r="G496" s="7" t="s">
        <v>14</v>
      </c>
      <c r="H496" s="7">
        <v>1700</v>
      </c>
      <c r="I496" s="7" t="s">
        <v>14</v>
      </c>
    </row>
    <row r="497" spans="1:9">
      <c r="A497" s="4" t="s">
        <v>503</v>
      </c>
      <c r="B497" s="7">
        <v>66200</v>
      </c>
      <c r="C497" s="7">
        <v>10000</v>
      </c>
      <c r="D497" s="7">
        <v>55500</v>
      </c>
      <c r="E497" s="7">
        <v>9200</v>
      </c>
      <c r="F497" s="7" t="s">
        <v>56</v>
      </c>
      <c r="G497" s="7" t="s">
        <v>56</v>
      </c>
      <c r="H497" s="7">
        <v>1300</v>
      </c>
      <c r="I497" s="7" t="s">
        <v>14</v>
      </c>
    </row>
    <row r="498" spans="1:9">
      <c r="A498" s="4" t="s">
        <v>504</v>
      </c>
      <c r="B498" s="7">
        <v>66100</v>
      </c>
      <c r="C498" s="7">
        <v>8500</v>
      </c>
      <c r="D498" s="7">
        <v>55000</v>
      </c>
      <c r="E498" s="7">
        <v>7800</v>
      </c>
      <c r="F498" s="7">
        <v>1500</v>
      </c>
      <c r="G498" s="7" t="s">
        <v>14</v>
      </c>
      <c r="H498" s="7">
        <v>2700</v>
      </c>
      <c r="I498" s="7">
        <v>1700</v>
      </c>
    </row>
    <row r="499" spans="1:9">
      <c r="A499" s="4" t="s">
        <v>505</v>
      </c>
      <c r="B499" s="7">
        <v>51300</v>
      </c>
      <c r="C499" s="7">
        <v>7600</v>
      </c>
      <c r="D499" s="7">
        <v>42600</v>
      </c>
      <c r="E499" s="7">
        <v>6900</v>
      </c>
      <c r="F499" s="7">
        <v>1500</v>
      </c>
      <c r="G499" s="7" t="s">
        <v>14</v>
      </c>
      <c r="H499" s="7">
        <v>2300</v>
      </c>
      <c r="I499" s="7" t="s">
        <v>14</v>
      </c>
    </row>
    <row r="500" spans="1:9">
      <c r="A500" s="4" t="s">
        <v>506</v>
      </c>
      <c r="B500" s="7">
        <v>65500</v>
      </c>
      <c r="C500" s="7">
        <v>8800</v>
      </c>
      <c r="D500" s="7">
        <v>52600</v>
      </c>
      <c r="E500" s="7">
        <v>7900</v>
      </c>
      <c r="F500" s="7">
        <v>1100</v>
      </c>
      <c r="G500" s="7" t="s">
        <v>14</v>
      </c>
      <c r="H500" s="7">
        <v>3100</v>
      </c>
      <c r="I500" s="7">
        <v>1900</v>
      </c>
    </row>
    <row r="501" spans="1:9">
      <c r="A501" s="4" t="s">
        <v>507</v>
      </c>
      <c r="B501" s="7">
        <v>56600</v>
      </c>
      <c r="C501" s="7">
        <v>8600</v>
      </c>
      <c r="D501" s="7">
        <v>43000</v>
      </c>
      <c r="E501" s="7">
        <v>7500</v>
      </c>
      <c r="F501" s="7" t="s">
        <v>56</v>
      </c>
      <c r="G501" s="7" t="s">
        <v>56</v>
      </c>
      <c r="H501" s="7">
        <v>3400</v>
      </c>
      <c r="I501" s="7" t="s">
        <v>14</v>
      </c>
    </row>
    <row r="502" spans="1:9">
      <c r="A502" s="4" t="s">
        <v>508</v>
      </c>
      <c r="B502" s="7">
        <v>75500</v>
      </c>
      <c r="C502" s="7">
        <v>11500</v>
      </c>
      <c r="D502" s="7">
        <v>61400</v>
      </c>
      <c r="E502" s="7">
        <v>10400</v>
      </c>
      <c r="F502" s="7">
        <v>3200</v>
      </c>
      <c r="G502" s="7" t="s">
        <v>14</v>
      </c>
      <c r="H502" s="7">
        <v>2900</v>
      </c>
      <c r="I502" s="7" t="s">
        <v>14</v>
      </c>
    </row>
    <row r="503" spans="1:9">
      <c r="A503" s="4" t="s">
        <v>509</v>
      </c>
      <c r="B503" s="7">
        <v>73500</v>
      </c>
      <c r="C503" s="7">
        <v>7400</v>
      </c>
      <c r="D503" s="7">
        <v>62500</v>
      </c>
      <c r="E503" s="7">
        <v>6800</v>
      </c>
      <c r="F503" s="7">
        <v>1900</v>
      </c>
      <c r="G503" s="7">
        <v>1200</v>
      </c>
      <c r="H503" s="7">
        <v>1800</v>
      </c>
      <c r="I503" s="7" t="s">
        <v>14</v>
      </c>
    </row>
    <row r="504" spans="1:9">
      <c r="A504" s="4" t="s">
        <v>510</v>
      </c>
      <c r="B504" s="7">
        <v>49400</v>
      </c>
      <c r="C504" s="7">
        <v>8400</v>
      </c>
      <c r="D504" s="7">
        <v>40600</v>
      </c>
      <c r="E504" s="7">
        <v>7600</v>
      </c>
      <c r="F504" s="7">
        <v>1300</v>
      </c>
      <c r="G504" s="7" t="s">
        <v>14</v>
      </c>
      <c r="H504" s="7">
        <v>2000</v>
      </c>
      <c r="I504" s="7" t="s">
        <v>14</v>
      </c>
    </row>
    <row r="505" spans="1:9">
      <c r="A505" s="4" t="s">
        <v>511</v>
      </c>
      <c r="B505" s="7">
        <v>78500</v>
      </c>
      <c r="C505" s="7">
        <v>10900</v>
      </c>
      <c r="D505" s="7">
        <v>64600</v>
      </c>
      <c r="E505" s="7">
        <v>9900</v>
      </c>
      <c r="F505" s="7">
        <v>1200</v>
      </c>
      <c r="G505" s="7" t="s">
        <v>14</v>
      </c>
      <c r="H505" s="7">
        <v>4900</v>
      </c>
      <c r="I505" s="7">
        <v>2700</v>
      </c>
    </row>
    <row r="506" spans="1:9">
      <c r="A506" s="4" t="s">
        <v>512</v>
      </c>
      <c r="B506" s="7">
        <v>49500</v>
      </c>
      <c r="C506" s="7">
        <v>5900</v>
      </c>
      <c r="D506" s="7">
        <v>41500</v>
      </c>
      <c r="E506" s="7">
        <v>5400</v>
      </c>
      <c r="F506" s="7">
        <v>1100</v>
      </c>
      <c r="G506" s="7" t="s">
        <v>14</v>
      </c>
      <c r="H506" s="7">
        <v>2000</v>
      </c>
      <c r="I506" s="7">
        <v>1200</v>
      </c>
    </row>
    <row r="507" spans="1:9">
      <c r="A507" s="4" t="s">
        <v>513</v>
      </c>
      <c r="B507" s="7">
        <v>40300</v>
      </c>
      <c r="C507" s="7">
        <v>5000</v>
      </c>
      <c r="D507" s="7">
        <v>32600</v>
      </c>
      <c r="E507" s="7">
        <v>4500</v>
      </c>
      <c r="F507" s="7">
        <v>1100</v>
      </c>
      <c r="G507" s="7" t="s">
        <v>14</v>
      </c>
      <c r="H507" s="7">
        <v>2200</v>
      </c>
      <c r="I507" s="7">
        <v>1200</v>
      </c>
    </row>
    <row r="508" spans="1:9">
      <c r="A508" s="4" t="s">
        <v>514</v>
      </c>
      <c r="B508" s="7">
        <v>47300</v>
      </c>
      <c r="C508" s="7">
        <v>9000</v>
      </c>
      <c r="D508" s="7">
        <v>38100</v>
      </c>
      <c r="E508" s="7">
        <v>8100</v>
      </c>
      <c r="F508" s="7" t="s">
        <v>56</v>
      </c>
      <c r="G508" s="7" t="s">
        <v>56</v>
      </c>
      <c r="H508" s="7">
        <v>2000</v>
      </c>
      <c r="I508" s="7" t="s">
        <v>14</v>
      </c>
    </row>
    <row r="509" spans="1:9">
      <c r="A509" s="4" t="s">
        <v>515</v>
      </c>
      <c r="B509" s="7">
        <v>53300</v>
      </c>
      <c r="C509" s="7">
        <v>7800</v>
      </c>
      <c r="D509" s="7">
        <v>43200</v>
      </c>
      <c r="E509" s="7">
        <v>7000</v>
      </c>
      <c r="F509" s="7">
        <v>1200</v>
      </c>
      <c r="G509" s="7" t="s">
        <v>14</v>
      </c>
      <c r="H509" s="7">
        <v>2200</v>
      </c>
      <c r="I509" s="7" t="s">
        <v>14</v>
      </c>
    </row>
    <row r="510" spans="1:9">
      <c r="A510" s="4" t="s">
        <v>516</v>
      </c>
      <c r="B510" s="7">
        <v>53400</v>
      </c>
      <c r="C510" s="7">
        <v>10000</v>
      </c>
      <c r="D510" s="7">
        <v>46700</v>
      </c>
      <c r="E510" s="7">
        <v>9400</v>
      </c>
      <c r="F510" s="7" t="s">
        <v>56</v>
      </c>
      <c r="G510" s="7" t="s">
        <v>56</v>
      </c>
      <c r="H510" s="7" t="s">
        <v>56</v>
      </c>
      <c r="I510" s="7" t="s">
        <v>56</v>
      </c>
    </row>
    <row r="511" spans="1:9">
      <c r="A511" s="4" t="s">
        <v>517</v>
      </c>
      <c r="B511" s="7">
        <v>53400</v>
      </c>
      <c r="C511" s="7">
        <v>7600</v>
      </c>
      <c r="D511" s="7">
        <v>43400</v>
      </c>
      <c r="E511" s="7">
        <v>6900</v>
      </c>
      <c r="F511" s="7">
        <v>1200</v>
      </c>
      <c r="G511" s="7" t="s">
        <v>14</v>
      </c>
      <c r="H511" s="7">
        <v>3000</v>
      </c>
      <c r="I511" s="7">
        <v>1800</v>
      </c>
    </row>
    <row r="512" spans="1:9">
      <c r="A512" s="4" t="s">
        <v>518</v>
      </c>
      <c r="B512" s="7">
        <v>58200</v>
      </c>
      <c r="C512" s="7">
        <v>5000</v>
      </c>
      <c r="D512" s="7">
        <v>49700</v>
      </c>
      <c r="E512" s="7">
        <v>4600</v>
      </c>
      <c r="F512" s="7">
        <v>2100</v>
      </c>
      <c r="G512" s="7">
        <v>900</v>
      </c>
      <c r="H512" s="7">
        <v>1700</v>
      </c>
      <c r="I512" s="7">
        <v>800</v>
      </c>
    </row>
    <row r="513" spans="1:9">
      <c r="A513" s="4" t="s">
        <v>519</v>
      </c>
      <c r="B513" s="7">
        <v>58300</v>
      </c>
      <c r="C513" s="7">
        <v>5800</v>
      </c>
      <c r="D513" s="7">
        <v>50400</v>
      </c>
      <c r="E513" s="7">
        <v>5400</v>
      </c>
      <c r="F513" s="7">
        <v>1400</v>
      </c>
      <c r="G513" s="7" t="s">
        <v>14</v>
      </c>
      <c r="H513" s="7">
        <v>1400</v>
      </c>
      <c r="I513" s="7" t="s">
        <v>14</v>
      </c>
    </row>
    <row r="514" spans="1:9">
      <c r="A514" s="4" t="s">
        <v>520</v>
      </c>
      <c r="B514" s="7">
        <v>70300</v>
      </c>
      <c r="C514" s="7">
        <v>6000</v>
      </c>
      <c r="D514" s="7">
        <v>57800</v>
      </c>
      <c r="E514" s="7">
        <v>5500</v>
      </c>
      <c r="F514" s="7">
        <v>2700</v>
      </c>
      <c r="G514" s="7">
        <v>1200</v>
      </c>
      <c r="H514" s="7">
        <v>2700</v>
      </c>
      <c r="I514" s="7">
        <v>1200</v>
      </c>
    </row>
    <row r="515" spans="1:9">
      <c r="A515" s="4" t="s">
        <v>521</v>
      </c>
      <c r="B515" s="7">
        <v>53400</v>
      </c>
      <c r="C515" s="7">
        <v>7800</v>
      </c>
      <c r="D515" s="7">
        <v>47300</v>
      </c>
      <c r="E515" s="7">
        <v>7300</v>
      </c>
      <c r="F515" s="7">
        <v>1300</v>
      </c>
      <c r="G515" s="7" t="s">
        <v>14</v>
      </c>
      <c r="H515" s="7">
        <v>1800</v>
      </c>
      <c r="I515" s="7" t="s">
        <v>14</v>
      </c>
    </row>
    <row r="516" spans="1:9">
      <c r="A516" s="4" t="s">
        <v>522</v>
      </c>
      <c r="B516" s="7">
        <v>57000</v>
      </c>
      <c r="C516" s="7">
        <v>6000</v>
      </c>
      <c r="D516" s="7">
        <v>45100</v>
      </c>
      <c r="E516" s="7">
        <v>5400</v>
      </c>
      <c r="F516" s="7">
        <v>1300</v>
      </c>
      <c r="G516" s="7" t="s">
        <v>14</v>
      </c>
      <c r="H516" s="7">
        <v>4600</v>
      </c>
      <c r="I516" s="7">
        <v>1700</v>
      </c>
    </row>
    <row r="517" spans="1:9">
      <c r="A517" s="4" t="s">
        <v>523</v>
      </c>
      <c r="B517" s="7">
        <v>72500</v>
      </c>
      <c r="C517" s="7">
        <v>7000</v>
      </c>
      <c r="D517" s="7">
        <v>56100</v>
      </c>
      <c r="E517" s="7">
        <v>6200</v>
      </c>
      <c r="F517" s="7">
        <v>2700</v>
      </c>
      <c r="G517" s="7">
        <v>1400</v>
      </c>
      <c r="H517" s="7">
        <v>5800</v>
      </c>
      <c r="I517" s="7">
        <v>2000</v>
      </c>
    </row>
    <row r="518" spans="1:9">
      <c r="A518" s="4" t="s">
        <v>524</v>
      </c>
      <c r="B518" s="7">
        <v>57900</v>
      </c>
      <c r="C518" s="7">
        <v>4900</v>
      </c>
      <c r="D518" s="7">
        <v>47700</v>
      </c>
      <c r="E518" s="7">
        <v>4400</v>
      </c>
      <c r="F518" s="7">
        <v>1200</v>
      </c>
      <c r="G518" s="7">
        <v>700</v>
      </c>
      <c r="H518" s="7">
        <v>1900</v>
      </c>
      <c r="I518" s="7">
        <v>900</v>
      </c>
    </row>
    <row r="519" spans="1:9">
      <c r="A519" s="4" t="s">
        <v>525</v>
      </c>
      <c r="B519" s="7">
        <v>50300</v>
      </c>
      <c r="C519" s="7">
        <v>7600</v>
      </c>
      <c r="D519" s="7">
        <v>40600</v>
      </c>
      <c r="E519" s="7">
        <v>6800</v>
      </c>
      <c r="F519" s="7" t="s">
        <v>56</v>
      </c>
      <c r="G519" s="7" t="s">
        <v>56</v>
      </c>
      <c r="H519" s="7">
        <v>1500</v>
      </c>
      <c r="I519" s="7" t="s">
        <v>14</v>
      </c>
    </row>
    <row r="520" spans="1:9">
      <c r="A520" s="4" t="s">
        <v>526</v>
      </c>
      <c r="B520" s="7">
        <v>62900</v>
      </c>
      <c r="C520" s="7">
        <v>9600</v>
      </c>
      <c r="D520" s="7">
        <v>50100</v>
      </c>
      <c r="E520" s="7">
        <v>8500</v>
      </c>
      <c r="F520" s="7">
        <v>2200</v>
      </c>
      <c r="G520" s="7" t="s">
        <v>14</v>
      </c>
      <c r="H520" s="7">
        <v>2800</v>
      </c>
      <c r="I520" s="7" t="s">
        <v>14</v>
      </c>
    </row>
    <row r="521" spans="1:9">
      <c r="A521" s="4" t="s">
        <v>527</v>
      </c>
      <c r="B521" s="7">
        <v>54700</v>
      </c>
      <c r="C521" s="7">
        <v>7400</v>
      </c>
      <c r="D521" s="7">
        <v>43200</v>
      </c>
      <c r="E521" s="7">
        <v>6600</v>
      </c>
      <c r="F521" s="7">
        <v>1100</v>
      </c>
      <c r="G521" s="7" t="s">
        <v>14</v>
      </c>
      <c r="H521" s="7">
        <v>1600</v>
      </c>
      <c r="I521" s="7" t="s">
        <v>14</v>
      </c>
    </row>
    <row r="522" spans="1:9">
      <c r="A522" s="4" t="s">
        <v>528</v>
      </c>
      <c r="B522" s="7">
        <v>55600</v>
      </c>
      <c r="C522" s="7">
        <v>8100</v>
      </c>
      <c r="D522" s="7">
        <v>41100</v>
      </c>
      <c r="E522" s="7">
        <v>7000</v>
      </c>
      <c r="F522" s="7" t="s">
        <v>56</v>
      </c>
      <c r="G522" s="7" t="s">
        <v>56</v>
      </c>
      <c r="H522" s="7">
        <v>4800</v>
      </c>
      <c r="I522" s="7">
        <v>2400</v>
      </c>
    </row>
    <row r="523" spans="1:9">
      <c r="A523" s="4" t="s">
        <v>529</v>
      </c>
      <c r="B523" s="7">
        <v>68500</v>
      </c>
      <c r="C523" s="7">
        <v>6000</v>
      </c>
      <c r="D523" s="7">
        <v>57400</v>
      </c>
      <c r="E523" s="7">
        <v>5500</v>
      </c>
      <c r="F523" s="7">
        <v>2000</v>
      </c>
      <c r="G523" s="7">
        <v>1000</v>
      </c>
      <c r="H523" s="7">
        <v>2100</v>
      </c>
      <c r="I523" s="7">
        <v>1100</v>
      </c>
    </row>
    <row r="524" spans="1:9">
      <c r="A524" s="4" t="s">
        <v>530</v>
      </c>
      <c r="B524" s="7">
        <v>61700</v>
      </c>
      <c r="C524" s="7">
        <v>7200</v>
      </c>
      <c r="D524" s="7">
        <v>52400</v>
      </c>
      <c r="E524" s="7">
        <v>6600</v>
      </c>
      <c r="F524" s="7">
        <v>2700</v>
      </c>
      <c r="G524" s="7" t="s">
        <v>14</v>
      </c>
      <c r="H524" s="7">
        <v>2500</v>
      </c>
      <c r="I524" s="7">
        <v>1400</v>
      </c>
    </row>
    <row r="525" spans="1:9">
      <c r="A525" s="4" t="s">
        <v>531</v>
      </c>
      <c r="B525" s="7">
        <v>55500</v>
      </c>
      <c r="C525" s="7">
        <v>7800</v>
      </c>
      <c r="D525" s="7">
        <v>44800</v>
      </c>
      <c r="E525" s="7">
        <v>7000</v>
      </c>
      <c r="F525" s="7">
        <v>1300</v>
      </c>
      <c r="G525" s="7" t="s">
        <v>14</v>
      </c>
      <c r="H525" s="7">
        <v>4300</v>
      </c>
      <c r="I525" s="7">
        <v>2200</v>
      </c>
    </row>
    <row r="526" spans="1:9">
      <c r="A526" s="4" t="s">
        <v>532</v>
      </c>
      <c r="B526" s="7">
        <v>61600</v>
      </c>
      <c r="C526" s="7">
        <v>8600</v>
      </c>
      <c r="D526" s="7">
        <v>51100</v>
      </c>
      <c r="E526" s="7">
        <v>7800</v>
      </c>
      <c r="F526" s="7" t="s">
        <v>56</v>
      </c>
      <c r="G526" s="7" t="s">
        <v>56</v>
      </c>
      <c r="H526" s="7">
        <v>2600</v>
      </c>
      <c r="I526" s="7" t="s">
        <v>14</v>
      </c>
    </row>
    <row r="527" spans="1:9">
      <c r="A527" s="4" t="s">
        <v>533</v>
      </c>
      <c r="B527" s="7">
        <v>50500</v>
      </c>
      <c r="C527" s="7">
        <v>9800</v>
      </c>
      <c r="D527" s="7">
        <v>37600</v>
      </c>
      <c r="E527" s="7">
        <v>8400</v>
      </c>
      <c r="F527" s="7">
        <v>1800</v>
      </c>
      <c r="G527" s="7" t="s">
        <v>14</v>
      </c>
      <c r="H527" s="7">
        <v>1700</v>
      </c>
      <c r="I527" s="7" t="s">
        <v>14</v>
      </c>
    </row>
    <row r="528" spans="1:9">
      <c r="A528" s="4" t="s">
        <v>534</v>
      </c>
      <c r="B528" s="7">
        <v>67600</v>
      </c>
      <c r="C528" s="7">
        <v>10600</v>
      </c>
      <c r="D528" s="7">
        <v>60000</v>
      </c>
      <c r="E528" s="7">
        <v>9900</v>
      </c>
      <c r="F528" s="7">
        <v>2800</v>
      </c>
      <c r="G528" s="7" t="s">
        <v>14</v>
      </c>
      <c r="H528" s="7" t="s">
        <v>56</v>
      </c>
      <c r="I528" s="7" t="s">
        <v>56</v>
      </c>
    </row>
    <row r="529" spans="1:9">
      <c r="A529" s="4" t="s">
        <v>535</v>
      </c>
      <c r="B529" s="7">
        <v>67300</v>
      </c>
      <c r="C529" s="7">
        <v>9400</v>
      </c>
      <c r="D529" s="7">
        <v>57400</v>
      </c>
      <c r="E529" s="7">
        <v>8700</v>
      </c>
      <c r="F529" s="7">
        <v>1100</v>
      </c>
      <c r="G529" s="7" t="s">
        <v>14</v>
      </c>
      <c r="H529" s="7">
        <v>2600</v>
      </c>
      <c r="I529" s="7">
        <v>1800</v>
      </c>
    </row>
    <row r="530" spans="1:9">
      <c r="A530" s="4" t="s">
        <v>536</v>
      </c>
      <c r="B530" s="7">
        <v>62900</v>
      </c>
      <c r="C530" s="7">
        <v>9000</v>
      </c>
      <c r="D530" s="7">
        <v>54700</v>
      </c>
      <c r="E530" s="7">
        <v>8400</v>
      </c>
      <c r="F530" s="7">
        <v>1000</v>
      </c>
      <c r="G530" s="7" t="s">
        <v>14</v>
      </c>
      <c r="H530" s="7">
        <v>1100</v>
      </c>
      <c r="I530" s="7" t="s">
        <v>14</v>
      </c>
    </row>
    <row r="531" spans="1:9">
      <c r="A531" s="4" t="s">
        <v>537</v>
      </c>
      <c r="B531" s="7">
        <v>53500</v>
      </c>
      <c r="C531" s="7">
        <v>9400</v>
      </c>
      <c r="D531" s="7">
        <v>42400</v>
      </c>
      <c r="E531" s="7">
        <v>8400</v>
      </c>
      <c r="F531" s="7" t="s">
        <v>56</v>
      </c>
      <c r="G531" s="7" t="s">
        <v>56</v>
      </c>
      <c r="H531" s="7">
        <v>1400</v>
      </c>
      <c r="I531" s="7" t="s">
        <v>14</v>
      </c>
    </row>
    <row r="532" spans="1:9">
      <c r="A532" s="4" t="s">
        <v>538</v>
      </c>
      <c r="B532" s="7">
        <v>51400</v>
      </c>
      <c r="C532" s="7">
        <v>6000</v>
      </c>
      <c r="D532" s="7">
        <v>41100</v>
      </c>
      <c r="E532" s="7">
        <v>5400</v>
      </c>
      <c r="F532" s="7">
        <v>2100</v>
      </c>
      <c r="G532" s="7" t="s">
        <v>14</v>
      </c>
      <c r="H532" s="7">
        <v>1900</v>
      </c>
      <c r="I532" s="7" t="s">
        <v>14</v>
      </c>
    </row>
    <row r="533" spans="1:9">
      <c r="A533" s="4" t="s">
        <v>539</v>
      </c>
      <c r="B533" s="7">
        <v>57400</v>
      </c>
      <c r="C533" s="7">
        <v>9300</v>
      </c>
      <c r="D533" s="7">
        <v>46300</v>
      </c>
      <c r="E533" s="7">
        <v>8300</v>
      </c>
      <c r="F533" s="7" t="s">
        <v>56</v>
      </c>
      <c r="G533" s="7" t="s">
        <v>56</v>
      </c>
      <c r="H533" s="7">
        <v>2900</v>
      </c>
      <c r="I533" s="7" t="s">
        <v>14</v>
      </c>
    </row>
    <row r="534" spans="1:9">
      <c r="A534" s="4" t="s">
        <v>540</v>
      </c>
      <c r="B534" s="7">
        <v>54900</v>
      </c>
      <c r="C534" s="7">
        <v>4100</v>
      </c>
      <c r="D534" s="7">
        <v>43800</v>
      </c>
      <c r="E534" s="7">
        <v>3600</v>
      </c>
      <c r="F534" s="7">
        <v>1500</v>
      </c>
      <c r="G534" s="7">
        <v>700</v>
      </c>
      <c r="H534" s="7">
        <v>3200</v>
      </c>
      <c r="I534" s="7">
        <v>1000</v>
      </c>
    </row>
    <row r="535" spans="1:9">
      <c r="A535" s="4" t="s">
        <v>541</v>
      </c>
      <c r="B535" s="7">
        <v>59500</v>
      </c>
      <c r="C535" s="7">
        <v>10400</v>
      </c>
      <c r="D535" s="7">
        <v>46300</v>
      </c>
      <c r="E535" s="7">
        <v>9100</v>
      </c>
      <c r="F535" s="7" t="s">
        <v>56</v>
      </c>
      <c r="G535" s="7" t="s">
        <v>56</v>
      </c>
      <c r="H535" s="7">
        <v>3300</v>
      </c>
      <c r="I535" s="7" t="s">
        <v>14</v>
      </c>
    </row>
    <row r="536" spans="1:9">
      <c r="A536" s="4" t="s">
        <v>542</v>
      </c>
      <c r="B536" s="7">
        <v>43400</v>
      </c>
      <c r="C536" s="7">
        <v>4800</v>
      </c>
      <c r="D536" s="7">
        <v>36700</v>
      </c>
      <c r="E536" s="7">
        <v>4400</v>
      </c>
      <c r="F536" s="7">
        <v>900</v>
      </c>
      <c r="G536" s="7">
        <v>700</v>
      </c>
      <c r="H536" s="7">
        <v>2400</v>
      </c>
      <c r="I536" s="7">
        <v>1100</v>
      </c>
    </row>
    <row r="537" spans="1:9">
      <c r="A537" s="4" t="s">
        <v>543</v>
      </c>
      <c r="B537" s="7">
        <v>54200</v>
      </c>
      <c r="C537" s="7">
        <v>9800</v>
      </c>
      <c r="D537" s="7">
        <v>39300</v>
      </c>
      <c r="E537" s="7">
        <v>8300</v>
      </c>
      <c r="F537" s="7" t="s">
        <v>56</v>
      </c>
      <c r="G537" s="7" t="s">
        <v>56</v>
      </c>
      <c r="H537" s="7">
        <v>3100</v>
      </c>
      <c r="I537" s="7" t="s">
        <v>14</v>
      </c>
    </row>
    <row r="538" spans="1:9">
      <c r="A538" s="4" t="s">
        <v>544</v>
      </c>
      <c r="B538" s="7">
        <v>54800</v>
      </c>
      <c r="C538" s="7">
        <v>8500</v>
      </c>
      <c r="D538" s="7">
        <v>44500</v>
      </c>
      <c r="E538" s="7">
        <v>7700</v>
      </c>
      <c r="F538" s="7">
        <v>1400</v>
      </c>
      <c r="G538" s="7" t="s">
        <v>14</v>
      </c>
      <c r="H538" s="7">
        <v>1700</v>
      </c>
      <c r="I538" s="7" t="s">
        <v>14</v>
      </c>
    </row>
    <row r="539" spans="1:9">
      <c r="A539" s="4" t="s">
        <v>545</v>
      </c>
      <c r="B539" s="7">
        <v>50600</v>
      </c>
      <c r="C539" s="7">
        <v>7600</v>
      </c>
      <c r="D539" s="7">
        <v>40500</v>
      </c>
      <c r="E539" s="7">
        <v>6800</v>
      </c>
      <c r="F539" s="7">
        <v>2200</v>
      </c>
      <c r="G539" s="7" t="s">
        <v>14</v>
      </c>
      <c r="H539" s="7">
        <v>2000</v>
      </c>
      <c r="I539" s="7" t="s">
        <v>14</v>
      </c>
    </row>
    <row r="540" spans="1:9">
      <c r="A540" s="4" t="s">
        <v>546</v>
      </c>
      <c r="B540" s="7">
        <v>64600</v>
      </c>
      <c r="C540" s="7">
        <v>6300</v>
      </c>
      <c r="D540" s="7">
        <v>51200</v>
      </c>
      <c r="E540" s="7">
        <v>5600</v>
      </c>
      <c r="F540" s="7">
        <v>1100</v>
      </c>
      <c r="G540" s="7" t="s">
        <v>14</v>
      </c>
      <c r="H540" s="7">
        <v>3700</v>
      </c>
      <c r="I540" s="7">
        <v>1500</v>
      </c>
    </row>
    <row r="541" spans="1:9">
      <c r="A541" s="4" t="s">
        <v>547</v>
      </c>
      <c r="B541" s="7">
        <v>66000</v>
      </c>
      <c r="C541" s="7">
        <v>9900</v>
      </c>
      <c r="D541" s="7">
        <v>56400</v>
      </c>
      <c r="E541" s="7">
        <v>9200</v>
      </c>
      <c r="F541" s="7">
        <v>900</v>
      </c>
      <c r="G541" s="7" t="s">
        <v>14</v>
      </c>
      <c r="H541" s="7">
        <v>1400</v>
      </c>
      <c r="I541" s="7" t="s">
        <v>14</v>
      </c>
    </row>
    <row r="542" spans="1:9">
      <c r="A542" s="4" t="s">
        <v>548</v>
      </c>
      <c r="B542" s="7">
        <v>39700</v>
      </c>
      <c r="C542" s="7">
        <v>2500</v>
      </c>
      <c r="D542" s="7">
        <v>31200</v>
      </c>
      <c r="E542" s="7">
        <v>2200</v>
      </c>
      <c r="F542" s="7">
        <v>1400</v>
      </c>
      <c r="G542" s="7">
        <v>500</v>
      </c>
      <c r="H542" s="7">
        <v>2200</v>
      </c>
      <c r="I542" s="7">
        <v>600</v>
      </c>
    </row>
    <row r="543" spans="1:9">
      <c r="A543" s="4" t="s">
        <v>549</v>
      </c>
      <c r="B543" s="7">
        <v>39100</v>
      </c>
      <c r="C543" s="7">
        <v>4000</v>
      </c>
      <c r="D543" s="7">
        <v>30900</v>
      </c>
      <c r="E543" s="7">
        <v>3600</v>
      </c>
      <c r="F543" s="7">
        <v>800</v>
      </c>
      <c r="G543" s="7" t="s">
        <v>14</v>
      </c>
      <c r="H543" s="7">
        <v>1300</v>
      </c>
      <c r="I543" s="7">
        <v>700</v>
      </c>
    </row>
    <row r="544" spans="1:9">
      <c r="A544" s="4" t="s">
        <v>550</v>
      </c>
      <c r="B544" s="7">
        <v>55600</v>
      </c>
      <c r="C544" s="7">
        <v>4900</v>
      </c>
      <c r="D544" s="7">
        <v>43300</v>
      </c>
      <c r="E544" s="7">
        <v>4300</v>
      </c>
      <c r="F544" s="7">
        <v>1700</v>
      </c>
      <c r="G544" s="7">
        <v>900</v>
      </c>
      <c r="H544" s="7">
        <v>1500</v>
      </c>
      <c r="I544" s="7">
        <v>800</v>
      </c>
    </row>
    <row r="545" spans="1:9">
      <c r="A545" s="4" t="s">
        <v>551</v>
      </c>
      <c r="B545" s="7">
        <v>37600</v>
      </c>
      <c r="C545" s="7">
        <v>3700</v>
      </c>
      <c r="D545" s="7">
        <v>30500</v>
      </c>
      <c r="E545" s="7">
        <v>3400</v>
      </c>
      <c r="F545" s="7">
        <v>800</v>
      </c>
      <c r="G545" s="7" t="s">
        <v>14</v>
      </c>
      <c r="H545" s="7">
        <v>2400</v>
      </c>
      <c r="I545" s="7">
        <v>900</v>
      </c>
    </row>
    <row r="546" spans="1:9">
      <c r="A546" s="4" t="s">
        <v>552</v>
      </c>
      <c r="B546" s="7">
        <v>49900</v>
      </c>
      <c r="C546" s="7">
        <v>4600</v>
      </c>
      <c r="D546" s="7">
        <v>37600</v>
      </c>
      <c r="E546" s="7">
        <v>4000</v>
      </c>
      <c r="F546" s="7">
        <v>1100</v>
      </c>
      <c r="G546" s="7">
        <v>700</v>
      </c>
      <c r="H546" s="7">
        <v>2400</v>
      </c>
      <c r="I546" s="7">
        <v>1000</v>
      </c>
    </row>
    <row r="547" spans="1:9">
      <c r="A547" s="4" t="s">
        <v>553</v>
      </c>
      <c r="B547" s="7">
        <v>48200</v>
      </c>
      <c r="C547" s="7">
        <v>5100</v>
      </c>
      <c r="D547" s="7">
        <v>37100</v>
      </c>
      <c r="E547" s="7">
        <v>4500</v>
      </c>
      <c r="F547" s="7">
        <v>1800</v>
      </c>
      <c r="G547" s="7">
        <v>1000</v>
      </c>
      <c r="H547" s="7">
        <v>2100</v>
      </c>
      <c r="I547" s="7">
        <v>1100</v>
      </c>
    </row>
    <row r="548" spans="1:9">
      <c r="A548" s="4" t="s">
        <v>554</v>
      </c>
      <c r="B548" s="7">
        <v>58100</v>
      </c>
      <c r="C548" s="7">
        <v>5800</v>
      </c>
      <c r="D548" s="7">
        <v>37600</v>
      </c>
      <c r="E548" s="7">
        <v>4600</v>
      </c>
      <c r="F548" s="7">
        <v>2400</v>
      </c>
      <c r="G548" s="7">
        <v>1200</v>
      </c>
      <c r="H548" s="7">
        <v>6000</v>
      </c>
      <c r="I548" s="7">
        <v>1900</v>
      </c>
    </row>
    <row r="549" spans="1:9">
      <c r="A549" s="4" t="s">
        <v>555</v>
      </c>
      <c r="B549" s="7">
        <v>48800</v>
      </c>
      <c r="C549" s="7">
        <v>5200</v>
      </c>
      <c r="D549" s="7">
        <v>34400</v>
      </c>
      <c r="E549" s="7">
        <v>4400</v>
      </c>
      <c r="F549" s="7">
        <v>2500</v>
      </c>
      <c r="G549" s="7">
        <v>1200</v>
      </c>
      <c r="H549" s="7">
        <v>4100</v>
      </c>
      <c r="I549" s="7">
        <v>1500</v>
      </c>
    </row>
    <row r="550" spans="1:9">
      <c r="A550" s="4" t="s">
        <v>556</v>
      </c>
      <c r="B550" s="7">
        <v>38800</v>
      </c>
      <c r="C550" s="7">
        <v>4000</v>
      </c>
      <c r="D550" s="7">
        <v>26500</v>
      </c>
      <c r="E550" s="7">
        <v>3300</v>
      </c>
      <c r="F550" s="7">
        <v>1800</v>
      </c>
      <c r="G550" s="7">
        <v>900</v>
      </c>
      <c r="H550" s="7">
        <v>3000</v>
      </c>
      <c r="I550" s="7">
        <v>1100</v>
      </c>
    </row>
    <row r="551" spans="1:9">
      <c r="A551" s="4" t="s">
        <v>557</v>
      </c>
      <c r="B551" s="7">
        <v>60100</v>
      </c>
      <c r="C551" s="7">
        <v>8000</v>
      </c>
      <c r="D551" s="7">
        <v>40000</v>
      </c>
      <c r="E551" s="7">
        <v>6500</v>
      </c>
      <c r="F551" s="7">
        <v>3700</v>
      </c>
      <c r="G551" s="7">
        <v>2000</v>
      </c>
      <c r="H551" s="7">
        <v>2000</v>
      </c>
      <c r="I551" s="7" t="s">
        <v>14</v>
      </c>
    </row>
    <row r="552" spans="1:9">
      <c r="A552" s="4" t="s">
        <v>558</v>
      </c>
      <c r="B552" s="7">
        <v>63000</v>
      </c>
      <c r="C552" s="7">
        <v>7600</v>
      </c>
      <c r="D552" s="7">
        <v>51700</v>
      </c>
      <c r="E552" s="7">
        <v>6900</v>
      </c>
      <c r="F552" s="7">
        <v>1000</v>
      </c>
      <c r="G552" s="7" t="s">
        <v>14</v>
      </c>
      <c r="H552" s="7">
        <v>2000</v>
      </c>
      <c r="I552" s="7" t="s">
        <v>14</v>
      </c>
    </row>
    <row r="553" spans="1:9">
      <c r="A553" s="4" t="s">
        <v>559</v>
      </c>
      <c r="B553" s="7">
        <v>40500</v>
      </c>
      <c r="C553" s="7">
        <v>5000</v>
      </c>
      <c r="D553" s="7">
        <v>31100</v>
      </c>
      <c r="E553" s="7">
        <v>4300</v>
      </c>
      <c r="F553" s="7">
        <v>2900</v>
      </c>
      <c r="G553" s="7">
        <v>1300</v>
      </c>
      <c r="H553" s="7">
        <v>2400</v>
      </c>
      <c r="I553" s="7">
        <v>1200</v>
      </c>
    </row>
    <row r="554" spans="1:9">
      <c r="A554" s="4" t="s">
        <v>560</v>
      </c>
      <c r="B554" s="7">
        <v>50700</v>
      </c>
      <c r="C554" s="7">
        <v>3500</v>
      </c>
      <c r="D554" s="7">
        <v>37700</v>
      </c>
      <c r="E554" s="7">
        <v>3000</v>
      </c>
      <c r="F554" s="7">
        <v>1700</v>
      </c>
      <c r="G554" s="7">
        <v>600</v>
      </c>
      <c r="H554" s="7">
        <v>3400</v>
      </c>
      <c r="I554" s="7">
        <v>900</v>
      </c>
    </row>
    <row r="555" spans="1:9">
      <c r="A555" s="4" t="s">
        <v>561</v>
      </c>
      <c r="B555" s="7">
        <v>49900</v>
      </c>
      <c r="C555" s="7">
        <v>3400</v>
      </c>
      <c r="D555" s="7">
        <v>39600</v>
      </c>
      <c r="E555" s="7">
        <v>3000</v>
      </c>
      <c r="F555" s="7">
        <v>1500</v>
      </c>
      <c r="G555" s="7">
        <v>600</v>
      </c>
      <c r="H555" s="7">
        <v>2100</v>
      </c>
      <c r="I555" s="7">
        <v>700</v>
      </c>
    </row>
    <row r="556" spans="1:9">
      <c r="A556" s="4" t="s">
        <v>562</v>
      </c>
      <c r="B556" s="7">
        <v>48000</v>
      </c>
      <c r="C556" s="7">
        <v>4000</v>
      </c>
      <c r="D556" s="7">
        <v>37400</v>
      </c>
      <c r="E556" s="7">
        <v>3600</v>
      </c>
      <c r="F556" s="7">
        <v>1100</v>
      </c>
      <c r="G556" s="7">
        <v>600</v>
      </c>
      <c r="H556" s="7">
        <v>3200</v>
      </c>
      <c r="I556" s="7">
        <v>1000</v>
      </c>
    </row>
    <row r="557" spans="1:9">
      <c r="A557" s="4" t="s">
        <v>563</v>
      </c>
      <c r="B557" s="7">
        <v>55200</v>
      </c>
      <c r="C557" s="7">
        <v>4600</v>
      </c>
      <c r="D557" s="7">
        <v>44900</v>
      </c>
      <c r="E557" s="7">
        <v>4200</v>
      </c>
      <c r="F557" s="7">
        <v>2200</v>
      </c>
      <c r="G557" s="7">
        <v>900</v>
      </c>
      <c r="H557" s="7">
        <v>3300</v>
      </c>
      <c r="I557" s="7">
        <v>1100</v>
      </c>
    </row>
    <row r="558" spans="1:9">
      <c r="A558" s="4" t="s">
        <v>564</v>
      </c>
      <c r="B558" s="7">
        <v>42900</v>
      </c>
      <c r="C558" s="7">
        <v>4000</v>
      </c>
      <c r="D558" s="7">
        <v>33800</v>
      </c>
      <c r="E558" s="7">
        <v>3600</v>
      </c>
      <c r="F558" s="7">
        <v>2200</v>
      </c>
      <c r="G558" s="7">
        <v>900</v>
      </c>
      <c r="H558" s="7">
        <v>2600</v>
      </c>
      <c r="I558" s="7">
        <v>1000</v>
      </c>
    </row>
    <row r="559" spans="1:9">
      <c r="A559" s="4" t="s">
        <v>565</v>
      </c>
      <c r="B559" s="7">
        <v>32300</v>
      </c>
      <c r="C559" s="7">
        <v>3000</v>
      </c>
      <c r="D559" s="7">
        <v>24700</v>
      </c>
      <c r="E559" s="7">
        <v>2600</v>
      </c>
      <c r="F559" s="7" t="s">
        <v>635</v>
      </c>
      <c r="G559" s="7" t="s">
        <v>14</v>
      </c>
      <c r="H559" s="7">
        <v>1500</v>
      </c>
      <c r="I559" s="7">
        <v>600</v>
      </c>
    </row>
    <row r="560" spans="1:9">
      <c r="A560" s="4" t="s">
        <v>566</v>
      </c>
      <c r="B560" s="7">
        <v>44300</v>
      </c>
      <c r="C560" s="7">
        <v>3400</v>
      </c>
      <c r="D560" s="7">
        <v>34500</v>
      </c>
      <c r="E560" s="7">
        <v>3000</v>
      </c>
      <c r="F560" s="7">
        <v>1300</v>
      </c>
      <c r="G560" s="7">
        <v>600</v>
      </c>
      <c r="H560" s="7">
        <v>2100</v>
      </c>
      <c r="I560" s="7">
        <v>800</v>
      </c>
    </row>
    <row r="561" spans="1:9">
      <c r="A561" s="4" t="s">
        <v>567</v>
      </c>
      <c r="B561" s="7">
        <v>38700</v>
      </c>
      <c r="C561" s="7">
        <v>3100</v>
      </c>
      <c r="D561" s="7">
        <v>29100</v>
      </c>
      <c r="E561" s="7">
        <v>2700</v>
      </c>
      <c r="F561" s="7">
        <v>1300</v>
      </c>
      <c r="G561" s="7">
        <v>600</v>
      </c>
      <c r="H561" s="7">
        <v>2500</v>
      </c>
      <c r="I561" s="7">
        <v>800</v>
      </c>
    </row>
    <row r="562" spans="1:9">
      <c r="A562" s="4" t="s">
        <v>568</v>
      </c>
      <c r="B562" s="7">
        <v>31300</v>
      </c>
      <c r="C562" s="7">
        <v>3300</v>
      </c>
      <c r="D562" s="7">
        <v>24900</v>
      </c>
      <c r="E562" s="7">
        <v>2900</v>
      </c>
      <c r="F562" s="7">
        <v>1200</v>
      </c>
      <c r="G562" s="7">
        <v>600</v>
      </c>
      <c r="H562" s="7">
        <v>800</v>
      </c>
      <c r="I562" s="7" t="s">
        <v>14</v>
      </c>
    </row>
    <row r="563" spans="1:9">
      <c r="A563" s="4" t="s">
        <v>569</v>
      </c>
      <c r="B563" s="7">
        <v>51600</v>
      </c>
      <c r="C563" s="7">
        <v>4300</v>
      </c>
      <c r="D563" s="7">
        <v>41700</v>
      </c>
      <c r="E563" s="7">
        <v>3900</v>
      </c>
      <c r="F563" s="7">
        <v>2000</v>
      </c>
      <c r="G563" s="7">
        <v>800</v>
      </c>
      <c r="H563" s="7">
        <v>3700</v>
      </c>
      <c r="I563" s="7">
        <v>1100</v>
      </c>
    </row>
    <row r="564" spans="1:9">
      <c r="A564" s="4" t="s">
        <v>570</v>
      </c>
      <c r="B564" s="7">
        <v>37800</v>
      </c>
      <c r="C564" s="7">
        <v>3700</v>
      </c>
      <c r="D564" s="7">
        <v>31200</v>
      </c>
      <c r="E564" s="7">
        <v>3400</v>
      </c>
      <c r="F564" s="7" t="s">
        <v>635</v>
      </c>
      <c r="G564" s="7" t="s">
        <v>14</v>
      </c>
      <c r="H564" s="7">
        <v>1100</v>
      </c>
      <c r="I564" s="7">
        <v>600</v>
      </c>
    </row>
    <row r="565" spans="1:9">
      <c r="A565" s="4" t="s">
        <v>571</v>
      </c>
      <c r="B565" s="7">
        <v>46400</v>
      </c>
      <c r="C565" s="7">
        <v>3100</v>
      </c>
      <c r="D565" s="7">
        <v>32500</v>
      </c>
      <c r="E565" s="7">
        <v>2600</v>
      </c>
      <c r="F565" s="7">
        <v>1000</v>
      </c>
      <c r="G565" s="7">
        <v>400</v>
      </c>
      <c r="H565" s="7">
        <v>2000</v>
      </c>
      <c r="I565" s="7">
        <v>600</v>
      </c>
    </row>
    <row r="566" spans="1:9">
      <c r="A566" s="4" t="s">
        <v>572</v>
      </c>
      <c r="B566" s="7">
        <v>48900</v>
      </c>
      <c r="C566" s="7">
        <v>3800</v>
      </c>
      <c r="D566" s="7">
        <v>37600</v>
      </c>
      <c r="E566" s="7">
        <v>3300</v>
      </c>
      <c r="F566" s="7">
        <v>1100</v>
      </c>
      <c r="G566" s="7">
        <v>600</v>
      </c>
      <c r="H566" s="7">
        <v>3000</v>
      </c>
      <c r="I566" s="7">
        <v>900</v>
      </c>
    </row>
    <row r="567" spans="1:9">
      <c r="A567" s="4" t="s">
        <v>573</v>
      </c>
      <c r="B567" s="7">
        <v>41000</v>
      </c>
      <c r="C567" s="7">
        <v>3700</v>
      </c>
      <c r="D567" s="7">
        <v>31200</v>
      </c>
      <c r="E567" s="7">
        <v>3200</v>
      </c>
      <c r="F567" s="7">
        <v>1500</v>
      </c>
      <c r="G567" s="7">
        <v>700</v>
      </c>
      <c r="H567" s="7">
        <v>1800</v>
      </c>
      <c r="I567" s="7">
        <v>800</v>
      </c>
    </row>
    <row r="568" spans="1:9">
      <c r="A568" s="4" t="s">
        <v>574</v>
      </c>
      <c r="B568" s="7">
        <v>40600</v>
      </c>
      <c r="C568" s="7">
        <v>4000</v>
      </c>
      <c r="D568" s="7">
        <v>30300</v>
      </c>
      <c r="E568" s="7">
        <v>3500</v>
      </c>
      <c r="F568" s="7">
        <v>1100</v>
      </c>
      <c r="G568" s="7">
        <v>700</v>
      </c>
      <c r="H568" s="7">
        <v>1500</v>
      </c>
      <c r="I568" s="7">
        <v>800</v>
      </c>
    </row>
    <row r="569" spans="1:9">
      <c r="A569" s="4" t="s">
        <v>575</v>
      </c>
      <c r="B569" s="7">
        <v>36300</v>
      </c>
      <c r="C569" s="7">
        <v>3600</v>
      </c>
      <c r="D569" s="7">
        <v>28700</v>
      </c>
      <c r="E569" s="7">
        <v>3200</v>
      </c>
      <c r="F569" s="7">
        <v>500</v>
      </c>
      <c r="G569" s="7" t="s">
        <v>14</v>
      </c>
      <c r="H569" s="7">
        <v>2100</v>
      </c>
      <c r="I569" s="7">
        <v>900</v>
      </c>
    </row>
    <row r="570" spans="1:9">
      <c r="A570" s="4" t="s">
        <v>576</v>
      </c>
      <c r="B570" s="7">
        <v>48000</v>
      </c>
      <c r="C570" s="7">
        <v>4400</v>
      </c>
      <c r="D570" s="7">
        <v>35900</v>
      </c>
      <c r="E570" s="7">
        <v>3800</v>
      </c>
      <c r="F570" s="7">
        <v>1800</v>
      </c>
      <c r="G570" s="7">
        <v>900</v>
      </c>
      <c r="H570" s="7">
        <v>3100</v>
      </c>
      <c r="I570" s="7">
        <v>1100</v>
      </c>
    </row>
    <row r="571" spans="1:9">
      <c r="A571" s="4" t="s">
        <v>577</v>
      </c>
      <c r="B571" s="7">
        <v>44600</v>
      </c>
      <c r="C571" s="7">
        <v>5200</v>
      </c>
      <c r="D571" s="7">
        <v>33300</v>
      </c>
      <c r="E571" s="7">
        <v>4500</v>
      </c>
      <c r="F571" s="7">
        <v>2400</v>
      </c>
      <c r="G571" s="7">
        <v>1200</v>
      </c>
      <c r="H571" s="7">
        <v>3400</v>
      </c>
      <c r="I571" s="7">
        <v>1400</v>
      </c>
    </row>
    <row r="572" spans="1:9">
      <c r="A572" s="4" t="s">
        <v>578</v>
      </c>
      <c r="B572" s="7">
        <v>45100</v>
      </c>
      <c r="C572" s="7">
        <v>3300</v>
      </c>
      <c r="D572" s="7">
        <v>34600</v>
      </c>
      <c r="E572" s="7">
        <v>2900</v>
      </c>
      <c r="F572" s="7">
        <v>2200</v>
      </c>
      <c r="G572" s="7">
        <v>700</v>
      </c>
      <c r="H572" s="7">
        <v>1800</v>
      </c>
      <c r="I572" s="7">
        <v>700</v>
      </c>
    </row>
    <row r="573" spans="1:9">
      <c r="A573" s="4" t="s">
        <v>579</v>
      </c>
      <c r="B573" s="7">
        <v>43200</v>
      </c>
      <c r="C573" s="7">
        <v>3300</v>
      </c>
      <c r="D573" s="7">
        <v>31100</v>
      </c>
      <c r="E573" s="7">
        <v>2800</v>
      </c>
      <c r="F573" s="7">
        <v>1600</v>
      </c>
      <c r="G573" s="7">
        <v>600</v>
      </c>
      <c r="H573" s="7">
        <v>2700</v>
      </c>
      <c r="I573" s="7">
        <v>800</v>
      </c>
    </row>
    <row r="574" spans="1:9">
      <c r="A574" s="4" t="s">
        <v>580</v>
      </c>
      <c r="B574" s="7">
        <v>50800</v>
      </c>
      <c r="C574" s="7">
        <v>4500</v>
      </c>
      <c r="D574" s="7">
        <v>39500</v>
      </c>
      <c r="E574" s="7">
        <v>4000</v>
      </c>
      <c r="F574" s="7">
        <v>1600</v>
      </c>
      <c r="G574" s="7">
        <v>800</v>
      </c>
      <c r="H574" s="7">
        <v>2900</v>
      </c>
      <c r="I574" s="7">
        <v>1100</v>
      </c>
    </row>
    <row r="575" spans="1:9">
      <c r="A575" s="4" t="s">
        <v>581</v>
      </c>
      <c r="B575" s="7">
        <v>44100</v>
      </c>
      <c r="C575" s="7">
        <v>4400</v>
      </c>
      <c r="D575" s="7">
        <v>32300</v>
      </c>
      <c r="E575" s="7">
        <v>3700</v>
      </c>
      <c r="F575" s="7">
        <v>1500</v>
      </c>
      <c r="G575" s="7">
        <v>800</v>
      </c>
      <c r="H575" s="7">
        <v>2800</v>
      </c>
      <c r="I575" s="7">
        <v>1100</v>
      </c>
    </row>
    <row r="576" spans="1:9">
      <c r="A576" s="4" t="s">
        <v>582</v>
      </c>
      <c r="B576" s="7">
        <v>56400</v>
      </c>
      <c r="C576" s="7">
        <v>5900</v>
      </c>
      <c r="D576" s="7">
        <v>44700</v>
      </c>
      <c r="E576" s="7">
        <v>5200</v>
      </c>
      <c r="F576" s="7">
        <v>2600</v>
      </c>
      <c r="G576" s="7">
        <v>1300</v>
      </c>
      <c r="H576" s="7">
        <v>1800</v>
      </c>
      <c r="I576" s="7">
        <v>1000</v>
      </c>
    </row>
    <row r="577" spans="1:9">
      <c r="A577" s="4" t="s">
        <v>583</v>
      </c>
      <c r="B577" s="7">
        <v>55600</v>
      </c>
      <c r="C577" s="7">
        <v>4800</v>
      </c>
      <c r="D577" s="7">
        <v>41300</v>
      </c>
      <c r="E577" s="7">
        <v>4200</v>
      </c>
      <c r="F577" s="7">
        <v>2000</v>
      </c>
      <c r="G577" s="7">
        <v>900</v>
      </c>
      <c r="H577" s="7">
        <v>4500</v>
      </c>
      <c r="I577" s="7">
        <v>1400</v>
      </c>
    </row>
    <row r="578" spans="1:9">
      <c r="A578" s="4" t="s">
        <v>584</v>
      </c>
      <c r="B578" s="7">
        <v>48500</v>
      </c>
      <c r="C578" s="7">
        <v>4500</v>
      </c>
      <c r="D578" s="7">
        <v>37400</v>
      </c>
      <c r="E578" s="7">
        <v>3900</v>
      </c>
      <c r="F578" s="7">
        <v>2900</v>
      </c>
      <c r="G578" s="7">
        <v>1100</v>
      </c>
      <c r="H578" s="7">
        <v>2500</v>
      </c>
      <c r="I578" s="7">
        <v>1000</v>
      </c>
    </row>
    <row r="579" spans="1:9">
      <c r="A579" s="4" t="s">
        <v>585</v>
      </c>
      <c r="B579" s="7">
        <v>57700</v>
      </c>
      <c r="C579" s="7">
        <v>4600</v>
      </c>
      <c r="D579" s="7">
        <v>45300</v>
      </c>
      <c r="E579" s="7">
        <v>4100</v>
      </c>
      <c r="F579" s="7">
        <v>1300</v>
      </c>
      <c r="G579" s="7">
        <v>700</v>
      </c>
      <c r="H579" s="7">
        <v>2500</v>
      </c>
      <c r="I579" s="7">
        <v>1000</v>
      </c>
    </row>
    <row r="580" spans="1:9">
      <c r="A580" s="4" t="s">
        <v>586</v>
      </c>
      <c r="B580" s="7">
        <v>63000</v>
      </c>
      <c r="C580" s="7">
        <v>7800</v>
      </c>
      <c r="D580" s="7">
        <v>47500</v>
      </c>
      <c r="E580" s="7">
        <v>6800</v>
      </c>
      <c r="F580" s="7">
        <v>3000</v>
      </c>
      <c r="G580" s="7" t="s">
        <v>14</v>
      </c>
      <c r="H580" s="7">
        <v>2400</v>
      </c>
      <c r="I580" s="7">
        <v>1500</v>
      </c>
    </row>
    <row r="581" spans="1:9">
      <c r="A581" s="4" t="s">
        <v>587</v>
      </c>
      <c r="B581" s="7">
        <v>77900</v>
      </c>
      <c r="C581" s="7">
        <v>7500</v>
      </c>
      <c r="D581" s="7">
        <v>61600</v>
      </c>
      <c r="E581" s="7">
        <v>6600</v>
      </c>
      <c r="F581" s="7">
        <v>3300</v>
      </c>
      <c r="G581" s="7">
        <v>1500</v>
      </c>
      <c r="H581" s="7">
        <v>3100</v>
      </c>
      <c r="I581" s="7">
        <v>1500</v>
      </c>
    </row>
    <row r="582" spans="1:9">
      <c r="A582" s="4" t="s">
        <v>588</v>
      </c>
      <c r="B582" s="7">
        <v>69600</v>
      </c>
      <c r="C582" s="7">
        <v>7900</v>
      </c>
      <c r="D582" s="7">
        <v>59200</v>
      </c>
      <c r="E582" s="7">
        <v>7300</v>
      </c>
      <c r="F582" s="7">
        <v>4400</v>
      </c>
      <c r="G582" s="7">
        <v>2000</v>
      </c>
      <c r="H582" s="7">
        <v>1800</v>
      </c>
      <c r="I582" s="7" t="s">
        <v>14</v>
      </c>
    </row>
    <row r="583" spans="1:9">
      <c r="A583" s="4" t="s">
        <v>589</v>
      </c>
      <c r="B583" s="7">
        <v>68500</v>
      </c>
      <c r="C583" s="7">
        <v>7600</v>
      </c>
      <c r="D583" s="7">
        <v>52400</v>
      </c>
      <c r="E583" s="7">
        <v>6700</v>
      </c>
      <c r="F583" s="7">
        <v>3600</v>
      </c>
      <c r="G583" s="7">
        <v>1800</v>
      </c>
      <c r="H583" s="7">
        <v>3800</v>
      </c>
      <c r="I583" s="7">
        <v>1800</v>
      </c>
    </row>
    <row r="584" spans="1:9">
      <c r="A584" s="4" t="s">
        <v>590</v>
      </c>
      <c r="B584" s="7">
        <v>54100</v>
      </c>
      <c r="C584" s="7">
        <v>7800</v>
      </c>
      <c r="D584" s="7">
        <v>43400</v>
      </c>
      <c r="E584" s="7">
        <v>7000</v>
      </c>
      <c r="F584" s="7">
        <v>1700</v>
      </c>
      <c r="G584" s="7" t="s">
        <v>14</v>
      </c>
      <c r="H584" s="7">
        <v>1900</v>
      </c>
      <c r="I584" s="7" t="s">
        <v>14</v>
      </c>
    </row>
    <row r="585" spans="1:9">
      <c r="A585" s="4" t="s">
        <v>591</v>
      </c>
      <c r="B585" s="7">
        <v>50800</v>
      </c>
      <c r="C585" s="7">
        <v>4000</v>
      </c>
      <c r="D585" s="7">
        <v>39900</v>
      </c>
      <c r="E585" s="7">
        <v>3500</v>
      </c>
      <c r="F585" s="7">
        <v>1800</v>
      </c>
      <c r="G585" s="7">
        <v>800</v>
      </c>
      <c r="H585" s="7">
        <v>2600</v>
      </c>
      <c r="I585" s="7">
        <v>900</v>
      </c>
    </row>
    <row r="586" spans="1:9">
      <c r="A586" s="4" t="s">
        <v>592</v>
      </c>
      <c r="B586" s="7">
        <v>50100</v>
      </c>
      <c r="C586" s="7">
        <v>3300</v>
      </c>
      <c r="D586" s="7">
        <v>39500</v>
      </c>
      <c r="E586" s="7">
        <v>2900</v>
      </c>
      <c r="F586" s="7">
        <v>1000</v>
      </c>
      <c r="G586" s="7">
        <v>500</v>
      </c>
      <c r="H586" s="7">
        <v>1600</v>
      </c>
      <c r="I586" s="7">
        <v>600</v>
      </c>
    </row>
    <row r="587" spans="1:9">
      <c r="A587" s="4" t="s">
        <v>593</v>
      </c>
      <c r="B587" s="7">
        <v>51700</v>
      </c>
      <c r="C587" s="7">
        <v>4300</v>
      </c>
      <c r="D587" s="7">
        <v>36200</v>
      </c>
      <c r="E587" s="7">
        <v>3600</v>
      </c>
      <c r="F587" s="7">
        <v>2900</v>
      </c>
      <c r="G587" s="7">
        <v>1000</v>
      </c>
      <c r="H587" s="7">
        <v>3700</v>
      </c>
      <c r="I587" s="7">
        <v>1200</v>
      </c>
    </row>
    <row r="588" spans="1:9">
      <c r="A588" s="4" t="s">
        <v>594</v>
      </c>
      <c r="B588" s="7">
        <v>53100</v>
      </c>
      <c r="C588" s="7">
        <v>7200</v>
      </c>
      <c r="D588" s="7">
        <v>43200</v>
      </c>
      <c r="E588" s="7">
        <v>6500</v>
      </c>
      <c r="F588" s="7" t="s">
        <v>56</v>
      </c>
      <c r="G588" s="7" t="s">
        <v>56</v>
      </c>
      <c r="H588" s="7">
        <v>2600</v>
      </c>
      <c r="I588" s="7" t="s">
        <v>14</v>
      </c>
    </row>
    <row r="589" spans="1:9">
      <c r="A589" s="4" t="s">
        <v>595</v>
      </c>
      <c r="B589" s="7">
        <v>54700</v>
      </c>
      <c r="C589" s="7">
        <v>4400</v>
      </c>
      <c r="D589" s="7">
        <v>41800</v>
      </c>
      <c r="E589" s="7">
        <v>3800</v>
      </c>
      <c r="F589" s="7">
        <v>1400</v>
      </c>
      <c r="G589" s="7">
        <v>700</v>
      </c>
      <c r="H589" s="7">
        <v>2300</v>
      </c>
      <c r="I589" s="7">
        <v>900</v>
      </c>
    </row>
    <row r="590" spans="1:9">
      <c r="A590" s="4" t="s">
        <v>596</v>
      </c>
      <c r="B590" s="7">
        <v>37700</v>
      </c>
      <c r="C590" s="7">
        <v>4900</v>
      </c>
      <c r="D590" s="7">
        <v>30800</v>
      </c>
      <c r="E590" s="7">
        <v>4500</v>
      </c>
      <c r="F590" s="7">
        <v>1400</v>
      </c>
      <c r="G590" s="7" t="s">
        <v>14</v>
      </c>
      <c r="H590" s="7">
        <v>1500</v>
      </c>
      <c r="I590" s="7" t="s">
        <v>14</v>
      </c>
    </row>
    <row r="591" spans="1:9">
      <c r="A591" s="4" t="s">
        <v>597</v>
      </c>
      <c r="B591" s="7">
        <v>57200</v>
      </c>
      <c r="C591" s="7">
        <v>4600</v>
      </c>
      <c r="D591" s="7">
        <v>42800</v>
      </c>
      <c r="E591" s="7">
        <v>4000</v>
      </c>
      <c r="F591" s="7">
        <v>1900</v>
      </c>
      <c r="G591" s="7">
        <v>800</v>
      </c>
      <c r="H591" s="7">
        <v>2600</v>
      </c>
      <c r="I591" s="7">
        <v>1000</v>
      </c>
    </row>
    <row r="592" spans="1:9">
      <c r="A592" s="4" t="s">
        <v>598</v>
      </c>
      <c r="B592" s="7">
        <v>65600</v>
      </c>
      <c r="C592" s="7">
        <v>8600</v>
      </c>
      <c r="D592" s="7">
        <v>49900</v>
      </c>
      <c r="E592" s="7">
        <v>7500</v>
      </c>
      <c r="F592" s="7">
        <v>1300</v>
      </c>
      <c r="G592" s="7" t="s">
        <v>14</v>
      </c>
      <c r="H592" s="7">
        <v>1800</v>
      </c>
      <c r="I592" s="7" t="s">
        <v>14</v>
      </c>
    </row>
    <row r="593" spans="1:9">
      <c r="A593" s="4" t="s">
        <v>599</v>
      </c>
      <c r="B593" s="7">
        <v>53700</v>
      </c>
      <c r="C593" s="7">
        <v>5900</v>
      </c>
      <c r="D593" s="7">
        <v>41900</v>
      </c>
      <c r="E593" s="7">
        <v>5200</v>
      </c>
      <c r="F593" s="7">
        <v>1700</v>
      </c>
      <c r="G593" s="7">
        <v>1000</v>
      </c>
      <c r="H593" s="7">
        <v>2300</v>
      </c>
      <c r="I593" s="7">
        <v>1200</v>
      </c>
    </row>
    <row r="594" spans="1:9">
      <c r="A594" s="4" t="s">
        <v>600</v>
      </c>
      <c r="B594" s="7">
        <v>55700</v>
      </c>
      <c r="C594" s="7">
        <v>4900</v>
      </c>
      <c r="D594" s="7">
        <v>42500</v>
      </c>
      <c r="E594" s="7">
        <v>4300</v>
      </c>
      <c r="F594" s="7">
        <v>1500</v>
      </c>
      <c r="G594" s="7">
        <v>800</v>
      </c>
      <c r="H594" s="7">
        <v>2100</v>
      </c>
      <c r="I594" s="7">
        <v>1000</v>
      </c>
    </row>
    <row r="595" spans="1:9">
      <c r="A595" s="4" t="s">
        <v>601</v>
      </c>
      <c r="B595" s="7">
        <v>53600</v>
      </c>
      <c r="C595" s="7">
        <v>5000</v>
      </c>
      <c r="D595" s="7">
        <v>40200</v>
      </c>
      <c r="E595" s="7">
        <v>4300</v>
      </c>
      <c r="F595" s="7">
        <v>1200</v>
      </c>
      <c r="G595" s="7" t="s">
        <v>14</v>
      </c>
      <c r="H595" s="7">
        <v>2500</v>
      </c>
      <c r="I595" s="7">
        <v>1100</v>
      </c>
    </row>
    <row r="596" spans="1:9">
      <c r="A596" s="4" t="s">
        <v>602</v>
      </c>
      <c r="B596" s="7">
        <v>54400</v>
      </c>
      <c r="C596" s="7">
        <v>4400</v>
      </c>
      <c r="D596" s="7">
        <v>38500</v>
      </c>
      <c r="E596" s="7">
        <v>3700</v>
      </c>
      <c r="F596" s="7">
        <v>1100</v>
      </c>
      <c r="G596" s="7">
        <v>600</v>
      </c>
      <c r="H596" s="7">
        <v>2900</v>
      </c>
      <c r="I596" s="7">
        <v>1000</v>
      </c>
    </row>
    <row r="597" spans="1:9">
      <c r="A597" s="4" t="s">
        <v>603</v>
      </c>
      <c r="B597" s="7">
        <v>60700</v>
      </c>
      <c r="C597" s="7">
        <v>4900</v>
      </c>
      <c r="D597" s="7">
        <v>44400</v>
      </c>
      <c r="E597" s="7">
        <v>4200</v>
      </c>
      <c r="F597" s="7">
        <v>3200</v>
      </c>
      <c r="G597" s="7">
        <v>1100</v>
      </c>
      <c r="H597" s="7">
        <v>4700</v>
      </c>
      <c r="I597" s="7">
        <v>1400</v>
      </c>
    </row>
    <row r="598" spans="1:9">
      <c r="A598" s="4" t="s">
        <v>604</v>
      </c>
      <c r="B598" s="7">
        <v>72600</v>
      </c>
      <c r="C598" s="7">
        <v>9200</v>
      </c>
      <c r="D598" s="7">
        <v>61400</v>
      </c>
      <c r="E598" s="7">
        <v>8500</v>
      </c>
      <c r="F598" s="7">
        <v>2500</v>
      </c>
      <c r="G598" s="7" t="s">
        <v>14</v>
      </c>
      <c r="H598" s="7">
        <v>3400</v>
      </c>
      <c r="I598" s="7">
        <v>2000</v>
      </c>
    </row>
    <row r="599" spans="1:9">
      <c r="A599" s="4" t="s">
        <v>605</v>
      </c>
      <c r="B599" s="7">
        <v>51100</v>
      </c>
      <c r="C599" s="7">
        <v>3800</v>
      </c>
      <c r="D599" s="7">
        <v>40500</v>
      </c>
      <c r="E599" s="7">
        <v>3400</v>
      </c>
      <c r="F599" s="7">
        <v>1200</v>
      </c>
      <c r="G599" s="7">
        <v>600</v>
      </c>
      <c r="H599" s="7">
        <v>2000</v>
      </c>
      <c r="I599" s="7">
        <v>800</v>
      </c>
    </row>
    <row r="600" spans="1:9">
      <c r="A600" s="4" t="s">
        <v>606</v>
      </c>
      <c r="B600" s="7">
        <v>64600</v>
      </c>
      <c r="C600" s="7">
        <v>8500</v>
      </c>
      <c r="D600" s="7">
        <v>50500</v>
      </c>
      <c r="E600" s="7">
        <v>7500</v>
      </c>
      <c r="F600" s="7">
        <v>1600</v>
      </c>
      <c r="G600" s="7" t="s">
        <v>14</v>
      </c>
      <c r="H600" s="7">
        <v>2600</v>
      </c>
      <c r="I600" s="7" t="s">
        <v>14</v>
      </c>
    </row>
    <row r="601" spans="1:9">
      <c r="A601" s="4" t="s">
        <v>607</v>
      </c>
      <c r="B601" s="7">
        <v>64700</v>
      </c>
      <c r="C601" s="7">
        <v>4700</v>
      </c>
      <c r="D601" s="7">
        <v>53300</v>
      </c>
      <c r="E601" s="7">
        <v>4300</v>
      </c>
      <c r="F601" s="7">
        <v>2300</v>
      </c>
      <c r="G601" s="7">
        <v>900</v>
      </c>
      <c r="H601" s="7">
        <v>2200</v>
      </c>
      <c r="I601" s="7">
        <v>900</v>
      </c>
    </row>
    <row r="602" spans="1:9">
      <c r="A602" s="4" t="s">
        <v>608</v>
      </c>
      <c r="B602" s="7">
        <v>57100</v>
      </c>
      <c r="C602" s="7">
        <v>4200</v>
      </c>
      <c r="D602" s="7">
        <v>43500</v>
      </c>
      <c r="E602" s="7">
        <v>3700</v>
      </c>
      <c r="F602" s="7">
        <v>1300</v>
      </c>
      <c r="G602" s="7">
        <v>600</v>
      </c>
      <c r="H602" s="7">
        <v>2000</v>
      </c>
      <c r="I602" s="7">
        <v>800</v>
      </c>
    </row>
    <row r="603" spans="1:9">
      <c r="A603" s="4" t="s">
        <v>609</v>
      </c>
      <c r="B603" s="7">
        <v>73600</v>
      </c>
      <c r="C603" s="7">
        <v>11200</v>
      </c>
      <c r="D603" s="7">
        <v>53500</v>
      </c>
      <c r="E603" s="7">
        <v>9500</v>
      </c>
      <c r="F603" s="7">
        <v>3300</v>
      </c>
      <c r="G603" s="7" t="s">
        <v>14</v>
      </c>
      <c r="H603" s="7">
        <v>5100</v>
      </c>
      <c r="I603" s="7">
        <v>3000</v>
      </c>
    </row>
    <row r="604" spans="1:9">
      <c r="A604" s="4" t="s">
        <v>610</v>
      </c>
      <c r="B604" s="7">
        <v>76300</v>
      </c>
      <c r="C604" s="7">
        <v>11300</v>
      </c>
      <c r="D604" s="7">
        <v>62800</v>
      </c>
      <c r="E604" s="7">
        <v>10200</v>
      </c>
      <c r="F604" s="7">
        <v>3500</v>
      </c>
      <c r="G604" s="7" t="s">
        <v>14</v>
      </c>
      <c r="H604" s="7">
        <v>2900</v>
      </c>
      <c r="I604" s="7" t="s">
        <v>14</v>
      </c>
    </row>
    <row r="605" spans="1:9">
      <c r="A605" s="4" t="s">
        <v>611</v>
      </c>
      <c r="B605" s="7">
        <v>56700</v>
      </c>
      <c r="C605" s="7">
        <v>9500</v>
      </c>
      <c r="D605" s="7">
        <v>45900</v>
      </c>
      <c r="E605" s="7">
        <v>8500</v>
      </c>
      <c r="F605" s="7">
        <v>2300</v>
      </c>
      <c r="G605" s="7" t="s">
        <v>14</v>
      </c>
      <c r="H605" s="7">
        <v>2800</v>
      </c>
      <c r="I605" s="7" t="s">
        <v>14</v>
      </c>
    </row>
    <row r="606" spans="1:9">
      <c r="A606" s="4" t="s">
        <v>612</v>
      </c>
      <c r="B606" s="7">
        <v>74800</v>
      </c>
      <c r="C606" s="7">
        <v>11100</v>
      </c>
      <c r="D606" s="7">
        <v>61000</v>
      </c>
      <c r="E606" s="7">
        <v>10000</v>
      </c>
      <c r="F606" s="7">
        <v>3100</v>
      </c>
      <c r="G606" s="7" t="s">
        <v>14</v>
      </c>
      <c r="H606" s="7">
        <v>3700</v>
      </c>
      <c r="I606" s="7" t="s">
        <v>14</v>
      </c>
    </row>
    <row r="607" spans="1:9">
      <c r="A607" s="4" t="s">
        <v>613</v>
      </c>
      <c r="B607" s="7">
        <v>71000</v>
      </c>
      <c r="C607" s="7">
        <v>10800</v>
      </c>
      <c r="D607" s="7">
        <v>59800</v>
      </c>
      <c r="E607" s="7">
        <v>9900</v>
      </c>
      <c r="F607" s="7">
        <v>1200</v>
      </c>
      <c r="G607" s="7" t="s">
        <v>14</v>
      </c>
      <c r="H607" s="7">
        <v>3700</v>
      </c>
      <c r="I607" s="7" t="s">
        <v>14</v>
      </c>
    </row>
    <row r="608" spans="1:9">
      <c r="A608" s="4" t="s">
        <v>614</v>
      </c>
      <c r="B608" s="7">
        <v>72000</v>
      </c>
      <c r="C608" s="7">
        <v>5900</v>
      </c>
      <c r="D608" s="7">
        <v>54800</v>
      </c>
      <c r="E608" s="7">
        <v>5100</v>
      </c>
      <c r="F608" s="7">
        <v>1600</v>
      </c>
      <c r="G608" s="7">
        <v>900</v>
      </c>
      <c r="H608" s="7">
        <v>3700</v>
      </c>
      <c r="I608" s="7">
        <v>1300</v>
      </c>
    </row>
    <row r="609" spans="1:9">
      <c r="A609" s="4" t="s">
        <v>615</v>
      </c>
      <c r="B609" s="7">
        <v>69900</v>
      </c>
      <c r="C609" s="7">
        <v>11300</v>
      </c>
      <c r="D609" s="7">
        <v>45200</v>
      </c>
      <c r="E609" s="7">
        <v>9100</v>
      </c>
      <c r="F609" s="7" t="s">
        <v>56</v>
      </c>
      <c r="G609" s="7" t="s">
        <v>56</v>
      </c>
      <c r="H609" s="7">
        <v>6100</v>
      </c>
      <c r="I609" s="7">
        <v>3400</v>
      </c>
    </row>
    <row r="610" spans="1:9">
      <c r="A610" s="4" t="s">
        <v>616</v>
      </c>
      <c r="B610" s="7">
        <v>55600</v>
      </c>
      <c r="C610" s="7">
        <v>9900</v>
      </c>
      <c r="D610" s="7">
        <v>40700</v>
      </c>
      <c r="E610" s="7">
        <v>8500</v>
      </c>
      <c r="F610" s="7">
        <v>1500</v>
      </c>
      <c r="G610" s="7" t="s">
        <v>14</v>
      </c>
      <c r="H610" s="7">
        <v>2500</v>
      </c>
      <c r="I610" s="7" t="s">
        <v>14</v>
      </c>
    </row>
    <row r="611" spans="1:9">
      <c r="A611" s="4" t="s">
        <v>617</v>
      </c>
      <c r="B611" s="7">
        <v>52600</v>
      </c>
      <c r="C611" s="7">
        <v>9700</v>
      </c>
      <c r="D611" s="7">
        <v>33500</v>
      </c>
      <c r="E611" s="7">
        <v>7800</v>
      </c>
      <c r="F611" s="7">
        <v>1900</v>
      </c>
      <c r="G611" s="7" t="s">
        <v>14</v>
      </c>
      <c r="H611" s="7">
        <v>3000</v>
      </c>
      <c r="I611" s="7" t="s">
        <v>14</v>
      </c>
    </row>
    <row r="612" spans="1:9">
      <c r="A612" s="4" t="s">
        <v>618</v>
      </c>
      <c r="B612" s="7">
        <v>61400</v>
      </c>
      <c r="C612" s="7">
        <v>10700</v>
      </c>
      <c r="D612" s="7">
        <v>36400</v>
      </c>
      <c r="E612" s="7">
        <v>8200</v>
      </c>
      <c r="F612" s="7">
        <v>2800</v>
      </c>
      <c r="G612" s="7" t="s">
        <v>14</v>
      </c>
      <c r="H612" s="7">
        <v>8100</v>
      </c>
      <c r="I612" s="7">
        <v>3900</v>
      </c>
    </row>
    <row r="613" spans="1:9">
      <c r="A613" s="4" t="s">
        <v>619</v>
      </c>
      <c r="B613" s="7">
        <v>53000</v>
      </c>
      <c r="C613" s="7">
        <v>9900</v>
      </c>
      <c r="D613" s="7">
        <v>43700</v>
      </c>
      <c r="E613" s="7">
        <v>9000</v>
      </c>
      <c r="F613" s="7">
        <v>1300</v>
      </c>
      <c r="G613" s="7" t="s">
        <v>14</v>
      </c>
      <c r="H613" s="7" t="s">
        <v>56</v>
      </c>
      <c r="I613" s="7" t="s">
        <v>56</v>
      </c>
    </row>
    <row r="614" spans="1:9">
      <c r="A614" s="4" t="s">
        <v>620</v>
      </c>
      <c r="B614" s="7">
        <v>68500</v>
      </c>
      <c r="C614" s="7">
        <v>11000</v>
      </c>
      <c r="D614" s="7">
        <v>52300</v>
      </c>
      <c r="E614" s="7">
        <v>9600</v>
      </c>
      <c r="F614" s="7">
        <v>2400</v>
      </c>
      <c r="G614" s="7" t="s">
        <v>14</v>
      </c>
      <c r="H614" s="7">
        <v>4600</v>
      </c>
      <c r="I614" s="7" t="s">
        <v>14</v>
      </c>
    </row>
    <row r="615" spans="1:9">
      <c r="A615" s="4" t="s">
        <v>621</v>
      </c>
      <c r="B615" s="7">
        <v>67000</v>
      </c>
      <c r="C615" s="7">
        <v>11000</v>
      </c>
      <c r="D615" s="7">
        <v>47800</v>
      </c>
      <c r="E615" s="7">
        <v>9300</v>
      </c>
      <c r="F615" s="7">
        <v>5800</v>
      </c>
      <c r="G615" s="7">
        <v>3200</v>
      </c>
      <c r="H615" s="7">
        <v>4000</v>
      </c>
      <c r="I615" s="7" t="s">
        <v>14</v>
      </c>
    </row>
    <row r="616" spans="1:9">
      <c r="A616" s="4" t="s">
        <v>622</v>
      </c>
      <c r="B616" s="7">
        <v>48100</v>
      </c>
      <c r="C616" s="7">
        <v>7500</v>
      </c>
      <c r="D616" s="7">
        <v>35500</v>
      </c>
      <c r="E616" s="7">
        <v>6400</v>
      </c>
      <c r="F616" s="7" t="s">
        <v>56</v>
      </c>
      <c r="G616" s="7" t="s">
        <v>56</v>
      </c>
      <c r="H616" s="7" t="s">
        <v>56</v>
      </c>
      <c r="I616" s="7" t="s">
        <v>56</v>
      </c>
    </row>
    <row r="617" spans="1:9">
      <c r="A617" s="4" t="s">
        <v>623</v>
      </c>
      <c r="B617" s="7">
        <v>71600</v>
      </c>
      <c r="C617" s="7">
        <v>7900</v>
      </c>
      <c r="D617" s="7">
        <v>57700</v>
      </c>
      <c r="E617" s="7">
        <v>7100</v>
      </c>
      <c r="F617" s="7">
        <v>3400</v>
      </c>
      <c r="G617" s="7">
        <v>1700</v>
      </c>
      <c r="H617" s="7">
        <v>1600</v>
      </c>
      <c r="I617" s="7" t="s">
        <v>14</v>
      </c>
    </row>
    <row r="618" spans="1:9">
      <c r="A618" s="4" t="s">
        <v>624</v>
      </c>
      <c r="B618" s="7">
        <v>48700</v>
      </c>
      <c r="C618" s="7">
        <v>3600</v>
      </c>
      <c r="D618" s="7">
        <v>36900</v>
      </c>
      <c r="E618" s="7">
        <v>3100</v>
      </c>
      <c r="F618" s="7">
        <v>1300</v>
      </c>
      <c r="G618" s="7">
        <v>600</v>
      </c>
      <c r="H618" s="7">
        <v>2200</v>
      </c>
      <c r="I618" s="7">
        <v>800</v>
      </c>
    </row>
    <row r="619" spans="1:9">
      <c r="A619" s="4" t="s">
        <v>625</v>
      </c>
      <c r="B619" s="7">
        <v>68100</v>
      </c>
      <c r="C619" s="7">
        <v>7000</v>
      </c>
      <c r="D619" s="7">
        <v>57800</v>
      </c>
      <c r="E619" s="7">
        <v>6500</v>
      </c>
      <c r="F619" s="7">
        <v>1500</v>
      </c>
      <c r="G619" s="7" t="s">
        <v>14</v>
      </c>
      <c r="H619" s="7">
        <v>3100</v>
      </c>
      <c r="I619" s="7">
        <v>1500</v>
      </c>
    </row>
    <row r="620" spans="1:9">
      <c r="A620" s="4" t="s">
        <v>626</v>
      </c>
      <c r="B620" s="7">
        <v>59600</v>
      </c>
      <c r="C620" s="7">
        <v>4800</v>
      </c>
      <c r="D620" s="7">
        <v>44800</v>
      </c>
      <c r="E620" s="7">
        <v>4100</v>
      </c>
      <c r="F620" s="7">
        <v>2600</v>
      </c>
      <c r="G620" s="7">
        <v>1000</v>
      </c>
      <c r="H620" s="7">
        <v>3300</v>
      </c>
      <c r="I620" s="7">
        <v>1100</v>
      </c>
    </row>
    <row r="621" spans="1:9">
      <c r="A621" s="4" t="s">
        <v>627</v>
      </c>
      <c r="B621" s="7">
        <v>52600</v>
      </c>
      <c r="C621" s="7">
        <v>7900</v>
      </c>
      <c r="D621" s="7">
        <v>40600</v>
      </c>
      <c r="E621" s="7">
        <v>7000</v>
      </c>
      <c r="F621" s="7">
        <v>1800</v>
      </c>
      <c r="G621" s="7" t="s">
        <v>14</v>
      </c>
      <c r="H621" s="7">
        <v>1900</v>
      </c>
      <c r="I621" s="7" t="s">
        <v>14</v>
      </c>
    </row>
    <row r="622" spans="1:9">
      <c r="A622" s="4" t="s">
        <v>628</v>
      </c>
      <c r="B622" s="7">
        <v>71400</v>
      </c>
      <c r="C622" s="7">
        <v>8700</v>
      </c>
      <c r="D622" s="7">
        <v>56500</v>
      </c>
      <c r="E622" s="7">
        <v>7700</v>
      </c>
      <c r="F622" s="7">
        <v>1800</v>
      </c>
      <c r="G622" s="7" t="s">
        <v>14</v>
      </c>
      <c r="H622" s="7">
        <v>1600</v>
      </c>
      <c r="I622" s="7" t="s">
        <v>14</v>
      </c>
    </row>
    <row r="623" spans="1:9">
      <c r="A623" s="4" t="s">
        <v>629</v>
      </c>
      <c r="B623" s="7">
        <v>73500</v>
      </c>
      <c r="C623" s="7">
        <v>6300</v>
      </c>
      <c r="D623" s="7">
        <v>60500</v>
      </c>
      <c r="E623" s="7">
        <v>5700</v>
      </c>
      <c r="F623" s="7">
        <v>2100</v>
      </c>
      <c r="G623" s="7">
        <v>1000</v>
      </c>
      <c r="H623" s="7">
        <v>4100</v>
      </c>
      <c r="I623" s="7">
        <v>1500</v>
      </c>
    </row>
    <row r="624" spans="1:9">
      <c r="A624" s="4" t="s">
        <v>630</v>
      </c>
      <c r="B624" s="7">
        <v>70300</v>
      </c>
      <c r="C624" s="7">
        <v>6400</v>
      </c>
      <c r="D624" s="7">
        <v>54500</v>
      </c>
      <c r="E624" s="7">
        <v>5600</v>
      </c>
      <c r="F624" s="7">
        <v>2200</v>
      </c>
      <c r="G624" s="7">
        <v>1100</v>
      </c>
      <c r="H624" s="7">
        <v>4400</v>
      </c>
      <c r="I624" s="7">
        <v>1600</v>
      </c>
    </row>
    <row r="625" spans="1:9">
      <c r="A625" s="4" t="s">
        <v>631</v>
      </c>
      <c r="B625" s="7">
        <v>56000</v>
      </c>
      <c r="C625" s="7">
        <v>4300</v>
      </c>
      <c r="D625" s="7">
        <v>45800</v>
      </c>
      <c r="E625" s="7">
        <v>3800</v>
      </c>
      <c r="F625" s="7">
        <v>1000</v>
      </c>
      <c r="G625" s="7">
        <v>600</v>
      </c>
      <c r="H625" s="7">
        <v>1800</v>
      </c>
      <c r="I625" s="7">
        <v>800</v>
      </c>
    </row>
    <row r="626" spans="1:9">
      <c r="A626" s="4" t="s">
        <v>632</v>
      </c>
      <c r="B626" s="7">
        <v>59100</v>
      </c>
      <c r="C626" s="7">
        <v>4200</v>
      </c>
      <c r="D626" s="7">
        <v>45700</v>
      </c>
      <c r="E626" s="7">
        <v>3700</v>
      </c>
      <c r="F626" s="7">
        <v>2500</v>
      </c>
      <c r="G626" s="7">
        <v>900</v>
      </c>
      <c r="H626" s="7">
        <v>1900</v>
      </c>
      <c r="I626" s="7">
        <v>700</v>
      </c>
    </row>
    <row r="627" spans="1:9">
      <c r="A627" s="4" t="s">
        <v>633</v>
      </c>
      <c r="B627" s="7">
        <v>61100</v>
      </c>
      <c r="C627" s="7">
        <v>8400</v>
      </c>
      <c r="D627" s="7">
        <v>47400</v>
      </c>
      <c r="E627" s="7">
        <v>7400</v>
      </c>
      <c r="F627" s="7">
        <v>1600</v>
      </c>
      <c r="G627" s="7" t="s">
        <v>14</v>
      </c>
      <c r="H627" s="7">
        <v>3900</v>
      </c>
      <c r="I627" s="7">
        <v>2100</v>
      </c>
    </row>
    <row r="628" spans="1:9">
      <c r="A628" s="4" t="s">
        <v>634</v>
      </c>
      <c r="B628" s="7">
        <v>15300</v>
      </c>
      <c r="C628" s="7">
        <v>1300</v>
      </c>
      <c r="D628" s="7">
        <v>12300</v>
      </c>
      <c r="E628" s="7">
        <v>1200</v>
      </c>
      <c r="F628" s="7" t="s">
        <v>635</v>
      </c>
      <c r="G628" s="7" t="s">
        <v>14</v>
      </c>
      <c r="H628" s="7">
        <v>1100</v>
      </c>
      <c r="I628" s="7">
        <v>400</v>
      </c>
    </row>
    <row r="629" spans="1:9">
      <c r="A629" s="4" t="s">
        <v>636</v>
      </c>
      <c r="B629" s="7">
        <v>53900</v>
      </c>
      <c r="C629" s="7">
        <v>4500</v>
      </c>
      <c r="D629" s="7">
        <v>40100</v>
      </c>
      <c r="E629" s="7">
        <v>3900</v>
      </c>
      <c r="F629" s="7">
        <v>2200</v>
      </c>
      <c r="G629" s="7">
        <v>900</v>
      </c>
      <c r="H629" s="7">
        <v>3100</v>
      </c>
      <c r="I629" s="7">
        <v>1100</v>
      </c>
    </row>
    <row r="630" spans="1:9">
      <c r="A630" s="4" t="s">
        <v>637</v>
      </c>
      <c r="B630" s="7">
        <v>54900</v>
      </c>
      <c r="C630" s="7">
        <v>8100</v>
      </c>
      <c r="D630" s="7">
        <v>42500</v>
      </c>
      <c r="E630" s="7">
        <v>7100</v>
      </c>
      <c r="F630" s="7">
        <v>1200</v>
      </c>
      <c r="G630" s="7" t="s">
        <v>14</v>
      </c>
      <c r="H630" s="7">
        <v>1400</v>
      </c>
      <c r="I630" s="7" t="s">
        <v>14</v>
      </c>
    </row>
    <row r="631" spans="1:9">
      <c r="A631" s="4" t="s">
        <v>638</v>
      </c>
      <c r="B631" s="7">
        <v>60700</v>
      </c>
      <c r="C631" s="7">
        <v>4500</v>
      </c>
      <c r="D631" s="7">
        <v>46900</v>
      </c>
      <c r="E631" s="7">
        <v>3900</v>
      </c>
      <c r="F631" s="7">
        <v>1400</v>
      </c>
      <c r="G631" s="7">
        <v>700</v>
      </c>
      <c r="H631" s="7">
        <v>2100</v>
      </c>
      <c r="I631" s="7">
        <v>800</v>
      </c>
    </row>
    <row r="632" spans="1:9">
      <c r="A632" s="4" t="s">
        <v>639</v>
      </c>
      <c r="B632" s="7">
        <v>27600</v>
      </c>
      <c r="C632" s="7">
        <v>3200</v>
      </c>
      <c r="D632" s="7">
        <v>22600</v>
      </c>
      <c r="E632" s="7">
        <v>2900</v>
      </c>
      <c r="F632" s="7" t="s">
        <v>56</v>
      </c>
      <c r="G632" s="7" t="s">
        <v>56</v>
      </c>
      <c r="H632" s="7">
        <v>1300</v>
      </c>
      <c r="I632" s="7">
        <v>700</v>
      </c>
    </row>
    <row r="633" spans="1:9">
      <c r="A633" s="4" t="s">
        <v>640</v>
      </c>
      <c r="B633" s="7">
        <v>60400</v>
      </c>
      <c r="C633" s="7">
        <v>6000</v>
      </c>
      <c r="D633" s="7">
        <v>48400</v>
      </c>
      <c r="E633" s="7">
        <v>5400</v>
      </c>
      <c r="F633" s="7">
        <v>2000</v>
      </c>
      <c r="G633" s="7">
        <v>1100</v>
      </c>
      <c r="H633" s="7">
        <v>3400</v>
      </c>
      <c r="I633" s="7">
        <v>1400</v>
      </c>
    </row>
    <row r="634" spans="1:9">
      <c r="A634" s="4" t="s">
        <v>641</v>
      </c>
      <c r="B634" s="7">
        <v>51000</v>
      </c>
      <c r="C634" s="7">
        <v>5600</v>
      </c>
      <c r="D634" s="7">
        <v>41100</v>
      </c>
      <c r="E634" s="7">
        <v>5000</v>
      </c>
      <c r="F634" s="7">
        <v>2700</v>
      </c>
      <c r="G634" s="7">
        <v>1300</v>
      </c>
      <c r="H634" s="7">
        <v>1800</v>
      </c>
      <c r="I634" s="7">
        <v>1000</v>
      </c>
    </row>
    <row r="635" spans="1:9">
      <c r="A635" s="4" t="s">
        <v>642</v>
      </c>
      <c r="B635" s="7">
        <v>59900</v>
      </c>
      <c r="C635" s="7">
        <v>5200</v>
      </c>
      <c r="D635" s="7">
        <v>48200</v>
      </c>
      <c r="E635" s="7">
        <v>4700</v>
      </c>
      <c r="F635" s="7">
        <v>2200</v>
      </c>
      <c r="G635" s="7">
        <v>1000</v>
      </c>
      <c r="H635" s="7">
        <v>1900</v>
      </c>
      <c r="I635" s="7">
        <v>900</v>
      </c>
    </row>
    <row r="636" spans="1:9">
      <c r="A636" s="4" t="s">
        <v>643</v>
      </c>
      <c r="B636" s="7">
        <v>34400</v>
      </c>
      <c r="C636" s="7">
        <v>4600</v>
      </c>
      <c r="D636" s="7">
        <v>29300</v>
      </c>
      <c r="E636" s="7">
        <v>4300</v>
      </c>
      <c r="F636" s="7">
        <v>1700</v>
      </c>
      <c r="G636" s="7" t="s">
        <v>14</v>
      </c>
      <c r="H636" s="7">
        <v>1300</v>
      </c>
      <c r="I636" s="7" t="s">
        <v>14</v>
      </c>
    </row>
    <row r="637" spans="1:9">
      <c r="A637" s="4" t="s">
        <v>644</v>
      </c>
      <c r="B637" s="7">
        <v>56400</v>
      </c>
      <c r="C637" s="7">
        <v>7700</v>
      </c>
      <c r="D637" s="7">
        <v>46000</v>
      </c>
      <c r="E637" s="7">
        <v>6900</v>
      </c>
      <c r="F637" s="7">
        <v>1500</v>
      </c>
      <c r="G637" s="7" t="s">
        <v>14</v>
      </c>
      <c r="H637" s="7">
        <v>2000</v>
      </c>
      <c r="I637" s="7" t="s">
        <v>14</v>
      </c>
    </row>
    <row r="638" spans="1:9">
      <c r="A638" s="4" t="s">
        <v>645</v>
      </c>
      <c r="B638" s="7">
        <v>58800</v>
      </c>
      <c r="C638" s="7">
        <v>4100</v>
      </c>
      <c r="D638" s="7">
        <v>43000</v>
      </c>
      <c r="E638" s="7">
        <v>3500</v>
      </c>
      <c r="F638" s="7">
        <v>1400</v>
      </c>
      <c r="G638" s="7">
        <v>600</v>
      </c>
      <c r="H638" s="7">
        <v>3800</v>
      </c>
      <c r="I638" s="7">
        <v>1000</v>
      </c>
    </row>
    <row r="639" spans="1:9">
      <c r="A639" s="4" t="s">
        <v>646</v>
      </c>
      <c r="B639" s="7">
        <v>58200</v>
      </c>
      <c r="C639" s="7">
        <v>7400</v>
      </c>
      <c r="D639" s="7">
        <v>51400</v>
      </c>
      <c r="E639" s="7">
        <v>6900</v>
      </c>
      <c r="F639" s="7">
        <v>2300</v>
      </c>
      <c r="G639" s="7" t="s">
        <v>14</v>
      </c>
      <c r="H639" s="7">
        <v>1700</v>
      </c>
      <c r="I639" s="7" t="s">
        <v>14</v>
      </c>
    </row>
    <row r="640" spans="1:9">
      <c r="A640" s="4" t="s">
        <v>647</v>
      </c>
      <c r="B640" s="7">
        <v>56900</v>
      </c>
      <c r="C640" s="7">
        <v>3600</v>
      </c>
      <c r="D640" s="7">
        <v>43300</v>
      </c>
      <c r="E640" s="7">
        <v>3200</v>
      </c>
      <c r="F640" s="7">
        <v>2300</v>
      </c>
      <c r="G640" s="7">
        <v>700</v>
      </c>
      <c r="H640" s="7">
        <v>3900</v>
      </c>
      <c r="I640" s="7">
        <v>1000</v>
      </c>
    </row>
    <row r="641" spans="1:9" ht="18" customHeight="1">
      <c r="A641" s="4" t="s">
        <v>648</v>
      </c>
      <c r="B641" s="8">
        <v>40059200</v>
      </c>
      <c r="C641" s="8">
        <v>188200</v>
      </c>
      <c r="D641" s="8">
        <v>31431600</v>
      </c>
      <c r="E641" s="8">
        <v>166700</v>
      </c>
      <c r="F641" s="8">
        <v>1344200</v>
      </c>
      <c r="G641" s="8">
        <v>34500</v>
      </c>
      <c r="H641" s="8">
        <v>1841300</v>
      </c>
      <c r="I641" s="8">
        <v>40400</v>
      </c>
    </row>
    <row r="643" spans="1:9">
      <c r="A643" s="3" t="s">
        <v>649</v>
      </c>
    </row>
    <row r="644" spans="1:9">
      <c r="A644" s="3" t="s">
        <v>650</v>
      </c>
    </row>
    <row r="645" spans="1:9">
      <c r="A645" s="3" t="s">
        <v>651</v>
      </c>
    </row>
    <row r="646" spans="1:9">
      <c r="A646" s="3" t="s">
        <v>652</v>
      </c>
    </row>
    <row r="649" spans="1:9" ht="15.5">
      <c r="A649" s="1"/>
    </row>
    <row r="650" spans="1:9">
      <c r="A650" s="3"/>
    </row>
    <row r="652" spans="1:9">
      <c r="A652" s="4"/>
      <c r="B652" s="4"/>
    </row>
    <row r="653" spans="1:9">
      <c r="A653" s="4"/>
      <c r="B653" s="4"/>
    </row>
    <row r="655" spans="1:9" ht="65" customHeight="1">
      <c r="A655" s="5"/>
      <c r="B655" s="226"/>
      <c r="C655" s="227"/>
      <c r="D655" s="226"/>
      <c r="E655" s="227"/>
      <c r="F655" s="226"/>
      <c r="G655" s="227"/>
      <c r="H655" s="226"/>
      <c r="I655" s="227"/>
    </row>
    <row r="656" spans="1:9" ht="26" customHeight="1">
      <c r="B656" s="6"/>
      <c r="C656" s="6"/>
      <c r="D656" s="6"/>
      <c r="E656" s="6"/>
      <c r="F656" s="6"/>
      <c r="G656" s="6"/>
      <c r="H656" s="6"/>
      <c r="I656" s="6"/>
    </row>
    <row r="657" spans="1:9">
      <c r="A657" s="4"/>
      <c r="B657" s="7"/>
      <c r="C657" s="7"/>
      <c r="D657" s="7"/>
      <c r="E657" s="7"/>
      <c r="F657" s="7"/>
      <c r="G657" s="7"/>
      <c r="H657" s="7"/>
      <c r="I657" s="7"/>
    </row>
    <row r="658" spans="1:9">
      <c r="A658" s="4"/>
      <c r="B658" s="7"/>
      <c r="C658" s="7"/>
      <c r="D658" s="7"/>
      <c r="E658" s="7"/>
      <c r="F658" s="7"/>
      <c r="G658" s="7"/>
      <c r="H658" s="7"/>
      <c r="I658" s="7"/>
    </row>
    <row r="659" spans="1:9">
      <c r="A659" s="4"/>
      <c r="B659" s="7"/>
      <c r="C659" s="7"/>
      <c r="D659" s="7"/>
      <c r="E659" s="7"/>
      <c r="F659" s="7"/>
      <c r="G659" s="7"/>
      <c r="H659" s="7"/>
      <c r="I659" s="7"/>
    </row>
    <row r="660" spans="1:9">
      <c r="A660" s="4"/>
      <c r="B660" s="7"/>
      <c r="C660" s="7"/>
      <c r="D660" s="7"/>
      <c r="E660" s="7"/>
      <c r="F660" s="7"/>
      <c r="G660" s="7"/>
      <c r="H660" s="7"/>
      <c r="I660" s="7"/>
    </row>
    <row r="661" spans="1:9">
      <c r="A661" s="4"/>
      <c r="B661" s="7"/>
      <c r="C661" s="7"/>
      <c r="D661" s="7"/>
      <c r="E661" s="7"/>
      <c r="F661" s="7"/>
      <c r="G661" s="7"/>
      <c r="H661" s="7"/>
      <c r="I661" s="7"/>
    </row>
    <row r="662" spans="1:9">
      <c r="A662" s="4"/>
      <c r="B662" s="7"/>
      <c r="C662" s="7"/>
      <c r="D662" s="7"/>
      <c r="E662" s="7"/>
      <c r="F662" s="7"/>
      <c r="G662" s="7"/>
      <c r="H662" s="7"/>
      <c r="I662" s="7"/>
    </row>
    <row r="663" spans="1:9">
      <c r="A663" s="4"/>
      <c r="B663" s="7"/>
      <c r="C663" s="7"/>
      <c r="D663" s="7"/>
      <c r="E663" s="7"/>
      <c r="F663" s="7"/>
      <c r="G663" s="7"/>
      <c r="H663" s="7"/>
      <c r="I663" s="7"/>
    </row>
    <row r="664" spans="1:9">
      <c r="A664" s="4"/>
      <c r="B664" s="7"/>
      <c r="C664" s="7"/>
      <c r="D664" s="7"/>
      <c r="E664" s="7"/>
      <c r="F664" s="7"/>
      <c r="G664" s="7"/>
      <c r="H664" s="7"/>
      <c r="I664" s="7"/>
    </row>
    <row r="665" spans="1:9">
      <c r="A665" s="4"/>
      <c r="B665" s="7"/>
      <c r="C665" s="7"/>
      <c r="D665" s="7"/>
      <c r="E665" s="7"/>
      <c r="F665" s="7"/>
      <c r="G665" s="7"/>
      <c r="H665" s="7"/>
      <c r="I665" s="7"/>
    </row>
    <row r="666" spans="1:9">
      <c r="A666" s="4"/>
      <c r="B666" s="7"/>
      <c r="C666" s="7"/>
      <c r="D666" s="7"/>
      <c r="E666" s="7"/>
      <c r="F666" s="7"/>
      <c r="G666" s="7"/>
      <c r="H666" s="7"/>
      <c r="I666" s="7"/>
    </row>
    <row r="667" spans="1:9">
      <c r="A667" s="4"/>
      <c r="B667" s="7"/>
      <c r="C667" s="7"/>
      <c r="D667" s="7"/>
      <c r="E667" s="7"/>
      <c r="F667" s="7"/>
      <c r="G667" s="7"/>
      <c r="H667" s="7"/>
      <c r="I667" s="7"/>
    </row>
    <row r="668" spans="1:9">
      <c r="A668" s="4"/>
      <c r="B668" s="7"/>
      <c r="C668" s="7"/>
      <c r="D668" s="7"/>
      <c r="E668" s="7"/>
      <c r="F668" s="7"/>
      <c r="G668" s="7"/>
      <c r="H668" s="7"/>
      <c r="I668" s="7"/>
    </row>
    <row r="669" spans="1:9">
      <c r="A669" s="4"/>
      <c r="B669" s="7"/>
      <c r="C669" s="7"/>
      <c r="D669" s="7"/>
      <c r="E669" s="7"/>
      <c r="F669" s="7"/>
      <c r="G669" s="7"/>
      <c r="H669" s="7"/>
      <c r="I669" s="7"/>
    </row>
    <row r="670" spans="1:9">
      <c r="A670" s="4"/>
      <c r="B670" s="7"/>
      <c r="C670" s="7"/>
      <c r="D670" s="7"/>
      <c r="E670" s="7"/>
      <c r="F670" s="7"/>
      <c r="G670" s="7"/>
      <c r="H670" s="7"/>
      <c r="I670" s="7"/>
    </row>
    <row r="671" spans="1:9">
      <c r="A671" s="4"/>
      <c r="B671" s="7"/>
      <c r="C671" s="7"/>
      <c r="D671" s="7"/>
      <c r="E671" s="7"/>
      <c r="F671" s="7"/>
      <c r="G671" s="7"/>
      <c r="H671" s="7"/>
      <c r="I671" s="7"/>
    </row>
    <row r="672" spans="1:9">
      <c r="A672" s="4"/>
      <c r="B672" s="7"/>
      <c r="C672" s="7"/>
      <c r="D672" s="7"/>
      <c r="E672" s="7"/>
      <c r="F672" s="7"/>
      <c r="G672" s="7"/>
      <c r="H672" s="7"/>
      <c r="I672" s="7"/>
    </row>
    <row r="673" spans="1:9">
      <c r="A673" s="4"/>
      <c r="B673" s="7"/>
      <c r="C673" s="7"/>
      <c r="D673" s="7"/>
      <c r="E673" s="7"/>
      <c r="F673" s="7"/>
      <c r="G673" s="7"/>
      <c r="H673" s="7"/>
      <c r="I673" s="7"/>
    </row>
    <row r="674" spans="1:9">
      <c r="A674" s="4"/>
      <c r="B674" s="7"/>
      <c r="C674" s="7"/>
      <c r="D674" s="7"/>
      <c r="E674" s="7"/>
      <c r="F674" s="7"/>
      <c r="G674" s="7"/>
      <c r="H674" s="7"/>
      <c r="I674" s="7"/>
    </row>
    <row r="675" spans="1:9">
      <c r="A675" s="4"/>
      <c r="B675" s="7"/>
      <c r="C675" s="7"/>
      <c r="D675" s="7"/>
      <c r="E675" s="7"/>
      <c r="F675" s="7"/>
      <c r="G675" s="7"/>
      <c r="H675" s="7"/>
      <c r="I675" s="7"/>
    </row>
    <row r="676" spans="1:9">
      <c r="A676" s="4"/>
      <c r="B676" s="7"/>
      <c r="C676" s="7"/>
      <c r="D676" s="7"/>
      <c r="E676" s="7"/>
      <c r="F676" s="7"/>
      <c r="G676" s="7"/>
      <c r="H676" s="7"/>
      <c r="I676" s="7"/>
    </row>
    <row r="677" spans="1:9">
      <c r="A677" s="4"/>
      <c r="B677" s="7"/>
      <c r="C677" s="7"/>
      <c r="D677" s="7"/>
      <c r="E677" s="7"/>
      <c r="F677" s="7"/>
      <c r="G677" s="7"/>
      <c r="H677" s="7"/>
      <c r="I677" s="7"/>
    </row>
    <row r="678" spans="1:9">
      <c r="A678" s="4"/>
      <c r="B678" s="7"/>
      <c r="C678" s="7"/>
      <c r="D678" s="7"/>
      <c r="E678" s="7"/>
      <c r="F678" s="7"/>
      <c r="G678" s="7"/>
      <c r="H678" s="7"/>
      <c r="I678" s="7"/>
    </row>
    <row r="679" spans="1:9">
      <c r="A679" s="4"/>
      <c r="B679" s="7"/>
      <c r="C679" s="7"/>
      <c r="D679" s="7"/>
      <c r="E679" s="7"/>
      <c r="F679" s="7"/>
      <c r="G679" s="7"/>
      <c r="H679" s="7"/>
      <c r="I679" s="7"/>
    </row>
    <row r="680" spans="1:9">
      <c r="A680" s="4"/>
      <c r="B680" s="7"/>
      <c r="C680" s="7"/>
      <c r="D680" s="7"/>
      <c r="E680" s="7"/>
      <c r="F680" s="7"/>
      <c r="G680" s="7"/>
      <c r="H680" s="7"/>
      <c r="I680" s="7"/>
    </row>
    <row r="681" spans="1:9">
      <c r="A681" s="4"/>
      <c r="B681" s="7"/>
      <c r="C681" s="7"/>
      <c r="D681" s="7"/>
      <c r="E681" s="7"/>
      <c r="F681" s="7"/>
      <c r="G681" s="7"/>
      <c r="H681" s="7"/>
      <c r="I681" s="7"/>
    </row>
    <row r="682" spans="1:9">
      <c r="A682" s="4"/>
      <c r="B682" s="7"/>
      <c r="C682" s="7"/>
      <c r="D682" s="7"/>
      <c r="E682" s="7"/>
      <c r="F682" s="7"/>
      <c r="G682" s="7"/>
      <c r="H682" s="7"/>
      <c r="I682" s="7"/>
    </row>
    <row r="683" spans="1:9">
      <c r="A683" s="4"/>
      <c r="B683" s="7"/>
      <c r="C683" s="7"/>
      <c r="D683" s="7"/>
      <c r="E683" s="7"/>
      <c r="F683" s="7"/>
      <c r="G683" s="7"/>
      <c r="H683" s="7"/>
      <c r="I683" s="7"/>
    </row>
    <row r="684" spans="1:9">
      <c r="A684" s="4"/>
      <c r="B684" s="7"/>
      <c r="C684" s="7"/>
      <c r="D684" s="7"/>
      <c r="E684" s="7"/>
      <c r="F684" s="7"/>
      <c r="G684" s="7"/>
      <c r="H684" s="7"/>
      <c r="I684" s="7"/>
    </row>
    <row r="685" spans="1:9">
      <c r="A685" s="4"/>
      <c r="B685" s="7"/>
      <c r="C685" s="7"/>
      <c r="D685" s="7"/>
      <c r="E685" s="7"/>
      <c r="F685" s="7"/>
      <c r="G685" s="7"/>
      <c r="H685" s="7"/>
      <c r="I685" s="7"/>
    </row>
    <row r="686" spans="1:9">
      <c r="A686" s="4"/>
      <c r="B686" s="7"/>
      <c r="C686" s="7"/>
      <c r="D686" s="7"/>
      <c r="E686" s="7"/>
      <c r="F686" s="7"/>
      <c r="G686" s="7"/>
      <c r="H686" s="7"/>
      <c r="I686" s="7"/>
    </row>
    <row r="687" spans="1:9">
      <c r="A687" s="4"/>
      <c r="B687" s="7"/>
      <c r="C687" s="7"/>
      <c r="D687" s="7"/>
      <c r="E687" s="7"/>
      <c r="F687" s="7"/>
      <c r="G687" s="7"/>
      <c r="H687" s="7"/>
      <c r="I687" s="7"/>
    </row>
    <row r="688" spans="1:9">
      <c r="A688" s="4"/>
      <c r="B688" s="7"/>
      <c r="C688" s="7"/>
      <c r="D688" s="7"/>
      <c r="E688" s="7"/>
      <c r="F688" s="7"/>
      <c r="G688" s="7"/>
      <c r="H688" s="7"/>
      <c r="I688" s="7"/>
    </row>
    <row r="689" spans="1:9">
      <c r="A689" s="4"/>
      <c r="B689" s="7"/>
      <c r="C689" s="7"/>
      <c r="D689" s="7"/>
      <c r="E689" s="7"/>
      <c r="F689" s="7"/>
      <c r="G689" s="7"/>
      <c r="H689" s="7"/>
      <c r="I689" s="7"/>
    </row>
    <row r="690" spans="1:9">
      <c r="A690" s="4"/>
      <c r="B690" s="7"/>
      <c r="C690" s="7"/>
      <c r="D690" s="7"/>
      <c r="E690" s="7"/>
      <c r="F690" s="7"/>
      <c r="G690" s="7"/>
      <c r="H690" s="7"/>
      <c r="I690" s="7"/>
    </row>
    <row r="691" spans="1:9">
      <c r="A691" s="4"/>
      <c r="B691" s="7"/>
      <c r="C691" s="7"/>
      <c r="D691" s="7"/>
      <c r="E691" s="7"/>
      <c r="F691" s="7"/>
      <c r="G691" s="7"/>
      <c r="H691" s="7"/>
      <c r="I691" s="7"/>
    </row>
    <row r="692" spans="1:9">
      <c r="A692" s="4"/>
      <c r="B692" s="7"/>
      <c r="C692" s="7"/>
      <c r="D692" s="7"/>
      <c r="E692" s="7"/>
      <c r="F692" s="7"/>
      <c r="G692" s="7"/>
      <c r="H692" s="7"/>
      <c r="I692" s="7"/>
    </row>
    <row r="693" spans="1:9">
      <c r="A693" s="4"/>
      <c r="B693" s="7"/>
      <c r="C693" s="7"/>
      <c r="D693" s="7"/>
      <c r="E693" s="7"/>
      <c r="F693" s="7"/>
      <c r="G693" s="7"/>
      <c r="H693" s="7"/>
      <c r="I693" s="7"/>
    </row>
    <row r="694" spans="1:9">
      <c r="A694" s="4"/>
      <c r="B694" s="7"/>
      <c r="C694" s="7"/>
      <c r="D694" s="7"/>
      <c r="E694" s="7"/>
      <c r="F694" s="7"/>
      <c r="G694" s="7"/>
      <c r="H694" s="7"/>
      <c r="I694" s="7"/>
    </row>
    <row r="695" spans="1:9">
      <c r="A695" s="4"/>
      <c r="B695" s="7"/>
      <c r="C695" s="7"/>
      <c r="D695" s="7"/>
      <c r="E695" s="7"/>
      <c r="F695" s="7"/>
      <c r="G695" s="7"/>
      <c r="H695" s="7"/>
      <c r="I695" s="7"/>
    </row>
    <row r="696" spans="1:9">
      <c r="A696" s="4"/>
      <c r="B696" s="7"/>
      <c r="C696" s="7"/>
      <c r="D696" s="7"/>
      <c r="E696" s="7"/>
      <c r="F696" s="7"/>
      <c r="G696" s="7"/>
      <c r="H696" s="7"/>
      <c r="I696" s="7"/>
    </row>
    <row r="697" spans="1:9">
      <c r="A697" s="4"/>
      <c r="B697" s="7"/>
      <c r="C697" s="7"/>
      <c r="D697" s="7"/>
      <c r="E697" s="7"/>
      <c r="F697" s="7"/>
      <c r="G697" s="7"/>
      <c r="H697" s="7"/>
      <c r="I697" s="7"/>
    </row>
    <row r="698" spans="1:9">
      <c r="A698" s="4"/>
      <c r="B698" s="7"/>
      <c r="C698" s="7"/>
      <c r="D698" s="7"/>
      <c r="E698" s="7"/>
      <c r="F698" s="7"/>
      <c r="G698" s="7"/>
      <c r="H698" s="7"/>
      <c r="I698" s="7"/>
    </row>
    <row r="699" spans="1:9">
      <c r="A699" s="4"/>
      <c r="B699" s="7"/>
      <c r="C699" s="7"/>
      <c r="D699" s="7"/>
      <c r="E699" s="7"/>
      <c r="F699" s="7"/>
      <c r="G699" s="7"/>
      <c r="H699" s="7"/>
      <c r="I699" s="7"/>
    </row>
    <row r="700" spans="1:9">
      <c r="A700" s="4"/>
      <c r="B700" s="7"/>
      <c r="C700" s="7"/>
      <c r="D700" s="7"/>
      <c r="E700" s="7"/>
      <c r="F700" s="7"/>
      <c r="G700" s="7"/>
      <c r="H700" s="7"/>
      <c r="I700" s="7"/>
    </row>
    <row r="701" spans="1:9">
      <c r="A701" s="4"/>
      <c r="B701" s="7"/>
      <c r="C701" s="7"/>
      <c r="D701" s="7"/>
      <c r="E701" s="7"/>
      <c r="F701" s="7"/>
      <c r="G701" s="7"/>
      <c r="H701" s="7"/>
      <c r="I701" s="7"/>
    </row>
    <row r="702" spans="1:9">
      <c r="A702" s="4"/>
      <c r="B702" s="7"/>
      <c r="C702" s="7"/>
      <c r="D702" s="7"/>
      <c r="E702" s="7"/>
      <c r="F702" s="7"/>
      <c r="G702" s="7"/>
      <c r="H702" s="7"/>
      <c r="I702" s="7"/>
    </row>
    <row r="703" spans="1:9">
      <c r="A703" s="4"/>
      <c r="B703" s="7"/>
      <c r="C703" s="7"/>
      <c r="D703" s="7"/>
      <c r="E703" s="7"/>
      <c r="F703" s="7"/>
      <c r="G703" s="7"/>
      <c r="H703" s="7"/>
      <c r="I703" s="7"/>
    </row>
    <row r="704" spans="1:9">
      <c r="A704" s="4"/>
      <c r="B704" s="7"/>
      <c r="C704" s="7"/>
      <c r="D704" s="7"/>
      <c r="E704" s="7"/>
      <c r="F704" s="7"/>
      <c r="G704" s="7"/>
      <c r="H704" s="7"/>
      <c r="I704" s="7"/>
    </row>
    <row r="705" spans="1:9">
      <c r="A705" s="4"/>
      <c r="B705" s="7"/>
      <c r="C705" s="7"/>
      <c r="D705" s="7"/>
      <c r="E705" s="7"/>
      <c r="F705" s="7"/>
      <c r="G705" s="7"/>
      <c r="H705" s="7"/>
      <c r="I705" s="7"/>
    </row>
    <row r="706" spans="1:9">
      <c r="A706" s="4"/>
      <c r="B706" s="7"/>
      <c r="C706" s="7"/>
      <c r="D706" s="7"/>
      <c r="E706" s="7"/>
      <c r="F706" s="7"/>
      <c r="G706" s="7"/>
      <c r="H706" s="7"/>
      <c r="I706" s="7"/>
    </row>
    <row r="707" spans="1:9">
      <c r="A707" s="4"/>
      <c r="B707" s="7"/>
      <c r="C707" s="7"/>
      <c r="D707" s="7"/>
      <c r="E707" s="7"/>
      <c r="F707" s="7"/>
      <c r="G707" s="7"/>
      <c r="H707" s="7"/>
      <c r="I707" s="7"/>
    </row>
    <row r="708" spans="1:9">
      <c r="A708" s="4"/>
      <c r="B708" s="7"/>
      <c r="C708" s="7"/>
      <c r="D708" s="7"/>
      <c r="E708" s="7"/>
      <c r="F708" s="7"/>
      <c r="G708" s="7"/>
      <c r="H708" s="7"/>
      <c r="I708" s="7"/>
    </row>
    <row r="709" spans="1:9">
      <c r="A709" s="4"/>
      <c r="B709" s="7"/>
      <c r="C709" s="7"/>
      <c r="D709" s="7"/>
      <c r="E709" s="7"/>
      <c r="F709" s="7"/>
      <c r="G709" s="7"/>
      <c r="H709" s="7"/>
      <c r="I709" s="7"/>
    </row>
    <row r="710" spans="1:9">
      <c r="A710" s="4"/>
      <c r="B710" s="7"/>
      <c r="C710" s="7"/>
      <c r="D710" s="7"/>
      <c r="E710" s="7"/>
      <c r="F710" s="7"/>
      <c r="G710" s="7"/>
      <c r="H710" s="7"/>
      <c r="I710" s="7"/>
    </row>
    <row r="711" spans="1:9">
      <c r="A711" s="4"/>
      <c r="B711" s="7"/>
      <c r="C711" s="7"/>
      <c r="D711" s="7"/>
      <c r="E711" s="7"/>
      <c r="F711" s="7"/>
      <c r="G711" s="7"/>
      <c r="H711" s="7"/>
      <c r="I711" s="7"/>
    </row>
    <row r="712" spans="1:9">
      <c r="A712" s="4"/>
      <c r="B712" s="7"/>
      <c r="C712" s="7"/>
      <c r="D712" s="7"/>
      <c r="E712" s="7"/>
      <c r="F712" s="7"/>
      <c r="G712" s="7"/>
      <c r="H712" s="7"/>
      <c r="I712" s="7"/>
    </row>
    <row r="713" spans="1:9">
      <c r="A713" s="4"/>
      <c r="B713" s="7"/>
      <c r="C713" s="7"/>
      <c r="D713" s="7"/>
      <c r="E713" s="7"/>
      <c r="F713" s="7"/>
      <c r="G713" s="7"/>
      <c r="H713" s="7"/>
      <c r="I713" s="7"/>
    </row>
    <row r="714" spans="1:9">
      <c r="A714" s="4"/>
      <c r="B714" s="7"/>
      <c r="C714" s="7"/>
      <c r="D714" s="7"/>
      <c r="E714" s="7"/>
      <c r="F714" s="7"/>
      <c r="G714" s="7"/>
      <c r="H714" s="7"/>
      <c r="I714" s="7"/>
    </row>
    <row r="715" spans="1:9">
      <c r="A715" s="4"/>
      <c r="B715" s="7"/>
      <c r="C715" s="7"/>
      <c r="D715" s="7"/>
      <c r="E715" s="7"/>
      <c r="F715" s="7"/>
      <c r="G715" s="7"/>
      <c r="H715" s="7"/>
      <c r="I715" s="7"/>
    </row>
    <row r="716" spans="1:9">
      <c r="A716" s="4"/>
      <c r="B716" s="7"/>
      <c r="C716" s="7"/>
      <c r="D716" s="7"/>
      <c r="E716" s="7"/>
      <c r="F716" s="7"/>
      <c r="G716" s="7"/>
      <c r="H716" s="7"/>
      <c r="I716" s="7"/>
    </row>
    <row r="717" spans="1:9">
      <c r="A717" s="4"/>
      <c r="B717" s="7"/>
      <c r="C717" s="7"/>
      <c r="D717" s="7"/>
      <c r="E717" s="7"/>
      <c r="F717" s="7"/>
      <c r="G717" s="7"/>
      <c r="H717" s="7"/>
      <c r="I717" s="7"/>
    </row>
    <row r="718" spans="1:9">
      <c r="A718" s="4"/>
      <c r="B718" s="7"/>
      <c r="C718" s="7"/>
      <c r="D718" s="7"/>
      <c r="E718" s="7"/>
      <c r="F718" s="7"/>
      <c r="G718" s="7"/>
      <c r="H718" s="7"/>
      <c r="I718" s="7"/>
    </row>
    <row r="719" spans="1:9">
      <c r="A719" s="4"/>
      <c r="B719" s="7"/>
      <c r="C719" s="7"/>
      <c r="D719" s="7"/>
      <c r="E719" s="7"/>
      <c r="F719" s="7"/>
      <c r="G719" s="7"/>
      <c r="H719" s="7"/>
      <c r="I719" s="7"/>
    </row>
    <row r="720" spans="1:9">
      <c r="A720" s="4"/>
      <c r="B720" s="7"/>
      <c r="C720" s="7"/>
      <c r="D720" s="7"/>
      <c r="E720" s="7"/>
      <c r="F720" s="7"/>
      <c r="G720" s="7"/>
      <c r="H720" s="7"/>
      <c r="I720" s="7"/>
    </row>
    <row r="721" spans="1:9">
      <c r="A721" s="4"/>
      <c r="B721" s="7"/>
      <c r="C721" s="7"/>
      <c r="D721" s="7"/>
      <c r="E721" s="7"/>
      <c r="F721" s="7"/>
      <c r="G721" s="7"/>
      <c r="H721" s="7"/>
      <c r="I721" s="7"/>
    </row>
    <row r="722" spans="1:9">
      <c r="A722" s="4"/>
      <c r="B722" s="7"/>
      <c r="C722" s="7"/>
      <c r="D722" s="7"/>
      <c r="E722" s="7"/>
      <c r="F722" s="7"/>
      <c r="G722" s="7"/>
      <c r="H722" s="7"/>
      <c r="I722" s="7"/>
    </row>
    <row r="723" spans="1:9">
      <c r="A723" s="4"/>
      <c r="B723" s="7"/>
      <c r="C723" s="7"/>
      <c r="D723" s="7"/>
      <c r="E723" s="7"/>
      <c r="F723" s="7"/>
      <c r="G723" s="7"/>
      <c r="H723" s="7"/>
      <c r="I723" s="7"/>
    </row>
    <row r="724" spans="1:9">
      <c r="A724" s="4"/>
      <c r="B724" s="7"/>
      <c r="C724" s="7"/>
      <c r="D724" s="7"/>
      <c r="E724" s="7"/>
      <c r="F724" s="7"/>
      <c r="G724" s="7"/>
      <c r="H724" s="7"/>
      <c r="I724" s="7"/>
    </row>
    <row r="725" spans="1:9">
      <c r="A725" s="4"/>
      <c r="B725" s="7"/>
      <c r="C725" s="7"/>
      <c r="D725" s="7"/>
      <c r="E725" s="7"/>
      <c r="F725" s="7"/>
      <c r="G725" s="7"/>
      <c r="H725" s="7"/>
      <c r="I725" s="7"/>
    </row>
    <row r="726" spans="1:9">
      <c r="A726" s="4"/>
      <c r="B726" s="7"/>
      <c r="C726" s="7"/>
      <c r="D726" s="7"/>
      <c r="E726" s="7"/>
      <c r="F726" s="7"/>
      <c r="G726" s="7"/>
      <c r="H726" s="7"/>
      <c r="I726" s="7"/>
    </row>
    <row r="727" spans="1:9">
      <c r="A727" s="4"/>
      <c r="B727" s="7"/>
      <c r="C727" s="7"/>
      <c r="D727" s="7"/>
      <c r="E727" s="7"/>
      <c r="F727" s="7"/>
      <c r="G727" s="7"/>
      <c r="H727" s="7"/>
      <c r="I727" s="7"/>
    </row>
    <row r="728" spans="1:9">
      <c r="A728" s="4"/>
      <c r="B728" s="7"/>
      <c r="C728" s="7"/>
      <c r="D728" s="7"/>
      <c r="E728" s="7"/>
      <c r="F728" s="7"/>
      <c r="G728" s="7"/>
      <c r="H728" s="7"/>
      <c r="I728" s="7"/>
    </row>
    <row r="729" spans="1:9">
      <c r="A729" s="4"/>
      <c r="B729" s="7"/>
      <c r="C729" s="7"/>
      <c r="D729" s="7"/>
      <c r="E729" s="7"/>
      <c r="F729" s="7"/>
      <c r="G729" s="7"/>
      <c r="H729" s="7"/>
      <c r="I729" s="7"/>
    </row>
    <row r="730" spans="1:9">
      <c r="A730" s="4"/>
      <c r="B730" s="7"/>
      <c r="C730" s="7"/>
      <c r="D730" s="7"/>
      <c r="E730" s="7"/>
      <c r="F730" s="7"/>
      <c r="G730" s="7"/>
      <c r="H730" s="7"/>
      <c r="I730" s="7"/>
    </row>
    <row r="731" spans="1:9">
      <c r="A731" s="4"/>
      <c r="B731" s="7"/>
      <c r="C731" s="7"/>
      <c r="D731" s="7"/>
      <c r="E731" s="7"/>
      <c r="F731" s="7"/>
      <c r="G731" s="7"/>
      <c r="H731" s="7"/>
      <c r="I731" s="7"/>
    </row>
    <row r="732" spans="1:9">
      <c r="A732" s="4"/>
      <c r="B732" s="7"/>
      <c r="C732" s="7"/>
      <c r="D732" s="7"/>
      <c r="E732" s="7"/>
      <c r="F732" s="7"/>
      <c r="G732" s="7"/>
      <c r="H732" s="7"/>
      <c r="I732" s="7"/>
    </row>
    <row r="733" spans="1:9">
      <c r="A733" s="4"/>
      <c r="B733" s="7"/>
      <c r="C733" s="7"/>
      <c r="D733" s="7"/>
      <c r="E733" s="7"/>
      <c r="F733" s="7"/>
      <c r="G733" s="7"/>
      <c r="H733" s="7"/>
      <c r="I733" s="7"/>
    </row>
    <row r="734" spans="1:9">
      <c r="A734" s="4"/>
      <c r="B734" s="7"/>
      <c r="C734" s="7"/>
      <c r="D734" s="7"/>
      <c r="E734" s="7"/>
      <c r="F734" s="7"/>
      <c r="G734" s="7"/>
      <c r="H734" s="7"/>
      <c r="I734" s="7"/>
    </row>
    <row r="735" spans="1:9">
      <c r="A735" s="4"/>
      <c r="B735" s="7"/>
      <c r="C735" s="7"/>
      <c r="D735" s="7"/>
      <c r="E735" s="7"/>
      <c r="F735" s="7"/>
      <c r="G735" s="7"/>
      <c r="H735" s="7"/>
      <c r="I735" s="7"/>
    </row>
    <row r="736" spans="1:9">
      <c r="A736" s="4"/>
      <c r="B736" s="7"/>
      <c r="C736" s="7"/>
      <c r="D736" s="7"/>
      <c r="E736" s="7"/>
      <c r="F736" s="7"/>
      <c r="G736" s="7"/>
      <c r="H736" s="7"/>
      <c r="I736" s="7"/>
    </row>
    <row r="737" spans="1:9">
      <c r="A737" s="4"/>
      <c r="B737" s="7"/>
      <c r="C737" s="7"/>
      <c r="D737" s="7"/>
      <c r="E737" s="7"/>
      <c r="F737" s="7"/>
      <c r="G737" s="7"/>
      <c r="H737" s="7"/>
      <c r="I737" s="7"/>
    </row>
    <row r="738" spans="1:9">
      <c r="A738" s="4"/>
      <c r="B738" s="7"/>
      <c r="C738" s="7"/>
      <c r="D738" s="7"/>
      <c r="E738" s="7"/>
      <c r="F738" s="7"/>
      <c r="G738" s="7"/>
      <c r="H738" s="7"/>
      <c r="I738" s="7"/>
    </row>
    <row r="739" spans="1:9">
      <c r="A739" s="4"/>
      <c r="B739" s="7"/>
      <c r="C739" s="7"/>
      <c r="D739" s="7"/>
      <c r="E739" s="7"/>
      <c r="F739" s="7"/>
      <c r="G739" s="7"/>
      <c r="H739" s="7"/>
      <c r="I739" s="7"/>
    </row>
    <row r="740" spans="1:9">
      <c r="A740" s="4"/>
      <c r="B740" s="7"/>
      <c r="C740" s="7"/>
      <c r="D740" s="7"/>
      <c r="E740" s="7"/>
      <c r="F740" s="7"/>
      <c r="G740" s="7"/>
      <c r="H740" s="7"/>
      <c r="I740" s="7"/>
    </row>
    <row r="741" spans="1:9">
      <c r="A741" s="4"/>
      <c r="B741" s="7"/>
      <c r="C741" s="7"/>
      <c r="D741" s="7"/>
      <c r="E741" s="7"/>
      <c r="F741" s="7"/>
      <c r="G741" s="7"/>
      <c r="H741" s="7"/>
      <c r="I741" s="7"/>
    </row>
    <row r="742" spans="1:9">
      <c r="A742" s="4"/>
      <c r="B742" s="7"/>
      <c r="C742" s="7"/>
      <c r="D742" s="7"/>
      <c r="E742" s="7"/>
      <c r="F742" s="7"/>
      <c r="G742" s="7"/>
      <c r="H742" s="7"/>
      <c r="I742" s="7"/>
    </row>
    <row r="743" spans="1:9">
      <c r="A743" s="4"/>
      <c r="B743" s="7"/>
      <c r="C743" s="7"/>
      <c r="D743" s="7"/>
      <c r="E743" s="7"/>
      <c r="F743" s="7"/>
      <c r="G743" s="7"/>
      <c r="H743" s="7"/>
      <c r="I743" s="7"/>
    </row>
    <row r="744" spans="1:9">
      <c r="A744" s="4"/>
      <c r="B744" s="7"/>
      <c r="C744" s="7"/>
      <c r="D744" s="7"/>
      <c r="E744" s="7"/>
      <c r="F744" s="7"/>
      <c r="G744" s="7"/>
      <c r="H744" s="7"/>
      <c r="I744" s="7"/>
    </row>
    <row r="745" spans="1:9">
      <c r="A745" s="4"/>
      <c r="B745" s="7"/>
      <c r="C745" s="7"/>
      <c r="D745" s="7"/>
      <c r="E745" s="7"/>
      <c r="F745" s="7"/>
      <c r="G745" s="7"/>
      <c r="H745" s="7"/>
      <c r="I745" s="7"/>
    </row>
    <row r="746" spans="1:9">
      <c r="A746" s="4"/>
      <c r="B746" s="7"/>
      <c r="C746" s="7"/>
      <c r="D746" s="7"/>
      <c r="E746" s="7"/>
      <c r="F746" s="7"/>
      <c r="G746" s="7"/>
      <c r="H746" s="7"/>
      <c r="I746" s="7"/>
    </row>
    <row r="747" spans="1:9">
      <c r="A747" s="4"/>
      <c r="B747" s="7"/>
      <c r="C747" s="7"/>
      <c r="D747" s="7"/>
      <c r="E747" s="7"/>
      <c r="F747" s="7"/>
      <c r="G747" s="7"/>
      <c r="H747" s="7"/>
      <c r="I747" s="7"/>
    </row>
    <row r="748" spans="1:9">
      <c r="A748" s="4"/>
      <c r="B748" s="7"/>
      <c r="C748" s="7"/>
      <c r="D748" s="7"/>
      <c r="E748" s="7"/>
      <c r="F748" s="7"/>
      <c r="G748" s="7"/>
      <c r="H748" s="7"/>
      <c r="I748" s="7"/>
    </row>
    <row r="749" spans="1:9">
      <c r="A749" s="4"/>
      <c r="B749" s="7"/>
      <c r="C749" s="7"/>
      <c r="D749" s="7"/>
      <c r="E749" s="7"/>
      <c r="F749" s="7"/>
      <c r="G749" s="7"/>
      <c r="H749" s="7"/>
      <c r="I749" s="7"/>
    </row>
    <row r="750" spans="1:9">
      <c r="A750" s="4"/>
      <c r="B750" s="7"/>
      <c r="C750" s="7"/>
      <c r="D750" s="7"/>
      <c r="E750" s="7"/>
      <c r="F750" s="7"/>
      <c r="G750" s="7"/>
      <c r="H750" s="7"/>
      <c r="I750" s="7"/>
    </row>
    <row r="751" spans="1:9">
      <c r="A751" s="4"/>
      <c r="B751" s="7"/>
      <c r="C751" s="7"/>
      <c r="D751" s="7"/>
      <c r="E751" s="7"/>
      <c r="F751" s="7"/>
      <c r="G751" s="7"/>
      <c r="H751" s="7"/>
      <c r="I751" s="7"/>
    </row>
    <row r="752" spans="1:9">
      <c r="A752" s="4"/>
      <c r="B752" s="7"/>
      <c r="C752" s="7"/>
      <c r="D752" s="7"/>
      <c r="E752" s="7"/>
      <c r="F752" s="7"/>
      <c r="G752" s="7"/>
      <c r="H752" s="7"/>
      <c r="I752" s="7"/>
    </row>
    <row r="753" spans="1:9">
      <c r="A753" s="4"/>
      <c r="B753" s="7"/>
      <c r="C753" s="7"/>
      <c r="D753" s="7"/>
      <c r="E753" s="7"/>
      <c r="F753" s="7"/>
      <c r="G753" s="7"/>
      <c r="H753" s="7"/>
      <c r="I753" s="7"/>
    </row>
    <row r="754" spans="1:9">
      <c r="A754" s="4"/>
      <c r="B754" s="7"/>
      <c r="C754" s="7"/>
      <c r="D754" s="7"/>
      <c r="E754" s="7"/>
      <c r="F754" s="7"/>
      <c r="G754" s="7"/>
      <c r="H754" s="7"/>
      <c r="I754" s="7"/>
    </row>
    <row r="755" spans="1:9">
      <c r="A755" s="4"/>
      <c r="B755" s="7"/>
      <c r="C755" s="7"/>
      <c r="D755" s="7"/>
      <c r="E755" s="7"/>
      <c r="F755" s="7"/>
      <c r="G755" s="7"/>
      <c r="H755" s="7"/>
      <c r="I755" s="7"/>
    </row>
    <row r="756" spans="1:9">
      <c r="A756" s="4"/>
      <c r="B756" s="7"/>
      <c r="C756" s="7"/>
      <c r="D756" s="7"/>
      <c r="E756" s="7"/>
      <c r="F756" s="7"/>
      <c r="G756" s="7"/>
      <c r="H756" s="7"/>
      <c r="I756" s="7"/>
    </row>
    <row r="757" spans="1:9">
      <c r="A757" s="4"/>
      <c r="B757" s="7"/>
      <c r="C757" s="7"/>
      <c r="D757" s="7"/>
      <c r="E757" s="7"/>
      <c r="F757" s="7"/>
      <c r="G757" s="7"/>
      <c r="H757" s="7"/>
      <c r="I757" s="7"/>
    </row>
    <row r="758" spans="1:9">
      <c r="A758" s="4"/>
      <c r="B758" s="7"/>
      <c r="C758" s="7"/>
      <c r="D758" s="7"/>
      <c r="E758" s="7"/>
      <c r="F758" s="7"/>
      <c r="G758" s="7"/>
      <c r="H758" s="7"/>
      <c r="I758" s="7"/>
    </row>
    <row r="759" spans="1:9">
      <c r="A759" s="4"/>
      <c r="B759" s="7"/>
      <c r="C759" s="7"/>
      <c r="D759" s="7"/>
      <c r="E759" s="7"/>
      <c r="F759" s="7"/>
      <c r="G759" s="7"/>
      <c r="H759" s="7"/>
      <c r="I759" s="7"/>
    </row>
    <row r="760" spans="1:9">
      <c r="A760" s="4"/>
      <c r="B760" s="7"/>
      <c r="C760" s="7"/>
      <c r="D760" s="7"/>
      <c r="E760" s="7"/>
      <c r="F760" s="7"/>
      <c r="G760" s="7"/>
      <c r="H760" s="7"/>
      <c r="I760" s="7"/>
    </row>
    <row r="761" spans="1:9">
      <c r="A761" s="4"/>
      <c r="B761" s="7"/>
      <c r="C761" s="7"/>
      <c r="D761" s="7"/>
      <c r="E761" s="7"/>
      <c r="F761" s="7"/>
      <c r="G761" s="7"/>
      <c r="H761" s="7"/>
      <c r="I761" s="7"/>
    </row>
    <row r="762" spans="1:9">
      <c r="A762" s="4"/>
      <c r="B762" s="7"/>
      <c r="C762" s="7"/>
      <c r="D762" s="7"/>
      <c r="E762" s="7"/>
      <c r="F762" s="7"/>
      <c r="G762" s="7"/>
      <c r="H762" s="7"/>
      <c r="I762" s="7"/>
    </row>
    <row r="763" spans="1:9">
      <c r="A763" s="4"/>
      <c r="B763" s="7"/>
      <c r="C763" s="7"/>
      <c r="D763" s="7"/>
      <c r="E763" s="7"/>
      <c r="F763" s="7"/>
      <c r="G763" s="7"/>
      <c r="H763" s="7"/>
      <c r="I763" s="7"/>
    </row>
    <row r="764" spans="1:9">
      <c r="A764" s="4"/>
      <c r="B764" s="7"/>
      <c r="C764" s="7"/>
      <c r="D764" s="7"/>
      <c r="E764" s="7"/>
      <c r="F764" s="7"/>
      <c r="G764" s="7"/>
      <c r="H764" s="7"/>
      <c r="I764" s="7"/>
    </row>
    <row r="765" spans="1:9">
      <c r="A765" s="4"/>
      <c r="B765" s="7"/>
      <c r="C765" s="7"/>
      <c r="D765" s="7"/>
      <c r="E765" s="7"/>
      <c r="F765" s="7"/>
      <c r="G765" s="7"/>
      <c r="H765" s="7"/>
      <c r="I765" s="7"/>
    </row>
    <row r="766" spans="1:9">
      <c r="A766" s="4"/>
      <c r="B766" s="7"/>
      <c r="C766" s="7"/>
      <c r="D766" s="7"/>
      <c r="E766" s="7"/>
      <c r="F766" s="7"/>
      <c r="G766" s="7"/>
      <c r="H766" s="7"/>
      <c r="I766" s="7"/>
    </row>
    <row r="767" spans="1:9">
      <c r="A767" s="4"/>
      <c r="B767" s="7"/>
      <c r="C767" s="7"/>
      <c r="D767" s="7"/>
      <c r="E767" s="7"/>
      <c r="F767" s="7"/>
      <c r="G767" s="7"/>
      <c r="H767" s="7"/>
      <c r="I767" s="7"/>
    </row>
    <row r="768" spans="1:9">
      <c r="A768" s="4"/>
      <c r="B768" s="7"/>
      <c r="C768" s="7"/>
      <c r="D768" s="7"/>
      <c r="E768" s="7"/>
      <c r="F768" s="7"/>
      <c r="G768" s="7"/>
      <c r="H768" s="7"/>
      <c r="I768" s="7"/>
    </row>
    <row r="769" spans="1:9">
      <c r="A769" s="4"/>
      <c r="B769" s="7"/>
      <c r="C769" s="7"/>
      <c r="D769" s="7"/>
      <c r="E769" s="7"/>
      <c r="F769" s="7"/>
      <c r="G769" s="7"/>
      <c r="H769" s="7"/>
      <c r="I769" s="7"/>
    </row>
    <row r="770" spans="1:9">
      <c r="A770" s="4"/>
      <c r="B770" s="7"/>
      <c r="C770" s="7"/>
      <c r="D770" s="7"/>
      <c r="E770" s="7"/>
      <c r="F770" s="7"/>
      <c r="G770" s="7"/>
      <c r="H770" s="7"/>
      <c r="I770" s="7"/>
    </row>
    <row r="771" spans="1:9">
      <c r="A771" s="4"/>
      <c r="B771" s="7"/>
      <c r="C771" s="7"/>
      <c r="D771" s="7"/>
      <c r="E771" s="7"/>
      <c r="F771" s="7"/>
      <c r="G771" s="7"/>
      <c r="H771" s="7"/>
      <c r="I771" s="7"/>
    </row>
    <row r="772" spans="1:9">
      <c r="A772" s="4"/>
      <c r="B772" s="7"/>
      <c r="C772" s="7"/>
      <c r="D772" s="7"/>
      <c r="E772" s="7"/>
      <c r="F772" s="7"/>
      <c r="G772" s="7"/>
      <c r="H772" s="7"/>
      <c r="I772" s="7"/>
    </row>
    <row r="773" spans="1:9">
      <c r="A773" s="4"/>
      <c r="B773" s="7"/>
      <c r="C773" s="7"/>
      <c r="D773" s="7"/>
      <c r="E773" s="7"/>
      <c r="F773" s="7"/>
      <c r="G773" s="7"/>
      <c r="H773" s="7"/>
      <c r="I773" s="7"/>
    </row>
    <row r="774" spans="1:9">
      <c r="A774" s="4"/>
      <c r="B774" s="7"/>
      <c r="C774" s="7"/>
      <c r="D774" s="7"/>
      <c r="E774" s="7"/>
      <c r="F774" s="7"/>
      <c r="G774" s="7"/>
      <c r="H774" s="7"/>
      <c r="I774" s="7"/>
    </row>
    <row r="775" spans="1:9">
      <c r="A775" s="4"/>
      <c r="B775" s="7"/>
      <c r="C775" s="7"/>
      <c r="D775" s="7"/>
      <c r="E775" s="7"/>
      <c r="F775" s="7"/>
      <c r="G775" s="7"/>
      <c r="H775" s="7"/>
      <c r="I775" s="7"/>
    </row>
    <row r="776" spans="1:9">
      <c r="A776" s="4"/>
      <c r="B776" s="7"/>
      <c r="C776" s="7"/>
      <c r="D776" s="7"/>
      <c r="E776" s="7"/>
      <c r="F776" s="7"/>
      <c r="G776" s="7"/>
      <c r="H776" s="7"/>
      <c r="I776" s="7"/>
    </row>
    <row r="777" spans="1:9">
      <c r="A777" s="4"/>
      <c r="B777" s="7"/>
      <c r="C777" s="7"/>
      <c r="D777" s="7"/>
      <c r="E777" s="7"/>
      <c r="F777" s="7"/>
      <c r="G777" s="7"/>
      <c r="H777" s="7"/>
      <c r="I777" s="7"/>
    </row>
    <row r="778" spans="1:9">
      <c r="A778" s="4"/>
      <c r="B778" s="7"/>
      <c r="C778" s="7"/>
      <c r="D778" s="7"/>
      <c r="E778" s="7"/>
      <c r="F778" s="7"/>
      <c r="G778" s="7"/>
      <c r="H778" s="7"/>
      <c r="I778" s="7"/>
    </row>
    <row r="779" spans="1:9">
      <c r="A779" s="4"/>
      <c r="B779" s="7"/>
      <c r="C779" s="7"/>
      <c r="D779" s="7"/>
      <c r="E779" s="7"/>
      <c r="F779" s="7"/>
      <c r="G779" s="7"/>
      <c r="H779" s="7"/>
      <c r="I779" s="7"/>
    </row>
    <row r="780" spans="1:9">
      <c r="A780" s="4"/>
      <c r="B780" s="7"/>
      <c r="C780" s="7"/>
      <c r="D780" s="7"/>
      <c r="E780" s="7"/>
      <c r="F780" s="7"/>
      <c r="G780" s="7"/>
      <c r="H780" s="7"/>
      <c r="I780" s="7"/>
    </row>
    <row r="781" spans="1:9">
      <c r="A781" s="4"/>
      <c r="B781" s="7"/>
      <c r="C781" s="7"/>
      <c r="D781" s="7"/>
      <c r="E781" s="7"/>
      <c r="F781" s="7"/>
      <c r="G781" s="7"/>
      <c r="H781" s="7"/>
      <c r="I781" s="7"/>
    </row>
    <row r="782" spans="1:9">
      <c r="A782" s="4"/>
      <c r="B782" s="7"/>
      <c r="C782" s="7"/>
      <c r="D782" s="7"/>
      <c r="E782" s="7"/>
      <c r="F782" s="7"/>
      <c r="G782" s="7"/>
      <c r="H782" s="7"/>
      <c r="I782" s="7"/>
    </row>
    <row r="783" spans="1:9">
      <c r="A783" s="4"/>
      <c r="B783" s="7"/>
      <c r="C783" s="7"/>
      <c r="D783" s="7"/>
      <c r="E783" s="7"/>
      <c r="F783" s="7"/>
      <c r="G783" s="7"/>
      <c r="H783" s="7"/>
      <c r="I783" s="7"/>
    </row>
    <row r="784" spans="1:9">
      <c r="A784" s="4"/>
      <c r="B784" s="7"/>
      <c r="C784" s="7"/>
      <c r="D784" s="7"/>
      <c r="E784" s="7"/>
      <c r="F784" s="7"/>
      <c r="G784" s="7"/>
      <c r="H784" s="7"/>
      <c r="I784" s="7"/>
    </row>
    <row r="785" spans="1:9">
      <c r="A785" s="4"/>
      <c r="B785" s="7"/>
      <c r="C785" s="7"/>
      <c r="D785" s="7"/>
      <c r="E785" s="7"/>
      <c r="F785" s="7"/>
      <c r="G785" s="7"/>
      <c r="H785" s="7"/>
      <c r="I785" s="7"/>
    </row>
    <row r="786" spans="1:9">
      <c r="A786" s="4"/>
      <c r="B786" s="7"/>
      <c r="C786" s="7"/>
      <c r="D786" s="7"/>
      <c r="E786" s="7"/>
      <c r="F786" s="7"/>
      <c r="G786" s="7"/>
      <c r="H786" s="7"/>
      <c r="I786" s="7"/>
    </row>
    <row r="787" spans="1:9">
      <c r="A787" s="4"/>
      <c r="B787" s="7"/>
      <c r="C787" s="7"/>
      <c r="D787" s="7"/>
      <c r="E787" s="7"/>
      <c r="F787" s="7"/>
      <c r="G787" s="7"/>
      <c r="H787" s="7"/>
      <c r="I787" s="7"/>
    </row>
    <row r="788" spans="1:9">
      <c r="A788" s="4"/>
      <c r="B788" s="7"/>
      <c r="C788" s="7"/>
      <c r="D788" s="7"/>
      <c r="E788" s="7"/>
      <c r="F788" s="7"/>
      <c r="G788" s="7"/>
      <c r="H788" s="7"/>
      <c r="I788" s="7"/>
    </row>
    <row r="789" spans="1:9">
      <c r="A789" s="4"/>
      <c r="B789" s="7"/>
      <c r="C789" s="7"/>
      <c r="D789" s="7"/>
      <c r="E789" s="7"/>
      <c r="F789" s="7"/>
      <c r="G789" s="7"/>
      <c r="H789" s="7"/>
      <c r="I789" s="7"/>
    </row>
    <row r="790" spans="1:9">
      <c r="A790" s="4"/>
      <c r="B790" s="7"/>
      <c r="C790" s="7"/>
      <c r="D790" s="7"/>
      <c r="E790" s="7"/>
      <c r="F790" s="7"/>
      <c r="G790" s="7"/>
      <c r="H790" s="7"/>
      <c r="I790" s="7"/>
    </row>
    <row r="791" spans="1:9">
      <c r="A791" s="4"/>
      <c r="B791" s="7"/>
      <c r="C791" s="7"/>
      <c r="D791" s="7"/>
      <c r="E791" s="7"/>
      <c r="F791" s="7"/>
      <c r="G791" s="7"/>
      <c r="H791" s="7"/>
      <c r="I791" s="7"/>
    </row>
    <row r="792" spans="1:9">
      <c r="A792" s="4"/>
      <c r="B792" s="7"/>
      <c r="C792" s="7"/>
      <c r="D792" s="7"/>
      <c r="E792" s="7"/>
      <c r="F792" s="7"/>
      <c r="G792" s="7"/>
      <c r="H792" s="7"/>
      <c r="I792" s="7"/>
    </row>
    <row r="793" spans="1:9">
      <c r="A793" s="4"/>
      <c r="B793" s="7"/>
      <c r="C793" s="7"/>
      <c r="D793" s="7"/>
      <c r="E793" s="7"/>
      <c r="F793" s="7"/>
      <c r="G793" s="7"/>
      <c r="H793" s="7"/>
      <c r="I793" s="7"/>
    </row>
    <row r="794" spans="1:9">
      <c r="A794" s="4"/>
      <c r="B794" s="7"/>
      <c r="C794" s="7"/>
      <c r="D794" s="7"/>
      <c r="E794" s="7"/>
      <c r="F794" s="7"/>
      <c r="G794" s="7"/>
      <c r="H794" s="7"/>
      <c r="I794" s="7"/>
    </row>
    <row r="795" spans="1:9">
      <c r="A795" s="4"/>
      <c r="B795" s="7"/>
      <c r="C795" s="7"/>
      <c r="D795" s="7"/>
      <c r="E795" s="7"/>
      <c r="F795" s="7"/>
      <c r="G795" s="7"/>
      <c r="H795" s="7"/>
      <c r="I795" s="7"/>
    </row>
    <row r="796" spans="1:9">
      <c r="A796" s="4"/>
      <c r="B796" s="7"/>
      <c r="C796" s="7"/>
      <c r="D796" s="7"/>
      <c r="E796" s="7"/>
      <c r="F796" s="7"/>
      <c r="G796" s="7"/>
      <c r="H796" s="7"/>
      <c r="I796" s="7"/>
    </row>
    <row r="797" spans="1:9">
      <c r="A797" s="4"/>
      <c r="B797" s="7"/>
      <c r="C797" s="7"/>
      <c r="D797" s="7"/>
      <c r="E797" s="7"/>
      <c r="F797" s="7"/>
      <c r="G797" s="7"/>
      <c r="H797" s="7"/>
      <c r="I797" s="7"/>
    </row>
    <row r="798" spans="1:9">
      <c r="A798" s="4"/>
      <c r="B798" s="7"/>
      <c r="C798" s="7"/>
      <c r="D798" s="7"/>
      <c r="E798" s="7"/>
      <c r="F798" s="7"/>
      <c r="G798" s="7"/>
      <c r="H798" s="7"/>
      <c r="I798" s="7"/>
    </row>
    <row r="799" spans="1:9">
      <c r="A799" s="4"/>
      <c r="B799" s="7"/>
      <c r="C799" s="7"/>
      <c r="D799" s="7"/>
      <c r="E799" s="7"/>
      <c r="F799" s="7"/>
      <c r="G799" s="7"/>
      <c r="H799" s="7"/>
      <c r="I799" s="7"/>
    </row>
    <row r="800" spans="1:9">
      <c r="A800" s="4"/>
      <c r="B800" s="7"/>
      <c r="C800" s="7"/>
      <c r="D800" s="7"/>
      <c r="E800" s="7"/>
      <c r="F800" s="7"/>
      <c r="G800" s="7"/>
      <c r="H800" s="7"/>
      <c r="I800" s="7"/>
    </row>
    <row r="801" spans="1:9">
      <c r="A801" s="4"/>
      <c r="B801" s="7"/>
      <c r="C801" s="7"/>
      <c r="D801" s="7"/>
      <c r="E801" s="7"/>
      <c r="F801" s="7"/>
      <c r="G801" s="7"/>
      <c r="H801" s="7"/>
      <c r="I801" s="7"/>
    </row>
    <row r="802" spans="1:9">
      <c r="A802" s="4"/>
      <c r="B802" s="7"/>
      <c r="C802" s="7"/>
      <c r="D802" s="7"/>
      <c r="E802" s="7"/>
      <c r="F802" s="7"/>
      <c r="G802" s="7"/>
      <c r="H802" s="7"/>
      <c r="I802" s="7"/>
    </row>
    <row r="803" spans="1:9">
      <c r="A803" s="4"/>
      <c r="B803" s="7"/>
      <c r="C803" s="7"/>
      <c r="D803" s="7"/>
      <c r="E803" s="7"/>
      <c r="F803" s="7"/>
      <c r="G803" s="7"/>
      <c r="H803" s="7"/>
      <c r="I803" s="7"/>
    </row>
    <row r="804" spans="1:9">
      <c r="A804" s="4"/>
      <c r="B804" s="7"/>
      <c r="C804" s="7"/>
      <c r="D804" s="7"/>
      <c r="E804" s="7"/>
      <c r="F804" s="7"/>
      <c r="G804" s="7"/>
      <c r="H804" s="7"/>
      <c r="I804" s="7"/>
    </row>
    <row r="805" spans="1:9">
      <c r="A805" s="4"/>
      <c r="B805" s="7"/>
      <c r="C805" s="7"/>
      <c r="D805" s="7"/>
      <c r="E805" s="7"/>
      <c r="F805" s="7"/>
      <c r="G805" s="7"/>
      <c r="H805" s="7"/>
      <c r="I805" s="7"/>
    </row>
    <row r="806" spans="1:9">
      <c r="A806" s="4"/>
      <c r="B806" s="7"/>
      <c r="C806" s="7"/>
      <c r="D806" s="7"/>
      <c r="E806" s="7"/>
      <c r="F806" s="7"/>
      <c r="G806" s="7"/>
      <c r="H806" s="7"/>
      <c r="I806" s="7"/>
    </row>
    <row r="807" spans="1:9">
      <c r="A807" s="4"/>
      <c r="B807" s="7"/>
      <c r="C807" s="7"/>
      <c r="D807" s="7"/>
      <c r="E807" s="7"/>
      <c r="F807" s="7"/>
      <c r="G807" s="7"/>
      <c r="H807" s="7"/>
      <c r="I807" s="7"/>
    </row>
    <row r="808" spans="1:9">
      <c r="A808" s="4"/>
      <c r="B808" s="7"/>
      <c r="C808" s="7"/>
      <c r="D808" s="7"/>
      <c r="E808" s="7"/>
      <c r="F808" s="7"/>
      <c r="G808" s="7"/>
      <c r="H808" s="7"/>
      <c r="I808" s="7"/>
    </row>
    <row r="809" spans="1:9">
      <c r="A809" s="4"/>
      <c r="B809" s="7"/>
      <c r="C809" s="7"/>
      <c r="D809" s="7"/>
      <c r="E809" s="7"/>
      <c r="F809" s="7"/>
      <c r="G809" s="7"/>
      <c r="H809" s="7"/>
      <c r="I809" s="7"/>
    </row>
    <row r="810" spans="1:9">
      <c r="A810" s="4"/>
      <c r="B810" s="7"/>
      <c r="C810" s="7"/>
      <c r="D810" s="7"/>
      <c r="E810" s="7"/>
      <c r="F810" s="7"/>
      <c r="G810" s="7"/>
      <c r="H810" s="7"/>
      <c r="I810" s="7"/>
    </row>
    <row r="811" spans="1:9">
      <c r="A811" s="4"/>
      <c r="B811" s="7"/>
      <c r="C811" s="7"/>
      <c r="D811" s="7"/>
      <c r="E811" s="7"/>
      <c r="F811" s="7"/>
      <c r="G811" s="7"/>
      <c r="H811" s="7"/>
      <c r="I811" s="7"/>
    </row>
    <row r="812" spans="1:9">
      <c r="A812" s="4"/>
      <c r="B812" s="7"/>
      <c r="C812" s="7"/>
      <c r="D812" s="7"/>
      <c r="E812" s="7"/>
      <c r="F812" s="7"/>
      <c r="G812" s="7"/>
      <c r="H812" s="7"/>
      <c r="I812" s="7"/>
    </row>
    <row r="813" spans="1:9">
      <c r="A813" s="4"/>
      <c r="B813" s="7"/>
      <c r="C813" s="7"/>
      <c r="D813" s="7"/>
      <c r="E813" s="7"/>
      <c r="F813" s="7"/>
      <c r="G813" s="7"/>
      <c r="H813" s="7"/>
      <c r="I813" s="7"/>
    </row>
    <row r="814" spans="1:9">
      <c r="A814" s="4"/>
      <c r="B814" s="7"/>
      <c r="C814" s="7"/>
      <c r="D814" s="7"/>
      <c r="E814" s="7"/>
      <c r="F814" s="7"/>
      <c r="G814" s="7"/>
      <c r="H814" s="7"/>
      <c r="I814" s="7"/>
    </row>
    <row r="815" spans="1:9">
      <c r="A815" s="4"/>
      <c r="B815" s="7"/>
      <c r="C815" s="7"/>
      <c r="D815" s="7"/>
      <c r="E815" s="7"/>
      <c r="F815" s="7"/>
      <c r="G815" s="7"/>
      <c r="H815" s="7"/>
      <c r="I815" s="7"/>
    </row>
    <row r="816" spans="1:9">
      <c r="A816" s="4"/>
      <c r="B816" s="7"/>
      <c r="C816" s="7"/>
      <c r="D816" s="7"/>
      <c r="E816" s="7"/>
      <c r="F816" s="7"/>
      <c r="G816" s="7"/>
      <c r="H816" s="7"/>
      <c r="I816" s="7"/>
    </row>
    <row r="817" spans="1:9">
      <c r="A817" s="4"/>
      <c r="B817" s="7"/>
      <c r="C817" s="7"/>
      <c r="D817" s="7"/>
      <c r="E817" s="7"/>
      <c r="F817" s="7"/>
      <c r="G817" s="7"/>
      <c r="H817" s="7"/>
      <c r="I817" s="7"/>
    </row>
    <row r="818" spans="1:9">
      <c r="A818" s="4"/>
      <c r="B818" s="7"/>
      <c r="C818" s="7"/>
      <c r="D818" s="7"/>
      <c r="E818" s="7"/>
      <c r="F818" s="7"/>
      <c r="G818" s="7"/>
      <c r="H818" s="7"/>
      <c r="I818" s="7"/>
    </row>
    <row r="819" spans="1:9">
      <c r="A819" s="4"/>
      <c r="B819" s="7"/>
      <c r="C819" s="7"/>
      <c r="D819" s="7"/>
      <c r="E819" s="7"/>
      <c r="F819" s="7"/>
      <c r="G819" s="7"/>
      <c r="H819" s="7"/>
      <c r="I819" s="7"/>
    </row>
    <row r="820" spans="1:9">
      <c r="A820" s="4"/>
      <c r="B820" s="7"/>
      <c r="C820" s="7"/>
      <c r="D820" s="7"/>
      <c r="E820" s="7"/>
      <c r="F820" s="7"/>
      <c r="G820" s="7"/>
      <c r="H820" s="7"/>
      <c r="I820" s="7"/>
    </row>
    <row r="821" spans="1:9">
      <c r="A821" s="4"/>
      <c r="B821" s="7"/>
      <c r="C821" s="7"/>
      <c r="D821" s="7"/>
      <c r="E821" s="7"/>
      <c r="F821" s="7"/>
      <c r="G821" s="7"/>
      <c r="H821" s="7"/>
      <c r="I821" s="7"/>
    </row>
    <row r="822" spans="1:9">
      <c r="A822" s="4"/>
      <c r="B822" s="7"/>
      <c r="C822" s="7"/>
      <c r="D822" s="7"/>
      <c r="E822" s="7"/>
      <c r="F822" s="7"/>
      <c r="G822" s="7"/>
      <c r="H822" s="7"/>
      <c r="I822" s="7"/>
    </row>
    <row r="823" spans="1:9">
      <c r="A823" s="4"/>
      <c r="B823" s="7"/>
      <c r="C823" s="7"/>
      <c r="D823" s="7"/>
      <c r="E823" s="7"/>
      <c r="F823" s="7"/>
      <c r="G823" s="7"/>
      <c r="H823" s="7"/>
      <c r="I823" s="7"/>
    </row>
    <row r="824" spans="1:9">
      <c r="A824" s="4"/>
      <c r="B824" s="7"/>
      <c r="C824" s="7"/>
      <c r="D824" s="7"/>
      <c r="E824" s="7"/>
      <c r="F824" s="7"/>
      <c r="G824" s="7"/>
      <c r="H824" s="7"/>
      <c r="I824" s="7"/>
    </row>
    <row r="825" spans="1:9">
      <c r="A825" s="4"/>
      <c r="B825" s="7"/>
      <c r="C825" s="7"/>
      <c r="D825" s="7"/>
      <c r="E825" s="7"/>
      <c r="F825" s="7"/>
      <c r="G825" s="7"/>
      <c r="H825" s="7"/>
      <c r="I825" s="7"/>
    </row>
    <row r="826" spans="1:9">
      <c r="A826" s="4"/>
      <c r="B826" s="7"/>
      <c r="C826" s="7"/>
      <c r="D826" s="7"/>
      <c r="E826" s="7"/>
      <c r="F826" s="7"/>
      <c r="G826" s="7"/>
      <c r="H826" s="7"/>
      <c r="I826" s="7"/>
    </row>
    <row r="827" spans="1:9">
      <c r="A827" s="4"/>
      <c r="B827" s="7"/>
      <c r="C827" s="7"/>
      <c r="D827" s="7"/>
      <c r="E827" s="7"/>
      <c r="F827" s="7"/>
      <c r="G827" s="7"/>
      <c r="H827" s="7"/>
      <c r="I827" s="7"/>
    </row>
    <row r="828" spans="1:9">
      <c r="A828" s="4"/>
      <c r="B828" s="7"/>
      <c r="C828" s="7"/>
      <c r="D828" s="7"/>
      <c r="E828" s="7"/>
      <c r="F828" s="7"/>
      <c r="G828" s="7"/>
      <c r="H828" s="7"/>
      <c r="I828" s="7"/>
    </row>
    <row r="829" spans="1:9">
      <c r="A829" s="4"/>
      <c r="B829" s="7"/>
      <c r="C829" s="7"/>
      <c r="D829" s="7"/>
      <c r="E829" s="7"/>
      <c r="F829" s="7"/>
      <c r="G829" s="7"/>
      <c r="H829" s="7"/>
      <c r="I829" s="7"/>
    </row>
    <row r="830" spans="1:9">
      <c r="A830" s="4"/>
      <c r="B830" s="7"/>
      <c r="C830" s="7"/>
      <c r="D830" s="7"/>
      <c r="E830" s="7"/>
      <c r="F830" s="7"/>
      <c r="G830" s="7"/>
      <c r="H830" s="7"/>
      <c r="I830" s="7"/>
    </row>
    <row r="831" spans="1:9">
      <c r="A831" s="4"/>
      <c r="B831" s="7"/>
      <c r="C831" s="7"/>
      <c r="D831" s="7"/>
      <c r="E831" s="7"/>
      <c r="F831" s="7"/>
      <c r="G831" s="7"/>
      <c r="H831" s="7"/>
      <c r="I831" s="7"/>
    </row>
    <row r="832" spans="1:9">
      <c r="A832" s="4"/>
      <c r="B832" s="7"/>
      <c r="C832" s="7"/>
      <c r="D832" s="7"/>
      <c r="E832" s="7"/>
      <c r="F832" s="7"/>
      <c r="G832" s="7"/>
      <c r="H832" s="7"/>
      <c r="I832" s="7"/>
    </row>
    <row r="833" spans="1:9">
      <c r="A833" s="4"/>
      <c r="B833" s="7"/>
      <c r="C833" s="7"/>
      <c r="D833" s="7"/>
      <c r="E833" s="7"/>
      <c r="F833" s="7"/>
      <c r="G833" s="7"/>
      <c r="H833" s="7"/>
      <c r="I833" s="7"/>
    </row>
    <row r="834" spans="1:9">
      <c r="A834" s="4"/>
      <c r="B834" s="7"/>
      <c r="C834" s="7"/>
      <c r="D834" s="7"/>
      <c r="E834" s="7"/>
      <c r="F834" s="7"/>
      <c r="G834" s="7"/>
      <c r="H834" s="7"/>
      <c r="I834" s="7"/>
    </row>
    <row r="835" spans="1:9">
      <c r="A835" s="4"/>
      <c r="B835" s="7"/>
      <c r="C835" s="7"/>
      <c r="D835" s="7"/>
      <c r="E835" s="7"/>
      <c r="F835" s="7"/>
      <c r="G835" s="7"/>
      <c r="H835" s="7"/>
      <c r="I835" s="7"/>
    </row>
    <row r="836" spans="1:9">
      <c r="A836" s="4"/>
      <c r="B836" s="7"/>
      <c r="C836" s="7"/>
      <c r="D836" s="7"/>
      <c r="E836" s="7"/>
      <c r="F836" s="7"/>
      <c r="G836" s="7"/>
      <c r="H836" s="7"/>
      <c r="I836" s="7"/>
    </row>
    <row r="837" spans="1:9">
      <c r="A837" s="4"/>
      <c r="B837" s="7"/>
      <c r="C837" s="7"/>
      <c r="D837" s="7"/>
      <c r="E837" s="7"/>
      <c r="F837" s="7"/>
      <c r="G837" s="7"/>
      <c r="H837" s="7"/>
      <c r="I837" s="7"/>
    </row>
    <row r="838" spans="1:9">
      <c r="A838" s="4"/>
      <c r="B838" s="7"/>
      <c r="C838" s="7"/>
      <c r="D838" s="7"/>
      <c r="E838" s="7"/>
      <c r="F838" s="7"/>
      <c r="G838" s="7"/>
      <c r="H838" s="7"/>
      <c r="I838" s="7"/>
    </row>
    <row r="839" spans="1:9">
      <c r="A839" s="4"/>
      <c r="B839" s="7"/>
      <c r="C839" s="7"/>
      <c r="D839" s="7"/>
      <c r="E839" s="7"/>
      <c r="F839" s="7"/>
      <c r="G839" s="7"/>
      <c r="H839" s="7"/>
      <c r="I839" s="7"/>
    </row>
    <row r="840" spans="1:9">
      <c r="A840" s="4"/>
      <c r="B840" s="7"/>
      <c r="C840" s="7"/>
      <c r="D840" s="7"/>
      <c r="E840" s="7"/>
      <c r="F840" s="7"/>
      <c r="G840" s="7"/>
      <c r="H840" s="7"/>
      <c r="I840" s="7"/>
    </row>
    <row r="841" spans="1:9">
      <c r="A841" s="4"/>
      <c r="B841" s="7"/>
      <c r="C841" s="7"/>
      <c r="D841" s="7"/>
      <c r="E841" s="7"/>
      <c r="F841" s="7"/>
      <c r="G841" s="7"/>
      <c r="H841" s="7"/>
      <c r="I841" s="7"/>
    </row>
    <row r="842" spans="1:9">
      <c r="A842" s="4"/>
      <c r="B842" s="7"/>
      <c r="C842" s="7"/>
      <c r="D842" s="7"/>
      <c r="E842" s="7"/>
      <c r="F842" s="7"/>
      <c r="G842" s="7"/>
      <c r="H842" s="7"/>
      <c r="I842" s="7"/>
    </row>
    <row r="843" spans="1:9">
      <c r="A843" s="4"/>
      <c r="B843" s="7"/>
      <c r="C843" s="7"/>
      <c r="D843" s="7"/>
      <c r="E843" s="7"/>
      <c r="F843" s="7"/>
      <c r="G843" s="7"/>
      <c r="H843" s="7"/>
      <c r="I843" s="7"/>
    </row>
    <row r="844" spans="1:9">
      <c r="A844" s="4"/>
      <c r="B844" s="7"/>
      <c r="C844" s="7"/>
      <c r="D844" s="7"/>
      <c r="E844" s="7"/>
      <c r="F844" s="7"/>
      <c r="G844" s="7"/>
      <c r="H844" s="7"/>
      <c r="I844" s="7"/>
    </row>
    <row r="845" spans="1:9">
      <c r="A845" s="4"/>
      <c r="B845" s="7"/>
      <c r="C845" s="7"/>
      <c r="D845" s="7"/>
      <c r="E845" s="7"/>
      <c r="F845" s="7"/>
      <c r="G845" s="7"/>
      <c r="H845" s="7"/>
      <c r="I845" s="7"/>
    </row>
    <row r="846" spans="1:9">
      <c r="A846" s="4"/>
      <c r="B846" s="7"/>
      <c r="C846" s="7"/>
      <c r="D846" s="7"/>
      <c r="E846" s="7"/>
      <c r="F846" s="7"/>
      <c r="G846" s="7"/>
      <c r="H846" s="7"/>
      <c r="I846" s="7"/>
    </row>
    <row r="847" spans="1:9">
      <c r="A847" s="4"/>
      <c r="B847" s="7"/>
      <c r="C847" s="7"/>
      <c r="D847" s="7"/>
      <c r="E847" s="7"/>
      <c r="F847" s="7"/>
      <c r="G847" s="7"/>
      <c r="H847" s="7"/>
      <c r="I847" s="7"/>
    </row>
    <row r="848" spans="1:9">
      <c r="A848" s="4"/>
      <c r="B848" s="7"/>
      <c r="C848" s="7"/>
      <c r="D848" s="7"/>
      <c r="E848" s="7"/>
      <c r="F848" s="7"/>
      <c r="G848" s="7"/>
      <c r="H848" s="7"/>
      <c r="I848" s="7"/>
    </row>
    <row r="849" spans="1:9">
      <c r="A849" s="4"/>
      <c r="B849" s="7"/>
      <c r="C849" s="7"/>
      <c r="D849" s="7"/>
      <c r="E849" s="7"/>
      <c r="F849" s="7"/>
      <c r="G849" s="7"/>
      <c r="H849" s="7"/>
      <c r="I849" s="7"/>
    </row>
    <row r="850" spans="1:9">
      <c r="A850" s="4"/>
      <c r="B850" s="7"/>
      <c r="C850" s="7"/>
      <c r="D850" s="7"/>
      <c r="E850" s="7"/>
      <c r="F850" s="7"/>
      <c r="G850" s="7"/>
      <c r="H850" s="7"/>
      <c r="I850" s="7"/>
    </row>
    <row r="851" spans="1:9">
      <c r="A851" s="4"/>
      <c r="B851" s="7"/>
      <c r="C851" s="7"/>
      <c r="D851" s="7"/>
      <c r="E851" s="7"/>
      <c r="F851" s="7"/>
      <c r="G851" s="7"/>
      <c r="H851" s="7"/>
      <c r="I851" s="7"/>
    </row>
    <row r="852" spans="1:9">
      <c r="A852" s="4"/>
      <c r="B852" s="7"/>
      <c r="C852" s="7"/>
      <c r="D852" s="7"/>
      <c r="E852" s="7"/>
      <c r="F852" s="7"/>
      <c r="G852" s="7"/>
      <c r="H852" s="7"/>
      <c r="I852" s="7"/>
    </row>
    <row r="853" spans="1:9">
      <c r="A853" s="4"/>
      <c r="B853" s="7"/>
      <c r="C853" s="7"/>
      <c r="D853" s="7"/>
      <c r="E853" s="7"/>
      <c r="F853" s="7"/>
      <c r="G853" s="7"/>
      <c r="H853" s="7"/>
      <c r="I853" s="7"/>
    </row>
    <row r="854" spans="1:9">
      <c r="A854" s="4"/>
      <c r="B854" s="7"/>
      <c r="C854" s="7"/>
      <c r="D854" s="7"/>
      <c r="E854" s="7"/>
      <c r="F854" s="7"/>
      <c r="G854" s="7"/>
      <c r="H854" s="7"/>
      <c r="I854" s="7"/>
    </row>
    <row r="855" spans="1:9">
      <c r="A855" s="4"/>
      <c r="B855" s="7"/>
      <c r="C855" s="7"/>
      <c r="D855" s="7"/>
      <c r="E855" s="7"/>
      <c r="F855" s="7"/>
      <c r="G855" s="7"/>
      <c r="H855" s="7"/>
      <c r="I855" s="7"/>
    </row>
    <row r="856" spans="1:9">
      <c r="A856" s="4"/>
      <c r="B856" s="7"/>
      <c r="C856" s="7"/>
      <c r="D856" s="7"/>
      <c r="E856" s="7"/>
      <c r="F856" s="7"/>
      <c r="G856" s="7"/>
      <c r="H856" s="7"/>
      <c r="I856" s="7"/>
    </row>
    <row r="857" spans="1:9">
      <c r="A857" s="4"/>
      <c r="B857" s="7"/>
      <c r="C857" s="7"/>
      <c r="D857" s="7"/>
      <c r="E857" s="7"/>
      <c r="F857" s="7"/>
      <c r="G857" s="7"/>
      <c r="H857" s="7"/>
      <c r="I857" s="7"/>
    </row>
    <row r="858" spans="1:9">
      <c r="A858" s="4"/>
      <c r="B858" s="7"/>
      <c r="C858" s="7"/>
      <c r="D858" s="7"/>
      <c r="E858" s="7"/>
      <c r="F858" s="7"/>
      <c r="G858" s="7"/>
      <c r="H858" s="7"/>
      <c r="I858" s="7"/>
    </row>
    <row r="859" spans="1:9">
      <c r="A859" s="4"/>
      <c r="B859" s="7"/>
      <c r="C859" s="7"/>
      <c r="D859" s="7"/>
      <c r="E859" s="7"/>
      <c r="F859" s="7"/>
      <c r="G859" s="7"/>
      <c r="H859" s="7"/>
      <c r="I859" s="7"/>
    </row>
    <row r="860" spans="1:9">
      <c r="A860" s="4"/>
      <c r="B860" s="7"/>
      <c r="C860" s="7"/>
      <c r="D860" s="7"/>
      <c r="E860" s="7"/>
      <c r="F860" s="7"/>
      <c r="G860" s="7"/>
      <c r="H860" s="7"/>
      <c r="I860" s="7"/>
    </row>
    <row r="861" spans="1:9">
      <c r="A861" s="4"/>
      <c r="B861" s="7"/>
      <c r="C861" s="7"/>
      <c r="D861" s="7"/>
      <c r="E861" s="7"/>
      <c r="F861" s="7"/>
      <c r="G861" s="7"/>
      <c r="H861" s="7"/>
      <c r="I861" s="7"/>
    </row>
    <row r="862" spans="1:9">
      <c r="A862" s="4"/>
      <c r="B862" s="7"/>
      <c r="C862" s="7"/>
      <c r="D862" s="7"/>
      <c r="E862" s="7"/>
      <c r="F862" s="7"/>
      <c r="G862" s="7"/>
      <c r="H862" s="7"/>
      <c r="I862" s="7"/>
    </row>
    <row r="863" spans="1:9">
      <c r="A863" s="4"/>
      <c r="B863" s="7"/>
      <c r="C863" s="7"/>
      <c r="D863" s="7"/>
      <c r="E863" s="7"/>
      <c r="F863" s="7"/>
      <c r="G863" s="7"/>
      <c r="H863" s="7"/>
      <c r="I863" s="7"/>
    </row>
    <row r="864" spans="1:9">
      <c r="A864" s="4"/>
      <c r="B864" s="7"/>
      <c r="C864" s="7"/>
      <c r="D864" s="7"/>
      <c r="E864" s="7"/>
      <c r="F864" s="7"/>
      <c r="G864" s="7"/>
      <c r="H864" s="7"/>
      <c r="I864" s="7"/>
    </row>
    <row r="865" spans="1:9">
      <c r="A865" s="4"/>
      <c r="B865" s="7"/>
      <c r="C865" s="7"/>
      <c r="D865" s="7"/>
      <c r="E865" s="7"/>
      <c r="F865" s="7"/>
      <c r="G865" s="7"/>
      <c r="H865" s="7"/>
      <c r="I865" s="7"/>
    </row>
    <row r="866" spans="1:9">
      <c r="A866" s="4"/>
      <c r="B866" s="7"/>
      <c r="C866" s="7"/>
      <c r="D866" s="7"/>
      <c r="E866" s="7"/>
      <c r="F866" s="7"/>
      <c r="G866" s="7"/>
      <c r="H866" s="7"/>
      <c r="I866" s="7"/>
    </row>
    <row r="867" spans="1:9">
      <c r="A867" s="4"/>
      <c r="B867" s="7"/>
      <c r="C867" s="7"/>
      <c r="D867" s="7"/>
      <c r="E867" s="7"/>
      <c r="F867" s="7"/>
      <c r="G867" s="7"/>
      <c r="H867" s="7"/>
      <c r="I867" s="7"/>
    </row>
    <row r="868" spans="1:9">
      <c r="A868" s="4"/>
      <c r="B868" s="7"/>
      <c r="C868" s="7"/>
      <c r="D868" s="7"/>
      <c r="E868" s="7"/>
      <c r="F868" s="7"/>
      <c r="G868" s="7"/>
      <c r="H868" s="7"/>
      <c r="I868" s="7"/>
    </row>
    <row r="869" spans="1:9">
      <c r="A869" s="4"/>
      <c r="B869" s="7"/>
      <c r="C869" s="7"/>
      <c r="D869" s="7"/>
      <c r="E869" s="7"/>
      <c r="F869" s="7"/>
      <c r="G869" s="7"/>
      <c r="H869" s="7"/>
      <c r="I869" s="7"/>
    </row>
    <row r="870" spans="1:9">
      <c r="A870" s="4"/>
      <c r="B870" s="7"/>
      <c r="C870" s="7"/>
      <c r="D870" s="7"/>
      <c r="E870" s="7"/>
      <c r="F870" s="7"/>
      <c r="G870" s="7"/>
      <c r="H870" s="7"/>
      <c r="I870" s="7"/>
    </row>
    <row r="871" spans="1:9">
      <c r="A871" s="4"/>
      <c r="B871" s="7"/>
      <c r="C871" s="7"/>
      <c r="D871" s="7"/>
      <c r="E871" s="7"/>
      <c r="F871" s="7"/>
      <c r="G871" s="7"/>
      <c r="H871" s="7"/>
      <c r="I871" s="7"/>
    </row>
    <row r="872" spans="1:9">
      <c r="A872" s="4"/>
      <c r="B872" s="7"/>
      <c r="C872" s="7"/>
      <c r="D872" s="7"/>
      <c r="E872" s="7"/>
      <c r="F872" s="7"/>
      <c r="G872" s="7"/>
      <c r="H872" s="7"/>
      <c r="I872" s="7"/>
    </row>
    <row r="873" spans="1:9">
      <c r="A873" s="4"/>
      <c r="B873" s="7"/>
      <c r="C873" s="7"/>
      <c r="D873" s="7"/>
      <c r="E873" s="7"/>
      <c r="F873" s="7"/>
      <c r="G873" s="7"/>
      <c r="H873" s="7"/>
      <c r="I873" s="7"/>
    </row>
    <row r="874" spans="1:9">
      <c r="A874" s="4"/>
      <c r="B874" s="7"/>
      <c r="C874" s="7"/>
      <c r="D874" s="7"/>
      <c r="E874" s="7"/>
      <c r="F874" s="7"/>
      <c r="G874" s="7"/>
      <c r="H874" s="7"/>
      <c r="I874" s="7"/>
    </row>
    <row r="875" spans="1:9">
      <c r="A875" s="4"/>
      <c r="B875" s="7"/>
      <c r="C875" s="7"/>
      <c r="D875" s="7"/>
      <c r="E875" s="7"/>
      <c r="F875" s="7"/>
      <c r="G875" s="7"/>
      <c r="H875" s="7"/>
      <c r="I875" s="7"/>
    </row>
    <row r="876" spans="1:9">
      <c r="A876" s="4"/>
      <c r="B876" s="7"/>
      <c r="C876" s="7"/>
      <c r="D876" s="7"/>
      <c r="E876" s="7"/>
      <c r="F876" s="7"/>
      <c r="G876" s="7"/>
      <c r="H876" s="7"/>
      <c r="I876" s="7"/>
    </row>
    <row r="877" spans="1:9">
      <c r="A877" s="4"/>
      <c r="B877" s="7"/>
      <c r="C877" s="7"/>
      <c r="D877" s="7"/>
      <c r="E877" s="7"/>
      <c r="F877" s="7"/>
      <c r="G877" s="7"/>
      <c r="H877" s="7"/>
      <c r="I877" s="7"/>
    </row>
    <row r="878" spans="1:9">
      <c r="A878" s="4"/>
      <c r="B878" s="7"/>
      <c r="C878" s="7"/>
      <c r="D878" s="7"/>
      <c r="E878" s="7"/>
      <c r="F878" s="7"/>
      <c r="G878" s="7"/>
      <c r="H878" s="7"/>
      <c r="I878" s="7"/>
    </row>
    <row r="879" spans="1:9">
      <c r="A879" s="4"/>
      <c r="B879" s="7"/>
      <c r="C879" s="7"/>
      <c r="D879" s="7"/>
      <c r="E879" s="7"/>
      <c r="F879" s="7"/>
      <c r="G879" s="7"/>
      <c r="H879" s="7"/>
      <c r="I879" s="7"/>
    </row>
    <row r="880" spans="1:9">
      <c r="A880" s="4"/>
      <c r="B880" s="7"/>
      <c r="C880" s="7"/>
      <c r="D880" s="7"/>
      <c r="E880" s="7"/>
      <c r="F880" s="7"/>
      <c r="G880" s="7"/>
      <c r="H880" s="7"/>
      <c r="I880" s="7"/>
    </row>
    <row r="881" spans="1:9">
      <c r="A881" s="4"/>
      <c r="B881" s="7"/>
      <c r="C881" s="7"/>
      <c r="D881" s="7"/>
      <c r="E881" s="7"/>
      <c r="F881" s="7"/>
      <c r="G881" s="7"/>
      <c r="H881" s="7"/>
      <c r="I881" s="7"/>
    </row>
    <row r="882" spans="1:9">
      <c r="A882" s="4"/>
      <c r="B882" s="7"/>
      <c r="C882" s="7"/>
      <c r="D882" s="7"/>
      <c r="E882" s="7"/>
      <c r="F882" s="7"/>
      <c r="G882" s="7"/>
      <c r="H882" s="7"/>
      <c r="I882" s="7"/>
    </row>
    <row r="883" spans="1:9">
      <c r="A883" s="4"/>
      <c r="B883" s="7"/>
      <c r="C883" s="7"/>
      <c r="D883" s="7"/>
      <c r="E883" s="7"/>
      <c r="F883" s="7"/>
      <c r="G883" s="7"/>
      <c r="H883" s="7"/>
      <c r="I883" s="7"/>
    </row>
    <row r="884" spans="1:9">
      <c r="A884" s="4"/>
      <c r="B884" s="7"/>
      <c r="C884" s="7"/>
      <c r="D884" s="7"/>
      <c r="E884" s="7"/>
      <c r="F884" s="7"/>
      <c r="G884" s="7"/>
      <c r="H884" s="7"/>
      <c r="I884" s="7"/>
    </row>
    <row r="885" spans="1:9">
      <c r="A885" s="4"/>
      <c r="B885" s="7"/>
      <c r="C885" s="7"/>
      <c r="D885" s="7"/>
      <c r="E885" s="7"/>
      <c r="F885" s="7"/>
      <c r="G885" s="7"/>
      <c r="H885" s="7"/>
      <c r="I885" s="7"/>
    </row>
    <row r="886" spans="1:9">
      <c r="A886" s="4"/>
      <c r="B886" s="7"/>
      <c r="C886" s="7"/>
      <c r="D886" s="7"/>
      <c r="E886" s="7"/>
      <c r="F886" s="7"/>
      <c r="G886" s="7"/>
      <c r="H886" s="7"/>
      <c r="I886" s="7"/>
    </row>
    <row r="887" spans="1:9">
      <c r="A887" s="4"/>
      <c r="B887" s="7"/>
      <c r="C887" s="7"/>
      <c r="D887" s="7"/>
      <c r="E887" s="7"/>
      <c r="F887" s="7"/>
      <c r="G887" s="7"/>
      <c r="H887" s="7"/>
      <c r="I887" s="7"/>
    </row>
    <row r="888" spans="1:9">
      <c r="A888" s="4"/>
      <c r="B888" s="7"/>
      <c r="C888" s="7"/>
      <c r="D888" s="7"/>
      <c r="E888" s="7"/>
      <c r="F888" s="7"/>
      <c r="G888" s="7"/>
      <c r="H888" s="7"/>
      <c r="I888" s="7"/>
    </row>
    <row r="889" spans="1:9">
      <c r="A889" s="4"/>
      <c r="B889" s="7"/>
      <c r="C889" s="7"/>
      <c r="D889" s="7"/>
      <c r="E889" s="7"/>
      <c r="F889" s="7"/>
      <c r="G889" s="7"/>
      <c r="H889" s="7"/>
      <c r="I889" s="7"/>
    </row>
    <row r="890" spans="1:9">
      <c r="A890" s="4"/>
      <c r="B890" s="7"/>
      <c r="C890" s="7"/>
      <c r="D890" s="7"/>
      <c r="E890" s="7"/>
      <c r="F890" s="7"/>
      <c r="G890" s="7"/>
      <c r="H890" s="7"/>
      <c r="I890" s="7"/>
    </row>
    <row r="891" spans="1:9">
      <c r="A891" s="4"/>
      <c r="B891" s="7"/>
      <c r="C891" s="7"/>
      <c r="D891" s="7"/>
      <c r="E891" s="7"/>
      <c r="F891" s="7"/>
      <c r="G891" s="7"/>
      <c r="H891" s="7"/>
      <c r="I891" s="7"/>
    </row>
    <row r="892" spans="1:9">
      <c r="A892" s="4"/>
      <c r="B892" s="7"/>
      <c r="C892" s="7"/>
      <c r="D892" s="7"/>
      <c r="E892" s="7"/>
      <c r="F892" s="7"/>
      <c r="G892" s="7"/>
      <c r="H892" s="7"/>
      <c r="I892" s="7"/>
    </row>
    <row r="893" spans="1:9">
      <c r="A893" s="4"/>
      <c r="B893" s="7"/>
      <c r="C893" s="7"/>
      <c r="D893" s="7"/>
      <c r="E893" s="7"/>
      <c r="F893" s="7"/>
      <c r="G893" s="7"/>
      <c r="H893" s="7"/>
      <c r="I893" s="7"/>
    </row>
    <row r="894" spans="1:9">
      <c r="A894" s="4"/>
      <c r="B894" s="7"/>
      <c r="C894" s="7"/>
      <c r="D894" s="7"/>
      <c r="E894" s="7"/>
      <c r="F894" s="7"/>
      <c r="G894" s="7"/>
      <c r="H894" s="7"/>
      <c r="I894" s="7"/>
    </row>
    <row r="895" spans="1:9">
      <c r="A895" s="4"/>
      <c r="B895" s="7"/>
      <c r="C895" s="7"/>
      <c r="D895" s="7"/>
      <c r="E895" s="7"/>
      <c r="F895" s="7"/>
      <c r="G895" s="7"/>
      <c r="H895" s="7"/>
      <c r="I895" s="7"/>
    </row>
    <row r="896" spans="1:9">
      <c r="A896" s="4"/>
      <c r="B896" s="7"/>
      <c r="C896" s="7"/>
      <c r="D896" s="7"/>
      <c r="E896" s="7"/>
      <c r="F896" s="7"/>
      <c r="G896" s="7"/>
      <c r="H896" s="7"/>
      <c r="I896" s="7"/>
    </row>
    <row r="897" spans="1:9">
      <c r="A897" s="4"/>
      <c r="B897" s="7"/>
      <c r="C897" s="7"/>
      <c r="D897" s="7"/>
      <c r="E897" s="7"/>
      <c r="F897" s="7"/>
      <c r="G897" s="7"/>
      <c r="H897" s="7"/>
      <c r="I897" s="7"/>
    </row>
    <row r="898" spans="1:9">
      <c r="A898" s="4"/>
      <c r="B898" s="7"/>
      <c r="C898" s="7"/>
      <c r="D898" s="7"/>
      <c r="E898" s="7"/>
      <c r="F898" s="7"/>
      <c r="G898" s="7"/>
      <c r="H898" s="7"/>
      <c r="I898" s="7"/>
    </row>
    <row r="899" spans="1:9">
      <c r="A899" s="4"/>
      <c r="B899" s="7"/>
      <c r="C899" s="7"/>
      <c r="D899" s="7"/>
      <c r="E899" s="7"/>
      <c r="F899" s="7"/>
      <c r="G899" s="7"/>
      <c r="H899" s="7"/>
      <c r="I899" s="7"/>
    </row>
    <row r="900" spans="1:9">
      <c r="A900" s="4"/>
      <c r="B900" s="7"/>
      <c r="C900" s="7"/>
      <c r="D900" s="7"/>
      <c r="E900" s="7"/>
      <c r="F900" s="7"/>
      <c r="G900" s="7"/>
      <c r="H900" s="7"/>
      <c r="I900" s="7"/>
    </row>
    <row r="901" spans="1:9">
      <c r="A901" s="4"/>
      <c r="B901" s="7"/>
      <c r="C901" s="7"/>
      <c r="D901" s="7"/>
      <c r="E901" s="7"/>
      <c r="F901" s="7"/>
      <c r="G901" s="7"/>
      <c r="H901" s="7"/>
      <c r="I901" s="7"/>
    </row>
    <row r="902" spans="1:9">
      <c r="A902" s="4"/>
      <c r="B902" s="7"/>
      <c r="C902" s="7"/>
      <c r="D902" s="7"/>
      <c r="E902" s="7"/>
      <c r="F902" s="7"/>
      <c r="G902" s="7"/>
      <c r="H902" s="7"/>
      <c r="I902" s="7"/>
    </row>
    <row r="903" spans="1:9">
      <c r="A903" s="4"/>
      <c r="B903" s="7"/>
      <c r="C903" s="7"/>
      <c r="D903" s="7"/>
      <c r="E903" s="7"/>
      <c r="F903" s="7"/>
      <c r="G903" s="7"/>
      <c r="H903" s="7"/>
      <c r="I903" s="7"/>
    </row>
    <row r="904" spans="1:9">
      <c r="A904" s="4"/>
      <c r="B904" s="7"/>
      <c r="C904" s="7"/>
      <c r="D904" s="7"/>
      <c r="E904" s="7"/>
      <c r="F904" s="7"/>
      <c r="G904" s="7"/>
      <c r="H904" s="7"/>
      <c r="I904" s="7"/>
    </row>
    <row r="905" spans="1:9">
      <c r="A905" s="4"/>
      <c r="B905" s="7"/>
      <c r="C905" s="7"/>
      <c r="D905" s="7"/>
      <c r="E905" s="7"/>
      <c r="F905" s="7"/>
      <c r="G905" s="7"/>
      <c r="H905" s="7"/>
      <c r="I905" s="7"/>
    </row>
    <row r="906" spans="1:9">
      <c r="A906" s="4"/>
      <c r="B906" s="7"/>
      <c r="C906" s="7"/>
      <c r="D906" s="7"/>
      <c r="E906" s="7"/>
      <c r="F906" s="7"/>
      <c r="G906" s="7"/>
      <c r="H906" s="7"/>
      <c r="I906" s="7"/>
    </row>
    <row r="907" spans="1:9">
      <c r="A907" s="4"/>
      <c r="B907" s="7"/>
      <c r="C907" s="7"/>
      <c r="D907" s="7"/>
      <c r="E907" s="7"/>
      <c r="F907" s="7"/>
      <c r="G907" s="7"/>
      <c r="H907" s="7"/>
      <c r="I907" s="7"/>
    </row>
    <row r="908" spans="1:9">
      <c r="A908" s="4"/>
      <c r="B908" s="7"/>
      <c r="C908" s="7"/>
      <c r="D908" s="7"/>
      <c r="E908" s="7"/>
      <c r="F908" s="7"/>
      <c r="G908" s="7"/>
      <c r="H908" s="7"/>
      <c r="I908" s="7"/>
    </row>
    <row r="909" spans="1:9">
      <c r="A909" s="4"/>
      <c r="B909" s="7"/>
      <c r="C909" s="7"/>
      <c r="D909" s="7"/>
      <c r="E909" s="7"/>
      <c r="F909" s="7"/>
      <c r="G909" s="7"/>
      <c r="H909" s="7"/>
      <c r="I909" s="7"/>
    </row>
    <row r="910" spans="1:9">
      <c r="A910" s="4"/>
      <c r="B910" s="7"/>
      <c r="C910" s="7"/>
      <c r="D910" s="7"/>
      <c r="E910" s="7"/>
      <c r="F910" s="7"/>
      <c r="G910" s="7"/>
      <c r="H910" s="7"/>
      <c r="I910" s="7"/>
    </row>
    <row r="911" spans="1:9">
      <c r="A911" s="4"/>
      <c r="B911" s="7"/>
      <c r="C911" s="7"/>
      <c r="D911" s="7"/>
      <c r="E911" s="7"/>
      <c r="F911" s="7"/>
      <c r="G911" s="7"/>
      <c r="H911" s="7"/>
      <c r="I911" s="7"/>
    </row>
    <row r="912" spans="1:9">
      <c r="A912" s="4"/>
      <c r="B912" s="7"/>
      <c r="C912" s="7"/>
      <c r="D912" s="7"/>
      <c r="E912" s="7"/>
      <c r="F912" s="7"/>
      <c r="G912" s="7"/>
      <c r="H912" s="7"/>
      <c r="I912" s="7"/>
    </row>
    <row r="913" spans="1:9">
      <c r="A913" s="4"/>
      <c r="B913" s="7"/>
      <c r="C913" s="7"/>
      <c r="D913" s="7"/>
      <c r="E913" s="7"/>
      <c r="F913" s="7"/>
      <c r="G913" s="7"/>
      <c r="H913" s="7"/>
      <c r="I913" s="7"/>
    </row>
    <row r="914" spans="1:9">
      <c r="A914" s="4"/>
      <c r="B914" s="7"/>
      <c r="C914" s="7"/>
      <c r="D914" s="7"/>
      <c r="E914" s="7"/>
      <c r="F914" s="7"/>
      <c r="G914" s="7"/>
      <c r="H914" s="7"/>
      <c r="I914" s="7"/>
    </row>
    <row r="915" spans="1:9">
      <c r="A915" s="4"/>
      <c r="B915" s="7"/>
      <c r="C915" s="7"/>
      <c r="D915" s="7"/>
      <c r="E915" s="7"/>
      <c r="F915" s="7"/>
      <c r="G915" s="7"/>
      <c r="H915" s="7"/>
      <c r="I915" s="7"/>
    </row>
    <row r="916" spans="1:9">
      <c r="A916" s="4"/>
      <c r="B916" s="7"/>
      <c r="C916" s="7"/>
      <c r="D916" s="7"/>
      <c r="E916" s="7"/>
      <c r="F916" s="7"/>
      <c r="G916" s="7"/>
      <c r="H916" s="7"/>
      <c r="I916" s="7"/>
    </row>
    <row r="917" spans="1:9">
      <c r="A917" s="4"/>
      <c r="B917" s="7"/>
      <c r="C917" s="7"/>
      <c r="D917" s="7"/>
      <c r="E917" s="7"/>
      <c r="F917" s="7"/>
      <c r="G917" s="7"/>
      <c r="H917" s="7"/>
      <c r="I917" s="7"/>
    </row>
    <row r="918" spans="1:9">
      <c r="A918" s="4"/>
      <c r="B918" s="7"/>
      <c r="C918" s="7"/>
      <c r="D918" s="7"/>
      <c r="E918" s="7"/>
      <c r="F918" s="7"/>
      <c r="G918" s="7"/>
      <c r="H918" s="7"/>
      <c r="I918" s="7"/>
    </row>
    <row r="919" spans="1:9">
      <c r="A919" s="4"/>
      <c r="B919" s="7"/>
      <c r="C919" s="7"/>
      <c r="D919" s="7"/>
      <c r="E919" s="7"/>
      <c r="F919" s="7"/>
      <c r="G919" s="7"/>
      <c r="H919" s="7"/>
      <c r="I919" s="7"/>
    </row>
    <row r="920" spans="1:9">
      <c r="A920" s="4"/>
      <c r="B920" s="7"/>
      <c r="C920" s="7"/>
      <c r="D920" s="7"/>
      <c r="E920" s="7"/>
      <c r="F920" s="7"/>
      <c r="G920" s="7"/>
      <c r="H920" s="7"/>
      <c r="I920" s="7"/>
    </row>
    <row r="921" spans="1:9">
      <c r="A921" s="4"/>
      <c r="B921" s="7"/>
      <c r="C921" s="7"/>
      <c r="D921" s="7"/>
      <c r="E921" s="7"/>
      <c r="F921" s="7"/>
      <c r="G921" s="7"/>
      <c r="H921" s="7"/>
      <c r="I921" s="7"/>
    </row>
    <row r="922" spans="1:9">
      <c r="A922" s="4"/>
      <c r="B922" s="7"/>
      <c r="C922" s="7"/>
      <c r="D922" s="7"/>
      <c r="E922" s="7"/>
      <c r="F922" s="7"/>
      <c r="G922" s="7"/>
      <c r="H922" s="7"/>
      <c r="I922" s="7"/>
    </row>
    <row r="923" spans="1:9">
      <c r="A923" s="4"/>
      <c r="B923" s="7"/>
      <c r="C923" s="7"/>
      <c r="D923" s="7"/>
      <c r="E923" s="7"/>
      <c r="F923" s="7"/>
      <c r="G923" s="7"/>
      <c r="H923" s="7"/>
      <c r="I923" s="7"/>
    </row>
    <row r="924" spans="1:9">
      <c r="A924" s="4"/>
      <c r="B924" s="7"/>
      <c r="C924" s="7"/>
      <c r="D924" s="7"/>
      <c r="E924" s="7"/>
      <c r="F924" s="7"/>
      <c r="G924" s="7"/>
      <c r="H924" s="7"/>
      <c r="I924" s="7"/>
    </row>
    <row r="925" spans="1:9">
      <c r="A925" s="4"/>
      <c r="B925" s="7"/>
      <c r="C925" s="7"/>
      <c r="D925" s="7"/>
      <c r="E925" s="7"/>
      <c r="F925" s="7"/>
      <c r="G925" s="7"/>
      <c r="H925" s="7"/>
      <c r="I925" s="7"/>
    </row>
    <row r="926" spans="1:9">
      <c r="A926" s="4"/>
      <c r="B926" s="7"/>
      <c r="C926" s="7"/>
      <c r="D926" s="7"/>
      <c r="E926" s="7"/>
      <c r="F926" s="7"/>
      <c r="G926" s="7"/>
      <c r="H926" s="7"/>
      <c r="I926" s="7"/>
    </row>
    <row r="927" spans="1:9">
      <c r="A927" s="4"/>
      <c r="B927" s="7"/>
      <c r="C927" s="7"/>
      <c r="D927" s="7"/>
      <c r="E927" s="7"/>
      <c r="F927" s="7"/>
      <c r="G927" s="7"/>
      <c r="H927" s="7"/>
      <c r="I927" s="7"/>
    </row>
    <row r="928" spans="1:9">
      <c r="A928" s="4"/>
      <c r="B928" s="7"/>
      <c r="C928" s="7"/>
      <c r="D928" s="7"/>
      <c r="E928" s="7"/>
      <c r="F928" s="7"/>
      <c r="G928" s="7"/>
      <c r="H928" s="7"/>
      <c r="I928" s="7"/>
    </row>
    <row r="929" spans="1:9">
      <c r="A929" s="4"/>
      <c r="B929" s="7"/>
      <c r="C929" s="7"/>
      <c r="D929" s="7"/>
      <c r="E929" s="7"/>
      <c r="F929" s="7"/>
      <c r="G929" s="7"/>
      <c r="H929" s="7"/>
      <c r="I929" s="7"/>
    </row>
    <row r="930" spans="1:9">
      <c r="A930" s="4"/>
      <c r="B930" s="7"/>
      <c r="C930" s="7"/>
      <c r="D930" s="7"/>
      <c r="E930" s="7"/>
      <c r="F930" s="7"/>
      <c r="G930" s="7"/>
      <c r="H930" s="7"/>
      <c r="I930" s="7"/>
    </row>
    <row r="931" spans="1:9">
      <c r="A931" s="4"/>
      <c r="B931" s="7"/>
      <c r="C931" s="7"/>
      <c r="D931" s="7"/>
      <c r="E931" s="7"/>
      <c r="F931" s="7"/>
      <c r="G931" s="7"/>
      <c r="H931" s="7"/>
      <c r="I931" s="7"/>
    </row>
    <row r="932" spans="1:9">
      <c r="A932" s="4"/>
      <c r="B932" s="7"/>
      <c r="C932" s="7"/>
      <c r="D932" s="7"/>
      <c r="E932" s="7"/>
      <c r="F932" s="7"/>
      <c r="G932" s="7"/>
      <c r="H932" s="7"/>
      <c r="I932" s="7"/>
    </row>
    <row r="933" spans="1:9">
      <c r="A933" s="4"/>
      <c r="B933" s="7"/>
      <c r="C933" s="7"/>
      <c r="D933" s="7"/>
      <c r="E933" s="7"/>
      <c r="F933" s="7"/>
      <c r="G933" s="7"/>
      <c r="H933" s="7"/>
      <c r="I933" s="7"/>
    </row>
    <row r="934" spans="1:9">
      <c r="A934" s="4"/>
      <c r="B934" s="7"/>
      <c r="C934" s="7"/>
      <c r="D934" s="7"/>
      <c r="E934" s="7"/>
      <c r="F934" s="7"/>
      <c r="G934" s="7"/>
      <c r="H934" s="7"/>
      <c r="I934" s="7"/>
    </row>
    <row r="935" spans="1:9">
      <c r="A935" s="4"/>
      <c r="B935" s="7"/>
      <c r="C935" s="7"/>
      <c r="D935" s="7"/>
      <c r="E935" s="7"/>
      <c r="F935" s="7"/>
      <c r="G935" s="7"/>
      <c r="H935" s="7"/>
      <c r="I935" s="7"/>
    </row>
    <row r="936" spans="1:9">
      <c r="A936" s="4"/>
      <c r="B936" s="7"/>
      <c r="C936" s="7"/>
      <c r="D936" s="7"/>
      <c r="E936" s="7"/>
      <c r="F936" s="7"/>
      <c r="G936" s="7"/>
      <c r="H936" s="7"/>
      <c r="I936" s="7"/>
    </row>
    <row r="937" spans="1:9">
      <c r="A937" s="4"/>
      <c r="B937" s="7"/>
      <c r="C937" s="7"/>
      <c r="D937" s="7"/>
      <c r="E937" s="7"/>
      <c r="F937" s="7"/>
      <c r="G937" s="7"/>
      <c r="H937" s="7"/>
      <c r="I937" s="7"/>
    </row>
    <row r="938" spans="1:9">
      <c r="A938" s="4"/>
      <c r="B938" s="7"/>
      <c r="C938" s="7"/>
      <c r="D938" s="7"/>
      <c r="E938" s="7"/>
      <c r="F938" s="7"/>
      <c r="G938" s="7"/>
      <c r="H938" s="7"/>
      <c r="I938" s="7"/>
    </row>
    <row r="939" spans="1:9">
      <c r="A939" s="4"/>
      <c r="B939" s="7"/>
      <c r="C939" s="7"/>
      <c r="D939" s="7"/>
      <c r="E939" s="7"/>
      <c r="F939" s="7"/>
      <c r="G939" s="7"/>
      <c r="H939" s="7"/>
      <c r="I939" s="7"/>
    </row>
    <row r="940" spans="1:9">
      <c r="A940" s="4"/>
      <c r="B940" s="7"/>
      <c r="C940" s="7"/>
      <c r="D940" s="7"/>
      <c r="E940" s="7"/>
      <c r="F940" s="7"/>
      <c r="G940" s="7"/>
      <c r="H940" s="7"/>
      <c r="I940" s="7"/>
    </row>
    <row r="941" spans="1:9">
      <c r="A941" s="4"/>
      <c r="B941" s="7"/>
      <c r="C941" s="7"/>
      <c r="D941" s="7"/>
      <c r="E941" s="7"/>
      <c r="F941" s="7"/>
      <c r="G941" s="7"/>
      <c r="H941" s="7"/>
      <c r="I941" s="7"/>
    </row>
    <row r="942" spans="1:9">
      <c r="A942" s="4"/>
      <c r="B942" s="7"/>
      <c r="C942" s="7"/>
      <c r="D942" s="7"/>
      <c r="E942" s="7"/>
      <c r="F942" s="7"/>
      <c r="G942" s="7"/>
      <c r="H942" s="7"/>
      <c r="I942" s="7"/>
    </row>
    <row r="943" spans="1:9">
      <c r="A943" s="4"/>
      <c r="B943" s="7"/>
      <c r="C943" s="7"/>
      <c r="D943" s="7"/>
      <c r="E943" s="7"/>
      <c r="F943" s="7"/>
      <c r="G943" s="7"/>
      <c r="H943" s="7"/>
      <c r="I943" s="7"/>
    </row>
    <row r="944" spans="1:9">
      <c r="A944" s="4"/>
      <c r="B944" s="7"/>
      <c r="C944" s="7"/>
      <c r="D944" s="7"/>
      <c r="E944" s="7"/>
      <c r="F944" s="7"/>
      <c r="G944" s="7"/>
      <c r="H944" s="7"/>
      <c r="I944" s="7"/>
    </row>
    <row r="945" spans="1:9">
      <c r="A945" s="4"/>
      <c r="B945" s="7"/>
      <c r="C945" s="7"/>
      <c r="D945" s="7"/>
      <c r="E945" s="7"/>
      <c r="F945" s="7"/>
      <c r="G945" s="7"/>
      <c r="H945" s="7"/>
      <c r="I945" s="7"/>
    </row>
    <row r="946" spans="1:9">
      <c r="A946" s="4"/>
      <c r="B946" s="7"/>
      <c r="C946" s="7"/>
      <c r="D946" s="7"/>
      <c r="E946" s="7"/>
      <c r="F946" s="7"/>
      <c r="G946" s="7"/>
      <c r="H946" s="7"/>
      <c r="I946" s="7"/>
    </row>
    <row r="947" spans="1:9">
      <c r="A947" s="4"/>
      <c r="B947" s="7"/>
      <c r="C947" s="7"/>
      <c r="D947" s="7"/>
      <c r="E947" s="7"/>
      <c r="F947" s="7"/>
      <c r="G947" s="7"/>
      <c r="H947" s="7"/>
      <c r="I947" s="7"/>
    </row>
    <row r="948" spans="1:9">
      <c r="A948" s="4"/>
      <c r="B948" s="7"/>
      <c r="C948" s="7"/>
      <c r="D948" s="7"/>
      <c r="E948" s="7"/>
      <c r="F948" s="7"/>
      <c r="G948" s="7"/>
      <c r="H948" s="7"/>
      <c r="I948" s="7"/>
    </row>
    <row r="949" spans="1:9">
      <c r="A949" s="4"/>
      <c r="B949" s="7"/>
      <c r="C949" s="7"/>
      <c r="D949" s="7"/>
      <c r="E949" s="7"/>
      <c r="F949" s="7"/>
      <c r="G949" s="7"/>
      <c r="H949" s="7"/>
      <c r="I949" s="7"/>
    </row>
    <row r="950" spans="1:9">
      <c r="A950" s="4"/>
      <c r="B950" s="7"/>
      <c r="C950" s="7"/>
      <c r="D950" s="7"/>
      <c r="E950" s="7"/>
      <c r="F950" s="7"/>
      <c r="G950" s="7"/>
      <c r="H950" s="7"/>
      <c r="I950" s="7"/>
    </row>
    <row r="951" spans="1:9">
      <c r="A951" s="4"/>
      <c r="B951" s="7"/>
      <c r="C951" s="7"/>
      <c r="D951" s="7"/>
      <c r="E951" s="7"/>
      <c r="F951" s="7"/>
      <c r="G951" s="7"/>
      <c r="H951" s="7"/>
      <c r="I951" s="7"/>
    </row>
    <row r="952" spans="1:9">
      <c r="A952" s="4"/>
      <c r="B952" s="7"/>
      <c r="C952" s="7"/>
      <c r="D952" s="7"/>
      <c r="E952" s="7"/>
      <c r="F952" s="7"/>
      <c r="G952" s="7"/>
      <c r="H952" s="7"/>
      <c r="I952" s="7"/>
    </row>
    <row r="953" spans="1:9">
      <c r="A953" s="4"/>
      <c r="B953" s="7"/>
      <c r="C953" s="7"/>
      <c r="D953" s="7"/>
      <c r="E953" s="7"/>
      <c r="F953" s="7"/>
      <c r="G953" s="7"/>
      <c r="H953" s="7"/>
      <c r="I953" s="7"/>
    </row>
    <row r="954" spans="1:9">
      <c r="A954" s="4"/>
      <c r="B954" s="7"/>
      <c r="C954" s="7"/>
      <c r="D954" s="7"/>
      <c r="E954" s="7"/>
      <c r="F954" s="7"/>
      <c r="G954" s="7"/>
      <c r="H954" s="7"/>
      <c r="I954" s="7"/>
    </row>
    <row r="955" spans="1:9">
      <c r="A955" s="4"/>
      <c r="B955" s="7"/>
      <c r="C955" s="7"/>
      <c r="D955" s="7"/>
      <c r="E955" s="7"/>
      <c r="F955" s="7"/>
      <c r="G955" s="7"/>
      <c r="H955" s="7"/>
      <c r="I955" s="7"/>
    </row>
    <row r="956" spans="1:9">
      <c r="A956" s="4"/>
      <c r="B956" s="7"/>
      <c r="C956" s="7"/>
      <c r="D956" s="7"/>
      <c r="E956" s="7"/>
      <c r="F956" s="7"/>
      <c r="G956" s="7"/>
      <c r="H956" s="7"/>
      <c r="I956" s="7"/>
    </row>
    <row r="957" spans="1:9">
      <c r="A957" s="4"/>
      <c r="B957" s="7"/>
      <c r="C957" s="7"/>
      <c r="D957" s="7"/>
      <c r="E957" s="7"/>
      <c r="F957" s="7"/>
      <c r="G957" s="7"/>
      <c r="H957" s="7"/>
      <c r="I957" s="7"/>
    </row>
    <row r="958" spans="1:9">
      <c r="A958" s="4"/>
      <c r="B958" s="7"/>
      <c r="C958" s="7"/>
      <c r="D958" s="7"/>
      <c r="E958" s="7"/>
      <c r="F958" s="7"/>
      <c r="G958" s="7"/>
      <c r="H958" s="7"/>
      <c r="I958" s="7"/>
    </row>
    <row r="959" spans="1:9">
      <c r="A959" s="4"/>
      <c r="B959" s="7"/>
      <c r="C959" s="7"/>
      <c r="D959" s="7"/>
      <c r="E959" s="7"/>
      <c r="F959" s="7"/>
      <c r="G959" s="7"/>
      <c r="H959" s="7"/>
      <c r="I959" s="7"/>
    </row>
    <row r="960" spans="1:9">
      <c r="A960" s="4"/>
      <c r="B960" s="7"/>
      <c r="C960" s="7"/>
      <c r="D960" s="7"/>
      <c r="E960" s="7"/>
      <c r="F960" s="7"/>
      <c r="G960" s="7"/>
      <c r="H960" s="7"/>
      <c r="I960" s="7"/>
    </row>
    <row r="961" spans="1:9">
      <c r="A961" s="4"/>
      <c r="B961" s="7"/>
      <c r="C961" s="7"/>
      <c r="D961" s="7"/>
      <c r="E961" s="7"/>
      <c r="F961" s="7"/>
      <c r="G961" s="7"/>
      <c r="H961" s="7"/>
      <c r="I961" s="7"/>
    </row>
    <row r="962" spans="1:9">
      <c r="A962" s="4"/>
      <c r="B962" s="7"/>
      <c r="C962" s="7"/>
      <c r="D962" s="7"/>
      <c r="E962" s="7"/>
      <c r="F962" s="7"/>
      <c r="G962" s="7"/>
      <c r="H962" s="7"/>
      <c r="I962" s="7"/>
    </row>
    <row r="963" spans="1:9">
      <c r="A963" s="4"/>
      <c r="B963" s="7"/>
      <c r="C963" s="7"/>
      <c r="D963" s="7"/>
      <c r="E963" s="7"/>
      <c r="F963" s="7"/>
      <c r="G963" s="7"/>
      <c r="H963" s="7"/>
      <c r="I963" s="7"/>
    </row>
    <row r="964" spans="1:9">
      <c r="A964" s="4"/>
      <c r="B964" s="7"/>
      <c r="C964" s="7"/>
      <c r="D964" s="7"/>
      <c r="E964" s="7"/>
      <c r="F964" s="7"/>
      <c r="G964" s="7"/>
      <c r="H964" s="7"/>
      <c r="I964" s="7"/>
    </row>
    <row r="965" spans="1:9">
      <c r="A965" s="4"/>
      <c r="B965" s="7"/>
      <c r="C965" s="7"/>
      <c r="D965" s="7"/>
      <c r="E965" s="7"/>
      <c r="F965" s="7"/>
      <c r="G965" s="7"/>
      <c r="H965" s="7"/>
      <c r="I965" s="7"/>
    </row>
    <row r="966" spans="1:9">
      <c r="A966" s="4"/>
      <c r="B966" s="7"/>
      <c r="C966" s="7"/>
      <c r="D966" s="7"/>
      <c r="E966" s="7"/>
      <c r="F966" s="7"/>
      <c r="G966" s="7"/>
      <c r="H966" s="7"/>
      <c r="I966" s="7"/>
    </row>
    <row r="967" spans="1:9">
      <c r="A967" s="4"/>
      <c r="B967" s="7"/>
      <c r="C967" s="7"/>
      <c r="D967" s="7"/>
      <c r="E967" s="7"/>
      <c r="F967" s="7"/>
      <c r="G967" s="7"/>
      <c r="H967" s="7"/>
      <c r="I967" s="7"/>
    </row>
    <row r="968" spans="1:9">
      <c r="A968" s="4"/>
      <c r="B968" s="7"/>
      <c r="C968" s="7"/>
      <c r="D968" s="7"/>
      <c r="E968" s="7"/>
      <c r="F968" s="7"/>
      <c r="G968" s="7"/>
      <c r="H968" s="7"/>
      <c r="I968" s="7"/>
    </row>
    <row r="969" spans="1:9">
      <c r="A969" s="4"/>
      <c r="B969" s="7"/>
      <c r="C969" s="7"/>
      <c r="D969" s="7"/>
      <c r="E969" s="7"/>
      <c r="F969" s="7"/>
      <c r="G969" s="7"/>
      <c r="H969" s="7"/>
      <c r="I969" s="7"/>
    </row>
    <row r="970" spans="1:9">
      <c r="A970" s="4"/>
      <c r="B970" s="7"/>
      <c r="C970" s="7"/>
      <c r="D970" s="7"/>
      <c r="E970" s="7"/>
      <c r="F970" s="7"/>
      <c r="G970" s="7"/>
      <c r="H970" s="7"/>
      <c r="I970" s="7"/>
    </row>
    <row r="971" spans="1:9">
      <c r="A971" s="4"/>
      <c r="B971" s="7"/>
      <c r="C971" s="7"/>
      <c r="D971" s="7"/>
      <c r="E971" s="7"/>
      <c r="F971" s="7"/>
      <c r="G971" s="7"/>
      <c r="H971" s="7"/>
      <c r="I971" s="7"/>
    </row>
    <row r="972" spans="1:9">
      <c r="A972" s="4"/>
      <c r="B972" s="7"/>
      <c r="C972" s="7"/>
      <c r="D972" s="7"/>
      <c r="E972" s="7"/>
      <c r="F972" s="7"/>
      <c r="G972" s="7"/>
      <c r="H972" s="7"/>
      <c r="I972" s="7"/>
    </row>
    <row r="973" spans="1:9">
      <c r="A973" s="4"/>
      <c r="B973" s="7"/>
      <c r="C973" s="7"/>
      <c r="D973" s="7"/>
      <c r="E973" s="7"/>
      <c r="F973" s="7"/>
      <c r="G973" s="7"/>
      <c r="H973" s="7"/>
      <c r="I973" s="7"/>
    </row>
    <row r="974" spans="1:9">
      <c r="A974" s="4"/>
      <c r="B974" s="7"/>
      <c r="C974" s="7"/>
      <c r="D974" s="7"/>
      <c r="E974" s="7"/>
      <c r="F974" s="7"/>
      <c r="G974" s="7"/>
      <c r="H974" s="7"/>
      <c r="I974" s="7"/>
    </row>
    <row r="975" spans="1:9">
      <c r="A975" s="4"/>
      <c r="B975" s="7"/>
      <c r="C975" s="7"/>
      <c r="D975" s="7"/>
      <c r="E975" s="7"/>
      <c r="F975" s="7"/>
      <c r="G975" s="7"/>
      <c r="H975" s="7"/>
      <c r="I975" s="7"/>
    </row>
    <row r="976" spans="1:9">
      <c r="A976" s="4"/>
      <c r="B976" s="7"/>
      <c r="C976" s="7"/>
      <c r="D976" s="7"/>
      <c r="E976" s="7"/>
      <c r="F976" s="7"/>
      <c r="G976" s="7"/>
      <c r="H976" s="7"/>
      <c r="I976" s="7"/>
    </row>
    <row r="977" spans="1:9">
      <c r="A977" s="4"/>
      <c r="B977" s="7"/>
      <c r="C977" s="7"/>
      <c r="D977" s="7"/>
      <c r="E977" s="7"/>
      <c r="F977" s="7"/>
      <c r="G977" s="7"/>
      <c r="H977" s="7"/>
      <c r="I977" s="7"/>
    </row>
    <row r="978" spans="1:9">
      <c r="A978" s="4"/>
      <c r="B978" s="7"/>
      <c r="C978" s="7"/>
      <c r="D978" s="7"/>
      <c r="E978" s="7"/>
      <c r="F978" s="7"/>
      <c r="G978" s="7"/>
      <c r="H978" s="7"/>
      <c r="I978" s="7"/>
    </row>
    <row r="979" spans="1:9">
      <c r="A979" s="4"/>
      <c r="B979" s="7"/>
      <c r="C979" s="7"/>
      <c r="D979" s="7"/>
      <c r="E979" s="7"/>
      <c r="F979" s="7"/>
      <c r="G979" s="7"/>
      <c r="H979" s="7"/>
      <c r="I979" s="7"/>
    </row>
    <row r="980" spans="1:9">
      <c r="A980" s="4"/>
      <c r="B980" s="7"/>
      <c r="C980" s="7"/>
      <c r="D980" s="7"/>
      <c r="E980" s="7"/>
      <c r="F980" s="7"/>
      <c r="G980" s="7"/>
      <c r="H980" s="7"/>
      <c r="I980" s="7"/>
    </row>
    <row r="981" spans="1:9">
      <c r="A981" s="4"/>
      <c r="B981" s="7"/>
      <c r="C981" s="7"/>
      <c r="D981" s="7"/>
      <c r="E981" s="7"/>
      <c r="F981" s="7"/>
      <c r="G981" s="7"/>
      <c r="H981" s="7"/>
      <c r="I981" s="7"/>
    </row>
    <row r="982" spans="1:9">
      <c r="A982" s="4"/>
      <c r="B982" s="7"/>
      <c r="C982" s="7"/>
      <c r="D982" s="7"/>
      <c r="E982" s="7"/>
      <c r="F982" s="7"/>
      <c r="G982" s="7"/>
      <c r="H982" s="7"/>
      <c r="I982" s="7"/>
    </row>
    <row r="983" spans="1:9">
      <c r="A983" s="4"/>
      <c r="B983" s="7"/>
      <c r="C983" s="7"/>
      <c r="D983" s="7"/>
      <c r="E983" s="7"/>
      <c r="F983" s="7"/>
      <c r="G983" s="7"/>
      <c r="H983" s="7"/>
      <c r="I983" s="7"/>
    </row>
    <row r="984" spans="1:9">
      <c r="A984" s="4"/>
      <c r="B984" s="7"/>
      <c r="C984" s="7"/>
      <c r="D984" s="7"/>
      <c r="E984" s="7"/>
      <c r="F984" s="7"/>
      <c r="G984" s="7"/>
      <c r="H984" s="7"/>
      <c r="I984" s="7"/>
    </row>
    <row r="985" spans="1:9">
      <c r="A985" s="4"/>
      <c r="B985" s="7"/>
      <c r="C985" s="7"/>
      <c r="D985" s="7"/>
      <c r="E985" s="7"/>
      <c r="F985" s="7"/>
      <c r="G985" s="7"/>
      <c r="H985" s="7"/>
      <c r="I985" s="7"/>
    </row>
    <row r="986" spans="1:9">
      <c r="A986" s="4"/>
      <c r="B986" s="7"/>
      <c r="C986" s="7"/>
      <c r="D986" s="7"/>
      <c r="E986" s="7"/>
      <c r="F986" s="7"/>
      <c r="G986" s="7"/>
      <c r="H986" s="7"/>
      <c r="I986" s="7"/>
    </row>
    <row r="987" spans="1:9">
      <c r="A987" s="4"/>
      <c r="B987" s="7"/>
      <c r="C987" s="7"/>
      <c r="D987" s="7"/>
      <c r="E987" s="7"/>
      <c r="F987" s="7"/>
      <c r="G987" s="7"/>
      <c r="H987" s="7"/>
      <c r="I987" s="7"/>
    </row>
    <row r="988" spans="1:9">
      <c r="A988" s="4"/>
      <c r="B988" s="7"/>
      <c r="C988" s="7"/>
      <c r="D988" s="7"/>
      <c r="E988" s="7"/>
      <c r="F988" s="7"/>
      <c r="G988" s="7"/>
      <c r="H988" s="7"/>
      <c r="I988" s="7"/>
    </row>
    <row r="989" spans="1:9">
      <c r="A989" s="4"/>
      <c r="B989" s="7"/>
      <c r="C989" s="7"/>
      <c r="D989" s="7"/>
      <c r="E989" s="7"/>
      <c r="F989" s="7"/>
      <c r="G989" s="7"/>
      <c r="H989" s="7"/>
      <c r="I989" s="7"/>
    </row>
    <row r="990" spans="1:9">
      <c r="A990" s="4"/>
      <c r="B990" s="7"/>
      <c r="C990" s="7"/>
      <c r="D990" s="7"/>
      <c r="E990" s="7"/>
      <c r="F990" s="7"/>
      <c r="G990" s="7"/>
      <c r="H990" s="7"/>
      <c r="I990" s="7"/>
    </row>
    <row r="991" spans="1:9">
      <c r="A991" s="4"/>
      <c r="B991" s="7"/>
      <c r="C991" s="7"/>
      <c r="D991" s="7"/>
      <c r="E991" s="7"/>
      <c r="F991" s="7"/>
      <c r="G991" s="7"/>
      <c r="H991" s="7"/>
      <c r="I991" s="7"/>
    </row>
    <row r="992" spans="1:9">
      <c r="A992" s="4"/>
      <c r="B992" s="7"/>
      <c r="C992" s="7"/>
      <c r="D992" s="7"/>
      <c r="E992" s="7"/>
      <c r="F992" s="7"/>
      <c r="G992" s="7"/>
      <c r="H992" s="7"/>
      <c r="I992" s="7"/>
    </row>
    <row r="993" spans="1:9">
      <c r="A993" s="4"/>
      <c r="B993" s="7"/>
      <c r="C993" s="7"/>
      <c r="D993" s="7"/>
      <c r="E993" s="7"/>
      <c r="F993" s="7"/>
      <c r="G993" s="7"/>
      <c r="H993" s="7"/>
      <c r="I993" s="7"/>
    </row>
    <row r="994" spans="1:9">
      <c r="A994" s="4"/>
      <c r="B994" s="7"/>
      <c r="C994" s="7"/>
      <c r="D994" s="7"/>
      <c r="E994" s="7"/>
      <c r="F994" s="7"/>
      <c r="G994" s="7"/>
      <c r="H994" s="7"/>
      <c r="I994" s="7"/>
    </row>
    <row r="995" spans="1:9">
      <c r="A995" s="4"/>
      <c r="B995" s="7"/>
      <c r="C995" s="7"/>
      <c r="D995" s="7"/>
      <c r="E995" s="7"/>
      <c r="F995" s="7"/>
      <c r="G995" s="7"/>
      <c r="H995" s="7"/>
      <c r="I995" s="7"/>
    </row>
    <row r="996" spans="1:9">
      <c r="A996" s="4"/>
      <c r="B996" s="7"/>
      <c r="C996" s="7"/>
      <c r="D996" s="7"/>
      <c r="E996" s="7"/>
      <c r="F996" s="7"/>
      <c r="G996" s="7"/>
      <c r="H996" s="7"/>
      <c r="I996" s="7"/>
    </row>
    <row r="997" spans="1:9">
      <c r="A997" s="4"/>
      <c r="B997" s="7"/>
      <c r="C997" s="7"/>
      <c r="D997" s="7"/>
      <c r="E997" s="7"/>
      <c r="F997" s="7"/>
      <c r="G997" s="7"/>
      <c r="H997" s="7"/>
      <c r="I997" s="7"/>
    </row>
    <row r="998" spans="1:9">
      <c r="A998" s="4"/>
      <c r="B998" s="7"/>
      <c r="C998" s="7"/>
      <c r="D998" s="7"/>
      <c r="E998" s="7"/>
      <c r="F998" s="7"/>
      <c r="G998" s="7"/>
      <c r="H998" s="7"/>
      <c r="I998" s="7"/>
    </row>
    <row r="999" spans="1:9">
      <c r="A999" s="4"/>
      <c r="B999" s="7"/>
      <c r="C999" s="7"/>
      <c r="D999" s="7"/>
      <c r="E999" s="7"/>
      <c r="F999" s="7"/>
      <c r="G999" s="7"/>
      <c r="H999" s="7"/>
      <c r="I999" s="7"/>
    </row>
    <row r="1000" spans="1:9">
      <c r="A1000" s="4"/>
      <c r="B1000" s="7"/>
      <c r="C1000" s="7"/>
      <c r="D1000" s="7"/>
      <c r="E1000" s="7"/>
      <c r="F1000" s="7"/>
      <c r="G1000" s="7"/>
      <c r="H1000" s="7"/>
      <c r="I1000" s="7"/>
    </row>
    <row r="1001" spans="1:9">
      <c r="A1001" s="4"/>
      <c r="B1001" s="7"/>
      <c r="C1001" s="7"/>
      <c r="D1001" s="7"/>
      <c r="E1001" s="7"/>
      <c r="F1001" s="7"/>
      <c r="G1001" s="7"/>
      <c r="H1001" s="7"/>
      <c r="I1001" s="7"/>
    </row>
    <row r="1002" spans="1:9">
      <c r="A1002" s="4"/>
      <c r="B1002" s="7"/>
      <c r="C1002" s="7"/>
      <c r="D1002" s="7"/>
      <c r="E1002" s="7"/>
      <c r="F1002" s="7"/>
      <c r="G1002" s="7"/>
      <c r="H1002" s="7"/>
      <c r="I1002" s="7"/>
    </row>
    <row r="1003" spans="1:9">
      <c r="A1003" s="4"/>
      <c r="B1003" s="7"/>
      <c r="C1003" s="7"/>
      <c r="D1003" s="7"/>
      <c r="E1003" s="7"/>
      <c r="F1003" s="7"/>
      <c r="G1003" s="7"/>
      <c r="H1003" s="7"/>
      <c r="I1003" s="7"/>
    </row>
    <row r="1004" spans="1:9">
      <c r="A1004" s="4"/>
      <c r="B1004" s="7"/>
      <c r="C1004" s="7"/>
      <c r="D1004" s="7"/>
      <c r="E1004" s="7"/>
      <c r="F1004" s="7"/>
      <c r="G1004" s="7"/>
      <c r="H1004" s="7"/>
      <c r="I1004" s="7"/>
    </row>
    <row r="1005" spans="1:9">
      <c r="A1005" s="4"/>
      <c r="B1005" s="7"/>
      <c r="C1005" s="7"/>
      <c r="D1005" s="7"/>
      <c r="E1005" s="7"/>
      <c r="F1005" s="7"/>
      <c r="G1005" s="7"/>
      <c r="H1005" s="7"/>
      <c r="I1005" s="7"/>
    </row>
    <row r="1006" spans="1:9">
      <c r="A1006" s="4"/>
      <c r="B1006" s="7"/>
      <c r="C1006" s="7"/>
      <c r="D1006" s="7"/>
      <c r="E1006" s="7"/>
      <c r="F1006" s="7"/>
      <c r="G1006" s="7"/>
      <c r="H1006" s="7"/>
      <c r="I1006" s="7"/>
    </row>
    <row r="1007" spans="1:9">
      <c r="A1007" s="4"/>
      <c r="B1007" s="7"/>
      <c r="C1007" s="7"/>
      <c r="D1007" s="7"/>
      <c r="E1007" s="7"/>
      <c r="F1007" s="7"/>
      <c r="G1007" s="7"/>
      <c r="H1007" s="7"/>
      <c r="I1007" s="7"/>
    </row>
    <row r="1008" spans="1:9">
      <c r="A1008" s="4"/>
      <c r="B1008" s="7"/>
      <c r="C1008" s="7"/>
      <c r="D1008" s="7"/>
      <c r="E1008" s="7"/>
      <c r="F1008" s="7"/>
      <c r="G1008" s="7"/>
      <c r="H1008" s="7"/>
      <c r="I1008" s="7"/>
    </row>
    <row r="1009" spans="1:9">
      <c r="A1009" s="4"/>
      <c r="B1009" s="7"/>
      <c r="C1009" s="7"/>
      <c r="D1009" s="7"/>
      <c r="E1009" s="7"/>
      <c r="F1009" s="7"/>
      <c r="G1009" s="7"/>
      <c r="H1009" s="7"/>
      <c r="I1009" s="7"/>
    </row>
    <row r="1010" spans="1:9">
      <c r="A1010" s="4"/>
      <c r="B1010" s="7"/>
      <c r="C1010" s="7"/>
      <c r="D1010" s="7"/>
      <c r="E1010" s="7"/>
      <c r="F1010" s="7"/>
      <c r="G1010" s="7"/>
      <c r="H1010" s="7"/>
      <c r="I1010" s="7"/>
    </row>
    <row r="1011" spans="1:9">
      <c r="A1011" s="4"/>
      <c r="B1011" s="7"/>
      <c r="C1011" s="7"/>
      <c r="D1011" s="7"/>
      <c r="E1011" s="7"/>
      <c r="F1011" s="7"/>
      <c r="G1011" s="7"/>
      <c r="H1011" s="7"/>
      <c r="I1011" s="7"/>
    </row>
    <row r="1012" spans="1:9">
      <c r="A1012" s="4"/>
      <c r="B1012" s="7"/>
      <c r="C1012" s="7"/>
      <c r="D1012" s="7"/>
      <c r="E1012" s="7"/>
      <c r="F1012" s="7"/>
      <c r="G1012" s="7"/>
      <c r="H1012" s="7"/>
      <c r="I1012" s="7"/>
    </row>
    <row r="1013" spans="1:9">
      <c r="A1013" s="4"/>
      <c r="B1013" s="7"/>
      <c r="C1013" s="7"/>
      <c r="D1013" s="7"/>
      <c r="E1013" s="7"/>
      <c r="F1013" s="7"/>
      <c r="G1013" s="7"/>
      <c r="H1013" s="7"/>
      <c r="I1013" s="7"/>
    </row>
    <row r="1014" spans="1:9">
      <c r="A1014" s="4"/>
      <c r="B1014" s="7"/>
      <c r="C1014" s="7"/>
      <c r="D1014" s="7"/>
      <c r="E1014" s="7"/>
      <c r="F1014" s="7"/>
      <c r="G1014" s="7"/>
      <c r="H1014" s="7"/>
      <c r="I1014" s="7"/>
    </row>
    <row r="1015" spans="1:9">
      <c r="A1015" s="4"/>
      <c r="B1015" s="7"/>
      <c r="C1015" s="7"/>
      <c r="D1015" s="7"/>
      <c r="E1015" s="7"/>
      <c r="F1015" s="7"/>
      <c r="G1015" s="7"/>
      <c r="H1015" s="7"/>
      <c r="I1015" s="7"/>
    </row>
    <row r="1016" spans="1:9">
      <c r="A1016" s="4"/>
      <c r="B1016" s="7"/>
      <c r="C1016" s="7"/>
      <c r="D1016" s="7"/>
      <c r="E1016" s="7"/>
      <c r="F1016" s="7"/>
      <c r="G1016" s="7"/>
      <c r="H1016" s="7"/>
      <c r="I1016" s="7"/>
    </row>
    <row r="1017" spans="1:9">
      <c r="A1017" s="4"/>
      <c r="B1017" s="7"/>
      <c r="C1017" s="7"/>
      <c r="D1017" s="7"/>
      <c r="E1017" s="7"/>
      <c r="F1017" s="7"/>
      <c r="G1017" s="7"/>
      <c r="H1017" s="7"/>
      <c r="I1017" s="7"/>
    </row>
    <row r="1018" spans="1:9">
      <c r="A1018" s="4"/>
      <c r="B1018" s="7"/>
      <c r="C1018" s="7"/>
      <c r="D1018" s="7"/>
      <c r="E1018" s="7"/>
      <c r="F1018" s="7"/>
      <c r="G1018" s="7"/>
      <c r="H1018" s="7"/>
      <c r="I1018" s="7"/>
    </row>
    <row r="1019" spans="1:9">
      <c r="A1019" s="4"/>
      <c r="B1019" s="7"/>
      <c r="C1019" s="7"/>
      <c r="D1019" s="7"/>
      <c r="E1019" s="7"/>
      <c r="F1019" s="7"/>
      <c r="G1019" s="7"/>
      <c r="H1019" s="7"/>
      <c r="I1019" s="7"/>
    </row>
    <row r="1020" spans="1:9">
      <c r="A1020" s="4"/>
      <c r="B1020" s="7"/>
      <c r="C1020" s="7"/>
      <c r="D1020" s="7"/>
      <c r="E1020" s="7"/>
      <c r="F1020" s="7"/>
      <c r="G1020" s="7"/>
      <c r="H1020" s="7"/>
      <c r="I1020" s="7"/>
    </row>
    <row r="1021" spans="1:9">
      <c r="A1021" s="4"/>
      <c r="B1021" s="7"/>
      <c r="C1021" s="7"/>
      <c r="D1021" s="7"/>
      <c r="E1021" s="7"/>
      <c r="F1021" s="7"/>
      <c r="G1021" s="7"/>
      <c r="H1021" s="7"/>
      <c r="I1021" s="7"/>
    </row>
    <row r="1022" spans="1:9">
      <c r="A1022" s="4"/>
      <c r="B1022" s="7"/>
      <c r="C1022" s="7"/>
      <c r="D1022" s="7"/>
      <c r="E1022" s="7"/>
      <c r="F1022" s="7"/>
      <c r="G1022" s="7"/>
      <c r="H1022" s="7"/>
      <c r="I1022" s="7"/>
    </row>
    <row r="1023" spans="1:9">
      <c r="A1023" s="4"/>
      <c r="B1023" s="7"/>
      <c r="C1023" s="7"/>
      <c r="D1023" s="7"/>
      <c r="E1023" s="7"/>
      <c r="F1023" s="7"/>
      <c r="G1023" s="7"/>
      <c r="H1023" s="7"/>
      <c r="I1023" s="7"/>
    </row>
    <row r="1024" spans="1:9">
      <c r="A1024" s="4"/>
      <c r="B1024" s="7"/>
      <c r="C1024" s="7"/>
      <c r="D1024" s="7"/>
      <c r="E1024" s="7"/>
      <c r="F1024" s="7"/>
      <c r="G1024" s="7"/>
      <c r="H1024" s="7"/>
      <c r="I1024" s="7"/>
    </row>
    <row r="1025" spans="1:9">
      <c r="A1025" s="4"/>
      <c r="B1025" s="7"/>
      <c r="C1025" s="7"/>
      <c r="D1025" s="7"/>
      <c r="E1025" s="7"/>
      <c r="F1025" s="7"/>
      <c r="G1025" s="7"/>
      <c r="H1025" s="7"/>
      <c r="I1025" s="7"/>
    </row>
    <row r="1026" spans="1:9">
      <c r="A1026" s="4"/>
      <c r="B1026" s="7"/>
      <c r="C1026" s="7"/>
      <c r="D1026" s="7"/>
      <c r="E1026" s="7"/>
      <c r="F1026" s="7"/>
      <c r="G1026" s="7"/>
      <c r="H1026" s="7"/>
      <c r="I1026" s="7"/>
    </row>
    <row r="1027" spans="1:9">
      <c r="A1027" s="4"/>
      <c r="B1027" s="7"/>
      <c r="C1027" s="7"/>
      <c r="D1027" s="7"/>
      <c r="E1027" s="7"/>
      <c r="F1027" s="7"/>
      <c r="G1027" s="7"/>
      <c r="H1027" s="7"/>
      <c r="I1027" s="7"/>
    </row>
    <row r="1028" spans="1:9">
      <c r="A1028" s="4"/>
      <c r="B1028" s="7"/>
      <c r="C1028" s="7"/>
      <c r="D1028" s="7"/>
      <c r="E1028" s="7"/>
      <c r="F1028" s="7"/>
      <c r="G1028" s="7"/>
      <c r="H1028" s="7"/>
      <c r="I1028" s="7"/>
    </row>
    <row r="1029" spans="1:9">
      <c r="A1029" s="4"/>
      <c r="B1029" s="7"/>
      <c r="C1029" s="7"/>
      <c r="D1029" s="7"/>
      <c r="E1029" s="7"/>
      <c r="F1029" s="7"/>
      <c r="G1029" s="7"/>
      <c r="H1029" s="7"/>
      <c r="I1029" s="7"/>
    </row>
    <row r="1030" spans="1:9">
      <c r="A1030" s="4"/>
      <c r="B1030" s="7"/>
      <c r="C1030" s="7"/>
      <c r="D1030" s="7"/>
      <c r="E1030" s="7"/>
      <c r="F1030" s="7"/>
      <c r="G1030" s="7"/>
      <c r="H1030" s="7"/>
      <c r="I1030" s="7"/>
    </row>
    <row r="1031" spans="1:9">
      <c r="A1031" s="4"/>
      <c r="B1031" s="7"/>
      <c r="C1031" s="7"/>
      <c r="D1031" s="7"/>
      <c r="E1031" s="7"/>
      <c r="F1031" s="7"/>
      <c r="G1031" s="7"/>
      <c r="H1031" s="7"/>
      <c r="I1031" s="7"/>
    </row>
    <row r="1032" spans="1:9">
      <c r="A1032" s="4"/>
      <c r="B1032" s="7"/>
      <c r="C1032" s="7"/>
      <c r="D1032" s="7"/>
      <c r="E1032" s="7"/>
      <c r="F1032" s="7"/>
      <c r="G1032" s="7"/>
      <c r="H1032" s="7"/>
      <c r="I1032" s="7"/>
    </row>
    <row r="1033" spans="1:9">
      <c r="A1033" s="4"/>
      <c r="B1033" s="7"/>
      <c r="C1033" s="7"/>
      <c r="D1033" s="7"/>
      <c r="E1033" s="7"/>
      <c r="F1033" s="7"/>
      <c r="G1033" s="7"/>
      <c r="H1033" s="7"/>
      <c r="I1033" s="7"/>
    </row>
    <row r="1034" spans="1:9">
      <c r="A1034" s="4"/>
      <c r="B1034" s="7"/>
      <c r="C1034" s="7"/>
      <c r="D1034" s="7"/>
      <c r="E1034" s="7"/>
      <c r="F1034" s="7"/>
      <c r="G1034" s="7"/>
      <c r="H1034" s="7"/>
      <c r="I1034" s="7"/>
    </row>
    <row r="1035" spans="1:9">
      <c r="A1035" s="4"/>
      <c r="B1035" s="7"/>
      <c r="C1035" s="7"/>
      <c r="D1035" s="7"/>
      <c r="E1035" s="7"/>
      <c r="F1035" s="7"/>
      <c r="G1035" s="7"/>
      <c r="H1035" s="7"/>
      <c r="I1035" s="7"/>
    </row>
    <row r="1036" spans="1:9">
      <c r="A1036" s="4"/>
      <c r="B1036" s="7"/>
      <c r="C1036" s="7"/>
      <c r="D1036" s="7"/>
      <c r="E1036" s="7"/>
      <c r="F1036" s="7"/>
      <c r="G1036" s="7"/>
      <c r="H1036" s="7"/>
      <c r="I1036" s="7"/>
    </row>
    <row r="1037" spans="1:9">
      <c r="A1037" s="4"/>
      <c r="B1037" s="7"/>
      <c r="C1037" s="7"/>
      <c r="D1037" s="7"/>
      <c r="E1037" s="7"/>
      <c r="F1037" s="7"/>
      <c r="G1037" s="7"/>
      <c r="H1037" s="7"/>
      <c r="I1037" s="7"/>
    </row>
    <row r="1038" spans="1:9">
      <c r="A1038" s="4"/>
      <c r="B1038" s="7"/>
      <c r="C1038" s="7"/>
      <c r="D1038" s="7"/>
      <c r="E1038" s="7"/>
      <c r="F1038" s="7"/>
      <c r="G1038" s="7"/>
      <c r="H1038" s="7"/>
      <c r="I1038" s="7"/>
    </row>
    <row r="1039" spans="1:9">
      <c r="A1039" s="4"/>
      <c r="B1039" s="7"/>
      <c r="C1039" s="7"/>
      <c r="D1039" s="7"/>
      <c r="E1039" s="7"/>
      <c r="F1039" s="7"/>
      <c r="G1039" s="7"/>
      <c r="H1039" s="7"/>
      <c r="I1039" s="7"/>
    </row>
    <row r="1040" spans="1:9">
      <c r="A1040" s="4"/>
      <c r="B1040" s="7"/>
      <c r="C1040" s="7"/>
      <c r="D1040" s="7"/>
      <c r="E1040" s="7"/>
      <c r="F1040" s="7"/>
      <c r="G1040" s="7"/>
      <c r="H1040" s="7"/>
      <c r="I1040" s="7"/>
    </row>
    <row r="1041" spans="1:9">
      <c r="A1041" s="4"/>
      <c r="B1041" s="7"/>
      <c r="C1041" s="7"/>
      <c r="D1041" s="7"/>
      <c r="E1041" s="7"/>
      <c r="F1041" s="7"/>
      <c r="G1041" s="7"/>
      <c r="H1041" s="7"/>
      <c r="I1041" s="7"/>
    </row>
    <row r="1042" spans="1:9">
      <c r="A1042" s="4"/>
      <c r="B1042" s="7"/>
      <c r="C1042" s="7"/>
      <c r="D1042" s="7"/>
      <c r="E1042" s="7"/>
      <c r="F1042" s="7"/>
      <c r="G1042" s="7"/>
      <c r="H1042" s="7"/>
      <c r="I1042" s="7"/>
    </row>
    <row r="1043" spans="1:9">
      <c r="A1043" s="4"/>
      <c r="B1043" s="7"/>
      <c r="C1043" s="7"/>
      <c r="D1043" s="7"/>
      <c r="E1043" s="7"/>
      <c r="F1043" s="7"/>
      <c r="G1043" s="7"/>
      <c r="H1043" s="7"/>
      <c r="I1043" s="7"/>
    </row>
    <row r="1044" spans="1:9">
      <c r="A1044" s="4"/>
      <c r="B1044" s="7"/>
      <c r="C1044" s="7"/>
      <c r="D1044" s="7"/>
      <c r="E1044" s="7"/>
      <c r="F1044" s="7"/>
      <c r="G1044" s="7"/>
      <c r="H1044" s="7"/>
      <c r="I1044" s="7"/>
    </row>
    <row r="1045" spans="1:9">
      <c r="A1045" s="4"/>
      <c r="B1045" s="7"/>
      <c r="C1045" s="7"/>
      <c r="D1045" s="7"/>
      <c r="E1045" s="7"/>
      <c r="F1045" s="7"/>
      <c r="G1045" s="7"/>
      <c r="H1045" s="7"/>
      <c r="I1045" s="7"/>
    </row>
    <row r="1046" spans="1:9">
      <c r="A1046" s="4"/>
      <c r="B1046" s="7"/>
      <c r="C1046" s="7"/>
      <c r="D1046" s="7"/>
      <c r="E1046" s="7"/>
      <c r="F1046" s="7"/>
      <c r="G1046" s="7"/>
      <c r="H1046" s="7"/>
      <c r="I1046" s="7"/>
    </row>
    <row r="1047" spans="1:9">
      <c r="A1047" s="4"/>
      <c r="B1047" s="7"/>
      <c r="C1047" s="7"/>
      <c r="D1047" s="7"/>
      <c r="E1047" s="7"/>
      <c r="F1047" s="7"/>
      <c r="G1047" s="7"/>
      <c r="H1047" s="7"/>
      <c r="I1047" s="7"/>
    </row>
    <row r="1048" spans="1:9">
      <c r="A1048" s="4"/>
      <c r="B1048" s="7"/>
      <c r="C1048" s="7"/>
      <c r="D1048" s="7"/>
      <c r="E1048" s="7"/>
      <c r="F1048" s="7"/>
      <c r="G1048" s="7"/>
      <c r="H1048" s="7"/>
      <c r="I1048" s="7"/>
    </row>
    <row r="1049" spans="1:9">
      <c r="A1049" s="4"/>
      <c r="B1049" s="7"/>
      <c r="C1049" s="7"/>
      <c r="D1049" s="7"/>
      <c r="E1049" s="7"/>
      <c r="F1049" s="7"/>
      <c r="G1049" s="7"/>
      <c r="H1049" s="7"/>
      <c r="I1049" s="7"/>
    </row>
    <row r="1050" spans="1:9">
      <c r="A1050" s="4"/>
      <c r="B1050" s="7"/>
      <c r="C1050" s="7"/>
      <c r="D1050" s="7"/>
      <c r="E1050" s="7"/>
      <c r="F1050" s="7"/>
      <c r="G1050" s="7"/>
      <c r="H1050" s="7"/>
      <c r="I1050" s="7"/>
    </row>
    <row r="1051" spans="1:9">
      <c r="A1051" s="4"/>
      <c r="B1051" s="7"/>
      <c r="C1051" s="7"/>
      <c r="D1051" s="7"/>
      <c r="E1051" s="7"/>
      <c r="F1051" s="7"/>
      <c r="G1051" s="7"/>
      <c r="H1051" s="7"/>
      <c r="I1051" s="7"/>
    </row>
    <row r="1052" spans="1:9">
      <c r="A1052" s="4"/>
      <c r="B1052" s="7"/>
      <c r="C1052" s="7"/>
      <c r="D1052" s="7"/>
      <c r="E1052" s="7"/>
      <c r="F1052" s="7"/>
      <c r="G1052" s="7"/>
      <c r="H1052" s="7"/>
      <c r="I1052" s="7"/>
    </row>
    <row r="1053" spans="1:9">
      <c r="A1053" s="4"/>
      <c r="B1053" s="7"/>
      <c r="C1053" s="7"/>
      <c r="D1053" s="7"/>
      <c r="E1053" s="7"/>
      <c r="F1053" s="7"/>
      <c r="G1053" s="7"/>
      <c r="H1053" s="7"/>
      <c r="I1053" s="7"/>
    </row>
    <row r="1054" spans="1:9">
      <c r="A1054" s="4"/>
      <c r="B1054" s="7"/>
      <c r="C1054" s="7"/>
      <c r="D1054" s="7"/>
      <c r="E1054" s="7"/>
      <c r="F1054" s="7"/>
      <c r="G1054" s="7"/>
      <c r="H1054" s="7"/>
      <c r="I1054" s="7"/>
    </row>
    <row r="1055" spans="1:9">
      <c r="A1055" s="4"/>
      <c r="B1055" s="7"/>
      <c r="C1055" s="7"/>
      <c r="D1055" s="7"/>
      <c r="E1055" s="7"/>
      <c r="F1055" s="7"/>
      <c r="G1055" s="7"/>
      <c r="H1055" s="7"/>
      <c r="I1055" s="7"/>
    </row>
    <row r="1056" spans="1:9">
      <c r="A1056" s="4"/>
      <c r="B1056" s="7"/>
      <c r="C1056" s="7"/>
      <c r="D1056" s="7"/>
      <c r="E1056" s="7"/>
      <c r="F1056" s="7"/>
      <c r="G1056" s="7"/>
      <c r="H1056" s="7"/>
      <c r="I1056" s="7"/>
    </row>
    <row r="1057" spans="1:9">
      <c r="A1057" s="4"/>
      <c r="B1057" s="7"/>
      <c r="C1057" s="7"/>
      <c r="D1057" s="7"/>
      <c r="E1057" s="7"/>
      <c r="F1057" s="7"/>
      <c r="G1057" s="7"/>
      <c r="H1057" s="7"/>
      <c r="I1057" s="7"/>
    </row>
    <row r="1058" spans="1:9">
      <c r="A1058" s="4"/>
      <c r="B1058" s="7"/>
      <c r="C1058" s="7"/>
      <c r="D1058" s="7"/>
      <c r="E1058" s="7"/>
      <c r="F1058" s="7"/>
      <c r="G1058" s="7"/>
      <c r="H1058" s="7"/>
      <c r="I1058" s="7"/>
    </row>
    <row r="1059" spans="1:9">
      <c r="A1059" s="4"/>
      <c r="B1059" s="7"/>
      <c r="C1059" s="7"/>
      <c r="D1059" s="7"/>
      <c r="E1059" s="7"/>
      <c r="F1059" s="7"/>
      <c r="G1059" s="7"/>
      <c r="H1059" s="7"/>
      <c r="I1059" s="7"/>
    </row>
    <row r="1060" spans="1:9">
      <c r="A1060" s="4"/>
      <c r="B1060" s="7"/>
      <c r="C1060" s="7"/>
      <c r="D1060" s="7"/>
      <c r="E1060" s="7"/>
      <c r="F1060" s="7"/>
      <c r="G1060" s="7"/>
      <c r="H1060" s="7"/>
      <c r="I1060" s="7"/>
    </row>
    <row r="1061" spans="1:9">
      <c r="A1061" s="4"/>
      <c r="B1061" s="7"/>
      <c r="C1061" s="7"/>
      <c r="D1061" s="7"/>
      <c r="E1061" s="7"/>
      <c r="F1061" s="7"/>
      <c r="G1061" s="7"/>
      <c r="H1061" s="7"/>
      <c r="I1061" s="7"/>
    </row>
    <row r="1062" spans="1:9">
      <c r="A1062" s="4"/>
      <c r="B1062" s="7"/>
      <c r="C1062" s="7"/>
      <c r="D1062" s="7"/>
      <c r="E1062" s="7"/>
      <c r="F1062" s="7"/>
      <c r="G1062" s="7"/>
      <c r="H1062" s="7"/>
      <c r="I1062" s="7"/>
    </row>
    <row r="1063" spans="1:9">
      <c r="A1063" s="4"/>
      <c r="B1063" s="7"/>
      <c r="C1063" s="7"/>
      <c r="D1063" s="7"/>
      <c r="E1063" s="7"/>
      <c r="F1063" s="7"/>
      <c r="G1063" s="7"/>
      <c r="H1063" s="7"/>
      <c r="I1063" s="7"/>
    </row>
    <row r="1064" spans="1:9">
      <c r="A1064" s="4"/>
      <c r="B1064" s="7"/>
      <c r="C1064" s="7"/>
      <c r="D1064" s="7"/>
      <c r="E1064" s="7"/>
      <c r="F1064" s="7"/>
      <c r="G1064" s="7"/>
      <c r="H1064" s="7"/>
      <c r="I1064" s="7"/>
    </row>
    <row r="1065" spans="1:9">
      <c r="A1065" s="4"/>
      <c r="B1065" s="7"/>
      <c r="C1065" s="7"/>
      <c r="D1065" s="7"/>
      <c r="E1065" s="7"/>
      <c r="F1065" s="7"/>
      <c r="G1065" s="7"/>
      <c r="H1065" s="7"/>
      <c r="I1065" s="7"/>
    </row>
    <row r="1066" spans="1:9">
      <c r="A1066" s="4"/>
      <c r="B1066" s="7"/>
      <c r="C1066" s="7"/>
      <c r="D1066" s="7"/>
      <c r="E1066" s="7"/>
      <c r="F1066" s="7"/>
      <c r="G1066" s="7"/>
      <c r="H1066" s="7"/>
      <c r="I1066" s="7"/>
    </row>
    <row r="1067" spans="1:9">
      <c r="A1067" s="4"/>
      <c r="B1067" s="7"/>
      <c r="C1067" s="7"/>
      <c r="D1067" s="7"/>
      <c r="E1067" s="7"/>
      <c r="F1067" s="7"/>
      <c r="G1067" s="7"/>
      <c r="H1067" s="7"/>
      <c r="I1067" s="7"/>
    </row>
    <row r="1068" spans="1:9">
      <c r="A1068" s="4"/>
      <c r="B1068" s="7"/>
      <c r="C1068" s="7"/>
      <c r="D1068" s="7"/>
      <c r="E1068" s="7"/>
      <c r="F1068" s="7"/>
      <c r="G1068" s="7"/>
      <c r="H1068" s="7"/>
      <c r="I1068" s="7"/>
    </row>
    <row r="1069" spans="1:9">
      <c r="A1069" s="4"/>
      <c r="B1069" s="7"/>
      <c r="C1069" s="7"/>
      <c r="D1069" s="7"/>
      <c r="E1069" s="7"/>
      <c r="F1069" s="7"/>
      <c r="G1069" s="7"/>
      <c r="H1069" s="7"/>
      <c r="I1069" s="7"/>
    </row>
    <row r="1070" spans="1:9">
      <c r="A1070" s="4"/>
      <c r="B1070" s="7"/>
      <c r="C1070" s="7"/>
      <c r="D1070" s="7"/>
      <c r="E1070" s="7"/>
      <c r="F1070" s="7"/>
      <c r="G1070" s="7"/>
      <c r="H1070" s="7"/>
      <c r="I1070" s="7"/>
    </row>
    <row r="1071" spans="1:9">
      <c r="A1071" s="4"/>
      <c r="B1071" s="7"/>
      <c r="C1071" s="7"/>
      <c r="D1071" s="7"/>
      <c r="E1071" s="7"/>
      <c r="F1071" s="7"/>
      <c r="G1071" s="7"/>
      <c r="H1071" s="7"/>
      <c r="I1071" s="7"/>
    </row>
    <row r="1072" spans="1:9">
      <c r="A1072" s="4"/>
      <c r="B1072" s="7"/>
      <c r="C1072" s="7"/>
      <c r="D1072" s="7"/>
      <c r="E1072" s="7"/>
      <c r="F1072" s="7"/>
      <c r="G1072" s="7"/>
      <c r="H1072" s="7"/>
      <c r="I1072" s="7"/>
    </row>
    <row r="1073" spans="1:9">
      <c r="A1073" s="4"/>
      <c r="B1073" s="7"/>
      <c r="C1073" s="7"/>
      <c r="D1073" s="7"/>
      <c r="E1073" s="7"/>
      <c r="F1073" s="7"/>
      <c r="G1073" s="7"/>
      <c r="H1073" s="7"/>
      <c r="I1073" s="7"/>
    </row>
    <row r="1074" spans="1:9">
      <c r="A1074" s="4"/>
      <c r="B1074" s="7"/>
      <c r="C1074" s="7"/>
      <c r="D1074" s="7"/>
      <c r="E1074" s="7"/>
      <c r="F1074" s="7"/>
      <c r="G1074" s="7"/>
      <c r="H1074" s="7"/>
      <c r="I1074" s="7"/>
    </row>
    <row r="1075" spans="1:9">
      <c r="A1075" s="4"/>
      <c r="B1075" s="7"/>
      <c r="C1075" s="7"/>
      <c r="D1075" s="7"/>
      <c r="E1075" s="7"/>
      <c r="F1075" s="7"/>
      <c r="G1075" s="7"/>
      <c r="H1075" s="7"/>
      <c r="I1075" s="7"/>
    </row>
    <row r="1076" spans="1:9">
      <c r="A1076" s="4"/>
      <c r="B1076" s="7"/>
      <c r="C1076" s="7"/>
      <c r="D1076" s="7"/>
      <c r="E1076" s="7"/>
      <c r="F1076" s="7"/>
      <c r="G1076" s="7"/>
      <c r="H1076" s="7"/>
      <c r="I1076" s="7"/>
    </row>
    <row r="1077" spans="1:9">
      <c r="A1077" s="4"/>
      <c r="B1077" s="7"/>
      <c r="C1077" s="7"/>
      <c r="D1077" s="7"/>
      <c r="E1077" s="7"/>
      <c r="F1077" s="7"/>
      <c r="G1077" s="7"/>
      <c r="H1077" s="7"/>
      <c r="I1077" s="7"/>
    </row>
    <row r="1078" spans="1:9">
      <c r="A1078" s="4"/>
      <c r="B1078" s="7"/>
      <c r="C1078" s="7"/>
      <c r="D1078" s="7"/>
      <c r="E1078" s="7"/>
      <c r="F1078" s="7"/>
      <c r="G1078" s="7"/>
      <c r="H1078" s="7"/>
      <c r="I1078" s="7"/>
    </row>
    <row r="1079" spans="1:9">
      <c r="A1079" s="4"/>
      <c r="B1079" s="7"/>
      <c r="C1079" s="7"/>
      <c r="D1079" s="7"/>
      <c r="E1079" s="7"/>
      <c r="F1079" s="7"/>
      <c r="G1079" s="7"/>
      <c r="H1079" s="7"/>
      <c r="I1079" s="7"/>
    </row>
    <row r="1080" spans="1:9">
      <c r="A1080" s="4"/>
      <c r="B1080" s="7"/>
      <c r="C1080" s="7"/>
      <c r="D1080" s="7"/>
      <c r="E1080" s="7"/>
      <c r="F1080" s="7"/>
      <c r="G1080" s="7"/>
      <c r="H1080" s="7"/>
      <c r="I1080" s="7"/>
    </row>
    <row r="1081" spans="1:9">
      <c r="A1081" s="4"/>
      <c r="B1081" s="7"/>
      <c r="C1081" s="7"/>
      <c r="D1081" s="7"/>
      <c r="E1081" s="7"/>
      <c r="F1081" s="7"/>
      <c r="G1081" s="7"/>
      <c r="H1081" s="7"/>
      <c r="I1081" s="7"/>
    </row>
    <row r="1082" spans="1:9">
      <c r="A1082" s="4"/>
      <c r="B1082" s="7"/>
      <c r="C1082" s="7"/>
      <c r="D1082" s="7"/>
      <c r="E1082" s="7"/>
      <c r="F1082" s="7"/>
      <c r="G1082" s="7"/>
      <c r="H1082" s="7"/>
      <c r="I1082" s="7"/>
    </row>
    <row r="1083" spans="1:9">
      <c r="A1083" s="4"/>
      <c r="B1083" s="7"/>
      <c r="C1083" s="7"/>
      <c r="D1083" s="7"/>
      <c r="E1083" s="7"/>
      <c r="F1083" s="7"/>
      <c r="G1083" s="7"/>
      <c r="H1083" s="7"/>
      <c r="I1083" s="7"/>
    </row>
    <row r="1084" spans="1:9">
      <c r="A1084" s="4"/>
      <c r="B1084" s="7"/>
      <c r="C1084" s="7"/>
      <c r="D1084" s="7"/>
      <c r="E1084" s="7"/>
      <c r="F1084" s="7"/>
      <c r="G1084" s="7"/>
      <c r="H1084" s="7"/>
      <c r="I1084" s="7"/>
    </row>
    <row r="1085" spans="1:9">
      <c r="A1085" s="4"/>
      <c r="B1085" s="7"/>
      <c r="C1085" s="7"/>
      <c r="D1085" s="7"/>
      <c r="E1085" s="7"/>
      <c r="F1085" s="7"/>
      <c r="G1085" s="7"/>
      <c r="H1085" s="7"/>
      <c r="I1085" s="7"/>
    </row>
    <row r="1086" spans="1:9">
      <c r="A1086" s="4"/>
      <c r="B1086" s="7"/>
      <c r="C1086" s="7"/>
      <c r="D1086" s="7"/>
      <c r="E1086" s="7"/>
      <c r="F1086" s="7"/>
      <c r="G1086" s="7"/>
      <c r="H1086" s="7"/>
      <c r="I1086" s="7"/>
    </row>
    <row r="1087" spans="1:9">
      <c r="A1087" s="4"/>
      <c r="B1087" s="7"/>
      <c r="C1087" s="7"/>
      <c r="D1087" s="7"/>
      <c r="E1087" s="7"/>
      <c r="F1087" s="7"/>
      <c r="G1087" s="7"/>
      <c r="H1087" s="7"/>
      <c r="I1087" s="7"/>
    </row>
    <row r="1088" spans="1:9">
      <c r="A1088" s="4"/>
      <c r="B1088" s="7"/>
      <c r="C1088" s="7"/>
      <c r="D1088" s="7"/>
      <c r="E1088" s="7"/>
      <c r="F1088" s="7"/>
      <c r="G1088" s="7"/>
      <c r="H1088" s="7"/>
      <c r="I1088" s="7"/>
    </row>
    <row r="1089" spans="1:9">
      <c r="A1089" s="4"/>
      <c r="B1089" s="7"/>
      <c r="C1089" s="7"/>
      <c r="D1089" s="7"/>
      <c r="E1089" s="7"/>
      <c r="F1089" s="7"/>
      <c r="G1089" s="7"/>
      <c r="H1089" s="7"/>
      <c r="I1089" s="7"/>
    </row>
    <row r="1090" spans="1:9">
      <c r="A1090" s="4"/>
      <c r="B1090" s="7"/>
      <c r="C1090" s="7"/>
      <c r="D1090" s="7"/>
      <c r="E1090" s="7"/>
      <c r="F1090" s="7"/>
      <c r="G1090" s="7"/>
      <c r="H1090" s="7"/>
      <c r="I1090" s="7"/>
    </row>
    <row r="1091" spans="1:9">
      <c r="A1091" s="4"/>
      <c r="B1091" s="7"/>
      <c r="C1091" s="7"/>
      <c r="D1091" s="7"/>
      <c r="E1091" s="7"/>
      <c r="F1091" s="7"/>
      <c r="G1091" s="7"/>
      <c r="H1091" s="7"/>
      <c r="I1091" s="7"/>
    </row>
    <row r="1092" spans="1:9">
      <c r="A1092" s="4"/>
      <c r="B1092" s="7"/>
      <c r="C1092" s="7"/>
      <c r="D1092" s="7"/>
      <c r="E1092" s="7"/>
      <c r="F1092" s="7"/>
      <c r="G1092" s="7"/>
      <c r="H1092" s="7"/>
      <c r="I1092" s="7"/>
    </row>
    <row r="1093" spans="1:9">
      <c r="A1093" s="4"/>
      <c r="B1093" s="7"/>
      <c r="C1093" s="7"/>
      <c r="D1093" s="7"/>
      <c r="E1093" s="7"/>
      <c r="F1093" s="7"/>
      <c r="G1093" s="7"/>
      <c r="H1093" s="7"/>
      <c r="I1093" s="7"/>
    </row>
    <row r="1094" spans="1:9">
      <c r="A1094" s="4"/>
      <c r="B1094" s="7"/>
      <c r="C1094" s="7"/>
      <c r="D1094" s="7"/>
      <c r="E1094" s="7"/>
      <c r="F1094" s="7"/>
      <c r="G1094" s="7"/>
      <c r="H1094" s="7"/>
      <c r="I1094" s="7"/>
    </row>
    <row r="1095" spans="1:9">
      <c r="A1095" s="4"/>
      <c r="B1095" s="7"/>
      <c r="C1095" s="7"/>
      <c r="D1095" s="7"/>
      <c r="E1095" s="7"/>
      <c r="F1095" s="7"/>
      <c r="G1095" s="7"/>
      <c r="H1095" s="7"/>
      <c r="I1095" s="7"/>
    </row>
    <row r="1096" spans="1:9">
      <c r="A1096" s="4"/>
      <c r="B1096" s="7"/>
      <c r="C1096" s="7"/>
      <c r="D1096" s="7"/>
      <c r="E1096" s="7"/>
      <c r="F1096" s="7"/>
      <c r="G1096" s="7"/>
      <c r="H1096" s="7"/>
      <c r="I1096" s="7"/>
    </row>
    <row r="1097" spans="1:9">
      <c r="A1097" s="4"/>
      <c r="B1097" s="7"/>
      <c r="C1097" s="7"/>
      <c r="D1097" s="7"/>
      <c r="E1097" s="7"/>
      <c r="F1097" s="7"/>
      <c r="G1097" s="7"/>
      <c r="H1097" s="7"/>
      <c r="I1097" s="7"/>
    </row>
    <row r="1098" spans="1:9">
      <c r="A1098" s="4"/>
      <c r="B1098" s="7"/>
      <c r="C1098" s="7"/>
      <c r="D1098" s="7"/>
      <c r="E1098" s="7"/>
      <c r="F1098" s="7"/>
      <c r="G1098" s="7"/>
      <c r="H1098" s="7"/>
      <c r="I1098" s="7"/>
    </row>
    <row r="1099" spans="1:9">
      <c r="A1099" s="4"/>
      <c r="B1099" s="7"/>
      <c r="C1099" s="7"/>
      <c r="D1099" s="7"/>
      <c r="E1099" s="7"/>
      <c r="F1099" s="7"/>
      <c r="G1099" s="7"/>
      <c r="H1099" s="7"/>
      <c r="I1099" s="7"/>
    </row>
    <row r="1100" spans="1:9">
      <c r="A1100" s="4"/>
      <c r="B1100" s="7"/>
      <c r="C1100" s="7"/>
      <c r="D1100" s="7"/>
      <c r="E1100" s="7"/>
      <c r="F1100" s="7"/>
      <c r="G1100" s="7"/>
      <c r="H1100" s="7"/>
      <c r="I1100" s="7"/>
    </row>
    <row r="1101" spans="1:9">
      <c r="A1101" s="4"/>
      <c r="B1101" s="7"/>
      <c r="C1101" s="7"/>
      <c r="D1101" s="7"/>
      <c r="E1101" s="7"/>
      <c r="F1101" s="7"/>
      <c r="G1101" s="7"/>
      <c r="H1101" s="7"/>
      <c r="I1101" s="7"/>
    </row>
    <row r="1102" spans="1:9">
      <c r="A1102" s="4"/>
      <c r="B1102" s="7"/>
      <c r="C1102" s="7"/>
      <c r="D1102" s="7"/>
      <c r="E1102" s="7"/>
      <c r="F1102" s="7"/>
      <c r="G1102" s="7"/>
      <c r="H1102" s="7"/>
      <c r="I1102" s="7"/>
    </row>
    <row r="1103" spans="1:9">
      <c r="A1103" s="4"/>
      <c r="B1103" s="7"/>
      <c r="C1103" s="7"/>
      <c r="D1103" s="7"/>
      <c r="E1103" s="7"/>
      <c r="F1103" s="7"/>
      <c r="G1103" s="7"/>
      <c r="H1103" s="7"/>
      <c r="I1103" s="7"/>
    </row>
    <row r="1104" spans="1:9">
      <c r="A1104" s="4"/>
      <c r="B1104" s="7"/>
      <c r="C1104" s="7"/>
      <c r="D1104" s="7"/>
      <c r="E1104" s="7"/>
      <c r="F1104" s="7"/>
      <c r="G1104" s="7"/>
      <c r="H1104" s="7"/>
      <c r="I1104" s="7"/>
    </row>
    <row r="1105" spans="1:9">
      <c r="A1105" s="4"/>
      <c r="B1105" s="7"/>
      <c r="C1105" s="7"/>
      <c r="D1105" s="7"/>
      <c r="E1105" s="7"/>
      <c r="F1105" s="7"/>
      <c r="G1105" s="7"/>
      <c r="H1105" s="7"/>
      <c r="I1105" s="7"/>
    </row>
    <row r="1106" spans="1:9">
      <c r="A1106" s="4"/>
      <c r="B1106" s="7"/>
      <c r="C1106" s="7"/>
      <c r="D1106" s="7"/>
      <c r="E1106" s="7"/>
      <c r="F1106" s="7"/>
      <c r="G1106" s="7"/>
      <c r="H1106" s="7"/>
      <c r="I1106" s="7"/>
    </row>
    <row r="1107" spans="1:9">
      <c r="A1107" s="4"/>
      <c r="B1107" s="7"/>
      <c r="C1107" s="7"/>
      <c r="D1107" s="7"/>
      <c r="E1107" s="7"/>
      <c r="F1107" s="7"/>
      <c r="G1107" s="7"/>
      <c r="H1107" s="7"/>
      <c r="I1107" s="7"/>
    </row>
    <row r="1108" spans="1:9">
      <c r="A1108" s="4"/>
      <c r="B1108" s="7"/>
      <c r="C1108" s="7"/>
      <c r="D1108" s="7"/>
      <c r="E1108" s="7"/>
      <c r="F1108" s="7"/>
      <c r="G1108" s="7"/>
      <c r="H1108" s="7"/>
      <c r="I1108" s="7"/>
    </row>
    <row r="1109" spans="1:9">
      <c r="A1109" s="4"/>
      <c r="B1109" s="7"/>
      <c r="C1109" s="7"/>
      <c r="D1109" s="7"/>
      <c r="E1109" s="7"/>
      <c r="F1109" s="7"/>
      <c r="G1109" s="7"/>
      <c r="H1109" s="7"/>
      <c r="I1109" s="7"/>
    </row>
    <row r="1110" spans="1:9">
      <c r="A1110" s="4"/>
      <c r="B1110" s="7"/>
      <c r="C1110" s="7"/>
      <c r="D1110" s="7"/>
      <c r="E1110" s="7"/>
      <c r="F1110" s="7"/>
      <c r="G1110" s="7"/>
      <c r="H1110" s="7"/>
      <c r="I1110" s="7"/>
    </row>
    <row r="1111" spans="1:9">
      <c r="A1111" s="4"/>
      <c r="B1111" s="7"/>
      <c r="C1111" s="7"/>
      <c r="D1111" s="7"/>
      <c r="E1111" s="7"/>
      <c r="F1111" s="7"/>
      <c r="G1111" s="7"/>
      <c r="H1111" s="7"/>
      <c r="I1111" s="7"/>
    </row>
    <row r="1112" spans="1:9">
      <c r="A1112" s="4"/>
      <c r="B1112" s="7"/>
      <c r="C1112" s="7"/>
      <c r="D1112" s="7"/>
      <c r="E1112" s="7"/>
      <c r="F1112" s="7"/>
      <c r="G1112" s="7"/>
      <c r="H1112" s="7"/>
      <c r="I1112" s="7"/>
    </row>
    <row r="1113" spans="1:9">
      <c r="A1113" s="4"/>
      <c r="B1113" s="7"/>
      <c r="C1113" s="7"/>
      <c r="D1113" s="7"/>
      <c r="E1113" s="7"/>
      <c r="F1113" s="7"/>
      <c r="G1113" s="7"/>
      <c r="H1113" s="7"/>
      <c r="I1113" s="7"/>
    </row>
    <row r="1114" spans="1:9">
      <c r="A1114" s="4"/>
      <c r="B1114" s="7"/>
      <c r="C1114" s="7"/>
      <c r="D1114" s="7"/>
      <c r="E1114" s="7"/>
      <c r="F1114" s="7"/>
      <c r="G1114" s="7"/>
      <c r="H1114" s="7"/>
      <c r="I1114" s="7"/>
    </row>
    <row r="1115" spans="1:9">
      <c r="A1115" s="4"/>
      <c r="B1115" s="7"/>
      <c r="C1115" s="7"/>
      <c r="D1115" s="7"/>
      <c r="E1115" s="7"/>
      <c r="F1115" s="7"/>
      <c r="G1115" s="7"/>
      <c r="H1115" s="7"/>
      <c r="I1115" s="7"/>
    </row>
    <row r="1116" spans="1:9">
      <c r="A1116" s="4"/>
      <c r="B1116" s="7"/>
      <c r="C1116" s="7"/>
      <c r="D1116" s="7"/>
      <c r="E1116" s="7"/>
      <c r="F1116" s="7"/>
      <c r="G1116" s="7"/>
      <c r="H1116" s="7"/>
      <c r="I1116" s="7"/>
    </row>
    <row r="1117" spans="1:9">
      <c r="A1117" s="4"/>
      <c r="B1117" s="7"/>
      <c r="C1117" s="7"/>
      <c r="D1117" s="7"/>
      <c r="E1117" s="7"/>
      <c r="F1117" s="7"/>
      <c r="G1117" s="7"/>
      <c r="H1117" s="7"/>
      <c r="I1117" s="7"/>
    </row>
    <row r="1118" spans="1:9">
      <c r="A1118" s="4"/>
      <c r="B1118" s="7"/>
      <c r="C1118" s="7"/>
      <c r="D1118" s="7"/>
      <c r="E1118" s="7"/>
      <c r="F1118" s="7"/>
      <c r="G1118" s="7"/>
      <c r="H1118" s="7"/>
      <c r="I1118" s="7"/>
    </row>
    <row r="1119" spans="1:9">
      <c r="A1119" s="4"/>
      <c r="B1119" s="7"/>
      <c r="C1119" s="7"/>
      <c r="D1119" s="7"/>
      <c r="E1119" s="7"/>
      <c r="F1119" s="7"/>
      <c r="G1119" s="7"/>
      <c r="H1119" s="7"/>
      <c r="I1119" s="7"/>
    </row>
    <row r="1120" spans="1:9">
      <c r="A1120" s="4"/>
      <c r="B1120" s="7"/>
      <c r="C1120" s="7"/>
      <c r="D1120" s="7"/>
      <c r="E1120" s="7"/>
      <c r="F1120" s="7"/>
      <c r="G1120" s="7"/>
      <c r="H1120" s="7"/>
      <c r="I1120" s="7"/>
    </row>
    <row r="1121" spans="1:9">
      <c r="A1121" s="4"/>
      <c r="B1121" s="7"/>
      <c r="C1121" s="7"/>
      <c r="D1121" s="7"/>
      <c r="E1121" s="7"/>
      <c r="F1121" s="7"/>
      <c r="G1121" s="7"/>
      <c r="H1121" s="7"/>
      <c r="I1121" s="7"/>
    </row>
    <row r="1122" spans="1:9">
      <c r="A1122" s="4"/>
      <c r="B1122" s="7"/>
      <c r="C1122" s="7"/>
      <c r="D1122" s="7"/>
      <c r="E1122" s="7"/>
      <c r="F1122" s="7"/>
      <c r="G1122" s="7"/>
      <c r="H1122" s="7"/>
      <c r="I1122" s="7"/>
    </row>
    <row r="1123" spans="1:9">
      <c r="A1123" s="4"/>
      <c r="B1123" s="7"/>
      <c r="C1123" s="7"/>
      <c r="D1123" s="7"/>
      <c r="E1123" s="7"/>
      <c r="F1123" s="7"/>
      <c r="G1123" s="7"/>
      <c r="H1123" s="7"/>
      <c r="I1123" s="7"/>
    </row>
    <row r="1124" spans="1:9">
      <c r="A1124" s="4"/>
      <c r="B1124" s="7"/>
      <c r="C1124" s="7"/>
      <c r="D1124" s="7"/>
      <c r="E1124" s="7"/>
      <c r="F1124" s="7"/>
      <c r="G1124" s="7"/>
      <c r="H1124" s="7"/>
      <c r="I1124" s="7"/>
    </row>
    <row r="1125" spans="1:9">
      <c r="A1125" s="4"/>
      <c r="B1125" s="7"/>
      <c r="C1125" s="7"/>
      <c r="D1125" s="7"/>
      <c r="E1125" s="7"/>
      <c r="F1125" s="7"/>
      <c r="G1125" s="7"/>
      <c r="H1125" s="7"/>
      <c r="I1125" s="7"/>
    </row>
    <row r="1126" spans="1:9">
      <c r="A1126" s="4"/>
      <c r="B1126" s="7"/>
      <c r="C1126" s="7"/>
      <c r="D1126" s="7"/>
      <c r="E1126" s="7"/>
      <c r="F1126" s="7"/>
      <c r="G1126" s="7"/>
      <c r="H1126" s="7"/>
      <c r="I1126" s="7"/>
    </row>
    <row r="1127" spans="1:9">
      <c r="A1127" s="4"/>
      <c r="B1127" s="7"/>
      <c r="C1127" s="7"/>
      <c r="D1127" s="7"/>
      <c r="E1127" s="7"/>
      <c r="F1127" s="7"/>
      <c r="G1127" s="7"/>
      <c r="H1127" s="7"/>
      <c r="I1127" s="7"/>
    </row>
    <row r="1128" spans="1:9">
      <c r="A1128" s="4"/>
      <c r="B1128" s="7"/>
      <c r="C1128" s="7"/>
      <c r="D1128" s="7"/>
      <c r="E1128" s="7"/>
      <c r="F1128" s="7"/>
      <c r="G1128" s="7"/>
      <c r="H1128" s="7"/>
      <c r="I1128" s="7"/>
    </row>
    <row r="1129" spans="1:9">
      <c r="A1129" s="4"/>
      <c r="B1129" s="7"/>
      <c r="C1129" s="7"/>
      <c r="D1129" s="7"/>
      <c r="E1129" s="7"/>
      <c r="F1129" s="7"/>
      <c r="G1129" s="7"/>
      <c r="H1129" s="7"/>
      <c r="I1129" s="7"/>
    </row>
    <row r="1130" spans="1:9">
      <c r="A1130" s="4"/>
      <c r="B1130" s="7"/>
      <c r="C1130" s="7"/>
      <c r="D1130" s="7"/>
      <c r="E1130" s="7"/>
      <c r="F1130" s="7"/>
      <c r="G1130" s="7"/>
      <c r="H1130" s="7"/>
      <c r="I1130" s="7"/>
    </row>
    <row r="1131" spans="1:9">
      <c r="A1131" s="4"/>
      <c r="B1131" s="7"/>
      <c r="C1131" s="7"/>
      <c r="D1131" s="7"/>
      <c r="E1131" s="7"/>
      <c r="F1131" s="7"/>
      <c r="G1131" s="7"/>
      <c r="H1131" s="7"/>
      <c r="I1131" s="7"/>
    </row>
    <row r="1132" spans="1:9">
      <c r="A1132" s="4"/>
      <c r="B1132" s="7"/>
      <c r="C1132" s="7"/>
      <c r="D1132" s="7"/>
      <c r="E1132" s="7"/>
      <c r="F1132" s="7"/>
      <c r="G1132" s="7"/>
      <c r="H1132" s="7"/>
      <c r="I1132" s="7"/>
    </row>
    <row r="1133" spans="1:9">
      <c r="A1133" s="4"/>
      <c r="B1133" s="7"/>
      <c r="C1133" s="7"/>
      <c r="D1133" s="7"/>
      <c r="E1133" s="7"/>
      <c r="F1133" s="7"/>
      <c r="G1133" s="7"/>
      <c r="H1133" s="7"/>
      <c r="I1133" s="7"/>
    </row>
    <row r="1134" spans="1:9">
      <c r="A1134" s="4"/>
      <c r="B1134" s="7"/>
      <c r="C1134" s="7"/>
      <c r="D1134" s="7"/>
      <c r="E1134" s="7"/>
      <c r="F1134" s="7"/>
      <c r="G1134" s="7"/>
      <c r="H1134" s="7"/>
      <c r="I1134" s="7"/>
    </row>
    <row r="1135" spans="1:9">
      <c r="A1135" s="4"/>
      <c r="B1135" s="7"/>
      <c r="C1135" s="7"/>
      <c r="D1135" s="7"/>
      <c r="E1135" s="7"/>
      <c r="F1135" s="7"/>
      <c r="G1135" s="7"/>
      <c r="H1135" s="7"/>
      <c r="I1135" s="7"/>
    </row>
    <row r="1136" spans="1:9">
      <c r="A1136" s="4"/>
      <c r="B1136" s="7"/>
      <c r="C1136" s="7"/>
      <c r="D1136" s="7"/>
      <c r="E1136" s="7"/>
      <c r="F1136" s="7"/>
      <c r="G1136" s="7"/>
      <c r="H1136" s="7"/>
      <c r="I1136" s="7"/>
    </row>
    <row r="1137" spans="1:9">
      <c r="A1137" s="4"/>
      <c r="B1137" s="7"/>
      <c r="C1137" s="7"/>
      <c r="D1137" s="7"/>
      <c r="E1137" s="7"/>
      <c r="F1137" s="7"/>
      <c r="G1137" s="7"/>
      <c r="H1137" s="7"/>
      <c r="I1137" s="7"/>
    </row>
    <row r="1138" spans="1:9">
      <c r="A1138" s="4"/>
      <c r="B1138" s="7"/>
      <c r="C1138" s="7"/>
      <c r="D1138" s="7"/>
      <c r="E1138" s="7"/>
      <c r="F1138" s="7"/>
      <c r="G1138" s="7"/>
      <c r="H1138" s="7"/>
      <c r="I1138" s="7"/>
    </row>
    <row r="1139" spans="1:9">
      <c r="A1139" s="4"/>
      <c r="B1139" s="7"/>
      <c r="C1139" s="7"/>
      <c r="D1139" s="7"/>
      <c r="E1139" s="7"/>
      <c r="F1139" s="7"/>
      <c r="G1139" s="7"/>
      <c r="H1139" s="7"/>
      <c r="I1139" s="7"/>
    </row>
    <row r="1140" spans="1:9">
      <c r="A1140" s="4"/>
      <c r="B1140" s="7"/>
      <c r="C1140" s="7"/>
      <c r="D1140" s="7"/>
      <c r="E1140" s="7"/>
      <c r="F1140" s="7"/>
      <c r="G1140" s="7"/>
      <c r="H1140" s="7"/>
      <c r="I1140" s="7"/>
    </row>
    <row r="1141" spans="1:9">
      <c r="A1141" s="4"/>
      <c r="B1141" s="7"/>
      <c r="C1141" s="7"/>
      <c r="D1141" s="7"/>
      <c r="E1141" s="7"/>
      <c r="F1141" s="7"/>
      <c r="G1141" s="7"/>
      <c r="H1141" s="7"/>
      <c r="I1141" s="7"/>
    </row>
    <row r="1142" spans="1:9">
      <c r="A1142" s="4"/>
      <c r="B1142" s="7"/>
      <c r="C1142" s="7"/>
      <c r="D1142" s="7"/>
      <c r="E1142" s="7"/>
      <c r="F1142" s="7"/>
      <c r="G1142" s="7"/>
      <c r="H1142" s="7"/>
      <c r="I1142" s="7"/>
    </row>
    <row r="1143" spans="1:9">
      <c r="A1143" s="4"/>
      <c r="B1143" s="7"/>
      <c r="C1143" s="7"/>
      <c r="D1143" s="7"/>
      <c r="E1143" s="7"/>
      <c r="F1143" s="7"/>
      <c r="G1143" s="7"/>
      <c r="H1143" s="7"/>
      <c r="I1143" s="7"/>
    </row>
    <row r="1144" spans="1:9">
      <c r="A1144" s="4"/>
      <c r="B1144" s="7"/>
      <c r="C1144" s="7"/>
      <c r="D1144" s="7"/>
      <c r="E1144" s="7"/>
      <c r="F1144" s="7"/>
      <c r="G1144" s="7"/>
      <c r="H1144" s="7"/>
      <c r="I1144" s="7"/>
    </row>
    <row r="1145" spans="1:9">
      <c r="A1145" s="4"/>
      <c r="B1145" s="7"/>
      <c r="C1145" s="7"/>
      <c r="D1145" s="7"/>
      <c r="E1145" s="7"/>
      <c r="F1145" s="7"/>
      <c r="G1145" s="7"/>
      <c r="H1145" s="7"/>
      <c r="I1145" s="7"/>
    </row>
    <row r="1146" spans="1:9">
      <c r="A1146" s="4"/>
      <c r="B1146" s="7"/>
      <c r="C1146" s="7"/>
      <c r="D1146" s="7"/>
      <c r="E1146" s="7"/>
      <c r="F1146" s="7"/>
      <c r="G1146" s="7"/>
      <c r="H1146" s="7"/>
      <c r="I1146" s="7"/>
    </row>
    <row r="1147" spans="1:9">
      <c r="A1147" s="4"/>
      <c r="B1147" s="7"/>
      <c r="C1147" s="7"/>
      <c r="D1147" s="7"/>
      <c r="E1147" s="7"/>
      <c r="F1147" s="7"/>
      <c r="G1147" s="7"/>
      <c r="H1147" s="7"/>
      <c r="I1147" s="7"/>
    </row>
    <row r="1148" spans="1:9">
      <c r="A1148" s="4"/>
      <c r="B1148" s="7"/>
      <c r="C1148" s="7"/>
      <c r="D1148" s="7"/>
      <c r="E1148" s="7"/>
      <c r="F1148" s="7"/>
      <c r="G1148" s="7"/>
      <c r="H1148" s="7"/>
      <c r="I1148" s="7"/>
    </row>
    <row r="1149" spans="1:9">
      <c r="A1149" s="4"/>
      <c r="B1149" s="7"/>
      <c r="C1149" s="7"/>
      <c r="D1149" s="7"/>
      <c r="E1149" s="7"/>
      <c r="F1149" s="7"/>
      <c r="G1149" s="7"/>
      <c r="H1149" s="7"/>
      <c r="I1149" s="7"/>
    </row>
    <row r="1150" spans="1:9">
      <c r="A1150" s="4"/>
      <c r="B1150" s="7"/>
      <c r="C1150" s="7"/>
      <c r="D1150" s="7"/>
      <c r="E1150" s="7"/>
      <c r="F1150" s="7"/>
      <c r="G1150" s="7"/>
      <c r="H1150" s="7"/>
      <c r="I1150" s="7"/>
    </row>
    <row r="1151" spans="1:9">
      <c r="A1151" s="4"/>
      <c r="B1151" s="7"/>
      <c r="C1151" s="7"/>
      <c r="D1151" s="7"/>
      <c r="E1151" s="7"/>
      <c r="F1151" s="7"/>
      <c r="G1151" s="7"/>
      <c r="H1151" s="7"/>
      <c r="I1151" s="7"/>
    </row>
    <row r="1152" spans="1:9">
      <c r="A1152" s="4"/>
      <c r="B1152" s="7"/>
      <c r="C1152" s="7"/>
      <c r="D1152" s="7"/>
      <c r="E1152" s="7"/>
      <c r="F1152" s="7"/>
      <c r="G1152" s="7"/>
      <c r="H1152" s="7"/>
      <c r="I1152" s="7"/>
    </row>
    <row r="1153" spans="1:9">
      <c r="A1153" s="4"/>
      <c r="B1153" s="7"/>
      <c r="C1153" s="7"/>
      <c r="D1153" s="7"/>
      <c r="E1153" s="7"/>
      <c r="F1153" s="7"/>
      <c r="G1153" s="7"/>
      <c r="H1153" s="7"/>
      <c r="I1153" s="7"/>
    </row>
    <row r="1154" spans="1:9">
      <c r="A1154" s="4"/>
      <c r="B1154" s="7"/>
      <c r="C1154" s="7"/>
      <c r="D1154" s="7"/>
      <c r="E1154" s="7"/>
      <c r="F1154" s="7"/>
      <c r="G1154" s="7"/>
      <c r="H1154" s="7"/>
      <c r="I1154" s="7"/>
    </row>
    <row r="1155" spans="1:9">
      <c r="A1155" s="4"/>
      <c r="B1155" s="7"/>
      <c r="C1155" s="7"/>
      <c r="D1155" s="7"/>
      <c r="E1155" s="7"/>
      <c r="F1155" s="7"/>
      <c r="G1155" s="7"/>
      <c r="H1155" s="7"/>
      <c r="I1155" s="7"/>
    </row>
    <row r="1156" spans="1:9">
      <c r="A1156" s="4"/>
      <c r="B1156" s="7"/>
      <c r="C1156" s="7"/>
      <c r="D1156" s="7"/>
      <c r="E1156" s="7"/>
      <c r="F1156" s="7"/>
      <c r="G1156" s="7"/>
      <c r="H1156" s="7"/>
      <c r="I1156" s="7"/>
    </row>
    <row r="1157" spans="1:9">
      <c r="A1157" s="4"/>
      <c r="B1157" s="7"/>
      <c r="C1157" s="7"/>
      <c r="D1157" s="7"/>
      <c r="E1157" s="7"/>
      <c r="F1157" s="7"/>
      <c r="G1157" s="7"/>
      <c r="H1157" s="7"/>
      <c r="I1157" s="7"/>
    </row>
    <row r="1158" spans="1:9">
      <c r="A1158" s="4"/>
      <c r="B1158" s="7"/>
      <c r="C1158" s="7"/>
      <c r="D1158" s="7"/>
      <c r="E1158" s="7"/>
      <c r="F1158" s="7"/>
      <c r="G1158" s="7"/>
      <c r="H1158" s="7"/>
      <c r="I1158" s="7"/>
    </row>
    <row r="1159" spans="1:9">
      <c r="A1159" s="4"/>
      <c r="B1159" s="7"/>
      <c r="C1159" s="7"/>
      <c r="D1159" s="7"/>
      <c r="E1159" s="7"/>
      <c r="F1159" s="7"/>
      <c r="G1159" s="7"/>
      <c r="H1159" s="7"/>
      <c r="I1159" s="7"/>
    </row>
    <row r="1160" spans="1:9">
      <c r="A1160" s="4"/>
      <c r="B1160" s="7"/>
      <c r="C1160" s="7"/>
      <c r="D1160" s="7"/>
      <c r="E1160" s="7"/>
      <c r="F1160" s="7"/>
      <c r="G1160" s="7"/>
      <c r="H1160" s="7"/>
      <c r="I1160" s="7"/>
    </row>
    <row r="1161" spans="1:9">
      <c r="A1161" s="4"/>
      <c r="B1161" s="7"/>
      <c r="C1161" s="7"/>
      <c r="D1161" s="7"/>
      <c r="E1161" s="7"/>
      <c r="F1161" s="7"/>
      <c r="G1161" s="7"/>
      <c r="H1161" s="7"/>
      <c r="I1161" s="7"/>
    </row>
    <row r="1162" spans="1:9">
      <c r="A1162" s="4"/>
      <c r="B1162" s="7"/>
      <c r="C1162" s="7"/>
      <c r="D1162" s="7"/>
      <c r="E1162" s="7"/>
      <c r="F1162" s="7"/>
      <c r="G1162" s="7"/>
      <c r="H1162" s="7"/>
      <c r="I1162" s="7"/>
    </row>
    <row r="1163" spans="1:9">
      <c r="A1163" s="4"/>
      <c r="B1163" s="7"/>
      <c r="C1163" s="7"/>
      <c r="D1163" s="7"/>
      <c r="E1163" s="7"/>
      <c r="F1163" s="7"/>
      <c r="G1163" s="7"/>
      <c r="H1163" s="7"/>
      <c r="I1163" s="7"/>
    </row>
    <row r="1164" spans="1:9">
      <c r="A1164" s="4"/>
      <c r="B1164" s="7"/>
      <c r="C1164" s="7"/>
      <c r="D1164" s="7"/>
      <c r="E1164" s="7"/>
      <c r="F1164" s="7"/>
      <c r="G1164" s="7"/>
      <c r="H1164" s="7"/>
      <c r="I1164" s="7"/>
    </row>
    <row r="1165" spans="1:9">
      <c r="A1165" s="4"/>
      <c r="B1165" s="7"/>
      <c r="C1165" s="7"/>
      <c r="D1165" s="7"/>
      <c r="E1165" s="7"/>
      <c r="F1165" s="7"/>
      <c r="G1165" s="7"/>
      <c r="H1165" s="7"/>
      <c r="I1165" s="7"/>
    </row>
    <row r="1166" spans="1:9">
      <c r="A1166" s="4"/>
      <c r="B1166" s="7"/>
      <c r="C1166" s="7"/>
      <c r="D1166" s="7"/>
      <c r="E1166" s="7"/>
      <c r="F1166" s="7"/>
      <c r="G1166" s="7"/>
      <c r="H1166" s="7"/>
      <c r="I1166" s="7"/>
    </row>
    <row r="1167" spans="1:9">
      <c r="A1167" s="4"/>
      <c r="B1167" s="7"/>
      <c r="C1167" s="7"/>
      <c r="D1167" s="7"/>
      <c r="E1167" s="7"/>
      <c r="F1167" s="7"/>
      <c r="G1167" s="7"/>
      <c r="H1167" s="7"/>
      <c r="I1167" s="7"/>
    </row>
    <row r="1168" spans="1:9">
      <c r="A1168" s="4"/>
      <c r="B1168" s="7"/>
      <c r="C1168" s="7"/>
      <c r="D1168" s="7"/>
      <c r="E1168" s="7"/>
      <c r="F1168" s="7"/>
      <c r="G1168" s="7"/>
      <c r="H1168" s="7"/>
      <c r="I1168" s="7"/>
    </row>
    <row r="1169" spans="1:9">
      <c r="A1169" s="4"/>
      <c r="B1169" s="7"/>
      <c r="C1169" s="7"/>
      <c r="D1169" s="7"/>
      <c r="E1169" s="7"/>
      <c r="F1169" s="7"/>
      <c r="G1169" s="7"/>
      <c r="H1169" s="7"/>
      <c r="I1169" s="7"/>
    </row>
    <row r="1170" spans="1:9">
      <c r="A1170" s="4"/>
      <c r="B1170" s="7"/>
      <c r="C1170" s="7"/>
      <c r="D1170" s="7"/>
      <c r="E1170" s="7"/>
      <c r="F1170" s="7"/>
      <c r="G1170" s="7"/>
      <c r="H1170" s="7"/>
      <c r="I1170" s="7"/>
    </row>
    <row r="1171" spans="1:9">
      <c r="A1171" s="4"/>
      <c r="B1171" s="7"/>
      <c r="C1171" s="7"/>
      <c r="D1171" s="7"/>
      <c r="E1171" s="7"/>
      <c r="F1171" s="7"/>
      <c r="G1171" s="7"/>
      <c r="H1171" s="7"/>
      <c r="I1171" s="7"/>
    </row>
    <row r="1172" spans="1:9">
      <c r="A1172" s="4"/>
      <c r="B1172" s="7"/>
      <c r="C1172" s="7"/>
      <c r="D1172" s="7"/>
      <c r="E1172" s="7"/>
      <c r="F1172" s="7"/>
      <c r="G1172" s="7"/>
      <c r="H1172" s="7"/>
      <c r="I1172" s="7"/>
    </row>
    <row r="1173" spans="1:9">
      <c r="A1173" s="4"/>
      <c r="B1173" s="7"/>
      <c r="C1173" s="7"/>
      <c r="D1173" s="7"/>
      <c r="E1173" s="7"/>
      <c r="F1173" s="7"/>
      <c r="G1173" s="7"/>
      <c r="H1173" s="7"/>
      <c r="I1173" s="7"/>
    </row>
    <row r="1174" spans="1:9">
      <c r="A1174" s="4"/>
      <c r="B1174" s="7"/>
      <c r="C1174" s="7"/>
      <c r="D1174" s="7"/>
      <c r="E1174" s="7"/>
      <c r="F1174" s="7"/>
      <c r="G1174" s="7"/>
      <c r="H1174" s="7"/>
      <c r="I1174" s="7"/>
    </row>
    <row r="1175" spans="1:9">
      <c r="A1175" s="4"/>
      <c r="B1175" s="7"/>
      <c r="C1175" s="7"/>
      <c r="D1175" s="7"/>
      <c r="E1175" s="7"/>
      <c r="F1175" s="7"/>
      <c r="G1175" s="7"/>
      <c r="H1175" s="7"/>
      <c r="I1175" s="7"/>
    </row>
    <row r="1176" spans="1:9">
      <c r="A1176" s="4"/>
      <c r="B1176" s="7"/>
      <c r="C1176" s="7"/>
      <c r="D1176" s="7"/>
      <c r="E1176" s="7"/>
      <c r="F1176" s="7"/>
      <c r="G1176" s="7"/>
      <c r="H1176" s="7"/>
      <c r="I1176" s="7"/>
    </row>
    <row r="1177" spans="1:9">
      <c r="A1177" s="4"/>
      <c r="B1177" s="7"/>
      <c r="C1177" s="7"/>
      <c r="D1177" s="7"/>
      <c r="E1177" s="7"/>
      <c r="F1177" s="7"/>
      <c r="G1177" s="7"/>
      <c r="H1177" s="7"/>
      <c r="I1177" s="7"/>
    </row>
    <row r="1178" spans="1:9">
      <c r="A1178" s="4"/>
      <c r="B1178" s="7"/>
      <c r="C1178" s="7"/>
      <c r="D1178" s="7"/>
      <c r="E1178" s="7"/>
      <c r="F1178" s="7"/>
      <c r="G1178" s="7"/>
      <c r="H1178" s="7"/>
      <c r="I1178" s="7"/>
    </row>
    <row r="1179" spans="1:9">
      <c r="A1179" s="4"/>
      <c r="B1179" s="7"/>
      <c r="C1179" s="7"/>
      <c r="D1179" s="7"/>
      <c r="E1179" s="7"/>
      <c r="F1179" s="7"/>
      <c r="G1179" s="7"/>
      <c r="H1179" s="7"/>
      <c r="I1179" s="7"/>
    </row>
    <row r="1180" spans="1:9">
      <c r="A1180" s="4"/>
      <c r="B1180" s="7"/>
      <c r="C1180" s="7"/>
      <c r="D1180" s="7"/>
      <c r="E1180" s="7"/>
      <c r="F1180" s="7"/>
      <c r="G1180" s="7"/>
      <c r="H1180" s="7"/>
      <c r="I1180" s="7"/>
    </row>
    <row r="1181" spans="1:9">
      <c r="A1181" s="4"/>
      <c r="B1181" s="7"/>
      <c r="C1181" s="7"/>
      <c r="D1181" s="7"/>
      <c r="E1181" s="7"/>
      <c r="F1181" s="7"/>
      <c r="G1181" s="7"/>
      <c r="H1181" s="7"/>
      <c r="I1181" s="7"/>
    </row>
    <row r="1182" spans="1:9">
      <c r="A1182" s="4"/>
      <c r="B1182" s="7"/>
      <c r="C1182" s="7"/>
      <c r="D1182" s="7"/>
      <c r="E1182" s="7"/>
      <c r="F1182" s="7"/>
      <c r="G1182" s="7"/>
      <c r="H1182" s="7"/>
      <c r="I1182" s="7"/>
    </row>
    <row r="1183" spans="1:9">
      <c r="A1183" s="4"/>
      <c r="B1183" s="7"/>
      <c r="C1183" s="7"/>
      <c r="D1183" s="7"/>
      <c r="E1183" s="7"/>
      <c r="F1183" s="7"/>
      <c r="G1183" s="7"/>
      <c r="H1183" s="7"/>
      <c r="I1183" s="7"/>
    </row>
    <row r="1184" spans="1:9">
      <c r="A1184" s="4"/>
      <c r="B1184" s="7"/>
      <c r="C1184" s="7"/>
      <c r="D1184" s="7"/>
      <c r="E1184" s="7"/>
      <c r="F1184" s="7"/>
      <c r="G1184" s="7"/>
      <c r="H1184" s="7"/>
      <c r="I1184" s="7"/>
    </row>
    <row r="1185" spans="1:9">
      <c r="A1185" s="4"/>
      <c r="B1185" s="7"/>
      <c r="C1185" s="7"/>
      <c r="D1185" s="7"/>
      <c r="E1185" s="7"/>
      <c r="F1185" s="7"/>
      <c r="G1185" s="7"/>
      <c r="H1185" s="7"/>
      <c r="I1185" s="7"/>
    </row>
    <row r="1186" spans="1:9">
      <c r="A1186" s="4"/>
      <c r="B1186" s="7"/>
      <c r="C1186" s="7"/>
      <c r="D1186" s="7"/>
      <c r="E1186" s="7"/>
      <c r="F1186" s="7"/>
      <c r="G1186" s="7"/>
      <c r="H1186" s="7"/>
      <c r="I1186" s="7"/>
    </row>
    <row r="1187" spans="1:9">
      <c r="A1187" s="4"/>
      <c r="B1187" s="7"/>
      <c r="C1187" s="7"/>
      <c r="D1187" s="7"/>
      <c r="E1187" s="7"/>
      <c r="F1187" s="7"/>
      <c r="G1187" s="7"/>
      <c r="H1187" s="7"/>
      <c r="I1187" s="7"/>
    </row>
    <row r="1188" spans="1:9">
      <c r="A1188" s="4"/>
      <c r="B1188" s="7"/>
      <c r="C1188" s="7"/>
      <c r="D1188" s="7"/>
      <c r="E1188" s="7"/>
      <c r="F1188" s="7"/>
      <c r="G1188" s="7"/>
      <c r="H1188" s="7"/>
      <c r="I1188" s="7"/>
    </row>
    <row r="1189" spans="1:9">
      <c r="A1189" s="4"/>
      <c r="B1189" s="7"/>
      <c r="C1189" s="7"/>
      <c r="D1189" s="7"/>
      <c r="E1189" s="7"/>
      <c r="F1189" s="7"/>
      <c r="G1189" s="7"/>
      <c r="H1189" s="7"/>
      <c r="I1189" s="7"/>
    </row>
    <row r="1190" spans="1:9">
      <c r="A1190" s="4"/>
      <c r="B1190" s="7"/>
      <c r="C1190" s="7"/>
      <c r="D1190" s="7"/>
      <c r="E1190" s="7"/>
      <c r="F1190" s="7"/>
      <c r="G1190" s="7"/>
      <c r="H1190" s="7"/>
      <c r="I1190" s="7"/>
    </row>
    <row r="1191" spans="1:9">
      <c r="A1191" s="4"/>
      <c r="B1191" s="7"/>
      <c r="C1191" s="7"/>
      <c r="D1191" s="7"/>
      <c r="E1191" s="7"/>
      <c r="F1191" s="7"/>
      <c r="G1191" s="7"/>
      <c r="H1191" s="7"/>
      <c r="I1191" s="7"/>
    </row>
    <row r="1192" spans="1:9">
      <c r="A1192" s="4"/>
      <c r="B1192" s="7"/>
      <c r="C1192" s="7"/>
      <c r="D1192" s="7"/>
      <c r="E1192" s="7"/>
      <c r="F1192" s="7"/>
      <c r="G1192" s="7"/>
      <c r="H1192" s="7"/>
      <c r="I1192" s="7"/>
    </row>
    <row r="1193" spans="1:9">
      <c r="A1193" s="4"/>
      <c r="B1193" s="7"/>
      <c r="C1193" s="7"/>
      <c r="D1193" s="7"/>
      <c r="E1193" s="7"/>
      <c r="F1193" s="7"/>
      <c r="G1193" s="7"/>
      <c r="H1193" s="7"/>
      <c r="I1193" s="7"/>
    </row>
    <row r="1194" spans="1:9">
      <c r="A1194" s="4"/>
      <c r="B1194" s="7"/>
      <c r="C1194" s="7"/>
      <c r="D1194" s="7"/>
      <c r="E1194" s="7"/>
      <c r="F1194" s="7"/>
      <c r="G1194" s="7"/>
      <c r="H1194" s="7"/>
      <c r="I1194" s="7"/>
    </row>
    <row r="1195" spans="1:9">
      <c r="A1195" s="4"/>
      <c r="B1195" s="7"/>
      <c r="C1195" s="7"/>
      <c r="D1195" s="7"/>
      <c r="E1195" s="7"/>
      <c r="F1195" s="7"/>
      <c r="G1195" s="7"/>
      <c r="H1195" s="7"/>
      <c r="I1195" s="7"/>
    </row>
    <row r="1196" spans="1:9">
      <c r="A1196" s="4"/>
      <c r="B1196" s="7"/>
      <c r="C1196" s="7"/>
      <c r="D1196" s="7"/>
      <c r="E1196" s="7"/>
      <c r="F1196" s="7"/>
      <c r="G1196" s="7"/>
      <c r="H1196" s="7"/>
      <c r="I1196" s="7"/>
    </row>
    <row r="1197" spans="1:9">
      <c r="A1197" s="4"/>
      <c r="B1197" s="7"/>
      <c r="C1197" s="7"/>
      <c r="D1197" s="7"/>
      <c r="E1197" s="7"/>
      <c r="F1197" s="7"/>
      <c r="G1197" s="7"/>
      <c r="H1197" s="7"/>
      <c r="I1197" s="7"/>
    </row>
    <row r="1198" spans="1:9">
      <c r="A1198" s="4"/>
      <c r="B1198" s="7"/>
      <c r="C1198" s="7"/>
      <c r="D1198" s="7"/>
      <c r="E1198" s="7"/>
      <c r="F1198" s="7"/>
      <c r="G1198" s="7"/>
      <c r="H1198" s="7"/>
      <c r="I1198" s="7"/>
    </row>
    <row r="1199" spans="1:9">
      <c r="A1199" s="4"/>
      <c r="B1199" s="7"/>
      <c r="C1199" s="7"/>
      <c r="D1199" s="7"/>
      <c r="E1199" s="7"/>
      <c r="F1199" s="7"/>
      <c r="G1199" s="7"/>
      <c r="H1199" s="7"/>
      <c r="I1199" s="7"/>
    </row>
    <row r="1200" spans="1:9">
      <c r="A1200" s="4"/>
      <c r="B1200" s="7"/>
      <c r="C1200" s="7"/>
      <c r="D1200" s="7"/>
      <c r="E1200" s="7"/>
      <c r="F1200" s="7"/>
      <c r="G1200" s="7"/>
      <c r="H1200" s="7"/>
      <c r="I1200" s="7"/>
    </row>
    <row r="1201" spans="1:9">
      <c r="A1201" s="4"/>
      <c r="B1201" s="7"/>
      <c r="C1201" s="7"/>
      <c r="D1201" s="7"/>
      <c r="E1201" s="7"/>
      <c r="F1201" s="7"/>
      <c r="G1201" s="7"/>
      <c r="H1201" s="7"/>
      <c r="I1201" s="7"/>
    </row>
    <row r="1202" spans="1:9">
      <c r="A1202" s="4"/>
      <c r="B1202" s="7"/>
      <c r="C1202" s="7"/>
      <c r="D1202" s="7"/>
      <c r="E1202" s="7"/>
      <c r="F1202" s="7"/>
      <c r="G1202" s="7"/>
      <c r="H1202" s="7"/>
      <c r="I1202" s="7"/>
    </row>
    <row r="1203" spans="1:9">
      <c r="A1203" s="4"/>
      <c r="B1203" s="7"/>
      <c r="C1203" s="7"/>
      <c r="D1203" s="7"/>
      <c r="E1203" s="7"/>
      <c r="F1203" s="7"/>
      <c r="G1203" s="7"/>
      <c r="H1203" s="7"/>
      <c r="I1203" s="7"/>
    </row>
    <row r="1204" spans="1:9">
      <c r="A1204" s="4"/>
      <c r="B1204" s="7"/>
      <c r="C1204" s="7"/>
      <c r="D1204" s="7"/>
      <c r="E1204" s="7"/>
      <c r="F1204" s="7"/>
      <c r="G1204" s="7"/>
      <c r="H1204" s="7"/>
      <c r="I1204" s="7"/>
    </row>
    <row r="1205" spans="1:9">
      <c r="A1205" s="4"/>
      <c r="B1205" s="7"/>
      <c r="C1205" s="7"/>
      <c r="D1205" s="7"/>
      <c r="E1205" s="7"/>
      <c r="F1205" s="7"/>
      <c r="G1205" s="7"/>
      <c r="H1205" s="7"/>
      <c r="I1205" s="7"/>
    </row>
    <row r="1206" spans="1:9">
      <c r="A1206" s="4"/>
      <c r="B1206" s="7"/>
      <c r="C1206" s="7"/>
      <c r="D1206" s="7"/>
      <c r="E1206" s="7"/>
      <c r="F1206" s="7"/>
      <c r="G1206" s="7"/>
      <c r="H1206" s="7"/>
      <c r="I1206" s="7"/>
    </row>
    <row r="1207" spans="1:9">
      <c r="A1207" s="4"/>
      <c r="B1207" s="7"/>
      <c r="C1207" s="7"/>
      <c r="D1207" s="7"/>
      <c r="E1207" s="7"/>
      <c r="F1207" s="7"/>
      <c r="G1207" s="7"/>
      <c r="H1207" s="7"/>
      <c r="I1207" s="7"/>
    </row>
    <row r="1208" spans="1:9">
      <c r="A1208" s="4"/>
      <c r="B1208" s="7"/>
      <c r="C1208" s="7"/>
      <c r="D1208" s="7"/>
      <c r="E1208" s="7"/>
      <c r="F1208" s="7"/>
      <c r="G1208" s="7"/>
      <c r="H1208" s="7"/>
      <c r="I1208" s="7"/>
    </row>
    <row r="1209" spans="1:9">
      <c r="A1209" s="4"/>
      <c r="B1209" s="7"/>
      <c r="C1209" s="7"/>
      <c r="D1209" s="7"/>
      <c r="E1209" s="7"/>
      <c r="F1209" s="7"/>
      <c r="G1209" s="7"/>
      <c r="H1209" s="7"/>
      <c r="I1209" s="7"/>
    </row>
    <row r="1210" spans="1:9">
      <c r="A1210" s="4"/>
      <c r="B1210" s="7"/>
      <c r="C1210" s="7"/>
      <c r="D1210" s="7"/>
      <c r="E1210" s="7"/>
      <c r="F1210" s="7"/>
      <c r="G1210" s="7"/>
      <c r="H1210" s="7"/>
      <c r="I1210" s="7"/>
    </row>
    <row r="1211" spans="1:9">
      <c r="A1211" s="4"/>
      <c r="B1211" s="7"/>
      <c r="C1211" s="7"/>
      <c r="D1211" s="7"/>
      <c r="E1211" s="7"/>
      <c r="F1211" s="7"/>
      <c r="G1211" s="7"/>
      <c r="H1211" s="7"/>
      <c r="I1211" s="7"/>
    </row>
    <row r="1212" spans="1:9">
      <c r="A1212" s="4"/>
      <c r="B1212" s="7"/>
      <c r="C1212" s="7"/>
      <c r="D1212" s="7"/>
      <c r="E1212" s="7"/>
      <c r="F1212" s="7"/>
      <c r="G1212" s="7"/>
      <c r="H1212" s="7"/>
      <c r="I1212" s="7"/>
    </row>
    <row r="1213" spans="1:9">
      <c r="A1213" s="4"/>
      <c r="B1213" s="7"/>
      <c r="C1213" s="7"/>
      <c r="D1213" s="7"/>
      <c r="E1213" s="7"/>
      <c r="F1213" s="7"/>
      <c r="G1213" s="7"/>
      <c r="H1213" s="7"/>
      <c r="I1213" s="7"/>
    </row>
    <row r="1214" spans="1:9">
      <c r="A1214" s="4"/>
      <c r="B1214" s="7"/>
      <c r="C1214" s="7"/>
      <c r="D1214" s="7"/>
      <c r="E1214" s="7"/>
      <c r="F1214" s="7"/>
      <c r="G1214" s="7"/>
      <c r="H1214" s="7"/>
      <c r="I1214" s="7"/>
    </row>
    <row r="1215" spans="1:9">
      <c r="A1215" s="4"/>
      <c r="B1215" s="7"/>
      <c r="C1215" s="7"/>
      <c r="D1215" s="7"/>
      <c r="E1215" s="7"/>
      <c r="F1215" s="7"/>
      <c r="G1215" s="7"/>
      <c r="H1215" s="7"/>
      <c r="I1215" s="7"/>
    </row>
    <row r="1216" spans="1:9">
      <c r="A1216" s="4"/>
      <c r="B1216" s="7"/>
      <c r="C1216" s="7"/>
      <c r="D1216" s="7"/>
      <c r="E1216" s="7"/>
      <c r="F1216" s="7"/>
      <c r="G1216" s="7"/>
      <c r="H1216" s="7"/>
      <c r="I1216" s="7"/>
    </row>
    <row r="1217" spans="1:9">
      <c r="A1217" s="4"/>
      <c r="B1217" s="7"/>
      <c r="C1217" s="7"/>
      <c r="D1217" s="7"/>
      <c r="E1217" s="7"/>
      <c r="F1217" s="7"/>
      <c r="G1217" s="7"/>
      <c r="H1217" s="7"/>
      <c r="I1217" s="7"/>
    </row>
    <row r="1218" spans="1:9">
      <c r="A1218" s="4"/>
      <c r="B1218" s="7"/>
      <c r="C1218" s="7"/>
      <c r="D1218" s="7"/>
      <c r="E1218" s="7"/>
      <c r="F1218" s="7"/>
      <c r="G1218" s="7"/>
      <c r="H1218" s="7"/>
      <c r="I1218" s="7"/>
    </row>
    <row r="1219" spans="1:9">
      <c r="A1219" s="4"/>
      <c r="B1219" s="7"/>
      <c r="C1219" s="7"/>
      <c r="D1219" s="7"/>
      <c r="E1219" s="7"/>
      <c r="F1219" s="7"/>
      <c r="G1219" s="7"/>
      <c r="H1219" s="7"/>
      <c r="I1219" s="7"/>
    </row>
    <row r="1220" spans="1:9">
      <c r="A1220" s="4"/>
      <c r="B1220" s="7"/>
      <c r="C1220" s="7"/>
      <c r="D1220" s="7"/>
      <c r="E1220" s="7"/>
      <c r="F1220" s="7"/>
      <c r="G1220" s="7"/>
      <c r="H1220" s="7"/>
      <c r="I1220" s="7"/>
    </row>
    <row r="1221" spans="1:9">
      <c r="A1221" s="4"/>
      <c r="B1221" s="7"/>
      <c r="C1221" s="7"/>
      <c r="D1221" s="7"/>
      <c r="E1221" s="7"/>
      <c r="F1221" s="7"/>
      <c r="G1221" s="7"/>
      <c r="H1221" s="7"/>
      <c r="I1221" s="7"/>
    </row>
    <row r="1222" spans="1:9">
      <c r="A1222" s="4"/>
      <c r="B1222" s="7"/>
      <c r="C1222" s="7"/>
      <c r="D1222" s="7"/>
      <c r="E1222" s="7"/>
      <c r="F1222" s="7"/>
      <c r="G1222" s="7"/>
      <c r="H1222" s="7"/>
      <c r="I1222" s="7"/>
    </row>
    <row r="1223" spans="1:9">
      <c r="A1223" s="4"/>
      <c r="B1223" s="7"/>
      <c r="C1223" s="7"/>
      <c r="D1223" s="7"/>
      <c r="E1223" s="7"/>
      <c r="F1223" s="7"/>
      <c r="G1223" s="7"/>
      <c r="H1223" s="7"/>
      <c r="I1223" s="7"/>
    </row>
    <row r="1224" spans="1:9">
      <c r="A1224" s="4"/>
      <c r="B1224" s="7"/>
      <c r="C1224" s="7"/>
      <c r="D1224" s="7"/>
      <c r="E1224" s="7"/>
      <c r="F1224" s="7"/>
      <c r="G1224" s="7"/>
      <c r="H1224" s="7"/>
      <c r="I1224" s="7"/>
    </row>
    <row r="1225" spans="1:9">
      <c r="A1225" s="4"/>
      <c r="B1225" s="7"/>
      <c r="C1225" s="7"/>
      <c r="D1225" s="7"/>
      <c r="E1225" s="7"/>
      <c r="F1225" s="7"/>
      <c r="G1225" s="7"/>
      <c r="H1225" s="7"/>
      <c r="I1225" s="7"/>
    </row>
    <row r="1226" spans="1:9">
      <c r="A1226" s="4"/>
      <c r="B1226" s="7"/>
      <c r="C1226" s="7"/>
      <c r="D1226" s="7"/>
      <c r="E1226" s="7"/>
      <c r="F1226" s="7"/>
      <c r="G1226" s="7"/>
      <c r="H1226" s="7"/>
      <c r="I1226" s="7"/>
    </row>
    <row r="1227" spans="1:9">
      <c r="A1227" s="4"/>
      <c r="B1227" s="7"/>
      <c r="C1227" s="7"/>
      <c r="D1227" s="7"/>
      <c r="E1227" s="7"/>
      <c r="F1227" s="7"/>
      <c r="G1227" s="7"/>
      <c r="H1227" s="7"/>
      <c r="I1227" s="7"/>
    </row>
    <row r="1228" spans="1:9">
      <c r="A1228" s="4"/>
      <c r="B1228" s="7"/>
      <c r="C1228" s="7"/>
      <c r="D1228" s="7"/>
      <c r="E1228" s="7"/>
      <c r="F1228" s="7"/>
      <c r="G1228" s="7"/>
      <c r="H1228" s="7"/>
      <c r="I1228" s="7"/>
    </row>
    <row r="1229" spans="1:9">
      <c r="A1229" s="4"/>
      <c r="B1229" s="7"/>
      <c r="C1229" s="7"/>
      <c r="D1229" s="7"/>
      <c r="E1229" s="7"/>
      <c r="F1229" s="7"/>
      <c r="G1229" s="7"/>
      <c r="H1229" s="7"/>
      <c r="I1229" s="7"/>
    </row>
    <row r="1230" spans="1:9">
      <c r="A1230" s="4"/>
      <c r="B1230" s="7"/>
      <c r="C1230" s="7"/>
      <c r="D1230" s="7"/>
      <c r="E1230" s="7"/>
      <c r="F1230" s="7"/>
      <c r="G1230" s="7"/>
      <c r="H1230" s="7"/>
      <c r="I1230" s="7"/>
    </row>
    <row r="1231" spans="1:9">
      <c r="A1231" s="4"/>
      <c r="B1231" s="7"/>
      <c r="C1231" s="7"/>
      <c r="D1231" s="7"/>
      <c r="E1231" s="7"/>
      <c r="F1231" s="7"/>
      <c r="G1231" s="7"/>
      <c r="H1231" s="7"/>
      <c r="I1231" s="7"/>
    </row>
    <row r="1232" spans="1:9">
      <c r="A1232" s="4"/>
      <c r="B1232" s="7"/>
      <c r="C1232" s="7"/>
      <c r="D1232" s="7"/>
      <c r="E1232" s="7"/>
      <c r="F1232" s="7"/>
      <c r="G1232" s="7"/>
      <c r="H1232" s="7"/>
      <c r="I1232" s="7"/>
    </row>
    <row r="1233" spans="1:9">
      <c r="A1233" s="4"/>
      <c r="B1233" s="7"/>
      <c r="C1233" s="7"/>
      <c r="D1233" s="7"/>
      <c r="E1233" s="7"/>
      <c r="F1233" s="7"/>
      <c r="G1233" s="7"/>
      <c r="H1233" s="7"/>
      <c r="I1233" s="7"/>
    </row>
    <row r="1234" spans="1:9">
      <c r="A1234" s="4"/>
      <c r="B1234" s="7"/>
      <c r="C1234" s="7"/>
      <c r="D1234" s="7"/>
      <c r="E1234" s="7"/>
      <c r="F1234" s="7"/>
      <c r="G1234" s="7"/>
      <c r="H1234" s="7"/>
      <c r="I1234" s="7"/>
    </row>
    <row r="1235" spans="1:9">
      <c r="A1235" s="4"/>
      <c r="B1235" s="7"/>
      <c r="C1235" s="7"/>
      <c r="D1235" s="7"/>
      <c r="E1235" s="7"/>
      <c r="F1235" s="7"/>
      <c r="G1235" s="7"/>
      <c r="H1235" s="7"/>
      <c r="I1235" s="7"/>
    </row>
    <row r="1236" spans="1:9">
      <c r="A1236" s="4"/>
      <c r="B1236" s="7"/>
      <c r="C1236" s="7"/>
      <c r="D1236" s="7"/>
      <c r="E1236" s="7"/>
      <c r="F1236" s="7"/>
      <c r="G1236" s="7"/>
      <c r="H1236" s="7"/>
      <c r="I1236" s="7"/>
    </row>
    <row r="1237" spans="1:9">
      <c r="A1237" s="4"/>
      <c r="B1237" s="7"/>
      <c r="C1237" s="7"/>
      <c r="D1237" s="7"/>
      <c r="E1237" s="7"/>
      <c r="F1237" s="7"/>
      <c r="G1237" s="7"/>
      <c r="H1237" s="7"/>
      <c r="I1237" s="7"/>
    </row>
    <row r="1238" spans="1:9">
      <c r="A1238" s="4"/>
      <c r="B1238" s="7"/>
      <c r="C1238" s="7"/>
      <c r="D1238" s="7"/>
      <c r="E1238" s="7"/>
      <c r="F1238" s="7"/>
      <c r="G1238" s="7"/>
      <c r="H1238" s="7"/>
      <c r="I1238" s="7"/>
    </row>
    <row r="1239" spans="1:9">
      <c r="A1239" s="4"/>
      <c r="B1239" s="7"/>
      <c r="C1239" s="7"/>
      <c r="D1239" s="7"/>
      <c r="E1239" s="7"/>
      <c r="F1239" s="7"/>
      <c r="G1239" s="7"/>
      <c r="H1239" s="7"/>
      <c r="I1239" s="7"/>
    </row>
    <row r="1240" spans="1:9">
      <c r="A1240" s="4"/>
      <c r="B1240" s="7"/>
      <c r="C1240" s="7"/>
      <c r="D1240" s="7"/>
      <c r="E1240" s="7"/>
      <c r="F1240" s="7"/>
      <c r="G1240" s="7"/>
      <c r="H1240" s="7"/>
      <c r="I1240" s="7"/>
    </row>
    <row r="1241" spans="1:9">
      <c r="A1241" s="4"/>
      <c r="B1241" s="7"/>
      <c r="C1241" s="7"/>
      <c r="D1241" s="7"/>
      <c r="E1241" s="7"/>
      <c r="F1241" s="7"/>
      <c r="G1241" s="7"/>
      <c r="H1241" s="7"/>
      <c r="I1241" s="7"/>
    </row>
    <row r="1242" spans="1:9">
      <c r="A1242" s="4"/>
      <c r="B1242" s="7"/>
      <c r="C1242" s="7"/>
      <c r="D1242" s="7"/>
      <c r="E1242" s="7"/>
      <c r="F1242" s="7"/>
      <c r="G1242" s="7"/>
      <c r="H1242" s="7"/>
      <c r="I1242" s="7"/>
    </row>
    <row r="1243" spans="1:9">
      <c r="A1243" s="4"/>
      <c r="B1243" s="7"/>
      <c r="C1243" s="7"/>
      <c r="D1243" s="7"/>
      <c r="E1243" s="7"/>
      <c r="F1243" s="7"/>
      <c r="G1243" s="7"/>
      <c r="H1243" s="7"/>
      <c r="I1243" s="7"/>
    </row>
    <row r="1244" spans="1:9">
      <c r="A1244" s="4"/>
      <c r="B1244" s="7"/>
      <c r="C1244" s="7"/>
      <c r="D1244" s="7"/>
      <c r="E1244" s="7"/>
      <c r="F1244" s="7"/>
      <c r="G1244" s="7"/>
      <c r="H1244" s="7"/>
      <c r="I1244" s="7"/>
    </row>
    <row r="1245" spans="1:9">
      <c r="A1245" s="4"/>
      <c r="B1245" s="7"/>
      <c r="C1245" s="7"/>
      <c r="D1245" s="7"/>
      <c r="E1245" s="7"/>
      <c r="F1245" s="7"/>
      <c r="G1245" s="7"/>
      <c r="H1245" s="7"/>
      <c r="I1245" s="7"/>
    </row>
    <row r="1246" spans="1:9">
      <c r="A1246" s="4"/>
      <c r="B1246" s="7"/>
      <c r="C1246" s="7"/>
      <c r="D1246" s="7"/>
      <c r="E1246" s="7"/>
      <c r="F1246" s="7"/>
      <c r="G1246" s="7"/>
      <c r="H1246" s="7"/>
      <c r="I1246" s="7"/>
    </row>
    <row r="1247" spans="1:9">
      <c r="A1247" s="4"/>
      <c r="B1247" s="7"/>
      <c r="C1247" s="7"/>
      <c r="D1247" s="7"/>
      <c r="E1247" s="7"/>
      <c r="F1247" s="7"/>
      <c r="G1247" s="7"/>
      <c r="H1247" s="7"/>
      <c r="I1247" s="7"/>
    </row>
    <row r="1248" spans="1:9">
      <c r="A1248" s="4"/>
      <c r="B1248" s="7"/>
      <c r="C1248" s="7"/>
      <c r="D1248" s="7"/>
      <c r="E1248" s="7"/>
      <c r="F1248" s="7"/>
      <c r="G1248" s="7"/>
      <c r="H1248" s="7"/>
      <c r="I1248" s="7"/>
    </row>
    <row r="1249" spans="1:9">
      <c r="A1249" s="4"/>
      <c r="B1249" s="7"/>
      <c r="C1249" s="7"/>
      <c r="D1249" s="7"/>
      <c r="E1249" s="7"/>
      <c r="F1249" s="7"/>
      <c r="G1249" s="7"/>
      <c r="H1249" s="7"/>
      <c r="I1249" s="7"/>
    </row>
    <row r="1250" spans="1:9">
      <c r="A1250" s="4"/>
      <c r="B1250" s="7"/>
      <c r="C1250" s="7"/>
      <c r="D1250" s="7"/>
      <c r="E1250" s="7"/>
      <c r="F1250" s="7"/>
      <c r="G1250" s="7"/>
      <c r="H1250" s="7"/>
      <c r="I1250" s="7"/>
    </row>
    <row r="1251" spans="1:9">
      <c r="A1251" s="4"/>
      <c r="B1251" s="7"/>
      <c r="C1251" s="7"/>
      <c r="D1251" s="7"/>
      <c r="E1251" s="7"/>
      <c r="F1251" s="7"/>
      <c r="G1251" s="7"/>
      <c r="H1251" s="7"/>
      <c r="I1251" s="7"/>
    </row>
    <row r="1252" spans="1:9">
      <c r="A1252" s="4"/>
      <c r="B1252" s="7"/>
      <c r="C1252" s="7"/>
      <c r="D1252" s="7"/>
      <c r="E1252" s="7"/>
      <c r="F1252" s="7"/>
      <c r="G1252" s="7"/>
      <c r="H1252" s="7"/>
      <c r="I1252" s="7"/>
    </row>
    <row r="1253" spans="1:9">
      <c r="A1253" s="4"/>
      <c r="B1253" s="7"/>
      <c r="C1253" s="7"/>
      <c r="D1253" s="7"/>
      <c r="E1253" s="7"/>
      <c r="F1253" s="7"/>
      <c r="G1253" s="7"/>
      <c r="H1253" s="7"/>
      <c r="I1253" s="7"/>
    </row>
    <row r="1254" spans="1:9">
      <c r="A1254" s="4"/>
      <c r="B1254" s="7"/>
      <c r="C1254" s="7"/>
      <c r="D1254" s="7"/>
      <c r="E1254" s="7"/>
      <c r="F1254" s="7"/>
      <c r="G1254" s="7"/>
      <c r="H1254" s="7"/>
      <c r="I1254" s="7"/>
    </row>
    <row r="1255" spans="1:9">
      <c r="A1255" s="4"/>
      <c r="B1255" s="7"/>
      <c r="C1255" s="7"/>
      <c r="D1255" s="7"/>
      <c r="E1255" s="7"/>
      <c r="F1255" s="7"/>
      <c r="G1255" s="7"/>
      <c r="H1255" s="7"/>
      <c r="I1255" s="7"/>
    </row>
    <row r="1256" spans="1:9">
      <c r="A1256" s="4"/>
      <c r="B1256" s="7"/>
      <c r="C1256" s="7"/>
      <c r="D1256" s="7"/>
      <c r="E1256" s="7"/>
      <c r="F1256" s="7"/>
      <c r="G1256" s="7"/>
      <c r="H1256" s="7"/>
      <c r="I1256" s="7"/>
    </row>
    <row r="1257" spans="1:9">
      <c r="A1257" s="4"/>
      <c r="B1257" s="7"/>
      <c r="C1257" s="7"/>
      <c r="D1257" s="7"/>
      <c r="E1257" s="7"/>
      <c r="F1257" s="7"/>
      <c r="G1257" s="7"/>
      <c r="H1257" s="7"/>
      <c r="I1257" s="7"/>
    </row>
    <row r="1258" spans="1:9">
      <c r="A1258" s="4"/>
      <c r="B1258" s="7"/>
      <c r="C1258" s="7"/>
      <c r="D1258" s="7"/>
      <c r="E1258" s="7"/>
      <c r="F1258" s="7"/>
      <c r="G1258" s="7"/>
      <c r="H1258" s="7"/>
      <c r="I1258" s="7"/>
    </row>
    <row r="1259" spans="1:9">
      <c r="A1259" s="4"/>
      <c r="B1259" s="7"/>
      <c r="C1259" s="7"/>
      <c r="D1259" s="7"/>
      <c r="E1259" s="7"/>
      <c r="F1259" s="7"/>
      <c r="G1259" s="7"/>
      <c r="H1259" s="7"/>
      <c r="I1259" s="7"/>
    </row>
    <row r="1260" spans="1:9">
      <c r="A1260" s="4"/>
      <c r="B1260" s="7"/>
      <c r="C1260" s="7"/>
      <c r="D1260" s="7"/>
      <c r="E1260" s="7"/>
      <c r="F1260" s="7"/>
      <c r="G1260" s="7"/>
      <c r="H1260" s="7"/>
      <c r="I1260" s="7"/>
    </row>
    <row r="1261" spans="1:9">
      <c r="A1261" s="4"/>
      <c r="B1261" s="7"/>
      <c r="C1261" s="7"/>
      <c r="D1261" s="7"/>
      <c r="E1261" s="7"/>
      <c r="F1261" s="7"/>
      <c r="G1261" s="7"/>
      <c r="H1261" s="7"/>
      <c r="I1261" s="7"/>
    </row>
    <row r="1262" spans="1:9">
      <c r="A1262" s="4"/>
      <c r="B1262" s="7"/>
      <c r="C1262" s="7"/>
      <c r="D1262" s="7"/>
      <c r="E1262" s="7"/>
      <c r="F1262" s="7"/>
      <c r="G1262" s="7"/>
      <c r="H1262" s="7"/>
      <c r="I1262" s="7"/>
    </row>
    <row r="1263" spans="1:9">
      <c r="A1263" s="4"/>
      <c r="B1263" s="7"/>
      <c r="C1263" s="7"/>
      <c r="D1263" s="7"/>
      <c r="E1263" s="7"/>
      <c r="F1263" s="7"/>
      <c r="G1263" s="7"/>
      <c r="H1263" s="7"/>
      <c r="I1263" s="7"/>
    </row>
    <row r="1264" spans="1:9">
      <c r="A1264" s="4"/>
      <c r="B1264" s="7"/>
      <c r="C1264" s="7"/>
      <c r="D1264" s="7"/>
      <c r="E1264" s="7"/>
      <c r="F1264" s="7"/>
      <c r="G1264" s="7"/>
      <c r="H1264" s="7"/>
      <c r="I1264" s="7"/>
    </row>
    <row r="1265" spans="1:9">
      <c r="A1265" s="4"/>
      <c r="B1265" s="7"/>
      <c r="C1265" s="7"/>
      <c r="D1265" s="7"/>
      <c r="E1265" s="7"/>
      <c r="F1265" s="7"/>
      <c r="G1265" s="7"/>
      <c r="H1265" s="7"/>
      <c r="I1265" s="7"/>
    </row>
    <row r="1266" spans="1:9">
      <c r="A1266" s="4"/>
      <c r="B1266" s="7"/>
      <c r="C1266" s="7"/>
      <c r="D1266" s="7"/>
      <c r="E1266" s="7"/>
      <c r="F1266" s="7"/>
      <c r="G1266" s="7"/>
      <c r="H1266" s="7"/>
      <c r="I1266" s="7"/>
    </row>
    <row r="1267" spans="1:9">
      <c r="A1267" s="4"/>
      <c r="B1267" s="7"/>
      <c r="C1267" s="7"/>
      <c r="D1267" s="7"/>
      <c r="E1267" s="7"/>
      <c r="F1267" s="7"/>
      <c r="G1267" s="7"/>
      <c r="H1267" s="7"/>
      <c r="I1267" s="7"/>
    </row>
    <row r="1268" spans="1:9">
      <c r="A1268" s="4"/>
      <c r="B1268" s="7"/>
      <c r="C1268" s="7"/>
      <c r="D1268" s="7"/>
      <c r="E1268" s="7"/>
      <c r="F1268" s="7"/>
      <c r="G1268" s="7"/>
      <c r="H1268" s="7"/>
      <c r="I1268" s="7"/>
    </row>
    <row r="1269" spans="1:9">
      <c r="A1269" s="4"/>
      <c r="B1269" s="7"/>
      <c r="C1269" s="7"/>
      <c r="D1269" s="7"/>
      <c r="E1269" s="7"/>
      <c r="F1269" s="7"/>
      <c r="G1269" s="7"/>
      <c r="H1269" s="7"/>
      <c r="I1269" s="7"/>
    </row>
    <row r="1270" spans="1:9">
      <c r="A1270" s="4"/>
      <c r="B1270" s="7"/>
      <c r="C1270" s="7"/>
      <c r="D1270" s="7"/>
      <c r="E1270" s="7"/>
      <c r="F1270" s="7"/>
      <c r="G1270" s="7"/>
      <c r="H1270" s="7"/>
      <c r="I1270" s="7"/>
    </row>
    <row r="1271" spans="1:9">
      <c r="A1271" s="4"/>
      <c r="B1271" s="7"/>
      <c r="C1271" s="7"/>
      <c r="D1271" s="7"/>
      <c r="E1271" s="7"/>
      <c r="F1271" s="7"/>
      <c r="G1271" s="7"/>
      <c r="H1271" s="7"/>
      <c r="I1271" s="7"/>
    </row>
    <row r="1272" spans="1:9">
      <c r="A1272" s="4"/>
      <c r="B1272" s="7"/>
      <c r="C1272" s="7"/>
      <c r="D1272" s="7"/>
      <c r="E1272" s="7"/>
      <c r="F1272" s="7"/>
      <c r="G1272" s="7"/>
      <c r="H1272" s="7"/>
      <c r="I1272" s="7"/>
    </row>
    <row r="1273" spans="1:9">
      <c r="A1273" s="4"/>
      <c r="B1273" s="7"/>
      <c r="C1273" s="7"/>
      <c r="D1273" s="7"/>
      <c r="E1273" s="7"/>
      <c r="F1273" s="7"/>
      <c r="G1273" s="7"/>
      <c r="H1273" s="7"/>
      <c r="I1273" s="7"/>
    </row>
    <row r="1274" spans="1:9">
      <c r="A1274" s="4"/>
      <c r="B1274" s="7"/>
      <c r="C1274" s="7"/>
      <c r="D1274" s="7"/>
      <c r="E1274" s="7"/>
      <c r="F1274" s="7"/>
      <c r="G1274" s="7"/>
      <c r="H1274" s="7"/>
      <c r="I1274" s="7"/>
    </row>
    <row r="1275" spans="1:9">
      <c r="A1275" s="4"/>
      <c r="B1275" s="7"/>
      <c r="C1275" s="7"/>
      <c r="D1275" s="7"/>
      <c r="E1275" s="7"/>
      <c r="F1275" s="7"/>
      <c r="G1275" s="7"/>
      <c r="H1275" s="7"/>
      <c r="I1275" s="7"/>
    </row>
    <row r="1276" spans="1:9">
      <c r="A1276" s="4"/>
      <c r="B1276" s="7"/>
      <c r="C1276" s="7"/>
      <c r="D1276" s="7"/>
      <c r="E1276" s="7"/>
      <c r="F1276" s="7"/>
      <c r="G1276" s="7"/>
      <c r="H1276" s="7"/>
      <c r="I1276" s="7"/>
    </row>
    <row r="1277" spans="1:9">
      <c r="A1277" s="4"/>
      <c r="B1277" s="7"/>
      <c r="C1277" s="7"/>
      <c r="D1277" s="7"/>
      <c r="E1277" s="7"/>
      <c r="F1277" s="7"/>
      <c r="G1277" s="7"/>
      <c r="H1277" s="7"/>
      <c r="I1277" s="7"/>
    </row>
    <row r="1278" spans="1:9">
      <c r="A1278" s="4"/>
      <c r="B1278" s="7"/>
      <c r="C1278" s="7"/>
      <c r="D1278" s="7"/>
      <c r="E1278" s="7"/>
      <c r="F1278" s="7"/>
      <c r="G1278" s="7"/>
      <c r="H1278" s="7"/>
      <c r="I1278" s="7"/>
    </row>
    <row r="1279" spans="1:9">
      <c r="A1279" s="4"/>
      <c r="B1279" s="7"/>
      <c r="C1279" s="7"/>
      <c r="D1279" s="7"/>
      <c r="E1279" s="7"/>
      <c r="F1279" s="7"/>
      <c r="G1279" s="7"/>
      <c r="H1279" s="7"/>
      <c r="I1279" s="7"/>
    </row>
    <row r="1280" spans="1:9">
      <c r="A1280" s="4"/>
      <c r="B1280" s="7"/>
      <c r="C1280" s="7"/>
      <c r="D1280" s="7"/>
      <c r="E1280" s="7"/>
      <c r="F1280" s="7"/>
      <c r="G1280" s="7"/>
      <c r="H1280" s="7"/>
      <c r="I1280" s="7"/>
    </row>
    <row r="1281" spans="1:9">
      <c r="A1281" s="4"/>
      <c r="B1281" s="7"/>
      <c r="C1281" s="7"/>
      <c r="D1281" s="7"/>
      <c r="E1281" s="7"/>
      <c r="F1281" s="7"/>
      <c r="G1281" s="7"/>
      <c r="H1281" s="7"/>
      <c r="I1281" s="7"/>
    </row>
    <row r="1282" spans="1:9">
      <c r="A1282" s="4"/>
      <c r="B1282" s="7"/>
      <c r="C1282" s="7"/>
      <c r="D1282" s="7"/>
      <c r="E1282" s="7"/>
      <c r="F1282" s="7"/>
      <c r="G1282" s="7"/>
      <c r="H1282" s="7"/>
      <c r="I1282" s="7"/>
    </row>
    <row r="1283" spans="1:9">
      <c r="A1283" s="4"/>
      <c r="B1283" s="7"/>
      <c r="C1283" s="7"/>
      <c r="D1283" s="7"/>
      <c r="E1283" s="7"/>
      <c r="F1283" s="7"/>
      <c r="G1283" s="7"/>
      <c r="H1283" s="7"/>
      <c r="I1283" s="7"/>
    </row>
    <row r="1284" spans="1:9">
      <c r="A1284" s="4"/>
      <c r="B1284" s="7"/>
      <c r="C1284" s="7"/>
      <c r="D1284" s="7"/>
      <c r="E1284" s="7"/>
      <c r="F1284" s="7"/>
      <c r="G1284" s="7"/>
      <c r="H1284" s="7"/>
      <c r="I1284" s="7"/>
    </row>
    <row r="1285" spans="1:9">
      <c r="A1285" s="4"/>
      <c r="B1285" s="7"/>
      <c r="C1285" s="7"/>
      <c r="D1285" s="7"/>
      <c r="E1285" s="7"/>
      <c r="F1285" s="7"/>
      <c r="G1285" s="7"/>
      <c r="H1285" s="7"/>
      <c r="I1285" s="7"/>
    </row>
    <row r="1286" spans="1:9">
      <c r="A1286" s="4"/>
      <c r="B1286" s="7"/>
      <c r="C1286" s="7"/>
      <c r="D1286" s="7"/>
      <c r="E1286" s="7"/>
      <c r="F1286" s="7"/>
      <c r="G1286" s="7"/>
      <c r="H1286" s="7"/>
      <c r="I1286" s="7"/>
    </row>
    <row r="1287" spans="1:9">
      <c r="A1287" s="4"/>
      <c r="B1287" s="7"/>
      <c r="C1287" s="7"/>
      <c r="D1287" s="7"/>
      <c r="E1287" s="7"/>
      <c r="F1287" s="7"/>
      <c r="G1287" s="7"/>
      <c r="H1287" s="7"/>
      <c r="I1287" s="7"/>
    </row>
    <row r="1288" spans="1:9">
      <c r="A1288" s="4"/>
      <c r="B1288" s="7"/>
      <c r="C1288" s="7"/>
      <c r="D1288" s="7"/>
      <c r="E1288" s="7"/>
      <c r="F1288" s="7"/>
      <c r="G1288" s="7"/>
      <c r="H1288" s="7"/>
      <c r="I1288" s="7"/>
    </row>
    <row r="1289" spans="1:9" ht="18" customHeight="1">
      <c r="A1289" s="4"/>
      <c r="B1289" s="8"/>
      <c r="C1289" s="8"/>
      <c r="D1289" s="8"/>
      <c r="E1289" s="8"/>
      <c r="F1289" s="8"/>
      <c r="G1289" s="8"/>
      <c r="H1289" s="8"/>
      <c r="I1289" s="8"/>
    </row>
    <row r="1291" spans="1:9">
      <c r="A1291" s="3"/>
    </row>
    <row r="1292" spans="1:9">
      <c r="A1292" s="3"/>
    </row>
    <row r="1293" spans="1:9">
      <c r="A1293" s="3"/>
    </row>
    <row r="1294" spans="1:9">
      <c r="A1294" s="3"/>
    </row>
    <row r="1297" spans="1:9" ht="15.5">
      <c r="A1297" s="1"/>
    </row>
    <row r="1298" spans="1:9">
      <c r="A1298" s="3"/>
    </row>
    <row r="1300" spans="1:9">
      <c r="A1300" s="4"/>
      <c r="B1300" s="4"/>
    </row>
    <row r="1301" spans="1:9">
      <c r="A1301" s="4"/>
      <c r="B1301" s="4"/>
    </row>
    <row r="1303" spans="1:9" ht="65" customHeight="1">
      <c r="A1303" s="5"/>
      <c r="B1303" s="226"/>
      <c r="C1303" s="227"/>
      <c r="D1303" s="226"/>
      <c r="E1303" s="227"/>
      <c r="F1303" s="226"/>
      <c r="G1303" s="227"/>
      <c r="H1303" s="226"/>
      <c r="I1303" s="227"/>
    </row>
    <row r="1304" spans="1:9" ht="26" customHeight="1">
      <c r="B1304" s="6"/>
      <c r="C1304" s="6"/>
      <c r="D1304" s="6"/>
      <c r="E1304" s="6"/>
      <c r="F1304" s="6"/>
      <c r="G1304" s="6"/>
      <c r="H1304" s="6"/>
      <c r="I1304" s="6"/>
    </row>
    <row r="1305" spans="1:9">
      <c r="A1305" s="4"/>
      <c r="B1305" s="7"/>
      <c r="C1305" s="7"/>
      <c r="D1305" s="7"/>
      <c r="E1305" s="7"/>
      <c r="F1305" s="7"/>
      <c r="G1305" s="7"/>
      <c r="H1305" s="7"/>
      <c r="I1305" s="7"/>
    </row>
    <row r="1306" spans="1:9">
      <c r="A1306" s="4"/>
      <c r="B1306" s="7"/>
      <c r="C1306" s="7"/>
      <c r="D1306" s="7"/>
      <c r="E1306" s="7"/>
      <c r="F1306" s="7"/>
      <c r="G1306" s="7"/>
      <c r="H1306" s="7"/>
      <c r="I1306" s="7"/>
    </row>
    <row r="1307" spans="1:9">
      <c r="A1307" s="4"/>
      <c r="B1307" s="7"/>
      <c r="C1307" s="7"/>
      <c r="D1307" s="7"/>
      <c r="E1307" s="7"/>
      <c r="F1307" s="7"/>
      <c r="G1307" s="7"/>
      <c r="H1307" s="7"/>
      <c r="I1307" s="7"/>
    </row>
    <row r="1308" spans="1:9">
      <c r="A1308" s="4"/>
      <c r="B1308" s="7"/>
      <c r="C1308" s="7"/>
      <c r="D1308" s="7"/>
      <c r="E1308" s="7"/>
      <c r="F1308" s="7"/>
      <c r="G1308" s="7"/>
      <c r="H1308" s="7"/>
      <c r="I1308" s="7"/>
    </row>
    <row r="1309" spans="1:9">
      <c r="A1309" s="4"/>
      <c r="B1309" s="7"/>
      <c r="C1309" s="7"/>
      <c r="D1309" s="7"/>
      <c r="E1309" s="7"/>
      <c r="F1309" s="7"/>
      <c r="G1309" s="7"/>
      <c r="H1309" s="7"/>
      <c r="I1309" s="7"/>
    </row>
    <row r="1310" spans="1:9">
      <c r="A1310" s="4"/>
      <c r="B1310" s="7"/>
      <c r="C1310" s="7"/>
      <c r="D1310" s="7"/>
      <c r="E1310" s="7"/>
      <c r="F1310" s="7"/>
      <c r="G1310" s="7"/>
      <c r="H1310" s="7"/>
      <c r="I1310" s="7"/>
    </row>
    <row r="1311" spans="1:9">
      <c r="A1311" s="4"/>
      <c r="B1311" s="7"/>
      <c r="C1311" s="7"/>
      <c r="D1311" s="7"/>
      <c r="E1311" s="7"/>
      <c r="F1311" s="7"/>
      <c r="G1311" s="7"/>
      <c r="H1311" s="7"/>
      <c r="I1311" s="7"/>
    </row>
    <row r="1312" spans="1:9">
      <c r="A1312" s="4"/>
      <c r="B1312" s="7"/>
      <c r="C1312" s="7"/>
      <c r="D1312" s="7"/>
      <c r="E1312" s="7"/>
      <c r="F1312" s="7"/>
      <c r="G1312" s="7"/>
      <c r="H1312" s="7"/>
      <c r="I1312" s="7"/>
    </row>
    <row r="1313" spans="1:9">
      <c r="A1313" s="4"/>
      <c r="B1313" s="7"/>
      <c r="C1313" s="7"/>
      <c r="D1313" s="7"/>
      <c r="E1313" s="7"/>
      <c r="F1313" s="7"/>
      <c r="G1313" s="7"/>
      <c r="H1313" s="7"/>
      <c r="I1313" s="7"/>
    </row>
    <row r="1314" spans="1:9">
      <c r="A1314" s="4"/>
      <c r="B1314" s="7"/>
      <c r="C1314" s="7"/>
      <c r="D1314" s="7"/>
      <c r="E1314" s="7"/>
      <c r="F1314" s="7"/>
      <c r="G1314" s="7"/>
      <c r="H1314" s="7"/>
      <c r="I1314" s="7"/>
    </row>
    <row r="1315" spans="1:9">
      <c r="A1315" s="4"/>
      <c r="B1315" s="7"/>
      <c r="C1315" s="7"/>
      <c r="D1315" s="7"/>
      <c r="E1315" s="7"/>
      <c r="F1315" s="7"/>
      <c r="G1315" s="7"/>
      <c r="H1315" s="7"/>
      <c r="I1315" s="7"/>
    </row>
    <row r="1316" spans="1:9">
      <c r="A1316" s="4"/>
      <c r="B1316" s="7"/>
      <c r="C1316" s="7"/>
      <c r="D1316" s="7"/>
      <c r="E1316" s="7"/>
      <c r="F1316" s="7"/>
      <c r="G1316" s="7"/>
      <c r="H1316" s="7"/>
      <c r="I1316" s="7"/>
    </row>
    <row r="1317" spans="1:9">
      <c r="A1317" s="4"/>
      <c r="B1317" s="7"/>
      <c r="C1317" s="7"/>
      <c r="D1317" s="7"/>
      <c r="E1317" s="7"/>
      <c r="F1317" s="7"/>
      <c r="G1317" s="7"/>
      <c r="H1317" s="7"/>
      <c r="I1317" s="7"/>
    </row>
    <row r="1318" spans="1:9">
      <c r="A1318" s="4"/>
      <c r="B1318" s="7"/>
      <c r="C1318" s="7"/>
      <c r="D1318" s="7"/>
      <c r="E1318" s="7"/>
      <c r="F1318" s="7"/>
      <c r="G1318" s="7"/>
      <c r="H1318" s="7"/>
      <c r="I1318" s="7"/>
    </row>
    <row r="1319" spans="1:9">
      <c r="A1319" s="4"/>
      <c r="B1319" s="7"/>
      <c r="C1319" s="7"/>
      <c r="D1319" s="7"/>
      <c r="E1319" s="7"/>
      <c r="F1319" s="7"/>
      <c r="G1319" s="7"/>
      <c r="H1319" s="7"/>
      <c r="I1319" s="7"/>
    </row>
    <row r="1320" spans="1:9">
      <c r="A1320" s="4"/>
      <c r="B1320" s="7"/>
      <c r="C1320" s="7"/>
      <c r="D1320" s="7"/>
      <c r="E1320" s="7"/>
      <c r="F1320" s="7"/>
      <c r="G1320" s="7"/>
      <c r="H1320" s="7"/>
      <c r="I1320" s="7"/>
    </row>
    <row r="1321" spans="1:9">
      <c r="A1321" s="4"/>
      <c r="B1321" s="7"/>
      <c r="C1321" s="7"/>
      <c r="D1321" s="7"/>
      <c r="E1321" s="7"/>
      <c r="F1321" s="7"/>
      <c r="G1321" s="7"/>
      <c r="H1321" s="7"/>
      <c r="I1321" s="7"/>
    </row>
    <row r="1322" spans="1:9">
      <c r="A1322" s="4"/>
      <c r="B1322" s="7"/>
      <c r="C1322" s="7"/>
      <c r="D1322" s="7"/>
      <c r="E1322" s="7"/>
      <c r="F1322" s="7"/>
      <c r="G1322" s="7"/>
      <c r="H1322" s="7"/>
      <c r="I1322" s="7"/>
    </row>
    <row r="1323" spans="1:9">
      <c r="A1323" s="4"/>
      <c r="B1323" s="7"/>
      <c r="C1323" s="7"/>
      <c r="D1323" s="7"/>
      <c r="E1323" s="7"/>
      <c r="F1323" s="7"/>
      <c r="G1323" s="7"/>
      <c r="H1323" s="7"/>
      <c r="I1323" s="7"/>
    </row>
    <row r="1324" spans="1:9">
      <c r="A1324" s="4"/>
      <c r="B1324" s="7"/>
      <c r="C1324" s="7"/>
      <c r="D1324" s="7"/>
      <c r="E1324" s="7"/>
      <c r="F1324" s="7"/>
      <c r="G1324" s="7"/>
      <c r="H1324" s="7"/>
      <c r="I1324" s="7"/>
    </row>
    <row r="1325" spans="1:9">
      <c r="A1325" s="4"/>
      <c r="B1325" s="7"/>
      <c r="C1325" s="7"/>
      <c r="D1325" s="7"/>
      <c r="E1325" s="7"/>
      <c r="F1325" s="7"/>
      <c r="G1325" s="7"/>
      <c r="H1325" s="7"/>
      <c r="I1325" s="7"/>
    </row>
    <row r="1326" spans="1:9">
      <c r="A1326" s="4"/>
      <c r="B1326" s="7"/>
      <c r="C1326" s="7"/>
      <c r="D1326" s="7"/>
      <c r="E1326" s="7"/>
      <c r="F1326" s="7"/>
      <c r="G1326" s="7"/>
      <c r="H1326" s="7"/>
      <c r="I1326" s="7"/>
    </row>
    <row r="1327" spans="1:9">
      <c r="A1327" s="4"/>
      <c r="B1327" s="7"/>
      <c r="C1327" s="7"/>
      <c r="D1327" s="7"/>
      <c r="E1327" s="7"/>
      <c r="F1327" s="7"/>
      <c r="G1327" s="7"/>
      <c r="H1327" s="7"/>
      <c r="I1327" s="7"/>
    </row>
    <row r="1328" spans="1:9">
      <c r="A1328" s="4"/>
      <c r="B1328" s="7"/>
      <c r="C1328" s="7"/>
      <c r="D1328" s="7"/>
      <c r="E1328" s="7"/>
      <c r="F1328" s="7"/>
      <c r="G1328" s="7"/>
      <c r="H1328" s="7"/>
      <c r="I1328" s="7"/>
    </row>
    <row r="1329" spans="1:9">
      <c r="A1329" s="4"/>
      <c r="B1329" s="7"/>
      <c r="C1329" s="7"/>
      <c r="D1329" s="7"/>
      <c r="E1329" s="7"/>
      <c r="F1329" s="7"/>
      <c r="G1329" s="7"/>
      <c r="H1329" s="7"/>
      <c r="I1329" s="7"/>
    </row>
    <row r="1330" spans="1:9">
      <c r="A1330" s="4"/>
      <c r="B1330" s="7"/>
      <c r="C1330" s="7"/>
      <c r="D1330" s="7"/>
      <c r="E1330" s="7"/>
      <c r="F1330" s="7"/>
      <c r="G1330" s="7"/>
      <c r="H1330" s="7"/>
      <c r="I1330" s="7"/>
    </row>
    <row r="1331" spans="1:9">
      <c r="A1331" s="4"/>
      <c r="B1331" s="7"/>
      <c r="C1331" s="7"/>
      <c r="D1331" s="7"/>
      <c r="E1331" s="7"/>
      <c r="F1331" s="7"/>
      <c r="G1331" s="7"/>
      <c r="H1331" s="7"/>
      <c r="I1331" s="7"/>
    </row>
    <row r="1332" spans="1:9">
      <c r="A1332" s="4"/>
      <c r="B1332" s="7"/>
      <c r="C1332" s="7"/>
      <c r="D1332" s="7"/>
      <c r="E1332" s="7"/>
      <c r="F1332" s="7"/>
      <c r="G1332" s="7"/>
      <c r="H1332" s="7"/>
      <c r="I1332" s="7"/>
    </row>
    <row r="1333" spans="1:9">
      <c r="A1333" s="4"/>
      <c r="B1333" s="7"/>
      <c r="C1333" s="7"/>
      <c r="D1333" s="7"/>
      <c r="E1333" s="7"/>
      <c r="F1333" s="7"/>
      <c r="G1333" s="7"/>
      <c r="H1333" s="7"/>
      <c r="I1333" s="7"/>
    </row>
    <row r="1334" spans="1:9">
      <c r="A1334" s="4"/>
      <c r="B1334" s="7"/>
      <c r="C1334" s="7"/>
      <c r="D1334" s="7"/>
      <c r="E1334" s="7"/>
      <c r="F1334" s="7"/>
      <c r="G1334" s="7"/>
      <c r="H1334" s="7"/>
      <c r="I1334" s="7"/>
    </row>
    <row r="1335" spans="1:9">
      <c r="A1335" s="4"/>
      <c r="B1335" s="7"/>
      <c r="C1335" s="7"/>
      <c r="D1335" s="7"/>
      <c r="E1335" s="7"/>
      <c r="F1335" s="7"/>
      <c r="G1335" s="7"/>
      <c r="H1335" s="7"/>
      <c r="I1335" s="7"/>
    </row>
    <row r="1336" spans="1:9">
      <c r="A1336" s="4"/>
      <c r="B1336" s="7"/>
      <c r="C1336" s="7"/>
      <c r="D1336" s="7"/>
      <c r="E1336" s="7"/>
      <c r="F1336" s="7"/>
      <c r="G1336" s="7"/>
      <c r="H1336" s="7"/>
      <c r="I1336" s="7"/>
    </row>
    <row r="1337" spans="1:9">
      <c r="A1337" s="4"/>
      <c r="B1337" s="7"/>
      <c r="C1337" s="7"/>
      <c r="D1337" s="7"/>
      <c r="E1337" s="7"/>
      <c r="F1337" s="7"/>
      <c r="G1337" s="7"/>
      <c r="H1337" s="7"/>
      <c r="I1337" s="7"/>
    </row>
    <row r="1338" spans="1:9">
      <c r="A1338" s="4"/>
      <c r="B1338" s="7"/>
      <c r="C1338" s="7"/>
      <c r="D1338" s="7"/>
      <c r="E1338" s="7"/>
      <c r="F1338" s="7"/>
      <c r="G1338" s="7"/>
      <c r="H1338" s="7"/>
      <c r="I1338" s="7"/>
    </row>
    <row r="1339" spans="1:9">
      <c r="A1339" s="4"/>
      <c r="B1339" s="7"/>
      <c r="C1339" s="7"/>
      <c r="D1339" s="7"/>
      <c r="E1339" s="7"/>
      <c r="F1339" s="7"/>
      <c r="G1339" s="7"/>
      <c r="H1339" s="7"/>
      <c r="I1339" s="7"/>
    </row>
    <row r="1340" spans="1:9">
      <c r="A1340" s="4"/>
      <c r="B1340" s="7"/>
      <c r="C1340" s="7"/>
      <c r="D1340" s="7"/>
      <c r="E1340" s="7"/>
      <c r="F1340" s="7"/>
      <c r="G1340" s="7"/>
      <c r="H1340" s="7"/>
      <c r="I1340" s="7"/>
    </row>
    <row r="1341" spans="1:9">
      <c r="A1341" s="4"/>
      <c r="B1341" s="7"/>
      <c r="C1341" s="7"/>
      <c r="D1341" s="7"/>
      <c r="E1341" s="7"/>
      <c r="F1341" s="7"/>
      <c r="G1341" s="7"/>
      <c r="H1341" s="7"/>
      <c r="I1341" s="7"/>
    </row>
    <row r="1342" spans="1:9">
      <c r="A1342" s="4"/>
      <c r="B1342" s="7"/>
      <c r="C1342" s="7"/>
      <c r="D1342" s="7"/>
      <c r="E1342" s="7"/>
      <c r="F1342" s="7"/>
      <c r="G1342" s="7"/>
      <c r="H1342" s="7"/>
      <c r="I1342" s="7"/>
    </row>
    <row r="1343" spans="1:9">
      <c r="A1343" s="4"/>
      <c r="B1343" s="7"/>
      <c r="C1343" s="7"/>
      <c r="D1343" s="7"/>
      <c r="E1343" s="7"/>
      <c r="F1343" s="7"/>
      <c r="G1343" s="7"/>
      <c r="H1343" s="7"/>
      <c r="I1343" s="7"/>
    </row>
    <row r="1344" spans="1:9">
      <c r="A1344" s="4"/>
      <c r="B1344" s="7"/>
      <c r="C1344" s="7"/>
      <c r="D1344" s="7"/>
      <c r="E1344" s="7"/>
      <c r="F1344" s="7"/>
      <c r="G1344" s="7"/>
      <c r="H1344" s="7"/>
      <c r="I1344" s="7"/>
    </row>
    <row r="1345" spans="1:9">
      <c r="A1345" s="4"/>
      <c r="B1345" s="7"/>
      <c r="C1345" s="7"/>
      <c r="D1345" s="7"/>
      <c r="E1345" s="7"/>
      <c r="F1345" s="7"/>
      <c r="G1345" s="7"/>
      <c r="H1345" s="7"/>
      <c r="I1345" s="7"/>
    </row>
    <row r="1346" spans="1:9">
      <c r="A1346" s="4"/>
      <c r="B1346" s="7"/>
      <c r="C1346" s="7"/>
      <c r="D1346" s="7"/>
      <c r="E1346" s="7"/>
      <c r="F1346" s="7"/>
      <c r="G1346" s="7"/>
      <c r="H1346" s="7"/>
      <c r="I1346" s="7"/>
    </row>
    <row r="1347" spans="1:9">
      <c r="A1347" s="4"/>
      <c r="B1347" s="7"/>
      <c r="C1347" s="7"/>
      <c r="D1347" s="7"/>
      <c r="E1347" s="7"/>
      <c r="F1347" s="7"/>
      <c r="G1347" s="7"/>
      <c r="H1347" s="7"/>
      <c r="I1347" s="7"/>
    </row>
    <row r="1348" spans="1:9">
      <c r="A1348" s="4"/>
      <c r="B1348" s="7"/>
      <c r="C1348" s="7"/>
      <c r="D1348" s="7"/>
      <c r="E1348" s="7"/>
      <c r="F1348" s="7"/>
      <c r="G1348" s="7"/>
      <c r="H1348" s="7"/>
      <c r="I1348" s="7"/>
    </row>
    <row r="1349" spans="1:9">
      <c r="A1349" s="4"/>
      <c r="B1349" s="7"/>
      <c r="C1349" s="7"/>
      <c r="D1349" s="7"/>
      <c r="E1349" s="7"/>
      <c r="F1349" s="7"/>
      <c r="G1349" s="7"/>
      <c r="H1349" s="7"/>
      <c r="I1349" s="7"/>
    </row>
    <row r="1350" spans="1:9">
      <c r="A1350" s="4"/>
      <c r="B1350" s="7"/>
      <c r="C1350" s="7"/>
      <c r="D1350" s="7"/>
      <c r="E1350" s="7"/>
      <c r="F1350" s="7"/>
      <c r="G1350" s="7"/>
      <c r="H1350" s="7"/>
      <c r="I1350" s="7"/>
    </row>
    <row r="1351" spans="1:9">
      <c r="A1351" s="4"/>
      <c r="B1351" s="7"/>
      <c r="C1351" s="7"/>
      <c r="D1351" s="7"/>
      <c r="E1351" s="7"/>
      <c r="F1351" s="7"/>
      <c r="G1351" s="7"/>
      <c r="H1351" s="7"/>
      <c r="I1351" s="7"/>
    </row>
    <row r="1352" spans="1:9">
      <c r="A1352" s="4"/>
      <c r="B1352" s="7"/>
      <c r="C1352" s="7"/>
      <c r="D1352" s="7"/>
      <c r="E1352" s="7"/>
      <c r="F1352" s="7"/>
      <c r="G1352" s="7"/>
      <c r="H1352" s="7"/>
      <c r="I1352" s="7"/>
    </row>
    <row r="1353" spans="1:9">
      <c r="A1353" s="4"/>
      <c r="B1353" s="7"/>
      <c r="C1353" s="7"/>
      <c r="D1353" s="7"/>
      <c r="E1353" s="7"/>
      <c r="F1353" s="7"/>
      <c r="G1353" s="7"/>
      <c r="H1353" s="7"/>
      <c r="I1353" s="7"/>
    </row>
    <row r="1354" spans="1:9">
      <c r="A1354" s="4"/>
      <c r="B1354" s="7"/>
      <c r="C1354" s="7"/>
      <c r="D1354" s="7"/>
      <c r="E1354" s="7"/>
      <c r="F1354" s="7"/>
      <c r="G1354" s="7"/>
      <c r="H1354" s="7"/>
      <c r="I1354" s="7"/>
    </row>
    <row r="1355" spans="1:9">
      <c r="A1355" s="4"/>
      <c r="B1355" s="7"/>
      <c r="C1355" s="7"/>
      <c r="D1355" s="7"/>
      <c r="E1355" s="7"/>
      <c r="F1355" s="7"/>
      <c r="G1355" s="7"/>
      <c r="H1355" s="7"/>
      <c r="I1355" s="7"/>
    </row>
    <row r="1356" spans="1:9">
      <c r="A1356" s="4"/>
      <c r="B1356" s="7"/>
      <c r="C1356" s="7"/>
      <c r="D1356" s="7"/>
      <c r="E1356" s="7"/>
      <c r="F1356" s="7"/>
      <c r="G1356" s="7"/>
      <c r="H1356" s="7"/>
      <c r="I1356" s="7"/>
    </row>
    <row r="1357" spans="1:9">
      <c r="A1357" s="4"/>
      <c r="B1357" s="7"/>
      <c r="C1357" s="7"/>
      <c r="D1357" s="7"/>
      <c r="E1357" s="7"/>
      <c r="F1357" s="7"/>
      <c r="G1357" s="7"/>
      <c r="H1357" s="7"/>
      <c r="I1357" s="7"/>
    </row>
    <row r="1358" spans="1:9">
      <c r="A1358" s="4"/>
      <c r="B1358" s="7"/>
      <c r="C1358" s="7"/>
      <c r="D1358" s="7"/>
      <c r="E1358" s="7"/>
      <c r="F1358" s="7"/>
      <c r="G1358" s="7"/>
      <c r="H1358" s="7"/>
      <c r="I1358" s="7"/>
    </row>
    <row r="1359" spans="1:9">
      <c r="A1359" s="4"/>
      <c r="B1359" s="7"/>
      <c r="C1359" s="7"/>
      <c r="D1359" s="7"/>
      <c r="E1359" s="7"/>
      <c r="F1359" s="7"/>
      <c r="G1359" s="7"/>
      <c r="H1359" s="7"/>
      <c r="I1359" s="7"/>
    </row>
    <row r="1360" spans="1:9">
      <c r="A1360" s="4"/>
      <c r="B1360" s="7"/>
      <c r="C1360" s="7"/>
      <c r="D1360" s="7"/>
      <c r="E1360" s="7"/>
      <c r="F1360" s="7"/>
      <c r="G1360" s="7"/>
      <c r="H1360" s="7"/>
      <c r="I1360" s="7"/>
    </row>
    <row r="1361" spans="1:9">
      <c r="A1361" s="4"/>
      <c r="B1361" s="7"/>
      <c r="C1361" s="7"/>
      <c r="D1361" s="7"/>
      <c r="E1361" s="7"/>
      <c r="F1361" s="7"/>
      <c r="G1361" s="7"/>
      <c r="H1361" s="7"/>
      <c r="I1361" s="7"/>
    </row>
    <row r="1362" spans="1:9">
      <c r="A1362" s="4"/>
      <c r="B1362" s="7"/>
      <c r="C1362" s="7"/>
      <c r="D1362" s="7"/>
      <c r="E1362" s="7"/>
      <c r="F1362" s="7"/>
      <c r="G1362" s="7"/>
      <c r="H1362" s="7"/>
      <c r="I1362" s="7"/>
    </row>
    <row r="1363" spans="1:9">
      <c r="A1363" s="4"/>
      <c r="B1363" s="7"/>
      <c r="C1363" s="7"/>
      <c r="D1363" s="7"/>
      <c r="E1363" s="7"/>
      <c r="F1363" s="7"/>
      <c r="G1363" s="7"/>
      <c r="H1363" s="7"/>
      <c r="I1363" s="7"/>
    </row>
    <row r="1364" spans="1:9">
      <c r="A1364" s="4"/>
      <c r="B1364" s="7"/>
      <c r="C1364" s="7"/>
      <c r="D1364" s="7"/>
      <c r="E1364" s="7"/>
      <c r="F1364" s="7"/>
      <c r="G1364" s="7"/>
      <c r="H1364" s="7"/>
      <c r="I1364" s="7"/>
    </row>
    <row r="1365" spans="1:9">
      <c r="A1365" s="4"/>
      <c r="B1365" s="7"/>
      <c r="C1365" s="7"/>
      <c r="D1365" s="7"/>
      <c r="E1365" s="7"/>
      <c r="F1365" s="7"/>
      <c r="G1365" s="7"/>
      <c r="H1365" s="7"/>
      <c r="I1365" s="7"/>
    </row>
    <row r="1366" spans="1:9">
      <c r="A1366" s="4"/>
      <c r="B1366" s="7"/>
      <c r="C1366" s="7"/>
      <c r="D1366" s="7"/>
      <c r="E1366" s="7"/>
      <c r="F1366" s="7"/>
      <c r="G1366" s="7"/>
      <c r="H1366" s="7"/>
      <c r="I1366" s="7"/>
    </row>
    <row r="1367" spans="1:9">
      <c r="A1367" s="4"/>
      <c r="B1367" s="7"/>
      <c r="C1367" s="7"/>
      <c r="D1367" s="7"/>
      <c r="E1367" s="7"/>
      <c r="F1367" s="7"/>
      <c r="G1367" s="7"/>
      <c r="H1367" s="7"/>
      <c r="I1367" s="7"/>
    </row>
    <row r="1368" spans="1:9">
      <c r="A1368" s="4"/>
      <c r="B1368" s="7"/>
      <c r="C1368" s="7"/>
      <c r="D1368" s="7"/>
      <c r="E1368" s="7"/>
      <c r="F1368" s="7"/>
      <c r="G1368" s="7"/>
      <c r="H1368" s="7"/>
      <c r="I1368" s="7"/>
    </row>
    <row r="1369" spans="1:9">
      <c r="A1369" s="4"/>
      <c r="B1369" s="7"/>
      <c r="C1369" s="7"/>
      <c r="D1369" s="7"/>
      <c r="E1369" s="7"/>
      <c r="F1369" s="7"/>
      <c r="G1369" s="7"/>
      <c r="H1369" s="7"/>
      <c r="I1369" s="7"/>
    </row>
    <row r="1370" spans="1:9">
      <c r="A1370" s="4"/>
      <c r="B1370" s="7"/>
      <c r="C1370" s="7"/>
      <c r="D1370" s="7"/>
      <c r="E1370" s="7"/>
      <c r="F1370" s="7"/>
      <c r="G1370" s="7"/>
      <c r="H1370" s="7"/>
      <c r="I1370" s="7"/>
    </row>
    <row r="1371" spans="1:9">
      <c r="A1371" s="4"/>
      <c r="B1371" s="7"/>
      <c r="C1371" s="7"/>
      <c r="D1371" s="7"/>
      <c r="E1371" s="7"/>
      <c r="F1371" s="7"/>
      <c r="G1371" s="7"/>
      <c r="H1371" s="7"/>
      <c r="I1371" s="7"/>
    </row>
    <row r="1372" spans="1:9">
      <c r="A1372" s="4"/>
      <c r="B1372" s="7"/>
      <c r="C1372" s="7"/>
      <c r="D1372" s="7"/>
      <c r="E1372" s="7"/>
      <c r="F1372" s="7"/>
      <c r="G1372" s="7"/>
      <c r="H1372" s="7"/>
      <c r="I1372" s="7"/>
    </row>
    <row r="1373" spans="1:9">
      <c r="A1373" s="4"/>
      <c r="B1373" s="7"/>
      <c r="C1373" s="7"/>
      <c r="D1373" s="7"/>
      <c r="E1373" s="7"/>
      <c r="F1373" s="7"/>
      <c r="G1373" s="7"/>
      <c r="H1373" s="7"/>
      <c r="I1373" s="7"/>
    </row>
    <row r="1374" spans="1:9">
      <c r="A1374" s="4"/>
      <c r="B1374" s="7"/>
      <c r="C1374" s="7"/>
      <c r="D1374" s="7"/>
      <c r="E1374" s="7"/>
      <c r="F1374" s="7"/>
      <c r="G1374" s="7"/>
      <c r="H1374" s="7"/>
      <c r="I1374" s="7"/>
    </row>
    <row r="1375" spans="1:9">
      <c r="A1375" s="4"/>
      <c r="B1375" s="7"/>
      <c r="C1375" s="7"/>
      <c r="D1375" s="7"/>
      <c r="E1375" s="7"/>
      <c r="F1375" s="7"/>
      <c r="G1375" s="7"/>
      <c r="H1375" s="7"/>
      <c r="I1375" s="7"/>
    </row>
    <row r="1376" spans="1:9">
      <c r="A1376" s="4"/>
      <c r="B1376" s="7"/>
      <c r="C1376" s="7"/>
      <c r="D1376" s="7"/>
      <c r="E1376" s="7"/>
      <c r="F1376" s="7"/>
      <c r="G1376" s="7"/>
      <c r="H1376" s="7"/>
      <c r="I1376" s="7"/>
    </row>
    <row r="1377" spans="1:9">
      <c r="A1377" s="4"/>
      <c r="B1377" s="7"/>
      <c r="C1377" s="7"/>
      <c r="D1377" s="7"/>
      <c r="E1377" s="7"/>
      <c r="F1377" s="7"/>
      <c r="G1377" s="7"/>
      <c r="H1377" s="7"/>
      <c r="I1377" s="7"/>
    </row>
    <row r="1378" spans="1:9">
      <c r="A1378" s="4"/>
      <c r="B1378" s="7"/>
      <c r="C1378" s="7"/>
      <c r="D1378" s="7"/>
      <c r="E1378" s="7"/>
      <c r="F1378" s="7"/>
      <c r="G1378" s="7"/>
      <c r="H1378" s="7"/>
      <c r="I1378" s="7"/>
    </row>
    <row r="1379" spans="1:9">
      <c r="A1379" s="4"/>
      <c r="B1379" s="7"/>
      <c r="C1379" s="7"/>
      <c r="D1379" s="7"/>
      <c r="E1379" s="7"/>
      <c r="F1379" s="7"/>
      <c r="G1379" s="7"/>
      <c r="H1379" s="7"/>
      <c r="I1379" s="7"/>
    </row>
    <row r="1380" spans="1:9">
      <c r="A1380" s="4"/>
      <c r="B1380" s="7"/>
      <c r="C1380" s="7"/>
      <c r="D1380" s="7"/>
      <c r="E1380" s="7"/>
      <c r="F1380" s="7"/>
      <c r="G1380" s="7"/>
      <c r="H1380" s="7"/>
      <c r="I1380" s="7"/>
    </row>
    <row r="1381" spans="1:9">
      <c r="A1381" s="4"/>
      <c r="B1381" s="7"/>
      <c r="C1381" s="7"/>
      <c r="D1381" s="7"/>
      <c r="E1381" s="7"/>
      <c r="F1381" s="7"/>
      <c r="G1381" s="7"/>
      <c r="H1381" s="7"/>
      <c r="I1381" s="7"/>
    </row>
    <row r="1382" spans="1:9">
      <c r="A1382" s="4"/>
      <c r="B1382" s="7"/>
      <c r="C1382" s="7"/>
      <c r="D1382" s="7"/>
      <c r="E1382" s="7"/>
      <c r="F1382" s="7"/>
      <c r="G1382" s="7"/>
      <c r="H1382" s="7"/>
      <c r="I1382" s="7"/>
    </row>
    <row r="1383" spans="1:9">
      <c r="A1383" s="4"/>
      <c r="B1383" s="7"/>
      <c r="C1383" s="7"/>
      <c r="D1383" s="7"/>
      <c r="E1383" s="7"/>
      <c r="F1383" s="7"/>
      <c r="G1383" s="7"/>
      <c r="H1383" s="7"/>
      <c r="I1383" s="7"/>
    </row>
    <row r="1384" spans="1:9">
      <c r="A1384" s="4"/>
      <c r="B1384" s="7"/>
      <c r="C1384" s="7"/>
      <c r="D1384" s="7"/>
      <c r="E1384" s="7"/>
      <c r="F1384" s="7"/>
      <c r="G1384" s="7"/>
      <c r="H1384" s="7"/>
      <c r="I1384" s="7"/>
    </row>
    <row r="1385" spans="1:9">
      <c r="A1385" s="4"/>
      <c r="B1385" s="7"/>
      <c r="C1385" s="7"/>
      <c r="D1385" s="7"/>
      <c r="E1385" s="7"/>
      <c r="F1385" s="7"/>
      <c r="G1385" s="7"/>
      <c r="H1385" s="7"/>
      <c r="I1385" s="7"/>
    </row>
    <row r="1386" spans="1:9">
      <c r="A1386" s="4"/>
      <c r="B1386" s="7"/>
      <c r="C1386" s="7"/>
      <c r="D1386" s="7"/>
      <c r="E1386" s="7"/>
      <c r="F1386" s="7"/>
      <c r="G1386" s="7"/>
      <c r="H1386" s="7"/>
      <c r="I1386" s="7"/>
    </row>
    <row r="1387" spans="1:9">
      <c r="A1387" s="4"/>
      <c r="B1387" s="7"/>
      <c r="C1387" s="7"/>
      <c r="D1387" s="7"/>
      <c r="E1387" s="7"/>
      <c r="F1387" s="7"/>
      <c r="G1387" s="7"/>
      <c r="H1387" s="7"/>
      <c r="I1387" s="7"/>
    </row>
    <row r="1388" spans="1:9">
      <c r="A1388" s="4"/>
      <c r="B1388" s="7"/>
      <c r="C1388" s="7"/>
      <c r="D1388" s="7"/>
      <c r="E1388" s="7"/>
      <c r="F1388" s="7"/>
      <c r="G1388" s="7"/>
      <c r="H1388" s="7"/>
      <c r="I1388" s="7"/>
    </row>
    <row r="1389" spans="1:9">
      <c r="A1389" s="4"/>
      <c r="B1389" s="7"/>
      <c r="C1389" s="7"/>
      <c r="D1389" s="7"/>
      <c r="E1389" s="7"/>
      <c r="F1389" s="7"/>
      <c r="G1389" s="7"/>
      <c r="H1389" s="7"/>
      <c r="I1389" s="7"/>
    </row>
    <row r="1390" spans="1:9">
      <c r="A1390" s="4"/>
      <c r="B1390" s="7"/>
      <c r="C1390" s="7"/>
      <c r="D1390" s="7"/>
      <c r="E1390" s="7"/>
      <c r="F1390" s="7"/>
      <c r="G1390" s="7"/>
      <c r="H1390" s="7"/>
      <c r="I1390" s="7"/>
    </row>
    <row r="1391" spans="1:9">
      <c r="A1391" s="4"/>
      <c r="B1391" s="7"/>
      <c r="C1391" s="7"/>
      <c r="D1391" s="7"/>
      <c r="E1391" s="7"/>
      <c r="F1391" s="7"/>
      <c r="G1391" s="7"/>
      <c r="H1391" s="7"/>
      <c r="I1391" s="7"/>
    </row>
    <row r="1392" spans="1:9">
      <c r="A1392" s="4"/>
      <c r="B1392" s="7"/>
      <c r="C1392" s="7"/>
      <c r="D1392" s="7"/>
      <c r="E1392" s="7"/>
      <c r="F1392" s="7"/>
      <c r="G1392" s="7"/>
      <c r="H1392" s="7"/>
      <c r="I1392" s="7"/>
    </row>
    <row r="1393" spans="1:9">
      <c r="A1393" s="4"/>
      <c r="B1393" s="7"/>
      <c r="C1393" s="7"/>
      <c r="D1393" s="7"/>
      <c r="E1393" s="7"/>
      <c r="F1393" s="7"/>
      <c r="G1393" s="7"/>
      <c r="H1393" s="7"/>
      <c r="I1393" s="7"/>
    </row>
    <row r="1394" spans="1:9">
      <c r="A1394" s="4"/>
      <c r="B1394" s="7"/>
      <c r="C1394" s="7"/>
      <c r="D1394" s="7"/>
      <c r="E1394" s="7"/>
      <c r="F1394" s="7"/>
      <c r="G1394" s="7"/>
      <c r="H1394" s="7"/>
      <c r="I1394" s="7"/>
    </row>
    <row r="1395" spans="1:9">
      <c r="A1395" s="4"/>
      <c r="B1395" s="7"/>
      <c r="C1395" s="7"/>
      <c r="D1395" s="7"/>
      <c r="E1395" s="7"/>
      <c r="F1395" s="7"/>
      <c r="G1395" s="7"/>
      <c r="H1395" s="7"/>
      <c r="I1395" s="7"/>
    </row>
    <row r="1396" spans="1:9">
      <c r="A1396" s="4"/>
      <c r="B1396" s="7"/>
      <c r="C1396" s="7"/>
      <c r="D1396" s="7"/>
      <c r="E1396" s="7"/>
      <c r="F1396" s="7"/>
      <c r="G1396" s="7"/>
      <c r="H1396" s="7"/>
      <c r="I1396" s="7"/>
    </row>
    <row r="1397" spans="1:9">
      <c r="A1397" s="4"/>
      <c r="B1397" s="7"/>
      <c r="C1397" s="7"/>
      <c r="D1397" s="7"/>
      <c r="E1397" s="7"/>
      <c r="F1397" s="7"/>
      <c r="G1397" s="7"/>
      <c r="H1397" s="7"/>
      <c r="I1397" s="7"/>
    </row>
    <row r="1398" spans="1:9">
      <c r="A1398" s="4"/>
      <c r="B1398" s="7"/>
      <c r="C1398" s="7"/>
      <c r="D1398" s="7"/>
      <c r="E1398" s="7"/>
      <c r="F1398" s="7"/>
      <c r="G1398" s="7"/>
      <c r="H1398" s="7"/>
      <c r="I1398" s="7"/>
    </row>
    <row r="1399" spans="1:9">
      <c r="A1399" s="4"/>
      <c r="B1399" s="7"/>
      <c r="C1399" s="7"/>
      <c r="D1399" s="7"/>
      <c r="E1399" s="7"/>
      <c r="F1399" s="7"/>
      <c r="G1399" s="7"/>
      <c r="H1399" s="7"/>
      <c r="I1399" s="7"/>
    </row>
    <row r="1400" spans="1:9">
      <c r="A1400" s="4"/>
      <c r="B1400" s="7"/>
      <c r="C1400" s="7"/>
      <c r="D1400" s="7"/>
      <c r="E1400" s="7"/>
      <c r="F1400" s="7"/>
      <c r="G1400" s="7"/>
      <c r="H1400" s="7"/>
      <c r="I1400" s="7"/>
    </row>
    <row r="1401" spans="1:9">
      <c r="A1401" s="4"/>
      <c r="B1401" s="7"/>
      <c r="C1401" s="7"/>
      <c r="D1401" s="7"/>
      <c r="E1401" s="7"/>
      <c r="F1401" s="7"/>
      <c r="G1401" s="7"/>
      <c r="H1401" s="7"/>
      <c r="I1401" s="7"/>
    </row>
    <row r="1402" spans="1:9">
      <c r="A1402" s="4"/>
      <c r="B1402" s="7"/>
      <c r="C1402" s="7"/>
      <c r="D1402" s="7"/>
      <c r="E1402" s="7"/>
      <c r="F1402" s="7"/>
      <c r="G1402" s="7"/>
      <c r="H1402" s="7"/>
      <c r="I1402" s="7"/>
    </row>
    <row r="1403" spans="1:9">
      <c r="A1403" s="4"/>
      <c r="B1403" s="7"/>
      <c r="C1403" s="7"/>
      <c r="D1403" s="7"/>
      <c r="E1403" s="7"/>
      <c r="F1403" s="7"/>
      <c r="G1403" s="7"/>
      <c r="H1403" s="7"/>
      <c r="I1403" s="7"/>
    </row>
    <row r="1404" spans="1:9">
      <c r="A1404" s="4"/>
      <c r="B1404" s="7"/>
      <c r="C1404" s="7"/>
      <c r="D1404" s="7"/>
      <c r="E1404" s="7"/>
      <c r="F1404" s="7"/>
      <c r="G1404" s="7"/>
      <c r="H1404" s="7"/>
      <c r="I1404" s="7"/>
    </row>
    <row r="1405" spans="1:9">
      <c r="A1405" s="4"/>
      <c r="B1405" s="7"/>
      <c r="C1405" s="7"/>
      <c r="D1405" s="7"/>
      <c r="E1405" s="7"/>
      <c r="F1405" s="7"/>
      <c r="G1405" s="7"/>
      <c r="H1405" s="7"/>
      <c r="I1405" s="7"/>
    </row>
    <row r="1406" spans="1:9">
      <c r="A1406" s="4"/>
      <c r="B1406" s="7"/>
      <c r="C1406" s="7"/>
      <c r="D1406" s="7"/>
      <c r="E1406" s="7"/>
      <c r="F1406" s="7"/>
      <c r="G1406" s="7"/>
      <c r="H1406" s="7"/>
      <c r="I1406" s="7"/>
    </row>
    <row r="1407" spans="1:9">
      <c r="A1407" s="4"/>
      <c r="B1407" s="7"/>
      <c r="C1407" s="7"/>
      <c r="D1407" s="7"/>
      <c r="E1407" s="7"/>
      <c r="F1407" s="7"/>
      <c r="G1407" s="7"/>
      <c r="H1407" s="7"/>
      <c r="I1407" s="7"/>
    </row>
    <row r="1408" spans="1:9">
      <c r="A1408" s="4"/>
      <c r="B1408" s="7"/>
      <c r="C1408" s="7"/>
      <c r="D1408" s="7"/>
      <c r="E1408" s="7"/>
      <c r="F1408" s="7"/>
      <c r="G1408" s="7"/>
      <c r="H1408" s="7"/>
      <c r="I1408" s="7"/>
    </row>
    <row r="1409" spans="1:9">
      <c r="A1409" s="4"/>
      <c r="B1409" s="7"/>
      <c r="C1409" s="7"/>
      <c r="D1409" s="7"/>
      <c r="E1409" s="7"/>
      <c r="F1409" s="7"/>
      <c r="G1409" s="7"/>
      <c r="H1409" s="7"/>
      <c r="I1409" s="7"/>
    </row>
    <row r="1410" spans="1:9">
      <c r="A1410" s="4"/>
      <c r="B1410" s="7"/>
      <c r="C1410" s="7"/>
      <c r="D1410" s="7"/>
      <c r="E1410" s="7"/>
      <c r="F1410" s="7"/>
      <c r="G1410" s="7"/>
      <c r="H1410" s="7"/>
      <c r="I1410" s="7"/>
    </row>
    <row r="1411" spans="1:9">
      <c r="A1411" s="4"/>
      <c r="B1411" s="7"/>
      <c r="C1411" s="7"/>
      <c r="D1411" s="7"/>
      <c r="E1411" s="7"/>
      <c r="F1411" s="7"/>
      <c r="G1411" s="7"/>
      <c r="H1411" s="7"/>
      <c r="I1411" s="7"/>
    </row>
    <row r="1412" spans="1:9">
      <c r="A1412" s="4"/>
      <c r="B1412" s="7"/>
      <c r="C1412" s="7"/>
      <c r="D1412" s="7"/>
      <c r="E1412" s="7"/>
      <c r="F1412" s="7"/>
      <c r="G1412" s="7"/>
      <c r="H1412" s="7"/>
      <c r="I1412" s="7"/>
    </row>
    <row r="1413" spans="1:9">
      <c r="A1413" s="4"/>
      <c r="B1413" s="7"/>
      <c r="C1413" s="7"/>
      <c r="D1413" s="7"/>
      <c r="E1413" s="7"/>
      <c r="F1413" s="7"/>
      <c r="G1413" s="7"/>
      <c r="H1413" s="7"/>
      <c r="I1413" s="7"/>
    </row>
    <row r="1414" spans="1:9">
      <c r="A1414" s="4"/>
      <c r="B1414" s="7"/>
      <c r="C1414" s="7"/>
      <c r="D1414" s="7"/>
      <c r="E1414" s="7"/>
      <c r="F1414" s="7"/>
      <c r="G1414" s="7"/>
      <c r="H1414" s="7"/>
      <c r="I1414" s="7"/>
    </row>
    <row r="1415" spans="1:9">
      <c r="A1415" s="4"/>
      <c r="B1415" s="7"/>
      <c r="C1415" s="7"/>
      <c r="D1415" s="7"/>
      <c r="E1415" s="7"/>
      <c r="F1415" s="7"/>
      <c r="G1415" s="7"/>
      <c r="H1415" s="7"/>
      <c r="I1415" s="7"/>
    </row>
    <row r="1416" spans="1:9">
      <c r="A1416" s="4"/>
      <c r="B1416" s="7"/>
      <c r="C1416" s="7"/>
      <c r="D1416" s="7"/>
      <c r="E1416" s="7"/>
      <c r="F1416" s="7"/>
      <c r="G1416" s="7"/>
      <c r="H1416" s="7"/>
      <c r="I1416" s="7"/>
    </row>
    <row r="1417" spans="1:9">
      <c r="A1417" s="4"/>
      <c r="B1417" s="7"/>
      <c r="C1417" s="7"/>
      <c r="D1417" s="7"/>
      <c r="E1417" s="7"/>
      <c r="F1417" s="7"/>
      <c r="G1417" s="7"/>
      <c r="H1417" s="7"/>
      <c r="I1417" s="7"/>
    </row>
    <row r="1418" spans="1:9">
      <c r="A1418" s="4"/>
      <c r="B1418" s="7"/>
      <c r="C1418" s="7"/>
      <c r="D1418" s="7"/>
      <c r="E1418" s="7"/>
      <c r="F1418" s="7"/>
      <c r="G1418" s="7"/>
      <c r="H1418" s="7"/>
      <c r="I1418" s="7"/>
    </row>
    <row r="1419" spans="1:9">
      <c r="A1419" s="4"/>
      <c r="B1419" s="7"/>
      <c r="C1419" s="7"/>
      <c r="D1419" s="7"/>
      <c r="E1419" s="7"/>
      <c r="F1419" s="7"/>
      <c r="G1419" s="7"/>
      <c r="H1419" s="7"/>
      <c r="I1419" s="7"/>
    </row>
    <row r="1420" spans="1:9">
      <c r="A1420" s="4"/>
      <c r="B1420" s="7"/>
      <c r="C1420" s="7"/>
      <c r="D1420" s="7"/>
      <c r="E1420" s="7"/>
      <c r="F1420" s="7"/>
      <c r="G1420" s="7"/>
      <c r="H1420" s="7"/>
      <c r="I1420" s="7"/>
    </row>
    <row r="1421" spans="1:9">
      <c r="A1421" s="4"/>
      <c r="B1421" s="7"/>
      <c r="C1421" s="7"/>
      <c r="D1421" s="7"/>
      <c r="E1421" s="7"/>
      <c r="F1421" s="7"/>
      <c r="G1421" s="7"/>
      <c r="H1421" s="7"/>
      <c r="I1421" s="7"/>
    </row>
    <row r="1422" spans="1:9">
      <c r="A1422" s="4"/>
      <c r="B1422" s="7"/>
      <c r="C1422" s="7"/>
      <c r="D1422" s="7"/>
      <c r="E1422" s="7"/>
      <c r="F1422" s="7"/>
      <c r="G1422" s="7"/>
      <c r="H1422" s="7"/>
      <c r="I1422" s="7"/>
    </row>
    <row r="1423" spans="1:9">
      <c r="A1423" s="4"/>
      <c r="B1423" s="7"/>
      <c r="C1423" s="7"/>
      <c r="D1423" s="7"/>
      <c r="E1423" s="7"/>
      <c r="F1423" s="7"/>
      <c r="G1423" s="7"/>
      <c r="H1423" s="7"/>
      <c r="I1423" s="7"/>
    </row>
    <row r="1424" spans="1:9">
      <c r="A1424" s="4"/>
      <c r="B1424" s="7"/>
      <c r="C1424" s="7"/>
      <c r="D1424" s="7"/>
      <c r="E1424" s="7"/>
      <c r="F1424" s="7"/>
      <c r="G1424" s="7"/>
      <c r="H1424" s="7"/>
      <c r="I1424" s="7"/>
    </row>
    <row r="1425" spans="1:9">
      <c r="A1425" s="4"/>
      <c r="B1425" s="7"/>
      <c r="C1425" s="7"/>
      <c r="D1425" s="7"/>
      <c r="E1425" s="7"/>
      <c r="F1425" s="7"/>
      <c r="G1425" s="7"/>
      <c r="H1425" s="7"/>
      <c r="I1425" s="7"/>
    </row>
    <row r="1426" spans="1:9">
      <c r="A1426" s="4"/>
      <c r="B1426" s="7"/>
      <c r="C1426" s="7"/>
      <c r="D1426" s="7"/>
      <c r="E1426" s="7"/>
      <c r="F1426" s="7"/>
      <c r="G1426" s="7"/>
      <c r="H1426" s="7"/>
      <c r="I1426" s="7"/>
    </row>
    <row r="1427" spans="1:9">
      <c r="A1427" s="4"/>
      <c r="B1427" s="7"/>
      <c r="C1427" s="7"/>
      <c r="D1427" s="7"/>
      <c r="E1427" s="7"/>
      <c r="F1427" s="7"/>
      <c r="G1427" s="7"/>
      <c r="H1427" s="7"/>
      <c r="I1427" s="7"/>
    </row>
    <row r="1428" spans="1:9">
      <c r="A1428" s="4"/>
      <c r="B1428" s="7"/>
      <c r="C1428" s="7"/>
      <c r="D1428" s="7"/>
      <c r="E1428" s="7"/>
      <c r="F1428" s="7"/>
      <c r="G1428" s="7"/>
      <c r="H1428" s="7"/>
      <c r="I1428" s="7"/>
    </row>
    <row r="1429" spans="1:9">
      <c r="A1429" s="4"/>
      <c r="B1429" s="7"/>
      <c r="C1429" s="7"/>
      <c r="D1429" s="7"/>
      <c r="E1429" s="7"/>
      <c r="F1429" s="7"/>
      <c r="G1429" s="7"/>
      <c r="H1429" s="7"/>
      <c r="I1429" s="7"/>
    </row>
    <row r="1430" spans="1:9">
      <c r="A1430" s="4"/>
      <c r="B1430" s="7"/>
      <c r="C1430" s="7"/>
      <c r="D1430" s="7"/>
      <c r="E1430" s="7"/>
      <c r="F1430" s="7"/>
      <c r="G1430" s="7"/>
      <c r="H1430" s="7"/>
      <c r="I1430" s="7"/>
    </row>
    <row r="1431" spans="1:9">
      <c r="A1431" s="4"/>
      <c r="B1431" s="7"/>
      <c r="C1431" s="7"/>
      <c r="D1431" s="7"/>
      <c r="E1431" s="7"/>
      <c r="F1431" s="7"/>
      <c r="G1431" s="7"/>
      <c r="H1431" s="7"/>
      <c r="I1431" s="7"/>
    </row>
    <row r="1432" spans="1:9">
      <c r="A1432" s="4"/>
      <c r="B1432" s="7"/>
      <c r="C1432" s="7"/>
      <c r="D1432" s="7"/>
      <c r="E1432" s="7"/>
      <c r="F1432" s="7"/>
      <c r="G1432" s="7"/>
      <c r="H1432" s="7"/>
      <c r="I1432" s="7"/>
    </row>
    <row r="1433" spans="1:9">
      <c r="A1433" s="4"/>
      <c r="B1433" s="7"/>
      <c r="C1433" s="7"/>
      <c r="D1433" s="7"/>
      <c r="E1433" s="7"/>
      <c r="F1433" s="7"/>
      <c r="G1433" s="7"/>
      <c r="H1433" s="7"/>
      <c r="I1433" s="7"/>
    </row>
    <row r="1434" spans="1:9">
      <c r="A1434" s="4"/>
      <c r="B1434" s="7"/>
      <c r="C1434" s="7"/>
      <c r="D1434" s="7"/>
      <c r="E1434" s="7"/>
      <c r="F1434" s="7"/>
      <c r="G1434" s="7"/>
      <c r="H1434" s="7"/>
      <c r="I1434" s="7"/>
    </row>
    <row r="1435" spans="1:9">
      <c r="A1435" s="4"/>
      <c r="B1435" s="7"/>
      <c r="C1435" s="7"/>
      <c r="D1435" s="7"/>
      <c r="E1435" s="7"/>
      <c r="F1435" s="7"/>
      <c r="G1435" s="7"/>
      <c r="H1435" s="7"/>
      <c r="I1435" s="7"/>
    </row>
    <row r="1436" spans="1:9">
      <c r="A1436" s="4"/>
      <c r="B1436" s="7"/>
      <c r="C1436" s="7"/>
      <c r="D1436" s="7"/>
      <c r="E1436" s="7"/>
      <c r="F1436" s="7"/>
      <c r="G1436" s="7"/>
      <c r="H1436" s="7"/>
      <c r="I1436" s="7"/>
    </row>
    <row r="1437" spans="1:9">
      <c r="A1437" s="4"/>
      <c r="B1437" s="7"/>
      <c r="C1437" s="7"/>
      <c r="D1437" s="7"/>
      <c r="E1437" s="7"/>
      <c r="F1437" s="7"/>
      <c r="G1437" s="7"/>
      <c r="H1437" s="7"/>
      <c r="I1437" s="7"/>
    </row>
    <row r="1438" spans="1:9">
      <c r="A1438" s="4"/>
      <c r="B1438" s="7"/>
      <c r="C1438" s="7"/>
      <c r="D1438" s="7"/>
      <c r="E1438" s="7"/>
      <c r="F1438" s="7"/>
      <c r="G1438" s="7"/>
      <c r="H1438" s="7"/>
      <c r="I1438" s="7"/>
    </row>
    <row r="1439" spans="1:9">
      <c r="A1439" s="4"/>
      <c r="B1439" s="7"/>
      <c r="C1439" s="7"/>
      <c r="D1439" s="7"/>
      <c r="E1439" s="7"/>
      <c r="F1439" s="7"/>
      <c r="G1439" s="7"/>
      <c r="H1439" s="7"/>
      <c r="I1439" s="7"/>
    </row>
    <row r="1440" spans="1:9">
      <c r="A1440" s="4"/>
      <c r="B1440" s="7"/>
      <c r="C1440" s="7"/>
      <c r="D1440" s="7"/>
      <c r="E1440" s="7"/>
      <c r="F1440" s="7"/>
      <c r="G1440" s="7"/>
      <c r="H1440" s="7"/>
      <c r="I1440" s="7"/>
    </row>
    <row r="1441" spans="1:9">
      <c r="A1441" s="4"/>
      <c r="B1441" s="7"/>
      <c r="C1441" s="7"/>
      <c r="D1441" s="7"/>
      <c r="E1441" s="7"/>
      <c r="F1441" s="7"/>
      <c r="G1441" s="7"/>
      <c r="H1441" s="7"/>
      <c r="I1441" s="7"/>
    </row>
    <row r="1442" spans="1:9">
      <c r="A1442" s="4"/>
      <c r="B1442" s="7"/>
      <c r="C1442" s="7"/>
      <c r="D1442" s="7"/>
      <c r="E1442" s="7"/>
      <c r="F1442" s="7"/>
      <c r="G1442" s="7"/>
      <c r="H1442" s="7"/>
      <c r="I1442" s="7"/>
    </row>
    <row r="1443" spans="1:9">
      <c r="A1443" s="4"/>
      <c r="B1443" s="7"/>
      <c r="C1443" s="7"/>
      <c r="D1443" s="7"/>
      <c r="E1443" s="7"/>
      <c r="F1443" s="7"/>
      <c r="G1443" s="7"/>
      <c r="H1443" s="7"/>
      <c r="I1443" s="7"/>
    </row>
    <row r="1444" spans="1:9">
      <c r="A1444" s="4"/>
      <c r="B1444" s="7"/>
      <c r="C1444" s="7"/>
      <c r="D1444" s="7"/>
      <c r="E1444" s="7"/>
      <c r="F1444" s="7"/>
      <c r="G1444" s="7"/>
      <c r="H1444" s="7"/>
      <c r="I1444" s="7"/>
    </row>
    <row r="1445" spans="1:9">
      <c r="A1445" s="4"/>
      <c r="B1445" s="7"/>
      <c r="C1445" s="7"/>
      <c r="D1445" s="7"/>
      <c r="E1445" s="7"/>
      <c r="F1445" s="7"/>
      <c r="G1445" s="7"/>
      <c r="H1445" s="7"/>
      <c r="I1445" s="7"/>
    </row>
    <row r="1446" spans="1:9">
      <c r="A1446" s="4"/>
      <c r="B1446" s="7"/>
      <c r="C1446" s="7"/>
      <c r="D1446" s="7"/>
      <c r="E1446" s="7"/>
      <c r="F1446" s="7"/>
      <c r="G1446" s="7"/>
      <c r="H1446" s="7"/>
      <c r="I1446" s="7"/>
    </row>
    <row r="1447" spans="1:9">
      <c r="A1447" s="4"/>
      <c r="B1447" s="7"/>
      <c r="C1447" s="7"/>
      <c r="D1447" s="7"/>
      <c r="E1447" s="7"/>
      <c r="F1447" s="7"/>
      <c r="G1447" s="7"/>
      <c r="H1447" s="7"/>
      <c r="I1447" s="7"/>
    </row>
    <row r="1448" spans="1:9">
      <c r="A1448" s="4"/>
      <c r="B1448" s="7"/>
      <c r="C1448" s="7"/>
      <c r="D1448" s="7"/>
      <c r="E1448" s="7"/>
      <c r="F1448" s="7"/>
      <c r="G1448" s="7"/>
      <c r="H1448" s="7"/>
      <c r="I1448" s="7"/>
    </row>
    <row r="1449" spans="1:9">
      <c r="A1449" s="4"/>
      <c r="B1449" s="7"/>
      <c r="C1449" s="7"/>
      <c r="D1449" s="7"/>
      <c r="E1449" s="7"/>
      <c r="F1449" s="7"/>
      <c r="G1449" s="7"/>
      <c r="H1449" s="7"/>
      <c r="I1449" s="7"/>
    </row>
    <row r="1450" spans="1:9">
      <c r="A1450" s="4"/>
      <c r="B1450" s="7"/>
      <c r="C1450" s="7"/>
      <c r="D1450" s="7"/>
      <c r="E1450" s="7"/>
      <c r="F1450" s="7"/>
      <c r="G1450" s="7"/>
      <c r="H1450" s="7"/>
      <c r="I1450" s="7"/>
    </row>
    <row r="1451" spans="1:9">
      <c r="A1451" s="4"/>
      <c r="B1451" s="7"/>
      <c r="C1451" s="7"/>
      <c r="D1451" s="7"/>
      <c r="E1451" s="7"/>
      <c r="F1451" s="7"/>
      <c r="G1451" s="7"/>
      <c r="H1451" s="7"/>
      <c r="I1451" s="7"/>
    </row>
    <row r="1452" spans="1:9">
      <c r="A1452" s="4"/>
      <c r="B1452" s="7"/>
      <c r="C1452" s="7"/>
      <c r="D1452" s="7"/>
      <c r="E1452" s="7"/>
      <c r="F1452" s="7"/>
      <c r="G1452" s="7"/>
      <c r="H1452" s="7"/>
      <c r="I1452" s="7"/>
    </row>
    <row r="1453" spans="1:9">
      <c r="A1453" s="4"/>
      <c r="B1453" s="7"/>
      <c r="C1453" s="7"/>
      <c r="D1453" s="7"/>
      <c r="E1453" s="7"/>
      <c r="F1453" s="7"/>
      <c r="G1453" s="7"/>
      <c r="H1453" s="7"/>
      <c r="I1453" s="7"/>
    </row>
    <row r="1454" spans="1:9">
      <c r="A1454" s="4"/>
      <c r="B1454" s="7"/>
      <c r="C1454" s="7"/>
      <c r="D1454" s="7"/>
      <c r="E1454" s="7"/>
      <c r="F1454" s="7"/>
      <c r="G1454" s="7"/>
      <c r="H1454" s="7"/>
      <c r="I1454" s="7"/>
    </row>
    <row r="1455" spans="1:9">
      <c r="A1455" s="4"/>
      <c r="B1455" s="7"/>
      <c r="C1455" s="7"/>
      <c r="D1455" s="7"/>
      <c r="E1455" s="7"/>
      <c r="F1455" s="7"/>
      <c r="G1455" s="7"/>
      <c r="H1455" s="7"/>
      <c r="I1455" s="7"/>
    </row>
    <row r="1456" spans="1:9">
      <c r="A1456" s="4"/>
      <c r="B1456" s="7"/>
      <c r="C1456" s="7"/>
      <c r="D1456" s="7"/>
      <c r="E1456" s="7"/>
      <c r="F1456" s="7"/>
      <c r="G1456" s="7"/>
      <c r="H1456" s="7"/>
      <c r="I1456" s="7"/>
    </row>
    <row r="1457" spans="1:9">
      <c r="A1457" s="4"/>
      <c r="B1457" s="7"/>
      <c r="C1457" s="7"/>
      <c r="D1457" s="7"/>
      <c r="E1457" s="7"/>
      <c r="F1457" s="7"/>
      <c r="G1457" s="7"/>
      <c r="H1457" s="7"/>
      <c r="I1457" s="7"/>
    </row>
    <row r="1458" spans="1:9">
      <c r="A1458" s="4"/>
      <c r="B1458" s="7"/>
      <c r="C1458" s="7"/>
      <c r="D1458" s="7"/>
      <c r="E1458" s="7"/>
      <c r="F1458" s="7"/>
      <c r="G1458" s="7"/>
      <c r="H1458" s="7"/>
      <c r="I1458" s="7"/>
    </row>
    <row r="1459" spans="1:9">
      <c r="A1459" s="4"/>
      <c r="B1459" s="7"/>
      <c r="C1459" s="7"/>
      <c r="D1459" s="7"/>
      <c r="E1459" s="7"/>
      <c r="F1459" s="7"/>
      <c r="G1459" s="7"/>
      <c r="H1459" s="7"/>
      <c r="I1459" s="7"/>
    </row>
    <row r="1460" spans="1:9">
      <c r="A1460" s="4"/>
      <c r="B1460" s="7"/>
      <c r="C1460" s="7"/>
      <c r="D1460" s="7"/>
      <c r="E1460" s="7"/>
      <c r="F1460" s="7"/>
      <c r="G1460" s="7"/>
      <c r="H1460" s="7"/>
      <c r="I1460" s="7"/>
    </row>
    <row r="1461" spans="1:9">
      <c r="A1461" s="4"/>
      <c r="B1461" s="7"/>
      <c r="C1461" s="7"/>
      <c r="D1461" s="7"/>
      <c r="E1461" s="7"/>
      <c r="F1461" s="7"/>
      <c r="G1461" s="7"/>
      <c r="H1461" s="7"/>
      <c r="I1461" s="7"/>
    </row>
    <row r="1462" spans="1:9">
      <c r="A1462" s="4"/>
      <c r="B1462" s="7"/>
      <c r="C1462" s="7"/>
      <c r="D1462" s="7"/>
      <c r="E1462" s="7"/>
      <c r="F1462" s="7"/>
      <c r="G1462" s="7"/>
      <c r="H1462" s="7"/>
      <c r="I1462" s="7"/>
    </row>
    <row r="1463" spans="1:9">
      <c r="A1463" s="4"/>
      <c r="B1463" s="7"/>
      <c r="C1463" s="7"/>
      <c r="D1463" s="7"/>
      <c r="E1463" s="7"/>
      <c r="F1463" s="7"/>
      <c r="G1463" s="7"/>
      <c r="H1463" s="7"/>
      <c r="I1463" s="7"/>
    </row>
    <row r="1464" spans="1:9">
      <c r="A1464" s="4"/>
      <c r="B1464" s="7"/>
      <c r="C1464" s="7"/>
      <c r="D1464" s="7"/>
      <c r="E1464" s="7"/>
      <c r="F1464" s="7"/>
      <c r="G1464" s="7"/>
      <c r="H1464" s="7"/>
      <c r="I1464" s="7"/>
    </row>
    <row r="1465" spans="1:9">
      <c r="A1465" s="4"/>
      <c r="B1465" s="7"/>
      <c r="C1465" s="7"/>
      <c r="D1465" s="7"/>
      <c r="E1465" s="7"/>
      <c r="F1465" s="7"/>
      <c r="G1465" s="7"/>
      <c r="H1465" s="7"/>
      <c r="I1465" s="7"/>
    </row>
    <row r="1466" spans="1:9">
      <c r="A1466" s="4"/>
      <c r="B1466" s="7"/>
      <c r="C1466" s="7"/>
      <c r="D1466" s="7"/>
      <c r="E1466" s="7"/>
      <c r="F1466" s="7"/>
      <c r="G1466" s="7"/>
      <c r="H1466" s="7"/>
      <c r="I1466" s="7"/>
    </row>
    <row r="1467" spans="1:9">
      <c r="A1467" s="4"/>
      <c r="B1467" s="7"/>
      <c r="C1467" s="7"/>
      <c r="D1467" s="7"/>
      <c r="E1467" s="7"/>
      <c r="F1467" s="7"/>
      <c r="G1467" s="7"/>
      <c r="H1467" s="7"/>
      <c r="I1467" s="7"/>
    </row>
    <row r="1468" spans="1:9">
      <c r="A1468" s="4"/>
      <c r="B1468" s="7"/>
      <c r="C1468" s="7"/>
      <c r="D1468" s="7"/>
      <c r="E1468" s="7"/>
      <c r="F1468" s="7"/>
      <c r="G1468" s="7"/>
      <c r="H1468" s="7"/>
      <c r="I1468" s="7"/>
    </row>
    <row r="1469" spans="1:9">
      <c r="A1469" s="4"/>
      <c r="B1469" s="7"/>
      <c r="C1469" s="7"/>
      <c r="D1469" s="7"/>
      <c r="E1469" s="7"/>
      <c r="F1469" s="7"/>
      <c r="G1469" s="7"/>
      <c r="H1469" s="7"/>
      <c r="I1469" s="7"/>
    </row>
    <row r="1470" spans="1:9">
      <c r="A1470" s="4"/>
      <c r="B1470" s="7"/>
      <c r="C1470" s="7"/>
      <c r="D1470" s="7"/>
      <c r="E1470" s="7"/>
      <c r="F1470" s="7"/>
      <c r="G1470" s="7"/>
      <c r="H1470" s="7"/>
      <c r="I1470" s="7"/>
    </row>
    <row r="1471" spans="1:9">
      <c r="A1471" s="4"/>
      <c r="B1471" s="7"/>
      <c r="C1471" s="7"/>
      <c r="D1471" s="7"/>
      <c r="E1471" s="7"/>
      <c r="F1471" s="7"/>
      <c r="G1471" s="7"/>
      <c r="H1471" s="7"/>
      <c r="I1471" s="7"/>
    </row>
    <row r="1472" spans="1:9">
      <c r="A1472" s="4"/>
      <c r="B1472" s="7"/>
      <c r="C1472" s="7"/>
      <c r="D1472" s="7"/>
      <c r="E1472" s="7"/>
      <c r="F1472" s="7"/>
      <c r="G1472" s="7"/>
      <c r="H1472" s="7"/>
      <c r="I1472" s="7"/>
    </row>
    <row r="1473" spans="1:9">
      <c r="A1473" s="4"/>
      <c r="B1473" s="7"/>
      <c r="C1473" s="7"/>
      <c r="D1473" s="7"/>
      <c r="E1473" s="7"/>
      <c r="F1473" s="7"/>
      <c r="G1473" s="7"/>
      <c r="H1473" s="7"/>
      <c r="I1473" s="7"/>
    </row>
    <row r="1474" spans="1:9">
      <c r="A1474" s="4"/>
      <c r="B1474" s="7"/>
      <c r="C1474" s="7"/>
      <c r="D1474" s="7"/>
      <c r="E1474" s="7"/>
      <c r="F1474" s="7"/>
      <c r="G1474" s="7"/>
      <c r="H1474" s="7"/>
      <c r="I1474" s="7"/>
    </row>
    <row r="1475" spans="1:9">
      <c r="A1475" s="4"/>
      <c r="B1475" s="7"/>
      <c r="C1475" s="7"/>
      <c r="D1475" s="7"/>
      <c r="E1475" s="7"/>
      <c r="F1475" s="7"/>
      <c r="G1475" s="7"/>
      <c r="H1475" s="7"/>
      <c r="I1475" s="7"/>
    </row>
    <row r="1476" spans="1:9">
      <c r="A1476" s="4"/>
      <c r="B1476" s="7"/>
      <c r="C1476" s="7"/>
      <c r="D1476" s="7"/>
      <c r="E1476" s="7"/>
      <c r="F1476" s="7"/>
      <c r="G1476" s="7"/>
      <c r="H1476" s="7"/>
      <c r="I1476" s="7"/>
    </row>
    <row r="1477" spans="1:9">
      <c r="A1477" s="4"/>
      <c r="B1477" s="7"/>
      <c r="C1477" s="7"/>
      <c r="D1477" s="7"/>
      <c r="E1477" s="7"/>
      <c r="F1477" s="7"/>
      <c r="G1477" s="7"/>
      <c r="H1477" s="7"/>
      <c r="I1477" s="7"/>
    </row>
    <row r="1478" spans="1:9">
      <c r="A1478" s="4"/>
      <c r="B1478" s="7"/>
      <c r="C1478" s="7"/>
      <c r="D1478" s="7"/>
      <c r="E1478" s="7"/>
      <c r="F1478" s="7"/>
      <c r="G1478" s="7"/>
      <c r="H1478" s="7"/>
      <c r="I1478" s="7"/>
    </row>
    <row r="1479" spans="1:9">
      <c r="A1479" s="4"/>
      <c r="B1479" s="7"/>
      <c r="C1479" s="7"/>
      <c r="D1479" s="7"/>
      <c r="E1479" s="7"/>
      <c r="F1479" s="7"/>
      <c r="G1479" s="7"/>
      <c r="H1479" s="7"/>
      <c r="I1479" s="7"/>
    </row>
    <row r="1480" spans="1:9">
      <c r="A1480" s="4"/>
      <c r="B1480" s="7"/>
      <c r="C1480" s="7"/>
      <c r="D1480" s="7"/>
      <c r="E1480" s="7"/>
      <c r="F1480" s="7"/>
      <c r="G1480" s="7"/>
      <c r="H1480" s="7"/>
      <c r="I1480" s="7"/>
    </row>
    <row r="1481" spans="1:9">
      <c r="A1481" s="4"/>
      <c r="B1481" s="7"/>
      <c r="C1481" s="7"/>
      <c r="D1481" s="7"/>
      <c r="E1481" s="7"/>
      <c r="F1481" s="7"/>
      <c r="G1481" s="7"/>
      <c r="H1481" s="7"/>
      <c r="I1481" s="7"/>
    </row>
    <row r="1482" spans="1:9">
      <c r="A1482" s="4"/>
      <c r="B1482" s="7"/>
      <c r="C1482" s="7"/>
      <c r="D1482" s="7"/>
      <c r="E1482" s="7"/>
      <c r="F1482" s="7"/>
      <c r="G1482" s="7"/>
      <c r="H1482" s="7"/>
      <c r="I1482" s="7"/>
    </row>
    <row r="1483" spans="1:9">
      <c r="A1483" s="4"/>
      <c r="B1483" s="7"/>
      <c r="C1483" s="7"/>
      <c r="D1483" s="7"/>
      <c r="E1483" s="7"/>
      <c r="F1483" s="7"/>
      <c r="G1483" s="7"/>
      <c r="H1483" s="7"/>
      <c r="I1483" s="7"/>
    </row>
    <row r="1484" spans="1:9">
      <c r="A1484" s="4"/>
      <c r="B1484" s="7"/>
      <c r="C1484" s="7"/>
      <c r="D1484" s="7"/>
      <c r="E1484" s="7"/>
      <c r="F1484" s="7"/>
      <c r="G1484" s="7"/>
      <c r="H1484" s="7"/>
      <c r="I1484" s="7"/>
    </row>
    <row r="1485" spans="1:9">
      <c r="A1485" s="4"/>
      <c r="B1485" s="7"/>
      <c r="C1485" s="7"/>
      <c r="D1485" s="7"/>
      <c r="E1485" s="7"/>
      <c r="F1485" s="7"/>
      <c r="G1485" s="7"/>
      <c r="H1485" s="7"/>
      <c r="I1485" s="7"/>
    </row>
    <row r="1486" spans="1:9">
      <c r="A1486" s="4"/>
      <c r="B1486" s="7"/>
      <c r="C1486" s="7"/>
      <c r="D1486" s="7"/>
      <c r="E1486" s="7"/>
      <c r="F1486" s="7"/>
      <c r="G1486" s="7"/>
      <c r="H1486" s="7"/>
      <c r="I1486" s="7"/>
    </row>
    <row r="1487" spans="1:9">
      <c r="A1487" s="4"/>
      <c r="B1487" s="7"/>
      <c r="C1487" s="7"/>
      <c r="D1487" s="7"/>
      <c r="E1487" s="7"/>
      <c r="F1487" s="7"/>
      <c r="G1487" s="7"/>
      <c r="H1487" s="7"/>
      <c r="I1487" s="7"/>
    </row>
    <row r="1488" spans="1:9">
      <c r="A1488" s="4"/>
      <c r="B1488" s="7"/>
      <c r="C1488" s="7"/>
      <c r="D1488" s="7"/>
      <c r="E1488" s="7"/>
      <c r="F1488" s="7"/>
      <c r="G1488" s="7"/>
      <c r="H1488" s="7"/>
      <c r="I1488" s="7"/>
    </row>
    <row r="1489" spans="1:9">
      <c r="A1489" s="4"/>
      <c r="B1489" s="7"/>
      <c r="C1489" s="7"/>
      <c r="D1489" s="7"/>
      <c r="E1489" s="7"/>
      <c r="F1489" s="7"/>
      <c r="G1489" s="7"/>
      <c r="H1489" s="7"/>
      <c r="I1489" s="7"/>
    </row>
    <row r="1490" spans="1:9">
      <c r="A1490" s="4"/>
      <c r="B1490" s="7"/>
      <c r="C1490" s="7"/>
      <c r="D1490" s="7"/>
      <c r="E1490" s="7"/>
      <c r="F1490" s="7"/>
      <c r="G1490" s="7"/>
      <c r="H1490" s="7"/>
      <c r="I1490" s="7"/>
    </row>
    <row r="1491" spans="1:9">
      <c r="A1491" s="4"/>
      <c r="B1491" s="7"/>
      <c r="C1491" s="7"/>
      <c r="D1491" s="7"/>
      <c r="E1491" s="7"/>
      <c r="F1491" s="7"/>
      <c r="G1491" s="7"/>
      <c r="H1491" s="7"/>
      <c r="I1491" s="7"/>
    </row>
    <row r="1492" spans="1:9">
      <c r="A1492" s="4"/>
      <c r="B1492" s="7"/>
      <c r="C1492" s="7"/>
      <c r="D1492" s="7"/>
      <c r="E1492" s="7"/>
      <c r="F1492" s="7"/>
      <c r="G1492" s="7"/>
      <c r="H1492" s="7"/>
      <c r="I1492" s="7"/>
    </row>
    <row r="1493" spans="1:9">
      <c r="A1493" s="4"/>
      <c r="B1493" s="7"/>
      <c r="C1493" s="7"/>
      <c r="D1493" s="7"/>
      <c r="E1493" s="7"/>
      <c r="F1493" s="7"/>
      <c r="G1493" s="7"/>
      <c r="H1493" s="7"/>
      <c r="I1493" s="7"/>
    </row>
    <row r="1494" spans="1:9">
      <c r="A1494" s="4"/>
      <c r="B1494" s="7"/>
      <c r="C1494" s="7"/>
      <c r="D1494" s="7"/>
      <c r="E1494" s="7"/>
      <c r="F1494" s="7"/>
      <c r="G1494" s="7"/>
      <c r="H1494" s="7"/>
      <c r="I1494" s="7"/>
    </row>
    <row r="1495" spans="1:9">
      <c r="A1495" s="4"/>
      <c r="B1495" s="7"/>
      <c r="C1495" s="7"/>
      <c r="D1495" s="7"/>
      <c r="E1495" s="7"/>
      <c r="F1495" s="7"/>
      <c r="G1495" s="7"/>
      <c r="H1495" s="7"/>
      <c r="I1495" s="7"/>
    </row>
    <row r="1496" spans="1:9">
      <c r="A1496" s="4"/>
      <c r="B1496" s="7"/>
      <c r="C1496" s="7"/>
      <c r="D1496" s="7"/>
      <c r="E1496" s="7"/>
      <c r="F1496" s="7"/>
      <c r="G1496" s="7"/>
      <c r="H1496" s="7"/>
      <c r="I1496" s="7"/>
    </row>
    <row r="1497" spans="1:9">
      <c r="A1497" s="4"/>
      <c r="B1497" s="7"/>
      <c r="C1497" s="7"/>
      <c r="D1497" s="7"/>
      <c r="E1497" s="7"/>
      <c r="F1497" s="7"/>
      <c r="G1497" s="7"/>
      <c r="H1497" s="7"/>
      <c r="I1497" s="7"/>
    </row>
    <row r="1498" spans="1:9">
      <c r="A1498" s="4"/>
      <c r="B1498" s="7"/>
      <c r="C1498" s="7"/>
      <c r="D1498" s="7"/>
      <c r="E1498" s="7"/>
      <c r="F1498" s="7"/>
      <c r="G1498" s="7"/>
      <c r="H1498" s="7"/>
      <c r="I1498" s="7"/>
    </row>
    <row r="1499" spans="1:9">
      <c r="A1499" s="4"/>
      <c r="B1499" s="7"/>
      <c r="C1499" s="7"/>
      <c r="D1499" s="7"/>
      <c r="E1499" s="7"/>
      <c r="F1499" s="7"/>
      <c r="G1499" s="7"/>
      <c r="H1499" s="7"/>
      <c r="I1499" s="7"/>
    </row>
    <row r="1500" spans="1:9">
      <c r="A1500" s="4"/>
      <c r="B1500" s="7"/>
      <c r="C1500" s="7"/>
      <c r="D1500" s="7"/>
      <c r="E1500" s="7"/>
      <c r="F1500" s="7"/>
      <c r="G1500" s="7"/>
      <c r="H1500" s="7"/>
      <c r="I1500" s="7"/>
    </row>
    <row r="1501" spans="1:9">
      <c r="A1501" s="4"/>
      <c r="B1501" s="7"/>
      <c r="C1501" s="7"/>
      <c r="D1501" s="7"/>
      <c r="E1501" s="7"/>
      <c r="F1501" s="7"/>
      <c r="G1501" s="7"/>
      <c r="H1501" s="7"/>
      <c r="I1501" s="7"/>
    </row>
    <row r="1502" spans="1:9">
      <c r="A1502" s="4"/>
      <c r="B1502" s="7"/>
      <c r="C1502" s="7"/>
      <c r="D1502" s="7"/>
      <c r="E1502" s="7"/>
      <c r="F1502" s="7"/>
      <c r="G1502" s="7"/>
      <c r="H1502" s="7"/>
      <c r="I1502" s="7"/>
    </row>
    <row r="1503" spans="1:9">
      <c r="A1503" s="4"/>
      <c r="B1503" s="7"/>
      <c r="C1503" s="7"/>
      <c r="D1503" s="7"/>
      <c r="E1503" s="7"/>
      <c r="F1503" s="7"/>
      <c r="G1503" s="7"/>
      <c r="H1503" s="7"/>
      <c r="I1503" s="7"/>
    </row>
    <row r="1504" spans="1:9">
      <c r="A1504" s="4"/>
      <c r="B1504" s="7"/>
      <c r="C1504" s="7"/>
      <c r="D1504" s="7"/>
      <c r="E1504" s="7"/>
      <c r="F1504" s="7"/>
      <c r="G1504" s="7"/>
      <c r="H1504" s="7"/>
      <c r="I1504" s="7"/>
    </row>
    <row r="1505" spans="1:9">
      <c r="A1505" s="4"/>
      <c r="B1505" s="7"/>
      <c r="C1505" s="7"/>
      <c r="D1505" s="7"/>
      <c r="E1505" s="7"/>
      <c r="F1505" s="7"/>
      <c r="G1505" s="7"/>
      <c r="H1505" s="7"/>
      <c r="I1505" s="7"/>
    </row>
    <row r="1506" spans="1:9">
      <c r="A1506" s="4"/>
      <c r="B1506" s="7"/>
      <c r="C1506" s="7"/>
      <c r="D1506" s="7"/>
      <c r="E1506" s="7"/>
      <c r="F1506" s="7"/>
      <c r="G1506" s="7"/>
      <c r="H1506" s="7"/>
      <c r="I1506" s="7"/>
    </row>
    <row r="1507" spans="1:9">
      <c r="A1507" s="4"/>
      <c r="B1507" s="7"/>
      <c r="C1507" s="7"/>
      <c r="D1507" s="7"/>
      <c r="E1507" s="7"/>
      <c r="F1507" s="7"/>
      <c r="G1507" s="7"/>
      <c r="H1507" s="7"/>
      <c r="I1507" s="7"/>
    </row>
    <row r="1508" spans="1:9">
      <c r="A1508" s="4"/>
      <c r="B1508" s="7"/>
      <c r="C1508" s="7"/>
      <c r="D1508" s="7"/>
      <c r="E1508" s="7"/>
      <c r="F1508" s="7"/>
      <c r="G1508" s="7"/>
      <c r="H1508" s="7"/>
      <c r="I1508" s="7"/>
    </row>
    <row r="1509" spans="1:9">
      <c r="A1509" s="4"/>
      <c r="B1509" s="7"/>
      <c r="C1509" s="7"/>
      <c r="D1509" s="7"/>
      <c r="E1509" s="7"/>
      <c r="F1509" s="7"/>
      <c r="G1509" s="7"/>
      <c r="H1509" s="7"/>
      <c r="I1509" s="7"/>
    </row>
    <row r="1510" spans="1:9">
      <c r="A1510" s="4"/>
      <c r="B1510" s="7"/>
      <c r="C1510" s="7"/>
      <c r="D1510" s="7"/>
      <c r="E1510" s="7"/>
      <c r="F1510" s="7"/>
      <c r="G1510" s="7"/>
      <c r="H1510" s="7"/>
      <c r="I1510" s="7"/>
    </row>
    <row r="1511" spans="1:9">
      <c r="A1511" s="4"/>
      <c r="B1511" s="7"/>
      <c r="C1511" s="7"/>
      <c r="D1511" s="7"/>
      <c r="E1511" s="7"/>
      <c r="F1511" s="7"/>
      <c r="G1511" s="7"/>
      <c r="H1511" s="7"/>
      <c r="I1511" s="7"/>
    </row>
    <row r="1512" spans="1:9">
      <c r="A1512" s="4"/>
      <c r="B1512" s="7"/>
      <c r="C1512" s="7"/>
      <c r="D1512" s="7"/>
      <c r="E1512" s="7"/>
      <c r="F1512" s="7"/>
      <c r="G1512" s="7"/>
      <c r="H1512" s="7"/>
      <c r="I1512" s="7"/>
    </row>
    <row r="1513" spans="1:9">
      <c r="A1513" s="4"/>
      <c r="B1513" s="7"/>
      <c r="C1513" s="7"/>
      <c r="D1513" s="7"/>
      <c r="E1513" s="7"/>
      <c r="F1513" s="7"/>
      <c r="G1513" s="7"/>
      <c r="H1513" s="7"/>
      <c r="I1513" s="7"/>
    </row>
    <row r="1514" spans="1:9">
      <c r="A1514" s="4"/>
      <c r="B1514" s="7"/>
      <c r="C1514" s="7"/>
      <c r="D1514" s="7"/>
      <c r="E1514" s="7"/>
      <c r="F1514" s="7"/>
      <c r="G1514" s="7"/>
      <c r="H1514" s="7"/>
      <c r="I1514" s="7"/>
    </row>
    <row r="1515" spans="1:9">
      <c r="A1515" s="4"/>
      <c r="B1515" s="7"/>
      <c r="C1515" s="7"/>
      <c r="D1515" s="7"/>
      <c r="E1515" s="7"/>
      <c r="F1515" s="7"/>
      <c r="G1515" s="7"/>
      <c r="H1515" s="7"/>
      <c r="I1515" s="7"/>
    </row>
    <row r="1516" spans="1:9">
      <c r="A1516" s="4"/>
      <c r="B1516" s="7"/>
      <c r="C1516" s="7"/>
      <c r="D1516" s="7"/>
      <c r="E1516" s="7"/>
      <c r="F1516" s="7"/>
      <c r="G1516" s="7"/>
      <c r="H1516" s="7"/>
      <c r="I1516" s="7"/>
    </row>
    <row r="1517" spans="1:9">
      <c r="A1517" s="4"/>
      <c r="B1517" s="7"/>
      <c r="C1517" s="7"/>
      <c r="D1517" s="7"/>
      <c r="E1517" s="7"/>
      <c r="F1517" s="7"/>
      <c r="G1517" s="7"/>
      <c r="H1517" s="7"/>
      <c r="I1517" s="7"/>
    </row>
    <row r="1518" spans="1:9">
      <c r="A1518" s="4"/>
      <c r="B1518" s="7"/>
      <c r="C1518" s="7"/>
      <c r="D1518" s="7"/>
      <c r="E1518" s="7"/>
      <c r="F1518" s="7"/>
      <c r="G1518" s="7"/>
      <c r="H1518" s="7"/>
      <c r="I1518" s="7"/>
    </row>
    <row r="1519" spans="1:9">
      <c r="A1519" s="4"/>
      <c r="B1519" s="7"/>
      <c r="C1519" s="7"/>
      <c r="D1519" s="7"/>
      <c r="E1519" s="7"/>
      <c r="F1519" s="7"/>
      <c r="G1519" s="7"/>
      <c r="H1519" s="7"/>
      <c r="I1519" s="7"/>
    </row>
    <row r="1520" spans="1:9">
      <c r="A1520" s="4"/>
      <c r="B1520" s="7"/>
      <c r="C1520" s="7"/>
      <c r="D1520" s="7"/>
      <c r="E1520" s="7"/>
      <c r="F1520" s="7"/>
      <c r="G1520" s="7"/>
      <c r="H1520" s="7"/>
      <c r="I1520" s="7"/>
    </row>
    <row r="1521" spans="1:9">
      <c r="A1521" s="4"/>
      <c r="B1521" s="7"/>
      <c r="C1521" s="7"/>
      <c r="D1521" s="7"/>
      <c r="E1521" s="7"/>
      <c r="F1521" s="7"/>
      <c r="G1521" s="7"/>
      <c r="H1521" s="7"/>
      <c r="I1521" s="7"/>
    </row>
    <row r="1522" spans="1:9">
      <c r="A1522" s="4"/>
      <c r="B1522" s="7"/>
      <c r="C1522" s="7"/>
      <c r="D1522" s="7"/>
      <c r="E1522" s="7"/>
      <c r="F1522" s="7"/>
      <c r="G1522" s="7"/>
      <c r="H1522" s="7"/>
      <c r="I1522" s="7"/>
    </row>
    <row r="1523" spans="1:9">
      <c r="A1523" s="4"/>
      <c r="B1523" s="7"/>
      <c r="C1523" s="7"/>
      <c r="D1523" s="7"/>
      <c r="E1523" s="7"/>
      <c r="F1523" s="7"/>
      <c r="G1523" s="7"/>
      <c r="H1523" s="7"/>
      <c r="I1523" s="7"/>
    </row>
    <row r="1524" spans="1:9">
      <c r="A1524" s="4"/>
      <c r="B1524" s="7"/>
      <c r="C1524" s="7"/>
      <c r="D1524" s="7"/>
      <c r="E1524" s="7"/>
      <c r="F1524" s="7"/>
      <c r="G1524" s="7"/>
      <c r="H1524" s="7"/>
      <c r="I1524" s="7"/>
    </row>
    <row r="1525" spans="1:9">
      <c r="A1525" s="4"/>
      <c r="B1525" s="7"/>
      <c r="C1525" s="7"/>
      <c r="D1525" s="7"/>
      <c r="E1525" s="7"/>
      <c r="F1525" s="7"/>
      <c r="G1525" s="7"/>
      <c r="H1525" s="7"/>
      <c r="I1525" s="7"/>
    </row>
    <row r="1526" spans="1:9">
      <c r="A1526" s="4"/>
      <c r="B1526" s="7"/>
      <c r="C1526" s="7"/>
      <c r="D1526" s="7"/>
      <c r="E1526" s="7"/>
      <c r="F1526" s="7"/>
      <c r="G1526" s="7"/>
      <c r="H1526" s="7"/>
      <c r="I1526" s="7"/>
    </row>
    <row r="1527" spans="1:9">
      <c r="A1527" s="4"/>
      <c r="B1527" s="7"/>
      <c r="C1527" s="7"/>
      <c r="D1527" s="7"/>
      <c r="E1527" s="7"/>
      <c r="F1527" s="7"/>
      <c r="G1527" s="7"/>
      <c r="H1527" s="7"/>
      <c r="I1527" s="7"/>
    </row>
    <row r="1528" spans="1:9">
      <c r="A1528" s="4"/>
      <c r="B1528" s="7"/>
      <c r="C1528" s="7"/>
      <c r="D1528" s="7"/>
      <c r="E1528" s="7"/>
      <c r="F1528" s="7"/>
      <c r="G1528" s="7"/>
      <c r="H1528" s="7"/>
      <c r="I1528" s="7"/>
    </row>
    <row r="1529" spans="1:9">
      <c r="A1529" s="4"/>
      <c r="B1529" s="7"/>
      <c r="C1529" s="7"/>
      <c r="D1529" s="7"/>
      <c r="E1529" s="7"/>
      <c r="F1529" s="7"/>
      <c r="G1529" s="7"/>
      <c r="H1529" s="7"/>
      <c r="I1529" s="7"/>
    </row>
    <row r="1530" spans="1:9">
      <c r="A1530" s="4"/>
      <c r="B1530" s="7"/>
      <c r="C1530" s="7"/>
      <c r="D1530" s="7"/>
      <c r="E1530" s="7"/>
      <c r="F1530" s="7"/>
      <c r="G1530" s="7"/>
      <c r="H1530" s="7"/>
      <c r="I1530" s="7"/>
    </row>
    <row r="1531" spans="1:9">
      <c r="A1531" s="4"/>
      <c r="B1531" s="7"/>
      <c r="C1531" s="7"/>
      <c r="D1531" s="7"/>
      <c r="E1531" s="7"/>
      <c r="F1531" s="7"/>
      <c r="G1531" s="7"/>
      <c r="H1531" s="7"/>
      <c r="I1531" s="7"/>
    </row>
    <row r="1532" spans="1:9">
      <c r="A1532" s="4"/>
      <c r="B1532" s="7"/>
      <c r="C1532" s="7"/>
      <c r="D1532" s="7"/>
      <c r="E1532" s="7"/>
      <c r="F1532" s="7"/>
      <c r="G1532" s="7"/>
      <c r="H1532" s="7"/>
      <c r="I1532" s="7"/>
    </row>
    <row r="1533" spans="1:9">
      <c r="A1533" s="4"/>
      <c r="B1533" s="7"/>
      <c r="C1533" s="7"/>
      <c r="D1533" s="7"/>
      <c r="E1533" s="7"/>
      <c r="F1533" s="7"/>
      <c r="G1533" s="7"/>
      <c r="H1533" s="7"/>
      <c r="I1533" s="7"/>
    </row>
    <row r="1534" spans="1:9">
      <c r="A1534" s="4"/>
      <c r="B1534" s="7"/>
      <c r="C1534" s="7"/>
      <c r="D1534" s="7"/>
      <c r="E1534" s="7"/>
      <c r="F1534" s="7"/>
      <c r="G1534" s="7"/>
      <c r="H1534" s="7"/>
      <c r="I1534" s="7"/>
    </row>
    <row r="1535" spans="1:9">
      <c r="A1535" s="4"/>
      <c r="B1535" s="7"/>
      <c r="C1535" s="7"/>
      <c r="D1535" s="7"/>
      <c r="E1535" s="7"/>
      <c r="F1535" s="7"/>
      <c r="G1535" s="7"/>
      <c r="H1535" s="7"/>
      <c r="I1535" s="7"/>
    </row>
    <row r="1536" spans="1:9">
      <c r="A1536" s="4"/>
      <c r="B1536" s="7"/>
      <c r="C1536" s="7"/>
      <c r="D1536" s="7"/>
      <c r="E1536" s="7"/>
      <c r="F1536" s="7"/>
      <c r="G1536" s="7"/>
      <c r="H1536" s="7"/>
      <c r="I1536" s="7"/>
    </row>
    <row r="1537" spans="1:9">
      <c r="A1537" s="4"/>
      <c r="B1537" s="7"/>
      <c r="C1537" s="7"/>
      <c r="D1537" s="7"/>
      <c r="E1537" s="7"/>
      <c r="F1537" s="7"/>
      <c r="G1537" s="7"/>
      <c r="H1537" s="7"/>
      <c r="I1537" s="7"/>
    </row>
    <row r="1538" spans="1:9">
      <c r="A1538" s="4"/>
      <c r="B1538" s="7"/>
      <c r="C1538" s="7"/>
      <c r="D1538" s="7"/>
      <c r="E1538" s="7"/>
      <c r="F1538" s="7"/>
      <c r="G1538" s="7"/>
      <c r="H1538" s="7"/>
      <c r="I1538" s="7"/>
    </row>
    <row r="1539" spans="1:9">
      <c r="A1539" s="4"/>
      <c r="B1539" s="7"/>
      <c r="C1539" s="7"/>
      <c r="D1539" s="7"/>
      <c r="E1539" s="7"/>
      <c r="F1539" s="7"/>
      <c r="G1539" s="7"/>
      <c r="H1539" s="7"/>
      <c r="I1539" s="7"/>
    </row>
    <row r="1540" spans="1:9">
      <c r="A1540" s="4"/>
      <c r="B1540" s="7"/>
      <c r="C1540" s="7"/>
      <c r="D1540" s="7"/>
      <c r="E1540" s="7"/>
      <c r="F1540" s="7"/>
      <c r="G1540" s="7"/>
      <c r="H1540" s="7"/>
      <c r="I1540" s="7"/>
    </row>
    <row r="1541" spans="1:9">
      <c r="A1541" s="4"/>
      <c r="B1541" s="7"/>
      <c r="C1541" s="7"/>
      <c r="D1541" s="7"/>
      <c r="E1541" s="7"/>
      <c r="F1541" s="7"/>
      <c r="G1541" s="7"/>
      <c r="H1541" s="7"/>
      <c r="I1541" s="7"/>
    </row>
    <row r="1542" spans="1:9">
      <c r="A1542" s="4"/>
      <c r="B1542" s="7"/>
      <c r="C1542" s="7"/>
      <c r="D1542" s="7"/>
      <c r="E1542" s="7"/>
      <c r="F1542" s="7"/>
      <c r="G1542" s="7"/>
      <c r="H1542" s="7"/>
      <c r="I1542" s="7"/>
    </row>
    <row r="1543" spans="1:9">
      <c r="A1543" s="4"/>
      <c r="B1543" s="7"/>
      <c r="C1543" s="7"/>
      <c r="D1543" s="7"/>
      <c r="E1543" s="7"/>
      <c r="F1543" s="7"/>
      <c r="G1543" s="7"/>
      <c r="H1543" s="7"/>
      <c r="I1543" s="7"/>
    </row>
    <row r="1544" spans="1:9">
      <c r="A1544" s="4"/>
      <c r="B1544" s="7"/>
      <c r="C1544" s="7"/>
      <c r="D1544" s="7"/>
      <c r="E1544" s="7"/>
      <c r="F1544" s="7"/>
      <c r="G1544" s="7"/>
      <c r="H1544" s="7"/>
      <c r="I1544" s="7"/>
    </row>
    <row r="1545" spans="1:9">
      <c r="A1545" s="4"/>
      <c r="B1545" s="7"/>
      <c r="C1545" s="7"/>
      <c r="D1545" s="7"/>
      <c r="E1545" s="7"/>
      <c r="F1545" s="7"/>
      <c r="G1545" s="7"/>
      <c r="H1545" s="7"/>
      <c r="I1545" s="7"/>
    </row>
    <row r="1546" spans="1:9">
      <c r="A1546" s="4"/>
      <c r="B1546" s="7"/>
      <c r="C1546" s="7"/>
      <c r="D1546" s="7"/>
      <c r="E1546" s="7"/>
      <c r="F1546" s="7"/>
      <c r="G1546" s="7"/>
      <c r="H1546" s="7"/>
      <c r="I1546" s="7"/>
    </row>
    <row r="1547" spans="1:9">
      <c r="A1547" s="4"/>
      <c r="B1547" s="7"/>
      <c r="C1547" s="7"/>
      <c r="D1547" s="7"/>
      <c r="E1547" s="7"/>
      <c r="F1547" s="7"/>
      <c r="G1547" s="7"/>
      <c r="H1547" s="7"/>
      <c r="I1547" s="7"/>
    </row>
    <row r="1548" spans="1:9">
      <c r="A1548" s="4"/>
      <c r="B1548" s="7"/>
      <c r="C1548" s="7"/>
      <c r="D1548" s="7"/>
      <c r="E1548" s="7"/>
      <c r="F1548" s="7"/>
      <c r="G1548" s="7"/>
      <c r="H1548" s="7"/>
      <c r="I1548" s="7"/>
    </row>
    <row r="1549" spans="1:9">
      <c r="A1549" s="4"/>
      <c r="B1549" s="7"/>
      <c r="C1549" s="7"/>
      <c r="D1549" s="7"/>
      <c r="E1549" s="7"/>
      <c r="F1549" s="7"/>
      <c r="G1549" s="7"/>
      <c r="H1549" s="7"/>
      <c r="I1549" s="7"/>
    </row>
    <row r="1550" spans="1:9">
      <c r="A1550" s="4"/>
      <c r="B1550" s="7"/>
      <c r="C1550" s="7"/>
      <c r="D1550" s="7"/>
      <c r="E1550" s="7"/>
      <c r="F1550" s="7"/>
      <c r="G1550" s="7"/>
      <c r="H1550" s="7"/>
      <c r="I1550" s="7"/>
    </row>
    <row r="1551" spans="1:9">
      <c r="A1551" s="4"/>
      <c r="B1551" s="7"/>
      <c r="C1551" s="7"/>
      <c r="D1551" s="7"/>
      <c r="E1551" s="7"/>
      <c r="F1551" s="7"/>
      <c r="G1551" s="7"/>
      <c r="H1551" s="7"/>
      <c r="I1551" s="7"/>
    </row>
    <row r="1552" spans="1:9">
      <c r="A1552" s="4"/>
      <c r="B1552" s="7"/>
      <c r="C1552" s="7"/>
      <c r="D1552" s="7"/>
      <c r="E1552" s="7"/>
      <c r="F1552" s="7"/>
      <c r="G1552" s="7"/>
      <c r="H1552" s="7"/>
      <c r="I1552" s="7"/>
    </row>
    <row r="1553" spans="1:9">
      <c r="A1553" s="4"/>
      <c r="B1553" s="7"/>
      <c r="C1553" s="7"/>
      <c r="D1553" s="7"/>
      <c r="E1553" s="7"/>
      <c r="F1553" s="7"/>
      <c r="G1553" s="7"/>
      <c r="H1553" s="7"/>
      <c r="I1553" s="7"/>
    </row>
    <row r="1554" spans="1:9">
      <c r="A1554" s="4"/>
      <c r="B1554" s="7"/>
      <c r="C1554" s="7"/>
      <c r="D1554" s="7"/>
      <c r="E1554" s="7"/>
      <c r="F1554" s="7"/>
      <c r="G1554" s="7"/>
      <c r="H1554" s="7"/>
      <c r="I1554" s="7"/>
    </row>
    <row r="1555" spans="1:9">
      <c r="A1555" s="4"/>
      <c r="B1555" s="7"/>
      <c r="C1555" s="7"/>
      <c r="D1555" s="7"/>
      <c r="E1555" s="7"/>
      <c r="F1555" s="7"/>
      <c r="G1555" s="7"/>
      <c r="H1555" s="7"/>
      <c r="I1555" s="7"/>
    </row>
    <row r="1556" spans="1:9">
      <c r="A1556" s="4"/>
      <c r="B1556" s="7"/>
      <c r="C1556" s="7"/>
      <c r="D1556" s="7"/>
      <c r="E1556" s="7"/>
      <c r="F1556" s="7"/>
      <c r="G1556" s="7"/>
      <c r="H1556" s="7"/>
      <c r="I1556" s="7"/>
    </row>
    <row r="1557" spans="1:9">
      <c r="A1557" s="4"/>
      <c r="B1557" s="7"/>
      <c r="C1557" s="7"/>
      <c r="D1557" s="7"/>
      <c r="E1557" s="7"/>
      <c r="F1557" s="7"/>
      <c r="G1557" s="7"/>
      <c r="H1557" s="7"/>
      <c r="I1557" s="7"/>
    </row>
    <row r="1558" spans="1:9">
      <c r="A1558" s="4"/>
      <c r="B1558" s="7"/>
      <c r="C1558" s="7"/>
      <c r="D1558" s="7"/>
      <c r="E1558" s="7"/>
      <c r="F1558" s="7"/>
      <c r="G1558" s="7"/>
      <c r="H1558" s="7"/>
      <c r="I1558" s="7"/>
    </row>
    <row r="1559" spans="1:9">
      <c r="A1559" s="4"/>
      <c r="B1559" s="7"/>
      <c r="C1559" s="7"/>
      <c r="D1559" s="7"/>
      <c r="E1559" s="7"/>
      <c r="F1559" s="7"/>
      <c r="G1559" s="7"/>
      <c r="H1559" s="7"/>
      <c r="I1559" s="7"/>
    </row>
    <row r="1560" spans="1:9">
      <c r="A1560" s="4"/>
      <c r="B1560" s="7"/>
      <c r="C1560" s="7"/>
      <c r="D1560" s="7"/>
      <c r="E1560" s="7"/>
      <c r="F1560" s="7"/>
      <c r="G1560" s="7"/>
      <c r="H1560" s="7"/>
      <c r="I1560" s="7"/>
    </row>
    <row r="1561" spans="1:9">
      <c r="A1561" s="4"/>
      <c r="B1561" s="7"/>
      <c r="C1561" s="7"/>
      <c r="D1561" s="7"/>
      <c r="E1561" s="7"/>
      <c r="F1561" s="7"/>
      <c r="G1561" s="7"/>
      <c r="H1561" s="7"/>
      <c r="I1561" s="7"/>
    </row>
    <row r="1562" spans="1:9">
      <c r="A1562" s="4"/>
      <c r="B1562" s="7"/>
      <c r="C1562" s="7"/>
      <c r="D1562" s="7"/>
      <c r="E1562" s="7"/>
      <c r="F1562" s="7"/>
      <c r="G1562" s="7"/>
      <c r="H1562" s="7"/>
      <c r="I1562" s="7"/>
    </row>
    <row r="1563" spans="1:9">
      <c r="A1563" s="4"/>
      <c r="B1563" s="7"/>
      <c r="C1563" s="7"/>
      <c r="D1563" s="7"/>
      <c r="E1563" s="7"/>
      <c r="F1563" s="7"/>
      <c r="G1563" s="7"/>
      <c r="H1563" s="7"/>
      <c r="I1563" s="7"/>
    </row>
    <row r="1564" spans="1:9">
      <c r="A1564" s="4"/>
      <c r="B1564" s="7"/>
      <c r="C1564" s="7"/>
      <c r="D1564" s="7"/>
      <c r="E1564" s="7"/>
      <c r="F1564" s="7"/>
      <c r="G1564" s="7"/>
      <c r="H1564" s="7"/>
      <c r="I1564" s="7"/>
    </row>
    <row r="1565" spans="1:9">
      <c r="A1565" s="4"/>
      <c r="B1565" s="7"/>
      <c r="C1565" s="7"/>
      <c r="D1565" s="7"/>
      <c r="E1565" s="7"/>
      <c r="F1565" s="7"/>
      <c r="G1565" s="7"/>
      <c r="H1565" s="7"/>
      <c r="I1565" s="7"/>
    </row>
    <row r="1566" spans="1:9">
      <c r="A1566" s="4"/>
      <c r="B1566" s="7"/>
      <c r="C1566" s="7"/>
      <c r="D1566" s="7"/>
      <c r="E1566" s="7"/>
      <c r="F1566" s="7"/>
      <c r="G1566" s="7"/>
      <c r="H1566" s="7"/>
      <c r="I1566" s="7"/>
    </row>
    <row r="1567" spans="1:9">
      <c r="A1567" s="4"/>
      <c r="B1567" s="7"/>
      <c r="C1567" s="7"/>
      <c r="D1567" s="7"/>
      <c r="E1567" s="7"/>
      <c r="F1567" s="7"/>
      <c r="G1567" s="7"/>
      <c r="H1567" s="7"/>
      <c r="I1567" s="7"/>
    </row>
    <row r="1568" spans="1:9">
      <c r="A1568" s="4"/>
      <c r="B1568" s="7"/>
      <c r="C1568" s="7"/>
      <c r="D1568" s="7"/>
      <c r="E1568" s="7"/>
      <c r="F1568" s="7"/>
      <c r="G1568" s="7"/>
      <c r="H1568" s="7"/>
      <c r="I1568" s="7"/>
    </row>
    <row r="1569" spans="1:9">
      <c r="A1569" s="4"/>
      <c r="B1569" s="7"/>
      <c r="C1569" s="7"/>
      <c r="D1569" s="7"/>
      <c r="E1569" s="7"/>
      <c r="F1569" s="7"/>
      <c r="G1569" s="7"/>
      <c r="H1569" s="7"/>
      <c r="I1569" s="7"/>
    </row>
    <row r="1570" spans="1:9">
      <c r="A1570" s="4"/>
      <c r="B1570" s="7"/>
      <c r="C1570" s="7"/>
      <c r="D1570" s="7"/>
      <c r="E1570" s="7"/>
      <c r="F1570" s="7"/>
      <c r="G1570" s="7"/>
      <c r="H1570" s="7"/>
      <c r="I1570" s="7"/>
    </row>
    <row r="1571" spans="1:9">
      <c r="A1571" s="4"/>
      <c r="B1571" s="7"/>
      <c r="C1571" s="7"/>
      <c r="D1571" s="7"/>
      <c r="E1571" s="7"/>
      <c r="F1571" s="7"/>
      <c r="G1571" s="7"/>
      <c r="H1571" s="7"/>
      <c r="I1571" s="7"/>
    </row>
    <row r="1572" spans="1:9">
      <c r="A1572" s="4"/>
      <c r="B1572" s="7"/>
      <c r="C1572" s="7"/>
      <c r="D1572" s="7"/>
      <c r="E1572" s="7"/>
      <c r="F1572" s="7"/>
      <c r="G1572" s="7"/>
      <c r="H1572" s="7"/>
      <c r="I1572" s="7"/>
    </row>
    <row r="1573" spans="1:9">
      <c r="A1573" s="4"/>
      <c r="B1573" s="7"/>
      <c r="C1573" s="7"/>
      <c r="D1573" s="7"/>
      <c r="E1573" s="7"/>
      <c r="F1573" s="7"/>
      <c r="G1573" s="7"/>
      <c r="H1573" s="7"/>
      <c r="I1573" s="7"/>
    </row>
    <row r="1574" spans="1:9">
      <c r="A1574" s="4"/>
      <c r="B1574" s="7"/>
      <c r="C1574" s="7"/>
      <c r="D1574" s="7"/>
      <c r="E1574" s="7"/>
      <c r="F1574" s="7"/>
      <c r="G1574" s="7"/>
      <c r="H1574" s="7"/>
      <c r="I1574" s="7"/>
    </row>
    <row r="1575" spans="1:9">
      <c r="A1575" s="4"/>
      <c r="B1575" s="7"/>
      <c r="C1575" s="7"/>
      <c r="D1575" s="7"/>
      <c r="E1575" s="7"/>
      <c r="F1575" s="7"/>
      <c r="G1575" s="7"/>
      <c r="H1575" s="7"/>
      <c r="I1575" s="7"/>
    </row>
    <row r="1576" spans="1:9">
      <c r="A1576" s="4"/>
      <c r="B1576" s="7"/>
      <c r="C1576" s="7"/>
      <c r="D1576" s="7"/>
      <c r="E1576" s="7"/>
      <c r="F1576" s="7"/>
      <c r="G1576" s="7"/>
      <c r="H1576" s="7"/>
      <c r="I1576" s="7"/>
    </row>
    <row r="1577" spans="1:9">
      <c r="A1577" s="4"/>
      <c r="B1577" s="7"/>
      <c r="C1577" s="7"/>
      <c r="D1577" s="7"/>
      <c r="E1577" s="7"/>
      <c r="F1577" s="7"/>
      <c r="G1577" s="7"/>
      <c r="H1577" s="7"/>
      <c r="I1577" s="7"/>
    </row>
    <row r="1578" spans="1:9">
      <c r="A1578" s="4"/>
      <c r="B1578" s="7"/>
      <c r="C1578" s="7"/>
      <c r="D1578" s="7"/>
      <c r="E1578" s="7"/>
      <c r="F1578" s="7"/>
      <c r="G1578" s="7"/>
      <c r="H1578" s="7"/>
      <c r="I1578" s="7"/>
    </row>
    <row r="1579" spans="1:9">
      <c r="A1579" s="4"/>
      <c r="B1579" s="7"/>
      <c r="C1579" s="7"/>
      <c r="D1579" s="7"/>
      <c r="E1579" s="7"/>
      <c r="F1579" s="7"/>
      <c r="G1579" s="7"/>
      <c r="H1579" s="7"/>
      <c r="I1579" s="7"/>
    </row>
    <row r="1580" spans="1:9">
      <c r="A1580" s="4"/>
      <c r="B1580" s="7"/>
      <c r="C1580" s="7"/>
      <c r="D1580" s="7"/>
      <c r="E1580" s="7"/>
      <c r="F1580" s="7"/>
      <c r="G1580" s="7"/>
      <c r="H1580" s="7"/>
      <c r="I1580" s="7"/>
    </row>
    <row r="1581" spans="1:9">
      <c r="A1581" s="4"/>
      <c r="B1581" s="7"/>
      <c r="C1581" s="7"/>
      <c r="D1581" s="7"/>
      <c r="E1581" s="7"/>
      <c r="F1581" s="7"/>
      <c r="G1581" s="7"/>
      <c r="H1581" s="7"/>
      <c r="I1581" s="7"/>
    </row>
    <row r="1582" spans="1:9">
      <c r="A1582" s="4"/>
      <c r="B1582" s="7"/>
      <c r="C1582" s="7"/>
      <c r="D1582" s="7"/>
      <c r="E1582" s="7"/>
      <c r="F1582" s="7"/>
      <c r="G1582" s="7"/>
      <c r="H1582" s="7"/>
      <c r="I1582" s="7"/>
    </row>
    <row r="1583" spans="1:9">
      <c r="A1583" s="4"/>
      <c r="B1583" s="7"/>
      <c r="C1583" s="7"/>
      <c r="D1583" s="7"/>
      <c r="E1583" s="7"/>
      <c r="F1583" s="7"/>
      <c r="G1583" s="7"/>
      <c r="H1583" s="7"/>
      <c r="I1583" s="7"/>
    </row>
    <row r="1584" spans="1:9">
      <c r="A1584" s="4"/>
      <c r="B1584" s="7"/>
      <c r="C1584" s="7"/>
      <c r="D1584" s="7"/>
      <c r="E1584" s="7"/>
      <c r="F1584" s="7"/>
      <c r="G1584" s="7"/>
      <c r="H1584" s="7"/>
      <c r="I1584" s="7"/>
    </row>
    <row r="1585" spans="1:9">
      <c r="A1585" s="4"/>
      <c r="B1585" s="7"/>
      <c r="C1585" s="7"/>
      <c r="D1585" s="7"/>
      <c r="E1585" s="7"/>
      <c r="F1585" s="7"/>
      <c r="G1585" s="7"/>
      <c r="H1585" s="7"/>
      <c r="I1585" s="7"/>
    </row>
    <row r="1586" spans="1:9">
      <c r="A1586" s="4"/>
      <c r="B1586" s="7"/>
      <c r="C1586" s="7"/>
      <c r="D1586" s="7"/>
      <c r="E1586" s="7"/>
      <c r="F1586" s="7"/>
      <c r="G1586" s="7"/>
      <c r="H1586" s="7"/>
      <c r="I1586" s="7"/>
    </row>
    <row r="1587" spans="1:9">
      <c r="A1587" s="4"/>
      <c r="B1587" s="7"/>
      <c r="C1587" s="7"/>
      <c r="D1587" s="7"/>
      <c r="E1587" s="7"/>
      <c r="F1587" s="7"/>
      <c r="G1587" s="7"/>
      <c r="H1587" s="7"/>
      <c r="I1587" s="7"/>
    </row>
    <row r="1588" spans="1:9">
      <c r="A1588" s="4"/>
      <c r="B1588" s="7"/>
      <c r="C1588" s="7"/>
      <c r="D1588" s="7"/>
      <c r="E1588" s="7"/>
      <c r="F1588" s="7"/>
      <c r="G1588" s="7"/>
      <c r="H1588" s="7"/>
      <c r="I1588" s="7"/>
    </row>
    <row r="1589" spans="1:9">
      <c r="A1589" s="4"/>
      <c r="B1589" s="7"/>
      <c r="C1589" s="7"/>
      <c r="D1589" s="7"/>
      <c r="E1589" s="7"/>
      <c r="F1589" s="7"/>
      <c r="G1589" s="7"/>
      <c r="H1589" s="7"/>
      <c r="I1589" s="7"/>
    </row>
    <row r="1590" spans="1:9">
      <c r="A1590" s="4"/>
      <c r="B1590" s="7"/>
      <c r="C1590" s="7"/>
      <c r="D1590" s="7"/>
      <c r="E1590" s="7"/>
      <c r="F1590" s="7"/>
      <c r="G1590" s="7"/>
      <c r="H1590" s="7"/>
      <c r="I1590" s="7"/>
    </row>
    <row r="1591" spans="1:9">
      <c r="A1591" s="4"/>
      <c r="B1591" s="7"/>
      <c r="C1591" s="7"/>
      <c r="D1591" s="7"/>
      <c r="E1591" s="7"/>
      <c r="F1591" s="7"/>
      <c r="G1591" s="7"/>
      <c r="H1591" s="7"/>
      <c r="I1591" s="7"/>
    </row>
    <row r="1592" spans="1:9">
      <c r="A1592" s="4"/>
      <c r="B1592" s="7"/>
      <c r="C1592" s="7"/>
      <c r="D1592" s="7"/>
      <c r="E1592" s="7"/>
      <c r="F1592" s="7"/>
      <c r="G1592" s="7"/>
      <c r="H1592" s="7"/>
      <c r="I1592" s="7"/>
    </row>
    <row r="1593" spans="1:9">
      <c r="A1593" s="4"/>
      <c r="B1593" s="7"/>
      <c r="C1593" s="7"/>
      <c r="D1593" s="7"/>
      <c r="E1593" s="7"/>
      <c r="F1593" s="7"/>
      <c r="G1593" s="7"/>
      <c r="H1593" s="7"/>
      <c r="I1593" s="7"/>
    </row>
    <row r="1594" spans="1:9">
      <c r="A1594" s="4"/>
      <c r="B1594" s="7"/>
      <c r="C1594" s="7"/>
      <c r="D1594" s="7"/>
      <c r="E1594" s="7"/>
      <c r="F1594" s="7"/>
      <c r="G1594" s="7"/>
      <c r="H1594" s="7"/>
      <c r="I1594" s="7"/>
    </row>
    <row r="1595" spans="1:9">
      <c r="A1595" s="4"/>
      <c r="B1595" s="7"/>
      <c r="C1595" s="7"/>
      <c r="D1595" s="7"/>
      <c r="E1595" s="7"/>
      <c r="F1595" s="7"/>
      <c r="G1595" s="7"/>
      <c r="H1595" s="7"/>
      <c r="I1595" s="7"/>
    </row>
    <row r="1596" spans="1:9">
      <c r="A1596" s="4"/>
      <c r="B1596" s="7"/>
      <c r="C1596" s="7"/>
      <c r="D1596" s="7"/>
      <c r="E1596" s="7"/>
      <c r="F1596" s="7"/>
      <c r="G1596" s="7"/>
      <c r="H1596" s="7"/>
      <c r="I1596" s="7"/>
    </row>
    <row r="1597" spans="1:9">
      <c r="A1597" s="4"/>
      <c r="B1597" s="7"/>
      <c r="C1597" s="7"/>
      <c r="D1597" s="7"/>
      <c r="E1597" s="7"/>
      <c r="F1597" s="7"/>
      <c r="G1597" s="7"/>
      <c r="H1597" s="7"/>
      <c r="I1597" s="7"/>
    </row>
    <row r="1598" spans="1:9">
      <c r="A1598" s="4"/>
      <c r="B1598" s="7"/>
      <c r="C1598" s="7"/>
      <c r="D1598" s="7"/>
      <c r="E1598" s="7"/>
      <c r="F1598" s="7"/>
      <c r="G1598" s="7"/>
      <c r="H1598" s="7"/>
      <c r="I1598" s="7"/>
    </row>
    <row r="1599" spans="1:9">
      <c r="A1599" s="4"/>
      <c r="B1599" s="7"/>
      <c r="C1599" s="7"/>
      <c r="D1599" s="7"/>
      <c r="E1599" s="7"/>
      <c r="F1599" s="7"/>
      <c r="G1599" s="7"/>
      <c r="H1599" s="7"/>
      <c r="I1599" s="7"/>
    </row>
    <row r="1600" spans="1:9">
      <c r="A1600" s="4"/>
      <c r="B1600" s="7"/>
      <c r="C1600" s="7"/>
      <c r="D1600" s="7"/>
      <c r="E1600" s="7"/>
      <c r="F1600" s="7"/>
      <c r="G1600" s="7"/>
      <c r="H1600" s="7"/>
      <c r="I1600" s="7"/>
    </row>
    <row r="1601" spans="1:9">
      <c r="A1601" s="4"/>
      <c r="B1601" s="7"/>
      <c r="C1601" s="7"/>
      <c r="D1601" s="7"/>
      <c r="E1601" s="7"/>
      <c r="F1601" s="7"/>
      <c r="G1601" s="7"/>
      <c r="H1601" s="7"/>
      <c r="I1601" s="7"/>
    </row>
    <row r="1602" spans="1:9">
      <c r="A1602" s="4"/>
      <c r="B1602" s="7"/>
      <c r="C1602" s="7"/>
      <c r="D1602" s="7"/>
      <c r="E1602" s="7"/>
      <c r="F1602" s="7"/>
      <c r="G1602" s="7"/>
      <c r="H1602" s="7"/>
      <c r="I1602" s="7"/>
    </row>
    <row r="1603" spans="1:9">
      <c r="A1603" s="4"/>
      <c r="B1603" s="7"/>
      <c r="C1603" s="7"/>
      <c r="D1603" s="7"/>
      <c r="E1603" s="7"/>
      <c r="F1603" s="7"/>
      <c r="G1603" s="7"/>
      <c r="H1603" s="7"/>
      <c r="I1603" s="7"/>
    </row>
    <row r="1604" spans="1:9">
      <c r="A1604" s="4"/>
      <c r="B1604" s="7"/>
      <c r="C1604" s="7"/>
      <c r="D1604" s="7"/>
      <c r="E1604" s="7"/>
      <c r="F1604" s="7"/>
      <c r="G1604" s="7"/>
      <c r="H1604" s="7"/>
      <c r="I1604" s="7"/>
    </row>
    <row r="1605" spans="1:9">
      <c r="A1605" s="4"/>
      <c r="B1605" s="7"/>
      <c r="C1605" s="7"/>
      <c r="D1605" s="7"/>
      <c r="E1605" s="7"/>
      <c r="F1605" s="7"/>
      <c r="G1605" s="7"/>
      <c r="H1605" s="7"/>
      <c r="I1605" s="7"/>
    </row>
    <row r="1606" spans="1:9">
      <c r="A1606" s="4"/>
      <c r="B1606" s="7"/>
      <c r="C1606" s="7"/>
      <c r="D1606" s="7"/>
      <c r="E1606" s="7"/>
      <c r="F1606" s="7"/>
      <c r="G1606" s="7"/>
      <c r="H1606" s="7"/>
      <c r="I1606" s="7"/>
    </row>
    <row r="1607" spans="1:9">
      <c r="A1607" s="4"/>
      <c r="B1607" s="7"/>
      <c r="C1607" s="7"/>
      <c r="D1607" s="7"/>
      <c r="E1607" s="7"/>
      <c r="F1607" s="7"/>
      <c r="G1607" s="7"/>
      <c r="H1607" s="7"/>
      <c r="I1607" s="7"/>
    </row>
    <row r="1608" spans="1:9">
      <c r="A1608" s="4"/>
      <c r="B1608" s="7"/>
      <c r="C1608" s="7"/>
      <c r="D1608" s="7"/>
      <c r="E1608" s="7"/>
      <c r="F1608" s="7"/>
      <c r="G1608" s="7"/>
      <c r="H1608" s="7"/>
      <c r="I1608" s="7"/>
    </row>
    <row r="1609" spans="1:9">
      <c r="A1609" s="4"/>
      <c r="B1609" s="7"/>
      <c r="C1609" s="7"/>
      <c r="D1609" s="7"/>
      <c r="E1609" s="7"/>
      <c r="F1609" s="7"/>
      <c r="G1609" s="7"/>
      <c r="H1609" s="7"/>
      <c r="I1609" s="7"/>
    </row>
    <row r="1610" spans="1:9">
      <c r="A1610" s="4"/>
      <c r="B1610" s="7"/>
      <c r="C1610" s="7"/>
      <c r="D1610" s="7"/>
      <c r="E1610" s="7"/>
      <c r="F1610" s="7"/>
      <c r="G1610" s="7"/>
      <c r="H1610" s="7"/>
      <c r="I1610" s="7"/>
    </row>
    <row r="1611" spans="1:9">
      <c r="A1611" s="4"/>
      <c r="B1611" s="7"/>
      <c r="C1611" s="7"/>
      <c r="D1611" s="7"/>
      <c r="E1611" s="7"/>
      <c r="F1611" s="7"/>
      <c r="G1611" s="7"/>
      <c r="H1611" s="7"/>
      <c r="I1611" s="7"/>
    </row>
    <row r="1612" spans="1:9">
      <c r="A1612" s="4"/>
      <c r="B1612" s="7"/>
      <c r="C1612" s="7"/>
      <c r="D1612" s="7"/>
      <c r="E1612" s="7"/>
      <c r="F1612" s="7"/>
      <c r="G1612" s="7"/>
      <c r="H1612" s="7"/>
      <c r="I1612" s="7"/>
    </row>
    <row r="1613" spans="1:9">
      <c r="A1613" s="4"/>
      <c r="B1613" s="7"/>
      <c r="C1613" s="7"/>
      <c r="D1613" s="7"/>
      <c r="E1613" s="7"/>
      <c r="F1613" s="7"/>
      <c r="G1613" s="7"/>
      <c r="H1613" s="7"/>
      <c r="I1613" s="7"/>
    </row>
    <row r="1614" spans="1:9">
      <c r="A1614" s="4"/>
      <c r="B1614" s="7"/>
      <c r="C1614" s="7"/>
      <c r="D1614" s="7"/>
      <c r="E1614" s="7"/>
      <c r="F1614" s="7"/>
      <c r="G1614" s="7"/>
      <c r="H1614" s="7"/>
      <c r="I1614" s="7"/>
    </row>
    <row r="1615" spans="1:9">
      <c r="A1615" s="4"/>
      <c r="B1615" s="7"/>
      <c r="C1615" s="7"/>
      <c r="D1615" s="7"/>
      <c r="E1615" s="7"/>
      <c r="F1615" s="7"/>
      <c r="G1615" s="7"/>
      <c r="H1615" s="7"/>
      <c r="I1615" s="7"/>
    </row>
    <row r="1616" spans="1:9">
      <c r="A1616" s="4"/>
      <c r="B1616" s="7"/>
      <c r="C1616" s="7"/>
      <c r="D1616" s="7"/>
      <c r="E1616" s="7"/>
      <c r="F1616" s="7"/>
      <c r="G1616" s="7"/>
      <c r="H1616" s="7"/>
      <c r="I1616" s="7"/>
    </row>
    <row r="1617" spans="1:9">
      <c r="A1617" s="4"/>
      <c r="B1617" s="7"/>
      <c r="C1617" s="7"/>
      <c r="D1617" s="7"/>
      <c r="E1617" s="7"/>
      <c r="F1617" s="7"/>
      <c r="G1617" s="7"/>
      <c r="H1617" s="7"/>
      <c r="I1617" s="7"/>
    </row>
    <row r="1618" spans="1:9">
      <c r="A1618" s="4"/>
      <c r="B1618" s="7"/>
      <c r="C1618" s="7"/>
      <c r="D1618" s="7"/>
      <c r="E1618" s="7"/>
      <c r="F1618" s="7"/>
      <c r="G1618" s="7"/>
      <c r="H1618" s="7"/>
      <c r="I1618" s="7"/>
    </row>
    <row r="1619" spans="1:9">
      <c r="A1619" s="4"/>
      <c r="B1619" s="7"/>
      <c r="C1619" s="7"/>
      <c r="D1619" s="7"/>
      <c r="E1619" s="7"/>
      <c r="F1619" s="7"/>
      <c r="G1619" s="7"/>
      <c r="H1619" s="7"/>
      <c r="I1619" s="7"/>
    </row>
    <row r="1620" spans="1:9">
      <c r="A1620" s="4"/>
      <c r="B1620" s="7"/>
      <c r="C1620" s="7"/>
      <c r="D1620" s="7"/>
      <c r="E1620" s="7"/>
      <c r="F1620" s="7"/>
      <c r="G1620" s="7"/>
      <c r="H1620" s="7"/>
      <c r="I1620" s="7"/>
    </row>
    <row r="1621" spans="1:9">
      <c r="A1621" s="4"/>
      <c r="B1621" s="7"/>
      <c r="C1621" s="7"/>
      <c r="D1621" s="7"/>
      <c r="E1621" s="7"/>
      <c r="F1621" s="7"/>
      <c r="G1621" s="7"/>
      <c r="H1621" s="7"/>
      <c r="I1621" s="7"/>
    </row>
    <row r="1622" spans="1:9">
      <c r="A1622" s="4"/>
      <c r="B1622" s="7"/>
      <c r="C1622" s="7"/>
      <c r="D1622" s="7"/>
      <c r="E1622" s="7"/>
      <c r="F1622" s="7"/>
      <c r="G1622" s="7"/>
      <c r="H1622" s="7"/>
      <c r="I1622" s="7"/>
    </row>
    <row r="1623" spans="1:9">
      <c r="A1623" s="4"/>
      <c r="B1623" s="7"/>
      <c r="C1623" s="7"/>
      <c r="D1623" s="7"/>
      <c r="E1623" s="7"/>
      <c r="F1623" s="7"/>
      <c r="G1623" s="7"/>
      <c r="H1623" s="7"/>
      <c r="I1623" s="7"/>
    </row>
    <row r="1624" spans="1:9">
      <c r="A1624" s="4"/>
      <c r="B1624" s="7"/>
      <c r="C1624" s="7"/>
      <c r="D1624" s="7"/>
      <c r="E1624" s="7"/>
      <c r="F1624" s="7"/>
      <c r="G1624" s="7"/>
      <c r="H1624" s="7"/>
      <c r="I1624" s="7"/>
    </row>
    <row r="1625" spans="1:9">
      <c r="A1625" s="4"/>
      <c r="B1625" s="7"/>
      <c r="C1625" s="7"/>
      <c r="D1625" s="7"/>
      <c r="E1625" s="7"/>
      <c r="F1625" s="7"/>
      <c r="G1625" s="7"/>
      <c r="H1625" s="7"/>
      <c r="I1625" s="7"/>
    </row>
    <row r="1626" spans="1:9">
      <c r="A1626" s="4"/>
      <c r="B1626" s="7"/>
      <c r="C1626" s="7"/>
      <c r="D1626" s="7"/>
      <c r="E1626" s="7"/>
      <c r="F1626" s="7"/>
      <c r="G1626" s="7"/>
      <c r="H1626" s="7"/>
      <c r="I1626" s="7"/>
    </row>
    <row r="1627" spans="1:9">
      <c r="A1627" s="4"/>
      <c r="B1627" s="7"/>
      <c r="C1627" s="7"/>
      <c r="D1627" s="7"/>
      <c r="E1627" s="7"/>
      <c r="F1627" s="7"/>
      <c r="G1627" s="7"/>
      <c r="H1627" s="7"/>
      <c r="I1627" s="7"/>
    </row>
    <row r="1628" spans="1:9">
      <c r="A1628" s="4"/>
      <c r="B1628" s="7"/>
      <c r="C1628" s="7"/>
      <c r="D1628" s="7"/>
      <c r="E1628" s="7"/>
      <c r="F1628" s="7"/>
      <c r="G1628" s="7"/>
      <c r="H1628" s="7"/>
      <c r="I1628" s="7"/>
    </row>
    <row r="1629" spans="1:9">
      <c r="A1629" s="4"/>
      <c r="B1629" s="7"/>
      <c r="C1629" s="7"/>
      <c r="D1629" s="7"/>
      <c r="E1629" s="7"/>
      <c r="F1629" s="7"/>
      <c r="G1629" s="7"/>
      <c r="H1629" s="7"/>
      <c r="I1629" s="7"/>
    </row>
    <row r="1630" spans="1:9">
      <c r="A1630" s="4"/>
      <c r="B1630" s="7"/>
      <c r="C1630" s="7"/>
      <c r="D1630" s="7"/>
      <c r="E1630" s="7"/>
      <c r="F1630" s="7"/>
      <c r="G1630" s="7"/>
      <c r="H1630" s="7"/>
      <c r="I1630" s="7"/>
    </row>
    <row r="1631" spans="1:9">
      <c r="A1631" s="4"/>
      <c r="B1631" s="7"/>
      <c r="C1631" s="7"/>
      <c r="D1631" s="7"/>
      <c r="E1631" s="7"/>
      <c r="F1631" s="7"/>
      <c r="G1631" s="7"/>
      <c r="H1631" s="7"/>
      <c r="I1631" s="7"/>
    </row>
    <row r="1632" spans="1:9">
      <c r="A1632" s="4"/>
      <c r="B1632" s="7"/>
      <c r="C1632" s="7"/>
      <c r="D1632" s="7"/>
      <c r="E1632" s="7"/>
      <c r="F1632" s="7"/>
      <c r="G1632" s="7"/>
      <c r="H1632" s="7"/>
      <c r="I1632" s="7"/>
    </row>
    <row r="1633" spans="1:9">
      <c r="A1633" s="4"/>
      <c r="B1633" s="7"/>
      <c r="C1633" s="7"/>
      <c r="D1633" s="7"/>
      <c r="E1633" s="7"/>
      <c r="F1633" s="7"/>
      <c r="G1633" s="7"/>
      <c r="H1633" s="7"/>
      <c r="I1633" s="7"/>
    </row>
    <row r="1634" spans="1:9">
      <c r="A1634" s="4"/>
      <c r="B1634" s="7"/>
      <c r="C1634" s="7"/>
      <c r="D1634" s="7"/>
      <c r="E1634" s="7"/>
      <c r="F1634" s="7"/>
      <c r="G1634" s="7"/>
      <c r="H1634" s="7"/>
      <c r="I1634" s="7"/>
    </row>
    <row r="1635" spans="1:9">
      <c r="A1635" s="4"/>
      <c r="B1635" s="7"/>
      <c r="C1635" s="7"/>
      <c r="D1635" s="7"/>
      <c r="E1635" s="7"/>
      <c r="F1635" s="7"/>
      <c r="G1635" s="7"/>
      <c r="H1635" s="7"/>
      <c r="I1635" s="7"/>
    </row>
    <row r="1636" spans="1:9">
      <c r="A1636" s="4"/>
      <c r="B1636" s="7"/>
      <c r="C1636" s="7"/>
      <c r="D1636" s="7"/>
      <c r="E1636" s="7"/>
      <c r="F1636" s="7"/>
      <c r="G1636" s="7"/>
      <c r="H1636" s="7"/>
      <c r="I1636" s="7"/>
    </row>
    <row r="1637" spans="1:9">
      <c r="A1637" s="4"/>
      <c r="B1637" s="7"/>
      <c r="C1637" s="7"/>
      <c r="D1637" s="7"/>
      <c r="E1637" s="7"/>
      <c r="F1637" s="7"/>
      <c r="G1637" s="7"/>
      <c r="H1637" s="7"/>
      <c r="I1637" s="7"/>
    </row>
    <row r="1638" spans="1:9">
      <c r="A1638" s="4"/>
      <c r="B1638" s="7"/>
      <c r="C1638" s="7"/>
      <c r="D1638" s="7"/>
      <c r="E1638" s="7"/>
      <c r="F1638" s="7"/>
      <c r="G1638" s="7"/>
      <c r="H1638" s="7"/>
      <c r="I1638" s="7"/>
    </row>
    <row r="1639" spans="1:9">
      <c r="A1639" s="4"/>
      <c r="B1639" s="7"/>
      <c r="C1639" s="7"/>
      <c r="D1639" s="7"/>
      <c r="E1639" s="7"/>
      <c r="F1639" s="7"/>
      <c r="G1639" s="7"/>
      <c r="H1639" s="7"/>
      <c r="I1639" s="7"/>
    </row>
    <row r="1640" spans="1:9">
      <c r="A1640" s="4"/>
      <c r="B1640" s="7"/>
      <c r="C1640" s="7"/>
      <c r="D1640" s="7"/>
      <c r="E1640" s="7"/>
      <c r="F1640" s="7"/>
      <c r="G1640" s="7"/>
      <c r="H1640" s="7"/>
      <c r="I1640" s="7"/>
    </row>
    <row r="1641" spans="1:9">
      <c r="A1641" s="4"/>
      <c r="B1641" s="7"/>
      <c r="C1641" s="7"/>
      <c r="D1641" s="7"/>
      <c r="E1641" s="7"/>
      <c r="F1641" s="7"/>
      <c r="G1641" s="7"/>
      <c r="H1641" s="7"/>
      <c r="I1641" s="7"/>
    </row>
    <row r="1642" spans="1:9">
      <c r="A1642" s="4"/>
      <c r="B1642" s="7"/>
      <c r="C1642" s="7"/>
      <c r="D1642" s="7"/>
      <c r="E1642" s="7"/>
      <c r="F1642" s="7"/>
      <c r="G1642" s="7"/>
      <c r="H1642" s="7"/>
      <c r="I1642" s="7"/>
    </row>
    <row r="1643" spans="1:9">
      <c r="A1643" s="4"/>
      <c r="B1643" s="7"/>
      <c r="C1643" s="7"/>
      <c r="D1643" s="7"/>
      <c r="E1643" s="7"/>
      <c r="F1643" s="7"/>
      <c r="G1643" s="7"/>
      <c r="H1643" s="7"/>
      <c r="I1643" s="7"/>
    </row>
    <row r="1644" spans="1:9">
      <c r="A1644" s="4"/>
      <c r="B1644" s="7"/>
      <c r="C1644" s="7"/>
      <c r="D1644" s="7"/>
      <c r="E1644" s="7"/>
      <c r="F1644" s="7"/>
      <c r="G1644" s="7"/>
      <c r="H1644" s="7"/>
      <c r="I1644" s="7"/>
    </row>
    <row r="1645" spans="1:9">
      <c r="A1645" s="4"/>
      <c r="B1645" s="7"/>
      <c r="C1645" s="7"/>
      <c r="D1645" s="7"/>
      <c r="E1645" s="7"/>
      <c r="F1645" s="7"/>
      <c r="G1645" s="7"/>
      <c r="H1645" s="7"/>
      <c r="I1645" s="7"/>
    </row>
    <row r="1646" spans="1:9">
      <c r="A1646" s="4"/>
      <c r="B1646" s="7"/>
      <c r="C1646" s="7"/>
      <c r="D1646" s="7"/>
      <c r="E1646" s="7"/>
      <c r="F1646" s="7"/>
      <c r="G1646" s="7"/>
      <c r="H1646" s="7"/>
      <c r="I1646" s="7"/>
    </row>
    <row r="1647" spans="1:9">
      <c r="A1647" s="4"/>
      <c r="B1647" s="7"/>
      <c r="C1647" s="7"/>
      <c r="D1647" s="7"/>
      <c r="E1647" s="7"/>
      <c r="F1647" s="7"/>
      <c r="G1647" s="7"/>
      <c r="H1647" s="7"/>
      <c r="I1647" s="7"/>
    </row>
    <row r="1648" spans="1:9">
      <c r="A1648" s="4"/>
      <c r="B1648" s="7"/>
      <c r="C1648" s="7"/>
      <c r="D1648" s="7"/>
      <c r="E1648" s="7"/>
      <c r="F1648" s="7"/>
      <c r="G1648" s="7"/>
      <c r="H1648" s="7"/>
      <c r="I1648" s="7"/>
    </row>
    <row r="1649" spans="1:9">
      <c r="A1649" s="4"/>
      <c r="B1649" s="7"/>
      <c r="C1649" s="7"/>
      <c r="D1649" s="7"/>
      <c r="E1649" s="7"/>
      <c r="F1649" s="7"/>
      <c r="G1649" s="7"/>
      <c r="H1649" s="7"/>
      <c r="I1649" s="7"/>
    </row>
    <row r="1650" spans="1:9">
      <c r="A1650" s="4"/>
      <c r="B1650" s="7"/>
      <c r="C1650" s="7"/>
      <c r="D1650" s="7"/>
      <c r="E1650" s="7"/>
      <c r="F1650" s="7"/>
      <c r="G1650" s="7"/>
      <c r="H1650" s="7"/>
      <c r="I1650" s="7"/>
    </row>
    <row r="1651" spans="1:9">
      <c r="A1651" s="4"/>
      <c r="B1651" s="7"/>
      <c r="C1651" s="7"/>
      <c r="D1651" s="7"/>
      <c r="E1651" s="7"/>
      <c r="F1651" s="7"/>
      <c r="G1651" s="7"/>
      <c r="H1651" s="7"/>
      <c r="I1651" s="7"/>
    </row>
    <row r="1652" spans="1:9">
      <c r="A1652" s="4"/>
      <c r="B1652" s="7"/>
      <c r="C1652" s="7"/>
      <c r="D1652" s="7"/>
      <c r="E1652" s="7"/>
      <c r="F1652" s="7"/>
      <c r="G1652" s="7"/>
      <c r="H1652" s="7"/>
      <c r="I1652" s="7"/>
    </row>
    <row r="1653" spans="1:9">
      <c r="A1653" s="4"/>
      <c r="B1653" s="7"/>
      <c r="C1653" s="7"/>
      <c r="D1653" s="7"/>
      <c r="E1653" s="7"/>
      <c r="F1653" s="7"/>
      <c r="G1653" s="7"/>
      <c r="H1653" s="7"/>
      <c r="I1653" s="7"/>
    </row>
    <row r="1654" spans="1:9">
      <c r="A1654" s="4"/>
      <c r="B1654" s="7"/>
      <c r="C1654" s="7"/>
      <c r="D1654" s="7"/>
      <c r="E1654" s="7"/>
      <c r="F1654" s="7"/>
      <c r="G1654" s="7"/>
      <c r="H1654" s="7"/>
      <c r="I1654" s="7"/>
    </row>
    <row r="1655" spans="1:9">
      <c r="A1655" s="4"/>
      <c r="B1655" s="7"/>
      <c r="C1655" s="7"/>
      <c r="D1655" s="7"/>
      <c r="E1655" s="7"/>
      <c r="F1655" s="7"/>
      <c r="G1655" s="7"/>
      <c r="H1655" s="7"/>
      <c r="I1655" s="7"/>
    </row>
    <row r="1656" spans="1:9">
      <c r="A1656" s="4"/>
      <c r="B1656" s="7"/>
      <c r="C1656" s="7"/>
      <c r="D1656" s="7"/>
      <c r="E1656" s="7"/>
      <c r="F1656" s="7"/>
      <c r="G1656" s="7"/>
      <c r="H1656" s="7"/>
      <c r="I1656" s="7"/>
    </row>
    <row r="1657" spans="1:9">
      <c r="A1657" s="4"/>
      <c r="B1657" s="7"/>
      <c r="C1657" s="7"/>
      <c r="D1657" s="7"/>
      <c r="E1657" s="7"/>
      <c r="F1657" s="7"/>
      <c r="G1657" s="7"/>
      <c r="H1657" s="7"/>
      <c r="I1657" s="7"/>
    </row>
    <row r="1658" spans="1:9">
      <c r="A1658" s="4"/>
      <c r="B1658" s="7"/>
      <c r="C1658" s="7"/>
      <c r="D1658" s="7"/>
      <c r="E1658" s="7"/>
      <c r="F1658" s="7"/>
      <c r="G1658" s="7"/>
      <c r="H1658" s="7"/>
      <c r="I1658" s="7"/>
    </row>
    <row r="1659" spans="1:9">
      <c r="A1659" s="4"/>
      <c r="B1659" s="7"/>
      <c r="C1659" s="7"/>
      <c r="D1659" s="7"/>
      <c r="E1659" s="7"/>
      <c r="F1659" s="7"/>
      <c r="G1659" s="7"/>
      <c r="H1659" s="7"/>
      <c r="I1659" s="7"/>
    </row>
    <row r="1660" spans="1:9">
      <c r="A1660" s="4"/>
      <c r="B1660" s="7"/>
      <c r="C1660" s="7"/>
      <c r="D1660" s="7"/>
      <c r="E1660" s="7"/>
      <c r="F1660" s="7"/>
      <c r="G1660" s="7"/>
      <c r="H1660" s="7"/>
      <c r="I1660" s="7"/>
    </row>
    <row r="1661" spans="1:9">
      <c r="A1661" s="4"/>
      <c r="B1661" s="7"/>
      <c r="C1661" s="7"/>
      <c r="D1661" s="7"/>
      <c r="E1661" s="7"/>
      <c r="F1661" s="7"/>
      <c r="G1661" s="7"/>
      <c r="H1661" s="7"/>
      <c r="I1661" s="7"/>
    </row>
    <row r="1662" spans="1:9">
      <c r="A1662" s="4"/>
      <c r="B1662" s="7"/>
      <c r="C1662" s="7"/>
      <c r="D1662" s="7"/>
      <c r="E1662" s="7"/>
      <c r="F1662" s="7"/>
      <c r="G1662" s="7"/>
      <c r="H1662" s="7"/>
      <c r="I1662" s="7"/>
    </row>
    <row r="1663" spans="1:9">
      <c r="A1663" s="4"/>
      <c r="B1663" s="7"/>
      <c r="C1663" s="7"/>
      <c r="D1663" s="7"/>
      <c r="E1663" s="7"/>
      <c r="F1663" s="7"/>
      <c r="G1663" s="7"/>
      <c r="H1663" s="7"/>
      <c r="I1663" s="7"/>
    </row>
    <row r="1664" spans="1:9">
      <c r="A1664" s="4"/>
      <c r="B1664" s="7"/>
      <c r="C1664" s="7"/>
      <c r="D1664" s="7"/>
      <c r="E1664" s="7"/>
      <c r="F1664" s="7"/>
      <c r="G1664" s="7"/>
      <c r="H1664" s="7"/>
      <c r="I1664" s="7"/>
    </row>
    <row r="1665" spans="1:9">
      <c r="A1665" s="4"/>
      <c r="B1665" s="7"/>
      <c r="C1665" s="7"/>
      <c r="D1665" s="7"/>
      <c r="E1665" s="7"/>
      <c r="F1665" s="7"/>
      <c r="G1665" s="7"/>
      <c r="H1665" s="7"/>
      <c r="I1665" s="7"/>
    </row>
    <row r="1666" spans="1:9">
      <c r="A1666" s="4"/>
      <c r="B1666" s="7"/>
      <c r="C1666" s="7"/>
      <c r="D1666" s="7"/>
      <c r="E1666" s="7"/>
      <c r="F1666" s="7"/>
      <c r="G1666" s="7"/>
      <c r="H1666" s="7"/>
      <c r="I1666" s="7"/>
    </row>
    <row r="1667" spans="1:9">
      <c r="A1667" s="4"/>
      <c r="B1667" s="7"/>
      <c r="C1667" s="7"/>
      <c r="D1667" s="7"/>
      <c r="E1667" s="7"/>
      <c r="F1667" s="7"/>
      <c r="G1667" s="7"/>
      <c r="H1667" s="7"/>
      <c r="I1667" s="7"/>
    </row>
    <row r="1668" spans="1:9">
      <c r="A1668" s="4"/>
      <c r="B1668" s="7"/>
      <c r="C1668" s="7"/>
      <c r="D1668" s="7"/>
      <c r="E1668" s="7"/>
      <c r="F1668" s="7"/>
      <c r="G1668" s="7"/>
      <c r="H1668" s="7"/>
      <c r="I1668" s="7"/>
    </row>
    <row r="1669" spans="1:9">
      <c r="A1669" s="4"/>
      <c r="B1669" s="7"/>
      <c r="C1669" s="7"/>
      <c r="D1669" s="7"/>
      <c r="E1669" s="7"/>
      <c r="F1669" s="7"/>
      <c r="G1669" s="7"/>
      <c r="H1669" s="7"/>
      <c r="I1669" s="7"/>
    </row>
    <row r="1670" spans="1:9">
      <c r="A1670" s="4"/>
      <c r="B1670" s="7"/>
      <c r="C1670" s="7"/>
      <c r="D1670" s="7"/>
      <c r="E1670" s="7"/>
      <c r="F1670" s="7"/>
      <c r="G1670" s="7"/>
      <c r="H1670" s="7"/>
      <c r="I1670" s="7"/>
    </row>
    <row r="1671" spans="1:9">
      <c r="A1671" s="4"/>
      <c r="B1671" s="7"/>
      <c r="C1671" s="7"/>
      <c r="D1671" s="7"/>
      <c r="E1671" s="7"/>
      <c r="F1671" s="7"/>
      <c r="G1671" s="7"/>
      <c r="H1671" s="7"/>
      <c r="I1671" s="7"/>
    </row>
    <row r="1672" spans="1:9">
      <c r="A1672" s="4"/>
      <c r="B1672" s="7"/>
      <c r="C1672" s="7"/>
      <c r="D1672" s="7"/>
      <c r="E1672" s="7"/>
      <c r="F1672" s="7"/>
      <c r="G1672" s="7"/>
      <c r="H1672" s="7"/>
      <c r="I1672" s="7"/>
    </row>
    <row r="1673" spans="1:9">
      <c r="A1673" s="4"/>
      <c r="B1673" s="7"/>
      <c r="C1673" s="7"/>
      <c r="D1673" s="7"/>
      <c r="E1673" s="7"/>
      <c r="F1673" s="7"/>
      <c r="G1673" s="7"/>
      <c r="H1673" s="7"/>
      <c r="I1673" s="7"/>
    </row>
    <row r="1674" spans="1:9">
      <c r="A1674" s="4"/>
      <c r="B1674" s="7"/>
      <c r="C1674" s="7"/>
      <c r="D1674" s="7"/>
      <c r="E1674" s="7"/>
      <c r="F1674" s="7"/>
      <c r="G1674" s="7"/>
      <c r="H1674" s="7"/>
      <c r="I1674" s="7"/>
    </row>
    <row r="1675" spans="1:9">
      <c r="A1675" s="4"/>
      <c r="B1675" s="7"/>
      <c r="C1675" s="7"/>
      <c r="D1675" s="7"/>
      <c r="E1675" s="7"/>
      <c r="F1675" s="7"/>
      <c r="G1675" s="7"/>
      <c r="H1675" s="7"/>
      <c r="I1675" s="7"/>
    </row>
    <row r="1676" spans="1:9">
      <c r="A1676" s="4"/>
      <c r="B1676" s="7"/>
      <c r="C1676" s="7"/>
      <c r="D1676" s="7"/>
      <c r="E1676" s="7"/>
      <c r="F1676" s="7"/>
      <c r="G1676" s="7"/>
      <c r="H1676" s="7"/>
      <c r="I1676" s="7"/>
    </row>
    <row r="1677" spans="1:9">
      <c r="A1677" s="4"/>
      <c r="B1677" s="7"/>
      <c r="C1677" s="7"/>
      <c r="D1677" s="7"/>
      <c r="E1677" s="7"/>
      <c r="F1677" s="7"/>
      <c r="G1677" s="7"/>
      <c r="H1677" s="7"/>
      <c r="I1677" s="7"/>
    </row>
    <row r="1678" spans="1:9">
      <c r="A1678" s="4"/>
      <c r="B1678" s="7"/>
      <c r="C1678" s="7"/>
      <c r="D1678" s="7"/>
      <c r="E1678" s="7"/>
      <c r="F1678" s="7"/>
      <c r="G1678" s="7"/>
      <c r="H1678" s="7"/>
      <c r="I1678" s="7"/>
    </row>
    <row r="1679" spans="1:9">
      <c r="A1679" s="4"/>
      <c r="B1679" s="7"/>
      <c r="C1679" s="7"/>
      <c r="D1679" s="7"/>
      <c r="E1679" s="7"/>
      <c r="F1679" s="7"/>
      <c r="G1679" s="7"/>
      <c r="H1679" s="7"/>
      <c r="I1679" s="7"/>
    </row>
    <row r="1680" spans="1:9">
      <c r="A1680" s="4"/>
      <c r="B1680" s="7"/>
      <c r="C1680" s="7"/>
      <c r="D1680" s="7"/>
      <c r="E1680" s="7"/>
      <c r="F1680" s="7"/>
      <c r="G1680" s="7"/>
      <c r="H1680" s="7"/>
      <c r="I1680" s="7"/>
    </row>
    <row r="1681" spans="1:9">
      <c r="A1681" s="4"/>
      <c r="B1681" s="7"/>
      <c r="C1681" s="7"/>
      <c r="D1681" s="7"/>
      <c r="E1681" s="7"/>
      <c r="F1681" s="7"/>
      <c r="G1681" s="7"/>
      <c r="H1681" s="7"/>
      <c r="I1681" s="7"/>
    </row>
    <row r="1682" spans="1:9">
      <c r="A1682" s="4"/>
      <c r="B1682" s="7"/>
      <c r="C1682" s="7"/>
      <c r="D1682" s="7"/>
      <c r="E1682" s="7"/>
      <c r="F1682" s="7"/>
      <c r="G1682" s="7"/>
      <c r="H1682" s="7"/>
      <c r="I1682" s="7"/>
    </row>
    <row r="1683" spans="1:9">
      <c r="A1683" s="4"/>
      <c r="B1683" s="7"/>
      <c r="C1683" s="7"/>
      <c r="D1683" s="7"/>
      <c r="E1683" s="7"/>
      <c r="F1683" s="7"/>
      <c r="G1683" s="7"/>
      <c r="H1683" s="7"/>
      <c r="I1683" s="7"/>
    </row>
    <row r="1684" spans="1:9">
      <c r="A1684" s="4"/>
      <c r="B1684" s="7"/>
      <c r="C1684" s="7"/>
      <c r="D1684" s="7"/>
      <c r="E1684" s="7"/>
      <c r="F1684" s="7"/>
      <c r="G1684" s="7"/>
      <c r="H1684" s="7"/>
      <c r="I1684" s="7"/>
    </row>
    <row r="1685" spans="1:9">
      <c r="A1685" s="4"/>
      <c r="B1685" s="7"/>
      <c r="C1685" s="7"/>
      <c r="D1685" s="7"/>
      <c r="E1685" s="7"/>
      <c r="F1685" s="7"/>
      <c r="G1685" s="7"/>
      <c r="H1685" s="7"/>
      <c r="I1685" s="7"/>
    </row>
    <row r="1686" spans="1:9">
      <c r="A1686" s="4"/>
      <c r="B1686" s="7"/>
      <c r="C1686" s="7"/>
      <c r="D1686" s="7"/>
      <c r="E1686" s="7"/>
      <c r="F1686" s="7"/>
      <c r="G1686" s="7"/>
      <c r="H1686" s="7"/>
      <c r="I1686" s="7"/>
    </row>
    <row r="1687" spans="1:9">
      <c r="A1687" s="4"/>
      <c r="B1687" s="7"/>
      <c r="C1687" s="7"/>
      <c r="D1687" s="7"/>
      <c r="E1687" s="7"/>
      <c r="F1687" s="7"/>
      <c r="G1687" s="7"/>
      <c r="H1687" s="7"/>
      <c r="I1687" s="7"/>
    </row>
    <row r="1688" spans="1:9">
      <c r="A1688" s="4"/>
      <c r="B1688" s="7"/>
      <c r="C1688" s="7"/>
      <c r="D1688" s="7"/>
      <c r="E1688" s="7"/>
      <c r="F1688" s="7"/>
      <c r="G1688" s="7"/>
      <c r="H1688" s="7"/>
      <c r="I1688" s="7"/>
    </row>
    <row r="1689" spans="1:9">
      <c r="A1689" s="4"/>
      <c r="B1689" s="7"/>
      <c r="C1689" s="7"/>
      <c r="D1689" s="7"/>
      <c r="E1689" s="7"/>
      <c r="F1689" s="7"/>
      <c r="G1689" s="7"/>
      <c r="H1689" s="7"/>
      <c r="I1689" s="7"/>
    </row>
    <row r="1690" spans="1:9">
      <c r="A1690" s="4"/>
      <c r="B1690" s="7"/>
      <c r="C1690" s="7"/>
      <c r="D1690" s="7"/>
      <c r="E1690" s="7"/>
      <c r="F1690" s="7"/>
      <c r="G1690" s="7"/>
      <c r="H1690" s="7"/>
      <c r="I1690" s="7"/>
    </row>
    <row r="1691" spans="1:9">
      <c r="A1691" s="4"/>
      <c r="B1691" s="7"/>
      <c r="C1691" s="7"/>
      <c r="D1691" s="7"/>
      <c r="E1691" s="7"/>
      <c r="F1691" s="7"/>
      <c r="G1691" s="7"/>
      <c r="H1691" s="7"/>
      <c r="I1691" s="7"/>
    </row>
    <row r="1692" spans="1:9">
      <c r="A1692" s="4"/>
      <c r="B1692" s="7"/>
      <c r="C1692" s="7"/>
      <c r="D1692" s="7"/>
      <c r="E1692" s="7"/>
      <c r="F1692" s="7"/>
      <c r="G1692" s="7"/>
      <c r="H1692" s="7"/>
      <c r="I1692" s="7"/>
    </row>
    <row r="1693" spans="1:9">
      <c r="A1693" s="4"/>
      <c r="B1693" s="7"/>
      <c r="C1693" s="7"/>
      <c r="D1693" s="7"/>
      <c r="E1693" s="7"/>
      <c r="F1693" s="7"/>
      <c r="G1693" s="7"/>
      <c r="H1693" s="7"/>
      <c r="I1693" s="7"/>
    </row>
    <row r="1694" spans="1:9">
      <c r="A1694" s="4"/>
      <c r="B1694" s="7"/>
      <c r="C1694" s="7"/>
      <c r="D1694" s="7"/>
      <c r="E1694" s="7"/>
      <c r="F1694" s="7"/>
      <c r="G1694" s="7"/>
      <c r="H1694" s="7"/>
      <c r="I1694" s="7"/>
    </row>
    <row r="1695" spans="1:9">
      <c r="A1695" s="4"/>
      <c r="B1695" s="7"/>
      <c r="C1695" s="7"/>
      <c r="D1695" s="7"/>
      <c r="E1695" s="7"/>
      <c r="F1695" s="7"/>
      <c r="G1695" s="7"/>
      <c r="H1695" s="7"/>
      <c r="I1695" s="7"/>
    </row>
    <row r="1696" spans="1:9">
      <c r="A1696" s="4"/>
      <c r="B1696" s="7"/>
      <c r="C1696" s="7"/>
      <c r="D1696" s="7"/>
      <c r="E1696" s="7"/>
      <c r="F1696" s="7"/>
      <c r="G1696" s="7"/>
      <c r="H1696" s="7"/>
      <c r="I1696" s="7"/>
    </row>
    <row r="1697" spans="1:9">
      <c r="A1697" s="4"/>
      <c r="B1697" s="7"/>
      <c r="C1697" s="7"/>
      <c r="D1697" s="7"/>
      <c r="E1697" s="7"/>
      <c r="F1697" s="7"/>
      <c r="G1697" s="7"/>
      <c r="H1697" s="7"/>
      <c r="I1697" s="7"/>
    </row>
    <row r="1698" spans="1:9">
      <c r="A1698" s="4"/>
      <c r="B1698" s="7"/>
      <c r="C1698" s="7"/>
      <c r="D1698" s="7"/>
      <c r="E1698" s="7"/>
      <c r="F1698" s="7"/>
      <c r="G1698" s="7"/>
      <c r="H1698" s="7"/>
      <c r="I1698" s="7"/>
    </row>
    <row r="1699" spans="1:9">
      <c r="A1699" s="4"/>
      <c r="B1699" s="7"/>
      <c r="C1699" s="7"/>
      <c r="D1699" s="7"/>
      <c r="E1699" s="7"/>
      <c r="F1699" s="7"/>
      <c r="G1699" s="7"/>
      <c r="H1699" s="7"/>
      <c r="I1699" s="7"/>
    </row>
    <row r="1700" spans="1:9">
      <c r="A1700" s="4"/>
      <c r="B1700" s="7"/>
      <c r="C1700" s="7"/>
      <c r="D1700" s="7"/>
      <c r="E1700" s="7"/>
      <c r="F1700" s="7"/>
      <c r="G1700" s="7"/>
      <c r="H1700" s="7"/>
      <c r="I1700" s="7"/>
    </row>
    <row r="1701" spans="1:9">
      <c r="A1701" s="4"/>
      <c r="B1701" s="7"/>
      <c r="C1701" s="7"/>
      <c r="D1701" s="7"/>
      <c r="E1701" s="7"/>
      <c r="F1701" s="7"/>
      <c r="G1701" s="7"/>
      <c r="H1701" s="7"/>
      <c r="I1701" s="7"/>
    </row>
    <row r="1702" spans="1:9">
      <c r="A1702" s="4"/>
      <c r="B1702" s="7"/>
      <c r="C1702" s="7"/>
      <c r="D1702" s="7"/>
      <c r="E1702" s="7"/>
      <c r="F1702" s="7"/>
      <c r="G1702" s="7"/>
      <c r="H1702" s="7"/>
      <c r="I1702" s="7"/>
    </row>
    <row r="1703" spans="1:9">
      <c r="A1703" s="4"/>
      <c r="B1703" s="7"/>
      <c r="C1703" s="7"/>
      <c r="D1703" s="7"/>
      <c r="E1703" s="7"/>
      <c r="F1703" s="7"/>
      <c r="G1703" s="7"/>
      <c r="H1703" s="7"/>
      <c r="I1703" s="7"/>
    </row>
    <row r="1704" spans="1:9">
      <c r="A1704" s="4"/>
      <c r="B1704" s="7"/>
      <c r="C1704" s="7"/>
      <c r="D1704" s="7"/>
      <c r="E1704" s="7"/>
      <c r="F1704" s="7"/>
      <c r="G1704" s="7"/>
      <c r="H1704" s="7"/>
      <c r="I1704" s="7"/>
    </row>
    <row r="1705" spans="1:9">
      <c r="A1705" s="4"/>
      <c r="B1705" s="7"/>
      <c r="C1705" s="7"/>
      <c r="D1705" s="7"/>
      <c r="E1705" s="7"/>
      <c r="F1705" s="7"/>
      <c r="G1705" s="7"/>
      <c r="H1705" s="7"/>
      <c r="I1705" s="7"/>
    </row>
    <row r="1706" spans="1:9">
      <c r="A1706" s="4"/>
      <c r="B1706" s="7"/>
      <c r="C1706" s="7"/>
      <c r="D1706" s="7"/>
      <c r="E1706" s="7"/>
      <c r="F1706" s="7"/>
      <c r="G1706" s="7"/>
      <c r="H1706" s="7"/>
      <c r="I1706" s="7"/>
    </row>
    <row r="1707" spans="1:9">
      <c r="A1707" s="4"/>
      <c r="B1707" s="7"/>
      <c r="C1707" s="7"/>
      <c r="D1707" s="7"/>
      <c r="E1707" s="7"/>
      <c r="F1707" s="7"/>
      <c r="G1707" s="7"/>
      <c r="H1707" s="7"/>
      <c r="I1707" s="7"/>
    </row>
    <row r="1708" spans="1:9">
      <c r="A1708" s="4"/>
      <c r="B1708" s="7"/>
      <c r="C1708" s="7"/>
      <c r="D1708" s="7"/>
      <c r="E1708" s="7"/>
      <c r="F1708" s="7"/>
      <c r="G1708" s="7"/>
      <c r="H1708" s="7"/>
      <c r="I1708" s="7"/>
    </row>
    <row r="1709" spans="1:9">
      <c r="A1709" s="4"/>
      <c r="B1709" s="7"/>
      <c r="C1709" s="7"/>
      <c r="D1709" s="7"/>
      <c r="E1709" s="7"/>
      <c r="F1709" s="7"/>
      <c r="G1709" s="7"/>
      <c r="H1709" s="7"/>
      <c r="I1709" s="7"/>
    </row>
    <row r="1710" spans="1:9">
      <c r="A1710" s="4"/>
      <c r="B1710" s="7"/>
      <c r="C1710" s="7"/>
      <c r="D1710" s="7"/>
      <c r="E1710" s="7"/>
      <c r="F1710" s="7"/>
      <c r="G1710" s="7"/>
      <c r="H1710" s="7"/>
      <c r="I1710" s="7"/>
    </row>
    <row r="1711" spans="1:9">
      <c r="A1711" s="4"/>
      <c r="B1711" s="7"/>
      <c r="C1711" s="7"/>
      <c r="D1711" s="7"/>
      <c r="E1711" s="7"/>
      <c r="F1711" s="7"/>
      <c r="G1711" s="7"/>
      <c r="H1711" s="7"/>
      <c r="I1711" s="7"/>
    </row>
    <row r="1712" spans="1:9">
      <c r="A1712" s="4"/>
      <c r="B1712" s="7"/>
      <c r="C1712" s="7"/>
      <c r="D1712" s="7"/>
      <c r="E1712" s="7"/>
      <c r="F1712" s="7"/>
      <c r="G1712" s="7"/>
      <c r="H1712" s="7"/>
      <c r="I1712" s="7"/>
    </row>
    <row r="1713" spans="1:9">
      <c r="A1713" s="4"/>
      <c r="B1713" s="7"/>
      <c r="C1713" s="7"/>
      <c r="D1713" s="7"/>
      <c r="E1713" s="7"/>
      <c r="F1713" s="7"/>
      <c r="G1713" s="7"/>
      <c r="H1713" s="7"/>
      <c r="I1713" s="7"/>
    </row>
    <row r="1714" spans="1:9">
      <c r="A1714" s="4"/>
      <c r="B1714" s="7"/>
      <c r="C1714" s="7"/>
      <c r="D1714" s="7"/>
      <c r="E1714" s="7"/>
      <c r="F1714" s="7"/>
      <c r="G1714" s="7"/>
      <c r="H1714" s="7"/>
      <c r="I1714" s="7"/>
    </row>
    <row r="1715" spans="1:9">
      <c r="A1715" s="4"/>
      <c r="B1715" s="7"/>
      <c r="C1715" s="7"/>
      <c r="D1715" s="7"/>
      <c r="E1715" s="7"/>
      <c r="F1715" s="7"/>
      <c r="G1715" s="7"/>
      <c r="H1715" s="7"/>
      <c r="I1715" s="7"/>
    </row>
    <row r="1716" spans="1:9">
      <c r="A1716" s="4"/>
      <c r="B1716" s="7"/>
      <c r="C1716" s="7"/>
      <c r="D1716" s="7"/>
      <c r="E1716" s="7"/>
      <c r="F1716" s="7"/>
      <c r="G1716" s="7"/>
      <c r="H1716" s="7"/>
      <c r="I1716" s="7"/>
    </row>
    <row r="1717" spans="1:9">
      <c r="A1717" s="4"/>
      <c r="B1717" s="7"/>
      <c r="C1717" s="7"/>
      <c r="D1717" s="7"/>
      <c r="E1717" s="7"/>
      <c r="F1717" s="7"/>
      <c r="G1717" s="7"/>
      <c r="H1717" s="7"/>
      <c r="I1717" s="7"/>
    </row>
    <row r="1718" spans="1:9">
      <c r="A1718" s="4"/>
      <c r="B1718" s="7"/>
      <c r="C1718" s="7"/>
      <c r="D1718" s="7"/>
      <c r="E1718" s="7"/>
      <c r="F1718" s="7"/>
      <c r="G1718" s="7"/>
      <c r="H1718" s="7"/>
      <c r="I1718" s="7"/>
    </row>
    <row r="1719" spans="1:9">
      <c r="A1719" s="4"/>
      <c r="B1719" s="7"/>
      <c r="C1719" s="7"/>
      <c r="D1719" s="7"/>
      <c r="E1719" s="7"/>
      <c r="F1719" s="7"/>
      <c r="G1719" s="7"/>
      <c r="H1719" s="7"/>
      <c r="I1719" s="7"/>
    </row>
    <row r="1720" spans="1:9">
      <c r="A1720" s="4"/>
      <c r="B1720" s="7"/>
      <c r="C1720" s="7"/>
      <c r="D1720" s="7"/>
      <c r="E1720" s="7"/>
      <c r="F1720" s="7"/>
      <c r="G1720" s="7"/>
      <c r="H1720" s="7"/>
      <c r="I1720" s="7"/>
    </row>
    <row r="1721" spans="1:9">
      <c r="A1721" s="4"/>
      <c r="B1721" s="7"/>
      <c r="C1721" s="7"/>
      <c r="D1721" s="7"/>
      <c r="E1721" s="7"/>
      <c r="F1721" s="7"/>
      <c r="G1721" s="7"/>
      <c r="H1721" s="7"/>
      <c r="I1721" s="7"/>
    </row>
    <row r="1722" spans="1:9">
      <c r="A1722" s="4"/>
      <c r="B1722" s="7"/>
      <c r="C1722" s="7"/>
      <c r="D1722" s="7"/>
      <c r="E1722" s="7"/>
      <c r="F1722" s="7"/>
      <c r="G1722" s="7"/>
      <c r="H1722" s="7"/>
      <c r="I1722" s="7"/>
    </row>
    <row r="1723" spans="1:9">
      <c r="A1723" s="4"/>
      <c r="B1723" s="7"/>
      <c r="C1723" s="7"/>
      <c r="D1723" s="7"/>
      <c r="E1723" s="7"/>
      <c r="F1723" s="7"/>
      <c r="G1723" s="7"/>
      <c r="H1723" s="7"/>
      <c r="I1723" s="7"/>
    </row>
    <row r="1724" spans="1:9">
      <c r="A1724" s="4"/>
      <c r="B1724" s="7"/>
      <c r="C1724" s="7"/>
      <c r="D1724" s="7"/>
      <c r="E1724" s="7"/>
      <c r="F1724" s="7"/>
      <c r="G1724" s="7"/>
      <c r="H1724" s="7"/>
      <c r="I1724" s="7"/>
    </row>
    <row r="1725" spans="1:9">
      <c r="A1725" s="4"/>
      <c r="B1725" s="7"/>
      <c r="C1725" s="7"/>
      <c r="D1725" s="7"/>
      <c r="E1725" s="7"/>
      <c r="F1725" s="7"/>
      <c r="G1725" s="7"/>
      <c r="H1725" s="7"/>
      <c r="I1725" s="7"/>
    </row>
    <row r="1726" spans="1:9">
      <c r="A1726" s="4"/>
      <c r="B1726" s="7"/>
      <c r="C1726" s="7"/>
      <c r="D1726" s="7"/>
      <c r="E1726" s="7"/>
      <c r="F1726" s="7"/>
      <c r="G1726" s="7"/>
      <c r="H1726" s="7"/>
      <c r="I1726" s="7"/>
    </row>
    <row r="1727" spans="1:9">
      <c r="A1727" s="4"/>
      <c r="B1727" s="7"/>
      <c r="C1727" s="7"/>
      <c r="D1727" s="7"/>
      <c r="E1727" s="7"/>
      <c r="F1727" s="7"/>
      <c r="G1727" s="7"/>
      <c r="H1727" s="7"/>
      <c r="I1727" s="7"/>
    </row>
    <row r="1728" spans="1:9">
      <c r="A1728" s="4"/>
      <c r="B1728" s="7"/>
      <c r="C1728" s="7"/>
      <c r="D1728" s="7"/>
      <c r="E1728" s="7"/>
      <c r="F1728" s="7"/>
      <c r="G1728" s="7"/>
      <c r="H1728" s="7"/>
      <c r="I1728" s="7"/>
    </row>
    <row r="1729" spans="1:9">
      <c r="A1729" s="4"/>
      <c r="B1729" s="7"/>
      <c r="C1729" s="7"/>
      <c r="D1729" s="7"/>
      <c r="E1729" s="7"/>
      <c r="F1729" s="7"/>
      <c r="G1729" s="7"/>
      <c r="H1729" s="7"/>
      <c r="I1729" s="7"/>
    </row>
    <row r="1730" spans="1:9">
      <c r="A1730" s="4"/>
      <c r="B1730" s="7"/>
      <c r="C1730" s="7"/>
      <c r="D1730" s="7"/>
      <c r="E1730" s="7"/>
      <c r="F1730" s="7"/>
      <c r="G1730" s="7"/>
      <c r="H1730" s="7"/>
      <c r="I1730" s="7"/>
    </row>
    <row r="1731" spans="1:9">
      <c r="A1731" s="4"/>
      <c r="B1731" s="7"/>
      <c r="C1731" s="7"/>
      <c r="D1731" s="7"/>
      <c r="E1731" s="7"/>
      <c r="F1731" s="7"/>
      <c r="G1731" s="7"/>
      <c r="H1731" s="7"/>
      <c r="I1731" s="7"/>
    </row>
    <row r="1732" spans="1:9">
      <c r="A1732" s="4"/>
      <c r="B1732" s="7"/>
      <c r="C1732" s="7"/>
      <c r="D1732" s="7"/>
      <c r="E1732" s="7"/>
      <c r="F1732" s="7"/>
      <c r="G1732" s="7"/>
      <c r="H1732" s="7"/>
      <c r="I1732" s="7"/>
    </row>
    <row r="1733" spans="1:9">
      <c r="A1733" s="4"/>
      <c r="B1733" s="7"/>
      <c r="C1733" s="7"/>
      <c r="D1733" s="7"/>
      <c r="E1733" s="7"/>
      <c r="F1733" s="7"/>
      <c r="G1733" s="7"/>
      <c r="H1733" s="7"/>
      <c r="I1733" s="7"/>
    </row>
    <row r="1734" spans="1:9">
      <c r="A1734" s="4"/>
      <c r="B1734" s="7"/>
      <c r="C1734" s="7"/>
      <c r="D1734" s="7"/>
      <c r="E1734" s="7"/>
      <c r="F1734" s="7"/>
      <c r="G1734" s="7"/>
      <c r="H1734" s="7"/>
      <c r="I1734" s="7"/>
    </row>
    <row r="1735" spans="1:9">
      <c r="A1735" s="4"/>
      <c r="B1735" s="7"/>
      <c r="C1735" s="7"/>
      <c r="D1735" s="7"/>
      <c r="E1735" s="7"/>
      <c r="F1735" s="7"/>
      <c r="G1735" s="7"/>
      <c r="H1735" s="7"/>
      <c r="I1735" s="7"/>
    </row>
    <row r="1736" spans="1:9">
      <c r="A1736" s="4"/>
      <c r="B1736" s="7"/>
      <c r="C1736" s="7"/>
      <c r="D1736" s="7"/>
      <c r="E1736" s="7"/>
      <c r="F1736" s="7"/>
      <c r="G1736" s="7"/>
      <c r="H1736" s="7"/>
      <c r="I1736" s="7"/>
    </row>
    <row r="1737" spans="1:9">
      <c r="A1737" s="4"/>
      <c r="B1737" s="7"/>
      <c r="C1737" s="7"/>
      <c r="D1737" s="7"/>
      <c r="E1737" s="7"/>
      <c r="F1737" s="7"/>
      <c r="G1737" s="7"/>
      <c r="H1737" s="7"/>
      <c r="I1737" s="7"/>
    </row>
    <row r="1738" spans="1:9">
      <c r="A1738" s="4"/>
      <c r="B1738" s="7"/>
      <c r="C1738" s="7"/>
      <c r="D1738" s="7"/>
      <c r="E1738" s="7"/>
      <c r="F1738" s="7"/>
      <c r="G1738" s="7"/>
      <c r="H1738" s="7"/>
      <c r="I1738" s="7"/>
    </row>
    <row r="1739" spans="1:9">
      <c r="A1739" s="4"/>
      <c r="B1739" s="7"/>
      <c r="C1739" s="7"/>
      <c r="D1739" s="7"/>
      <c r="E1739" s="7"/>
      <c r="F1739" s="7"/>
      <c r="G1739" s="7"/>
      <c r="H1739" s="7"/>
      <c r="I1739" s="7"/>
    </row>
    <row r="1740" spans="1:9">
      <c r="A1740" s="4"/>
      <c r="B1740" s="7"/>
      <c r="C1740" s="7"/>
      <c r="D1740" s="7"/>
      <c r="E1740" s="7"/>
      <c r="F1740" s="7"/>
      <c r="G1740" s="7"/>
      <c r="H1740" s="7"/>
      <c r="I1740" s="7"/>
    </row>
    <row r="1741" spans="1:9">
      <c r="A1741" s="4"/>
      <c r="B1741" s="7"/>
      <c r="C1741" s="7"/>
      <c r="D1741" s="7"/>
      <c r="E1741" s="7"/>
      <c r="F1741" s="7"/>
      <c r="G1741" s="7"/>
      <c r="H1741" s="7"/>
      <c r="I1741" s="7"/>
    </row>
    <row r="1742" spans="1:9">
      <c r="A1742" s="4"/>
      <c r="B1742" s="7"/>
      <c r="C1742" s="7"/>
      <c r="D1742" s="7"/>
      <c r="E1742" s="7"/>
      <c r="F1742" s="7"/>
      <c r="G1742" s="7"/>
      <c r="H1742" s="7"/>
      <c r="I1742" s="7"/>
    </row>
    <row r="1743" spans="1:9">
      <c r="A1743" s="4"/>
      <c r="B1743" s="7"/>
      <c r="C1743" s="7"/>
      <c r="D1743" s="7"/>
      <c r="E1743" s="7"/>
      <c r="F1743" s="7"/>
      <c r="G1743" s="7"/>
      <c r="H1743" s="7"/>
      <c r="I1743" s="7"/>
    </row>
    <row r="1744" spans="1:9">
      <c r="A1744" s="4"/>
      <c r="B1744" s="7"/>
      <c r="C1744" s="7"/>
      <c r="D1744" s="7"/>
      <c r="E1744" s="7"/>
      <c r="F1744" s="7"/>
      <c r="G1744" s="7"/>
      <c r="H1744" s="7"/>
      <c r="I1744" s="7"/>
    </row>
    <row r="1745" spans="1:9">
      <c r="A1745" s="4"/>
      <c r="B1745" s="7"/>
      <c r="C1745" s="7"/>
      <c r="D1745" s="7"/>
      <c r="E1745" s="7"/>
      <c r="F1745" s="7"/>
      <c r="G1745" s="7"/>
      <c r="H1745" s="7"/>
      <c r="I1745" s="7"/>
    </row>
    <row r="1746" spans="1:9">
      <c r="A1746" s="4"/>
      <c r="B1746" s="7"/>
      <c r="C1746" s="7"/>
      <c r="D1746" s="7"/>
      <c r="E1746" s="7"/>
      <c r="F1746" s="7"/>
      <c r="G1746" s="7"/>
      <c r="H1746" s="7"/>
      <c r="I1746" s="7"/>
    </row>
    <row r="1747" spans="1:9">
      <c r="A1747" s="4"/>
      <c r="B1747" s="7"/>
      <c r="C1747" s="7"/>
      <c r="D1747" s="7"/>
      <c r="E1747" s="7"/>
      <c r="F1747" s="7"/>
      <c r="G1747" s="7"/>
      <c r="H1747" s="7"/>
      <c r="I1747" s="7"/>
    </row>
    <row r="1748" spans="1:9">
      <c r="A1748" s="4"/>
      <c r="B1748" s="7"/>
      <c r="C1748" s="7"/>
      <c r="D1748" s="7"/>
      <c r="E1748" s="7"/>
      <c r="F1748" s="7"/>
      <c r="G1748" s="7"/>
      <c r="H1748" s="7"/>
      <c r="I1748" s="7"/>
    </row>
    <row r="1749" spans="1:9">
      <c r="A1749" s="4"/>
      <c r="B1749" s="7"/>
      <c r="C1749" s="7"/>
      <c r="D1749" s="7"/>
      <c r="E1749" s="7"/>
      <c r="F1749" s="7"/>
      <c r="G1749" s="7"/>
      <c r="H1749" s="7"/>
      <c r="I1749" s="7"/>
    </row>
    <row r="1750" spans="1:9">
      <c r="A1750" s="4"/>
      <c r="B1750" s="7"/>
      <c r="C1750" s="7"/>
      <c r="D1750" s="7"/>
      <c r="E1750" s="7"/>
      <c r="F1750" s="7"/>
      <c r="G1750" s="7"/>
      <c r="H1750" s="7"/>
      <c r="I1750" s="7"/>
    </row>
    <row r="1751" spans="1:9">
      <c r="A1751" s="4"/>
      <c r="B1751" s="7"/>
      <c r="C1751" s="7"/>
      <c r="D1751" s="7"/>
      <c r="E1751" s="7"/>
      <c r="F1751" s="7"/>
      <c r="G1751" s="7"/>
      <c r="H1751" s="7"/>
      <c r="I1751" s="7"/>
    </row>
    <row r="1752" spans="1:9">
      <c r="A1752" s="4"/>
      <c r="B1752" s="7"/>
      <c r="C1752" s="7"/>
      <c r="D1752" s="7"/>
      <c r="E1752" s="7"/>
      <c r="F1752" s="7"/>
      <c r="G1752" s="7"/>
      <c r="H1752" s="7"/>
      <c r="I1752" s="7"/>
    </row>
    <row r="1753" spans="1:9">
      <c r="A1753" s="4"/>
      <c r="B1753" s="7"/>
      <c r="C1753" s="7"/>
      <c r="D1753" s="7"/>
      <c r="E1753" s="7"/>
      <c r="F1753" s="7"/>
      <c r="G1753" s="7"/>
      <c r="H1753" s="7"/>
      <c r="I1753" s="7"/>
    </row>
    <row r="1754" spans="1:9">
      <c r="A1754" s="4"/>
      <c r="B1754" s="7"/>
      <c r="C1754" s="7"/>
      <c r="D1754" s="7"/>
      <c r="E1754" s="7"/>
      <c r="F1754" s="7"/>
      <c r="G1754" s="7"/>
      <c r="H1754" s="7"/>
      <c r="I1754" s="7"/>
    </row>
    <row r="1755" spans="1:9">
      <c r="A1755" s="4"/>
      <c r="B1755" s="7"/>
      <c r="C1755" s="7"/>
      <c r="D1755" s="7"/>
      <c r="E1755" s="7"/>
      <c r="F1755" s="7"/>
      <c r="G1755" s="7"/>
      <c r="H1755" s="7"/>
      <c r="I1755" s="7"/>
    </row>
    <row r="1756" spans="1:9">
      <c r="A1756" s="4"/>
      <c r="B1756" s="7"/>
      <c r="C1756" s="7"/>
      <c r="D1756" s="7"/>
      <c r="E1756" s="7"/>
      <c r="F1756" s="7"/>
      <c r="G1756" s="7"/>
      <c r="H1756" s="7"/>
      <c r="I1756" s="7"/>
    </row>
    <row r="1757" spans="1:9">
      <c r="A1757" s="4"/>
      <c r="B1757" s="7"/>
      <c r="C1757" s="7"/>
      <c r="D1757" s="7"/>
      <c r="E1757" s="7"/>
      <c r="F1757" s="7"/>
      <c r="G1757" s="7"/>
      <c r="H1757" s="7"/>
      <c r="I1757" s="7"/>
    </row>
    <row r="1758" spans="1:9">
      <c r="A1758" s="4"/>
      <c r="B1758" s="7"/>
      <c r="C1758" s="7"/>
      <c r="D1758" s="7"/>
      <c r="E1758" s="7"/>
      <c r="F1758" s="7"/>
      <c r="G1758" s="7"/>
      <c r="H1758" s="7"/>
      <c r="I1758" s="7"/>
    </row>
    <row r="1759" spans="1:9">
      <c r="A1759" s="4"/>
      <c r="B1759" s="7"/>
      <c r="C1759" s="7"/>
      <c r="D1759" s="7"/>
      <c r="E1759" s="7"/>
      <c r="F1759" s="7"/>
      <c r="G1759" s="7"/>
      <c r="H1759" s="7"/>
      <c r="I1759" s="7"/>
    </row>
    <row r="1760" spans="1:9">
      <c r="A1760" s="4"/>
      <c r="B1760" s="7"/>
      <c r="C1760" s="7"/>
      <c r="D1760" s="7"/>
      <c r="E1760" s="7"/>
      <c r="F1760" s="7"/>
      <c r="G1760" s="7"/>
      <c r="H1760" s="7"/>
      <c r="I1760" s="7"/>
    </row>
    <row r="1761" spans="1:9">
      <c r="A1761" s="4"/>
      <c r="B1761" s="7"/>
      <c r="C1761" s="7"/>
      <c r="D1761" s="7"/>
      <c r="E1761" s="7"/>
      <c r="F1761" s="7"/>
      <c r="G1761" s="7"/>
      <c r="H1761" s="7"/>
      <c r="I1761" s="7"/>
    </row>
    <row r="1762" spans="1:9">
      <c r="A1762" s="4"/>
      <c r="B1762" s="7"/>
      <c r="C1762" s="7"/>
      <c r="D1762" s="7"/>
      <c r="E1762" s="7"/>
      <c r="F1762" s="7"/>
      <c r="G1762" s="7"/>
      <c r="H1762" s="7"/>
      <c r="I1762" s="7"/>
    </row>
    <row r="1763" spans="1:9">
      <c r="A1763" s="4"/>
      <c r="B1763" s="7"/>
      <c r="C1763" s="7"/>
      <c r="D1763" s="7"/>
      <c r="E1763" s="7"/>
      <c r="F1763" s="7"/>
      <c r="G1763" s="7"/>
      <c r="H1763" s="7"/>
      <c r="I1763" s="7"/>
    </row>
    <row r="1764" spans="1:9">
      <c r="A1764" s="4"/>
      <c r="B1764" s="7"/>
      <c r="C1764" s="7"/>
      <c r="D1764" s="7"/>
      <c r="E1764" s="7"/>
      <c r="F1764" s="7"/>
      <c r="G1764" s="7"/>
      <c r="H1764" s="7"/>
      <c r="I1764" s="7"/>
    </row>
    <row r="1765" spans="1:9">
      <c r="A1765" s="4"/>
      <c r="B1765" s="7"/>
      <c r="C1765" s="7"/>
      <c r="D1765" s="7"/>
      <c r="E1765" s="7"/>
      <c r="F1765" s="7"/>
      <c r="G1765" s="7"/>
      <c r="H1765" s="7"/>
      <c r="I1765" s="7"/>
    </row>
    <row r="1766" spans="1:9">
      <c r="A1766" s="4"/>
      <c r="B1766" s="7"/>
      <c r="C1766" s="7"/>
      <c r="D1766" s="7"/>
      <c r="E1766" s="7"/>
      <c r="F1766" s="7"/>
      <c r="G1766" s="7"/>
      <c r="H1766" s="7"/>
      <c r="I1766" s="7"/>
    </row>
    <row r="1767" spans="1:9">
      <c r="A1767" s="4"/>
      <c r="B1767" s="7"/>
      <c r="C1767" s="7"/>
      <c r="D1767" s="7"/>
      <c r="E1767" s="7"/>
      <c r="F1767" s="7"/>
      <c r="G1767" s="7"/>
      <c r="H1767" s="7"/>
      <c r="I1767" s="7"/>
    </row>
    <row r="1768" spans="1:9">
      <c r="A1768" s="4"/>
      <c r="B1768" s="7"/>
      <c r="C1768" s="7"/>
      <c r="D1768" s="7"/>
      <c r="E1768" s="7"/>
      <c r="F1768" s="7"/>
      <c r="G1768" s="7"/>
      <c r="H1768" s="7"/>
      <c r="I1768" s="7"/>
    </row>
    <row r="1769" spans="1:9">
      <c r="A1769" s="4"/>
      <c r="B1769" s="7"/>
      <c r="C1769" s="7"/>
      <c r="D1769" s="7"/>
      <c r="E1769" s="7"/>
      <c r="F1769" s="7"/>
      <c r="G1769" s="7"/>
      <c r="H1769" s="7"/>
      <c r="I1769" s="7"/>
    </row>
    <row r="1770" spans="1:9">
      <c r="A1770" s="4"/>
      <c r="B1770" s="7"/>
      <c r="C1770" s="7"/>
      <c r="D1770" s="7"/>
      <c r="E1770" s="7"/>
      <c r="F1770" s="7"/>
      <c r="G1770" s="7"/>
      <c r="H1770" s="7"/>
      <c r="I1770" s="7"/>
    </row>
    <row r="1771" spans="1:9">
      <c r="A1771" s="4"/>
      <c r="B1771" s="7"/>
      <c r="C1771" s="7"/>
      <c r="D1771" s="7"/>
      <c r="E1771" s="7"/>
      <c r="F1771" s="7"/>
      <c r="G1771" s="7"/>
      <c r="H1771" s="7"/>
      <c r="I1771" s="7"/>
    </row>
    <row r="1772" spans="1:9">
      <c r="A1772" s="4"/>
      <c r="B1772" s="7"/>
      <c r="C1772" s="7"/>
      <c r="D1772" s="7"/>
      <c r="E1772" s="7"/>
      <c r="F1772" s="7"/>
      <c r="G1772" s="7"/>
      <c r="H1772" s="7"/>
      <c r="I1772" s="7"/>
    </row>
    <row r="1773" spans="1:9">
      <c r="A1773" s="4"/>
      <c r="B1773" s="7"/>
      <c r="C1773" s="7"/>
      <c r="D1773" s="7"/>
      <c r="E1773" s="7"/>
      <c r="F1773" s="7"/>
      <c r="G1773" s="7"/>
      <c r="H1773" s="7"/>
      <c r="I1773" s="7"/>
    </row>
    <row r="1774" spans="1:9">
      <c r="A1774" s="4"/>
      <c r="B1774" s="7"/>
      <c r="C1774" s="7"/>
      <c r="D1774" s="7"/>
      <c r="E1774" s="7"/>
      <c r="F1774" s="7"/>
      <c r="G1774" s="7"/>
      <c r="H1774" s="7"/>
      <c r="I1774" s="7"/>
    </row>
    <row r="1775" spans="1:9">
      <c r="A1775" s="4"/>
      <c r="B1775" s="7"/>
      <c r="C1775" s="7"/>
      <c r="D1775" s="7"/>
      <c r="E1775" s="7"/>
      <c r="F1775" s="7"/>
      <c r="G1775" s="7"/>
      <c r="H1775" s="7"/>
      <c r="I1775" s="7"/>
    </row>
    <row r="1776" spans="1:9">
      <c r="A1776" s="4"/>
      <c r="B1776" s="7"/>
      <c r="C1776" s="7"/>
      <c r="D1776" s="7"/>
      <c r="E1776" s="7"/>
      <c r="F1776" s="7"/>
      <c r="G1776" s="7"/>
      <c r="H1776" s="7"/>
      <c r="I1776" s="7"/>
    </row>
    <row r="1777" spans="1:9">
      <c r="A1777" s="4"/>
      <c r="B1777" s="7"/>
      <c r="C1777" s="7"/>
      <c r="D1777" s="7"/>
      <c r="E1777" s="7"/>
      <c r="F1777" s="7"/>
      <c r="G1777" s="7"/>
      <c r="H1777" s="7"/>
      <c r="I1777" s="7"/>
    </row>
    <row r="1778" spans="1:9">
      <c r="A1778" s="4"/>
      <c r="B1778" s="7"/>
      <c r="C1778" s="7"/>
      <c r="D1778" s="7"/>
      <c r="E1778" s="7"/>
      <c r="F1778" s="7"/>
      <c r="G1778" s="7"/>
      <c r="H1778" s="7"/>
      <c r="I1778" s="7"/>
    </row>
    <row r="1779" spans="1:9">
      <c r="A1779" s="4"/>
      <c r="B1779" s="7"/>
      <c r="C1779" s="7"/>
      <c r="D1779" s="7"/>
      <c r="E1779" s="7"/>
      <c r="F1779" s="7"/>
      <c r="G1779" s="7"/>
      <c r="H1779" s="7"/>
      <c r="I1779" s="7"/>
    </row>
    <row r="1780" spans="1:9">
      <c r="A1780" s="4"/>
      <c r="B1780" s="7"/>
      <c r="C1780" s="7"/>
      <c r="D1780" s="7"/>
      <c r="E1780" s="7"/>
      <c r="F1780" s="7"/>
      <c r="G1780" s="7"/>
      <c r="H1780" s="7"/>
      <c r="I1780" s="7"/>
    </row>
    <row r="1781" spans="1:9">
      <c r="A1781" s="4"/>
      <c r="B1781" s="7"/>
      <c r="C1781" s="7"/>
      <c r="D1781" s="7"/>
      <c r="E1781" s="7"/>
      <c r="F1781" s="7"/>
      <c r="G1781" s="7"/>
      <c r="H1781" s="7"/>
      <c r="I1781" s="7"/>
    </row>
    <row r="1782" spans="1:9">
      <c r="A1782" s="4"/>
      <c r="B1782" s="7"/>
      <c r="C1782" s="7"/>
      <c r="D1782" s="7"/>
      <c r="E1782" s="7"/>
      <c r="F1782" s="7"/>
      <c r="G1782" s="7"/>
      <c r="H1782" s="7"/>
      <c r="I1782" s="7"/>
    </row>
    <row r="1783" spans="1:9">
      <c r="A1783" s="4"/>
      <c r="B1783" s="7"/>
      <c r="C1783" s="7"/>
      <c r="D1783" s="7"/>
      <c r="E1783" s="7"/>
      <c r="F1783" s="7"/>
      <c r="G1783" s="7"/>
      <c r="H1783" s="7"/>
      <c r="I1783" s="7"/>
    </row>
    <row r="1784" spans="1:9">
      <c r="A1784" s="4"/>
      <c r="B1784" s="7"/>
      <c r="C1784" s="7"/>
      <c r="D1784" s="7"/>
      <c r="E1784" s="7"/>
      <c r="F1784" s="7"/>
      <c r="G1784" s="7"/>
      <c r="H1784" s="7"/>
      <c r="I1784" s="7"/>
    </row>
    <row r="1785" spans="1:9">
      <c r="A1785" s="4"/>
      <c r="B1785" s="7"/>
      <c r="C1785" s="7"/>
      <c r="D1785" s="7"/>
      <c r="E1785" s="7"/>
      <c r="F1785" s="7"/>
      <c r="G1785" s="7"/>
      <c r="H1785" s="7"/>
      <c r="I1785" s="7"/>
    </row>
    <row r="1786" spans="1:9">
      <c r="A1786" s="4"/>
      <c r="B1786" s="7"/>
      <c r="C1786" s="7"/>
      <c r="D1786" s="7"/>
      <c r="E1786" s="7"/>
      <c r="F1786" s="7"/>
      <c r="G1786" s="7"/>
      <c r="H1786" s="7"/>
      <c r="I1786" s="7"/>
    </row>
    <row r="1787" spans="1:9">
      <c r="A1787" s="4"/>
      <c r="B1787" s="7"/>
      <c r="C1787" s="7"/>
      <c r="D1787" s="7"/>
      <c r="E1787" s="7"/>
      <c r="F1787" s="7"/>
      <c r="G1787" s="7"/>
      <c r="H1787" s="7"/>
      <c r="I1787" s="7"/>
    </row>
    <row r="1788" spans="1:9">
      <c r="A1788" s="4"/>
      <c r="B1788" s="7"/>
      <c r="C1788" s="7"/>
      <c r="D1788" s="7"/>
      <c r="E1788" s="7"/>
      <c r="F1788" s="7"/>
      <c r="G1788" s="7"/>
      <c r="H1788" s="7"/>
      <c r="I1788" s="7"/>
    </row>
    <row r="1789" spans="1:9">
      <c r="A1789" s="4"/>
      <c r="B1789" s="7"/>
      <c r="C1789" s="7"/>
      <c r="D1789" s="7"/>
      <c r="E1789" s="7"/>
      <c r="F1789" s="7"/>
      <c r="G1789" s="7"/>
      <c r="H1789" s="7"/>
      <c r="I1789" s="7"/>
    </row>
    <row r="1790" spans="1:9">
      <c r="A1790" s="4"/>
      <c r="B1790" s="7"/>
      <c r="C1790" s="7"/>
      <c r="D1790" s="7"/>
      <c r="E1790" s="7"/>
      <c r="F1790" s="7"/>
      <c r="G1790" s="7"/>
      <c r="H1790" s="7"/>
      <c r="I1790" s="7"/>
    </row>
    <row r="1791" spans="1:9">
      <c r="A1791" s="4"/>
      <c r="B1791" s="7"/>
      <c r="C1791" s="7"/>
      <c r="D1791" s="7"/>
      <c r="E1791" s="7"/>
      <c r="F1791" s="7"/>
      <c r="G1791" s="7"/>
      <c r="H1791" s="7"/>
      <c r="I1791" s="7"/>
    </row>
    <row r="1792" spans="1:9">
      <c r="A1792" s="4"/>
      <c r="B1792" s="7"/>
      <c r="C1792" s="7"/>
      <c r="D1792" s="7"/>
      <c r="E1792" s="7"/>
      <c r="F1792" s="7"/>
      <c r="G1792" s="7"/>
      <c r="H1792" s="7"/>
      <c r="I1792" s="7"/>
    </row>
    <row r="1793" spans="1:9">
      <c r="A1793" s="4"/>
      <c r="B1793" s="7"/>
      <c r="C1793" s="7"/>
      <c r="D1793" s="7"/>
      <c r="E1793" s="7"/>
      <c r="F1793" s="7"/>
      <c r="G1793" s="7"/>
      <c r="H1793" s="7"/>
      <c r="I1793" s="7"/>
    </row>
    <row r="1794" spans="1:9">
      <c r="A1794" s="4"/>
      <c r="B1794" s="7"/>
      <c r="C1794" s="7"/>
      <c r="D1794" s="7"/>
      <c r="E1794" s="7"/>
      <c r="F1794" s="7"/>
      <c r="G1794" s="7"/>
      <c r="H1794" s="7"/>
      <c r="I1794" s="7"/>
    </row>
    <row r="1795" spans="1:9">
      <c r="A1795" s="4"/>
      <c r="B1795" s="7"/>
      <c r="C1795" s="7"/>
      <c r="D1795" s="7"/>
      <c r="E1795" s="7"/>
      <c r="F1795" s="7"/>
      <c r="G1795" s="7"/>
      <c r="H1795" s="7"/>
      <c r="I1795" s="7"/>
    </row>
    <row r="1796" spans="1:9">
      <c r="A1796" s="4"/>
      <c r="B1796" s="7"/>
      <c r="C1796" s="7"/>
      <c r="D1796" s="7"/>
      <c r="E1796" s="7"/>
      <c r="F1796" s="7"/>
      <c r="G1796" s="7"/>
      <c r="H1796" s="7"/>
      <c r="I1796" s="7"/>
    </row>
    <row r="1797" spans="1:9">
      <c r="A1797" s="4"/>
      <c r="B1797" s="7"/>
      <c r="C1797" s="7"/>
      <c r="D1797" s="7"/>
      <c r="E1797" s="7"/>
      <c r="F1797" s="7"/>
      <c r="G1797" s="7"/>
      <c r="H1797" s="7"/>
      <c r="I1797" s="7"/>
    </row>
    <row r="1798" spans="1:9">
      <c r="A1798" s="4"/>
      <c r="B1798" s="7"/>
      <c r="C1798" s="7"/>
      <c r="D1798" s="7"/>
      <c r="E1798" s="7"/>
      <c r="F1798" s="7"/>
      <c r="G1798" s="7"/>
      <c r="H1798" s="7"/>
      <c r="I1798" s="7"/>
    </row>
    <row r="1799" spans="1:9">
      <c r="A1799" s="4"/>
      <c r="B1799" s="7"/>
      <c r="C1799" s="7"/>
      <c r="D1799" s="7"/>
      <c r="E1799" s="7"/>
      <c r="F1799" s="7"/>
      <c r="G1799" s="7"/>
      <c r="H1799" s="7"/>
      <c r="I1799" s="7"/>
    </row>
    <row r="1800" spans="1:9">
      <c r="A1800" s="4"/>
      <c r="B1800" s="7"/>
      <c r="C1800" s="7"/>
      <c r="D1800" s="7"/>
      <c r="E1800" s="7"/>
      <c r="F1800" s="7"/>
      <c r="G1800" s="7"/>
      <c r="H1800" s="7"/>
      <c r="I1800" s="7"/>
    </row>
    <row r="1801" spans="1:9">
      <c r="A1801" s="4"/>
      <c r="B1801" s="7"/>
      <c r="C1801" s="7"/>
      <c r="D1801" s="7"/>
      <c r="E1801" s="7"/>
      <c r="F1801" s="7"/>
      <c r="G1801" s="7"/>
      <c r="H1801" s="7"/>
      <c r="I1801" s="7"/>
    </row>
    <row r="1802" spans="1:9">
      <c r="A1802" s="4"/>
      <c r="B1802" s="7"/>
      <c r="C1802" s="7"/>
      <c r="D1802" s="7"/>
      <c r="E1802" s="7"/>
      <c r="F1802" s="7"/>
      <c r="G1802" s="7"/>
      <c r="H1802" s="7"/>
      <c r="I1802" s="7"/>
    </row>
    <row r="1803" spans="1:9">
      <c r="A1803" s="4"/>
      <c r="B1803" s="7"/>
      <c r="C1803" s="7"/>
      <c r="D1803" s="7"/>
      <c r="E1803" s="7"/>
      <c r="F1803" s="7"/>
      <c r="G1803" s="7"/>
      <c r="H1803" s="7"/>
      <c r="I1803" s="7"/>
    </row>
    <row r="1804" spans="1:9">
      <c r="A1804" s="4"/>
      <c r="B1804" s="7"/>
      <c r="C1804" s="7"/>
      <c r="D1804" s="7"/>
      <c r="E1804" s="7"/>
      <c r="F1804" s="7"/>
      <c r="G1804" s="7"/>
      <c r="H1804" s="7"/>
      <c r="I1804" s="7"/>
    </row>
    <row r="1805" spans="1:9">
      <c r="A1805" s="4"/>
      <c r="B1805" s="7"/>
      <c r="C1805" s="7"/>
      <c r="D1805" s="7"/>
      <c r="E1805" s="7"/>
      <c r="F1805" s="7"/>
      <c r="G1805" s="7"/>
      <c r="H1805" s="7"/>
      <c r="I1805" s="7"/>
    </row>
    <row r="1806" spans="1:9">
      <c r="A1806" s="4"/>
      <c r="B1806" s="7"/>
      <c r="C1806" s="7"/>
      <c r="D1806" s="7"/>
      <c r="E1806" s="7"/>
      <c r="F1806" s="7"/>
      <c r="G1806" s="7"/>
      <c r="H1806" s="7"/>
      <c r="I1806" s="7"/>
    </row>
    <row r="1807" spans="1:9">
      <c r="A1807" s="4"/>
      <c r="B1807" s="7"/>
      <c r="C1807" s="7"/>
      <c r="D1807" s="7"/>
      <c r="E1807" s="7"/>
      <c r="F1807" s="7"/>
      <c r="G1807" s="7"/>
      <c r="H1807" s="7"/>
      <c r="I1807" s="7"/>
    </row>
    <row r="1808" spans="1:9">
      <c r="A1808" s="4"/>
      <c r="B1808" s="7"/>
      <c r="C1808" s="7"/>
      <c r="D1808" s="7"/>
      <c r="E1808" s="7"/>
      <c r="F1808" s="7"/>
      <c r="G1808" s="7"/>
      <c r="H1808" s="7"/>
      <c r="I1808" s="7"/>
    </row>
    <row r="1809" spans="1:9">
      <c r="A1809" s="4"/>
      <c r="B1809" s="7"/>
      <c r="C1809" s="7"/>
      <c r="D1809" s="7"/>
      <c r="E1809" s="7"/>
      <c r="F1809" s="7"/>
      <c r="G1809" s="7"/>
      <c r="H1809" s="7"/>
      <c r="I1809" s="7"/>
    </row>
    <row r="1810" spans="1:9">
      <c r="A1810" s="4"/>
      <c r="B1810" s="7"/>
      <c r="C1810" s="7"/>
      <c r="D1810" s="7"/>
      <c r="E1810" s="7"/>
      <c r="F1810" s="7"/>
      <c r="G1810" s="7"/>
      <c r="H1810" s="7"/>
      <c r="I1810" s="7"/>
    </row>
    <row r="1811" spans="1:9">
      <c r="A1811" s="4"/>
      <c r="B1811" s="7"/>
      <c r="C1811" s="7"/>
      <c r="D1811" s="7"/>
      <c r="E1811" s="7"/>
      <c r="F1811" s="7"/>
      <c r="G1811" s="7"/>
      <c r="H1811" s="7"/>
      <c r="I1811" s="7"/>
    </row>
    <row r="1812" spans="1:9">
      <c r="A1812" s="4"/>
      <c r="B1812" s="7"/>
      <c r="C1812" s="7"/>
      <c r="D1812" s="7"/>
      <c r="E1812" s="7"/>
      <c r="F1812" s="7"/>
      <c r="G1812" s="7"/>
      <c r="H1812" s="7"/>
      <c r="I1812" s="7"/>
    </row>
    <row r="1813" spans="1:9">
      <c r="A1813" s="4"/>
      <c r="B1813" s="7"/>
      <c r="C1813" s="7"/>
      <c r="D1813" s="7"/>
      <c r="E1813" s="7"/>
      <c r="F1813" s="7"/>
      <c r="G1813" s="7"/>
      <c r="H1813" s="7"/>
      <c r="I1813" s="7"/>
    </row>
    <row r="1814" spans="1:9">
      <c r="A1814" s="4"/>
      <c r="B1814" s="7"/>
      <c r="C1814" s="7"/>
      <c r="D1814" s="7"/>
      <c r="E1814" s="7"/>
      <c r="F1814" s="7"/>
      <c r="G1814" s="7"/>
      <c r="H1814" s="7"/>
      <c r="I1814" s="7"/>
    </row>
    <row r="1815" spans="1:9">
      <c r="A1815" s="4"/>
      <c r="B1815" s="7"/>
      <c r="C1815" s="7"/>
      <c r="D1815" s="7"/>
      <c r="E1815" s="7"/>
      <c r="F1815" s="7"/>
      <c r="G1815" s="7"/>
      <c r="H1815" s="7"/>
      <c r="I1815" s="7"/>
    </row>
    <row r="1816" spans="1:9">
      <c r="A1816" s="4"/>
      <c r="B1816" s="7"/>
      <c r="C1816" s="7"/>
      <c r="D1816" s="7"/>
      <c r="E1816" s="7"/>
      <c r="F1816" s="7"/>
      <c r="G1816" s="7"/>
      <c r="H1816" s="7"/>
      <c r="I1816" s="7"/>
    </row>
    <row r="1817" spans="1:9">
      <c r="A1817" s="4"/>
      <c r="B1817" s="7"/>
      <c r="C1817" s="7"/>
      <c r="D1817" s="7"/>
      <c r="E1817" s="7"/>
      <c r="F1817" s="7"/>
      <c r="G1817" s="7"/>
      <c r="H1817" s="7"/>
      <c r="I1817" s="7"/>
    </row>
    <row r="1818" spans="1:9">
      <c r="A1818" s="4"/>
      <c r="B1818" s="7"/>
      <c r="C1818" s="7"/>
      <c r="D1818" s="7"/>
      <c r="E1818" s="7"/>
      <c r="F1818" s="7"/>
      <c r="G1818" s="7"/>
      <c r="H1818" s="7"/>
      <c r="I1818" s="7"/>
    </row>
    <row r="1819" spans="1:9">
      <c r="A1819" s="4"/>
      <c r="B1819" s="7"/>
      <c r="C1819" s="7"/>
      <c r="D1819" s="7"/>
      <c r="E1819" s="7"/>
      <c r="F1819" s="7"/>
      <c r="G1819" s="7"/>
      <c r="H1819" s="7"/>
      <c r="I1819" s="7"/>
    </row>
    <row r="1820" spans="1:9">
      <c r="A1820" s="4"/>
      <c r="B1820" s="7"/>
      <c r="C1820" s="7"/>
      <c r="D1820" s="7"/>
      <c r="E1820" s="7"/>
      <c r="F1820" s="7"/>
      <c r="G1820" s="7"/>
      <c r="H1820" s="7"/>
      <c r="I1820" s="7"/>
    </row>
    <row r="1821" spans="1:9">
      <c r="A1821" s="4"/>
      <c r="B1821" s="7"/>
      <c r="C1821" s="7"/>
      <c r="D1821" s="7"/>
      <c r="E1821" s="7"/>
      <c r="F1821" s="7"/>
      <c r="G1821" s="7"/>
      <c r="H1821" s="7"/>
      <c r="I1821" s="7"/>
    </row>
    <row r="1822" spans="1:9">
      <c r="A1822" s="4"/>
      <c r="B1822" s="7"/>
      <c r="C1822" s="7"/>
      <c r="D1822" s="7"/>
      <c r="E1822" s="7"/>
      <c r="F1822" s="7"/>
      <c r="G1822" s="7"/>
      <c r="H1822" s="7"/>
      <c r="I1822" s="7"/>
    </row>
    <row r="1823" spans="1:9">
      <c r="A1823" s="4"/>
      <c r="B1823" s="7"/>
      <c r="C1823" s="7"/>
      <c r="D1823" s="7"/>
      <c r="E1823" s="7"/>
      <c r="F1823" s="7"/>
      <c r="G1823" s="7"/>
      <c r="H1823" s="7"/>
      <c r="I1823" s="7"/>
    </row>
    <row r="1824" spans="1:9">
      <c r="A1824" s="4"/>
      <c r="B1824" s="7"/>
      <c r="C1824" s="7"/>
      <c r="D1824" s="7"/>
      <c r="E1824" s="7"/>
      <c r="F1824" s="7"/>
      <c r="G1824" s="7"/>
      <c r="H1824" s="7"/>
      <c r="I1824" s="7"/>
    </row>
    <row r="1825" spans="1:9">
      <c r="A1825" s="4"/>
      <c r="B1825" s="7"/>
      <c r="C1825" s="7"/>
      <c r="D1825" s="7"/>
      <c r="E1825" s="7"/>
      <c r="F1825" s="7"/>
      <c r="G1825" s="7"/>
      <c r="H1825" s="7"/>
      <c r="I1825" s="7"/>
    </row>
    <row r="1826" spans="1:9">
      <c r="A1826" s="4"/>
      <c r="B1826" s="7"/>
      <c r="C1826" s="7"/>
      <c r="D1826" s="7"/>
      <c r="E1826" s="7"/>
      <c r="F1826" s="7"/>
      <c r="G1826" s="7"/>
      <c r="H1826" s="7"/>
      <c r="I1826" s="7"/>
    </row>
    <row r="1827" spans="1:9">
      <c r="A1827" s="4"/>
      <c r="B1827" s="7"/>
      <c r="C1827" s="7"/>
      <c r="D1827" s="7"/>
      <c r="E1827" s="7"/>
      <c r="F1827" s="7"/>
      <c r="G1827" s="7"/>
      <c r="H1827" s="7"/>
      <c r="I1827" s="7"/>
    </row>
    <row r="1828" spans="1:9">
      <c r="A1828" s="4"/>
      <c r="B1828" s="7"/>
      <c r="C1828" s="7"/>
      <c r="D1828" s="7"/>
      <c r="E1828" s="7"/>
      <c r="F1828" s="7"/>
      <c r="G1828" s="7"/>
      <c r="H1828" s="7"/>
      <c r="I1828" s="7"/>
    </row>
    <row r="1829" spans="1:9">
      <c r="A1829" s="4"/>
      <c r="B1829" s="7"/>
      <c r="C1829" s="7"/>
      <c r="D1829" s="7"/>
      <c r="E1829" s="7"/>
      <c r="F1829" s="7"/>
      <c r="G1829" s="7"/>
      <c r="H1829" s="7"/>
      <c r="I1829" s="7"/>
    </row>
    <row r="1830" spans="1:9">
      <c r="A1830" s="4"/>
      <c r="B1830" s="7"/>
      <c r="C1830" s="7"/>
      <c r="D1830" s="7"/>
      <c r="E1830" s="7"/>
      <c r="F1830" s="7"/>
      <c r="G1830" s="7"/>
      <c r="H1830" s="7"/>
      <c r="I1830" s="7"/>
    </row>
    <row r="1831" spans="1:9">
      <c r="A1831" s="4"/>
      <c r="B1831" s="7"/>
      <c r="C1831" s="7"/>
      <c r="D1831" s="7"/>
      <c r="E1831" s="7"/>
      <c r="F1831" s="7"/>
      <c r="G1831" s="7"/>
      <c r="H1831" s="7"/>
      <c r="I1831" s="7"/>
    </row>
    <row r="1832" spans="1:9">
      <c r="A1832" s="4"/>
      <c r="B1832" s="7"/>
      <c r="C1832" s="7"/>
      <c r="D1832" s="7"/>
      <c r="E1832" s="7"/>
      <c r="F1832" s="7"/>
      <c r="G1832" s="7"/>
      <c r="H1832" s="7"/>
      <c r="I1832" s="7"/>
    </row>
    <row r="1833" spans="1:9">
      <c r="A1833" s="4"/>
      <c r="B1833" s="7"/>
      <c r="C1833" s="7"/>
      <c r="D1833" s="7"/>
      <c r="E1833" s="7"/>
      <c r="F1833" s="7"/>
      <c r="G1833" s="7"/>
      <c r="H1833" s="7"/>
      <c r="I1833" s="7"/>
    </row>
    <row r="1834" spans="1:9">
      <c r="A1834" s="4"/>
      <c r="B1834" s="7"/>
      <c r="C1834" s="7"/>
      <c r="D1834" s="7"/>
      <c r="E1834" s="7"/>
      <c r="F1834" s="7"/>
      <c r="G1834" s="7"/>
      <c r="H1834" s="7"/>
      <c r="I1834" s="7"/>
    </row>
    <row r="1835" spans="1:9">
      <c r="A1835" s="4"/>
      <c r="B1835" s="7"/>
      <c r="C1835" s="7"/>
      <c r="D1835" s="7"/>
      <c r="E1835" s="7"/>
      <c r="F1835" s="7"/>
      <c r="G1835" s="7"/>
      <c r="H1835" s="7"/>
      <c r="I1835" s="7"/>
    </row>
    <row r="1836" spans="1:9">
      <c r="A1836" s="4"/>
      <c r="B1836" s="7"/>
      <c r="C1836" s="7"/>
      <c r="D1836" s="7"/>
      <c r="E1836" s="7"/>
      <c r="F1836" s="7"/>
      <c r="G1836" s="7"/>
      <c r="H1836" s="7"/>
      <c r="I1836" s="7"/>
    </row>
    <row r="1837" spans="1:9">
      <c r="A1837" s="4"/>
      <c r="B1837" s="7"/>
      <c r="C1837" s="7"/>
      <c r="D1837" s="7"/>
      <c r="E1837" s="7"/>
      <c r="F1837" s="7"/>
      <c r="G1837" s="7"/>
      <c r="H1837" s="7"/>
      <c r="I1837" s="7"/>
    </row>
    <row r="1838" spans="1:9">
      <c r="A1838" s="4"/>
      <c r="B1838" s="7"/>
      <c r="C1838" s="7"/>
      <c r="D1838" s="7"/>
      <c r="E1838" s="7"/>
      <c r="F1838" s="7"/>
      <c r="G1838" s="7"/>
      <c r="H1838" s="7"/>
      <c r="I1838" s="7"/>
    </row>
    <row r="1839" spans="1:9">
      <c r="A1839" s="4"/>
      <c r="B1839" s="7"/>
      <c r="C1839" s="7"/>
      <c r="D1839" s="7"/>
      <c r="E1839" s="7"/>
      <c r="F1839" s="7"/>
      <c r="G1839" s="7"/>
      <c r="H1839" s="7"/>
      <c r="I1839" s="7"/>
    </row>
    <row r="1840" spans="1:9">
      <c r="A1840" s="4"/>
      <c r="B1840" s="7"/>
      <c r="C1840" s="7"/>
      <c r="D1840" s="7"/>
      <c r="E1840" s="7"/>
      <c r="F1840" s="7"/>
      <c r="G1840" s="7"/>
      <c r="H1840" s="7"/>
      <c r="I1840" s="7"/>
    </row>
    <row r="1841" spans="1:9">
      <c r="A1841" s="4"/>
      <c r="B1841" s="7"/>
      <c r="C1841" s="7"/>
      <c r="D1841" s="7"/>
      <c r="E1841" s="7"/>
      <c r="F1841" s="7"/>
      <c r="G1841" s="7"/>
      <c r="H1841" s="7"/>
      <c r="I1841" s="7"/>
    </row>
    <row r="1842" spans="1:9">
      <c r="A1842" s="4"/>
      <c r="B1842" s="7"/>
      <c r="C1842" s="7"/>
      <c r="D1842" s="7"/>
      <c r="E1842" s="7"/>
      <c r="F1842" s="7"/>
      <c r="G1842" s="7"/>
      <c r="H1842" s="7"/>
      <c r="I1842" s="7"/>
    </row>
    <row r="1843" spans="1:9">
      <c r="A1843" s="4"/>
      <c r="B1843" s="7"/>
      <c r="C1843" s="7"/>
      <c r="D1843" s="7"/>
      <c r="E1843" s="7"/>
      <c r="F1843" s="7"/>
      <c r="G1843" s="7"/>
      <c r="H1843" s="7"/>
      <c r="I1843" s="7"/>
    </row>
    <row r="1844" spans="1:9">
      <c r="A1844" s="4"/>
      <c r="B1844" s="7"/>
      <c r="C1844" s="7"/>
      <c r="D1844" s="7"/>
      <c r="E1844" s="7"/>
      <c r="F1844" s="7"/>
      <c r="G1844" s="7"/>
      <c r="H1844" s="7"/>
      <c r="I1844" s="7"/>
    </row>
    <row r="1845" spans="1:9">
      <c r="A1845" s="4"/>
      <c r="B1845" s="7"/>
      <c r="C1845" s="7"/>
      <c r="D1845" s="7"/>
      <c r="E1845" s="7"/>
      <c r="F1845" s="7"/>
      <c r="G1845" s="7"/>
      <c r="H1845" s="7"/>
      <c r="I1845" s="7"/>
    </row>
    <row r="1846" spans="1:9">
      <c r="A1846" s="4"/>
      <c r="B1846" s="7"/>
      <c r="C1846" s="7"/>
      <c r="D1846" s="7"/>
      <c r="E1846" s="7"/>
      <c r="F1846" s="7"/>
      <c r="G1846" s="7"/>
      <c r="H1846" s="7"/>
      <c r="I1846" s="7"/>
    </row>
    <row r="1847" spans="1:9">
      <c r="A1847" s="4"/>
      <c r="B1847" s="7"/>
      <c r="C1847" s="7"/>
      <c r="D1847" s="7"/>
      <c r="E1847" s="7"/>
      <c r="F1847" s="7"/>
      <c r="G1847" s="7"/>
      <c r="H1847" s="7"/>
      <c r="I1847" s="7"/>
    </row>
    <row r="1848" spans="1:9">
      <c r="A1848" s="4"/>
      <c r="B1848" s="7"/>
      <c r="C1848" s="7"/>
      <c r="D1848" s="7"/>
      <c r="E1848" s="7"/>
      <c r="F1848" s="7"/>
      <c r="G1848" s="7"/>
      <c r="H1848" s="7"/>
      <c r="I1848" s="7"/>
    </row>
    <row r="1849" spans="1:9">
      <c r="A1849" s="4"/>
      <c r="B1849" s="7"/>
      <c r="C1849" s="7"/>
      <c r="D1849" s="7"/>
      <c r="E1849" s="7"/>
      <c r="F1849" s="7"/>
      <c r="G1849" s="7"/>
      <c r="H1849" s="7"/>
      <c r="I1849" s="7"/>
    </row>
    <row r="1850" spans="1:9">
      <c r="A1850" s="4"/>
      <c r="B1850" s="7"/>
      <c r="C1850" s="7"/>
      <c r="D1850" s="7"/>
      <c r="E1850" s="7"/>
      <c r="F1850" s="7"/>
      <c r="G1850" s="7"/>
      <c r="H1850" s="7"/>
      <c r="I1850" s="7"/>
    </row>
    <row r="1851" spans="1:9">
      <c r="A1851" s="4"/>
      <c r="B1851" s="7"/>
      <c r="C1851" s="7"/>
      <c r="D1851" s="7"/>
      <c r="E1851" s="7"/>
      <c r="F1851" s="7"/>
      <c r="G1851" s="7"/>
      <c r="H1851" s="7"/>
      <c r="I1851" s="7"/>
    </row>
    <row r="1852" spans="1:9">
      <c r="A1852" s="4"/>
      <c r="B1852" s="7"/>
      <c r="C1852" s="7"/>
      <c r="D1852" s="7"/>
      <c r="E1852" s="7"/>
      <c r="F1852" s="7"/>
      <c r="G1852" s="7"/>
      <c r="H1852" s="7"/>
      <c r="I1852" s="7"/>
    </row>
    <row r="1853" spans="1:9">
      <c r="A1853" s="4"/>
      <c r="B1853" s="7"/>
      <c r="C1853" s="7"/>
      <c r="D1853" s="7"/>
      <c r="E1853" s="7"/>
      <c r="F1853" s="7"/>
      <c r="G1853" s="7"/>
      <c r="H1853" s="7"/>
      <c r="I1853" s="7"/>
    </row>
    <row r="1854" spans="1:9">
      <c r="A1854" s="4"/>
      <c r="B1854" s="7"/>
      <c r="C1854" s="7"/>
      <c r="D1854" s="7"/>
      <c r="E1854" s="7"/>
      <c r="F1854" s="7"/>
      <c r="G1854" s="7"/>
      <c r="H1854" s="7"/>
      <c r="I1854" s="7"/>
    </row>
    <row r="1855" spans="1:9">
      <c r="A1855" s="4"/>
      <c r="B1855" s="7"/>
      <c r="C1855" s="7"/>
      <c r="D1855" s="7"/>
      <c r="E1855" s="7"/>
      <c r="F1855" s="7"/>
      <c r="G1855" s="7"/>
      <c r="H1855" s="7"/>
      <c r="I1855" s="7"/>
    </row>
    <row r="1856" spans="1:9">
      <c r="A1856" s="4"/>
      <c r="B1856" s="7"/>
      <c r="C1856" s="7"/>
      <c r="D1856" s="7"/>
      <c r="E1856" s="7"/>
      <c r="F1856" s="7"/>
      <c r="G1856" s="7"/>
      <c r="H1856" s="7"/>
      <c r="I1856" s="7"/>
    </row>
    <row r="1857" spans="1:9">
      <c r="A1857" s="4"/>
      <c r="B1857" s="7"/>
      <c r="C1857" s="7"/>
      <c r="D1857" s="7"/>
      <c r="E1857" s="7"/>
      <c r="F1857" s="7"/>
      <c r="G1857" s="7"/>
      <c r="H1857" s="7"/>
      <c r="I1857" s="7"/>
    </row>
    <row r="1858" spans="1:9">
      <c r="A1858" s="4"/>
      <c r="B1858" s="7"/>
      <c r="C1858" s="7"/>
      <c r="D1858" s="7"/>
      <c r="E1858" s="7"/>
      <c r="F1858" s="7"/>
      <c r="G1858" s="7"/>
      <c r="H1858" s="7"/>
      <c r="I1858" s="7"/>
    </row>
    <row r="1859" spans="1:9">
      <c r="A1859" s="4"/>
      <c r="B1859" s="7"/>
      <c r="C1859" s="7"/>
      <c r="D1859" s="7"/>
      <c r="E1859" s="7"/>
      <c r="F1859" s="7"/>
      <c r="G1859" s="7"/>
      <c r="H1859" s="7"/>
      <c r="I1859" s="7"/>
    </row>
    <row r="1860" spans="1:9">
      <c r="A1860" s="4"/>
      <c r="B1860" s="7"/>
      <c r="C1860" s="7"/>
      <c r="D1860" s="7"/>
      <c r="E1860" s="7"/>
      <c r="F1860" s="7"/>
      <c r="G1860" s="7"/>
      <c r="H1860" s="7"/>
      <c r="I1860" s="7"/>
    </row>
    <row r="1861" spans="1:9">
      <c r="A1861" s="4"/>
      <c r="B1861" s="7"/>
      <c r="C1861" s="7"/>
      <c r="D1861" s="7"/>
      <c r="E1861" s="7"/>
      <c r="F1861" s="7"/>
      <c r="G1861" s="7"/>
      <c r="H1861" s="7"/>
      <c r="I1861" s="7"/>
    </row>
    <row r="1862" spans="1:9">
      <c r="A1862" s="4"/>
      <c r="B1862" s="7"/>
      <c r="C1862" s="7"/>
      <c r="D1862" s="7"/>
      <c r="E1862" s="7"/>
      <c r="F1862" s="7"/>
      <c r="G1862" s="7"/>
      <c r="H1862" s="7"/>
      <c r="I1862" s="7"/>
    </row>
    <row r="1863" spans="1:9">
      <c r="A1863" s="4"/>
      <c r="B1863" s="7"/>
      <c r="C1863" s="7"/>
      <c r="D1863" s="7"/>
      <c r="E1863" s="7"/>
      <c r="F1863" s="7"/>
      <c r="G1863" s="7"/>
      <c r="H1863" s="7"/>
      <c r="I1863" s="7"/>
    </row>
    <row r="1864" spans="1:9">
      <c r="A1864" s="4"/>
      <c r="B1864" s="7"/>
      <c r="C1864" s="7"/>
      <c r="D1864" s="7"/>
      <c r="E1864" s="7"/>
      <c r="F1864" s="7"/>
      <c r="G1864" s="7"/>
      <c r="H1864" s="7"/>
      <c r="I1864" s="7"/>
    </row>
    <row r="1865" spans="1:9">
      <c r="A1865" s="4"/>
      <c r="B1865" s="7"/>
      <c r="C1865" s="7"/>
      <c r="D1865" s="7"/>
      <c r="E1865" s="7"/>
      <c r="F1865" s="7"/>
      <c r="G1865" s="7"/>
      <c r="H1865" s="7"/>
      <c r="I1865" s="7"/>
    </row>
    <row r="1866" spans="1:9">
      <c r="A1866" s="4"/>
      <c r="B1866" s="7"/>
      <c r="C1866" s="7"/>
      <c r="D1866" s="7"/>
      <c r="E1866" s="7"/>
      <c r="F1866" s="7"/>
      <c r="G1866" s="7"/>
      <c r="H1866" s="7"/>
      <c r="I1866" s="7"/>
    </row>
    <row r="1867" spans="1:9">
      <c r="A1867" s="4"/>
      <c r="B1867" s="7"/>
      <c r="C1867" s="7"/>
      <c r="D1867" s="7"/>
      <c r="E1867" s="7"/>
      <c r="F1867" s="7"/>
      <c r="G1867" s="7"/>
      <c r="H1867" s="7"/>
      <c r="I1867" s="7"/>
    </row>
    <row r="1868" spans="1:9">
      <c r="A1868" s="4"/>
      <c r="B1868" s="7"/>
      <c r="C1868" s="7"/>
      <c r="D1868" s="7"/>
      <c r="E1868" s="7"/>
      <c r="F1868" s="7"/>
      <c r="G1868" s="7"/>
      <c r="H1868" s="7"/>
      <c r="I1868" s="7"/>
    </row>
    <row r="1869" spans="1:9">
      <c r="A1869" s="4"/>
      <c r="B1869" s="7"/>
      <c r="C1869" s="7"/>
      <c r="D1869" s="7"/>
      <c r="E1869" s="7"/>
      <c r="F1869" s="7"/>
      <c r="G1869" s="7"/>
      <c r="H1869" s="7"/>
      <c r="I1869" s="7"/>
    </row>
    <row r="1870" spans="1:9">
      <c r="A1870" s="4"/>
      <c r="B1870" s="7"/>
      <c r="C1870" s="7"/>
      <c r="D1870" s="7"/>
      <c r="E1870" s="7"/>
      <c r="F1870" s="7"/>
      <c r="G1870" s="7"/>
      <c r="H1870" s="7"/>
      <c r="I1870" s="7"/>
    </row>
    <row r="1871" spans="1:9">
      <c r="A1871" s="4"/>
      <c r="B1871" s="7"/>
      <c r="C1871" s="7"/>
      <c r="D1871" s="7"/>
      <c r="E1871" s="7"/>
      <c r="F1871" s="7"/>
      <c r="G1871" s="7"/>
      <c r="H1871" s="7"/>
      <c r="I1871" s="7"/>
    </row>
    <row r="1872" spans="1:9">
      <c r="A1872" s="4"/>
      <c r="B1872" s="7"/>
      <c r="C1872" s="7"/>
      <c r="D1872" s="7"/>
      <c r="E1872" s="7"/>
      <c r="F1872" s="7"/>
      <c r="G1872" s="7"/>
      <c r="H1872" s="7"/>
      <c r="I1872" s="7"/>
    </row>
    <row r="1873" spans="1:9">
      <c r="A1873" s="4"/>
      <c r="B1873" s="7"/>
      <c r="C1873" s="7"/>
      <c r="D1873" s="7"/>
      <c r="E1873" s="7"/>
      <c r="F1873" s="7"/>
      <c r="G1873" s="7"/>
      <c r="H1873" s="7"/>
      <c r="I1873" s="7"/>
    </row>
    <row r="1874" spans="1:9">
      <c r="A1874" s="4"/>
      <c r="B1874" s="7"/>
      <c r="C1874" s="7"/>
      <c r="D1874" s="7"/>
      <c r="E1874" s="7"/>
      <c r="F1874" s="7"/>
      <c r="G1874" s="7"/>
      <c r="H1874" s="7"/>
      <c r="I1874" s="7"/>
    </row>
    <row r="1875" spans="1:9">
      <c r="A1875" s="4"/>
      <c r="B1875" s="7"/>
      <c r="C1875" s="7"/>
      <c r="D1875" s="7"/>
      <c r="E1875" s="7"/>
      <c r="F1875" s="7"/>
      <c r="G1875" s="7"/>
      <c r="H1875" s="7"/>
      <c r="I1875" s="7"/>
    </row>
    <row r="1876" spans="1:9">
      <c r="A1876" s="4"/>
      <c r="B1876" s="7"/>
      <c r="C1876" s="7"/>
      <c r="D1876" s="7"/>
      <c r="E1876" s="7"/>
      <c r="F1876" s="7"/>
      <c r="G1876" s="7"/>
      <c r="H1876" s="7"/>
      <c r="I1876" s="7"/>
    </row>
    <row r="1877" spans="1:9">
      <c r="A1877" s="4"/>
      <c r="B1877" s="7"/>
      <c r="C1877" s="7"/>
      <c r="D1877" s="7"/>
      <c r="E1877" s="7"/>
      <c r="F1877" s="7"/>
      <c r="G1877" s="7"/>
      <c r="H1877" s="7"/>
      <c r="I1877" s="7"/>
    </row>
    <row r="1878" spans="1:9">
      <c r="A1878" s="4"/>
      <c r="B1878" s="7"/>
      <c r="C1878" s="7"/>
      <c r="D1878" s="7"/>
      <c r="E1878" s="7"/>
      <c r="F1878" s="7"/>
      <c r="G1878" s="7"/>
      <c r="H1878" s="7"/>
      <c r="I1878" s="7"/>
    </row>
    <row r="1879" spans="1:9">
      <c r="A1879" s="4"/>
      <c r="B1879" s="7"/>
      <c r="C1879" s="7"/>
      <c r="D1879" s="7"/>
      <c r="E1879" s="7"/>
      <c r="F1879" s="7"/>
      <c r="G1879" s="7"/>
      <c r="H1879" s="7"/>
      <c r="I1879" s="7"/>
    </row>
    <row r="1880" spans="1:9">
      <c r="A1880" s="4"/>
      <c r="B1880" s="7"/>
      <c r="C1880" s="7"/>
      <c r="D1880" s="7"/>
      <c r="E1880" s="7"/>
      <c r="F1880" s="7"/>
      <c r="G1880" s="7"/>
      <c r="H1880" s="7"/>
      <c r="I1880" s="7"/>
    </row>
    <row r="1881" spans="1:9">
      <c r="A1881" s="4"/>
      <c r="B1881" s="7"/>
      <c r="C1881" s="7"/>
      <c r="D1881" s="7"/>
      <c r="E1881" s="7"/>
      <c r="F1881" s="7"/>
      <c r="G1881" s="7"/>
      <c r="H1881" s="7"/>
      <c r="I1881" s="7"/>
    </row>
    <row r="1882" spans="1:9">
      <c r="A1882" s="4"/>
      <c r="B1882" s="7"/>
      <c r="C1882" s="7"/>
      <c r="D1882" s="7"/>
      <c r="E1882" s="7"/>
      <c r="F1882" s="7"/>
      <c r="G1882" s="7"/>
      <c r="H1882" s="7"/>
      <c r="I1882" s="7"/>
    </row>
    <row r="1883" spans="1:9">
      <c r="A1883" s="4"/>
      <c r="B1883" s="7"/>
      <c r="C1883" s="7"/>
      <c r="D1883" s="7"/>
      <c r="E1883" s="7"/>
      <c r="F1883" s="7"/>
      <c r="G1883" s="7"/>
      <c r="H1883" s="7"/>
      <c r="I1883" s="7"/>
    </row>
    <row r="1884" spans="1:9">
      <c r="A1884" s="4"/>
      <c r="B1884" s="7"/>
      <c r="C1884" s="7"/>
      <c r="D1884" s="7"/>
      <c r="E1884" s="7"/>
      <c r="F1884" s="7"/>
      <c r="G1884" s="7"/>
      <c r="H1884" s="7"/>
      <c r="I1884" s="7"/>
    </row>
    <row r="1885" spans="1:9">
      <c r="A1885" s="4"/>
      <c r="B1885" s="7"/>
      <c r="C1885" s="7"/>
      <c r="D1885" s="7"/>
      <c r="E1885" s="7"/>
      <c r="F1885" s="7"/>
      <c r="G1885" s="7"/>
      <c r="H1885" s="7"/>
      <c r="I1885" s="7"/>
    </row>
    <row r="1886" spans="1:9">
      <c r="A1886" s="4"/>
      <c r="B1886" s="7"/>
      <c r="C1886" s="7"/>
      <c r="D1886" s="7"/>
      <c r="E1886" s="7"/>
      <c r="F1886" s="7"/>
      <c r="G1886" s="7"/>
      <c r="H1886" s="7"/>
      <c r="I1886" s="7"/>
    </row>
    <row r="1887" spans="1:9">
      <c r="A1887" s="4"/>
      <c r="B1887" s="7"/>
      <c r="C1887" s="7"/>
      <c r="D1887" s="7"/>
      <c r="E1887" s="7"/>
      <c r="F1887" s="7"/>
      <c r="G1887" s="7"/>
      <c r="H1887" s="7"/>
      <c r="I1887" s="7"/>
    </row>
    <row r="1888" spans="1:9">
      <c r="A1888" s="4"/>
      <c r="B1888" s="7"/>
      <c r="C1888" s="7"/>
      <c r="D1888" s="7"/>
      <c r="E1888" s="7"/>
      <c r="F1888" s="7"/>
      <c r="G1888" s="7"/>
      <c r="H1888" s="7"/>
      <c r="I1888" s="7"/>
    </row>
    <row r="1889" spans="1:9">
      <c r="A1889" s="4"/>
      <c r="B1889" s="7"/>
      <c r="C1889" s="7"/>
      <c r="D1889" s="7"/>
      <c r="E1889" s="7"/>
      <c r="F1889" s="7"/>
      <c r="G1889" s="7"/>
      <c r="H1889" s="7"/>
      <c r="I1889" s="7"/>
    </row>
    <row r="1890" spans="1:9">
      <c r="A1890" s="4"/>
      <c r="B1890" s="7"/>
      <c r="C1890" s="7"/>
      <c r="D1890" s="7"/>
      <c r="E1890" s="7"/>
      <c r="F1890" s="7"/>
      <c r="G1890" s="7"/>
      <c r="H1890" s="7"/>
      <c r="I1890" s="7"/>
    </row>
    <row r="1891" spans="1:9">
      <c r="A1891" s="4"/>
      <c r="B1891" s="7"/>
      <c r="C1891" s="7"/>
      <c r="D1891" s="7"/>
      <c r="E1891" s="7"/>
      <c r="F1891" s="7"/>
      <c r="G1891" s="7"/>
      <c r="H1891" s="7"/>
      <c r="I1891" s="7"/>
    </row>
    <row r="1892" spans="1:9">
      <c r="A1892" s="4"/>
      <c r="B1892" s="7"/>
      <c r="C1892" s="7"/>
      <c r="D1892" s="7"/>
      <c r="E1892" s="7"/>
      <c r="F1892" s="7"/>
      <c r="G1892" s="7"/>
      <c r="H1892" s="7"/>
      <c r="I1892" s="7"/>
    </row>
    <row r="1893" spans="1:9">
      <c r="A1893" s="4"/>
      <c r="B1893" s="7"/>
      <c r="C1893" s="7"/>
      <c r="D1893" s="7"/>
      <c r="E1893" s="7"/>
      <c r="F1893" s="7"/>
      <c r="G1893" s="7"/>
      <c r="H1893" s="7"/>
      <c r="I1893" s="7"/>
    </row>
    <row r="1894" spans="1:9">
      <c r="A1894" s="4"/>
      <c r="B1894" s="7"/>
      <c r="C1894" s="7"/>
      <c r="D1894" s="7"/>
      <c r="E1894" s="7"/>
      <c r="F1894" s="7"/>
      <c r="G1894" s="7"/>
      <c r="H1894" s="7"/>
      <c r="I1894" s="7"/>
    </row>
    <row r="1895" spans="1:9">
      <c r="A1895" s="4"/>
      <c r="B1895" s="7"/>
      <c r="C1895" s="7"/>
      <c r="D1895" s="7"/>
      <c r="E1895" s="7"/>
      <c r="F1895" s="7"/>
      <c r="G1895" s="7"/>
      <c r="H1895" s="7"/>
      <c r="I1895" s="7"/>
    </row>
    <row r="1896" spans="1:9">
      <c r="A1896" s="4"/>
      <c r="B1896" s="7"/>
      <c r="C1896" s="7"/>
      <c r="D1896" s="7"/>
      <c r="E1896" s="7"/>
      <c r="F1896" s="7"/>
      <c r="G1896" s="7"/>
      <c r="H1896" s="7"/>
      <c r="I1896" s="7"/>
    </row>
    <row r="1897" spans="1:9">
      <c r="A1897" s="4"/>
      <c r="B1897" s="7"/>
      <c r="C1897" s="7"/>
      <c r="D1897" s="7"/>
      <c r="E1897" s="7"/>
      <c r="F1897" s="7"/>
      <c r="G1897" s="7"/>
      <c r="H1897" s="7"/>
      <c r="I1897" s="7"/>
    </row>
    <row r="1898" spans="1:9">
      <c r="A1898" s="4"/>
      <c r="B1898" s="7"/>
      <c r="C1898" s="7"/>
      <c r="D1898" s="7"/>
      <c r="E1898" s="7"/>
      <c r="F1898" s="7"/>
      <c r="G1898" s="7"/>
      <c r="H1898" s="7"/>
      <c r="I1898" s="7"/>
    </row>
    <row r="1899" spans="1:9">
      <c r="A1899" s="4"/>
      <c r="B1899" s="7"/>
      <c r="C1899" s="7"/>
      <c r="D1899" s="7"/>
      <c r="E1899" s="7"/>
      <c r="F1899" s="7"/>
      <c r="G1899" s="7"/>
      <c r="H1899" s="7"/>
      <c r="I1899" s="7"/>
    </row>
    <row r="1900" spans="1:9">
      <c r="A1900" s="4"/>
      <c r="B1900" s="7"/>
      <c r="C1900" s="7"/>
      <c r="D1900" s="7"/>
      <c r="E1900" s="7"/>
      <c r="F1900" s="7"/>
      <c r="G1900" s="7"/>
      <c r="H1900" s="7"/>
      <c r="I1900" s="7"/>
    </row>
    <row r="1901" spans="1:9">
      <c r="A1901" s="4"/>
      <c r="B1901" s="7"/>
      <c r="C1901" s="7"/>
      <c r="D1901" s="7"/>
      <c r="E1901" s="7"/>
      <c r="F1901" s="7"/>
      <c r="G1901" s="7"/>
      <c r="H1901" s="7"/>
      <c r="I1901" s="7"/>
    </row>
    <row r="1902" spans="1:9">
      <c r="A1902" s="4"/>
      <c r="B1902" s="7"/>
      <c r="C1902" s="7"/>
      <c r="D1902" s="7"/>
      <c r="E1902" s="7"/>
      <c r="F1902" s="7"/>
      <c r="G1902" s="7"/>
      <c r="H1902" s="7"/>
      <c r="I1902" s="7"/>
    </row>
    <row r="1903" spans="1:9">
      <c r="A1903" s="4"/>
      <c r="B1903" s="7"/>
      <c r="C1903" s="7"/>
      <c r="D1903" s="7"/>
      <c r="E1903" s="7"/>
      <c r="F1903" s="7"/>
      <c r="G1903" s="7"/>
      <c r="H1903" s="7"/>
      <c r="I1903" s="7"/>
    </row>
    <row r="1904" spans="1:9">
      <c r="A1904" s="4"/>
      <c r="B1904" s="7"/>
      <c r="C1904" s="7"/>
      <c r="D1904" s="7"/>
      <c r="E1904" s="7"/>
      <c r="F1904" s="7"/>
      <c r="G1904" s="7"/>
      <c r="H1904" s="7"/>
      <c r="I1904" s="7"/>
    </row>
    <row r="1905" spans="1:9">
      <c r="A1905" s="4"/>
      <c r="B1905" s="7"/>
      <c r="C1905" s="7"/>
      <c r="D1905" s="7"/>
      <c r="E1905" s="7"/>
      <c r="F1905" s="7"/>
      <c r="G1905" s="7"/>
      <c r="H1905" s="7"/>
      <c r="I1905" s="7"/>
    </row>
    <row r="1906" spans="1:9">
      <c r="A1906" s="4"/>
      <c r="B1906" s="7"/>
      <c r="C1906" s="7"/>
      <c r="D1906" s="7"/>
      <c r="E1906" s="7"/>
      <c r="F1906" s="7"/>
      <c r="G1906" s="7"/>
      <c r="H1906" s="7"/>
      <c r="I1906" s="7"/>
    </row>
    <row r="1907" spans="1:9">
      <c r="A1907" s="4"/>
      <c r="B1907" s="7"/>
      <c r="C1907" s="7"/>
      <c r="D1907" s="7"/>
      <c r="E1907" s="7"/>
      <c r="F1907" s="7"/>
      <c r="G1907" s="7"/>
      <c r="H1907" s="7"/>
      <c r="I1907" s="7"/>
    </row>
    <row r="1908" spans="1:9">
      <c r="A1908" s="4"/>
      <c r="B1908" s="7"/>
      <c r="C1908" s="7"/>
      <c r="D1908" s="7"/>
      <c r="E1908" s="7"/>
      <c r="F1908" s="7"/>
      <c r="G1908" s="7"/>
      <c r="H1908" s="7"/>
      <c r="I1908" s="7"/>
    </row>
    <row r="1909" spans="1:9">
      <c r="A1909" s="4"/>
      <c r="B1909" s="7"/>
      <c r="C1909" s="7"/>
      <c r="D1909" s="7"/>
      <c r="E1909" s="7"/>
      <c r="F1909" s="7"/>
      <c r="G1909" s="7"/>
      <c r="H1909" s="7"/>
      <c r="I1909" s="7"/>
    </row>
    <row r="1910" spans="1:9">
      <c r="A1910" s="4"/>
      <c r="B1910" s="7"/>
      <c r="C1910" s="7"/>
      <c r="D1910" s="7"/>
      <c r="E1910" s="7"/>
      <c r="F1910" s="7"/>
      <c r="G1910" s="7"/>
      <c r="H1910" s="7"/>
      <c r="I1910" s="7"/>
    </row>
    <row r="1911" spans="1:9">
      <c r="A1911" s="4"/>
      <c r="B1911" s="7"/>
      <c r="C1911" s="7"/>
      <c r="D1911" s="7"/>
      <c r="E1911" s="7"/>
      <c r="F1911" s="7"/>
      <c r="G1911" s="7"/>
      <c r="H1911" s="7"/>
      <c r="I1911" s="7"/>
    </row>
    <row r="1912" spans="1:9">
      <c r="A1912" s="4"/>
      <c r="B1912" s="7"/>
      <c r="C1912" s="7"/>
      <c r="D1912" s="7"/>
      <c r="E1912" s="7"/>
      <c r="F1912" s="7"/>
      <c r="G1912" s="7"/>
      <c r="H1912" s="7"/>
      <c r="I1912" s="7"/>
    </row>
    <row r="1913" spans="1:9">
      <c r="A1913" s="4"/>
      <c r="B1913" s="7"/>
      <c r="C1913" s="7"/>
      <c r="D1913" s="7"/>
      <c r="E1913" s="7"/>
      <c r="F1913" s="7"/>
      <c r="G1913" s="7"/>
      <c r="H1913" s="7"/>
      <c r="I1913" s="7"/>
    </row>
    <row r="1914" spans="1:9">
      <c r="A1914" s="4"/>
      <c r="B1914" s="7"/>
      <c r="C1914" s="7"/>
      <c r="D1914" s="7"/>
      <c r="E1914" s="7"/>
      <c r="F1914" s="7"/>
      <c r="G1914" s="7"/>
      <c r="H1914" s="7"/>
      <c r="I1914" s="7"/>
    </row>
    <row r="1915" spans="1:9">
      <c r="A1915" s="4"/>
      <c r="B1915" s="7"/>
      <c r="C1915" s="7"/>
      <c r="D1915" s="7"/>
      <c r="E1915" s="7"/>
      <c r="F1915" s="7"/>
      <c r="G1915" s="7"/>
      <c r="H1915" s="7"/>
      <c r="I1915" s="7"/>
    </row>
    <row r="1916" spans="1:9">
      <c r="A1916" s="4"/>
      <c r="B1916" s="7"/>
      <c r="C1916" s="7"/>
      <c r="D1916" s="7"/>
      <c r="E1916" s="7"/>
      <c r="F1916" s="7"/>
      <c r="G1916" s="7"/>
      <c r="H1916" s="7"/>
      <c r="I1916" s="7"/>
    </row>
    <row r="1917" spans="1:9">
      <c r="A1917" s="4"/>
      <c r="B1917" s="7"/>
      <c r="C1917" s="7"/>
      <c r="D1917" s="7"/>
      <c r="E1917" s="7"/>
      <c r="F1917" s="7"/>
      <c r="G1917" s="7"/>
      <c r="H1917" s="7"/>
      <c r="I1917" s="7"/>
    </row>
    <row r="1918" spans="1:9">
      <c r="A1918" s="4"/>
      <c r="B1918" s="7"/>
      <c r="C1918" s="7"/>
      <c r="D1918" s="7"/>
      <c r="E1918" s="7"/>
      <c r="F1918" s="7"/>
      <c r="G1918" s="7"/>
      <c r="H1918" s="7"/>
      <c r="I1918" s="7"/>
    </row>
    <row r="1919" spans="1:9">
      <c r="A1919" s="4"/>
      <c r="B1919" s="7"/>
      <c r="C1919" s="7"/>
      <c r="D1919" s="7"/>
      <c r="E1919" s="7"/>
      <c r="F1919" s="7"/>
      <c r="G1919" s="7"/>
      <c r="H1919" s="7"/>
      <c r="I1919" s="7"/>
    </row>
    <row r="1920" spans="1:9">
      <c r="A1920" s="4"/>
      <c r="B1920" s="7"/>
      <c r="C1920" s="7"/>
      <c r="D1920" s="7"/>
      <c r="E1920" s="7"/>
      <c r="F1920" s="7"/>
      <c r="G1920" s="7"/>
      <c r="H1920" s="7"/>
      <c r="I1920" s="7"/>
    </row>
    <row r="1921" spans="1:9">
      <c r="A1921" s="4"/>
      <c r="B1921" s="7"/>
      <c r="C1921" s="7"/>
      <c r="D1921" s="7"/>
      <c r="E1921" s="7"/>
      <c r="F1921" s="7"/>
      <c r="G1921" s="7"/>
      <c r="H1921" s="7"/>
      <c r="I1921" s="7"/>
    </row>
    <row r="1922" spans="1:9">
      <c r="A1922" s="4"/>
      <c r="B1922" s="7"/>
      <c r="C1922" s="7"/>
      <c r="D1922" s="7"/>
      <c r="E1922" s="7"/>
      <c r="F1922" s="7"/>
      <c r="G1922" s="7"/>
      <c r="H1922" s="7"/>
      <c r="I1922" s="7"/>
    </row>
    <row r="1923" spans="1:9">
      <c r="A1923" s="4"/>
      <c r="B1923" s="7"/>
      <c r="C1923" s="7"/>
      <c r="D1923" s="7"/>
      <c r="E1923" s="7"/>
      <c r="F1923" s="7"/>
      <c r="G1923" s="7"/>
      <c r="H1923" s="7"/>
      <c r="I1923" s="7"/>
    </row>
    <row r="1924" spans="1:9">
      <c r="A1924" s="4"/>
      <c r="B1924" s="7"/>
      <c r="C1924" s="7"/>
      <c r="D1924" s="7"/>
      <c r="E1924" s="7"/>
      <c r="F1924" s="7"/>
      <c r="G1924" s="7"/>
      <c r="H1924" s="7"/>
      <c r="I1924" s="7"/>
    </row>
    <row r="1925" spans="1:9">
      <c r="A1925" s="4"/>
      <c r="B1925" s="7"/>
      <c r="C1925" s="7"/>
      <c r="D1925" s="7"/>
      <c r="E1925" s="7"/>
      <c r="F1925" s="7"/>
      <c r="G1925" s="7"/>
      <c r="H1925" s="7"/>
      <c r="I1925" s="7"/>
    </row>
    <row r="1926" spans="1:9">
      <c r="A1926" s="4"/>
      <c r="B1926" s="7"/>
      <c r="C1926" s="7"/>
      <c r="D1926" s="7"/>
      <c r="E1926" s="7"/>
      <c r="F1926" s="7"/>
      <c r="G1926" s="7"/>
      <c r="H1926" s="7"/>
      <c r="I1926" s="7"/>
    </row>
    <row r="1927" spans="1:9">
      <c r="A1927" s="4"/>
      <c r="B1927" s="7"/>
      <c r="C1927" s="7"/>
      <c r="D1927" s="7"/>
      <c r="E1927" s="7"/>
      <c r="F1927" s="7"/>
      <c r="G1927" s="7"/>
      <c r="H1927" s="7"/>
      <c r="I1927" s="7"/>
    </row>
    <row r="1928" spans="1:9">
      <c r="A1928" s="4"/>
      <c r="B1928" s="7"/>
      <c r="C1928" s="7"/>
      <c r="D1928" s="7"/>
      <c r="E1928" s="7"/>
      <c r="F1928" s="7"/>
      <c r="G1928" s="7"/>
      <c r="H1928" s="7"/>
      <c r="I1928" s="7"/>
    </row>
    <row r="1929" spans="1:9">
      <c r="A1929" s="4"/>
      <c r="B1929" s="7"/>
      <c r="C1929" s="7"/>
      <c r="D1929" s="7"/>
      <c r="E1929" s="7"/>
      <c r="F1929" s="7"/>
      <c r="G1929" s="7"/>
      <c r="H1929" s="7"/>
      <c r="I1929" s="7"/>
    </row>
    <row r="1930" spans="1:9">
      <c r="A1930" s="4"/>
      <c r="B1930" s="7"/>
      <c r="C1930" s="7"/>
      <c r="D1930" s="7"/>
      <c r="E1930" s="7"/>
      <c r="F1930" s="7"/>
      <c r="G1930" s="7"/>
      <c r="H1930" s="7"/>
      <c r="I1930" s="7"/>
    </row>
    <row r="1931" spans="1:9">
      <c r="A1931" s="4"/>
      <c r="B1931" s="7"/>
      <c r="C1931" s="7"/>
      <c r="D1931" s="7"/>
      <c r="E1931" s="7"/>
      <c r="F1931" s="7"/>
      <c r="G1931" s="7"/>
      <c r="H1931" s="7"/>
      <c r="I1931" s="7"/>
    </row>
    <row r="1932" spans="1:9">
      <c r="A1932" s="4"/>
      <c r="B1932" s="7"/>
      <c r="C1932" s="7"/>
      <c r="D1932" s="7"/>
      <c r="E1932" s="7"/>
      <c r="F1932" s="7"/>
      <c r="G1932" s="7"/>
      <c r="H1932" s="7"/>
      <c r="I1932" s="7"/>
    </row>
    <row r="1933" spans="1:9">
      <c r="A1933" s="4"/>
      <c r="B1933" s="7"/>
      <c r="C1933" s="7"/>
      <c r="D1933" s="7"/>
      <c r="E1933" s="7"/>
      <c r="F1933" s="7"/>
      <c r="G1933" s="7"/>
      <c r="H1933" s="7"/>
      <c r="I1933" s="7"/>
    </row>
    <row r="1934" spans="1:9">
      <c r="A1934" s="4"/>
      <c r="B1934" s="7"/>
      <c r="C1934" s="7"/>
      <c r="D1934" s="7"/>
      <c r="E1934" s="7"/>
      <c r="F1934" s="7"/>
      <c r="G1934" s="7"/>
      <c r="H1934" s="7"/>
      <c r="I1934" s="7"/>
    </row>
    <row r="1935" spans="1:9">
      <c r="A1935" s="4"/>
      <c r="B1935" s="7"/>
      <c r="C1935" s="7"/>
      <c r="D1935" s="7"/>
      <c r="E1935" s="7"/>
      <c r="F1935" s="7"/>
      <c r="G1935" s="7"/>
      <c r="H1935" s="7"/>
      <c r="I1935" s="7"/>
    </row>
    <row r="1936" spans="1:9">
      <c r="A1936" s="4"/>
      <c r="B1936" s="7"/>
      <c r="C1936" s="7"/>
      <c r="D1936" s="7"/>
      <c r="E1936" s="7"/>
      <c r="F1936" s="7"/>
      <c r="G1936" s="7"/>
      <c r="H1936" s="7"/>
      <c r="I1936" s="7"/>
    </row>
    <row r="1937" spans="1:9" ht="18" customHeight="1">
      <c r="A1937" s="4"/>
      <c r="B1937" s="8"/>
      <c r="C1937" s="8"/>
      <c r="D1937" s="8"/>
      <c r="E1937" s="8"/>
      <c r="F1937" s="8"/>
      <c r="G1937" s="8"/>
      <c r="H1937" s="8"/>
      <c r="I1937" s="8"/>
    </row>
    <row r="1939" spans="1:9">
      <c r="A1939" s="3"/>
    </row>
    <row r="1940" spans="1:9">
      <c r="A1940" s="3"/>
    </row>
    <row r="1941" spans="1:9">
      <c r="A1941" s="3"/>
    </row>
    <row r="1942" spans="1:9">
      <c r="A1942" s="3"/>
    </row>
  </sheetData>
  <mergeCells count="12">
    <mergeCell ref="B1303:C1303"/>
    <mergeCell ref="D1303:E1303"/>
    <mergeCell ref="F1303:G1303"/>
    <mergeCell ref="H1303:I1303"/>
    <mergeCell ref="B7:C7"/>
    <mergeCell ref="D7:E7"/>
    <mergeCell ref="F7:G7"/>
    <mergeCell ref="H7:I7"/>
    <mergeCell ref="B655:C655"/>
    <mergeCell ref="D655:E655"/>
    <mergeCell ref="F655:G655"/>
    <mergeCell ref="H655:I65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5D41E-A1EA-4859-AF42-9D8FBB006A75}">
  <sheetPr codeName="Sheet16"/>
  <dimension ref="A1:I646"/>
  <sheetViews>
    <sheetView workbookViewId="0">
      <selection activeCell="G4" sqref="G4"/>
    </sheetView>
  </sheetViews>
  <sheetFormatPr defaultRowHeight="14.5"/>
  <cols>
    <col min="1" max="1" width="17" style="9" customWidth="1" collapsed="1"/>
    <col min="2" max="9" width="14" style="9" customWidth="1" collapsed="1"/>
    <col min="10" max="16384" width="8.7265625" style="9"/>
  </cols>
  <sheetData>
    <row r="1" spans="1:9" ht="15.5">
      <c r="A1" s="1" t="s">
        <v>0</v>
      </c>
    </row>
    <row r="2" spans="1:9">
      <c r="A2" s="3" t="s">
        <v>1</v>
      </c>
    </row>
    <row r="4" spans="1:9">
      <c r="A4" s="4" t="s">
        <v>2</v>
      </c>
      <c r="B4" s="4" t="s">
        <v>1339</v>
      </c>
    </row>
    <row r="5" spans="1:9">
      <c r="A5" s="4" t="s">
        <v>4</v>
      </c>
      <c r="B5" s="4" t="s">
        <v>5</v>
      </c>
    </row>
    <row r="7" spans="1:9" ht="65" customHeight="1">
      <c r="A7" s="5" t="s">
        <v>6</v>
      </c>
      <c r="B7" s="226" t="s">
        <v>7</v>
      </c>
      <c r="C7" s="227"/>
      <c r="D7" s="226" t="s">
        <v>8</v>
      </c>
      <c r="E7" s="227"/>
      <c r="F7" s="226" t="s">
        <v>9</v>
      </c>
      <c r="G7" s="227"/>
      <c r="H7" s="226" t="s">
        <v>10</v>
      </c>
      <c r="I7" s="227"/>
    </row>
    <row r="8" spans="1:9" ht="26" customHeight="1">
      <c r="B8" s="6" t="s">
        <v>11</v>
      </c>
      <c r="C8" s="6" t="s">
        <v>12</v>
      </c>
      <c r="D8" s="6" t="s">
        <v>11</v>
      </c>
      <c r="E8" s="6" t="s">
        <v>12</v>
      </c>
      <c r="F8" s="6" t="s">
        <v>11</v>
      </c>
      <c r="G8" s="6" t="s">
        <v>12</v>
      </c>
      <c r="H8" s="6" t="s">
        <v>11</v>
      </c>
      <c r="I8" s="6" t="s">
        <v>12</v>
      </c>
    </row>
    <row r="9" spans="1:9">
      <c r="A9" s="4" t="s">
        <v>13</v>
      </c>
      <c r="B9" s="7">
        <f>IF(ISNUMBER('APS (2019)'!B9)=TRUE,'APS (2019)'!B9,IF(ISNUMBER('APS (2018)'!B9)=TRUE,'APS (2018)'!B9,IF(ISNUMBER('APS (2017)'!B9)=TRUE,'APS (2017)'!B9,"Missing")))</f>
        <v>47400</v>
      </c>
      <c r="C9" s="7"/>
      <c r="D9" s="7">
        <f>IF(ISNUMBER('APS (2019)'!D9)=TRUE,'APS (2019)'!D9,IF(ISNUMBER('APS (2018)'!D9)=TRUE,'APS (2018)'!D9,IF(ISNUMBER('APS (2017)'!D9)=TRUE,'APS (2017)'!D9,"Missing")))</f>
        <v>35400</v>
      </c>
      <c r="E9" s="7"/>
      <c r="F9" s="7">
        <f>IF(ISNUMBER('APS (2019)'!F9)=TRUE,'APS (2019)'!F9,IF(ISNUMBER('APS (2018)'!F9)=TRUE,'APS (2018)'!F9,IF(ISNUMBER('APS (2017)'!F9)=TRUE,'APS (2017)'!F9,"Missing")))</f>
        <v>2700</v>
      </c>
      <c r="G9" s="7"/>
      <c r="H9" s="7">
        <f>IF(ISNUMBER('APS (2019)'!H9)=TRUE,'APS (2019)'!H9,IF(ISNUMBER('APS (2018)'!H9)=TRUE,'APS (2018)'!H9,IF(ISNUMBER('APS (2017)'!H9)=TRUE,'APS (2017)'!H9,"Missing")))</f>
        <v>3500</v>
      </c>
      <c r="I9" s="7"/>
    </row>
    <row r="10" spans="1:9">
      <c r="A10" s="4" t="s">
        <v>15</v>
      </c>
      <c r="B10" s="7">
        <f>IF(ISNUMBER('APS (2019)'!B10)=TRUE,'APS (2019)'!B10,IF(ISNUMBER('APS (2018)'!B10)=TRUE,'APS (2018)'!B10,IF(ISNUMBER('APS (2017)'!B10)=TRUE,'APS (2017)'!B10,"Missing")))</f>
        <v>56300</v>
      </c>
      <c r="C10" s="7"/>
      <c r="D10" s="7">
        <f>IF(ISNUMBER('APS (2019)'!D10)=TRUE,'APS (2019)'!D10,IF(ISNUMBER('APS (2018)'!D10)=TRUE,'APS (2018)'!D10,IF(ISNUMBER('APS (2017)'!D10)=TRUE,'APS (2017)'!D10,"Missing")))</f>
        <v>41500</v>
      </c>
      <c r="E10" s="7"/>
      <c r="F10" s="7">
        <f>IF(ISNUMBER('APS (2019)'!F10)=TRUE,'APS (2019)'!F10,IF(ISNUMBER('APS (2018)'!F10)=TRUE,'APS (2018)'!F10,IF(ISNUMBER('APS (2017)'!F10)=TRUE,'APS (2017)'!F10,"Missing")))</f>
        <v>2300</v>
      </c>
      <c r="G10" s="7"/>
      <c r="H10" s="7">
        <f>IF(ISNUMBER('APS (2019)'!H10)=TRUE,'APS (2019)'!H10,IF(ISNUMBER('APS (2018)'!H10)=TRUE,'APS (2018)'!H10,IF(ISNUMBER('APS (2017)'!H10)=TRUE,'APS (2017)'!H10,"Missing")))</f>
        <v>4200</v>
      </c>
      <c r="I10" s="7"/>
    </row>
    <row r="11" spans="1:9">
      <c r="A11" s="4" t="s">
        <v>16</v>
      </c>
      <c r="B11" s="7">
        <f>IF(ISNUMBER('APS (2019)'!B11)=TRUE,'APS (2019)'!B11,IF(ISNUMBER('APS (2018)'!B11)=TRUE,'APS (2018)'!B11,IF(ISNUMBER('APS (2017)'!B11)=TRUE,'APS (2017)'!B11,"Missing")))</f>
        <v>50200</v>
      </c>
      <c r="C11" s="7"/>
      <c r="D11" s="7">
        <f>IF(ISNUMBER('APS (2019)'!D11)=TRUE,'APS (2019)'!D11,IF(ISNUMBER('APS (2018)'!D11)=TRUE,'APS (2018)'!D11,IF(ISNUMBER('APS (2017)'!D11)=TRUE,'APS (2017)'!D11,"Missing")))</f>
        <v>40700</v>
      </c>
      <c r="E11" s="7"/>
      <c r="F11" s="7">
        <f>IF(ISNUMBER('APS (2019)'!F11)=TRUE,'APS (2019)'!F11,IF(ISNUMBER('APS (2018)'!F11)=TRUE,'APS (2018)'!F11,IF(ISNUMBER('APS (2017)'!F11)=TRUE,'APS (2017)'!F11,"Missing")))</f>
        <v>2300</v>
      </c>
      <c r="G11" s="7"/>
      <c r="H11" s="7">
        <f>IF(ISNUMBER('APS (2019)'!H11)=TRUE,'APS (2019)'!H11,IF(ISNUMBER('APS (2018)'!H11)=TRUE,'APS (2018)'!H11,IF(ISNUMBER('APS (2017)'!H11)=TRUE,'APS (2017)'!H11,"Missing")))</f>
        <v>2500</v>
      </c>
      <c r="I11" s="7"/>
    </row>
    <row r="12" spans="1:9">
      <c r="A12" s="4" t="s">
        <v>17</v>
      </c>
      <c r="B12" s="7">
        <f>IF(ISNUMBER('APS (2019)'!B12)=TRUE,'APS (2019)'!B12,IF(ISNUMBER('APS (2018)'!B12)=TRUE,'APS (2018)'!B12,IF(ISNUMBER('APS (2017)'!B12)=TRUE,'APS (2017)'!B12,"Missing")))</f>
        <v>48900</v>
      </c>
      <c r="C12" s="7"/>
      <c r="D12" s="7">
        <f>IF(ISNUMBER('APS (2019)'!D12)=TRUE,'APS (2019)'!D12,IF(ISNUMBER('APS (2018)'!D12)=TRUE,'APS (2018)'!D12,IF(ISNUMBER('APS (2017)'!D12)=TRUE,'APS (2017)'!D12,"Missing")))</f>
        <v>36700</v>
      </c>
      <c r="E12" s="7"/>
      <c r="F12" s="7">
        <f>IF(ISNUMBER('APS (2019)'!F12)=TRUE,'APS (2019)'!F12,IF(ISNUMBER('APS (2018)'!F12)=TRUE,'APS (2018)'!F12,IF(ISNUMBER('APS (2017)'!F12)=TRUE,'APS (2017)'!F12,"Missing")))</f>
        <v>2300</v>
      </c>
      <c r="G12" s="7"/>
      <c r="H12" s="7">
        <f>IF(ISNUMBER('APS (2019)'!H12)=TRUE,'APS (2019)'!H12,IF(ISNUMBER('APS (2018)'!H12)=TRUE,'APS (2018)'!H12,IF(ISNUMBER('APS (2017)'!H12)=TRUE,'APS (2017)'!H12,"Missing")))</f>
        <v>1800</v>
      </c>
      <c r="I12" s="7"/>
    </row>
    <row r="13" spans="1:9">
      <c r="A13" s="4" t="s">
        <v>18</v>
      </c>
      <c r="B13" s="7">
        <f>IF(ISNUMBER('APS (2019)'!B13)=TRUE,'APS (2019)'!B13,IF(ISNUMBER('APS (2018)'!B13)=TRUE,'APS (2018)'!B13,IF(ISNUMBER('APS (2017)'!B13)=TRUE,'APS (2017)'!B13,"Missing")))</f>
        <v>65700</v>
      </c>
      <c r="C13" s="7"/>
      <c r="D13" s="7">
        <f>IF(ISNUMBER('APS (2019)'!D13)=TRUE,'APS (2019)'!D13,IF(ISNUMBER('APS (2018)'!D13)=TRUE,'APS (2018)'!D13,IF(ISNUMBER('APS (2017)'!D13)=TRUE,'APS (2017)'!D13,"Missing")))</f>
        <v>51600</v>
      </c>
      <c r="E13" s="7"/>
      <c r="F13" s="7">
        <f>IF(ISNUMBER('APS (2019)'!F13)=TRUE,'APS (2019)'!F13,IF(ISNUMBER('APS (2018)'!F13)=TRUE,'APS (2018)'!F13,IF(ISNUMBER('APS (2017)'!F13)=TRUE,'APS (2017)'!F13,"Missing")))</f>
        <v>3700</v>
      </c>
      <c r="G13" s="7"/>
      <c r="H13" s="7">
        <f>IF(ISNUMBER('APS (2019)'!H13)=TRUE,'APS (2019)'!H13,IF(ISNUMBER('APS (2018)'!H13)=TRUE,'APS (2018)'!H13,IF(ISNUMBER('APS (2017)'!H13)=TRUE,'APS (2017)'!H13,"Missing")))</f>
        <v>2900</v>
      </c>
      <c r="I13" s="7"/>
    </row>
    <row r="14" spans="1:9">
      <c r="A14" s="4" t="s">
        <v>19</v>
      </c>
      <c r="B14" s="7">
        <f>IF(ISNUMBER('APS (2019)'!B14)=TRUE,'APS (2019)'!B14,IF(ISNUMBER('APS (2018)'!B14)=TRUE,'APS (2018)'!B14,IF(ISNUMBER('APS (2017)'!B14)=TRUE,'APS (2017)'!B14,"Missing")))</f>
        <v>55200</v>
      </c>
      <c r="C14" s="7"/>
      <c r="D14" s="7">
        <f>IF(ISNUMBER('APS (2019)'!D14)=TRUE,'APS (2019)'!D14,IF(ISNUMBER('APS (2018)'!D14)=TRUE,'APS (2018)'!D14,IF(ISNUMBER('APS (2017)'!D14)=TRUE,'APS (2017)'!D14,"Missing")))</f>
        <v>44100</v>
      </c>
      <c r="E14" s="7"/>
      <c r="F14" s="7">
        <f>IF(ISNUMBER('APS (2019)'!F14)=TRUE,'APS (2019)'!F14,IF(ISNUMBER('APS (2018)'!F14)=TRUE,'APS (2018)'!F14,IF(ISNUMBER('APS (2017)'!F14)=TRUE,'APS (2017)'!F14,"Missing")))</f>
        <v>3100</v>
      </c>
      <c r="G14" s="7"/>
      <c r="H14" s="7">
        <f>IF(ISNUMBER('APS (2019)'!H14)=TRUE,'APS (2019)'!H14,IF(ISNUMBER('APS (2018)'!H14)=TRUE,'APS (2018)'!H14,IF(ISNUMBER('APS (2017)'!H14)=TRUE,'APS (2017)'!H14,"Missing")))</f>
        <v>3000</v>
      </c>
      <c r="I14" s="7"/>
    </row>
    <row r="15" spans="1:9">
      <c r="A15" s="4" t="s">
        <v>20</v>
      </c>
      <c r="B15" s="7">
        <f>IF(ISNUMBER('APS (2019)'!B15)=TRUE,'APS (2019)'!B15,IF(ISNUMBER('APS (2018)'!B15)=TRUE,'APS (2018)'!B15,IF(ISNUMBER('APS (2017)'!B15)=TRUE,'APS (2017)'!B15,"Missing")))</f>
        <v>52600</v>
      </c>
      <c r="C15" s="7"/>
      <c r="D15" s="7">
        <f>IF(ISNUMBER('APS (2019)'!D15)=TRUE,'APS (2019)'!D15,IF(ISNUMBER('APS (2018)'!D15)=TRUE,'APS (2018)'!D15,IF(ISNUMBER('APS (2017)'!D15)=TRUE,'APS (2017)'!D15,"Missing")))</f>
        <v>38100</v>
      </c>
      <c r="E15" s="7"/>
      <c r="F15" s="7">
        <f>IF(ISNUMBER('APS (2019)'!F15)=TRUE,'APS (2019)'!F15,IF(ISNUMBER('APS (2018)'!F15)=TRUE,'APS (2018)'!F15,IF(ISNUMBER('APS (2017)'!F15)=TRUE,'APS (2017)'!F15,"Missing")))</f>
        <v>3200</v>
      </c>
      <c r="G15" s="7"/>
      <c r="H15" s="7">
        <f>IF(ISNUMBER('APS (2019)'!H15)=TRUE,'APS (2019)'!H15,IF(ISNUMBER('APS (2018)'!H15)=TRUE,'APS (2018)'!H15,IF(ISNUMBER('APS (2017)'!H15)=TRUE,'APS (2017)'!H15,"Missing")))</f>
        <v>6300</v>
      </c>
      <c r="I15" s="7"/>
    </row>
    <row r="16" spans="1:9">
      <c r="A16" s="4" t="s">
        <v>21</v>
      </c>
      <c r="B16" s="7">
        <f>IF(ISNUMBER('APS (2019)'!B16)=TRUE,'APS (2019)'!B16,IF(ISNUMBER('APS (2018)'!B16)=TRUE,'APS (2018)'!B16,IF(ISNUMBER('APS (2017)'!B16)=TRUE,'APS (2017)'!B16,"Missing")))</f>
        <v>67400</v>
      </c>
      <c r="C16" s="7"/>
      <c r="D16" s="7">
        <f>IF(ISNUMBER('APS (2019)'!D16)=TRUE,'APS (2019)'!D16,IF(ISNUMBER('APS (2018)'!D16)=TRUE,'APS (2018)'!D16,IF(ISNUMBER('APS (2017)'!D16)=TRUE,'APS (2017)'!D16,"Missing")))</f>
        <v>53000</v>
      </c>
      <c r="E16" s="7"/>
      <c r="F16" s="7">
        <f>IF(ISNUMBER('APS (2019)'!F16)=TRUE,'APS (2019)'!F16,IF(ISNUMBER('APS (2018)'!F16)=TRUE,'APS (2018)'!F16,IF(ISNUMBER('APS (2017)'!F16)=TRUE,'APS (2017)'!F16,"Missing")))</f>
        <v>2100</v>
      </c>
      <c r="G16" s="7"/>
      <c r="H16" s="7">
        <f>IF(ISNUMBER('APS (2019)'!H16)=TRUE,'APS (2019)'!H16,IF(ISNUMBER('APS (2018)'!H16)=TRUE,'APS (2018)'!H16,IF(ISNUMBER('APS (2017)'!H16)=TRUE,'APS (2017)'!H16,"Missing")))</f>
        <v>2400</v>
      </c>
      <c r="I16" s="7"/>
    </row>
    <row r="17" spans="1:9">
      <c r="A17" s="4" t="s">
        <v>22</v>
      </c>
      <c r="B17" s="7">
        <f>IF(ISNUMBER('APS (2019)'!B17)=TRUE,'APS (2019)'!B17,IF(ISNUMBER('APS (2018)'!B17)=TRUE,'APS (2018)'!B17,IF(ISNUMBER('APS (2017)'!B17)=TRUE,'APS (2017)'!B17,"Missing")))</f>
        <v>56400</v>
      </c>
      <c r="C17" s="7"/>
      <c r="D17" s="7">
        <f>IF(ISNUMBER('APS (2019)'!D17)=TRUE,'APS (2019)'!D17,IF(ISNUMBER('APS (2018)'!D17)=TRUE,'APS (2018)'!D17,IF(ISNUMBER('APS (2017)'!D17)=TRUE,'APS (2017)'!D17,"Missing")))</f>
        <v>41200</v>
      </c>
      <c r="E17" s="7"/>
      <c r="F17" s="7">
        <f>IF(ISNUMBER('APS (2019)'!F17)=TRUE,'APS (2019)'!F17,IF(ISNUMBER('APS (2018)'!F17)=TRUE,'APS (2018)'!F17,IF(ISNUMBER('APS (2017)'!F17)=TRUE,'APS (2017)'!F17,"Missing")))</f>
        <v>3800</v>
      </c>
      <c r="G17" s="7"/>
      <c r="H17" s="7">
        <f>IF(ISNUMBER('APS (2019)'!H17)=TRUE,'APS (2019)'!H17,IF(ISNUMBER('APS (2018)'!H17)=TRUE,'APS (2018)'!H17,IF(ISNUMBER('APS (2017)'!H17)=TRUE,'APS (2017)'!H17,"Missing")))</f>
        <v>2300</v>
      </c>
      <c r="I17" s="7"/>
    </row>
    <row r="18" spans="1:9">
      <c r="A18" s="4" t="s">
        <v>23</v>
      </c>
      <c r="B18" s="7">
        <f>IF(ISNUMBER('APS (2019)'!B18)=TRUE,'APS (2019)'!B18,IF(ISNUMBER('APS (2018)'!B18)=TRUE,'APS (2018)'!B18,IF(ISNUMBER('APS (2017)'!B18)=TRUE,'APS (2017)'!B18,"Missing")))</f>
        <v>42800</v>
      </c>
      <c r="C18" s="7"/>
      <c r="D18" s="7">
        <f>IF(ISNUMBER('APS (2019)'!D18)=TRUE,'APS (2019)'!D18,IF(ISNUMBER('APS (2018)'!D18)=TRUE,'APS (2018)'!D18,IF(ISNUMBER('APS (2017)'!D18)=TRUE,'APS (2017)'!D18,"Missing")))</f>
        <v>35300</v>
      </c>
      <c r="E18" s="7"/>
      <c r="F18" s="7">
        <f>IF(ISNUMBER('APS (2019)'!F18)=TRUE,'APS (2019)'!F18,IF(ISNUMBER('APS (2018)'!F18)=TRUE,'APS (2018)'!F18,IF(ISNUMBER('APS (2017)'!F18)=TRUE,'APS (2017)'!F18,"Missing")))</f>
        <v>1500</v>
      </c>
      <c r="G18" s="7"/>
      <c r="H18" s="7">
        <f>IF(ISNUMBER('APS (2019)'!H18)=TRUE,'APS (2019)'!H18,IF(ISNUMBER('APS (2018)'!H18)=TRUE,'APS (2018)'!H18,IF(ISNUMBER('APS (2017)'!H18)=TRUE,'APS (2017)'!H18,"Missing")))</f>
        <v>2300</v>
      </c>
      <c r="I18" s="7"/>
    </row>
    <row r="19" spans="1:9">
      <c r="A19" s="4" t="s">
        <v>24</v>
      </c>
      <c r="B19" s="7">
        <f>IF(ISNUMBER('APS (2019)'!B19)=TRUE,'APS (2019)'!B19,IF(ISNUMBER('APS (2018)'!B19)=TRUE,'APS (2018)'!B19,IF(ISNUMBER('APS (2017)'!B19)=TRUE,'APS (2017)'!B19,"Missing")))</f>
        <v>56700</v>
      </c>
      <c r="C19" s="7"/>
      <c r="D19" s="7">
        <f>IF(ISNUMBER('APS (2019)'!D19)=TRUE,'APS (2019)'!D19,IF(ISNUMBER('APS (2018)'!D19)=TRUE,'APS (2018)'!D19,IF(ISNUMBER('APS (2017)'!D19)=TRUE,'APS (2017)'!D19,"Missing")))</f>
        <v>43300</v>
      </c>
      <c r="E19" s="7"/>
      <c r="F19" s="7">
        <f>IF(ISNUMBER('APS (2019)'!F19)=TRUE,'APS (2019)'!F19,IF(ISNUMBER('APS (2018)'!F19)=TRUE,'APS (2018)'!F19,IF(ISNUMBER('APS (2017)'!F19)=TRUE,'APS (2017)'!F19,"Missing")))</f>
        <v>3100</v>
      </c>
      <c r="G19" s="7"/>
      <c r="H19" s="7">
        <f>IF(ISNUMBER('APS (2019)'!H19)=TRUE,'APS (2019)'!H19,IF(ISNUMBER('APS (2018)'!H19)=TRUE,'APS (2018)'!H19,IF(ISNUMBER('APS (2017)'!H19)=TRUE,'APS (2017)'!H19,"Missing")))</f>
        <v>2800</v>
      </c>
      <c r="I19" s="7"/>
    </row>
    <row r="20" spans="1:9">
      <c r="A20" s="4" t="s">
        <v>25</v>
      </c>
      <c r="B20" s="7">
        <f>IF(ISNUMBER('APS (2019)'!B20)=TRUE,'APS (2019)'!B20,IF(ISNUMBER('APS (2018)'!B20)=TRUE,'APS (2018)'!B20,IF(ISNUMBER('APS (2017)'!B20)=TRUE,'APS (2017)'!B20,"Missing")))</f>
        <v>57300</v>
      </c>
      <c r="C20" s="7"/>
      <c r="D20" s="7">
        <f>IF(ISNUMBER('APS (2019)'!D20)=TRUE,'APS (2019)'!D20,IF(ISNUMBER('APS (2018)'!D20)=TRUE,'APS (2018)'!D20,IF(ISNUMBER('APS (2017)'!D20)=TRUE,'APS (2017)'!D20,"Missing")))</f>
        <v>43300</v>
      </c>
      <c r="E20" s="7"/>
      <c r="F20" s="7">
        <f>IF(ISNUMBER('APS (2019)'!F20)=TRUE,'APS (2019)'!F20,IF(ISNUMBER('APS (2018)'!F20)=TRUE,'APS (2018)'!F20,IF(ISNUMBER('APS (2017)'!F20)=TRUE,'APS (2017)'!F20,"Missing")))</f>
        <v>2600</v>
      </c>
      <c r="G20" s="7"/>
      <c r="H20" s="7">
        <f>IF(ISNUMBER('APS (2019)'!H20)=TRUE,'APS (2019)'!H20,IF(ISNUMBER('APS (2018)'!H20)=TRUE,'APS (2018)'!H20,IF(ISNUMBER('APS (2017)'!H20)=TRUE,'APS (2017)'!H20,"Missing")))</f>
        <v>4000</v>
      </c>
      <c r="I20" s="7"/>
    </row>
    <row r="21" spans="1:9">
      <c r="A21" s="4" t="s">
        <v>26</v>
      </c>
      <c r="B21" s="7">
        <f>IF(ISNUMBER('APS (2019)'!B21)=TRUE,'APS (2019)'!B21,IF(ISNUMBER('APS (2018)'!B21)=TRUE,'APS (2018)'!B21,IF(ISNUMBER('APS (2017)'!B21)=TRUE,'APS (2017)'!B21,"Missing")))</f>
        <v>61400</v>
      </c>
      <c r="C21" s="7"/>
      <c r="D21" s="7">
        <f>IF(ISNUMBER('APS (2019)'!D21)=TRUE,'APS (2019)'!D21,IF(ISNUMBER('APS (2018)'!D21)=TRUE,'APS (2018)'!D21,IF(ISNUMBER('APS (2017)'!D21)=TRUE,'APS (2017)'!D21,"Missing")))</f>
        <v>41600</v>
      </c>
      <c r="E21" s="7"/>
      <c r="F21" s="7">
        <f>IF(ISNUMBER('APS (2019)'!F21)=TRUE,'APS (2019)'!F21,IF(ISNUMBER('APS (2018)'!F21)=TRUE,'APS (2018)'!F21,IF(ISNUMBER('APS (2017)'!F21)=TRUE,'APS (2017)'!F21,"Missing")))</f>
        <v>3400</v>
      </c>
      <c r="G21" s="7"/>
      <c r="H21" s="7">
        <f>IF(ISNUMBER('APS (2019)'!H21)=TRUE,'APS (2019)'!H21,IF(ISNUMBER('APS (2018)'!H21)=TRUE,'APS (2018)'!H21,IF(ISNUMBER('APS (2017)'!H21)=TRUE,'APS (2017)'!H21,"Missing")))</f>
        <v>2200</v>
      </c>
      <c r="I21" s="7"/>
    </row>
    <row r="22" spans="1:9">
      <c r="A22" s="4" t="s">
        <v>27</v>
      </c>
      <c r="B22" s="7">
        <f>IF(ISNUMBER('APS (2019)'!B22)=TRUE,'APS (2019)'!B22,IF(ISNUMBER('APS (2018)'!B22)=TRUE,'APS (2018)'!B22,IF(ISNUMBER('APS (2017)'!B22)=TRUE,'APS (2017)'!B22,"Missing")))</f>
        <v>57000</v>
      </c>
      <c r="C22" s="7"/>
      <c r="D22" s="7">
        <f>IF(ISNUMBER('APS (2019)'!D22)=TRUE,'APS (2019)'!D22,IF(ISNUMBER('APS (2018)'!D22)=TRUE,'APS (2018)'!D22,IF(ISNUMBER('APS (2017)'!D22)=TRUE,'APS (2017)'!D22,"Missing")))</f>
        <v>41600</v>
      </c>
      <c r="E22" s="7"/>
      <c r="F22" s="7">
        <f>IF(ISNUMBER('APS (2019)'!F22)=TRUE,'APS (2019)'!F22,IF(ISNUMBER('APS (2018)'!F22)=TRUE,'APS (2018)'!F22,IF(ISNUMBER('APS (2017)'!F22)=TRUE,'APS (2017)'!F22,"Missing")))</f>
        <v>2700</v>
      </c>
      <c r="G22" s="7"/>
      <c r="H22" s="7">
        <f>IF(ISNUMBER('APS (2019)'!H22)=TRUE,'APS (2019)'!H22,IF(ISNUMBER('APS (2018)'!H22)=TRUE,'APS (2018)'!H22,IF(ISNUMBER('APS (2017)'!H22)=TRUE,'APS (2017)'!H22,"Missing")))</f>
        <v>2300</v>
      </c>
      <c r="I22" s="7"/>
    </row>
    <row r="23" spans="1:9">
      <c r="A23" s="4" t="s">
        <v>28</v>
      </c>
      <c r="B23" s="7">
        <f>IF(ISNUMBER('APS (2019)'!B23)=TRUE,'APS (2019)'!B23,IF(ISNUMBER('APS (2018)'!B23)=TRUE,'APS (2018)'!B23,IF(ISNUMBER('APS (2017)'!B23)=TRUE,'APS (2017)'!B23,"Missing")))</f>
        <v>52100</v>
      </c>
      <c r="C23" s="7"/>
      <c r="D23" s="7">
        <f>IF(ISNUMBER('APS (2019)'!D23)=TRUE,'APS (2019)'!D23,IF(ISNUMBER('APS (2018)'!D23)=TRUE,'APS (2018)'!D23,IF(ISNUMBER('APS (2017)'!D23)=TRUE,'APS (2017)'!D23,"Missing")))</f>
        <v>40400</v>
      </c>
      <c r="E23" s="7"/>
      <c r="F23" s="7">
        <f>IF(ISNUMBER('APS (2019)'!F23)=TRUE,'APS (2019)'!F23,IF(ISNUMBER('APS (2018)'!F23)=TRUE,'APS (2018)'!F23,IF(ISNUMBER('APS (2017)'!F23)=TRUE,'APS (2017)'!F23,"Missing")))</f>
        <v>1500</v>
      </c>
      <c r="G23" s="7"/>
      <c r="H23" s="7">
        <f>IF(ISNUMBER('APS (2019)'!H23)=TRUE,'APS (2019)'!H23,IF(ISNUMBER('APS (2018)'!H23)=TRUE,'APS (2018)'!H23,IF(ISNUMBER('APS (2017)'!H23)=TRUE,'APS (2017)'!H23,"Missing")))</f>
        <v>2300</v>
      </c>
      <c r="I23" s="7"/>
    </row>
    <row r="24" spans="1:9">
      <c r="A24" s="4" t="s">
        <v>29</v>
      </c>
      <c r="B24" s="7">
        <f>IF(ISNUMBER('APS (2019)'!B24)=TRUE,'APS (2019)'!B24,IF(ISNUMBER('APS (2018)'!B24)=TRUE,'APS (2018)'!B24,IF(ISNUMBER('APS (2017)'!B24)=TRUE,'APS (2017)'!B24,"Missing")))</f>
        <v>78600</v>
      </c>
      <c r="C24" s="7"/>
      <c r="D24" s="7">
        <f>IF(ISNUMBER('APS (2019)'!D24)=TRUE,'APS (2019)'!D24,IF(ISNUMBER('APS (2018)'!D24)=TRUE,'APS (2018)'!D24,IF(ISNUMBER('APS (2017)'!D24)=TRUE,'APS (2017)'!D24,"Missing")))</f>
        <v>53000</v>
      </c>
      <c r="E24" s="7"/>
      <c r="F24" s="7">
        <f>IF(ISNUMBER('APS (2019)'!F24)=TRUE,'APS (2019)'!F24,IF(ISNUMBER('APS (2018)'!F24)=TRUE,'APS (2018)'!F24,IF(ISNUMBER('APS (2017)'!F24)=TRUE,'APS (2017)'!F24,"Missing")))</f>
        <v>2300</v>
      </c>
      <c r="G24" s="7"/>
      <c r="H24" s="7">
        <f>IF(ISNUMBER('APS (2019)'!H24)=TRUE,'APS (2019)'!H24,IF(ISNUMBER('APS (2018)'!H24)=TRUE,'APS (2018)'!H24,IF(ISNUMBER('APS (2017)'!H24)=TRUE,'APS (2017)'!H24,"Missing")))</f>
        <v>6200</v>
      </c>
      <c r="I24" s="7"/>
    </row>
    <row r="25" spans="1:9">
      <c r="A25" s="4" t="s">
        <v>30</v>
      </c>
      <c r="B25" s="7">
        <f>IF(ISNUMBER('APS (2019)'!B25)=TRUE,'APS (2019)'!B25,IF(ISNUMBER('APS (2018)'!B25)=TRUE,'APS (2018)'!B25,IF(ISNUMBER('APS (2017)'!B25)=TRUE,'APS (2017)'!B25,"Missing")))</f>
        <v>69500</v>
      </c>
      <c r="C25" s="7"/>
      <c r="D25" s="7">
        <f>IF(ISNUMBER('APS (2019)'!D25)=TRUE,'APS (2019)'!D25,IF(ISNUMBER('APS (2018)'!D25)=TRUE,'APS (2018)'!D25,IF(ISNUMBER('APS (2017)'!D25)=TRUE,'APS (2017)'!D25,"Missing")))</f>
        <v>51600</v>
      </c>
      <c r="E25" s="7"/>
      <c r="F25" s="7">
        <f>IF(ISNUMBER('APS (2019)'!F25)=TRUE,'APS (2019)'!F25,IF(ISNUMBER('APS (2018)'!F25)=TRUE,'APS (2018)'!F25,IF(ISNUMBER('APS (2017)'!F25)=TRUE,'APS (2017)'!F25,"Missing")))</f>
        <v>2100</v>
      </c>
      <c r="G25" s="7"/>
      <c r="H25" s="7">
        <f>IF(ISNUMBER('APS (2019)'!H25)=TRUE,'APS (2019)'!H25,IF(ISNUMBER('APS (2018)'!H25)=TRUE,'APS (2018)'!H25,IF(ISNUMBER('APS (2017)'!H25)=TRUE,'APS (2017)'!H25,"Missing")))</f>
        <v>3500</v>
      </c>
      <c r="I25" s="7"/>
    </row>
    <row r="26" spans="1:9">
      <c r="A26" s="4" t="s">
        <v>31</v>
      </c>
      <c r="B26" s="7">
        <f>IF(ISNUMBER('APS (2019)'!B26)=TRUE,'APS (2019)'!B26,IF(ISNUMBER('APS (2018)'!B26)=TRUE,'APS (2018)'!B26,IF(ISNUMBER('APS (2017)'!B26)=TRUE,'APS (2017)'!B26,"Missing")))</f>
        <v>55100</v>
      </c>
      <c r="C26" s="7"/>
      <c r="D26" s="7">
        <f>IF(ISNUMBER('APS (2019)'!D26)=TRUE,'APS (2019)'!D26,IF(ISNUMBER('APS (2018)'!D26)=TRUE,'APS (2018)'!D26,IF(ISNUMBER('APS (2017)'!D26)=TRUE,'APS (2017)'!D26,"Missing")))</f>
        <v>43800</v>
      </c>
      <c r="E26" s="7"/>
      <c r="F26" s="7">
        <f>IF(ISNUMBER('APS (2019)'!F26)=TRUE,'APS (2019)'!F26,IF(ISNUMBER('APS (2018)'!F26)=TRUE,'APS (2018)'!F26,IF(ISNUMBER('APS (2017)'!F26)=TRUE,'APS (2017)'!F26,"Missing")))</f>
        <v>2000</v>
      </c>
      <c r="G26" s="7"/>
      <c r="H26" s="7">
        <f>IF(ISNUMBER('APS (2019)'!H26)=TRUE,'APS (2019)'!H26,IF(ISNUMBER('APS (2018)'!H26)=TRUE,'APS (2018)'!H26,IF(ISNUMBER('APS (2017)'!H26)=TRUE,'APS (2017)'!H26,"Missing")))</f>
        <v>2200</v>
      </c>
      <c r="I26" s="7"/>
    </row>
    <row r="27" spans="1:9">
      <c r="A27" s="4" t="s">
        <v>32</v>
      </c>
      <c r="B27" s="7">
        <f>IF(ISNUMBER('APS (2019)'!B27)=TRUE,'APS (2019)'!B27,IF(ISNUMBER('APS (2018)'!B27)=TRUE,'APS (2018)'!B27,IF(ISNUMBER('APS (2017)'!B27)=TRUE,'APS (2017)'!B27,"Missing")))</f>
        <v>69300</v>
      </c>
      <c r="C27" s="7"/>
      <c r="D27" s="7">
        <f>IF(ISNUMBER('APS (2019)'!D27)=TRUE,'APS (2019)'!D27,IF(ISNUMBER('APS (2018)'!D27)=TRUE,'APS (2018)'!D27,IF(ISNUMBER('APS (2017)'!D27)=TRUE,'APS (2017)'!D27,"Missing")))</f>
        <v>57400</v>
      </c>
      <c r="E27" s="7"/>
      <c r="F27" s="7">
        <f>IF(ISNUMBER('APS (2019)'!F27)=TRUE,'APS (2019)'!F27,IF(ISNUMBER('APS (2018)'!F27)=TRUE,'APS (2018)'!F27,IF(ISNUMBER('APS (2017)'!F27)=TRUE,'APS (2017)'!F27,"Missing")))</f>
        <v>2400</v>
      </c>
      <c r="G27" s="7"/>
      <c r="H27" s="7">
        <f>IF(ISNUMBER('APS (2019)'!H27)=TRUE,'APS (2019)'!H27,IF(ISNUMBER('APS (2018)'!H27)=TRUE,'APS (2018)'!H27,IF(ISNUMBER('APS (2017)'!H27)=TRUE,'APS (2017)'!H27,"Missing")))</f>
        <v>2100</v>
      </c>
      <c r="I27" s="7"/>
    </row>
    <row r="28" spans="1:9">
      <c r="A28" s="4" t="s">
        <v>33</v>
      </c>
      <c r="B28" s="7">
        <f>IF(ISNUMBER('APS (2019)'!B28)=TRUE,'APS (2019)'!B28,IF(ISNUMBER('APS (2018)'!B28)=TRUE,'APS (2018)'!B28,IF(ISNUMBER('APS (2017)'!B28)=TRUE,'APS (2017)'!B28,"Missing")))</f>
        <v>53700</v>
      </c>
      <c r="C28" s="7"/>
      <c r="D28" s="7">
        <f>IF(ISNUMBER('APS (2019)'!D28)=TRUE,'APS (2019)'!D28,IF(ISNUMBER('APS (2018)'!D28)=TRUE,'APS (2018)'!D28,IF(ISNUMBER('APS (2017)'!D28)=TRUE,'APS (2017)'!D28,"Missing")))</f>
        <v>42900</v>
      </c>
      <c r="E28" s="7"/>
      <c r="F28" s="7">
        <f>IF(ISNUMBER('APS (2019)'!F28)=TRUE,'APS (2019)'!F28,IF(ISNUMBER('APS (2018)'!F28)=TRUE,'APS (2018)'!F28,IF(ISNUMBER('APS (2017)'!F28)=TRUE,'APS (2017)'!F28,"Missing")))</f>
        <v>1000</v>
      </c>
      <c r="G28" s="7"/>
      <c r="H28" s="7">
        <f>IF(ISNUMBER('APS (2019)'!H28)=TRUE,'APS (2019)'!H28,IF(ISNUMBER('APS (2018)'!H28)=TRUE,'APS (2018)'!H28,IF(ISNUMBER('APS (2017)'!H28)=TRUE,'APS (2017)'!H28,"Missing")))</f>
        <v>2400</v>
      </c>
      <c r="I28" s="7"/>
    </row>
    <row r="29" spans="1:9">
      <c r="A29" s="4" t="s">
        <v>34</v>
      </c>
      <c r="B29" s="7">
        <f>IF(ISNUMBER('APS (2019)'!B29)=TRUE,'APS (2019)'!B29,IF(ISNUMBER('APS (2018)'!B29)=TRUE,'APS (2018)'!B29,IF(ISNUMBER('APS (2017)'!B29)=TRUE,'APS (2017)'!B29,"Missing")))</f>
        <v>50000</v>
      </c>
      <c r="C29" s="7"/>
      <c r="D29" s="7">
        <f>IF(ISNUMBER('APS (2019)'!D29)=TRUE,'APS (2019)'!D29,IF(ISNUMBER('APS (2018)'!D29)=TRUE,'APS (2018)'!D29,IF(ISNUMBER('APS (2017)'!D29)=TRUE,'APS (2017)'!D29,"Missing")))</f>
        <v>35100</v>
      </c>
      <c r="E29" s="7"/>
      <c r="F29" s="7">
        <f>IF(ISNUMBER('APS (2019)'!F29)=TRUE,'APS (2019)'!F29,IF(ISNUMBER('APS (2018)'!F29)=TRUE,'APS (2018)'!F29,IF(ISNUMBER('APS (2017)'!F29)=TRUE,'APS (2017)'!F29,"Missing")))</f>
        <v>1700</v>
      </c>
      <c r="G29" s="7"/>
      <c r="H29" s="7">
        <f>IF(ISNUMBER('APS (2019)'!H29)=TRUE,'APS (2019)'!H29,IF(ISNUMBER('APS (2018)'!H29)=TRUE,'APS (2018)'!H29,IF(ISNUMBER('APS (2017)'!H29)=TRUE,'APS (2017)'!H29,"Missing")))</f>
        <v>1900</v>
      </c>
      <c r="I29" s="7"/>
    </row>
    <row r="30" spans="1:9">
      <c r="A30" s="4" t="s">
        <v>35</v>
      </c>
      <c r="B30" s="7">
        <f>IF(ISNUMBER('APS (2019)'!B30)=TRUE,'APS (2019)'!B30,IF(ISNUMBER('APS (2018)'!B30)=TRUE,'APS (2018)'!B30,IF(ISNUMBER('APS (2017)'!B30)=TRUE,'APS (2017)'!B30,"Missing")))</f>
        <v>48500</v>
      </c>
      <c r="C30" s="7"/>
      <c r="D30" s="7">
        <f>IF(ISNUMBER('APS (2019)'!D30)=TRUE,'APS (2019)'!D30,IF(ISNUMBER('APS (2018)'!D30)=TRUE,'APS (2018)'!D30,IF(ISNUMBER('APS (2017)'!D30)=TRUE,'APS (2017)'!D30,"Missing")))</f>
        <v>37900</v>
      </c>
      <c r="E30" s="7"/>
      <c r="F30" s="7">
        <f>IF(ISNUMBER('APS (2019)'!F30)=TRUE,'APS (2019)'!F30,IF(ISNUMBER('APS (2018)'!F30)=TRUE,'APS (2018)'!F30,IF(ISNUMBER('APS (2017)'!F30)=TRUE,'APS (2017)'!F30,"Missing")))</f>
        <v>2000</v>
      </c>
      <c r="G30" s="7"/>
      <c r="H30" s="7">
        <f>IF(ISNUMBER('APS (2019)'!H30)=TRUE,'APS (2019)'!H30,IF(ISNUMBER('APS (2018)'!H30)=TRUE,'APS (2018)'!H30,IF(ISNUMBER('APS (2017)'!H30)=TRUE,'APS (2017)'!H30,"Missing")))</f>
        <v>2300</v>
      </c>
      <c r="I30" s="7"/>
    </row>
    <row r="31" spans="1:9">
      <c r="A31" s="4" t="s">
        <v>36</v>
      </c>
      <c r="B31" s="7">
        <f>IF(ISNUMBER('APS (2019)'!B31)=TRUE,'APS (2019)'!B31,IF(ISNUMBER('APS (2018)'!B31)=TRUE,'APS (2018)'!B31,IF(ISNUMBER('APS (2017)'!B31)=TRUE,'APS (2017)'!B31,"Missing")))</f>
        <v>43100</v>
      </c>
      <c r="C31" s="7"/>
      <c r="D31" s="7">
        <f>IF(ISNUMBER('APS (2019)'!D31)=TRUE,'APS (2019)'!D31,IF(ISNUMBER('APS (2018)'!D31)=TRUE,'APS (2018)'!D31,IF(ISNUMBER('APS (2017)'!D31)=TRUE,'APS (2017)'!D31,"Missing")))</f>
        <v>31800</v>
      </c>
      <c r="E31" s="7"/>
      <c r="F31" s="7">
        <f>IF(ISNUMBER('APS (2019)'!F31)=TRUE,'APS (2019)'!F31,IF(ISNUMBER('APS (2018)'!F31)=TRUE,'APS (2018)'!F31,IF(ISNUMBER('APS (2017)'!F31)=TRUE,'APS (2017)'!F31,"Missing")))</f>
        <v>2700</v>
      </c>
      <c r="G31" s="7"/>
      <c r="H31" s="7">
        <f>IF(ISNUMBER('APS (2019)'!H31)=TRUE,'APS (2019)'!H31,IF(ISNUMBER('APS (2018)'!H31)=TRUE,'APS (2018)'!H31,IF(ISNUMBER('APS (2017)'!H31)=TRUE,'APS (2017)'!H31,"Missing")))</f>
        <v>3000</v>
      </c>
      <c r="I31" s="7"/>
    </row>
    <row r="32" spans="1:9">
      <c r="A32" s="4" t="s">
        <v>37</v>
      </c>
      <c r="B32" s="7">
        <f>IF(ISNUMBER('APS (2019)'!B32)=TRUE,'APS (2019)'!B32,IF(ISNUMBER('APS (2018)'!B32)=TRUE,'APS (2018)'!B32,IF(ISNUMBER('APS (2017)'!B32)=TRUE,'APS (2017)'!B32,"Missing")))</f>
        <v>53900</v>
      </c>
      <c r="C32" s="7"/>
      <c r="D32" s="7">
        <f>IF(ISNUMBER('APS (2019)'!D32)=TRUE,'APS (2019)'!D32,IF(ISNUMBER('APS (2018)'!D32)=TRUE,'APS (2018)'!D32,IF(ISNUMBER('APS (2017)'!D32)=TRUE,'APS (2017)'!D32,"Missing")))</f>
        <v>41300</v>
      </c>
      <c r="E32" s="7"/>
      <c r="F32" s="7">
        <f>IF(ISNUMBER('APS (2019)'!F32)=TRUE,'APS (2019)'!F32,IF(ISNUMBER('APS (2018)'!F32)=TRUE,'APS (2018)'!F32,IF(ISNUMBER('APS (2017)'!F32)=TRUE,'APS (2017)'!F32,"Missing")))</f>
        <v>3400</v>
      </c>
      <c r="G32" s="7"/>
      <c r="H32" s="7">
        <f>IF(ISNUMBER('APS (2019)'!H32)=TRUE,'APS (2019)'!H32,IF(ISNUMBER('APS (2018)'!H32)=TRUE,'APS (2018)'!H32,IF(ISNUMBER('APS (2017)'!H32)=TRUE,'APS (2017)'!H32,"Missing")))</f>
        <v>1900</v>
      </c>
      <c r="I32" s="7"/>
    </row>
    <row r="33" spans="1:9">
      <c r="A33" s="4" t="s">
        <v>38</v>
      </c>
      <c r="B33" s="7">
        <f>IF(ISNUMBER('APS (2019)'!B33)=TRUE,'APS (2019)'!B33,IF(ISNUMBER('APS (2018)'!B33)=TRUE,'APS (2018)'!B33,IF(ISNUMBER('APS (2017)'!B33)=TRUE,'APS (2017)'!B33,"Missing")))</f>
        <v>67400</v>
      </c>
      <c r="C33" s="7"/>
      <c r="D33" s="7">
        <f>IF(ISNUMBER('APS (2019)'!D33)=TRUE,'APS (2019)'!D33,IF(ISNUMBER('APS (2018)'!D33)=TRUE,'APS (2018)'!D33,IF(ISNUMBER('APS (2017)'!D33)=TRUE,'APS (2017)'!D33,"Missing")))</f>
        <v>51400</v>
      </c>
      <c r="E33" s="7"/>
      <c r="F33" s="7">
        <f>IF(ISNUMBER('APS (2019)'!F33)=TRUE,'APS (2019)'!F33,IF(ISNUMBER('APS (2018)'!F33)=TRUE,'APS (2018)'!F33,IF(ISNUMBER('APS (2017)'!F33)=TRUE,'APS (2017)'!F33,"Missing")))</f>
        <v>3100</v>
      </c>
      <c r="G33" s="7"/>
      <c r="H33" s="7">
        <f>IF(ISNUMBER('APS (2019)'!H33)=TRUE,'APS (2019)'!H33,IF(ISNUMBER('APS (2018)'!H33)=TRUE,'APS (2018)'!H33,IF(ISNUMBER('APS (2017)'!H33)=TRUE,'APS (2017)'!H33,"Missing")))</f>
        <v>3200</v>
      </c>
      <c r="I33" s="7"/>
    </row>
    <row r="34" spans="1:9">
      <c r="A34" s="4" t="s">
        <v>39</v>
      </c>
      <c r="B34" s="7">
        <f>IF(ISNUMBER('APS (2019)'!B34)=TRUE,'APS (2019)'!B34,IF(ISNUMBER('APS (2018)'!B34)=TRUE,'APS (2018)'!B34,IF(ISNUMBER('APS (2017)'!B34)=TRUE,'APS (2017)'!B34,"Missing")))</f>
        <v>58000</v>
      </c>
      <c r="C34" s="7"/>
      <c r="D34" s="7">
        <f>IF(ISNUMBER('APS (2019)'!D34)=TRUE,'APS (2019)'!D34,IF(ISNUMBER('APS (2018)'!D34)=TRUE,'APS (2018)'!D34,IF(ISNUMBER('APS (2017)'!D34)=TRUE,'APS (2017)'!D34,"Missing")))</f>
        <v>45200</v>
      </c>
      <c r="E34" s="7"/>
      <c r="F34" s="7">
        <f>IF(ISNUMBER('APS (2019)'!F34)=TRUE,'APS (2019)'!F34,IF(ISNUMBER('APS (2018)'!F34)=TRUE,'APS (2018)'!F34,IF(ISNUMBER('APS (2017)'!F34)=TRUE,'APS (2017)'!F34,"Missing")))</f>
        <v>4200</v>
      </c>
      <c r="G34" s="7"/>
      <c r="H34" s="7">
        <f>IF(ISNUMBER('APS (2019)'!H34)=TRUE,'APS (2019)'!H34,IF(ISNUMBER('APS (2018)'!H34)=TRUE,'APS (2018)'!H34,IF(ISNUMBER('APS (2017)'!H34)=TRUE,'APS (2017)'!H34,"Missing")))</f>
        <v>3100</v>
      </c>
      <c r="I34" s="7"/>
    </row>
    <row r="35" spans="1:9">
      <c r="A35" s="4" t="s">
        <v>40</v>
      </c>
      <c r="B35" s="7">
        <f>IF(ISNUMBER('APS (2019)'!B35)=TRUE,'APS (2019)'!B35,IF(ISNUMBER('APS (2018)'!B35)=TRUE,'APS (2018)'!B35,IF(ISNUMBER('APS (2017)'!B35)=TRUE,'APS (2017)'!B35,"Missing")))</f>
        <v>57800</v>
      </c>
      <c r="C35" s="7"/>
      <c r="D35" s="7">
        <f>IF(ISNUMBER('APS (2019)'!D35)=TRUE,'APS (2019)'!D35,IF(ISNUMBER('APS (2018)'!D35)=TRUE,'APS (2018)'!D35,IF(ISNUMBER('APS (2017)'!D35)=TRUE,'APS (2017)'!D35,"Missing")))</f>
        <v>44400</v>
      </c>
      <c r="E35" s="7"/>
      <c r="F35" s="7">
        <f>IF(ISNUMBER('APS (2019)'!F35)=TRUE,'APS (2019)'!F35,IF(ISNUMBER('APS (2018)'!F35)=TRUE,'APS (2018)'!F35,IF(ISNUMBER('APS (2017)'!F35)=TRUE,'APS (2017)'!F35,"Missing")))</f>
        <v>1100</v>
      </c>
      <c r="G35" s="7"/>
      <c r="H35" s="7">
        <f>IF(ISNUMBER('APS (2019)'!H35)=TRUE,'APS (2019)'!H35,IF(ISNUMBER('APS (2018)'!H35)=TRUE,'APS (2018)'!H35,IF(ISNUMBER('APS (2017)'!H35)=TRUE,'APS (2017)'!H35,"Missing")))</f>
        <v>2900</v>
      </c>
      <c r="I35" s="7"/>
    </row>
    <row r="36" spans="1:9">
      <c r="A36" s="4" t="s">
        <v>41</v>
      </c>
      <c r="B36" s="7">
        <f>IF(ISNUMBER('APS (2019)'!B36)=TRUE,'APS (2019)'!B36,IF(ISNUMBER('APS (2018)'!B36)=TRUE,'APS (2018)'!B36,IF(ISNUMBER('APS (2017)'!B36)=TRUE,'APS (2017)'!B36,"Missing")))</f>
        <v>45700</v>
      </c>
      <c r="C36" s="7"/>
      <c r="D36" s="7">
        <f>IF(ISNUMBER('APS (2019)'!D36)=TRUE,'APS (2019)'!D36,IF(ISNUMBER('APS (2018)'!D36)=TRUE,'APS (2018)'!D36,IF(ISNUMBER('APS (2017)'!D36)=TRUE,'APS (2017)'!D36,"Missing")))</f>
        <v>33800</v>
      </c>
      <c r="E36" s="7"/>
      <c r="F36" s="7">
        <f>IF(ISNUMBER('APS (2019)'!F36)=TRUE,'APS (2019)'!F36,IF(ISNUMBER('APS (2018)'!F36)=TRUE,'APS (2018)'!F36,IF(ISNUMBER('APS (2017)'!F36)=TRUE,'APS (2017)'!F36,"Missing")))</f>
        <v>2400</v>
      </c>
      <c r="G36" s="7"/>
      <c r="H36" s="7">
        <f>IF(ISNUMBER('APS (2019)'!H36)=TRUE,'APS (2019)'!H36,IF(ISNUMBER('APS (2018)'!H36)=TRUE,'APS (2018)'!H36,IF(ISNUMBER('APS (2017)'!H36)=TRUE,'APS (2017)'!H36,"Missing")))</f>
        <v>2900</v>
      </c>
      <c r="I36" s="7"/>
    </row>
    <row r="37" spans="1:9">
      <c r="A37" s="4" t="s">
        <v>42</v>
      </c>
      <c r="B37" s="7">
        <f>IF(ISNUMBER('APS (2019)'!B37)=TRUE,'APS (2019)'!B37,IF(ISNUMBER('APS (2018)'!B37)=TRUE,'APS (2018)'!B37,IF(ISNUMBER('APS (2017)'!B37)=TRUE,'APS (2017)'!B37,"Missing")))</f>
        <v>60000</v>
      </c>
      <c r="C37" s="7"/>
      <c r="D37" s="7">
        <f>IF(ISNUMBER('APS (2019)'!D37)=TRUE,'APS (2019)'!D37,IF(ISNUMBER('APS (2018)'!D37)=TRUE,'APS (2018)'!D37,IF(ISNUMBER('APS (2017)'!D37)=TRUE,'APS (2017)'!D37,"Missing")))</f>
        <v>43000</v>
      </c>
      <c r="E37" s="7"/>
      <c r="F37" s="7">
        <f>IF(ISNUMBER('APS (2019)'!F37)=TRUE,'APS (2019)'!F37,IF(ISNUMBER('APS (2018)'!F37)=TRUE,'APS (2018)'!F37,IF(ISNUMBER('APS (2017)'!F37)=TRUE,'APS (2017)'!F37,"Missing")))</f>
        <v>3100</v>
      </c>
      <c r="G37" s="7"/>
      <c r="H37" s="7">
        <f>IF(ISNUMBER('APS (2019)'!H37)=TRUE,'APS (2019)'!H37,IF(ISNUMBER('APS (2018)'!H37)=TRUE,'APS (2018)'!H37,IF(ISNUMBER('APS (2017)'!H37)=TRUE,'APS (2017)'!H37,"Missing")))</f>
        <v>6200</v>
      </c>
      <c r="I37" s="7"/>
    </row>
    <row r="38" spans="1:9">
      <c r="A38" s="4" t="s">
        <v>43</v>
      </c>
      <c r="B38" s="7">
        <f>IF(ISNUMBER('APS (2019)'!B38)=TRUE,'APS (2019)'!B38,IF(ISNUMBER('APS (2018)'!B38)=TRUE,'APS (2018)'!B38,IF(ISNUMBER('APS (2017)'!B38)=TRUE,'APS (2017)'!B38,"Missing")))</f>
        <v>65400</v>
      </c>
      <c r="C38" s="7"/>
      <c r="D38" s="7">
        <f>IF(ISNUMBER('APS (2019)'!D38)=TRUE,'APS (2019)'!D38,IF(ISNUMBER('APS (2018)'!D38)=TRUE,'APS (2018)'!D38,IF(ISNUMBER('APS (2017)'!D38)=TRUE,'APS (2017)'!D38,"Missing")))</f>
        <v>49700</v>
      </c>
      <c r="E38" s="7"/>
      <c r="F38" s="7">
        <f>IF(ISNUMBER('APS (2019)'!F38)=TRUE,'APS (2019)'!F38,IF(ISNUMBER('APS (2018)'!F38)=TRUE,'APS (2018)'!F38,IF(ISNUMBER('APS (2017)'!F38)=TRUE,'APS (2017)'!F38,"Missing")))</f>
        <v>2300</v>
      </c>
      <c r="G38" s="7"/>
      <c r="H38" s="7">
        <f>IF(ISNUMBER('APS (2019)'!H38)=TRUE,'APS (2019)'!H38,IF(ISNUMBER('APS (2018)'!H38)=TRUE,'APS (2018)'!H38,IF(ISNUMBER('APS (2017)'!H38)=TRUE,'APS (2017)'!H38,"Missing")))</f>
        <v>2900</v>
      </c>
      <c r="I38" s="7"/>
    </row>
    <row r="39" spans="1:9">
      <c r="A39" s="4" t="s">
        <v>44</v>
      </c>
      <c r="B39" s="7">
        <f>IF(ISNUMBER('APS (2019)'!B39)=TRUE,'APS (2019)'!B39,IF(ISNUMBER('APS (2018)'!B39)=TRUE,'APS (2018)'!B39,IF(ISNUMBER('APS (2017)'!B39)=TRUE,'APS (2017)'!B39,"Missing")))</f>
        <v>56300</v>
      </c>
      <c r="C39" s="7"/>
      <c r="D39" s="7">
        <f>IF(ISNUMBER('APS (2019)'!D39)=TRUE,'APS (2019)'!D39,IF(ISNUMBER('APS (2018)'!D39)=TRUE,'APS (2018)'!D39,IF(ISNUMBER('APS (2017)'!D39)=TRUE,'APS (2017)'!D39,"Missing")))</f>
        <v>44100</v>
      </c>
      <c r="E39" s="7"/>
      <c r="F39" s="7">
        <f>IF(ISNUMBER('APS (2019)'!F39)=TRUE,'APS (2019)'!F39,IF(ISNUMBER('APS (2018)'!F39)=TRUE,'APS (2018)'!F39,IF(ISNUMBER('APS (2017)'!F39)=TRUE,'APS (2017)'!F39,"Missing")))</f>
        <v>2600</v>
      </c>
      <c r="G39" s="7"/>
      <c r="H39" s="7">
        <f>IF(ISNUMBER('APS (2019)'!H39)=TRUE,'APS (2019)'!H39,IF(ISNUMBER('APS (2018)'!H39)=TRUE,'APS (2018)'!H39,IF(ISNUMBER('APS (2017)'!H39)=TRUE,'APS (2017)'!H39,"Missing")))</f>
        <v>2700</v>
      </c>
      <c r="I39" s="7"/>
    </row>
    <row r="40" spans="1:9">
      <c r="A40" s="4" t="s">
        <v>45</v>
      </c>
      <c r="B40" s="7">
        <f>IF(ISNUMBER('APS (2019)'!B40)=TRUE,'APS (2019)'!B40,IF(ISNUMBER('APS (2018)'!B40)=TRUE,'APS (2018)'!B40,IF(ISNUMBER('APS (2017)'!B40)=TRUE,'APS (2017)'!B40,"Missing")))</f>
        <v>51800</v>
      </c>
      <c r="C40" s="7"/>
      <c r="D40" s="7">
        <f>IF(ISNUMBER('APS (2019)'!D40)=TRUE,'APS (2019)'!D40,IF(ISNUMBER('APS (2018)'!D40)=TRUE,'APS (2018)'!D40,IF(ISNUMBER('APS (2017)'!D40)=TRUE,'APS (2017)'!D40,"Missing")))</f>
        <v>38700</v>
      </c>
      <c r="E40" s="7"/>
      <c r="F40" s="7">
        <f>IF(ISNUMBER('APS (2019)'!F40)=TRUE,'APS (2019)'!F40,IF(ISNUMBER('APS (2018)'!F40)=TRUE,'APS (2018)'!F40,IF(ISNUMBER('APS (2017)'!F40)=TRUE,'APS (2017)'!F40,"Missing")))</f>
        <v>1600</v>
      </c>
      <c r="G40" s="7"/>
      <c r="H40" s="7">
        <f>IF(ISNUMBER('APS (2019)'!H40)=TRUE,'APS (2019)'!H40,IF(ISNUMBER('APS (2018)'!H40)=TRUE,'APS (2018)'!H40,IF(ISNUMBER('APS (2017)'!H40)=TRUE,'APS (2017)'!H40,"Missing")))</f>
        <v>1800</v>
      </c>
      <c r="I40" s="7"/>
    </row>
    <row r="41" spans="1:9">
      <c r="A41" s="4" t="s">
        <v>46</v>
      </c>
      <c r="B41" s="7">
        <f>IF(ISNUMBER('APS (2019)'!B41)=TRUE,'APS (2019)'!B41,IF(ISNUMBER('APS (2018)'!B41)=TRUE,'APS (2018)'!B41,IF(ISNUMBER('APS (2017)'!B41)=TRUE,'APS (2017)'!B41,"Missing")))</f>
        <v>45600</v>
      </c>
      <c r="C41" s="7"/>
      <c r="D41" s="7">
        <f>IF(ISNUMBER('APS (2019)'!D41)=TRUE,'APS (2019)'!D41,IF(ISNUMBER('APS (2018)'!D41)=TRUE,'APS (2018)'!D41,IF(ISNUMBER('APS (2017)'!D41)=TRUE,'APS (2017)'!D41,"Missing")))</f>
        <v>35200</v>
      </c>
      <c r="E41" s="7"/>
      <c r="F41" s="7">
        <f>IF(ISNUMBER('APS (2019)'!F41)=TRUE,'APS (2019)'!F41,IF(ISNUMBER('APS (2018)'!F41)=TRUE,'APS (2018)'!F41,IF(ISNUMBER('APS (2017)'!F41)=TRUE,'APS (2017)'!F41,"Missing")))</f>
        <v>900</v>
      </c>
      <c r="G41" s="7"/>
      <c r="H41" s="7">
        <f>IF(ISNUMBER('APS (2019)'!H41)=TRUE,'APS (2019)'!H41,IF(ISNUMBER('APS (2018)'!H41)=TRUE,'APS (2018)'!H41,IF(ISNUMBER('APS (2017)'!H41)=TRUE,'APS (2017)'!H41,"Missing")))</f>
        <v>1800</v>
      </c>
      <c r="I41" s="7"/>
    </row>
    <row r="42" spans="1:9">
      <c r="A42" s="4" t="s">
        <v>47</v>
      </c>
      <c r="B42" s="7">
        <f>IF(ISNUMBER('APS (2019)'!B42)=TRUE,'APS (2019)'!B42,IF(ISNUMBER('APS (2018)'!B42)=TRUE,'APS (2018)'!B42,IF(ISNUMBER('APS (2017)'!B42)=TRUE,'APS (2017)'!B42,"Missing")))</f>
        <v>65500</v>
      </c>
      <c r="C42" s="7"/>
      <c r="D42" s="7">
        <f>IF(ISNUMBER('APS (2019)'!D42)=TRUE,'APS (2019)'!D42,IF(ISNUMBER('APS (2018)'!D42)=TRUE,'APS (2018)'!D42,IF(ISNUMBER('APS (2017)'!D42)=TRUE,'APS (2017)'!D42,"Missing")))</f>
        <v>45000</v>
      </c>
      <c r="E42" s="7"/>
      <c r="F42" s="7">
        <f>IF(ISNUMBER('APS (2019)'!F42)=TRUE,'APS (2019)'!F42,IF(ISNUMBER('APS (2018)'!F42)=TRUE,'APS (2018)'!F42,IF(ISNUMBER('APS (2017)'!F42)=TRUE,'APS (2017)'!F42,"Missing")))</f>
        <v>1800</v>
      </c>
      <c r="G42" s="7"/>
      <c r="H42" s="7">
        <f>IF(ISNUMBER('APS (2019)'!H42)=TRUE,'APS (2019)'!H42,IF(ISNUMBER('APS (2018)'!H42)=TRUE,'APS (2018)'!H42,IF(ISNUMBER('APS (2017)'!H42)=TRUE,'APS (2017)'!H42,"Missing")))</f>
        <v>2600</v>
      </c>
      <c r="I42" s="7"/>
    </row>
    <row r="43" spans="1:9">
      <c r="A43" s="4" t="s">
        <v>48</v>
      </c>
      <c r="B43" s="7">
        <f>IF(ISNUMBER('APS (2019)'!B43)=TRUE,'APS (2019)'!B43,IF(ISNUMBER('APS (2018)'!B43)=TRUE,'APS (2018)'!B43,IF(ISNUMBER('APS (2017)'!B43)=TRUE,'APS (2017)'!B43,"Missing")))</f>
        <v>84700</v>
      </c>
      <c r="C43" s="7"/>
      <c r="D43" s="7">
        <f>IF(ISNUMBER('APS (2019)'!D43)=TRUE,'APS (2019)'!D43,IF(ISNUMBER('APS (2018)'!D43)=TRUE,'APS (2018)'!D43,IF(ISNUMBER('APS (2017)'!D43)=TRUE,'APS (2017)'!D43,"Missing")))</f>
        <v>61000</v>
      </c>
      <c r="E43" s="7"/>
      <c r="F43" s="7">
        <f>IF(ISNUMBER('APS (2019)'!F43)=TRUE,'APS (2019)'!F43,IF(ISNUMBER('APS (2018)'!F43)=TRUE,'APS (2018)'!F43,IF(ISNUMBER('APS (2017)'!F43)=TRUE,'APS (2017)'!F43,"Missing")))</f>
        <v>4000</v>
      </c>
      <c r="G43" s="7"/>
      <c r="H43" s="7">
        <f>IF(ISNUMBER('APS (2019)'!H43)=TRUE,'APS (2019)'!H43,IF(ISNUMBER('APS (2018)'!H43)=TRUE,'APS (2018)'!H43,IF(ISNUMBER('APS (2017)'!H43)=TRUE,'APS (2017)'!H43,"Missing")))</f>
        <v>5300</v>
      </c>
      <c r="I43" s="7"/>
    </row>
    <row r="44" spans="1:9">
      <c r="A44" s="4" t="s">
        <v>49</v>
      </c>
      <c r="B44" s="7">
        <f>IF(ISNUMBER('APS (2019)'!B44)=TRUE,'APS (2019)'!B44,IF(ISNUMBER('APS (2018)'!B44)=TRUE,'APS (2018)'!B44,IF(ISNUMBER('APS (2017)'!B44)=TRUE,'APS (2017)'!B44,"Missing")))</f>
        <v>53100</v>
      </c>
      <c r="C44" s="7"/>
      <c r="D44" s="7">
        <f>IF(ISNUMBER('APS (2019)'!D44)=TRUE,'APS (2019)'!D44,IF(ISNUMBER('APS (2018)'!D44)=TRUE,'APS (2018)'!D44,IF(ISNUMBER('APS (2017)'!D44)=TRUE,'APS (2017)'!D44,"Missing")))</f>
        <v>42400</v>
      </c>
      <c r="E44" s="7"/>
      <c r="F44" s="7">
        <f>IF(ISNUMBER('APS (2019)'!F44)=TRUE,'APS (2019)'!F44,IF(ISNUMBER('APS (2018)'!F44)=TRUE,'APS (2018)'!F44,IF(ISNUMBER('APS (2017)'!F44)=TRUE,'APS (2017)'!F44,"Missing")))</f>
        <v>2000</v>
      </c>
      <c r="G44" s="7"/>
      <c r="H44" s="7">
        <f>IF(ISNUMBER('APS (2019)'!H44)=TRUE,'APS (2019)'!H44,IF(ISNUMBER('APS (2018)'!H44)=TRUE,'APS (2018)'!H44,IF(ISNUMBER('APS (2017)'!H44)=TRUE,'APS (2017)'!H44,"Missing")))</f>
        <v>3300</v>
      </c>
      <c r="I44" s="7"/>
    </row>
    <row r="45" spans="1:9">
      <c r="A45" s="4" t="s">
        <v>50</v>
      </c>
      <c r="B45" s="7">
        <f>IF(ISNUMBER('APS (2019)'!B45)=TRUE,'APS (2019)'!B45,IF(ISNUMBER('APS (2018)'!B45)=TRUE,'APS (2018)'!B45,IF(ISNUMBER('APS (2017)'!B45)=TRUE,'APS (2017)'!B45,"Missing")))</f>
        <v>41900</v>
      </c>
      <c r="C45" s="7"/>
      <c r="D45" s="7">
        <f>IF(ISNUMBER('APS (2019)'!D45)=TRUE,'APS (2019)'!D45,IF(ISNUMBER('APS (2018)'!D45)=TRUE,'APS (2018)'!D45,IF(ISNUMBER('APS (2017)'!D45)=TRUE,'APS (2017)'!D45,"Missing")))</f>
        <v>32100</v>
      </c>
      <c r="E45" s="7"/>
      <c r="F45" s="7">
        <f>IF(ISNUMBER('APS (2019)'!F45)=TRUE,'APS (2019)'!F45,IF(ISNUMBER('APS (2018)'!F45)=TRUE,'APS (2018)'!F45,IF(ISNUMBER('APS (2017)'!F45)=TRUE,'APS (2017)'!F45,"Missing")))</f>
        <v>2200</v>
      </c>
      <c r="G45" s="7"/>
      <c r="H45" s="7">
        <f>IF(ISNUMBER('APS (2019)'!H45)=TRUE,'APS (2019)'!H45,IF(ISNUMBER('APS (2018)'!H45)=TRUE,'APS (2018)'!H45,IF(ISNUMBER('APS (2017)'!H45)=TRUE,'APS (2017)'!H45,"Missing")))</f>
        <v>2900</v>
      </c>
      <c r="I45" s="7"/>
    </row>
    <row r="46" spans="1:9">
      <c r="A46" s="4" t="s">
        <v>51</v>
      </c>
      <c r="B46" s="7">
        <f>IF(ISNUMBER('APS (2019)'!B46)=TRUE,'APS (2019)'!B46,IF(ISNUMBER('APS (2018)'!B46)=TRUE,'APS (2018)'!B46,IF(ISNUMBER('APS (2017)'!B46)=TRUE,'APS (2017)'!B46,"Missing")))</f>
        <v>56600</v>
      </c>
      <c r="C46" s="7"/>
      <c r="D46" s="7">
        <f>IF(ISNUMBER('APS (2019)'!D46)=TRUE,'APS (2019)'!D46,IF(ISNUMBER('APS (2018)'!D46)=TRUE,'APS (2018)'!D46,IF(ISNUMBER('APS (2017)'!D46)=TRUE,'APS (2017)'!D46,"Missing")))</f>
        <v>40000</v>
      </c>
      <c r="E46" s="7"/>
      <c r="F46" s="7">
        <f>IF(ISNUMBER('APS (2019)'!F46)=TRUE,'APS (2019)'!F46,IF(ISNUMBER('APS (2018)'!F46)=TRUE,'APS (2018)'!F46,IF(ISNUMBER('APS (2017)'!F46)=TRUE,'APS (2017)'!F46,"Missing")))</f>
        <v>3200</v>
      </c>
      <c r="G46" s="7"/>
      <c r="H46" s="7">
        <f>IF(ISNUMBER('APS (2019)'!H46)=TRUE,'APS (2019)'!H46,IF(ISNUMBER('APS (2018)'!H46)=TRUE,'APS (2018)'!H46,IF(ISNUMBER('APS (2017)'!H46)=TRUE,'APS (2017)'!H46,"Missing")))</f>
        <v>1500</v>
      </c>
      <c r="I46" s="7"/>
    </row>
    <row r="47" spans="1:9">
      <c r="A47" s="4" t="s">
        <v>52</v>
      </c>
      <c r="B47" s="7">
        <f>IF(ISNUMBER('APS (2019)'!B47)=TRUE,'APS (2019)'!B47,IF(ISNUMBER('APS (2018)'!B47)=TRUE,'APS (2018)'!B47,IF(ISNUMBER('APS (2017)'!B47)=TRUE,'APS (2017)'!B47,"Missing")))</f>
        <v>65200</v>
      </c>
      <c r="C47" s="7"/>
      <c r="D47" s="7">
        <f>IF(ISNUMBER('APS (2019)'!D47)=TRUE,'APS (2019)'!D47,IF(ISNUMBER('APS (2018)'!D47)=TRUE,'APS (2018)'!D47,IF(ISNUMBER('APS (2017)'!D47)=TRUE,'APS (2017)'!D47,"Missing")))</f>
        <v>47400</v>
      </c>
      <c r="E47" s="7"/>
      <c r="F47" s="7">
        <f>IF(ISNUMBER('APS (2019)'!F47)=TRUE,'APS (2019)'!F47,IF(ISNUMBER('APS (2018)'!F47)=TRUE,'APS (2018)'!F47,IF(ISNUMBER('APS (2017)'!F47)=TRUE,'APS (2017)'!F47,"Missing")))</f>
        <v>3300</v>
      </c>
      <c r="G47" s="7"/>
      <c r="H47" s="7">
        <f>IF(ISNUMBER('APS (2019)'!H47)=TRUE,'APS (2019)'!H47,IF(ISNUMBER('APS (2018)'!H47)=TRUE,'APS (2018)'!H47,IF(ISNUMBER('APS (2017)'!H47)=TRUE,'APS (2017)'!H47,"Missing")))</f>
        <v>2300</v>
      </c>
      <c r="I47" s="7"/>
    </row>
    <row r="48" spans="1:9">
      <c r="A48" s="4" t="s">
        <v>53</v>
      </c>
      <c r="B48" s="7">
        <f>IF(ISNUMBER('APS (2019)'!B48)=TRUE,'APS (2019)'!B48,IF(ISNUMBER('APS (2018)'!B48)=TRUE,'APS (2018)'!B48,IF(ISNUMBER('APS (2017)'!B48)=TRUE,'APS (2017)'!B48,"Missing")))</f>
        <v>66300</v>
      </c>
      <c r="C48" s="7"/>
      <c r="D48" s="7">
        <f>IF(ISNUMBER('APS (2019)'!D48)=TRUE,'APS (2019)'!D48,IF(ISNUMBER('APS (2018)'!D48)=TRUE,'APS (2018)'!D48,IF(ISNUMBER('APS (2017)'!D48)=TRUE,'APS (2017)'!D48,"Missing")))</f>
        <v>53200</v>
      </c>
      <c r="E48" s="7"/>
      <c r="F48" s="7">
        <f>IF(ISNUMBER('APS (2019)'!F48)=TRUE,'APS (2019)'!F48,IF(ISNUMBER('APS (2018)'!F48)=TRUE,'APS (2018)'!F48,IF(ISNUMBER('APS (2017)'!F48)=TRUE,'APS (2017)'!F48,"Missing")))</f>
        <v>2100</v>
      </c>
      <c r="G48" s="7"/>
      <c r="H48" s="7">
        <f>IF(ISNUMBER('APS (2019)'!H48)=TRUE,'APS (2019)'!H48,IF(ISNUMBER('APS (2018)'!H48)=TRUE,'APS (2018)'!H48,IF(ISNUMBER('APS (2017)'!H48)=TRUE,'APS (2017)'!H48,"Missing")))</f>
        <v>3100</v>
      </c>
      <c r="I48" s="7"/>
    </row>
    <row r="49" spans="1:9">
      <c r="A49" s="4" t="s">
        <v>54</v>
      </c>
      <c r="B49" s="7">
        <f>IF(ISNUMBER('APS (2019)'!B49)=TRUE,'APS (2019)'!B49,IF(ISNUMBER('APS (2018)'!B49)=TRUE,'APS (2018)'!B49,IF(ISNUMBER('APS (2017)'!B49)=TRUE,'APS (2017)'!B49,"Missing")))</f>
        <v>52400</v>
      </c>
      <c r="C49" s="7"/>
      <c r="D49" s="7">
        <f>IF(ISNUMBER('APS (2019)'!D49)=TRUE,'APS (2019)'!D49,IF(ISNUMBER('APS (2018)'!D49)=TRUE,'APS (2018)'!D49,IF(ISNUMBER('APS (2017)'!D49)=TRUE,'APS (2017)'!D49,"Missing")))</f>
        <v>39800</v>
      </c>
      <c r="E49" s="7"/>
      <c r="F49" s="7">
        <f>IF(ISNUMBER('APS (2019)'!F49)=TRUE,'APS (2019)'!F49,IF(ISNUMBER('APS (2018)'!F49)=TRUE,'APS (2018)'!F49,IF(ISNUMBER('APS (2017)'!F49)=TRUE,'APS (2017)'!F49,"Missing")))</f>
        <v>900</v>
      </c>
      <c r="G49" s="7"/>
      <c r="H49" s="7">
        <f>IF(ISNUMBER('APS (2019)'!H49)=TRUE,'APS (2019)'!H49,IF(ISNUMBER('APS (2018)'!H49)=TRUE,'APS (2018)'!H49,IF(ISNUMBER('APS (2017)'!H49)=TRUE,'APS (2017)'!H49,"Missing")))</f>
        <v>2000</v>
      </c>
      <c r="I49" s="7"/>
    </row>
    <row r="50" spans="1:9">
      <c r="A50" s="4" t="s">
        <v>55</v>
      </c>
      <c r="B50" s="7">
        <f>IF(ISNUMBER('APS (2019)'!B50)=TRUE,'APS (2019)'!B50,IF(ISNUMBER('APS (2018)'!B50)=TRUE,'APS (2018)'!B50,IF(ISNUMBER('APS (2017)'!B50)=TRUE,'APS (2017)'!B50,"Missing")))</f>
        <v>52900</v>
      </c>
      <c r="C50" s="7"/>
      <c r="D50" s="7">
        <f>IF(ISNUMBER('APS (2019)'!D50)=TRUE,'APS (2019)'!D50,IF(ISNUMBER('APS (2018)'!D50)=TRUE,'APS (2018)'!D50,IF(ISNUMBER('APS (2017)'!D50)=TRUE,'APS (2017)'!D50,"Missing")))</f>
        <v>37700</v>
      </c>
      <c r="E50" s="7"/>
      <c r="F50" s="7">
        <f>IF(ISNUMBER('APS (2019)'!F50)=TRUE,'APS (2019)'!F50,IF(ISNUMBER('APS (2018)'!F50)=TRUE,'APS (2018)'!F50,IF(ISNUMBER('APS (2017)'!F50)=TRUE,'APS (2017)'!F50,"Missing")))</f>
        <v>2500</v>
      </c>
      <c r="G50" s="7"/>
      <c r="H50" s="7">
        <f>IF(ISNUMBER('APS (2019)'!H50)=TRUE,'APS (2019)'!H50,IF(ISNUMBER('APS (2018)'!H50)=TRUE,'APS (2018)'!H50,IF(ISNUMBER('APS (2017)'!H50)=TRUE,'APS (2017)'!H50,"Missing")))</f>
        <v>1600</v>
      </c>
      <c r="I50" s="7"/>
    </row>
    <row r="51" spans="1:9">
      <c r="A51" s="4" t="s">
        <v>57</v>
      </c>
      <c r="B51" s="7">
        <f>IF(ISNUMBER('APS (2019)'!B51)=TRUE,'APS (2019)'!B51,IF(ISNUMBER('APS (2018)'!B51)=TRUE,'APS (2018)'!B51,IF(ISNUMBER('APS (2017)'!B51)=TRUE,'APS (2017)'!B51,"Missing")))</f>
        <v>57400</v>
      </c>
      <c r="C51" s="7"/>
      <c r="D51" s="7">
        <f>IF(ISNUMBER('APS (2019)'!D51)=TRUE,'APS (2019)'!D51,IF(ISNUMBER('APS (2018)'!D51)=TRUE,'APS (2018)'!D51,IF(ISNUMBER('APS (2017)'!D51)=TRUE,'APS (2017)'!D51,"Missing")))</f>
        <v>43600</v>
      </c>
      <c r="E51" s="7"/>
      <c r="F51" s="7">
        <f>IF(ISNUMBER('APS (2019)'!F51)=TRUE,'APS (2019)'!F51,IF(ISNUMBER('APS (2018)'!F51)=TRUE,'APS (2018)'!F51,IF(ISNUMBER('APS (2017)'!F51)=TRUE,'APS (2017)'!F51,"Missing")))</f>
        <v>2500</v>
      </c>
      <c r="G51" s="7"/>
      <c r="H51" s="7">
        <f>IF(ISNUMBER('APS (2019)'!H51)=TRUE,'APS (2019)'!H51,IF(ISNUMBER('APS (2018)'!H51)=TRUE,'APS (2018)'!H51,IF(ISNUMBER('APS (2017)'!H51)=TRUE,'APS (2017)'!H51,"Missing")))</f>
        <v>2400</v>
      </c>
      <c r="I51" s="7"/>
    </row>
    <row r="52" spans="1:9">
      <c r="A52" s="4" t="s">
        <v>58</v>
      </c>
      <c r="B52" s="7">
        <f>IF(ISNUMBER('APS (2019)'!B52)=TRUE,'APS (2019)'!B52,IF(ISNUMBER('APS (2018)'!B52)=TRUE,'APS (2018)'!B52,IF(ISNUMBER('APS (2017)'!B52)=TRUE,'APS (2017)'!B52,"Missing")))</f>
        <v>57100</v>
      </c>
      <c r="C52" s="7"/>
      <c r="D52" s="7">
        <f>IF(ISNUMBER('APS (2019)'!D52)=TRUE,'APS (2019)'!D52,IF(ISNUMBER('APS (2018)'!D52)=TRUE,'APS (2018)'!D52,IF(ISNUMBER('APS (2017)'!D52)=TRUE,'APS (2017)'!D52,"Missing")))</f>
        <v>44000</v>
      </c>
      <c r="E52" s="7"/>
      <c r="F52" s="7">
        <f>IF(ISNUMBER('APS (2019)'!F52)=TRUE,'APS (2019)'!F52,IF(ISNUMBER('APS (2018)'!F52)=TRUE,'APS (2018)'!F52,IF(ISNUMBER('APS (2017)'!F52)=TRUE,'APS (2017)'!F52,"Missing")))</f>
        <v>2100</v>
      </c>
      <c r="G52" s="7"/>
      <c r="H52" s="7">
        <f>IF(ISNUMBER('APS (2019)'!H52)=TRUE,'APS (2019)'!H52,IF(ISNUMBER('APS (2018)'!H52)=TRUE,'APS (2018)'!H52,IF(ISNUMBER('APS (2017)'!H52)=TRUE,'APS (2017)'!H52,"Missing")))</f>
        <v>1800</v>
      </c>
      <c r="I52" s="7"/>
    </row>
    <row r="53" spans="1:9">
      <c r="A53" s="4" t="s">
        <v>59</v>
      </c>
      <c r="B53" s="7">
        <f>IF(ISNUMBER('APS (2019)'!B53)=TRUE,'APS (2019)'!B53,IF(ISNUMBER('APS (2018)'!B53)=TRUE,'APS (2018)'!B53,IF(ISNUMBER('APS (2017)'!B53)=TRUE,'APS (2017)'!B53,"Missing")))</f>
        <v>58700</v>
      </c>
      <c r="C53" s="7"/>
      <c r="D53" s="7">
        <f>IF(ISNUMBER('APS (2019)'!D53)=TRUE,'APS (2019)'!D53,IF(ISNUMBER('APS (2018)'!D53)=TRUE,'APS (2018)'!D53,IF(ISNUMBER('APS (2017)'!D53)=TRUE,'APS (2017)'!D53,"Missing")))</f>
        <v>47300</v>
      </c>
      <c r="E53" s="7"/>
      <c r="F53" s="7">
        <f>IF(ISNUMBER('APS (2019)'!F53)=TRUE,'APS (2019)'!F53,IF(ISNUMBER('APS (2018)'!F53)=TRUE,'APS (2018)'!F53,IF(ISNUMBER('APS (2017)'!F53)=TRUE,'APS (2017)'!F53,"Missing")))</f>
        <v>1400</v>
      </c>
      <c r="G53" s="7"/>
      <c r="H53" s="7">
        <f>IF(ISNUMBER('APS (2019)'!H53)=TRUE,'APS (2019)'!H53,IF(ISNUMBER('APS (2018)'!H53)=TRUE,'APS (2018)'!H53,IF(ISNUMBER('APS (2017)'!H53)=TRUE,'APS (2017)'!H53,"Missing")))</f>
        <v>2600</v>
      </c>
      <c r="I53" s="7"/>
    </row>
    <row r="54" spans="1:9">
      <c r="A54" s="4" t="s">
        <v>60</v>
      </c>
      <c r="B54" s="7">
        <f>IF(ISNUMBER('APS (2019)'!B54)=TRUE,'APS (2019)'!B54,IF(ISNUMBER('APS (2018)'!B54)=TRUE,'APS (2018)'!B54,IF(ISNUMBER('APS (2017)'!B54)=TRUE,'APS (2017)'!B54,"Missing")))</f>
        <v>59700</v>
      </c>
      <c r="C54" s="7"/>
      <c r="D54" s="7">
        <f>IF(ISNUMBER('APS (2019)'!D54)=TRUE,'APS (2019)'!D54,IF(ISNUMBER('APS (2018)'!D54)=TRUE,'APS (2018)'!D54,IF(ISNUMBER('APS (2017)'!D54)=TRUE,'APS (2017)'!D54,"Missing")))</f>
        <v>49200</v>
      </c>
      <c r="E54" s="7"/>
      <c r="F54" s="7">
        <f>IF(ISNUMBER('APS (2019)'!F54)=TRUE,'APS (2019)'!F54,IF(ISNUMBER('APS (2018)'!F54)=TRUE,'APS (2018)'!F54,IF(ISNUMBER('APS (2017)'!F54)=TRUE,'APS (2017)'!F54,"Missing")))</f>
        <v>1000</v>
      </c>
      <c r="G54" s="7"/>
      <c r="H54" s="7">
        <f>IF(ISNUMBER('APS (2019)'!H54)=TRUE,'APS (2019)'!H54,IF(ISNUMBER('APS (2018)'!H54)=TRUE,'APS (2018)'!H54,IF(ISNUMBER('APS (2017)'!H54)=TRUE,'APS (2017)'!H54,"Missing")))</f>
        <v>2500</v>
      </c>
      <c r="I54" s="7"/>
    </row>
    <row r="55" spans="1:9">
      <c r="A55" s="4" t="s">
        <v>61</v>
      </c>
      <c r="B55" s="7">
        <f>IF(ISNUMBER('APS (2019)'!B55)=TRUE,'APS (2019)'!B55,IF(ISNUMBER('APS (2018)'!B55)=TRUE,'APS (2018)'!B55,IF(ISNUMBER('APS (2017)'!B55)=TRUE,'APS (2017)'!B55,"Missing")))</f>
        <v>64100</v>
      </c>
      <c r="C55" s="7"/>
      <c r="D55" s="7">
        <f>IF(ISNUMBER('APS (2019)'!D55)=TRUE,'APS (2019)'!D55,IF(ISNUMBER('APS (2018)'!D55)=TRUE,'APS (2018)'!D55,IF(ISNUMBER('APS (2017)'!D55)=TRUE,'APS (2017)'!D55,"Missing")))</f>
        <v>52500</v>
      </c>
      <c r="E55" s="7"/>
      <c r="F55" s="7">
        <f>IF(ISNUMBER('APS (2019)'!F55)=TRUE,'APS (2019)'!F55,IF(ISNUMBER('APS (2018)'!F55)=TRUE,'APS (2018)'!F55,IF(ISNUMBER('APS (2017)'!F55)=TRUE,'APS (2017)'!F55,"Missing")))</f>
        <v>1800</v>
      </c>
      <c r="G55" s="7"/>
      <c r="H55" s="7">
        <f>IF(ISNUMBER('APS (2019)'!H55)=TRUE,'APS (2019)'!H55,IF(ISNUMBER('APS (2018)'!H55)=TRUE,'APS (2018)'!H55,IF(ISNUMBER('APS (2017)'!H55)=TRUE,'APS (2017)'!H55,"Missing")))</f>
        <v>2400</v>
      </c>
      <c r="I55" s="7"/>
    </row>
    <row r="56" spans="1:9">
      <c r="A56" s="4" t="s">
        <v>62</v>
      </c>
      <c r="B56" s="7">
        <f>IF(ISNUMBER('APS (2019)'!B56)=TRUE,'APS (2019)'!B56,IF(ISNUMBER('APS (2018)'!B56)=TRUE,'APS (2018)'!B56,IF(ISNUMBER('APS (2017)'!B56)=TRUE,'APS (2017)'!B56,"Missing")))</f>
        <v>58500</v>
      </c>
      <c r="C56" s="7"/>
      <c r="D56" s="7">
        <f>IF(ISNUMBER('APS (2019)'!D56)=TRUE,'APS (2019)'!D56,IF(ISNUMBER('APS (2018)'!D56)=TRUE,'APS (2018)'!D56,IF(ISNUMBER('APS (2017)'!D56)=TRUE,'APS (2017)'!D56,"Missing")))</f>
        <v>46100</v>
      </c>
      <c r="E56" s="7"/>
      <c r="F56" s="7">
        <f>IF(ISNUMBER('APS (2019)'!F56)=TRUE,'APS (2019)'!F56,IF(ISNUMBER('APS (2018)'!F56)=TRUE,'APS (2018)'!F56,IF(ISNUMBER('APS (2017)'!F56)=TRUE,'APS (2017)'!F56,"Missing")))</f>
        <v>2500</v>
      </c>
      <c r="G56" s="7"/>
      <c r="H56" s="7">
        <f>IF(ISNUMBER('APS (2019)'!H56)=TRUE,'APS (2019)'!H56,IF(ISNUMBER('APS (2018)'!H56)=TRUE,'APS (2018)'!H56,IF(ISNUMBER('APS (2017)'!H56)=TRUE,'APS (2017)'!H56,"Missing")))</f>
        <v>1700</v>
      </c>
      <c r="I56" s="7"/>
    </row>
    <row r="57" spans="1:9">
      <c r="A57" s="4" t="s">
        <v>63</v>
      </c>
      <c r="B57" s="7">
        <f>IF(ISNUMBER('APS (2019)'!B57)=TRUE,'APS (2019)'!B57,IF(ISNUMBER('APS (2018)'!B57)=TRUE,'APS (2018)'!B57,IF(ISNUMBER('APS (2017)'!B57)=TRUE,'APS (2017)'!B57,"Missing")))</f>
        <v>55600</v>
      </c>
      <c r="C57" s="7"/>
      <c r="D57" s="7">
        <f>IF(ISNUMBER('APS (2019)'!D57)=TRUE,'APS (2019)'!D57,IF(ISNUMBER('APS (2018)'!D57)=TRUE,'APS (2018)'!D57,IF(ISNUMBER('APS (2017)'!D57)=TRUE,'APS (2017)'!D57,"Missing")))</f>
        <v>45900</v>
      </c>
      <c r="E57" s="7"/>
      <c r="F57" s="7">
        <f>IF(ISNUMBER('APS (2019)'!F57)=TRUE,'APS (2019)'!F57,IF(ISNUMBER('APS (2018)'!F57)=TRUE,'APS (2018)'!F57,IF(ISNUMBER('APS (2017)'!F57)=TRUE,'APS (2017)'!F57,"Missing")))</f>
        <v>2000</v>
      </c>
      <c r="G57" s="7"/>
      <c r="H57" s="7">
        <f>IF(ISNUMBER('APS (2019)'!H57)=TRUE,'APS (2019)'!H57,IF(ISNUMBER('APS (2018)'!H57)=TRUE,'APS (2018)'!H57,IF(ISNUMBER('APS (2017)'!H57)=TRUE,'APS (2017)'!H57,"Missing")))</f>
        <v>2600</v>
      </c>
      <c r="I57" s="7"/>
    </row>
    <row r="58" spans="1:9">
      <c r="A58" s="4" t="s">
        <v>64</v>
      </c>
      <c r="B58" s="7">
        <f>IF(ISNUMBER('APS (2019)'!B58)=TRUE,'APS (2019)'!B58,IF(ISNUMBER('APS (2018)'!B58)=TRUE,'APS (2018)'!B58,IF(ISNUMBER('APS (2017)'!B58)=TRUE,'APS (2017)'!B58,"Missing")))</f>
        <v>44600</v>
      </c>
      <c r="C58" s="7"/>
      <c r="D58" s="7">
        <f>IF(ISNUMBER('APS (2019)'!D58)=TRUE,'APS (2019)'!D58,IF(ISNUMBER('APS (2018)'!D58)=TRUE,'APS (2018)'!D58,IF(ISNUMBER('APS (2017)'!D58)=TRUE,'APS (2017)'!D58,"Missing")))</f>
        <v>33700</v>
      </c>
      <c r="E58" s="7"/>
      <c r="F58" s="7">
        <f>IF(ISNUMBER('APS (2019)'!F58)=TRUE,'APS (2019)'!F58,IF(ISNUMBER('APS (2018)'!F58)=TRUE,'APS (2018)'!F58,IF(ISNUMBER('APS (2017)'!F58)=TRUE,'APS (2017)'!F58,"Missing")))</f>
        <v>1100</v>
      </c>
      <c r="G58" s="7"/>
      <c r="H58" s="7">
        <f>IF(ISNUMBER('APS (2019)'!H58)=TRUE,'APS (2019)'!H58,IF(ISNUMBER('APS (2018)'!H58)=TRUE,'APS (2018)'!H58,IF(ISNUMBER('APS (2017)'!H58)=TRUE,'APS (2017)'!H58,"Missing")))</f>
        <v>1300</v>
      </c>
      <c r="I58" s="7"/>
    </row>
    <row r="59" spans="1:9">
      <c r="A59" s="4" t="s">
        <v>65</v>
      </c>
      <c r="B59" s="7">
        <f>IF(ISNUMBER('APS (2019)'!B59)=TRUE,'APS (2019)'!B59,IF(ISNUMBER('APS (2018)'!B59)=TRUE,'APS (2018)'!B59,IF(ISNUMBER('APS (2017)'!B59)=TRUE,'APS (2017)'!B59,"Missing")))</f>
        <v>64800</v>
      </c>
      <c r="C59" s="7"/>
      <c r="D59" s="7">
        <f>IF(ISNUMBER('APS (2019)'!D59)=TRUE,'APS (2019)'!D59,IF(ISNUMBER('APS (2018)'!D59)=TRUE,'APS (2018)'!D59,IF(ISNUMBER('APS (2017)'!D59)=TRUE,'APS (2017)'!D59,"Missing")))</f>
        <v>54700</v>
      </c>
      <c r="E59" s="7"/>
      <c r="F59" s="7" t="str">
        <f>IF(ISNUMBER('APS (2019)'!F59)=TRUE,'APS (2019)'!F59,IF(ISNUMBER('APS (2018)'!F59)=TRUE,'APS (2018)'!F59,IF(ISNUMBER('APS (2017)'!F59)=TRUE,'APS (2017)'!F59,"Missing")))</f>
        <v>Missing</v>
      </c>
      <c r="G59" s="7"/>
      <c r="H59" s="7">
        <f>IF(ISNUMBER('APS (2019)'!H59)=TRUE,'APS (2019)'!H59,IF(ISNUMBER('APS (2018)'!H59)=TRUE,'APS (2018)'!H59,IF(ISNUMBER('APS (2017)'!H59)=TRUE,'APS (2017)'!H59,"Missing")))</f>
        <v>2400</v>
      </c>
      <c r="I59" s="7"/>
    </row>
    <row r="60" spans="1:9">
      <c r="A60" s="4" t="s">
        <v>66</v>
      </c>
      <c r="B60" s="7">
        <f>IF(ISNUMBER('APS (2019)'!B60)=TRUE,'APS (2019)'!B60,IF(ISNUMBER('APS (2018)'!B60)=TRUE,'APS (2018)'!B60,IF(ISNUMBER('APS (2017)'!B60)=TRUE,'APS (2017)'!B60,"Missing")))</f>
        <v>54600</v>
      </c>
      <c r="C60" s="7"/>
      <c r="D60" s="7">
        <f>IF(ISNUMBER('APS (2019)'!D60)=TRUE,'APS (2019)'!D60,IF(ISNUMBER('APS (2018)'!D60)=TRUE,'APS (2018)'!D60,IF(ISNUMBER('APS (2017)'!D60)=TRUE,'APS (2017)'!D60,"Missing")))</f>
        <v>42700</v>
      </c>
      <c r="E60" s="7"/>
      <c r="F60" s="7">
        <f>IF(ISNUMBER('APS (2019)'!F60)=TRUE,'APS (2019)'!F60,IF(ISNUMBER('APS (2018)'!F60)=TRUE,'APS (2018)'!F60,IF(ISNUMBER('APS (2017)'!F60)=TRUE,'APS (2017)'!F60,"Missing")))</f>
        <v>1800</v>
      </c>
      <c r="G60" s="7"/>
      <c r="H60" s="7">
        <f>IF(ISNUMBER('APS (2019)'!H60)=TRUE,'APS (2019)'!H60,IF(ISNUMBER('APS (2018)'!H60)=TRUE,'APS (2018)'!H60,IF(ISNUMBER('APS (2017)'!H60)=TRUE,'APS (2017)'!H60,"Missing")))</f>
        <v>1500</v>
      </c>
      <c r="I60" s="7"/>
    </row>
    <row r="61" spans="1:9">
      <c r="A61" s="4" t="s">
        <v>67</v>
      </c>
      <c r="B61" s="7">
        <f>IF(ISNUMBER('APS (2019)'!B61)=TRUE,'APS (2019)'!B61,IF(ISNUMBER('APS (2018)'!B61)=TRUE,'APS (2018)'!B61,IF(ISNUMBER('APS (2017)'!B61)=TRUE,'APS (2017)'!B61,"Missing")))</f>
        <v>53100</v>
      </c>
      <c r="C61" s="7"/>
      <c r="D61" s="7">
        <f>IF(ISNUMBER('APS (2019)'!D61)=TRUE,'APS (2019)'!D61,IF(ISNUMBER('APS (2018)'!D61)=TRUE,'APS (2018)'!D61,IF(ISNUMBER('APS (2017)'!D61)=TRUE,'APS (2017)'!D61,"Missing")))</f>
        <v>40600</v>
      </c>
      <c r="E61" s="7"/>
      <c r="F61" s="7">
        <f>IF(ISNUMBER('APS (2019)'!F61)=TRUE,'APS (2019)'!F61,IF(ISNUMBER('APS (2018)'!F61)=TRUE,'APS (2018)'!F61,IF(ISNUMBER('APS (2017)'!F61)=TRUE,'APS (2017)'!F61,"Missing")))</f>
        <v>2100</v>
      </c>
      <c r="G61" s="7"/>
      <c r="H61" s="7">
        <f>IF(ISNUMBER('APS (2019)'!H61)=TRUE,'APS (2019)'!H61,IF(ISNUMBER('APS (2018)'!H61)=TRUE,'APS (2018)'!H61,IF(ISNUMBER('APS (2017)'!H61)=TRUE,'APS (2017)'!H61,"Missing")))</f>
        <v>2300</v>
      </c>
      <c r="I61" s="7"/>
    </row>
    <row r="62" spans="1:9">
      <c r="A62" s="4" t="s">
        <v>68</v>
      </c>
      <c r="B62" s="7">
        <f>IF(ISNUMBER('APS (2019)'!B62)=TRUE,'APS (2019)'!B62,IF(ISNUMBER('APS (2018)'!B62)=TRUE,'APS (2018)'!B62,IF(ISNUMBER('APS (2017)'!B62)=TRUE,'APS (2017)'!B62,"Missing")))</f>
        <v>55900</v>
      </c>
      <c r="C62" s="7"/>
      <c r="D62" s="7">
        <f>IF(ISNUMBER('APS (2019)'!D62)=TRUE,'APS (2019)'!D62,IF(ISNUMBER('APS (2018)'!D62)=TRUE,'APS (2018)'!D62,IF(ISNUMBER('APS (2017)'!D62)=TRUE,'APS (2017)'!D62,"Missing")))</f>
        <v>46700</v>
      </c>
      <c r="E62" s="7"/>
      <c r="F62" s="7">
        <f>IF(ISNUMBER('APS (2019)'!F62)=TRUE,'APS (2019)'!F62,IF(ISNUMBER('APS (2018)'!F62)=TRUE,'APS (2018)'!F62,IF(ISNUMBER('APS (2017)'!F62)=TRUE,'APS (2017)'!F62,"Missing")))</f>
        <v>2800</v>
      </c>
      <c r="G62" s="7"/>
      <c r="H62" s="7">
        <f>IF(ISNUMBER('APS (2019)'!H62)=TRUE,'APS (2019)'!H62,IF(ISNUMBER('APS (2018)'!H62)=TRUE,'APS (2018)'!H62,IF(ISNUMBER('APS (2017)'!H62)=TRUE,'APS (2017)'!H62,"Missing")))</f>
        <v>1600</v>
      </c>
      <c r="I62" s="7"/>
    </row>
    <row r="63" spans="1:9">
      <c r="A63" s="4" t="s">
        <v>69</v>
      </c>
      <c r="B63" s="7">
        <f>IF(ISNUMBER('APS (2019)'!B63)=TRUE,'APS (2019)'!B63,IF(ISNUMBER('APS (2018)'!B63)=TRUE,'APS (2018)'!B63,IF(ISNUMBER('APS (2017)'!B63)=TRUE,'APS (2017)'!B63,"Missing")))</f>
        <v>50400</v>
      </c>
      <c r="C63" s="7"/>
      <c r="D63" s="7">
        <f>IF(ISNUMBER('APS (2019)'!D63)=TRUE,'APS (2019)'!D63,IF(ISNUMBER('APS (2018)'!D63)=TRUE,'APS (2018)'!D63,IF(ISNUMBER('APS (2017)'!D63)=TRUE,'APS (2017)'!D63,"Missing")))</f>
        <v>41300</v>
      </c>
      <c r="E63" s="7"/>
      <c r="F63" s="7">
        <f>IF(ISNUMBER('APS (2019)'!F63)=TRUE,'APS (2019)'!F63,IF(ISNUMBER('APS (2018)'!F63)=TRUE,'APS (2018)'!F63,IF(ISNUMBER('APS (2017)'!F63)=TRUE,'APS (2017)'!F63,"Missing")))</f>
        <v>1600</v>
      </c>
      <c r="G63" s="7"/>
      <c r="H63" s="7">
        <f>IF(ISNUMBER('APS (2019)'!H63)=TRUE,'APS (2019)'!H63,IF(ISNUMBER('APS (2018)'!H63)=TRUE,'APS (2018)'!H63,IF(ISNUMBER('APS (2017)'!H63)=TRUE,'APS (2017)'!H63,"Missing")))</f>
        <v>1700</v>
      </c>
      <c r="I63" s="7"/>
    </row>
    <row r="64" spans="1:9">
      <c r="A64" s="4" t="s">
        <v>70</v>
      </c>
      <c r="B64" s="7">
        <f>IF(ISNUMBER('APS (2019)'!B64)=TRUE,'APS (2019)'!B64,IF(ISNUMBER('APS (2018)'!B64)=TRUE,'APS (2018)'!B64,IF(ISNUMBER('APS (2017)'!B64)=TRUE,'APS (2017)'!B64,"Missing")))</f>
        <v>78500</v>
      </c>
      <c r="C64" s="7"/>
      <c r="D64" s="7">
        <f>IF(ISNUMBER('APS (2019)'!D64)=TRUE,'APS (2019)'!D64,IF(ISNUMBER('APS (2018)'!D64)=TRUE,'APS (2018)'!D64,IF(ISNUMBER('APS (2017)'!D64)=TRUE,'APS (2017)'!D64,"Missing")))</f>
        <v>61400</v>
      </c>
      <c r="E64" s="7"/>
      <c r="F64" s="7">
        <f>IF(ISNUMBER('APS (2019)'!F64)=TRUE,'APS (2019)'!F64,IF(ISNUMBER('APS (2018)'!F64)=TRUE,'APS (2018)'!F64,IF(ISNUMBER('APS (2017)'!F64)=TRUE,'APS (2017)'!F64,"Missing")))</f>
        <v>2400</v>
      </c>
      <c r="G64" s="7"/>
      <c r="H64" s="7">
        <f>IF(ISNUMBER('APS (2019)'!H64)=TRUE,'APS (2019)'!H64,IF(ISNUMBER('APS (2018)'!H64)=TRUE,'APS (2018)'!H64,IF(ISNUMBER('APS (2017)'!H64)=TRUE,'APS (2017)'!H64,"Missing")))</f>
        <v>4700</v>
      </c>
      <c r="I64" s="7"/>
    </row>
    <row r="65" spans="1:9">
      <c r="A65" s="4" t="s">
        <v>71</v>
      </c>
      <c r="B65" s="7">
        <f>IF(ISNUMBER('APS (2019)'!B65)=TRUE,'APS (2019)'!B65,IF(ISNUMBER('APS (2018)'!B65)=TRUE,'APS (2018)'!B65,IF(ISNUMBER('APS (2017)'!B65)=TRUE,'APS (2017)'!B65,"Missing")))</f>
        <v>57000</v>
      </c>
      <c r="C65" s="7"/>
      <c r="D65" s="7">
        <f>IF(ISNUMBER('APS (2019)'!D65)=TRUE,'APS (2019)'!D65,IF(ISNUMBER('APS (2018)'!D65)=TRUE,'APS (2018)'!D65,IF(ISNUMBER('APS (2017)'!D65)=TRUE,'APS (2017)'!D65,"Missing")))</f>
        <v>44100</v>
      </c>
      <c r="E65" s="7"/>
      <c r="F65" s="7">
        <f>IF(ISNUMBER('APS (2019)'!F65)=TRUE,'APS (2019)'!F65,IF(ISNUMBER('APS (2018)'!F65)=TRUE,'APS (2018)'!F65,IF(ISNUMBER('APS (2017)'!F65)=TRUE,'APS (2017)'!F65,"Missing")))</f>
        <v>1000</v>
      </c>
      <c r="G65" s="7"/>
      <c r="H65" s="7">
        <f>IF(ISNUMBER('APS (2019)'!H65)=TRUE,'APS (2019)'!H65,IF(ISNUMBER('APS (2018)'!H65)=TRUE,'APS (2018)'!H65,IF(ISNUMBER('APS (2017)'!H65)=TRUE,'APS (2017)'!H65,"Missing")))</f>
        <v>2200</v>
      </c>
      <c r="I65" s="7"/>
    </row>
    <row r="66" spans="1:9">
      <c r="A66" s="4" t="s">
        <v>72</v>
      </c>
      <c r="B66" s="7">
        <f>IF(ISNUMBER('APS (2019)'!B66)=TRUE,'APS (2019)'!B66,IF(ISNUMBER('APS (2018)'!B66)=TRUE,'APS (2018)'!B66,IF(ISNUMBER('APS (2017)'!B66)=TRUE,'APS (2017)'!B66,"Missing")))</f>
        <v>46000</v>
      </c>
      <c r="C66" s="7"/>
      <c r="D66" s="7">
        <f>IF(ISNUMBER('APS (2019)'!D66)=TRUE,'APS (2019)'!D66,IF(ISNUMBER('APS (2018)'!D66)=TRUE,'APS (2018)'!D66,IF(ISNUMBER('APS (2017)'!D66)=TRUE,'APS (2017)'!D66,"Missing")))</f>
        <v>37600</v>
      </c>
      <c r="E66" s="7"/>
      <c r="F66" s="7">
        <f>IF(ISNUMBER('APS (2019)'!F66)=TRUE,'APS (2019)'!F66,IF(ISNUMBER('APS (2018)'!F66)=TRUE,'APS (2018)'!F66,IF(ISNUMBER('APS (2017)'!F66)=TRUE,'APS (2017)'!F66,"Missing")))</f>
        <v>1700</v>
      </c>
      <c r="G66" s="7"/>
      <c r="H66" s="7">
        <f>IF(ISNUMBER('APS (2019)'!H66)=TRUE,'APS (2019)'!H66,IF(ISNUMBER('APS (2018)'!H66)=TRUE,'APS (2018)'!H66,IF(ISNUMBER('APS (2017)'!H66)=TRUE,'APS (2017)'!H66,"Missing")))</f>
        <v>1600</v>
      </c>
      <c r="I66" s="7"/>
    </row>
    <row r="67" spans="1:9">
      <c r="A67" s="4" t="s">
        <v>73</v>
      </c>
      <c r="B67" s="7">
        <f>IF(ISNUMBER('APS (2019)'!B67)=TRUE,'APS (2019)'!B67,IF(ISNUMBER('APS (2018)'!B67)=TRUE,'APS (2018)'!B67,IF(ISNUMBER('APS (2017)'!B67)=TRUE,'APS (2017)'!B67,"Missing")))</f>
        <v>64400</v>
      </c>
      <c r="C67" s="7"/>
      <c r="D67" s="7">
        <f>IF(ISNUMBER('APS (2019)'!D67)=TRUE,'APS (2019)'!D67,IF(ISNUMBER('APS (2018)'!D67)=TRUE,'APS (2018)'!D67,IF(ISNUMBER('APS (2017)'!D67)=TRUE,'APS (2017)'!D67,"Missing")))</f>
        <v>49800</v>
      </c>
      <c r="E67" s="7"/>
      <c r="F67" s="7">
        <f>IF(ISNUMBER('APS (2019)'!F67)=TRUE,'APS (2019)'!F67,IF(ISNUMBER('APS (2018)'!F67)=TRUE,'APS (2018)'!F67,IF(ISNUMBER('APS (2017)'!F67)=TRUE,'APS (2017)'!F67,"Missing")))</f>
        <v>2500</v>
      </c>
      <c r="G67" s="7"/>
      <c r="H67" s="7">
        <f>IF(ISNUMBER('APS (2019)'!H67)=TRUE,'APS (2019)'!H67,IF(ISNUMBER('APS (2018)'!H67)=TRUE,'APS (2018)'!H67,IF(ISNUMBER('APS (2017)'!H67)=TRUE,'APS (2017)'!H67,"Missing")))</f>
        <v>3600</v>
      </c>
      <c r="I67" s="7"/>
    </row>
    <row r="68" spans="1:9">
      <c r="A68" s="4" t="s">
        <v>74</v>
      </c>
      <c r="B68" s="7">
        <f>IF(ISNUMBER('APS (2019)'!B68)=TRUE,'APS (2019)'!B68,IF(ISNUMBER('APS (2018)'!B68)=TRUE,'APS (2018)'!B68,IF(ISNUMBER('APS (2017)'!B68)=TRUE,'APS (2017)'!B68,"Missing")))</f>
        <v>51500</v>
      </c>
      <c r="C68" s="7"/>
      <c r="D68" s="7">
        <f>IF(ISNUMBER('APS (2019)'!D68)=TRUE,'APS (2019)'!D68,IF(ISNUMBER('APS (2018)'!D68)=TRUE,'APS (2018)'!D68,IF(ISNUMBER('APS (2017)'!D68)=TRUE,'APS (2017)'!D68,"Missing")))</f>
        <v>43000</v>
      </c>
      <c r="E68" s="7"/>
      <c r="F68" s="7">
        <f>IF(ISNUMBER('APS (2019)'!F68)=TRUE,'APS (2019)'!F68,IF(ISNUMBER('APS (2018)'!F68)=TRUE,'APS (2018)'!F68,IF(ISNUMBER('APS (2017)'!F68)=TRUE,'APS (2017)'!F68,"Missing")))</f>
        <v>1200</v>
      </c>
      <c r="G68" s="7"/>
      <c r="H68" s="7">
        <f>IF(ISNUMBER('APS (2019)'!H68)=TRUE,'APS (2019)'!H68,IF(ISNUMBER('APS (2018)'!H68)=TRUE,'APS (2018)'!H68,IF(ISNUMBER('APS (2017)'!H68)=TRUE,'APS (2017)'!H68,"Missing")))</f>
        <v>1400</v>
      </c>
      <c r="I68" s="7"/>
    </row>
    <row r="69" spans="1:9">
      <c r="A69" s="4" t="s">
        <v>75</v>
      </c>
      <c r="B69" s="7">
        <f>IF(ISNUMBER('APS (2019)'!B69)=TRUE,'APS (2019)'!B69,IF(ISNUMBER('APS (2018)'!B69)=TRUE,'APS (2018)'!B69,IF(ISNUMBER('APS (2017)'!B69)=TRUE,'APS (2017)'!B69,"Missing")))</f>
        <v>62800</v>
      </c>
      <c r="C69" s="7"/>
      <c r="D69" s="7">
        <f>IF(ISNUMBER('APS (2019)'!D69)=TRUE,'APS (2019)'!D69,IF(ISNUMBER('APS (2018)'!D69)=TRUE,'APS (2018)'!D69,IF(ISNUMBER('APS (2017)'!D69)=TRUE,'APS (2017)'!D69,"Missing")))</f>
        <v>47300</v>
      </c>
      <c r="E69" s="7"/>
      <c r="F69" s="7">
        <f>IF(ISNUMBER('APS (2019)'!F69)=TRUE,'APS (2019)'!F69,IF(ISNUMBER('APS (2018)'!F69)=TRUE,'APS (2018)'!F69,IF(ISNUMBER('APS (2017)'!F69)=TRUE,'APS (2017)'!F69,"Missing")))</f>
        <v>1300</v>
      </c>
      <c r="G69" s="7"/>
      <c r="H69" s="7">
        <f>IF(ISNUMBER('APS (2019)'!H69)=TRUE,'APS (2019)'!H69,IF(ISNUMBER('APS (2018)'!H69)=TRUE,'APS (2018)'!H69,IF(ISNUMBER('APS (2017)'!H69)=TRUE,'APS (2017)'!H69,"Missing")))</f>
        <v>2500</v>
      </c>
      <c r="I69" s="7"/>
    </row>
    <row r="70" spans="1:9">
      <c r="A70" s="4" t="s">
        <v>76</v>
      </c>
      <c r="B70" s="7">
        <f>IF(ISNUMBER('APS (2019)'!B70)=TRUE,'APS (2019)'!B70,IF(ISNUMBER('APS (2018)'!B70)=TRUE,'APS (2018)'!B70,IF(ISNUMBER('APS (2017)'!B70)=TRUE,'APS (2017)'!B70,"Missing")))</f>
        <v>60700</v>
      </c>
      <c r="C70" s="7"/>
      <c r="D70" s="7">
        <f>IF(ISNUMBER('APS (2019)'!D70)=TRUE,'APS (2019)'!D70,IF(ISNUMBER('APS (2018)'!D70)=TRUE,'APS (2018)'!D70,IF(ISNUMBER('APS (2017)'!D70)=TRUE,'APS (2017)'!D70,"Missing")))</f>
        <v>41900</v>
      </c>
      <c r="E70" s="7"/>
      <c r="F70" s="7">
        <f>IF(ISNUMBER('APS (2019)'!F70)=TRUE,'APS (2019)'!F70,IF(ISNUMBER('APS (2018)'!F70)=TRUE,'APS (2018)'!F70,IF(ISNUMBER('APS (2017)'!F70)=TRUE,'APS (2017)'!F70,"Missing")))</f>
        <v>2200</v>
      </c>
      <c r="G70" s="7"/>
      <c r="H70" s="7">
        <f>IF(ISNUMBER('APS (2019)'!H70)=TRUE,'APS (2019)'!H70,IF(ISNUMBER('APS (2018)'!H70)=TRUE,'APS (2018)'!H70,IF(ISNUMBER('APS (2017)'!H70)=TRUE,'APS (2017)'!H70,"Missing")))</f>
        <v>2900</v>
      </c>
      <c r="I70" s="7"/>
    </row>
    <row r="71" spans="1:9">
      <c r="A71" s="4" t="s">
        <v>77</v>
      </c>
      <c r="B71" s="7">
        <f>IF(ISNUMBER('APS (2019)'!B71)=TRUE,'APS (2019)'!B71,IF(ISNUMBER('APS (2018)'!B71)=TRUE,'APS (2018)'!B71,IF(ISNUMBER('APS (2017)'!B71)=TRUE,'APS (2017)'!B71,"Missing")))</f>
        <v>71500</v>
      </c>
      <c r="C71" s="7"/>
      <c r="D71" s="7">
        <f>IF(ISNUMBER('APS (2019)'!D71)=TRUE,'APS (2019)'!D71,IF(ISNUMBER('APS (2018)'!D71)=TRUE,'APS (2018)'!D71,IF(ISNUMBER('APS (2017)'!D71)=TRUE,'APS (2017)'!D71,"Missing")))</f>
        <v>54600</v>
      </c>
      <c r="E71" s="7"/>
      <c r="F71" s="7">
        <f>IF(ISNUMBER('APS (2019)'!F71)=TRUE,'APS (2019)'!F71,IF(ISNUMBER('APS (2018)'!F71)=TRUE,'APS (2018)'!F71,IF(ISNUMBER('APS (2017)'!F71)=TRUE,'APS (2017)'!F71,"Missing")))</f>
        <v>1300</v>
      </c>
      <c r="G71" s="7"/>
      <c r="H71" s="7">
        <f>IF(ISNUMBER('APS (2019)'!H71)=TRUE,'APS (2019)'!H71,IF(ISNUMBER('APS (2018)'!H71)=TRUE,'APS (2018)'!H71,IF(ISNUMBER('APS (2017)'!H71)=TRUE,'APS (2017)'!H71,"Missing")))</f>
        <v>2500</v>
      </c>
      <c r="I71" s="7"/>
    </row>
    <row r="72" spans="1:9">
      <c r="A72" s="4" t="s">
        <v>78</v>
      </c>
      <c r="B72" s="7">
        <f>IF(ISNUMBER('APS (2019)'!B72)=TRUE,'APS (2019)'!B72,IF(ISNUMBER('APS (2018)'!B72)=TRUE,'APS (2018)'!B72,IF(ISNUMBER('APS (2017)'!B72)=TRUE,'APS (2017)'!B72,"Missing")))</f>
        <v>88600</v>
      </c>
      <c r="C72" s="7"/>
      <c r="D72" s="7">
        <f>IF(ISNUMBER('APS (2019)'!D72)=TRUE,'APS (2019)'!D72,IF(ISNUMBER('APS (2018)'!D72)=TRUE,'APS (2018)'!D72,IF(ISNUMBER('APS (2017)'!D72)=TRUE,'APS (2017)'!D72,"Missing")))</f>
        <v>62900</v>
      </c>
      <c r="E72" s="7"/>
      <c r="F72" s="7">
        <f>IF(ISNUMBER('APS (2019)'!F72)=TRUE,'APS (2019)'!F72,IF(ISNUMBER('APS (2018)'!F72)=TRUE,'APS (2018)'!F72,IF(ISNUMBER('APS (2017)'!F72)=TRUE,'APS (2017)'!F72,"Missing")))</f>
        <v>2500</v>
      </c>
      <c r="G72" s="7"/>
      <c r="H72" s="7">
        <f>IF(ISNUMBER('APS (2019)'!H72)=TRUE,'APS (2019)'!H72,IF(ISNUMBER('APS (2018)'!H72)=TRUE,'APS (2018)'!H72,IF(ISNUMBER('APS (2017)'!H72)=TRUE,'APS (2017)'!H72,"Missing")))</f>
        <v>4800</v>
      </c>
      <c r="I72" s="7"/>
    </row>
    <row r="73" spans="1:9">
      <c r="A73" s="4" t="s">
        <v>79</v>
      </c>
      <c r="B73" s="7">
        <f>IF(ISNUMBER('APS (2019)'!B73)=TRUE,'APS (2019)'!B73,IF(ISNUMBER('APS (2018)'!B73)=TRUE,'APS (2018)'!B73,IF(ISNUMBER('APS (2017)'!B73)=TRUE,'APS (2017)'!B73,"Missing")))</f>
        <v>50200</v>
      </c>
      <c r="C73" s="7"/>
      <c r="D73" s="7">
        <f>IF(ISNUMBER('APS (2019)'!D73)=TRUE,'APS (2019)'!D73,IF(ISNUMBER('APS (2018)'!D73)=TRUE,'APS (2018)'!D73,IF(ISNUMBER('APS (2017)'!D73)=TRUE,'APS (2017)'!D73,"Missing")))</f>
        <v>32500</v>
      </c>
      <c r="E73" s="7"/>
      <c r="F73" s="7">
        <f>IF(ISNUMBER('APS (2019)'!F73)=TRUE,'APS (2019)'!F73,IF(ISNUMBER('APS (2018)'!F73)=TRUE,'APS (2018)'!F73,IF(ISNUMBER('APS (2017)'!F73)=TRUE,'APS (2017)'!F73,"Missing")))</f>
        <v>1400</v>
      </c>
      <c r="G73" s="7"/>
      <c r="H73" s="7">
        <f>IF(ISNUMBER('APS (2019)'!H73)=TRUE,'APS (2019)'!H73,IF(ISNUMBER('APS (2018)'!H73)=TRUE,'APS (2018)'!H73,IF(ISNUMBER('APS (2017)'!H73)=TRUE,'APS (2017)'!H73,"Missing")))</f>
        <v>3600</v>
      </c>
      <c r="I73" s="7"/>
    </row>
    <row r="74" spans="1:9">
      <c r="A74" s="4" t="s">
        <v>80</v>
      </c>
      <c r="B74" s="7">
        <f>IF(ISNUMBER('APS (2019)'!B74)=TRUE,'APS (2019)'!B74,IF(ISNUMBER('APS (2018)'!B74)=TRUE,'APS (2018)'!B74,IF(ISNUMBER('APS (2017)'!B74)=TRUE,'APS (2017)'!B74,"Missing")))</f>
        <v>59600</v>
      </c>
      <c r="C74" s="7"/>
      <c r="D74" s="7">
        <f>IF(ISNUMBER('APS (2019)'!D74)=TRUE,'APS (2019)'!D74,IF(ISNUMBER('APS (2018)'!D74)=TRUE,'APS (2018)'!D74,IF(ISNUMBER('APS (2017)'!D74)=TRUE,'APS (2017)'!D74,"Missing")))</f>
        <v>42700</v>
      </c>
      <c r="E74" s="7"/>
      <c r="F74" s="7">
        <f>IF(ISNUMBER('APS (2019)'!F74)=TRUE,'APS (2019)'!F74,IF(ISNUMBER('APS (2018)'!F74)=TRUE,'APS (2018)'!F74,IF(ISNUMBER('APS (2017)'!F74)=TRUE,'APS (2017)'!F74,"Missing")))</f>
        <v>2000</v>
      </c>
      <c r="G74" s="7"/>
      <c r="H74" s="7">
        <f>IF(ISNUMBER('APS (2019)'!H74)=TRUE,'APS (2019)'!H74,IF(ISNUMBER('APS (2018)'!H74)=TRUE,'APS (2018)'!H74,IF(ISNUMBER('APS (2017)'!H74)=TRUE,'APS (2017)'!H74,"Missing")))</f>
        <v>2400</v>
      </c>
      <c r="I74" s="7"/>
    </row>
    <row r="75" spans="1:9">
      <c r="A75" s="4" t="s">
        <v>81</v>
      </c>
      <c r="B75" s="7">
        <f>IF(ISNUMBER('APS (2019)'!B75)=TRUE,'APS (2019)'!B75,IF(ISNUMBER('APS (2018)'!B75)=TRUE,'APS (2018)'!B75,IF(ISNUMBER('APS (2017)'!B75)=TRUE,'APS (2017)'!B75,"Missing")))</f>
        <v>70300</v>
      </c>
      <c r="C75" s="7"/>
      <c r="D75" s="7">
        <f>IF(ISNUMBER('APS (2019)'!D75)=TRUE,'APS (2019)'!D75,IF(ISNUMBER('APS (2018)'!D75)=TRUE,'APS (2018)'!D75,IF(ISNUMBER('APS (2017)'!D75)=TRUE,'APS (2017)'!D75,"Missing")))</f>
        <v>47600</v>
      </c>
      <c r="E75" s="7"/>
      <c r="F75" s="7">
        <f>IF(ISNUMBER('APS (2019)'!F75)=TRUE,'APS (2019)'!F75,IF(ISNUMBER('APS (2018)'!F75)=TRUE,'APS (2018)'!F75,IF(ISNUMBER('APS (2017)'!F75)=TRUE,'APS (2017)'!F75,"Missing")))</f>
        <v>2200</v>
      </c>
      <c r="G75" s="7"/>
      <c r="H75" s="7">
        <f>IF(ISNUMBER('APS (2019)'!H75)=TRUE,'APS (2019)'!H75,IF(ISNUMBER('APS (2018)'!H75)=TRUE,'APS (2018)'!H75,IF(ISNUMBER('APS (2017)'!H75)=TRUE,'APS (2017)'!H75,"Missing")))</f>
        <v>4500</v>
      </c>
      <c r="I75" s="7"/>
    </row>
    <row r="76" spans="1:9">
      <c r="A76" s="4" t="s">
        <v>82</v>
      </c>
      <c r="B76" s="7">
        <f>IF(ISNUMBER('APS (2019)'!B76)=TRUE,'APS (2019)'!B76,IF(ISNUMBER('APS (2018)'!B76)=TRUE,'APS (2018)'!B76,IF(ISNUMBER('APS (2017)'!B76)=TRUE,'APS (2017)'!B76,"Missing")))</f>
        <v>60900</v>
      </c>
      <c r="C76" s="7"/>
      <c r="D76" s="7">
        <f>IF(ISNUMBER('APS (2019)'!D76)=TRUE,'APS (2019)'!D76,IF(ISNUMBER('APS (2018)'!D76)=TRUE,'APS (2018)'!D76,IF(ISNUMBER('APS (2017)'!D76)=TRUE,'APS (2017)'!D76,"Missing")))</f>
        <v>52400</v>
      </c>
      <c r="E76" s="7"/>
      <c r="F76" s="7">
        <f>IF(ISNUMBER('APS (2019)'!F76)=TRUE,'APS (2019)'!F76,IF(ISNUMBER('APS (2018)'!F76)=TRUE,'APS (2018)'!F76,IF(ISNUMBER('APS (2017)'!F76)=TRUE,'APS (2017)'!F76,"Missing")))</f>
        <v>4000</v>
      </c>
      <c r="G76" s="7"/>
      <c r="H76" s="7">
        <f>IF(ISNUMBER('APS (2019)'!H76)=TRUE,'APS (2019)'!H76,IF(ISNUMBER('APS (2018)'!H76)=TRUE,'APS (2018)'!H76,IF(ISNUMBER('APS (2017)'!H76)=TRUE,'APS (2017)'!H76,"Missing")))</f>
        <v>2300</v>
      </c>
      <c r="I76" s="7"/>
    </row>
    <row r="77" spans="1:9">
      <c r="A77" s="4" t="s">
        <v>83</v>
      </c>
      <c r="B77" s="7">
        <f>IF(ISNUMBER('APS (2019)'!B77)=TRUE,'APS (2019)'!B77,IF(ISNUMBER('APS (2018)'!B77)=TRUE,'APS (2018)'!B77,IF(ISNUMBER('APS (2017)'!B77)=TRUE,'APS (2017)'!B77,"Missing")))</f>
        <v>61400</v>
      </c>
      <c r="C77" s="7"/>
      <c r="D77" s="7">
        <f>IF(ISNUMBER('APS (2019)'!D77)=TRUE,'APS (2019)'!D77,IF(ISNUMBER('APS (2018)'!D77)=TRUE,'APS (2018)'!D77,IF(ISNUMBER('APS (2017)'!D77)=TRUE,'APS (2017)'!D77,"Missing")))</f>
        <v>50900</v>
      </c>
      <c r="E77" s="7"/>
      <c r="F77" s="7">
        <f>IF(ISNUMBER('APS (2019)'!F77)=TRUE,'APS (2019)'!F77,IF(ISNUMBER('APS (2018)'!F77)=TRUE,'APS (2018)'!F77,IF(ISNUMBER('APS (2017)'!F77)=TRUE,'APS (2017)'!F77,"Missing")))</f>
        <v>1900</v>
      </c>
      <c r="G77" s="7"/>
      <c r="H77" s="7">
        <f>IF(ISNUMBER('APS (2019)'!H77)=TRUE,'APS (2019)'!H77,IF(ISNUMBER('APS (2018)'!H77)=TRUE,'APS (2018)'!H77,IF(ISNUMBER('APS (2017)'!H77)=TRUE,'APS (2017)'!H77,"Missing")))</f>
        <v>1100</v>
      </c>
      <c r="I77" s="7"/>
    </row>
    <row r="78" spans="1:9">
      <c r="A78" s="4" t="s">
        <v>84</v>
      </c>
      <c r="B78" s="7">
        <f>IF(ISNUMBER('APS (2019)'!B78)=TRUE,'APS (2019)'!B78,IF(ISNUMBER('APS (2018)'!B78)=TRUE,'APS (2018)'!B78,IF(ISNUMBER('APS (2017)'!B78)=TRUE,'APS (2017)'!B78,"Missing")))</f>
        <v>86000</v>
      </c>
      <c r="C78" s="7"/>
      <c r="D78" s="7">
        <f>IF(ISNUMBER('APS (2019)'!D78)=TRUE,'APS (2019)'!D78,IF(ISNUMBER('APS (2018)'!D78)=TRUE,'APS (2018)'!D78,IF(ISNUMBER('APS (2017)'!D78)=TRUE,'APS (2017)'!D78,"Missing")))</f>
        <v>59700</v>
      </c>
      <c r="E78" s="7"/>
      <c r="F78" s="7">
        <f>IF(ISNUMBER('APS (2019)'!F78)=TRUE,'APS (2019)'!F78,IF(ISNUMBER('APS (2018)'!F78)=TRUE,'APS (2018)'!F78,IF(ISNUMBER('APS (2017)'!F78)=TRUE,'APS (2017)'!F78,"Missing")))</f>
        <v>4300</v>
      </c>
      <c r="G78" s="7"/>
      <c r="H78" s="7">
        <f>IF(ISNUMBER('APS (2019)'!H78)=TRUE,'APS (2019)'!H78,IF(ISNUMBER('APS (2018)'!H78)=TRUE,'APS (2018)'!H78,IF(ISNUMBER('APS (2017)'!H78)=TRUE,'APS (2017)'!H78,"Missing")))</f>
        <v>3000</v>
      </c>
      <c r="I78" s="7"/>
    </row>
    <row r="79" spans="1:9">
      <c r="A79" s="4" t="s">
        <v>85</v>
      </c>
      <c r="B79" s="7">
        <f>IF(ISNUMBER('APS (2019)'!B79)=TRUE,'APS (2019)'!B79,IF(ISNUMBER('APS (2018)'!B79)=TRUE,'APS (2018)'!B79,IF(ISNUMBER('APS (2017)'!B79)=TRUE,'APS (2017)'!B79,"Missing")))</f>
        <v>93000</v>
      </c>
      <c r="C79" s="7"/>
      <c r="D79" s="7">
        <f>IF(ISNUMBER('APS (2019)'!D79)=TRUE,'APS (2019)'!D79,IF(ISNUMBER('APS (2018)'!D79)=TRUE,'APS (2018)'!D79,IF(ISNUMBER('APS (2017)'!D79)=TRUE,'APS (2017)'!D79,"Missing")))</f>
        <v>60800</v>
      </c>
      <c r="E79" s="7"/>
      <c r="F79" s="7">
        <f>IF(ISNUMBER('APS (2019)'!F79)=TRUE,'APS (2019)'!F79,IF(ISNUMBER('APS (2018)'!F79)=TRUE,'APS (2018)'!F79,IF(ISNUMBER('APS (2017)'!F79)=TRUE,'APS (2017)'!F79,"Missing")))</f>
        <v>4600</v>
      </c>
      <c r="G79" s="7"/>
      <c r="H79" s="7">
        <f>IF(ISNUMBER('APS (2019)'!H79)=TRUE,'APS (2019)'!H79,IF(ISNUMBER('APS (2018)'!H79)=TRUE,'APS (2018)'!H79,IF(ISNUMBER('APS (2017)'!H79)=TRUE,'APS (2017)'!H79,"Missing")))</f>
        <v>2800</v>
      </c>
      <c r="I79" s="7"/>
    </row>
    <row r="80" spans="1:9">
      <c r="A80" s="4" t="s">
        <v>86</v>
      </c>
      <c r="B80" s="7">
        <f>IF(ISNUMBER('APS (2019)'!B80)=TRUE,'APS (2019)'!B80,IF(ISNUMBER('APS (2018)'!B80)=TRUE,'APS (2018)'!B80,IF(ISNUMBER('APS (2017)'!B80)=TRUE,'APS (2017)'!B80,"Missing")))</f>
        <v>88500</v>
      </c>
      <c r="C80" s="7"/>
      <c r="D80" s="7">
        <f>IF(ISNUMBER('APS (2019)'!D80)=TRUE,'APS (2019)'!D80,IF(ISNUMBER('APS (2018)'!D80)=TRUE,'APS (2018)'!D80,IF(ISNUMBER('APS (2017)'!D80)=TRUE,'APS (2017)'!D80,"Missing")))</f>
        <v>69000</v>
      </c>
      <c r="E80" s="7"/>
      <c r="F80" s="7">
        <f>IF(ISNUMBER('APS (2019)'!F80)=TRUE,'APS (2019)'!F80,IF(ISNUMBER('APS (2018)'!F80)=TRUE,'APS (2018)'!F80,IF(ISNUMBER('APS (2017)'!F80)=TRUE,'APS (2017)'!F80,"Missing")))</f>
        <v>2700</v>
      </c>
      <c r="G80" s="7"/>
      <c r="H80" s="7">
        <f>IF(ISNUMBER('APS (2019)'!H80)=TRUE,'APS (2019)'!H80,IF(ISNUMBER('APS (2018)'!H80)=TRUE,'APS (2018)'!H80,IF(ISNUMBER('APS (2017)'!H80)=TRUE,'APS (2017)'!H80,"Missing")))</f>
        <v>5500</v>
      </c>
      <c r="I80" s="7"/>
    </row>
    <row r="81" spans="1:9">
      <c r="A81" s="4" t="s">
        <v>87</v>
      </c>
      <c r="B81" s="7">
        <f>IF(ISNUMBER('APS (2019)'!B81)=TRUE,'APS (2019)'!B81,IF(ISNUMBER('APS (2018)'!B81)=TRUE,'APS (2018)'!B81,IF(ISNUMBER('APS (2017)'!B81)=TRUE,'APS (2017)'!B81,"Missing")))</f>
        <v>51700</v>
      </c>
      <c r="C81" s="7"/>
      <c r="D81" s="7">
        <f>IF(ISNUMBER('APS (2019)'!D81)=TRUE,'APS (2019)'!D81,IF(ISNUMBER('APS (2018)'!D81)=TRUE,'APS (2018)'!D81,IF(ISNUMBER('APS (2017)'!D81)=TRUE,'APS (2017)'!D81,"Missing")))</f>
        <v>41100</v>
      </c>
      <c r="E81" s="7"/>
      <c r="F81" s="7">
        <f>IF(ISNUMBER('APS (2019)'!F81)=TRUE,'APS (2019)'!F81,IF(ISNUMBER('APS (2018)'!F81)=TRUE,'APS (2018)'!F81,IF(ISNUMBER('APS (2017)'!F81)=TRUE,'APS (2017)'!F81,"Missing")))</f>
        <v>2200</v>
      </c>
      <c r="G81" s="7"/>
      <c r="H81" s="7">
        <f>IF(ISNUMBER('APS (2019)'!H81)=TRUE,'APS (2019)'!H81,IF(ISNUMBER('APS (2018)'!H81)=TRUE,'APS (2018)'!H81,IF(ISNUMBER('APS (2017)'!H81)=TRUE,'APS (2017)'!H81,"Missing")))</f>
        <v>2800</v>
      </c>
      <c r="I81" s="7"/>
    </row>
    <row r="82" spans="1:9">
      <c r="A82" s="4" t="s">
        <v>88</v>
      </c>
      <c r="B82" s="7">
        <f>IF(ISNUMBER('APS (2019)'!B82)=TRUE,'APS (2019)'!B82,IF(ISNUMBER('APS (2018)'!B82)=TRUE,'APS (2018)'!B82,IF(ISNUMBER('APS (2017)'!B82)=TRUE,'APS (2017)'!B82,"Missing")))</f>
        <v>65300</v>
      </c>
      <c r="C82" s="7"/>
      <c r="D82" s="7">
        <f>IF(ISNUMBER('APS (2019)'!D82)=TRUE,'APS (2019)'!D82,IF(ISNUMBER('APS (2018)'!D82)=TRUE,'APS (2018)'!D82,IF(ISNUMBER('APS (2017)'!D82)=TRUE,'APS (2017)'!D82,"Missing")))</f>
        <v>45700</v>
      </c>
      <c r="E82" s="7"/>
      <c r="F82" s="7">
        <f>IF(ISNUMBER('APS (2019)'!F82)=TRUE,'APS (2019)'!F82,IF(ISNUMBER('APS (2018)'!F82)=TRUE,'APS (2018)'!F82,IF(ISNUMBER('APS (2017)'!F82)=TRUE,'APS (2017)'!F82,"Missing")))</f>
        <v>2600</v>
      </c>
      <c r="G82" s="7"/>
      <c r="H82" s="7">
        <f>IF(ISNUMBER('APS (2019)'!H82)=TRUE,'APS (2019)'!H82,IF(ISNUMBER('APS (2018)'!H82)=TRUE,'APS (2018)'!H82,IF(ISNUMBER('APS (2017)'!H82)=TRUE,'APS (2017)'!H82,"Missing")))</f>
        <v>5000</v>
      </c>
      <c r="I82" s="7"/>
    </row>
    <row r="83" spans="1:9">
      <c r="A83" s="4" t="s">
        <v>89</v>
      </c>
      <c r="B83" s="7">
        <f>IF(ISNUMBER('APS (2019)'!B83)=TRUE,'APS (2019)'!B83,IF(ISNUMBER('APS (2018)'!B83)=TRUE,'APS (2018)'!B83,IF(ISNUMBER('APS (2017)'!B83)=TRUE,'APS (2017)'!B83,"Missing")))</f>
        <v>67400</v>
      </c>
      <c r="C83" s="7"/>
      <c r="D83" s="7">
        <f>IF(ISNUMBER('APS (2019)'!D83)=TRUE,'APS (2019)'!D83,IF(ISNUMBER('APS (2018)'!D83)=TRUE,'APS (2018)'!D83,IF(ISNUMBER('APS (2017)'!D83)=TRUE,'APS (2017)'!D83,"Missing")))</f>
        <v>47700</v>
      </c>
      <c r="E83" s="7"/>
      <c r="F83" s="7">
        <f>IF(ISNUMBER('APS (2019)'!F83)=TRUE,'APS (2019)'!F83,IF(ISNUMBER('APS (2018)'!F83)=TRUE,'APS (2018)'!F83,IF(ISNUMBER('APS (2017)'!F83)=TRUE,'APS (2017)'!F83,"Missing")))</f>
        <v>1200</v>
      </c>
      <c r="G83" s="7"/>
      <c r="H83" s="7">
        <f>IF(ISNUMBER('APS (2019)'!H83)=TRUE,'APS (2019)'!H83,IF(ISNUMBER('APS (2018)'!H83)=TRUE,'APS (2018)'!H83,IF(ISNUMBER('APS (2017)'!H83)=TRUE,'APS (2017)'!H83,"Missing")))</f>
        <v>4100</v>
      </c>
      <c r="I83" s="7"/>
    </row>
    <row r="84" spans="1:9">
      <c r="A84" s="4" t="s">
        <v>90</v>
      </c>
      <c r="B84" s="7">
        <f>IF(ISNUMBER('APS (2019)'!B84)=TRUE,'APS (2019)'!B84,IF(ISNUMBER('APS (2018)'!B84)=TRUE,'APS (2018)'!B84,IF(ISNUMBER('APS (2017)'!B84)=TRUE,'APS (2017)'!B84,"Missing")))</f>
        <v>53700</v>
      </c>
      <c r="C84" s="7"/>
      <c r="D84" s="7">
        <f>IF(ISNUMBER('APS (2019)'!D84)=TRUE,'APS (2019)'!D84,IF(ISNUMBER('APS (2018)'!D84)=TRUE,'APS (2018)'!D84,IF(ISNUMBER('APS (2017)'!D84)=TRUE,'APS (2017)'!D84,"Missing")))</f>
        <v>40800</v>
      </c>
      <c r="E84" s="7"/>
      <c r="F84" s="7">
        <f>IF(ISNUMBER('APS (2019)'!F84)=TRUE,'APS (2019)'!F84,IF(ISNUMBER('APS (2018)'!F84)=TRUE,'APS (2018)'!F84,IF(ISNUMBER('APS (2017)'!F84)=TRUE,'APS (2017)'!F84,"Missing")))</f>
        <v>2100</v>
      </c>
      <c r="G84" s="7"/>
      <c r="H84" s="7">
        <f>IF(ISNUMBER('APS (2019)'!H84)=TRUE,'APS (2019)'!H84,IF(ISNUMBER('APS (2018)'!H84)=TRUE,'APS (2018)'!H84,IF(ISNUMBER('APS (2017)'!H84)=TRUE,'APS (2017)'!H84,"Missing")))</f>
        <v>2600</v>
      </c>
      <c r="I84" s="7"/>
    </row>
    <row r="85" spans="1:9">
      <c r="A85" s="4" t="s">
        <v>91</v>
      </c>
      <c r="B85" s="7">
        <f>IF(ISNUMBER('APS (2019)'!B85)=TRUE,'APS (2019)'!B85,IF(ISNUMBER('APS (2018)'!B85)=TRUE,'APS (2018)'!B85,IF(ISNUMBER('APS (2017)'!B85)=TRUE,'APS (2017)'!B85,"Missing")))</f>
        <v>40100</v>
      </c>
      <c r="C85" s="7"/>
      <c r="D85" s="7">
        <f>IF(ISNUMBER('APS (2019)'!D85)=TRUE,'APS (2019)'!D85,IF(ISNUMBER('APS (2018)'!D85)=TRUE,'APS (2018)'!D85,IF(ISNUMBER('APS (2017)'!D85)=TRUE,'APS (2017)'!D85,"Missing")))</f>
        <v>34200</v>
      </c>
      <c r="E85" s="7"/>
      <c r="F85" s="7">
        <f>IF(ISNUMBER('APS (2019)'!F85)=TRUE,'APS (2019)'!F85,IF(ISNUMBER('APS (2018)'!F85)=TRUE,'APS (2018)'!F85,IF(ISNUMBER('APS (2017)'!F85)=TRUE,'APS (2017)'!F85,"Missing")))</f>
        <v>800</v>
      </c>
      <c r="G85" s="7"/>
      <c r="H85" s="7">
        <f>IF(ISNUMBER('APS (2019)'!H85)=TRUE,'APS (2019)'!H85,IF(ISNUMBER('APS (2018)'!H85)=TRUE,'APS (2018)'!H85,IF(ISNUMBER('APS (2017)'!H85)=TRUE,'APS (2017)'!H85,"Missing")))</f>
        <v>1600</v>
      </c>
      <c r="I85" s="7"/>
    </row>
    <row r="86" spans="1:9">
      <c r="A86" s="4" t="s">
        <v>92</v>
      </c>
      <c r="B86" s="7">
        <f>IF(ISNUMBER('APS (2019)'!B86)=TRUE,'APS (2019)'!B86,IF(ISNUMBER('APS (2018)'!B86)=TRUE,'APS (2018)'!B86,IF(ISNUMBER('APS (2017)'!B86)=TRUE,'APS (2017)'!B86,"Missing")))</f>
        <v>56600</v>
      </c>
      <c r="C86" s="7"/>
      <c r="D86" s="7">
        <f>IF(ISNUMBER('APS (2019)'!D86)=TRUE,'APS (2019)'!D86,IF(ISNUMBER('APS (2018)'!D86)=TRUE,'APS (2018)'!D86,IF(ISNUMBER('APS (2017)'!D86)=TRUE,'APS (2017)'!D86,"Missing")))</f>
        <v>45700</v>
      </c>
      <c r="E86" s="7"/>
      <c r="F86" s="7">
        <f>IF(ISNUMBER('APS (2019)'!F86)=TRUE,'APS (2019)'!F86,IF(ISNUMBER('APS (2018)'!F86)=TRUE,'APS (2018)'!F86,IF(ISNUMBER('APS (2017)'!F86)=TRUE,'APS (2017)'!F86,"Missing")))</f>
        <v>1900</v>
      </c>
      <c r="G86" s="7"/>
      <c r="H86" s="7">
        <f>IF(ISNUMBER('APS (2019)'!H86)=TRUE,'APS (2019)'!H86,IF(ISNUMBER('APS (2018)'!H86)=TRUE,'APS (2018)'!H86,IF(ISNUMBER('APS (2017)'!H86)=TRUE,'APS (2017)'!H86,"Missing")))</f>
        <v>3200</v>
      </c>
      <c r="I86" s="7"/>
    </row>
    <row r="87" spans="1:9">
      <c r="A87" s="4" t="s">
        <v>93</v>
      </c>
      <c r="B87" s="7">
        <f>IF(ISNUMBER('APS (2019)'!B87)=TRUE,'APS (2019)'!B87,IF(ISNUMBER('APS (2018)'!B87)=TRUE,'APS (2018)'!B87,IF(ISNUMBER('APS (2017)'!B87)=TRUE,'APS (2017)'!B87,"Missing")))</f>
        <v>59500</v>
      </c>
      <c r="C87" s="7"/>
      <c r="D87" s="7">
        <f>IF(ISNUMBER('APS (2019)'!D87)=TRUE,'APS (2019)'!D87,IF(ISNUMBER('APS (2018)'!D87)=TRUE,'APS (2018)'!D87,IF(ISNUMBER('APS (2017)'!D87)=TRUE,'APS (2017)'!D87,"Missing")))</f>
        <v>49100</v>
      </c>
      <c r="E87" s="7"/>
      <c r="F87" s="7">
        <f>IF(ISNUMBER('APS (2019)'!F87)=TRUE,'APS (2019)'!F87,IF(ISNUMBER('APS (2018)'!F87)=TRUE,'APS (2018)'!F87,IF(ISNUMBER('APS (2017)'!F87)=TRUE,'APS (2017)'!F87,"Missing")))</f>
        <v>3600</v>
      </c>
      <c r="G87" s="7"/>
      <c r="H87" s="7">
        <f>IF(ISNUMBER('APS (2019)'!H87)=TRUE,'APS (2019)'!H87,IF(ISNUMBER('APS (2018)'!H87)=TRUE,'APS (2018)'!H87,IF(ISNUMBER('APS (2017)'!H87)=TRUE,'APS (2017)'!H87,"Missing")))</f>
        <v>1300</v>
      </c>
      <c r="I87" s="7"/>
    </row>
    <row r="88" spans="1:9">
      <c r="A88" s="4" t="s">
        <v>94</v>
      </c>
      <c r="B88" s="7">
        <f>IF(ISNUMBER('APS (2019)'!B88)=TRUE,'APS (2019)'!B88,IF(ISNUMBER('APS (2018)'!B88)=TRUE,'APS (2018)'!B88,IF(ISNUMBER('APS (2017)'!B88)=TRUE,'APS (2017)'!B88,"Missing")))</f>
        <v>68800</v>
      </c>
      <c r="C88" s="7"/>
      <c r="D88" s="7">
        <f>IF(ISNUMBER('APS (2019)'!D88)=TRUE,'APS (2019)'!D88,IF(ISNUMBER('APS (2018)'!D88)=TRUE,'APS (2018)'!D88,IF(ISNUMBER('APS (2017)'!D88)=TRUE,'APS (2017)'!D88,"Missing")))</f>
        <v>49000</v>
      </c>
      <c r="E88" s="7"/>
      <c r="F88" s="7">
        <f>IF(ISNUMBER('APS (2019)'!F88)=TRUE,'APS (2019)'!F88,IF(ISNUMBER('APS (2018)'!F88)=TRUE,'APS (2018)'!F88,IF(ISNUMBER('APS (2017)'!F88)=TRUE,'APS (2017)'!F88,"Missing")))</f>
        <v>4000</v>
      </c>
      <c r="G88" s="7"/>
      <c r="H88" s="7">
        <f>IF(ISNUMBER('APS (2019)'!H88)=TRUE,'APS (2019)'!H88,IF(ISNUMBER('APS (2018)'!H88)=TRUE,'APS (2018)'!H88,IF(ISNUMBER('APS (2017)'!H88)=TRUE,'APS (2017)'!H88,"Missing")))</f>
        <v>4700</v>
      </c>
      <c r="I88" s="7"/>
    </row>
    <row r="89" spans="1:9">
      <c r="A89" s="4" t="s">
        <v>95</v>
      </c>
      <c r="B89" s="7">
        <f>IF(ISNUMBER('APS (2019)'!B89)=TRUE,'APS (2019)'!B89,IF(ISNUMBER('APS (2018)'!B89)=TRUE,'APS (2018)'!B89,IF(ISNUMBER('APS (2017)'!B89)=TRUE,'APS (2017)'!B89,"Missing")))</f>
        <v>64600</v>
      </c>
      <c r="C89" s="7"/>
      <c r="D89" s="7">
        <f>IF(ISNUMBER('APS (2019)'!D89)=TRUE,'APS (2019)'!D89,IF(ISNUMBER('APS (2018)'!D89)=TRUE,'APS (2018)'!D89,IF(ISNUMBER('APS (2017)'!D89)=TRUE,'APS (2017)'!D89,"Missing")))</f>
        <v>50300</v>
      </c>
      <c r="E89" s="7"/>
      <c r="F89" s="7">
        <f>IF(ISNUMBER('APS (2019)'!F89)=TRUE,'APS (2019)'!F89,IF(ISNUMBER('APS (2018)'!F89)=TRUE,'APS (2018)'!F89,IF(ISNUMBER('APS (2017)'!F89)=TRUE,'APS (2017)'!F89,"Missing")))</f>
        <v>1700</v>
      </c>
      <c r="G89" s="7"/>
      <c r="H89" s="7">
        <f>IF(ISNUMBER('APS (2019)'!H89)=TRUE,'APS (2019)'!H89,IF(ISNUMBER('APS (2018)'!H89)=TRUE,'APS (2018)'!H89,IF(ISNUMBER('APS (2017)'!H89)=TRUE,'APS (2017)'!H89,"Missing")))</f>
        <v>3400</v>
      </c>
      <c r="I89" s="7"/>
    </row>
    <row r="90" spans="1:9">
      <c r="A90" s="4" t="s">
        <v>96</v>
      </c>
      <c r="B90" s="7">
        <f>IF(ISNUMBER('APS (2019)'!B90)=TRUE,'APS (2019)'!B90,IF(ISNUMBER('APS (2018)'!B90)=TRUE,'APS (2018)'!B90,IF(ISNUMBER('APS (2017)'!B90)=TRUE,'APS (2017)'!B90,"Missing")))</f>
        <v>70500</v>
      </c>
      <c r="C90" s="7"/>
      <c r="D90" s="7">
        <f>IF(ISNUMBER('APS (2019)'!D90)=TRUE,'APS (2019)'!D90,IF(ISNUMBER('APS (2018)'!D90)=TRUE,'APS (2018)'!D90,IF(ISNUMBER('APS (2017)'!D90)=TRUE,'APS (2017)'!D90,"Missing")))</f>
        <v>57800</v>
      </c>
      <c r="E90" s="7"/>
      <c r="F90" s="7">
        <f>IF(ISNUMBER('APS (2019)'!F90)=TRUE,'APS (2019)'!F90,IF(ISNUMBER('APS (2018)'!F90)=TRUE,'APS (2018)'!F90,IF(ISNUMBER('APS (2017)'!F90)=TRUE,'APS (2017)'!F90,"Missing")))</f>
        <v>2700</v>
      </c>
      <c r="G90" s="7"/>
      <c r="H90" s="7">
        <f>IF(ISNUMBER('APS (2019)'!H90)=TRUE,'APS (2019)'!H90,IF(ISNUMBER('APS (2018)'!H90)=TRUE,'APS (2018)'!H90,IF(ISNUMBER('APS (2017)'!H90)=TRUE,'APS (2017)'!H90,"Missing")))</f>
        <v>3600</v>
      </c>
      <c r="I90" s="7"/>
    </row>
    <row r="91" spans="1:9">
      <c r="A91" s="4" t="s">
        <v>97</v>
      </c>
      <c r="B91" s="7">
        <f>IF(ISNUMBER('APS (2019)'!B91)=TRUE,'APS (2019)'!B91,IF(ISNUMBER('APS (2018)'!B91)=TRUE,'APS (2018)'!B91,IF(ISNUMBER('APS (2017)'!B91)=TRUE,'APS (2017)'!B91,"Missing")))</f>
        <v>49600</v>
      </c>
      <c r="C91" s="7"/>
      <c r="D91" s="7">
        <f>IF(ISNUMBER('APS (2019)'!D91)=TRUE,'APS (2019)'!D91,IF(ISNUMBER('APS (2018)'!D91)=TRUE,'APS (2018)'!D91,IF(ISNUMBER('APS (2017)'!D91)=TRUE,'APS (2017)'!D91,"Missing")))</f>
        <v>37800</v>
      </c>
      <c r="E91" s="7"/>
      <c r="F91" s="7">
        <f>IF(ISNUMBER('APS (2019)'!F91)=TRUE,'APS (2019)'!F91,IF(ISNUMBER('APS (2018)'!F91)=TRUE,'APS (2018)'!F91,IF(ISNUMBER('APS (2017)'!F91)=TRUE,'APS (2017)'!F91,"Missing")))</f>
        <v>900</v>
      </c>
      <c r="G91" s="7"/>
      <c r="H91" s="7">
        <f>IF(ISNUMBER('APS (2019)'!H91)=TRUE,'APS (2019)'!H91,IF(ISNUMBER('APS (2018)'!H91)=TRUE,'APS (2018)'!H91,IF(ISNUMBER('APS (2017)'!H91)=TRUE,'APS (2017)'!H91,"Missing")))</f>
        <v>1700</v>
      </c>
      <c r="I91" s="7"/>
    </row>
    <row r="92" spans="1:9">
      <c r="A92" s="4" t="s">
        <v>98</v>
      </c>
      <c r="B92" s="7">
        <f>IF(ISNUMBER('APS (2019)'!B92)=TRUE,'APS (2019)'!B92,IF(ISNUMBER('APS (2018)'!B92)=TRUE,'APS (2018)'!B92,IF(ISNUMBER('APS (2017)'!B92)=TRUE,'APS (2017)'!B92,"Missing")))</f>
        <v>56600</v>
      </c>
      <c r="C92" s="7"/>
      <c r="D92" s="7">
        <f>IF(ISNUMBER('APS (2019)'!D92)=TRUE,'APS (2019)'!D92,IF(ISNUMBER('APS (2018)'!D92)=TRUE,'APS (2018)'!D92,IF(ISNUMBER('APS (2017)'!D92)=TRUE,'APS (2017)'!D92,"Missing")))</f>
        <v>49400</v>
      </c>
      <c r="E92" s="7"/>
      <c r="F92" s="7">
        <f>IF(ISNUMBER('APS (2019)'!F92)=TRUE,'APS (2019)'!F92,IF(ISNUMBER('APS (2018)'!F92)=TRUE,'APS (2018)'!F92,IF(ISNUMBER('APS (2017)'!F92)=TRUE,'APS (2017)'!F92,"Missing")))</f>
        <v>1800</v>
      </c>
      <c r="G92" s="7"/>
      <c r="H92" s="7">
        <f>IF(ISNUMBER('APS (2019)'!H92)=TRUE,'APS (2019)'!H92,IF(ISNUMBER('APS (2018)'!H92)=TRUE,'APS (2018)'!H92,IF(ISNUMBER('APS (2017)'!H92)=TRUE,'APS (2017)'!H92,"Missing")))</f>
        <v>1200</v>
      </c>
      <c r="I92" s="7"/>
    </row>
    <row r="93" spans="1:9">
      <c r="A93" s="4" t="s">
        <v>99</v>
      </c>
      <c r="B93" s="7">
        <f>IF(ISNUMBER('APS (2019)'!B93)=TRUE,'APS (2019)'!B93,IF(ISNUMBER('APS (2018)'!B93)=TRUE,'APS (2018)'!B93,IF(ISNUMBER('APS (2017)'!B93)=TRUE,'APS (2017)'!B93,"Missing")))</f>
        <v>59500</v>
      </c>
      <c r="C93" s="7"/>
      <c r="D93" s="7">
        <f>IF(ISNUMBER('APS (2019)'!D93)=TRUE,'APS (2019)'!D93,IF(ISNUMBER('APS (2018)'!D93)=TRUE,'APS (2018)'!D93,IF(ISNUMBER('APS (2017)'!D93)=TRUE,'APS (2017)'!D93,"Missing")))</f>
        <v>47300</v>
      </c>
      <c r="E93" s="7"/>
      <c r="F93" s="7">
        <f>IF(ISNUMBER('APS (2019)'!F93)=TRUE,'APS (2019)'!F93,IF(ISNUMBER('APS (2018)'!F93)=TRUE,'APS (2018)'!F93,IF(ISNUMBER('APS (2017)'!F93)=TRUE,'APS (2017)'!F93,"Missing")))</f>
        <v>1300</v>
      </c>
      <c r="G93" s="7"/>
      <c r="H93" s="7">
        <f>IF(ISNUMBER('APS (2019)'!H93)=TRUE,'APS (2019)'!H93,IF(ISNUMBER('APS (2018)'!H93)=TRUE,'APS (2018)'!H93,IF(ISNUMBER('APS (2017)'!H93)=TRUE,'APS (2017)'!H93,"Missing")))</f>
        <v>1400</v>
      </c>
      <c r="I93" s="7"/>
    </row>
    <row r="94" spans="1:9">
      <c r="A94" s="4" t="s">
        <v>100</v>
      </c>
      <c r="B94" s="7">
        <f>IF(ISNUMBER('APS (2019)'!B94)=TRUE,'APS (2019)'!B94,IF(ISNUMBER('APS (2018)'!B94)=TRUE,'APS (2018)'!B94,IF(ISNUMBER('APS (2017)'!B94)=TRUE,'APS (2017)'!B94,"Missing")))</f>
        <v>59800</v>
      </c>
      <c r="C94" s="7"/>
      <c r="D94" s="7">
        <f>IF(ISNUMBER('APS (2019)'!D94)=TRUE,'APS (2019)'!D94,IF(ISNUMBER('APS (2018)'!D94)=TRUE,'APS (2018)'!D94,IF(ISNUMBER('APS (2017)'!D94)=TRUE,'APS (2017)'!D94,"Missing")))</f>
        <v>47600</v>
      </c>
      <c r="E94" s="7"/>
      <c r="F94" s="7">
        <f>IF(ISNUMBER('APS (2019)'!F94)=TRUE,'APS (2019)'!F94,IF(ISNUMBER('APS (2018)'!F94)=TRUE,'APS (2018)'!F94,IF(ISNUMBER('APS (2017)'!F94)=TRUE,'APS (2017)'!F94,"Missing")))</f>
        <v>2100</v>
      </c>
      <c r="G94" s="7"/>
      <c r="H94" s="7">
        <f>IF(ISNUMBER('APS (2019)'!H94)=TRUE,'APS (2019)'!H94,IF(ISNUMBER('APS (2018)'!H94)=TRUE,'APS (2018)'!H94,IF(ISNUMBER('APS (2017)'!H94)=TRUE,'APS (2017)'!H94,"Missing")))</f>
        <v>3400</v>
      </c>
      <c r="I94" s="7"/>
    </row>
    <row r="95" spans="1:9">
      <c r="A95" s="4" t="s">
        <v>101</v>
      </c>
      <c r="B95" s="7">
        <f>IF(ISNUMBER('APS (2019)'!B95)=TRUE,'APS (2019)'!B95,IF(ISNUMBER('APS (2018)'!B95)=TRUE,'APS (2018)'!B95,IF(ISNUMBER('APS (2017)'!B95)=TRUE,'APS (2017)'!B95,"Missing")))</f>
        <v>66500</v>
      </c>
      <c r="C95" s="7"/>
      <c r="D95" s="7">
        <f>IF(ISNUMBER('APS (2019)'!D95)=TRUE,'APS (2019)'!D95,IF(ISNUMBER('APS (2018)'!D95)=TRUE,'APS (2018)'!D95,IF(ISNUMBER('APS (2017)'!D95)=TRUE,'APS (2017)'!D95,"Missing")))</f>
        <v>52100</v>
      </c>
      <c r="E95" s="7"/>
      <c r="F95" s="7">
        <f>IF(ISNUMBER('APS (2019)'!F95)=TRUE,'APS (2019)'!F95,IF(ISNUMBER('APS (2018)'!F95)=TRUE,'APS (2018)'!F95,IF(ISNUMBER('APS (2017)'!F95)=TRUE,'APS (2017)'!F95,"Missing")))</f>
        <v>2700</v>
      </c>
      <c r="G95" s="7"/>
      <c r="H95" s="7">
        <f>IF(ISNUMBER('APS (2019)'!H95)=TRUE,'APS (2019)'!H95,IF(ISNUMBER('APS (2018)'!H95)=TRUE,'APS (2018)'!H95,IF(ISNUMBER('APS (2017)'!H95)=TRUE,'APS (2017)'!H95,"Missing")))</f>
        <v>1500</v>
      </c>
      <c r="I95" s="7"/>
    </row>
    <row r="96" spans="1:9">
      <c r="A96" s="4" t="s">
        <v>102</v>
      </c>
      <c r="B96" s="7">
        <f>IF(ISNUMBER('APS (2019)'!B96)=TRUE,'APS (2019)'!B96,IF(ISNUMBER('APS (2018)'!B96)=TRUE,'APS (2018)'!B96,IF(ISNUMBER('APS (2017)'!B96)=TRUE,'APS (2017)'!B96,"Missing")))</f>
        <v>56200</v>
      </c>
      <c r="C96" s="7"/>
      <c r="D96" s="7">
        <f>IF(ISNUMBER('APS (2019)'!D96)=TRUE,'APS (2019)'!D96,IF(ISNUMBER('APS (2018)'!D96)=TRUE,'APS (2018)'!D96,IF(ISNUMBER('APS (2017)'!D96)=TRUE,'APS (2017)'!D96,"Missing")))</f>
        <v>43600</v>
      </c>
      <c r="E96" s="7"/>
      <c r="F96" s="7">
        <f>IF(ISNUMBER('APS (2019)'!F96)=TRUE,'APS (2019)'!F96,IF(ISNUMBER('APS (2018)'!F96)=TRUE,'APS (2018)'!F96,IF(ISNUMBER('APS (2017)'!F96)=TRUE,'APS (2017)'!F96,"Missing")))</f>
        <v>2300</v>
      </c>
      <c r="G96" s="7"/>
      <c r="H96" s="7">
        <f>IF(ISNUMBER('APS (2019)'!H96)=TRUE,'APS (2019)'!H96,IF(ISNUMBER('APS (2018)'!H96)=TRUE,'APS (2018)'!H96,IF(ISNUMBER('APS (2017)'!H96)=TRUE,'APS (2017)'!H96,"Missing")))</f>
        <v>3800</v>
      </c>
      <c r="I96" s="7"/>
    </row>
    <row r="97" spans="1:9">
      <c r="A97" s="4" t="s">
        <v>103</v>
      </c>
      <c r="B97" s="7">
        <f>IF(ISNUMBER('APS (2019)'!B97)=TRUE,'APS (2019)'!B97,IF(ISNUMBER('APS (2018)'!B97)=TRUE,'APS (2018)'!B97,IF(ISNUMBER('APS (2017)'!B97)=TRUE,'APS (2017)'!B97,"Missing")))</f>
        <v>54300</v>
      </c>
      <c r="C97" s="7"/>
      <c r="D97" s="7">
        <f>IF(ISNUMBER('APS (2019)'!D97)=TRUE,'APS (2019)'!D97,IF(ISNUMBER('APS (2018)'!D97)=TRUE,'APS (2018)'!D97,IF(ISNUMBER('APS (2017)'!D97)=TRUE,'APS (2017)'!D97,"Missing")))</f>
        <v>44700</v>
      </c>
      <c r="E97" s="7"/>
      <c r="F97" s="7">
        <f>IF(ISNUMBER('APS (2019)'!F97)=TRUE,'APS (2019)'!F97,IF(ISNUMBER('APS (2018)'!F97)=TRUE,'APS (2018)'!F97,IF(ISNUMBER('APS (2017)'!F97)=TRUE,'APS (2017)'!F97,"Missing")))</f>
        <v>3000</v>
      </c>
      <c r="G97" s="7"/>
      <c r="H97" s="7">
        <f>IF(ISNUMBER('APS (2019)'!H97)=TRUE,'APS (2019)'!H97,IF(ISNUMBER('APS (2018)'!H97)=TRUE,'APS (2018)'!H97,IF(ISNUMBER('APS (2017)'!H97)=TRUE,'APS (2017)'!H97,"Missing")))</f>
        <v>3100</v>
      </c>
      <c r="I97" s="7"/>
    </row>
    <row r="98" spans="1:9">
      <c r="A98" s="4" t="s">
        <v>104</v>
      </c>
      <c r="B98" s="7">
        <f>IF(ISNUMBER('APS (2019)'!B98)=TRUE,'APS (2019)'!B98,IF(ISNUMBER('APS (2018)'!B98)=TRUE,'APS (2018)'!B98,IF(ISNUMBER('APS (2017)'!B98)=TRUE,'APS (2017)'!B98,"Missing")))</f>
        <v>59200</v>
      </c>
      <c r="C98" s="7"/>
      <c r="D98" s="7">
        <f>IF(ISNUMBER('APS (2019)'!D98)=TRUE,'APS (2019)'!D98,IF(ISNUMBER('APS (2018)'!D98)=TRUE,'APS (2018)'!D98,IF(ISNUMBER('APS (2017)'!D98)=TRUE,'APS (2017)'!D98,"Missing")))</f>
        <v>47600</v>
      </c>
      <c r="E98" s="7"/>
      <c r="F98" s="7">
        <f>IF(ISNUMBER('APS (2019)'!F98)=TRUE,'APS (2019)'!F98,IF(ISNUMBER('APS (2018)'!F98)=TRUE,'APS (2018)'!F98,IF(ISNUMBER('APS (2017)'!F98)=TRUE,'APS (2017)'!F98,"Missing")))</f>
        <v>2200</v>
      </c>
      <c r="G98" s="7"/>
      <c r="H98" s="7">
        <f>IF(ISNUMBER('APS (2019)'!H98)=TRUE,'APS (2019)'!H98,IF(ISNUMBER('APS (2018)'!H98)=TRUE,'APS (2018)'!H98,IF(ISNUMBER('APS (2017)'!H98)=TRUE,'APS (2017)'!H98,"Missing")))</f>
        <v>1900</v>
      </c>
      <c r="I98" s="7"/>
    </row>
    <row r="99" spans="1:9">
      <c r="A99" s="4" t="s">
        <v>105</v>
      </c>
      <c r="B99" s="7">
        <f>IF(ISNUMBER('APS (2019)'!B99)=TRUE,'APS (2019)'!B99,IF(ISNUMBER('APS (2018)'!B99)=TRUE,'APS (2018)'!B99,IF(ISNUMBER('APS (2017)'!B99)=TRUE,'APS (2017)'!B99,"Missing")))</f>
        <v>45000</v>
      </c>
      <c r="C99" s="7"/>
      <c r="D99" s="7">
        <f>IF(ISNUMBER('APS (2019)'!D99)=TRUE,'APS (2019)'!D99,IF(ISNUMBER('APS (2018)'!D99)=TRUE,'APS (2018)'!D99,IF(ISNUMBER('APS (2017)'!D99)=TRUE,'APS (2017)'!D99,"Missing")))</f>
        <v>38000</v>
      </c>
      <c r="E99" s="7"/>
      <c r="F99" s="7">
        <f>IF(ISNUMBER('APS (2019)'!F99)=TRUE,'APS (2019)'!F99,IF(ISNUMBER('APS (2018)'!F99)=TRUE,'APS (2018)'!F99,IF(ISNUMBER('APS (2017)'!F99)=TRUE,'APS (2017)'!F99,"Missing")))</f>
        <v>1400</v>
      </c>
      <c r="G99" s="7"/>
      <c r="H99" s="7">
        <f>IF(ISNUMBER('APS (2019)'!H99)=TRUE,'APS (2019)'!H99,IF(ISNUMBER('APS (2018)'!H99)=TRUE,'APS (2018)'!H99,IF(ISNUMBER('APS (2017)'!H99)=TRUE,'APS (2017)'!H99,"Missing")))</f>
        <v>1400</v>
      </c>
      <c r="I99" s="7"/>
    </row>
    <row r="100" spans="1:9">
      <c r="A100" s="4" t="s">
        <v>106</v>
      </c>
      <c r="B100" s="7">
        <f>IF(ISNUMBER('APS (2019)'!B100)=TRUE,'APS (2019)'!B100,IF(ISNUMBER('APS (2018)'!B100)=TRUE,'APS (2018)'!B100,IF(ISNUMBER('APS (2017)'!B100)=TRUE,'APS (2017)'!B100,"Missing")))</f>
        <v>61200</v>
      </c>
      <c r="C100" s="7"/>
      <c r="D100" s="7">
        <f>IF(ISNUMBER('APS (2019)'!D100)=TRUE,'APS (2019)'!D100,IF(ISNUMBER('APS (2018)'!D100)=TRUE,'APS (2018)'!D100,IF(ISNUMBER('APS (2017)'!D100)=TRUE,'APS (2017)'!D100,"Missing")))</f>
        <v>46400</v>
      </c>
      <c r="E100" s="7"/>
      <c r="F100" s="7">
        <f>IF(ISNUMBER('APS (2019)'!F100)=TRUE,'APS (2019)'!F100,IF(ISNUMBER('APS (2018)'!F100)=TRUE,'APS (2018)'!F100,IF(ISNUMBER('APS (2017)'!F100)=TRUE,'APS (2017)'!F100,"Missing")))</f>
        <v>3400</v>
      </c>
      <c r="G100" s="7"/>
      <c r="H100" s="7">
        <f>IF(ISNUMBER('APS (2019)'!H100)=TRUE,'APS (2019)'!H100,IF(ISNUMBER('APS (2018)'!H100)=TRUE,'APS (2018)'!H100,IF(ISNUMBER('APS (2017)'!H100)=TRUE,'APS (2017)'!H100,"Missing")))</f>
        <v>2700</v>
      </c>
      <c r="I100" s="7"/>
    </row>
    <row r="101" spans="1:9">
      <c r="A101" s="4" t="s">
        <v>107</v>
      </c>
      <c r="B101" s="7">
        <f>IF(ISNUMBER('APS (2019)'!B101)=TRUE,'APS (2019)'!B101,IF(ISNUMBER('APS (2018)'!B101)=TRUE,'APS (2018)'!B101,IF(ISNUMBER('APS (2017)'!B101)=TRUE,'APS (2017)'!B101,"Missing")))</f>
        <v>59700</v>
      </c>
      <c r="C101" s="7"/>
      <c r="D101" s="7">
        <f>IF(ISNUMBER('APS (2019)'!D101)=TRUE,'APS (2019)'!D101,IF(ISNUMBER('APS (2018)'!D101)=TRUE,'APS (2018)'!D101,IF(ISNUMBER('APS (2017)'!D101)=TRUE,'APS (2017)'!D101,"Missing")))</f>
        <v>45500</v>
      </c>
      <c r="E101" s="7"/>
      <c r="F101" s="7">
        <f>IF(ISNUMBER('APS (2019)'!F101)=TRUE,'APS (2019)'!F101,IF(ISNUMBER('APS (2018)'!F101)=TRUE,'APS (2018)'!F101,IF(ISNUMBER('APS (2017)'!F101)=TRUE,'APS (2017)'!F101,"Missing")))</f>
        <v>1200</v>
      </c>
      <c r="G101" s="7"/>
      <c r="H101" s="7">
        <f>IF(ISNUMBER('APS (2019)'!H101)=TRUE,'APS (2019)'!H101,IF(ISNUMBER('APS (2018)'!H101)=TRUE,'APS (2018)'!H101,IF(ISNUMBER('APS (2017)'!H101)=TRUE,'APS (2017)'!H101,"Missing")))</f>
        <v>2600</v>
      </c>
      <c r="I101" s="7"/>
    </row>
    <row r="102" spans="1:9">
      <c r="A102" s="4" t="s">
        <v>108</v>
      </c>
      <c r="B102" s="7">
        <f>IF(ISNUMBER('APS (2019)'!B102)=TRUE,'APS (2019)'!B102,IF(ISNUMBER('APS (2018)'!B102)=TRUE,'APS (2018)'!B102,IF(ISNUMBER('APS (2017)'!B102)=TRUE,'APS (2017)'!B102,"Missing")))</f>
        <v>70000</v>
      </c>
      <c r="C102" s="7"/>
      <c r="D102" s="7">
        <f>IF(ISNUMBER('APS (2019)'!D102)=TRUE,'APS (2019)'!D102,IF(ISNUMBER('APS (2018)'!D102)=TRUE,'APS (2018)'!D102,IF(ISNUMBER('APS (2017)'!D102)=TRUE,'APS (2017)'!D102,"Missing")))</f>
        <v>57900</v>
      </c>
      <c r="E102" s="7"/>
      <c r="F102" s="7">
        <f>IF(ISNUMBER('APS (2019)'!F102)=TRUE,'APS (2019)'!F102,IF(ISNUMBER('APS (2018)'!F102)=TRUE,'APS (2018)'!F102,IF(ISNUMBER('APS (2017)'!F102)=TRUE,'APS (2017)'!F102,"Missing")))</f>
        <v>2400</v>
      </c>
      <c r="G102" s="7"/>
      <c r="H102" s="7">
        <f>IF(ISNUMBER('APS (2019)'!H102)=TRUE,'APS (2019)'!H102,IF(ISNUMBER('APS (2018)'!H102)=TRUE,'APS (2018)'!H102,IF(ISNUMBER('APS (2017)'!H102)=TRUE,'APS (2017)'!H102,"Missing")))</f>
        <v>1600</v>
      </c>
      <c r="I102" s="7"/>
    </row>
    <row r="103" spans="1:9">
      <c r="A103" s="4" t="s">
        <v>109</v>
      </c>
      <c r="B103" s="7">
        <f>IF(ISNUMBER('APS (2019)'!B103)=TRUE,'APS (2019)'!B103,IF(ISNUMBER('APS (2018)'!B103)=TRUE,'APS (2018)'!B103,IF(ISNUMBER('APS (2017)'!B103)=TRUE,'APS (2017)'!B103,"Missing")))</f>
        <v>56400</v>
      </c>
      <c r="C103" s="7"/>
      <c r="D103" s="7">
        <f>IF(ISNUMBER('APS (2019)'!D103)=TRUE,'APS (2019)'!D103,IF(ISNUMBER('APS (2018)'!D103)=TRUE,'APS (2018)'!D103,IF(ISNUMBER('APS (2017)'!D103)=TRUE,'APS (2017)'!D103,"Missing")))</f>
        <v>44500</v>
      </c>
      <c r="E103" s="7"/>
      <c r="F103" s="7">
        <f>IF(ISNUMBER('APS (2019)'!F103)=TRUE,'APS (2019)'!F103,IF(ISNUMBER('APS (2018)'!F103)=TRUE,'APS (2018)'!F103,IF(ISNUMBER('APS (2017)'!F103)=TRUE,'APS (2017)'!F103,"Missing")))</f>
        <v>1100</v>
      </c>
      <c r="G103" s="7"/>
      <c r="H103" s="7">
        <f>IF(ISNUMBER('APS (2019)'!H103)=TRUE,'APS (2019)'!H103,IF(ISNUMBER('APS (2018)'!H103)=TRUE,'APS (2018)'!H103,IF(ISNUMBER('APS (2017)'!H103)=TRUE,'APS (2017)'!H103,"Missing")))</f>
        <v>1600</v>
      </c>
      <c r="I103" s="7"/>
    </row>
    <row r="104" spans="1:9">
      <c r="A104" s="4" t="s">
        <v>110</v>
      </c>
      <c r="B104" s="7">
        <f>IF(ISNUMBER('APS (2019)'!B104)=TRUE,'APS (2019)'!B104,IF(ISNUMBER('APS (2018)'!B104)=TRUE,'APS (2018)'!B104,IF(ISNUMBER('APS (2017)'!B104)=TRUE,'APS (2017)'!B104,"Missing")))</f>
        <v>59000</v>
      </c>
      <c r="C104" s="7"/>
      <c r="D104" s="7">
        <f>IF(ISNUMBER('APS (2019)'!D104)=TRUE,'APS (2019)'!D104,IF(ISNUMBER('APS (2018)'!D104)=TRUE,'APS (2018)'!D104,IF(ISNUMBER('APS (2017)'!D104)=TRUE,'APS (2017)'!D104,"Missing")))</f>
        <v>37700</v>
      </c>
      <c r="E104" s="7"/>
      <c r="F104" s="7">
        <f>IF(ISNUMBER('APS (2019)'!F104)=TRUE,'APS (2019)'!F104,IF(ISNUMBER('APS (2018)'!F104)=TRUE,'APS (2018)'!F104,IF(ISNUMBER('APS (2017)'!F104)=TRUE,'APS (2017)'!F104,"Missing")))</f>
        <v>1900</v>
      </c>
      <c r="G104" s="7"/>
      <c r="H104" s="7">
        <f>IF(ISNUMBER('APS (2019)'!H104)=TRUE,'APS (2019)'!H104,IF(ISNUMBER('APS (2018)'!H104)=TRUE,'APS (2018)'!H104,IF(ISNUMBER('APS (2017)'!H104)=TRUE,'APS (2017)'!H104,"Missing")))</f>
        <v>2900</v>
      </c>
      <c r="I104" s="7"/>
    </row>
    <row r="105" spans="1:9">
      <c r="A105" s="4" t="s">
        <v>111</v>
      </c>
      <c r="B105" s="7">
        <f>IF(ISNUMBER('APS (2019)'!B105)=TRUE,'APS (2019)'!B105,IF(ISNUMBER('APS (2018)'!B105)=TRUE,'APS (2018)'!B105,IF(ISNUMBER('APS (2017)'!B105)=TRUE,'APS (2017)'!B105,"Missing")))</f>
        <v>45500</v>
      </c>
      <c r="C105" s="7"/>
      <c r="D105" s="7">
        <f>IF(ISNUMBER('APS (2019)'!D105)=TRUE,'APS (2019)'!D105,IF(ISNUMBER('APS (2018)'!D105)=TRUE,'APS (2018)'!D105,IF(ISNUMBER('APS (2017)'!D105)=TRUE,'APS (2017)'!D105,"Missing")))</f>
        <v>38400</v>
      </c>
      <c r="E105" s="7"/>
      <c r="F105" s="7">
        <f>IF(ISNUMBER('APS (2019)'!F105)=TRUE,'APS (2019)'!F105,IF(ISNUMBER('APS (2018)'!F105)=TRUE,'APS (2018)'!F105,IF(ISNUMBER('APS (2017)'!F105)=TRUE,'APS (2017)'!F105,"Missing")))</f>
        <v>900</v>
      </c>
      <c r="G105" s="7"/>
      <c r="H105" s="7">
        <f>IF(ISNUMBER('APS (2019)'!H105)=TRUE,'APS (2019)'!H105,IF(ISNUMBER('APS (2018)'!H105)=TRUE,'APS (2018)'!H105,IF(ISNUMBER('APS (2017)'!H105)=TRUE,'APS (2017)'!H105,"Missing")))</f>
        <v>1000</v>
      </c>
      <c r="I105" s="7"/>
    </row>
    <row r="106" spans="1:9">
      <c r="A106" s="4" t="s">
        <v>112</v>
      </c>
      <c r="B106" s="7">
        <f>IF(ISNUMBER('APS (2019)'!B106)=TRUE,'APS (2019)'!B106,IF(ISNUMBER('APS (2018)'!B106)=TRUE,'APS (2018)'!B106,IF(ISNUMBER('APS (2017)'!B106)=TRUE,'APS (2017)'!B106,"Missing")))</f>
        <v>59400</v>
      </c>
      <c r="C106" s="7"/>
      <c r="D106" s="7">
        <f>IF(ISNUMBER('APS (2019)'!D106)=TRUE,'APS (2019)'!D106,IF(ISNUMBER('APS (2018)'!D106)=TRUE,'APS (2018)'!D106,IF(ISNUMBER('APS (2017)'!D106)=TRUE,'APS (2017)'!D106,"Missing")))</f>
        <v>46400</v>
      </c>
      <c r="E106" s="7"/>
      <c r="F106" s="7">
        <f>IF(ISNUMBER('APS (2019)'!F106)=TRUE,'APS (2019)'!F106,IF(ISNUMBER('APS (2018)'!F106)=TRUE,'APS (2018)'!F106,IF(ISNUMBER('APS (2017)'!F106)=TRUE,'APS (2017)'!F106,"Missing")))</f>
        <v>1200</v>
      </c>
      <c r="G106" s="7"/>
      <c r="H106" s="7">
        <f>IF(ISNUMBER('APS (2019)'!H106)=TRUE,'APS (2019)'!H106,IF(ISNUMBER('APS (2018)'!H106)=TRUE,'APS (2018)'!H106,IF(ISNUMBER('APS (2017)'!H106)=TRUE,'APS (2017)'!H106,"Missing")))</f>
        <v>2100</v>
      </c>
      <c r="I106" s="7"/>
    </row>
    <row r="107" spans="1:9">
      <c r="A107" s="4" t="s">
        <v>113</v>
      </c>
      <c r="B107" s="7">
        <f>IF(ISNUMBER('APS (2019)'!B107)=TRUE,'APS (2019)'!B107,IF(ISNUMBER('APS (2018)'!B107)=TRUE,'APS (2018)'!B107,IF(ISNUMBER('APS (2017)'!B107)=TRUE,'APS (2017)'!B107,"Missing")))</f>
        <v>44700</v>
      </c>
      <c r="C107" s="7"/>
      <c r="D107" s="7">
        <f>IF(ISNUMBER('APS (2019)'!D107)=TRUE,'APS (2019)'!D107,IF(ISNUMBER('APS (2018)'!D107)=TRUE,'APS (2018)'!D107,IF(ISNUMBER('APS (2017)'!D107)=TRUE,'APS (2017)'!D107,"Missing")))</f>
        <v>38400</v>
      </c>
      <c r="E107" s="7"/>
      <c r="F107" s="7">
        <f>IF(ISNUMBER('APS (2019)'!F107)=TRUE,'APS (2019)'!F107,IF(ISNUMBER('APS (2018)'!F107)=TRUE,'APS (2018)'!F107,IF(ISNUMBER('APS (2017)'!F107)=TRUE,'APS (2017)'!F107,"Missing")))</f>
        <v>1400</v>
      </c>
      <c r="G107" s="7"/>
      <c r="H107" s="7">
        <f>IF(ISNUMBER('APS (2019)'!H107)=TRUE,'APS (2019)'!H107,IF(ISNUMBER('APS (2018)'!H107)=TRUE,'APS (2018)'!H107,IF(ISNUMBER('APS (2017)'!H107)=TRUE,'APS (2017)'!H107,"Missing")))</f>
        <v>1000</v>
      </c>
      <c r="I107" s="7"/>
    </row>
    <row r="108" spans="1:9">
      <c r="A108" s="4" t="s">
        <v>114</v>
      </c>
      <c r="B108" s="7">
        <f>IF(ISNUMBER('APS (2019)'!B108)=TRUE,'APS (2019)'!B108,IF(ISNUMBER('APS (2018)'!B108)=TRUE,'APS (2018)'!B108,IF(ISNUMBER('APS (2017)'!B108)=TRUE,'APS (2017)'!B108,"Missing")))</f>
        <v>39400</v>
      </c>
      <c r="C108" s="7"/>
      <c r="D108" s="7">
        <f>IF(ISNUMBER('APS (2019)'!D108)=TRUE,'APS (2019)'!D108,IF(ISNUMBER('APS (2018)'!D108)=TRUE,'APS (2018)'!D108,IF(ISNUMBER('APS (2017)'!D108)=TRUE,'APS (2017)'!D108,"Missing")))</f>
        <v>32500</v>
      </c>
      <c r="E108" s="7"/>
      <c r="F108" s="7">
        <f>IF(ISNUMBER('APS (2019)'!F108)=TRUE,'APS (2019)'!F108,IF(ISNUMBER('APS (2018)'!F108)=TRUE,'APS (2018)'!F108,IF(ISNUMBER('APS (2017)'!F108)=TRUE,'APS (2017)'!F108,"Missing")))</f>
        <v>800</v>
      </c>
      <c r="G108" s="7"/>
      <c r="H108" s="7">
        <f>IF(ISNUMBER('APS (2019)'!H108)=TRUE,'APS (2019)'!H108,IF(ISNUMBER('APS (2018)'!H108)=TRUE,'APS (2018)'!H108,IF(ISNUMBER('APS (2017)'!H108)=TRUE,'APS (2017)'!H108,"Missing")))</f>
        <v>900</v>
      </c>
      <c r="I108" s="7"/>
    </row>
    <row r="109" spans="1:9">
      <c r="A109" s="4" t="s">
        <v>115</v>
      </c>
      <c r="B109" s="7">
        <f>IF(ISNUMBER('APS (2019)'!B109)=TRUE,'APS (2019)'!B109,IF(ISNUMBER('APS (2018)'!B109)=TRUE,'APS (2018)'!B109,IF(ISNUMBER('APS (2017)'!B109)=TRUE,'APS (2017)'!B109,"Missing")))</f>
        <v>49100</v>
      </c>
      <c r="C109" s="7"/>
      <c r="D109" s="7">
        <f>IF(ISNUMBER('APS (2019)'!D109)=TRUE,'APS (2019)'!D109,IF(ISNUMBER('APS (2018)'!D109)=TRUE,'APS (2018)'!D109,IF(ISNUMBER('APS (2017)'!D109)=TRUE,'APS (2017)'!D109,"Missing")))</f>
        <v>42900</v>
      </c>
      <c r="E109" s="7"/>
      <c r="F109" s="7">
        <f>IF(ISNUMBER('APS (2019)'!F109)=TRUE,'APS (2019)'!F109,IF(ISNUMBER('APS (2018)'!F109)=TRUE,'APS (2018)'!F109,IF(ISNUMBER('APS (2017)'!F109)=TRUE,'APS (2017)'!F109,"Missing")))</f>
        <v>1200</v>
      </c>
      <c r="G109" s="7"/>
      <c r="H109" s="7">
        <f>IF(ISNUMBER('APS (2019)'!H109)=TRUE,'APS (2019)'!H109,IF(ISNUMBER('APS (2018)'!H109)=TRUE,'APS (2018)'!H109,IF(ISNUMBER('APS (2017)'!H109)=TRUE,'APS (2017)'!H109,"Missing")))</f>
        <v>2200</v>
      </c>
      <c r="I109" s="7"/>
    </row>
    <row r="110" spans="1:9">
      <c r="A110" s="4" t="s">
        <v>116</v>
      </c>
      <c r="B110" s="7">
        <f>IF(ISNUMBER('APS (2019)'!B110)=TRUE,'APS (2019)'!B110,IF(ISNUMBER('APS (2018)'!B110)=TRUE,'APS (2018)'!B110,IF(ISNUMBER('APS (2017)'!B110)=TRUE,'APS (2017)'!B110,"Missing")))</f>
        <v>70200</v>
      </c>
      <c r="C110" s="7"/>
      <c r="D110" s="7">
        <f>IF(ISNUMBER('APS (2019)'!D110)=TRUE,'APS (2019)'!D110,IF(ISNUMBER('APS (2018)'!D110)=TRUE,'APS (2018)'!D110,IF(ISNUMBER('APS (2017)'!D110)=TRUE,'APS (2017)'!D110,"Missing")))</f>
        <v>57600</v>
      </c>
      <c r="E110" s="7"/>
      <c r="F110" s="7">
        <f>IF(ISNUMBER('APS (2019)'!F110)=TRUE,'APS (2019)'!F110,IF(ISNUMBER('APS (2018)'!F110)=TRUE,'APS (2018)'!F110,IF(ISNUMBER('APS (2017)'!F110)=TRUE,'APS (2017)'!F110,"Missing")))</f>
        <v>2200</v>
      </c>
      <c r="G110" s="7"/>
      <c r="H110" s="7">
        <f>IF(ISNUMBER('APS (2019)'!H110)=TRUE,'APS (2019)'!H110,IF(ISNUMBER('APS (2018)'!H110)=TRUE,'APS (2018)'!H110,IF(ISNUMBER('APS (2017)'!H110)=TRUE,'APS (2017)'!H110,"Missing")))</f>
        <v>3000</v>
      </c>
      <c r="I110" s="7"/>
    </row>
    <row r="111" spans="1:9">
      <c r="A111" s="4" t="s">
        <v>117</v>
      </c>
      <c r="B111" s="7">
        <f>IF(ISNUMBER('APS (2019)'!B111)=TRUE,'APS (2019)'!B111,IF(ISNUMBER('APS (2018)'!B111)=TRUE,'APS (2018)'!B111,IF(ISNUMBER('APS (2017)'!B111)=TRUE,'APS (2017)'!B111,"Missing")))</f>
        <v>54700</v>
      </c>
      <c r="C111" s="7"/>
      <c r="D111" s="7">
        <f>IF(ISNUMBER('APS (2019)'!D111)=TRUE,'APS (2019)'!D111,IF(ISNUMBER('APS (2018)'!D111)=TRUE,'APS (2018)'!D111,IF(ISNUMBER('APS (2017)'!D111)=TRUE,'APS (2017)'!D111,"Missing")))</f>
        <v>45300</v>
      </c>
      <c r="E111" s="7"/>
      <c r="F111" s="7">
        <f>IF(ISNUMBER('APS (2019)'!F111)=TRUE,'APS (2019)'!F111,IF(ISNUMBER('APS (2018)'!F111)=TRUE,'APS (2018)'!F111,IF(ISNUMBER('APS (2017)'!F111)=TRUE,'APS (2017)'!F111,"Missing")))</f>
        <v>1300</v>
      </c>
      <c r="G111" s="7"/>
      <c r="H111" s="7">
        <f>IF(ISNUMBER('APS (2019)'!H111)=TRUE,'APS (2019)'!H111,IF(ISNUMBER('APS (2018)'!H111)=TRUE,'APS (2018)'!H111,IF(ISNUMBER('APS (2017)'!H111)=TRUE,'APS (2017)'!H111,"Missing")))</f>
        <v>1400</v>
      </c>
      <c r="I111" s="7"/>
    </row>
    <row r="112" spans="1:9">
      <c r="A112" s="4" t="s">
        <v>118</v>
      </c>
      <c r="B112" s="7">
        <f>IF(ISNUMBER('APS (2019)'!B112)=TRUE,'APS (2019)'!B112,IF(ISNUMBER('APS (2018)'!B112)=TRUE,'APS (2018)'!B112,IF(ISNUMBER('APS (2017)'!B112)=TRUE,'APS (2017)'!B112,"Missing")))</f>
        <v>78500</v>
      </c>
      <c r="C112" s="7"/>
      <c r="D112" s="7">
        <f>IF(ISNUMBER('APS (2019)'!D112)=TRUE,'APS (2019)'!D112,IF(ISNUMBER('APS (2018)'!D112)=TRUE,'APS (2018)'!D112,IF(ISNUMBER('APS (2017)'!D112)=TRUE,'APS (2017)'!D112,"Missing")))</f>
        <v>63500</v>
      </c>
      <c r="E112" s="7"/>
      <c r="F112" s="7">
        <f>IF(ISNUMBER('APS (2019)'!F112)=TRUE,'APS (2019)'!F112,IF(ISNUMBER('APS (2018)'!F112)=TRUE,'APS (2018)'!F112,IF(ISNUMBER('APS (2017)'!F112)=TRUE,'APS (2017)'!F112,"Missing")))</f>
        <v>2200</v>
      </c>
      <c r="G112" s="7"/>
      <c r="H112" s="7">
        <f>IF(ISNUMBER('APS (2019)'!H112)=TRUE,'APS (2019)'!H112,IF(ISNUMBER('APS (2018)'!H112)=TRUE,'APS (2018)'!H112,IF(ISNUMBER('APS (2017)'!H112)=TRUE,'APS (2017)'!H112,"Missing")))</f>
        <v>1400</v>
      </c>
      <c r="I112" s="7"/>
    </row>
    <row r="113" spans="1:9">
      <c r="A113" s="4" t="s">
        <v>119</v>
      </c>
      <c r="B113" s="7">
        <f>IF(ISNUMBER('APS (2019)'!B113)=TRUE,'APS (2019)'!B113,IF(ISNUMBER('APS (2018)'!B113)=TRUE,'APS (2018)'!B113,IF(ISNUMBER('APS (2017)'!B113)=TRUE,'APS (2017)'!B113,"Missing")))</f>
        <v>58300</v>
      </c>
      <c r="C113" s="7"/>
      <c r="D113" s="7">
        <f>IF(ISNUMBER('APS (2019)'!D113)=TRUE,'APS (2019)'!D113,IF(ISNUMBER('APS (2018)'!D113)=TRUE,'APS (2018)'!D113,IF(ISNUMBER('APS (2017)'!D113)=TRUE,'APS (2017)'!D113,"Missing")))</f>
        <v>45400</v>
      </c>
      <c r="E113" s="7"/>
      <c r="F113" s="7">
        <f>IF(ISNUMBER('APS (2019)'!F113)=TRUE,'APS (2019)'!F113,IF(ISNUMBER('APS (2018)'!F113)=TRUE,'APS (2018)'!F113,IF(ISNUMBER('APS (2017)'!F113)=TRUE,'APS (2017)'!F113,"Missing")))</f>
        <v>1700</v>
      </c>
      <c r="G113" s="7"/>
      <c r="H113" s="7">
        <f>IF(ISNUMBER('APS (2019)'!H113)=TRUE,'APS (2019)'!H113,IF(ISNUMBER('APS (2018)'!H113)=TRUE,'APS (2018)'!H113,IF(ISNUMBER('APS (2017)'!H113)=TRUE,'APS (2017)'!H113,"Missing")))</f>
        <v>4500</v>
      </c>
      <c r="I113" s="7"/>
    </row>
    <row r="114" spans="1:9">
      <c r="A114" s="4" t="s">
        <v>120</v>
      </c>
      <c r="B114" s="7">
        <f>IF(ISNUMBER('APS (2019)'!B114)=TRUE,'APS (2019)'!B114,IF(ISNUMBER('APS (2018)'!B114)=TRUE,'APS (2018)'!B114,IF(ISNUMBER('APS (2017)'!B114)=TRUE,'APS (2017)'!B114,"Missing")))</f>
        <v>58100</v>
      </c>
      <c r="C114" s="7"/>
      <c r="D114" s="7">
        <f>IF(ISNUMBER('APS (2019)'!D114)=TRUE,'APS (2019)'!D114,IF(ISNUMBER('APS (2018)'!D114)=TRUE,'APS (2018)'!D114,IF(ISNUMBER('APS (2017)'!D114)=TRUE,'APS (2017)'!D114,"Missing")))</f>
        <v>44700</v>
      </c>
      <c r="E114" s="7"/>
      <c r="F114" s="7">
        <f>IF(ISNUMBER('APS (2019)'!F114)=TRUE,'APS (2019)'!F114,IF(ISNUMBER('APS (2018)'!F114)=TRUE,'APS (2018)'!F114,IF(ISNUMBER('APS (2017)'!F114)=TRUE,'APS (2017)'!F114,"Missing")))</f>
        <v>1800</v>
      </c>
      <c r="G114" s="7"/>
      <c r="H114" s="7">
        <f>IF(ISNUMBER('APS (2019)'!H114)=TRUE,'APS (2019)'!H114,IF(ISNUMBER('APS (2018)'!H114)=TRUE,'APS (2018)'!H114,IF(ISNUMBER('APS (2017)'!H114)=TRUE,'APS (2017)'!H114,"Missing")))</f>
        <v>3800</v>
      </c>
      <c r="I114" s="7"/>
    </row>
    <row r="115" spans="1:9">
      <c r="A115" s="4" t="s">
        <v>121</v>
      </c>
      <c r="B115" s="7">
        <f>IF(ISNUMBER('APS (2019)'!B115)=TRUE,'APS (2019)'!B115,IF(ISNUMBER('APS (2018)'!B115)=TRUE,'APS (2018)'!B115,IF(ISNUMBER('APS (2017)'!B115)=TRUE,'APS (2017)'!B115,"Missing")))</f>
        <v>68400</v>
      </c>
      <c r="C115" s="7"/>
      <c r="D115" s="7">
        <f>IF(ISNUMBER('APS (2019)'!D115)=TRUE,'APS (2019)'!D115,IF(ISNUMBER('APS (2018)'!D115)=TRUE,'APS (2018)'!D115,IF(ISNUMBER('APS (2017)'!D115)=TRUE,'APS (2017)'!D115,"Missing")))</f>
        <v>49000</v>
      </c>
      <c r="E115" s="7"/>
      <c r="F115" s="7">
        <f>IF(ISNUMBER('APS (2019)'!F115)=TRUE,'APS (2019)'!F115,IF(ISNUMBER('APS (2018)'!F115)=TRUE,'APS (2018)'!F115,IF(ISNUMBER('APS (2017)'!F115)=TRUE,'APS (2017)'!F115,"Missing")))</f>
        <v>1600</v>
      </c>
      <c r="G115" s="7"/>
      <c r="H115" s="7">
        <f>IF(ISNUMBER('APS (2019)'!H115)=TRUE,'APS (2019)'!H115,IF(ISNUMBER('APS (2018)'!H115)=TRUE,'APS (2018)'!H115,IF(ISNUMBER('APS (2017)'!H115)=TRUE,'APS (2017)'!H115,"Missing")))</f>
        <v>2300</v>
      </c>
      <c r="I115" s="7"/>
    </row>
    <row r="116" spans="1:9">
      <c r="A116" s="4" t="s">
        <v>122</v>
      </c>
      <c r="B116" s="7">
        <f>IF(ISNUMBER('APS (2019)'!B116)=TRUE,'APS (2019)'!B116,IF(ISNUMBER('APS (2018)'!B116)=TRUE,'APS (2018)'!B116,IF(ISNUMBER('APS (2017)'!B116)=TRUE,'APS (2017)'!B116,"Missing")))</f>
        <v>58000</v>
      </c>
      <c r="C116" s="7"/>
      <c r="D116" s="7">
        <f>IF(ISNUMBER('APS (2019)'!D116)=TRUE,'APS (2019)'!D116,IF(ISNUMBER('APS (2018)'!D116)=TRUE,'APS (2018)'!D116,IF(ISNUMBER('APS (2017)'!D116)=TRUE,'APS (2017)'!D116,"Missing")))</f>
        <v>46400</v>
      </c>
      <c r="E116" s="7"/>
      <c r="F116" s="7">
        <f>IF(ISNUMBER('APS (2019)'!F116)=TRUE,'APS (2019)'!F116,IF(ISNUMBER('APS (2018)'!F116)=TRUE,'APS (2018)'!F116,IF(ISNUMBER('APS (2017)'!F116)=TRUE,'APS (2017)'!F116,"Missing")))</f>
        <v>900</v>
      </c>
      <c r="G116" s="7"/>
      <c r="H116" s="7">
        <f>IF(ISNUMBER('APS (2019)'!H116)=TRUE,'APS (2019)'!H116,IF(ISNUMBER('APS (2018)'!H116)=TRUE,'APS (2018)'!H116,IF(ISNUMBER('APS (2017)'!H116)=TRUE,'APS (2017)'!H116,"Missing")))</f>
        <v>2600</v>
      </c>
      <c r="I116" s="7"/>
    </row>
    <row r="117" spans="1:9">
      <c r="A117" s="4" t="s">
        <v>123</v>
      </c>
      <c r="B117" s="7">
        <f>IF(ISNUMBER('APS (2019)'!B117)=TRUE,'APS (2019)'!B117,IF(ISNUMBER('APS (2018)'!B117)=TRUE,'APS (2018)'!B117,IF(ISNUMBER('APS (2017)'!B117)=TRUE,'APS (2017)'!B117,"Missing")))</f>
        <v>66600</v>
      </c>
      <c r="C117" s="7"/>
      <c r="D117" s="7">
        <f>IF(ISNUMBER('APS (2019)'!D117)=TRUE,'APS (2019)'!D117,IF(ISNUMBER('APS (2018)'!D117)=TRUE,'APS (2018)'!D117,IF(ISNUMBER('APS (2017)'!D117)=TRUE,'APS (2017)'!D117,"Missing")))</f>
        <v>46700</v>
      </c>
      <c r="E117" s="7"/>
      <c r="F117" s="7">
        <f>IF(ISNUMBER('APS (2019)'!F117)=TRUE,'APS (2019)'!F117,IF(ISNUMBER('APS (2018)'!F117)=TRUE,'APS (2018)'!F117,IF(ISNUMBER('APS (2017)'!F117)=TRUE,'APS (2017)'!F117,"Missing")))</f>
        <v>5100</v>
      </c>
      <c r="G117" s="7"/>
      <c r="H117" s="7">
        <f>IF(ISNUMBER('APS (2019)'!H117)=TRUE,'APS (2019)'!H117,IF(ISNUMBER('APS (2018)'!H117)=TRUE,'APS (2018)'!H117,IF(ISNUMBER('APS (2017)'!H117)=TRUE,'APS (2017)'!H117,"Missing")))</f>
        <v>1200</v>
      </c>
      <c r="I117" s="7"/>
    </row>
    <row r="118" spans="1:9">
      <c r="A118" s="4" t="s">
        <v>124</v>
      </c>
      <c r="B118" s="7">
        <f>IF(ISNUMBER('APS (2019)'!B118)=TRUE,'APS (2019)'!B118,IF(ISNUMBER('APS (2018)'!B118)=TRUE,'APS (2018)'!B118,IF(ISNUMBER('APS (2017)'!B118)=TRUE,'APS (2017)'!B118,"Missing")))</f>
        <v>66800</v>
      </c>
      <c r="C118" s="7"/>
      <c r="D118" s="7">
        <f>IF(ISNUMBER('APS (2019)'!D118)=TRUE,'APS (2019)'!D118,IF(ISNUMBER('APS (2018)'!D118)=TRUE,'APS (2018)'!D118,IF(ISNUMBER('APS (2017)'!D118)=TRUE,'APS (2017)'!D118,"Missing")))</f>
        <v>46900</v>
      </c>
      <c r="E118" s="7"/>
      <c r="F118" s="7">
        <f>IF(ISNUMBER('APS (2019)'!F118)=TRUE,'APS (2019)'!F118,IF(ISNUMBER('APS (2018)'!F118)=TRUE,'APS (2018)'!F118,IF(ISNUMBER('APS (2017)'!F118)=TRUE,'APS (2017)'!F118,"Missing")))</f>
        <v>4500</v>
      </c>
      <c r="G118" s="7"/>
      <c r="H118" s="7">
        <f>IF(ISNUMBER('APS (2019)'!H118)=TRUE,'APS (2019)'!H118,IF(ISNUMBER('APS (2018)'!H118)=TRUE,'APS (2018)'!H118,IF(ISNUMBER('APS (2017)'!H118)=TRUE,'APS (2017)'!H118,"Missing")))</f>
        <v>1800</v>
      </c>
      <c r="I118" s="7"/>
    </row>
    <row r="119" spans="1:9">
      <c r="A119" s="4" t="s">
        <v>125</v>
      </c>
      <c r="B119" s="7">
        <f>IF(ISNUMBER('APS (2019)'!B119)=TRUE,'APS (2019)'!B119,IF(ISNUMBER('APS (2018)'!B119)=TRUE,'APS (2018)'!B119,IF(ISNUMBER('APS (2017)'!B119)=TRUE,'APS (2017)'!B119,"Missing")))</f>
        <v>68600</v>
      </c>
      <c r="C119" s="7"/>
      <c r="D119" s="7">
        <f>IF(ISNUMBER('APS (2019)'!D119)=TRUE,'APS (2019)'!D119,IF(ISNUMBER('APS (2018)'!D119)=TRUE,'APS (2018)'!D119,IF(ISNUMBER('APS (2017)'!D119)=TRUE,'APS (2017)'!D119,"Missing")))</f>
        <v>45600</v>
      </c>
      <c r="E119" s="7"/>
      <c r="F119" s="7">
        <f>IF(ISNUMBER('APS (2019)'!F119)=TRUE,'APS (2019)'!F119,IF(ISNUMBER('APS (2018)'!F119)=TRUE,'APS (2018)'!F119,IF(ISNUMBER('APS (2017)'!F119)=TRUE,'APS (2017)'!F119,"Missing")))</f>
        <v>3400</v>
      </c>
      <c r="G119" s="7"/>
      <c r="H119" s="7">
        <f>IF(ISNUMBER('APS (2019)'!H119)=TRUE,'APS (2019)'!H119,IF(ISNUMBER('APS (2018)'!H119)=TRUE,'APS (2018)'!H119,IF(ISNUMBER('APS (2017)'!H119)=TRUE,'APS (2017)'!H119,"Missing")))</f>
        <v>1600</v>
      </c>
      <c r="I119" s="7"/>
    </row>
    <row r="120" spans="1:9">
      <c r="A120" s="4" t="s">
        <v>126</v>
      </c>
      <c r="B120" s="7">
        <f>IF(ISNUMBER('APS (2019)'!B120)=TRUE,'APS (2019)'!B120,IF(ISNUMBER('APS (2018)'!B120)=TRUE,'APS (2018)'!B120,IF(ISNUMBER('APS (2017)'!B120)=TRUE,'APS (2017)'!B120,"Missing")))</f>
        <v>55100</v>
      </c>
      <c r="C120" s="7"/>
      <c r="D120" s="7">
        <f>IF(ISNUMBER('APS (2019)'!D120)=TRUE,'APS (2019)'!D120,IF(ISNUMBER('APS (2018)'!D120)=TRUE,'APS (2018)'!D120,IF(ISNUMBER('APS (2017)'!D120)=TRUE,'APS (2017)'!D120,"Missing")))</f>
        <v>42500</v>
      </c>
      <c r="E120" s="7"/>
      <c r="F120" s="7">
        <f>IF(ISNUMBER('APS (2019)'!F120)=TRUE,'APS (2019)'!F120,IF(ISNUMBER('APS (2018)'!F120)=TRUE,'APS (2018)'!F120,IF(ISNUMBER('APS (2017)'!F120)=TRUE,'APS (2017)'!F120,"Missing")))</f>
        <v>1200</v>
      </c>
      <c r="G120" s="7"/>
      <c r="H120" s="7">
        <f>IF(ISNUMBER('APS (2019)'!H120)=TRUE,'APS (2019)'!H120,IF(ISNUMBER('APS (2018)'!H120)=TRUE,'APS (2018)'!H120,IF(ISNUMBER('APS (2017)'!H120)=TRUE,'APS (2017)'!H120,"Missing")))</f>
        <v>1700</v>
      </c>
      <c r="I120" s="7"/>
    </row>
    <row r="121" spans="1:9">
      <c r="A121" s="4" t="s">
        <v>127</v>
      </c>
      <c r="B121" s="7">
        <f>IF(ISNUMBER('APS (2019)'!B121)=TRUE,'APS (2019)'!B121,IF(ISNUMBER('APS (2018)'!B121)=TRUE,'APS (2018)'!B121,IF(ISNUMBER('APS (2017)'!B121)=TRUE,'APS (2017)'!B121,"Missing")))</f>
        <v>67100</v>
      </c>
      <c r="C121" s="7"/>
      <c r="D121" s="7">
        <f>IF(ISNUMBER('APS (2019)'!D121)=TRUE,'APS (2019)'!D121,IF(ISNUMBER('APS (2018)'!D121)=TRUE,'APS (2018)'!D121,IF(ISNUMBER('APS (2017)'!D121)=TRUE,'APS (2017)'!D121,"Missing")))</f>
        <v>53200</v>
      </c>
      <c r="E121" s="7"/>
      <c r="F121" s="7">
        <f>IF(ISNUMBER('APS (2019)'!F121)=TRUE,'APS (2019)'!F121,IF(ISNUMBER('APS (2018)'!F121)=TRUE,'APS (2018)'!F121,IF(ISNUMBER('APS (2017)'!F121)=TRUE,'APS (2017)'!F121,"Missing")))</f>
        <v>1000</v>
      </c>
      <c r="G121" s="7"/>
      <c r="H121" s="7">
        <f>IF(ISNUMBER('APS (2019)'!H121)=TRUE,'APS (2019)'!H121,IF(ISNUMBER('APS (2018)'!H121)=TRUE,'APS (2018)'!H121,IF(ISNUMBER('APS (2017)'!H121)=TRUE,'APS (2017)'!H121,"Missing")))</f>
        <v>1800</v>
      </c>
      <c r="I121" s="7"/>
    </row>
    <row r="122" spans="1:9">
      <c r="A122" s="4" t="s">
        <v>128</v>
      </c>
      <c r="B122" s="7">
        <f>IF(ISNUMBER('APS (2019)'!B122)=TRUE,'APS (2019)'!B122,IF(ISNUMBER('APS (2018)'!B122)=TRUE,'APS (2018)'!B122,IF(ISNUMBER('APS (2017)'!B122)=TRUE,'APS (2017)'!B122,"Missing")))</f>
        <v>54900</v>
      </c>
      <c r="C122" s="7"/>
      <c r="D122" s="7">
        <f>IF(ISNUMBER('APS (2019)'!D122)=TRUE,'APS (2019)'!D122,IF(ISNUMBER('APS (2018)'!D122)=TRUE,'APS (2018)'!D122,IF(ISNUMBER('APS (2017)'!D122)=TRUE,'APS (2017)'!D122,"Missing")))</f>
        <v>42200</v>
      </c>
      <c r="E122" s="7"/>
      <c r="F122" s="7">
        <f>IF(ISNUMBER('APS (2019)'!F122)=TRUE,'APS (2019)'!F122,IF(ISNUMBER('APS (2018)'!F122)=TRUE,'APS (2018)'!F122,IF(ISNUMBER('APS (2017)'!F122)=TRUE,'APS (2017)'!F122,"Missing")))</f>
        <v>2600</v>
      </c>
      <c r="G122" s="7"/>
      <c r="H122" s="7">
        <f>IF(ISNUMBER('APS (2019)'!H122)=TRUE,'APS (2019)'!H122,IF(ISNUMBER('APS (2018)'!H122)=TRUE,'APS (2018)'!H122,IF(ISNUMBER('APS (2017)'!H122)=TRUE,'APS (2017)'!H122,"Missing")))</f>
        <v>3000</v>
      </c>
      <c r="I122" s="7"/>
    </row>
    <row r="123" spans="1:9">
      <c r="A123" s="4" t="s">
        <v>129</v>
      </c>
      <c r="B123" s="7">
        <f>IF(ISNUMBER('APS (2019)'!B123)=TRUE,'APS (2019)'!B123,IF(ISNUMBER('APS (2018)'!B123)=TRUE,'APS (2018)'!B123,IF(ISNUMBER('APS (2017)'!B123)=TRUE,'APS (2017)'!B123,"Missing")))</f>
        <v>73100</v>
      </c>
      <c r="C123" s="7"/>
      <c r="D123" s="7">
        <f>IF(ISNUMBER('APS (2019)'!D123)=TRUE,'APS (2019)'!D123,IF(ISNUMBER('APS (2018)'!D123)=TRUE,'APS (2018)'!D123,IF(ISNUMBER('APS (2017)'!D123)=TRUE,'APS (2017)'!D123,"Missing")))</f>
        <v>57700</v>
      </c>
      <c r="E123" s="7"/>
      <c r="F123" s="7">
        <f>IF(ISNUMBER('APS (2019)'!F123)=TRUE,'APS (2019)'!F123,IF(ISNUMBER('APS (2018)'!F123)=TRUE,'APS (2018)'!F123,IF(ISNUMBER('APS (2017)'!F123)=TRUE,'APS (2017)'!F123,"Missing")))</f>
        <v>1300</v>
      </c>
      <c r="G123" s="7"/>
      <c r="H123" s="7">
        <f>IF(ISNUMBER('APS (2019)'!H123)=TRUE,'APS (2019)'!H123,IF(ISNUMBER('APS (2018)'!H123)=TRUE,'APS (2018)'!H123,IF(ISNUMBER('APS (2017)'!H123)=TRUE,'APS (2017)'!H123,"Missing")))</f>
        <v>3300</v>
      </c>
      <c r="I123" s="7"/>
    </row>
    <row r="124" spans="1:9">
      <c r="A124" s="4" t="s">
        <v>130</v>
      </c>
      <c r="B124" s="7">
        <f>IF(ISNUMBER('APS (2019)'!B124)=TRUE,'APS (2019)'!B124,IF(ISNUMBER('APS (2018)'!B124)=TRUE,'APS (2018)'!B124,IF(ISNUMBER('APS (2017)'!B124)=TRUE,'APS (2017)'!B124,"Missing")))</f>
        <v>66600</v>
      </c>
      <c r="C124" s="7"/>
      <c r="D124" s="7">
        <f>IF(ISNUMBER('APS (2019)'!D124)=TRUE,'APS (2019)'!D124,IF(ISNUMBER('APS (2018)'!D124)=TRUE,'APS (2018)'!D124,IF(ISNUMBER('APS (2017)'!D124)=TRUE,'APS (2017)'!D124,"Missing")))</f>
        <v>48800</v>
      </c>
      <c r="E124" s="7"/>
      <c r="F124" s="7">
        <f>IF(ISNUMBER('APS (2019)'!F124)=TRUE,'APS (2019)'!F124,IF(ISNUMBER('APS (2018)'!F124)=TRUE,'APS (2018)'!F124,IF(ISNUMBER('APS (2017)'!F124)=TRUE,'APS (2017)'!F124,"Missing")))</f>
        <v>1900</v>
      </c>
      <c r="G124" s="7"/>
      <c r="H124" s="7">
        <f>IF(ISNUMBER('APS (2019)'!H124)=TRUE,'APS (2019)'!H124,IF(ISNUMBER('APS (2018)'!H124)=TRUE,'APS (2018)'!H124,IF(ISNUMBER('APS (2017)'!H124)=TRUE,'APS (2017)'!H124,"Missing")))</f>
        <v>2800</v>
      </c>
      <c r="I124" s="7"/>
    </row>
    <row r="125" spans="1:9">
      <c r="A125" s="4" t="s">
        <v>131</v>
      </c>
      <c r="B125" s="7">
        <f>IF(ISNUMBER('APS (2019)'!B125)=TRUE,'APS (2019)'!B125,IF(ISNUMBER('APS (2018)'!B125)=TRUE,'APS (2018)'!B125,IF(ISNUMBER('APS (2017)'!B125)=TRUE,'APS (2017)'!B125,"Missing")))</f>
        <v>61900</v>
      </c>
      <c r="C125" s="7"/>
      <c r="D125" s="7">
        <f>IF(ISNUMBER('APS (2019)'!D125)=TRUE,'APS (2019)'!D125,IF(ISNUMBER('APS (2018)'!D125)=TRUE,'APS (2018)'!D125,IF(ISNUMBER('APS (2017)'!D125)=TRUE,'APS (2017)'!D125,"Missing")))</f>
        <v>50100</v>
      </c>
      <c r="E125" s="7"/>
      <c r="F125" s="7">
        <f>IF(ISNUMBER('APS (2019)'!F125)=TRUE,'APS (2019)'!F125,IF(ISNUMBER('APS (2018)'!F125)=TRUE,'APS (2018)'!F125,IF(ISNUMBER('APS (2017)'!F125)=TRUE,'APS (2017)'!F125,"Missing")))</f>
        <v>5600</v>
      </c>
      <c r="G125" s="7"/>
      <c r="H125" s="7">
        <f>IF(ISNUMBER('APS (2019)'!H125)=TRUE,'APS (2019)'!H125,IF(ISNUMBER('APS (2018)'!H125)=TRUE,'APS (2018)'!H125,IF(ISNUMBER('APS (2017)'!H125)=TRUE,'APS (2017)'!H125,"Missing")))</f>
        <v>3300</v>
      </c>
      <c r="I125" s="7"/>
    </row>
    <row r="126" spans="1:9">
      <c r="A126" s="4" t="s">
        <v>132</v>
      </c>
      <c r="B126" s="7">
        <f>IF(ISNUMBER('APS (2019)'!B126)=TRUE,'APS (2019)'!B126,IF(ISNUMBER('APS (2018)'!B126)=TRUE,'APS (2018)'!B126,IF(ISNUMBER('APS (2017)'!B126)=TRUE,'APS (2017)'!B126,"Missing")))</f>
        <v>66300</v>
      </c>
      <c r="C126" s="7"/>
      <c r="D126" s="7">
        <f>IF(ISNUMBER('APS (2019)'!D126)=TRUE,'APS (2019)'!D126,IF(ISNUMBER('APS (2018)'!D126)=TRUE,'APS (2018)'!D126,IF(ISNUMBER('APS (2017)'!D126)=TRUE,'APS (2017)'!D126,"Missing")))</f>
        <v>49200</v>
      </c>
      <c r="E126" s="7"/>
      <c r="F126" s="7">
        <f>IF(ISNUMBER('APS (2019)'!F126)=TRUE,'APS (2019)'!F126,IF(ISNUMBER('APS (2018)'!F126)=TRUE,'APS (2018)'!F126,IF(ISNUMBER('APS (2017)'!F126)=TRUE,'APS (2017)'!F126,"Missing")))</f>
        <v>2200</v>
      </c>
      <c r="G126" s="7"/>
      <c r="H126" s="7">
        <f>IF(ISNUMBER('APS (2019)'!H126)=TRUE,'APS (2019)'!H126,IF(ISNUMBER('APS (2018)'!H126)=TRUE,'APS (2018)'!H126,IF(ISNUMBER('APS (2017)'!H126)=TRUE,'APS (2017)'!H126,"Missing")))</f>
        <v>5500</v>
      </c>
      <c r="I126" s="7"/>
    </row>
    <row r="127" spans="1:9">
      <c r="A127" s="4" t="s">
        <v>133</v>
      </c>
      <c r="B127" s="7">
        <f>IF(ISNUMBER('APS (2019)'!B127)=TRUE,'APS (2019)'!B127,IF(ISNUMBER('APS (2018)'!B127)=TRUE,'APS (2018)'!B127,IF(ISNUMBER('APS (2017)'!B127)=TRUE,'APS (2017)'!B127,"Missing")))</f>
        <v>57700</v>
      </c>
      <c r="C127" s="7"/>
      <c r="D127" s="7">
        <f>IF(ISNUMBER('APS (2019)'!D127)=TRUE,'APS (2019)'!D127,IF(ISNUMBER('APS (2018)'!D127)=TRUE,'APS (2018)'!D127,IF(ISNUMBER('APS (2017)'!D127)=TRUE,'APS (2017)'!D127,"Missing")))</f>
        <v>44900</v>
      </c>
      <c r="E127" s="7"/>
      <c r="F127" s="7">
        <f>IF(ISNUMBER('APS (2019)'!F127)=TRUE,'APS (2019)'!F127,IF(ISNUMBER('APS (2018)'!F127)=TRUE,'APS (2018)'!F127,IF(ISNUMBER('APS (2017)'!F127)=TRUE,'APS (2017)'!F127,"Missing")))</f>
        <v>3200</v>
      </c>
      <c r="G127" s="7"/>
      <c r="H127" s="7">
        <f>IF(ISNUMBER('APS (2019)'!H127)=TRUE,'APS (2019)'!H127,IF(ISNUMBER('APS (2018)'!H127)=TRUE,'APS (2018)'!H127,IF(ISNUMBER('APS (2017)'!H127)=TRUE,'APS (2017)'!H127,"Missing")))</f>
        <v>3500</v>
      </c>
      <c r="I127" s="7"/>
    </row>
    <row r="128" spans="1:9">
      <c r="A128" s="4" t="s">
        <v>134</v>
      </c>
      <c r="B128" s="7">
        <f>IF(ISNUMBER('APS (2019)'!B128)=TRUE,'APS (2019)'!B128,IF(ISNUMBER('APS (2018)'!B128)=TRUE,'APS (2018)'!B128,IF(ISNUMBER('APS (2017)'!B128)=TRUE,'APS (2017)'!B128,"Missing")))</f>
        <v>64900</v>
      </c>
      <c r="C128" s="7"/>
      <c r="D128" s="7">
        <f>IF(ISNUMBER('APS (2019)'!D128)=TRUE,'APS (2019)'!D128,IF(ISNUMBER('APS (2018)'!D128)=TRUE,'APS (2018)'!D128,IF(ISNUMBER('APS (2017)'!D128)=TRUE,'APS (2017)'!D128,"Missing")))</f>
        <v>50700</v>
      </c>
      <c r="E128" s="7"/>
      <c r="F128" s="7">
        <f>IF(ISNUMBER('APS (2019)'!F128)=TRUE,'APS (2019)'!F128,IF(ISNUMBER('APS (2018)'!F128)=TRUE,'APS (2018)'!F128,IF(ISNUMBER('APS (2017)'!F128)=TRUE,'APS (2017)'!F128,"Missing")))</f>
        <v>1900</v>
      </c>
      <c r="G128" s="7"/>
      <c r="H128" s="7">
        <f>IF(ISNUMBER('APS (2019)'!H128)=TRUE,'APS (2019)'!H128,IF(ISNUMBER('APS (2018)'!H128)=TRUE,'APS (2018)'!H128,IF(ISNUMBER('APS (2017)'!H128)=TRUE,'APS (2017)'!H128,"Missing")))</f>
        <v>4800</v>
      </c>
      <c r="I128" s="7"/>
    </row>
    <row r="129" spans="1:9">
      <c r="A129" s="4" t="s">
        <v>135</v>
      </c>
      <c r="B129" s="7">
        <f>IF(ISNUMBER('APS (2019)'!B129)=TRUE,'APS (2019)'!B129,IF(ISNUMBER('APS (2018)'!B129)=TRUE,'APS (2018)'!B129,IF(ISNUMBER('APS (2017)'!B129)=TRUE,'APS (2017)'!B129,"Missing")))</f>
        <v>63900</v>
      </c>
      <c r="C129" s="7"/>
      <c r="D129" s="7">
        <f>IF(ISNUMBER('APS (2019)'!D129)=TRUE,'APS (2019)'!D129,IF(ISNUMBER('APS (2018)'!D129)=TRUE,'APS (2018)'!D129,IF(ISNUMBER('APS (2017)'!D129)=TRUE,'APS (2017)'!D129,"Missing")))</f>
        <v>54200</v>
      </c>
      <c r="E129" s="7"/>
      <c r="F129" s="7">
        <f>IF(ISNUMBER('APS (2019)'!F129)=TRUE,'APS (2019)'!F129,IF(ISNUMBER('APS (2018)'!F129)=TRUE,'APS (2018)'!F129,IF(ISNUMBER('APS (2017)'!F129)=TRUE,'APS (2017)'!F129,"Missing")))</f>
        <v>1400</v>
      </c>
      <c r="G129" s="7"/>
      <c r="H129" s="7">
        <f>IF(ISNUMBER('APS (2019)'!H129)=TRUE,'APS (2019)'!H129,IF(ISNUMBER('APS (2018)'!H129)=TRUE,'APS (2018)'!H129,IF(ISNUMBER('APS (2017)'!H129)=TRUE,'APS (2017)'!H129,"Missing")))</f>
        <v>2300</v>
      </c>
      <c r="I129" s="7"/>
    </row>
    <row r="130" spans="1:9">
      <c r="A130" s="4" t="s">
        <v>136</v>
      </c>
      <c r="B130" s="7">
        <f>IF(ISNUMBER('APS (2019)'!B130)=TRUE,'APS (2019)'!B130,IF(ISNUMBER('APS (2018)'!B130)=TRUE,'APS (2018)'!B130,IF(ISNUMBER('APS (2017)'!B130)=TRUE,'APS (2017)'!B130,"Missing")))</f>
        <v>56700</v>
      </c>
      <c r="C130" s="7"/>
      <c r="D130" s="7">
        <f>IF(ISNUMBER('APS (2019)'!D130)=TRUE,'APS (2019)'!D130,IF(ISNUMBER('APS (2018)'!D130)=TRUE,'APS (2018)'!D130,IF(ISNUMBER('APS (2017)'!D130)=TRUE,'APS (2017)'!D130,"Missing")))</f>
        <v>40600</v>
      </c>
      <c r="E130" s="7"/>
      <c r="F130" s="7">
        <f>IF(ISNUMBER('APS (2019)'!F130)=TRUE,'APS (2019)'!F130,IF(ISNUMBER('APS (2018)'!F130)=TRUE,'APS (2018)'!F130,IF(ISNUMBER('APS (2017)'!F130)=TRUE,'APS (2017)'!F130,"Missing")))</f>
        <v>2700</v>
      </c>
      <c r="G130" s="7"/>
      <c r="H130" s="7">
        <f>IF(ISNUMBER('APS (2019)'!H130)=TRUE,'APS (2019)'!H130,IF(ISNUMBER('APS (2018)'!H130)=TRUE,'APS (2018)'!H130,IF(ISNUMBER('APS (2017)'!H130)=TRUE,'APS (2017)'!H130,"Missing")))</f>
        <v>3800</v>
      </c>
      <c r="I130" s="7"/>
    </row>
    <row r="131" spans="1:9">
      <c r="A131" s="4" t="s">
        <v>137</v>
      </c>
      <c r="B131" s="7">
        <f>IF(ISNUMBER('APS (2019)'!B131)=TRUE,'APS (2019)'!B131,IF(ISNUMBER('APS (2018)'!B131)=TRUE,'APS (2018)'!B131,IF(ISNUMBER('APS (2017)'!B131)=TRUE,'APS (2017)'!B131,"Missing")))</f>
        <v>64600</v>
      </c>
      <c r="C131" s="7"/>
      <c r="D131" s="7">
        <f>IF(ISNUMBER('APS (2019)'!D131)=TRUE,'APS (2019)'!D131,IF(ISNUMBER('APS (2018)'!D131)=TRUE,'APS (2018)'!D131,IF(ISNUMBER('APS (2017)'!D131)=TRUE,'APS (2017)'!D131,"Missing")))</f>
        <v>47900</v>
      </c>
      <c r="E131" s="7"/>
      <c r="F131" s="7">
        <f>IF(ISNUMBER('APS (2019)'!F131)=TRUE,'APS (2019)'!F131,IF(ISNUMBER('APS (2018)'!F131)=TRUE,'APS (2018)'!F131,IF(ISNUMBER('APS (2017)'!F131)=TRUE,'APS (2017)'!F131,"Missing")))</f>
        <v>2200</v>
      </c>
      <c r="G131" s="7"/>
      <c r="H131" s="7">
        <f>IF(ISNUMBER('APS (2019)'!H131)=TRUE,'APS (2019)'!H131,IF(ISNUMBER('APS (2018)'!H131)=TRUE,'APS (2018)'!H131,IF(ISNUMBER('APS (2017)'!H131)=TRUE,'APS (2017)'!H131,"Missing")))</f>
        <v>2800</v>
      </c>
      <c r="I131" s="7"/>
    </row>
    <row r="132" spans="1:9">
      <c r="A132" s="4" t="s">
        <v>138</v>
      </c>
      <c r="B132" s="7">
        <f>IF(ISNUMBER('APS (2019)'!B132)=TRUE,'APS (2019)'!B132,IF(ISNUMBER('APS (2018)'!B132)=TRUE,'APS (2018)'!B132,IF(ISNUMBER('APS (2017)'!B132)=TRUE,'APS (2017)'!B132,"Missing")))</f>
        <v>40200</v>
      </c>
      <c r="C132" s="7"/>
      <c r="D132" s="7">
        <f>IF(ISNUMBER('APS (2019)'!D132)=TRUE,'APS (2019)'!D132,IF(ISNUMBER('APS (2018)'!D132)=TRUE,'APS (2018)'!D132,IF(ISNUMBER('APS (2017)'!D132)=TRUE,'APS (2017)'!D132,"Missing")))</f>
        <v>33400</v>
      </c>
      <c r="E132" s="7"/>
      <c r="F132" s="7">
        <f>IF(ISNUMBER('APS (2019)'!F132)=TRUE,'APS (2019)'!F132,IF(ISNUMBER('APS (2018)'!F132)=TRUE,'APS (2018)'!F132,IF(ISNUMBER('APS (2017)'!F132)=TRUE,'APS (2017)'!F132,"Missing")))</f>
        <v>1200</v>
      </c>
      <c r="G132" s="7"/>
      <c r="H132" s="7">
        <f>IF(ISNUMBER('APS (2019)'!H132)=TRUE,'APS (2019)'!H132,IF(ISNUMBER('APS (2018)'!H132)=TRUE,'APS (2018)'!H132,IF(ISNUMBER('APS (2017)'!H132)=TRUE,'APS (2017)'!H132,"Missing")))</f>
        <v>1600</v>
      </c>
      <c r="I132" s="7"/>
    </row>
    <row r="133" spans="1:9">
      <c r="A133" s="4" t="s">
        <v>139</v>
      </c>
      <c r="B133" s="7">
        <f>IF(ISNUMBER('APS (2019)'!B133)=TRUE,'APS (2019)'!B133,IF(ISNUMBER('APS (2018)'!B133)=TRUE,'APS (2018)'!B133,IF(ISNUMBER('APS (2017)'!B133)=TRUE,'APS (2017)'!B133,"Missing")))</f>
        <v>55900</v>
      </c>
      <c r="C133" s="7"/>
      <c r="D133" s="7">
        <f>IF(ISNUMBER('APS (2019)'!D133)=TRUE,'APS (2019)'!D133,IF(ISNUMBER('APS (2018)'!D133)=TRUE,'APS (2018)'!D133,IF(ISNUMBER('APS (2017)'!D133)=TRUE,'APS (2017)'!D133,"Missing")))</f>
        <v>50600</v>
      </c>
      <c r="E133" s="7"/>
      <c r="F133" s="7" t="str">
        <f>IF(ISNUMBER('APS (2019)'!F133)=TRUE,'APS (2019)'!F133,IF(ISNUMBER('APS (2018)'!F133)=TRUE,'APS (2018)'!F133,IF(ISNUMBER('APS (2017)'!F133)=TRUE,'APS (2017)'!F133,"Missing")))</f>
        <v>Missing</v>
      </c>
      <c r="G133" s="7"/>
      <c r="H133" s="7">
        <f>IF(ISNUMBER('APS (2019)'!H133)=TRUE,'APS (2019)'!H133,IF(ISNUMBER('APS (2018)'!H133)=TRUE,'APS (2018)'!H133,IF(ISNUMBER('APS (2017)'!H133)=TRUE,'APS (2017)'!H133,"Missing")))</f>
        <v>1900</v>
      </c>
      <c r="I133" s="7"/>
    </row>
    <row r="134" spans="1:9">
      <c r="A134" s="4" t="s">
        <v>140</v>
      </c>
      <c r="B134" s="7">
        <f>IF(ISNUMBER('APS (2019)'!B134)=TRUE,'APS (2019)'!B134,IF(ISNUMBER('APS (2018)'!B134)=TRUE,'APS (2018)'!B134,IF(ISNUMBER('APS (2017)'!B134)=TRUE,'APS (2017)'!B134,"Missing")))</f>
        <v>56200</v>
      </c>
      <c r="C134" s="7"/>
      <c r="D134" s="7">
        <f>IF(ISNUMBER('APS (2019)'!D134)=TRUE,'APS (2019)'!D134,IF(ISNUMBER('APS (2018)'!D134)=TRUE,'APS (2018)'!D134,IF(ISNUMBER('APS (2017)'!D134)=TRUE,'APS (2017)'!D134,"Missing")))</f>
        <v>43700</v>
      </c>
      <c r="E134" s="7"/>
      <c r="F134" s="7">
        <f>IF(ISNUMBER('APS (2019)'!F134)=TRUE,'APS (2019)'!F134,IF(ISNUMBER('APS (2018)'!F134)=TRUE,'APS (2018)'!F134,IF(ISNUMBER('APS (2017)'!F134)=TRUE,'APS (2017)'!F134,"Missing")))</f>
        <v>2900</v>
      </c>
      <c r="G134" s="7"/>
      <c r="H134" s="7">
        <f>IF(ISNUMBER('APS (2019)'!H134)=TRUE,'APS (2019)'!H134,IF(ISNUMBER('APS (2018)'!H134)=TRUE,'APS (2018)'!H134,IF(ISNUMBER('APS (2017)'!H134)=TRUE,'APS (2017)'!H134,"Missing")))</f>
        <v>3900</v>
      </c>
      <c r="I134" s="7"/>
    </row>
    <row r="135" spans="1:9">
      <c r="A135" s="4" t="s">
        <v>141</v>
      </c>
      <c r="B135" s="7">
        <f>IF(ISNUMBER('APS (2019)'!B135)=TRUE,'APS (2019)'!B135,IF(ISNUMBER('APS (2018)'!B135)=TRUE,'APS (2018)'!B135,IF(ISNUMBER('APS (2017)'!B135)=TRUE,'APS (2017)'!B135,"Missing")))</f>
        <v>63100</v>
      </c>
      <c r="C135" s="7"/>
      <c r="D135" s="7">
        <f>IF(ISNUMBER('APS (2019)'!D135)=TRUE,'APS (2019)'!D135,IF(ISNUMBER('APS (2018)'!D135)=TRUE,'APS (2018)'!D135,IF(ISNUMBER('APS (2017)'!D135)=TRUE,'APS (2017)'!D135,"Missing")))</f>
        <v>47200</v>
      </c>
      <c r="E135" s="7"/>
      <c r="F135" s="7">
        <f>IF(ISNUMBER('APS (2019)'!F135)=TRUE,'APS (2019)'!F135,IF(ISNUMBER('APS (2018)'!F135)=TRUE,'APS (2018)'!F135,IF(ISNUMBER('APS (2017)'!F135)=TRUE,'APS (2017)'!F135,"Missing")))</f>
        <v>1600</v>
      </c>
      <c r="G135" s="7"/>
      <c r="H135" s="7">
        <f>IF(ISNUMBER('APS (2019)'!H135)=TRUE,'APS (2019)'!H135,IF(ISNUMBER('APS (2018)'!H135)=TRUE,'APS (2018)'!H135,IF(ISNUMBER('APS (2017)'!H135)=TRUE,'APS (2017)'!H135,"Missing")))</f>
        <v>2000</v>
      </c>
      <c r="I135" s="7"/>
    </row>
    <row r="136" spans="1:9">
      <c r="A136" s="4" t="s">
        <v>142</v>
      </c>
      <c r="B136" s="7">
        <f>IF(ISNUMBER('APS (2019)'!B136)=TRUE,'APS (2019)'!B136,IF(ISNUMBER('APS (2018)'!B136)=TRUE,'APS (2018)'!B136,IF(ISNUMBER('APS (2017)'!B136)=TRUE,'APS (2017)'!B136,"Missing")))</f>
        <v>63200</v>
      </c>
      <c r="C136" s="7"/>
      <c r="D136" s="7">
        <f>IF(ISNUMBER('APS (2019)'!D136)=TRUE,'APS (2019)'!D136,IF(ISNUMBER('APS (2018)'!D136)=TRUE,'APS (2018)'!D136,IF(ISNUMBER('APS (2017)'!D136)=TRUE,'APS (2017)'!D136,"Missing")))</f>
        <v>46300</v>
      </c>
      <c r="E136" s="7"/>
      <c r="F136" s="7">
        <f>IF(ISNUMBER('APS (2019)'!F136)=TRUE,'APS (2019)'!F136,IF(ISNUMBER('APS (2018)'!F136)=TRUE,'APS (2018)'!F136,IF(ISNUMBER('APS (2017)'!F136)=TRUE,'APS (2017)'!F136,"Missing")))</f>
        <v>1300</v>
      </c>
      <c r="G136" s="7"/>
      <c r="H136" s="7">
        <f>IF(ISNUMBER('APS (2019)'!H136)=TRUE,'APS (2019)'!H136,IF(ISNUMBER('APS (2018)'!H136)=TRUE,'APS (2018)'!H136,IF(ISNUMBER('APS (2017)'!H136)=TRUE,'APS (2017)'!H136,"Missing")))</f>
        <v>1800</v>
      </c>
      <c r="I136" s="7"/>
    </row>
    <row r="137" spans="1:9">
      <c r="A137" s="4" t="s">
        <v>143</v>
      </c>
      <c r="B137" s="7">
        <f>IF(ISNUMBER('APS (2019)'!B137)=TRUE,'APS (2019)'!B137,IF(ISNUMBER('APS (2018)'!B137)=TRUE,'APS (2018)'!B137,IF(ISNUMBER('APS (2017)'!B137)=TRUE,'APS (2017)'!B137,"Missing")))</f>
        <v>58600</v>
      </c>
      <c r="C137" s="7"/>
      <c r="D137" s="7">
        <f>IF(ISNUMBER('APS (2019)'!D137)=TRUE,'APS (2019)'!D137,IF(ISNUMBER('APS (2018)'!D137)=TRUE,'APS (2018)'!D137,IF(ISNUMBER('APS (2017)'!D137)=TRUE,'APS (2017)'!D137,"Missing")))</f>
        <v>43500</v>
      </c>
      <c r="E137" s="7"/>
      <c r="F137" s="7">
        <f>IF(ISNUMBER('APS (2019)'!F137)=TRUE,'APS (2019)'!F137,IF(ISNUMBER('APS (2018)'!F137)=TRUE,'APS (2018)'!F137,IF(ISNUMBER('APS (2017)'!F137)=TRUE,'APS (2017)'!F137,"Missing")))</f>
        <v>4300</v>
      </c>
      <c r="G137" s="7"/>
      <c r="H137" s="7">
        <f>IF(ISNUMBER('APS (2019)'!H137)=TRUE,'APS (2019)'!H137,IF(ISNUMBER('APS (2018)'!H137)=TRUE,'APS (2018)'!H137,IF(ISNUMBER('APS (2017)'!H137)=TRUE,'APS (2017)'!H137,"Missing")))</f>
        <v>4300</v>
      </c>
      <c r="I137" s="7"/>
    </row>
    <row r="138" spans="1:9">
      <c r="A138" s="4" t="s">
        <v>144</v>
      </c>
      <c r="B138" s="7">
        <f>IF(ISNUMBER('APS (2019)'!B138)=TRUE,'APS (2019)'!B138,IF(ISNUMBER('APS (2018)'!B138)=TRUE,'APS (2018)'!B138,IF(ISNUMBER('APS (2017)'!B138)=TRUE,'APS (2017)'!B138,"Missing")))</f>
        <v>69300</v>
      </c>
      <c r="C138" s="7"/>
      <c r="D138" s="7">
        <f>IF(ISNUMBER('APS (2019)'!D138)=TRUE,'APS (2019)'!D138,IF(ISNUMBER('APS (2018)'!D138)=TRUE,'APS (2018)'!D138,IF(ISNUMBER('APS (2017)'!D138)=TRUE,'APS (2017)'!D138,"Missing")))</f>
        <v>53800</v>
      </c>
      <c r="E138" s="7"/>
      <c r="F138" s="7">
        <f>IF(ISNUMBER('APS (2019)'!F138)=TRUE,'APS (2019)'!F138,IF(ISNUMBER('APS (2018)'!F138)=TRUE,'APS (2018)'!F138,IF(ISNUMBER('APS (2017)'!F138)=TRUE,'APS (2017)'!F138,"Missing")))</f>
        <v>4300</v>
      </c>
      <c r="G138" s="7"/>
      <c r="H138" s="7">
        <f>IF(ISNUMBER('APS (2019)'!H138)=TRUE,'APS (2019)'!H138,IF(ISNUMBER('APS (2018)'!H138)=TRUE,'APS (2018)'!H138,IF(ISNUMBER('APS (2017)'!H138)=TRUE,'APS (2017)'!H138,"Missing")))</f>
        <v>3900</v>
      </c>
      <c r="I138" s="7"/>
    </row>
    <row r="139" spans="1:9">
      <c r="A139" s="4" t="s">
        <v>145</v>
      </c>
      <c r="B139" s="7">
        <f>IF(ISNUMBER('APS (2019)'!B139)=TRUE,'APS (2019)'!B139,IF(ISNUMBER('APS (2018)'!B139)=TRUE,'APS (2018)'!B139,IF(ISNUMBER('APS (2017)'!B139)=TRUE,'APS (2017)'!B139,"Missing")))</f>
        <v>49500</v>
      </c>
      <c r="C139" s="7"/>
      <c r="D139" s="7">
        <f>IF(ISNUMBER('APS (2019)'!D139)=TRUE,'APS (2019)'!D139,IF(ISNUMBER('APS (2018)'!D139)=TRUE,'APS (2018)'!D139,IF(ISNUMBER('APS (2017)'!D139)=TRUE,'APS (2017)'!D139,"Missing")))</f>
        <v>40800</v>
      </c>
      <c r="E139" s="7"/>
      <c r="F139" s="7">
        <f>IF(ISNUMBER('APS (2019)'!F139)=TRUE,'APS (2019)'!F139,IF(ISNUMBER('APS (2018)'!F139)=TRUE,'APS (2018)'!F139,IF(ISNUMBER('APS (2017)'!F139)=TRUE,'APS (2017)'!F139,"Missing")))</f>
        <v>1700</v>
      </c>
      <c r="G139" s="7"/>
      <c r="H139" s="7">
        <f>IF(ISNUMBER('APS (2019)'!H139)=TRUE,'APS (2019)'!H139,IF(ISNUMBER('APS (2018)'!H139)=TRUE,'APS (2018)'!H139,IF(ISNUMBER('APS (2017)'!H139)=TRUE,'APS (2017)'!H139,"Missing")))</f>
        <v>2600</v>
      </c>
      <c r="I139" s="7"/>
    </row>
    <row r="140" spans="1:9">
      <c r="A140" s="4" t="s">
        <v>146</v>
      </c>
      <c r="B140" s="7">
        <f>IF(ISNUMBER('APS (2019)'!B140)=TRUE,'APS (2019)'!B140,IF(ISNUMBER('APS (2018)'!B140)=TRUE,'APS (2018)'!B140,IF(ISNUMBER('APS (2017)'!B140)=TRUE,'APS (2017)'!B140,"Missing")))</f>
        <v>75800</v>
      </c>
      <c r="C140" s="7"/>
      <c r="D140" s="7">
        <f>IF(ISNUMBER('APS (2019)'!D140)=TRUE,'APS (2019)'!D140,IF(ISNUMBER('APS (2018)'!D140)=TRUE,'APS (2018)'!D140,IF(ISNUMBER('APS (2017)'!D140)=TRUE,'APS (2017)'!D140,"Missing")))</f>
        <v>52600</v>
      </c>
      <c r="E140" s="7"/>
      <c r="F140" s="7">
        <f>IF(ISNUMBER('APS (2019)'!F140)=TRUE,'APS (2019)'!F140,IF(ISNUMBER('APS (2018)'!F140)=TRUE,'APS (2018)'!F140,IF(ISNUMBER('APS (2017)'!F140)=TRUE,'APS (2017)'!F140,"Missing")))</f>
        <v>2100</v>
      </c>
      <c r="G140" s="7"/>
      <c r="H140" s="7">
        <f>IF(ISNUMBER('APS (2019)'!H140)=TRUE,'APS (2019)'!H140,IF(ISNUMBER('APS (2018)'!H140)=TRUE,'APS (2018)'!H140,IF(ISNUMBER('APS (2017)'!H140)=TRUE,'APS (2017)'!H140,"Missing")))</f>
        <v>3500</v>
      </c>
      <c r="I140" s="7"/>
    </row>
    <row r="141" spans="1:9">
      <c r="A141" s="4" t="s">
        <v>147</v>
      </c>
      <c r="B141" s="7">
        <f>IF(ISNUMBER('APS (2019)'!B141)=TRUE,'APS (2019)'!B141,IF(ISNUMBER('APS (2018)'!B141)=TRUE,'APS (2018)'!B141,IF(ISNUMBER('APS (2017)'!B141)=TRUE,'APS (2017)'!B141,"Missing")))</f>
        <v>69400</v>
      </c>
      <c r="C141" s="7"/>
      <c r="D141" s="7">
        <f>IF(ISNUMBER('APS (2019)'!D141)=TRUE,'APS (2019)'!D141,IF(ISNUMBER('APS (2018)'!D141)=TRUE,'APS (2018)'!D141,IF(ISNUMBER('APS (2017)'!D141)=TRUE,'APS (2017)'!D141,"Missing")))</f>
        <v>54900</v>
      </c>
      <c r="E141" s="7"/>
      <c r="F141" s="7">
        <f>IF(ISNUMBER('APS (2019)'!F141)=TRUE,'APS (2019)'!F141,IF(ISNUMBER('APS (2018)'!F141)=TRUE,'APS (2018)'!F141,IF(ISNUMBER('APS (2017)'!F141)=TRUE,'APS (2017)'!F141,"Missing")))</f>
        <v>4400</v>
      </c>
      <c r="G141" s="7"/>
      <c r="H141" s="7">
        <f>IF(ISNUMBER('APS (2019)'!H141)=TRUE,'APS (2019)'!H141,IF(ISNUMBER('APS (2018)'!H141)=TRUE,'APS (2018)'!H141,IF(ISNUMBER('APS (2017)'!H141)=TRUE,'APS (2017)'!H141,"Missing")))</f>
        <v>4700</v>
      </c>
      <c r="I141" s="7"/>
    </row>
    <row r="142" spans="1:9">
      <c r="A142" s="4" t="s">
        <v>148</v>
      </c>
      <c r="B142" s="7">
        <f>IF(ISNUMBER('APS (2019)'!B142)=TRUE,'APS (2019)'!B142,IF(ISNUMBER('APS (2018)'!B142)=TRUE,'APS (2018)'!B142,IF(ISNUMBER('APS (2017)'!B142)=TRUE,'APS (2017)'!B142,"Missing")))</f>
        <v>53300</v>
      </c>
      <c r="C142" s="7"/>
      <c r="D142" s="7">
        <f>IF(ISNUMBER('APS (2019)'!D142)=TRUE,'APS (2019)'!D142,IF(ISNUMBER('APS (2018)'!D142)=TRUE,'APS (2018)'!D142,IF(ISNUMBER('APS (2017)'!D142)=TRUE,'APS (2017)'!D142,"Missing")))</f>
        <v>43100</v>
      </c>
      <c r="E142" s="7"/>
      <c r="F142" s="7">
        <f>IF(ISNUMBER('APS (2019)'!F142)=TRUE,'APS (2019)'!F142,IF(ISNUMBER('APS (2018)'!F142)=TRUE,'APS (2018)'!F142,IF(ISNUMBER('APS (2017)'!F142)=TRUE,'APS (2017)'!F142,"Missing")))</f>
        <v>1600</v>
      </c>
      <c r="G142" s="7"/>
      <c r="H142" s="7">
        <f>IF(ISNUMBER('APS (2019)'!H142)=TRUE,'APS (2019)'!H142,IF(ISNUMBER('APS (2018)'!H142)=TRUE,'APS (2018)'!H142,IF(ISNUMBER('APS (2017)'!H142)=TRUE,'APS (2017)'!H142,"Missing")))</f>
        <v>1200</v>
      </c>
      <c r="I142" s="7"/>
    </row>
    <row r="143" spans="1:9">
      <c r="A143" s="4" t="s">
        <v>149</v>
      </c>
      <c r="B143" s="7">
        <f>IF(ISNUMBER('APS (2019)'!B143)=TRUE,'APS (2019)'!B143,IF(ISNUMBER('APS (2018)'!B143)=TRUE,'APS (2018)'!B143,IF(ISNUMBER('APS (2017)'!B143)=TRUE,'APS (2017)'!B143,"Missing")))</f>
        <v>75600</v>
      </c>
      <c r="C143" s="7"/>
      <c r="D143" s="7">
        <f>IF(ISNUMBER('APS (2019)'!D143)=TRUE,'APS (2019)'!D143,IF(ISNUMBER('APS (2018)'!D143)=TRUE,'APS (2018)'!D143,IF(ISNUMBER('APS (2017)'!D143)=TRUE,'APS (2017)'!D143,"Missing")))</f>
        <v>50400</v>
      </c>
      <c r="E143" s="7"/>
      <c r="F143" s="7">
        <f>IF(ISNUMBER('APS (2019)'!F143)=TRUE,'APS (2019)'!F143,IF(ISNUMBER('APS (2018)'!F143)=TRUE,'APS (2018)'!F143,IF(ISNUMBER('APS (2017)'!F143)=TRUE,'APS (2017)'!F143,"Missing")))</f>
        <v>2100</v>
      </c>
      <c r="G143" s="7"/>
      <c r="H143" s="7">
        <f>IF(ISNUMBER('APS (2019)'!H143)=TRUE,'APS (2019)'!H143,IF(ISNUMBER('APS (2018)'!H143)=TRUE,'APS (2018)'!H143,IF(ISNUMBER('APS (2017)'!H143)=TRUE,'APS (2017)'!H143,"Missing")))</f>
        <v>5400</v>
      </c>
      <c r="I143" s="7"/>
    </row>
    <row r="144" spans="1:9">
      <c r="A144" s="4" t="s">
        <v>150</v>
      </c>
      <c r="B144" s="7">
        <f>IF(ISNUMBER('APS (2019)'!B144)=TRUE,'APS (2019)'!B144,IF(ISNUMBER('APS (2018)'!B144)=TRUE,'APS (2018)'!B144,IF(ISNUMBER('APS (2017)'!B144)=TRUE,'APS (2017)'!B144,"Missing")))</f>
        <v>63300</v>
      </c>
      <c r="C144" s="7"/>
      <c r="D144" s="7">
        <f>IF(ISNUMBER('APS (2019)'!D144)=TRUE,'APS (2019)'!D144,IF(ISNUMBER('APS (2018)'!D144)=TRUE,'APS (2018)'!D144,IF(ISNUMBER('APS (2017)'!D144)=TRUE,'APS (2017)'!D144,"Missing")))</f>
        <v>51300</v>
      </c>
      <c r="E144" s="7"/>
      <c r="F144" s="7">
        <f>IF(ISNUMBER('APS (2019)'!F144)=TRUE,'APS (2019)'!F144,IF(ISNUMBER('APS (2018)'!F144)=TRUE,'APS (2018)'!F144,IF(ISNUMBER('APS (2017)'!F144)=TRUE,'APS (2017)'!F144,"Missing")))</f>
        <v>1400</v>
      </c>
      <c r="G144" s="7"/>
      <c r="H144" s="7">
        <f>IF(ISNUMBER('APS (2019)'!H144)=TRUE,'APS (2019)'!H144,IF(ISNUMBER('APS (2018)'!H144)=TRUE,'APS (2018)'!H144,IF(ISNUMBER('APS (2017)'!H144)=TRUE,'APS (2017)'!H144,"Missing")))</f>
        <v>2000</v>
      </c>
      <c r="I144" s="7"/>
    </row>
    <row r="145" spans="1:9">
      <c r="A145" s="4" t="s">
        <v>151</v>
      </c>
      <c r="B145" s="7">
        <f>IF(ISNUMBER('APS (2019)'!B145)=TRUE,'APS (2019)'!B145,IF(ISNUMBER('APS (2018)'!B145)=TRUE,'APS (2018)'!B145,IF(ISNUMBER('APS (2017)'!B145)=TRUE,'APS (2017)'!B145,"Missing")))</f>
        <v>70600</v>
      </c>
      <c r="C145" s="7"/>
      <c r="D145" s="7">
        <f>IF(ISNUMBER('APS (2019)'!D145)=TRUE,'APS (2019)'!D145,IF(ISNUMBER('APS (2018)'!D145)=TRUE,'APS (2018)'!D145,IF(ISNUMBER('APS (2017)'!D145)=TRUE,'APS (2017)'!D145,"Missing")))</f>
        <v>56900</v>
      </c>
      <c r="E145" s="7"/>
      <c r="F145" s="7">
        <f>IF(ISNUMBER('APS (2019)'!F145)=TRUE,'APS (2019)'!F145,IF(ISNUMBER('APS (2018)'!F145)=TRUE,'APS (2018)'!F145,IF(ISNUMBER('APS (2017)'!F145)=TRUE,'APS (2017)'!F145,"Missing")))</f>
        <v>1500</v>
      </c>
      <c r="G145" s="7"/>
      <c r="H145" s="7">
        <f>IF(ISNUMBER('APS (2019)'!H145)=TRUE,'APS (2019)'!H145,IF(ISNUMBER('APS (2018)'!H145)=TRUE,'APS (2018)'!H145,IF(ISNUMBER('APS (2017)'!H145)=TRUE,'APS (2017)'!H145,"Missing")))</f>
        <v>1900</v>
      </c>
      <c r="I145" s="7"/>
    </row>
    <row r="146" spans="1:9">
      <c r="A146" s="4" t="s">
        <v>152</v>
      </c>
      <c r="B146" s="7">
        <f>IF(ISNUMBER('APS (2019)'!B146)=TRUE,'APS (2019)'!B146,IF(ISNUMBER('APS (2018)'!B146)=TRUE,'APS (2018)'!B146,IF(ISNUMBER('APS (2017)'!B146)=TRUE,'APS (2017)'!B146,"Missing")))</f>
        <v>68100</v>
      </c>
      <c r="C146" s="7"/>
      <c r="D146" s="7">
        <f>IF(ISNUMBER('APS (2019)'!D146)=TRUE,'APS (2019)'!D146,IF(ISNUMBER('APS (2018)'!D146)=TRUE,'APS (2018)'!D146,IF(ISNUMBER('APS (2017)'!D146)=TRUE,'APS (2017)'!D146,"Missing")))</f>
        <v>54100</v>
      </c>
      <c r="E146" s="7"/>
      <c r="F146" s="7">
        <f>IF(ISNUMBER('APS (2019)'!F146)=TRUE,'APS (2019)'!F146,IF(ISNUMBER('APS (2018)'!F146)=TRUE,'APS (2018)'!F146,IF(ISNUMBER('APS (2017)'!F146)=TRUE,'APS (2017)'!F146,"Missing")))</f>
        <v>1800</v>
      </c>
      <c r="G146" s="7"/>
      <c r="H146" s="7">
        <f>IF(ISNUMBER('APS (2019)'!H146)=TRUE,'APS (2019)'!H146,IF(ISNUMBER('APS (2018)'!H146)=TRUE,'APS (2018)'!H146,IF(ISNUMBER('APS (2017)'!H146)=TRUE,'APS (2017)'!H146,"Missing")))</f>
        <v>5100</v>
      </c>
      <c r="I146" s="7"/>
    </row>
    <row r="147" spans="1:9">
      <c r="A147" s="4" t="s">
        <v>153</v>
      </c>
      <c r="B147" s="7">
        <f>IF(ISNUMBER('APS (2019)'!B147)=TRUE,'APS (2019)'!B147,IF(ISNUMBER('APS (2018)'!B147)=TRUE,'APS (2018)'!B147,IF(ISNUMBER('APS (2017)'!B147)=TRUE,'APS (2017)'!B147,"Missing")))</f>
        <v>62600</v>
      </c>
      <c r="C147" s="7"/>
      <c r="D147" s="7">
        <f>IF(ISNUMBER('APS (2019)'!D147)=TRUE,'APS (2019)'!D147,IF(ISNUMBER('APS (2018)'!D147)=TRUE,'APS (2018)'!D147,IF(ISNUMBER('APS (2017)'!D147)=TRUE,'APS (2017)'!D147,"Missing")))</f>
        <v>49100</v>
      </c>
      <c r="E147" s="7"/>
      <c r="F147" s="7">
        <f>IF(ISNUMBER('APS (2019)'!F147)=TRUE,'APS (2019)'!F147,IF(ISNUMBER('APS (2018)'!F147)=TRUE,'APS (2018)'!F147,IF(ISNUMBER('APS (2017)'!F147)=TRUE,'APS (2017)'!F147,"Missing")))</f>
        <v>2000</v>
      </c>
      <c r="G147" s="7"/>
      <c r="H147" s="7">
        <f>IF(ISNUMBER('APS (2019)'!H147)=TRUE,'APS (2019)'!H147,IF(ISNUMBER('APS (2018)'!H147)=TRUE,'APS (2018)'!H147,IF(ISNUMBER('APS (2017)'!H147)=TRUE,'APS (2017)'!H147,"Missing")))</f>
        <v>4400</v>
      </c>
      <c r="I147" s="7"/>
    </row>
    <row r="148" spans="1:9">
      <c r="A148" s="4" t="s">
        <v>154</v>
      </c>
      <c r="B148" s="7">
        <f>IF(ISNUMBER('APS (2019)'!B148)=TRUE,'APS (2019)'!B148,IF(ISNUMBER('APS (2018)'!B148)=TRUE,'APS (2018)'!B148,IF(ISNUMBER('APS (2017)'!B148)=TRUE,'APS (2017)'!B148,"Missing")))</f>
        <v>67100</v>
      </c>
      <c r="C148" s="7"/>
      <c r="D148" s="7">
        <f>IF(ISNUMBER('APS (2019)'!D148)=TRUE,'APS (2019)'!D148,IF(ISNUMBER('APS (2018)'!D148)=TRUE,'APS (2018)'!D148,IF(ISNUMBER('APS (2017)'!D148)=TRUE,'APS (2017)'!D148,"Missing")))</f>
        <v>55100</v>
      </c>
      <c r="E148" s="7"/>
      <c r="F148" s="7">
        <f>IF(ISNUMBER('APS (2019)'!F148)=TRUE,'APS (2019)'!F148,IF(ISNUMBER('APS (2018)'!F148)=TRUE,'APS (2018)'!F148,IF(ISNUMBER('APS (2017)'!F148)=TRUE,'APS (2017)'!F148,"Missing")))</f>
        <v>1400</v>
      </c>
      <c r="G148" s="7"/>
      <c r="H148" s="7">
        <f>IF(ISNUMBER('APS (2019)'!H148)=TRUE,'APS (2019)'!H148,IF(ISNUMBER('APS (2018)'!H148)=TRUE,'APS (2018)'!H148,IF(ISNUMBER('APS (2017)'!H148)=TRUE,'APS (2017)'!H148,"Missing")))</f>
        <v>2700</v>
      </c>
      <c r="I148" s="7"/>
    </row>
    <row r="149" spans="1:9">
      <c r="A149" s="4" t="s">
        <v>155</v>
      </c>
      <c r="B149" s="7">
        <f>IF(ISNUMBER('APS (2019)'!B149)=TRUE,'APS (2019)'!B149,IF(ISNUMBER('APS (2018)'!B149)=TRUE,'APS (2018)'!B149,IF(ISNUMBER('APS (2017)'!B149)=TRUE,'APS (2017)'!B149,"Missing")))</f>
        <v>59700</v>
      </c>
      <c r="C149" s="7"/>
      <c r="D149" s="7">
        <f>IF(ISNUMBER('APS (2019)'!D149)=TRUE,'APS (2019)'!D149,IF(ISNUMBER('APS (2018)'!D149)=TRUE,'APS (2018)'!D149,IF(ISNUMBER('APS (2017)'!D149)=TRUE,'APS (2017)'!D149,"Missing")))</f>
        <v>45100</v>
      </c>
      <c r="E149" s="7"/>
      <c r="F149" s="7">
        <f>IF(ISNUMBER('APS (2019)'!F149)=TRUE,'APS (2019)'!F149,IF(ISNUMBER('APS (2018)'!F149)=TRUE,'APS (2018)'!F149,IF(ISNUMBER('APS (2017)'!F149)=TRUE,'APS (2017)'!F149,"Missing")))</f>
        <v>1000</v>
      </c>
      <c r="G149" s="7"/>
      <c r="H149" s="7">
        <f>IF(ISNUMBER('APS (2019)'!H149)=TRUE,'APS (2019)'!H149,IF(ISNUMBER('APS (2018)'!H149)=TRUE,'APS (2018)'!H149,IF(ISNUMBER('APS (2017)'!H149)=TRUE,'APS (2017)'!H149,"Missing")))</f>
        <v>2900</v>
      </c>
      <c r="I149" s="7"/>
    </row>
    <row r="150" spans="1:9">
      <c r="A150" s="4" t="s">
        <v>156</v>
      </c>
      <c r="B150" s="7">
        <f>IF(ISNUMBER('APS (2019)'!B150)=TRUE,'APS (2019)'!B150,IF(ISNUMBER('APS (2018)'!B150)=TRUE,'APS (2018)'!B150,IF(ISNUMBER('APS (2017)'!B150)=TRUE,'APS (2017)'!B150,"Missing")))</f>
        <v>54500</v>
      </c>
      <c r="C150" s="7"/>
      <c r="D150" s="7">
        <f>IF(ISNUMBER('APS (2019)'!D150)=TRUE,'APS (2019)'!D150,IF(ISNUMBER('APS (2018)'!D150)=TRUE,'APS (2018)'!D150,IF(ISNUMBER('APS (2017)'!D150)=TRUE,'APS (2017)'!D150,"Missing")))</f>
        <v>41200</v>
      </c>
      <c r="E150" s="7"/>
      <c r="F150" s="7">
        <f>IF(ISNUMBER('APS (2019)'!F150)=TRUE,'APS (2019)'!F150,IF(ISNUMBER('APS (2018)'!F150)=TRUE,'APS (2018)'!F150,IF(ISNUMBER('APS (2017)'!F150)=TRUE,'APS (2017)'!F150,"Missing")))</f>
        <v>1500</v>
      </c>
      <c r="G150" s="7"/>
      <c r="H150" s="7">
        <f>IF(ISNUMBER('APS (2019)'!H150)=TRUE,'APS (2019)'!H150,IF(ISNUMBER('APS (2018)'!H150)=TRUE,'APS (2018)'!H150,IF(ISNUMBER('APS (2017)'!H150)=TRUE,'APS (2017)'!H150,"Missing")))</f>
        <v>3800</v>
      </c>
      <c r="I150" s="7"/>
    </row>
    <row r="151" spans="1:9">
      <c r="A151" s="4" t="s">
        <v>157</v>
      </c>
      <c r="B151" s="7">
        <f>IF(ISNUMBER('APS (2019)'!B151)=TRUE,'APS (2019)'!B151,IF(ISNUMBER('APS (2018)'!B151)=TRUE,'APS (2018)'!B151,IF(ISNUMBER('APS (2017)'!B151)=TRUE,'APS (2017)'!B151,"Missing")))</f>
        <v>58200</v>
      </c>
      <c r="C151" s="7"/>
      <c r="D151" s="7">
        <f>IF(ISNUMBER('APS (2019)'!D151)=TRUE,'APS (2019)'!D151,IF(ISNUMBER('APS (2018)'!D151)=TRUE,'APS (2018)'!D151,IF(ISNUMBER('APS (2017)'!D151)=TRUE,'APS (2017)'!D151,"Missing")))</f>
        <v>43800</v>
      </c>
      <c r="E151" s="7"/>
      <c r="F151" s="7">
        <f>IF(ISNUMBER('APS (2019)'!F151)=TRUE,'APS (2019)'!F151,IF(ISNUMBER('APS (2018)'!F151)=TRUE,'APS (2018)'!F151,IF(ISNUMBER('APS (2017)'!F151)=TRUE,'APS (2017)'!F151,"Missing")))</f>
        <v>4100</v>
      </c>
      <c r="G151" s="7"/>
      <c r="H151" s="7">
        <f>IF(ISNUMBER('APS (2019)'!H151)=TRUE,'APS (2019)'!H151,IF(ISNUMBER('APS (2018)'!H151)=TRUE,'APS (2018)'!H151,IF(ISNUMBER('APS (2017)'!H151)=TRUE,'APS (2017)'!H151,"Missing")))</f>
        <v>4200</v>
      </c>
      <c r="I151" s="7"/>
    </row>
    <row r="152" spans="1:9">
      <c r="A152" s="4" t="s">
        <v>158</v>
      </c>
      <c r="B152" s="7">
        <f>IF(ISNUMBER('APS (2019)'!B152)=TRUE,'APS (2019)'!B152,IF(ISNUMBER('APS (2018)'!B152)=TRUE,'APS (2018)'!B152,IF(ISNUMBER('APS (2017)'!B152)=TRUE,'APS (2017)'!B152,"Missing")))</f>
        <v>57600</v>
      </c>
      <c r="C152" s="7"/>
      <c r="D152" s="7">
        <f>IF(ISNUMBER('APS (2019)'!D152)=TRUE,'APS (2019)'!D152,IF(ISNUMBER('APS (2018)'!D152)=TRUE,'APS (2018)'!D152,IF(ISNUMBER('APS (2017)'!D152)=TRUE,'APS (2017)'!D152,"Missing")))</f>
        <v>47100</v>
      </c>
      <c r="E152" s="7"/>
      <c r="F152" s="7">
        <f>IF(ISNUMBER('APS (2019)'!F152)=TRUE,'APS (2019)'!F152,IF(ISNUMBER('APS (2018)'!F152)=TRUE,'APS (2018)'!F152,IF(ISNUMBER('APS (2017)'!F152)=TRUE,'APS (2017)'!F152,"Missing")))</f>
        <v>2200</v>
      </c>
      <c r="G152" s="7"/>
      <c r="H152" s="7">
        <f>IF(ISNUMBER('APS (2019)'!H152)=TRUE,'APS (2019)'!H152,IF(ISNUMBER('APS (2018)'!H152)=TRUE,'APS (2018)'!H152,IF(ISNUMBER('APS (2017)'!H152)=TRUE,'APS (2017)'!H152,"Missing")))</f>
        <v>1500</v>
      </c>
      <c r="I152" s="7"/>
    </row>
    <row r="153" spans="1:9">
      <c r="A153" s="4" t="s">
        <v>159</v>
      </c>
      <c r="B153" s="7">
        <f>IF(ISNUMBER('APS (2019)'!B153)=TRUE,'APS (2019)'!B153,IF(ISNUMBER('APS (2018)'!B153)=TRUE,'APS (2018)'!B153,IF(ISNUMBER('APS (2017)'!B153)=TRUE,'APS (2017)'!B153,"Missing")))</f>
        <v>53000</v>
      </c>
      <c r="C153" s="7"/>
      <c r="D153" s="7">
        <f>IF(ISNUMBER('APS (2019)'!D153)=TRUE,'APS (2019)'!D153,IF(ISNUMBER('APS (2018)'!D153)=TRUE,'APS (2018)'!D153,IF(ISNUMBER('APS (2017)'!D153)=TRUE,'APS (2017)'!D153,"Missing")))</f>
        <v>40100</v>
      </c>
      <c r="E153" s="7"/>
      <c r="F153" s="7">
        <f>IF(ISNUMBER('APS (2019)'!F153)=TRUE,'APS (2019)'!F153,IF(ISNUMBER('APS (2018)'!F153)=TRUE,'APS (2018)'!F153,IF(ISNUMBER('APS (2017)'!F153)=TRUE,'APS (2017)'!F153,"Missing")))</f>
        <v>2400</v>
      </c>
      <c r="G153" s="7"/>
      <c r="H153" s="7">
        <f>IF(ISNUMBER('APS (2019)'!H153)=TRUE,'APS (2019)'!H153,IF(ISNUMBER('APS (2018)'!H153)=TRUE,'APS (2018)'!H153,IF(ISNUMBER('APS (2017)'!H153)=TRUE,'APS (2017)'!H153,"Missing")))</f>
        <v>2900</v>
      </c>
      <c r="I153" s="7"/>
    </row>
    <row r="154" spans="1:9">
      <c r="A154" s="4" t="s">
        <v>160</v>
      </c>
      <c r="B154" s="7">
        <f>IF(ISNUMBER('APS (2019)'!B154)=TRUE,'APS (2019)'!B154,IF(ISNUMBER('APS (2018)'!B154)=TRUE,'APS (2018)'!B154,IF(ISNUMBER('APS (2017)'!B154)=TRUE,'APS (2017)'!B154,"Missing")))</f>
        <v>61500</v>
      </c>
      <c r="C154" s="7"/>
      <c r="D154" s="7">
        <f>IF(ISNUMBER('APS (2019)'!D154)=TRUE,'APS (2019)'!D154,IF(ISNUMBER('APS (2018)'!D154)=TRUE,'APS (2018)'!D154,IF(ISNUMBER('APS (2017)'!D154)=TRUE,'APS (2017)'!D154,"Missing")))</f>
        <v>47100</v>
      </c>
      <c r="E154" s="7"/>
      <c r="F154" s="7">
        <f>IF(ISNUMBER('APS (2019)'!F154)=TRUE,'APS (2019)'!F154,IF(ISNUMBER('APS (2018)'!F154)=TRUE,'APS (2018)'!F154,IF(ISNUMBER('APS (2017)'!F154)=TRUE,'APS (2017)'!F154,"Missing")))</f>
        <v>1300</v>
      </c>
      <c r="G154" s="7"/>
      <c r="H154" s="7">
        <f>IF(ISNUMBER('APS (2019)'!H154)=TRUE,'APS (2019)'!H154,IF(ISNUMBER('APS (2018)'!H154)=TRUE,'APS (2018)'!H154,IF(ISNUMBER('APS (2017)'!H154)=TRUE,'APS (2017)'!H154,"Missing")))</f>
        <v>2800</v>
      </c>
      <c r="I154" s="7"/>
    </row>
    <row r="155" spans="1:9">
      <c r="A155" s="4" t="s">
        <v>161</v>
      </c>
      <c r="B155" s="7">
        <f>IF(ISNUMBER('APS (2019)'!B155)=TRUE,'APS (2019)'!B155,IF(ISNUMBER('APS (2018)'!B155)=TRUE,'APS (2018)'!B155,IF(ISNUMBER('APS (2017)'!B155)=TRUE,'APS (2017)'!B155,"Missing")))</f>
        <v>80700</v>
      </c>
      <c r="C155" s="7"/>
      <c r="D155" s="7">
        <f>IF(ISNUMBER('APS (2019)'!D155)=TRUE,'APS (2019)'!D155,IF(ISNUMBER('APS (2018)'!D155)=TRUE,'APS (2018)'!D155,IF(ISNUMBER('APS (2017)'!D155)=TRUE,'APS (2017)'!D155,"Missing")))</f>
        <v>65100</v>
      </c>
      <c r="E155" s="7"/>
      <c r="F155" s="7">
        <f>IF(ISNUMBER('APS (2019)'!F155)=TRUE,'APS (2019)'!F155,IF(ISNUMBER('APS (2018)'!F155)=TRUE,'APS (2018)'!F155,IF(ISNUMBER('APS (2017)'!F155)=TRUE,'APS (2017)'!F155,"Missing")))</f>
        <v>2400</v>
      </c>
      <c r="G155" s="7"/>
      <c r="H155" s="7">
        <f>IF(ISNUMBER('APS (2019)'!H155)=TRUE,'APS (2019)'!H155,IF(ISNUMBER('APS (2018)'!H155)=TRUE,'APS (2018)'!H155,IF(ISNUMBER('APS (2017)'!H155)=TRUE,'APS (2017)'!H155,"Missing")))</f>
        <v>6000</v>
      </c>
      <c r="I155" s="7"/>
    </row>
    <row r="156" spans="1:9">
      <c r="A156" s="4" t="s">
        <v>162</v>
      </c>
      <c r="B156" s="7">
        <f>IF(ISNUMBER('APS (2019)'!B156)=TRUE,'APS (2019)'!B156,IF(ISNUMBER('APS (2018)'!B156)=TRUE,'APS (2018)'!B156,IF(ISNUMBER('APS (2017)'!B156)=TRUE,'APS (2017)'!B156,"Missing")))</f>
        <v>57000</v>
      </c>
      <c r="C156" s="7"/>
      <c r="D156" s="7">
        <f>IF(ISNUMBER('APS (2019)'!D156)=TRUE,'APS (2019)'!D156,IF(ISNUMBER('APS (2018)'!D156)=TRUE,'APS (2018)'!D156,IF(ISNUMBER('APS (2017)'!D156)=TRUE,'APS (2017)'!D156,"Missing")))</f>
        <v>41900</v>
      </c>
      <c r="E156" s="7"/>
      <c r="F156" s="7">
        <f>IF(ISNUMBER('APS (2019)'!F156)=TRUE,'APS (2019)'!F156,IF(ISNUMBER('APS (2018)'!F156)=TRUE,'APS (2018)'!F156,IF(ISNUMBER('APS (2017)'!F156)=TRUE,'APS (2017)'!F156,"Missing")))</f>
        <v>1400</v>
      </c>
      <c r="G156" s="7"/>
      <c r="H156" s="7">
        <f>IF(ISNUMBER('APS (2019)'!H156)=TRUE,'APS (2019)'!H156,IF(ISNUMBER('APS (2018)'!H156)=TRUE,'APS (2018)'!H156,IF(ISNUMBER('APS (2017)'!H156)=TRUE,'APS (2017)'!H156,"Missing")))</f>
        <v>3400</v>
      </c>
      <c r="I156" s="7"/>
    </row>
    <row r="157" spans="1:9">
      <c r="A157" s="4" t="s">
        <v>163</v>
      </c>
      <c r="B157" s="7">
        <f>IF(ISNUMBER('APS (2019)'!B157)=TRUE,'APS (2019)'!B157,IF(ISNUMBER('APS (2018)'!B157)=TRUE,'APS (2018)'!B157,IF(ISNUMBER('APS (2017)'!B157)=TRUE,'APS (2017)'!B157,"Missing")))</f>
        <v>67000</v>
      </c>
      <c r="C157" s="7"/>
      <c r="D157" s="7">
        <f>IF(ISNUMBER('APS (2019)'!D157)=TRUE,'APS (2019)'!D157,IF(ISNUMBER('APS (2018)'!D157)=TRUE,'APS (2018)'!D157,IF(ISNUMBER('APS (2017)'!D157)=TRUE,'APS (2017)'!D157,"Missing")))</f>
        <v>46900</v>
      </c>
      <c r="E157" s="7"/>
      <c r="F157" s="7">
        <f>IF(ISNUMBER('APS (2019)'!F157)=TRUE,'APS (2019)'!F157,IF(ISNUMBER('APS (2018)'!F157)=TRUE,'APS (2018)'!F157,IF(ISNUMBER('APS (2017)'!F157)=TRUE,'APS (2017)'!F157,"Missing")))</f>
        <v>4400</v>
      </c>
      <c r="G157" s="7"/>
      <c r="H157" s="7">
        <f>IF(ISNUMBER('APS (2019)'!H157)=TRUE,'APS (2019)'!H157,IF(ISNUMBER('APS (2018)'!H157)=TRUE,'APS (2018)'!H157,IF(ISNUMBER('APS (2017)'!H157)=TRUE,'APS (2017)'!H157,"Missing")))</f>
        <v>4300</v>
      </c>
      <c r="I157" s="7"/>
    </row>
    <row r="158" spans="1:9">
      <c r="A158" s="4" t="s">
        <v>164</v>
      </c>
      <c r="B158" s="7">
        <f>IF(ISNUMBER('APS (2019)'!B158)=TRUE,'APS (2019)'!B158,IF(ISNUMBER('APS (2018)'!B158)=TRUE,'APS (2018)'!B158,IF(ISNUMBER('APS (2017)'!B158)=TRUE,'APS (2017)'!B158,"Missing")))</f>
        <v>67800</v>
      </c>
      <c r="C158" s="7"/>
      <c r="D158" s="7">
        <f>IF(ISNUMBER('APS (2019)'!D158)=TRUE,'APS (2019)'!D158,IF(ISNUMBER('APS (2018)'!D158)=TRUE,'APS (2018)'!D158,IF(ISNUMBER('APS (2017)'!D158)=TRUE,'APS (2017)'!D158,"Missing")))</f>
        <v>58100</v>
      </c>
      <c r="E158" s="7"/>
      <c r="F158" s="7">
        <f>IF(ISNUMBER('APS (2019)'!F158)=TRUE,'APS (2019)'!F158,IF(ISNUMBER('APS (2018)'!F158)=TRUE,'APS (2018)'!F158,IF(ISNUMBER('APS (2017)'!F158)=TRUE,'APS (2017)'!F158,"Missing")))</f>
        <v>1800</v>
      </c>
      <c r="G158" s="7"/>
      <c r="H158" s="7">
        <f>IF(ISNUMBER('APS (2019)'!H158)=TRUE,'APS (2019)'!H158,IF(ISNUMBER('APS (2018)'!H158)=TRUE,'APS (2018)'!H158,IF(ISNUMBER('APS (2017)'!H158)=TRUE,'APS (2017)'!H158,"Missing")))</f>
        <v>1600</v>
      </c>
      <c r="I158" s="7"/>
    </row>
    <row r="159" spans="1:9">
      <c r="A159" s="4" t="s">
        <v>165</v>
      </c>
      <c r="B159" s="7">
        <f>IF(ISNUMBER('APS (2019)'!B159)=TRUE,'APS (2019)'!B159,IF(ISNUMBER('APS (2018)'!B159)=TRUE,'APS (2018)'!B159,IF(ISNUMBER('APS (2017)'!B159)=TRUE,'APS (2017)'!B159,"Missing")))</f>
        <v>71300</v>
      </c>
      <c r="C159" s="7"/>
      <c r="D159" s="7">
        <f>IF(ISNUMBER('APS (2019)'!D159)=TRUE,'APS (2019)'!D159,IF(ISNUMBER('APS (2018)'!D159)=TRUE,'APS (2018)'!D159,IF(ISNUMBER('APS (2017)'!D159)=TRUE,'APS (2017)'!D159,"Missing")))</f>
        <v>52800</v>
      </c>
      <c r="E159" s="7"/>
      <c r="F159" s="7">
        <f>IF(ISNUMBER('APS (2019)'!F159)=TRUE,'APS (2019)'!F159,IF(ISNUMBER('APS (2018)'!F159)=TRUE,'APS (2018)'!F159,IF(ISNUMBER('APS (2017)'!F159)=TRUE,'APS (2017)'!F159,"Missing")))</f>
        <v>1800</v>
      </c>
      <c r="G159" s="7"/>
      <c r="H159" s="7">
        <f>IF(ISNUMBER('APS (2019)'!H159)=TRUE,'APS (2019)'!H159,IF(ISNUMBER('APS (2018)'!H159)=TRUE,'APS (2018)'!H159,IF(ISNUMBER('APS (2017)'!H159)=TRUE,'APS (2017)'!H159,"Missing")))</f>
        <v>4000</v>
      </c>
      <c r="I159" s="7"/>
    </row>
    <row r="160" spans="1:9">
      <c r="A160" s="4" t="s">
        <v>166</v>
      </c>
      <c r="B160" s="7">
        <f>IF(ISNUMBER('APS (2019)'!B160)=TRUE,'APS (2019)'!B160,IF(ISNUMBER('APS (2018)'!B160)=TRUE,'APS (2018)'!B160,IF(ISNUMBER('APS (2017)'!B160)=TRUE,'APS (2017)'!B160,"Missing")))</f>
        <v>59700</v>
      </c>
      <c r="C160" s="7"/>
      <c r="D160" s="7">
        <f>IF(ISNUMBER('APS (2019)'!D160)=TRUE,'APS (2019)'!D160,IF(ISNUMBER('APS (2018)'!D160)=TRUE,'APS (2018)'!D160,IF(ISNUMBER('APS (2017)'!D160)=TRUE,'APS (2017)'!D160,"Missing")))</f>
        <v>49400</v>
      </c>
      <c r="E160" s="7"/>
      <c r="F160" s="7">
        <f>IF(ISNUMBER('APS (2019)'!F160)=TRUE,'APS (2019)'!F160,IF(ISNUMBER('APS (2018)'!F160)=TRUE,'APS (2018)'!F160,IF(ISNUMBER('APS (2017)'!F160)=TRUE,'APS (2017)'!F160,"Missing")))</f>
        <v>1600</v>
      </c>
      <c r="G160" s="7"/>
      <c r="H160" s="7">
        <f>IF(ISNUMBER('APS (2019)'!H160)=TRUE,'APS (2019)'!H160,IF(ISNUMBER('APS (2018)'!H160)=TRUE,'APS (2018)'!H160,IF(ISNUMBER('APS (2017)'!H160)=TRUE,'APS (2017)'!H160,"Missing")))</f>
        <v>1400</v>
      </c>
      <c r="I160" s="7"/>
    </row>
    <row r="161" spans="1:9">
      <c r="A161" s="4" t="s">
        <v>167</v>
      </c>
      <c r="B161" s="7">
        <f>IF(ISNUMBER('APS (2019)'!B161)=TRUE,'APS (2019)'!B161,IF(ISNUMBER('APS (2018)'!B161)=TRUE,'APS (2018)'!B161,IF(ISNUMBER('APS (2017)'!B161)=TRUE,'APS (2017)'!B161,"Missing")))</f>
        <v>61400</v>
      </c>
      <c r="C161" s="7"/>
      <c r="D161" s="7">
        <f>IF(ISNUMBER('APS (2019)'!D161)=TRUE,'APS (2019)'!D161,IF(ISNUMBER('APS (2018)'!D161)=TRUE,'APS (2018)'!D161,IF(ISNUMBER('APS (2017)'!D161)=TRUE,'APS (2017)'!D161,"Missing")))</f>
        <v>50000</v>
      </c>
      <c r="E161" s="7"/>
      <c r="F161" s="7">
        <f>IF(ISNUMBER('APS (2019)'!F161)=TRUE,'APS (2019)'!F161,IF(ISNUMBER('APS (2018)'!F161)=TRUE,'APS (2018)'!F161,IF(ISNUMBER('APS (2017)'!F161)=TRUE,'APS (2017)'!F161,"Missing")))</f>
        <v>3000</v>
      </c>
      <c r="G161" s="7"/>
      <c r="H161" s="7">
        <f>IF(ISNUMBER('APS (2019)'!H161)=TRUE,'APS (2019)'!H161,IF(ISNUMBER('APS (2018)'!H161)=TRUE,'APS (2018)'!H161,IF(ISNUMBER('APS (2017)'!H161)=TRUE,'APS (2017)'!H161,"Missing")))</f>
        <v>1400</v>
      </c>
      <c r="I161" s="7"/>
    </row>
    <row r="162" spans="1:9">
      <c r="A162" s="4" t="s">
        <v>168</v>
      </c>
      <c r="B162" s="7">
        <f>IF(ISNUMBER('APS (2019)'!B162)=TRUE,'APS (2019)'!B162,IF(ISNUMBER('APS (2018)'!B162)=TRUE,'APS (2018)'!B162,IF(ISNUMBER('APS (2017)'!B162)=TRUE,'APS (2017)'!B162,"Missing")))</f>
        <v>55900</v>
      </c>
      <c r="C162" s="7"/>
      <c r="D162" s="7">
        <f>IF(ISNUMBER('APS (2019)'!D162)=TRUE,'APS (2019)'!D162,IF(ISNUMBER('APS (2018)'!D162)=TRUE,'APS (2018)'!D162,IF(ISNUMBER('APS (2017)'!D162)=TRUE,'APS (2017)'!D162,"Missing")))</f>
        <v>45800</v>
      </c>
      <c r="E162" s="7"/>
      <c r="F162" s="7">
        <f>IF(ISNUMBER('APS (2019)'!F162)=TRUE,'APS (2019)'!F162,IF(ISNUMBER('APS (2018)'!F162)=TRUE,'APS (2018)'!F162,IF(ISNUMBER('APS (2017)'!F162)=TRUE,'APS (2017)'!F162,"Missing")))</f>
        <v>1000</v>
      </c>
      <c r="G162" s="7"/>
      <c r="H162" s="7">
        <f>IF(ISNUMBER('APS (2019)'!H162)=TRUE,'APS (2019)'!H162,IF(ISNUMBER('APS (2018)'!H162)=TRUE,'APS (2018)'!H162,IF(ISNUMBER('APS (2017)'!H162)=TRUE,'APS (2017)'!H162,"Missing")))</f>
        <v>2200</v>
      </c>
      <c r="I162" s="7"/>
    </row>
    <row r="163" spans="1:9">
      <c r="A163" s="4" t="s">
        <v>169</v>
      </c>
      <c r="B163" s="7">
        <f>IF(ISNUMBER('APS (2019)'!B163)=TRUE,'APS (2019)'!B163,IF(ISNUMBER('APS (2018)'!B163)=TRUE,'APS (2018)'!B163,IF(ISNUMBER('APS (2017)'!B163)=TRUE,'APS (2017)'!B163,"Missing")))</f>
        <v>60500</v>
      </c>
      <c r="C163" s="7"/>
      <c r="D163" s="7">
        <f>IF(ISNUMBER('APS (2019)'!D163)=TRUE,'APS (2019)'!D163,IF(ISNUMBER('APS (2018)'!D163)=TRUE,'APS (2018)'!D163,IF(ISNUMBER('APS (2017)'!D163)=TRUE,'APS (2017)'!D163,"Missing")))</f>
        <v>48400</v>
      </c>
      <c r="E163" s="7"/>
      <c r="F163" s="7">
        <f>IF(ISNUMBER('APS (2019)'!F163)=TRUE,'APS (2019)'!F163,IF(ISNUMBER('APS (2018)'!F163)=TRUE,'APS (2018)'!F163,IF(ISNUMBER('APS (2017)'!F163)=TRUE,'APS (2017)'!F163,"Missing")))</f>
        <v>2900</v>
      </c>
      <c r="G163" s="7"/>
      <c r="H163" s="7">
        <f>IF(ISNUMBER('APS (2019)'!H163)=TRUE,'APS (2019)'!H163,IF(ISNUMBER('APS (2018)'!H163)=TRUE,'APS (2018)'!H163,IF(ISNUMBER('APS (2017)'!H163)=TRUE,'APS (2017)'!H163,"Missing")))</f>
        <v>3600</v>
      </c>
      <c r="I163" s="7"/>
    </row>
    <row r="164" spans="1:9">
      <c r="A164" s="4" t="s">
        <v>170</v>
      </c>
      <c r="B164" s="7">
        <f>IF(ISNUMBER('APS (2019)'!B164)=TRUE,'APS (2019)'!B164,IF(ISNUMBER('APS (2018)'!B164)=TRUE,'APS (2018)'!B164,IF(ISNUMBER('APS (2017)'!B164)=TRUE,'APS (2017)'!B164,"Missing")))</f>
        <v>59400</v>
      </c>
      <c r="C164" s="7"/>
      <c r="D164" s="7">
        <f>IF(ISNUMBER('APS (2019)'!D164)=TRUE,'APS (2019)'!D164,IF(ISNUMBER('APS (2018)'!D164)=TRUE,'APS (2018)'!D164,IF(ISNUMBER('APS (2017)'!D164)=TRUE,'APS (2017)'!D164,"Missing")))</f>
        <v>46200</v>
      </c>
      <c r="E164" s="7"/>
      <c r="F164" s="7">
        <f>IF(ISNUMBER('APS (2019)'!F164)=TRUE,'APS (2019)'!F164,IF(ISNUMBER('APS (2018)'!F164)=TRUE,'APS (2018)'!F164,IF(ISNUMBER('APS (2017)'!F164)=TRUE,'APS (2017)'!F164,"Missing")))</f>
        <v>2300</v>
      </c>
      <c r="G164" s="7"/>
      <c r="H164" s="7">
        <f>IF(ISNUMBER('APS (2019)'!H164)=TRUE,'APS (2019)'!H164,IF(ISNUMBER('APS (2018)'!H164)=TRUE,'APS (2018)'!H164,IF(ISNUMBER('APS (2017)'!H164)=TRUE,'APS (2017)'!H164,"Missing")))</f>
        <v>2800</v>
      </c>
      <c r="I164" s="7"/>
    </row>
    <row r="165" spans="1:9">
      <c r="A165" s="4" t="s">
        <v>171</v>
      </c>
      <c r="B165" s="7">
        <f>IF(ISNUMBER('APS (2019)'!B165)=TRUE,'APS (2019)'!B165,IF(ISNUMBER('APS (2018)'!B165)=TRUE,'APS (2018)'!B165,IF(ISNUMBER('APS (2017)'!B165)=TRUE,'APS (2017)'!B165,"Missing")))</f>
        <v>74800</v>
      </c>
      <c r="C165" s="7"/>
      <c r="D165" s="7">
        <f>IF(ISNUMBER('APS (2019)'!D165)=TRUE,'APS (2019)'!D165,IF(ISNUMBER('APS (2018)'!D165)=TRUE,'APS (2018)'!D165,IF(ISNUMBER('APS (2017)'!D165)=TRUE,'APS (2017)'!D165,"Missing")))</f>
        <v>58900</v>
      </c>
      <c r="E165" s="7"/>
      <c r="F165" s="7">
        <f>IF(ISNUMBER('APS (2019)'!F165)=TRUE,'APS (2019)'!F165,IF(ISNUMBER('APS (2018)'!F165)=TRUE,'APS (2018)'!F165,IF(ISNUMBER('APS (2017)'!F165)=TRUE,'APS (2017)'!F165,"Missing")))</f>
        <v>2000</v>
      </c>
      <c r="G165" s="7"/>
      <c r="H165" s="7">
        <f>IF(ISNUMBER('APS (2019)'!H165)=TRUE,'APS (2019)'!H165,IF(ISNUMBER('APS (2018)'!H165)=TRUE,'APS (2018)'!H165,IF(ISNUMBER('APS (2017)'!H165)=TRUE,'APS (2017)'!H165,"Missing")))</f>
        <v>2600</v>
      </c>
      <c r="I165" s="7"/>
    </row>
    <row r="166" spans="1:9">
      <c r="A166" s="4" t="s">
        <v>172</v>
      </c>
      <c r="B166" s="7">
        <f>IF(ISNUMBER('APS (2019)'!B166)=TRUE,'APS (2019)'!B166,IF(ISNUMBER('APS (2018)'!B166)=TRUE,'APS (2018)'!B166,IF(ISNUMBER('APS (2017)'!B166)=TRUE,'APS (2017)'!B166,"Missing")))</f>
        <v>60200</v>
      </c>
      <c r="C166" s="7"/>
      <c r="D166" s="7">
        <f>IF(ISNUMBER('APS (2019)'!D166)=TRUE,'APS (2019)'!D166,IF(ISNUMBER('APS (2018)'!D166)=TRUE,'APS (2018)'!D166,IF(ISNUMBER('APS (2017)'!D166)=TRUE,'APS (2017)'!D166,"Missing")))</f>
        <v>49800</v>
      </c>
      <c r="E166" s="7"/>
      <c r="F166" s="7">
        <f>IF(ISNUMBER('APS (2019)'!F166)=TRUE,'APS (2019)'!F166,IF(ISNUMBER('APS (2018)'!F166)=TRUE,'APS (2018)'!F166,IF(ISNUMBER('APS (2017)'!F166)=TRUE,'APS (2017)'!F166,"Missing")))</f>
        <v>600</v>
      </c>
      <c r="G166" s="7"/>
      <c r="H166" s="7">
        <f>IF(ISNUMBER('APS (2019)'!H166)=TRUE,'APS (2019)'!H166,IF(ISNUMBER('APS (2018)'!H166)=TRUE,'APS (2018)'!H166,IF(ISNUMBER('APS (2017)'!H166)=TRUE,'APS (2017)'!H166,"Missing")))</f>
        <v>800</v>
      </c>
      <c r="I166" s="7"/>
    </row>
    <row r="167" spans="1:9">
      <c r="A167" s="4" t="s">
        <v>173</v>
      </c>
      <c r="B167" s="7">
        <f>IF(ISNUMBER('APS (2019)'!B167)=TRUE,'APS (2019)'!B167,IF(ISNUMBER('APS (2018)'!B167)=TRUE,'APS (2018)'!B167,IF(ISNUMBER('APS (2017)'!B167)=TRUE,'APS (2017)'!B167,"Missing")))</f>
        <v>49000</v>
      </c>
      <c r="C167" s="7"/>
      <c r="D167" s="7">
        <f>IF(ISNUMBER('APS (2019)'!D167)=TRUE,'APS (2019)'!D167,IF(ISNUMBER('APS (2018)'!D167)=TRUE,'APS (2018)'!D167,IF(ISNUMBER('APS (2017)'!D167)=TRUE,'APS (2017)'!D167,"Missing")))</f>
        <v>44500</v>
      </c>
      <c r="E167" s="7"/>
      <c r="F167" s="7" t="str">
        <f>IF(ISNUMBER('APS (2019)'!F167)=TRUE,'APS (2019)'!F167,IF(ISNUMBER('APS (2018)'!F167)=TRUE,'APS (2018)'!F167,IF(ISNUMBER('APS (2017)'!F167)=TRUE,'APS (2017)'!F167,"Missing")))</f>
        <v>Missing</v>
      </c>
      <c r="G167" s="7"/>
      <c r="H167" s="7">
        <f>IF(ISNUMBER('APS (2019)'!H167)=TRUE,'APS (2019)'!H167,IF(ISNUMBER('APS (2018)'!H167)=TRUE,'APS (2018)'!H167,IF(ISNUMBER('APS (2017)'!H167)=TRUE,'APS (2017)'!H167,"Missing")))</f>
        <v>1100</v>
      </c>
      <c r="I167" s="7"/>
    </row>
    <row r="168" spans="1:9">
      <c r="A168" s="4" t="s">
        <v>174</v>
      </c>
      <c r="B168" s="7">
        <f>IF(ISNUMBER('APS (2019)'!B168)=TRUE,'APS (2019)'!B168,IF(ISNUMBER('APS (2018)'!B168)=TRUE,'APS (2018)'!B168,IF(ISNUMBER('APS (2017)'!B168)=TRUE,'APS (2017)'!B168,"Missing")))</f>
        <v>64900</v>
      </c>
      <c r="C168" s="7"/>
      <c r="D168" s="7">
        <f>IF(ISNUMBER('APS (2019)'!D168)=TRUE,'APS (2019)'!D168,IF(ISNUMBER('APS (2018)'!D168)=TRUE,'APS (2018)'!D168,IF(ISNUMBER('APS (2017)'!D168)=TRUE,'APS (2017)'!D168,"Missing")))</f>
        <v>50500</v>
      </c>
      <c r="E168" s="7"/>
      <c r="F168" s="7">
        <f>IF(ISNUMBER('APS (2019)'!F168)=TRUE,'APS (2019)'!F168,IF(ISNUMBER('APS (2018)'!F168)=TRUE,'APS (2018)'!F168,IF(ISNUMBER('APS (2017)'!F168)=TRUE,'APS (2017)'!F168,"Missing")))</f>
        <v>1600</v>
      </c>
      <c r="G168" s="7"/>
      <c r="H168" s="7">
        <f>IF(ISNUMBER('APS (2019)'!H168)=TRUE,'APS (2019)'!H168,IF(ISNUMBER('APS (2018)'!H168)=TRUE,'APS (2018)'!H168,IF(ISNUMBER('APS (2017)'!H168)=TRUE,'APS (2017)'!H168,"Missing")))</f>
        <v>3900</v>
      </c>
      <c r="I168" s="7"/>
    </row>
    <row r="169" spans="1:9">
      <c r="A169" s="4" t="s">
        <v>175</v>
      </c>
      <c r="B169" s="7">
        <f>IF(ISNUMBER('APS (2019)'!B169)=TRUE,'APS (2019)'!B169,IF(ISNUMBER('APS (2018)'!B169)=TRUE,'APS (2018)'!B169,IF(ISNUMBER('APS (2017)'!B169)=TRUE,'APS (2017)'!B169,"Missing")))</f>
        <v>60100</v>
      </c>
      <c r="C169" s="7"/>
      <c r="D169" s="7">
        <f>IF(ISNUMBER('APS (2019)'!D169)=TRUE,'APS (2019)'!D169,IF(ISNUMBER('APS (2018)'!D169)=TRUE,'APS (2018)'!D169,IF(ISNUMBER('APS (2017)'!D169)=TRUE,'APS (2017)'!D169,"Missing")))</f>
        <v>49500</v>
      </c>
      <c r="E169" s="7"/>
      <c r="F169" s="7">
        <f>IF(ISNUMBER('APS (2019)'!F169)=TRUE,'APS (2019)'!F169,IF(ISNUMBER('APS (2018)'!F169)=TRUE,'APS (2018)'!F169,IF(ISNUMBER('APS (2017)'!F169)=TRUE,'APS (2017)'!F169,"Missing")))</f>
        <v>2400</v>
      </c>
      <c r="G169" s="7"/>
      <c r="H169" s="7">
        <f>IF(ISNUMBER('APS (2019)'!H169)=TRUE,'APS (2019)'!H169,IF(ISNUMBER('APS (2018)'!H169)=TRUE,'APS (2018)'!H169,IF(ISNUMBER('APS (2017)'!H169)=TRUE,'APS (2017)'!H169,"Missing")))</f>
        <v>1800</v>
      </c>
      <c r="I169" s="7"/>
    </row>
    <row r="170" spans="1:9">
      <c r="A170" s="4" t="s">
        <v>176</v>
      </c>
      <c r="B170" s="7">
        <f>IF(ISNUMBER('APS (2019)'!B170)=TRUE,'APS (2019)'!B170,IF(ISNUMBER('APS (2018)'!B170)=TRUE,'APS (2018)'!B170,IF(ISNUMBER('APS (2017)'!B170)=TRUE,'APS (2017)'!B170,"Missing")))</f>
        <v>60000</v>
      </c>
      <c r="C170" s="7"/>
      <c r="D170" s="7">
        <f>IF(ISNUMBER('APS (2019)'!D170)=TRUE,'APS (2019)'!D170,IF(ISNUMBER('APS (2018)'!D170)=TRUE,'APS (2018)'!D170,IF(ISNUMBER('APS (2017)'!D170)=TRUE,'APS (2017)'!D170,"Missing")))</f>
        <v>46300</v>
      </c>
      <c r="E170" s="7"/>
      <c r="F170" s="7">
        <f>IF(ISNUMBER('APS (2019)'!F170)=TRUE,'APS (2019)'!F170,IF(ISNUMBER('APS (2018)'!F170)=TRUE,'APS (2018)'!F170,IF(ISNUMBER('APS (2017)'!F170)=TRUE,'APS (2017)'!F170,"Missing")))</f>
        <v>1400</v>
      </c>
      <c r="G170" s="7"/>
      <c r="H170" s="7">
        <f>IF(ISNUMBER('APS (2019)'!H170)=TRUE,'APS (2019)'!H170,IF(ISNUMBER('APS (2018)'!H170)=TRUE,'APS (2018)'!H170,IF(ISNUMBER('APS (2017)'!H170)=TRUE,'APS (2017)'!H170,"Missing")))</f>
        <v>1900</v>
      </c>
      <c r="I170" s="7"/>
    </row>
    <row r="171" spans="1:9">
      <c r="A171" s="4" t="s">
        <v>177</v>
      </c>
      <c r="B171" s="7">
        <f>IF(ISNUMBER('APS (2019)'!B171)=TRUE,'APS (2019)'!B171,IF(ISNUMBER('APS (2018)'!B171)=TRUE,'APS (2018)'!B171,IF(ISNUMBER('APS (2017)'!B171)=TRUE,'APS (2017)'!B171,"Missing")))</f>
        <v>58900</v>
      </c>
      <c r="C171" s="7"/>
      <c r="D171" s="7">
        <f>IF(ISNUMBER('APS (2019)'!D171)=TRUE,'APS (2019)'!D171,IF(ISNUMBER('APS (2018)'!D171)=TRUE,'APS (2018)'!D171,IF(ISNUMBER('APS (2017)'!D171)=TRUE,'APS (2017)'!D171,"Missing")))</f>
        <v>44000</v>
      </c>
      <c r="E171" s="7"/>
      <c r="F171" s="7">
        <f>IF(ISNUMBER('APS (2019)'!F171)=TRUE,'APS (2019)'!F171,IF(ISNUMBER('APS (2018)'!F171)=TRUE,'APS (2018)'!F171,IF(ISNUMBER('APS (2017)'!F171)=TRUE,'APS (2017)'!F171,"Missing")))</f>
        <v>2300</v>
      </c>
      <c r="G171" s="7"/>
      <c r="H171" s="7">
        <f>IF(ISNUMBER('APS (2019)'!H171)=TRUE,'APS (2019)'!H171,IF(ISNUMBER('APS (2018)'!H171)=TRUE,'APS (2018)'!H171,IF(ISNUMBER('APS (2017)'!H171)=TRUE,'APS (2017)'!H171,"Missing")))</f>
        <v>4100</v>
      </c>
      <c r="I171" s="7"/>
    </row>
    <row r="172" spans="1:9">
      <c r="A172" s="4" t="s">
        <v>178</v>
      </c>
      <c r="B172" s="7">
        <f>IF(ISNUMBER('APS (2019)'!B172)=TRUE,'APS (2019)'!B172,IF(ISNUMBER('APS (2018)'!B172)=TRUE,'APS (2018)'!B172,IF(ISNUMBER('APS (2017)'!B172)=TRUE,'APS (2017)'!B172,"Missing")))</f>
        <v>63300</v>
      </c>
      <c r="C172" s="7"/>
      <c r="D172" s="7">
        <f>IF(ISNUMBER('APS (2019)'!D172)=TRUE,'APS (2019)'!D172,IF(ISNUMBER('APS (2018)'!D172)=TRUE,'APS (2018)'!D172,IF(ISNUMBER('APS (2017)'!D172)=TRUE,'APS (2017)'!D172,"Missing")))</f>
        <v>56400</v>
      </c>
      <c r="E172" s="7"/>
      <c r="F172" s="7">
        <f>IF(ISNUMBER('APS (2019)'!F172)=TRUE,'APS (2019)'!F172,IF(ISNUMBER('APS (2018)'!F172)=TRUE,'APS (2018)'!F172,IF(ISNUMBER('APS (2017)'!F172)=TRUE,'APS (2017)'!F172,"Missing")))</f>
        <v>1900</v>
      </c>
      <c r="G172" s="7"/>
      <c r="H172" s="7">
        <f>IF(ISNUMBER('APS (2019)'!H172)=TRUE,'APS (2019)'!H172,IF(ISNUMBER('APS (2018)'!H172)=TRUE,'APS (2018)'!H172,IF(ISNUMBER('APS (2017)'!H172)=TRUE,'APS (2017)'!H172,"Missing")))</f>
        <v>2000</v>
      </c>
      <c r="I172" s="7"/>
    </row>
    <row r="173" spans="1:9">
      <c r="A173" s="4" t="s">
        <v>179</v>
      </c>
      <c r="B173" s="7">
        <f>IF(ISNUMBER('APS (2019)'!B173)=TRUE,'APS (2019)'!B173,IF(ISNUMBER('APS (2018)'!B173)=TRUE,'APS (2018)'!B173,IF(ISNUMBER('APS (2017)'!B173)=TRUE,'APS (2017)'!B173,"Missing")))</f>
        <v>62400</v>
      </c>
      <c r="C173" s="7"/>
      <c r="D173" s="7">
        <f>IF(ISNUMBER('APS (2019)'!D173)=TRUE,'APS (2019)'!D173,IF(ISNUMBER('APS (2018)'!D173)=TRUE,'APS (2018)'!D173,IF(ISNUMBER('APS (2017)'!D173)=TRUE,'APS (2017)'!D173,"Missing")))</f>
        <v>50700</v>
      </c>
      <c r="E173" s="7"/>
      <c r="F173" s="7">
        <f>IF(ISNUMBER('APS (2019)'!F173)=TRUE,'APS (2019)'!F173,IF(ISNUMBER('APS (2018)'!F173)=TRUE,'APS (2018)'!F173,IF(ISNUMBER('APS (2017)'!F173)=TRUE,'APS (2017)'!F173,"Missing")))</f>
        <v>900</v>
      </c>
      <c r="G173" s="7"/>
      <c r="H173" s="7">
        <f>IF(ISNUMBER('APS (2019)'!H173)=TRUE,'APS (2019)'!H173,IF(ISNUMBER('APS (2018)'!H173)=TRUE,'APS (2018)'!H173,IF(ISNUMBER('APS (2017)'!H173)=TRUE,'APS (2017)'!H173,"Missing")))</f>
        <v>1700</v>
      </c>
      <c r="I173" s="7"/>
    </row>
    <row r="174" spans="1:9">
      <c r="A174" s="4" t="s">
        <v>180</v>
      </c>
      <c r="B174" s="7">
        <f>IF(ISNUMBER('APS (2019)'!B174)=TRUE,'APS (2019)'!B174,IF(ISNUMBER('APS (2018)'!B174)=TRUE,'APS (2018)'!B174,IF(ISNUMBER('APS (2017)'!B174)=TRUE,'APS (2017)'!B174,"Missing")))</f>
        <v>63100</v>
      </c>
      <c r="C174" s="7"/>
      <c r="D174" s="7">
        <f>IF(ISNUMBER('APS (2019)'!D174)=TRUE,'APS (2019)'!D174,IF(ISNUMBER('APS (2018)'!D174)=TRUE,'APS (2018)'!D174,IF(ISNUMBER('APS (2017)'!D174)=TRUE,'APS (2017)'!D174,"Missing")))</f>
        <v>54800</v>
      </c>
      <c r="E174" s="7"/>
      <c r="F174" s="7">
        <f>IF(ISNUMBER('APS (2019)'!F174)=TRUE,'APS (2019)'!F174,IF(ISNUMBER('APS (2018)'!F174)=TRUE,'APS (2018)'!F174,IF(ISNUMBER('APS (2017)'!F174)=TRUE,'APS (2017)'!F174,"Missing")))</f>
        <v>1800</v>
      </c>
      <c r="G174" s="7"/>
      <c r="H174" s="7">
        <f>IF(ISNUMBER('APS (2019)'!H174)=TRUE,'APS (2019)'!H174,IF(ISNUMBER('APS (2018)'!H174)=TRUE,'APS (2018)'!H174,IF(ISNUMBER('APS (2017)'!H174)=TRUE,'APS (2017)'!H174,"Missing")))</f>
        <v>3700</v>
      </c>
      <c r="I174" s="7"/>
    </row>
    <row r="175" spans="1:9">
      <c r="A175" s="4" t="s">
        <v>181</v>
      </c>
      <c r="B175" s="7">
        <f>IF(ISNUMBER('APS (2019)'!B175)=TRUE,'APS (2019)'!B175,IF(ISNUMBER('APS (2018)'!B175)=TRUE,'APS (2018)'!B175,IF(ISNUMBER('APS (2017)'!B175)=TRUE,'APS (2017)'!B175,"Missing")))</f>
        <v>59500</v>
      </c>
      <c r="C175" s="7"/>
      <c r="D175" s="7">
        <f>IF(ISNUMBER('APS (2019)'!D175)=TRUE,'APS (2019)'!D175,IF(ISNUMBER('APS (2018)'!D175)=TRUE,'APS (2018)'!D175,IF(ISNUMBER('APS (2017)'!D175)=TRUE,'APS (2017)'!D175,"Missing")))</f>
        <v>43500</v>
      </c>
      <c r="E175" s="7"/>
      <c r="F175" s="7">
        <f>IF(ISNUMBER('APS (2019)'!F175)=TRUE,'APS (2019)'!F175,IF(ISNUMBER('APS (2018)'!F175)=TRUE,'APS (2018)'!F175,IF(ISNUMBER('APS (2017)'!F175)=TRUE,'APS (2017)'!F175,"Missing")))</f>
        <v>4500</v>
      </c>
      <c r="G175" s="7"/>
      <c r="H175" s="7">
        <f>IF(ISNUMBER('APS (2019)'!H175)=TRUE,'APS (2019)'!H175,IF(ISNUMBER('APS (2018)'!H175)=TRUE,'APS (2018)'!H175,IF(ISNUMBER('APS (2017)'!H175)=TRUE,'APS (2017)'!H175,"Missing")))</f>
        <v>3300</v>
      </c>
      <c r="I175" s="7"/>
    </row>
    <row r="176" spans="1:9">
      <c r="A176" s="4" t="s">
        <v>182</v>
      </c>
      <c r="B176" s="7">
        <f>IF(ISNUMBER('APS (2019)'!B176)=TRUE,'APS (2019)'!B176,IF(ISNUMBER('APS (2018)'!B176)=TRUE,'APS (2018)'!B176,IF(ISNUMBER('APS (2017)'!B176)=TRUE,'APS (2017)'!B176,"Missing")))</f>
        <v>81200</v>
      </c>
      <c r="C176" s="7"/>
      <c r="D176" s="7">
        <f>IF(ISNUMBER('APS (2019)'!D176)=TRUE,'APS (2019)'!D176,IF(ISNUMBER('APS (2018)'!D176)=TRUE,'APS (2018)'!D176,IF(ISNUMBER('APS (2017)'!D176)=TRUE,'APS (2017)'!D176,"Missing")))</f>
        <v>69200</v>
      </c>
      <c r="E176" s="7"/>
      <c r="F176" s="7">
        <f>IF(ISNUMBER('APS (2019)'!F176)=TRUE,'APS (2019)'!F176,IF(ISNUMBER('APS (2018)'!F176)=TRUE,'APS (2018)'!F176,IF(ISNUMBER('APS (2017)'!F176)=TRUE,'APS (2017)'!F176,"Missing")))</f>
        <v>1700</v>
      </c>
      <c r="G176" s="7"/>
      <c r="H176" s="7">
        <f>IF(ISNUMBER('APS (2019)'!H176)=TRUE,'APS (2019)'!H176,IF(ISNUMBER('APS (2018)'!H176)=TRUE,'APS (2018)'!H176,IF(ISNUMBER('APS (2017)'!H176)=TRUE,'APS (2017)'!H176,"Missing")))</f>
        <v>4900</v>
      </c>
      <c r="I176" s="7"/>
    </row>
    <row r="177" spans="1:9">
      <c r="A177" s="4" t="s">
        <v>183</v>
      </c>
      <c r="B177" s="7">
        <f>IF(ISNUMBER('APS (2019)'!B177)=TRUE,'APS (2019)'!B177,IF(ISNUMBER('APS (2018)'!B177)=TRUE,'APS (2018)'!B177,IF(ISNUMBER('APS (2017)'!B177)=TRUE,'APS (2017)'!B177,"Missing")))</f>
        <v>55000</v>
      </c>
      <c r="C177" s="7"/>
      <c r="D177" s="7">
        <f>IF(ISNUMBER('APS (2019)'!D177)=TRUE,'APS (2019)'!D177,IF(ISNUMBER('APS (2018)'!D177)=TRUE,'APS (2018)'!D177,IF(ISNUMBER('APS (2017)'!D177)=TRUE,'APS (2017)'!D177,"Missing")))</f>
        <v>48800</v>
      </c>
      <c r="E177" s="7"/>
      <c r="F177" s="7">
        <f>IF(ISNUMBER('APS (2019)'!F177)=TRUE,'APS (2019)'!F177,IF(ISNUMBER('APS (2018)'!F177)=TRUE,'APS (2018)'!F177,IF(ISNUMBER('APS (2017)'!F177)=TRUE,'APS (2017)'!F177,"Missing")))</f>
        <v>2900</v>
      </c>
      <c r="G177" s="7"/>
      <c r="H177" s="7">
        <f>IF(ISNUMBER('APS (2019)'!H177)=TRUE,'APS (2019)'!H177,IF(ISNUMBER('APS (2018)'!H177)=TRUE,'APS (2018)'!H177,IF(ISNUMBER('APS (2017)'!H177)=TRUE,'APS (2017)'!H177,"Missing")))</f>
        <v>1400</v>
      </c>
      <c r="I177" s="7"/>
    </row>
    <row r="178" spans="1:9">
      <c r="A178" s="4" t="s">
        <v>184</v>
      </c>
      <c r="B178" s="7">
        <f>IF(ISNUMBER('APS (2019)'!B178)=TRUE,'APS (2019)'!B178,IF(ISNUMBER('APS (2018)'!B178)=TRUE,'APS (2018)'!B178,IF(ISNUMBER('APS (2017)'!B178)=TRUE,'APS (2017)'!B178,"Missing")))</f>
        <v>68500</v>
      </c>
      <c r="C178" s="7"/>
      <c r="D178" s="7">
        <f>IF(ISNUMBER('APS (2019)'!D178)=TRUE,'APS (2019)'!D178,IF(ISNUMBER('APS (2018)'!D178)=TRUE,'APS (2018)'!D178,IF(ISNUMBER('APS (2017)'!D178)=TRUE,'APS (2017)'!D178,"Missing")))</f>
        <v>53900</v>
      </c>
      <c r="E178" s="7"/>
      <c r="F178" s="7">
        <f>IF(ISNUMBER('APS (2019)'!F178)=TRUE,'APS (2019)'!F178,IF(ISNUMBER('APS (2018)'!F178)=TRUE,'APS (2018)'!F178,IF(ISNUMBER('APS (2017)'!F178)=TRUE,'APS (2017)'!F178,"Missing")))</f>
        <v>1700</v>
      </c>
      <c r="G178" s="7"/>
      <c r="H178" s="7">
        <f>IF(ISNUMBER('APS (2019)'!H178)=TRUE,'APS (2019)'!H178,IF(ISNUMBER('APS (2018)'!H178)=TRUE,'APS (2018)'!H178,IF(ISNUMBER('APS (2017)'!H178)=TRUE,'APS (2017)'!H178,"Missing")))</f>
        <v>6000</v>
      </c>
      <c r="I178" s="7"/>
    </row>
    <row r="179" spans="1:9">
      <c r="A179" s="4" t="s">
        <v>185</v>
      </c>
      <c r="B179" s="7">
        <f>IF(ISNUMBER('APS (2019)'!B179)=TRUE,'APS (2019)'!B179,IF(ISNUMBER('APS (2018)'!B179)=TRUE,'APS (2018)'!B179,IF(ISNUMBER('APS (2017)'!B179)=TRUE,'APS (2017)'!B179,"Missing")))</f>
        <v>63100</v>
      </c>
      <c r="C179" s="7"/>
      <c r="D179" s="7">
        <f>IF(ISNUMBER('APS (2019)'!D179)=TRUE,'APS (2019)'!D179,IF(ISNUMBER('APS (2018)'!D179)=TRUE,'APS (2018)'!D179,IF(ISNUMBER('APS (2017)'!D179)=TRUE,'APS (2017)'!D179,"Missing")))</f>
        <v>44000</v>
      </c>
      <c r="E179" s="7"/>
      <c r="F179" s="7">
        <f>IF(ISNUMBER('APS (2019)'!F179)=TRUE,'APS (2019)'!F179,IF(ISNUMBER('APS (2018)'!F179)=TRUE,'APS (2018)'!F179,IF(ISNUMBER('APS (2017)'!F179)=TRUE,'APS (2017)'!F179,"Missing")))</f>
        <v>2700</v>
      </c>
      <c r="G179" s="7"/>
      <c r="H179" s="7">
        <f>IF(ISNUMBER('APS (2019)'!H179)=TRUE,'APS (2019)'!H179,IF(ISNUMBER('APS (2018)'!H179)=TRUE,'APS (2018)'!H179,IF(ISNUMBER('APS (2017)'!H179)=TRUE,'APS (2017)'!H179,"Missing")))</f>
        <v>4300</v>
      </c>
      <c r="I179" s="7"/>
    </row>
    <row r="180" spans="1:9">
      <c r="A180" s="4" t="s">
        <v>186</v>
      </c>
      <c r="B180" s="7">
        <f>IF(ISNUMBER('APS (2019)'!B180)=TRUE,'APS (2019)'!B180,IF(ISNUMBER('APS (2018)'!B180)=TRUE,'APS (2018)'!B180,IF(ISNUMBER('APS (2017)'!B180)=TRUE,'APS (2017)'!B180,"Missing")))</f>
        <v>48200</v>
      </c>
      <c r="C180" s="7"/>
      <c r="D180" s="7">
        <f>IF(ISNUMBER('APS (2019)'!D180)=TRUE,'APS (2019)'!D180,IF(ISNUMBER('APS (2018)'!D180)=TRUE,'APS (2018)'!D180,IF(ISNUMBER('APS (2017)'!D180)=TRUE,'APS (2017)'!D180,"Missing")))</f>
        <v>38200</v>
      </c>
      <c r="E180" s="7"/>
      <c r="F180" s="7" t="str">
        <f>IF(ISNUMBER('APS (2019)'!F180)=TRUE,'APS (2019)'!F180,IF(ISNUMBER('APS (2018)'!F180)=TRUE,'APS (2018)'!F180,IF(ISNUMBER('APS (2017)'!F180)=TRUE,'APS (2017)'!F180,"Missing")))</f>
        <v>Missing</v>
      </c>
      <c r="G180" s="7"/>
      <c r="H180" s="7">
        <f>IF(ISNUMBER('APS (2019)'!H180)=TRUE,'APS (2019)'!H180,IF(ISNUMBER('APS (2018)'!H180)=TRUE,'APS (2018)'!H180,IF(ISNUMBER('APS (2017)'!H180)=TRUE,'APS (2017)'!H180,"Missing")))</f>
        <v>2000</v>
      </c>
      <c r="I180" s="7"/>
    </row>
    <row r="181" spans="1:9">
      <c r="A181" s="4" t="s">
        <v>187</v>
      </c>
      <c r="B181" s="7">
        <f>IF(ISNUMBER('APS (2019)'!B181)=TRUE,'APS (2019)'!B181,IF(ISNUMBER('APS (2018)'!B181)=TRUE,'APS (2018)'!B181,IF(ISNUMBER('APS (2017)'!B181)=TRUE,'APS (2017)'!B181,"Missing")))</f>
        <v>59400</v>
      </c>
      <c r="C181" s="7"/>
      <c r="D181" s="7">
        <f>IF(ISNUMBER('APS (2019)'!D181)=TRUE,'APS (2019)'!D181,IF(ISNUMBER('APS (2018)'!D181)=TRUE,'APS (2018)'!D181,IF(ISNUMBER('APS (2017)'!D181)=TRUE,'APS (2017)'!D181,"Missing")))</f>
        <v>49500</v>
      </c>
      <c r="E181" s="7"/>
      <c r="F181" s="7">
        <f>IF(ISNUMBER('APS (2019)'!F181)=TRUE,'APS (2019)'!F181,IF(ISNUMBER('APS (2018)'!F181)=TRUE,'APS (2018)'!F181,IF(ISNUMBER('APS (2017)'!F181)=TRUE,'APS (2017)'!F181,"Missing")))</f>
        <v>1900</v>
      </c>
      <c r="G181" s="7"/>
      <c r="H181" s="7">
        <f>IF(ISNUMBER('APS (2019)'!H181)=TRUE,'APS (2019)'!H181,IF(ISNUMBER('APS (2018)'!H181)=TRUE,'APS (2018)'!H181,IF(ISNUMBER('APS (2017)'!H181)=TRUE,'APS (2017)'!H181,"Missing")))</f>
        <v>2800</v>
      </c>
      <c r="I181" s="7"/>
    </row>
    <row r="182" spans="1:9">
      <c r="A182" s="4" t="s">
        <v>188</v>
      </c>
      <c r="B182" s="7">
        <f>IF(ISNUMBER('APS (2019)'!B182)=TRUE,'APS (2019)'!B182,IF(ISNUMBER('APS (2018)'!B182)=TRUE,'APS (2018)'!B182,IF(ISNUMBER('APS (2017)'!B182)=TRUE,'APS (2017)'!B182,"Missing")))</f>
        <v>53600</v>
      </c>
      <c r="C182" s="7"/>
      <c r="D182" s="7">
        <f>IF(ISNUMBER('APS (2019)'!D182)=TRUE,'APS (2019)'!D182,IF(ISNUMBER('APS (2018)'!D182)=TRUE,'APS (2018)'!D182,IF(ISNUMBER('APS (2017)'!D182)=TRUE,'APS (2017)'!D182,"Missing")))</f>
        <v>44900</v>
      </c>
      <c r="E182" s="7"/>
      <c r="F182" s="7">
        <f>IF(ISNUMBER('APS (2019)'!F182)=TRUE,'APS (2019)'!F182,IF(ISNUMBER('APS (2018)'!F182)=TRUE,'APS (2018)'!F182,IF(ISNUMBER('APS (2017)'!F182)=TRUE,'APS (2017)'!F182,"Missing")))</f>
        <v>1600</v>
      </c>
      <c r="G182" s="7"/>
      <c r="H182" s="7">
        <f>IF(ISNUMBER('APS (2019)'!H182)=TRUE,'APS (2019)'!H182,IF(ISNUMBER('APS (2018)'!H182)=TRUE,'APS (2018)'!H182,IF(ISNUMBER('APS (2017)'!H182)=TRUE,'APS (2017)'!H182,"Missing")))</f>
        <v>3800</v>
      </c>
      <c r="I182" s="7"/>
    </row>
    <row r="183" spans="1:9">
      <c r="A183" s="4" t="s">
        <v>189</v>
      </c>
      <c r="B183" s="7">
        <f>IF(ISNUMBER('APS (2019)'!B183)=TRUE,'APS (2019)'!B183,IF(ISNUMBER('APS (2018)'!B183)=TRUE,'APS (2018)'!B183,IF(ISNUMBER('APS (2017)'!B183)=TRUE,'APS (2017)'!B183,"Missing")))</f>
        <v>57900</v>
      </c>
      <c r="C183" s="7"/>
      <c r="D183" s="7">
        <f>IF(ISNUMBER('APS (2019)'!D183)=TRUE,'APS (2019)'!D183,IF(ISNUMBER('APS (2018)'!D183)=TRUE,'APS (2018)'!D183,IF(ISNUMBER('APS (2017)'!D183)=TRUE,'APS (2017)'!D183,"Missing")))</f>
        <v>47500</v>
      </c>
      <c r="E183" s="7"/>
      <c r="F183" s="7">
        <f>IF(ISNUMBER('APS (2019)'!F183)=TRUE,'APS (2019)'!F183,IF(ISNUMBER('APS (2018)'!F183)=TRUE,'APS (2018)'!F183,IF(ISNUMBER('APS (2017)'!F183)=TRUE,'APS (2017)'!F183,"Missing")))</f>
        <v>3000</v>
      </c>
      <c r="G183" s="7"/>
      <c r="H183" s="7">
        <f>IF(ISNUMBER('APS (2019)'!H183)=TRUE,'APS (2019)'!H183,IF(ISNUMBER('APS (2018)'!H183)=TRUE,'APS (2018)'!H183,IF(ISNUMBER('APS (2017)'!H183)=TRUE,'APS (2017)'!H183,"Missing")))</f>
        <v>1700</v>
      </c>
      <c r="I183" s="7"/>
    </row>
    <row r="184" spans="1:9">
      <c r="A184" s="4" t="s">
        <v>190</v>
      </c>
      <c r="B184" s="7">
        <f>IF(ISNUMBER('APS (2019)'!B184)=TRUE,'APS (2019)'!B184,IF(ISNUMBER('APS (2018)'!B184)=TRUE,'APS (2018)'!B184,IF(ISNUMBER('APS (2017)'!B184)=TRUE,'APS (2017)'!B184,"Missing")))</f>
        <v>62600</v>
      </c>
      <c r="C184" s="7"/>
      <c r="D184" s="7">
        <f>IF(ISNUMBER('APS (2019)'!D184)=TRUE,'APS (2019)'!D184,IF(ISNUMBER('APS (2018)'!D184)=TRUE,'APS (2018)'!D184,IF(ISNUMBER('APS (2017)'!D184)=TRUE,'APS (2017)'!D184,"Missing")))</f>
        <v>48900</v>
      </c>
      <c r="E184" s="7"/>
      <c r="F184" s="7">
        <f>IF(ISNUMBER('APS (2019)'!F184)=TRUE,'APS (2019)'!F184,IF(ISNUMBER('APS (2018)'!F184)=TRUE,'APS (2018)'!F184,IF(ISNUMBER('APS (2017)'!F184)=TRUE,'APS (2017)'!F184,"Missing")))</f>
        <v>3000</v>
      </c>
      <c r="G184" s="7"/>
      <c r="H184" s="7">
        <f>IF(ISNUMBER('APS (2019)'!H184)=TRUE,'APS (2019)'!H184,IF(ISNUMBER('APS (2018)'!H184)=TRUE,'APS (2018)'!H184,IF(ISNUMBER('APS (2017)'!H184)=TRUE,'APS (2017)'!H184,"Missing")))</f>
        <v>5200</v>
      </c>
      <c r="I184" s="7"/>
    </row>
    <row r="185" spans="1:9">
      <c r="A185" s="4" t="s">
        <v>191</v>
      </c>
      <c r="B185" s="7">
        <f>IF(ISNUMBER('APS (2019)'!B185)=TRUE,'APS (2019)'!B185,IF(ISNUMBER('APS (2018)'!B185)=TRUE,'APS (2018)'!B185,IF(ISNUMBER('APS (2017)'!B185)=TRUE,'APS (2017)'!B185,"Missing")))</f>
        <v>65600</v>
      </c>
      <c r="C185" s="7"/>
      <c r="D185" s="7">
        <f>IF(ISNUMBER('APS (2019)'!D185)=TRUE,'APS (2019)'!D185,IF(ISNUMBER('APS (2018)'!D185)=TRUE,'APS (2018)'!D185,IF(ISNUMBER('APS (2017)'!D185)=TRUE,'APS (2017)'!D185,"Missing")))</f>
        <v>55900</v>
      </c>
      <c r="E185" s="7"/>
      <c r="F185" s="7">
        <f>IF(ISNUMBER('APS (2019)'!F185)=TRUE,'APS (2019)'!F185,IF(ISNUMBER('APS (2018)'!F185)=TRUE,'APS (2018)'!F185,IF(ISNUMBER('APS (2017)'!F185)=TRUE,'APS (2017)'!F185,"Missing")))</f>
        <v>1900</v>
      </c>
      <c r="G185" s="7"/>
      <c r="H185" s="7">
        <f>IF(ISNUMBER('APS (2019)'!H185)=TRUE,'APS (2019)'!H185,IF(ISNUMBER('APS (2018)'!H185)=TRUE,'APS (2018)'!H185,IF(ISNUMBER('APS (2017)'!H185)=TRUE,'APS (2017)'!H185,"Missing")))</f>
        <v>3400</v>
      </c>
      <c r="I185" s="7"/>
    </row>
    <row r="186" spans="1:9">
      <c r="A186" s="4" t="s">
        <v>192</v>
      </c>
      <c r="B186" s="7">
        <f>IF(ISNUMBER('APS (2019)'!B186)=TRUE,'APS (2019)'!B186,IF(ISNUMBER('APS (2018)'!B186)=TRUE,'APS (2018)'!B186,IF(ISNUMBER('APS (2017)'!B186)=TRUE,'APS (2017)'!B186,"Missing")))</f>
        <v>57800</v>
      </c>
      <c r="C186" s="7"/>
      <c r="D186" s="7">
        <f>IF(ISNUMBER('APS (2019)'!D186)=TRUE,'APS (2019)'!D186,IF(ISNUMBER('APS (2018)'!D186)=TRUE,'APS (2018)'!D186,IF(ISNUMBER('APS (2017)'!D186)=TRUE,'APS (2017)'!D186,"Missing")))</f>
        <v>42800</v>
      </c>
      <c r="E186" s="7"/>
      <c r="F186" s="7">
        <f>IF(ISNUMBER('APS (2019)'!F186)=TRUE,'APS (2019)'!F186,IF(ISNUMBER('APS (2018)'!F186)=TRUE,'APS (2018)'!F186,IF(ISNUMBER('APS (2017)'!F186)=TRUE,'APS (2017)'!F186,"Missing")))</f>
        <v>1500</v>
      </c>
      <c r="G186" s="7"/>
      <c r="H186" s="7">
        <f>IF(ISNUMBER('APS (2019)'!H186)=TRUE,'APS (2019)'!H186,IF(ISNUMBER('APS (2018)'!H186)=TRUE,'APS (2018)'!H186,IF(ISNUMBER('APS (2017)'!H186)=TRUE,'APS (2017)'!H186,"Missing")))</f>
        <v>5000</v>
      </c>
      <c r="I186" s="7"/>
    </row>
    <row r="187" spans="1:9">
      <c r="A187" s="4" t="s">
        <v>193</v>
      </c>
      <c r="B187" s="7">
        <f>IF(ISNUMBER('APS (2019)'!B187)=TRUE,'APS (2019)'!B187,IF(ISNUMBER('APS (2018)'!B187)=TRUE,'APS (2018)'!B187,IF(ISNUMBER('APS (2017)'!B187)=TRUE,'APS (2017)'!B187,"Missing")))</f>
        <v>60900</v>
      </c>
      <c r="C187" s="7"/>
      <c r="D187" s="7">
        <f>IF(ISNUMBER('APS (2019)'!D187)=TRUE,'APS (2019)'!D187,IF(ISNUMBER('APS (2018)'!D187)=TRUE,'APS (2018)'!D187,IF(ISNUMBER('APS (2017)'!D187)=TRUE,'APS (2017)'!D187,"Missing")))</f>
        <v>47300</v>
      </c>
      <c r="E187" s="7"/>
      <c r="F187" s="7">
        <f>IF(ISNUMBER('APS (2019)'!F187)=TRUE,'APS (2019)'!F187,IF(ISNUMBER('APS (2018)'!F187)=TRUE,'APS (2018)'!F187,IF(ISNUMBER('APS (2017)'!F187)=TRUE,'APS (2017)'!F187,"Missing")))</f>
        <v>1500</v>
      </c>
      <c r="G187" s="7"/>
      <c r="H187" s="7">
        <f>IF(ISNUMBER('APS (2019)'!H187)=TRUE,'APS (2019)'!H187,IF(ISNUMBER('APS (2018)'!H187)=TRUE,'APS (2018)'!H187,IF(ISNUMBER('APS (2017)'!H187)=TRUE,'APS (2017)'!H187,"Missing")))</f>
        <v>2700</v>
      </c>
      <c r="I187" s="7"/>
    </row>
    <row r="188" spans="1:9">
      <c r="A188" s="4" t="s">
        <v>194</v>
      </c>
      <c r="B188" s="7">
        <f>IF(ISNUMBER('APS (2019)'!B188)=TRUE,'APS (2019)'!B188,IF(ISNUMBER('APS (2018)'!B188)=TRUE,'APS (2018)'!B188,IF(ISNUMBER('APS (2017)'!B188)=TRUE,'APS (2017)'!B188,"Missing")))</f>
        <v>79100</v>
      </c>
      <c r="C188" s="7"/>
      <c r="D188" s="7">
        <f>IF(ISNUMBER('APS (2019)'!D188)=TRUE,'APS (2019)'!D188,IF(ISNUMBER('APS (2018)'!D188)=TRUE,'APS (2018)'!D188,IF(ISNUMBER('APS (2017)'!D188)=TRUE,'APS (2017)'!D188,"Missing")))</f>
        <v>57000</v>
      </c>
      <c r="E188" s="7"/>
      <c r="F188" s="7">
        <f>IF(ISNUMBER('APS (2019)'!F188)=TRUE,'APS (2019)'!F188,IF(ISNUMBER('APS (2018)'!F188)=TRUE,'APS (2018)'!F188,IF(ISNUMBER('APS (2017)'!F188)=TRUE,'APS (2017)'!F188,"Missing")))</f>
        <v>2400</v>
      </c>
      <c r="G188" s="7"/>
      <c r="H188" s="7">
        <f>IF(ISNUMBER('APS (2019)'!H188)=TRUE,'APS (2019)'!H188,IF(ISNUMBER('APS (2018)'!H188)=TRUE,'APS (2018)'!H188,IF(ISNUMBER('APS (2017)'!H188)=TRUE,'APS (2017)'!H188,"Missing")))</f>
        <v>4700</v>
      </c>
      <c r="I188" s="7"/>
    </row>
    <row r="189" spans="1:9">
      <c r="A189" s="4" t="s">
        <v>195</v>
      </c>
      <c r="B189" s="7">
        <f>IF(ISNUMBER('APS (2019)'!B189)=TRUE,'APS (2019)'!B189,IF(ISNUMBER('APS (2018)'!B189)=TRUE,'APS (2018)'!B189,IF(ISNUMBER('APS (2017)'!B189)=TRUE,'APS (2017)'!B189,"Missing")))</f>
        <v>79400</v>
      </c>
      <c r="C189" s="7"/>
      <c r="D189" s="7">
        <f>IF(ISNUMBER('APS (2019)'!D189)=TRUE,'APS (2019)'!D189,IF(ISNUMBER('APS (2018)'!D189)=TRUE,'APS (2018)'!D189,IF(ISNUMBER('APS (2017)'!D189)=TRUE,'APS (2017)'!D189,"Missing")))</f>
        <v>56600</v>
      </c>
      <c r="E189" s="7"/>
      <c r="F189" s="7">
        <f>IF(ISNUMBER('APS (2019)'!F189)=TRUE,'APS (2019)'!F189,IF(ISNUMBER('APS (2018)'!F189)=TRUE,'APS (2018)'!F189,IF(ISNUMBER('APS (2017)'!F189)=TRUE,'APS (2017)'!F189,"Missing")))</f>
        <v>2000</v>
      </c>
      <c r="G189" s="7"/>
      <c r="H189" s="7">
        <f>IF(ISNUMBER('APS (2019)'!H189)=TRUE,'APS (2019)'!H189,IF(ISNUMBER('APS (2018)'!H189)=TRUE,'APS (2018)'!H189,IF(ISNUMBER('APS (2017)'!H189)=TRUE,'APS (2017)'!H189,"Missing")))</f>
        <v>6400</v>
      </c>
      <c r="I189" s="7"/>
    </row>
    <row r="190" spans="1:9">
      <c r="A190" s="4" t="s">
        <v>196</v>
      </c>
      <c r="B190" s="7">
        <f>IF(ISNUMBER('APS (2019)'!B190)=TRUE,'APS (2019)'!B190,IF(ISNUMBER('APS (2018)'!B190)=TRUE,'APS (2018)'!B190,IF(ISNUMBER('APS (2017)'!B190)=TRUE,'APS (2017)'!B190,"Missing")))</f>
        <v>77300</v>
      </c>
      <c r="C190" s="7"/>
      <c r="D190" s="7">
        <f>IF(ISNUMBER('APS (2019)'!D190)=TRUE,'APS (2019)'!D190,IF(ISNUMBER('APS (2018)'!D190)=TRUE,'APS (2018)'!D190,IF(ISNUMBER('APS (2017)'!D190)=TRUE,'APS (2017)'!D190,"Missing")))</f>
        <v>56800</v>
      </c>
      <c r="E190" s="7"/>
      <c r="F190" s="7">
        <f>IF(ISNUMBER('APS (2019)'!F190)=TRUE,'APS (2019)'!F190,IF(ISNUMBER('APS (2018)'!F190)=TRUE,'APS (2018)'!F190,IF(ISNUMBER('APS (2017)'!F190)=TRUE,'APS (2017)'!F190,"Missing")))</f>
        <v>5200</v>
      </c>
      <c r="G190" s="7"/>
      <c r="H190" s="7">
        <f>IF(ISNUMBER('APS (2019)'!H190)=TRUE,'APS (2019)'!H190,IF(ISNUMBER('APS (2018)'!H190)=TRUE,'APS (2018)'!H190,IF(ISNUMBER('APS (2017)'!H190)=TRUE,'APS (2017)'!H190,"Missing")))</f>
        <v>4300</v>
      </c>
      <c r="I190" s="7"/>
    </row>
    <row r="191" spans="1:9">
      <c r="A191" s="4" t="s">
        <v>197</v>
      </c>
      <c r="B191" s="7">
        <f>IF(ISNUMBER('APS (2019)'!B191)=TRUE,'APS (2019)'!B191,IF(ISNUMBER('APS (2018)'!B191)=TRUE,'APS (2018)'!B191,IF(ISNUMBER('APS (2017)'!B191)=TRUE,'APS (2017)'!B191,"Missing")))</f>
        <v>75100</v>
      </c>
      <c r="C191" s="7"/>
      <c r="D191" s="7">
        <f>IF(ISNUMBER('APS (2019)'!D191)=TRUE,'APS (2019)'!D191,IF(ISNUMBER('APS (2018)'!D191)=TRUE,'APS (2018)'!D191,IF(ISNUMBER('APS (2017)'!D191)=TRUE,'APS (2017)'!D191,"Missing")))</f>
        <v>57400</v>
      </c>
      <c r="E191" s="7"/>
      <c r="F191" s="7">
        <f>IF(ISNUMBER('APS (2019)'!F191)=TRUE,'APS (2019)'!F191,IF(ISNUMBER('APS (2018)'!F191)=TRUE,'APS (2018)'!F191,IF(ISNUMBER('APS (2017)'!F191)=TRUE,'APS (2017)'!F191,"Missing")))</f>
        <v>1500</v>
      </c>
      <c r="G191" s="7"/>
      <c r="H191" s="7">
        <f>IF(ISNUMBER('APS (2019)'!H191)=TRUE,'APS (2019)'!H191,IF(ISNUMBER('APS (2018)'!H191)=TRUE,'APS (2018)'!H191,IF(ISNUMBER('APS (2017)'!H191)=TRUE,'APS (2017)'!H191,"Missing")))</f>
        <v>4600</v>
      </c>
      <c r="I191" s="7"/>
    </row>
    <row r="192" spans="1:9">
      <c r="A192" s="4" t="s">
        <v>198</v>
      </c>
      <c r="B192" s="7">
        <f>IF(ISNUMBER('APS (2019)'!B192)=TRUE,'APS (2019)'!B192,IF(ISNUMBER('APS (2018)'!B192)=TRUE,'APS (2018)'!B192,IF(ISNUMBER('APS (2017)'!B192)=TRUE,'APS (2017)'!B192,"Missing")))</f>
        <v>70500</v>
      </c>
      <c r="C192" s="7"/>
      <c r="D192" s="7">
        <f>IF(ISNUMBER('APS (2019)'!D192)=TRUE,'APS (2019)'!D192,IF(ISNUMBER('APS (2018)'!D192)=TRUE,'APS (2018)'!D192,IF(ISNUMBER('APS (2017)'!D192)=TRUE,'APS (2017)'!D192,"Missing")))</f>
        <v>58000</v>
      </c>
      <c r="E192" s="7"/>
      <c r="F192" s="7">
        <f>IF(ISNUMBER('APS (2019)'!F192)=TRUE,'APS (2019)'!F192,IF(ISNUMBER('APS (2018)'!F192)=TRUE,'APS (2018)'!F192,IF(ISNUMBER('APS (2017)'!F192)=TRUE,'APS (2017)'!F192,"Missing")))</f>
        <v>4400</v>
      </c>
      <c r="G192" s="7"/>
      <c r="H192" s="7">
        <f>IF(ISNUMBER('APS (2019)'!H192)=TRUE,'APS (2019)'!H192,IF(ISNUMBER('APS (2018)'!H192)=TRUE,'APS (2018)'!H192,IF(ISNUMBER('APS (2017)'!H192)=TRUE,'APS (2017)'!H192,"Missing")))</f>
        <v>3500</v>
      </c>
      <c r="I192" s="7"/>
    </row>
    <row r="193" spans="1:9">
      <c r="A193" s="4" t="s">
        <v>199</v>
      </c>
      <c r="B193" s="7">
        <f>IF(ISNUMBER('APS (2019)'!B193)=TRUE,'APS (2019)'!B193,IF(ISNUMBER('APS (2018)'!B193)=TRUE,'APS (2018)'!B193,IF(ISNUMBER('APS (2017)'!B193)=TRUE,'APS (2017)'!B193,"Missing")))</f>
        <v>60400</v>
      </c>
      <c r="C193" s="7"/>
      <c r="D193" s="7">
        <f>IF(ISNUMBER('APS (2019)'!D193)=TRUE,'APS (2019)'!D193,IF(ISNUMBER('APS (2018)'!D193)=TRUE,'APS (2018)'!D193,IF(ISNUMBER('APS (2017)'!D193)=TRUE,'APS (2017)'!D193,"Missing")))</f>
        <v>44000</v>
      </c>
      <c r="E193" s="7"/>
      <c r="F193" s="7">
        <f>IF(ISNUMBER('APS (2019)'!F193)=TRUE,'APS (2019)'!F193,IF(ISNUMBER('APS (2018)'!F193)=TRUE,'APS (2018)'!F193,IF(ISNUMBER('APS (2017)'!F193)=TRUE,'APS (2017)'!F193,"Missing")))</f>
        <v>3600</v>
      </c>
      <c r="G193" s="7"/>
      <c r="H193" s="7">
        <f>IF(ISNUMBER('APS (2019)'!H193)=TRUE,'APS (2019)'!H193,IF(ISNUMBER('APS (2018)'!H193)=TRUE,'APS (2018)'!H193,IF(ISNUMBER('APS (2017)'!H193)=TRUE,'APS (2017)'!H193,"Missing")))</f>
        <v>3800</v>
      </c>
      <c r="I193" s="7"/>
    </row>
    <row r="194" spans="1:9">
      <c r="A194" s="4" t="s">
        <v>200</v>
      </c>
      <c r="B194" s="7">
        <f>IF(ISNUMBER('APS (2019)'!B194)=TRUE,'APS (2019)'!B194,IF(ISNUMBER('APS (2018)'!B194)=TRUE,'APS (2018)'!B194,IF(ISNUMBER('APS (2017)'!B194)=TRUE,'APS (2017)'!B194,"Missing")))</f>
        <v>66700</v>
      </c>
      <c r="C194" s="7"/>
      <c r="D194" s="7">
        <f>IF(ISNUMBER('APS (2019)'!D194)=TRUE,'APS (2019)'!D194,IF(ISNUMBER('APS (2018)'!D194)=TRUE,'APS (2018)'!D194,IF(ISNUMBER('APS (2017)'!D194)=TRUE,'APS (2017)'!D194,"Missing")))</f>
        <v>53000</v>
      </c>
      <c r="E194" s="7"/>
      <c r="F194" s="7">
        <f>IF(ISNUMBER('APS (2019)'!F194)=TRUE,'APS (2019)'!F194,IF(ISNUMBER('APS (2018)'!F194)=TRUE,'APS (2018)'!F194,IF(ISNUMBER('APS (2017)'!F194)=TRUE,'APS (2017)'!F194,"Missing")))</f>
        <v>3800</v>
      </c>
      <c r="G194" s="7"/>
      <c r="H194" s="7">
        <f>IF(ISNUMBER('APS (2019)'!H194)=TRUE,'APS (2019)'!H194,IF(ISNUMBER('APS (2018)'!H194)=TRUE,'APS (2018)'!H194,IF(ISNUMBER('APS (2017)'!H194)=TRUE,'APS (2017)'!H194,"Missing")))</f>
        <v>5000</v>
      </c>
      <c r="I194" s="7"/>
    </row>
    <row r="195" spans="1:9">
      <c r="A195" s="4" t="s">
        <v>201</v>
      </c>
      <c r="B195" s="7">
        <f>IF(ISNUMBER('APS (2019)'!B195)=TRUE,'APS (2019)'!B195,IF(ISNUMBER('APS (2018)'!B195)=TRUE,'APS (2018)'!B195,IF(ISNUMBER('APS (2017)'!B195)=TRUE,'APS (2017)'!B195,"Missing")))</f>
        <v>61300</v>
      </c>
      <c r="C195" s="7"/>
      <c r="D195" s="7">
        <f>IF(ISNUMBER('APS (2019)'!D195)=TRUE,'APS (2019)'!D195,IF(ISNUMBER('APS (2018)'!D195)=TRUE,'APS (2018)'!D195,IF(ISNUMBER('APS (2017)'!D195)=TRUE,'APS (2017)'!D195,"Missing")))</f>
        <v>49000</v>
      </c>
      <c r="E195" s="7"/>
      <c r="F195" s="7">
        <f>IF(ISNUMBER('APS (2019)'!F195)=TRUE,'APS (2019)'!F195,IF(ISNUMBER('APS (2018)'!F195)=TRUE,'APS (2018)'!F195,IF(ISNUMBER('APS (2017)'!F195)=TRUE,'APS (2017)'!F195,"Missing")))</f>
        <v>1900</v>
      </c>
      <c r="G195" s="7"/>
      <c r="H195" s="7">
        <f>IF(ISNUMBER('APS (2019)'!H195)=TRUE,'APS (2019)'!H195,IF(ISNUMBER('APS (2018)'!H195)=TRUE,'APS (2018)'!H195,IF(ISNUMBER('APS (2017)'!H195)=TRUE,'APS (2017)'!H195,"Missing")))</f>
        <v>2000</v>
      </c>
      <c r="I195" s="7"/>
    </row>
    <row r="196" spans="1:9">
      <c r="A196" s="4" t="s">
        <v>202</v>
      </c>
      <c r="B196" s="7">
        <f>IF(ISNUMBER('APS (2019)'!B196)=TRUE,'APS (2019)'!B196,IF(ISNUMBER('APS (2018)'!B196)=TRUE,'APS (2018)'!B196,IF(ISNUMBER('APS (2017)'!B196)=TRUE,'APS (2017)'!B196,"Missing")))</f>
        <v>66600</v>
      </c>
      <c r="C196" s="7"/>
      <c r="D196" s="7">
        <f>IF(ISNUMBER('APS (2019)'!D196)=TRUE,'APS (2019)'!D196,IF(ISNUMBER('APS (2018)'!D196)=TRUE,'APS (2018)'!D196,IF(ISNUMBER('APS (2017)'!D196)=TRUE,'APS (2017)'!D196,"Missing")))</f>
        <v>54400</v>
      </c>
      <c r="E196" s="7"/>
      <c r="F196" s="7">
        <f>IF(ISNUMBER('APS (2019)'!F196)=TRUE,'APS (2019)'!F196,IF(ISNUMBER('APS (2018)'!F196)=TRUE,'APS (2018)'!F196,IF(ISNUMBER('APS (2017)'!F196)=TRUE,'APS (2017)'!F196,"Missing")))</f>
        <v>1900</v>
      </c>
      <c r="G196" s="7"/>
      <c r="H196" s="7">
        <f>IF(ISNUMBER('APS (2019)'!H196)=TRUE,'APS (2019)'!H196,IF(ISNUMBER('APS (2018)'!H196)=TRUE,'APS (2018)'!H196,IF(ISNUMBER('APS (2017)'!H196)=TRUE,'APS (2017)'!H196,"Missing")))</f>
        <v>1900</v>
      </c>
      <c r="I196" s="7"/>
    </row>
    <row r="197" spans="1:9">
      <c r="A197" s="4" t="s">
        <v>203</v>
      </c>
      <c r="B197" s="7">
        <f>IF(ISNUMBER('APS (2019)'!B197)=TRUE,'APS (2019)'!B197,IF(ISNUMBER('APS (2018)'!B197)=TRUE,'APS (2018)'!B197,IF(ISNUMBER('APS (2017)'!B197)=TRUE,'APS (2017)'!B197,"Missing")))</f>
        <v>53100</v>
      </c>
      <c r="C197" s="7"/>
      <c r="D197" s="7">
        <f>IF(ISNUMBER('APS (2019)'!D197)=TRUE,'APS (2019)'!D197,IF(ISNUMBER('APS (2018)'!D197)=TRUE,'APS (2018)'!D197,IF(ISNUMBER('APS (2017)'!D197)=TRUE,'APS (2017)'!D197,"Missing")))</f>
        <v>41800</v>
      </c>
      <c r="E197" s="7"/>
      <c r="F197" s="7">
        <f>IF(ISNUMBER('APS (2019)'!F197)=TRUE,'APS (2019)'!F197,IF(ISNUMBER('APS (2018)'!F197)=TRUE,'APS (2018)'!F197,IF(ISNUMBER('APS (2017)'!F197)=TRUE,'APS (2017)'!F197,"Missing")))</f>
        <v>2500</v>
      </c>
      <c r="G197" s="7"/>
      <c r="H197" s="7">
        <f>IF(ISNUMBER('APS (2019)'!H197)=TRUE,'APS (2019)'!H197,IF(ISNUMBER('APS (2018)'!H197)=TRUE,'APS (2018)'!H197,IF(ISNUMBER('APS (2017)'!H197)=TRUE,'APS (2017)'!H197,"Missing")))</f>
        <v>2600</v>
      </c>
      <c r="I197" s="7"/>
    </row>
    <row r="198" spans="1:9">
      <c r="A198" s="4" t="s">
        <v>204</v>
      </c>
      <c r="B198" s="7">
        <f>IF(ISNUMBER('APS (2019)'!B198)=TRUE,'APS (2019)'!B198,IF(ISNUMBER('APS (2018)'!B198)=TRUE,'APS (2018)'!B198,IF(ISNUMBER('APS (2017)'!B198)=TRUE,'APS (2017)'!B198,"Missing")))</f>
        <v>63900</v>
      </c>
      <c r="C198" s="7"/>
      <c r="D198" s="7">
        <f>IF(ISNUMBER('APS (2019)'!D198)=TRUE,'APS (2019)'!D198,IF(ISNUMBER('APS (2018)'!D198)=TRUE,'APS (2018)'!D198,IF(ISNUMBER('APS (2017)'!D198)=TRUE,'APS (2017)'!D198,"Missing")))</f>
        <v>47000</v>
      </c>
      <c r="E198" s="7"/>
      <c r="F198" s="7">
        <f>IF(ISNUMBER('APS (2019)'!F198)=TRUE,'APS (2019)'!F198,IF(ISNUMBER('APS (2018)'!F198)=TRUE,'APS (2018)'!F198,IF(ISNUMBER('APS (2017)'!F198)=TRUE,'APS (2017)'!F198,"Missing")))</f>
        <v>3500</v>
      </c>
      <c r="G198" s="7"/>
      <c r="H198" s="7">
        <f>IF(ISNUMBER('APS (2019)'!H198)=TRUE,'APS (2019)'!H198,IF(ISNUMBER('APS (2018)'!H198)=TRUE,'APS (2018)'!H198,IF(ISNUMBER('APS (2017)'!H198)=TRUE,'APS (2017)'!H198,"Missing")))</f>
        <v>5100</v>
      </c>
      <c r="I198" s="7"/>
    </row>
    <row r="199" spans="1:9">
      <c r="A199" s="4" t="s">
        <v>205</v>
      </c>
      <c r="B199" s="7">
        <f>IF(ISNUMBER('APS (2019)'!B199)=TRUE,'APS (2019)'!B199,IF(ISNUMBER('APS (2018)'!B199)=TRUE,'APS (2018)'!B199,IF(ISNUMBER('APS (2017)'!B199)=TRUE,'APS (2017)'!B199,"Missing")))</f>
        <v>51700</v>
      </c>
      <c r="C199" s="7"/>
      <c r="D199" s="7">
        <f>IF(ISNUMBER('APS (2019)'!D199)=TRUE,'APS (2019)'!D199,IF(ISNUMBER('APS (2018)'!D199)=TRUE,'APS (2018)'!D199,IF(ISNUMBER('APS (2017)'!D199)=TRUE,'APS (2017)'!D199,"Missing")))</f>
        <v>42700</v>
      </c>
      <c r="E199" s="7"/>
      <c r="F199" s="7">
        <f>IF(ISNUMBER('APS (2019)'!F199)=TRUE,'APS (2019)'!F199,IF(ISNUMBER('APS (2018)'!F199)=TRUE,'APS (2018)'!F199,IF(ISNUMBER('APS (2017)'!F199)=TRUE,'APS (2017)'!F199,"Missing")))</f>
        <v>4100</v>
      </c>
      <c r="G199" s="7"/>
      <c r="H199" s="7">
        <f>IF(ISNUMBER('APS (2019)'!H199)=TRUE,'APS (2019)'!H199,IF(ISNUMBER('APS (2018)'!H199)=TRUE,'APS (2018)'!H199,IF(ISNUMBER('APS (2017)'!H199)=TRUE,'APS (2017)'!H199,"Missing")))</f>
        <v>4500</v>
      </c>
      <c r="I199" s="7"/>
    </row>
    <row r="200" spans="1:9">
      <c r="A200" s="4" t="s">
        <v>206</v>
      </c>
      <c r="B200" s="7">
        <f>IF(ISNUMBER('APS (2019)'!B200)=TRUE,'APS (2019)'!B200,IF(ISNUMBER('APS (2018)'!B200)=TRUE,'APS (2018)'!B200,IF(ISNUMBER('APS (2017)'!B200)=TRUE,'APS (2017)'!B200,"Missing")))</f>
        <v>68900</v>
      </c>
      <c r="C200" s="7"/>
      <c r="D200" s="7">
        <f>IF(ISNUMBER('APS (2019)'!D200)=TRUE,'APS (2019)'!D200,IF(ISNUMBER('APS (2018)'!D200)=TRUE,'APS (2018)'!D200,IF(ISNUMBER('APS (2017)'!D200)=TRUE,'APS (2017)'!D200,"Missing")))</f>
        <v>56400</v>
      </c>
      <c r="E200" s="7"/>
      <c r="F200" s="7">
        <f>IF(ISNUMBER('APS (2019)'!F200)=TRUE,'APS (2019)'!F200,IF(ISNUMBER('APS (2018)'!F200)=TRUE,'APS (2018)'!F200,IF(ISNUMBER('APS (2017)'!F200)=TRUE,'APS (2017)'!F200,"Missing")))</f>
        <v>1800</v>
      </c>
      <c r="G200" s="7"/>
      <c r="H200" s="7">
        <f>IF(ISNUMBER('APS (2019)'!H200)=TRUE,'APS (2019)'!H200,IF(ISNUMBER('APS (2018)'!H200)=TRUE,'APS (2018)'!H200,IF(ISNUMBER('APS (2017)'!H200)=TRUE,'APS (2017)'!H200,"Missing")))</f>
        <v>3200</v>
      </c>
      <c r="I200" s="7"/>
    </row>
    <row r="201" spans="1:9">
      <c r="A201" s="4" t="s">
        <v>207</v>
      </c>
      <c r="B201" s="7">
        <f>IF(ISNUMBER('APS (2019)'!B201)=TRUE,'APS (2019)'!B201,IF(ISNUMBER('APS (2018)'!B201)=TRUE,'APS (2018)'!B201,IF(ISNUMBER('APS (2017)'!B201)=TRUE,'APS (2017)'!B201,"Missing")))</f>
        <v>67500</v>
      </c>
      <c r="C201" s="7"/>
      <c r="D201" s="7">
        <f>IF(ISNUMBER('APS (2019)'!D201)=TRUE,'APS (2019)'!D201,IF(ISNUMBER('APS (2018)'!D201)=TRUE,'APS (2018)'!D201,IF(ISNUMBER('APS (2017)'!D201)=TRUE,'APS (2017)'!D201,"Missing")))</f>
        <v>49700</v>
      </c>
      <c r="E201" s="7"/>
      <c r="F201" s="7">
        <f>IF(ISNUMBER('APS (2019)'!F201)=TRUE,'APS (2019)'!F201,IF(ISNUMBER('APS (2018)'!F201)=TRUE,'APS (2018)'!F201,IF(ISNUMBER('APS (2017)'!F201)=TRUE,'APS (2017)'!F201,"Missing")))</f>
        <v>3600</v>
      </c>
      <c r="G201" s="7"/>
      <c r="H201" s="7">
        <f>IF(ISNUMBER('APS (2019)'!H201)=TRUE,'APS (2019)'!H201,IF(ISNUMBER('APS (2018)'!H201)=TRUE,'APS (2018)'!H201,IF(ISNUMBER('APS (2017)'!H201)=TRUE,'APS (2017)'!H201,"Missing")))</f>
        <v>4300</v>
      </c>
      <c r="I201" s="7"/>
    </row>
    <row r="202" spans="1:9">
      <c r="A202" s="4" t="s">
        <v>208</v>
      </c>
      <c r="B202" s="7">
        <f>IF(ISNUMBER('APS (2019)'!B202)=TRUE,'APS (2019)'!B202,IF(ISNUMBER('APS (2018)'!B202)=TRUE,'APS (2018)'!B202,IF(ISNUMBER('APS (2017)'!B202)=TRUE,'APS (2017)'!B202,"Missing")))</f>
        <v>70000</v>
      </c>
      <c r="C202" s="7"/>
      <c r="D202" s="7">
        <f>IF(ISNUMBER('APS (2019)'!D202)=TRUE,'APS (2019)'!D202,IF(ISNUMBER('APS (2018)'!D202)=TRUE,'APS (2018)'!D202,IF(ISNUMBER('APS (2017)'!D202)=TRUE,'APS (2017)'!D202,"Missing")))</f>
        <v>50200</v>
      </c>
      <c r="E202" s="7"/>
      <c r="F202" s="7">
        <f>IF(ISNUMBER('APS (2019)'!F202)=TRUE,'APS (2019)'!F202,IF(ISNUMBER('APS (2018)'!F202)=TRUE,'APS (2018)'!F202,IF(ISNUMBER('APS (2017)'!F202)=TRUE,'APS (2017)'!F202,"Missing")))</f>
        <v>4200</v>
      </c>
      <c r="G202" s="7"/>
      <c r="H202" s="7">
        <f>IF(ISNUMBER('APS (2019)'!H202)=TRUE,'APS (2019)'!H202,IF(ISNUMBER('APS (2018)'!H202)=TRUE,'APS (2018)'!H202,IF(ISNUMBER('APS (2017)'!H202)=TRUE,'APS (2017)'!H202,"Missing")))</f>
        <v>4400</v>
      </c>
      <c r="I202" s="7"/>
    </row>
    <row r="203" spans="1:9">
      <c r="A203" s="4" t="s">
        <v>209</v>
      </c>
      <c r="B203" s="7">
        <f>IF(ISNUMBER('APS (2019)'!B203)=TRUE,'APS (2019)'!B203,IF(ISNUMBER('APS (2018)'!B203)=TRUE,'APS (2018)'!B203,IF(ISNUMBER('APS (2017)'!B203)=TRUE,'APS (2017)'!B203,"Missing")))</f>
        <v>87400</v>
      </c>
      <c r="C203" s="7"/>
      <c r="D203" s="7">
        <f>IF(ISNUMBER('APS (2019)'!D203)=TRUE,'APS (2019)'!D203,IF(ISNUMBER('APS (2018)'!D203)=TRUE,'APS (2018)'!D203,IF(ISNUMBER('APS (2017)'!D203)=TRUE,'APS (2017)'!D203,"Missing")))</f>
        <v>55400</v>
      </c>
      <c r="E203" s="7"/>
      <c r="F203" s="7">
        <f>IF(ISNUMBER('APS (2019)'!F203)=TRUE,'APS (2019)'!F203,IF(ISNUMBER('APS (2018)'!F203)=TRUE,'APS (2018)'!F203,IF(ISNUMBER('APS (2017)'!F203)=TRUE,'APS (2017)'!F203,"Missing")))</f>
        <v>3200</v>
      </c>
      <c r="G203" s="7"/>
      <c r="H203" s="7">
        <f>IF(ISNUMBER('APS (2019)'!H203)=TRUE,'APS (2019)'!H203,IF(ISNUMBER('APS (2018)'!H203)=TRUE,'APS (2018)'!H203,IF(ISNUMBER('APS (2017)'!H203)=TRUE,'APS (2017)'!H203,"Missing")))</f>
        <v>7900</v>
      </c>
      <c r="I203" s="7"/>
    </row>
    <row r="204" spans="1:9">
      <c r="A204" s="4" t="s">
        <v>210</v>
      </c>
      <c r="B204" s="7">
        <f>IF(ISNUMBER('APS (2019)'!B204)=TRUE,'APS (2019)'!B204,IF(ISNUMBER('APS (2018)'!B204)=TRUE,'APS (2018)'!B204,IF(ISNUMBER('APS (2017)'!B204)=TRUE,'APS (2017)'!B204,"Missing")))</f>
        <v>60200</v>
      </c>
      <c r="C204" s="7"/>
      <c r="D204" s="7">
        <f>IF(ISNUMBER('APS (2019)'!D204)=TRUE,'APS (2019)'!D204,IF(ISNUMBER('APS (2018)'!D204)=TRUE,'APS (2018)'!D204,IF(ISNUMBER('APS (2017)'!D204)=TRUE,'APS (2017)'!D204,"Missing")))</f>
        <v>49800</v>
      </c>
      <c r="E204" s="7"/>
      <c r="F204" s="7">
        <f>IF(ISNUMBER('APS (2019)'!F204)=TRUE,'APS (2019)'!F204,IF(ISNUMBER('APS (2018)'!F204)=TRUE,'APS (2018)'!F204,IF(ISNUMBER('APS (2017)'!F204)=TRUE,'APS (2017)'!F204,"Missing")))</f>
        <v>1500</v>
      </c>
      <c r="G204" s="7"/>
      <c r="H204" s="7">
        <f>IF(ISNUMBER('APS (2019)'!H204)=TRUE,'APS (2019)'!H204,IF(ISNUMBER('APS (2018)'!H204)=TRUE,'APS (2018)'!H204,IF(ISNUMBER('APS (2017)'!H204)=TRUE,'APS (2017)'!H204,"Missing")))</f>
        <v>2400</v>
      </c>
      <c r="I204" s="7"/>
    </row>
    <row r="205" spans="1:9">
      <c r="A205" s="4" t="s">
        <v>211</v>
      </c>
      <c r="B205" s="7">
        <f>IF(ISNUMBER('APS (2019)'!B205)=TRUE,'APS (2019)'!B205,IF(ISNUMBER('APS (2018)'!B205)=TRUE,'APS (2018)'!B205,IF(ISNUMBER('APS (2017)'!B205)=TRUE,'APS (2017)'!B205,"Missing")))</f>
        <v>53400</v>
      </c>
      <c r="C205" s="7"/>
      <c r="D205" s="7">
        <f>IF(ISNUMBER('APS (2019)'!D205)=TRUE,'APS (2019)'!D205,IF(ISNUMBER('APS (2018)'!D205)=TRUE,'APS (2018)'!D205,IF(ISNUMBER('APS (2017)'!D205)=TRUE,'APS (2017)'!D205,"Missing")))</f>
        <v>45000</v>
      </c>
      <c r="E205" s="7"/>
      <c r="F205" s="7">
        <f>IF(ISNUMBER('APS (2019)'!F205)=TRUE,'APS (2019)'!F205,IF(ISNUMBER('APS (2018)'!F205)=TRUE,'APS (2018)'!F205,IF(ISNUMBER('APS (2017)'!F205)=TRUE,'APS (2017)'!F205,"Missing")))</f>
        <v>1800</v>
      </c>
      <c r="G205" s="7"/>
      <c r="H205" s="7">
        <f>IF(ISNUMBER('APS (2019)'!H205)=TRUE,'APS (2019)'!H205,IF(ISNUMBER('APS (2018)'!H205)=TRUE,'APS (2018)'!H205,IF(ISNUMBER('APS (2017)'!H205)=TRUE,'APS (2017)'!H205,"Missing")))</f>
        <v>2300</v>
      </c>
      <c r="I205" s="7"/>
    </row>
    <row r="206" spans="1:9">
      <c r="A206" s="4" t="s">
        <v>212</v>
      </c>
      <c r="B206" s="7">
        <f>IF(ISNUMBER('APS (2019)'!B206)=TRUE,'APS (2019)'!B206,IF(ISNUMBER('APS (2018)'!B206)=TRUE,'APS (2018)'!B206,IF(ISNUMBER('APS (2017)'!B206)=TRUE,'APS (2017)'!B206,"Missing")))</f>
        <v>58900</v>
      </c>
      <c r="C206" s="7"/>
      <c r="D206" s="7">
        <f>IF(ISNUMBER('APS (2019)'!D206)=TRUE,'APS (2019)'!D206,IF(ISNUMBER('APS (2018)'!D206)=TRUE,'APS (2018)'!D206,IF(ISNUMBER('APS (2017)'!D206)=TRUE,'APS (2017)'!D206,"Missing")))</f>
        <v>47100</v>
      </c>
      <c r="E206" s="7"/>
      <c r="F206" s="7">
        <f>IF(ISNUMBER('APS (2019)'!F206)=TRUE,'APS (2019)'!F206,IF(ISNUMBER('APS (2018)'!F206)=TRUE,'APS (2018)'!F206,IF(ISNUMBER('APS (2017)'!F206)=TRUE,'APS (2017)'!F206,"Missing")))</f>
        <v>3000</v>
      </c>
      <c r="G206" s="7"/>
      <c r="H206" s="7">
        <f>IF(ISNUMBER('APS (2019)'!H206)=TRUE,'APS (2019)'!H206,IF(ISNUMBER('APS (2018)'!H206)=TRUE,'APS (2018)'!H206,IF(ISNUMBER('APS (2017)'!H206)=TRUE,'APS (2017)'!H206,"Missing")))</f>
        <v>3900</v>
      </c>
      <c r="I206" s="7"/>
    </row>
    <row r="207" spans="1:9">
      <c r="A207" s="4" t="s">
        <v>213</v>
      </c>
      <c r="B207" s="7">
        <f>IF(ISNUMBER('APS (2019)'!B207)=TRUE,'APS (2019)'!B207,IF(ISNUMBER('APS (2018)'!B207)=TRUE,'APS (2018)'!B207,IF(ISNUMBER('APS (2017)'!B207)=TRUE,'APS (2017)'!B207,"Missing")))</f>
        <v>66000</v>
      </c>
      <c r="C207" s="7"/>
      <c r="D207" s="7">
        <f>IF(ISNUMBER('APS (2019)'!D207)=TRUE,'APS (2019)'!D207,IF(ISNUMBER('APS (2018)'!D207)=TRUE,'APS (2018)'!D207,IF(ISNUMBER('APS (2017)'!D207)=TRUE,'APS (2017)'!D207,"Missing")))</f>
        <v>56000</v>
      </c>
      <c r="E207" s="7"/>
      <c r="F207" s="7">
        <f>IF(ISNUMBER('APS (2019)'!F207)=TRUE,'APS (2019)'!F207,IF(ISNUMBER('APS (2018)'!F207)=TRUE,'APS (2018)'!F207,IF(ISNUMBER('APS (2017)'!F207)=TRUE,'APS (2017)'!F207,"Missing")))</f>
        <v>1300</v>
      </c>
      <c r="G207" s="7"/>
      <c r="H207" s="7">
        <f>IF(ISNUMBER('APS (2019)'!H207)=TRUE,'APS (2019)'!H207,IF(ISNUMBER('APS (2018)'!H207)=TRUE,'APS (2018)'!H207,IF(ISNUMBER('APS (2017)'!H207)=TRUE,'APS (2017)'!H207,"Missing")))</f>
        <v>2200</v>
      </c>
      <c r="I207" s="7"/>
    </row>
    <row r="208" spans="1:9">
      <c r="A208" s="4" t="s">
        <v>214</v>
      </c>
      <c r="B208" s="7">
        <f>IF(ISNUMBER('APS (2019)'!B208)=TRUE,'APS (2019)'!B208,IF(ISNUMBER('APS (2018)'!B208)=TRUE,'APS (2018)'!B208,IF(ISNUMBER('APS (2017)'!B208)=TRUE,'APS (2017)'!B208,"Missing")))</f>
        <v>63000</v>
      </c>
      <c r="C208" s="7"/>
      <c r="D208" s="7">
        <f>IF(ISNUMBER('APS (2019)'!D208)=TRUE,'APS (2019)'!D208,IF(ISNUMBER('APS (2018)'!D208)=TRUE,'APS (2018)'!D208,IF(ISNUMBER('APS (2017)'!D208)=TRUE,'APS (2017)'!D208,"Missing")))</f>
        <v>58100</v>
      </c>
      <c r="E208" s="7"/>
      <c r="F208" s="7">
        <f>IF(ISNUMBER('APS (2019)'!F208)=TRUE,'APS (2019)'!F208,IF(ISNUMBER('APS (2018)'!F208)=TRUE,'APS (2018)'!F208,IF(ISNUMBER('APS (2017)'!F208)=TRUE,'APS (2017)'!F208,"Missing")))</f>
        <v>1900</v>
      </c>
      <c r="G208" s="7"/>
      <c r="H208" s="7">
        <f>IF(ISNUMBER('APS (2019)'!H208)=TRUE,'APS (2019)'!H208,IF(ISNUMBER('APS (2018)'!H208)=TRUE,'APS (2018)'!H208,IF(ISNUMBER('APS (2017)'!H208)=TRUE,'APS (2017)'!H208,"Missing")))</f>
        <v>1700</v>
      </c>
      <c r="I208" s="7"/>
    </row>
    <row r="209" spans="1:9">
      <c r="A209" s="4" t="s">
        <v>215</v>
      </c>
      <c r="B209" s="7">
        <f>IF(ISNUMBER('APS (2019)'!B209)=TRUE,'APS (2019)'!B209,IF(ISNUMBER('APS (2018)'!B209)=TRUE,'APS (2018)'!B209,IF(ISNUMBER('APS (2017)'!B209)=TRUE,'APS (2017)'!B209,"Missing")))</f>
        <v>65200</v>
      </c>
      <c r="C209" s="7"/>
      <c r="D209" s="7">
        <f>IF(ISNUMBER('APS (2019)'!D209)=TRUE,'APS (2019)'!D209,IF(ISNUMBER('APS (2018)'!D209)=TRUE,'APS (2018)'!D209,IF(ISNUMBER('APS (2017)'!D209)=TRUE,'APS (2017)'!D209,"Missing")))</f>
        <v>53400</v>
      </c>
      <c r="E209" s="7"/>
      <c r="F209" s="7">
        <f>IF(ISNUMBER('APS (2019)'!F209)=TRUE,'APS (2019)'!F209,IF(ISNUMBER('APS (2018)'!F209)=TRUE,'APS (2018)'!F209,IF(ISNUMBER('APS (2017)'!F209)=TRUE,'APS (2017)'!F209,"Missing")))</f>
        <v>2100</v>
      </c>
      <c r="G209" s="7"/>
      <c r="H209" s="7">
        <f>IF(ISNUMBER('APS (2019)'!H209)=TRUE,'APS (2019)'!H209,IF(ISNUMBER('APS (2018)'!H209)=TRUE,'APS (2018)'!H209,IF(ISNUMBER('APS (2017)'!H209)=TRUE,'APS (2017)'!H209,"Missing")))</f>
        <v>2900</v>
      </c>
      <c r="I209" s="7"/>
    </row>
    <row r="210" spans="1:9">
      <c r="A210" s="4" t="s">
        <v>216</v>
      </c>
      <c r="B210" s="7">
        <f>IF(ISNUMBER('APS (2019)'!B210)=TRUE,'APS (2019)'!B210,IF(ISNUMBER('APS (2018)'!B210)=TRUE,'APS (2018)'!B210,IF(ISNUMBER('APS (2017)'!B210)=TRUE,'APS (2017)'!B210,"Missing")))</f>
        <v>64200</v>
      </c>
      <c r="C210" s="7"/>
      <c r="D210" s="7">
        <f>IF(ISNUMBER('APS (2019)'!D210)=TRUE,'APS (2019)'!D210,IF(ISNUMBER('APS (2018)'!D210)=TRUE,'APS (2018)'!D210,IF(ISNUMBER('APS (2017)'!D210)=TRUE,'APS (2017)'!D210,"Missing")))</f>
        <v>52400</v>
      </c>
      <c r="E210" s="7"/>
      <c r="F210" s="7">
        <f>IF(ISNUMBER('APS (2019)'!F210)=TRUE,'APS (2019)'!F210,IF(ISNUMBER('APS (2018)'!F210)=TRUE,'APS (2018)'!F210,IF(ISNUMBER('APS (2017)'!F210)=TRUE,'APS (2017)'!F210,"Missing")))</f>
        <v>1900</v>
      </c>
      <c r="G210" s="7"/>
      <c r="H210" s="7">
        <f>IF(ISNUMBER('APS (2019)'!H210)=TRUE,'APS (2019)'!H210,IF(ISNUMBER('APS (2018)'!H210)=TRUE,'APS (2018)'!H210,IF(ISNUMBER('APS (2017)'!H210)=TRUE,'APS (2017)'!H210,"Missing")))</f>
        <v>3300</v>
      </c>
      <c r="I210" s="7"/>
    </row>
    <row r="211" spans="1:9">
      <c r="A211" s="4" t="s">
        <v>217</v>
      </c>
      <c r="B211" s="7">
        <f>IF(ISNUMBER('APS (2019)'!B211)=TRUE,'APS (2019)'!B211,IF(ISNUMBER('APS (2018)'!B211)=TRUE,'APS (2018)'!B211,IF(ISNUMBER('APS (2017)'!B211)=TRUE,'APS (2017)'!B211,"Missing")))</f>
        <v>72300</v>
      </c>
      <c r="C211" s="7"/>
      <c r="D211" s="7">
        <f>IF(ISNUMBER('APS (2019)'!D211)=TRUE,'APS (2019)'!D211,IF(ISNUMBER('APS (2018)'!D211)=TRUE,'APS (2018)'!D211,IF(ISNUMBER('APS (2017)'!D211)=TRUE,'APS (2017)'!D211,"Missing")))</f>
        <v>61000</v>
      </c>
      <c r="E211" s="7"/>
      <c r="F211" s="7">
        <f>IF(ISNUMBER('APS (2019)'!F211)=TRUE,'APS (2019)'!F211,IF(ISNUMBER('APS (2018)'!F211)=TRUE,'APS (2018)'!F211,IF(ISNUMBER('APS (2017)'!F211)=TRUE,'APS (2017)'!F211,"Missing")))</f>
        <v>2500</v>
      </c>
      <c r="G211" s="7"/>
      <c r="H211" s="7">
        <f>IF(ISNUMBER('APS (2019)'!H211)=TRUE,'APS (2019)'!H211,IF(ISNUMBER('APS (2018)'!H211)=TRUE,'APS (2018)'!H211,IF(ISNUMBER('APS (2017)'!H211)=TRUE,'APS (2017)'!H211,"Missing")))</f>
        <v>1900</v>
      </c>
      <c r="I211" s="7"/>
    </row>
    <row r="212" spans="1:9">
      <c r="A212" s="4" t="s">
        <v>218</v>
      </c>
      <c r="B212" s="7">
        <f>IF(ISNUMBER('APS (2019)'!B212)=TRUE,'APS (2019)'!B212,IF(ISNUMBER('APS (2018)'!B212)=TRUE,'APS (2018)'!B212,IF(ISNUMBER('APS (2017)'!B212)=TRUE,'APS (2017)'!B212,"Missing")))</f>
        <v>64200</v>
      </c>
      <c r="C212" s="7"/>
      <c r="D212" s="7">
        <f>IF(ISNUMBER('APS (2019)'!D212)=TRUE,'APS (2019)'!D212,IF(ISNUMBER('APS (2018)'!D212)=TRUE,'APS (2018)'!D212,IF(ISNUMBER('APS (2017)'!D212)=TRUE,'APS (2017)'!D212,"Missing")))</f>
        <v>53200</v>
      </c>
      <c r="E212" s="7"/>
      <c r="F212" s="7">
        <f>IF(ISNUMBER('APS (2019)'!F212)=TRUE,'APS (2019)'!F212,IF(ISNUMBER('APS (2018)'!F212)=TRUE,'APS (2018)'!F212,IF(ISNUMBER('APS (2017)'!F212)=TRUE,'APS (2017)'!F212,"Missing")))</f>
        <v>1900</v>
      </c>
      <c r="G212" s="7"/>
      <c r="H212" s="7">
        <f>IF(ISNUMBER('APS (2019)'!H212)=TRUE,'APS (2019)'!H212,IF(ISNUMBER('APS (2018)'!H212)=TRUE,'APS (2018)'!H212,IF(ISNUMBER('APS (2017)'!H212)=TRUE,'APS (2017)'!H212,"Missing")))</f>
        <v>2100</v>
      </c>
      <c r="I212" s="7"/>
    </row>
    <row r="213" spans="1:9">
      <c r="A213" s="4" t="s">
        <v>219</v>
      </c>
      <c r="B213" s="7">
        <f>IF(ISNUMBER('APS (2019)'!B213)=TRUE,'APS (2019)'!B213,IF(ISNUMBER('APS (2018)'!B213)=TRUE,'APS (2018)'!B213,IF(ISNUMBER('APS (2017)'!B213)=TRUE,'APS (2017)'!B213,"Missing")))</f>
        <v>52100</v>
      </c>
      <c r="C213" s="7"/>
      <c r="D213" s="7">
        <f>IF(ISNUMBER('APS (2019)'!D213)=TRUE,'APS (2019)'!D213,IF(ISNUMBER('APS (2018)'!D213)=TRUE,'APS (2018)'!D213,IF(ISNUMBER('APS (2017)'!D213)=TRUE,'APS (2017)'!D213,"Missing")))</f>
        <v>45200</v>
      </c>
      <c r="E213" s="7"/>
      <c r="F213" s="7">
        <f>IF(ISNUMBER('APS (2019)'!F213)=TRUE,'APS (2019)'!F213,IF(ISNUMBER('APS (2018)'!F213)=TRUE,'APS (2018)'!F213,IF(ISNUMBER('APS (2017)'!F213)=TRUE,'APS (2017)'!F213,"Missing")))</f>
        <v>1200</v>
      </c>
      <c r="G213" s="7"/>
      <c r="H213" s="7">
        <f>IF(ISNUMBER('APS (2019)'!H213)=TRUE,'APS (2019)'!H213,IF(ISNUMBER('APS (2018)'!H213)=TRUE,'APS (2018)'!H213,IF(ISNUMBER('APS (2017)'!H213)=TRUE,'APS (2017)'!H213,"Missing")))</f>
        <v>600</v>
      </c>
      <c r="I213" s="7"/>
    </row>
    <row r="214" spans="1:9">
      <c r="A214" s="4" t="s">
        <v>220</v>
      </c>
      <c r="B214" s="7">
        <f>IF(ISNUMBER('APS (2019)'!B214)=TRUE,'APS (2019)'!B214,IF(ISNUMBER('APS (2018)'!B214)=TRUE,'APS (2018)'!B214,IF(ISNUMBER('APS (2017)'!B214)=TRUE,'APS (2017)'!B214,"Missing")))</f>
        <v>75300</v>
      </c>
      <c r="C214" s="7"/>
      <c r="D214" s="7">
        <f>IF(ISNUMBER('APS (2019)'!D214)=TRUE,'APS (2019)'!D214,IF(ISNUMBER('APS (2018)'!D214)=TRUE,'APS (2018)'!D214,IF(ISNUMBER('APS (2017)'!D214)=TRUE,'APS (2017)'!D214,"Missing")))</f>
        <v>55700</v>
      </c>
      <c r="E214" s="7"/>
      <c r="F214" s="7">
        <f>IF(ISNUMBER('APS (2019)'!F214)=TRUE,'APS (2019)'!F214,IF(ISNUMBER('APS (2018)'!F214)=TRUE,'APS (2018)'!F214,IF(ISNUMBER('APS (2017)'!F214)=TRUE,'APS (2017)'!F214,"Missing")))</f>
        <v>3200</v>
      </c>
      <c r="G214" s="7"/>
      <c r="H214" s="7">
        <f>IF(ISNUMBER('APS (2019)'!H214)=TRUE,'APS (2019)'!H214,IF(ISNUMBER('APS (2018)'!H214)=TRUE,'APS (2018)'!H214,IF(ISNUMBER('APS (2017)'!H214)=TRUE,'APS (2017)'!H214,"Missing")))</f>
        <v>3200</v>
      </c>
      <c r="I214" s="7"/>
    </row>
    <row r="215" spans="1:9">
      <c r="A215" s="4" t="s">
        <v>221</v>
      </c>
      <c r="B215" s="7">
        <f>IF(ISNUMBER('APS (2019)'!B215)=TRUE,'APS (2019)'!B215,IF(ISNUMBER('APS (2018)'!B215)=TRUE,'APS (2018)'!B215,IF(ISNUMBER('APS (2017)'!B215)=TRUE,'APS (2017)'!B215,"Missing")))</f>
        <v>68300</v>
      </c>
      <c r="C215" s="7"/>
      <c r="D215" s="7">
        <f>IF(ISNUMBER('APS (2019)'!D215)=TRUE,'APS (2019)'!D215,IF(ISNUMBER('APS (2018)'!D215)=TRUE,'APS (2018)'!D215,IF(ISNUMBER('APS (2017)'!D215)=TRUE,'APS (2017)'!D215,"Missing")))</f>
        <v>52300</v>
      </c>
      <c r="E215" s="7"/>
      <c r="F215" s="7">
        <f>IF(ISNUMBER('APS (2019)'!F215)=TRUE,'APS (2019)'!F215,IF(ISNUMBER('APS (2018)'!F215)=TRUE,'APS (2018)'!F215,IF(ISNUMBER('APS (2017)'!F215)=TRUE,'APS (2017)'!F215,"Missing")))</f>
        <v>6200</v>
      </c>
      <c r="G215" s="7"/>
      <c r="H215" s="7">
        <f>IF(ISNUMBER('APS (2019)'!H215)=TRUE,'APS (2019)'!H215,IF(ISNUMBER('APS (2018)'!H215)=TRUE,'APS (2018)'!H215,IF(ISNUMBER('APS (2017)'!H215)=TRUE,'APS (2017)'!H215,"Missing")))</f>
        <v>2400</v>
      </c>
      <c r="I215" s="7"/>
    </row>
    <row r="216" spans="1:9">
      <c r="A216" s="4" t="s">
        <v>222</v>
      </c>
      <c r="B216" s="7">
        <f>IF(ISNUMBER('APS (2019)'!B216)=TRUE,'APS (2019)'!B216,IF(ISNUMBER('APS (2018)'!B216)=TRUE,'APS (2018)'!B216,IF(ISNUMBER('APS (2017)'!B216)=TRUE,'APS (2017)'!B216,"Missing")))</f>
        <v>77700</v>
      </c>
      <c r="C216" s="7"/>
      <c r="D216" s="7">
        <f>IF(ISNUMBER('APS (2019)'!D216)=TRUE,'APS (2019)'!D216,IF(ISNUMBER('APS (2018)'!D216)=TRUE,'APS (2018)'!D216,IF(ISNUMBER('APS (2017)'!D216)=TRUE,'APS (2017)'!D216,"Missing")))</f>
        <v>54900</v>
      </c>
      <c r="E216" s="7"/>
      <c r="F216" s="7">
        <f>IF(ISNUMBER('APS (2019)'!F216)=TRUE,'APS (2019)'!F216,IF(ISNUMBER('APS (2018)'!F216)=TRUE,'APS (2018)'!F216,IF(ISNUMBER('APS (2017)'!F216)=TRUE,'APS (2017)'!F216,"Missing")))</f>
        <v>3200</v>
      </c>
      <c r="G216" s="7"/>
      <c r="H216" s="7">
        <f>IF(ISNUMBER('APS (2019)'!H216)=TRUE,'APS (2019)'!H216,IF(ISNUMBER('APS (2018)'!H216)=TRUE,'APS (2018)'!H216,IF(ISNUMBER('APS (2017)'!H216)=TRUE,'APS (2017)'!H216,"Missing")))</f>
        <v>1500</v>
      </c>
      <c r="I216" s="7"/>
    </row>
    <row r="217" spans="1:9">
      <c r="A217" s="4" t="s">
        <v>223</v>
      </c>
      <c r="B217" s="7">
        <f>IF(ISNUMBER('APS (2019)'!B217)=TRUE,'APS (2019)'!B217,IF(ISNUMBER('APS (2018)'!B217)=TRUE,'APS (2018)'!B217,IF(ISNUMBER('APS (2017)'!B217)=TRUE,'APS (2017)'!B217,"Missing")))</f>
        <v>79200</v>
      </c>
      <c r="C217" s="7"/>
      <c r="D217" s="7">
        <f>IF(ISNUMBER('APS (2019)'!D217)=TRUE,'APS (2019)'!D217,IF(ISNUMBER('APS (2018)'!D217)=TRUE,'APS (2018)'!D217,IF(ISNUMBER('APS (2017)'!D217)=TRUE,'APS (2017)'!D217,"Missing")))</f>
        <v>47300</v>
      </c>
      <c r="E217" s="7"/>
      <c r="F217" s="7">
        <f>IF(ISNUMBER('APS (2019)'!F217)=TRUE,'APS (2019)'!F217,IF(ISNUMBER('APS (2018)'!F217)=TRUE,'APS (2018)'!F217,IF(ISNUMBER('APS (2017)'!F217)=TRUE,'APS (2017)'!F217,"Missing")))</f>
        <v>3900</v>
      </c>
      <c r="G217" s="7"/>
      <c r="H217" s="7">
        <f>IF(ISNUMBER('APS (2019)'!H217)=TRUE,'APS (2019)'!H217,IF(ISNUMBER('APS (2018)'!H217)=TRUE,'APS (2018)'!H217,IF(ISNUMBER('APS (2017)'!H217)=TRUE,'APS (2017)'!H217,"Missing")))</f>
        <v>4700</v>
      </c>
      <c r="I217" s="7"/>
    </row>
    <row r="218" spans="1:9">
      <c r="A218" s="4" t="s">
        <v>224</v>
      </c>
      <c r="B218" s="7">
        <f>IF(ISNUMBER('APS (2019)'!B218)=TRUE,'APS (2019)'!B218,IF(ISNUMBER('APS (2018)'!B218)=TRUE,'APS (2018)'!B218,IF(ISNUMBER('APS (2017)'!B218)=TRUE,'APS (2017)'!B218,"Missing")))</f>
        <v>78600</v>
      </c>
      <c r="C218" s="7"/>
      <c r="D218" s="7">
        <f>IF(ISNUMBER('APS (2019)'!D218)=TRUE,'APS (2019)'!D218,IF(ISNUMBER('APS (2018)'!D218)=TRUE,'APS (2018)'!D218,IF(ISNUMBER('APS (2017)'!D218)=TRUE,'APS (2017)'!D218,"Missing")))</f>
        <v>53200</v>
      </c>
      <c r="E218" s="7"/>
      <c r="F218" s="7">
        <f>IF(ISNUMBER('APS (2019)'!F218)=TRUE,'APS (2019)'!F218,IF(ISNUMBER('APS (2018)'!F218)=TRUE,'APS (2018)'!F218,IF(ISNUMBER('APS (2017)'!F218)=TRUE,'APS (2017)'!F218,"Missing")))</f>
        <v>5900</v>
      </c>
      <c r="G218" s="7"/>
      <c r="H218" s="7">
        <f>IF(ISNUMBER('APS (2019)'!H218)=TRUE,'APS (2019)'!H218,IF(ISNUMBER('APS (2018)'!H218)=TRUE,'APS (2018)'!H218,IF(ISNUMBER('APS (2017)'!H218)=TRUE,'APS (2017)'!H218,"Missing")))</f>
        <v>2400</v>
      </c>
      <c r="I218" s="7"/>
    </row>
    <row r="219" spans="1:9">
      <c r="A219" s="4" t="s">
        <v>225</v>
      </c>
      <c r="B219" s="7">
        <f>IF(ISNUMBER('APS (2019)'!B219)=TRUE,'APS (2019)'!B219,IF(ISNUMBER('APS (2018)'!B219)=TRUE,'APS (2018)'!B219,IF(ISNUMBER('APS (2017)'!B219)=TRUE,'APS (2017)'!B219,"Missing")))</f>
        <v>62100</v>
      </c>
      <c r="C219" s="7"/>
      <c r="D219" s="7">
        <f>IF(ISNUMBER('APS (2019)'!D219)=TRUE,'APS (2019)'!D219,IF(ISNUMBER('APS (2018)'!D219)=TRUE,'APS (2018)'!D219,IF(ISNUMBER('APS (2017)'!D219)=TRUE,'APS (2017)'!D219,"Missing")))</f>
        <v>43500</v>
      </c>
      <c r="E219" s="7"/>
      <c r="F219" s="7">
        <f>IF(ISNUMBER('APS (2019)'!F219)=TRUE,'APS (2019)'!F219,IF(ISNUMBER('APS (2018)'!F219)=TRUE,'APS (2018)'!F219,IF(ISNUMBER('APS (2017)'!F219)=TRUE,'APS (2017)'!F219,"Missing")))</f>
        <v>6300</v>
      </c>
      <c r="G219" s="7"/>
      <c r="H219" s="7">
        <f>IF(ISNUMBER('APS (2019)'!H219)=TRUE,'APS (2019)'!H219,IF(ISNUMBER('APS (2018)'!H219)=TRUE,'APS (2018)'!H219,IF(ISNUMBER('APS (2017)'!H219)=TRUE,'APS (2017)'!H219,"Missing")))</f>
        <v>3100</v>
      </c>
      <c r="I219" s="7"/>
    </row>
    <row r="220" spans="1:9">
      <c r="A220" s="4" t="s">
        <v>226</v>
      </c>
      <c r="B220" s="7">
        <f>IF(ISNUMBER('APS (2019)'!B220)=TRUE,'APS (2019)'!B220,IF(ISNUMBER('APS (2018)'!B220)=TRUE,'APS (2018)'!B220,IF(ISNUMBER('APS (2017)'!B220)=TRUE,'APS (2017)'!B220,"Missing")))</f>
        <v>87600</v>
      </c>
      <c r="C220" s="7"/>
      <c r="D220" s="7">
        <f>IF(ISNUMBER('APS (2019)'!D220)=TRUE,'APS (2019)'!D220,IF(ISNUMBER('APS (2018)'!D220)=TRUE,'APS (2018)'!D220,IF(ISNUMBER('APS (2017)'!D220)=TRUE,'APS (2017)'!D220,"Missing")))</f>
        <v>60200</v>
      </c>
      <c r="E220" s="7"/>
      <c r="F220" s="7">
        <f>IF(ISNUMBER('APS (2019)'!F220)=TRUE,'APS (2019)'!F220,IF(ISNUMBER('APS (2018)'!F220)=TRUE,'APS (2018)'!F220,IF(ISNUMBER('APS (2017)'!F220)=TRUE,'APS (2017)'!F220,"Missing")))</f>
        <v>7300</v>
      </c>
      <c r="G220" s="7"/>
      <c r="H220" s="7">
        <f>IF(ISNUMBER('APS (2019)'!H220)=TRUE,'APS (2019)'!H220,IF(ISNUMBER('APS (2018)'!H220)=TRUE,'APS (2018)'!H220,IF(ISNUMBER('APS (2017)'!H220)=TRUE,'APS (2017)'!H220,"Missing")))</f>
        <v>1700</v>
      </c>
      <c r="I220" s="7"/>
    </row>
    <row r="221" spans="1:9">
      <c r="A221" s="4" t="s">
        <v>227</v>
      </c>
      <c r="B221" s="7">
        <f>IF(ISNUMBER('APS (2019)'!B221)=TRUE,'APS (2019)'!B221,IF(ISNUMBER('APS (2018)'!B221)=TRUE,'APS (2018)'!B221,IF(ISNUMBER('APS (2017)'!B221)=TRUE,'APS (2017)'!B221,"Missing")))</f>
        <v>70000</v>
      </c>
      <c r="C221" s="7"/>
      <c r="D221" s="7">
        <f>IF(ISNUMBER('APS (2019)'!D221)=TRUE,'APS (2019)'!D221,IF(ISNUMBER('APS (2018)'!D221)=TRUE,'APS (2018)'!D221,IF(ISNUMBER('APS (2017)'!D221)=TRUE,'APS (2017)'!D221,"Missing")))</f>
        <v>49700</v>
      </c>
      <c r="E221" s="7"/>
      <c r="F221" s="7">
        <f>IF(ISNUMBER('APS (2019)'!F221)=TRUE,'APS (2019)'!F221,IF(ISNUMBER('APS (2018)'!F221)=TRUE,'APS (2018)'!F221,IF(ISNUMBER('APS (2017)'!F221)=TRUE,'APS (2017)'!F221,"Missing")))</f>
        <v>3100</v>
      </c>
      <c r="G221" s="7"/>
      <c r="H221" s="7">
        <f>IF(ISNUMBER('APS (2019)'!H221)=TRUE,'APS (2019)'!H221,IF(ISNUMBER('APS (2018)'!H221)=TRUE,'APS (2018)'!H221,IF(ISNUMBER('APS (2017)'!H221)=TRUE,'APS (2017)'!H221,"Missing")))</f>
        <v>3100</v>
      </c>
      <c r="I221" s="7"/>
    </row>
    <row r="222" spans="1:9">
      <c r="A222" s="4" t="s">
        <v>228</v>
      </c>
      <c r="B222" s="7">
        <f>IF(ISNUMBER('APS (2019)'!B222)=TRUE,'APS (2019)'!B222,IF(ISNUMBER('APS (2018)'!B222)=TRUE,'APS (2018)'!B222,IF(ISNUMBER('APS (2017)'!B222)=TRUE,'APS (2017)'!B222,"Missing")))</f>
        <v>68900</v>
      </c>
      <c r="C222" s="7"/>
      <c r="D222" s="7">
        <f>IF(ISNUMBER('APS (2019)'!D222)=TRUE,'APS (2019)'!D222,IF(ISNUMBER('APS (2018)'!D222)=TRUE,'APS (2018)'!D222,IF(ISNUMBER('APS (2017)'!D222)=TRUE,'APS (2017)'!D222,"Missing")))</f>
        <v>52300</v>
      </c>
      <c r="E222" s="7"/>
      <c r="F222" s="7">
        <f>IF(ISNUMBER('APS (2019)'!F222)=TRUE,'APS (2019)'!F222,IF(ISNUMBER('APS (2018)'!F222)=TRUE,'APS (2018)'!F222,IF(ISNUMBER('APS (2017)'!F222)=TRUE,'APS (2017)'!F222,"Missing")))</f>
        <v>2900</v>
      </c>
      <c r="G222" s="7"/>
      <c r="H222" s="7">
        <f>IF(ISNUMBER('APS (2019)'!H222)=TRUE,'APS (2019)'!H222,IF(ISNUMBER('APS (2018)'!H222)=TRUE,'APS (2018)'!H222,IF(ISNUMBER('APS (2017)'!H222)=TRUE,'APS (2017)'!H222,"Missing")))</f>
        <v>4600</v>
      </c>
      <c r="I222" s="7"/>
    </row>
    <row r="223" spans="1:9">
      <c r="A223" s="4" t="s">
        <v>229</v>
      </c>
      <c r="B223" s="7">
        <f>IF(ISNUMBER('APS (2019)'!B223)=TRUE,'APS (2019)'!B223,IF(ISNUMBER('APS (2018)'!B223)=TRUE,'APS (2018)'!B223,IF(ISNUMBER('APS (2017)'!B223)=TRUE,'APS (2017)'!B223,"Missing")))</f>
        <v>57100</v>
      </c>
      <c r="C223" s="7"/>
      <c r="D223" s="7">
        <f>IF(ISNUMBER('APS (2019)'!D223)=TRUE,'APS (2019)'!D223,IF(ISNUMBER('APS (2018)'!D223)=TRUE,'APS (2018)'!D223,IF(ISNUMBER('APS (2017)'!D223)=TRUE,'APS (2017)'!D223,"Missing")))</f>
        <v>47500</v>
      </c>
      <c r="E223" s="7"/>
      <c r="F223" s="7">
        <f>IF(ISNUMBER('APS (2019)'!F223)=TRUE,'APS (2019)'!F223,IF(ISNUMBER('APS (2018)'!F223)=TRUE,'APS (2018)'!F223,IF(ISNUMBER('APS (2017)'!F223)=TRUE,'APS (2017)'!F223,"Missing")))</f>
        <v>1100</v>
      </c>
      <c r="G223" s="7"/>
      <c r="H223" s="7">
        <f>IF(ISNUMBER('APS (2019)'!H223)=TRUE,'APS (2019)'!H223,IF(ISNUMBER('APS (2018)'!H223)=TRUE,'APS (2018)'!H223,IF(ISNUMBER('APS (2017)'!H223)=TRUE,'APS (2017)'!H223,"Missing")))</f>
        <v>2400</v>
      </c>
      <c r="I223" s="7"/>
    </row>
    <row r="224" spans="1:9">
      <c r="A224" s="4" t="s">
        <v>230</v>
      </c>
      <c r="B224" s="7">
        <f>IF(ISNUMBER('APS (2019)'!B224)=TRUE,'APS (2019)'!B224,IF(ISNUMBER('APS (2018)'!B224)=TRUE,'APS (2018)'!B224,IF(ISNUMBER('APS (2017)'!B224)=TRUE,'APS (2017)'!B224,"Missing")))</f>
        <v>60700</v>
      </c>
      <c r="C224" s="7"/>
      <c r="D224" s="7">
        <f>IF(ISNUMBER('APS (2019)'!D224)=TRUE,'APS (2019)'!D224,IF(ISNUMBER('APS (2018)'!D224)=TRUE,'APS (2018)'!D224,IF(ISNUMBER('APS (2017)'!D224)=TRUE,'APS (2017)'!D224,"Missing")))</f>
        <v>52200</v>
      </c>
      <c r="E224" s="7"/>
      <c r="F224" s="7" t="str">
        <f>IF(ISNUMBER('APS (2019)'!F224)=TRUE,'APS (2019)'!F224,IF(ISNUMBER('APS (2018)'!F224)=TRUE,'APS (2018)'!F224,IF(ISNUMBER('APS (2017)'!F224)=TRUE,'APS (2017)'!F224,"Missing")))</f>
        <v>Missing</v>
      </c>
      <c r="G224" s="7"/>
      <c r="H224" s="7">
        <f>IF(ISNUMBER('APS (2019)'!H224)=TRUE,'APS (2019)'!H224,IF(ISNUMBER('APS (2018)'!H224)=TRUE,'APS (2018)'!H224,IF(ISNUMBER('APS (2017)'!H224)=TRUE,'APS (2017)'!H224,"Missing")))</f>
        <v>2000</v>
      </c>
      <c r="I224" s="7"/>
    </row>
    <row r="225" spans="1:9">
      <c r="A225" s="4" t="s">
        <v>231</v>
      </c>
      <c r="B225" s="7">
        <f>IF(ISNUMBER('APS (2019)'!B225)=TRUE,'APS (2019)'!B225,IF(ISNUMBER('APS (2018)'!B225)=TRUE,'APS (2018)'!B225,IF(ISNUMBER('APS (2017)'!B225)=TRUE,'APS (2017)'!B225,"Missing")))</f>
        <v>61800</v>
      </c>
      <c r="C225" s="7"/>
      <c r="D225" s="7">
        <f>IF(ISNUMBER('APS (2019)'!D225)=TRUE,'APS (2019)'!D225,IF(ISNUMBER('APS (2018)'!D225)=TRUE,'APS (2018)'!D225,IF(ISNUMBER('APS (2017)'!D225)=TRUE,'APS (2017)'!D225,"Missing")))</f>
        <v>51400</v>
      </c>
      <c r="E225" s="7"/>
      <c r="F225" s="7">
        <f>IF(ISNUMBER('APS (2019)'!F225)=TRUE,'APS (2019)'!F225,IF(ISNUMBER('APS (2018)'!F225)=TRUE,'APS (2018)'!F225,IF(ISNUMBER('APS (2017)'!F225)=TRUE,'APS (2017)'!F225,"Missing")))</f>
        <v>1900</v>
      </c>
      <c r="G225" s="7"/>
      <c r="H225" s="7">
        <f>IF(ISNUMBER('APS (2019)'!H225)=TRUE,'APS (2019)'!H225,IF(ISNUMBER('APS (2018)'!H225)=TRUE,'APS (2018)'!H225,IF(ISNUMBER('APS (2017)'!H225)=TRUE,'APS (2017)'!H225,"Missing")))</f>
        <v>1700</v>
      </c>
      <c r="I225" s="7"/>
    </row>
    <row r="226" spans="1:9">
      <c r="A226" s="4" t="s">
        <v>232</v>
      </c>
      <c r="B226" s="7">
        <f>IF(ISNUMBER('APS (2019)'!B226)=TRUE,'APS (2019)'!B226,IF(ISNUMBER('APS (2018)'!B226)=TRUE,'APS (2018)'!B226,IF(ISNUMBER('APS (2017)'!B226)=TRUE,'APS (2017)'!B226,"Missing")))</f>
        <v>93400</v>
      </c>
      <c r="C226" s="7"/>
      <c r="D226" s="7">
        <f>IF(ISNUMBER('APS (2019)'!D226)=TRUE,'APS (2019)'!D226,IF(ISNUMBER('APS (2018)'!D226)=TRUE,'APS (2018)'!D226,IF(ISNUMBER('APS (2017)'!D226)=TRUE,'APS (2017)'!D226,"Missing")))</f>
        <v>70800</v>
      </c>
      <c r="E226" s="7"/>
      <c r="F226" s="7">
        <f>IF(ISNUMBER('APS (2019)'!F226)=TRUE,'APS (2019)'!F226,IF(ISNUMBER('APS (2018)'!F226)=TRUE,'APS (2018)'!F226,IF(ISNUMBER('APS (2017)'!F226)=TRUE,'APS (2017)'!F226,"Missing")))</f>
        <v>4900</v>
      </c>
      <c r="G226" s="7"/>
      <c r="H226" s="7">
        <f>IF(ISNUMBER('APS (2019)'!H226)=TRUE,'APS (2019)'!H226,IF(ISNUMBER('APS (2018)'!H226)=TRUE,'APS (2018)'!H226,IF(ISNUMBER('APS (2017)'!H226)=TRUE,'APS (2017)'!H226,"Missing")))</f>
        <v>4600</v>
      </c>
      <c r="I226" s="7"/>
    </row>
    <row r="227" spans="1:9">
      <c r="A227" s="4" t="s">
        <v>233</v>
      </c>
      <c r="B227" s="7">
        <f>IF(ISNUMBER('APS (2019)'!B227)=TRUE,'APS (2019)'!B227,IF(ISNUMBER('APS (2018)'!B227)=TRUE,'APS (2018)'!B227,IF(ISNUMBER('APS (2017)'!B227)=TRUE,'APS (2017)'!B227,"Missing")))</f>
        <v>84100</v>
      </c>
      <c r="C227" s="7"/>
      <c r="D227" s="7">
        <f>IF(ISNUMBER('APS (2019)'!D227)=TRUE,'APS (2019)'!D227,IF(ISNUMBER('APS (2018)'!D227)=TRUE,'APS (2018)'!D227,IF(ISNUMBER('APS (2017)'!D227)=TRUE,'APS (2017)'!D227,"Missing")))</f>
        <v>68000</v>
      </c>
      <c r="E227" s="7"/>
      <c r="F227" s="7">
        <f>IF(ISNUMBER('APS (2019)'!F227)=TRUE,'APS (2019)'!F227,IF(ISNUMBER('APS (2018)'!F227)=TRUE,'APS (2018)'!F227,IF(ISNUMBER('APS (2017)'!F227)=TRUE,'APS (2017)'!F227,"Missing")))</f>
        <v>3700</v>
      </c>
      <c r="G227" s="7"/>
      <c r="H227" s="7">
        <f>IF(ISNUMBER('APS (2019)'!H227)=TRUE,'APS (2019)'!H227,IF(ISNUMBER('APS (2018)'!H227)=TRUE,'APS (2018)'!H227,IF(ISNUMBER('APS (2017)'!H227)=TRUE,'APS (2017)'!H227,"Missing")))</f>
        <v>3700</v>
      </c>
      <c r="I227" s="7"/>
    </row>
    <row r="228" spans="1:9">
      <c r="A228" s="4" t="s">
        <v>234</v>
      </c>
      <c r="B228" s="7">
        <f>IF(ISNUMBER('APS (2019)'!B228)=TRUE,'APS (2019)'!B228,IF(ISNUMBER('APS (2018)'!B228)=TRUE,'APS (2018)'!B228,IF(ISNUMBER('APS (2017)'!B228)=TRUE,'APS (2017)'!B228,"Missing")))</f>
        <v>67200</v>
      </c>
      <c r="C228" s="7"/>
      <c r="D228" s="7">
        <f>IF(ISNUMBER('APS (2019)'!D228)=TRUE,'APS (2019)'!D228,IF(ISNUMBER('APS (2018)'!D228)=TRUE,'APS (2018)'!D228,IF(ISNUMBER('APS (2017)'!D228)=TRUE,'APS (2017)'!D228,"Missing")))</f>
        <v>46200</v>
      </c>
      <c r="E228" s="7"/>
      <c r="F228" s="7">
        <f>IF(ISNUMBER('APS (2019)'!F228)=TRUE,'APS (2019)'!F228,IF(ISNUMBER('APS (2018)'!F228)=TRUE,'APS (2018)'!F228,IF(ISNUMBER('APS (2017)'!F228)=TRUE,'APS (2017)'!F228,"Missing")))</f>
        <v>1200</v>
      </c>
      <c r="G228" s="7"/>
      <c r="H228" s="7">
        <f>IF(ISNUMBER('APS (2019)'!H228)=TRUE,'APS (2019)'!H228,IF(ISNUMBER('APS (2018)'!H228)=TRUE,'APS (2018)'!H228,IF(ISNUMBER('APS (2017)'!H228)=TRUE,'APS (2017)'!H228,"Missing")))</f>
        <v>5200</v>
      </c>
      <c r="I228" s="7"/>
    </row>
    <row r="229" spans="1:9">
      <c r="A229" s="4" t="s">
        <v>235</v>
      </c>
      <c r="B229" s="7">
        <f>IF(ISNUMBER('APS (2019)'!B229)=TRUE,'APS (2019)'!B229,IF(ISNUMBER('APS (2018)'!B229)=TRUE,'APS (2018)'!B229,IF(ISNUMBER('APS (2017)'!B229)=TRUE,'APS (2017)'!B229,"Missing")))</f>
        <v>48000</v>
      </c>
      <c r="C229" s="7"/>
      <c r="D229" s="7">
        <f>IF(ISNUMBER('APS (2019)'!D229)=TRUE,'APS (2019)'!D229,IF(ISNUMBER('APS (2018)'!D229)=TRUE,'APS (2018)'!D229,IF(ISNUMBER('APS (2017)'!D229)=TRUE,'APS (2017)'!D229,"Missing")))</f>
        <v>34100</v>
      </c>
      <c r="E229" s="7"/>
      <c r="F229" s="7">
        <f>IF(ISNUMBER('APS (2019)'!F229)=TRUE,'APS (2019)'!F229,IF(ISNUMBER('APS (2018)'!F229)=TRUE,'APS (2018)'!F229,IF(ISNUMBER('APS (2017)'!F229)=TRUE,'APS (2017)'!F229,"Missing")))</f>
        <v>3100</v>
      </c>
      <c r="G229" s="7"/>
      <c r="H229" s="7">
        <f>IF(ISNUMBER('APS (2019)'!H229)=TRUE,'APS (2019)'!H229,IF(ISNUMBER('APS (2018)'!H229)=TRUE,'APS (2018)'!H229,IF(ISNUMBER('APS (2017)'!H229)=TRUE,'APS (2017)'!H229,"Missing")))</f>
        <v>2600</v>
      </c>
      <c r="I229" s="7"/>
    </row>
    <row r="230" spans="1:9">
      <c r="A230" s="4" t="s">
        <v>236</v>
      </c>
      <c r="B230" s="7">
        <f>IF(ISNUMBER('APS (2019)'!B230)=TRUE,'APS (2019)'!B230,IF(ISNUMBER('APS (2018)'!B230)=TRUE,'APS (2018)'!B230,IF(ISNUMBER('APS (2017)'!B230)=TRUE,'APS (2017)'!B230,"Missing")))</f>
        <v>51200</v>
      </c>
      <c r="C230" s="7"/>
      <c r="D230" s="7">
        <f>IF(ISNUMBER('APS (2019)'!D230)=TRUE,'APS (2019)'!D230,IF(ISNUMBER('APS (2018)'!D230)=TRUE,'APS (2018)'!D230,IF(ISNUMBER('APS (2017)'!D230)=TRUE,'APS (2017)'!D230,"Missing")))</f>
        <v>37900</v>
      </c>
      <c r="E230" s="7"/>
      <c r="F230" s="7">
        <f>IF(ISNUMBER('APS (2019)'!F230)=TRUE,'APS (2019)'!F230,IF(ISNUMBER('APS (2018)'!F230)=TRUE,'APS (2018)'!F230,IF(ISNUMBER('APS (2017)'!F230)=TRUE,'APS (2017)'!F230,"Missing")))</f>
        <v>1600</v>
      </c>
      <c r="G230" s="7"/>
      <c r="H230" s="7">
        <f>IF(ISNUMBER('APS (2019)'!H230)=TRUE,'APS (2019)'!H230,IF(ISNUMBER('APS (2018)'!H230)=TRUE,'APS (2018)'!H230,IF(ISNUMBER('APS (2017)'!H230)=TRUE,'APS (2017)'!H230,"Missing")))</f>
        <v>2700</v>
      </c>
      <c r="I230" s="7"/>
    </row>
    <row r="231" spans="1:9">
      <c r="A231" s="4" t="s">
        <v>237</v>
      </c>
      <c r="B231" s="7">
        <f>IF(ISNUMBER('APS (2019)'!B231)=TRUE,'APS (2019)'!B231,IF(ISNUMBER('APS (2018)'!B231)=TRUE,'APS (2018)'!B231,IF(ISNUMBER('APS (2017)'!B231)=TRUE,'APS (2017)'!B231,"Missing")))</f>
        <v>56700</v>
      </c>
      <c r="C231" s="7"/>
      <c r="D231" s="7">
        <f>IF(ISNUMBER('APS (2019)'!D231)=TRUE,'APS (2019)'!D231,IF(ISNUMBER('APS (2018)'!D231)=TRUE,'APS (2018)'!D231,IF(ISNUMBER('APS (2017)'!D231)=TRUE,'APS (2017)'!D231,"Missing")))</f>
        <v>44800</v>
      </c>
      <c r="E231" s="7"/>
      <c r="F231" s="7">
        <f>IF(ISNUMBER('APS (2019)'!F231)=TRUE,'APS (2019)'!F231,IF(ISNUMBER('APS (2018)'!F231)=TRUE,'APS (2018)'!F231,IF(ISNUMBER('APS (2017)'!F231)=TRUE,'APS (2017)'!F231,"Missing")))</f>
        <v>900</v>
      </c>
      <c r="G231" s="7"/>
      <c r="H231" s="7">
        <f>IF(ISNUMBER('APS (2019)'!H231)=TRUE,'APS (2019)'!H231,IF(ISNUMBER('APS (2018)'!H231)=TRUE,'APS (2018)'!H231,IF(ISNUMBER('APS (2017)'!H231)=TRUE,'APS (2017)'!H231,"Missing")))</f>
        <v>1900</v>
      </c>
      <c r="I231" s="7"/>
    </row>
    <row r="232" spans="1:9">
      <c r="A232" s="4" t="s">
        <v>238</v>
      </c>
      <c r="B232" s="7">
        <f>IF(ISNUMBER('APS (2019)'!B232)=TRUE,'APS (2019)'!B232,IF(ISNUMBER('APS (2018)'!B232)=TRUE,'APS (2018)'!B232,IF(ISNUMBER('APS (2017)'!B232)=TRUE,'APS (2017)'!B232,"Missing")))</f>
        <v>56600</v>
      </c>
      <c r="C232" s="7"/>
      <c r="D232" s="7">
        <f>IF(ISNUMBER('APS (2019)'!D232)=TRUE,'APS (2019)'!D232,IF(ISNUMBER('APS (2018)'!D232)=TRUE,'APS (2018)'!D232,IF(ISNUMBER('APS (2017)'!D232)=TRUE,'APS (2017)'!D232,"Missing")))</f>
        <v>46900</v>
      </c>
      <c r="E232" s="7"/>
      <c r="F232" s="7">
        <f>IF(ISNUMBER('APS (2019)'!F232)=TRUE,'APS (2019)'!F232,IF(ISNUMBER('APS (2018)'!F232)=TRUE,'APS (2018)'!F232,IF(ISNUMBER('APS (2017)'!F232)=TRUE,'APS (2017)'!F232,"Missing")))</f>
        <v>700</v>
      </c>
      <c r="G232" s="7"/>
      <c r="H232" s="7">
        <f>IF(ISNUMBER('APS (2019)'!H232)=TRUE,'APS (2019)'!H232,IF(ISNUMBER('APS (2018)'!H232)=TRUE,'APS (2018)'!H232,IF(ISNUMBER('APS (2017)'!H232)=TRUE,'APS (2017)'!H232,"Missing")))</f>
        <v>2400</v>
      </c>
      <c r="I232" s="7"/>
    </row>
    <row r="233" spans="1:9">
      <c r="A233" s="4" t="s">
        <v>239</v>
      </c>
      <c r="B233" s="7">
        <f>IF(ISNUMBER('APS (2019)'!B233)=TRUE,'APS (2019)'!B233,IF(ISNUMBER('APS (2018)'!B233)=TRUE,'APS (2018)'!B233,IF(ISNUMBER('APS (2017)'!B233)=TRUE,'APS (2017)'!B233,"Missing")))</f>
        <v>52800</v>
      </c>
      <c r="C233" s="7"/>
      <c r="D233" s="7">
        <f>IF(ISNUMBER('APS (2019)'!D233)=TRUE,'APS (2019)'!D233,IF(ISNUMBER('APS (2018)'!D233)=TRUE,'APS (2018)'!D233,IF(ISNUMBER('APS (2017)'!D233)=TRUE,'APS (2017)'!D233,"Missing")))</f>
        <v>43700</v>
      </c>
      <c r="E233" s="7"/>
      <c r="F233" s="7" t="str">
        <f>IF(ISNUMBER('APS (2019)'!F233)=TRUE,'APS (2019)'!F233,IF(ISNUMBER('APS (2018)'!F233)=TRUE,'APS (2018)'!F233,IF(ISNUMBER('APS (2017)'!F233)=TRUE,'APS (2017)'!F233,"Missing")))</f>
        <v>Missing</v>
      </c>
      <c r="G233" s="7"/>
      <c r="H233" s="7">
        <f>IF(ISNUMBER('APS (2019)'!H233)=TRUE,'APS (2019)'!H233,IF(ISNUMBER('APS (2018)'!H233)=TRUE,'APS (2018)'!H233,IF(ISNUMBER('APS (2017)'!H233)=TRUE,'APS (2017)'!H233,"Missing")))</f>
        <v>1800</v>
      </c>
      <c r="I233" s="7"/>
    </row>
    <row r="234" spans="1:9">
      <c r="A234" s="4" t="s">
        <v>240</v>
      </c>
      <c r="B234" s="7">
        <f>IF(ISNUMBER('APS (2019)'!B234)=TRUE,'APS (2019)'!B234,IF(ISNUMBER('APS (2018)'!B234)=TRUE,'APS (2018)'!B234,IF(ISNUMBER('APS (2017)'!B234)=TRUE,'APS (2017)'!B234,"Missing")))</f>
        <v>57500</v>
      </c>
      <c r="C234" s="7"/>
      <c r="D234" s="7">
        <f>IF(ISNUMBER('APS (2019)'!D234)=TRUE,'APS (2019)'!D234,IF(ISNUMBER('APS (2018)'!D234)=TRUE,'APS (2018)'!D234,IF(ISNUMBER('APS (2017)'!D234)=TRUE,'APS (2017)'!D234,"Missing")))</f>
        <v>49300</v>
      </c>
      <c r="E234" s="7"/>
      <c r="F234" s="7">
        <f>IF(ISNUMBER('APS (2019)'!F234)=TRUE,'APS (2019)'!F234,IF(ISNUMBER('APS (2018)'!F234)=TRUE,'APS (2018)'!F234,IF(ISNUMBER('APS (2017)'!F234)=TRUE,'APS (2017)'!F234,"Missing")))</f>
        <v>2200</v>
      </c>
      <c r="G234" s="7"/>
      <c r="H234" s="7">
        <f>IF(ISNUMBER('APS (2019)'!H234)=TRUE,'APS (2019)'!H234,IF(ISNUMBER('APS (2018)'!H234)=TRUE,'APS (2018)'!H234,IF(ISNUMBER('APS (2017)'!H234)=TRUE,'APS (2017)'!H234,"Missing")))</f>
        <v>3000</v>
      </c>
      <c r="I234" s="7"/>
    </row>
    <row r="235" spans="1:9">
      <c r="A235" s="4" t="s">
        <v>241</v>
      </c>
      <c r="B235" s="7">
        <f>IF(ISNUMBER('APS (2019)'!B235)=TRUE,'APS (2019)'!B235,IF(ISNUMBER('APS (2018)'!B235)=TRUE,'APS (2018)'!B235,IF(ISNUMBER('APS (2017)'!B235)=TRUE,'APS (2017)'!B235,"Missing")))</f>
        <v>48900</v>
      </c>
      <c r="C235" s="7"/>
      <c r="D235" s="7">
        <f>IF(ISNUMBER('APS (2019)'!D235)=TRUE,'APS (2019)'!D235,IF(ISNUMBER('APS (2018)'!D235)=TRUE,'APS (2018)'!D235,IF(ISNUMBER('APS (2017)'!D235)=TRUE,'APS (2017)'!D235,"Missing")))</f>
        <v>38800</v>
      </c>
      <c r="E235" s="7"/>
      <c r="F235" s="7">
        <f>IF(ISNUMBER('APS (2019)'!F235)=TRUE,'APS (2019)'!F235,IF(ISNUMBER('APS (2018)'!F235)=TRUE,'APS (2018)'!F235,IF(ISNUMBER('APS (2017)'!F235)=TRUE,'APS (2017)'!F235,"Missing")))</f>
        <v>900</v>
      </c>
      <c r="G235" s="7"/>
      <c r="H235" s="7">
        <f>IF(ISNUMBER('APS (2019)'!H235)=TRUE,'APS (2019)'!H235,IF(ISNUMBER('APS (2018)'!H235)=TRUE,'APS (2018)'!H235,IF(ISNUMBER('APS (2017)'!H235)=TRUE,'APS (2017)'!H235,"Missing")))</f>
        <v>1500</v>
      </c>
      <c r="I235" s="7"/>
    </row>
    <row r="236" spans="1:9">
      <c r="A236" s="4" t="s">
        <v>242</v>
      </c>
      <c r="B236" s="7">
        <f>IF(ISNUMBER('APS (2019)'!B236)=TRUE,'APS (2019)'!B236,IF(ISNUMBER('APS (2018)'!B236)=TRUE,'APS (2018)'!B236,IF(ISNUMBER('APS (2017)'!B236)=TRUE,'APS (2017)'!B236,"Missing")))</f>
        <v>69800</v>
      </c>
      <c r="C236" s="7"/>
      <c r="D236" s="7">
        <f>IF(ISNUMBER('APS (2019)'!D236)=TRUE,'APS (2019)'!D236,IF(ISNUMBER('APS (2018)'!D236)=TRUE,'APS (2018)'!D236,IF(ISNUMBER('APS (2017)'!D236)=TRUE,'APS (2017)'!D236,"Missing")))</f>
        <v>56200</v>
      </c>
      <c r="E236" s="7"/>
      <c r="F236" s="7">
        <f>IF(ISNUMBER('APS (2019)'!F236)=TRUE,'APS (2019)'!F236,IF(ISNUMBER('APS (2018)'!F236)=TRUE,'APS (2018)'!F236,IF(ISNUMBER('APS (2017)'!F236)=TRUE,'APS (2017)'!F236,"Missing")))</f>
        <v>2700</v>
      </c>
      <c r="G236" s="7"/>
      <c r="H236" s="7">
        <f>IF(ISNUMBER('APS (2019)'!H236)=TRUE,'APS (2019)'!H236,IF(ISNUMBER('APS (2018)'!H236)=TRUE,'APS (2018)'!H236,IF(ISNUMBER('APS (2017)'!H236)=TRUE,'APS (2017)'!H236,"Missing")))</f>
        <v>1500</v>
      </c>
      <c r="I236" s="7"/>
    </row>
    <row r="237" spans="1:9">
      <c r="A237" s="4" t="s">
        <v>243</v>
      </c>
      <c r="B237" s="7">
        <f>IF(ISNUMBER('APS (2019)'!B237)=TRUE,'APS (2019)'!B237,IF(ISNUMBER('APS (2018)'!B237)=TRUE,'APS (2018)'!B237,IF(ISNUMBER('APS (2017)'!B237)=TRUE,'APS (2017)'!B237,"Missing")))</f>
        <v>63700</v>
      </c>
      <c r="C237" s="7"/>
      <c r="D237" s="7">
        <f>IF(ISNUMBER('APS (2019)'!D237)=TRUE,'APS (2019)'!D237,IF(ISNUMBER('APS (2018)'!D237)=TRUE,'APS (2018)'!D237,IF(ISNUMBER('APS (2017)'!D237)=TRUE,'APS (2017)'!D237,"Missing")))</f>
        <v>51500</v>
      </c>
      <c r="E237" s="7"/>
      <c r="F237" s="7">
        <f>IF(ISNUMBER('APS (2019)'!F237)=TRUE,'APS (2019)'!F237,IF(ISNUMBER('APS (2018)'!F237)=TRUE,'APS (2018)'!F237,IF(ISNUMBER('APS (2017)'!F237)=TRUE,'APS (2017)'!F237,"Missing")))</f>
        <v>1200</v>
      </c>
      <c r="G237" s="7"/>
      <c r="H237" s="7">
        <f>IF(ISNUMBER('APS (2019)'!H237)=TRUE,'APS (2019)'!H237,IF(ISNUMBER('APS (2018)'!H237)=TRUE,'APS (2018)'!H237,IF(ISNUMBER('APS (2017)'!H237)=TRUE,'APS (2017)'!H237,"Missing")))</f>
        <v>1700</v>
      </c>
      <c r="I237" s="7"/>
    </row>
    <row r="238" spans="1:9">
      <c r="A238" s="4" t="s">
        <v>244</v>
      </c>
      <c r="B238" s="7">
        <f>IF(ISNUMBER('APS (2019)'!B238)=TRUE,'APS (2019)'!B238,IF(ISNUMBER('APS (2018)'!B238)=TRUE,'APS (2018)'!B238,IF(ISNUMBER('APS (2017)'!B238)=TRUE,'APS (2017)'!B238,"Missing")))</f>
        <v>55300</v>
      </c>
      <c r="C238" s="7"/>
      <c r="D238" s="7">
        <f>IF(ISNUMBER('APS (2019)'!D238)=TRUE,'APS (2019)'!D238,IF(ISNUMBER('APS (2018)'!D238)=TRUE,'APS (2018)'!D238,IF(ISNUMBER('APS (2017)'!D238)=TRUE,'APS (2017)'!D238,"Missing")))</f>
        <v>40700</v>
      </c>
      <c r="E238" s="7"/>
      <c r="F238" s="7">
        <f>IF(ISNUMBER('APS (2019)'!F238)=TRUE,'APS (2019)'!F238,IF(ISNUMBER('APS (2018)'!F238)=TRUE,'APS (2018)'!F238,IF(ISNUMBER('APS (2017)'!F238)=TRUE,'APS (2017)'!F238,"Missing")))</f>
        <v>2100</v>
      </c>
      <c r="G238" s="7"/>
      <c r="H238" s="7">
        <f>IF(ISNUMBER('APS (2019)'!H238)=TRUE,'APS (2019)'!H238,IF(ISNUMBER('APS (2018)'!H238)=TRUE,'APS (2018)'!H238,IF(ISNUMBER('APS (2017)'!H238)=TRUE,'APS (2017)'!H238,"Missing")))</f>
        <v>2700</v>
      </c>
      <c r="I238" s="7"/>
    </row>
    <row r="239" spans="1:9">
      <c r="A239" s="4" t="s">
        <v>245</v>
      </c>
      <c r="B239" s="7">
        <f>IF(ISNUMBER('APS (2019)'!B239)=TRUE,'APS (2019)'!B239,IF(ISNUMBER('APS (2018)'!B239)=TRUE,'APS (2018)'!B239,IF(ISNUMBER('APS (2017)'!B239)=TRUE,'APS (2017)'!B239,"Missing")))</f>
        <v>53000</v>
      </c>
      <c r="C239" s="7"/>
      <c r="D239" s="7">
        <f>IF(ISNUMBER('APS (2019)'!D239)=TRUE,'APS (2019)'!D239,IF(ISNUMBER('APS (2018)'!D239)=TRUE,'APS (2018)'!D239,IF(ISNUMBER('APS (2017)'!D239)=TRUE,'APS (2017)'!D239,"Missing")))</f>
        <v>44800</v>
      </c>
      <c r="E239" s="7"/>
      <c r="F239" s="7">
        <f>IF(ISNUMBER('APS (2019)'!F239)=TRUE,'APS (2019)'!F239,IF(ISNUMBER('APS (2018)'!F239)=TRUE,'APS (2018)'!F239,IF(ISNUMBER('APS (2017)'!F239)=TRUE,'APS (2017)'!F239,"Missing")))</f>
        <v>800</v>
      </c>
      <c r="G239" s="7"/>
      <c r="H239" s="7">
        <f>IF(ISNUMBER('APS (2019)'!H239)=TRUE,'APS (2019)'!H239,IF(ISNUMBER('APS (2018)'!H239)=TRUE,'APS (2018)'!H239,IF(ISNUMBER('APS (2017)'!H239)=TRUE,'APS (2017)'!H239,"Missing")))</f>
        <v>2100</v>
      </c>
      <c r="I239" s="7"/>
    </row>
    <row r="240" spans="1:9">
      <c r="A240" s="4" t="s">
        <v>246</v>
      </c>
      <c r="B240" s="7">
        <f>IF(ISNUMBER('APS (2019)'!B240)=TRUE,'APS (2019)'!B240,IF(ISNUMBER('APS (2018)'!B240)=TRUE,'APS (2018)'!B240,IF(ISNUMBER('APS (2017)'!B240)=TRUE,'APS (2017)'!B240,"Missing")))</f>
        <v>62500</v>
      </c>
      <c r="C240" s="7"/>
      <c r="D240" s="7">
        <f>IF(ISNUMBER('APS (2019)'!D240)=TRUE,'APS (2019)'!D240,IF(ISNUMBER('APS (2018)'!D240)=TRUE,'APS (2018)'!D240,IF(ISNUMBER('APS (2017)'!D240)=TRUE,'APS (2017)'!D240,"Missing")))</f>
        <v>54100</v>
      </c>
      <c r="E240" s="7"/>
      <c r="F240" s="7">
        <f>IF(ISNUMBER('APS (2019)'!F240)=TRUE,'APS (2019)'!F240,IF(ISNUMBER('APS (2018)'!F240)=TRUE,'APS (2018)'!F240,IF(ISNUMBER('APS (2017)'!F240)=TRUE,'APS (2017)'!F240,"Missing")))</f>
        <v>2000</v>
      </c>
      <c r="G240" s="7"/>
      <c r="H240" s="7">
        <f>IF(ISNUMBER('APS (2019)'!H240)=TRUE,'APS (2019)'!H240,IF(ISNUMBER('APS (2018)'!H240)=TRUE,'APS (2018)'!H240,IF(ISNUMBER('APS (2017)'!H240)=TRUE,'APS (2017)'!H240,"Missing")))</f>
        <v>2800</v>
      </c>
      <c r="I240" s="7"/>
    </row>
    <row r="241" spans="1:9">
      <c r="A241" s="4" t="s">
        <v>247</v>
      </c>
      <c r="B241" s="7">
        <f>IF(ISNUMBER('APS (2019)'!B241)=TRUE,'APS (2019)'!B241,IF(ISNUMBER('APS (2018)'!B241)=TRUE,'APS (2018)'!B241,IF(ISNUMBER('APS (2017)'!B241)=TRUE,'APS (2017)'!B241,"Missing")))</f>
        <v>62500</v>
      </c>
      <c r="C241" s="7"/>
      <c r="D241" s="7">
        <f>IF(ISNUMBER('APS (2019)'!D241)=TRUE,'APS (2019)'!D241,IF(ISNUMBER('APS (2018)'!D241)=TRUE,'APS (2018)'!D241,IF(ISNUMBER('APS (2017)'!D241)=TRUE,'APS (2017)'!D241,"Missing")))</f>
        <v>52800</v>
      </c>
      <c r="E241" s="7"/>
      <c r="F241" s="7">
        <f>IF(ISNUMBER('APS (2019)'!F241)=TRUE,'APS (2019)'!F241,IF(ISNUMBER('APS (2018)'!F241)=TRUE,'APS (2018)'!F241,IF(ISNUMBER('APS (2017)'!F241)=TRUE,'APS (2017)'!F241,"Missing")))</f>
        <v>1400</v>
      </c>
      <c r="G241" s="7"/>
      <c r="H241" s="7">
        <f>IF(ISNUMBER('APS (2019)'!H241)=TRUE,'APS (2019)'!H241,IF(ISNUMBER('APS (2018)'!H241)=TRUE,'APS (2018)'!H241,IF(ISNUMBER('APS (2017)'!H241)=TRUE,'APS (2017)'!H241,"Missing")))</f>
        <v>3000</v>
      </c>
      <c r="I241" s="7"/>
    </row>
    <row r="242" spans="1:9">
      <c r="A242" s="4" t="s">
        <v>248</v>
      </c>
      <c r="B242" s="7">
        <f>IF(ISNUMBER('APS (2019)'!B242)=TRUE,'APS (2019)'!B242,IF(ISNUMBER('APS (2018)'!B242)=TRUE,'APS (2018)'!B242,IF(ISNUMBER('APS (2017)'!B242)=TRUE,'APS (2017)'!B242,"Missing")))</f>
        <v>51200</v>
      </c>
      <c r="C242" s="7"/>
      <c r="D242" s="7">
        <f>IF(ISNUMBER('APS (2019)'!D242)=TRUE,'APS (2019)'!D242,IF(ISNUMBER('APS (2018)'!D242)=TRUE,'APS (2018)'!D242,IF(ISNUMBER('APS (2017)'!D242)=TRUE,'APS (2017)'!D242,"Missing")))</f>
        <v>37900</v>
      </c>
      <c r="E242" s="7"/>
      <c r="F242" s="7">
        <f>IF(ISNUMBER('APS (2019)'!F242)=TRUE,'APS (2019)'!F242,IF(ISNUMBER('APS (2018)'!F242)=TRUE,'APS (2018)'!F242,IF(ISNUMBER('APS (2017)'!F242)=TRUE,'APS (2017)'!F242,"Missing")))</f>
        <v>2000</v>
      </c>
      <c r="G242" s="7"/>
      <c r="H242" s="7">
        <f>IF(ISNUMBER('APS (2019)'!H242)=TRUE,'APS (2019)'!H242,IF(ISNUMBER('APS (2018)'!H242)=TRUE,'APS (2018)'!H242,IF(ISNUMBER('APS (2017)'!H242)=TRUE,'APS (2017)'!H242,"Missing")))</f>
        <v>3000</v>
      </c>
      <c r="I242" s="7"/>
    </row>
    <row r="243" spans="1:9">
      <c r="A243" s="4" t="s">
        <v>249</v>
      </c>
      <c r="B243" s="7">
        <f>IF(ISNUMBER('APS (2019)'!B243)=TRUE,'APS (2019)'!B243,IF(ISNUMBER('APS (2018)'!B243)=TRUE,'APS (2018)'!B243,IF(ISNUMBER('APS (2017)'!B243)=TRUE,'APS (2017)'!B243,"Missing")))</f>
        <v>53300</v>
      </c>
      <c r="C243" s="7"/>
      <c r="D243" s="7">
        <f>IF(ISNUMBER('APS (2019)'!D243)=TRUE,'APS (2019)'!D243,IF(ISNUMBER('APS (2018)'!D243)=TRUE,'APS (2018)'!D243,IF(ISNUMBER('APS (2017)'!D243)=TRUE,'APS (2017)'!D243,"Missing")))</f>
        <v>45200</v>
      </c>
      <c r="E243" s="7"/>
      <c r="F243" s="7">
        <f>IF(ISNUMBER('APS (2019)'!F243)=TRUE,'APS (2019)'!F243,IF(ISNUMBER('APS (2018)'!F243)=TRUE,'APS (2018)'!F243,IF(ISNUMBER('APS (2017)'!F243)=TRUE,'APS (2017)'!F243,"Missing")))</f>
        <v>1500</v>
      </c>
      <c r="G243" s="7"/>
      <c r="H243" s="7">
        <f>IF(ISNUMBER('APS (2019)'!H243)=TRUE,'APS (2019)'!H243,IF(ISNUMBER('APS (2018)'!H243)=TRUE,'APS (2018)'!H243,IF(ISNUMBER('APS (2017)'!H243)=TRUE,'APS (2017)'!H243,"Missing")))</f>
        <v>1200</v>
      </c>
      <c r="I243" s="7"/>
    </row>
    <row r="244" spans="1:9">
      <c r="A244" s="4" t="s">
        <v>250</v>
      </c>
      <c r="B244" s="7">
        <f>IF(ISNUMBER('APS (2019)'!B244)=TRUE,'APS (2019)'!B244,IF(ISNUMBER('APS (2018)'!B244)=TRUE,'APS (2018)'!B244,IF(ISNUMBER('APS (2017)'!B244)=TRUE,'APS (2017)'!B244,"Missing")))</f>
        <v>60300</v>
      </c>
      <c r="C244" s="7"/>
      <c r="D244" s="7">
        <f>IF(ISNUMBER('APS (2019)'!D244)=TRUE,'APS (2019)'!D244,IF(ISNUMBER('APS (2018)'!D244)=TRUE,'APS (2018)'!D244,IF(ISNUMBER('APS (2017)'!D244)=TRUE,'APS (2017)'!D244,"Missing")))</f>
        <v>52500</v>
      </c>
      <c r="E244" s="7"/>
      <c r="F244" s="7">
        <f>IF(ISNUMBER('APS (2019)'!F244)=TRUE,'APS (2019)'!F244,IF(ISNUMBER('APS (2018)'!F244)=TRUE,'APS (2018)'!F244,IF(ISNUMBER('APS (2017)'!F244)=TRUE,'APS (2017)'!F244,"Missing")))</f>
        <v>1700</v>
      </c>
      <c r="G244" s="7"/>
      <c r="H244" s="7">
        <f>IF(ISNUMBER('APS (2019)'!H244)=TRUE,'APS (2019)'!H244,IF(ISNUMBER('APS (2018)'!H244)=TRUE,'APS (2018)'!H244,IF(ISNUMBER('APS (2017)'!H244)=TRUE,'APS (2017)'!H244,"Missing")))</f>
        <v>1500</v>
      </c>
      <c r="I244" s="7"/>
    </row>
    <row r="245" spans="1:9">
      <c r="A245" s="4" t="s">
        <v>251</v>
      </c>
      <c r="B245" s="7">
        <f>IF(ISNUMBER('APS (2019)'!B245)=TRUE,'APS (2019)'!B245,IF(ISNUMBER('APS (2018)'!B245)=TRUE,'APS (2018)'!B245,IF(ISNUMBER('APS (2017)'!B245)=TRUE,'APS (2017)'!B245,"Missing")))</f>
        <v>62800</v>
      </c>
      <c r="C245" s="7"/>
      <c r="D245" s="7">
        <f>IF(ISNUMBER('APS (2019)'!D245)=TRUE,'APS (2019)'!D245,IF(ISNUMBER('APS (2018)'!D245)=TRUE,'APS (2018)'!D245,IF(ISNUMBER('APS (2017)'!D245)=TRUE,'APS (2017)'!D245,"Missing")))</f>
        <v>52100</v>
      </c>
      <c r="E245" s="7"/>
      <c r="F245" s="7">
        <f>IF(ISNUMBER('APS (2019)'!F245)=TRUE,'APS (2019)'!F245,IF(ISNUMBER('APS (2018)'!F245)=TRUE,'APS (2018)'!F245,IF(ISNUMBER('APS (2017)'!F245)=TRUE,'APS (2017)'!F245,"Missing")))</f>
        <v>1100</v>
      </c>
      <c r="G245" s="7"/>
      <c r="H245" s="7">
        <f>IF(ISNUMBER('APS (2019)'!H245)=TRUE,'APS (2019)'!H245,IF(ISNUMBER('APS (2018)'!H245)=TRUE,'APS (2018)'!H245,IF(ISNUMBER('APS (2017)'!H245)=TRUE,'APS (2017)'!H245,"Missing")))</f>
        <v>2900</v>
      </c>
      <c r="I245" s="7"/>
    </row>
    <row r="246" spans="1:9">
      <c r="A246" s="4" t="s">
        <v>252</v>
      </c>
      <c r="B246" s="7">
        <f>IF(ISNUMBER('APS (2019)'!B246)=TRUE,'APS (2019)'!B246,IF(ISNUMBER('APS (2018)'!B246)=TRUE,'APS (2018)'!B246,IF(ISNUMBER('APS (2017)'!B246)=TRUE,'APS (2017)'!B246,"Missing")))</f>
        <v>57900</v>
      </c>
      <c r="C246" s="7"/>
      <c r="D246" s="7">
        <f>IF(ISNUMBER('APS (2019)'!D246)=TRUE,'APS (2019)'!D246,IF(ISNUMBER('APS (2018)'!D246)=TRUE,'APS (2018)'!D246,IF(ISNUMBER('APS (2017)'!D246)=TRUE,'APS (2017)'!D246,"Missing")))</f>
        <v>47000</v>
      </c>
      <c r="E246" s="7"/>
      <c r="F246" s="7">
        <f>IF(ISNUMBER('APS (2019)'!F246)=TRUE,'APS (2019)'!F246,IF(ISNUMBER('APS (2018)'!F246)=TRUE,'APS (2018)'!F246,IF(ISNUMBER('APS (2017)'!F246)=TRUE,'APS (2017)'!F246,"Missing")))</f>
        <v>800</v>
      </c>
      <c r="G246" s="7"/>
      <c r="H246" s="7">
        <f>IF(ISNUMBER('APS (2019)'!H246)=TRUE,'APS (2019)'!H246,IF(ISNUMBER('APS (2018)'!H246)=TRUE,'APS (2018)'!H246,IF(ISNUMBER('APS (2017)'!H246)=TRUE,'APS (2017)'!H246,"Missing")))</f>
        <v>1700</v>
      </c>
      <c r="I246" s="7"/>
    </row>
    <row r="247" spans="1:9">
      <c r="A247" s="4" t="s">
        <v>253</v>
      </c>
      <c r="B247" s="7">
        <f>IF(ISNUMBER('APS (2019)'!B247)=TRUE,'APS (2019)'!B247,IF(ISNUMBER('APS (2018)'!B247)=TRUE,'APS (2018)'!B247,IF(ISNUMBER('APS (2017)'!B247)=TRUE,'APS (2017)'!B247,"Missing")))</f>
        <v>61200</v>
      </c>
      <c r="C247" s="7"/>
      <c r="D247" s="7">
        <f>IF(ISNUMBER('APS (2019)'!D247)=TRUE,'APS (2019)'!D247,IF(ISNUMBER('APS (2018)'!D247)=TRUE,'APS (2018)'!D247,IF(ISNUMBER('APS (2017)'!D247)=TRUE,'APS (2017)'!D247,"Missing")))</f>
        <v>50600</v>
      </c>
      <c r="E247" s="7"/>
      <c r="F247" s="7">
        <f>IF(ISNUMBER('APS (2019)'!F247)=TRUE,'APS (2019)'!F247,IF(ISNUMBER('APS (2018)'!F247)=TRUE,'APS (2018)'!F247,IF(ISNUMBER('APS (2017)'!F247)=TRUE,'APS (2017)'!F247,"Missing")))</f>
        <v>2900</v>
      </c>
      <c r="G247" s="7"/>
      <c r="H247" s="7">
        <f>IF(ISNUMBER('APS (2019)'!H247)=TRUE,'APS (2019)'!H247,IF(ISNUMBER('APS (2018)'!H247)=TRUE,'APS (2018)'!H247,IF(ISNUMBER('APS (2017)'!H247)=TRUE,'APS (2017)'!H247,"Missing")))</f>
        <v>2700</v>
      </c>
      <c r="I247" s="7"/>
    </row>
    <row r="248" spans="1:9">
      <c r="A248" s="4" t="s">
        <v>254</v>
      </c>
      <c r="B248" s="7">
        <f>IF(ISNUMBER('APS (2019)'!B248)=TRUE,'APS (2019)'!B248,IF(ISNUMBER('APS (2018)'!B248)=TRUE,'APS (2018)'!B248,IF(ISNUMBER('APS (2017)'!B248)=TRUE,'APS (2017)'!B248,"Missing")))</f>
        <v>56600</v>
      </c>
      <c r="C248" s="7"/>
      <c r="D248" s="7">
        <f>IF(ISNUMBER('APS (2019)'!D248)=TRUE,'APS (2019)'!D248,IF(ISNUMBER('APS (2018)'!D248)=TRUE,'APS (2018)'!D248,IF(ISNUMBER('APS (2017)'!D248)=TRUE,'APS (2017)'!D248,"Missing")))</f>
        <v>45800</v>
      </c>
      <c r="E248" s="7"/>
      <c r="F248" s="7">
        <f>IF(ISNUMBER('APS (2019)'!F248)=TRUE,'APS (2019)'!F248,IF(ISNUMBER('APS (2018)'!F248)=TRUE,'APS (2018)'!F248,IF(ISNUMBER('APS (2017)'!F248)=TRUE,'APS (2017)'!F248,"Missing")))</f>
        <v>1400</v>
      </c>
      <c r="G248" s="7"/>
      <c r="H248" s="7">
        <f>IF(ISNUMBER('APS (2019)'!H248)=TRUE,'APS (2019)'!H248,IF(ISNUMBER('APS (2018)'!H248)=TRUE,'APS (2018)'!H248,IF(ISNUMBER('APS (2017)'!H248)=TRUE,'APS (2017)'!H248,"Missing")))</f>
        <v>2500</v>
      </c>
      <c r="I248" s="7"/>
    </row>
    <row r="249" spans="1:9">
      <c r="A249" s="4" t="s">
        <v>255</v>
      </c>
      <c r="B249" s="7">
        <f>IF(ISNUMBER('APS (2019)'!B249)=TRUE,'APS (2019)'!B249,IF(ISNUMBER('APS (2018)'!B249)=TRUE,'APS (2018)'!B249,IF(ISNUMBER('APS (2017)'!B249)=TRUE,'APS (2017)'!B249,"Missing")))</f>
        <v>55400</v>
      </c>
      <c r="C249" s="7"/>
      <c r="D249" s="7">
        <f>IF(ISNUMBER('APS (2019)'!D249)=TRUE,'APS (2019)'!D249,IF(ISNUMBER('APS (2018)'!D249)=TRUE,'APS (2018)'!D249,IF(ISNUMBER('APS (2017)'!D249)=TRUE,'APS (2017)'!D249,"Missing")))</f>
        <v>45800</v>
      </c>
      <c r="E249" s="7"/>
      <c r="F249" s="7">
        <f>IF(ISNUMBER('APS (2019)'!F249)=TRUE,'APS (2019)'!F249,IF(ISNUMBER('APS (2018)'!F249)=TRUE,'APS (2018)'!F249,IF(ISNUMBER('APS (2017)'!F249)=TRUE,'APS (2017)'!F249,"Missing")))</f>
        <v>2200</v>
      </c>
      <c r="G249" s="7"/>
      <c r="H249" s="7">
        <f>IF(ISNUMBER('APS (2019)'!H249)=TRUE,'APS (2019)'!H249,IF(ISNUMBER('APS (2018)'!H249)=TRUE,'APS (2018)'!H249,IF(ISNUMBER('APS (2017)'!H249)=TRUE,'APS (2017)'!H249,"Missing")))</f>
        <v>2700</v>
      </c>
      <c r="I249" s="7"/>
    </row>
    <row r="250" spans="1:9">
      <c r="A250" s="4" t="s">
        <v>256</v>
      </c>
      <c r="B250" s="7">
        <f>IF(ISNUMBER('APS (2019)'!B250)=TRUE,'APS (2019)'!B250,IF(ISNUMBER('APS (2018)'!B250)=TRUE,'APS (2018)'!B250,IF(ISNUMBER('APS (2017)'!B250)=TRUE,'APS (2017)'!B250,"Missing")))</f>
        <v>54000</v>
      </c>
      <c r="C250" s="7"/>
      <c r="D250" s="7">
        <f>IF(ISNUMBER('APS (2019)'!D250)=TRUE,'APS (2019)'!D250,IF(ISNUMBER('APS (2018)'!D250)=TRUE,'APS (2018)'!D250,IF(ISNUMBER('APS (2017)'!D250)=TRUE,'APS (2017)'!D250,"Missing")))</f>
        <v>39000</v>
      </c>
      <c r="E250" s="7"/>
      <c r="F250" s="7">
        <f>IF(ISNUMBER('APS (2019)'!F250)=TRUE,'APS (2019)'!F250,IF(ISNUMBER('APS (2018)'!F250)=TRUE,'APS (2018)'!F250,IF(ISNUMBER('APS (2017)'!F250)=TRUE,'APS (2017)'!F250,"Missing")))</f>
        <v>2600</v>
      </c>
      <c r="G250" s="7"/>
      <c r="H250" s="7">
        <f>IF(ISNUMBER('APS (2019)'!H250)=TRUE,'APS (2019)'!H250,IF(ISNUMBER('APS (2018)'!H250)=TRUE,'APS (2018)'!H250,IF(ISNUMBER('APS (2017)'!H250)=TRUE,'APS (2017)'!H250,"Missing")))</f>
        <v>2500</v>
      </c>
      <c r="I250" s="7"/>
    </row>
    <row r="251" spans="1:9">
      <c r="A251" s="4" t="s">
        <v>257</v>
      </c>
      <c r="B251" s="7">
        <f>IF(ISNUMBER('APS (2019)'!B251)=TRUE,'APS (2019)'!B251,IF(ISNUMBER('APS (2018)'!B251)=TRUE,'APS (2018)'!B251,IF(ISNUMBER('APS (2017)'!B251)=TRUE,'APS (2017)'!B251,"Missing")))</f>
        <v>57700</v>
      </c>
      <c r="C251" s="7"/>
      <c r="D251" s="7">
        <f>IF(ISNUMBER('APS (2019)'!D251)=TRUE,'APS (2019)'!D251,IF(ISNUMBER('APS (2018)'!D251)=TRUE,'APS (2018)'!D251,IF(ISNUMBER('APS (2017)'!D251)=TRUE,'APS (2017)'!D251,"Missing")))</f>
        <v>43800</v>
      </c>
      <c r="E251" s="7"/>
      <c r="F251" s="7">
        <f>IF(ISNUMBER('APS (2019)'!F251)=TRUE,'APS (2019)'!F251,IF(ISNUMBER('APS (2018)'!F251)=TRUE,'APS (2018)'!F251,IF(ISNUMBER('APS (2017)'!F251)=TRUE,'APS (2017)'!F251,"Missing")))</f>
        <v>2100</v>
      </c>
      <c r="G251" s="7"/>
      <c r="H251" s="7">
        <f>IF(ISNUMBER('APS (2019)'!H251)=TRUE,'APS (2019)'!H251,IF(ISNUMBER('APS (2018)'!H251)=TRUE,'APS (2018)'!H251,IF(ISNUMBER('APS (2017)'!H251)=TRUE,'APS (2017)'!H251,"Missing")))</f>
        <v>2900</v>
      </c>
      <c r="I251" s="7"/>
    </row>
    <row r="252" spans="1:9">
      <c r="A252" s="4" t="s">
        <v>258</v>
      </c>
      <c r="B252" s="7">
        <f>IF(ISNUMBER('APS (2019)'!B252)=TRUE,'APS (2019)'!B252,IF(ISNUMBER('APS (2018)'!B252)=TRUE,'APS (2018)'!B252,IF(ISNUMBER('APS (2017)'!B252)=TRUE,'APS (2017)'!B252,"Missing")))</f>
        <v>57000</v>
      </c>
      <c r="C252" s="7"/>
      <c r="D252" s="7">
        <f>IF(ISNUMBER('APS (2019)'!D252)=TRUE,'APS (2019)'!D252,IF(ISNUMBER('APS (2018)'!D252)=TRUE,'APS (2018)'!D252,IF(ISNUMBER('APS (2017)'!D252)=TRUE,'APS (2017)'!D252,"Missing")))</f>
        <v>43700</v>
      </c>
      <c r="E252" s="7"/>
      <c r="F252" s="7">
        <f>IF(ISNUMBER('APS (2019)'!F252)=TRUE,'APS (2019)'!F252,IF(ISNUMBER('APS (2018)'!F252)=TRUE,'APS (2018)'!F252,IF(ISNUMBER('APS (2017)'!F252)=TRUE,'APS (2017)'!F252,"Missing")))</f>
        <v>1600</v>
      </c>
      <c r="G252" s="7"/>
      <c r="H252" s="7">
        <f>IF(ISNUMBER('APS (2019)'!H252)=TRUE,'APS (2019)'!H252,IF(ISNUMBER('APS (2018)'!H252)=TRUE,'APS (2018)'!H252,IF(ISNUMBER('APS (2017)'!H252)=TRUE,'APS (2017)'!H252,"Missing")))</f>
        <v>2800</v>
      </c>
      <c r="I252" s="7"/>
    </row>
    <row r="253" spans="1:9">
      <c r="A253" s="4" t="s">
        <v>259</v>
      </c>
      <c r="B253" s="7">
        <f>IF(ISNUMBER('APS (2019)'!B253)=TRUE,'APS (2019)'!B253,IF(ISNUMBER('APS (2018)'!B253)=TRUE,'APS (2018)'!B253,IF(ISNUMBER('APS (2017)'!B253)=TRUE,'APS (2017)'!B253,"Missing")))</f>
        <v>47900</v>
      </c>
      <c r="C253" s="7"/>
      <c r="D253" s="7">
        <f>IF(ISNUMBER('APS (2019)'!D253)=TRUE,'APS (2019)'!D253,IF(ISNUMBER('APS (2018)'!D253)=TRUE,'APS (2018)'!D253,IF(ISNUMBER('APS (2017)'!D253)=TRUE,'APS (2017)'!D253,"Missing")))</f>
        <v>37600</v>
      </c>
      <c r="E253" s="7"/>
      <c r="F253" s="7">
        <f>IF(ISNUMBER('APS (2019)'!F253)=TRUE,'APS (2019)'!F253,IF(ISNUMBER('APS (2018)'!F253)=TRUE,'APS (2018)'!F253,IF(ISNUMBER('APS (2017)'!F253)=TRUE,'APS (2017)'!F253,"Missing")))</f>
        <v>1700</v>
      </c>
      <c r="G253" s="7"/>
      <c r="H253" s="7">
        <f>IF(ISNUMBER('APS (2019)'!H253)=TRUE,'APS (2019)'!H253,IF(ISNUMBER('APS (2018)'!H253)=TRUE,'APS (2018)'!H253,IF(ISNUMBER('APS (2017)'!H253)=TRUE,'APS (2017)'!H253,"Missing")))</f>
        <v>2700</v>
      </c>
      <c r="I253" s="7"/>
    </row>
    <row r="254" spans="1:9">
      <c r="A254" s="4" t="s">
        <v>260</v>
      </c>
      <c r="B254" s="7">
        <f>IF(ISNUMBER('APS (2019)'!B254)=TRUE,'APS (2019)'!B254,IF(ISNUMBER('APS (2018)'!B254)=TRUE,'APS (2018)'!B254,IF(ISNUMBER('APS (2017)'!B254)=TRUE,'APS (2017)'!B254,"Missing")))</f>
        <v>50100</v>
      </c>
      <c r="C254" s="7"/>
      <c r="D254" s="7">
        <f>IF(ISNUMBER('APS (2019)'!D254)=TRUE,'APS (2019)'!D254,IF(ISNUMBER('APS (2018)'!D254)=TRUE,'APS (2018)'!D254,IF(ISNUMBER('APS (2017)'!D254)=TRUE,'APS (2017)'!D254,"Missing")))</f>
        <v>38100</v>
      </c>
      <c r="E254" s="7"/>
      <c r="F254" s="7">
        <f>IF(ISNUMBER('APS (2019)'!F254)=TRUE,'APS (2019)'!F254,IF(ISNUMBER('APS (2018)'!F254)=TRUE,'APS (2018)'!F254,IF(ISNUMBER('APS (2017)'!F254)=TRUE,'APS (2017)'!F254,"Missing")))</f>
        <v>3200</v>
      </c>
      <c r="G254" s="7"/>
      <c r="H254" s="7">
        <f>IF(ISNUMBER('APS (2019)'!H254)=TRUE,'APS (2019)'!H254,IF(ISNUMBER('APS (2018)'!H254)=TRUE,'APS (2018)'!H254,IF(ISNUMBER('APS (2017)'!H254)=TRUE,'APS (2017)'!H254,"Missing")))</f>
        <v>1400</v>
      </c>
      <c r="I254" s="7"/>
    </row>
    <row r="255" spans="1:9">
      <c r="A255" s="4" t="s">
        <v>261</v>
      </c>
      <c r="B255" s="7">
        <f>IF(ISNUMBER('APS (2019)'!B255)=TRUE,'APS (2019)'!B255,IF(ISNUMBER('APS (2018)'!B255)=TRUE,'APS (2018)'!B255,IF(ISNUMBER('APS (2017)'!B255)=TRUE,'APS (2017)'!B255,"Missing")))</f>
        <v>52100</v>
      </c>
      <c r="C255" s="7"/>
      <c r="D255" s="7">
        <f>IF(ISNUMBER('APS (2019)'!D255)=TRUE,'APS (2019)'!D255,IF(ISNUMBER('APS (2018)'!D255)=TRUE,'APS (2018)'!D255,IF(ISNUMBER('APS (2017)'!D255)=TRUE,'APS (2017)'!D255,"Missing")))</f>
        <v>42600</v>
      </c>
      <c r="E255" s="7"/>
      <c r="F255" s="7">
        <f>IF(ISNUMBER('APS (2019)'!F255)=TRUE,'APS (2019)'!F255,IF(ISNUMBER('APS (2018)'!F255)=TRUE,'APS (2018)'!F255,IF(ISNUMBER('APS (2017)'!F255)=TRUE,'APS (2017)'!F255,"Missing")))</f>
        <v>1800</v>
      </c>
      <c r="G255" s="7"/>
      <c r="H255" s="7">
        <f>IF(ISNUMBER('APS (2019)'!H255)=TRUE,'APS (2019)'!H255,IF(ISNUMBER('APS (2018)'!H255)=TRUE,'APS (2018)'!H255,IF(ISNUMBER('APS (2017)'!H255)=TRUE,'APS (2017)'!H255,"Missing")))</f>
        <v>1500</v>
      </c>
      <c r="I255" s="7"/>
    </row>
    <row r="256" spans="1:9">
      <c r="A256" s="4" t="s">
        <v>262</v>
      </c>
      <c r="B256" s="7">
        <f>IF(ISNUMBER('APS (2019)'!B256)=TRUE,'APS (2019)'!B256,IF(ISNUMBER('APS (2018)'!B256)=TRUE,'APS (2018)'!B256,IF(ISNUMBER('APS (2017)'!B256)=TRUE,'APS (2017)'!B256,"Missing")))</f>
        <v>62000</v>
      </c>
      <c r="C256" s="7"/>
      <c r="D256" s="7">
        <f>IF(ISNUMBER('APS (2019)'!D256)=TRUE,'APS (2019)'!D256,IF(ISNUMBER('APS (2018)'!D256)=TRUE,'APS (2018)'!D256,IF(ISNUMBER('APS (2017)'!D256)=TRUE,'APS (2017)'!D256,"Missing")))</f>
        <v>52000</v>
      </c>
      <c r="E256" s="7"/>
      <c r="F256" s="7">
        <f>IF(ISNUMBER('APS (2019)'!F256)=TRUE,'APS (2019)'!F256,IF(ISNUMBER('APS (2018)'!F256)=TRUE,'APS (2018)'!F256,IF(ISNUMBER('APS (2017)'!F256)=TRUE,'APS (2017)'!F256,"Missing")))</f>
        <v>1400</v>
      </c>
      <c r="G256" s="7"/>
      <c r="H256" s="7">
        <f>IF(ISNUMBER('APS (2019)'!H256)=TRUE,'APS (2019)'!H256,IF(ISNUMBER('APS (2018)'!H256)=TRUE,'APS (2018)'!H256,IF(ISNUMBER('APS (2017)'!H256)=TRUE,'APS (2017)'!H256,"Missing")))</f>
        <v>1600</v>
      </c>
      <c r="I256" s="7"/>
    </row>
    <row r="257" spans="1:9">
      <c r="A257" s="4" t="s">
        <v>263</v>
      </c>
      <c r="B257" s="7">
        <f>IF(ISNUMBER('APS (2019)'!B257)=TRUE,'APS (2019)'!B257,IF(ISNUMBER('APS (2018)'!B257)=TRUE,'APS (2018)'!B257,IF(ISNUMBER('APS (2017)'!B257)=TRUE,'APS (2017)'!B257,"Missing")))</f>
        <v>58100</v>
      </c>
      <c r="C257" s="7"/>
      <c r="D257" s="7">
        <f>IF(ISNUMBER('APS (2019)'!D257)=TRUE,'APS (2019)'!D257,IF(ISNUMBER('APS (2018)'!D257)=TRUE,'APS (2018)'!D257,IF(ISNUMBER('APS (2017)'!D257)=TRUE,'APS (2017)'!D257,"Missing")))</f>
        <v>49000</v>
      </c>
      <c r="E257" s="7"/>
      <c r="F257" s="7">
        <f>IF(ISNUMBER('APS (2019)'!F257)=TRUE,'APS (2019)'!F257,IF(ISNUMBER('APS (2018)'!F257)=TRUE,'APS (2018)'!F257,IF(ISNUMBER('APS (2017)'!F257)=TRUE,'APS (2017)'!F257,"Missing")))</f>
        <v>1800</v>
      </c>
      <c r="G257" s="7"/>
      <c r="H257" s="7">
        <f>IF(ISNUMBER('APS (2019)'!H257)=TRUE,'APS (2019)'!H257,IF(ISNUMBER('APS (2018)'!H257)=TRUE,'APS (2018)'!H257,IF(ISNUMBER('APS (2017)'!H257)=TRUE,'APS (2017)'!H257,"Missing")))</f>
        <v>1300</v>
      </c>
      <c r="I257" s="7"/>
    </row>
    <row r="258" spans="1:9">
      <c r="A258" s="4" t="s">
        <v>264</v>
      </c>
      <c r="B258" s="7">
        <f>IF(ISNUMBER('APS (2019)'!B258)=TRUE,'APS (2019)'!B258,IF(ISNUMBER('APS (2018)'!B258)=TRUE,'APS (2018)'!B258,IF(ISNUMBER('APS (2017)'!B258)=TRUE,'APS (2017)'!B258,"Missing")))</f>
        <v>63000</v>
      </c>
      <c r="C258" s="7"/>
      <c r="D258" s="7">
        <f>IF(ISNUMBER('APS (2019)'!D258)=TRUE,'APS (2019)'!D258,IF(ISNUMBER('APS (2018)'!D258)=TRUE,'APS (2018)'!D258,IF(ISNUMBER('APS (2017)'!D258)=TRUE,'APS (2017)'!D258,"Missing")))</f>
        <v>49400</v>
      </c>
      <c r="E258" s="7"/>
      <c r="F258" s="7">
        <f>IF(ISNUMBER('APS (2019)'!F258)=TRUE,'APS (2019)'!F258,IF(ISNUMBER('APS (2018)'!F258)=TRUE,'APS (2018)'!F258,IF(ISNUMBER('APS (2017)'!F258)=TRUE,'APS (2017)'!F258,"Missing")))</f>
        <v>2200</v>
      </c>
      <c r="G258" s="7"/>
      <c r="H258" s="7">
        <f>IF(ISNUMBER('APS (2019)'!H258)=TRUE,'APS (2019)'!H258,IF(ISNUMBER('APS (2018)'!H258)=TRUE,'APS (2018)'!H258,IF(ISNUMBER('APS (2017)'!H258)=TRUE,'APS (2017)'!H258,"Missing")))</f>
        <v>3200</v>
      </c>
      <c r="I258" s="7"/>
    </row>
    <row r="259" spans="1:9">
      <c r="A259" s="4" t="s">
        <v>265</v>
      </c>
      <c r="B259" s="7">
        <f>IF(ISNUMBER('APS (2019)'!B259)=TRUE,'APS (2019)'!B259,IF(ISNUMBER('APS (2018)'!B259)=TRUE,'APS (2018)'!B259,IF(ISNUMBER('APS (2017)'!B259)=TRUE,'APS (2017)'!B259,"Missing")))</f>
        <v>54900</v>
      </c>
      <c r="C259" s="7"/>
      <c r="D259" s="7">
        <f>IF(ISNUMBER('APS (2019)'!D259)=TRUE,'APS (2019)'!D259,IF(ISNUMBER('APS (2018)'!D259)=TRUE,'APS (2018)'!D259,IF(ISNUMBER('APS (2017)'!D259)=TRUE,'APS (2017)'!D259,"Missing")))</f>
        <v>43700</v>
      </c>
      <c r="E259" s="7"/>
      <c r="F259" s="7">
        <f>IF(ISNUMBER('APS (2019)'!F259)=TRUE,'APS (2019)'!F259,IF(ISNUMBER('APS (2018)'!F259)=TRUE,'APS (2018)'!F259,IF(ISNUMBER('APS (2017)'!F259)=TRUE,'APS (2017)'!F259,"Missing")))</f>
        <v>1500</v>
      </c>
      <c r="G259" s="7"/>
      <c r="H259" s="7">
        <f>IF(ISNUMBER('APS (2019)'!H259)=TRUE,'APS (2019)'!H259,IF(ISNUMBER('APS (2018)'!H259)=TRUE,'APS (2018)'!H259,IF(ISNUMBER('APS (2017)'!H259)=TRUE,'APS (2017)'!H259,"Missing")))</f>
        <v>2000</v>
      </c>
      <c r="I259" s="7"/>
    </row>
    <row r="260" spans="1:9">
      <c r="A260" s="4" t="s">
        <v>266</v>
      </c>
      <c r="B260" s="7">
        <f>IF(ISNUMBER('APS (2019)'!B260)=TRUE,'APS (2019)'!B260,IF(ISNUMBER('APS (2018)'!B260)=TRUE,'APS (2018)'!B260,IF(ISNUMBER('APS (2017)'!B260)=TRUE,'APS (2017)'!B260,"Missing")))</f>
        <v>53800</v>
      </c>
      <c r="C260" s="7"/>
      <c r="D260" s="7">
        <f>IF(ISNUMBER('APS (2019)'!D260)=TRUE,'APS (2019)'!D260,IF(ISNUMBER('APS (2018)'!D260)=TRUE,'APS (2018)'!D260,IF(ISNUMBER('APS (2017)'!D260)=TRUE,'APS (2017)'!D260,"Missing")))</f>
        <v>37300</v>
      </c>
      <c r="E260" s="7"/>
      <c r="F260" s="7">
        <f>IF(ISNUMBER('APS (2019)'!F260)=TRUE,'APS (2019)'!F260,IF(ISNUMBER('APS (2018)'!F260)=TRUE,'APS (2018)'!F260,IF(ISNUMBER('APS (2017)'!F260)=TRUE,'APS (2017)'!F260,"Missing")))</f>
        <v>2900</v>
      </c>
      <c r="G260" s="7"/>
      <c r="H260" s="7">
        <f>IF(ISNUMBER('APS (2019)'!H260)=TRUE,'APS (2019)'!H260,IF(ISNUMBER('APS (2018)'!H260)=TRUE,'APS (2018)'!H260,IF(ISNUMBER('APS (2017)'!H260)=TRUE,'APS (2017)'!H260,"Missing")))</f>
        <v>3600</v>
      </c>
      <c r="I260" s="7"/>
    </row>
    <row r="261" spans="1:9">
      <c r="A261" s="4" t="s">
        <v>267</v>
      </c>
      <c r="B261" s="7">
        <f>IF(ISNUMBER('APS (2019)'!B261)=TRUE,'APS (2019)'!B261,IF(ISNUMBER('APS (2018)'!B261)=TRUE,'APS (2018)'!B261,IF(ISNUMBER('APS (2017)'!B261)=TRUE,'APS (2017)'!B261,"Missing")))</f>
        <v>65700</v>
      </c>
      <c r="C261" s="7"/>
      <c r="D261" s="7">
        <f>IF(ISNUMBER('APS (2019)'!D261)=TRUE,'APS (2019)'!D261,IF(ISNUMBER('APS (2018)'!D261)=TRUE,'APS (2018)'!D261,IF(ISNUMBER('APS (2017)'!D261)=TRUE,'APS (2017)'!D261,"Missing")))</f>
        <v>44900</v>
      </c>
      <c r="E261" s="7"/>
      <c r="F261" s="7">
        <f>IF(ISNUMBER('APS (2019)'!F261)=TRUE,'APS (2019)'!F261,IF(ISNUMBER('APS (2018)'!F261)=TRUE,'APS (2018)'!F261,IF(ISNUMBER('APS (2017)'!F261)=TRUE,'APS (2017)'!F261,"Missing")))</f>
        <v>3300</v>
      </c>
      <c r="G261" s="7"/>
      <c r="H261" s="7">
        <f>IF(ISNUMBER('APS (2019)'!H261)=TRUE,'APS (2019)'!H261,IF(ISNUMBER('APS (2018)'!H261)=TRUE,'APS (2018)'!H261,IF(ISNUMBER('APS (2017)'!H261)=TRUE,'APS (2017)'!H261,"Missing")))</f>
        <v>4800</v>
      </c>
      <c r="I261" s="7"/>
    </row>
    <row r="262" spans="1:9">
      <c r="A262" s="4" t="s">
        <v>268</v>
      </c>
      <c r="B262" s="7">
        <f>IF(ISNUMBER('APS (2019)'!B262)=TRUE,'APS (2019)'!B262,IF(ISNUMBER('APS (2018)'!B262)=TRUE,'APS (2018)'!B262,IF(ISNUMBER('APS (2017)'!B262)=TRUE,'APS (2017)'!B262,"Missing")))</f>
        <v>63300</v>
      </c>
      <c r="C262" s="7"/>
      <c r="D262" s="7">
        <f>IF(ISNUMBER('APS (2019)'!D262)=TRUE,'APS (2019)'!D262,IF(ISNUMBER('APS (2018)'!D262)=TRUE,'APS (2018)'!D262,IF(ISNUMBER('APS (2017)'!D262)=TRUE,'APS (2017)'!D262,"Missing")))</f>
        <v>47200</v>
      </c>
      <c r="E262" s="7"/>
      <c r="F262" s="7">
        <f>IF(ISNUMBER('APS (2019)'!F262)=TRUE,'APS (2019)'!F262,IF(ISNUMBER('APS (2018)'!F262)=TRUE,'APS (2018)'!F262,IF(ISNUMBER('APS (2017)'!F262)=TRUE,'APS (2017)'!F262,"Missing")))</f>
        <v>2000</v>
      </c>
      <c r="G262" s="7"/>
      <c r="H262" s="7">
        <f>IF(ISNUMBER('APS (2019)'!H262)=TRUE,'APS (2019)'!H262,IF(ISNUMBER('APS (2018)'!H262)=TRUE,'APS (2018)'!H262,IF(ISNUMBER('APS (2017)'!H262)=TRUE,'APS (2017)'!H262,"Missing")))</f>
        <v>1800</v>
      </c>
      <c r="I262" s="7"/>
    </row>
    <row r="263" spans="1:9">
      <c r="A263" s="4" t="s">
        <v>269</v>
      </c>
      <c r="B263" s="7">
        <f>IF(ISNUMBER('APS (2019)'!B263)=TRUE,'APS (2019)'!B263,IF(ISNUMBER('APS (2018)'!B263)=TRUE,'APS (2018)'!B263,IF(ISNUMBER('APS (2017)'!B263)=TRUE,'APS (2017)'!B263,"Missing")))</f>
        <v>63100</v>
      </c>
      <c r="C263" s="7"/>
      <c r="D263" s="7">
        <f>IF(ISNUMBER('APS (2019)'!D263)=TRUE,'APS (2019)'!D263,IF(ISNUMBER('APS (2018)'!D263)=TRUE,'APS (2018)'!D263,IF(ISNUMBER('APS (2017)'!D263)=TRUE,'APS (2017)'!D263,"Missing")))</f>
        <v>50000</v>
      </c>
      <c r="E263" s="7"/>
      <c r="F263" s="7">
        <f>IF(ISNUMBER('APS (2019)'!F263)=TRUE,'APS (2019)'!F263,IF(ISNUMBER('APS (2018)'!F263)=TRUE,'APS (2018)'!F263,IF(ISNUMBER('APS (2017)'!F263)=TRUE,'APS (2017)'!F263,"Missing")))</f>
        <v>2900</v>
      </c>
      <c r="G263" s="7"/>
      <c r="H263" s="7">
        <f>IF(ISNUMBER('APS (2019)'!H263)=TRUE,'APS (2019)'!H263,IF(ISNUMBER('APS (2018)'!H263)=TRUE,'APS (2018)'!H263,IF(ISNUMBER('APS (2017)'!H263)=TRUE,'APS (2017)'!H263,"Missing")))</f>
        <v>1700</v>
      </c>
      <c r="I263" s="7"/>
    </row>
    <row r="264" spans="1:9">
      <c r="A264" s="4" t="s">
        <v>270</v>
      </c>
      <c r="B264" s="7">
        <f>IF(ISNUMBER('APS (2019)'!B264)=TRUE,'APS (2019)'!B264,IF(ISNUMBER('APS (2018)'!B264)=TRUE,'APS (2018)'!B264,IF(ISNUMBER('APS (2017)'!B264)=TRUE,'APS (2017)'!B264,"Missing")))</f>
        <v>59600</v>
      </c>
      <c r="C264" s="7"/>
      <c r="D264" s="7">
        <f>IF(ISNUMBER('APS (2019)'!D264)=TRUE,'APS (2019)'!D264,IF(ISNUMBER('APS (2018)'!D264)=TRUE,'APS (2018)'!D264,IF(ISNUMBER('APS (2017)'!D264)=TRUE,'APS (2017)'!D264,"Missing")))</f>
        <v>43400</v>
      </c>
      <c r="E264" s="7"/>
      <c r="F264" s="7">
        <f>IF(ISNUMBER('APS (2019)'!F264)=TRUE,'APS (2019)'!F264,IF(ISNUMBER('APS (2018)'!F264)=TRUE,'APS (2018)'!F264,IF(ISNUMBER('APS (2017)'!F264)=TRUE,'APS (2017)'!F264,"Missing")))</f>
        <v>2600</v>
      </c>
      <c r="G264" s="7"/>
      <c r="H264" s="7">
        <f>IF(ISNUMBER('APS (2019)'!H264)=TRUE,'APS (2019)'!H264,IF(ISNUMBER('APS (2018)'!H264)=TRUE,'APS (2018)'!H264,IF(ISNUMBER('APS (2017)'!H264)=TRUE,'APS (2017)'!H264,"Missing")))</f>
        <v>2200</v>
      </c>
      <c r="I264" s="7"/>
    </row>
    <row r="265" spans="1:9">
      <c r="A265" s="4" t="s">
        <v>271</v>
      </c>
      <c r="B265" s="7">
        <f>IF(ISNUMBER('APS (2019)'!B265)=TRUE,'APS (2019)'!B265,IF(ISNUMBER('APS (2018)'!B265)=TRUE,'APS (2018)'!B265,IF(ISNUMBER('APS (2017)'!B265)=TRUE,'APS (2017)'!B265,"Missing")))</f>
        <v>56200</v>
      </c>
      <c r="C265" s="7"/>
      <c r="D265" s="7">
        <f>IF(ISNUMBER('APS (2019)'!D265)=TRUE,'APS (2019)'!D265,IF(ISNUMBER('APS (2018)'!D265)=TRUE,'APS (2018)'!D265,IF(ISNUMBER('APS (2017)'!D265)=TRUE,'APS (2017)'!D265,"Missing")))</f>
        <v>44100</v>
      </c>
      <c r="E265" s="7"/>
      <c r="F265" s="7">
        <f>IF(ISNUMBER('APS (2019)'!F265)=TRUE,'APS (2019)'!F265,IF(ISNUMBER('APS (2018)'!F265)=TRUE,'APS (2018)'!F265,IF(ISNUMBER('APS (2017)'!F265)=TRUE,'APS (2017)'!F265,"Missing")))</f>
        <v>3000</v>
      </c>
      <c r="G265" s="7"/>
      <c r="H265" s="7">
        <f>IF(ISNUMBER('APS (2019)'!H265)=TRUE,'APS (2019)'!H265,IF(ISNUMBER('APS (2018)'!H265)=TRUE,'APS (2018)'!H265,IF(ISNUMBER('APS (2017)'!H265)=TRUE,'APS (2017)'!H265,"Missing")))</f>
        <v>1900</v>
      </c>
      <c r="I265" s="7"/>
    </row>
    <row r="266" spans="1:9">
      <c r="A266" s="4" t="s">
        <v>272</v>
      </c>
      <c r="B266" s="7">
        <f>IF(ISNUMBER('APS (2019)'!B266)=TRUE,'APS (2019)'!B266,IF(ISNUMBER('APS (2018)'!B266)=TRUE,'APS (2018)'!B266,IF(ISNUMBER('APS (2017)'!B266)=TRUE,'APS (2017)'!B266,"Missing")))</f>
        <v>50400</v>
      </c>
      <c r="C266" s="7"/>
      <c r="D266" s="7">
        <f>IF(ISNUMBER('APS (2019)'!D266)=TRUE,'APS (2019)'!D266,IF(ISNUMBER('APS (2018)'!D266)=TRUE,'APS (2018)'!D266,IF(ISNUMBER('APS (2017)'!D266)=TRUE,'APS (2017)'!D266,"Missing")))</f>
        <v>38500</v>
      </c>
      <c r="E266" s="7"/>
      <c r="F266" s="7">
        <f>IF(ISNUMBER('APS (2019)'!F266)=TRUE,'APS (2019)'!F266,IF(ISNUMBER('APS (2018)'!F266)=TRUE,'APS (2018)'!F266,IF(ISNUMBER('APS (2017)'!F266)=TRUE,'APS (2017)'!F266,"Missing")))</f>
        <v>1800</v>
      </c>
      <c r="G266" s="7"/>
      <c r="H266" s="7">
        <f>IF(ISNUMBER('APS (2019)'!H266)=TRUE,'APS (2019)'!H266,IF(ISNUMBER('APS (2018)'!H266)=TRUE,'APS (2018)'!H266,IF(ISNUMBER('APS (2017)'!H266)=TRUE,'APS (2017)'!H266,"Missing")))</f>
        <v>3700</v>
      </c>
      <c r="I266" s="7"/>
    </row>
    <row r="267" spans="1:9">
      <c r="A267" s="4" t="s">
        <v>273</v>
      </c>
      <c r="B267" s="7">
        <f>IF(ISNUMBER('APS (2019)'!B267)=TRUE,'APS (2019)'!B267,IF(ISNUMBER('APS (2018)'!B267)=TRUE,'APS (2018)'!B267,IF(ISNUMBER('APS (2017)'!B267)=TRUE,'APS (2017)'!B267,"Missing")))</f>
        <v>61500</v>
      </c>
      <c r="C267" s="7"/>
      <c r="D267" s="7">
        <f>IF(ISNUMBER('APS (2019)'!D267)=TRUE,'APS (2019)'!D267,IF(ISNUMBER('APS (2018)'!D267)=TRUE,'APS (2018)'!D267,IF(ISNUMBER('APS (2017)'!D267)=TRUE,'APS (2017)'!D267,"Missing")))</f>
        <v>44500</v>
      </c>
      <c r="E267" s="7"/>
      <c r="F267" s="7">
        <f>IF(ISNUMBER('APS (2019)'!F267)=TRUE,'APS (2019)'!F267,IF(ISNUMBER('APS (2018)'!F267)=TRUE,'APS (2018)'!F267,IF(ISNUMBER('APS (2017)'!F267)=TRUE,'APS (2017)'!F267,"Missing")))</f>
        <v>3300</v>
      </c>
      <c r="G267" s="7"/>
      <c r="H267" s="7">
        <f>IF(ISNUMBER('APS (2019)'!H267)=TRUE,'APS (2019)'!H267,IF(ISNUMBER('APS (2018)'!H267)=TRUE,'APS (2018)'!H267,IF(ISNUMBER('APS (2017)'!H267)=TRUE,'APS (2017)'!H267,"Missing")))</f>
        <v>2100</v>
      </c>
      <c r="I267" s="7"/>
    </row>
    <row r="268" spans="1:9">
      <c r="A268" s="4" t="s">
        <v>274</v>
      </c>
      <c r="B268" s="7">
        <f>IF(ISNUMBER('APS (2019)'!B268)=TRUE,'APS (2019)'!B268,IF(ISNUMBER('APS (2018)'!B268)=TRUE,'APS (2018)'!B268,IF(ISNUMBER('APS (2017)'!B268)=TRUE,'APS (2017)'!B268,"Missing")))</f>
        <v>58100</v>
      </c>
      <c r="C268" s="7"/>
      <c r="D268" s="7">
        <f>IF(ISNUMBER('APS (2019)'!D268)=TRUE,'APS (2019)'!D268,IF(ISNUMBER('APS (2018)'!D268)=TRUE,'APS (2018)'!D268,IF(ISNUMBER('APS (2017)'!D268)=TRUE,'APS (2017)'!D268,"Missing")))</f>
        <v>40900</v>
      </c>
      <c r="E268" s="7"/>
      <c r="F268" s="7">
        <f>IF(ISNUMBER('APS (2019)'!F268)=TRUE,'APS (2019)'!F268,IF(ISNUMBER('APS (2018)'!F268)=TRUE,'APS (2018)'!F268,IF(ISNUMBER('APS (2017)'!F268)=TRUE,'APS (2017)'!F268,"Missing")))</f>
        <v>2200</v>
      </c>
      <c r="G268" s="7"/>
      <c r="H268" s="7">
        <f>IF(ISNUMBER('APS (2019)'!H268)=TRUE,'APS (2019)'!H268,IF(ISNUMBER('APS (2018)'!H268)=TRUE,'APS (2018)'!H268,IF(ISNUMBER('APS (2017)'!H268)=TRUE,'APS (2017)'!H268,"Missing")))</f>
        <v>4100</v>
      </c>
      <c r="I268" s="7"/>
    </row>
    <row r="269" spans="1:9">
      <c r="A269" s="4" t="s">
        <v>275</v>
      </c>
      <c r="B269" s="7">
        <f>IF(ISNUMBER('APS (2019)'!B269)=TRUE,'APS (2019)'!B269,IF(ISNUMBER('APS (2018)'!B269)=TRUE,'APS (2018)'!B269,IF(ISNUMBER('APS (2017)'!B269)=TRUE,'APS (2017)'!B269,"Missing")))</f>
        <v>54700</v>
      </c>
      <c r="C269" s="7"/>
      <c r="D269" s="7">
        <f>IF(ISNUMBER('APS (2019)'!D269)=TRUE,'APS (2019)'!D269,IF(ISNUMBER('APS (2018)'!D269)=TRUE,'APS (2018)'!D269,IF(ISNUMBER('APS (2017)'!D269)=TRUE,'APS (2017)'!D269,"Missing")))</f>
        <v>40400</v>
      </c>
      <c r="E269" s="7"/>
      <c r="F269" s="7">
        <f>IF(ISNUMBER('APS (2019)'!F269)=TRUE,'APS (2019)'!F269,IF(ISNUMBER('APS (2018)'!F269)=TRUE,'APS (2018)'!F269,IF(ISNUMBER('APS (2017)'!F269)=TRUE,'APS (2017)'!F269,"Missing")))</f>
        <v>2800</v>
      </c>
      <c r="G269" s="7"/>
      <c r="H269" s="7">
        <f>IF(ISNUMBER('APS (2019)'!H269)=TRUE,'APS (2019)'!H269,IF(ISNUMBER('APS (2018)'!H269)=TRUE,'APS (2018)'!H269,IF(ISNUMBER('APS (2017)'!H269)=TRUE,'APS (2017)'!H269,"Missing")))</f>
        <v>1300</v>
      </c>
      <c r="I269" s="7"/>
    </row>
    <row r="270" spans="1:9">
      <c r="A270" s="4" t="s">
        <v>276</v>
      </c>
      <c r="B270" s="7">
        <f>IF(ISNUMBER('APS (2019)'!B270)=TRUE,'APS (2019)'!B270,IF(ISNUMBER('APS (2018)'!B270)=TRUE,'APS (2018)'!B270,IF(ISNUMBER('APS (2017)'!B270)=TRUE,'APS (2017)'!B270,"Missing")))</f>
        <v>66800</v>
      </c>
      <c r="C270" s="7"/>
      <c r="D270" s="7">
        <f>IF(ISNUMBER('APS (2019)'!D270)=TRUE,'APS (2019)'!D270,IF(ISNUMBER('APS (2018)'!D270)=TRUE,'APS (2018)'!D270,IF(ISNUMBER('APS (2017)'!D270)=TRUE,'APS (2017)'!D270,"Missing")))</f>
        <v>55300</v>
      </c>
      <c r="E270" s="7"/>
      <c r="F270" s="7">
        <f>IF(ISNUMBER('APS (2019)'!F270)=TRUE,'APS (2019)'!F270,IF(ISNUMBER('APS (2018)'!F270)=TRUE,'APS (2018)'!F270,IF(ISNUMBER('APS (2017)'!F270)=TRUE,'APS (2017)'!F270,"Missing")))</f>
        <v>1900</v>
      </c>
      <c r="G270" s="7"/>
      <c r="H270" s="7">
        <f>IF(ISNUMBER('APS (2019)'!H270)=TRUE,'APS (2019)'!H270,IF(ISNUMBER('APS (2018)'!H270)=TRUE,'APS (2018)'!H270,IF(ISNUMBER('APS (2017)'!H270)=TRUE,'APS (2017)'!H270,"Missing")))</f>
        <v>1900</v>
      </c>
      <c r="I270" s="7"/>
    </row>
    <row r="271" spans="1:9">
      <c r="A271" s="4" t="s">
        <v>277</v>
      </c>
      <c r="B271" s="7">
        <f>IF(ISNUMBER('APS (2019)'!B271)=TRUE,'APS (2019)'!B271,IF(ISNUMBER('APS (2018)'!B271)=TRUE,'APS (2018)'!B271,IF(ISNUMBER('APS (2017)'!B271)=TRUE,'APS (2017)'!B271,"Missing")))</f>
        <v>57500</v>
      </c>
      <c r="C271" s="7"/>
      <c r="D271" s="7">
        <f>IF(ISNUMBER('APS (2019)'!D271)=TRUE,'APS (2019)'!D271,IF(ISNUMBER('APS (2018)'!D271)=TRUE,'APS (2018)'!D271,IF(ISNUMBER('APS (2017)'!D271)=TRUE,'APS (2017)'!D271,"Missing")))</f>
        <v>43700</v>
      </c>
      <c r="E271" s="7"/>
      <c r="F271" s="7">
        <f>IF(ISNUMBER('APS (2019)'!F271)=TRUE,'APS (2019)'!F271,IF(ISNUMBER('APS (2018)'!F271)=TRUE,'APS (2018)'!F271,IF(ISNUMBER('APS (2017)'!F271)=TRUE,'APS (2017)'!F271,"Missing")))</f>
        <v>1000</v>
      </c>
      <c r="G271" s="7"/>
      <c r="H271" s="7">
        <f>IF(ISNUMBER('APS (2019)'!H271)=TRUE,'APS (2019)'!H271,IF(ISNUMBER('APS (2018)'!H271)=TRUE,'APS (2018)'!H271,IF(ISNUMBER('APS (2017)'!H271)=TRUE,'APS (2017)'!H271,"Missing")))</f>
        <v>2800</v>
      </c>
      <c r="I271" s="7"/>
    </row>
    <row r="272" spans="1:9">
      <c r="A272" s="4" t="s">
        <v>278</v>
      </c>
      <c r="B272" s="7">
        <f>IF(ISNUMBER('APS (2019)'!B272)=TRUE,'APS (2019)'!B272,IF(ISNUMBER('APS (2018)'!B272)=TRUE,'APS (2018)'!B272,IF(ISNUMBER('APS (2017)'!B272)=TRUE,'APS (2017)'!B272,"Missing")))</f>
        <v>56700</v>
      </c>
      <c r="C272" s="7"/>
      <c r="D272" s="7">
        <f>IF(ISNUMBER('APS (2019)'!D272)=TRUE,'APS (2019)'!D272,IF(ISNUMBER('APS (2018)'!D272)=TRUE,'APS (2018)'!D272,IF(ISNUMBER('APS (2017)'!D272)=TRUE,'APS (2017)'!D272,"Missing")))</f>
        <v>45800</v>
      </c>
      <c r="E272" s="7"/>
      <c r="F272" s="7">
        <f>IF(ISNUMBER('APS (2019)'!F272)=TRUE,'APS (2019)'!F272,IF(ISNUMBER('APS (2018)'!F272)=TRUE,'APS (2018)'!F272,IF(ISNUMBER('APS (2017)'!F272)=TRUE,'APS (2017)'!F272,"Missing")))</f>
        <v>1600</v>
      </c>
      <c r="G272" s="7"/>
      <c r="H272" s="7">
        <f>IF(ISNUMBER('APS (2019)'!H272)=TRUE,'APS (2019)'!H272,IF(ISNUMBER('APS (2018)'!H272)=TRUE,'APS (2018)'!H272,IF(ISNUMBER('APS (2017)'!H272)=TRUE,'APS (2017)'!H272,"Missing")))</f>
        <v>3700</v>
      </c>
      <c r="I272" s="7"/>
    </row>
    <row r="273" spans="1:9">
      <c r="A273" s="4" t="s">
        <v>279</v>
      </c>
      <c r="B273" s="7">
        <f>IF(ISNUMBER('APS (2019)'!B273)=TRUE,'APS (2019)'!B273,IF(ISNUMBER('APS (2018)'!B273)=TRUE,'APS (2018)'!B273,IF(ISNUMBER('APS (2017)'!B273)=TRUE,'APS (2017)'!B273,"Missing")))</f>
        <v>67100</v>
      </c>
      <c r="C273" s="7"/>
      <c r="D273" s="7">
        <f>IF(ISNUMBER('APS (2019)'!D273)=TRUE,'APS (2019)'!D273,IF(ISNUMBER('APS (2018)'!D273)=TRUE,'APS (2018)'!D273,IF(ISNUMBER('APS (2017)'!D273)=TRUE,'APS (2017)'!D273,"Missing")))</f>
        <v>53700</v>
      </c>
      <c r="E273" s="7"/>
      <c r="F273" s="7">
        <f>IF(ISNUMBER('APS (2019)'!F273)=TRUE,'APS (2019)'!F273,IF(ISNUMBER('APS (2018)'!F273)=TRUE,'APS (2018)'!F273,IF(ISNUMBER('APS (2017)'!F273)=TRUE,'APS (2017)'!F273,"Missing")))</f>
        <v>2500</v>
      </c>
      <c r="G273" s="7"/>
      <c r="H273" s="7">
        <f>IF(ISNUMBER('APS (2019)'!H273)=TRUE,'APS (2019)'!H273,IF(ISNUMBER('APS (2018)'!H273)=TRUE,'APS (2018)'!H273,IF(ISNUMBER('APS (2017)'!H273)=TRUE,'APS (2017)'!H273,"Missing")))</f>
        <v>2200</v>
      </c>
      <c r="I273" s="7"/>
    </row>
    <row r="274" spans="1:9">
      <c r="A274" s="4" t="s">
        <v>280</v>
      </c>
      <c r="B274" s="7">
        <f>IF(ISNUMBER('APS (2019)'!B274)=TRUE,'APS (2019)'!B274,IF(ISNUMBER('APS (2018)'!B274)=TRUE,'APS (2018)'!B274,IF(ISNUMBER('APS (2017)'!B274)=TRUE,'APS (2017)'!B274,"Missing")))</f>
        <v>56700</v>
      </c>
      <c r="C274" s="7"/>
      <c r="D274" s="7">
        <f>IF(ISNUMBER('APS (2019)'!D274)=TRUE,'APS (2019)'!D274,IF(ISNUMBER('APS (2018)'!D274)=TRUE,'APS (2018)'!D274,IF(ISNUMBER('APS (2017)'!D274)=TRUE,'APS (2017)'!D274,"Missing")))</f>
        <v>46600</v>
      </c>
      <c r="E274" s="7"/>
      <c r="F274" s="7">
        <f>IF(ISNUMBER('APS (2019)'!F274)=TRUE,'APS (2019)'!F274,IF(ISNUMBER('APS (2018)'!F274)=TRUE,'APS (2018)'!F274,IF(ISNUMBER('APS (2017)'!F274)=TRUE,'APS (2017)'!F274,"Missing")))</f>
        <v>2200</v>
      </c>
      <c r="G274" s="7"/>
      <c r="H274" s="7">
        <f>IF(ISNUMBER('APS (2019)'!H274)=TRUE,'APS (2019)'!H274,IF(ISNUMBER('APS (2018)'!H274)=TRUE,'APS (2018)'!H274,IF(ISNUMBER('APS (2017)'!H274)=TRUE,'APS (2017)'!H274,"Missing")))</f>
        <v>2200</v>
      </c>
      <c r="I274" s="7"/>
    </row>
    <row r="275" spans="1:9">
      <c r="A275" s="4" t="s">
        <v>281</v>
      </c>
      <c r="B275" s="7">
        <f>IF(ISNUMBER('APS (2019)'!B275)=TRUE,'APS (2019)'!B275,IF(ISNUMBER('APS (2018)'!B275)=TRUE,'APS (2018)'!B275,IF(ISNUMBER('APS (2017)'!B275)=TRUE,'APS (2017)'!B275,"Missing")))</f>
        <v>57500</v>
      </c>
      <c r="C275" s="7"/>
      <c r="D275" s="7">
        <f>IF(ISNUMBER('APS (2019)'!D275)=TRUE,'APS (2019)'!D275,IF(ISNUMBER('APS (2018)'!D275)=TRUE,'APS (2018)'!D275,IF(ISNUMBER('APS (2017)'!D275)=TRUE,'APS (2017)'!D275,"Missing")))</f>
        <v>43400</v>
      </c>
      <c r="E275" s="7"/>
      <c r="F275" s="7">
        <f>IF(ISNUMBER('APS (2019)'!F275)=TRUE,'APS (2019)'!F275,IF(ISNUMBER('APS (2018)'!F275)=TRUE,'APS (2018)'!F275,IF(ISNUMBER('APS (2017)'!F275)=TRUE,'APS (2017)'!F275,"Missing")))</f>
        <v>1500</v>
      </c>
      <c r="G275" s="7"/>
      <c r="H275" s="7">
        <f>IF(ISNUMBER('APS (2019)'!H275)=TRUE,'APS (2019)'!H275,IF(ISNUMBER('APS (2018)'!H275)=TRUE,'APS (2018)'!H275,IF(ISNUMBER('APS (2017)'!H275)=TRUE,'APS (2017)'!H275,"Missing")))</f>
        <v>1900</v>
      </c>
      <c r="I275" s="7"/>
    </row>
    <row r="276" spans="1:9">
      <c r="A276" s="4" t="s">
        <v>282</v>
      </c>
      <c r="B276" s="7">
        <f>IF(ISNUMBER('APS (2019)'!B276)=TRUE,'APS (2019)'!B276,IF(ISNUMBER('APS (2018)'!B276)=TRUE,'APS (2018)'!B276,IF(ISNUMBER('APS (2017)'!B276)=TRUE,'APS (2017)'!B276,"Missing")))</f>
        <v>52200</v>
      </c>
      <c r="C276" s="7"/>
      <c r="D276" s="7">
        <f>IF(ISNUMBER('APS (2019)'!D276)=TRUE,'APS (2019)'!D276,IF(ISNUMBER('APS (2018)'!D276)=TRUE,'APS (2018)'!D276,IF(ISNUMBER('APS (2017)'!D276)=TRUE,'APS (2017)'!D276,"Missing")))</f>
        <v>42300</v>
      </c>
      <c r="E276" s="7"/>
      <c r="F276" s="7">
        <f>IF(ISNUMBER('APS (2019)'!F276)=TRUE,'APS (2019)'!F276,IF(ISNUMBER('APS (2018)'!F276)=TRUE,'APS (2018)'!F276,IF(ISNUMBER('APS (2017)'!F276)=TRUE,'APS (2017)'!F276,"Missing")))</f>
        <v>2800</v>
      </c>
      <c r="G276" s="7"/>
      <c r="H276" s="7">
        <f>IF(ISNUMBER('APS (2019)'!H276)=TRUE,'APS (2019)'!H276,IF(ISNUMBER('APS (2018)'!H276)=TRUE,'APS (2018)'!H276,IF(ISNUMBER('APS (2017)'!H276)=TRUE,'APS (2017)'!H276,"Missing")))</f>
        <v>1300</v>
      </c>
      <c r="I276" s="7"/>
    </row>
    <row r="277" spans="1:9">
      <c r="A277" s="4" t="s">
        <v>283</v>
      </c>
      <c r="B277" s="7">
        <f>IF(ISNUMBER('APS (2019)'!B277)=TRUE,'APS (2019)'!B277,IF(ISNUMBER('APS (2018)'!B277)=TRUE,'APS (2018)'!B277,IF(ISNUMBER('APS (2017)'!B277)=TRUE,'APS (2017)'!B277,"Missing")))</f>
        <v>65400</v>
      </c>
      <c r="C277" s="7"/>
      <c r="D277" s="7">
        <f>IF(ISNUMBER('APS (2019)'!D277)=TRUE,'APS (2019)'!D277,IF(ISNUMBER('APS (2018)'!D277)=TRUE,'APS (2018)'!D277,IF(ISNUMBER('APS (2017)'!D277)=TRUE,'APS (2017)'!D277,"Missing")))</f>
        <v>52500</v>
      </c>
      <c r="E277" s="7"/>
      <c r="F277" s="7">
        <f>IF(ISNUMBER('APS (2019)'!F277)=TRUE,'APS (2019)'!F277,IF(ISNUMBER('APS (2018)'!F277)=TRUE,'APS (2018)'!F277,IF(ISNUMBER('APS (2017)'!F277)=TRUE,'APS (2017)'!F277,"Missing")))</f>
        <v>1900</v>
      </c>
      <c r="G277" s="7"/>
      <c r="H277" s="7">
        <f>IF(ISNUMBER('APS (2019)'!H277)=TRUE,'APS (2019)'!H277,IF(ISNUMBER('APS (2018)'!H277)=TRUE,'APS (2018)'!H277,IF(ISNUMBER('APS (2017)'!H277)=TRUE,'APS (2017)'!H277,"Missing")))</f>
        <v>1900</v>
      </c>
      <c r="I277" s="7"/>
    </row>
    <row r="278" spans="1:9">
      <c r="A278" s="4" t="s">
        <v>284</v>
      </c>
      <c r="B278" s="7">
        <f>IF(ISNUMBER('APS (2019)'!B278)=TRUE,'APS (2019)'!B278,IF(ISNUMBER('APS (2018)'!B278)=TRUE,'APS (2018)'!B278,IF(ISNUMBER('APS (2017)'!B278)=TRUE,'APS (2017)'!B278,"Missing")))</f>
        <v>68200</v>
      </c>
      <c r="C278" s="7"/>
      <c r="D278" s="7">
        <f>IF(ISNUMBER('APS (2019)'!D278)=TRUE,'APS (2019)'!D278,IF(ISNUMBER('APS (2018)'!D278)=TRUE,'APS (2018)'!D278,IF(ISNUMBER('APS (2017)'!D278)=TRUE,'APS (2017)'!D278,"Missing")))</f>
        <v>55500</v>
      </c>
      <c r="E278" s="7"/>
      <c r="F278" s="7">
        <f>IF(ISNUMBER('APS (2019)'!F278)=TRUE,'APS (2019)'!F278,IF(ISNUMBER('APS (2018)'!F278)=TRUE,'APS (2018)'!F278,IF(ISNUMBER('APS (2017)'!F278)=TRUE,'APS (2017)'!F278,"Missing")))</f>
        <v>2000</v>
      </c>
      <c r="G278" s="7"/>
      <c r="H278" s="7">
        <f>IF(ISNUMBER('APS (2019)'!H278)=TRUE,'APS (2019)'!H278,IF(ISNUMBER('APS (2018)'!H278)=TRUE,'APS (2018)'!H278,IF(ISNUMBER('APS (2017)'!H278)=TRUE,'APS (2017)'!H278,"Missing")))</f>
        <v>2600</v>
      </c>
      <c r="I278" s="7"/>
    </row>
    <row r="279" spans="1:9">
      <c r="A279" s="4" t="s">
        <v>285</v>
      </c>
      <c r="B279" s="7">
        <f>IF(ISNUMBER('APS (2019)'!B279)=TRUE,'APS (2019)'!B279,IF(ISNUMBER('APS (2018)'!B279)=TRUE,'APS (2018)'!B279,IF(ISNUMBER('APS (2017)'!B279)=TRUE,'APS (2017)'!B279,"Missing")))</f>
        <v>77300</v>
      </c>
      <c r="C279" s="7"/>
      <c r="D279" s="7">
        <f>IF(ISNUMBER('APS (2019)'!D279)=TRUE,'APS (2019)'!D279,IF(ISNUMBER('APS (2018)'!D279)=TRUE,'APS (2018)'!D279,IF(ISNUMBER('APS (2017)'!D279)=TRUE,'APS (2017)'!D279,"Missing")))</f>
        <v>63000</v>
      </c>
      <c r="E279" s="7"/>
      <c r="F279" s="7">
        <f>IF(ISNUMBER('APS (2019)'!F279)=TRUE,'APS (2019)'!F279,IF(ISNUMBER('APS (2018)'!F279)=TRUE,'APS (2018)'!F279,IF(ISNUMBER('APS (2017)'!F279)=TRUE,'APS (2017)'!F279,"Missing")))</f>
        <v>1100</v>
      </c>
      <c r="G279" s="7"/>
      <c r="H279" s="7">
        <f>IF(ISNUMBER('APS (2019)'!H279)=TRUE,'APS (2019)'!H279,IF(ISNUMBER('APS (2018)'!H279)=TRUE,'APS (2018)'!H279,IF(ISNUMBER('APS (2017)'!H279)=TRUE,'APS (2017)'!H279,"Missing")))</f>
        <v>3400</v>
      </c>
      <c r="I279" s="7"/>
    </row>
    <row r="280" spans="1:9">
      <c r="A280" s="4" t="s">
        <v>286</v>
      </c>
      <c r="B280" s="7">
        <f>IF(ISNUMBER('APS (2019)'!B280)=TRUE,'APS (2019)'!B280,IF(ISNUMBER('APS (2018)'!B280)=TRUE,'APS (2018)'!B280,IF(ISNUMBER('APS (2017)'!B280)=TRUE,'APS (2017)'!B280,"Missing")))</f>
        <v>54100</v>
      </c>
      <c r="C280" s="7"/>
      <c r="D280" s="7">
        <f>IF(ISNUMBER('APS (2019)'!D280)=TRUE,'APS (2019)'!D280,IF(ISNUMBER('APS (2018)'!D280)=TRUE,'APS (2018)'!D280,IF(ISNUMBER('APS (2017)'!D280)=TRUE,'APS (2017)'!D280,"Missing")))</f>
        <v>45400</v>
      </c>
      <c r="E280" s="7"/>
      <c r="F280" s="7" t="str">
        <f>IF(ISNUMBER('APS (2019)'!F280)=TRUE,'APS (2019)'!F280,IF(ISNUMBER('APS (2018)'!F280)=TRUE,'APS (2018)'!F280,IF(ISNUMBER('APS (2017)'!F280)=TRUE,'APS (2017)'!F280,"Missing")))</f>
        <v>Missing</v>
      </c>
      <c r="G280" s="7"/>
      <c r="H280" s="7">
        <f>IF(ISNUMBER('APS (2019)'!H280)=TRUE,'APS (2019)'!H280,IF(ISNUMBER('APS (2018)'!H280)=TRUE,'APS (2018)'!H280,IF(ISNUMBER('APS (2017)'!H280)=TRUE,'APS (2017)'!H280,"Missing")))</f>
        <v>2600</v>
      </c>
      <c r="I280" s="7"/>
    </row>
    <row r="281" spans="1:9">
      <c r="A281" s="4" t="s">
        <v>287</v>
      </c>
      <c r="B281" s="7">
        <f>IF(ISNUMBER('APS (2019)'!B281)=TRUE,'APS (2019)'!B281,IF(ISNUMBER('APS (2018)'!B281)=TRUE,'APS (2018)'!B281,IF(ISNUMBER('APS (2017)'!B281)=TRUE,'APS (2017)'!B281,"Missing")))</f>
        <v>60600</v>
      </c>
      <c r="C281" s="7"/>
      <c r="D281" s="7">
        <f>IF(ISNUMBER('APS (2019)'!D281)=TRUE,'APS (2019)'!D281,IF(ISNUMBER('APS (2018)'!D281)=TRUE,'APS (2018)'!D281,IF(ISNUMBER('APS (2017)'!D281)=TRUE,'APS (2017)'!D281,"Missing")))</f>
        <v>49700</v>
      </c>
      <c r="E281" s="7"/>
      <c r="F281" s="7">
        <f>IF(ISNUMBER('APS (2019)'!F281)=TRUE,'APS (2019)'!F281,IF(ISNUMBER('APS (2018)'!F281)=TRUE,'APS (2018)'!F281,IF(ISNUMBER('APS (2017)'!F281)=TRUE,'APS (2017)'!F281,"Missing")))</f>
        <v>1500</v>
      </c>
      <c r="G281" s="7"/>
      <c r="H281" s="7">
        <f>IF(ISNUMBER('APS (2019)'!H281)=TRUE,'APS (2019)'!H281,IF(ISNUMBER('APS (2018)'!H281)=TRUE,'APS (2018)'!H281,IF(ISNUMBER('APS (2017)'!H281)=TRUE,'APS (2017)'!H281,"Missing")))</f>
        <v>1900</v>
      </c>
      <c r="I281" s="7"/>
    </row>
    <row r="282" spans="1:9">
      <c r="A282" s="4" t="s">
        <v>288</v>
      </c>
      <c r="B282" s="7">
        <f>IF(ISNUMBER('APS (2019)'!B282)=TRUE,'APS (2019)'!B282,IF(ISNUMBER('APS (2018)'!B282)=TRUE,'APS (2018)'!B282,IF(ISNUMBER('APS (2017)'!B282)=TRUE,'APS (2017)'!B282,"Missing")))</f>
        <v>64300</v>
      </c>
      <c r="C282" s="7"/>
      <c r="D282" s="7">
        <f>IF(ISNUMBER('APS (2019)'!D282)=TRUE,'APS (2019)'!D282,IF(ISNUMBER('APS (2018)'!D282)=TRUE,'APS (2018)'!D282,IF(ISNUMBER('APS (2017)'!D282)=TRUE,'APS (2017)'!D282,"Missing")))</f>
        <v>49400</v>
      </c>
      <c r="E282" s="7"/>
      <c r="F282" s="7">
        <f>IF(ISNUMBER('APS (2019)'!F282)=TRUE,'APS (2019)'!F282,IF(ISNUMBER('APS (2018)'!F282)=TRUE,'APS (2018)'!F282,IF(ISNUMBER('APS (2017)'!F282)=TRUE,'APS (2017)'!F282,"Missing")))</f>
        <v>2400</v>
      </c>
      <c r="G282" s="7"/>
      <c r="H282" s="7">
        <f>IF(ISNUMBER('APS (2019)'!H282)=TRUE,'APS (2019)'!H282,IF(ISNUMBER('APS (2018)'!H282)=TRUE,'APS (2018)'!H282,IF(ISNUMBER('APS (2017)'!H282)=TRUE,'APS (2017)'!H282,"Missing")))</f>
        <v>3700</v>
      </c>
      <c r="I282" s="7"/>
    </row>
    <row r="283" spans="1:9">
      <c r="A283" s="4" t="s">
        <v>289</v>
      </c>
      <c r="B283" s="7">
        <f>IF(ISNUMBER('APS (2019)'!B283)=TRUE,'APS (2019)'!B283,IF(ISNUMBER('APS (2018)'!B283)=TRUE,'APS (2018)'!B283,IF(ISNUMBER('APS (2017)'!B283)=TRUE,'APS (2017)'!B283,"Missing")))</f>
        <v>40600</v>
      </c>
      <c r="C283" s="7"/>
      <c r="D283" s="7">
        <f>IF(ISNUMBER('APS (2019)'!D283)=TRUE,'APS (2019)'!D283,IF(ISNUMBER('APS (2018)'!D283)=TRUE,'APS (2018)'!D283,IF(ISNUMBER('APS (2017)'!D283)=TRUE,'APS (2017)'!D283,"Missing")))</f>
        <v>29100</v>
      </c>
      <c r="E283" s="7"/>
      <c r="F283" s="7">
        <f>IF(ISNUMBER('APS (2019)'!F283)=TRUE,'APS (2019)'!F283,IF(ISNUMBER('APS (2018)'!F283)=TRUE,'APS (2018)'!F283,IF(ISNUMBER('APS (2017)'!F283)=TRUE,'APS (2017)'!F283,"Missing")))</f>
        <v>2600</v>
      </c>
      <c r="G283" s="7"/>
      <c r="H283" s="7">
        <f>IF(ISNUMBER('APS (2019)'!H283)=TRUE,'APS (2019)'!H283,IF(ISNUMBER('APS (2018)'!H283)=TRUE,'APS (2018)'!H283,IF(ISNUMBER('APS (2017)'!H283)=TRUE,'APS (2017)'!H283,"Missing")))</f>
        <v>3100</v>
      </c>
      <c r="I283" s="7"/>
    </row>
    <row r="284" spans="1:9">
      <c r="A284" s="4" t="s">
        <v>290</v>
      </c>
      <c r="B284" s="7">
        <f>IF(ISNUMBER('APS (2019)'!B284)=TRUE,'APS (2019)'!B284,IF(ISNUMBER('APS (2018)'!B284)=TRUE,'APS (2018)'!B284,IF(ISNUMBER('APS (2017)'!B284)=TRUE,'APS (2017)'!B284,"Missing")))</f>
        <v>89100</v>
      </c>
      <c r="C284" s="7"/>
      <c r="D284" s="7">
        <f>IF(ISNUMBER('APS (2019)'!D284)=TRUE,'APS (2019)'!D284,IF(ISNUMBER('APS (2018)'!D284)=TRUE,'APS (2018)'!D284,IF(ISNUMBER('APS (2017)'!D284)=TRUE,'APS (2017)'!D284,"Missing")))</f>
        <v>70100</v>
      </c>
      <c r="E284" s="7"/>
      <c r="F284" s="7">
        <f>IF(ISNUMBER('APS (2019)'!F284)=TRUE,'APS (2019)'!F284,IF(ISNUMBER('APS (2018)'!F284)=TRUE,'APS (2018)'!F284,IF(ISNUMBER('APS (2017)'!F284)=TRUE,'APS (2017)'!F284,"Missing")))</f>
        <v>1100</v>
      </c>
      <c r="G284" s="7"/>
      <c r="H284" s="7">
        <f>IF(ISNUMBER('APS (2019)'!H284)=TRUE,'APS (2019)'!H284,IF(ISNUMBER('APS (2018)'!H284)=TRUE,'APS (2018)'!H284,IF(ISNUMBER('APS (2017)'!H284)=TRUE,'APS (2017)'!H284,"Missing")))</f>
        <v>4700</v>
      </c>
      <c r="I284" s="7"/>
    </row>
    <row r="285" spans="1:9">
      <c r="A285" s="4" t="s">
        <v>291</v>
      </c>
      <c r="B285" s="7">
        <f>IF(ISNUMBER('APS (2019)'!B285)=TRUE,'APS (2019)'!B285,IF(ISNUMBER('APS (2018)'!B285)=TRUE,'APS (2018)'!B285,IF(ISNUMBER('APS (2017)'!B285)=TRUE,'APS (2017)'!B285,"Missing")))</f>
        <v>62200</v>
      </c>
      <c r="C285" s="7"/>
      <c r="D285" s="7">
        <f>IF(ISNUMBER('APS (2019)'!D285)=TRUE,'APS (2019)'!D285,IF(ISNUMBER('APS (2018)'!D285)=TRUE,'APS (2018)'!D285,IF(ISNUMBER('APS (2017)'!D285)=TRUE,'APS (2017)'!D285,"Missing")))</f>
        <v>51500</v>
      </c>
      <c r="E285" s="7"/>
      <c r="F285" s="7">
        <f>IF(ISNUMBER('APS (2019)'!F285)=TRUE,'APS (2019)'!F285,IF(ISNUMBER('APS (2018)'!F285)=TRUE,'APS (2018)'!F285,IF(ISNUMBER('APS (2017)'!F285)=TRUE,'APS (2017)'!F285,"Missing")))</f>
        <v>2300</v>
      </c>
      <c r="G285" s="7"/>
      <c r="H285" s="7">
        <f>IF(ISNUMBER('APS (2019)'!H285)=TRUE,'APS (2019)'!H285,IF(ISNUMBER('APS (2018)'!H285)=TRUE,'APS (2018)'!H285,IF(ISNUMBER('APS (2017)'!H285)=TRUE,'APS (2017)'!H285,"Missing")))</f>
        <v>1700</v>
      </c>
      <c r="I285" s="7"/>
    </row>
    <row r="286" spans="1:9">
      <c r="A286" s="4" t="s">
        <v>292</v>
      </c>
      <c r="B286" s="7">
        <f>IF(ISNUMBER('APS (2019)'!B286)=TRUE,'APS (2019)'!B286,IF(ISNUMBER('APS (2018)'!B286)=TRUE,'APS (2018)'!B286,IF(ISNUMBER('APS (2017)'!B286)=TRUE,'APS (2017)'!B286,"Missing")))</f>
        <v>58500</v>
      </c>
      <c r="C286" s="7"/>
      <c r="D286" s="7">
        <f>IF(ISNUMBER('APS (2019)'!D286)=TRUE,'APS (2019)'!D286,IF(ISNUMBER('APS (2018)'!D286)=TRUE,'APS (2018)'!D286,IF(ISNUMBER('APS (2017)'!D286)=TRUE,'APS (2017)'!D286,"Missing")))</f>
        <v>43600</v>
      </c>
      <c r="E286" s="7"/>
      <c r="F286" s="7">
        <f>IF(ISNUMBER('APS (2019)'!F286)=TRUE,'APS (2019)'!F286,IF(ISNUMBER('APS (2018)'!F286)=TRUE,'APS (2018)'!F286,IF(ISNUMBER('APS (2017)'!F286)=TRUE,'APS (2017)'!F286,"Missing")))</f>
        <v>1300</v>
      </c>
      <c r="G286" s="7"/>
      <c r="H286" s="7">
        <f>IF(ISNUMBER('APS (2019)'!H286)=TRUE,'APS (2019)'!H286,IF(ISNUMBER('APS (2018)'!H286)=TRUE,'APS (2018)'!H286,IF(ISNUMBER('APS (2017)'!H286)=TRUE,'APS (2017)'!H286,"Missing")))</f>
        <v>5400</v>
      </c>
      <c r="I286" s="7"/>
    </row>
    <row r="287" spans="1:9">
      <c r="A287" s="4" t="s">
        <v>293</v>
      </c>
      <c r="B287" s="7">
        <f>IF(ISNUMBER('APS (2019)'!B287)=TRUE,'APS (2019)'!B287,IF(ISNUMBER('APS (2018)'!B287)=TRUE,'APS (2018)'!B287,IF(ISNUMBER('APS (2017)'!B287)=TRUE,'APS (2017)'!B287,"Missing")))</f>
        <v>60400</v>
      </c>
      <c r="C287" s="7"/>
      <c r="D287" s="7">
        <f>IF(ISNUMBER('APS (2019)'!D287)=TRUE,'APS (2019)'!D287,IF(ISNUMBER('APS (2018)'!D287)=TRUE,'APS (2018)'!D287,IF(ISNUMBER('APS (2017)'!D287)=TRUE,'APS (2017)'!D287,"Missing")))</f>
        <v>47300</v>
      </c>
      <c r="E287" s="7"/>
      <c r="F287" s="7">
        <f>IF(ISNUMBER('APS (2019)'!F287)=TRUE,'APS (2019)'!F287,IF(ISNUMBER('APS (2018)'!F287)=TRUE,'APS (2018)'!F287,IF(ISNUMBER('APS (2017)'!F287)=TRUE,'APS (2017)'!F287,"Missing")))</f>
        <v>2900</v>
      </c>
      <c r="G287" s="7"/>
      <c r="H287" s="7">
        <f>IF(ISNUMBER('APS (2019)'!H287)=TRUE,'APS (2019)'!H287,IF(ISNUMBER('APS (2018)'!H287)=TRUE,'APS (2018)'!H287,IF(ISNUMBER('APS (2017)'!H287)=TRUE,'APS (2017)'!H287,"Missing")))</f>
        <v>2400</v>
      </c>
      <c r="I287" s="7"/>
    </row>
    <row r="288" spans="1:9">
      <c r="A288" s="4" t="s">
        <v>294</v>
      </c>
      <c r="B288" s="7">
        <f>IF(ISNUMBER('APS (2019)'!B288)=TRUE,'APS (2019)'!B288,IF(ISNUMBER('APS (2018)'!B288)=TRUE,'APS (2018)'!B288,IF(ISNUMBER('APS (2017)'!B288)=TRUE,'APS (2017)'!B288,"Missing")))</f>
        <v>58200</v>
      </c>
      <c r="C288" s="7"/>
      <c r="D288" s="7">
        <f>IF(ISNUMBER('APS (2019)'!D288)=TRUE,'APS (2019)'!D288,IF(ISNUMBER('APS (2018)'!D288)=TRUE,'APS (2018)'!D288,IF(ISNUMBER('APS (2017)'!D288)=TRUE,'APS (2017)'!D288,"Missing")))</f>
        <v>45500</v>
      </c>
      <c r="E288" s="7"/>
      <c r="F288" s="7">
        <f>IF(ISNUMBER('APS (2019)'!F288)=TRUE,'APS (2019)'!F288,IF(ISNUMBER('APS (2018)'!F288)=TRUE,'APS (2018)'!F288,IF(ISNUMBER('APS (2017)'!F288)=TRUE,'APS (2017)'!F288,"Missing")))</f>
        <v>1300</v>
      </c>
      <c r="G288" s="7"/>
      <c r="H288" s="7">
        <f>IF(ISNUMBER('APS (2019)'!H288)=TRUE,'APS (2019)'!H288,IF(ISNUMBER('APS (2018)'!H288)=TRUE,'APS (2018)'!H288,IF(ISNUMBER('APS (2017)'!H288)=TRUE,'APS (2017)'!H288,"Missing")))</f>
        <v>3400</v>
      </c>
      <c r="I288" s="7"/>
    </row>
    <row r="289" spans="1:9">
      <c r="A289" s="4" t="s">
        <v>295</v>
      </c>
      <c r="B289" s="7">
        <f>IF(ISNUMBER('APS (2019)'!B289)=TRUE,'APS (2019)'!B289,IF(ISNUMBER('APS (2018)'!B289)=TRUE,'APS (2018)'!B289,IF(ISNUMBER('APS (2017)'!B289)=TRUE,'APS (2017)'!B289,"Missing")))</f>
        <v>67200</v>
      </c>
      <c r="C289" s="7"/>
      <c r="D289" s="7">
        <f>IF(ISNUMBER('APS (2019)'!D289)=TRUE,'APS (2019)'!D289,IF(ISNUMBER('APS (2018)'!D289)=TRUE,'APS (2018)'!D289,IF(ISNUMBER('APS (2017)'!D289)=TRUE,'APS (2017)'!D289,"Missing")))</f>
        <v>55500</v>
      </c>
      <c r="E289" s="7"/>
      <c r="F289" s="7">
        <f>IF(ISNUMBER('APS (2019)'!F289)=TRUE,'APS (2019)'!F289,IF(ISNUMBER('APS (2018)'!F289)=TRUE,'APS (2018)'!F289,IF(ISNUMBER('APS (2017)'!F289)=TRUE,'APS (2017)'!F289,"Missing")))</f>
        <v>2100</v>
      </c>
      <c r="G289" s="7"/>
      <c r="H289" s="7">
        <f>IF(ISNUMBER('APS (2019)'!H289)=TRUE,'APS (2019)'!H289,IF(ISNUMBER('APS (2018)'!H289)=TRUE,'APS (2018)'!H289,IF(ISNUMBER('APS (2017)'!H289)=TRUE,'APS (2017)'!H289,"Missing")))</f>
        <v>2900</v>
      </c>
      <c r="I289" s="7"/>
    </row>
    <row r="290" spans="1:9">
      <c r="A290" s="4" t="s">
        <v>296</v>
      </c>
      <c r="B290" s="7">
        <f>IF(ISNUMBER('APS (2019)'!B290)=TRUE,'APS (2019)'!B290,IF(ISNUMBER('APS (2018)'!B290)=TRUE,'APS (2018)'!B290,IF(ISNUMBER('APS (2017)'!B290)=TRUE,'APS (2017)'!B290,"Missing")))</f>
        <v>68500</v>
      </c>
      <c r="C290" s="7"/>
      <c r="D290" s="7">
        <f>IF(ISNUMBER('APS (2019)'!D290)=TRUE,'APS (2019)'!D290,IF(ISNUMBER('APS (2018)'!D290)=TRUE,'APS (2018)'!D290,IF(ISNUMBER('APS (2017)'!D290)=TRUE,'APS (2017)'!D290,"Missing")))</f>
        <v>52600</v>
      </c>
      <c r="E290" s="7"/>
      <c r="F290" s="7">
        <f>IF(ISNUMBER('APS (2019)'!F290)=TRUE,'APS (2019)'!F290,IF(ISNUMBER('APS (2018)'!F290)=TRUE,'APS (2018)'!F290,IF(ISNUMBER('APS (2017)'!F290)=TRUE,'APS (2017)'!F290,"Missing")))</f>
        <v>1700</v>
      </c>
      <c r="G290" s="7"/>
      <c r="H290" s="7">
        <f>IF(ISNUMBER('APS (2019)'!H290)=TRUE,'APS (2019)'!H290,IF(ISNUMBER('APS (2018)'!H290)=TRUE,'APS (2018)'!H290,IF(ISNUMBER('APS (2017)'!H290)=TRUE,'APS (2017)'!H290,"Missing")))</f>
        <v>4400</v>
      </c>
      <c r="I290" s="7"/>
    </row>
    <row r="291" spans="1:9">
      <c r="A291" s="4" t="s">
        <v>297</v>
      </c>
      <c r="B291" s="7">
        <f>IF(ISNUMBER('APS (2019)'!B291)=TRUE,'APS (2019)'!B291,IF(ISNUMBER('APS (2018)'!B291)=TRUE,'APS (2018)'!B291,IF(ISNUMBER('APS (2017)'!B291)=TRUE,'APS (2017)'!B291,"Missing")))</f>
        <v>64000</v>
      </c>
      <c r="C291" s="7"/>
      <c r="D291" s="7">
        <f>IF(ISNUMBER('APS (2019)'!D291)=TRUE,'APS (2019)'!D291,IF(ISNUMBER('APS (2018)'!D291)=TRUE,'APS (2018)'!D291,IF(ISNUMBER('APS (2017)'!D291)=TRUE,'APS (2017)'!D291,"Missing")))</f>
        <v>49800</v>
      </c>
      <c r="E291" s="7"/>
      <c r="F291" s="7">
        <f>IF(ISNUMBER('APS (2019)'!F291)=TRUE,'APS (2019)'!F291,IF(ISNUMBER('APS (2018)'!F291)=TRUE,'APS (2018)'!F291,IF(ISNUMBER('APS (2017)'!F291)=TRUE,'APS (2017)'!F291,"Missing")))</f>
        <v>4600</v>
      </c>
      <c r="G291" s="7"/>
      <c r="H291" s="7">
        <f>IF(ISNUMBER('APS (2019)'!H291)=TRUE,'APS (2019)'!H291,IF(ISNUMBER('APS (2018)'!H291)=TRUE,'APS (2018)'!H291,IF(ISNUMBER('APS (2017)'!H291)=TRUE,'APS (2017)'!H291,"Missing")))</f>
        <v>4800</v>
      </c>
      <c r="I291" s="7"/>
    </row>
    <row r="292" spans="1:9">
      <c r="A292" s="4" t="s">
        <v>298</v>
      </c>
      <c r="B292" s="7">
        <f>IF(ISNUMBER('APS (2019)'!B292)=TRUE,'APS (2019)'!B292,IF(ISNUMBER('APS (2018)'!B292)=TRUE,'APS (2018)'!B292,IF(ISNUMBER('APS (2017)'!B292)=TRUE,'APS (2017)'!B292,"Missing")))</f>
        <v>62700</v>
      </c>
      <c r="C292" s="7"/>
      <c r="D292" s="7">
        <f>IF(ISNUMBER('APS (2019)'!D292)=TRUE,'APS (2019)'!D292,IF(ISNUMBER('APS (2018)'!D292)=TRUE,'APS (2018)'!D292,IF(ISNUMBER('APS (2017)'!D292)=TRUE,'APS (2017)'!D292,"Missing")))</f>
        <v>48000</v>
      </c>
      <c r="E292" s="7"/>
      <c r="F292" s="7">
        <f>IF(ISNUMBER('APS (2019)'!F292)=TRUE,'APS (2019)'!F292,IF(ISNUMBER('APS (2018)'!F292)=TRUE,'APS (2018)'!F292,IF(ISNUMBER('APS (2017)'!F292)=TRUE,'APS (2017)'!F292,"Missing")))</f>
        <v>1600</v>
      </c>
      <c r="G292" s="7"/>
      <c r="H292" s="7">
        <f>IF(ISNUMBER('APS (2019)'!H292)=TRUE,'APS (2019)'!H292,IF(ISNUMBER('APS (2018)'!H292)=TRUE,'APS (2018)'!H292,IF(ISNUMBER('APS (2017)'!H292)=TRUE,'APS (2017)'!H292,"Missing")))</f>
        <v>3200</v>
      </c>
      <c r="I292" s="7"/>
    </row>
    <row r="293" spans="1:9">
      <c r="A293" s="4" t="s">
        <v>299</v>
      </c>
      <c r="B293" s="7">
        <f>IF(ISNUMBER('APS (2019)'!B293)=TRUE,'APS (2019)'!B293,IF(ISNUMBER('APS (2018)'!B293)=TRUE,'APS (2018)'!B293,IF(ISNUMBER('APS (2017)'!B293)=TRUE,'APS (2017)'!B293,"Missing")))</f>
        <v>65400</v>
      </c>
      <c r="C293" s="7"/>
      <c r="D293" s="7">
        <f>IF(ISNUMBER('APS (2019)'!D293)=TRUE,'APS (2019)'!D293,IF(ISNUMBER('APS (2018)'!D293)=TRUE,'APS (2018)'!D293,IF(ISNUMBER('APS (2017)'!D293)=TRUE,'APS (2017)'!D293,"Missing")))</f>
        <v>52600</v>
      </c>
      <c r="E293" s="7"/>
      <c r="F293" s="7">
        <f>IF(ISNUMBER('APS (2019)'!F293)=TRUE,'APS (2019)'!F293,IF(ISNUMBER('APS (2018)'!F293)=TRUE,'APS (2018)'!F293,IF(ISNUMBER('APS (2017)'!F293)=TRUE,'APS (2017)'!F293,"Missing")))</f>
        <v>1900</v>
      </c>
      <c r="G293" s="7"/>
      <c r="H293" s="7">
        <f>IF(ISNUMBER('APS (2019)'!H293)=TRUE,'APS (2019)'!H293,IF(ISNUMBER('APS (2018)'!H293)=TRUE,'APS (2018)'!H293,IF(ISNUMBER('APS (2017)'!H293)=TRUE,'APS (2017)'!H293,"Missing")))</f>
        <v>2200</v>
      </c>
      <c r="I293" s="7"/>
    </row>
    <row r="294" spans="1:9">
      <c r="A294" s="4" t="s">
        <v>300</v>
      </c>
      <c r="B294" s="7">
        <f>IF(ISNUMBER('APS (2019)'!B294)=TRUE,'APS (2019)'!B294,IF(ISNUMBER('APS (2018)'!B294)=TRUE,'APS (2018)'!B294,IF(ISNUMBER('APS (2017)'!B294)=TRUE,'APS (2017)'!B294,"Missing")))</f>
        <v>69300</v>
      </c>
      <c r="C294" s="7"/>
      <c r="D294" s="7">
        <f>IF(ISNUMBER('APS (2019)'!D294)=TRUE,'APS (2019)'!D294,IF(ISNUMBER('APS (2018)'!D294)=TRUE,'APS (2018)'!D294,IF(ISNUMBER('APS (2017)'!D294)=TRUE,'APS (2017)'!D294,"Missing")))</f>
        <v>56300</v>
      </c>
      <c r="E294" s="7"/>
      <c r="F294" s="7">
        <f>IF(ISNUMBER('APS (2019)'!F294)=TRUE,'APS (2019)'!F294,IF(ISNUMBER('APS (2018)'!F294)=TRUE,'APS (2018)'!F294,IF(ISNUMBER('APS (2017)'!F294)=TRUE,'APS (2017)'!F294,"Missing")))</f>
        <v>2400</v>
      </c>
      <c r="G294" s="7"/>
      <c r="H294" s="7">
        <f>IF(ISNUMBER('APS (2019)'!H294)=TRUE,'APS (2019)'!H294,IF(ISNUMBER('APS (2018)'!H294)=TRUE,'APS (2018)'!H294,IF(ISNUMBER('APS (2017)'!H294)=TRUE,'APS (2017)'!H294,"Missing")))</f>
        <v>2000</v>
      </c>
      <c r="I294" s="7"/>
    </row>
    <row r="295" spans="1:9">
      <c r="A295" s="4" t="s">
        <v>301</v>
      </c>
      <c r="B295" s="7">
        <f>IF(ISNUMBER('APS (2019)'!B295)=TRUE,'APS (2019)'!B295,IF(ISNUMBER('APS (2018)'!B295)=TRUE,'APS (2018)'!B295,IF(ISNUMBER('APS (2017)'!B295)=TRUE,'APS (2017)'!B295,"Missing")))</f>
        <v>65600</v>
      </c>
      <c r="C295" s="7"/>
      <c r="D295" s="7">
        <f>IF(ISNUMBER('APS (2019)'!D295)=TRUE,'APS (2019)'!D295,IF(ISNUMBER('APS (2018)'!D295)=TRUE,'APS (2018)'!D295,IF(ISNUMBER('APS (2017)'!D295)=TRUE,'APS (2017)'!D295,"Missing")))</f>
        <v>49200</v>
      </c>
      <c r="E295" s="7"/>
      <c r="F295" s="7">
        <f>IF(ISNUMBER('APS (2019)'!F295)=TRUE,'APS (2019)'!F295,IF(ISNUMBER('APS (2018)'!F295)=TRUE,'APS (2018)'!F295,IF(ISNUMBER('APS (2017)'!F295)=TRUE,'APS (2017)'!F295,"Missing")))</f>
        <v>2000</v>
      </c>
      <c r="G295" s="7"/>
      <c r="H295" s="7">
        <f>IF(ISNUMBER('APS (2019)'!H295)=TRUE,'APS (2019)'!H295,IF(ISNUMBER('APS (2018)'!H295)=TRUE,'APS (2018)'!H295,IF(ISNUMBER('APS (2017)'!H295)=TRUE,'APS (2017)'!H295,"Missing")))</f>
        <v>1600</v>
      </c>
      <c r="I295" s="7"/>
    </row>
    <row r="296" spans="1:9">
      <c r="A296" s="4" t="s">
        <v>302</v>
      </c>
      <c r="B296" s="7">
        <f>IF(ISNUMBER('APS (2019)'!B296)=TRUE,'APS (2019)'!B296,IF(ISNUMBER('APS (2018)'!B296)=TRUE,'APS (2018)'!B296,IF(ISNUMBER('APS (2017)'!B296)=TRUE,'APS (2017)'!B296,"Missing")))</f>
        <v>77200</v>
      </c>
      <c r="C296" s="7"/>
      <c r="D296" s="7">
        <f>IF(ISNUMBER('APS (2019)'!D296)=TRUE,'APS (2019)'!D296,IF(ISNUMBER('APS (2018)'!D296)=TRUE,'APS (2018)'!D296,IF(ISNUMBER('APS (2017)'!D296)=TRUE,'APS (2017)'!D296,"Missing")))</f>
        <v>57200</v>
      </c>
      <c r="E296" s="7"/>
      <c r="F296" s="7">
        <f>IF(ISNUMBER('APS (2019)'!F296)=TRUE,'APS (2019)'!F296,IF(ISNUMBER('APS (2018)'!F296)=TRUE,'APS (2018)'!F296,IF(ISNUMBER('APS (2017)'!F296)=TRUE,'APS (2017)'!F296,"Missing")))</f>
        <v>3000</v>
      </c>
      <c r="G296" s="7"/>
      <c r="H296" s="7">
        <f>IF(ISNUMBER('APS (2019)'!H296)=TRUE,'APS (2019)'!H296,IF(ISNUMBER('APS (2018)'!H296)=TRUE,'APS (2018)'!H296,IF(ISNUMBER('APS (2017)'!H296)=TRUE,'APS (2017)'!H296,"Missing")))</f>
        <v>3600</v>
      </c>
      <c r="I296" s="7"/>
    </row>
    <row r="297" spans="1:9">
      <c r="A297" s="4" t="s">
        <v>303</v>
      </c>
      <c r="B297" s="7">
        <f>IF(ISNUMBER('APS (2019)'!B297)=TRUE,'APS (2019)'!B297,IF(ISNUMBER('APS (2018)'!B297)=TRUE,'APS (2018)'!B297,IF(ISNUMBER('APS (2017)'!B297)=TRUE,'APS (2017)'!B297,"Missing")))</f>
        <v>57000</v>
      </c>
      <c r="C297" s="7"/>
      <c r="D297" s="7">
        <f>IF(ISNUMBER('APS (2019)'!D297)=TRUE,'APS (2019)'!D297,IF(ISNUMBER('APS (2018)'!D297)=TRUE,'APS (2018)'!D297,IF(ISNUMBER('APS (2017)'!D297)=TRUE,'APS (2017)'!D297,"Missing")))</f>
        <v>47600</v>
      </c>
      <c r="E297" s="7"/>
      <c r="F297" s="7">
        <f>IF(ISNUMBER('APS (2019)'!F297)=TRUE,'APS (2019)'!F297,IF(ISNUMBER('APS (2018)'!F297)=TRUE,'APS (2018)'!F297,IF(ISNUMBER('APS (2017)'!F297)=TRUE,'APS (2017)'!F297,"Missing")))</f>
        <v>3100</v>
      </c>
      <c r="G297" s="7"/>
      <c r="H297" s="7">
        <f>IF(ISNUMBER('APS (2019)'!H297)=TRUE,'APS (2019)'!H297,IF(ISNUMBER('APS (2018)'!H297)=TRUE,'APS (2018)'!H297,IF(ISNUMBER('APS (2017)'!H297)=TRUE,'APS (2017)'!H297,"Missing")))</f>
        <v>2000</v>
      </c>
      <c r="I297" s="7"/>
    </row>
    <row r="298" spans="1:9">
      <c r="A298" s="4" t="s">
        <v>304</v>
      </c>
      <c r="B298" s="7">
        <f>IF(ISNUMBER('APS (2019)'!B298)=TRUE,'APS (2019)'!B298,IF(ISNUMBER('APS (2018)'!B298)=TRUE,'APS (2018)'!B298,IF(ISNUMBER('APS (2017)'!B298)=TRUE,'APS (2017)'!B298,"Missing")))</f>
        <v>70800</v>
      </c>
      <c r="C298" s="7"/>
      <c r="D298" s="7">
        <f>IF(ISNUMBER('APS (2019)'!D298)=TRUE,'APS (2019)'!D298,IF(ISNUMBER('APS (2018)'!D298)=TRUE,'APS (2018)'!D298,IF(ISNUMBER('APS (2017)'!D298)=TRUE,'APS (2017)'!D298,"Missing")))</f>
        <v>59200</v>
      </c>
      <c r="E298" s="7"/>
      <c r="F298" s="7">
        <f>IF(ISNUMBER('APS (2019)'!F298)=TRUE,'APS (2019)'!F298,IF(ISNUMBER('APS (2018)'!F298)=TRUE,'APS (2018)'!F298,IF(ISNUMBER('APS (2017)'!F298)=TRUE,'APS (2017)'!F298,"Missing")))</f>
        <v>1500</v>
      </c>
      <c r="G298" s="7"/>
      <c r="H298" s="7">
        <f>IF(ISNUMBER('APS (2019)'!H298)=TRUE,'APS (2019)'!H298,IF(ISNUMBER('APS (2018)'!H298)=TRUE,'APS (2018)'!H298,IF(ISNUMBER('APS (2017)'!H298)=TRUE,'APS (2017)'!H298,"Missing")))</f>
        <v>1800</v>
      </c>
      <c r="I298" s="7"/>
    </row>
    <row r="299" spans="1:9">
      <c r="A299" s="4" t="s">
        <v>305</v>
      </c>
      <c r="B299" s="7">
        <f>IF(ISNUMBER('APS (2019)'!B299)=TRUE,'APS (2019)'!B299,IF(ISNUMBER('APS (2018)'!B299)=TRUE,'APS (2018)'!B299,IF(ISNUMBER('APS (2017)'!B299)=TRUE,'APS (2017)'!B299,"Missing")))</f>
        <v>66500</v>
      </c>
      <c r="C299" s="7"/>
      <c r="D299" s="7">
        <f>IF(ISNUMBER('APS (2019)'!D299)=TRUE,'APS (2019)'!D299,IF(ISNUMBER('APS (2018)'!D299)=TRUE,'APS (2018)'!D299,IF(ISNUMBER('APS (2017)'!D299)=TRUE,'APS (2017)'!D299,"Missing")))</f>
        <v>54400</v>
      </c>
      <c r="E299" s="7"/>
      <c r="F299" s="7">
        <f>IF(ISNUMBER('APS (2019)'!F299)=TRUE,'APS (2019)'!F299,IF(ISNUMBER('APS (2018)'!F299)=TRUE,'APS (2018)'!F299,IF(ISNUMBER('APS (2017)'!F299)=TRUE,'APS (2017)'!F299,"Missing")))</f>
        <v>2700</v>
      </c>
      <c r="G299" s="7"/>
      <c r="H299" s="7">
        <f>IF(ISNUMBER('APS (2019)'!H299)=TRUE,'APS (2019)'!H299,IF(ISNUMBER('APS (2018)'!H299)=TRUE,'APS (2018)'!H299,IF(ISNUMBER('APS (2017)'!H299)=TRUE,'APS (2017)'!H299,"Missing")))</f>
        <v>4100</v>
      </c>
      <c r="I299" s="7"/>
    </row>
    <row r="300" spans="1:9">
      <c r="A300" s="4" t="s">
        <v>306</v>
      </c>
      <c r="B300" s="7">
        <f>IF(ISNUMBER('APS (2019)'!B300)=TRUE,'APS (2019)'!B300,IF(ISNUMBER('APS (2018)'!B300)=TRUE,'APS (2018)'!B300,IF(ISNUMBER('APS (2017)'!B300)=TRUE,'APS (2017)'!B300,"Missing")))</f>
        <v>71000</v>
      </c>
      <c r="C300" s="7"/>
      <c r="D300" s="7">
        <f>IF(ISNUMBER('APS (2019)'!D300)=TRUE,'APS (2019)'!D300,IF(ISNUMBER('APS (2018)'!D300)=TRUE,'APS (2018)'!D300,IF(ISNUMBER('APS (2017)'!D300)=TRUE,'APS (2017)'!D300,"Missing")))</f>
        <v>55800</v>
      </c>
      <c r="E300" s="7"/>
      <c r="F300" s="7">
        <f>IF(ISNUMBER('APS (2019)'!F300)=TRUE,'APS (2019)'!F300,IF(ISNUMBER('APS (2018)'!F300)=TRUE,'APS (2018)'!F300,IF(ISNUMBER('APS (2017)'!F300)=TRUE,'APS (2017)'!F300,"Missing")))</f>
        <v>1400</v>
      </c>
      <c r="G300" s="7"/>
      <c r="H300" s="7">
        <f>IF(ISNUMBER('APS (2019)'!H300)=TRUE,'APS (2019)'!H300,IF(ISNUMBER('APS (2018)'!H300)=TRUE,'APS (2018)'!H300,IF(ISNUMBER('APS (2017)'!H300)=TRUE,'APS (2017)'!H300,"Missing")))</f>
        <v>2300</v>
      </c>
      <c r="I300" s="7"/>
    </row>
    <row r="301" spans="1:9">
      <c r="A301" s="4" t="s">
        <v>307</v>
      </c>
      <c r="B301" s="7">
        <f>IF(ISNUMBER('APS (2019)'!B301)=TRUE,'APS (2019)'!B301,IF(ISNUMBER('APS (2018)'!B301)=TRUE,'APS (2018)'!B301,IF(ISNUMBER('APS (2017)'!B301)=TRUE,'APS (2017)'!B301,"Missing")))</f>
        <v>72300</v>
      </c>
      <c r="C301" s="7"/>
      <c r="D301" s="7">
        <f>IF(ISNUMBER('APS (2019)'!D301)=TRUE,'APS (2019)'!D301,IF(ISNUMBER('APS (2018)'!D301)=TRUE,'APS (2018)'!D301,IF(ISNUMBER('APS (2017)'!D301)=TRUE,'APS (2017)'!D301,"Missing")))</f>
        <v>58200</v>
      </c>
      <c r="E301" s="7"/>
      <c r="F301" s="7">
        <f>IF(ISNUMBER('APS (2019)'!F301)=TRUE,'APS (2019)'!F301,IF(ISNUMBER('APS (2018)'!F301)=TRUE,'APS (2018)'!F301,IF(ISNUMBER('APS (2017)'!F301)=TRUE,'APS (2017)'!F301,"Missing")))</f>
        <v>2100</v>
      </c>
      <c r="G301" s="7"/>
      <c r="H301" s="7">
        <f>IF(ISNUMBER('APS (2019)'!H301)=TRUE,'APS (2019)'!H301,IF(ISNUMBER('APS (2018)'!H301)=TRUE,'APS (2018)'!H301,IF(ISNUMBER('APS (2017)'!H301)=TRUE,'APS (2017)'!H301,"Missing")))</f>
        <v>5400</v>
      </c>
      <c r="I301" s="7"/>
    </row>
    <row r="302" spans="1:9">
      <c r="A302" s="4" t="s">
        <v>308</v>
      </c>
      <c r="B302" s="7">
        <f>IF(ISNUMBER('APS (2019)'!B302)=TRUE,'APS (2019)'!B302,IF(ISNUMBER('APS (2018)'!B302)=TRUE,'APS (2018)'!B302,IF(ISNUMBER('APS (2017)'!B302)=TRUE,'APS (2017)'!B302,"Missing")))</f>
        <v>64100</v>
      </c>
      <c r="C302" s="7"/>
      <c r="D302" s="7">
        <f>IF(ISNUMBER('APS (2019)'!D302)=TRUE,'APS (2019)'!D302,IF(ISNUMBER('APS (2018)'!D302)=TRUE,'APS (2018)'!D302,IF(ISNUMBER('APS (2017)'!D302)=TRUE,'APS (2017)'!D302,"Missing")))</f>
        <v>49600</v>
      </c>
      <c r="E302" s="7"/>
      <c r="F302" s="7">
        <f>IF(ISNUMBER('APS (2019)'!F302)=TRUE,'APS (2019)'!F302,IF(ISNUMBER('APS (2018)'!F302)=TRUE,'APS (2018)'!F302,IF(ISNUMBER('APS (2017)'!F302)=TRUE,'APS (2017)'!F302,"Missing")))</f>
        <v>1500</v>
      </c>
      <c r="G302" s="7"/>
      <c r="H302" s="7">
        <f>IF(ISNUMBER('APS (2019)'!H302)=TRUE,'APS (2019)'!H302,IF(ISNUMBER('APS (2018)'!H302)=TRUE,'APS (2018)'!H302,IF(ISNUMBER('APS (2017)'!H302)=TRUE,'APS (2017)'!H302,"Missing")))</f>
        <v>1600</v>
      </c>
      <c r="I302" s="7"/>
    </row>
    <row r="303" spans="1:9">
      <c r="A303" s="4" t="s">
        <v>309</v>
      </c>
      <c r="B303" s="7">
        <f>IF(ISNUMBER('APS (2019)'!B303)=TRUE,'APS (2019)'!B303,IF(ISNUMBER('APS (2018)'!B303)=TRUE,'APS (2018)'!B303,IF(ISNUMBER('APS (2017)'!B303)=TRUE,'APS (2017)'!B303,"Missing")))</f>
        <v>43800</v>
      </c>
      <c r="C303" s="7"/>
      <c r="D303" s="7">
        <f>IF(ISNUMBER('APS (2019)'!D303)=TRUE,'APS (2019)'!D303,IF(ISNUMBER('APS (2018)'!D303)=TRUE,'APS (2018)'!D303,IF(ISNUMBER('APS (2017)'!D303)=TRUE,'APS (2017)'!D303,"Missing")))</f>
        <v>33500</v>
      </c>
      <c r="E303" s="7"/>
      <c r="F303" s="7" t="str">
        <f>IF(ISNUMBER('APS (2019)'!F303)=TRUE,'APS (2019)'!F303,IF(ISNUMBER('APS (2018)'!F303)=TRUE,'APS (2018)'!F303,IF(ISNUMBER('APS (2017)'!F303)=TRUE,'APS (2017)'!F303,"Missing")))</f>
        <v>Missing</v>
      </c>
      <c r="G303" s="7"/>
      <c r="H303" s="7" t="str">
        <f>IF(ISNUMBER('APS (2019)'!H303)=TRUE,'APS (2019)'!H303,IF(ISNUMBER('APS (2018)'!H303)=TRUE,'APS (2018)'!H303,IF(ISNUMBER('APS (2017)'!H303)=TRUE,'APS (2017)'!H303,"Missing")))</f>
        <v>Missing</v>
      </c>
      <c r="I303" s="7"/>
    </row>
    <row r="304" spans="1:9">
      <c r="A304" s="4" t="s">
        <v>310</v>
      </c>
      <c r="B304" s="7">
        <f>IF(ISNUMBER('APS (2019)'!B304)=TRUE,'APS (2019)'!B304,IF(ISNUMBER('APS (2018)'!B304)=TRUE,'APS (2018)'!B304,IF(ISNUMBER('APS (2017)'!B304)=TRUE,'APS (2017)'!B304,"Missing")))</f>
        <v>95600</v>
      </c>
      <c r="C304" s="7"/>
      <c r="D304" s="7">
        <f>IF(ISNUMBER('APS (2019)'!D304)=TRUE,'APS (2019)'!D304,IF(ISNUMBER('APS (2018)'!D304)=TRUE,'APS (2018)'!D304,IF(ISNUMBER('APS (2017)'!D304)=TRUE,'APS (2017)'!D304,"Missing")))</f>
        <v>79100</v>
      </c>
      <c r="E304" s="7"/>
      <c r="F304" s="7">
        <f>IF(ISNUMBER('APS (2019)'!F304)=TRUE,'APS (2019)'!F304,IF(ISNUMBER('APS (2018)'!F304)=TRUE,'APS (2018)'!F304,IF(ISNUMBER('APS (2017)'!F304)=TRUE,'APS (2017)'!F304,"Missing")))</f>
        <v>3300</v>
      </c>
      <c r="G304" s="7"/>
      <c r="H304" s="7">
        <f>IF(ISNUMBER('APS (2019)'!H304)=TRUE,'APS (2019)'!H304,IF(ISNUMBER('APS (2018)'!H304)=TRUE,'APS (2018)'!H304,IF(ISNUMBER('APS (2017)'!H304)=TRUE,'APS (2017)'!H304,"Missing")))</f>
        <v>3500</v>
      </c>
      <c r="I304" s="7"/>
    </row>
    <row r="305" spans="1:9">
      <c r="A305" s="4" t="s">
        <v>311</v>
      </c>
      <c r="B305" s="7">
        <f>IF(ISNUMBER('APS (2019)'!B305)=TRUE,'APS (2019)'!B305,IF(ISNUMBER('APS (2018)'!B305)=TRUE,'APS (2018)'!B305,IF(ISNUMBER('APS (2017)'!B305)=TRUE,'APS (2017)'!B305,"Missing")))</f>
        <v>53400</v>
      </c>
      <c r="C305" s="7"/>
      <c r="D305" s="7">
        <f>IF(ISNUMBER('APS (2019)'!D305)=TRUE,'APS (2019)'!D305,IF(ISNUMBER('APS (2018)'!D305)=TRUE,'APS (2018)'!D305,IF(ISNUMBER('APS (2017)'!D305)=TRUE,'APS (2017)'!D305,"Missing")))</f>
        <v>40000</v>
      </c>
      <c r="E305" s="7"/>
      <c r="F305" s="7">
        <f>IF(ISNUMBER('APS (2019)'!F305)=TRUE,'APS (2019)'!F305,IF(ISNUMBER('APS (2018)'!F305)=TRUE,'APS (2018)'!F305,IF(ISNUMBER('APS (2017)'!F305)=TRUE,'APS (2017)'!F305,"Missing")))</f>
        <v>2500</v>
      </c>
      <c r="G305" s="7"/>
      <c r="H305" s="7">
        <f>IF(ISNUMBER('APS (2019)'!H305)=TRUE,'APS (2019)'!H305,IF(ISNUMBER('APS (2018)'!H305)=TRUE,'APS (2018)'!H305,IF(ISNUMBER('APS (2017)'!H305)=TRUE,'APS (2017)'!H305,"Missing")))</f>
        <v>1300</v>
      </c>
      <c r="I305" s="7"/>
    </row>
    <row r="306" spans="1:9">
      <c r="A306" s="4" t="s">
        <v>312</v>
      </c>
      <c r="B306" s="7">
        <f>IF(ISNUMBER('APS (2019)'!B306)=TRUE,'APS (2019)'!B306,IF(ISNUMBER('APS (2018)'!B306)=TRUE,'APS (2018)'!B306,IF(ISNUMBER('APS (2017)'!B306)=TRUE,'APS (2017)'!B306,"Missing")))</f>
        <v>61300</v>
      </c>
      <c r="C306" s="7"/>
      <c r="D306" s="7">
        <f>IF(ISNUMBER('APS (2019)'!D306)=TRUE,'APS (2019)'!D306,IF(ISNUMBER('APS (2018)'!D306)=TRUE,'APS (2018)'!D306,IF(ISNUMBER('APS (2017)'!D306)=TRUE,'APS (2017)'!D306,"Missing")))</f>
        <v>51000</v>
      </c>
      <c r="E306" s="7"/>
      <c r="F306" s="7">
        <f>IF(ISNUMBER('APS (2019)'!F306)=TRUE,'APS (2019)'!F306,IF(ISNUMBER('APS (2018)'!F306)=TRUE,'APS (2018)'!F306,IF(ISNUMBER('APS (2017)'!F306)=TRUE,'APS (2017)'!F306,"Missing")))</f>
        <v>2200</v>
      </c>
      <c r="G306" s="7"/>
      <c r="H306" s="7">
        <f>IF(ISNUMBER('APS (2019)'!H306)=TRUE,'APS (2019)'!H306,IF(ISNUMBER('APS (2018)'!H306)=TRUE,'APS (2018)'!H306,IF(ISNUMBER('APS (2017)'!H306)=TRUE,'APS (2017)'!H306,"Missing")))</f>
        <v>2900</v>
      </c>
      <c r="I306" s="7"/>
    </row>
    <row r="307" spans="1:9">
      <c r="A307" s="4" t="s">
        <v>313</v>
      </c>
      <c r="B307" s="7">
        <f>IF(ISNUMBER('APS (2019)'!B307)=TRUE,'APS (2019)'!B307,IF(ISNUMBER('APS (2018)'!B307)=TRUE,'APS (2018)'!B307,IF(ISNUMBER('APS (2017)'!B307)=TRUE,'APS (2017)'!B307,"Missing")))</f>
        <v>69000</v>
      </c>
      <c r="C307" s="7"/>
      <c r="D307" s="7">
        <f>IF(ISNUMBER('APS (2019)'!D307)=TRUE,'APS (2019)'!D307,IF(ISNUMBER('APS (2018)'!D307)=TRUE,'APS (2018)'!D307,IF(ISNUMBER('APS (2017)'!D307)=TRUE,'APS (2017)'!D307,"Missing")))</f>
        <v>54800</v>
      </c>
      <c r="E307" s="7"/>
      <c r="F307" s="7">
        <f>IF(ISNUMBER('APS (2019)'!F307)=TRUE,'APS (2019)'!F307,IF(ISNUMBER('APS (2018)'!F307)=TRUE,'APS (2018)'!F307,IF(ISNUMBER('APS (2017)'!F307)=TRUE,'APS (2017)'!F307,"Missing")))</f>
        <v>3700</v>
      </c>
      <c r="G307" s="7"/>
      <c r="H307" s="7">
        <f>IF(ISNUMBER('APS (2019)'!H307)=TRUE,'APS (2019)'!H307,IF(ISNUMBER('APS (2018)'!H307)=TRUE,'APS (2018)'!H307,IF(ISNUMBER('APS (2017)'!H307)=TRUE,'APS (2017)'!H307,"Missing")))</f>
        <v>2700</v>
      </c>
      <c r="I307" s="7"/>
    </row>
    <row r="308" spans="1:9">
      <c r="A308" s="4" t="s">
        <v>314</v>
      </c>
      <c r="B308" s="7">
        <f>IF(ISNUMBER('APS (2019)'!B308)=TRUE,'APS (2019)'!B308,IF(ISNUMBER('APS (2018)'!B308)=TRUE,'APS (2018)'!B308,IF(ISNUMBER('APS (2017)'!B308)=TRUE,'APS (2017)'!B308,"Missing")))</f>
        <v>71800</v>
      </c>
      <c r="C308" s="7"/>
      <c r="D308" s="7">
        <f>IF(ISNUMBER('APS (2019)'!D308)=TRUE,'APS (2019)'!D308,IF(ISNUMBER('APS (2018)'!D308)=TRUE,'APS (2018)'!D308,IF(ISNUMBER('APS (2017)'!D308)=TRUE,'APS (2017)'!D308,"Missing")))</f>
        <v>55600</v>
      </c>
      <c r="E308" s="7"/>
      <c r="F308" s="7">
        <f>IF(ISNUMBER('APS (2019)'!F308)=TRUE,'APS (2019)'!F308,IF(ISNUMBER('APS (2018)'!F308)=TRUE,'APS (2018)'!F308,IF(ISNUMBER('APS (2017)'!F308)=TRUE,'APS (2017)'!F308,"Missing")))</f>
        <v>3600</v>
      </c>
      <c r="G308" s="7"/>
      <c r="H308" s="7">
        <f>IF(ISNUMBER('APS (2019)'!H308)=TRUE,'APS (2019)'!H308,IF(ISNUMBER('APS (2018)'!H308)=TRUE,'APS (2018)'!H308,IF(ISNUMBER('APS (2017)'!H308)=TRUE,'APS (2017)'!H308,"Missing")))</f>
        <v>3600</v>
      </c>
      <c r="I308" s="7"/>
    </row>
    <row r="309" spans="1:9">
      <c r="A309" s="4" t="s">
        <v>315</v>
      </c>
      <c r="B309" s="7">
        <f>IF(ISNUMBER('APS (2019)'!B309)=TRUE,'APS (2019)'!B309,IF(ISNUMBER('APS (2018)'!B309)=TRUE,'APS (2018)'!B309,IF(ISNUMBER('APS (2017)'!B309)=TRUE,'APS (2017)'!B309,"Missing")))</f>
        <v>61700</v>
      </c>
      <c r="C309" s="7"/>
      <c r="D309" s="7">
        <f>IF(ISNUMBER('APS (2019)'!D309)=TRUE,'APS (2019)'!D309,IF(ISNUMBER('APS (2018)'!D309)=TRUE,'APS (2018)'!D309,IF(ISNUMBER('APS (2017)'!D309)=TRUE,'APS (2017)'!D309,"Missing")))</f>
        <v>52600</v>
      </c>
      <c r="E309" s="7"/>
      <c r="F309" s="7">
        <f>IF(ISNUMBER('APS (2019)'!F309)=TRUE,'APS (2019)'!F309,IF(ISNUMBER('APS (2018)'!F309)=TRUE,'APS (2018)'!F309,IF(ISNUMBER('APS (2017)'!F309)=TRUE,'APS (2017)'!F309,"Missing")))</f>
        <v>1600</v>
      </c>
      <c r="G309" s="7"/>
      <c r="H309" s="7">
        <f>IF(ISNUMBER('APS (2019)'!H309)=TRUE,'APS (2019)'!H309,IF(ISNUMBER('APS (2018)'!H309)=TRUE,'APS (2018)'!H309,IF(ISNUMBER('APS (2017)'!H309)=TRUE,'APS (2017)'!H309,"Missing")))</f>
        <v>2300</v>
      </c>
      <c r="I309" s="7"/>
    </row>
    <row r="310" spans="1:9">
      <c r="A310" s="4" t="s">
        <v>316</v>
      </c>
      <c r="B310" s="7">
        <f>IF(ISNUMBER('APS (2019)'!B310)=TRUE,'APS (2019)'!B310,IF(ISNUMBER('APS (2018)'!B310)=TRUE,'APS (2018)'!B310,IF(ISNUMBER('APS (2017)'!B310)=TRUE,'APS (2017)'!B310,"Missing")))</f>
        <v>59200</v>
      </c>
      <c r="C310" s="7"/>
      <c r="D310" s="7">
        <f>IF(ISNUMBER('APS (2019)'!D310)=TRUE,'APS (2019)'!D310,IF(ISNUMBER('APS (2018)'!D310)=TRUE,'APS (2018)'!D310,IF(ISNUMBER('APS (2017)'!D310)=TRUE,'APS (2017)'!D310,"Missing")))</f>
        <v>47900</v>
      </c>
      <c r="E310" s="7"/>
      <c r="F310" s="7">
        <f>IF(ISNUMBER('APS (2019)'!F310)=TRUE,'APS (2019)'!F310,IF(ISNUMBER('APS (2018)'!F310)=TRUE,'APS (2018)'!F310,IF(ISNUMBER('APS (2017)'!F310)=TRUE,'APS (2017)'!F310,"Missing")))</f>
        <v>1600</v>
      </c>
      <c r="G310" s="7"/>
      <c r="H310" s="7">
        <f>IF(ISNUMBER('APS (2019)'!H310)=TRUE,'APS (2019)'!H310,IF(ISNUMBER('APS (2018)'!H310)=TRUE,'APS (2018)'!H310,IF(ISNUMBER('APS (2017)'!H310)=TRUE,'APS (2017)'!H310,"Missing")))</f>
        <v>3000</v>
      </c>
      <c r="I310" s="7"/>
    </row>
    <row r="311" spans="1:9">
      <c r="A311" s="4" t="s">
        <v>317</v>
      </c>
      <c r="B311" s="7">
        <f>IF(ISNUMBER('APS (2019)'!B311)=TRUE,'APS (2019)'!B311,IF(ISNUMBER('APS (2018)'!B311)=TRUE,'APS (2018)'!B311,IF(ISNUMBER('APS (2017)'!B311)=TRUE,'APS (2017)'!B311,"Missing")))</f>
        <v>69600</v>
      </c>
      <c r="C311" s="7"/>
      <c r="D311" s="7">
        <f>IF(ISNUMBER('APS (2019)'!D311)=TRUE,'APS (2019)'!D311,IF(ISNUMBER('APS (2018)'!D311)=TRUE,'APS (2018)'!D311,IF(ISNUMBER('APS (2017)'!D311)=TRUE,'APS (2017)'!D311,"Missing")))</f>
        <v>58600</v>
      </c>
      <c r="E311" s="7"/>
      <c r="F311" s="7">
        <f>IF(ISNUMBER('APS (2019)'!F311)=TRUE,'APS (2019)'!F311,IF(ISNUMBER('APS (2018)'!F311)=TRUE,'APS (2018)'!F311,IF(ISNUMBER('APS (2017)'!F311)=TRUE,'APS (2017)'!F311,"Missing")))</f>
        <v>4100</v>
      </c>
      <c r="G311" s="7"/>
      <c r="H311" s="7">
        <f>IF(ISNUMBER('APS (2019)'!H311)=TRUE,'APS (2019)'!H311,IF(ISNUMBER('APS (2018)'!H311)=TRUE,'APS (2018)'!H311,IF(ISNUMBER('APS (2017)'!H311)=TRUE,'APS (2017)'!H311,"Missing")))</f>
        <v>2900</v>
      </c>
      <c r="I311" s="7"/>
    </row>
    <row r="312" spans="1:9">
      <c r="A312" s="4" t="s">
        <v>318</v>
      </c>
      <c r="B312" s="7">
        <f>IF(ISNUMBER('APS (2019)'!B312)=TRUE,'APS (2019)'!B312,IF(ISNUMBER('APS (2018)'!B312)=TRUE,'APS (2018)'!B312,IF(ISNUMBER('APS (2017)'!B312)=TRUE,'APS (2017)'!B312,"Missing")))</f>
        <v>65300</v>
      </c>
      <c r="C312" s="7"/>
      <c r="D312" s="7">
        <f>IF(ISNUMBER('APS (2019)'!D312)=TRUE,'APS (2019)'!D312,IF(ISNUMBER('APS (2018)'!D312)=TRUE,'APS (2018)'!D312,IF(ISNUMBER('APS (2017)'!D312)=TRUE,'APS (2017)'!D312,"Missing")))</f>
        <v>49100</v>
      </c>
      <c r="E312" s="7"/>
      <c r="F312" s="7">
        <f>IF(ISNUMBER('APS (2019)'!F312)=TRUE,'APS (2019)'!F312,IF(ISNUMBER('APS (2018)'!F312)=TRUE,'APS (2018)'!F312,IF(ISNUMBER('APS (2017)'!F312)=TRUE,'APS (2017)'!F312,"Missing")))</f>
        <v>900</v>
      </c>
      <c r="G312" s="7"/>
      <c r="H312" s="7">
        <f>IF(ISNUMBER('APS (2019)'!H312)=TRUE,'APS (2019)'!H312,IF(ISNUMBER('APS (2018)'!H312)=TRUE,'APS (2018)'!H312,IF(ISNUMBER('APS (2017)'!H312)=TRUE,'APS (2017)'!H312,"Missing")))</f>
        <v>1700</v>
      </c>
      <c r="I312" s="7"/>
    </row>
    <row r="313" spans="1:9">
      <c r="A313" s="4" t="s">
        <v>319</v>
      </c>
      <c r="B313" s="7">
        <f>IF(ISNUMBER('APS (2019)'!B313)=TRUE,'APS (2019)'!B313,IF(ISNUMBER('APS (2018)'!B313)=TRUE,'APS (2018)'!B313,IF(ISNUMBER('APS (2017)'!B313)=TRUE,'APS (2017)'!B313,"Missing")))</f>
        <v>66400</v>
      </c>
      <c r="C313" s="7"/>
      <c r="D313" s="7">
        <f>IF(ISNUMBER('APS (2019)'!D313)=TRUE,'APS (2019)'!D313,IF(ISNUMBER('APS (2018)'!D313)=TRUE,'APS (2018)'!D313,IF(ISNUMBER('APS (2017)'!D313)=TRUE,'APS (2017)'!D313,"Missing")))</f>
        <v>55900</v>
      </c>
      <c r="E313" s="7"/>
      <c r="F313" s="7" t="str">
        <f>IF(ISNUMBER('APS (2019)'!F313)=TRUE,'APS (2019)'!F313,IF(ISNUMBER('APS (2018)'!F313)=TRUE,'APS (2018)'!F313,IF(ISNUMBER('APS (2017)'!F313)=TRUE,'APS (2017)'!F313,"Missing")))</f>
        <v>Missing</v>
      </c>
      <c r="G313" s="7"/>
      <c r="H313" s="7">
        <f>IF(ISNUMBER('APS (2019)'!H313)=TRUE,'APS (2019)'!H313,IF(ISNUMBER('APS (2018)'!H313)=TRUE,'APS (2018)'!H313,IF(ISNUMBER('APS (2017)'!H313)=TRUE,'APS (2017)'!H313,"Missing")))</f>
        <v>2300</v>
      </c>
      <c r="I313" s="7"/>
    </row>
    <row r="314" spans="1:9">
      <c r="A314" s="4" t="s">
        <v>320</v>
      </c>
      <c r="B314" s="7">
        <f>IF(ISNUMBER('APS (2019)'!B314)=TRUE,'APS (2019)'!B314,IF(ISNUMBER('APS (2018)'!B314)=TRUE,'APS (2018)'!B314,IF(ISNUMBER('APS (2017)'!B314)=TRUE,'APS (2017)'!B314,"Missing")))</f>
        <v>77000</v>
      </c>
      <c r="C314" s="7"/>
      <c r="D314" s="7">
        <f>IF(ISNUMBER('APS (2019)'!D314)=TRUE,'APS (2019)'!D314,IF(ISNUMBER('APS (2018)'!D314)=TRUE,'APS (2018)'!D314,IF(ISNUMBER('APS (2017)'!D314)=TRUE,'APS (2017)'!D314,"Missing")))</f>
        <v>67700</v>
      </c>
      <c r="E314" s="7"/>
      <c r="F314" s="7">
        <f>IF(ISNUMBER('APS (2019)'!F314)=TRUE,'APS (2019)'!F314,IF(ISNUMBER('APS (2018)'!F314)=TRUE,'APS (2018)'!F314,IF(ISNUMBER('APS (2017)'!F314)=TRUE,'APS (2017)'!F314,"Missing")))</f>
        <v>1300</v>
      </c>
      <c r="G314" s="7"/>
      <c r="H314" s="7">
        <f>IF(ISNUMBER('APS (2019)'!H314)=TRUE,'APS (2019)'!H314,IF(ISNUMBER('APS (2018)'!H314)=TRUE,'APS (2018)'!H314,IF(ISNUMBER('APS (2017)'!H314)=TRUE,'APS (2017)'!H314,"Missing")))</f>
        <v>2200</v>
      </c>
      <c r="I314" s="7"/>
    </row>
    <row r="315" spans="1:9">
      <c r="A315" s="4" t="s">
        <v>321</v>
      </c>
      <c r="B315" s="7">
        <f>IF(ISNUMBER('APS (2019)'!B315)=TRUE,'APS (2019)'!B315,IF(ISNUMBER('APS (2018)'!B315)=TRUE,'APS (2018)'!B315,IF(ISNUMBER('APS (2017)'!B315)=TRUE,'APS (2017)'!B315,"Missing")))</f>
        <v>61300</v>
      </c>
      <c r="C315" s="7"/>
      <c r="D315" s="7">
        <f>IF(ISNUMBER('APS (2019)'!D315)=TRUE,'APS (2019)'!D315,IF(ISNUMBER('APS (2018)'!D315)=TRUE,'APS (2018)'!D315,IF(ISNUMBER('APS (2017)'!D315)=TRUE,'APS (2017)'!D315,"Missing")))</f>
        <v>53100</v>
      </c>
      <c r="E315" s="7"/>
      <c r="F315" s="7">
        <f>IF(ISNUMBER('APS (2019)'!F315)=TRUE,'APS (2019)'!F315,IF(ISNUMBER('APS (2018)'!F315)=TRUE,'APS (2018)'!F315,IF(ISNUMBER('APS (2017)'!F315)=TRUE,'APS (2017)'!F315,"Missing")))</f>
        <v>2200</v>
      </c>
      <c r="G315" s="7"/>
      <c r="H315" s="7">
        <f>IF(ISNUMBER('APS (2019)'!H315)=TRUE,'APS (2019)'!H315,IF(ISNUMBER('APS (2018)'!H315)=TRUE,'APS (2018)'!H315,IF(ISNUMBER('APS (2017)'!H315)=TRUE,'APS (2017)'!H315,"Missing")))</f>
        <v>2400</v>
      </c>
      <c r="I315" s="7"/>
    </row>
    <row r="316" spans="1:9">
      <c r="A316" s="4" t="s">
        <v>322</v>
      </c>
      <c r="B316" s="7">
        <f>IF(ISNUMBER('APS (2019)'!B316)=TRUE,'APS (2019)'!B316,IF(ISNUMBER('APS (2018)'!B316)=TRUE,'APS (2018)'!B316,IF(ISNUMBER('APS (2017)'!B316)=TRUE,'APS (2017)'!B316,"Missing")))</f>
        <v>53100</v>
      </c>
      <c r="C316" s="7"/>
      <c r="D316" s="7">
        <f>IF(ISNUMBER('APS (2019)'!D316)=TRUE,'APS (2019)'!D316,IF(ISNUMBER('APS (2018)'!D316)=TRUE,'APS (2018)'!D316,IF(ISNUMBER('APS (2017)'!D316)=TRUE,'APS (2017)'!D316,"Missing")))</f>
        <v>40600</v>
      </c>
      <c r="E316" s="7"/>
      <c r="F316" s="7">
        <f>IF(ISNUMBER('APS (2019)'!F316)=TRUE,'APS (2019)'!F316,IF(ISNUMBER('APS (2018)'!F316)=TRUE,'APS (2018)'!F316,IF(ISNUMBER('APS (2017)'!F316)=TRUE,'APS (2017)'!F316,"Missing")))</f>
        <v>1000</v>
      </c>
      <c r="G316" s="7"/>
      <c r="H316" s="7">
        <f>IF(ISNUMBER('APS (2019)'!H316)=TRUE,'APS (2019)'!H316,IF(ISNUMBER('APS (2018)'!H316)=TRUE,'APS (2018)'!H316,IF(ISNUMBER('APS (2017)'!H316)=TRUE,'APS (2017)'!H316,"Missing")))</f>
        <v>1600</v>
      </c>
      <c r="I316" s="7"/>
    </row>
    <row r="317" spans="1:9">
      <c r="A317" s="4" t="s">
        <v>323</v>
      </c>
      <c r="B317" s="7">
        <f>IF(ISNUMBER('APS (2019)'!B317)=TRUE,'APS (2019)'!B317,IF(ISNUMBER('APS (2018)'!B317)=TRUE,'APS (2018)'!B317,IF(ISNUMBER('APS (2017)'!B317)=TRUE,'APS (2017)'!B317,"Missing")))</f>
        <v>72200</v>
      </c>
      <c r="C317" s="7"/>
      <c r="D317" s="7">
        <f>IF(ISNUMBER('APS (2019)'!D317)=TRUE,'APS (2019)'!D317,IF(ISNUMBER('APS (2018)'!D317)=TRUE,'APS (2018)'!D317,IF(ISNUMBER('APS (2017)'!D317)=TRUE,'APS (2017)'!D317,"Missing")))</f>
        <v>57600</v>
      </c>
      <c r="E317" s="7"/>
      <c r="F317" s="7">
        <f>IF(ISNUMBER('APS (2019)'!F317)=TRUE,'APS (2019)'!F317,IF(ISNUMBER('APS (2018)'!F317)=TRUE,'APS (2018)'!F317,IF(ISNUMBER('APS (2017)'!F317)=TRUE,'APS (2017)'!F317,"Missing")))</f>
        <v>900</v>
      </c>
      <c r="G317" s="7"/>
      <c r="H317" s="7">
        <f>IF(ISNUMBER('APS (2019)'!H317)=TRUE,'APS (2019)'!H317,IF(ISNUMBER('APS (2018)'!H317)=TRUE,'APS (2018)'!H317,IF(ISNUMBER('APS (2017)'!H317)=TRUE,'APS (2017)'!H317,"Missing")))</f>
        <v>2300</v>
      </c>
      <c r="I317" s="7"/>
    </row>
    <row r="318" spans="1:9">
      <c r="A318" s="4" t="s">
        <v>324</v>
      </c>
      <c r="B318" s="7">
        <f>IF(ISNUMBER('APS (2019)'!B318)=TRUE,'APS (2019)'!B318,IF(ISNUMBER('APS (2018)'!B318)=TRUE,'APS (2018)'!B318,IF(ISNUMBER('APS (2017)'!B318)=TRUE,'APS (2017)'!B318,"Missing")))</f>
        <v>69000</v>
      </c>
      <c r="C318" s="7"/>
      <c r="D318" s="7">
        <f>IF(ISNUMBER('APS (2019)'!D318)=TRUE,'APS (2019)'!D318,IF(ISNUMBER('APS (2018)'!D318)=TRUE,'APS (2018)'!D318,IF(ISNUMBER('APS (2017)'!D318)=TRUE,'APS (2017)'!D318,"Missing")))</f>
        <v>59300</v>
      </c>
      <c r="E318" s="7"/>
      <c r="F318" s="7">
        <f>IF(ISNUMBER('APS (2019)'!F318)=TRUE,'APS (2019)'!F318,IF(ISNUMBER('APS (2018)'!F318)=TRUE,'APS (2018)'!F318,IF(ISNUMBER('APS (2017)'!F318)=TRUE,'APS (2017)'!F318,"Missing")))</f>
        <v>2500</v>
      </c>
      <c r="G318" s="7"/>
      <c r="H318" s="7">
        <f>IF(ISNUMBER('APS (2019)'!H318)=TRUE,'APS (2019)'!H318,IF(ISNUMBER('APS (2018)'!H318)=TRUE,'APS (2018)'!H318,IF(ISNUMBER('APS (2017)'!H318)=TRUE,'APS (2017)'!H318,"Missing")))</f>
        <v>1700</v>
      </c>
      <c r="I318" s="7"/>
    </row>
    <row r="319" spans="1:9">
      <c r="A319" s="4" t="s">
        <v>325</v>
      </c>
      <c r="B319" s="7">
        <f>IF(ISNUMBER('APS (2019)'!B319)=TRUE,'APS (2019)'!B319,IF(ISNUMBER('APS (2018)'!B319)=TRUE,'APS (2018)'!B319,IF(ISNUMBER('APS (2017)'!B319)=TRUE,'APS (2017)'!B319,"Missing")))</f>
        <v>58100</v>
      </c>
      <c r="C319" s="7"/>
      <c r="D319" s="7">
        <f>IF(ISNUMBER('APS (2019)'!D319)=TRUE,'APS (2019)'!D319,IF(ISNUMBER('APS (2018)'!D319)=TRUE,'APS (2018)'!D319,IF(ISNUMBER('APS (2017)'!D319)=TRUE,'APS (2017)'!D319,"Missing")))</f>
        <v>47100</v>
      </c>
      <c r="E319" s="7"/>
      <c r="F319" s="7">
        <f>IF(ISNUMBER('APS (2019)'!F319)=TRUE,'APS (2019)'!F319,IF(ISNUMBER('APS (2018)'!F319)=TRUE,'APS (2018)'!F319,IF(ISNUMBER('APS (2017)'!F319)=TRUE,'APS (2017)'!F319,"Missing")))</f>
        <v>2200</v>
      </c>
      <c r="G319" s="7"/>
      <c r="H319" s="7">
        <f>IF(ISNUMBER('APS (2019)'!H319)=TRUE,'APS (2019)'!H319,IF(ISNUMBER('APS (2018)'!H319)=TRUE,'APS (2018)'!H319,IF(ISNUMBER('APS (2017)'!H319)=TRUE,'APS (2017)'!H319,"Missing")))</f>
        <v>1600</v>
      </c>
      <c r="I319" s="7"/>
    </row>
    <row r="320" spans="1:9">
      <c r="A320" s="4" t="s">
        <v>326</v>
      </c>
      <c r="B320" s="7">
        <f>IF(ISNUMBER('APS (2019)'!B320)=TRUE,'APS (2019)'!B320,IF(ISNUMBER('APS (2018)'!B320)=TRUE,'APS (2018)'!B320,IF(ISNUMBER('APS (2017)'!B320)=TRUE,'APS (2017)'!B320,"Missing")))</f>
        <v>61300</v>
      </c>
      <c r="C320" s="7"/>
      <c r="D320" s="7">
        <f>IF(ISNUMBER('APS (2019)'!D320)=TRUE,'APS (2019)'!D320,IF(ISNUMBER('APS (2018)'!D320)=TRUE,'APS (2018)'!D320,IF(ISNUMBER('APS (2017)'!D320)=TRUE,'APS (2017)'!D320,"Missing")))</f>
        <v>50800</v>
      </c>
      <c r="E320" s="7"/>
      <c r="F320" s="7">
        <f>IF(ISNUMBER('APS (2019)'!F320)=TRUE,'APS (2019)'!F320,IF(ISNUMBER('APS (2018)'!F320)=TRUE,'APS (2018)'!F320,IF(ISNUMBER('APS (2017)'!F320)=TRUE,'APS (2017)'!F320,"Missing")))</f>
        <v>1600</v>
      </c>
      <c r="G320" s="7"/>
      <c r="H320" s="7">
        <f>IF(ISNUMBER('APS (2019)'!H320)=TRUE,'APS (2019)'!H320,IF(ISNUMBER('APS (2018)'!H320)=TRUE,'APS (2018)'!H320,IF(ISNUMBER('APS (2017)'!H320)=TRUE,'APS (2017)'!H320,"Missing")))</f>
        <v>1400</v>
      </c>
      <c r="I320" s="7"/>
    </row>
    <row r="321" spans="1:9">
      <c r="A321" s="4" t="s">
        <v>327</v>
      </c>
      <c r="B321" s="7">
        <f>IF(ISNUMBER('APS (2019)'!B321)=TRUE,'APS (2019)'!B321,IF(ISNUMBER('APS (2018)'!B321)=TRUE,'APS (2018)'!B321,IF(ISNUMBER('APS (2017)'!B321)=TRUE,'APS (2017)'!B321,"Missing")))</f>
        <v>60100</v>
      </c>
      <c r="C321" s="7"/>
      <c r="D321" s="7">
        <f>IF(ISNUMBER('APS (2019)'!D321)=TRUE,'APS (2019)'!D321,IF(ISNUMBER('APS (2018)'!D321)=TRUE,'APS (2018)'!D321,IF(ISNUMBER('APS (2017)'!D321)=TRUE,'APS (2017)'!D321,"Missing")))</f>
        <v>46700</v>
      </c>
      <c r="E321" s="7"/>
      <c r="F321" s="7">
        <f>IF(ISNUMBER('APS (2019)'!F321)=TRUE,'APS (2019)'!F321,IF(ISNUMBER('APS (2018)'!F321)=TRUE,'APS (2018)'!F321,IF(ISNUMBER('APS (2017)'!F321)=TRUE,'APS (2017)'!F321,"Missing")))</f>
        <v>2100</v>
      </c>
      <c r="G321" s="7"/>
      <c r="H321" s="7">
        <f>IF(ISNUMBER('APS (2019)'!H321)=TRUE,'APS (2019)'!H321,IF(ISNUMBER('APS (2018)'!H321)=TRUE,'APS (2018)'!H321,IF(ISNUMBER('APS (2017)'!H321)=TRUE,'APS (2017)'!H321,"Missing")))</f>
        <v>2900</v>
      </c>
      <c r="I321" s="7"/>
    </row>
    <row r="322" spans="1:9">
      <c r="A322" s="4" t="s">
        <v>328</v>
      </c>
      <c r="B322" s="7">
        <f>IF(ISNUMBER('APS (2019)'!B322)=TRUE,'APS (2019)'!B322,IF(ISNUMBER('APS (2018)'!B322)=TRUE,'APS (2018)'!B322,IF(ISNUMBER('APS (2017)'!B322)=TRUE,'APS (2017)'!B322,"Missing")))</f>
        <v>65200</v>
      </c>
      <c r="C322" s="7"/>
      <c r="D322" s="7">
        <f>IF(ISNUMBER('APS (2019)'!D322)=TRUE,'APS (2019)'!D322,IF(ISNUMBER('APS (2018)'!D322)=TRUE,'APS (2018)'!D322,IF(ISNUMBER('APS (2017)'!D322)=TRUE,'APS (2017)'!D322,"Missing")))</f>
        <v>55100</v>
      </c>
      <c r="E322" s="7"/>
      <c r="F322" s="7">
        <f>IF(ISNUMBER('APS (2019)'!F322)=TRUE,'APS (2019)'!F322,IF(ISNUMBER('APS (2018)'!F322)=TRUE,'APS (2018)'!F322,IF(ISNUMBER('APS (2017)'!F322)=TRUE,'APS (2017)'!F322,"Missing")))</f>
        <v>1300</v>
      </c>
      <c r="G322" s="7"/>
      <c r="H322" s="7">
        <f>IF(ISNUMBER('APS (2019)'!H322)=TRUE,'APS (2019)'!H322,IF(ISNUMBER('APS (2018)'!H322)=TRUE,'APS (2018)'!H322,IF(ISNUMBER('APS (2017)'!H322)=TRUE,'APS (2017)'!H322,"Missing")))</f>
        <v>3000</v>
      </c>
      <c r="I322" s="7"/>
    </row>
    <row r="323" spans="1:9">
      <c r="A323" s="4" t="s">
        <v>329</v>
      </c>
      <c r="B323" s="7">
        <f>IF(ISNUMBER('APS (2019)'!B323)=TRUE,'APS (2019)'!B323,IF(ISNUMBER('APS (2018)'!B323)=TRUE,'APS (2018)'!B323,IF(ISNUMBER('APS (2017)'!B323)=TRUE,'APS (2017)'!B323,"Missing")))</f>
        <v>54500</v>
      </c>
      <c r="C323" s="7"/>
      <c r="D323" s="7">
        <f>IF(ISNUMBER('APS (2019)'!D323)=TRUE,'APS (2019)'!D323,IF(ISNUMBER('APS (2018)'!D323)=TRUE,'APS (2018)'!D323,IF(ISNUMBER('APS (2017)'!D323)=TRUE,'APS (2017)'!D323,"Missing")))</f>
        <v>45300</v>
      </c>
      <c r="E323" s="7"/>
      <c r="F323" s="7">
        <f>IF(ISNUMBER('APS (2019)'!F323)=TRUE,'APS (2019)'!F323,IF(ISNUMBER('APS (2018)'!F323)=TRUE,'APS (2018)'!F323,IF(ISNUMBER('APS (2017)'!F323)=TRUE,'APS (2017)'!F323,"Missing")))</f>
        <v>1000</v>
      </c>
      <c r="G323" s="7"/>
      <c r="H323" s="7">
        <f>IF(ISNUMBER('APS (2019)'!H323)=TRUE,'APS (2019)'!H323,IF(ISNUMBER('APS (2018)'!H323)=TRUE,'APS (2018)'!H323,IF(ISNUMBER('APS (2017)'!H323)=TRUE,'APS (2017)'!H323,"Missing")))</f>
        <v>1600</v>
      </c>
      <c r="I323" s="7"/>
    </row>
    <row r="324" spans="1:9">
      <c r="A324" s="4" t="s">
        <v>330</v>
      </c>
      <c r="B324" s="7">
        <f>IF(ISNUMBER('APS (2019)'!B324)=TRUE,'APS (2019)'!B324,IF(ISNUMBER('APS (2018)'!B324)=TRUE,'APS (2018)'!B324,IF(ISNUMBER('APS (2017)'!B324)=TRUE,'APS (2017)'!B324,"Missing")))</f>
        <v>83400</v>
      </c>
      <c r="C324" s="7"/>
      <c r="D324" s="7">
        <f>IF(ISNUMBER('APS (2019)'!D324)=TRUE,'APS (2019)'!D324,IF(ISNUMBER('APS (2018)'!D324)=TRUE,'APS (2018)'!D324,IF(ISNUMBER('APS (2017)'!D324)=TRUE,'APS (2017)'!D324,"Missing")))</f>
        <v>68000</v>
      </c>
      <c r="E324" s="7"/>
      <c r="F324" s="7">
        <f>IF(ISNUMBER('APS (2019)'!F324)=TRUE,'APS (2019)'!F324,IF(ISNUMBER('APS (2018)'!F324)=TRUE,'APS (2018)'!F324,IF(ISNUMBER('APS (2017)'!F324)=TRUE,'APS (2017)'!F324,"Missing")))</f>
        <v>3500</v>
      </c>
      <c r="G324" s="7"/>
      <c r="H324" s="7">
        <f>IF(ISNUMBER('APS (2019)'!H324)=TRUE,'APS (2019)'!H324,IF(ISNUMBER('APS (2018)'!H324)=TRUE,'APS (2018)'!H324,IF(ISNUMBER('APS (2017)'!H324)=TRUE,'APS (2017)'!H324,"Missing")))</f>
        <v>3000</v>
      </c>
      <c r="I324" s="7"/>
    </row>
    <row r="325" spans="1:9">
      <c r="A325" s="4" t="s">
        <v>331</v>
      </c>
      <c r="B325" s="7">
        <f>IF(ISNUMBER('APS (2019)'!B325)=TRUE,'APS (2019)'!B325,IF(ISNUMBER('APS (2018)'!B325)=TRUE,'APS (2018)'!B325,IF(ISNUMBER('APS (2017)'!B325)=TRUE,'APS (2017)'!B325,"Missing")))</f>
        <v>78600</v>
      </c>
      <c r="C325" s="7"/>
      <c r="D325" s="7">
        <f>IF(ISNUMBER('APS (2019)'!D325)=TRUE,'APS (2019)'!D325,IF(ISNUMBER('APS (2018)'!D325)=TRUE,'APS (2018)'!D325,IF(ISNUMBER('APS (2017)'!D325)=TRUE,'APS (2017)'!D325,"Missing")))</f>
        <v>63900</v>
      </c>
      <c r="E325" s="7"/>
      <c r="F325" s="7">
        <f>IF(ISNUMBER('APS (2019)'!F325)=TRUE,'APS (2019)'!F325,IF(ISNUMBER('APS (2018)'!F325)=TRUE,'APS (2018)'!F325,IF(ISNUMBER('APS (2017)'!F325)=TRUE,'APS (2017)'!F325,"Missing")))</f>
        <v>3100</v>
      </c>
      <c r="G325" s="7"/>
      <c r="H325" s="7">
        <f>IF(ISNUMBER('APS (2019)'!H325)=TRUE,'APS (2019)'!H325,IF(ISNUMBER('APS (2018)'!H325)=TRUE,'APS (2018)'!H325,IF(ISNUMBER('APS (2017)'!H325)=TRUE,'APS (2017)'!H325,"Missing")))</f>
        <v>4100</v>
      </c>
      <c r="I325" s="7"/>
    </row>
    <row r="326" spans="1:9">
      <c r="A326" s="4" t="s">
        <v>332</v>
      </c>
      <c r="B326" s="7">
        <f>IF(ISNUMBER('APS (2019)'!B326)=TRUE,'APS (2019)'!B326,IF(ISNUMBER('APS (2018)'!B326)=TRUE,'APS (2018)'!B326,IF(ISNUMBER('APS (2017)'!B326)=TRUE,'APS (2017)'!B326,"Missing")))</f>
        <v>59800</v>
      </c>
      <c r="C326" s="7"/>
      <c r="D326" s="7">
        <f>IF(ISNUMBER('APS (2019)'!D326)=TRUE,'APS (2019)'!D326,IF(ISNUMBER('APS (2018)'!D326)=TRUE,'APS (2018)'!D326,IF(ISNUMBER('APS (2017)'!D326)=TRUE,'APS (2017)'!D326,"Missing")))</f>
        <v>48700</v>
      </c>
      <c r="E326" s="7"/>
      <c r="F326" s="7">
        <f>IF(ISNUMBER('APS (2019)'!F326)=TRUE,'APS (2019)'!F326,IF(ISNUMBER('APS (2018)'!F326)=TRUE,'APS (2018)'!F326,IF(ISNUMBER('APS (2017)'!F326)=TRUE,'APS (2017)'!F326,"Missing")))</f>
        <v>1800</v>
      </c>
      <c r="G326" s="7"/>
      <c r="H326" s="7">
        <f>IF(ISNUMBER('APS (2019)'!H326)=TRUE,'APS (2019)'!H326,IF(ISNUMBER('APS (2018)'!H326)=TRUE,'APS (2018)'!H326,IF(ISNUMBER('APS (2017)'!H326)=TRUE,'APS (2017)'!H326,"Missing")))</f>
        <v>2800</v>
      </c>
      <c r="I326" s="7"/>
    </row>
    <row r="327" spans="1:9">
      <c r="A327" s="4" t="s">
        <v>333</v>
      </c>
      <c r="B327" s="7">
        <f>IF(ISNUMBER('APS (2019)'!B327)=TRUE,'APS (2019)'!B327,IF(ISNUMBER('APS (2018)'!B327)=TRUE,'APS (2018)'!B327,IF(ISNUMBER('APS (2017)'!B327)=TRUE,'APS (2017)'!B327,"Missing")))</f>
        <v>78800</v>
      </c>
      <c r="C327" s="7"/>
      <c r="D327" s="7">
        <f>IF(ISNUMBER('APS (2019)'!D327)=TRUE,'APS (2019)'!D327,IF(ISNUMBER('APS (2018)'!D327)=TRUE,'APS (2018)'!D327,IF(ISNUMBER('APS (2017)'!D327)=TRUE,'APS (2017)'!D327,"Missing")))</f>
        <v>67400</v>
      </c>
      <c r="E327" s="7"/>
      <c r="F327" s="7">
        <f>IF(ISNUMBER('APS (2019)'!F327)=TRUE,'APS (2019)'!F327,IF(ISNUMBER('APS (2018)'!F327)=TRUE,'APS (2018)'!F327,IF(ISNUMBER('APS (2017)'!F327)=TRUE,'APS (2017)'!F327,"Missing")))</f>
        <v>2300</v>
      </c>
      <c r="G327" s="7"/>
      <c r="H327" s="7">
        <f>IF(ISNUMBER('APS (2019)'!H327)=TRUE,'APS (2019)'!H327,IF(ISNUMBER('APS (2018)'!H327)=TRUE,'APS (2018)'!H327,IF(ISNUMBER('APS (2017)'!H327)=TRUE,'APS (2017)'!H327,"Missing")))</f>
        <v>1600</v>
      </c>
      <c r="I327" s="7"/>
    </row>
    <row r="328" spans="1:9">
      <c r="A328" s="4" t="s">
        <v>334</v>
      </c>
      <c r="B328" s="7">
        <f>IF(ISNUMBER('APS (2019)'!B328)=TRUE,'APS (2019)'!B328,IF(ISNUMBER('APS (2018)'!B328)=TRUE,'APS (2018)'!B328,IF(ISNUMBER('APS (2017)'!B328)=TRUE,'APS (2017)'!B328,"Missing")))</f>
        <v>71900</v>
      </c>
      <c r="C328" s="7"/>
      <c r="D328" s="7">
        <f>IF(ISNUMBER('APS (2019)'!D328)=TRUE,'APS (2019)'!D328,IF(ISNUMBER('APS (2018)'!D328)=TRUE,'APS (2018)'!D328,IF(ISNUMBER('APS (2017)'!D328)=TRUE,'APS (2017)'!D328,"Missing")))</f>
        <v>59500</v>
      </c>
      <c r="E328" s="7"/>
      <c r="F328" s="7">
        <f>IF(ISNUMBER('APS (2019)'!F328)=TRUE,'APS (2019)'!F328,IF(ISNUMBER('APS (2018)'!F328)=TRUE,'APS (2018)'!F328,IF(ISNUMBER('APS (2017)'!F328)=TRUE,'APS (2017)'!F328,"Missing")))</f>
        <v>2800</v>
      </c>
      <c r="G328" s="7"/>
      <c r="H328" s="7">
        <f>IF(ISNUMBER('APS (2019)'!H328)=TRUE,'APS (2019)'!H328,IF(ISNUMBER('APS (2018)'!H328)=TRUE,'APS (2018)'!H328,IF(ISNUMBER('APS (2017)'!H328)=TRUE,'APS (2017)'!H328,"Missing")))</f>
        <v>1600</v>
      </c>
      <c r="I328" s="7"/>
    </row>
    <row r="329" spans="1:9">
      <c r="A329" s="4" t="s">
        <v>335</v>
      </c>
      <c r="B329" s="7">
        <f>IF(ISNUMBER('APS (2019)'!B329)=TRUE,'APS (2019)'!B329,IF(ISNUMBER('APS (2018)'!B329)=TRUE,'APS (2018)'!B329,IF(ISNUMBER('APS (2017)'!B329)=TRUE,'APS (2017)'!B329,"Missing")))</f>
        <v>56800</v>
      </c>
      <c r="C329" s="7"/>
      <c r="D329" s="7">
        <f>IF(ISNUMBER('APS (2019)'!D329)=TRUE,'APS (2019)'!D329,IF(ISNUMBER('APS (2018)'!D329)=TRUE,'APS (2018)'!D329,IF(ISNUMBER('APS (2017)'!D329)=TRUE,'APS (2017)'!D329,"Missing")))</f>
        <v>45900</v>
      </c>
      <c r="E329" s="7"/>
      <c r="F329" s="7">
        <f>IF(ISNUMBER('APS (2019)'!F329)=TRUE,'APS (2019)'!F329,IF(ISNUMBER('APS (2018)'!F329)=TRUE,'APS (2018)'!F329,IF(ISNUMBER('APS (2017)'!F329)=TRUE,'APS (2017)'!F329,"Missing")))</f>
        <v>2000</v>
      </c>
      <c r="G329" s="7"/>
      <c r="H329" s="7">
        <f>IF(ISNUMBER('APS (2019)'!H329)=TRUE,'APS (2019)'!H329,IF(ISNUMBER('APS (2018)'!H329)=TRUE,'APS (2018)'!H329,IF(ISNUMBER('APS (2017)'!H329)=TRUE,'APS (2017)'!H329,"Missing")))</f>
        <v>3800</v>
      </c>
      <c r="I329" s="7"/>
    </row>
    <row r="330" spans="1:9">
      <c r="A330" s="4" t="s">
        <v>336</v>
      </c>
      <c r="B330" s="7">
        <f>IF(ISNUMBER('APS (2019)'!B330)=TRUE,'APS (2019)'!B330,IF(ISNUMBER('APS (2018)'!B330)=TRUE,'APS (2018)'!B330,IF(ISNUMBER('APS (2017)'!B330)=TRUE,'APS (2017)'!B330,"Missing")))</f>
        <v>90400</v>
      </c>
      <c r="C330" s="7"/>
      <c r="D330" s="7">
        <f>IF(ISNUMBER('APS (2019)'!D330)=TRUE,'APS (2019)'!D330,IF(ISNUMBER('APS (2018)'!D330)=TRUE,'APS (2018)'!D330,IF(ISNUMBER('APS (2017)'!D330)=TRUE,'APS (2017)'!D330,"Missing")))</f>
        <v>66500</v>
      </c>
      <c r="E330" s="7"/>
      <c r="F330" s="7">
        <f>IF(ISNUMBER('APS (2019)'!F330)=TRUE,'APS (2019)'!F330,IF(ISNUMBER('APS (2018)'!F330)=TRUE,'APS (2018)'!F330,IF(ISNUMBER('APS (2017)'!F330)=TRUE,'APS (2017)'!F330,"Missing")))</f>
        <v>4700</v>
      </c>
      <c r="G330" s="7"/>
      <c r="H330" s="7">
        <f>IF(ISNUMBER('APS (2019)'!H330)=TRUE,'APS (2019)'!H330,IF(ISNUMBER('APS (2018)'!H330)=TRUE,'APS (2018)'!H330,IF(ISNUMBER('APS (2017)'!H330)=TRUE,'APS (2017)'!H330,"Missing")))</f>
        <v>3800</v>
      </c>
      <c r="I330" s="7"/>
    </row>
    <row r="331" spans="1:9">
      <c r="A331" s="4" t="s">
        <v>337</v>
      </c>
      <c r="B331" s="7">
        <f>IF(ISNUMBER('APS (2019)'!B331)=TRUE,'APS (2019)'!B331,IF(ISNUMBER('APS (2018)'!B331)=TRUE,'APS (2018)'!B331,IF(ISNUMBER('APS (2017)'!B331)=TRUE,'APS (2017)'!B331,"Missing")))</f>
        <v>79100</v>
      </c>
      <c r="C331" s="7"/>
      <c r="D331" s="7">
        <f>IF(ISNUMBER('APS (2019)'!D331)=TRUE,'APS (2019)'!D331,IF(ISNUMBER('APS (2018)'!D331)=TRUE,'APS (2018)'!D331,IF(ISNUMBER('APS (2017)'!D331)=TRUE,'APS (2017)'!D331,"Missing")))</f>
        <v>67000</v>
      </c>
      <c r="E331" s="7"/>
      <c r="F331" s="7">
        <f>IF(ISNUMBER('APS (2019)'!F331)=TRUE,'APS (2019)'!F331,IF(ISNUMBER('APS (2018)'!F331)=TRUE,'APS (2018)'!F331,IF(ISNUMBER('APS (2017)'!F331)=TRUE,'APS (2017)'!F331,"Missing")))</f>
        <v>2200</v>
      </c>
      <c r="G331" s="7"/>
      <c r="H331" s="7">
        <f>IF(ISNUMBER('APS (2019)'!H331)=TRUE,'APS (2019)'!H331,IF(ISNUMBER('APS (2018)'!H331)=TRUE,'APS (2018)'!H331,IF(ISNUMBER('APS (2017)'!H331)=TRUE,'APS (2017)'!H331,"Missing")))</f>
        <v>2100</v>
      </c>
      <c r="I331" s="7"/>
    </row>
    <row r="332" spans="1:9">
      <c r="A332" s="4" t="s">
        <v>338</v>
      </c>
      <c r="B332" s="7">
        <f>IF(ISNUMBER('APS (2019)'!B332)=TRUE,'APS (2019)'!B332,IF(ISNUMBER('APS (2018)'!B332)=TRUE,'APS (2018)'!B332,IF(ISNUMBER('APS (2017)'!B332)=TRUE,'APS (2017)'!B332,"Missing")))</f>
        <v>58800</v>
      </c>
      <c r="C332" s="7"/>
      <c r="D332" s="7">
        <f>IF(ISNUMBER('APS (2019)'!D332)=TRUE,'APS (2019)'!D332,IF(ISNUMBER('APS (2018)'!D332)=TRUE,'APS (2018)'!D332,IF(ISNUMBER('APS (2017)'!D332)=TRUE,'APS (2017)'!D332,"Missing")))</f>
        <v>50200</v>
      </c>
      <c r="E332" s="7"/>
      <c r="F332" s="7">
        <f>IF(ISNUMBER('APS (2019)'!F332)=TRUE,'APS (2019)'!F332,IF(ISNUMBER('APS (2018)'!F332)=TRUE,'APS (2018)'!F332,IF(ISNUMBER('APS (2017)'!F332)=TRUE,'APS (2017)'!F332,"Missing")))</f>
        <v>3400</v>
      </c>
      <c r="G332" s="7"/>
      <c r="H332" s="7">
        <f>IF(ISNUMBER('APS (2019)'!H332)=TRUE,'APS (2019)'!H332,IF(ISNUMBER('APS (2018)'!H332)=TRUE,'APS (2018)'!H332,IF(ISNUMBER('APS (2017)'!H332)=TRUE,'APS (2017)'!H332,"Missing")))</f>
        <v>1200</v>
      </c>
      <c r="I332" s="7"/>
    </row>
    <row r="333" spans="1:9">
      <c r="A333" s="4" t="s">
        <v>339</v>
      </c>
      <c r="B333" s="7">
        <f>IF(ISNUMBER('APS (2019)'!B333)=TRUE,'APS (2019)'!B333,IF(ISNUMBER('APS (2018)'!B333)=TRUE,'APS (2018)'!B333,IF(ISNUMBER('APS (2017)'!B333)=TRUE,'APS (2017)'!B333,"Missing")))</f>
        <v>94600</v>
      </c>
      <c r="C333" s="7"/>
      <c r="D333" s="7">
        <f>IF(ISNUMBER('APS (2019)'!D333)=TRUE,'APS (2019)'!D333,IF(ISNUMBER('APS (2018)'!D333)=TRUE,'APS (2018)'!D333,IF(ISNUMBER('APS (2017)'!D333)=TRUE,'APS (2017)'!D333,"Missing")))</f>
        <v>76100</v>
      </c>
      <c r="E333" s="7"/>
      <c r="F333" s="7">
        <f>IF(ISNUMBER('APS (2019)'!F333)=TRUE,'APS (2019)'!F333,IF(ISNUMBER('APS (2018)'!F333)=TRUE,'APS (2018)'!F333,IF(ISNUMBER('APS (2017)'!F333)=TRUE,'APS (2017)'!F333,"Missing")))</f>
        <v>3500</v>
      </c>
      <c r="G333" s="7"/>
      <c r="H333" s="7">
        <f>IF(ISNUMBER('APS (2019)'!H333)=TRUE,'APS (2019)'!H333,IF(ISNUMBER('APS (2018)'!H333)=TRUE,'APS (2018)'!H333,IF(ISNUMBER('APS (2017)'!H333)=TRUE,'APS (2017)'!H333,"Missing")))</f>
        <v>2800</v>
      </c>
      <c r="I333" s="7"/>
    </row>
    <row r="334" spans="1:9">
      <c r="A334" s="4" t="s">
        <v>340</v>
      </c>
      <c r="B334" s="7">
        <f>IF(ISNUMBER('APS (2019)'!B334)=TRUE,'APS (2019)'!B334,IF(ISNUMBER('APS (2018)'!B334)=TRUE,'APS (2018)'!B334,IF(ISNUMBER('APS (2017)'!B334)=TRUE,'APS (2017)'!B334,"Missing")))</f>
        <v>100300</v>
      </c>
      <c r="C334" s="7"/>
      <c r="D334" s="7">
        <f>IF(ISNUMBER('APS (2019)'!D334)=TRUE,'APS (2019)'!D334,IF(ISNUMBER('APS (2018)'!D334)=TRUE,'APS (2018)'!D334,IF(ISNUMBER('APS (2017)'!D334)=TRUE,'APS (2017)'!D334,"Missing")))</f>
        <v>76600</v>
      </c>
      <c r="E334" s="7"/>
      <c r="F334" s="7">
        <f>IF(ISNUMBER('APS (2019)'!F334)=TRUE,'APS (2019)'!F334,IF(ISNUMBER('APS (2018)'!F334)=TRUE,'APS (2018)'!F334,IF(ISNUMBER('APS (2017)'!F334)=TRUE,'APS (2017)'!F334,"Missing")))</f>
        <v>1700</v>
      </c>
      <c r="G334" s="7"/>
      <c r="H334" s="7">
        <f>IF(ISNUMBER('APS (2019)'!H334)=TRUE,'APS (2019)'!H334,IF(ISNUMBER('APS (2018)'!H334)=TRUE,'APS (2018)'!H334,IF(ISNUMBER('APS (2017)'!H334)=TRUE,'APS (2017)'!H334,"Missing")))</f>
        <v>2000</v>
      </c>
      <c r="I334" s="7"/>
    </row>
    <row r="335" spans="1:9">
      <c r="A335" s="4" t="s">
        <v>341</v>
      </c>
      <c r="B335" s="7">
        <f>IF(ISNUMBER('APS (2019)'!B335)=TRUE,'APS (2019)'!B335,IF(ISNUMBER('APS (2018)'!B335)=TRUE,'APS (2018)'!B335,IF(ISNUMBER('APS (2017)'!B335)=TRUE,'APS (2017)'!B335,"Missing")))</f>
        <v>61900</v>
      </c>
      <c r="C335" s="7"/>
      <c r="D335" s="7">
        <f>IF(ISNUMBER('APS (2019)'!D335)=TRUE,'APS (2019)'!D335,IF(ISNUMBER('APS (2018)'!D335)=TRUE,'APS (2018)'!D335,IF(ISNUMBER('APS (2017)'!D335)=TRUE,'APS (2017)'!D335,"Missing")))</f>
        <v>49500</v>
      </c>
      <c r="E335" s="7"/>
      <c r="F335" s="7">
        <f>IF(ISNUMBER('APS (2019)'!F335)=TRUE,'APS (2019)'!F335,IF(ISNUMBER('APS (2018)'!F335)=TRUE,'APS (2018)'!F335,IF(ISNUMBER('APS (2017)'!F335)=TRUE,'APS (2017)'!F335,"Missing")))</f>
        <v>1800</v>
      </c>
      <c r="G335" s="7"/>
      <c r="H335" s="7">
        <f>IF(ISNUMBER('APS (2019)'!H335)=TRUE,'APS (2019)'!H335,IF(ISNUMBER('APS (2018)'!H335)=TRUE,'APS (2018)'!H335,IF(ISNUMBER('APS (2017)'!H335)=TRUE,'APS (2017)'!H335,"Missing")))</f>
        <v>2900</v>
      </c>
      <c r="I335" s="7"/>
    </row>
    <row r="336" spans="1:9">
      <c r="A336" s="4" t="s">
        <v>342</v>
      </c>
      <c r="B336" s="7">
        <f>IF(ISNUMBER('APS (2019)'!B336)=TRUE,'APS (2019)'!B336,IF(ISNUMBER('APS (2018)'!B336)=TRUE,'APS (2018)'!B336,IF(ISNUMBER('APS (2017)'!B336)=TRUE,'APS (2017)'!B336,"Missing")))</f>
        <v>78600</v>
      </c>
      <c r="C336" s="7"/>
      <c r="D336" s="7">
        <f>IF(ISNUMBER('APS (2019)'!D336)=TRUE,'APS (2019)'!D336,IF(ISNUMBER('APS (2018)'!D336)=TRUE,'APS (2018)'!D336,IF(ISNUMBER('APS (2017)'!D336)=TRUE,'APS (2017)'!D336,"Missing")))</f>
        <v>59700</v>
      </c>
      <c r="E336" s="7"/>
      <c r="F336" s="7">
        <f>IF(ISNUMBER('APS (2019)'!F336)=TRUE,'APS (2019)'!F336,IF(ISNUMBER('APS (2018)'!F336)=TRUE,'APS (2018)'!F336,IF(ISNUMBER('APS (2017)'!F336)=TRUE,'APS (2017)'!F336,"Missing")))</f>
        <v>3700</v>
      </c>
      <c r="G336" s="7"/>
      <c r="H336" s="7">
        <f>IF(ISNUMBER('APS (2019)'!H336)=TRUE,'APS (2019)'!H336,IF(ISNUMBER('APS (2018)'!H336)=TRUE,'APS (2018)'!H336,IF(ISNUMBER('APS (2017)'!H336)=TRUE,'APS (2017)'!H336,"Missing")))</f>
        <v>2000</v>
      </c>
      <c r="I336" s="7"/>
    </row>
    <row r="337" spans="1:9">
      <c r="A337" s="4" t="s">
        <v>343</v>
      </c>
      <c r="B337" s="7">
        <f>IF(ISNUMBER('APS (2019)'!B337)=TRUE,'APS (2019)'!B337,IF(ISNUMBER('APS (2018)'!B337)=TRUE,'APS (2018)'!B337,IF(ISNUMBER('APS (2017)'!B337)=TRUE,'APS (2017)'!B337,"Missing")))</f>
        <v>106300</v>
      </c>
      <c r="C337" s="7"/>
      <c r="D337" s="7">
        <f>IF(ISNUMBER('APS (2019)'!D337)=TRUE,'APS (2019)'!D337,IF(ISNUMBER('APS (2018)'!D337)=TRUE,'APS (2018)'!D337,IF(ISNUMBER('APS (2017)'!D337)=TRUE,'APS (2017)'!D337,"Missing")))</f>
        <v>79500</v>
      </c>
      <c r="E337" s="7"/>
      <c r="F337" s="7">
        <f>IF(ISNUMBER('APS (2019)'!F337)=TRUE,'APS (2019)'!F337,IF(ISNUMBER('APS (2018)'!F337)=TRUE,'APS (2018)'!F337,IF(ISNUMBER('APS (2017)'!F337)=TRUE,'APS (2017)'!F337,"Missing")))</f>
        <v>2500</v>
      </c>
      <c r="G337" s="7"/>
      <c r="H337" s="7">
        <f>IF(ISNUMBER('APS (2019)'!H337)=TRUE,'APS (2019)'!H337,IF(ISNUMBER('APS (2018)'!H337)=TRUE,'APS (2018)'!H337,IF(ISNUMBER('APS (2017)'!H337)=TRUE,'APS (2017)'!H337,"Missing")))</f>
        <v>2600</v>
      </c>
      <c r="I337" s="7"/>
    </row>
    <row r="338" spans="1:9">
      <c r="A338" s="4" t="s">
        <v>344</v>
      </c>
      <c r="B338" s="7">
        <f>IF(ISNUMBER('APS (2019)'!B338)=TRUE,'APS (2019)'!B338,IF(ISNUMBER('APS (2018)'!B338)=TRUE,'APS (2018)'!B338,IF(ISNUMBER('APS (2017)'!B338)=TRUE,'APS (2017)'!B338,"Missing")))</f>
        <v>100600</v>
      </c>
      <c r="C338" s="7"/>
      <c r="D338" s="7">
        <f>IF(ISNUMBER('APS (2019)'!D338)=TRUE,'APS (2019)'!D338,IF(ISNUMBER('APS (2018)'!D338)=TRUE,'APS (2018)'!D338,IF(ISNUMBER('APS (2017)'!D338)=TRUE,'APS (2017)'!D338,"Missing")))</f>
        <v>78300</v>
      </c>
      <c r="E338" s="7"/>
      <c r="F338" s="7">
        <f>IF(ISNUMBER('APS (2019)'!F338)=TRUE,'APS (2019)'!F338,IF(ISNUMBER('APS (2018)'!F338)=TRUE,'APS (2018)'!F338,IF(ISNUMBER('APS (2017)'!F338)=TRUE,'APS (2017)'!F338,"Missing")))</f>
        <v>3400</v>
      </c>
      <c r="G338" s="7"/>
      <c r="H338" s="7">
        <f>IF(ISNUMBER('APS (2019)'!H338)=TRUE,'APS (2019)'!H338,IF(ISNUMBER('APS (2018)'!H338)=TRUE,'APS (2018)'!H338,IF(ISNUMBER('APS (2017)'!H338)=TRUE,'APS (2017)'!H338,"Missing")))</f>
        <v>4100</v>
      </c>
      <c r="I338" s="7"/>
    </row>
    <row r="339" spans="1:9">
      <c r="A339" s="4" t="s">
        <v>345</v>
      </c>
      <c r="B339" s="7">
        <f>IF(ISNUMBER('APS (2019)'!B339)=TRUE,'APS (2019)'!B339,IF(ISNUMBER('APS (2018)'!B339)=TRUE,'APS (2018)'!B339,IF(ISNUMBER('APS (2017)'!B339)=TRUE,'APS (2017)'!B339,"Missing")))</f>
        <v>66300</v>
      </c>
      <c r="C339" s="7"/>
      <c r="D339" s="7">
        <f>IF(ISNUMBER('APS (2019)'!D339)=TRUE,'APS (2019)'!D339,IF(ISNUMBER('APS (2018)'!D339)=TRUE,'APS (2018)'!D339,IF(ISNUMBER('APS (2017)'!D339)=TRUE,'APS (2017)'!D339,"Missing")))</f>
        <v>49700</v>
      </c>
      <c r="E339" s="7"/>
      <c r="F339" s="7">
        <f>IF(ISNUMBER('APS (2019)'!F339)=TRUE,'APS (2019)'!F339,IF(ISNUMBER('APS (2018)'!F339)=TRUE,'APS (2018)'!F339,IF(ISNUMBER('APS (2017)'!F339)=TRUE,'APS (2017)'!F339,"Missing")))</f>
        <v>1300</v>
      </c>
      <c r="G339" s="7"/>
      <c r="H339" s="7">
        <f>IF(ISNUMBER('APS (2019)'!H339)=TRUE,'APS (2019)'!H339,IF(ISNUMBER('APS (2018)'!H339)=TRUE,'APS (2018)'!H339,IF(ISNUMBER('APS (2017)'!H339)=TRUE,'APS (2017)'!H339,"Missing")))</f>
        <v>4900</v>
      </c>
      <c r="I339" s="7"/>
    </row>
    <row r="340" spans="1:9">
      <c r="A340" s="4" t="s">
        <v>346</v>
      </c>
      <c r="B340" s="7">
        <f>IF(ISNUMBER('APS (2019)'!B340)=TRUE,'APS (2019)'!B340,IF(ISNUMBER('APS (2018)'!B340)=TRUE,'APS (2018)'!B340,IF(ISNUMBER('APS (2017)'!B340)=TRUE,'APS (2017)'!B340,"Missing")))</f>
        <v>94000</v>
      </c>
      <c r="C340" s="7"/>
      <c r="D340" s="7">
        <f>IF(ISNUMBER('APS (2019)'!D340)=TRUE,'APS (2019)'!D340,IF(ISNUMBER('APS (2018)'!D340)=TRUE,'APS (2018)'!D340,IF(ISNUMBER('APS (2017)'!D340)=TRUE,'APS (2017)'!D340,"Missing")))</f>
        <v>76300</v>
      </c>
      <c r="E340" s="7"/>
      <c r="F340" s="7">
        <f>IF(ISNUMBER('APS (2019)'!F340)=TRUE,'APS (2019)'!F340,IF(ISNUMBER('APS (2018)'!F340)=TRUE,'APS (2018)'!F340,IF(ISNUMBER('APS (2017)'!F340)=TRUE,'APS (2017)'!F340,"Missing")))</f>
        <v>4200</v>
      </c>
      <c r="G340" s="7"/>
      <c r="H340" s="7">
        <f>IF(ISNUMBER('APS (2019)'!H340)=TRUE,'APS (2019)'!H340,IF(ISNUMBER('APS (2018)'!H340)=TRUE,'APS (2018)'!H340,IF(ISNUMBER('APS (2017)'!H340)=TRUE,'APS (2017)'!H340,"Missing")))</f>
        <v>7300</v>
      </c>
      <c r="I340" s="7"/>
    </row>
    <row r="341" spans="1:9">
      <c r="A341" s="4" t="s">
        <v>347</v>
      </c>
      <c r="B341" s="7">
        <f>IF(ISNUMBER('APS (2019)'!B341)=TRUE,'APS (2019)'!B341,IF(ISNUMBER('APS (2018)'!B341)=TRUE,'APS (2018)'!B341,IF(ISNUMBER('APS (2017)'!B341)=TRUE,'APS (2017)'!B341,"Missing")))</f>
        <v>66300</v>
      </c>
      <c r="C341" s="7"/>
      <c r="D341" s="7">
        <f>IF(ISNUMBER('APS (2019)'!D341)=TRUE,'APS (2019)'!D341,IF(ISNUMBER('APS (2018)'!D341)=TRUE,'APS (2018)'!D341,IF(ISNUMBER('APS (2017)'!D341)=TRUE,'APS (2017)'!D341,"Missing")))</f>
        <v>53000</v>
      </c>
      <c r="E341" s="7"/>
      <c r="F341" s="7">
        <f>IF(ISNUMBER('APS (2019)'!F341)=TRUE,'APS (2019)'!F341,IF(ISNUMBER('APS (2018)'!F341)=TRUE,'APS (2018)'!F341,IF(ISNUMBER('APS (2017)'!F341)=TRUE,'APS (2017)'!F341,"Missing")))</f>
        <v>3200</v>
      </c>
      <c r="G341" s="7"/>
      <c r="H341" s="7">
        <f>IF(ISNUMBER('APS (2019)'!H341)=TRUE,'APS (2019)'!H341,IF(ISNUMBER('APS (2018)'!H341)=TRUE,'APS (2018)'!H341,IF(ISNUMBER('APS (2017)'!H341)=TRUE,'APS (2017)'!H341,"Missing")))</f>
        <v>5300</v>
      </c>
      <c r="I341" s="7"/>
    </row>
    <row r="342" spans="1:9">
      <c r="A342" s="4" t="s">
        <v>348</v>
      </c>
      <c r="B342" s="7">
        <f>IF(ISNUMBER('APS (2019)'!B342)=TRUE,'APS (2019)'!B342,IF(ISNUMBER('APS (2018)'!B342)=TRUE,'APS (2018)'!B342,IF(ISNUMBER('APS (2017)'!B342)=TRUE,'APS (2017)'!B342,"Missing")))</f>
        <v>74500</v>
      </c>
      <c r="C342" s="7"/>
      <c r="D342" s="7">
        <f>IF(ISNUMBER('APS (2019)'!D342)=TRUE,'APS (2019)'!D342,IF(ISNUMBER('APS (2018)'!D342)=TRUE,'APS (2018)'!D342,IF(ISNUMBER('APS (2017)'!D342)=TRUE,'APS (2017)'!D342,"Missing")))</f>
        <v>57100</v>
      </c>
      <c r="E342" s="7"/>
      <c r="F342" s="7">
        <f>IF(ISNUMBER('APS (2019)'!F342)=TRUE,'APS (2019)'!F342,IF(ISNUMBER('APS (2018)'!F342)=TRUE,'APS (2018)'!F342,IF(ISNUMBER('APS (2017)'!F342)=TRUE,'APS (2017)'!F342,"Missing")))</f>
        <v>3600</v>
      </c>
      <c r="G342" s="7"/>
      <c r="H342" s="7">
        <f>IF(ISNUMBER('APS (2019)'!H342)=TRUE,'APS (2019)'!H342,IF(ISNUMBER('APS (2018)'!H342)=TRUE,'APS (2018)'!H342,IF(ISNUMBER('APS (2017)'!H342)=TRUE,'APS (2017)'!H342,"Missing")))</f>
        <v>5900</v>
      </c>
      <c r="I342" s="7"/>
    </row>
    <row r="343" spans="1:9">
      <c r="A343" s="4" t="s">
        <v>349</v>
      </c>
      <c r="B343" s="7">
        <f>IF(ISNUMBER('APS (2019)'!B343)=TRUE,'APS (2019)'!B343,IF(ISNUMBER('APS (2018)'!B343)=TRUE,'APS (2018)'!B343,IF(ISNUMBER('APS (2017)'!B343)=TRUE,'APS (2017)'!B343,"Missing")))</f>
        <v>76300</v>
      </c>
      <c r="C343" s="7"/>
      <c r="D343" s="7">
        <f>IF(ISNUMBER('APS (2019)'!D343)=TRUE,'APS (2019)'!D343,IF(ISNUMBER('APS (2018)'!D343)=TRUE,'APS (2018)'!D343,IF(ISNUMBER('APS (2017)'!D343)=TRUE,'APS (2017)'!D343,"Missing")))</f>
        <v>62400</v>
      </c>
      <c r="E343" s="7"/>
      <c r="F343" s="7">
        <f>IF(ISNUMBER('APS (2019)'!F343)=TRUE,'APS (2019)'!F343,IF(ISNUMBER('APS (2018)'!F343)=TRUE,'APS (2018)'!F343,IF(ISNUMBER('APS (2017)'!F343)=TRUE,'APS (2017)'!F343,"Missing")))</f>
        <v>3000</v>
      </c>
      <c r="G343" s="7"/>
      <c r="H343" s="7">
        <f>IF(ISNUMBER('APS (2019)'!H343)=TRUE,'APS (2019)'!H343,IF(ISNUMBER('APS (2018)'!H343)=TRUE,'APS (2018)'!H343,IF(ISNUMBER('APS (2017)'!H343)=TRUE,'APS (2017)'!H343,"Missing")))</f>
        <v>2600</v>
      </c>
      <c r="I343" s="7"/>
    </row>
    <row r="344" spans="1:9">
      <c r="A344" s="4" t="s">
        <v>350</v>
      </c>
      <c r="B344" s="7">
        <f>IF(ISNUMBER('APS (2019)'!B344)=TRUE,'APS (2019)'!B344,IF(ISNUMBER('APS (2018)'!B344)=TRUE,'APS (2018)'!B344,IF(ISNUMBER('APS (2017)'!B344)=TRUE,'APS (2017)'!B344,"Missing")))</f>
        <v>80600</v>
      </c>
      <c r="C344" s="7"/>
      <c r="D344" s="7">
        <f>IF(ISNUMBER('APS (2019)'!D344)=TRUE,'APS (2019)'!D344,IF(ISNUMBER('APS (2018)'!D344)=TRUE,'APS (2018)'!D344,IF(ISNUMBER('APS (2017)'!D344)=TRUE,'APS (2017)'!D344,"Missing")))</f>
        <v>66000</v>
      </c>
      <c r="E344" s="7"/>
      <c r="F344" s="7">
        <f>IF(ISNUMBER('APS (2019)'!F344)=TRUE,'APS (2019)'!F344,IF(ISNUMBER('APS (2018)'!F344)=TRUE,'APS (2018)'!F344,IF(ISNUMBER('APS (2017)'!F344)=TRUE,'APS (2017)'!F344,"Missing")))</f>
        <v>4600</v>
      </c>
      <c r="G344" s="7"/>
      <c r="H344" s="7">
        <f>IF(ISNUMBER('APS (2019)'!H344)=TRUE,'APS (2019)'!H344,IF(ISNUMBER('APS (2018)'!H344)=TRUE,'APS (2018)'!H344,IF(ISNUMBER('APS (2017)'!H344)=TRUE,'APS (2017)'!H344,"Missing")))</f>
        <v>2100</v>
      </c>
      <c r="I344" s="7"/>
    </row>
    <row r="345" spans="1:9">
      <c r="A345" s="4" t="s">
        <v>351</v>
      </c>
      <c r="B345" s="7">
        <f>IF(ISNUMBER('APS (2019)'!B345)=TRUE,'APS (2019)'!B345,IF(ISNUMBER('APS (2018)'!B345)=TRUE,'APS (2018)'!B345,IF(ISNUMBER('APS (2017)'!B345)=TRUE,'APS (2017)'!B345,"Missing")))</f>
        <v>77600</v>
      </c>
      <c r="C345" s="7"/>
      <c r="D345" s="7">
        <f>IF(ISNUMBER('APS (2019)'!D345)=TRUE,'APS (2019)'!D345,IF(ISNUMBER('APS (2018)'!D345)=TRUE,'APS (2018)'!D345,IF(ISNUMBER('APS (2017)'!D345)=TRUE,'APS (2017)'!D345,"Missing")))</f>
        <v>62800</v>
      </c>
      <c r="E345" s="7"/>
      <c r="F345" s="7">
        <f>IF(ISNUMBER('APS (2019)'!F345)=TRUE,'APS (2019)'!F345,IF(ISNUMBER('APS (2018)'!F345)=TRUE,'APS (2018)'!F345,IF(ISNUMBER('APS (2017)'!F345)=TRUE,'APS (2017)'!F345,"Missing")))</f>
        <v>2500</v>
      </c>
      <c r="G345" s="7"/>
      <c r="H345" s="7">
        <f>IF(ISNUMBER('APS (2019)'!H345)=TRUE,'APS (2019)'!H345,IF(ISNUMBER('APS (2018)'!H345)=TRUE,'APS (2018)'!H345,IF(ISNUMBER('APS (2017)'!H345)=TRUE,'APS (2017)'!H345,"Missing")))</f>
        <v>3000</v>
      </c>
      <c r="I345" s="7"/>
    </row>
    <row r="346" spans="1:9">
      <c r="A346" s="4" t="s">
        <v>352</v>
      </c>
      <c r="B346" s="7">
        <f>IF(ISNUMBER('APS (2019)'!B346)=TRUE,'APS (2019)'!B346,IF(ISNUMBER('APS (2018)'!B346)=TRUE,'APS (2018)'!B346,IF(ISNUMBER('APS (2017)'!B346)=TRUE,'APS (2017)'!B346,"Missing")))</f>
        <v>86300</v>
      </c>
      <c r="C346" s="7"/>
      <c r="D346" s="7">
        <f>IF(ISNUMBER('APS (2019)'!D346)=TRUE,'APS (2019)'!D346,IF(ISNUMBER('APS (2018)'!D346)=TRUE,'APS (2018)'!D346,IF(ISNUMBER('APS (2017)'!D346)=TRUE,'APS (2017)'!D346,"Missing")))</f>
        <v>70000</v>
      </c>
      <c r="E346" s="7"/>
      <c r="F346" s="7">
        <f>IF(ISNUMBER('APS (2019)'!F346)=TRUE,'APS (2019)'!F346,IF(ISNUMBER('APS (2018)'!F346)=TRUE,'APS (2018)'!F346,IF(ISNUMBER('APS (2017)'!F346)=TRUE,'APS (2017)'!F346,"Missing")))</f>
        <v>1900</v>
      </c>
      <c r="G346" s="7"/>
      <c r="H346" s="7">
        <f>IF(ISNUMBER('APS (2019)'!H346)=TRUE,'APS (2019)'!H346,IF(ISNUMBER('APS (2018)'!H346)=TRUE,'APS (2018)'!H346,IF(ISNUMBER('APS (2017)'!H346)=TRUE,'APS (2017)'!H346,"Missing")))</f>
        <v>5700</v>
      </c>
      <c r="I346" s="7"/>
    </row>
    <row r="347" spans="1:9">
      <c r="A347" s="4" t="s">
        <v>353</v>
      </c>
      <c r="B347" s="7">
        <f>IF(ISNUMBER('APS (2019)'!B347)=TRUE,'APS (2019)'!B347,IF(ISNUMBER('APS (2018)'!B347)=TRUE,'APS (2018)'!B347,IF(ISNUMBER('APS (2017)'!B347)=TRUE,'APS (2017)'!B347,"Missing")))</f>
        <v>82300</v>
      </c>
      <c r="C347" s="7"/>
      <c r="D347" s="7">
        <f>IF(ISNUMBER('APS (2019)'!D347)=TRUE,'APS (2019)'!D347,IF(ISNUMBER('APS (2018)'!D347)=TRUE,'APS (2018)'!D347,IF(ISNUMBER('APS (2017)'!D347)=TRUE,'APS (2017)'!D347,"Missing")))</f>
        <v>59000</v>
      </c>
      <c r="E347" s="7"/>
      <c r="F347" s="7">
        <f>IF(ISNUMBER('APS (2019)'!F347)=TRUE,'APS (2019)'!F347,IF(ISNUMBER('APS (2018)'!F347)=TRUE,'APS (2018)'!F347,IF(ISNUMBER('APS (2017)'!F347)=TRUE,'APS (2017)'!F347,"Missing")))</f>
        <v>3300</v>
      </c>
      <c r="G347" s="7"/>
      <c r="H347" s="7">
        <f>IF(ISNUMBER('APS (2019)'!H347)=TRUE,'APS (2019)'!H347,IF(ISNUMBER('APS (2018)'!H347)=TRUE,'APS (2018)'!H347,IF(ISNUMBER('APS (2017)'!H347)=TRUE,'APS (2017)'!H347,"Missing")))</f>
        <v>4500</v>
      </c>
      <c r="I347" s="7"/>
    </row>
    <row r="348" spans="1:9">
      <c r="A348" s="4" t="s">
        <v>354</v>
      </c>
      <c r="B348" s="7">
        <f>IF(ISNUMBER('APS (2019)'!B348)=TRUE,'APS (2019)'!B348,IF(ISNUMBER('APS (2018)'!B348)=TRUE,'APS (2018)'!B348,IF(ISNUMBER('APS (2017)'!B348)=TRUE,'APS (2017)'!B348,"Missing")))</f>
        <v>82600</v>
      </c>
      <c r="C348" s="7"/>
      <c r="D348" s="7">
        <f>IF(ISNUMBER('APS (2019)'!D348)=TRUE,'APS (2019)'!D348,IF(ISNUMBER('APS (2018)'!D348)=TRUE,'APS (2018)'!D348,IF(ISNUMBER('APS (2017)'!D348)=TRUE,'APS (2017)'!D348,"Missing")))</f>
        <v>67300</v>
      </c>
      <c r="E348" s="7"/>
      <c r="F348" s="7">
        <f>IF(ISNUMBER('APS (2019)'!F348)=TRUE,'APS (2019)'!F348,IF(ISNUMBER('APS (2018)'!F348)=TRUE,'APS (2018)'!F348,IF(ISNUMBER('APS (2017)'!F348)=TRUE,'APS (2017)'!F348,"Missing")))</f>
        <v>2900</v>
      </c>
      <c r="G348" s="7"/>
      <c r="H348" s="7">
        <f>IF(ISNUMBER('APS (2019)'!H348)=TRUE,'APS (2019)'!H348,IF(ISNUMBER('APS (2018)'!H348)=TRUE,'APS (2018)'!H348,IF(ISNUMBER('APS (2017)'!H348)=TRUE,'APS (2017)'!H348,"Missing")))</f>
        <v>4200</v>
      </c>
      <c r="I348" s="7"/>
    </row>
    <row r="349" spans="1:9">
      <c r="A349" s="4" t="s">
        <v>355</v>
      </c>
      <c r="B349" s="7">
        <f>IF(ISNUMBER('APS (2019)'!B349)=TRUE,'APS (2019)'!B349,IF(ISNUMBER('APS (2018)'!B349)=TRUE,'APS (2018)'!B349,IF(ISNUMBER('APS (2017)'!B349)=TRUE,'APS (2017)'!B349,"Missing")))</f>
        <v>71700</v>
      </c>
      <c r="C349" s="7"/>
      <c r="D349" s="7">
        <f>IF(ISNUMBER('APS (2019)'!D349)=TRUE,'APS (2019)'!D349,IF(ISNUMBER('APS (2018)'!D349)=TRUE,'APS (2018)'!D349,IF(ISNUMBER('APS (2017)'!D349)=TRUE,'APS (2017)'!D349,"Missing")))</f>
        <v>56000</v>
      </c>
      <c r="E349" s="7"/>
      <c r="F349" s="7">
        <f>IF(ISNUMBER('APS (2019)'!F349)=TRUE,'APS (2019)'!F349,IF(ISNUMBER('APS (2018)'!F349)=TRUE,'APS (2018)'!F349,IF(ISNUMBER('APS (2017)'!F349)=TRUE,'APS (2017)'!F349,"Missing")))</f>
        <v>2500</v>
      </c>
      <c r="G349" s="7"/>
      <c r="H349" s="7">
        <f>IF(ISNUMBER('APS (2019)'!H349)=TRUE,'APS (2019)'!H349,IF(ISNUMBER('APS (2018)'!H349)=TRUE,'APS (2018)'!H349,IF(ISNUMBER('APS (2017)'!H349)=TRUE,'APS (2017)'!H349,"Missing")))</f>
        <v>4500</v>
      </c>
      <c r="I349" s="7"/>
    </row>
    <row r="350" spans="1:9">
      <c r="A350" s="4" t="s">
        <v>356</v>
      </c>
      <c r="B350" s="7">
        <f>IF(ISNUMBER('APS (2019)'!B350)=TRUE,'APS (2019)'!B350,IF(ISNUMBER('APS (2018)'!B350)=TRUE,'APS (2018)'!B350,IF(ISNUMBER('APS (2017)'!B350)=TRUE,'APS (2017)'!B350,"Missing")))</f>
        <v>111500</v>
      </c>
      <c r="C350" s="7"/>
      <c r="D350" s="7">
        <f>IF(ISNUMBER('APS (2019)'!D350)=TRUE,'APS (2019)'!D350,IF(ISNUMBER('APS (2018)'!D350)=TRUE,'APS (2018)'!D350,IF(ISNUMBER('APS (2017)'!D350)=TRUE,'APS (2017)'!D350,"Missing")))</f>
        <v>95400</v>
      </c>
      <c r="E350" s="7"/>
      <c r="F350" s="7">
        <f>IF(ISNUMBER('APS (2019)'!F350)=TRUE,'APS (2019)'!F350,IF(ISNUMBER('APS (2018)'!F350)=TRUE,'APS (2018)'!F350,IF(ISNUMBER('APS (2017)'!F350)=TRUE,'APS (2017)'!F350,"Missing")))</f>
        <v>3900</v>
      </c>
      <c r="G350" s="7"/>
      <c r="H350" s="7">
        <f>IF(ISNUMBER('APS (2019)'!H350)=TRUE,'APS (2019)'!H350,IF(ISNUMBER('APS (2018)'!H350)=TRUE,'APS (2018)'!H350,IF(ISNUMBER('APS (2017)'!H350)=TRUE,'APS (2017)'!H350,"Missing")))</f>
        <v>4400</v>
      </c>
      <c r="I350" s="7"/>
    </row>
    <row r="351" spans="1:9">
      <c r="A351" s="4" t="s">
        <v>357</v>
      </c>
      <c r="B351" s="7">
        <f>IF(ISNUMBER('APS (2019)'!B351)=TRUE,'APS (2019)'!B351,IF(ISNUMBER('APS (2018)'!B351)=TRUE,'APS (2018)'!B351,IF(ISNUMBER('APS (2017)'!B351)=TRUE,'APS (2017)'!B351,"Missing")))</f>
        <v>69400</v>
      </c>
      <c r="C351" s="7"/>
      <c r="D351" s="7">
        <f>IF(ISNUMBER('APS (2019)'!D351)=TRUE,'APS (2019)'!D351,IF(ISNUMBER('APS (2018)'!D351)=TRUE,'APS (2018)'!D351,IF(ISNUMBER('APS (2017)'!D351)=TRUE,'APS (2017)'!D351,"Missing")))</f>
        <v>57800</v>
      </c>
      <c r="E351" s="7"/>
      <c r="F351" s="7">
        <f>IF(ISNUMBER('APS (2019)'!F351)=TRUE,'APS (2019)'!F351,IF(ISNUMBER('APS (2018)'!F351)=TRUE,'APS (2018)'!F351,IF(ISNUMBER('APS (2017)'!F351)=TRUE,'APS (2017)'!F351,"Missing")))</f>
        <v>2100</v>
      </c>
      <c r="G351" s="7"/>
      <c r="H351" s="7">
        <f>IF(ISNUMBER('APS (2019)'!H351)=TRUE,'APS (2019)'!H351,IF(ISNUMBER('APS (2018)'!H351)=TRUE,'APS (2018)'!H351,IF(ISNUMBER('APS (2017)'!H351)=TRUE,'APS (2017)'!H351,"Missing")))</f>
        <v>2700</v>
      </c>
      <c r="I351" s="7"/>
    </row>
    <row r="352" spans="1:9">
      <c r="A352" s="4" t="s">
        <v>358</v>
      </c>
      <c r="B352" s="7">
        <f>IF(ISNUMBER('APS (2019)'!B352)=TRUE,'APS (2019)'!B352,IF(ISNUMBER('APS (2018)'!B352)=TRUE,'APS (2018)'!B352,IF(ISNUMBER('APS (2017)'!B352)=TRUE,'APS (2017)'!B352,"Missing")))</f>
        <v>90300</v>
      </c>
      <c r="C352" s="7"/>
      <c r="D352" s="7">
        <f>IF(ISNUMBER('APS (2019)'!D352)=TRUE,'APS (2019)'!D352,IF(ISNUMBER('APS (2018)'!D352)=TRUE,'APS (2018)'!D352,IF(ISNUMBER('APS (2017)'!D352)=TRUE,'APS (2017)'!D352,"Missing")))</f>
        <v>69000</v>
      </c>
      <c r="E352" s="7"/>
      <c r="F352" s="7">
        <f>IF(ISNUMBER('APS (2019)'!F352)=TRUE,'APS (2019)'!F352,IF(ISNUMBER('APS (2018)'!F352)=TRUE,'APS (2018)'!F352,IF(ISNUMBER('APS (2017)'!F352)=TRUE,'APS (2017)'!F352,"Missing")))</f>
        <v>3800</v>
      </c>
      <c r="G352" s="7"/>
      <c r="H352" s="7">
        <f>IF(ISNUMBER('APS (2019)'!H352)=TRUE,'APS (2019)'!H352,IF(ISNUMBER('APS (2018)'!H352)=TRUE,'APS (2018)'!H352,IF(ISNUMBER('APS (2017)'!H352)=TRUE,'APS (2017)'!H352,"Missing")))</f>
        <v>4200</v>
      </c>
      <c r="I352" s="7"/>
    </row>
    <row r="353" spans="1:9">
      <c r="A353" s="4" t="s">
        <v>359</v>
      </c>
      <c r="B353" s="7">
        <f>IF(ISNUMBER('APS (2019)'!B353)=TRUE,'APS (2019)'!B353,IF(ISNUMBER('APS (2018)'!B353)=TRUE,'APS (2018)'!B353,IF(ISNUMBER('APS (2017)'!B353)=TRUE,'APS (2017)'!B353,"Missing")))</f>
        <v>62300</v>
      </c>
      <c r="C353" s="7"/>
      <c r="D353" s="7">
        <f>IF(ISNUMBER('APS (2019)'!D353)=TRUE,'APS (2019)'!D353,IF(ISNUMBER('APS (2018)'!D353)=TRUE,'APS (2018)'!D353,IF(ISNUMBER('APS (2017)'!D353)=TRUE,'APS (2017)'!D353,"Missing")))</f>
        <v>42300</v>
      </c>
      <c r="E353" s="7"/>
      <c r="F353" s="7">
        <f>IF(ISNUMBER('APS (2019)'!F353)=TRUE,'APS (2019)'!F353,IF(ISNUMBER('APS (2018)'!F353)=TRUE,'APS (2018)'!F353,IF(ISNUMBER('APS (2017)'!F353)=TRUE,'APS (2017)'!F353,"Missing")))</f>
        <v>3100</v>
      </c>
      <c r="G353" s="7"/>
      <c r="H353" s="7">
        <f>IF(ISNUMBER('APS (2019)'!H353)=TRUE,'APS (2019)'!H353,IF(ISNUMBER('APS (2018)'!H353)=TRUE,'APS (2018)'!H353,IF(ISNUMBER('APS (2017)'!H353)=TRUE,'APS (2017)'!H353,"Missing")))</f>
        <v>4200</v>
      </c>
      <c r="I353" s="7"/>
    </row>
    <row r="354" spans="1:9">
      <c r="A354" s="4" t="s">
        <v>360</v>
      </c>
      <c r="B354" s="7">
        <f>IF(ISNUMBER('APS (2019)'!B354)=TRUE,'APS (2019)'!B354,IF(ISNUMBER('APS (2018)'!B354)=TRUE,'APS (2018)'!B354,IF(ISNUMBER('APS (2017)'!B354)=TRUE,'APS (2017)'!B354,"Missing")))</f>
        <v>97100</v>
      </c>
      <c r="C354" s="7"/>
      <c r="D354" s="7">
        <f>IF(ISNUMBER('APS (2019)'!D354)=TRUE,'APS (2019)'!D354,IF(ISNUMBER('APS (2018)'!D354)=TRUE,'APS (2018)'!D354,IF(ISNUMBER('APS (2017)'!D354)=TRUE,'APS (2017)'!D354,"Missing")))</f>
        <v>73600</v>
      </c>
      <c r="E354" s="7"/>
      <c r="F354" s="7">
        <f>IF(ISNUMBER('APS (2019)'!F354)=TRUE,'APS (2019)'!F354,IF(ISNUMBER('APS (2018)'!F354)=TRUE,'APS (2018)'!F354,IF(ISNUMBER('APS (2017)'!F354)=TRUE,'APS (2017)'!F354,"Missing")))</f>
        <v>3700</v>
      </c>
      <c r="G354" s="7"/>
      <c r="H354" s="7">
        <f>IF(ISNUMBER('APS (2019)'!H354)=TRUE,'APS (2019)'!H354,IF(ISNUMBER('APS (2018)'!H354)=TRUE,'APS (2018)'!H354,IF(ISNUMBER('APS (2017)'!H354)=TRUE,'APS (2017)'!H354,"Missing")))</f>
        <v>3100</v>
      </c>
      <c r="I354" s="7"/>
    </row>
    <row r="355" spans="1:9">
      <c r="A355" s="4" t="s">
        <v>361</v>
      </c>
      <c r="B355" s="7">
        <f>IF(ISNUMBER('APS (2019)'!B355)=TRUE,'APS (2019)'!B355,IF(ISNUMBER('APS (2018)'!B355)=TRUE,'APS (2018)'!B355,IF(ISNUMBER('APS (2017)'!B355)=TRUE,'APS (2017)'!B355,"Missing")))</f>
        <v>84100</v>
      </c>
      <c r="C355" s="7"/>
      <c r="D355" s="7">
        <f>IF(ISNUMBER('APS (2019)'!D355)=TRUE,'APS (2019)'!D355,IF(ISNUMBER('APS (2018)'!D355)=TRUE,'APS (2018)'!D355,IF(ISNUMBER('APS (2017)'!D355)=TRUE,'APS (2017)'!D355,"Missing")))</f>
        <v>52300</v>
      </c>
      <c r="E355" s="7"/>
      <c r="F355" s="7">
        <f>IF(ISNUMBER('APS (2019)'!F355)=TRUE,'APS (2019)'!F355,IF(ISNUMBER('APS (2018)'!F355)=TRUE,'APS (2018)'!F355,IF(ISNUMBER('APS (2017)'!F355)=TRUE,'APS (2017)'!F355,"Missing")))</f>
        <v>3300</v>
      </c>
      <c r="G355" s="7"/>
      <c r="H355" s="7">
        <f>IF(ISNUMBER('APS (2019)'!H355)=TRUE,'APS (2019)'!H355,IF(ISNUMBER('APS (2018)'!H355)=TRUE,'APS (2018)'!H355,IF(ISNUMBER('APS (2017)'!H355)=TRUE,'APS (2017)'!H355,"Missing")))</f>
        <v>6500</v>
      </c>
      <c r="I355" s="7"/>
    </row>
    <row r="356" spans="1:9">
      <c r="A356" s="4" t="s">
        <v>362</v>
      </c>
      <c r="B356" s="7">
        <f>IF(ISNUMBER('APS (2019)'!B356)=TRUE,'APS (2019)'!B356,IF(ISNUMBER('APS (2018)'!B356)=TRUE,'APS (2018)'!B356,IF(ISNUMBER('APS (2017)'!B356)=TRUE,'APS (2017)'!B356,"Missing")))</f>
        <v>64500</v>
      </c>
      <c r="C356" s="7"/>
      <c r="D356" s="7">
        <f>IF(ISNUMBER('APS (2019)'!D356)=TRUE,'APS (2019)'!D356,IF(ISNUMBER('APS (2018)'!D356)=TRUE,'APS (2018)'!D356,IF(ISNUMBER('APS (2017)'!D356)=TRUE,'APS (2017)'!D356,"Missing")))</f>
        <v>52800</v>
      </c>
      <c r="E356" s="7"/>
      <c r="F356" s="7">
        <f>IF(ISNUMBER('APS (2019)'!F356)=TRUE,'APS (2019)'!F356,IF(ISNUMBER('APS (2018)'!F356)=TRUE,'APS (2018)'!F356,IF(ISNUMBER('APS (2017)'!F356)=TRUE,'APS (2017)'!F356,"Missing")))</f>
        <v>1200</v>
      </c>
      <c r="G356" s="7"/>
      <c r="H356" s="7">
        <f>IF(ISNUMBER('APS (2019)'!H356)=TRUE,'APS (2019)'!H356,IF(ISNUMBER('APS (2018)'!H356)=TRUE,'APS (2018)'!H356,IF(ISNUMBER('APS (2017)'!H356)=TRUE,'APS (2017)'!H356,"Missing")))</f>
        <v>3300</v>
      </c>
      <c r="I356" s="7"/>
    </row>
    <row r="357" spans="1:9">
      <c r="A357" s="4" t="s">
        <v>363</v>
      </c>
      <c r="B357" s="7">
        <f>IF(ISNUMBER('APS (2019)'!B357)=TRUE,'APS (2019)'!B357,IF(ISNUMBER('APS (2018)'!B357)=TRUE,'APS (2018)'!B357,IF(ISNUMBER('APS (2017)'!B357)=TRUE,'APS (2017)'!B357,"Missing")))</f>
        <v>78400</v>
      </c>
      <c r="C357" s="7"/>
      <c r="D357" s="7">
        <f>IF(ISNUMBER('APS (2019)'!D357)=TRUE,'APS (2019)'!D357,IF(ISNUMBER('APS (2018)'!D357)=TRUE,'APS (2018)'!D357,IF(ISNUMBER('APS (2017)'!D357)=TRUE,'APS (2017)'!D357,"Missing")))</f>
        <v>56300</v>
      </c>
      <c r="E357" s="7"/>
      <c r="F357" s="7">
        <f>IF(ISNUMBER('APS (2019)'!F357)=TRUE,'APS (2019)'!F357,IF(ISNUMBER('APS (2018)'!F357)=TRUE,'APS (2018)'!F357,IF(ISNUMBER('APS (2017)'!F357)=TRUE,'APS (2017)'!F357,"Missing")))</f>
        <v>2300</v>
      </c>
      <c r="G357" s="7"/>
      <c r="H357" s="7">
        <f>IF(ISNUMBER('APS (2019)'!H357)=TRUE,'APS (2019)'!H357,IF(ISNUMBER('APS (2018)'!H357)=TRUE,'APS (2018)'!H357,IF(ISNUMBER('APS (2017)'!H357)=TRUE,'APS (2017)'!H357,"Missing")))</f>
        <v>5900</v>
      </c>
      <c r="I357" s="7"/>
    </row>
    <row r="358" spans="1:9">
      <c r="A358" s="4" t="s">
        <v>364</v>
      </c>
      <c r="B358" s="7">
        <f>IF(ISNUMBER('APS (2019)'!B358)=TRUE,'APS (2019)'!B358,IF(ISNUMBER('APS (2018)'!B358)=TRUE,'APS (2018)'!B358,IF(ISNUMBER('APS (2017)'!B358)=TRUE,'APS (2017)'!B358,"Missing")))</f>
        <v>55600</v>
      </c>
      <c r="C358" s="7"/>
      <c r="D358" s="7">
        <f>IF(ISNUMBER('APS (2019)'!D358)=TRUE,'APS (2019)'!D358,IF(ISNUMBER('APS (2018)'!D358)=TRUE,'APS (2018)'!D358,IF(ISNUMBER('APS (2017)'!D358)=TRUE,'APS (2017)'!D358,"Missing")))</f>
        <v>40400</v>
      </c>
      <c r="E358" s="7"/>
      <c r="F358" s="7">
        <f>IF(ISNUMBER('APS (2019)'!F358)=TRUE,'APS (2019)'!F358,IF(ISNUMBER('APS (2018)'!F358)=TRUE,'APS (2018)'!F358,IF(ISNUMBER('APS (2017)'!F358)=TRUE,'APS (2017)'!F358,"Missing")))</f>
        <v>2700</v>
      </c>
      <c r="G358" s="7"/>
      <c r="H358" s="7">
        <f>IF(ISNUMBER('APS (2019)'!H358)=TRUE,'APS (2019)'!H358,IF(ISNUMBER('APS (2018)'!H358)=TRUE,'APS (2018)'!H358,IF(ISNUMBER('APS (2017)'!H358)=TRUE,'APS (2017)'!H358,"Missing")))</f>
        <v>3300</v>
      </c>
      <c r="I358" s="7"/>
    </row>
    <row r="359" spans="1:9">
      <c r="A359" s="4" t="s">
        <v>365</v>
      </c>
      <c r="B359" s="7">
        <f>IF(ISNUMBER('APS (2019)'!B359)=TRUE,'APS (2019)'!B359,IF(ISNUMBER('APS (2018)'!B359)=TRUE,'APS (2018)'!B359,IF(ISNUMBER('APS (2017)'!B359)=TRUE,'APS (2017)'!B359,"Missing")))</f>
        <v>68800</v>
      </c>
      <c r="C359" s="7"/>
      <c r="D359" s="7">
        <f>IF(ISNUMBER('APS (2019)'!D359)=TRUE,'APS (2019)'!D359,IF(ISNUMBER('APS (2018)'!D359)=TRUE,'APS (2018)'!D359,IF(ISNUMBER('APS (2017)'!D359)=TRUE,'APS (2017)'!D359,"Missing")))</f>
        <v>53400</v>
      </c>
      <c r="E359" s="7"/>
      <c r="F359" s="7">
        <f>IF(ISNUMBER('APS (2019)'!F359)=TRUE,'APS (2019)'!F359,IF(ISNUMBER('APS (2018)'!F359)=TRUE,'APS (2018)'!F359,IF(ISNUMBER('APS (2017)'!F359)=TRUE,'APS (2017)'!F359,"Missing")))</f>
        <v>2700</v>
      </c>
      <c r="G359" s="7"/>
      <c r="H359" s="7">
        <f>IF(ISNUMBER('APS (2019)'!H359)=TRUE,'APS (2019)'!H359,IF(ISNUMBER('APS (2018)'!H359)=TRUE,'APS (2018)'!H359,IF(ISNUMBER('APS (2017)'!H359)=TRUE,'APS (2017)'!H359,"Missing")))</f>
        <v>2400</v>
      </c>
      <c r="I359" s="7"/>
    </row>
    <row r="360" spans="1:9">
      <c r="A360" s="4" t="s">
        <v>366</v>
      </c>
      <c r="B360" s="7">
        <f>IF(ISNUMBER('APS (2019)'!B360)=TRUE,'APS (2019)'!B360,IF(ISNUMBER('APS (2018)'!B360)=TRUE,'APS (2018)'!B360,IF(ISNUMBER('APS (2017)'!B360)=TRUE,'APS (2017)'!B360,"Missing")))</f>
        <v>82100</v>
      </c>
      <c r="C360" s="7"/>
      <c r="D360" s="7">
        <f>IF(ISNUMBER('APS (2019)'!D360)=TRUE,'APS (2019)'!D360,IF(ISNUMBER('APS (2018)'!D360)=TRUE,'APS (2018)'!D360,IF(ISNUMBER('APS (2017)'!D360)=TRUE,'APS (2017)'!D360,"Missing")))</f>
        <v>67000</v>
      </c>
      <c r="E360" s="7"/>
      <c r="F360" s="7">
        <f>IF(ISNUMBER('APS (2019)'!F360)=TRUE,'APS (2019)'!F360,IF(ISNUMBER('APS (2018)'!F360)=TRUE,'APS (2018)'!F360,IF(ISNUMBER('APS (2017)'!F360)=TRUE,'APS (2017)'!F360,"Missing")))</f>
        <v>5400</v>
      </c>
      <c r="G360" s="7"/>
      <c r="H360" s="7">
        <f>IF(ISNUMBER('APS (2019)'!H360)=TRUE,'APS (2019)'!H360,IF(ISNUMBER('APS (2018)'!H360)=TRUE,'APS (2018)'!H360,IF(ISNUMBER('APS (2017)'!H360)=TRUE,'APS (2017)'!H360,"Missing")))</f>
        <v>4700</v>
      </c>
      <c r="I360" s="7"/>
    </row>
    <row r="361" spans="1:9">
      <c r="A361" s="4" t="s">
        <v>367</v>
      </c>
      <c r="B361" s="7">
        <f>IF(ISNUMBER('APS (2019)'!B361)=TRUE,'APS (2019)'!B361,IF(ISNUMBER('APS (2018)'!B361)=TRUE,'APS (2018)'!B361,IF(ISNUMBER('APS (2017)'!B361)=TRUE,'APS (2017)'!B361,"Missing")))</f>
        <v>74500</v>
      </c>
      <c r="C361" s="7"/>
      <c r="D361" s="7">
        <f>IF(ISNUMBER('APS (2019)'!D361)=TRUE,'APS (2019)'!D361,IF(ISNUMBER('APS (2018)'!D361)=TRUE,'APS (2018)'!D361,IF(ISNUMBER('APS (2017)'!D361)=TRUE,'APS (2017)'!D361,"Missing")))</f>
        <v>57300</v>
      </c>
      <c r="E361" s="7"/>
      <c r="F361" s="7">
        <f>IF(ISNUMBER('APS (2019)'!F361)=TRUE,'APS (2019)'!F361,IF(ISNUMBER('APS (2018)'!F361)=TRUE,'APS (2018)'!F361,IF(ISNUMBER('APS (2017)'!F361)=TRUE,'APS (2017)'!F361,"Missing")))</f>
        <v>4200</v>
      </c>
      <c r="G361" s="7"/>
      <c r="H361" s="7">
        <f>IF(ISNUMBER('APS (2019)'!H361)=TRUE,'APS (2019)'!H361,IF(ISNUMBER('APS (2018)'!H361)=TRUE,'APS (2018)'!H361,IF(ISNUMBER('APS (2017)'!H361)=TRUE,'APS (2017)'!H361,"Missing")))</f>
        <v>4700</v>
      </c>
      <c r="I361" s="7"/>
    </row>
    <row r="362" spans="1:9">
      <c r="A362" s="4" t="s">
        <v>368</v>
      </c>
      <c r="B362" s="7">
        <f>IF(ISNUMBER('APS (2019)'!B362)=TRUE,'APS (2019)'!B362,IF(ISNUMBER('APS (2018)'!B362)=TRUE,'APS (2018)'!B362,IF(ISNUMBER('APS (2017)'!B362)=TRUE,'APS (2017)'!B362,"Missing")))</f>
        <v>94000</v>
      </c>
      <c r="C362" s="7"/>
      <c r="D362" s="7">
        <f>IF(ISNUMBER('APS (2019)'!D362)=TRUE,'APS (2019)'!D362,IF(ISNUMBER('APS (2018)'!D362)=TRUE,'APS (2018)'!D362,IF(ISNUMBER('APS (2017)'!D362)=TRUE,'APS (2017)'!D362,"Missing")))</f>
        <v>74100</v>
      </c>
      <c r="E362" s="7"/>
      <c r="F362" s="7">
        <f>IF(ISNUMBER('APS (2019)'!F362)=TRUE,'APS (2019)'!F362,IF(ISNUMBER('APS (2018)'!F362)=TRUE,'APS (2018)'!F362,IF(ISNUMBER('APS (2017)'!F362)=TRUE,'APS (2017)'!F362,"Missing")))</f>
        <v>3800</v>
      </c>
      <c r="G362" s="7"/>
      <c r="H362" s="7">
        <f>IF(ISNUMBER('APS (2019)'!H362)=TRUE,'APS (2019)'!H362,IF(ISNUMBER('APS (2018)'!H362)=TRUE,'APS (2018)'!H362,IF(ISNUMBER('APS (2017)'!H362)=TRUE,'APS (2017)'!H362,"Missing")))</f>
        <v>3600</v>
      </c>
      <c r="I362" s="7"/>
    </row>
    <row r="363" spans="1:9">
      <c r="A363" s="4" t="s">
        <v>369</v>
      </c>
      <c r="B363" s="7">
        <f>IF(ISNUMBER('APS (2019)'!B363)=TRUE,'APS (2019)'!B363,IF(ISNUMBER('APS (2018)'!B363)=TRUE,'APS (2018)'!B363,IF(ISNUMBER('APS (2017)'!B363)=TRUE,'APS (2017)'!B363,"Missing")))</f>
        <v>104900</v>
      </c>
      <c r="C363" s="7"/>
      <c r="D363" s="7">
        <f>IF(ISNUMBER('APS (2019)'!D363)=TRUE,'APS (2019)'!D363,IF(ISNUMBER('APS (2018)'!D363)=TRUE,'APS (2018)'!D363,IF(ISNUMBER('APS (2017)'!D363)=TRUE,'APS (2017)'!D363,"Missing")))</f>
        <v>80400</v>
      </c>
      <c r="E363" s="7"/>
      <c r="F363" s="7">
        <f>IF(ISNUMBER('APS (2019)'!F363)=TRUE,'APS (2019)'!F363,IF(ISNUMBER('APS (2018)'!F363)=TRUE,'APS (2018)'!F363,IF(ISNUMBER('APS (2017)'!F363)=TRUE,'APS (2017)'!F363,"Missing")))</f>
        <v>3100</v>
      </c>
      <c r="G363" s="7"/>
      <c r="H363" s="7">
        <f>IF(ISNUMBER('APS (2019)'!H363)=TRUE,'APS (2019)'!H363,IF(ISNUMBER('APS (2018)'!H363)=TRUE,'APS (2018)'!H363,IF(ISNUMBER('APS (2017)'!H363)=TRUE,'APS (2017)'!H363,"Missing")))</f>
        <v>3500</v>
      </c>
      <c r="I363" s="7"/>
    </row>
    <row r="364" spans="1:9">
      <c r="A364" s="4" t="s">
        <v>370</v>
      </c>
      <c r="B364" s="7">
        <f>IF(ISNUMBER('APS (2019)'!B364)=TRUE,'APS (2019)'!B364,IF(ISNUMBER('APS (2018)'!B364)=TRUE,'APS (2018)'!B364,IF(ISNUMBER('APS (2017)'!B364)=TRUE,'APS (2017)'!B364,"Missing")))</f>
        <v>101500</v>
      </c>
      <c r="C364" s="7"/>
      <c r="D364" s="7">
        <f>IF(ISNUMBER('APS (2019)'!D364)=TRUE,'APS (2019)'!D364,IF(ISNUMBER('APS (2018)'!D364)=TRUE,'APS (2018)'!D364,IF(ISNUMBER('APS (2017)'!D364)=TRUE,'APS (2017)'!D364,"Missing")))</f>
        <v>76400</v>
      </c>
      <c r="E364" s="7"/>
      <c r="F364" s="7">
        <f>IF(ISNUMBER('APS (2019)'!F364)=TRUE,'APS (2019)'!F364,IF(ISNUMBER('APS (2018)'!F364)=TRUE,'APS (2018)'!F364,IF(ISNUMBER('APS (2017)'!F364)=TRUE,'APS (2017)'!F364,"Missing")))</f>
        <v>2900</v>
      </c>
      <c r="G364" s="7"/>
      <c r="H364" s="7">
        <f>IF(ISNUMBER('APS (2019)'!H364)=TRUE,'APS (2019)'!H364,IF(ISNUMBER('APS (2018)'!H364)=TRUE,'APS (2018)'!H364,IF(ISNUMBER('APS (2017)'!H364)=TRUE,'APS (2017)'!H364,"Missing")))</f>
        <v>1900</v>
      </c>
      <c r="I364" s="7"/>
    </row>
    <row r="365" spans="1:9">
      <c r="A365" s="4" t="s">
        <v>371</v>
      </c>
      <c r="B365" s="7">
        <f>IF(ISNUMBER('APS (2019)'!B365)=TRUE,'APS (2019)'!B365,IF(ISNUMBER('APS (2018)'!B365)=TRUE,'APS (2018)'!B365,IF(ISNUMBER('APS (2017)'!B365)=TRUE,'APS (2017)'!B365,"Missing")))</f>
        <v>80300</v>
      </c>
      <c r="C365" s="7"/>
      <c r="D365" s="7">
        <f>IF(ISNUMBER('APS (2019)'!D365)=TRUE,'APS (2019)'!D365,IF(ISNUMBER('APS (2018)'!D365)=TRUE,'APS (2018)'!D365,IF(ISNUMBER('APS (2017)'!D365)=TRUE,'APS (2017)'!D365,"Missing")))</f>
        <v>64500</v>
      </c>
      <c r="E365" s="7"/>
      <c r="F365" s="7">
        <f>IF(ISNUMBER('APS (2019)'!F365)=TRUE,'APS (2019)'!F365,IF(ISNUMBER('APS (2018)'!F365)=TRUE,'APS (2018)'!F365,IF(ISNUMBER('APS (2017)'!F365)=TRUE,'APS (2017)'!F365,"Missing")))</f>
        <v>2700</v>
      </c>
      <c r="G365" s="7"/>
      <c r="H365" s="7">
        <f>IF(ISNUMBER('APS (2019)'!H365)=TRUE,'APS (2019)'!H365,IF(ISNUMBER('APS (2018)'!H365)=TRUE,'APS (2018)'!H365,IF(ISNUMBER('APS (2017)'!H365)=TRUE,'APS (2017)'!H365,"Missing")))</f>
        <v>4100</v>
      </c>
      <c r="I365" s="7"/>
    </row>
    <row r="366" spans="1:9">
      <c r="A366" s="4" t="s">
        <v>372</v>
      </c>
      <c r="B366" s="7">
        <f>IF(ISNUMBER('APS (2019)'!B366)=TRUE,'APS (2019)'!B366,IF(ISNUMBER('APS (2018)'!B366)=TRUE,'APS (2018)'!B366,IF(ISNUMBER('APS (2017)'!B366)=TRUE,'APS (2017)'!B366,"Missing")))</f>
        <v>118500</v>
      </c>
      <c r="C366" s="7"/>
      <c r="D366" s="7">
        <f>IF(ISNUMBER('APS (2019)'!D366)=TRUE,'APS (2019)'!D366,IF(ISNUMBER('APS (2018)'!D366)=TRUE,'APS (2018)'!D366,IF(ISNUMBER('APS (2017)'!D366)=TRUE,'APS (2017)'!D366,"Missing")))</f>
        <v>96200</v>
      </c>
      <c r="E366" s="7"/>
      <c r="F366" s="7">
        <f>IF(ISNUMBER('APS (2019)'!F366)=TRUE,'APS (2019)'!F366,IF(ISNUMBER('APS (2018)'!F366)=TRUE,'APS (2018)'!F366,IF(ISNUMBER('APS (2017)'!F366)=TRUE,'APS (2017)'!F366,"Missing")))</f>
        <v>2500</v>
      </c>
      <c r="G366" s="7"/>
      <c r="H366" s="7">
        <f>IF(ISNUMBER('APS (2019)'!H366)=TRUE,'APS (2019)'!H366,IF(ISNUMBER('APS (2018)'!H366)=TRUE,'APS (2018)'!H366,IF(ISNUMBER('APS (2017)'!H366)=TRUE,'APS (2017)'!H366,"Missing")))</f>
        <v>4600</v>
      </c>
      <c r="I366" s="7"/>
    </row>
    <row r="367" spans="1:9">
      <c r="A367" s="4" t="s">
        <v>373</v>
      </c>
      <c r="B367" s="7">
        <f>IF(ISNUMBER('APS (2019)'!B367)=TRUE,'APS (2019)'!B367,IF(ISNUMBER('APS (2018)'!B367)=TRUE,'APS (2018)'!B367,IF(ISNUMBER('APS (2017)'!B367)=TRUE,'APS (2017)'!B367,"Missing")))</f>
        <v>71400</v>
      </c>
      <c r="C367" s="7"/>
      <c r="D367" s="7">
        <f>IF(ISNUMBER('APS (2019)'!D367)=TRUE,'APS (2019)'!D367,IF(ISNUMBER('APS (2018)'!D367)=TRUE,'APS (2018)'!D367,IF(ISNUMBER('APS (2017)'!D367)=TRUE,'APS (2017)'!D367,"Missing")))</f>
        <v>50700</v>
      </c>
      <c r="E367" s="7"/>
      <c r="F367" s="7">
        <f>IF(ISNUMBER('APS (2019)'!F367)=TRUE,'APS (2019)'!F367,IF(ISNUMBER('APS (2018)'!F367)=TRUE,'APS (2018)'!F367,IF(ISNUMBER('APS (2017)'!F367)=TRUE,'APS (2017)'!F367,"Missing")))</f>
        <v>3500</v>
      </c>
      <c r="G367" s="7"/>
      <c r="H367" s="7">
        <f>IF(ISNUMBER('APS (2019)'!H367)=TRUE,'APS (2019)'!H367,IF(ISNUMBER('APS (2018)'!H367)=TRUE,'APS (2018)'!H367,IF(ISNUMBER('APS (2017)'!H367)=TRUE,'APS (2017)'!H367,"Missing")))</f>
        <v>2100</v>
      </c>
      <c r="I367" s="7"/>
    </row>
    <row r="368" spans="1:9">
      <c r="A368" s="4" t="s">
        <v>374</v>
      </c>
      <c r="B368" s="7">
        <f>IF(ISNUMBER('APS (2019)'!B368)=TRUE,'APS (2019)'!B368,IF(ISNUMBER('APS (2018)'!B368)=TRUE,'APS (2018)'!B368,IF(ISNUMBER('APS (2017)'!B368)=TRUE,'APS (2017)'!B368,"Missing")))</f>
        <v>67000</v>
      </c>
      <c r="C368" s="7"/>
      <c r="D368" s="7">
        <f>IF(ISNUMBER('APS (2019)'!D368)=TRUE,'APS (2019)'!D368,IF(ISNUMBER('APS (2018)'!D368)=TRUE,'APS (2018)'!D368,IF(ISNUMBER('APS (2017)'!D368)=TRUE,'APS (2017)'!D368,"Missing")))</f>
        <v>56000</v>
      </c>
      <c r="E368" s="7"/>
      <c r="F368" s="7">
        <f>IF(ISNUMBER('APS (2019)'!F368)=TRUE,'APS (2019)'!F368,IF(ISNUMBER('APS (2018)'!F368)=TRUE,'APS (2018)'!F368,IF(ISNUMBER('APS (2017)'!F368)=TRUE,'APS (2017)'!F368,"Missing")))</f>
        <v>2400</v>
      </c>
      <c r="G368" s="7"/>
      <c r="H368" s="7">
        <f>IF(ISNUMBER('APS (2019)'!H368)=TRUE,'APS (2019)'!H368,IF(ISNUMBER('APS (2018)'!H368)=TRUE,'APS (2018)'!H368,IF(ISNUMBER('APS (2017)'!H368)=TRUE,'APS (2017)'!H368,"Missing")))</f>
        <v>2800</v>
      </c>
      <c r="I368" s="7"/>
    </row>
    <row r="369" spans="1:9">
      <c r="A369" s="4" t="s">
        <v>375</v>
      </c>
      <c r="B369" s="7">
        <f>IF(ISNUMBER('APS (2019)'!B369)=TRUE,'APS (2019)'!B369,IF(ISNUMBER('APS (2018)'!B369)=TRUE,'APS (2018)'!B369,IF(ISNUMBER('APS (2017)'!B369)=TRUE,'APS (2017)'!B369,"Missing")))</f>
        <v>103300</v>
      </c>
      <c r="C369" s="7"/>
      <c r="D369" s="7">
        <f>IF(ISNUMBER('APS (2019)'!D369)=TRUE,'APS (2019)'!D369,IF(ISNUMBER('APS (2018)'!D369)=TRUE,'APS (2018)'!D369,IF(ISNUMBER('APS (2017)'!D369)=TRUE,'APS (2017)'!D369,"Missing")))</f>
        <v>78500</v>
      </c>
      <c r="E369" s="7"/>
      <c r="F369" s="7">
        <f>IF(ISNUMBER('APS (2019)'!F369)=TRUE,'APS (2019)'!F369,IF(ISNUMBER('APS (2018)'!F369)=TRUE,'APS (2018)'!F369,IF(ISNUMBER('APS (2017)'!F369)=TRUE,'APS (2017)'!F369,"Missing")))</f>
        <v>5100</v>
      </c>
      <c r="G369" s="7"/>
      <c r="H369" s="7">
        <f>IF(ISNUMBER('APS (2019)'!H369)=TRUE,'APS (2019)'!H369,IF(ISNUMBER('APS (2018)'!H369)=TRUE,'APS (2018)'!H369,IF(ISNUMBER('APS (2017)'!H369)=TRUE,'APS (2017)'!H369,"Missing")))</f>
        <v>5600</v>
      </c>
      <c r="I369" s="7"/>
    </row>
    <row r="370" spans="1:9">
      <c r="A370" s="4" t="s">
        <v>376</v>
      </c>
      <c r="B370" s="7">
        <f>IF(ISNUMBER('APS (2019)'!B370)=TRUE,'APS (2019)'!B370,IF(ISNUMBER('APS (2018)'!B370)=TRUE,'APS (2018)'!B370,IF(ISNUMBER('APS (2017)'!B370)=TRUE,'APS (2017)'!B370,"Missing")))</f>
        <v>103000</v>
      </c>
      <c r="C370" s="7"/>
      <c r="D370" s="7">
        <f>IF(ISNUMBER('APS (2019)'!D370)=TRUE,'APS (2019)'!D370,IF(ISNUMBER('APS (2018)'!D370)=TRUE,'APS (2018)'!D370,IF(ISNUMBER('APS (2017)'!D370)=TRUE,'APS (2017)'!D370,"Missing")))</f>
        <v>79700</v>
      </c>
      <c r="E370" s="7"/>
      <c r="F370" s="7">
        <f>IF(ISNUMBER('APS (2019)'!F370)=TRUE,'APS (2019)'!F370,IF(ISNUMBER('APS (2018)'!F370)=TRUE,'APS (2018)'!F370,IF(ISNUMBER('APS (2017)'!F370)=TRUE,'APS (2017)'!F370,"Missing")))</f>
        <v>6500</v>
      </c>
      <c r="G370" s="7"/>
      <c r="H370" s="7">
        <f>IF(ISNUMBER('APS (2019)'!H370)=TRUE,'APS (2019)'!H370,IF(ISNUMBER('APS (2018)'!H370)=TRUE,'APS (2018)'!H370,IF(ISNUMBER('APS (2017)'!H370)=TRUE,'APS (2017)'!H370,"Missing")))</f>
        <v>3200</v>
      </c>
      <c r="I370" s="7"/>
    </row>
    <row r="371" spans="1:9">
      <c r="A371" s="4" t="s">
        <v>377</v>
      </c>
      <c r="B371" s="7">
        <f>IF(ISNUMBER('APS (2019)'!B371)=TRUE,'APS (2019)'!B371,IF(ISNUMBER('APS (2018)'!B371)=TRUE,'APS (2018)'!B371,IF(ISNUMBER('APS (2017)'!B371)=TRUE,'APS (2017)'!B371,"Missing")))</f>
        <v>102800</v>
      </c>
      <c r="C371" s="7"/>
      <c r="D371" s="7">
        <f>IF(ISNUMBER('APS (2019)'!D371)=TRUE,'APS (2019)'!D371,IF(ISNUMBER('APS (2018)'!D371)=TRUE,'APS (2018)'!D371,IF(ISNUMBER('APS (2017)'!D371)=TRUE,'APS (2017)'!D371,"Missing")))</f>
        <v>74300</v>
      </c>
      <c r="E371" s="7"/>
      <c r="F371" s="7">
        <f>IF(ISNUMBER('APS (2019)'!F371)=TRUE,'APS (2019)'!F371,IF(ISNUMBER('APS (2018)'!F371)=TRUE,'APS (2018)'!F371,IF(ISNUMBER('APS (2017)'!F371)=TRUE,'APS (2017)'!F371,"Missing")))</f>
        <v>4500</v>
      </c>
      <c r="G371" s="7"/>
      <c r="H371" s="7">
        <f>IF(ISNUMBER('APS (2019)'!H371)=TRUE,'APS (2019)'!H371,IF(ISNUMBER('APS (2018)'!H371)=TRUE,'APS (2018)'!H371,IF(ISNUMBER('APS (2017)'!H371)=TRUE,'APS (2017)'!H371,"Missing")))</f>
        <v>9100</v>
      </c>
      <c r="I371" s="7"/>
    </row>
    <row r="372" spans="1:9">
      <c r="A372" s="4" t="s">
        <v>378</v>
      </c>
      <c r="B372" s="7">
        <f>IF(ISNUMBER('APS (2019)'!B372)=TRUE,'APS (2019)'!B372,IF(ISNUMBER('APS (2018)'!B372)=TRUE,'APS (2018)'!B372,IF(ISNUMBER('APS (2017)'!B372)=TRUE,'APS (2017)'!B372,"Missing")))</f>
        <v>74600</v>
      </c>
      <c r="C372" s="7"/>
      <c r="D372" s="7">
        <f>IF(ISNUMBER('APS (2019)'!D372)=TRUE,'APS (2019)'!D372,IF(ISNUMBER('APS (2018)'!D372)=TRUE,'APS (2018)'!D372,IF(ISNUMBER('APS (2017)'!D372)=TRUE,'APS (2017)'!D372,"Missing")))</f>
        <v>61400</v>
      </c>
      <c r="E372" s="7"/>
      <c r="F372" s="7">
        <f>IF(ISNUMBER('APS (2019)'!F372)=TRUE,'APS (2019)'!F372,IF(ISNUMBER('APS (2018)'!F372)=TRUE,'APS (2018)'!F372,IF(ISNUMBER('APS (2017)'!F372)=TRUE,'APS (2017)'!F372,"Missing")))</f>
        <v>3000</v>
      </c>
      <c r="G372" s="7"/>
      <c r="H372" s="7">
        <f>IF(ISNUMBER('APS (2019)'!H372)=TRUE,'APS (2019)'!H372,IF(ISNUMBER('APS (2018)'!H372)=TRUE,'APS (2018)'!H372,IF(ISNUMBER('APS (2017)'!H372)=TRUE,'APS (2017)'!H372,"Missing")))</f>
        <v>1700</v>
      </c>
      <c r="I372" s="7"/>
    </row>
    <row r="373" spans="1:9">
      <c r="A373" s="4" t="s">
        <v>379</v>
      </c>
      <c r="B373" s="7">
        <f>IF(ISNUMBER('APS (2019)'!B373)=TRUE,'APS (2019)'!B373,IF(ISNUMBER('APS (2018)'!B373)=TRUE,'APS (2018)'!B373,IF(ISNUMBER('APS (2017)'!B373)=TRUE,'APS (2017)'!B373,"Missing")))</f>
        <v>94900</v>
      </c>
      <c r="C373" s="7"/>
      <c r="D373" s="7">
        <f>IF(ISNUMBER('APS (2019)'!D373)=TRUE,'APS (2019)'!D373,IF(ISNUMBER('APS (2018)'!D373)=TRUE,'APS (2018)'!D373,IF(ISNUMBER('APS (2017)'!D373)=TRUE,'APS (2017)'!D373,"Missing")))</f>
        <v>68700</v>
      </c>
      <c r="E373" s="7"/>
      <c r="F373" s="7">
        <f>IF(ISNUMBER('APS (2019)'!F373)=TRUE,'APS (2019)'!F373,IF(ISNUMBER('APS (2018)'!F373)=TRUE,'APS (2018)'!F373,IF(ISNUMBER('APS (2017)'!F373)=TRUE,'APS (2017)'!F373,"Missing")))</f>
        <v>1900</v>
      </c>
      <c r="G373" s="7"/>
      <c r="H373" s="7">
        <f>IF(ISNUMBER('APS (2019)'!H373)=TRUE,'APS (2019)'!H373,IF(ISNUMBER('APS (2018)'!H373)=TRUE,'APS (2018)'!H373,IF(ISNUMBER('APS (2017)'!H373)=TRUE,'APS (2017)'!H373,"Missing")))</f>
        <v>4600</v>
      </c>
      <c r="I373" s="7"/>
    </row>
    <row r="374" spans="1:9">
      <c r="A374" s="4" t="s">
        <v>380</v>
      </c>
      <c r="B374" s="7">
        <f>IF(ISNUMBER('APS (2019)'!B374)=TRUE,'APS (2019)'!B374,IF(ISNUMBER('APS (2018)'!B374)=TRUE,'APS (2018)'!B374,IF(ISNUMBER('APS (2017)'!B374)=TRUE,'APS (2017)'!B374,"Missing")))</f>
        <v>87000</v>
      </c>
      <c r="C374" s="7"/>
      <c r="D374" s="7">
        <f>IF(ISNUMBER('APS (2019)'!D374)=TRUE,'APS (2019)'!D374,IF(ISNUMBER('APS (2018)'!D374)=TRUE,'APS (2018)'!D374,IF(ISNUMBER('APS (2017)'!D374)=TRUE,'APS (2017)'!D374,"Missing")))</f>
        <v>64500</v>
      </c>
      <c r="E374" s="7"/>
      <c r="F374" s="7">
        <f>IF(ISNUMBER('APS (2019)'!F374)=TRUE,'APS (2019)'!F374,IF(ISNUMBER('APS (2018)'!F374)=TRUE,'APS (2018)'!F374,IF(ISNUMBER('APS (2017)'!F374)=TRUE,'APS (2017)'!F374,"Missing")))</f>
        <v>2000</v>
      </c>
      <c r="G374" s="7"/>
      <c r="H374" s="7">
        <f>IF(ISNUMBER('APS (2019)'!H374)=TRUE,'APS (2019)'!H374,IF(ISNUMBER('APS (2018)'!H374)=TRUE,'APS (2018)'!H374,IF(ISNUMBER('APS (2017)'!H374)=TRUE,'APS (2017)'!H374,"Missing")))</f>
        <v>3800</v>
      </c>
      <c r="I374" s="7"/>
    </row>
    <row r="375" spans="1:9">
      <c r="A375" s="4" t="s">
        <v>381</v>
      </c>
      <c r="B375" s="7">
        <f>IF(ISNUMBER('APS (2019)'!B375)=TRUE,'APS (2019)'!B375,IF(ISNUMBER('APS (2018)'!B375)=TRUE,'APS (2018)'!B375,IF(ISNUMBER('APS (2017)'!B375)=TRUE,'APS (2017)'!B375,"Missing")))</f>
        <v>90800</v>
      </c>
      <c r="C375" s="7"/>
      <c r="D375" s="7">
        <f>IF(ISNUMBER('APS (2019)'!D375)=TRUE,'APS (2019)'!D375,IF(ISNUMBER('APS (2018)'!D375)=TRUE,'APS (2018)'!D375,IF(ISNUMBER('APS (2017)'!D375)=TRUE,'APS (2017)'!D375,"Missing")))</f>
        <v>59800</v>
      </c>
      <c r="E375" s="7"/>
      <c r="F375" s="7">
        <f>IF(ISNUMBER('APS (2019)'!F375)=TRUE,'APS (2019)'!F375,IF(ISNUMBER('APS (2018)'!F375)=TRUE,'APS (2018)'!F375,IF(ISNUMBER('APS (2017)'!F375)=TRUE,'APS (2017)'!F375,"Missing")))</f>
        <v>3500</v>
      </c>
      <c r="G375" s="7"/>
      <c r="H375" s="7">
        <f>IF(ISNUMBER('APS (2019)'!H375)=TRUE,'APS (2019)'!H375,IF(ISNUMBER('APS (2018)'!H375)=TRUE,'APS (2018)'!H375,IF(ISNUMBER('APS (2017)'!H375)=TRUE,'APS (2017)'!H375,"Missing")))</f>
        <v>5800</v>
      </c>
      <c r="I375" s="7"/>
    </row>
    <row r="376" spans="1:9">
      <c r="A376" s="4" t="s">
        <v>382</v>
      </c>
      <c r="B376" s="7">
        <f>IF(ISNUMBER('APS (2019)'!B376)=TRUE,'APS (2019)'!B376,IF(ISNUMBER('APS (2018)'!B376)=TRUE,'APS (2018)'!B376,IF(ISNUMBER('APS (2017)'!B376)=TRUE,'APS (2017)'!B376,"Missing")))</f>
        <v>81800</v>
      </c>
      <c r="C376" s="7"/>
      <c r="D376" s="7">
        <f>IF(ISNUMBER('APS (2019)'!D376)=TRUE,'APS (2019)'!D376,IF(ISNUMBER('APS (2018)'!D376)=TRUE,'APS (2018)'!D376,IF(ISNUMBER('APS (2017)'!D376)=TRUE,'APS (2017)'!D376,"Missing")))</f>
        <v>64400</v>
      </c>
      <c r="E376" s="7"/>
      <c r="F376" s="7">
        <f>IF(ISNUMBER('APS (2019)'!F376)=TRUE,'APS (2019)'!F376,IF(ISNUMBER('APS (2018)'!F376)=TRUE,'APS (2018)'!F376,IF(ISNUMBER('APS (2017)'!F376)=TRUE,'APS (2017)'!F376,"Missing")))</f>
        <v>1900</v>
      </c>
      <c r="G376" s="7"/>
      <c r="H376" s="7">
        <f>IF(ISNUMBER('APS (2019)'!H376)=TRUE,'APS (2019)'!H376,IF(ISNUMBER('APS (2018)'!H376)=TRUE,'APS (2018)'!H376,IF(ISNUMBER('APS (2017)'!H376)=TRUE,'APS (2017)'!H376,"Missing")))</f>
        <v>3700</v>
      </c>
      <c r="I376" s="7"/>
    </row>
    <row r="377" spans="1:9">
      <c r="A377" s="4" t="s">
        <v>383</v>
      </c>
      <c r="B377" s="7">
        <f>IF(ISNUMBER('APS (2019)'!B377)=TRUE,'APS (2019)'!B377,IF(ISNUMBER('APS (2018)'!B377)=TRUE,'APS (2018)'!B377,IF(ISNUMBER('APS (2017)'!B377)=TRUE,'APS (2017)'!B377,"Missing")))</f>
        <v>92700</v>
      </c>
      <c r="C377" s="7"/>
      <c r="D377" s="7">
        <f>IF(ISNUMBER('APS (2019)'!D377)=TRUE,'APS (2019)'!D377,IF(ISNUMBER('APS (2018)'!D377)=TRUE,'APS (2018)'!D377,IF(ISNUMBER('APS (2017)'!D377)=TRUE,'APS (2017)'!D377,"Missing")))</f>
        <v>73200</v>
      </c>
      <c r="E377" s="7"/>
      <c r="F377" s="7">
        <f>IF(ISNUMBER('APS (2019)'!F377)=TRUE,'APS (2019)'!F377,IF(ISNUMBER('APS (2018)'!F377)=TRUE,'APS (2018)'!F377,IF(ISNUMBER('APS (2017)'!F377)=TRUE,'APS (2017)'!F377,"Missing")))</f>
        <v>3300</v>
      </c>
      <c r="G377" s="7"/>
      <c r="H377" s="7">
        <f>IF(ISNUMBER('APS (2019)'!H377)=TRUE,'APS (2019)'!H377,IF(ISNUMBER('APS (2018)'!H377)=TRUE,'APS (2018)'!H377,IF(ISNUMBER('APS (2017)'!H377)=TRUE,'APS (2017)'!H377,"Missing")))</f>
        <v>2600</v>
      </c>
      <c r="I377" s="7"/>
    </row>
    <row r="378" spans="1:9">
      <c r="A378" s="4" t="s">
        <v>384</v>
      </c>
      <c r="B378" s="7">
        <f>IF(ISNUMBER('APS (2019)'!B378)=TRUE,'APS (2019)'!B378,IF(ISNUMBER('APS (2018)'!B378)=TRUE,'APS (2018)'!B378,IF(ISNUMBER('APS (2017)'!B378)=TRUE,'APS (2017)'!B378,"Missing")))</f>
        <v>74900</v>
      </c>
      <c r="C378" s="7"/>
      <c r="D378" s="7">
        <f>IF(ISNUMBER('APS (2019)'!D378)=TRUE,'APS (2019)'!D378,IF(ISNUMBER('APS (2018)'!D378)=TRUE,'APS (2018)'!D378,IF(ISNUMBER('APS (2017)'!D378)=TRUE,'APS (2017)'!D378,"Missing")))</f>
        <v>48200</v>
      </c>
      <c r="E378" s="7"/>
      <c r="F378" s="7">
        <f>IF(ISNUMBER('APS (2019)'!F378)=TRUE,'APS (2019)'!F378,IF(ISNUMBER('APS (2018)'!F378)=TRUE,'APS (2018)'!F378,IF(ISNUMBER('APS (2017)'!F378)=TRUE,'APS (2017)'!F378,"Missing")))</f>
        <v>2300</v>
      </c>
      <c r="G378" s="7"/>
      <c r="H378" s="7">
        <f>IF(ISNUMBER('APS (2019)'!H378)=TRUE,'APS (2019)'!H378,IF(ISNUMBER('APS (2018)'!H378)=TRUE,'APS (2018)'!H378,IF(ISNUMBER('APS (2017)'!H378)=TRUE,'APS (2017)'!H378,"Missing")))</f>
        <v>7600</v>
      </c>
      <c r="I378" s="7"/>
    </row>
    <row r="379" spans="1:9">
      <c r="A379" s="4" t="s">
        <v>385</v>
      </c>
      <c r="B379" s="7">
        <f>IF(ISNUMBER('APS (2019)'!B379)=TRUE,'APS (2019)'!B379,IF(ISNUMBER('APS (2018)'!B379)=TRUE,'APS (2018)'!B379,IF(ISNUMBER('APS (2017)'!B379)=TRUE,'APS (2017)'!B379,"Missing")))</f>
        <v>76900</v>
      </c>
      <c r="C379" s="7"/>
      <c r="D379" s="7">
        <f>IF(ISNUMBER('APS (2019)'!D379)=TRUE,'APS (2019)'!D379,IF(ISNUMBER('APS (2018)'!D379)=TRUE,'APS (2018)'!D379,IF(ISNUMBER('APS (2017)'!D379)=TRUE,'APS (2017)'!D379,"Missing")))</f>
        <v>61300</v>
      </c>
      <c r="E379" s="7"/>
      <c r="F379" s="7">
        <f>IF(ISNUMBER('APS (2019)'!F379)=TRUE,'APS (2019)'!F379,IF(ISNUMBER('APS (2018)'!F379)=TRUE,'APS (2018)'!F379,IF(ISNUMBER('APS (2017)'!F379)=TRUE,'APS (2017)'!F379,"Missing")))</f>
        <v>1100</v>
      </c>
      <c r="G379" s="7"/>
      <c r="H379" s="7">
        <f>IF(ISNUMBER('APS (2019)'!H379)=TRUE,'APS (2019)'!H379,IF(ISNUMBER('APS (2018)'!H379)=TRUE,'APS (2018)'!H379,IF(ISNUMBER('APS (2017)'!H379)=TRUE,'APS (2017)'!H379,"Missing")))</f>
        <v>4000</v>
      </c>
      <c r="I379" s="7"/>
    </row>
    <row r="380" spans="1:9">
      <c r="A380" s="4" t="s">
        <v>386</v>
      </c>
      <c r="B380" s="7">
        <f>IF(ISNUMBER('APS (2019)'!B380)=TRUE,'APS (2019)'!B380,IF(ISNUMBER('APS (2018)'!B380)=TRUE,'APS (2018)'!B380,IF(ISNUMBER('APS (2017)'!B380)=TRUE,'APS (2017)'!B380,"Missing")))</f>
        <v>59300</v>
      </c>
      <c r="C380" s="7"/>
      <c r="D380" s="7">
        <f>IF(ISNUMBER('APS (2019)'!D380)=TRUE,'APS (2019)'!D380,IF(ISNUMBER('APS (2018)'!D380)=TRUE,'APS (2018)'!D380,IF(ISNUMBER('APS (2017)'!D380)=TRUE,'APS (2017)'!D380,"Missing")))</f>
        <v>49700</v>
      </c>
      <c r="E380" s="7"/>
      <c r="F380" s="7">
        <f>IF(ISNUMBER('APS (2019)'!F380)=TRUE,'APS (2019)'!F380,IF(ISNUMBER('APS (2018)'!F380)=TRUE,'APS (2018)'!F380,IF(ISNUMBER('APS (2017)'!F380)=TRUE,'APS (2017)'!F380,"Missing")))</f>
        <v>2800</v>
      </c>
      <c r="G380" s="7"/>
      <c r="H380" s="7">
        <f>IF(ISNUMBER('APS (2019)'!H380)=TRUE,'APS (2019)'!H380,IF(ISNUMBER('APS (2018)'!H380)=TRUE,'APS (2018)'!H380,IF(ISNUMBER('APS (2017)'!H380)=TRUE,'APS (2017)'!H380,"Missing")))</f>
        <v>3200</v>
      </c>
      <c r="I380" s="7"/>
    </row>
    <row r="381" spans="1:9">
      <c r="A381" s="4" t="s">
        <v>387</v>
      </c>
      <c r="B381" s="7">
        <f>IF(ISNUMBER('APS (2019)'!B381)=TRUE,'APS (2019)'!B381,IF(ISNUMBER('APS (2018)'!B381)=TRUE,'APS (2018)'!B381,IF(ISNUMBER('APS (2017)'!B381)=TRUE,'APS (2017)'!B381,"Missing")))</f>
        <v>90700</v>
      </c>
      <c r="C381" s="7"/>
      <c r="D381" s="7">
        <f>IF(ISNUMBER('APS (2019)'!D381)=TRUE,'APS (2019)'!D381,IF(ISNUMBER('APS (2018)'!D381)=TRUE,'APS (2018)'!D381,IF(ISNUMBER('APS (2017)'!D381)=TRUE,'APS (2017)'!D381,"Missing")))</f>
        <v>74900</v>
      </c>
      <c r="E381" s="7"/>
      <c r="F381" s="7">
        <f>IF(ISNUMBER('APS (2019)'!F381)=TRUE,'APS (2019)'!F381,IF(ISNUMBER('APS (2018)'!F381)=TRUE,'APS (2018)'!F381,IF(ISNUMBER('APS (2017)'!F381)=TRUE,'APS (2017)'!F381,"Missing")))</f>
        <v>2900</v>
      </c>
      <c r="G381" s="7"/>
      <c r="H381" s="7">
        <f>IF(ISNUMBER('APS (2019)'!H381)=TRUE,'APS (2019)'!H381,IF(ISNUMBER('APS (2018)'!H381)=TRUE,'APS (2018)'!H381,IF(ISNUMBER('APS (2017)'!H381)=TRUE,'APS (2017)'!H381,"Missing")))</f>
        <v>3200</v>
      </c>
      <c r="I381" s="7"/>
    </row>
    <row r="382" spans="1:9">
      <c r="A382" s="4" t="s">
        <v>388</v>
      </c>
      <c r="B382" s="7">
        <f>IF(ISNUMBER('APS (2019)'!B382)=TRUE,'APS (2019)'!B382,IF(ISNUMBER('APS (2018)'!B382)=TRUE,'APS (2018)'!B382,IF(ISNUMBER('APS (2017)'!B382)=TRUE,'APS (2017)'!B382,"Missing")))</f>
        <v>100800</v>
      </c>
      <c r="C382" s="7"/>
      <c r="D382" s="7">
        <f>IF(ISNUMBER('APS (2019)'!D382)=TRUE,'APS (2019)'!D382,IF(ISNUMBER('APS (2018)'!D382)=TRUE,'APS (2018)'!D382,IF(ISNUMBER('APS (2017)'!D382)=TRUE,'APS (2017)'!D382,"Missing")))</f>
        <v>85600</v>
      </c>
      <c r="E382" s="7"/>
      <c r="F382" s="7">
        <f>IF(ISNUMBER('APS (2019)'!F382)=TRUE,'APS (2019)'!F382,IF(ISNUMBER('APS (2018)'!F382)=TRUE,'APS (2018)'!F382,IF(ISNUMBER('APS (2017)'!F382)=TRUE,'APS (2017)'!F382,"Missing")))</f>
        <v>3900</v>
      </c>
      <c r="G382" s="7"/>
      <c r="H382" s="7">
        <f>IF(ISNUMBER('APS (2019)'!H382)=TRUE,'APS (2019)'!H382,IF(ISNUMBER('APS (2018)'!H382)=TRUE,'APS (2018)'!H382,IF(ISNUMBER('APS (2017)'!H382)=TRUE,'APS (2017)'!H382,"Missing")))</f>
        <v>6200</v>
      </c>
      <c r="I382" s="7"/>
    </row>
    <row r="383" spans="1:9">
      <c r="A383" s="4" t="s">
        <v>389</v>
      </c>
      <c r="B383" s="7">
        <f>IF(ISNUMBER('APS (2019)'!B383)=TRUE,'APS (2019)'!B383,IF(ISNUMBER('APS (2018)'!B383)=TRUE,'APS (2018)'!B383,IF(ISNUMBER('APS (2017)'!B383)=TRUE,'APS (2017)'!B383,"Missing")))</f>
        <v>52800</v>
      </c>
      <c r="C383" s="7"/>
      <c r="D383" s="7">
        <f>IF(ISNUMBER('APS (2019)'!D383)=TRUE,'APS (2019)'!D383,IF(ISNUMBER('APS (2018)'!D383)=TRUE,'APS (2018)'!D383,IF(ISNUMBER('APS (2017)'!D383)=TRUE,'APS (2017)'!D383,"Missing")))</f>
        <v>43100</v>
      </c>
      <c r="E383" s="7"/>
      <c r="F383" s="7">
        <f>IF(ISNUMBER('APS (2019)'!F383)=TRUE,'APS (2019)'!F383,IF(ISNUMBER('APS (2018)'!F383)=TRUE,'APS (2018)'!F383,IF(ISNUMBER('APS (2017)'!F383)=TRUE,'APS (2017)'!F383,"Missing")))</f>
        <v>1400</v>
      </c>
      <c r="G383" s="7"/>
      <c r="H383" s="7">
        <f>IF(ISNUMBER('APS (2019)'!H383)=TRUE,'APS (2019)'!H383,IF(ISNUMBER('APS (2018)'!H383)=TRUE,'APS (2018)'!H383,IF(ISNUMBER('APS (2017)'!H383)=TRUE,'APS (2017)'!H383,"Missing")))</f>
        <v>1400</v>
      </c>
      <c r="I383" s="7"/>
    </row>
    <row r="384" spans="1:9">
      <c r="A384" s="4" t="s">
        <v>390</v>
      </c>
      <c r="B384" s="7">
        <f>IF(ISNUMBER('APS (2019)'!B384)=TRUE,'APS (2019)'!B384,IF(ISNUMBER('APS (2018)'!B384)=TRUE,'APS (2018)'!B384,IF(ISNUMBER('APS (2017)'!B384)=TRUE,'APS (2017)'!B384,"Missing")))</f>
        <v>69100</v>
      </c>
      <c r="C384" s="7"/>
      <c r="D384" s="7">
        <f>IF(ISNUMBER('APS (2019)'!D384)=TRUE,'APS (2019)'!D384,IF(ISNUMBER('APS (2018)'!D384)=TRUE,'APS (2018)'!D384,IF(ISNUMBER('APS (2017)'!D384)=TRUE,'APS (2017)'!D384,"Missing")))</f>
        <v>59600</v>
      </c>
      <c r="E384" s="7"/>
      <c r="F384" s="7">
        <f>IF(ISNUMBER('APS (2019)'!F384)=TRUE,'APS (2019)'!F384,IF(ISNUMBER('APS (2018)'!F384)=TRUE,'APS (2018)'!F384,IF(ISNUMBER('APS (2017)'!F384)=TRUE,'APS (2017)'!F384,"Missing")))</f>
        <v>3700</v>
      </c>
      <c r="G384" s="7"/>
      <c r="H384" s="7">
        <f>IF(ISNUMBER('APS (2019)'!H384)=TRUE,'APS (2019)'!H384,IF(ISNUMBER('APS (2018)'!H384)=TRUE,'APS (2018)'!H384,IF(ISNUMBER('APS (2017)'!H384)=TRUE,'APS (2017)'!H384,"Missing")))</f>
        <v>2500</v>
      </c>
      <c r="I384" s="7"/>
    </row>
    <row r="385" spans="1:9">
      <c r="A385" s="4" t="s">
        <v>391</v>
      </c>
      <c r="B385" s="7">
        <f>IF(ISNUMBER('APS (2019)'!B385)=TRUE,'APS (2019)'!B385,IF(ISNUMBER('APS (2018)'!B385)=TRUE,'APS (2018)'!B385,IF(ISNUMBER('APS (2017)'!B385)=TRUE,'APS (2017)'!B385,"Missing")))</f>
        <v>62800</v>
      </c>
      <c r="C385" s="7"/>
      <c r="D385" s="7">
        <f>IF(ISNUMBER('APS (2019)'!D385)=TRUE,'APS (2019)'!D385,IF(ISNUMBER('APS (2018)'!D385)=TRUE,'APS (2018)'!D385,IF(ISNUMBER('APS (2017)'!D385)=TRUE,'APS (2017)'!D385,"Missing")))</f>
        <v>51300</v>
      </c>
      <c r="E385" s="7"/>
      <c r="F385" s="7">
        <f>IF(ISNUMBER('APS (2019)'!F385)=TRUE,'APS (2019)'!F385,IF(ISNUMBER('APS (2018)'!F385)=TRUE,'APS (2018)'!F385,IF(ISNUMBER('APS (2017)'!F385)=TRUE,'APS (2017)'!F385,"Missing")))</f>
        <v>2700</v>
      </c>
      <c r="G385" s="7"/>
      <c r="H385" s="7">
        <f>IF(ISNUMBER('APS (2019)'!H385)=TRUE,'APS (2019)'!H385,IF(ISNUMBER('APS (2018)'!H385)=TRUE,'APS (2018)'!H385,IF(ISNUMBER('APS (2017)'!H385)=TRUE,'APS (2017)'!H385,"Missing")))</f>
        <v>2200</v>
      </c>
      <c r="I385" s="7"/>
    </row>
    <row r="386" spans="1:9">
      <c r="A386" s="4" t="s">
        <v>392</v>
      </c>
      <c r="B386" s="7">
        <f>IF(ISNUMBER('APS (2019)'!B386)=TRUE,'APS (2019)'!B386,IF(ISNUMBER('APS (2018)'!B386)=TRUE,'APS (2018)'!B386,IF(ISNUMBER('APS (2017)'!B386)=TRUE,'APS (2017)'!B386,"Missing")))</f>
        <v>47800</v>
      </c>
      <c r="C386" s="7"/>
      <c r="D386" s="7">
        <f>IF(ISNUMBER('APS (2019)'!D386)=TRUE,'APS (2019)'!D386,IF(ISNUMBER('APS (2018)'!D386)=TRUE,'APS (2018)'!D386,IF(ISNUMBER('APS (2017)'!D386)=TRUE,'APS (2017)'!D386,"Missing")))</f>
        <v>36000</v>
      </c>
      <c r="E386" s="7"/>
      <c r="F386" s="7">
        <f>IF(ISNUMBER('APS (2019)'!F386)=TRUE,'APS (2019)'!F386,IF(ISNUMBER('APS (2018)'!F386)=TRUE,'APS (2018)'!F386,IF(ISNUMBER('APS (2017)'!F386)=TRUE,'APS (2017)'!F386,"Missing")))</f>
        <v>1600</v>
      </c>
      <c r="G386" s="7"/>
      <c r="H386" s="7">
        <f>IF(ISNUMBER('APS (2019)'!H386)=TRUE,'APS (2019)'!H386,IF(ISNUMBER('APS (2018)'!H386)=TRUE,'APS (2018)'!H386,IF(ISNUMBER('APS (2017)'!H386)=TRUE,'APS (2017)'!H386,"Missing")))</f>
        <v>5200</v>
      </c>
      <c r="I386" s="7"/>
    </row>
    <row r="387" spans="1:9">
      <c r="A387" s="4" t="s">
        <v>393</v>
      </c>
      <c r="B387" s="7">
        <f>IF(ISNUMBER('APS (2019)'!B387)=TRUE,'APS (2019)'!B387,IF(ISNUMBER('APS (2018)'!B387)=TRUE,'APS (2018)'!B387,IF(ISNUMBER('APS (2017)'!B387)=TRUE,'APS (2017)'!B387,"Missing")))</f>
        <v>134000</v>
      </c>
      <c r="C387" s="7"/>
      <c r="D387" s="7">
        <f>IF(ISNUMBER('APS (2019)'!D387)=TRUE,'APS (2019)'!D387,IF(ISNUMBER('APS (2018)'!D387)=TRUE,'APS (2018)'!D387,IF(ISNUMBER('APS (2017)'!D387)=TRUE,'APS (2017)'!D387,"Missing")))</f>
        <v>101200</v>
      </c>
      <c r="E387" s="7"/>
      <c r="F387" s="7">
        <f>IF(ISNUMBER('APS (2019)'!F387)=TRUE,'APS (2019)'!F387,IF(ISNUMBER('APS (2018)'!F387)=TRUE,'APS (2018)'!F387,IF(ISNUMBER('APS (2017)'!F387)=TRUE,'APS (2017)'!F387,"Missing")))</f>
        <v>5800</v>
      </c>
      <c r="G387" s="7"/>
      <c r="H387" s="7">
        <f>IF(ISNUMBER('APS (2019)'!H387)=TRUE,'APS (2019)'!H387,IF(ISNUMBER('APS (2018)'!H387)=TRUE,'APS (2018)'!H387,IF(ISNUMBER('APS (2017)'!H387)=TRUE,'APS (2017)'!H387,"Missing")))</f>
        <v>6300</v>
      </c>
      <c r="I387" s="7"/>
    </row>
    <row r="388" spans="1:9">
      <c r="A388" s="4" t="s">
        <v>394</v>
      </c>
      <c r="B388" s="7">
        <f>IF(ISNUMBER('APS (2019)'!B388)=TRUE,'APS (2019)'!B388,IF(ISNUMBER('APS (2018)'!B388)=TRUE,'APS (2018)'!B388,IF(ISNUMBER('APS (2017)'!B388)=TRUE,'APS (2017)'!B388,"Missing")))</f>
        <v>67600</v>
      </c>
      <c r="C388" s="7"/>
      <c r="D388" s="7">
        <f>IF(ISNUMBER('APS (2019)'!D388)=TRUE,'APS (2019)'!D388,IF(ISNUMBER('APS (2018)'!D388)=TRUE,'APS (2018)'!D388,IF(ISNUMBER('APS (2017)'!D388)=TRUE,'APS (2017)'!D388,"Missing")))</f>
        <v>56300</v>
      </c>
      <c r="E388" s="7"/>
      <c r="F388" s="7">
        <f>IF(ISNUMBER('APS (2019)'!F388)=TRUE,'APS (2019)'!F388,IF(ISNUMBER('APS (2018)'!F388)=TRUE,'APS (2018)'!F388,IF(ISNUMBER('APS (2017)'!F388)=TRUE,'APS (2017)'!F388,"Missing")))</f>
        <v>1900</v>
      </c>
      <c r="G388" s="7"/>
      <c r="H388" s="7">
        <f>IF(ISNUMBER('APS (2019)'!H388)=TRUE,'APS (2019)'!H388,IF(ISNUMBER('APS (2018)'!H388)=TRUE,'APS (2018)'!H388,IF(ISNUMBER('APS (2017)'!H388)=TRUE,'APS (2017)'!H388,"Missing")))</f>
        <v>3700</v>
      </c>
      <c r="I388" s="7"/>
    </row>
    <row r="389" spans="1:9">
      <c r="A389" s="4" t="s">
        <v>395</v>
      </c>
      <c r="B389" s="7">
        <f>IF(ISNUMBER('APS (2019)'!B389)=TRUE,'APS (2019)'!B389,IF(ISNUMBER('APS (2018)'!B389)=TRUE,'APS (2018)'!B389,IF(ISNUMBER('APS (2017)'!B389)=TRUE,'APS (2017)'!B389,"Missing")))</f>
        <v>89900</v>
      </c>
      <c r="C389" s="7"/>
      <c r="D389" s="7">
        <f>IF(ISNUMBER('APS (2019)'!D389)=TRUE,'APS (2019)'!D389,IF(ISNUMBER('APS (2018)'!D389)=TRUE,'APS (2018)'!D389,IF(ISNUMBER('APS (2017)'!D389)=TRUE,'APS (2017)'!D389,"Missing")))</f>
        <v>73600</v>
      </c>
      <c r="E389" s="7"/>
      <c r="F389" s="7">
        <f>IF(ISNUMBER('APS (2019)'!F389)=TRUE,'APS (2019)'!F389,IF(ISNUMBER('APS (2018)'!F389)=TRUE,'APS (2018)'!F389,IF(ISNUMBER('APS (2017)'!F389)=TRUE,'APS (2017)'!F389,"Missing")))</f>
        <v>3200</v>
      </c>
      <c r="G389" s="7"/>
      <c r="H389" s="7">
        <f>IF(ISNUMBER('APS (2019)'!H389)=TRUE,'APS (2019)'!H389,IF(ISNUMBER('APS (2018)'!H389)=TRUE,'APS (2018)'!H389,IF(ISNUMBER('APS (2017)'!H389)=TRUE,'APS (2017)'!H389,"Missing")))</f>
        <v>2900</v>
      </c>
      <c r="I389" s="7"/>
    </row>
    <row r="390" spans="1:9">
      <c r="A390" s="4" t="s">
        <v>396</v>
      </c>
      <c r="B390" s="7">
        <f>IF(ISNUMBER('APS (2019)'!B390)=TRUE,'APS (2019)'!B390,IF(ISNUMBER('APS (2018)'!B390)=TRUE,'APS (2018)'!B390,IF(ISNUMBER('APS (2017)'!B390)=TRUE,'APS (2017)'!B390,"Missing")))</f>
        <v>59800</v>
      </c>
      <c r="C390" s="7"/>
      <c r="D390" s="7">
        <f>IF(ISNUMBER('APS (2019)'!D390)=TRUE,'APS (2019)'!D390,IF(ISNUMBER('APS (2018)'!D390)=TRUE,'APS (2018)'!D390,IF(ISNUMBER('APS (2017)'!D390)=TRUE,'APS (2017)'!D390,"Missing")))</f>
        <v>49300</v>
      </c>
      <c r="E390" s="7"/>
      <c r="F390" s="7">
        <f>IF(ISNUMBER('APS (2019)'!F390)=TRUE,'APS (2019)'!F390,IF(ISNUMBER('APS (2018)'!F390)=TRUE,'APS (2018)'!F390,IF(ISNUMBER('APS (2017)'!F390)=TRUE,'APS (2017)'!F390,"Missing")))</f>
        <v>4300</v>
      </c>
      <c r="G390" s="7"/>
      <c r="H390" s="7">
        <f>IF(ISNUMBER('APS (2019)'!H390)=TRUE,'APS (2019)'!H390,IF(ISNUMBER('APS (2018)'!H390)=TRUE,'APS (2018)'!H390,IF(ISNUMBER('APS (2017)'!H390)=TRUE,'APS (2017)'!H390,"Missing")))</f>
        <v>1300</v>
      </c>
      <c r="I390" s="7"/>
    </row>
    <row r="391" spans="1:9">
      <c r="A391" s="4" t="s">
        <v>397</v>
      </c>
      <c r="B391" s="7">
        <f>IF(ISNUMBER('APS (2019)'!B391)=TRUE,'APS (2019)'!B391,IF(ISNUMBER('APS (2018)'!B391)=TRUE,'APS (2018)'!B391,IF(ISNUMBER('APS (2017)'!B391)=TRUE,'APS (2017)'!B391,"Missing")))</f>
        <v>53500</v>
      </c>
      <c r="C391" s="7"/>
      <c r="D391" s="7">
        <f>IF(ISNUMBER('APS (2019)'!D391)=TRUE,'APS (2019)'!D391,IF(ISNUMBER('APS (2018)'!D391)=TRUE,'APS (2018)'!D391,IF(ISNUMBER('APS (2017)'!D391)=TRUE,'APS (2017)'!D391,"Missing")))</f>
        <v>41800</v>
      </c>
      <c r="E391" s="7"/>
      <c r="F391" s="7">
        <f>IF(ISNUMBER('APS (2019)'!F391)=TRUE,'APS (2019)'!F391,IF(ISNUMBER('APS (2018)'!F391)=TRUE,'APS (2018)'!F391,IF(ISNUMBER('APS (2017)'!F391)=TRUE,'APS (2017)'!F391,"Missing")))</f>
        <v>1800</v>
      </c>
      <c r="G391" s="7"/>
      <c r="H391" s="7">
        <f>IF(ISNUMBER('APS (2019)'!H391)=TRUE,'APS (2019)'!H391,IF(ISNUMBER('APS (2018)'!H391)=TRUE,'APS (2018)'!H391,IF(ISNUMBER('APS (2017)'!H391)=TRUE,'APS (2017)'!H391,"Missing")))</f>
        <v>1500</v>
      </c>
      <c r="I391" s="7"/>
    </row>
    <row r="392" spans="1:9">
      <c r="A392" s="4" t="s">
        <v>398</v>
      </c>
      <c r="B392" s="7">
        <f>IF(ISNUMBER('APS (2019)'!B392)=TRUE,'APS (2019)'!B392,IF(ISNUMBER('APS (2018)'!B392)=TRUE,'APS (2018)'!B392,IF(ISNUMBER('APS (2017)'!B392)=TRUE,'APS (2017)'!B392,"Missing")))</f>
        <v>88100</v>
      </c>
      <c r="C392" s="7"/>
      <c r="D392" s="7">
        <f>IF(ISNUMBER('APS (2019)'!D392)=TRUE,'APS (2019)'!D392,IF(ISNUMBER('APS (2018)'!D392)=TRUE,'APS (2018)'!D392,IF(ISNUMBER('APS (2017)'!D392)=TRUE,'APS (2017)'!D392,"Missing")))</f>
        <v>75300</v>
      </c>
      <c r="E392" s="7"/>
      <c r="F392" s="7">
        <f>IF(ISNUMBER('APS (2019)'!F392)=TRUE,'APS (2019)'!F392,IF(ISNUMBER('APS (2018)'!F392)=TRUE,'APS (2018)'!F392,IF(ISNUMBER('APS (2017)'!F392)=TRUE,'APS (2017)'!F392,"Missing")))</f>
        <v>6100</v>
      </c>
      <c r="G392" s="7"/>
      <c r="H392" s="7">
        <f>IF(ISNUMBER('APS (2019)'!H392)=TRUE,'APS (2019)'!H392,IF(ISNUMBER('APS (2018)'!H392)=TRUE,'APS (2018)'!H392,IF(ISNUMBER('APS (2017)'!H392)=TRUE,'APS (2017)'!H392,"Missing")))</f>
        <v>3600</v>
      </c>
      <c r="I392" s="7"/>
    </row>
    <row r="393" spans="1:9">
      <c r="A393" s="4" t="s">
        <v>399</v>
      </c>
      <c r="B393" s="7">
        <f>IF(ISNUMBER('APS (2019)'!B393)=TRUE,'APS (2019)'!B393,IF(ISNUMBER('APS (2018)'!B393)=TRUE,'APS (2018)'!B393,IF(ISNUMBER('APS (2017)'!B393)=TRUE,'APS (2017)'!B393,"Missing")))</f>
        <v>65200</v>
      </c>
      <c r="C393" s="7"/>
      <c r="D393" s="7">
        <f>IF(ISNUMBER('APS (2019)'!D393)=TRUE,'APS (2019)'!D393,IF(ISNUMBER('APS (2018)'!D393)=TRUE,'APS (2018)'!D393,IF(ISNUMBER('APS (2017)'!D393)=TRUE,'APS (2017)'!D393,"Missing")))</f>
        <v>56100</v>
      </c>
      <c r="E393" s="7"/>
      <c r="F393" s="7">
        <f>IF(ISNUMBER('APS (2019)'!F393)=TRUE,'APS (2019)'!F393,IF(ISNUMBER('APS (2018)'!F393)=TRUE,'APS (2018)'!F393,IF(ISNUMBER('APS (2017)'!F393)=TRUE,'APS (2017)'!F393,"Missing")))</f>
        <v>3400</v>
      </c>
      <c r="G393" s="7"/>
      <c r="H393" s="7">
        <f>IF(ISNUMBER('APS (2019)'!H393)=TRUE,'APS (2019)'!H393,IF(ISNUMBER('APS (2018)'!H393)=TRUE,'APS (2018)'!H393,IF(ISNUMBER('APS (2017)'!H393)=TRUE,'APS (2017)'!H393,"Missing")))</f>
        <v>2300</v>
      </c>
      <c r="I393" s="7"/>
    </row>
    <row r="394" spans="1:9">
      <c r="A394" s="4" t="s">
        <v>400</v>
      </c>
      <c r="B394" s="7">
        <f>IF(ISNUMBER('APS (2019)'!B394)=TRUE,'APS (2019)'!B394,IF(ISNUMBER('APS (2018)'!B394)=TRUE,'APS (2018)'!B394,IF(ISNUMBER('APS (2017)'!B394)=TRUE,'APS (2017)'!B394,"Missing")))</f>
        <v>88400</v>
      </c>
      <c r="C394" s="7"/>
      <c r="D394" s="7">
        <f>IF(ISNUMBER('APS (2019)'!D394)=TRUE,'APS (2019)'!D394,IF(ISNUMBER('APS (2018)'!D394)=TRUE,'APS (2018)'!D394,IF(ISNUMBER('APS (2017)'!D394)=TRUE,'APS (2017)'!D394,"Missing")))</f>
        <v>74500</v>
      </c>
      <c r="E394" s="7"/>
      <c r="F394" s="7">
        <f>IF(ISNUMBER('APS (2019)'!F394)=TRUE,'APS (2019)'!F394,IF(ISNUMBER('APS (2018)'!F394)=TRUE,'APS (2018)'!F394,IF(ISNUMBER('APS (2017)'!F394)=TRUE,'APS (2017)'!F394,"Missing")))</f>
        <v>3100</v>
      </c>
      <c r="G394" s="7"/>
      <c r="H394" s="7">
        <f>IF(ISNUMBER('APS (2019)'!H394)=TRUE,'APS (2019)'!H394,IF(ISNUMBER('APS (2018)'!H394)=TRUE,'APS (2018)'!H394,IF(ISNUMBER('APS (2017)'!H394)=TRUE,'APS (2017)'!H394,"Missing")))</f>
        <v>2000</v>
      </c>
      <c r="I394" s="7"/>
    </row>
    <row r="395" spans="1:9">
      <c r="A395" s="4" t="s">
        <v>401</v>
      </c>
      <c r="B395" s="7">
        <f>IF(ISNUMBER('APS (2019)'!B395)=TRUE,'APS (2019)'!B395,IF(ISNUMBER('APS (2018)'!B395)=TRUE,'APS (2018)'!B395,IF(ISNUMBER('APS (2017)'!B395)=TRUE,'APS (2017)'!B395,"Missing")))</f>
        <v>100400</v>
      </c>
      <c r="C395" s="7"/>
      <c r="D395" s="7">
        <f>IF(ISNUMBER('APS (2019)'!D395)=TRUE,'APS (2019)'!D395,IF(ISNUMBER('APS (2018)'!D395)=TRUE,'APS (2018)'!D395,IF(ISNUMBER('APS (2017)'!D395)=TRUE,'APS (2017)'!D395,"Missing")))</f>
        <v>79200</v>
      </c>
      <c r="E395" s="7"/>
      <c r="F395" s="7">
        <f>IF(ISNUMBER('APS (2019)'!F395)=TRUE,'APS (2019)'!F395,IF(ISNUMBER('APS (2018)'!F395)=TRUE,'APS (2018)'!F395,IF(ISNUMBER('APS (2017)'!F395)=TRUE,'APS (2017)'!F395,"Missing")))</f>
        <v>2200</v>
      </c>
      <c r="G395" s="7"/>
      <c r="H395" s="7">
        <f>IF(ISNUMBER('APS (2019)'!H395)=TRUE,'APS (2019)'!H395,IF(ISNUMBER('APS (2018)'!H395)=TRUE,'APS (2018)'!H395,IF(ISNUMBER('APS (2017)'!H395)=TRUE,'APS (2017)'!H395,"Missing")))</f>
        <v>2100</v>
      </c>
      <c r="I395" s="7"/>
    </row>
    <row r="396" spans="1:9">
      <c r="A396" s="4" t="s">
        <v>402</v>
      </c>
      <c r="B396" s="7">
        <f>IF(ISNUMBER('APS (2019)'!B396)=TRUE,'APS (2019)'!B396,IF(ISNUMBER('APS (2018)'!B396)=TRUE,'APS (2018)'!B396,IF(ISNUMBER('APS (2017)'!B396)=TRUE,'APS (2017)'!B396,"Missing")))</f>
        <v>76600</v>
      </c>
      <c r="C396" s="7"/>
      <c r="D396" s="7">
        <f>IF(ISNUMBER('APS (2019)'!D396)=TRUE,'APS (2019)'!D396,IF(ISNUMBER('APS (2018)'!D396)=TRUE,'APS (2018)'!D396,IF(ISNUMBER('APS (2017)'!D396)=TRUE,'APS (2017)'!D396,"Missing")))</f>
        <v>62900</v>
      </c>
      <c r="E396" s="7"/>
      <c r="F396" s="7">
        <f>IF(ISNUMBER('APS (2019)'!F396)=TRUE,'APS (2019)'!F396,IF(ISNUMBER('APS (2018)'!F396)=TRUE,'APS (2018)'!F396,IF(ISNUMBER('APS (2017)'!F396)=TRUE,'APS (2017)'!F396,"Missing")))</f>
        <v>1600</v>
      </c>
      <c r="G396" s="7"/>
      <c r="H396" s="7">
        <f>IF(ISNUMBER('APS (2019)'!H396)=TRUE,'APS (2019)'!H396,IF(ISNUMBER('APS (2018)'!H396)=TRUE,'APS (2018)'!H396,IF(ISNUMBER('APS (2017)'!H396)=TRUE,'APS (2017)'!H396,"Missing")))</f>
        <v>5000</v>
      </c>
      <c r="I396" s="7"/>
    </row>
    <row r="397" spans="1:9">
      <c r="A397" s="4" t="s">
        <v>403</v>
      </c>
      <c r="B397" s="7">
        <f>IF(ISNUMBER('APS (2019)'!B397)=TRUE,'APS (2019)'!B397,IF(ISNUMBER('APS (2018)'!B397)=TRUE,'APS (2018)'!B397,IF(ISNUMBER('APS (2017)'!B397)=TRUE,'APS (2017)'!B397,"Missing")))</f>
        <v>61400</v>
      </c>
      <c r="C397" s="7"/>
      <c r="D397" s="7">
        <f>IF(ISNUMBER('APS (2019)'!D397)=TRUE,'APS (2019)'!D397,IF(ISNUMBER('APS (2018)'!D397)=TRUE,'APS (2018)'!D397,IF(ISNUMBER('APS (2017)'!D397)=TRUE,'APS (2017)'!D397,"Missing")))</f>
        <v>46800</v>
      </c>
      <c r="E397" s="7"/>
      <c r="F397" s="7">
        <f>IF(ISNUMBER('APS (2019)'!F397)=TRUE,'APS (2019)'!F397,IF(ISNUMBER('APS (2018)'!F397)=TRUE,'APS (2018)'!F397,IF(ISNUMBER('APS (2017)'!F397)=TRUE,'APS (2017)'!F397,"Missing")))</f>
        <v>1500</v>
      </c>
      <c r="G397" s="7"/>
      <c r="H397" s="7">
        <f>IF(ISNUMBER('APS (2019)'!H397)=TRUE,'APS (2019)'!H397,IF(ISNUMBER('APS (2018)'!H397)=TRUE,'APS (2018)'!H397,IF(ISNUMBER('APS (2017)'!H397)=TRUE,'APS (2017)'!H397,"Missing")))</f>
        <v>1700</v>
      </c>
      <c r="I397" s="7"/>
    </row>
    <row r="398" spans="1:9">
      <c r="A398" s="4" t="s">
        <v>404</v>
      </c>
      <c r="B398" s="7">
        <f>IF(ISNUMBER('APS (2019)'!B398)=TRUE,'APS (2019)'!B398,IF(ISNUMBER('APS (2018)'!B398)=TRUE,'APS (2018)'!B398,IF(ISNUMBER('APS (2017)'!B398)=TRUE,'APS (2017)'!B398,"Missing")))</f>
        <v>90500</v>
      </c>
      <c r="C398" s="7"/>
      <c r="D398" s="7">
        <f>IF(ISNUMBER('APS (2019)'!D398)=TRUE,'APS (2019)'!D398,IF(ISNUMBER('APS (2018)'!D398)=TRUE,'APS (2018)'!D398,IF(ISNUMBER('APS (2017)'!D398)=TRUE,'APS (2017)'!D398,"Missing")))</f>
        <v>73600</v>
      </c>
      <c r="E398" s="7"/>
      <c r="F398" s="7">
        <f>IF(ISNUMBER('APS (2019)'!F398)=TRUE,'APS (2019)'!F398,IF(ISNUMBER('APS (2018)'!F398)=TRUE,'APS (2018)'!F398,IF(ISNUMBER('APS (2017)'!F398)=TRUE,'APS (2017)'!F398,"Missing")))</f>
        <v>3700</v>
      </c>
      <c r="G398" s="7"/>
      <c r="H398" s="7">
        <f>IF(ISNUMBER('APS (2019)'!H398)=TRUE,'APS (2019)'!H398,IF(ISNUMBER('APS (2018)'!H398)=TRUE,'APS (2018)'!H398,IF(ISNUMBER('APS (2017)'!H398)=TRUE,'APS (2017)'!H398,"Missing")))</f>
        <v>7100</v>
      </c>
      <c r="I398" s="7"/>
    </row>
    <row r="399" spans="1:9">
      <c r="A399" s="4" t="s">
        <v>405</v>
      </c>
      <c r="B399" s="7">
        <f>IF(ISNUMBER('APS (2019)'!B399)=TRUE,'APS (2019)'!B399,IF(ISNUMBER('APS (2018)'!B399)=TRUE,'APS (2018)'!B399,IF(ISNUMBER('APS (2017)'!B399)=TRUE,'APS (2017)'!B399,"Missing")))</f>
        <v>84700</v>
      </c>
      <c r="C399" s="7"/>
      <c r="D399" s="7">
        <f>IF(ISNUMBER('APS (2019)'!D399)=TRUE,'APS (2019)'!D399,IF(ISNUMBER('APS (2018)'!D399)=TRUE,'APS (2018)'!D399,IF(ISNUMBER('APS (2017)'!D399)=TRUE,'APS (2017)'!D399,"Missing")))</f>
        <v>63500</v>
      </c>
      <c r="E399" s="7"/>
      <c r="F399" s="7">
        <f>IF(ISNUMBER('APS (2019)'!F399)=TRUE,'APS (2019)'!F399,IF(ISNUMBER('APS (2018)'!F399)=TRUE,'APS (2018)'!F399,IF(ISNUMBER('APS (2017)'!F399)=TRUE,'APS (2017)'!F399,"Missing")))</f>
        <v>3900</v>
      </c>
      <c r="G399" s="7"/>
      <c r="H399" s="7">
        <f>IF(ISNUMBER('APS (2019)'!H399)=TRUE,'APS (2019)'!H399,IF(ISNUMBER('APS (2018)'!H399)=TRUE,'APS (2018)'!H399,IF(ISNUMBER('APS (2017)'!H399)=TRUE,'APS (2017)'!H399,"Missing")))</f>
        <v>3400</v>
      </c>
      <c r="I399" s="7"/>
    </row>
    <row r="400" spans="1:9">
      <c r="A400" s="4" t="s">
        <v>406</v>
      </c>
      <c r="B400" s="7">
        <f>IF(ISNUMBER('APS (2019)'!B400)=TRUE,'APS (2019)'!B400,IF(ISNUMBER('APS (2018)'!B400)=TRUE,'APS (2018)'!B400,IF(ISNUMBER('APS (2017)'!B400)=TRUE,'APS (2017)'!B400,"Missing")))</f>
        <v>153100</v>
      </c>
      <c r="C400" s="7"/>
      <c r="D400" s="7">
        <f>IF(ISNUMBER('APS (2019)'!D400)=TRUE,'APS (2019)'!D400,IF(ISNUMBER('APS (2018)'!D400)=TRUE,'APS (2018)'!D400,IF(ISNUMBER('APS (2017)'!D400)=TRUE,'APS (2017)'!D400,"Missing")))</f>
        <v>110400</v>
      </c>
      <c r="E400" s="7"/>
      <c r="F400" s="7">
        <f>IF(ISNUMBER('APS (2019)'!F400)=TRUE,'APS (2019)'!F400,IF(ISNUMBER('APS (2018)'!F400)=TRUE,'APS (2018)'!F400,IF(ISNUMBER('APS (2017)'!F400)=TRUE,'APS (2017)'!F400,"Missing")))</f>
        <v>7100</v>
      </c>
      <c r="G400" s="7"/>
      <c r="H400" s="7">
        <f>IF(ISNUMBER('APS (2019)'!H400)=TRUE,'APS (2019)'!H400,IF(ISNUMBER('APS (2018)'!H400)=TRUE,'APS (2018)'!H400,IF(ISNUMBER('APS (2017)'!H400)=TRUE,'APS (2017)'!H400,"Missing")))</f>
        <v>4600</v>
      </c>
      <c r="I400" s="7"/>
    </row>
    <row r="401" spans="1:9">
      <c r="A401" s="4" t="s">
        <v>407</v>
      </c>
      <c r="B401" s="7">
        <f>IF(ISNUMBER('APS (2019)'!B401)=TRUE,'APS (2019)'!B401,IF(ISNUMBER('APS (2018)'!B401)=TRUE,'APS (2018)'!B401,IF(ISNUMBER('APS (2017)'!B401)=TRUE,'APS (2017)'!B401,"Missing")))</f>
        <v>103700</v>
      </c>
      <c r="C401" s="7"/>
      <c r="D401" s="7">
        <f>IF(ISNUMBER('APS (2019)'!D401)=TRUE,'APS (2019)'!D401,IF(ISNUMBER('APS (2018)'!D401)=TRUE,'APS (2018)'!D401,IF(ISNUMBER('APS (2017)'!D401)=TRUE,'APS (2017)'!D401,"Missing")))</f>
        <v>75600</v>
      </c>
      <c r="E401" s="7"/>
      <c r="F401" s="7">
        <f>IF(ISNUMBER('APS (2019)'!F401)=TRUE,'APS (2019)'!F401,IF(ISNUMBER('APS (2018)'!F401)=TRUE,'APS (2018)'!F401,IF(ISNUMBER('APS (2017)'!F401)=TRUE,'APS (2017)'!F401,"Missing")))</f>
        <v>3300</v>
      </c>
      <c r="G401" s="7"/>
      <c r="H401" s="7">
        <f>IF(ISNUMBER('APS (2019)'!H401)=TRUE,'APS (2019)'!H401,IF(ISNUMBER('APS (2018)'!H401)=TRUE,'APS (2018)'!H401,IF(ISNUMBER('APS (2017)'!H401)=TRUE,'APS (2017)'!H401,"Missing")))</f>
        <v>2400</v>
      </c>
      <c r="I401" s="7"/>
    </row>
    <row r="402" spans="1:9">
      <c r="A402" s="4" t="s">
        <v>408</v>
      </c>
      <c r="B402" s="7">
        <f>IF(ISNUMBER('APS (2019)'!B402)=TRUE,'APS (2019)'!B402,IF(ISNUMBER('APS (2018)'!B402)=TRUE,'APS (2018)'!B402,IF(ISNUMBER('APS (2017)'!B402)=TRUE,'APS (2017)'!B402,"Missing")))</f>
        <v>69500</v>
      </c>
      <c r="C402" s="7"/>
      <c r="D402" s="7">
        <f>IF(ISNUMBER('APS (2019)'!D402)=TRUE,'APS (2019)'!D402,IF(ISNUMBER('APS (2018)'!D402)=TRUE,'APS (2018)'!D402,IF(ISNUMBER('APS (2017)'!D402)=TRUE,'APS (2017)'!D402,"Missing")))</f>
        <v>58300</v>
      </c>
      <c r="E402" s="7"/>
      <c r="F402" s="7">
        <f>IF(ISNUMBER('APS (2019)'!F402)=TRUE,'APS (2019)'!F402,IF(ISNUMBER('APS (2018)'!F402)=TRUE,'APS (2018)'!F402,IF(ISNUMBER('APS (2017)'!F402)=TRUE,'APS (2017)'!F402,"Missing")))</f>
        <v>1400</v>
      </c>
      <c r="G402" s="7"/>
      <c r="H402" s="7">
        <f>IF(ISNUMBER('APS (2019)'!H402)=TRUE,'APS (2019)'!H402,IF(ISNUMBER('APS (2018)'!H402)=TRUE,'APS (2018)'!H402,IF(ISNUMBER('APS (2017)'!H402)=TRUE,'APS (2017)'!H402,"Missing")))</f>
        <v>2800</v>
      </c>
      <c r="I402" s="7"/>
    </row>
    <row r="403" spans="1:9">
      <c r="A403" s="4" t="s">
        <v>409</v>
      </c>
      <c r="B403" s="7">
        <f>IF(ISNUMBER('APS (2019)'!B403)=TRUE,'APS (2019)'!B403,IF(ISNUMBER('APS (2018)'!B403)=TRUE,'APS (2018)'!B403,IF(ISNUMBER('APS (2017)'!B403)=TRUE,'APS (2017)'!B403,"Missing")))</f>
        <v>67100</v>
      </c>
      <c r="C403" s="7"/>
      <c r="D403" s="7">
        <f>IF(ISNUMBER('APS (2019)'!D403)=TRUE,'APS (2019)'!D403,IF(ISNUMBER('APS (2018)'!D403)=TRUE,'APS (2018)'!D403,IF(ISNUMBER('APS (2017)'!D403)=TRUE,'APS (2017)'!D403,"Missing")))</f>
        <v>57300</v>
      </c>
      <c r="E403" s="7"/>
      <c r="F403" s="7">
        <f>IF(ISNUMBER('APS (2019)'!F403)=TRUE,'APS (2019)'!F403,IF(ISNUMBER('APS (2018)'!F403)=TRUE,'APS (2018)'!F403,IF(ISNUMBER('APS (2017)'!F403)=TRUE,'APS (2017)'!F403,"Missing")))</f>
        <v>2000</v>
      </c>
      <c r="G403" s="7"/>
      <c r="H403" s="7">
        <f>IF(ISNUMBER('APS (2019)'!H403)=TRUE,'APS (2019)'!H403,IF(ISNUMBER('APS (2018)'!H403)=TRUE,'APS (2018)'!H403,IF(ISNUMBER('APS (2017)'!H403)=TRUE,'APS (2017)'!H403,"Missing")))</f>
        <v>2200</v>
      </c>
      <c r="I403" s="7"/>
    </row>
    <row r="404" spans="1:9">
      <c r="A404" s="4" t="s">
        <v>410</v>
      </c>
      <c r="B404" s="7">
        <f>IF(ISNUMBER('APS (2019)'!B404)=TRUE,'APS (2019)'!B404,IF(ISNUMBER('APS (2018)'!B404)=TRUE,'APS (2018)'!B404,IF(ISNUMBER('APS (2017)'!B404)=TRUE,'APS (2017)'!B404,"Missing")))</f>
        <v>60300</v>
      </c>
      <c r="C404" s="7"/>
      <c r="D404" s="7">
        <f>IF(ISNUMBER('APS (2019)'!D404)=TRUE,'APS (2019)'!D404,IF(ISNUMBER('APS (2018)'!D404)=TRUE,'APS (2018)'!D404,IF(ISNUMBER('APS (2017)'!D404)=TRUE,'APS (2017)'!D404,"Missing")))</f>
        <v>52000</v>
      </c>
      <c r="E404" s="7"/>
      <c r="F404" s="7" t="str">
        <f>IF(ISNUMBER('APS (2019)'!F404)=TRUE,'APS (2019)'!F404,IF(ISNUMBER('APS (2018)'!F404)=TRUE,'APS (2018)'!F404,IF(ISNUMBER('APS (2017)'!F404)=TRUE,'APS (2017)'!F404,"Missing")))</f>
        <v>Missing</v>
      </c>
      <c r="G404" s="7"/>
      <c r="H404" s="7">
        <f>IF(ISNUMBER('APS (2019)'!H404)=TRUE,'APS (2019)'!H404,IF(ISNUMBER('APS (2018)'!H404)=TRUE,'APS (2018)'!H404,IF(ISNUMBER('APS (2017)'!H404)=TRUE,'APS (2017)'!H404,"Missing")))</f>
        <v>3000</v>
      </c>
      <c r="I404" s="7"/>
    </row>
    <row r="405" spans="1:9">
      <c r="A405" s="4" t="s">
        <v>411</v>
      </c>
      <c r="B405" s="7">
        <f>IF(ISNUMBER('APS (2019)'!B405)=TRUE,'APS (2019)'!B405,IF(ISNUMBER('APS (2018)'!B405)=TRUE,'APS (2018)'!B405,IF(ISNUMBER('APS (2017)'!B405)=TRUE,'APS (2017)'!B405,"Missing")))</f>
        <v>79000</v>
      </c>
      <c r="C405" s="7"/>
      <c r="D405" s="7">
        <f>IF(ISNUMBER('APS (2019)'!D405)=TRUE,'APS (2019)'!D405,IF(ISNUMBER('APS (2018)'!D405)=TRUE,'APS (2018)'!D405,IF(ISNUMBER('APS (2017)'!D405)=TRUE,'APS (2017)'!D405,"Missing")))</f>
        <v>61800</v>
      </c>
      <c r="E405" s="7"/>
      <c r="F405" s="7">
        <f>IF(ISNUMBER('APS (2019)'!F405)=TRUE,'APS (2019)'!F405,IF(ISNUMBER('APS (2018)'!F405)=TRUE,'APS (2018)'!F405,IF(ISNUMBER('APS (2017)'!F405)=TRUE,'APS (2017)'!F405,"Missing")))</f>
        <v>3400</v>
      </c>
      <c r="G405" s="7"/>
      <c r="H405" s="7">
        <f>IF(ISNUMBER('APS (2019)'!H405)=TRUE,'APS (2019)'!H405,IF(ISNUMBER('APS (2018)'!H405)=TRUE,'APS (2018)'!H405,IF(ISNUMBER('APS (2017)'!H405)=TRUE,'APS (2017)'!H405,"Missing")))</f>
        <v>4500</v>
      </c>
      <c r="I405" s="7"/>
    </row>
    <row r="406" spans="1:9">
      <c r="A406" s="4" t="s">
        <v>412</v>
      </c>
      <c r="B406" s="7">
        <f>IF(ISNUMBER('APS (2019)'!B406)=TRUE,'APS (2019)'!B406,IF(ISNUMBER('APS (2018)'!B406)=TRUE,'APS (2018)'!B406,IF(ISNUMBER('APS (2017)'!B406)=TRUE,'APS (2017)'!B406,"Missing")))</f>
        <v>69600</v>
      </c>
      <c r="C406" s="7"/>
      <c r="D406" s="7">
        <f>IF(ISNUMBER('APS (2019)'!D406)=TRUE,'APS (2019)'!D406,IF(ISNUMBER('APS (2018)'!D406)=TRUE,'APS (2018)'!D406,IF(ISNUMBER('APS (2017)'!D406)=TRUE,'APS (2017)'!D406,"Missing")))</f>
        <v>56500</v>
      </c>
      <c r="E406" s="7"/>
      <c r="F406" s="7">
        <f>IF(ISNUMBER('APS (2019)'!F406)=TRUE,'APS (2019)'!F406,IF(ISNUMBER('APS (2018)'!F406)=TRUE,'APS (2018)'!F406,IF(ISNUMBER('APS (2017)'!F406)=TRUE,'APS (2017)'!F406,"Missing")))</f>
        <v>2400</v>
      </c>
      <c r="G406" s="7"/>
      <c r="H406" s="7">
        <f>IF(ISNUMBER('APS (2019)'!H406)=TRUE,'APS (2019)'!H406,IF(ISNUMBER('APS (2018)'!H406)=TRUE,'APS (2018)'!H406,IF(ISNUMBER('APS (2017)'!H406)=TRUE,'APS (2017)'!H406,"Missing")))</f>
        <v>4200</v>
      </c>
      <c r="I406" s="7"/>
    </row>
    <row r="407" spans="1:9">
      <c r="A407" s="4" t="s">
        <v>413</v>
      </c>
      <c r="B407" s="7">
        <f>IF(ISNUMBER('APS (2019)'!B407)=TRUE,'APS (2019)'!B407,IF(ISNUMBER('APS (2018)'!B407)=TRUE,'APS (2018)'!B407,IF(ISNUMBER('APS (2017)'!B407)=TRUE,'APS (2017)'!B407,"Missing")))</f>
        <v>76800</v>
      </c>
      <c r="C407" s="7"/>
      <c r="D407" s="7">
        <f>IF(ISNUMBER('APS (2019)'!D407)=TRUE,'APS (2019)'!D407,IF(ISNUMBER('APS (2018)'!D407)=TRUE,'APS (2018)'!D407,IF(ISNUMBER('APS (2017)'!D407)=TRUE,'APS (2017)'!D407,"Missing")))</f>
        <v>65500</v>
      </c>
      <c r="E407" s="7"/>
      <c r="F407" s="7">
        <f>IF(ISNUMBER('APS (2019)'!F407)=TRUE,'APS (2019)'!F407,IF(ISNUMBER('APS (2018)'!F407)=TRUE,'APS (2018)'!F407,IF(ISNUMBER('APS (2017)'!F407)=TRUE,'APS (2017)'!F407,"Missing")))</f>
        <v>1700</v>
      </c>
      <c r="G407" s="7"/>
      <c r="H407" s="7">
        <f>IF(ISNUMBER('APS (2019)'!H407)=TRUE,'APS (2019)'!H407,IF(ISNUMBER('APS (2018)'!H407)=TRUE,'APS (2018)'!H407,IF(ISNUMBER('APS (2017)'!H407)=TRUE,'APS (2017)'!H407,"Missing")))</f>
        <v>3000</v>
      </c>
      <c r="I407" s="7"/>
    </row>
    <row r="408" spans="1:9">
      <c r="A408" s="4" t="s">
        <v>414</v>
      </c>
      <c r="B408" s="7">
        <f>IF(ISNUMBER('APS (2019)'!B408)=TRUE,'APS (2019)'!B408,IF(ISNUMBER('APS (2018)'!B408)=TRUE,'APS (2018)'!B408,IF(ISNUMBER('APS (2017)'!B408)=TRUE,'APS (2017)'!B408,"Missing")))</f>
        <v>68900</v>
      </c>
      <c r="C408" s="7"/>
      <c r="D408" s="7">
        <f>IF(ISNUMBER('APS (2019)'!D408)=TRUE,'APS (2019)'!D408,IF(ISNUMBER('APS (2018)'!D408)=TRUE,'APS (2018)'!D408,IF(ISNUMBER('APS (2017)'!D408)=TRUE,'APS (2017)'!D408,"Missing")))</f>
        <v>60800</v>
      </c>
      <c r="E408" s="7"/>
      <c r="F408" s="7">
        <f>IF(ISNUMBER('APS (2019)'!F408)=TRUE,'APS (2019)'!F408,IF(ISNUMBER('APS (2018)'!F408)=TRUE,'APS (2018)'!F408,IF(ISNUMBER('APS (2017)'!F408)=TRUE,'APS (2017)'!F408,"Missing")))</f>
        <v>1400</v>
      </c>
      <c r="G408" s="7"/>
      <c r="H408" s="7">
        <f>IF(ISNUMBER('APS (2019)'!H408)=TRUE,'APS (2019)'!H408,IF(ISNUMBER('APS (2018)'!H408)=TRUE,'APS (2018)'!H408,IF(ISNUMBER('APS (2017)'!H408)=TRUE,'APS (2017)'!H408,"Missing")))</f>
        <v>3600</v>
      </c>
      <c r="I408" s="7"/>
    </row>
    <row r="409" spans="1:9">
      <c r="A409" s="4" t="s">
        <v>415</v>
      </c>
      <c r="B409" s="7">
        <f>IF(ISNUMBER('APS (2019)'!B409)=TRUE,'APS (2019)'!B409,IF(ISNUMBER('APS (2018)'!B409)=TRUE,'APS (2018)'!B409,IF(ISNUMBER('APS (2017)'!B409)=TRUE,'APS (2017)'!B409,"Missing")))</f>
        <v>61700</v>
      </c>
      <c r="C409" s="7"/>
      <c r="D409" s="7">
        <f>IF(ISNUMBER('APS (2019)'!D409)=TRUE,'APS (2019)'!D409,IF(ISNUMBER('APS (2018)'!D409)=TRUE,'APS (2018)'!D409,IF(ISNUMBER('APS (2017)'!D409)=TRUE,'APS (2017)'!D409,"Missing")))</f>
        <v>49900</v>
      </c>
      <c r="E409" s="7"/>
      <c r="F409" s="7">
        <f>IF(ISNUMBER('APS (2019)'!F409)=TRUE,'APS (2019)'!F409,IF(ISNUMBER('APS (2018)'!F409)=TRUE,'APS (2018)'!F409,IF(ISNUMBER('APS (2017)'!F409)=TRUE,'APS (2017)'!F409,"Missing")))</f>
        <v>1200</v>
      </c>
      <c r="G409" s="7"/>
      <c r="H409" s="7">
        <f>IF(ISNUMBER('APS (2019)'!H409)=TRUE,'APS (2019)'!H409,IF(ISNUMBER('APS (2018)'!H409)=TRUE,'APS (2018)'!H409,IF(ISNUMBER('APS (2017)'!H409)=TRUE,'APS (2017)'!H409,"Missing")))</f>
        <v>1300</v>
      </c>
      <c r="I409" s="7"/>
    </row>
    <row r="410" spans="1:9">
      <c r="A410" s="4" t="s">
        <v>416</v>
      </c>
      <c r="B410" s="7">
        <f>IF(ISNUMBER('APS (2019)'!B410)=TRUE,'APS (2019)'!B410,IF(ISNUMBER('APS (2018)'!B410)=TRUE,'APS (2018)'!B410,IF(ISNUMBER('APS (2017)'!B410)=TRUE,'APS (2017)'!B410,"Missing")))</f>
        <v>58800</v>
      </c>
      <c r="C410" s="7"/>
      <c r="D410" s="7">
        <f>IF(ISNUMBER('APS (2019)'!D410)=TRUE,'APS (2019)'!D410,IF(ISNUMBER('APS (2018)'!D410)=TRUE,'APS (2018)'!D410,IF(ISNUMBER('APS (2017)'!D410)=TRUE,'APS (2017)'!D410,"Missing")))</f>
        <v>46900</v>
      </c>
      <c r="E410" s="7"/>
      <c r="F410" s="7">
        <f>IF(ISNUMBER('APS (2019)'!F410)=TRUE,'APS (2019)'!F410,IF(ISNUMBER('APS (2018)'!F410)=TRUE,'APS (2018)'!F410,IF(ISNUMBER('APS (2017)'!F410)=TRUE,'APS (2017)'!F410,"Missing")))</f>
        <v>2100</v>
      </c>
      <c r="G410" s="7"/>
      <c r="H410" s="7">
        <f>IF(ISNUMBER('APS (2019)'!H410)=TRUE,'APS (2019)'!H410,IF(ISNUMBER('APS (2018)'!H410)=TRUE,'APS (2018)'!H410,IF(ISNUMBER('APS (2017)'!H410)=TRUE,'APS (2017)'!H410,"Missing")))</f>
        <v>3400</v>
      </c>
      <c r="I410" s="7"/>
    </row>
    <row r="411" spans="1:9">
      <c r="A411" s="4" t="s">
        <v>417</v>
      </c>
      <c r="B411" s="7">
        <f>IF(ISNUMBER('APS (2019)'!B411)=TRUE,'APS (2019)'!B411,IF(ISNUMBER('APS (2018)'!B411)=TRUE,'APS (2018)'!B411,IF(ISNUMBER('APS (2017)'!B411)=TRUE,'APS (2017)'!B411,"Missing")))</f>
        <v>63300</v>
      </c>
      <c r="C411" s="7"/>
      <c r="D411" s="7">
        <f>IF(ISNUMBER('APS (2019)'!D411)=TRUE,'APS (2019)'!D411,IF(ISNUMBER('APS (2018)'!D411)=TRUE,'APS (2018)'!D411,IF(ISNUMBER('APS (2017)'!D411)=TRUE,'APS (2017)'!D411,"Missing")))</f>
        <v>52500</v>
      </c>
      <c r="E411" s="7"/>
      <c r="F411" s="7">
        <f>IF(ISNUMBER('APS (2019)'!F411)=TRUE,'APS (2019)'!F411,IF(ISNUMBER('APS (2018)'!F411)=TRUE,'APS (2018)'!F411,IF(ISNUMBER('APS (2017)'!F411)=TRUE,'APS (2017)'!F411,"Missing")))</f>
        <v>2200</v>
      </c>
      <c r="G411" s="7"/>
      <c r="H411" s="7">
        <f>IF(ISNUMBER('APS (2019)'!H411)=TRUE,'APS (2019)'!H411,IF(ISNUMBER('APS (2018)'!H411)=TRUE,'APS (2018)'!H411,IF(ISNUMBER('APS (2017)'!H411)=TRUE,'APS (2017)'!H411,"Missing")))</f>
        <v>2900</v>
      </c>
      <c r="I411" s="7"/>
    </row>
    <row r="412" spans="1:9">
      <c r="A412" s="4" t="s">
        <v>418</v>
      </c>
      <c r="B412" s="7">
        <f>IF(ISNUMBER('APS (2019)'!B412)=TRUE,'APS (2019)'!B412,IF(ISNUMBER('APS (2018)'!B412)=TRUE,'APS (2018)'!B412,IF(ISNUMBER('APS (2017)'!B412)=TRUE,'APS (2017)'!B412,"Missing")))</f>
        <v>69300</v>
      </c>
      <c r="C412" s="7"/>
      <c r="D412" s="7">
        <f>IF(ISNUMBER('APS (2019)'!D412)=TRUE,'APS (2019)'!D412,IF(ISNUMBER('APS (2018)'!D412)=TRUE,'APS (2018)'!D412,IF(ISNUMBER('APS (2017)'!D412)=TRUE,'APS (2017)'!D412,"Missing")))</f>
        <v>61500</v>
      </c>
      <c r="E412" s="7"/>
      <c r="F412" s="7">
        <f>IF(ISNUMBER('APS (2019)'!F412)=TRUE,'APS (2019)'!F412,IF(ISNUMBER('APS (2018)'!F412)=TRUE,'APS (2018)'!F412,IF(ISNUMBER('APS (2017)'!F412)=TRUE,'APS (2017)'!F412,"Missing")))</f>
        <v>1300</v>
      </c>
      <c r="G412" s="7"/>
      <c r="H412" s="7">
        <f>IF(ISNUMBER('APS (2019)'!H412)=TRUE,'APS (2019)'!H412,IF(ISNUMBER('APS (2018)'!H412)=TRUE,'APS (2018)'!H412,IF(ISNUMBER('APS (2017)'!H412)=TRUE,'APS (2017)'!H412,"Missing")))</f>
        <v>2000</v>
      </c>
      <c r="I412" s="7"/>
    </row>
    <row r="413" spans="1:9">
      <c r="A413" s="4" t="s">
        <v>419</v>
      </c>
      <c r="B413" s="7">
        <f>IF(ISNUMBER('APS (2019)'!B413)=TRUE,'APS (2019)'!B413,IF(ISNUMBER('APS (2018)'!B413)=TRUE,'APS (2018)'!B413,IF(ISNUMBER('APS (2017)'!B413)=TRUE,'APS (2017)'!B413,"Missing")))</f>
        <v>63600</v>
      </c>
      <c r="C413" s="7"/>
      <c r="D413" s="7">
        <f>IF(ISNUMBER('APS (2019)'!D413)=TRUE,'APS (2019)'!D413,IF(ISNUMBER('APS (2018)'!D413)=TRUE,'APS (2018)'!D413,IF(ISNUMBER('APS (2017)'!D413)=TRUE,'APS (2017)'!D413,"Missing")))</f>
        <v>45900</v>
      </c>
      <c r="E413" s="7"/>
      <c r="F413" s="7">
        <f>IF(ISNUMBER('APS (2019)'!F413)=TRUE,'APS (2019)'!F413,IF(ISNUMBER('APS (2018)'!F413)=TRUE,'APS (2018)'!F413,IF(ISNUMBER('APS (2017)'!F413)=TRUE,'APS (2017)'!F413,"Missing")))</f>
        <v>3400</v>
      </c>
      <c r="G413" s="7"/>
      <c r="H413" s="7">
        <f>IF(ISNUMBER('APS (2019)'!H413)=TRUE,'APS (2019)'!H413,IF(ISNUMBER('APS (2018)'!H413)=TRUE,'APS (2018)'!H413,IF(ISNUMBER('APS (2017)'!H413)=TRUE,'APS (2017)'!H413,"Missing")))</f>
        <v>6100</v>
      </c>
      <c r="I413" s="7"/>
    </row>
    <row r="414" spans="1:9">
      <c r="A414" s="4" t="s">
        <v>420</v>
      </c>
      <c r="B414" s="7">
        <f>IF(ISNUMBER('APS (2019)'!B414)=TRUE,'APS (2019)'!B414,IF(ISNUMBER('APS (2018)'!B414)=TRUE,'APS (2018)'!B414,IF(ISNUMBER('APS (2017)'!B414)=TRUE,'APS (2017)'!B414,"Missing")))</f>
        <v>82700</v>
      </c>
      <c r="C414" s="7"/>
      <c r="D414" s="7">
        <f>IF(ISNUMBER('APS (2019)'!D414)=TRUE,'APS (2019)'!D414,IF(ISNUMBER('APS (2018)'!D414)=TRUE,'APS (2018)'!D414,IF(ISNUMBER('APS (2017)'!D414)=TRUE,'APS (2017)'!D414,"Missing")))</f>
        <v>67500</v>
      </c>
      <c r="E414" s="7"/>
      <c r="F414" s="7">
        <f>IF(ISNUMBER('APS (2019)'!F414)=TRUE,'APS (2019)'!F414,IF(ISNUMBER('APS (2018)'!F414)=TRUE,'APS (2018)'!F414,IF(ISNUMBER('APS (2017)'!F414)=TRUE,'APS (2017)'!F414,"Missing")))</f>
        <v>2500</v>
      </c>
      <c r="G414" s="7"/>
      <c r="H414" s="7">
        <f>IF(ISNUMBER('APS (2019)'!H414)=TRUE,'APS (2019)'!H414,IF(ISNUMBER('APS (2018)'!H414)=TRUE,'APS (2018)'!H414,IF(ISNUMBER('APS (2017)'!H414)=TRUE,'APS (2017)'!H414,"Missing")))</f>
        <v>3100</v>
      </c>
      <c r="I414" s="7"/>
    </row>
    <row r="415" spans="1:9">
      <c r="A415" s="4" t="s">
        <v>421</v>
      </c>
      <c r="B415" s="7">
        <f>IF(ISNUMBER('APS (2019)'!B415)=TRUE,'APS (2019)'!B415,IF(ISNUMBER('APS (2018)'!B415)=TRUE,'APS (2018)'!B415,IF(ISNUMBER('APS (2017)'!B415)=TRUE,'APS (2017)'!B415,"Missing")))</f>
        <v>68900</v>
      </c>
      <c r="C415" s="7"/>
      <c r="D415" s="7">
        <f>IF(ISNUMBER('APS (2019)'!D415)=TRUE,'APS (2019)'!D415,IF(ISNUMBER('APS (2018)'!D415)=TRUE,'APS (2018)'!D415,IF(ISNUMBER('APS (2017)'!D415)=TRUE,'APS (2017)'!D415,"Missing")))</f>
        <v>57100</v>
      </c>
      <c r="E415" s="7"/>
      <c r="F415" s="7">
        <f>IF(ISNUMBER('APS (2019)'!F415)=TRUE,'APS (2019)'!F415,IF(ISNUMBER('APS (2018)'!F415)=TRUE,'APS (2018)'!F415,IF(ISNUMBER('APS (2017)'!F415)=TRUE,'APS (2017)'!F415,"Missing")))</f>
        <v>1200</v>
      </c>
      <c r="G415" s="7"/>
      <c r="H415" s="7">
        <f>IF(ISNUMBER('APS (2019)'!H415)=TRUE,'APS (2019)'!H415,IF(ISNUMBER('APS (2018)'!H415)=TRUE,'APS (2018)'!H415,IF(ISNUMBER('APS (2017)'!H415)=TRUE,'APS (2017)'!H415,"Missing")))</f>
        <v>1700</v>
      </c>
      <c r="I415" s="7"/>
    </row>
    <row r="416" spans="1:9">
      <c r="A416" s="4" t="s">
        <v>422</v>
      </c>
      <c r="B416" s="7">
        <f>IF(ISNUMBER('APS (2019)'!B416)=TRUE,'APS (2019)'!B416,IF(ISNUMBER('APS (2018)'!B416)=TRUE,'APS (2018)'!B416,IF(ISNUMBER('APS (2017)'!B416)=TRUE,'APS (2017)'!B416,"Missing")))</f>
        <v>82300</v>
      </c>
      <c r="C416" s="7"/>
      <c r="D416" s="7">
        <f>IF(ISNUMBER('APS (2019)'!D416)=TRUE,'APS (2019)'!D416,IF(ISNUMBER('APS (2018)'!D416)=TRUE,'APS (2018)'!D416,IF(ISNUMBER('APS (2017)'!D416)=TRUE,'APS (2017)'!D416,"Missing")))</f>
        <v>57600</v>
      </c>
      <c r="E416" s="7"/>
      <c r="F416" s="7">
        <f>IF(ISNUMBER('APS (2019)'!F416)=TRUE,'APS (2019)'!F416,IF(ISNUMBER('APS (2018)'!F416)=TRUE,'APS (2018)'!F416,IF(ISNUMBER('APS (2017)'!F416)=TRUE,'APS (2017)'!F416,"Missing")))</f>
        <v>1800</v>
      </c>
      <c r="G416" s="7"/>
      <c r="H416" s="7">
        <f>IF(ISNUMBER('APS (2019)'!H416)=TRUE,'APS (2019)'!H416,IF(ISNUMBER('APS (2018)'!H416)=TRUE,'APS (2018)'!H416,IF(ISNUMBER('APS (2017)'!H416)=TRUE,'APS (2017)'!H416,"Missing")))</f>
        <v>4800</v>
      </c>
      <c r="I416" s="7"/>
    </row>
    <row r="417" spans="1:9">
      <c r="A417" s="4" t="s">
        <v>423</v>
      </c>
      <c r="B417" s="7">
        <f>IF(ISNUMBER('APS (2019)'!B417)=TRUE,'APS (2019)'!B417,IF(ISNUMBER('APS (2018)'!B417)=TRUE,'APS (2018)'!B417,IF(ISNUMBER('APS (2017)'!B417)=TRUE,'APS (2017)'!B417,"Missing")))</f>
        <v>53600</v>
      </c>
      <c r="C417" s="7"/>
      <c r="D417" s="7">
        <f>IF(ISNUMBER('APS (2019)'!D417)=TRUE,'APS (2019)'!D417,IF(ISNUMBER('APS (2018)'!D417)=TRUE,'APS (2018)'!D417,IF(ISNUMBER('APS (2017)'!D417)=TRUE,'APS (2017)'!D417,"Missing")))</f>
        <v>44400</v>
      </c>
      <c r="E417" s="7"/>
      <c r="F417" s="7">
        <f>IF(ISNUMBER('APS (2019)'!F417)=TRUE,'APS (2019)'!F417,IF(ISNUMBER('APS (2018)'!F417)=TRUE,'APS (2018)'!F417,IF(ISNUMBER('APS (2017)'!F417)=TRUE,'APS (2017)'!F417,"Missing")))</f>
        <v>1800</v>
      </c>
      <c r="G417" s="7"/>
      <c r="H417" s="7">
        <f>IF(ISNUMBER('APS (2019)'!H417)=TRUE,'APS (2019)'!H417,IF(ISNUMBER('APS (2018)'!H417)=TRUE,'APS (2018)'!H417,IF(ISNUMBER('APS (2017)'!H417)=TRUE,'APS (2017)'!H417,"Missing")))</f>
        <v>1900</v>
      </c>
      <c r="I417" s="7"/>
    </row>
    <row r="418" spans="1:9">
      <c r="A418" s="4" t="s">
        <v>424</v>
      </c>
      <c r="B418" s="7">
        <f>IF(ISNUMBER('APS (2019)'!B418)=TRUE,'APS (2019)'!B418,IF(ISNUMBER('APS (2018)'!B418)=TRUE,'APS (2018)'!B418,IF(ISNUMBER('APS (2017)'!B418)=TRUE,'APS (2017)'!B418,"Missing")))</f>
        <v>55100</v>
      </c>
      <c r="C418" s="7"/>
      <c r="D418" s="7">
        <f>IF(ISNUMBER('APS (2019)'!D418)=TRUE,'APS (2019)'!D418,IF(ISNUMBER('APS (2018)'!D418)=TRUE,'APS (2018)'!D418,IF(ISNUMBER('APS (2017)'!D418)=TRUE,'APS (2017)'!D418,"Missing")))</f>
        <v>42800</v>
      </c>
      <c r="E418" s="7"/>
      <c r="F418" s="7">
        <f>IF(ISNUMBER('APS (2019)'!F418)=TRUE,'APS (2019)'!F418,IF(ISNUMBER('APS (2018)'!F418)=TRUE,'APS (2018)'!F418,IF(ISNUMBER('APS (2017)'!F418)=TRUE,'APS (2017)'!F418,"Missing")))</f>
        <v>1200</v>
      </c>
      <c r="G418" s="7"/>
      <c r="H418" s="7">
        <f>IF(ISNUMBER('APS (2019)'!H418)=TRUE,'APS (2019)'!H418,IF(ISNUMBER('APS (2018)'!H418)=TRUE,'APS (2018)'!H418,IF(ISNUMBER('APS (2017)'!H418)=TRUE,'APS (2017)'!H418,"Missing")))</f>
        <v>3100</v>
      </c>
      <c r="I418" s="7"/>
    </row>
    <row r="419" spans="1:9">
      <c r="A419" s="4" t="s">
        <v>425</v>
      </c>
      <c r="B419" s="7">
        <f>IF(ISNUMBER('APS (2019)'!B419)=TRUE,'APS (2019)'!B419,IF(ISNUMBER('APS (2018)'!B419)=TRUE,'APS (2018)'!B419,IF(ISNUMBER('APS (2017)'!B419)=TRUE,'APS (2017)'!B419,"Missing")))</f>
        <v>60400</v>
      </c>
      <c r="C419" s="7"/>
      <c r="D419" s="7">
        <f>IF(ISNUMBER('APS (2019)'!D419)=TRUE,'APS (2019)'!D419,IF(ISNUMBER('APS (2018)'!D419)=TRUE,'APS (2018)'!D419,IF(ISNUMBER('APS (2017)'!D419)=TRUE,'APS (2017)'!D419,"Missing")))</f>
        <v>53200</v>
      </c>
      <c r="E419" s="7"/>
      <c r="F419" s="7">
        <f>IF(ISNUMBER('APS (2019)'!F419)=TRUE,'APS (2019)'!F419,IF(ISNUMBER('APS (2018)'!F419)=TRUE,'APS (2018)'!F419,IF(ISNUMBER('APS (2017)'!F419)=TRUE,'APS (2017)'!F419,"Missing")))</f>
        <v>2200</v>
      </c>
      <c r="G419" s="7"/>
      <c r="H419" s="7">
        <f>IF(ISNUMBER('APS (2019)'!H419)=TRUE,'APS (2019)'!H419,IF(ISNUMBER('APS (2018)'!H419)=TRUE,'APS (2018)'!H419,IF(ISNUMBER('APS (2017)'!H419)=TRUE,'APS (2017)'!H419,"Missing")))</f>
        <v>1900</v>
      </c>
      <c r="I419" s="7"/>
    </row>
    <row r="420" spans="1:9">
      <c r="A420" s="4" t="s">
        <v>426</v>
      </c>
      <c r="B420" s="7">
        <f>IF(ISNUMBER('APS (2019)'!B420)=TRUE,'APS (2019)'!B420,IF(ISNUMBER('APS (2018)'!B420)=TRUE,'APS (2018)'!B420,IF(ISNUMBER('APS (2017)'!B420)=TRUE,'APS (2017)'!B420,"Missing")))</f>
        <v>72400</v>
      </c>
      <c r="C420" s="7"/>
      <c r="D420" s="7">
        <f>IF(ISNUMBER('APS (2019)'!D420)=TRUE,'APS (2019)'!D420,IF(ISNUMBER('APS (2018)'!D420)=TRUE,'APS (2018)'!D420,IF(ISNUMBER('APS (2017)'!D420)=TRUE,'APS (2017)'!D420,"Missing")))</f>
        <v>57800</v>
      </c>
      <c r="E420" s="7"/>
      <c r="F420" s="7">
        <f>IF(ISNUMBER('APS (2019)'!F420)=TRUE,'APS (2019)'!F420,IF(ISNUMBER('APS (2018)'!F420)=TRUE,'APS (2018)'!F420,IF(ISNUMBER('APS (2017)'!F420)=TRUE,'APS (2017)'!F420,"Missing")))</f>
        <v>3100</v>
      </c>
      <c r="G420" s="7"/>
      <c r="H420" s="7">
        <f>IF(ISNUMBER('APS (2019)'!H420)=TRUE,'APS (2019)'!H420,IF(ISNUMBER('APS (2018)'!H420)=TRUE,'APS (2018)'!H420,IF(ISNUMBER('APS (2017)'!H420)=TRUE,'APS (2017)'!H420,"Missing")))</f>
        <v>3300</v>
      </c>
      <c r="I420" s="7"/>
    </row>
    <row r="421" spans="1:9">
      <c r="A421" s="4" t="s">
        <v>427</v>
      </c>
      <c r="B421" s="7">
        <f>IF(ISNUMBER('APS (2019)'!B421)=TRUE,'APS (2019)'!B421,IF(ISNUMBER('APS (2018)'!B421)=TRUE,'APS (2018)'!B421,IF(ISNUMBER('APS (2017)'!B421)=TRUE,'APS (2017)'!B421,"Missing")))</f>
        <v>69000</v>
      </c>
      <c r="C421" s="7"/>
      <c r="D421" s="7">
        <f>IF(ISNUMBER('APS (2019)'!D421)=TRUE,'APS (2019)'!D421,IF(ISNUMBER('APS (2018)'!D421)=TRUE,'APS (2018)'!D421,IF(ISNUMBER('APS (2017)'!D421)=TRUE,'APS (2017)'!D421,"Missing")))</f>
        <v>59600</v>
      </c>
      <c r="E421" s="7"/>
      <c r="F421" s="7">
        <f>IF(ISNUMBER('APS (2019)'!F421)=TRUE,'APS (2019)'!F421,IF(ISNUMBER('APS (2018)'!F421)=TRUE,'APS (2018)'!F421,IF(ISNUMBER('APS (2017)'!F421)=TRUE,'APS (2017)'!F421,"Missing")))</f>
        <v>1200</v>
      </c>
      <c r="G421" s="7"/>
      <c r="H421" s="7">
        <f>IF(ISNUMBER('APS (2019)'!H421)=TRUE,'APS (2019)'!H421,IF(ISNUMBER('APS (2018)'!H421)=TRUE,'APS (2018)'!H421,IF(ISNUMBER('APS (2017)'!H421)=TRUE,'APS (2017)'!H421,"Missing")))</f>
        <v>1700</v>
      </c>
      <c r="I421" s="7"/>
    </row>
    <row r="422" spans="1:9">
      <c r="A422" s="4" t="s">
        <v>428</v>
      </c>
      <c r="B422" s="7">
        <f>IF(ISNUMBER('APS (2019)'!B422)=TRUE,'APS (2019)'!B422,IF(ISNUMBER('APS (2018)'!B422)=TRUE,'APS (2018)'!B422,IF(ISNUMBER('APS (2017)'!B422)=TRUE,'APS (2017)'!B422,"Missing")))</f>
        <v>55100</v>
      </c>
      <c r="C422" s="7"/>
      <c r="D422" s="7">
        <f>IF(ISNUMBER('APS (2019)'!D422)=TRUE,'APS (2019)'!D422,IF(ISNUMBER('APS (2018)'!D422)=TRUE,'APS (2018)'!D422,IF(ISNUMBER('APS (2017)'!D422)=TRUE,'APS (2017)'!D422,"Missing")))</f>
        <v>46700</v>
      </c>
      <c r="E422" s="7"/>
      <c r="F422" s="7">
        <f>IF(ISNUMBER('APS (2019)'!F422)=TRUE,'APS (2019)'!F422,IF(ISNUMBER('APS (2018)'!F422)=TRUE,'APS (2018)'!F422,IF(ISNUMBER('APS (2017)'!F422)=TRUE,'APS (2017)'!F422,"Missing")))</f>
        <v>3000</v>
      </c>
      <c r="G422" s="7"/>
      <c r="H422" s="7">
        <f>IF(ISNUMBER('APS (2019)'!H422)=TRUE,'APS (2019)'!H422,IF(ISNUMBER('APS (2018)'!H422)=TRUE,'APS (2018)'!H422,IF(ISNUMBER('APS (2017)'!H422)=TRUE,'APS (2017)'!H422,"Missing")))</f>
        <v>1900</v>
      </c>
      <c r="I422" s="7"/>
    </row>
    <row r="423" spans="1:9">
      <c r="A423" s="4" t="s">
        <v>429</v>
      </c>
      <c r="B423" s="7">
        <f>IF(ISNUMBER('APS (2019)'!B423)=TRUE,'APS (2019)'!B423,IF(ISNUMBER('APS (2018)'!B423)=TRUE,'APS (2018)'!B423,IF(ISNUMBER('APS (2017)'!B423)=TRUE,'APS (2017)'!B423,"Missing")))</f>
        <v>57600</v>
      </c>
      <c r="C423" s="7"/>
      <c r="D423" s="7">
        <f>IF(ISNUMBER('APS (2019)'!D423)=TRUE,'APS (2019)'!D423,IF(ISNUMBER('APS (2018)'!D423)=TRUE,'APS (2018)'!D423,IF(ISNUMBER('APS (2017)'!D423)=TRUE,'APS (2017)'!D423,"Missing")))</f>
        <v>47900</v>
      </c>
      <c r="E423" s="7"/>
      <c r="F423" s="7">
        <f>IF(ISNUMBER('APS (2019)'!F423)=TRUE,'APS (2019)'!F423,IF(ISNUMBER('APS (2018)'!F423)=TRUE,'APS (2018)'!F423,IF(ISNUMBER('APS (2017)'!F423)=TRUE,'APS (2017)'!F423,"Missing")))</f>
        <v>2000</v>
      </c>
      <c r="G423" s="7"/>
      <c r="H423" s="7">
        <f>IF(ISNUMBER('APS (2019)'!H423)=TRUE,'APS (2019)'!H423,IF(ISNUMBER('APS (2018)'!H423)=TRUE,'APS (2018)'!H423,IF(ISNUMBER('APS (2017)'!H423)=TRUE,'APS (2017)'!H423,"Missing")))</f>
        <v>1700</v>
      </c>
      <c r="I423" s="7"/>
    </row>
    <row r="424" spans="1:9">
      <c r="A424" s="4" t="s">
        <v>430</v>
      </c>
      <c r="B424" s="7">
        <f>IF(ISNUMBER('APS (2019)'!B424)=TRUE,'APS (2019)'!B424,IF(ISNUMBER('APS (2018)'!B424)=TRUE,'APS (2018)'!B424,IF(ISNUMBER('APS (2017)'!B424)=TRUE,'APS (2017)'!B424,"Missing")))</f>
        <v>63500</v>
      </c>
      <c r="C424" s="7"/>
      <c r="D424" s="7">
        <f>IF(ISNUMBER('APS (2019)'!D424)=TRUE,'APS (2019)'!D424,IF(ISNUMBER('APS (2018)'!D424)=TRUE,'APS (2018)'!D424,IF(ISNUMBER('APS (2017)'!D424)=TRUE,'APS (2017)'!D424,"Missing")))</f>
        <v>48700</v>
      </c>
      <c r="E424" s="7"/>
      <c r="F424" s="7" t="str">
        <f>IF(ISNUMBER('APS (2019)'!F424)=TRUE,'APS (2019)'!F424,IF(ISNUMBER('APS (2018)'!F424)=TRUE,'APS (2018)'!F424,IF(ISNUMBER('APS (2017)'!F424)=TRUE,'APS (2017)'!F424,"Missing")))</f>
        <v>Missing</v>
      </c>
      <c r="G424" s="7"/>
      <c r="H424" s="7">
        <f>IF(ISNUMBER('APS (2019)'!H424)=TRUE,'APS (2019)'!H424,IF(ISNUMBER('APS (2018)'!H424)=TRUE,'APS (2018)'!H424,IF(ISNUMBER('APS (2017)'!H424)=TRUE,'APS (2017)'!H424,"Missing")))</f>
        <v>4700</v>
      </c>
      <c r="I424" s="7"/>
    </row>
    <row r="425" spans="1:9">
      <c r="A425" s="4" t="s">
        <v>431</v>
      </c>
      <c r="B425" s="7">
        <f>IF(ISNUMBER('APS (2019)'!B425)=TRUE,'APS (2019)'!B425,IF(ISNUMBER('APS (2018)'!B425)=TRUE,'APS (2018)'!B425,IF(ISNUMBER('APS (2017)'!B425)=TRUE,'APS (2017)'!B425,"Missing")))</f>
        <v>64700</v>
      </c>
      <c r="C425" s="7"/>
      <c r="D425" s="7">
        <f>IF(ISNUMBER('APS (2019)'!D425)=TRUE,'APS (2019)'!D425,IF(ISNUMBER('APS (2018)'!D425)=TRUE,'APS (2018)'!D425,IF(ISNUMBER('APS (2017)'!D425)=TRUE,'APS (2017)'!D425,"Missing")))</f>
        <v>54400</v>
      </c>
      <c r="E425" s="7"/>
      <c r="F425" s="7">
        <f>IF(ISNUMBER('APS (2019)'!F425)=TRUE,'APS (2019)'!F425,IF(ISNUMBER('APS (2018)'!F425)=TRUE,'APS (2018)'!F425,IF(ISNUMBER('APS (2017)'!F425)=TRUE,'APS (2017)'!F425,"Missing")))</f>
        <v>1800</v>
      </c>
      <c r="G425" s="7"/>
      <c r="H425" s="7">
        <f>IF(ISNUMBER('APS (2019)'!H425)=TRUE,'APS (2019)'!H425,IF(ISNUMBER('APS (2018)'!H425)=TRUE,'APS (2018)'!H425,IF(ISNUMBER('APS (2017)'!H425)=TRUE,'APS (2017)'!H425,"Missing")))</f>
        <v>2400</v>
      </c>
      <c r="I425" s="7"/>
    </row>
    <row r="426" spans="1:9">
      <c r="A426" s="4" t="s">
        <v>432</v>
      </c>
      <c r="B426" s="7">
        <f>IF(ISNUMBER('APS (2019)'!B426)=TRUE,'APS (2019)'!B426,IF(ISNUMBER('APS (2018)'!B426)=TRUE,'APS (2018)'!B426,IF(ISNUMBER('APS (2017)'!B426)=TRUE,'APS (2017)'!B426,"Missing")))</f>
        <v>64500</v>
      </c>
      <c r="C426" s="7"/>
      <c r="D426" s="7">
        <f>IF(ISNUMBER('APS (2019)'!D426)=TRUE,'APS (2019)'!D426,IF(ISNUMBER('APS (2018)'!D426)=TRUE,'APS (2018)'!D426,IF(ISNUMBER('APS (2017)'!D426)=TRUE,'APS (2017)'!D426,"Missing")))</f>
        <v>49100</v>
      </c>
      <c r="E426" s="7"/>
      <c r="F426" s="7">
        <f>IF(ISNUMBER('APS (2019)'!F426)=TRUE,'APS (2019)'!F426,IF(ISNUMBER('APS (2018)'!F426)=TRUE,'APS (2018)'!F426,IF(ISNUMBER('APS (2017)'!F426)=TRUE,'APS (2017)'!F426,"Missing")))</f>
        <v>1400</v>
      </c>
      <c r="G426" s="7"/>
      <c r="H426" s="7">
        <f>IF(ISNUMBER('APS (2019)'!H426)=TRUE,'APS (2019)'!H426,IF(ISNUMBER('APS (2018)'!H426)=TRUE,'APS (2018)'!H426,IF(ISNUMBER('APS (2017)'!H426)=TRUE,'APS (2017)'!H426,"Missing")))</f>
        <v>2100</v>
      </c>
      <c r="I426" s="7"/>
    </row>
    <row r="427" spans="1:9">
      <c r="A427" s="4" t="s">
        <v>433</v>
      </c>
      <c r="B427" s="7">
        <f>IF(ISNUMBER('APS (2019)'!B427)=TRUE,'APS (2019)'!B427,IF(ISNUMBER('APS (2018)'!B427)=TRUE,'APS (2018)'!B427,IF(ISNUMBER('APS (2017)'!B427)=TRUE,'APS (2017)'!B427,"Missing")))</f>
        <v>71500</v>
      </c>
      <c r="C427" s="7"/>
      <c r="D427" s="7">
        <f>IF(ISNUMBER('APS (2019)'!D427)=TRUE,'APS (2019)'!D427,IF(ISNUMBER('APS (2018)'!D427)=TRUE,'APS (2018)'!D427,IF(ISNUMBER('APS (2017)'!D427)=TRUE,'APS (2017)'!D427,"Missing")))</f>
        <v>59100</v>
      </c>
      <c r="E427" s="7"/>
      <c r="F427" s="7">
        <f>IF(ISNUMBER('APS (2019)'!F427)=TRUE,'APS (2019)'!F427,IF(ISNUMBER('APS (2018)'!F427)=TRUE,'APS (2018)'!F427,IF(ISNUMBER('APS (2017)'!F427)=TRUE,'APS (2017)'!F427,"Missing")))</f>
        <v>2500</v>
      </c>
      <c r="G427" s="7"/>
      <c r="H427" s="7">
        <f>IF(ISNUMBER('APS (2019)'!H427)=TRUE,'APS (2019)'!H427,IF(ISNUMBER('APS (2018)'!H427)=TRUE,'APS (2018)'!H427,IF(ISNUMBER('APS (2017)'!H427)=TRUE,'APS (2017)'!H427,"Missing")))</f>
        <v>3700</v>
      </c>
      <c r="I427" s="7"/>
    </row>
    <row r="428" spans="1:9">
      <c r="A428" s="4" t="s">
        <v>434</v>
      </c>
      <c r="B428" s="7">
        <f>IF(ISNUMBER('APS (2019)'!B428)=TRUE,'APS (2019)'!B428,IF(ISNUMBER('APS (2018)'!B428)=TRUE,'APS (2018)'!B428,IF(ISNUMBER('APS (2017)'!B428)=TRUE,'APS (2017)'!B428,"Missing")))</f>
        <v>61900</v>
      </c>
      <c r="C428" s="7"/>
      <c r="D428" s="7">
        <f>IF(ISNUMBER('APS (2019)'!D428)=TRUE,'APS (2019)'!D428,IF(ISNUMBER('APS (2018)'!D428)=TRUE,'APS (2018)'!D428,IF(ISNUMBER('APS (2017)'!D428)=TRUE,'APS (2017)'!D428,"Missing")))</f>
        <v>53400</v>
      </c>
      <c r="E428" s="7"/>
      <c r="F428" s="7">
        <f>IF(ISNUMBER('APS (2019)'!F428)=TRUE,'APS (2019)'!F428,IF(ISNUMBER('APS (2018)'!F428)=TRUE,'APS (2018)'!F428,IF(ISNUMBER('APS (2017)'!F428)=TRUE,'APS (2017)'!F428,"Missing")))</f>
        <v>1500</v>
      </c>
      <c r="G428" s="7"/>
      <c r="H428" s="7">
        <f>IF(ISNUMBER('APS (2019)'!H428)=TRUE,'APS (2019)'!H428,IF(ISNUMBER('APS (2018)'!H428)=TRUE,'APS (2018)'!H428,IF(ISNUMBER('APS (2017)'!H428)=TRUE,'APS (2017)'!H428,"Missing")))</f>
        <v>2800</v>
      </c>
      <c r="I428" s="7"/>
    </row>
    <row r="429" spans="1:9">
      <c r="A429" s="4" t="s">
        <v>435</v>
      </c>
      <c r="B429" s="7">
        <f>IF(ISNUMBER('APS (2019)'!B429)=TRUE,'APS (2019)'!B429,IF(ISNUMBER('APS (2018)'!B429)=TRUE,'APS (2018)'!B429,IF(ISNUMBER('APS (2017)'!B429)=TRUE,'APS (2017)'!B429,"Missing")))</f>
        <v>68200</v>
      </c>
      <c r="C429" s="7"/>
      <c r="D429" s="7">
        <f>IF(ISNUMBER('APS (2019)'!D429)=TRUE,'APS (2019)'!D429,IF(ISNUMBER('APS (2018)'!D429)=TRUE,'APS (2018)'!D429,IF(ISNUMBER('APS (2017)'!D429)=TRUE,'APS (2017)'!D429,"Missing")))</f>
        <v>52100</v>
      </c>
      <c r="E429" s="7"/>
      <c r="F429" s="7">
        <f>IF(ISNUMBER('APS (2019)'!F429)=TRUE,'APS (2019)'!F429,IF(ISNUMBER('APS (2018)'!F429)=TRUE,'APS (2018)'!F429,IF(ISNUMBER('APS (2017)'!F429)=TRUE,'APS (2017)'!F429,"Missing")))</f>
        <v>1800</v>
      </c>
      <c r="G429" s="7"/>
      <c r="H429" s="7">
        <f>IF(ISNUMBER('APS (2019)'!H429)=TRUE,'APS (2019)'!H429,IF(ISNUMBER('APS (2018)'!H429)=TRUE,'APS (2018)'!H429,IF(ISNUMBER('APS (2017)'!H429)=TRUE,'APS (2017)'!H429,"Missing")))</f>
        <v>4100</v>
      </c>
      <c r="I429" s="7"/>
    </row>
    <row r="430" spans="1:9">
      <c r="A430" s="4" t="s">
        <v>436</v>
      </c>
      <c r="B430" s="7">
        <f>IF(ISNUMBER('APS (2019)'!B430)=TRUE,'APS (2019)'!B430,IF(ISNUMBER('APS (2018)'!B430)=TRUE,'APS (2018)'!B430,IF(ISNUMBER('APS (2017)'!B430)=TRUE,'APS (2017)'!B430,"Missing")))</f>
        <v>62400</v>
      </c>
      <c r="C430" s="7"/>
      <c r="D430" s="7">
        <f>IF(ISNUMBER('APS (2019)'!D430)=TRUE,'APS (2019)'!D430,IF(ISNUMBER('APS (2018)'!D430)=TRUE,'APS (2018)'!D430,IF(ISNUMBER('APS (2017)'!D430)=TRUE,'APS (2017)'!D430,"Missing")))</f>
        <v>51600</v>
      </c>
      <c r="E430" s="7"/>
      <c r="F430" s="7" t="str">
        <f>IF(ISNUMBER('APS (2019)'!F430)=TRUE,'APS (2019)'!F430,IF(ISNUMBER('APS (2018)'!F430)=TRUE,'APS (2018)'!F430,IF(ISNUMBER('APS (2017)'!F430)=TRUE,'APS (2017)'!F430,"Missing")))</f>
        <v>Missing</v>
      </c>
      <c r="G430" s="7"/>
      <c r="H430" s="7">
        <f>IF(ISNUMBER('APS (2019)'!H430)=TRUE,'APS (2019)'!H430,IF(ISNUMBER('APS (2018)'!H430)=TRUE,'APS (2018)'!H430,IF(ISNUMBER('APS (2017)'!H430)=TRUE,'APS (2017)'!H430,"Missing")))</f>
        <v>2300</v>
      </c>
      <c r="I430" s="7"/>
    </row>
    <row r="431" spans="1:9">
      <c r="A431" s="4" t="s">
        <v>437</v>
      </c>
      <c r="B431" s="7">
        <f>IF(ISNUMBER('APS (2019)'!B431)=TRUE,'APS (2019)'!B431,IF(ISNUMBER('APS (2018)'!B431)=TRUE,'APS (2018)'!B431,IF(ISNUMBER('APS (2017)'!B431)=TRUE,'APS (2017)'!B431,"Missing")))</f>
        <v>52700</v>
      </c>
      <c r="C431" s="7"/>
      <c r="D431" s="7">
        <f>IF(ISNUMBER('APS (2019)'!D431)=TRUE,'APS (2019)'!D431,IF(ISNUMBER('APS (2018)'!D431)=TRUE,'APS (2018)'!D431,IF(ISNUMBER('APS (2017)'!D431)=TRUE,'APS (2017)'!D431,"Missing")))</f>
        <v>45800</v>
      </c>
      <c r="E431" s="7"/>
      <c r="F431" s="7">
        <f>IF(ISNUMBER('APS (2019)'!F431)=TRUE,'APS (2019)'!F431,IF(ISNUMBER('APS (2018)'!F431)=TRUE,'APS (2018)'!F431,IF(ISNUMBER('APS (2017)'!F431)=TRUE,'APS (2017)'!F431,"Missing")))</f>
        <v>2800</v>
      </c>
      <c r="G431" s="7"/>
      <c r="H431" s="7">
        <f>IF(ISNUMBER('APS (2019)'!H431)=TRUE,'APS (2019)'!H431,IF(ISNUMBER('APS (2018)'!H431)=TRUE,'APS (2018)'!H431,IF(ISNUMBER('APS (2017)'!H431)=TRUE,'APS (2017)'!H431,"Missing")))</f>
        <v>3900</v>
      </c>
      <c r="I431" s="7"/>
    </row>
    <row r="432" spans="1:9">
      <c r="A432" s="4" t="s">
        <v>438</v>
      </c>
      <c r="B432" s="7">
        <f>IF(ISNUMBER('APS (2019)'!B432)=TRUE,'APS (2019)'!B432,IF(ISNUMBER('APS (2018)'!B432)=TRUE,'APS (2018)'!B432,IF(ISNUMBER('APS (2017)'!B432)=TRUE,'APS (2017)'!B432,"Missing")))</f>
        <v>65100</v>
      </c>
      <c r="C432" s="7"/>
      <c r="D432" s="7">
        <f>IF(ISNUMBER('APS (2019)'!D432)=TRUE,'APS (2019)'!D432,IF(ISNUMBER('APS (2018)'!D432)=TRUE,'APS (2018)'!D432,IF(ISNUMBER('APS (2017)'!D432)=TRUE,'APS (2017)'!D432,"Missing")))</f>
        <v>53700</v>
      </c>
      <c r="E432" s="7"/>
      <c r="F432" s="7">
        <f>IF(ISNUMBER('APS (2019)'!F432)=TRUE,'APS (2019)'!F432,IF(ISNUMBER('APS (2018)'!F432)=TRUE,'APS (2018)'!F432,IF(ISNUMBER('APS (2017)'!F432)=TRUE,'APS (2017)'!F432,"Missing")))</f>
        <v>2400</v>
      </c>
      <c r="G432" s="7"/>
      <c r="H432" s="7">
        <f>IF(ISNUMBER('APS (2019)'!H432)=TRUE,'APS (2019)'!H432,IF(ISNUMBER('APS (2018)'!H432)=TRUE,'APS (2018)'!H432,IF(ISNUMBER('APS (2017)'!H432)=TRUE,'APS (2017)'!H432,"Missing")))</f>
        <v>3600</v>
      </c>
      <c r="I432" s="7"/>
    </row>
    <row r="433" spans="1:9">
      <c r="A433" s="4" t="s">
        <v>439</v>
      </c>
      <c r="B433" s="7">
        <f>IF(ISNUMBER('APS (2019)'!B433)=TRUE,'APS (2019)'!B433,IF(ISNUMBER('APS (2018)'!B433)=TRUE,'APS (2018)'!B433,IF(ISNUMBER('APS (2017)'!B433)=TRUE,'APS (2017)'!B433,"Missing")))</f>
        <v>71500</v>
      </c>
      <c r="C433" s="7"/>
      <c r="D433" s="7">
        <f>IF(ISNUMBER('APS (2019)'!D433)=TRUE,'APS (2019)'!D433,IF(ISNUMBER('APS (2018)'!D433)=TRUE,'APS (2018)'!D433,IF(ISNUMBER('APS (2017)'!D433)=TRUE,'APS (2017)'!D433,"Missing")))</f>
        <v>60200</v>
      </c>
      <c r="E433" s="7"/>
      <c r="F433" s="7">
        <f>IF(ISNUMBER('APS (2019)'!F433)=TRUE,'APS (2019)'!F433,IF(ISNUMBER('APS (2018)'!F433)=TRUE,'APS (2018)'!F433,IF(ISNUMBER('APS (2017)'!F433)=TRUE,'APS (2017)'!F433,"Missing")))</f>
        <v>2500</v>
      </c>
      <c r="G433" s="7"/>
      <c r="H433" s="7">
        <f>IF(ISNUMBER('APS (2019)'!H433)=TRUE,'APS (2019)'!H433,IF(ISNUMBER('APS (2018)'!H433)=TRUE,'APS (2018)'!H433,IF(ISNUMBER('APS (2017)'!H433)=TRUE,'APS (2017)'!H433,"Missing")))</f>
        <v>2300</v>
      </c>
      <c r="I433" s="7"/>
    </row>
    <row r="434" spans="1:9">
      <c r="A434" s="4" t="s">
        <v>440</v>
      </c>
      <c r="B434" s="7">
        <f>IF(ISNUMBER('APS (2019)'!B434)=TRUE,'APS (2019)'!B434,IF(ISNUMBER('APS (2018)'!B434)=TRUE,'APS (2018)'!B434,IF(ISNUMBER('APS (2017)'!B434)=TRUE,'APS (2017)'!B434,"Missing")))</f>
        <v>62100</v>
      </c>
      <c r="C434" s="7"/>
      <c r="D434" s="7">
        <f>IF(ISNUMBER('APS (2019)'!D434)=TRUE,'APS (2019)'!D434,IF(ISNUMBER('APS (2018)'!D434)=TRUE,'APS (2018)'!D434,IF(ISNUMBER('APS (2017)'!D434)=TRUE,'APS (2017)'!D434,"Missing")))</f>
        <v>50100</v>
      </c>
      <c r="E434" s="7"/>
      <c r="F434" s="7">
        <f>IF(ISNUMBER('APS (2019)'!F434)=TRUE,'APS (2019)'!F434,IF(ISNUMBER('APS (2018)'!F434)=TRUE,'APS (2018)'!F434,IF(ISNUMBER('APS (2017)'!F434)=TRUE,'APS (2017)'!F434,"Missing")))</f>
        <v>2100</v>
      </c>
      <c r="G434" s="7"/>
      <c r="H434" s="7">
        <f>IF(ISNUMBER('APS (2019)'!H434)=TRUE,'APS (2019)'!H434,IF(ISNUMBER('APS (2018)'!H434)=TRUE,'APS (2018)'!H434,IF(ISNUMBER('APS (2017)'!H434)=TRUE,'APS (2017)'!H434,"Missing")))</f>
        <v>3300</v>
      </c>
      <c r="I434" s="7"/>
    </row>
    <row r="435" spans="1:9">
      <c r="A435" s="4" t="s">
        <v>441</v>
      </c>
      <c r="B435" s="7">
        <f>IF(ISNUMBER('APS (2019)'!B435)=TRUE,'APS (2019)'!B435,IF(ISNUMBER('APS (2018)'!B435)=TRUE,'APS (2018)'!B435,IF(ISNUMBER('APS (2017)'!B435)=TRUE,'APS (2017)'!B435,"Missing")))</f>
        <v>67000</v>
      </c>
      <c r="C435" s="7"/>
      <c r="D435" s="7">
        <f>IF(ISNUMBER('APS (2019)'!D435)=TRUE,'APS (2019)'!D435,IF(ISNUMBER('APS (2018)'!D435)=TRUE,'APS (2018)'!D435,IF(ISNUMBER('APS (2017)'!D435)=TRUE,'APS (2017)'!D435,"Missing")))</f>
        <v>57600</v>
      </c>
      <c r="E435" s="7"/>
      <c r="F435" s="7">
        <f>IF(ISNUMBER('APS (2019)'!F435)=TRUE,'APS (2019)'!F435,IF(ISNUMBER('APS (2018)'!F435)=TRUE,'APS (2018)'!F435,IF(ISNUMBER('APS (2017)'!F435)=TRUE,'APS (2017)'!F435,"Missing")))</f>
        <v>3900</v>
      </c>
      <c r="G435" s="7"/>
      <c r="H435" s="7">
        <f>IF(ISNUMBER('APS (2019)'!H435)=TRUE,'APS (2019)'!H435,IF(ISNUMBER('APS (2018)'!H435)=TRUE,'APS (2018)'!H435,IF(ISNUMBER('APS (2017)'!H435)=TRUE,'APS (2017)'!H435,"Missing")))</f>
        <v>7800</v>
      </c>
      <c r="I435" s="7"/>
    </row>
    <row r="436" spans="1:9">
      <c r="A436" s="4" t="s">
        <v>442</v>
      </c>
      <c r="B436" s="7">
        <f>IF(ISNUMBER('APS (2019)'!B436)=TRUE,'APS (2019)'!B436,IF(ISNUMBER('APS (2018)'!B436)=TRUE,'APS (2018)'!B436,IF(ISNUMBER('APS (2017)'!B436)=TRUE,'APS (2017)'!B436,"Missing")))</f>
        <v>69100</v>
      </c>
      <c r="C436" s="7"/>
      <c r="D436" s="7">
        <f>IF(ISNUMBER('APS (2019)'!D436)=TRUE,'APS (2019)'!D436,IF(ISNUMBER('APS (2018)'!D436)=TRUE,'APS (2018)'!D436,IF(ISNUMBER('APS (2017)'!D436)=TRUE,'APS (2017)'!D436,"Missing")))</f>
        <v>58800</v>
      </c>
      <c r="E436" s="7"/>
      <c r="F436" s="7">
        <f>IF(ISNUMBER('APS (2019)'!F436)=TRUE,'APS (2019)'!F436,IF(ISNUMBER('APS (2018)'!F436)=TRUE,'APS (2018)'!F436,IF(ISNUMBER('APS (2017)'!F436)=TRUE,'APS (2017)'!F436,"Missing")))</f>
        <v>2200</v>
      </c>
      <c r="G436" s="7"/>
      <c r="H436" s="7">
        <f>IF(ISNUMBER('APS (2019)'!H436)=TRUE,'APS (2019)'!H436,IF(ISNUMBER('APS (2018)'!H436)=TRUE,'APS (2018)'!H436,IF(ISNUMBER('APS (2017)'!H436)=TRUE,'APS (2017)'!H436,"Missing")))</f>
        <v>5400</v>
      </c>
      <c r="I436" s="7"/>
    </row>
    <row r="437" spans="1:9">
      <c r="A437" s="4" t="s">
        <v>443</v>
      </c>
      <c r="B437" s="7">
        <f>IF(ISNUMBER('APS (2019)'!B437)=TRUE,'APS (2019)'!B437,IF(ISNUMBER('APS (2018)'!B437)=TRUE,'APS (2018)'!B437,IF(ISNUMBER('APS (2017)'!B437)=TRUE,'APS (2017)'!B437,"Missing")))</f>
        <v>68400</v>
      </c>
      <c r="C437" s="7"/>
      <c r="D437" s="7">
        <f>IF(ISNUMBER('APS (2019)'!D437)=TRUE,'APS (2019)'!D437,IF(ISNUMBER('APS (2018)'!D437)=TRUE,'APS (2018)'!D437,IF(ISNUMBER('APS (2017)'!D437)=TRUE,'APS (2017)'!D437,"Missing")))</f>
        <v>52000</v>
      </c>
      <c r="E437" s="7"/>
      <c r="F437" s="7">
        <f>IF(ISNUMBER('APS (2019)'!F437)=TRUE,'APS (2019)'!F437,IF(ISNUMBER('APS (2018)'!F437)=TRUE,'APS (2018)'!F437,IF(ISNUMBER('APS (2017)'!F437)=TRUE,'APS (2017)'!F437,"Missing")))</f>
        <v>2000</v>
      </c>
      <c r="G437" s="7"/>
      <c r="H437" s="7">
        <f>IF(ISNUMBER('APS (2019)'!H437)=TRUE,'APS (2019)'!H437,IF(ISNUMBER('APS (2018)'!H437)=TRUE,'APS (2018)'!H437,IF(ISNUMBER('APS (2017)'!H437)=TRUE,'APS (2017)'!H437,"Missing")))</f>
        <v>3700</v>
      </c>
      <c r="I437" s="7"/>
    </row>
    <row r="438" spans="1:9">
      <c r="A438" s="4" t="s">
        <v>444</v>
      </c>
      <c r="B438" s="7">
        <f>IF(ISNUMBER('APS (2019)'!B438)=TRUE,'APS (2019)'!B438,IF(ISNUMBER('APS (2018)'!B438)=TRUE,'APS (2018)'!B438,IF(ISNUMBER('APS (2017)'!B438)=TRUE,'APS (2017)'!B438,"Missing")))</f>
        <v>59000</v>
      </c>
      <c r="C438" s="7"/>
      <c r="D438" s="7">
        <f>IF(ISNUMBER('APS (2019)'!D438)=TRUE,'APS (2019)'!D438,IF(ISNUMBER('APS (2018)'!D438)=TRUE,'APS (2018)'!D438,IF(ISNUMBER('APS (2017)'!D438)=TRUE,'APS (2017)'!D438,"Missing")))</f>
        <v>45200</v>
      </c>
      <c r="E438" s="7"/>
      <c r="F438" s="7">
        <f>IF(ISNUMBER('APS (2019)'!F438)=TRUE,'APS (2019)'!F438,IF(ISNUMBER('APS (2018)'!F438)=TRUE,'APS (2018)'!F438,IF(ISNUMBER('APS (2017)'!F438)=TRUE,'APS (2017)'!F438,"Missing")))</f>
        <v>2000</v>
      </c>
      <c r="G438" s="7"/>
      <c r="H438" s="7">
        <f>IF(ISNUMBER('APS (2019)'!H438)=TRUE,'APS (2019)'!H438,IF(ISNUMBER('APS (2018)'!H438)=TRUE,'APS (2018)'!H438,IF(ISNUMBER('APS (2017)'!H438)=TRUE,'APS (2017)'!H438,"Missing")))</f>
        <v>5400</v>
      </c>
      <c r="I438" s="7"/>
    </row>
    <row r="439" spans="1:9">
      <c r="A439" s="4" t="s">
        <v>445</v>
      </c>
      <c r="B439" s="7">
        <f>IF(ISNUMBER('APS (2019)'!B439)=TRUE,'APS (2019)'!B439,IF(ISNUMBER('APS (2018)'!B439)=TRUE,'APS (2018)'!B439,IF(ISNUMBER('APS (2017)'!B439)=TRUE,'APS (2017)'!B439,"Missing")))</f>
        <v>56200</v>
      </c>
      <c r="C439" s="7"/>
      <c r="D439" s="7">
        <f>IF(ISNUMBER('APS (2019)'!D439)=TRUE,'APS (2019)'!D439,IF(ISNUMBER('APS (2018)'!D439)=TRUE,'APS (2018)'!D439,IF(ISNUMBER('APS (2017)'!D439)=TRUE,'APS (2017)'!D439,"Missing")))</f>
        <v>46300</v>
      </c>
      <c r="E439" s="7"/>
      <c r="F439" s="7">
        <f>IF(ISNUMBER('APS (2019)'!F439)=TRUE,'APS (2019)'!F439,IF(ISNUMBER('APS (2018)'!F439)=TRUE,'APS (2018)'!F439,IF(ISNUMBER('APS (2017)'!F439)=TRUE,'APS (2017)'!F439,"Missing")))</f>
        <v>1200</v>
      </c>
      <c r="G439" s="7"/>
      <c r="H439" s="7">
        <f>IF(ISNUMBER('APS (2019)'!H439)=TRUE,'APS (2019)'!H439,IF(ISNUMBER('APS (2018)'!H439)=TRUE,'APS (2018)'!H439,IF(ISNUMBER('APS (2017)'!H439)=TRUE,'APS (2017)'!H439,"Missing")))</f>
        <v>1800</v>
      </c>
      <c r="I439" s="7"/>
    </row>
    <row r="440" spans="1:9">
      <c r="A440" s="4" t="s">
        <v>446</v>
      </c>
      <c r="B440" s="7">
        <f>IF(ISNUMBER('APS (2019)'!B440)=TRUE,'APS (2019)'!B440,IF(ISNUMBER('APS (2018)'!B440)=TRUE,'APS (2018)'!B440,IF(ISNUMBER('APS (2017)'!B440)=TRUE,'APS (2017)'!B440,"Missing")))</f>
        <v>64300</v>
      </c>
      <c r="C440" s="7"/>
      <c r="D440" s="7">
        <f>IF(ISNUMBER('APS (2019)'!D440)=TRUE,'APS (2019)'!D440,IF(ISNUMBER('APS (2018)'!D440)=TRUE,'APS (2018)'!D440,IF(ISNUMBER('APS (2017)'!D440)=TRUE,'APS (2017)'!D440,"Missing")))</f>
        <v>52500</v>
      </c>
      <c r="E440" s="7"/>
      <c r="F440" s="7">
        <f>IF(ISNUMBER('APS (2019)'!F440)=TRUE,'APS (2019)'!F440,IF(ISNUMBER('APS (2018)'!F440)=TRUE,'APS (2018)'!F440,IF(ISNUMBER('APS (2017)'!F440)=TRUE,'APS (2017)'!F440,"Missing")))</f>
        <v>1600</v>
      </c>
      <c r="G440" s="7"/>
      <c r="H440" s="7">
        <f>IF(ISNUMBER('APS (2019)'!H440)=TRUE,'APS (2019)'!H440,IF(ISNUMBER('APS (2018)'!H440)=TRUE,'APS (2018)'!H440,IF(ISNUMBER('APS (2017)'!H440)=TRUE,'APS (2017)'!H440,"Missing")))</f>
        <v>3600</v>
      </c>
      <c r="I440" s="7"/>
    </row>
    <row r="441" spans="1:9">
      <c r="A441" s="4" t="s">
        <v>447</v>
      </c>
      <c r="B441" s="7">
        <f>IF(ISNUMBER('APS (2019)'!B441)=TRUE,'APS (2019)'!B441,IF(ISNUMBER('APS (2018)'!B441)=TRUE,'APS (2018)'!B441,IF(ISNUMBER('APS (2017)'!B441)=TRUE,'APS (2017)'!B441,"Missing")))</f>
        <v>71600</v>
      </c>
      <c r="C441" s="7"/>
      <c r="D441" s="7">
        <f>IF(ISNUMBER('APS (2019)'!D441)=TRUE,'APS (2019)'!D441,IF(ISNUMBER('APS (2018)'!D441)=TRUE,'APS (2018)'!D441,IF(ISNUMBER('APS (2017)'!D441)=TRUE,'APS (2017)'!D441,"Missing")))</f>
        <v>56400</v>
      </c>
      <c r="E441" s="7"/>
      <c r="F441" s="7">
        <f>IF(ISNUMBER('APS (2019)'!F441)=TRUE,'APS (2019)'!F441,IF(ISNUMBER('APS (2018)'!F441)=TRUE,'APS (2018)'!F441,IF(ISNUMBER('APS (2017)'!F441)=TRUE,'APS (2017)'!F441,"Missing")))</f>
        <v>1500</v>
      </c>
      <c r="G441" s="7"/>
      <c r="H441" s="7">
        <f>IF(ISNUMBER('APS (2019)'!H441)=TRUE,'APS (2019)'!H441,IF(ISNUMBER('APS (2018)'!H441)=TRUE,'APS (2018)'!H441,IF(ISNUMBER('APS (2017)'!H441)=TRUE,'APS (2017)'!H441,"Missing")))</f>
        <v>3700</v>
      </c>
      <c r="I441" s="7"/>
    </row>
    <row r="442" spans="1:9">
      <c r="A442" s="4" t="s">
        <v>448</v>
      </c>
      <c r="B442" s="7">
        <f>IF(ISNUMBER('APS (2019)'!B442)=TRUE,'APS (2019)'!B442,IF(ISNUMBER('APS (2018)'!B442)=TRUE,'APS (2018)'!B442,IF(ISNUMBER('APS (2017)'!B442)=TRUE,'APS (2017)'!B442,"Missing")))</f>
        <v>76600</v>
      </c>
      <c r="C442" s="7"/>
      <c r="D442" s="7">
        <f>IF(ISNUMBER('APS (2019)'!D442)=TRUE,'APS (2019)'!D442,IF(ISNUMBER('APS (2018)'!D442)=TRUE,'APS (2018)'!D442,IF(ISNUMBER('APS (2017)'!D442)=TRUE,'APS (2017)'!D442,"Missing")))</f>
        <v>57100</v>
      </c>
      <c r="E442" s="7"/>
      <c r="F442" s="7">
        <f>IF(ISNUMBER('APS (2019)'!F442)=TRUE,'APS (2019)'!F442,IF(ISNUMBER('APS (2018)'!F442)=TRUE,'APS (2018)'!F442,IF(ISNUMBER('APS (2017)'!F442)=TRUE,'APS (2017)'!F442,"Missing")))</f>
        <v>2600</v>
      </c>
      <c r="G442" s="7"/>
      <c r="H442" s="7">
        <f>IF(ISNUMBER('APS (2019)'!H442)=TRUE,'APS (2019)'!H442,IF(ISNUMBER('APS (2018)'!H442)=TRUE,'APS (2018)'!H442,IF(ISNUMBER('APS (2017)'!H442)=TRUE,'APS (2017)'!H442,"Missing")))</f>
        <v>8200</v>
      </c>
      <c r="I442" s="7"/>
    </row>
    <row r="443" spans="1:9">
      <c r="A443" s="4" t="s">
        <v>449</v>
      </c>
      <c r="B443" s="7">
        <f>IF(ISNUMBER('APS (2019)'!B443)=TRUE,'APS (2019)'!B443,IF(ISNUMBER('APS (2018)'!B443)=TRUE,'APS (2018)'!B443,IF(ISNUMBER('APS (2017)'!B443)=TRUE,'APS (2017)'!B443,"Missing")))</f>
        <v>56000</v>
      </c>
      <c r="C443" s="7"/>
      <c r="D443" s="7">
        <f>IF(ISNUMBER('APS (2019)'!D443)=TRUE,'APS (2019)'!D443,IF(ISNUMBER('APS (2018)'!D443)=TRUE,'APS (2018)'!D443,IF(ISNUMBER('APS (2017)'!D443)=TRUE,'APS (2017)'!D443,"Missing")))</f>
        <v>44200</v>
      </c>
      <c r="E443" s="7"/>
      <c r="F443" s="7">
        <f>IF(ISNUMBER('APS (2019)'!F443)=TRUE,'APS (2019)'!F443,IF(ISNUMBER('APS (2018)'!F443)=TRUE,'APS (2018)'!F443,IF(ISNUMBER('APS (2017)'!F443)=TRUE,'APS (2017)'!F443,"Missing")))</f>
        <v>1900</v>
      </c>
      <c r="G443" s="7"/>
      <c r="H443" s="7">
        <f>IF(ISNUMBER('APS (2019)'!H443)=TRUE,'APS (2019)'!H443,IF(ISNUMBER('APS (2018)'!H443)=TRUE,'APS (2018)'!H443,IF(ISNUMBER('APS (2017)'!H443)=TRUE,'APS (2017)'!H443,"Missing")))</f>
        <v>1900</v>
      </c>
      <c r="I443" s="7"/>
    </row>
    <row r="444" spans="1:9">
      <c r="A444" s="4" t="s">
        <v>450</v>
      </c>
      <c r="B444" s="7">
        <f>IF(ISNUMBER('APS (2019)'!B444)=TRUE,'APS (2019)'!B444,IF(ISNUMBER('APS (2018)'!B444)=TRUE,'APS (2018)'!B444,IF(ISNUMBER('APS (2017)'!B444)=TRUE,'APS (2017)'!B444,"Missing")))</f>
        <v>62600</v>
      </c>
      <c r="C444" s="7"/>
      <c r="D444" s="7">
        <f>IF(ISNUMBER('APS (2019)'!D444)=TRUE,'APS (2019)'!D444,IF(ISNUMBER('APS (2018)'!D444)=TRUE,'APS (2018)'!D444,IF(ISNUMBER('APS (2017)'!D444)=TRUE,'APS (2017)'!D444,"Missing")))</f>
        <v>52000</v>
      </c>
      <c r="E444" s="7"/>
      <c r="F444" s="7">
        <f>IF(ISNUMBER('APS (2019)'!F444)=TRUE,'APS (2019)'!F444,IF(ISNUMBER('APS (2018)'!F444)=TRUE,'APS (2018)'!F444,IF(ISNUMBER('APS (2017)'!F444)=TRUE,'APS (2017)'!F444,"Missing")))</f>
        <v>1200</v>
      </c>
      <c r="G444" s="7"/>
      <c r="H444" s="7">
        <f>IF(ISNUMBER('APS (2019)'!H444)=TRUE,'APS (2019)'!H444,IF(ISNUMBER('APS (2018)'!H444)=TRUE,'APS (2018)'!H444,IF(ISNUMBER('APS (2017)'!H444)=TRUE,'APS (2017)'!H444,"Missing")))</f>
        <v>1800</v>
      </c>
      <c r="I444" s="7"/>
    </row>
    <row r="445" spans="1:9">
      <c r="A445" s="4" t="s">
        <v>451</v>
      </c>
      <c r="B445" s="7">
        <f>IF(ISNUMBER('APS (2019)'!B445)=TRUE,'APS (2019)'!B445,IF(ISNUMBER('APS (2018)'!B445)=TRUE,'APS (2018)'!B445,IF(ISNUMBER('APS (2017)'!B445)=TRUE,'APS (2017)'!B445,"Missing")))</f>
        <v>72800</v>
      </c>
      <c r="C445" s="7"/>
      <c r="D445" s="7">
        <f>IF(ISNUMBER('APS (2019)'!D445)=TRUE,'APS (2019)'!D445,IF(ISNUMBER('APS (2018)'!D445)=TRUE,'APS (2018)'!D445,IF(ISNUMBER('APS (2017)'!D445)=TRUE,'APS (2017)'!D445,"Missing")))</f>
        <v>62100</v>
      </c>
      <c r="E445" s="7"/>
      <c r="F445" s="7">
        <f>IF(ISNUMBER('APS (2019)'!F445)=TRUE,'APS (2019)'!F445,IF(ISNUMBER('APS (2018)'!F445)=TRUE,'APS (2018)'!F445,IF(ISNUMBER('APS (2017)'!F445)=TRUE,'APS (2017)'!F445,"Missing")))</f>
        <v>1800</v>
      </c>
      <c r="G445" s="7"/>
      <c r="H445" s="7">
        <f>IF(ISNUMBER('APS (2019)'!H445)=TRUE,'APS (2019)'!H445,IF(ISNUMBER('APS (2018)'!H445)=TRUE,'APS (2018)'!H445,IF(ISNUMBER('APS (2017)'!H445)=TRUE,'APS (2017)'!H445,"Missing")))</f>
        <v>2200</v>
      </c>
      <c r="I445" s="7"/>
    </row>
    <row r="446" spans="1:9">
      <c r="A446" s="4" t="s">
        <v>452</v>
      </c>
      <c r="B446" s="7">
        <f>IF(ISNUMBER('APS (2019)'!B446)=TRUE,'APS (2019)'!B446,IF(ISNUMBER('APS (2018)'!B446)=TRUE,'APS (2018)'!B446,IF(ISNUMBER('APS (2017)'!B446)=TRUE,'APS (2017)'!B446,"Missing")))</f>
        <v>52300</v>
      </c>
      <c r="C446" s="7"/>
      <c r="D446" s="7">
        <f>IF(ISNUMBER('APS (2019)'!D446)=TRUE,'APS (2019)'!D446,IF(ISNUMBER('APS (2018)'!D446)=TRUE,'APS (2018)'!D446,IF(ISNUMBER('APS (2017)'!D446)=TRUE,'APS (2017)'!D446,"Missing")))</f>
        <v>41800</v>
      </c>
      <c r="E446" s="7"/>
      <c r="F446" s="7">
        <f>IF(ISNUMBER('APS (2019)'!F446)=TRUE,'APS (2019)'!F446,IF(ISNUMBER('APS (2018)'!F446)=TRUE,'APS (2018)'!F446,IF(ISNUMBER('APS (2017)'!F446)=TRUE,'APS (2017)'!F446,"Missing")))</f>
        <v>3400</v>
      </c>
      <c r="G446" s="7"/>
      <c r="H446" s="7">
        <f>IF(ISNUMBER('APS (2019)'!H446)=TRUE,'APS (2019)'!H446,IF(ISNUMBER('APS (2018)'!H446)=TRUE,'APS (2018)'!H446,IF(ISNUMBER('APS (2017)'!H446)=TRUE,'APS (2017)'!H446,"Missing")))</f>
        <v>2300</v>
      </c>
      <c r="I446" s="7"/>
    </row>
    <row r="447" spans="1:9">
      <c r="A447" s="4" t="s">
        <v>453</v>
      </c>
      <c r="B447" s="7">
        <f>IF(ISNUMBER('APS (2019)'!B447)=TRUE,'APS (2019)'!B447,IF(ISNUMBER('APS (2018)'!B447)=TRUE,'APS (2018)'!B447,IF(ISNUMBER('APS (2017)'!B447)=TRUE,'APS (2017)'!B447,"Missing")))</f>
        <v>70900</v>
      </c>
      <c r="C447" s="7"/>
      <c r="D447" s="7">
        <f>IF(ISNUMBER('APS (2019)'!D447)=TRUE,'APS (2019)'!D447,IF(ISNUMBER('APS (2018)'!D447)=TRUE,'APS (2018)'!D447,IF(ISNUMBER('APS (2017)'!D447)=TRUE,'APS (2017)'!D447,"Missing")))</f>
        <v>62500</v>
      </c>
      <c r="E447" s="7"/>
      <c r="F447" s="7">
        <f>IF(ISNUMBER('APS (2019)'!F447)=TRUE,'APS (2019)'!F447,IF(ISNUMBER('APS (2018)'!F447)=TRUE,'APS (2018)'!F447,IF(ISNUMBER('APS (2017)'!F447)=TRUE,'APS (2017)'!F447,"Missing")))</f>
        <v>2000</v>
      </c>
      <c r="G447" s="7"/>
      <c r="H447" s="7">
        <f>IF(ISNUMBER('APS (2019)'!H447)=TRUE,'APS (2019)'!H447,IF(ISNUMBER('APS (2018)'!H447)=TRUE,'APS (2018)'!H447,IF(ISNUMBER('APS (2017)'!H447)=TRUE,'APS (2017)'!H447,"Missing")))</f>
        <v>1900</v>
      </c>
      <c r="I447" s="7"/>
    </row>
    <row r="448" spans="1:9">
      <c r="A448" s="4" t="s">
        <v>454</v>
      </c>
      <c r="B448" s="7">
        <f>IF(ISNUMBER('APS (2019)'!B448)=TRUE,'APS (2019)'!B448,IF(ISNUMBER('APS (2018)'!B448)=TRUE,'APS (2018)'!B448,IF(ISNUMBER('APS (2017)'!B448)=TRUE,'APS (2017)'!B448,"Missing")))</f>
        <v>90700</v>
      </c>
      <c r="C448" s="7"/>
      <c r="D448" s="7">
        <f>IF(ISNUMBER('APS (2019)'!D448)=TRUE,'APS (2019)'!D448,IF(ISNUMBER('APS (2018)'!D448)=TRUE,'APS (2018)'!D448,IF(ISNUMBER('APS (2017)'!D448)=TRUE,'APS (2017)'!D448,"Missing")))</f>
        <v>72600</v>
      </c>
      <c r="E448" s="7"/>
      <c r="F448" s="7">
        <f>IF(ISNUMBER('APS (2019)'!F448)=TRUE,'APS (2019)'!F448,IF(ISNUMBER('APS (2018)'!F448)=TRUE,'APS (2018)'!F448,IF(ISNUMBER('APS (2017)'!F448)=TRUE,'APS (2017)'!F448,"Missing")))</f>
        <v>3700</v>
      </c>
      <c r="G448" s="7"/>
      <c r="H448" s="7">
        <f>IF(ISNUMBER('APS (2019)'!H448)=TRUE,'APS (2019)'!H448,IF(ISNUMBER('APS (2018)'!H448)=TRUE,'APS (2018)'!H448,IF(ISNUMBER('APS (2017)'!H448)=TRUE,'APS (2017)'!H448,"Missing")))</f>
        <v>2300</v>
      </c>
      <c r="I448" s="7"/>
    </row>
    <row r="449" spans="1:9">
      <c r="A449" s="4" t="s">
        <v>455</v>
      </c>
      <c r="B449" s="7">
        <f>IF(ISNUMBER('APS (2019)'!B449)=TRUE,'APS (2019)'!B449,IF(ISNUMBER('APS (2018)'!B449)=TRUE,'APS (2018)'!B449,IF(ISNUMBER('APS (2017)'!B449)=TRUE,'APS (2017)'!B449,"Missing")))</f>
        <v>80400</v>
      </c>
      <c r="C449" s="7"/>
      <c r="D449" s="7">
        <f>IF(ISNUMBER('APS (2019)'!D449)=TRUE,'APS (2019)'!D449,IF(ISNUMBER('APS (2018)'!D449)=TRUE,'APS (2018)'!D449,IF(ISNUMBER('APS (2017)'!D449)=TRUE,'APS (2017)'!D449,"Missing")))</f>
        <v>65700</v>
      </c>
      <c r="E449" s="7"/>
      <c r="F449" s="7">
        <f>IF(ISNUMBER('APS (2019)'!F449)=TRUE,'APS (2019)'!F449,IF(ISNUMBER('APS (2018)'!F449)=TRUE,'APS (2018)'!F449,IF(ISNUMBER('APS (2017)'!F449)=TRUE,'APS (2017)'!F449,"Missing")))</f>
        <v>2100</v>
      </c>
      <c r="G449" s="7"/>
      <c r="H449" s="7">
        <f>IF(ISNUMBER('APS (2019)'!H449)=TRUE,'APS (2019)'!H449,IF(ISNUMBER('APS (2018)'!H449)=TRUE,'APS (2018)'!H449,IF(ISNUMBER('APS (2017)'!H449)=TRUE,'APS (2017)'!H449,"Missing")))</f>
        <v>3200</v>
      </c>
      <c r="I449" s="7"/>
    </row>
    <row r="450" spans="1:9">
      <c r="A450" s="4" t="s">
        <v>456</v>
      </c>
      <c r="B450" s="7">
        <f>IF(ISNUMBER('APS (2019)'!B450)=TRUE,'APS (2019)'!B450,IF(ISNUMBER('APS (2018)'!B450)=TRUE,'APS (2018)'!B450,IF(ISNUMBER('APS (2017)'!B450)=TRUE,'APS (2017)'!B450,"Missing")))</f>
        <v>64600</v>
      </c>
      <c r="C450" s="7"/>
      <c r="D450" s="7">
        <f>IF(ISNUMBER('APS (2019)'!D450)=TRUE,'APS (2019)'!D450,IF(ISNUMBER('APS (2018)'!D450)=TRUE,'APS (2018)'!D450,IF(ISNUMBER('APS (2017)'!D450)=TRUE,'APS (2017)'!D450,"Missing")))</f>
        <v>55000</v>
      </c>
      <c r="E450" s="7"/>
      <c r="F450" s="7" t="str">
        <f>IF(ISNUMBER('APS (2019)'!F450)=TRUE,'APS (2019)'!F450,IF(ISNUMBER('APS (2018)'!F450)=TRUE,'APS (2018)'!F450,IF(ISNUMBER('APS (2017)'!F450)=TRUE,'APS (2017)'!F450,"Missing")))</f>
        <v>Missing</v>
      </c>
      <c r="G450" s="7"/>
      <c r="H450" s="7">
        <f>IF(ISNUMBER('APS (2019)'!H450)=TRUE,'APS (2019)'!H450,IF(ISNUMBER('APS (2018)'!H450)=TRUE,'APS (2018)'!H450,IF(ISNUMBER('APS (2017)'!H450)=TRUE,'APS (2017)'!H450,"Missing")))</f>
        <v>5400</v>
      </c>
      <c r="I450" s="7"/>
    </row>
    <row r="451" spans="1:9">
      <c r="A451" s="4" t="s">
        <v>457</v>
      </c>
      <c r="B451" s="7">
        <f>IF(ISNUMBER('APS (2019)'!B451)=TRUE,'APS (2019)'!B451,IF(ISNUMBER('APS (2018)'!B451)=TRUE,'APS (2018)'!B451,IF(ISNUMBER('APS (2017)'!B451)=TRUE,'APS (2017)'!B451,"Missing")))</f>
        <v>52500</v>
      </c>
      <c r="C451" s="7"/>
      <c r="D451" s="7">
        <f>IF(ISNUMBER('APS (2019)'!D451)=TRUE,'APS (2019)'!D451,IF(ISNUMBER('APS (2018)'!D451)=TRUE,'APS (2018)'!D451,IF(ISNUMBER('APS (2017)'!D451)=TRUE,'APS (2017)'!D451,"Missing")))</f>
        <v>45700</v>
      </c>
      <c r="E451" s="7"/>
      <c r="F451" s="7">
        <f>IF(ISNUMBER('APS (2019)'!F451)=TRUE,'APS (2019)'!F451,IF(ISNUMBER('APS (2018)'!F451)=TRUE,'APS (2018)'!F451,IF(ISNUMBER('APS (2017)'!F451)=TRUE,'APS (2017)'!F451,"Missing")))</f>
        <v>1400</v>
      </c>
      <c r="G451" s="7"/>
      <c r="H451" s="7">
        <f>IF(ISNUMBER('APS (2019)'!H451)=TRUE,'APS (2019)'!H451,IF(ISNUMBER('APS (2018)'!H451)=TRUE,'APS (2018)'!H451,IF(ISNUMBER('APS (2017)'!H451)=TRUE,'APS (2017)'!H451,"Missing")))</f>
        <v>1200</v>
      </c>
      <c r="I451" s="7"/>
    </row>
    <row r="452" spans="1:9">
      <c r="A452" s="4" t="s">
        <v>458</v>
      </c>
      <c r="B452" s="7">
        <f>IF(ISNUMBER('APS (2019)'!B452)=TRUE,'APS (2019)'!B452,IF(ISNUMBER('APS (2018)'!B452)=TRUE,'APS (2018)'!B452,IF(ISNUMBER('APS (2017)'!B452)=TRUE,'APS (2017)'!B452,"Missing")))</f>
        <v>45200</v>
      </c>
      <c r="C452" s="7"/>
      <c r="D452" s="7">
        <f>IF(ISNUMBER('APS (2019)'!D452)=TRUE,'APS (2019)'!D452,IF(ISNUMBER('APS (2018)'!D452)=TRUE,'APS (2018)'!D452,IF(ISNUMBER('APS (2017)'!D452)=TRUE,'APS (2017)'!D452,"Missing")))</f>
        <v>37100</v>
      </c>
      <c r="E452" s="7"/>
      <c r="F452" s="7" t="str">
        <f>IF(ISNUMBER('APS (2019)'!F452)=TRUE,'APS (2019)'!F452,IF(ISNUMBER('APS (2018)'!F452)=TRUE,'APS (2018)'!F452,IF(ISNUMBER('APS (2017)'!F452)=TRUE,'APS (2017)'!F452,"Missing")))</f>
        <v>Missing</v>
      </c>
      <c r="G452" s="7"/>
      <c r="H452" s="7">
        <f>IF(ISNUMBER('APS (2019)'!H452)=TRUE,'APS (2019)'!H452,IF(ISNUMBER('APS (2018)'!H452)=TRUE,'APS (2018)'!H452,IF(ISNUMBER('APS (2017)'!H452)=TRUE,'APS (2017)'!H452,"Missing")))</f>
        <v>2400</v>
      </c>
      <c r="I452" s="7"/>
    </row>
    <row r="453" spans="1:9">
      <c r="A453" s="4" t="s">
        <v>459</v>
      </c>
      <c r="B453" s="7">
        <f>IF(ISNUMBER('APS (2019)'!B453)=TRUE,'APS (2019)'!B453,IF(ISNUMBER('APS (2018)'!B453)=TRUE,'APS (2018)'!B453,IF(ISNUMBER('APS (2017)'!B453)=TRUE,'APS (2017)'!B453,"Missing")))</f>
        <v>71600</v>
      </c>
      <c r="C453" s="7"/>
      <c r="D453" s="7">
        <f>IF(ISNUMBER('APS (2019)'!D453)=TRUE,'APS (2019)'!D453,IF(ISNUMBER('APS (2018)'!D453)=TRUE,'APS (2018)'!D453,IF(ISNUMBER('APS (2017)'!D453)=TRUE,'APS (2017)'!D453,"Missing")))</f>
        <v>61200</v>
      </c>
      <c r="E453" s="7"/>
      <c r="F453" s="7">
        <f>IF(ISNUMBER('APS (2019)'!F453)=TRUE,'APS (2019)'!F453,IF(ISNUMBER('APS (2018)'!F453)=TRUE,'APS (2018)'!F453,IF(ISNUMBER('APS (2017)'!F453)=TRUE,'APS (2017)'!F453,"Missing")))</f>
        <v>1600</v>
      </c>
      <c r="G453" s="7"/>
      <c r="H453" s="7">
        <f>IF(ISNUMBER('APS (2019)'!H453)=TRUE,'APS (2019)'!H453,IF(ISNUMBER('APS (2018)'!H453)=TRUE,'APS (2018)'!H453,IF(ISNUMBER('APS (2017)'!H453)=TRUE,'APS (2017)'!H453,"Missing")))</f>
        <v>2300</v>
      </c>
      <c r="I453" s="7"/>
    </row>
    <row r="454" spans="1:9">
      <c r="A454" s="4" t="s">
        <v>460</v>
      </c>
      <c r="B454" s="7">
        <f>IF(ISNUMBER('APS (2019)'!B454)=TRUE,'APS (2019)'!B454,IF(ISNUMBER('APS (2018)'!B454)=TRUE,'APS (2018)'!B454,IF(ISNUMBER('APS (2017)'!B454)=TRUE,'APS (2017)'!B454,"Missing")))</f>
        <v>59900</v>
      </c>
      <c r="C454" s="7"/>
      <c r="D454" s="7">
        <f>IF(ISNUMBER('APS (2019)'!D454)=TRUE,'APS (2019)'!D454,IF(ISNUMBER('APS (2018)'!D454)=TRUE,'APS (2018)'!D454,IF(ISNUMBER('APS (2017)'!D454)=TRUE,'APS (2017)'!D454,"Missing")))</f>
        <v>54400</v>
      </c>
      <c r="E454" s="7"/>
      <c r="F454" s="7">
        <f>IF(ISNUMBER('APS (2019)'!F454)=TRUE,'APS (2019)'!F454,IF(ISNUMBER('APS (2018)'!F454)=TRUE,'APS (2018)'!F454,IF(ISNUMBER('APS (2017)'!F454)=TRUE,'APS (2017)'!F454,"Missing")))</f>
        <v>1400</v>
      </c>
      <c r="G454" s="7"/>
      <c r="H454" s="7">
        <f>IF(ISNUMBER('APS (2019)'!H454)=TRUE,'APS (2019)'!H454,IF(ISNUMBER('APS (2018)'!H454)=TRUE,'APS (2018)'!H454,IF(ISNUMBER('APS (2017)'!H454)=TRUE,'APS (2017)'!H454,"Missing")))</f>
        <v>1600</v>
      </c>
      <c r="I454" s="7"/>
    </row>
    <row r="455" spans="1:9">
      <c r="A455" s="4" t="s">
        <v>461</v>
      </c>
      <c r="B455" s="7">
        <f>IF(ISNUMBER('APS (2019)'!B455)=TRUE,'APS (2019)'!B455,IF(ISNUMBER('APS (2018)'!B455)=TRUE,'APS (2018)'!B455,IF(ISNUMBER('APS (2017)'!B455)=TRUE,'APS (2017)'!B455,"Missing")))</f>
        <v>51700</v>
      </c>
      <c r="C455" s="7"/>
      <c r="D455" s="7">
        <f>IF(ISNUMBER('APS (2019)'!D455)=TRUE,'APS (2019)'!D455,IF(ISNUMBER('APS (2018)'!D455)=TRUE,'APS (2018)'!D455,IF(ISNUMBER('APS (2017)'!D455)=TRUE,'APS (2017)'!D455,"Missing")))</f>
        <v>38100</v>
      </c>
      <c r="E455" s="7"/>
      <c r="F455" s="7">
        <f>IF(ISNUMBER('APS (2019)'!F455)=TRUE,'APS (2019)'!F455,IF(ISNUMBER('APS (2018)'!F455)=TRUE,'APS (2018)'!F455,IF(ISNUMBER('APS (2017)'!F455)=TRUE,'APS (2017)'!F455,"Missing")))</f>
        <v>2000</v>
      </c>
      <c r="G455" s="7"/>
      <c r="H455" s="7">
        <f>IF(ISNUMBER('APS (2019)'!H455)=TRUE,'APS (2019)'!H455,IF(ISNUMBER('APS (2018)'!H455)=TRUE,'APS (2018)'!H455,IF(ISNUMBER('APS (2017)'!H455)=TRUE,'APS (2017)'!H455,"Missing")))</f>
        <v>3300</v>
      </c>
      <c r="I455" s="7"/>
    </row>
    <row r="456" spans="1:9">
      <c r="A456" s="4" t="s">
        <v>462</v>
      </c>
      <c r="B456" s="7">
        <f>IF(ISNUMBER('APS (2019)'!B456)=TRUE,'APS (2019)'!B456,IF(ISNUMBER('APS (2018)'!B456)=TRUE,'APS (2018)'!B456,IF(ISNUMBER('APS (2017)'!B456)=TRUE,'APS (2017)'!B456,"Missing")))</f>
        <v>69900</v>
      </c>
      <c r="C456" s="7"/>
      <c r="D456" s="7">
        <f>IF(ISNUMBER('APS (2019)'!D456)=TRUE,'APS (2019)'!D456,IF(ISNUMBER('APS (2018)'!D456)=TRUE,'APS (2018)'!D456,IF(ISNUMBER('APS (2017)'!D456)=TRUE,'APS (2017)'!D456,"Missing")))</f>
        <v>58300</v>
      </c>
      <c r="E456" s="7"/>
      <c r="F456" s="7" t="str">
        <f>IF(ISNUMBER('APS (2019)'!F456)=TRUE,'APS (2019)'!F456,IF(ISNUMBER('APS (2018)'!F456)=TRUE,'APS (2018)'!F456,IF(ISNUMBER('APS (2017)'!F456)=TRUE,'APS (2017)'!F456,"Missing")))</f>
        <v>Missing</v>
      </c>
      <c r="G456" s="7"/>
      <c r="H456" s="7">
        <f>IF(ISNUMBER('APS (2019)'!H456)=TRUE,'APS (2019)'!H456,IF(ISNUMBER('APS (2018)'!H456)=TRUE,'APS (2018)'!H456,IF(ISNUMBER('APS (2017)'!H456)=TRUE,'APS (2017)'!H456,"Missing")))</f>
        <v>2900</v>
      </c>
      <c r="I456" s="7"/>
    </row>
    <row r="457" spans="1:9">
      <c r="A457" s="4" t="s">
        <v>463</v>
      </c>
      <c r="B457" s="7">
        <f>IF(ISNUMBER('APS (2019)'!B457)=TRUE,'APS (2019)'!B457,IF(ISNUMBER('APS (2018)'!B457)=TRUE,'APS (2018)'!B457,IF(ISNUMBER('APS (2017)'!B457)=TRUE,'APS (2017)'!B457,"Missing")))</f>
        <v>77000</v>
      </c>
      <c r="C457" s="7"/>
      <c r="D457" s="7">
        <f>IF(ISNUMBER('APS (2019)'!D457)=TRUE,'APS (2019)'!D457,IF(ISNUMBER('APS (2018)'!D457)=TRUE,'APS (2018)'!D457,IF(ISNUMBER('APS (2017)'!D457)=TRUE,'APS (2017)'!D457,"Missing")))</f>
        <v>64900</v>
      </c>
      <c r="E457" s="7"/>
      <c r="F457" s="7">
        <f>IF(ISNUMBER('APS (2019)'!F457)=TRUE,'APS (2019)'!F457,IF(ISNUMBER('APS (2018)'!F457)=TRUE,'APS (2018)'!F457,IF(ISNUMBER('APS (2017)'!F457)=TRUE,'APS (2017)'!F457,"Missing")))</f>
        <v>3100</v>
      </c>
      <c r="G457" s="7"/>
      <c r="H457" s="7">
        <f>IF(ISNUMBER('APS (2019)'!H457)=TRUE,'APS (2019)'!H457,IF(ISNUMBER('APS (2018)'!H457)=TRUE,'APS (2018)'!H457,IF(ISNUMBER('APS (2017)'!H457)=TRUE,'APS (2017)'!H457,"Missing")))</f>
        <v>2200</v>
      </c>
      <c r="I457" s="7"/>
    </row>
    <row r="458" spans="1:9">
      <c r="A458" s="4" t="s">
        <v>464</v>
      </c>
      <c r="B458" s="7">
        <f>IF(ISNUMBER('APS (2019)'!B458)=TRUE,'APS (2019)'!B458,IF(ISNUMBER('APS (2018)'!B458)=TRUE,'APS (2018)'!B458,IF(ISNUMBER('APS (2017)'!B458)=TRUE,'APS (2017)'!B458,"Missing")))</f>
        <v>72400</v>
      </c>
      <c r="C458" s="7"/>
      <c r="D458" s="7">
        <f>IF(ISNUMBER('APS (2019)'!D458)=TRUE,'APS (2019)'!D458,IF(ISNUMBER('APS (2018)'!D458)=TRUE,'APS (2018)'!D458,IF(ISNUMBER('APS (2017)'!D458)=TRUE,'APS (2017)'!D458,"Missing")))</f>
        <v>57400</v>
      </c>
      <c r="E458" s="7"/>
      <c r="F458" s="7" t="str">
        <f>IF(ISNUMBER('APS (2019)'!F458)=TRUE,'APS (2019)'!F458,IF(ISNUMBER('APS (2018)'!F458)=TRUE,'APS (2018)'!F458,IF(ISNUMBER('APS (2017)'!F458)=TRUE,'APS (2017)'!F458,"Missing")))</f>
        <v>Missing</v>
      </c>
      <c r="G458" s="7"/>
      <c r="H458" s="7">
        <f>IF(ISNUMBER('APS (2019)'!H458)=TRUE,'APS (2019)'!H458,IF(ISNUMBER('APS (2018)'!H458)=TRUE,'APS (2018)'!H458,IF(ISNUMBER('APS (2017)'!H458)=TRUE,'APS (2017)'!H458,"Missing")))</f>
        <v>5900</v>
      </c>
      <c r="I458" s="7"/>
    </row>
    <row r="459" spans="1:9">
      <c r="A459" s="4" t="s">
        <v>465</v>
      </c>
      <c r="B459" s="7">
        <f>IF(ISNUMBER('APS (2019)'!B459)=TRUE,'APS (2019)'!B459,IF(ISNUMBER('APS (2018)'!B459)=TRUE,'APS (2018)'!B459,IF(ISNUMBER('APS (2017)'!B459)=TRUE,'APS (2017)'!B459,"Missing")))</f>
        <v>72600</v>
      </c>
      <c r="C459" s="7"/>
      <c r="D459" s="7">
        <f>IF(ISNUMBER('APS (2019)'!D459)=TRUE,'APS (2019)'!D459,IF(ISNUMBER('APS (2018)'!D459)=TRUE,'APS (2018)'!D459,IF(ISNUMBER('APS (2017)'!D459)=TRUE,'APS (2017)'!D459,"Missing")))</f>
        <v>56500</v>
      </c>
      <c r="E459" s="7"/>
      <c r="F459" s="7">
        <f>IF(ISNUMBER('APS (2019)'!F459)=TRUE,'APS (2019)'!F459,IF(ISNUMBER('APS (2018)'!F459)=TRUE,'APS (2018)'!F459,IF(ISNUMBER('APS (2017)'!F459)=TRUE,'APS (2017)'!F459,"Missing")))</f>
        <v>2000</v>
      </c>
      <c r="G459" s="7"/>
      <c r="H459" s="7">
        <f>IF(ISNUMBER('APS (2019)'!H459)=TRUE,'APS (2019)'!H459,IF(ISNUMBER('APS (2018)'!H459)=TRUE,'APS (2018)'!H459,IF(ISNUMBER('APS (2017)'!H459)=TRUE,'APS (2017)'!H459,"Missing")))</f>
        <v>4600</v>
      </c>
      <c r="I459" s="7"/>
    </row>
    <row r="460" spans="1:9">
      <c r="A460" s="4" t="s">
        <v>466</v>
      </c>
      <c r="B460" s="7">
        <f>IF(ISNUMBER('APS (2019)'!B460)=TRUE,'APS (2019)'!B460,IF(ISNUMBER('APS (2018)'!B460)=TRUE,'APS (2018)'!B460,IF(ISNUMBER('APS (2017)'!B460)=TRUE,'APS (2017)'!B460,"Missing")))</f>
        <v>71500</v>
      </c>
      <c r="C460" s="7"/>
      <c r="D460" s="7">
        <f>IF(ISNUMBER('APS (2019)'!D460)=TRUE,'APS (2019)'!D460,IF(ISNUMBER('APS (2018)'!D460)=TRUE,'APS (2018)'!D460,IF(ISNUMBER('APS (2017)'!D460)=TRUE,'APS (2017)'!D460,"Missing")))</f>
        <v>51200</v>
      </c>
      <c r="E460" s="7"/>
      <c r="F460" s="7">
        <f>IF(ISNUMBER('APS (2019)'!F460)=TRUE,'APS (2019)'!F460,IF(ISNUMBER('APS (2018)'!F460)=TRUE,'APS (2018)'!F460,IF(ISNUMBER('APS (2017)'!F460)=TRUE,'APS (2017)'!F460,"Missing")))</f>
        <v>2000</v>
      </c>
      <c r="G460" s="7"/>
      <c r="H460" s="7">
        <f>IF(ISNUMBER('APS (2019)'!H460)=TRUE,'APS (2019)'!H460,IF(ISNUMBER('APS (2018)'!H460)=TRUE,'APS (2018)'!H460,IF(ISNUMBER('APS (2017)'!H460)=TRUE,'APS (2017)'!H460,"Missing")))</f>
        <v>6000</v>
      </c>
      <c r="I460" s="7"/>
    </row>
    <row r="461" spans="1:9">
      <c r="A461" s="4" t="s">
        <v>467</v>
      </c>
      <c r="B461" s="7">
        <f>IF(ISNUMBER('APS (2019)'!B461)=TRUE,'APS (2019)'!B461,IF(ISNUMBER('APS (2018)'!B461)=TRUE,'APS (2018)'!B461,IF(ISNUMBER('APS (2017)'!B461)=TRUE,'APS (2017)'!B461,"Missing")))</f>
        <v>75700</v>
      </c>
      <c r="C461" s="7"/>
      <c r="D461" s="7">
        <f>IF(ISNUMBER('APS (2019)'!D461)=TRUE,'APS (2019)'!D461,IF(ISNUMBER('APS (2018)'!D461)=TRUE,'APS (2018)'!D461,IF(ISNUMBER('APS (2017)'!D461)=TRUE,'APS (2017)'!D461,"Missing")))</f>
        <v>61600</v>
      </c>
      <c r="E461" s="7"/>
      <c r="F461" s="7">
        <f>IF(ISNUMBER('APS (2019)'!F461)=TRUE,'APS (2019)'!F461,IF(ISNUMBER('APS (2018)'!F461)=TRUE,'APS (2018)'!F461,IF(ISNUMBER('APS (2017)'!F461)=TRUE,'APS (2017)'!F461,"Missing")))</f>
        <v>1700</v>
      </c>
      <c r="G461" s="7"/>
      <c r="H461" s="7">
        <f>IF(ISNUMBER('APS (2019)'!H461)=TRUE,'APS (2019)'!H461,IF(ISNUMBER('APS (2018)'!H461)=TRUE,'APS (2018)'!H461,IF(ISNUMBER('APS (2017)'!H461)=TRUE,'APS (2017)'!H461,"Missing")))</f>
        <v>2300</v>
      </c>
      <c r="I461" s="7"/>
    </row>
    <row r="462" spans="1:9">
      <c r="A462" s="4" t="s">
        <v>468</v>
      </c>
      <c r="B462" s="7">
        <f>IF(ISNUMBER('APS (2019)'!B462)=TRUE,'APS (2019)'!B462,IF(ISNUMBER('APS (2018)'!B462)=TRUE,'APS (2018)'!B462,IF(ISNUMBER('APS (2017)'!B462)=TRUE,'APS (2017)'!B462,"Missing")))</f>
        <v>65800</v>
      </c>
      <c r="C462" s="7"/>
      <c r="D462" s="7">
        <f>IF(ISNUMBER('APS (2019)'!D462)=TRUE,'APS (2019)'!D462,IF(ISNUMBER('APS (2018)'!D462)=TRUE,'APS (2018)'!D462,IF(ISNUMBER('APS (2017)'!D462)=TRUE,'APS (2017)'!D462,"Missing")))</f>
        <v>54900</v>
      </c>
      <c r="E462" s="7"/>
      <c r="F462" s="7">
        <f>IF(ISNUMBER('APS (2019)'!F462)=TRUE,'APS (2019)'!F462,IF(ISNUMBER('APS (2018)'!F462)=TRUE,'APS (2018)'!F462,IF(ISNUMBER('APS (2017)'!F462)=TRUE,'APS (2017)'!F462,"Missing")))</f>
        <v>2400</v>
      </c>
      <c r="G462" s="7"/>
      <c r="H462" s="7">
        <f>IF(ISNUMBER('APS (2019)'!H462)=TRUE,'APS (2019)'!H462,IF(ISNUMBER('APS (2018)'!H462)=TRUE,'APS (2018)'!H462,IF(ISNUMBER('APS (2017)'!H462)=TRUE,'APS (2017)'!H462,"Missing")))</f>
        <v>3000</v>
      </c>
      <c r="I462" s="7"/>
    </row>
    <row r="463" spans="1:9">
      <c r="A463" s="4" t="s">
        <v>469</v>
      </c>
      <c r="B463" s="7">
        <f>IF(ISNUMBER('APS (2019)'!B463)=TRUE,'APS (2019)'!B463,IF(ISNUMBER('APS (2018)'!B463)=TRUE,'APS (2018)'!B463,IF(ISNUMBER('APS (2017)'!B463)=TRUE,'APS (2017)'!B463,"Missing")))</f>
        <v>70300</v>
      </c>
      <c r="C463" s="7"/>
      <c r="D463" s="7">
        <f>IF(ISNUMBER('APS (2019)'!D463)=TRUE,'APS (2019)'!D463,IF(ISNUMBER('APS (2018)'!D463)=TRUE,'APS (2018)'!D463,IF(ISNUMBER('APS (2017)'!D463)=TRUE,'APS (2017)'!D463,"Missing")))</f>
        <v>58500</v>
      </c>
      <c r="E463" s="7"/>
      <c r="F463" s="7">
        <f>IF(ISNUMBER('APS (2019)'!F463)=TRUE,'APS (2019)'!F463,IF(ISNUMBER('APS (2018)'!F463)=TRUE,'APS (2018)'!F463,IF(ISNUMBER('APS (2017)'!F463)=TRUE,'APS (2017)'!F463,"Missing")))</f>
        <v>2400</v>
      </c>
      <c r="G463" s="7"/>
      <c r="H463" s="7">
        <f>IF(ISNUMBER('APS (2019)'!H463)=TRUE,'APS (2019)'!H463,IF(ISNUMBER('APS (2018)'!H463)=TRUE,'APS (2018)'!H463,IF(ISNUMBER('APS (2017)'!H463)=TRUE,'APS (2017)'!H463,"Missing")))</f>
        <v>2100</v>
      </c>
      <c r="I463" s="7"/>
    </row>
    <row r="464" spans="1:9">
      <c r="A464" s="4" t="s">
        <v>470</v>
      </c>
      <c r="B464" s="7">
        <f>IF(ISNUMBER('APS (2019)'!B464)=TRUE,'APS (2019)'!B464,IF(ISNUMBER('APS (2018)'!B464)=TRUE,'APS (2018)'!B464,IF(ISNUMBER('APS (2017)'!B464)=TRUE,'APS (2017)'!B464,"Missing")))</f>
        <v>71200</v>
      </c>
      <c r="C464" s="7"/>
      <c r="D464" s="7">
        <f>IF(ISNUMBER('APS (2019)'!D464)=TRUE,'APS (2019)'!D464,IF(ISNUMBER('APS (2018)'!D464)=TRUE,'APS (2018)'!D464,IF(ISNUMBER('APS (2017)'!D464)=TRUE,'APS (2017)'!D464,"Missing")))</f>
        <v>57700</v>
      </c>
      <c r="E464" s="7"/>
      <c r="F464" s="7">
        <f>IF(ISNUMBER('APS (2019)'!F464)=TRUE,'APS (2019)'!F464,IF(ISNUMBER('APS (2018)'!F464)=TRUE,'APS (2018)'!F464,IF(ISNUMBER('APS (2017)'!F464)=TRUE,'APS (2017)'!F464,"Missing")))</f>
        <v>2400</v>
      </c>
      <c r="G464" s="7"/>
      <c r="H464" s="7">
        <f>IF(ISNUMBER('APS (2019)'!H464)=TRUE,'APS (2019)'!H464,IF(ISNUMBER('APS (2018)'!H464)=TRUE,'APS (2018)'!H464,IF(ISNUMBER('APS (2017)'!H464)=TRUE,'APS (2017)'!H464,"Missing")))</f>
        <v>3100</v>
      </c>
      <c r="I464" s="7"/>
    </row>
    <row r="465" spans="1:9">
      <c r="A465" s="4" t="s">
        <v>471</v>
      </c>
      <c r="B465" s="7">
        <f>IF(ISNUMBER('APS (2019)'!B465)=TRUE,'APS (2019)'!B465,IF(ISNUMBER('APS (2018)'!B465)=TRUE,'APS (2018)'!B465,IF(ISNUMBER('APS (2017)'!B465)=TRUE,'APS (2017)'!B465,"Missing")))</f>
        <v>57800</v>
      </c>
      <c r="C465" s="7"/>
      <c r="D465" s="7">
        <f>IF(ISNUMBER('APS (2019)'!D465)=TRUE,'APS (2019)'!D465,IF(ISNUMBER('APS (2018)'!D465)=TRUE,'APS (2018)'!D465,IF(ISNUMBER('APS (2017)'!D465)=TRUE,'APS (2017)'!D465,"Missing")))</f>
        <v>43700</v>
      </c>
      <c r="E465" s="7"/>
      <c r="F465" s="7">
        <f>IF(ISNUMBER('APS (2019)'!F465)=TRUE,'APS (2019)'!F465,IF(ISNUMBER('APS (2018)'!F465)=TRUE,'APS (2018)'!F465,IF(ISNUMBER('APS (2017)'!F465)=TRUE,'APS (2017)'!F465,"Missing")))</f>
        <v>4000</v>
      </c>
      <c r="G465" s="7"/>
      <c r="H465" s="7">
        <f>IF(ISNUMBER('APS (2019)'!H465)=TRUE,'APS (2019)'!H465,IF(ISNUMBER('APS (2018)'!H465)=TRUE,'APS (2018)'!H465,IF(ISNUMBER('APS (2017)'!H465)=TRUE,'APS (2017)'!H465,"Missing")))</f>
        <v>3000</v>
      </c>
      <c r="I465" s="7"/>
    </row>
    <row r="466" spans="1:9">
      <c r="A466" s="4" t="s">
        <v>472</v>
      </c>
      <c r="B466" s="7">
        <f>IF(ISNUMBER('APS (2019)'!B466)=TRUE,'APS (2019)'!B466,IF(ISNUMBER('APS (2018)'!B466)=TRUE,'APS (2018)'!B466,IF(ISNUMBER('APS (2017)'!B466)=TRUE,'APS (2017)'!B466,"Missing")))</f>
        <v>69900</v>
      </c>
      <c r="C466" s="7"/>
      <c r="D466" s="7">
        <f>IF(ISNUMBER('APS (2019)'!D466)=TRUE,'APS (2019)'!D466,IF(ISNUMBER('APS (2018)'!D466)=TRUE,'APS (2018)'!D466,IF(ISNUMBER('APS (2017)'!D466)=TRUE,'APS (2017)'!D466,"Missing")))</f>
        <v>58800</v>
      </c>
      <c r="E466" s="7"/>
      <c r="F466" s="7">
        <f>IF(ISNUMBER('APS (2019)'!F466)=TRUE,'APS (2019)'!F466,IF(ISNUMBER('APS (2018)'!F466)=TRUE,'APS (2018)'!F466,IF(ISNUMBER('APS (2017)'!F466)=TRUE,'APS (2017)'!F466,"Missing")))</f>
        <v>1800</v>
      </c>
      <c r="G466" s="7"/>
      <c r="H466" s="7">
        <f>IF(ISNUMBER('APS (2019)'!H466)=TRUE,'APS (2019)'!H466,IF(ISNUMBER('APS (2018)'!H466)=TRUE,'APS (2018)'!H466,IF(ISNUMBER('APS (2017)'!H466)=TRUE,'APS (2017)'!H466,"Missing")))</f>
        <v>3300</v>
      </c>
      <c r="I466" s="7"/>
    </row>
    <row r="467" spans="1:9">
      <c r="A467" s="4" t="s">
        <v>473</v>
      </c>
      <c r="B467" s="7">
        <f>IF(ISNUMBER('APS (2019)'!B467)=TRUE,'APS (2019)'!B467,IF(ISNUMBER('APS (2018)'!B467)=TRUE,'APS (2018)'!B467,IF(ISNUMBER('APS (2017)'!B467)=TRUE,'APS (2017)'!B467,"Missing")))</f>
        <v>58800</v>
      </c>
      <c r="C467" s="7"/>
      <c r="D467" s="7">
        <f>IF(ISNUMBER('APS (2019)'!D467)=TRUE,'APS (2019)'!D467,IF(ISNUMBER('APS (2018)'!D467)=TRUE,'APS (2018)'!D467,IF(ISNUMBER('APS (2017)'!D467)=TRUE,'APS (2017)'!D467,"Missing")))</f>
        <v>48600</v>
      </c>
      <c r="E467" s="7"/>
      <c r="F467" s="7">
        <f>IF(ISNUMBER('APS (2019)'!F467)=TRUE,'APS (2019)'!F467,IF(ISNUMBER('APS (2018)'!F467)=TRUE,'APS (2018)'!F467,IF(ISNUMBER('APS (2017)'!F467)=TRUE,'APS (2017)'!F467,"Missing")))</f>
        <v>2900</v>
      </c>
      <c r="G467" s="7"/>
      <c r="H467" s="7">
        <f>IF(ISNUMBER('APS (2019)'!H467)=TRUE,'APS (2019)'!H467,IF(ISNUMBER('APS (2018)'!H467)=TRUE,'APS (2018)'!H467,IF(ISNUMBER('APS (2017)'!H467)=TRUE,'APS (2017)'!H467,"Missing")))</f>
        <v>3900</v>
      </c>
      <c r="I467" s="7"/>
    </row>
    <row r="468" spans="1:9">
      <c r="A468" s="4" t="s">
        <v>474</v>
      </c>
      <c r="B468" s="7">
        <f>IF(ISNUMBER('APS (2019)'!B468)=TRUE,'APS (2019)'!B468,IF(ISNUMBER('APS (2018)'!B468)=TRUE,'APS (2018)'!B468,IF(ISNUMBER('APS (2017)'!B468)=TRUE,'APS (2017)'!B468,"Missing")))</f>
        <v>69700</v>
      </c>
      <c r="C468" s="7"/>
      <c r="D468" s="7">
        <f>IF(ISNUMBER('APS (2019)'!D468)=TRUE,'APS (2019)'!D468,IF(ISNUMBER('APS (2018)'!D468)=TRUE,'APS (2018)'!D468,IF(ISNUMBER('APS (2017)'!D468)=TRUE,'APS (2017)'!D468,"Missing")))</f>
        <v>53700</v>
      </c>
      <c r="E468" s="7"/>
      <c r="F468" s="7">
        <f>IF(ISNUMBER('APS (2019)'!F468)=TRUE,'APS (2019)'!F468,IF(ISNUMBER('APS (2018)'!F468)=TRUE,'APS (2018)'!F468,IF(ISNUMBER('APS (2017)'!F468)=TRUE,'APS (2017)'!F468,"Missing")))</f>
        <v>3700</v>
      </c>
      <c r="G468" s="7"/>
      <c r="H468" s="7">
        <f>IF(ISNUMBER('APS (2019)'!H468)=TRUE,'APS (2019)'!H468,IF(ISNUMBER('APS (2018)'!H468)=TRUE,'APS (2018)'!H468,IF(ISNUMBER('APS (2017)'!H468)=TRUE,'APS (2017)'!H468,"Missing")))</f>
        <v>4200</v>
      </c>
      <c r="I468" s="7"/>
    </row>
    <row r="469" spans="1:9">
      <c r="A469" s="4" t="s">
        <v>475</v>
      </c>
      <c r="B469" s="7">
        <f>IF(ISNUMBER('APS (2019)'!B469)=TRUE,'APS (2019)'!B469,IF(ISNUMBER('APS (2018)'!B469)=TRUE,'APS (2018)'!B469,IF(ISNUMBER('APS (2017)'!B469)=TRUE,'APS (2017)'!B469,"Missing")))</f>
        <v>95000</v>
      </c>
      <c r="C469" s="7"/>
      <c r="D469" s="7">
        <f>IF(ISNUMBER('APS (2019)'!D469)=TRUE,'APS (2019)'!D469,IF(ISNUMBER('APS (2018)'!D469)=TRUE,'APS (2018)'!D469,IF(ISNUMBER('APS (2017)'!D469)=TRUE,'APS (2017)'!D469,"Missing")))</f>
        <v>73500</v>
      </c>
      <c r="E469" s="7"/>
      <c r="F469" s="7">
        <f>IF(ISNUMBER('APS (2019)'!F469)=TRUE,'APS (2019)'!F469,IF(ISNUMBER('APS (2018)'!F469)=TRUE,'APS (2018)'!F469,IF(ISNUMBER('APS (2017)'!F469)=TRUE,'APS (2017)'!F469,"Missing")))</f>
        <v>4000</v>
      </c>
      <c r="G469" s="7"/>
      <c r="H469" s="7">
        <f>IF(ISNUMBER('APS (2019)'!H469)=TRUE,'APS (2019)'!H469,IF(ISNUMBER('APS (2018)'!H469)=TRUE,'APS (2018)'!H469,IF(ISNUMBER('APS (2017)'!H469)=TRUE,'APS (2017)'!H469,"Missing")))</f>
        <v>5000</v>
      </c>
      <c r="I469" s="7"/>
    </row>
    <row r="470" spans="1:9">
      <c r="A470" s="4" t="s">
        <v>476</v>
      </c>
      <c r="B470" s="7">
        <f>IF(ISNUMBER('APS (2019)'!B470)=TRUE,'APS (2019)'!B470,IF(ISNUMBER('APS (2018)'!B470)=TRUE,'APS (2018)'!B470,IF(ISNUMBER('APS (2017)'!B470)=TRUE,'APS (2017)'!B470,"Missing")))</f>
        <v>62500</v>
      </c>
      <c r="C470" s="7"/>
      <c r="D470" s="7">
        <f>IF(ISNUMBER('APS (2019)'!D470)=TRUE,'APS (2019)'!D470,IF(ISNUMBER('APS (2018)'!D470)=TRUE,'APS (2018)'!D470,IF(ISNUMBER('APS (2017)'!D470)=TRUE,'APS (2017)'!D470,"Missing")))</f>
        <v>48700</v>
      </c>
      <c r="E470" s="7"/>
      <c r="F470" s="7">
        <f>IF(ISNUMBER('APS (2019)'!F470)=TRUE,'APS (2019)'!F470,IF(ISNUMBER('APS (2018)'!F470)=TRUE,'APS (2018)'!F470,IF(ISNUMBER('APS (2017)'!F470)=TRUE,'APS (2017)'!F470,"Missing")))</f>
        <v>2700</v>
      </c>
      <c r="G470" s="7"/>
      <c r="H470" s="7">
        <f>IF(ISNUMBER('APS (2019)'!H470)=TRUE,'APS (2019)'!H470,IF(ISNUMBER('APS (2018)'!H470)=TRUE,'APS (2018)'!H470,IF(ISNUMBER('APS (2017)'!H470)=TRUE,'APS (2017)'!H470,"Missing")))</f>
        <v>2900</v>
      </c>
      <c r="I470" s="7"/>
    </row>
    <row r="471" spans="1:9">
      <c r="A471" s="4" t="s">
        <v>477</v>
      </c>
      <c r="B471" s="7">
        <f>IF(ISNUMBER('APS (2019)'!B471)=TRUE,'APS (2019)'!B471,IF(ISNUMBER('APS (2018)'!B471)=TRUE,'APS (2018)'!B471,IF(ISNUMBER('APS (2017)'!B471)=TRUE,'APS (2017)'!B471,"Missing")))</f>
        <v>66100</v>
      </c>
      <c r="C471" s="7"/>
      <c r="D471" s="7">
        <f>IF(ISNUMBER('APS (2019)'!D471)=TRUE,'APS (2019)'!D471,IF(ISNUMBER('APS (2018)'!D471)=TRUE,'APS (2018)'!D471,IF(ISNUMBER('APS (2017)'!D471)=TRUE,'APS (2017)'!D471,"Missing")))</f>
        <v>54600</v>
      </c>
      <c r="E471" s="7"/>
      <c r="F471" s="7" t="str">
        <f>IF(ISNUMBER('APS (2019)'!F471)=TRUE,'APS (2019)'!F471,IF(ISNUMBER('APS (2018)'!F471)=TRUE,'APS (2018)'!F471,IF(ISNUMBER('APS (2017)'!F471)=TRUE,'APS (2017)'!F471,"Missing")))</f>
        <v>Missing</v>
      </c>
      <c r="G471" s="7"/>
      <c r="H471" s="7">
        <f>IF(ISNUMBER('APS (2019)'!H471)=TRUE,'APS (2019)'!H471,IF(ISNUMBER('APS (2018)'!H471)=TRUE,'APS (2018)'!H471,IF(ISNUMBER('APS (2017)'!H471)=TRUE,'APS (2017)'!H471,"Missing")))</f>
        <v>1400</v>
      </c>
      <c r="I471" s="7"/>
    </row>
    <row r="472" spans="1:9">
      <c r="A472" s="4" t="s">
        <v>478</v>
      </c>
      <c r="B472" s="7">
        <f>IF(ISNUMBER('APS (2019)'!B472)=TRUE,'APS (2019)'!B472,IF(ISNUMBER('APS (2018)'!B472)=TRUE,'APS (2018)'!B472,IF(ISNUMBER('APS (2017)'!B472)=TRUE,'APS (2017)'!B472,"Missing")))</f>
        <v>71900</v>
      </c>
      <c r="C472" s="7"/>
      <c r="D472" s="7">
        <f>IF(ISNUMBER('APS (2019)'!D472)=TRUE,'APS (2019)'!D472,IF(ISNUMBER('APS (2018)'!D472)=TRUE,'APS (2018)'!D472,IF(ISNUMBER('APS (2017)'!D472)=TRUE,'APS (2017)'!D472,"Missing")))</f>
        <v>60400</v>
      </c>
      <c r="E472" s="7"/>
      <c r="F472" s="7">
        <f>IF(ISNUMBER('APS (2019)'!F472)=TRUE,'APS (2019)'!F472,IF(ISNUMBER('APS (2018)'!F472)=TRUE,'APS (2018)'!F472,IF(ISNUMBER('APS (2017)'!F472)=TRUE,'APS (2017)'!F472,"Missing")))</f>
        <v>1300</v>
      </c>
      <c r="G472" s="7"/>
      <c r="H472" s="7">
        <f>IF(ISNUMBER('APS (2019)'!H472)=TRUE,'APS (2019)'!H472,IF(ISNUMBER('APS (2018)'!H472)=TRUE,'APS (2018)'!H472,IF(ISNUMBER('APS (2017)'!H472)=TRUE,'APS (2017)'!H472,"Missing")))</f>
        <v>3600</v>
      </c>
      <c r="I472" s="7"/>
    </row>
    <row r="473" spans="1:9">
      <c r="A473" s="4" t="s">
        <v>479</v>
      </c>
      <c r="B473" s="7">
        <f>IF(ISNUMBER('APS (2019)'!B473)=TRUE,'APS (2019)'!B473,IF(ISNUMBER('APS (2018)'!B473)=TRUE,'APS (2018)'!B473,IF(ISNUMBER('APS (2017)'!B473)=TRUE,'APS (2017)'!B473,"Missing")))</f>
        <v>80100</v>
      </c>
      <c r="C473" s="7"/>
      <c r="D473" s="7">
        <f>IF(ISNUMBER('APS (2019)'!D473)=TRUE,'APS (2019)'!D473,IF(ISNUMBER('APS (2018)'!D473)=TRUE,'APS (2018)'!D473,IF(ISNUMBER('APS (2017)'!D473)=TRUE,'APS (2017)'!D473,"Missing")))</f>
        <v>62900</v>
      </c>
      <c r="E473" s="7"/>
      <c r="F473" s="7">
        <f>IF(ISNUMBER('APS (2019)'!F473)=TRUE,'APS (2019)'!F473,IF(ISNUMBER('APS (2018)'!F473)=TRUE,'APS (2018)'!F473,IF(ISNUMBER('APS (2017)'!F473)=TRUE,'APS (2017)'!F473,"Missing")))</f>
        <v>2800</v>
      </c>
      <c r="G473" s="7"/>
      <c r="H473" s="7">
        <f>IF(ISNUMBER('APS (2019)'!H473)=TRUE,'APS (2019)'!H473,IF(ISNUMBER('APS (2018)'!H473)=TRUE,'APS (2018)'!H473,IF(ISNUMBER('APS (2017)'!H473)=TRUE,'APS (2017)'!H473,"Missing")))</f>
        <v>4900</v>
      </c>
      <c r="I473" s="7"/>
    </row>
    <row r="474" spans="1:9">
      <c r="A474" s="4" t="s">
        <v>480</v>
      </c>
      <c r="B474" s="7">
        <f>IF(ISNUMBER('APS (2019)'!B474)=TRUE,'APS (2019)'!B474,IF(ISNUMBER('APS (2018)'!B474)=TRUE,'APS (2018)'!B474,IF(ISNUMBER('APS (2017)'!B474)=TRUE,'APS (2017)'!B474,"Missing")))</f>
        <v>62900</v>
      </c>
      <c r="C474" s="7"/>
      <c r="D474" s="7">
        <f>IF(ISNUMBER('APS (2019)'!D474)=TRUE,'APS (2019)'!D474,IF(ISNUMBER('APS (2018)'!D474)=TRUE,'APS (2018)'!D474,IF(ISNUMBER('APS (2017)'!D474)=TRUE,'APS (2017)'!D474,"Missing")))</f>
        <v>55700</v>
      </c>
      <c r="E474" s="7"/>
      <c r="F474" s="7">
        <f>IF(ISNUMBER('APS (2019)'!F474)=TRUE,'APS (2019)'!F474,IF(ISNUMBER('APS (2018)'!F474)=TRUE,'APS (2018)'!F474,IF(ISNUMBER('APS (2017)'!F474)=TRUE,'APS (2017)'!F474,"Missing")))</f>
        <v>3900</v>
      </c>
      <c r="G474" s="7"/>
      <c r="H474" s="7">
        <f>IF(ISNUMBER('APS (2019)'!H474)=TRUE,'APS (2019)'!H474,IF(ISNUMBER('APS (2018)'!H474)=TRUE,'APS (2018)'!H474,IF(ISNUMBER('APS (2017)'!H474)=TRUE,'APS (2017)'!H474,"Missing")))</f>
        <v>3500</v>
      </c>
      <c r="I474" s="7"/>
    </row>
    <row r="475" spans="1:9">
      <c r="A475" s="4" t="s">
        <v>481</v>
      </c>
      <c r="B475" s="7">
        <f>IF(ISNUMBER('APS (2019)'!B475)=TRUE,'APS (2019)'!B475,IF(ISNUMBER('APS (2018)'!B475)=TRUE,'APS (2018)'!B475,IF(ISNUMBER('APS (2017)'!B475)=TRUE,'APS (2017)'!B475,"Missing")))</f>
        <v>64500</v>
      </c>
      <c r="C475" s="7"/>
      <c r="D475" s="7">
        <f>IF(ISNUMBER('APS (2019)'!D475)=TRUE,'APS (2019)'!D475,IF(ISNUMBER('APS (2018)'!D475)=TRUE,'APS (2018)'!D475,IF(ISNUMBER('APS (2017)'!D475)=TRUE,'APS (2017)'!D475,"Missing")))</f>
        <v>55100</v>
      </c>
      <c r="E475" s="7"/>
      <c r="F475" s="7">
        <f>IF(ISNUMBER('APS (2019)'!F475)=TRUE,'APS (2019)'!F475,IF(ISNUMBER('APS (2018)'!F475)=TRUE,'APS (2018)'!F475,IF(ISNUMBER('APS (2017)'!F475)=TRUE,'APS (2017)'!F475,"Missing")))</f>
        <v>1900</v>
      </c>
      <c r="G475" s="7"/>
      <c r="H475" s="7">
        <f>IF(ISNUMBER('APS (2019)'!H475)=TRUE,'APS (2019)'!H475,IF(ISNUMBER('APS (2018)'!H475)=TRUE,'APS (2018)'!H475,IF(ISNUMBER('APS (2017)'!H475)=TRUE,'APS (2017)'!H475,"Missing")))</f>
        <v>2000</v>
      </c>
      <c r="I475" s="7"/>
    </row>
    <row r="476" spans="1:9">
      <c r="A476" s="4" t="s">
        <v>482</v>
      </c>
      <c r="B476" s="7">
        <f>IF(ISNUMBER('APS (2019)'!B476)=TRUE,'APS (2019)'!B476,IF(ISNUMBER('APS (2018)'!B476)=TRUE,'APS (2018)'!B476,IF(ISNUMBER('APS (2017)'!B476)=TRUE,'APS (2017)'!B476,"Missing")))</f>
        <v>69000</v>
      </c>
      <c r="C476" s="7"/>
      <c r="D476" s="7">
        <f>IF(ISNUMBER('APS (2019)'!D476)=TRUE,'APS (2019)'!D476,IF(ISNUMBER('APS (2018)'!D476)=TRUE,'APS (2018)'!D476,IF(ISNUMBER('APS (2017)'!D476)=TRUE,'APS (2017)'!D476,"Missing")))</f>
        <v>59600</v>
      </c>
      <c r="E476" s="7"/>
      <c r="F476" s="7">
        <f>IF(ISNUMBER('APS (2019)'!F476)=TRUE,'APS (2019)'!F476,IF(ISNUMBER('APS (2018)'!F476)=TRUE,'APS (2018)'!F476,IF(ISNUMBER('APS (2017)'!F476)=TRUE,'APS (2017)'!F476,"Missing")))</f>
        <v>3700</v>
      </c>
      <c r="G476" s="7"/>
      <c r="H476" s="7">
        <f>IF(ISNUMBER('APS (2019)'!H476)=TRUE,'APS (2019)'!H476,IF(ISNUMBER('APS (2018)'!H476)=TRUE,'APS (2018)'!H476,IF(ISNUMBER('APS (2017)'!H476)=TRUE,'APS (2017)'!H476,"Missing")))</f>
        <v>4000</v>
      </c>
      <c r="I476" s="7"/>
    </row>
    <row r="477" spans="1:9">
      <c r="A477" s="4" t="s">
        <v>483</v>
      </c>
      <c r="B477" s="7">
        <f>IF(ISNUMBER('APS (2019)'!B477)=TRUE,'APS (2019)'!B477,IF(ISNUMBER('APS (2018)'!B477)=TRUE,'APS (2018)'!B477,IF(ISNUMBER('APS (2017)'!B477)=TRUE,'APS (2017)'!B477,"Missing")))</f>
        <v>66400</v>
      </c>
      <c r="C477" s="7"/>
      <c r="D477" s="7">
        <f>IF(ISNUMBER('APS (2019)'!D477)=TRUE,'APS (2019)'!D477,IF(ISNUMBER('APS (2018)'!D477)=TRUE,'APS (2018)'!D477,IF(ISNUMBER('APS (2017)'!D477)=TRUE,'APS (2017)'!D477,"Missing")))</f>
        <v>54100</v>
      </c>
      <c r="E477" s="7"/>
      <c r="F477" s="7">
        <f>IF(ISNUMBER('APS (2019)'!F477)=TRUE,'APS (2019)'!F477,IF(ISNUMBER('APS (2018)'!F477)=TRUE,'APS (2018)'!F477,IF(ISNUMBER('APS (2017)'!F477)=TRUE,'APS (2017)'!F477,"Missing")))</f>
        <v>2800</v>
      </c>
      <c r="G477" s="7"/>
      <c r="H477" s="7">
        <f>IF(ISNUMBER('APS (2019)'!H477)=TRUE,'APS (2019)'!H477,IF(ISNUMBER('APS (2018)'!H477)=TRUE,'APS (2018)'!H477,IF(ISNUMBER('APS (2017)'!H477)=TRUE,'APS (2017)'!H477,"Missing")))</f>
        <v>2100</v>
      </c>
      <c r="I477" s="7"/>
    </row>
    <row r="478" spans="1:9">
      <c r="A478" s="4" t="s">
        <v>484</v>
      </c>
      <c r="B478" s="7">
        <f>IF(ISNUMBER('APS (2019)'!B478)=TRUE,'APS (2019)'!B478,IF(ISNUMBER('APS (2018)'!B478)=TRUE,'APS (2018)'!B478,IF(ISNUMBER('APS (2017)'!B478)=TRUE,'APS (2017)'!B478,"Missing")))</f>
        <v>74000</v>
      </c>
      <c r="C478" s="7"/>
      <c r="D478" s="7">
        <f>IF(ISNUMBER('APS (2019)'!D478)=TRUE,'APS (2019)'!D478,IF(ISNUMBER('APS (2018)'!D478)=TRUE,'APS (2018)'!D478,IF(ISNUMBER('APS (2017)'!D478)=TRUE,'APS (2017)'!D478,"Missing")))</f>
        <v>63800</v>
      </c>
      <c r="E478" s="7"/>
      <c r="F478" s="7">
        <f>IF(ISNUMBER('APS (2019)'!F478)=TRUE,'APS (2019)'!F478,IF(ISNUMBER('APS (2018)'!F478)=TRUE,'APS (2018)'!F478,IF(ISNUMBER('APS (2017)'!F478)=TRUE,'APS (2017)'!F478,"Missing")))</f>
        <v>2600</v>
      </c>
      <c r="G478" s="7"/>
      <c r="H478" s="7">
        <f>IF(ISNUMBER('APS (2019)'!H478)=TRUE,'APS (2019)'!H478,IF(ISNUMBER('APS (2018)'!H478)=TRUE,'APS (2018)'!H478,IF(ISNUMBER('APS (2017)'!H478)=TRUE,'APS (2017)'!H478,"Missing")))</f>
        <v>4800</v>
      </c>
      <c r="I478" s="7"/>
    </row>
    <row r="479" spans="1:9">
      <c r="A479" s="4" t="s">
        <v>485</v>
      </c>
      <c r="B479" s="7">
        <f>IF(ISNUMBER('APS (2019)'!B479)=TRUE,'APS (2019)'!B479,IF(ISNUMBER('APS (2018)'!B479)=TRUE,'APS (2018)'!B479,IF(ISNUMBER('APS (2017)'!B479)=TRUE,'APS (2017)'!B479,"Missing")))</f>
        <v>57000</v>
      </c>
      <c r="C479" s="7"/>
      <c r="D479" s="7">
        <f>IF(ISNUMBER('APS (2019)'!D479)=TRUE,'APS (2019)'!D479,IF(ISNUMBER('APS (2018)'!D479)=TRUE,'APS (2018)'!D479,IF(ISNUMBER('APS (2017)'!D479)=TRUE,'APS (2017)'!D479,"Missing")))</f>
        <v>46900</v>
      </c>
      <c r="E479" s="7"/>
      <c r="F479" s="7">
        <f>IF(ISNUMBER('APS (2019)'!F479)=TRUE,'APS (2019)'!F479,IF(ISNUMBER('APS (2018)'!F479)=TRUE,'APS (2018)'!F479,IF(ISNUMBER('APS (2017)'!F479)=TRUE,'APS (2017)'!F479,"Missing")))</f>
        <v>1900</v>
      </c>
      <c r="G479" s="7"/>
      <c r="H479" s="7">
        <f>IF(ISNUMBER('APS (2019)'!H479)=TRUE,'APS (2019)'!H479,IF(ISNUMBER('APS (2018)'!H479)=TRUE,'APS (2018)'!H479,IF(ISNUMBER('APS (2017)'!H479)=TRUE,'APS (2017)'!H479,"Missing")))</f>
        <v>3500</v>
      </c>
      <c r="I479" s="7"/>
    </row>
    <row r="480" spans="1:9">
      <c r="A480" s="4" t="s">
        <v>486</v>
      </c>
      <c r="B480" s="7">
        <f>IF(ISNUMBER('APS (2019)'!B480)=TRUE,'APS (2019)'!B480,IF(ISNUMBER('APS (2018)'!B480)=TRUE,'APS (2018)'!B480,IF(ISNUMBER('APS (2017)'!B480)=TRUE,'APS (2017)'!B480,"Missing")))</f>
        <v>54400</v>
      </c>
      <c r="C480" s="7"/>
      <c r="D480" s="7">
        <f>IF(ISNUMBER('APS (2019)'!D480)=TRUE,'APS (2019)'!D480,IF(ISNUMBER('APS (2018)'!D480)=TRUE,'APS (2018)'!D480,IF(ISNUMBER('APS (2017)'!D480)=TRUE,'APS (2017)'!D480,"Missing")))</f>
        <v>40300</v>
      </c>
      <c r="E480" s="7"/>
      <c r="F480" s="7">
        <f>IF(ISNUMBER('APS (2019)'!F480)=TRUE,'APS (2019)'!F480,IF(ISNUMBER('APS (2018)'!F480)=TRUE,'APS (2018)'!F480,IF(ISNUMBER('APS (2017)'!F480)=TRUE,'APS (2017)'!F480,"Missing")))</f>
        <v>1700</v>
      </c>
      <c r="G480" s="7"/>
      <c r="H480" s="7">
        <f>IF(ISNUMBER('APS (2019)'!H480)=TRUE,'APS (2019)'!H480,IF(ISNUMBER('APS (2018)'!H480)=TRUE,'APS (2018)'!H480,IF(ISNUMBER('APS (2017)'!H480)=TRUE,'APS (2017)'!H480,"Missing")))</f>
        <v>2200</v>
      </c>
      <c r="I480" s="7"/>
    </row>
    <row r="481" spans="1:9">
      <c r="A481" s="4" t="s">
        <v>487</v>
      </c>
      <c r="B481" s="7">
        <f>IF(ISNUMBER('APS (2019)'!B481)=TRUE,'APS (2019)'!B481,IF(ISNUMBER('APS (2018)'!B481)=TRUE,'APS (2018)'!B481,IF(ISNUMBER('APS (2017)'!B481)=TRUE,'APS (2017)'!B481,"Missing")))</f>
        <v>64000</v>
      </c>
      <c r="C481" s="7"/>
      <c r="D481" s="7">
        <f>IF(ISNUMBER('APS (2019)'!D481)=TRUE,'APS (2019)'!D481,IF(ISNUMBER('APS (2018)'!D481)=TRUE,'APS (2018)'!D481,IF(ISNUMBER('APS (2017)'!D481)=TRUE,'APS (2017)'!D481,"Missing")))</f>
        <v>52000</v>
      </c>
      <c r="E481" s="7"/>
      <c r="F481" s="7">
        <f>IF(ISNUMBER('APS (2019)'!F481)=TRUE,'APS (2019)'!F481,IF(ISNUMBER('APS (2018)'!F481)=TRUE,'APS (2018)'!F481,IF(ISNUMBER('APS (2017)'!F481)=TRUE,'APS (2017)'!F481,"Missing")))</f>
        <v>1300</v>
      </c>
      <c r="G481" s="7"/>
      <c r="H481" s="7">
        <f>IF(ISNUMBER('APS (2019)'!H481)=TRUE,'APS (2019)'!H481,IF(ISNUMBER('APS (2018)'!H481)=TRUE,'APS (2018)'!H481,IF(ISNUMBER('APS (2017)'!H481)=TRUE,'APS (2017)'!H481,"Missing")))</f>
        <v>2200</v>
      </c>
      <c r="I481" s="7"/>
    </row>
    <row r="482" spans="1:9">
      <c r="A482" s="4" t="s">
        <v>488</v>
      </c>
      <c r="B482" s="7">
        <f>IF(ISNUMBER('APS (2019)'!B482)=TRUE,'APS (2019)'!B482,IF(ISNUMBER('APS (2018)'!B482)=TRUE,'APS (2018)'!B482,IF(ISNUMBER('APS (2017)'!B482)=TRUE,'APS (2017)'!B482,"Missing")))</f>
        <v>65100</v>
      </c>
      <c r="C482" s="7"/>
      <c r="D482" s="7">
        <f>IF(ISNUMBER('APS (2019)'!D482)=TRUE,'APS (2019)'!D482,IF(ISNUMBER('APS (2018)'!D482)=TRUE,'APS (2018)'!D482,IF(ISNUMBER('APS (2017)'!D482)=TRUE,'APS (2017)'!D482,"Missing")))</f>
        <v>57000</v>
      </c>
      <c r="E482" s="7"/>
      <c r="F482" s="7">
        <f>IF(ISNUMBER('APS (2019)'!F482)=TRUE,'APS (2019)'!F482,IF(ISNUMBER('APS (2018)'!F482)=TRUE,'APS (2018)'!F482,IF(ISNUMBER('APS (2017)'!F482)=TRUE,'APS (2017)'!F482,"Missing")))</f>
        <v>1200</v>
      </c>
      <c r="G482" s="7"/>
      <c r="H482" s="7">
        <f>IF(ISNUMBER('APS (2019)'!H482)=TRUE,'APS (2019)'!H482,IF(ISNUMBER('APS (2018)'!H482)=TRUE,'APS (2018)'!H482,IF(ISNUMBER('APS (2017)'!H482)=TRUE,'APS (2017)'!H482,"Missing")))</f>
        <v>2200</v>
      </c>
      <c r="I482" s="7"/>
    </row>
    <row r="483" spans="1:9">
      <c r="A483" s="4" t="s">
        <v>489</v>
      </c>
      <c r="B483" s="7">
        <f>IF(ISNUMBER('APS (2019)'!B483)=TRUE,'APS (2019)'!B483,IF(ISNUMBER('APS (2018)'!B483)=TRUE,'APS (2018)'!B483,IF(ISNUMBER('APS (2017)'!B483)=TRUE,'APS (2017)'!B483,"Missing")))</f>
        <v>63000</v>
      </c>
      <c r="C483" s="7"/>
      <c r="D483" s="7">
        <f>IF(ISNUMBER('APS (2019)'!D483)=TRUE,'APS (2019)'!D483,IF(ISNUMBER('APS (2018)'!D483)=TRUE,'APS (2018)'!D483,IF(ISNUMBER('APS (2017)'!D483)=TRUE,'APS (2017)'!D483,"Missing")))</f>
        <v>56700</v>
      </c>
      <c r="E483" s="7"/>
      <c r="F483" s="7">
        <f>IF(ISNUMBER('APS (2019)'!F483)=TRUE,'APS (2019)'!F483,IF(ISNUMBER('APS (2018)'!F483)=TRUE,'APS (2018)'!F483,IF(ISNUMBER('APS (2017)'!F483)=TRUE,'APS (2017)'!F483,"Missing")))</f>
        <v>1900</v>
      </c>
      <c r="G483" s="7"/>
      <c r="H483" s="7">
        <f>IF(ISNUMBER('APS (2019)'!H483)=TRUE,'APS (2019)'!H483,IF(ISNUMBER('APS (2018)'!H483)=TRUE,'APS (2018)'!H483,IF(ISNUMBER('APS (2017)'!H483)=TRUE,'APS (2017)'!H483,"Missing")))</f>
        <v>2500</v>
      </c>
      <c r="I483" s="7"/>
    </row>
    <row r="484" spans="1:9">
      <c r="A484" s="4" t="s">
        <v>490</v>
      </c>
      <c r="B484" s="7">
        <f>IF(ISNUMBER('APS (2019)'!B484)=TRUE,'APS (2019)'!B484,IF(ISNUMBER('APS (2018)'!B484)=TRUE,'APS (2018)'!B484,IF(ISNUMBER('APS (2017)'!B484)=TRUE,'APS (2017)'!B484,"Missing")))</f>
        <v>68300</v>
      </c>
      <c r="C484" s="7"/>
      <c r="D484" s="7">
        <f>IF(ISNUMBER('APS (2019)'!D484)=TRUE,'APS (2019)'!D484,IF(ISNUMBER('APS (2018)'!D484)=TRUE,'APS (2018)'!D484,IF(ISNUMBER('APS (2017)'!D484)=TRUE,'APS (2017)'!D484,"Missing")))</f>
        <v>56500</v>
      </c>
      <c r="E484" s="7"/>
      <c r="F484" s="7">
        <f>IF(ISNUMBER('APS (2019)'!F484)=TRUE,'APS (2019)'!F484,IF(ISNUMBER('APS (2018)'!F484)=TRUE,'APS (2018)'!F484,IF(ISNUMBER('APS (2017)'!F484)=TRUE,'APS (2017)'!F484,"Missing")))</f>
        <v>1600</v>
      </c>
      <c r="G484" s="7"/>
      <c r="H484" s="7">
        <f>IF(ISNUMBER('APS (2019)'!H484)=TRUE,'APS (2019)'!H484,IF(ISNUMBER('APS (2018)'!H484)=TRUE,'APS (2018)'!H484,IF(ISNUMBER('APS (2017)'!H484)=TRUE,'APS (2017)'!H484,"Missing")))</f>
        <v>1800</v>
      </c>
      <c r="I484" s="7"/>
    </row>
    <row r="485" spans="1:9">
      <c r="A485" s="4" t="s">
        <v>491</v>
      </c>
      <c r="B485" s="7">
        <f>IF(ISNUMBER('APS (2019)'!B485)=TRUE,'APS (2019)'!B485,IF(ISNUMBER('APS (2018)'!B485)=TRUE,'APS (2018)'!B485,IF(ISNUMBER('APS (2017)'!B485)=TRUE,'APS (2017)'!B485,"Missing")))</f>
        <v>47600</v>
      </c>
      <c r="C485" s="7"/>
      <c r="D485" s="7">
        <f>IF(ISNUMBER('APS (2019)'!D485)=TRUE,'APS (2019)'!D485,IF(ISNUMBER('APS (2018)'!D485)=TRUE,'APS (2018)'!D485,IF(ISNUMBER('APS (2017)'!D485)=TRUE,'APS (2017)'!D485,"Missing")))</f>
        <v>37400</v>
      </c>
      <c r="E485" s="7"/>
      <c r="F485" s="7" t="str">
        <f>IF(ISNUMBER('APS (2019)'!F485)=TRUE,'APS (2019)'!F485,IF(ISNUMBER('APS (2018)'!F485)=TRUE,'APS (2018)'!F485,IF(ISNUMBER('APS (2017)'!F485)=TRUE,'APS (2017)'!F485,"Missing")))</f>
        <v>Missing</v>
      </c>
      <c r="G485" s="7"/>
      <c r="H485" s="7">
        <f>IF(ISNUMBER('APS (2019)'!H485)=TRUE,'APS (2019)'!H485,IF(ISNUMBER('APS (2018)'!H485)=TRUE,'APS (2018)'!H485,IF(ISNUMBER('APS (2017)'!H485)=TRUE,'APS (2017)'!H485,"Missing")))</f>
        <v>3600</v>
      </c>
      <c r="I485" s="7"/>
    </row>
    <row r="486" spans="1:9">
      <c r="A486" s="4" t="s">
        <v>492</v>
      </c>
      <c r="B486" s="7">
        <f>IF(ISNUMBER('APS (2019)'!B486)=TRUE,'APS (2019)'!B486,IF(ISNUMBER('APS (2018)'!B486)=TRUE,'APS (2018)'!B486,IF(ISNUMBER('APS (2017)'!B486)=TRUE,'APS (2017)'!B486,"Missing")))</f>
        <v>69800</v>
      </c>
      <c r="C486" s="7"/>
      <c r="D486" s="7">
        <f>IF(ISNUMBER('APS (2019)'!D486)=TRUE,'APS (2019)'!D486,IF(ISNUMBER('APS (2018)'!D486)=TRUE,'APS (2018)'!D486,IF(ISNUMBER('APS (2017)'!D486)=TRUE,'APS (2017)'!D486,"Missing")))</f>
        <v>62100</v>
      </c>
      <c r="E486" s="7"/>
      <c r="F486" s="7">
        <f>IF(ISNUMBER('APS (2019)'!F486)=TRUE,'APS (2019)'!F486,IF(ISNUMBER('APS (2018)'!F486)=TRUE,'APS (2018)'!F486,IF(ISNUMBER('APS (2017)'!F486)=TRUE,'APS (2017)'!F486,"Missing")))</f>
        <v>2300</v>
      </c>
      <c r="G486" s="7"/>
      <c r="H486" s="7">
        <f>IF(ISNUMBER('APS (2019)'!H486)=TRUE,'APS (2019)'!H486,IF(ISNUMBER('APS (2018)'!H486)=TRUE,'APS (2018)'!H486,IF(ISNUMBER('APS (2017)'!H486)=TRUE,'APS (2017)'!H486,"Missing")))</f>
        <v>2200</v>
      </c>
      <c r="I486" s="7"/>
    </row>
    <row r="487" spans="1:9">
      <c r="A487" s="4" t="s">
        <v>493</v>
      </c>
      <c r="B487" s="7">
        <f>IF(ISNUMBER('APS (2019)'!B487)=TRUE,'APS (2019)'!B487,IF(ISNUMBER('APS (2018)'!B487)=TRUE,'APS (2018)'!B487,IF(ISNUMBER('APS (2017)'!B487)=TRUE,'APS (2017)'!B487,"Missing")))</f>
        <v>65100</v>
      </c>
      <c r="C487" s="7"/>
      <c r="D487" s="7">
        <f>IF(ISNUMBER('APS (2019)'!D487)=TRUE,'APS (2019)'!D487,IF(ISNUMBER('APS (2018)'!D487)=TRUE,'APS (2018)'!D487,IF(ISNUMBER('APS (2017)'!D487)=TRUE,'APS (2017)'!D487,"Missing")))</f>
        <v>51500</v>
      </c>
      <c r="E487" s="7"/>
      <c r="F487" s="7">
        <f>IF(ISNUMBER('APS (2019)'!F487)=TRUE,'APS (2019)'!F487,IF(ISNUMBER('APS (2018)'!F487)=TRUE,'APS (2018)'!F487,IF(ISNUMBER('APS (2017)'!F487)=TRUE,'APS (2017)'!F487,"Missing")))</f>
        <v>1700</v>
      </c>
      <c r="G487" s="7"/>
      <c r="H487" s="7">
        <f>IF(ISNUMBER('APS (2019)'!H487)=TRUE,'APS (2019)'!H487,IF(ISNUMBER('APS (2018)'!H487)=TRUE,'APS (2018)'!H487,IF(ISNUMBER('APS (2017)'!H487)=TRUE,'APS (2017)'!H487,"Missing")))</f>
        <v>3400</v>
      </c>
      <c r="I487" s="7"/>
    </row>
    <row r="488" spans="1:9">
      <c r="A488" s="4" t="s">
        <v>494</v>
      </c>
      <c r="B488" s="7">
        <f>IF(ISNUMBER('APS (2019)'!B488)=TRUE,'APS (2019)'!B488,IF(ISNUMBER('APS (2018)'!B488)=TRUE,'APS (2018)'!B488,IF(ISNUMBER('APS (2017)'!B488)=TRUE,'APS (2017)'!B488,"Missing")))</f>
        <v>68100</v>
      </c>
      <c r="C488" s="7"/>
      <c r="D488" s="7">
        <f>IF(ISNUMBER('APS (2019)'!D488)=TRUE,'APS (2019)'!D488,IF(ISNUMBER('APS (2018)'!D488)=TRUE,'APS (2018)'!D488,IF(ISNUMBER('APS (2017)'!D488)=TRUE,'APS (2017)'!D488,"Missing")))</f>
        <v>57300</v>
      </c>
      <c r="E488" s="7"/>
      <c r="F488" s="7">
        <f>IF(ISNUMBER('APS (2019)'!F488)=TRUE,'APS (2019)'!F488,IF(ISNUMBER('APS (2018)'!F488)=TRUE,'APS (2018)'!F488,IF(ISNUMBER('APS (2017)'!F488)=TRUE,'APS (2017)'!F488,"Missing")))</f>
        <v>1100</v>
      </c>
      <c r="G488" s="7"/>
      <c r="H488" s="7">
        <f>IF(ISNUMBER('APS (2019)'!H488)=TRUE,'APS (2019)'!H488,IF(ISNUMBER('APS (2018)'!H488)=TRUE,'APS (2018)'!H488,IF(ISNUMBER('APS (2017)'!H488)=TRUE,'APS (2017)'!H488,"Missing")))</f>
        <v>2900</v>
      </c>
      <c r="I488" s="7"/>
    </row>
    <row r="489" spans="1:9">
      <c r="A489" s="4" t="s">
        <v>495</v>
      </c>
      <c r="B489" s="7">
        <f>IF(ISNUMBER('APS (2019)'!B489)=TRUE,'APS (2019)'!B489,IF(ISNUMBER('APS (2018)'!B489)=TRUE,'APS (2018)'!B489,IF(ISNUMBER('APS (2017)'!B489)=TRUE,'APS (2017)'!B489,"Missing")))</f>
        <v>69300</v>
      </c>
      <c r="C489" s="7"/>
      <c r="D489" s="7">
        <f>IF(ISNUMBER('APS (2019)'!D489)=TRUE,'APS (2019)'!D489,IF(ISNUMBER('APS (2018)'!D489)=TRUE,'APS (2018)'!D489,IF(ISNUMBER('APS (2017)'!D489)=TRUE,'APS (2017)'!D489,"Missing")))</f>
        <v>54200</v>
      </c>
      <c r="E489" s="7"/>
      <c r="F489" s="7">
        <f>IF(ISNUMBER('APS (2019)'!F489)=TRUE,'APS (2019)'!F489,IF(ISNUMBER('APS (2018)'!F489)=TRUE,'APS (2018)'!F489,IF(ISNUMBER('APS (2017)'!F489)=TRUE,'APS (2017)'!F489,"Missing")))</f>
        <v>1400</v>
      </c>
      <c r="G489" s="7"/>
      <c r="H489" s="7">
        <f>IF(ISNUMBER('APS (2019)'!H489)=TRUE,'APS (2019)'!H489,IF(ISNUMBER('APS (2018)'!H489)=TRUE,'APS (2018)'!H489,IF(ISNUMBER('APS (2017)'!H489)=TRUE,'APS (2017)'!H489,"Missing")))</f>
        <v>3700</v>
      </c>
      <c r="I489" s="7"/>
    </row>
    <row r="490" spans="1:9">
      <c r="A490" s="4" t="s">
        <v>496</v>
      </c>
      <c r="B490" s="7">
        <f>IF(ISNUMBER('APS (2019)'!B490)=TRUE,'APS (2019)'!B490,IF(ISNUMBER('APS (2018)'!B490)=TRUE,'APS (2018)'!B490,IF(ISNUMBER('APS (2017)'!B490)=TRUE,'APS (2017)'!B490,"Missing")))</f>
        <v>66200</v>
      </c>
      <c r="C490" s="7"/>
      <c r="D490" s="7">
        <f>IF(ISNUMBER('APS (2019)'!D490)=TRUE,'APS (2019)'!D490,IF(ISNUMBER('APS (2018)'!D490)=TRUE,'APS (2018)'!D490,IF(ISNUMBER('APS (2017)'!D490)=TRUE,'APS (2017)'!D490,"Missing")))</f>
        <v>53800</v>
      </c>
      <c r="E490" s="7"/>
      <c r="F490" s="7">
        <f>IF(ISNUMBER('APS (2019)'!F490)=TRUE,'APS (2019)'!F490,IF(ISNUMBER('APS (2018)'!F490)=TRUE,'APS (2018)'!F490,IF(ISNUMBER('APS (2017)'!F490)=TRUE,'APS (2017)'!F490,"Missing")))</f>
        <v>2800</v>
      </c>
      <c r="G490" s="7"/>
      <c r="H490" s="7">
        <f>IF(ISNUMBER('APS (2019)'!H490)=TRUE,'APS (2019)'!H490,IF(ISNUMBER('APS (2018)'!H490)=TRUE,'APS (2018)'!H490,IF(ISNUMBER('APS (2017)'!H490)=TRUE,'APS (2017)'!H490,"Missing")))</f>
        <v>2900</v>
      </c>
      <c r="I490" s="7"/>
    </row>
    <row r="491" spans="1:9">
      <c r="A491" s="4" t="s">
        <v>497</v>
      </c>
      <c r="B491" s="7">
        <f>IF(ISNUMBER('APS (2019)'!B491)=TRUE,'APS (2019)'!B491,IF(ISNUMBER('APS (2018)'!B491)=TRUE,'APS (2018)'!B491,IF(ISNUMBER('APS (2017)'!B491)=TRUE,'APS (2017)'!B491,"Missing")))</f>
        <v>77700</v>
      </c>
      <c r="C491" s="7"/>
      <c r="D491" s="7">
        <f>IF(ISNUMBER('APS (2019)'!D491)=TRUE,'APS (2019)'!D491,IF(ISNUMBER('APS (2018)'!D491)=TRUE,'APS (2018)'!D491,IF(ISNUMBER('APS (2017)'!D491)=TRUE,'APS (2017)'!D491,"Missing")))</f>
        <v>65100</v>
      </c>
      <c r="E491" s="7"/>
      <c r="F491" s="7">
        <f>IF(ISNUMBER('APS (2019)'!F491)=TRUE,'APS (2019)'!F491,IF(ISNUMBER('APS (2018)'!F491)=TRUE,'APS (2018)'!F491,IF(ISNUMBER('APS (2017)'!F491)=TRUE,'APS (2017)'!F491,"Missing")))</f>
        <v>1600</v>
      </c>
      <c r="G491" s="7"/>
      <c r="H491" s="7">
        <f>IF(ISNUMBER('APS (2019)'!H491)=TRUE,'APS (2019)'!H491,IF(ISNUMBER('APS (2018)'!H491)=TRUE,'APS (2018)'!H491,IF(ISNUMBER('APS (2017)'!H491)=TRUE,'APS (2017)'!H491,"Missing")))</f>
        <v>3300</v>
      </c>
      <c r="I491" s="7"/>
    </row>
    <row r="492" spans="1:9">
      <c r="A492" s="4" t="s">
        <v>498</v>
      </c>
      <c r="B492" s="7">
        <f>IF(ISNUMBER('APS (2019)'!B492)=TRUE,'APS (2019)'!B492,IF(ISNUMBER('APS (2018)'!B492)=TRUE,'APS (2018)'!B492,IF(ISNUMBER('APS (2017)'!B492)=TRUE,'APS (2017)'!B492,"Missing")))</f>
        <v>67000</v>
      </c>
      <c r="C492" s="7"/>
      <c r="D492" s="7">
        <f>IF(ISNUMBER('APS (2019)'!D492)=TRUE,'APS (2019)'!D492,IF(ISNUMBER('APS (2018)'!D492)=TRUE,'APS (2018)'!D492,IF(ISNUMBER('APS (2017)'!D492)=TRUE,'APS (2017)'!D492,"Missing")))</f>
        <v>54700</v>
      </c>
      <c r="E492" s="7"/>
      <c r="F492" s="7">
        <f>IF(ISNUMBER('APS (2019)'!F492)=TRUE,'APS (2019)'!F492,IF(ISNUMBER('APS (2018)'!F492)=TRUE,'APS (2018)'!F492,IF(ISNUMBER('APS (2017)'!F492)=TRUE,'APS (2017)'!F492,"Missing")))</f>
        <v>4900</v>
      </c>
      <c r="G492" s="7"/>
      <c r="H492" s="7">
        <f>IF(ISNUMBER('APS (2019)'!H492)=TRUE,'APS (2019)'!H492,IF(ISNUMBER('APS (2018)'!H492)=TRUE,'APS (2018)'!H492,IF(ISNUMBER('APS (2017)'!H492)=TRUE,'APS (2017)'!H492,"Missing")))</f>
        <v>2200</v>
      </c>
      <c r="I492" s="7"/>
    </row>
    <row r="493" spans="1:9">
      <c r="A493" s="4" t="s">
        <v>499</v>
      </c>
      <c r="B493" s="7">
        <f>IF(ISNUMBER('APS (2019)'!B493)=TRUE,'APS (2019)'!B493,IF(ISNUMBER('APS (2018)'!B493)=TRUE,'APS (2018)'!B493,IF(ISNUMBER('APS (2017)'!B493)=TRUE,'APS (2017)'!B493,"Missing")))</f>
        <v>82700</v>
      </c>
      <c r="C493" s="7"/>
      <c r="D493" s="7">
        <f>IF(ISNUMBER('APS (2019)'!D493)=TRUE,'APS (2019)'!D493,IF(ISNUMBER('APS (2018)'!D493)=TRUE,'APS (2018)'!D493,IF(ISNUMBER('APS (2017)'!D493)=TRUE,'APS (2017)'!D493,"Missing")))</f>
        <v>69500</v>
      </c>
      <c r="E493" s="7"/>
      <c r="F493" s="7">
        <f>IF(ISNUMBER('APS (2019)'!F493)=TRUE,'APS (2019)'!F493,IF(ISNUMBER('APS (2018)'!F493)=TRUE,'APS (2018)'!F493,IF(ISNUMBER('APS (2017)'!F493)=TRUE,'APS (2017)'!F493,"Missing")))</f>
        <v>2400</v>
      </c>
      <c r="G493" s="7"/>
      <c r="H493" s="7">
        <f>IF(ISNUMBER('APS (2019)'!H493)=TRUE,'APS (2019)'!H493,IF(ISNUMBER('APS (2018)'!H493)=TRUE,'APS (2018)'!H493,IF(ISNUMBER('APS (2017)'!H493)=TRUE,'APS (2017)'!H493,"Missing")))</f>
        <v>4200</v>
      </c>
      <c r="I493" s="7"/>
    </row>
    <row r="494" spans="1:9">
      <c r="A494" s="4" t="s">
        <v>500</v>
      </c>
      <c r="B494" s="7">
        <f>IF(ISNUMBER('APS (2019)'!B494)=TRUE,'APS (2019)'!B494,IF(ISNUMBER('APS (2018)'!B494)=TRUE,'APS (2018)'!B494,IF(ISNUMBER('APS (2017)'!B494)=TRUE,'APS (2017)'!B494,"Missing")))</f>
        <v>91900</v>
      </c>
      <c r="C494" s="7"/>
      <c r="D494" s="7">
        <f>IF(ISNUMBER('APS (2019)'!D494)=TRUE,'APS (2019)'!D494,IF(ISNUMBER('APS (2018)'!D494)=TRUE,'APS (2018)'!D494,IF(ISNUMBER('APS (2017)'!D494)=TRUE,'APS (2017)'!D494,"Missing")))</f>
        <v>72400</v>
      </c>
      <c r="E494" s="7"/>
      <c r="F494" s="7">
        <f>IF(ISNUMBER('APS (2019)'!F494)=TRUE,'APS (2019)'!F494,IF(ISNUMBER('APS (2018)'!F494)=TRUE,'APS (2018)'!F494,IF(ISNUMBER('APS (2017)'!F494)=TRUE,'APS (2017)'!F494,"Missing")))</f>
        <v>4500</v>
      </c>
      <c r="G494" s="7"/>
      <c r="H494" s="7">
        <f>IF(ISNUMBER('APS (2019)'!H494)=TRUE,'APS (2019)'!H494,IF(ISNUMBER('APS (2018)'!H494)=TRUE,'APS (2018)'!H494,IF(ISNUMBER('APS (2017)'!H494)=TRUE,'APS (2017)'!H494,"Missing")))</f>
        <v>5000</v>
      </c>
      <c r="I494" s="7"/>
    </row>
    <row r="495" spans="1:9">
      <c r="A495" s="4" t="s">
        <v>501</v>
      </c>
      <c r="B495" s="7">
        <f>IF(ISNUMBER('APS (2019)'!B495)=TRUE,'APS (2019)'!B495,IF(ISNUMBER('APS (2018)'!B495)=TRUE,'APS (2018)'!B495,IF(ISNUMBER('APS (2017)'!B495)=TRUE,'APS (2017)'!B495,"Missing")))</f>
        <v>50900</v>
      </c>
      <c r="C495" s="7"/>
      <c r="D495" s="7">
        <f>IF(ISNUMBER('APS (2019)'!D495)=TRUE,'APS (2019)'!D495,IF(ISNUMBER('APS (2018)'!D495)=TRUE,'APS (2018)'!D495,IF(ISNUMBER('APS (2017)'!D495)=TRUE,'APS (2017)'!D495,"Missing")))</f>
        <v>38100</v>
      </c>
      <c r="E495" s="7"/>
      <c r="F495" s="7">
        <f>IF(ISNUMBER('APS (2019)'!F495)=TRUE,'APS (2019)'!F495,IF(ISNUMBER('APS (2018)'!F495)=TRUE,'APS (2018)'!F495,IF(ISNUMBER('APS (2017)'!F495)=TRUE,'APS (2017)'!F495,"Missing")))</f>
        <v>1500</v>
      </c>
      <c r="G495" s="7"/>
      <c r="H495" s="7">
        <f>IF(ISNUMBER('APS (2019)'!H495)=TRUE,'APS (2019)'!H495,IF(ISNUMBER('APS (2018)'!H495)=TRUE,'APS (2018)'!H495,IF(ISNUMBER('APS (2017)'!H495)=TRUE,'APS (2017)'!H495,"Missing")))</f>
        <v>2300</v>
      </c>
      <c r="I495" s="7"/>
    </row>
    <row r="496" spans="1:9">
      <c r="A496" s="4" t="s">
        <v>502</v>
      </c>
      <c r="B496" s="7">
        <f>IF(ISNUMBER('APS (2019)'!B496)=TRUE,'APS (2019)'!B496,IF(ISNUMBER('APS (2018)'!B496)=TRUE,'APS (2018)'!B496,IF(ISNUMBER('APS (2017)'!B496)=TRUE,'APS (2017)'!B496,"Missing")))</f>
        <v>52000</v>
      </c>
      <c r="C496" s="7"/>
      <c r="D496" s="7">
        <f>IF(ISNUMBER('APS (2019)'!D496)=TRUE,'APS (2019)'!D496,IF(ISNUMBER('APS (2018)'!D496)=TRUE,'APS (2018)'!D496,IF(ISNUMBER('APS (2017)'!D496)=TRUE,'APS (2017)'!D496,"Missing")))</f>
        <v>41900</v>
      </c>
      <c r="E496" s="7"/>
      <c r="F496" s="7">
        <f>IF(ISNUMBER('APS (2019)'!F496)=TRUE,'APS (2019)'!F496,IF(ISNUMBER('APS (2018)'!F496)=TRUE,'APS (2018)'!F496,IF(ISNUMBER('APS (2017)'!F496)=TRUE,'APS (2017)'!F496,"Missing")))</f>
        <v>2600</v>
      </c>
      <c r="G496" s="7"/>
      <c r="H496" s="7">
        <f>IF(ISNUMBER('APS (2019)'!H496)=TRUE,'APS (2019)'!H496,IF(ISNUMBER('APS (2018)'!H496)=TRUE,'APS (2018)'!H496,IF(ISNUMBER('APS (2017)'!H496)=TRUE,'APS (2017)'!H496,"Missing")))</f>
        <v>2700</v>
      </c>
      <c r="I496" s="7"/>
    </row>
    <row r="497" spans="1:9">
      <c r="A497" s="4" t="s">
        <v>503</v>
      </c>
      <c r="B497" s="7">
        <f>IF(ISNUMBER('APS (2019)'!B497)=TRUE,'APS (2019)'!B497,IF(ISNUMBER('APS (2018)'!B497)=TRUE,'APS (2018)'!B497,IF(ISNUMBER('APS (2017)'!B497)=TRUE,'APS (2017)'!B497,"Missing")))</f>
        <v>65200</v>
      </c>
      <c r="C497" s="7"/>
      <c r="D497" s="7">
        <f>IF(ISNUMBER('APS (2019)'!D497)=TRUE,'APS (2019)'!D497,IF(ISNUMBER('APS (2018)'!D497)=TRUE,'APS (2018)'!D497,IF(ISNUMBER('APS (2017)'!D497)=TRUE,'APS (2017)'!D497,"Missing")))</f>
        <v>58000</v>
      </c>
      <c r="E497" s="7"/>
      <c r="F497" s="7" t="str">
        <f>IF(ISNUMBER('APS (2019)'!F497)=TRUE,'APS (2019)'!F497,IF(ISNUMBER('APS (2018)'!F497)=TRUE,'APS (2018)'!F497,IF(ISNUMBER('APS (2017)'!F497)=TRUE,'APS (2017)'!F497,"Missing")))</f>
        <v>Missing</v>
      </c>
      <c r="G497" s="7"/>
      <c r="H497" s="7">
        <f>IF(ISNUMBER('APS (2019)'!H497)=TRUE,'APS (2019)'!H497,IF(ISNUMBER('APS (2018)'!H497)=TRUE,'APS (2018)'!H497,IF(ISNUMBER('APS (2017)'!H497)=TRUE,'APS (2017)'!H497,"Missing")))</f>
        <v>1300</v>
      </c>
      <c r="I497" s="7"/>
    </row>
    <row r="498" spans="1:9">
      <c r="A498" s="4" t="s">
        <v>504</v>
      </c>
      <c r="B498" s="7">
        <f>IF(ISNUMBER('APS (2019)'!B498)=TRUE,'APS (2019)'!B498,IF(ISNUMBER('APS (2018)'!B498)=TRUE,'APS (2018)'!B498,IF(ISNUMBER('APS (2017)'!B498)=TRUE,'APS (2017)'!B498,"Missing")))</f>
        <v>50400</v>
      </c>
      <c r="C498" s="7"/>
      <c r="D498" s="7">
        <f>IF(ISNUMBER('APS (2019)'!D498)=TRUE,'APS (2019)'!D498,IF(ISNUMBER('APS (2018)'!D498)=TRUE,'APS (2018)'!D498,IF(ISNUMBER('APS (2017)'!D498)=TRUE,'APS (2017)'!D498,"Missing")))</f>
        <v>39700</v>
      </c>
      <c r="E498" s="7"/>
      <c r="F498" s="7">
        <f>IF(ISNUMBER('APS (2019)'!F498)=TRUE,'APS (2019)'!F498,IF(ISNUMBER('APS (2018)'!F498)=TRUE,'APS (2018)'!F498,IF(ISNUMBER('APS (2017)'!F498)=TRUE,'APS (2017)'!F498,"Missing")))</f>
        <v>1600</v>
      </c>
      <c r="G498" s="7"/>
      <c r="H498" s="7">
        <f>IF(ISNUMBER('APS (2019)'!H498)=TRUE,'APS (2019)'!H498,IF(ISNUMBER('APS (2018)'!H498)=TRUE,'APS (2018)'!H498,IF(ISNUMBER('APS (2017)'!H498)=TRUE,'APS (2017)'!H498,"Missing")))</f>
        <v>3200</v>
      </c>
      <c r="I498" s="7"/>
    </row>
    <row r="499" spans="1:9">
      <c r="A499" s="4" t="s">
        <v>505</v>
      </c>
      <c r="B499" s="7">
        <f>IF(ISNUMBER('APS (2019)'!B499)=TRUE,'APS (2019)'!B499,IF(ISNUMBER('APS (2018)'!B499)=TRUE,'APS (2018)'!B499,IF(ISNUMBER('APS (2017)'!B499)=TRUE,'APS (2017)'!B499,"Missing")))</f>
        <v>47400</v>
      </c>
      <c r="C499" s="7"/>
      <c r="D499" s="7">
        <f>IF(ISNUMBER('APS (2019)'!D499)=TRUE,'APS (2019)'!D499,IF(ISNUMBER('APS (2018)'!D499)=TRUE,'APS (2018)'!D499,IF(ISNUMBER('APS (2017)'!D499)=TRUE,'APS (2017)'!D499,"Missing")))</f>
        <v>39200</v>
      </c>
      <c r="E499" s="7"/>
      <c r="F499" s="7">
        <f>IF(ISNUMBER('APS (2019)'!F499)=TRUE,'APS (2019)'!F499,IF(ISNUMBER('APS (2018)'!F499)=TRUE,'APS (2018)'!F499,IF(ISNUMBER('APS (2017)'!F499)=TRUE,'APS (2017)'!F499,"Missing")))</f>
        <v>1100</v>
      </c>
      <c r="G499" s="7"/>
      <c r="H499" s="7">
        <f>IF(ISNUMBER('APS (2019)'!H499)=TRUE,'APS (2019)'!H499,IF(ISNUMBER('APS (2018)'!H499)=TRUE,'APS (2018)'!H499,IF(ISNUMBER('APS (2017)'!H499)=TRUE,'APS (2017)'!H499,"Missing")))</f>
        <v>1200</v>
      </c>
      <c r="I499" s="7"/>
    </row>
    <row r="500" spans="1:9">
      <c r="A500" s="4" t="s">
        <v>506</v>
      </c>
      <c r="B500" s="7">
        <f>IF(ISNUMBER('APS (2019)'!B500)=TRUE,'APS (2019)'!B500,IF(ISNUMBER('APS (2018)'!B500)=TRUE,'APS (2018)'!B500,IF(ISNUMBER('APS (2017)'!B500)=TRUE,'APS (2017)'!B500,"Missing")))</f>
        <v>58000</v>
      </c>
      <c r="C500" s="7"/>
      <c r="D500" s="7">
        <f>IF(ISNUMBER('APS (2019)'!D500)=TRUE,'APS (2019)'!D500,IF(ISNUMBER('APS (2018)'!D500)=TRUE,'APS (2018)'!D500,IF(ISNUMBER('APS (2017)'!D500)=TRUE,'APS (2017)'!D500,"Missing")))</f>
        <v>48900</v>
      </c>
      <c r="E500" s="7"/>
      <c r="F500" s="7">
        <f>IF(ISNUMBER('APS (2019)'!F500)=TRUE,'APS (2019)'!F500,IF(ISNUMBER('APS (2018)'!F500)=TRUE,'APS (2018)'!F500,IF(ISNUMBER('APS (2017)'!F500)=TRUE,'APS (2017)'!F500,"Missing")))</f>
        <v>1100</v>
      </c>
      <c r="G500" s="7"/>
      <c r="H500" s="7">
        <f>IF(ISNUMBER('APS (2019)'!H500)=TRUE,'APS (2019)'!H500,IF(ISNUMBER('APS (2018)'!H500)=TRUE,'APS (2018)'!H500,IF(ISNUMBER('APS (2017)'!H500)=TRUE,'APS (2017)'!H500,"Missing")))</f>
        <v>1900</v>
      </c>
      <c r="I500" s="7"/>
    </row>
    <row r="501" spans="1:9">
      <c r="A501" s="4" t="s">
        <v>507</v>
      </c>
      <c r="B501" s="7">
        <f>IF(ISNUMBER('APS (2019)'!B501)=TRUE,'APS (2019)'!B501,IF(ISNUMBER('APS (2018)'!B501)=TRUE,'APS (2018)'!B501,IF(ISNUMBER('APS (2017)'!B501)=TRUE,'APS (2017)'!B501,"Missing")))</f>
        <v>57500</v>
      </c>
      <c r="C501" s="7"/>
      <c r="D501" s="7">
        <f>IF(ISNUMBER('APS (2019)'!D501)=TRUE,'APS (2019)'!D501,IF(ISNUMBER('APS (2018)'!D501)=TRUE,'APS (2018)'!D501,IF(ISNUMBER('APS (2017)'!D501)=TRUE,'APS (2017)'!D501,"Missing")))</f>
        <v>49900</v>
      </c>
      <c r="E501" s="7"/>
      <c r="F501" s="7">
        <f>IF(ISNUMBER('APS (2019)'!F501)=TRUE,'APS (2019)'!F501,IF(ISNUMBER('APS (2018)'!F501)=TRUE,'APS (2018)'!F501,IF(ISNUMBER('APS (2017)'!F501)=TRUE,'APS (2017)'!F501,"Missing")))</f>
        <v>1200</v>
      </c>
      <c r="G501" s="7"/>
      <c r="H501" s="7">
        <f>IF(ISNUMBER('APS (2019)'!H501)=TRUE,'APS (2019)'!H501,IF(ISNUMBER('APS (2018)'!H501)=TRUE,'APS (2018)'!H501,IF(ISNUMBER('APS (2017)'!H501)=TRUE,'APS (2017)'!H501,"Missing")))</f>
        <v>1800</v>
      </c>
      <c r="I501" s="7"/>
    </row>
    <row r="502" spans="1:9">
      <c r="A502" s="4" t="s">
        <v>508</v>
      </c>
      <c r="B502" s="7">
        <f>IF(ISNUMBER('APS (2019)'!B502)=TRUE,'APS (2019)'!B502,IF(ISNUMBER('APS (2018)'!B502)=TRUE,'APS (2018)'!B502,IF(ISNUMBER('APS (2017)'!B502)=TRUE,'APS (2017)'!B502,"Missing")))</f>
        <v>77300</v>
      </c>
      <c r="C502" s="7"/>
      <c r="D502" s="7">
        <f>IF(ISNUMBER('APS (2019)'!D502)=TRUE,'APS (2019)'!D502,IF(ISNUMBER('APS (2018)'!D502)=TRUE,'APS (2018)'!D502,IF(ISNUMBER('APS (2017)'!D502)=TRUE,'APS (2017)'!D502,"Missing")))</f>
        <v>61400</v>
      </c>
      <c r="E502" s="7"/>
      <c r="F502" s="7">
        <f>IF(ISNUMBER('APS (2019)'!F502)=TRUE,'APS (2019)'!F502,IF(ISNUMBER('APS (2018)'!F502)=TRUE,'APS (2018)'!F502,IF(ISNUMBER('APS (2017)'!F502)=TRUE,'APS (2017)'!F502,"Missing")))</f>
        <v>2400</v>
      </c>
      <c r="G502" s="7"/>
      <c r="H502" s="7">
        <f>IF(ISNUMBER('APS (2019)'!H502)=TRUE,'APS (2019)'!H502,IF(ISNUMBER('APS (2018)'!H502)=TRUE,'APS (2018)'!H502,IF(ISNUMBER('APS (2017)'!H502)=TRUE,'APS (2017)'!H502,"Missing")))</f>
        <v>3000</v>
      </c>
      <c r="I502" s="7"/>
    </row>
    <row r="503" spans="1:9">
      <c r="A503" s="4" t="s">
        <v>509</v>
      </c>
      <c r="B503" s="7">
        <f>IF(ISNUMBER('APS (2019)'!B503)=TRUE,'APS (2019)'!B503,IF(ISNUMBER('APS (2018)'!B503)=TRUE,'APS (2018)'!B503,IF(ISNUMBER('APS (2017)'!B503)=TRUE,'APS (2017)'!B503,"Missing")))</f>
        <v>64900</v>
      </c>
      <c r="C503" s="7"/>
      <c r="D503" s="7">
        <f>IF(ISNUMBER('APS (2019)'!D503)=TRUE,'APS (2019)'!D503,IF(ISNUMBER('APS (2018)'!D503)=TRUE,'APS (2018)'!D503,IF(ISNUMBER('APS (2017)'!D503)=TRUE,'APS (2017)'!D503,"Missing")))</f>
        <v>55900</v>
      </c>
      <c r="E503" s="7"/>
      <c r="F503" s="7">
        <f>IF(ISNUMBER('APS (2019)'!F503)=TRUE,'APS (2019)'!F503,IF(ISNUMBER('APS (2018)'!F503)=TRUE,'APS (2018)'!F503,IF(ISNUMBER('APS (2017)'!F503)=TRUE,'APS (2017)'!F503,"Missing")))</f>
        <v>1600</v>
      </c>
      <c r="G503" s="7"/>
      <c r="H503" s="7">
        <f>IF(ISNUMBER('APS (2019)'!H503)=TRUE,'APS (2019)'!H503,IF(ISNUMBER('APS (2018)'!H503)=TRUE,'APS (2018)'!H503,IF(ISNUMBER('APS (2017)'!H503)=TRUE,'APS (2017)'!H503,"Missing")))</f>
        <v>2900</v>
      </c>
      <c r="I503" s="7"/>
    </row>
    <row r="504" spans="1:9">
      <c r="A504" s="4" t="s">
        <v>510</v>
      </c>
      <c r="B504" s="7">
        <f>IF(ISNUMBER('APS (2019)'!B504)=TRUE,'APS (2019)'!B504,IF(ISNUMBER('APS (2018)'!B504)=TRUE,'APS (2018)'!B504,IF(ISNUMBER('APS (2017)'!B504)=TRUE,'APS (2017)'!B504,"Missing")))</f>
        <v>49900</v>
      </c>
      <c r="C504" s="7"/>
      <c r="D504" s="7">
        <f>IF(ISNUMBER('APS (2019)'!D504)=TRUE,'APS (2019)'!D504,IF(ISNUMBER('APS (2018)'!D504)=TRUE,'APS (2018)'!D504,IF(ISNUMBER('APS (2017)'!D504)=TRUE,'APS (2017)'!D504,"Missing")))</f>
        <v>43100</v>
      </c>
      <c r="E504" s="7"/>
      <c r="F504" s="7">
        <f>IF(ISNUMBER('APS (2019)'!F504)=TRUE,'APS (2019)'!F504,IF(ISNUMBER('APS (2018)'!F504)=TRUE,'APS (2018)'!F504,IF(ISNUMBER('APS (2017)'!F504)=TRUE,'APS (2017)'!F504,"Missing")))</f>
        <v>1400</v>
      </c>
      <c r="G504" s="7"/>
      <c r="H504" s="7">
        <f>IF(ISNUMBER('APS (2019)'!H504)=TRUE,'APS (2019)'!H504,IF(ISNUMBER('APS (2018)'!H504)=TRUE,'APS (2018)'!H504,IF(ISNUMBER('APS (2017)'!H504)=TRUE,'APS (2017)'!H504,"Missing")))</f>
        <v>2000</v>
      </c>
      <c r="I504" s="7"/>
    </row>
    <row r="505" spans="1:9">
      <c r="A505" s="4" t="s">
        <v>511</v>
      </c>
      <c r="B505" s="7">
        <f>IF(ISNUMBER('APS (2019)'!B505)=TRUE,'APS (2019)'!B505,IF(ISNUMBER('APS (2018)'!B505)=TRUE,'APS (2018)'!B505,IF(ISNUMBER('APS (2017)'!B505)=TRUE,'APS (2017)'!B505,"Missing")))</f>
        <v>78200</v>
      </c>
      <c r="C505" s="7"/>
      <c r="D505" s="7">
        <f>IF(ISNUMBER('APS (2019)'!D505)=TRUE,'APS (2019)'!D505,IF(ISNUMBER('APS (2018)'!D505)=TRUE,'APS (2018)'!D505,IF(ISNUMBER('APS (2017)'!D505)=TRUE,'APS (2017)'!D505,"Missing")))</f>
        <v>65100</v>
      </c>
      <c r="E505" s="7"/>
      <c r="F505" s="7">
        <f>IF(ISNUMBER('APS (2019)'!F505)=TRUE,'APS (2019)'!F505,IF(ISNUMBER('APS (2018)'!F505)=TRUE,'APS (2018)'!F505,IF(ISNUMBER('APS (2017)'!F505)=TRUE,'APS (2017)'!F505,"Missing")))</f>
        <v>3700</v>
      </c>
      <c r="G505" s="7"/>
      <c r="H505" s="7">
        <f>IF(ISNUMBER('APS (2019)'!H505)=TRUE,'APS (2019)'!H505,IF(ISNUMBER('APS (2018)'!H505)=TRUE,'APS (2018)'!H505,IF(ISNUMBER('APS (2017)'!H505)=TRUE,'APS (2017)'!H505,"Missing")))</f>
        <v>4100</v>
      </c>
      <c r="I505" s="7"/>
    </row>
    <row r="506" spans="1:9">
      <c r="A506" s="4" t="s">
        <v>512</v>
      </c>
      <c r="B506" s="7">
        <f>IF(ISNUMBER('APS (2019)'!B506)=TRUE,'APS (2019)'!B506,IF(ISNUMBER('APS (2018)'!B506)=TRUE,'APS (2018)'!B506,IF(ISNUMBER('APS (2017)'!B506)=TRUE,'APS (2017)'!B506,"Missing")))</f>
        <v>52000</v>
      </c>
      <c r="C506" s="7"/>
      <c r="D506" s="7">
        <f>IF(ISNUMBER('APS (2019)'!D506)=TRUE,'APS (2019)'!D506,IF(ISNUMBER('APS (2018)'!D506)=TRUE,'APS (2018)'!D506,IF(ISNUMBER('APS (2017)'!D506)=TRUE,'APS (2017)'!D506,"Missing")))</f>
        <v>46200</v>
      </c>
      <c r="E506" s="7"/>
      <c r="F506" s="7">
        <f>IF(ISNUMBER('APS (2019)'!F506)=TRUE,'APS (2019)'!F506,IF(ISNUMBER('APS (2018)'!F506)=TRUE,'APS (2018)'!F506,IF(ISNUMBER('APS (2017)'!F506)=TRUE,'APS (2017)'!F506,"Missing")))</f>
        <v>1800</v>
      </c>
      <c r="G506" s="7"/>
      <c r="H506" s="7">
        <f>IF(ISNUMBER('APS (2019)'!H506)=TRUE,'APS (2019)'!H506,IF(ISNUMBER('APS (2018)'!H506)=TRUE,'APS (2018)'!H506,IF(ISNUMBER('APS (2017)'!H506)=TRUE,'APS (2017)'!H506,"Missing")))</f>
        <v>1200</v>
      </c>
      <c r="I506" s="7"/>
    </row>
    <row r="507" spans="1:9">
      <c r="A507" s="4" t="s">
        <v>513</v>
      </c>
      <c r="B507" s="7">
        <f>IF(ISNUMBER('APS (2019)'!B507)=TRUE,'APS (2019)'!B507,IF(ISNUMBER('APS (2018)'!B507)=TRUE,'APS (2018)'!B507,IF(ISNUMBER('APS (2017)'!B507)=TRUE,'APS (2017)'!B507,"Missing")))</f>
        <v>43700</v>
      </c>
      <c r="C507" s="7"/>
      <c r="D507" s="7">
        <f>IF(ISNUMBER('APS (2019)'!D507)=TRUE,'APS (2019)'!D507,IF(ISNUMBER('APS (2018)'!D507)=TRUE,'APS (2018)'!D507,IF(ISNUMBER('APS (2017)'!D507)=TRUE,'APS (2017)'!D507,"Missing")))</f>
        <v>34800</v>
      </c>
      <c r="E507" s="7"/>
      <c r="F507" s="7">
        <f>IF(ISNUMBER('APS (2019)'!F507)=TRUE,'APS (2019)'!F507,IF(ISNUMBER('APS (2018)'!F507)=TRUE,'APS (2018)'!F507,IF(ISNUMBER('APS (2017)'!F507)=TRUE,'APS (2017)'!F507,"Missing")))</f>
        <v>900</v>
      </c>
      <c r="G507" s="7"/>
      <c r="H507" s="7">
        <f>IF(ISNUMBER('APS (2019)'!H507)=TRUE,'APS (2019)'!H507,IF(ISNUMBER('APS (2018)'!H507)=TRUE,'APS (2018)'!H507,IF(ISNUMBER('APS (2017)'!H507)=TRUE,'APS (2017)'!H507,"Missing")))</f>
        <v>1100</v>
      </c>
      <c r="I507" s="7"/>
    </row>
    <row r="508" spans="1:9">
      <c r="A508" s="4" t="s">
        <v>514</v>
      </c>
      <c r="B508" s="7">
        <f>IF(ISNUMBER('APS (2019)'!B508)=TRUE,'APS (2019)'!B508,IF(ISNUMBER('APS (2018)'!B508)=TRUE,'APS (2018)'!B508,IF(ISNUMBER('APS (2017)'!B508)=TRUE,'APS (2017)'!B508,"Missing")))</f>
        <v>44900</v>
      </c>
      <c r="C508" s="7"/>
      <c r="D508" s="7">
        <f>IF(ISNUMBER('APS (2019)'!D508)=TRUE,'APS (2019)'!D508,IF(ISNUMBER('APS (2018)'!D508)=TRUE,'APS (2018)'!D508,IF(ISNUMBER('APS (2017)'!D508)=TRUE,'APS (2017)'!D508,"Missing")))</f>
        <v>39600</v>
      </c>
      <c r="E508" s="7"/>
      <c r="F508" s="7">
        <f>IF(ISNUMBER('APS (2019)'!F508)=TRUE,'APS (2019)'!F508,IF(ISNUMBER('APS (2018)'!F508)=TRUE,'APS (2018)'!F508,IF(ISNUMBER('APS (2017)'!F508)=TRUE,'APS (2017)'!F508,"Missing")))</f>
        <v>1500</v>
      </c>
      <c r="G508" s="7"/>
      <c r="H508" s="7">
        <f>IF(ISNUMBER('APS (2019)'!H508)=TRUE,'APS (2019)'!H508,IF(ISNUMBER('APS (2018)'!H508)=TRUE,'APS (2018)'!H508,IF(ISNUMBER('APS (2017)'!H508)=TRUE,'APS (2017)'!H508,"Missing")))</f>
        <v>2000</v>
      </c>
      <c r="I508" s="7"/>
    </row>
    <row r="509" spans="1:9">
      <c r="A509" s="4" t="s">
        <v>515</v>
      </c>
      <c r="B509" s="7">
        <f>IF(ISNUMBER('APS (2019)'!B509)=TRUE,'APS (2019)'!B509,IF(ISNUMBER('APS (2018)'!B509)=TRUE,'APS (2018)'!B509,IF(ISNUMBER('APS (2017)'!B509)=TRUE,'APS (2017)'!B509,"Missing")))</f>
        <v>53100</v>
      </c>
      <c r="C509" s="7"/>
      <c r="D509" s="7">
        <f>IF(ISNUMBER('APS (2019)'!D509)=TRUE,'APS (2019)'!D509,IF(ISNUMBER('APS (2018)'!D509)=TRUE,'APS (2018)'!D509,IF(ISNUMBER('APS (2017)'!D509)=TRUE,'APS (2017)'!D509,"Missing")))</f>
        <v>41600</v>
      </c>
      <c r="E509" s="7"/>
      <c r="F509" s="7">
        <f>IF(ISNUMBER('APS (2019)'!F509)=TRUE,'APS (2019)'!F509,IF(ISNUMBER('APS (2018)'!F509)=TRUE,'APS (2018)'!F509,IF(ISNUMBER('APS (2017)'!F509)=TRUE,'APS (2017)'!F509,"Missing")))</f>
        <v>2100</v>
      </c>
      <c r="G509" s="7"/>
      <c r="H509" s="7">
        <f>IF(ISNUMBER('APS (2019)'!H509)=TRUE,'APS (2019)'!H509,IF(ISNUMBER('APS (2018)'!H509)=TRUE,'APS (2018)'!H509,IF(ISNUMBER('APS (2017)'!H509)=TRUE,'APS (2017)'!H509,"Missing")))</f>
        <v>4400</v>
      </c>
      <c r="I509" s="7"/>
    </row>
    <row r="510" spans="1:9">
      <c r="A510" s="4" t="s">
        <v>516</v>
      </c>
      <c r="B510" s="7">
        <f>IF(ISNUMBER('APS (2019)'!B510)=TRUE,'APS (2019)'!B510,IF(ISNUMBER('APS (2018)'!B510)=TRUE,'APS (2018)'!B510,IF(ISNUMBER('APS (2017)'!B510)=TRUE,'APS (2017)'!B510,"Missing")))</f>
        <v>54700</v>
      </c>
      <c r="C510" s="7"/>
      <c r="D510" s="7">
        <f>IF(ISNUMBER('APS (2019)'!D510)=TRUE,'APS (2019)'!D510,IF(ISNUMBER('APS (2018)'!D510)=TRUE,'APS (2018)'!D510,IF(ISNUMBER('APS (2017)'!D510)=TRUE,'APS (2017)'!D510,"Missing")))</f>
        <v>47600</v>
      </c>
      <c r="E510" s="7"/>
      <c r="F510" s="7">
        <f>IF(ISNUMBER('APS (2019)'!F510)=TRUE,'APS (2019)'!F510,IF(ISNUMBER('APS (2018)'!F510)=TRUE,'APS (2018)'!F510,IF(ISNUMBER('APS (2017)'!F510)=TRUE,'APS (2017)'!F510,"Missing")))</f>
        <v>1700</v>
      </c>
      <c r="G510" s="7"/>
      <c r="H510" s="7">
        <f>IF(ISNUMBER('APS (2019)'!H510)=TRUE,'APS (2019)'!H510,IF(ISNUMBER('APS (2018)'!H510)=TRUE,'APS (2018)'!H510,IF(ISNUMBER('APS (2017)'!H510)=TRUE,'APS (2017)'!H510,"Missing")))</f>
        <v>3300</v>
      </c>
      <c r="I510" s="7"/>
    </row>
    <row r="511" spans="1:9">
      <c r="A511" s="4" t="s">
        <v>517</v>
      </c>
      <c r="B511" s="7">
        <f>IF(ISNUMBER('APS (2019)'!B511)=TRUE,'APS (2019)'!B511,IF(ISNUMBER('APS (2018)'!B511)=TRUE,'APS (2018)'!B511,IF(ISNUMBER('APS (2017)'!B511)=TRUE,'APS (2017)'!B511,"Missing")))</f>
        <v>55800</v>
      </c>
      <c r="C511" s="7"/>
      <c r="D511" s="7">
        <f>IF(ISNUMBER('APS (2019)'!D511)=TRUE,'APS (2019)'!D511,IF(ISNUMBER('APS (2018)'!D511)=TRUE,'APS (2018)'!D511,IF(ISNUMBER('APS (2017)'!D511)=TRUE,'APS (2017)'!D511,"Missing")))</f>
        <v>42400</v>
      </c>
      <c r="E511" s="7"/>
      <c r="F511" s="7">
        <f>IF(ISNUMBER('APS (2019)'!F511)=TRUE,'APS (2019)'!F511,IF(ISNUMBER('APS (2018)'!F511)=TRUE,'APS (2018)'!F511,IF(ISNUMBER('APS (2017)'!F511)=TRUE,'APS (2017)'!F511,"Missing")))</f>
        <v>1200</v>
      </c>
      <c r="G511" s="7"/>
      <c r="H511" s="7">
        <f>IF(ISNUMBER('APS (2019)'!H511)=TRUE,'APS (2019)'!H511,IF(ISNUMBER('APS (2018)'!H511)=TRUE,'APS (2018)'!H511,IF(ISNUMBER('APS (2017)'!H511)=TRUE,'APS (2017)'!H511,"Missing")))</f>
        <v>3900</v>
      </c>
      <c r="I511" s="7"/>
    </row>
    <row r="512" spans="1:9">
      <c r="A512" s="4" t="s">
        <v>518</v>
      </c>
      <c r="B512" s="7">
        <f>IF(ISNUMBER('APS (2019)'!B512)=TRUE,'APS (2019)'!B512,IF(ISNUMBER('APS (2018)'!B512)=TRUE,'APS (2018)'!B512,IF(ISNUMBER('APS (2017)'!B512)=TRUE,'APS (2017)'!B512,"Missing")))</f>
        <v>55000</v>
      </c>
      <c r="C512" s="7"/>
      <c r="D512" s="7">
        <f>IF(ISNUMBER('APS (2019)'!D512)=TRUE,'APS (2019)'!D512,IF(ISNUMBER('APS (2018)'!D512)=TRUE,'APS (2018)'!D512,IF(ISNUMBER('APS (2017)'!D512)=TRUE,'APS (2017)'!D512,"Missing")))</f>
        <v>47600</v>
      </c>
      <c r="E512" s="7"/>
      <c r="F512" s="7">
        <f>IF(ISNUMBER('APS (2019)'!F512)=TRUE,'APS (2019)'!F512,IF(ISNUMBER('APS (2018)'!F512)=TRUE,'APS (2018)'!F512,IF(ISNUMBER('APS (2017)'!F512)=TRUE,'APS (2017)'!F512,"Missing")))</f>
        <v>1300</v>
      </c>
      <c r="G512" s="7"/>
      <c r="H512" s="7">
        <f>IF(ISNUMBER('APS (2019)'!H512)=TRUE,'APS (2019)'!H512,IF(ISNUMBER('APS (2018)'!H512)=TRUE,'APS (2018)'!H512,IF(ISNUMBER('APS (2017)'!H512)=TRUE,'APS (2017)'!H512,"Missing")))</f>
        <v>2200</v>
      </c>
      <c r="I512" s="7"/>
    </row>
    <row r="513" spans="1:9">
      <c r="A513" s="4" t="s">
        <v>519</v>
      </c>
      <c r="B513" s="7">
        <f>IF(ISNUMBER('APS (2019)'!B513)=TRUE,'APS (2019)'!B513,IF(ISNUMBER('APS (2018)'!B513)=TRUE,'APS (2018)'!B513,IF(ISNUMBER('APS (2017)'!B513)=TRUE,'APS (2017)'!B513,"Missing")))</f>
        <v>60900</v>
      </c>
      <c r="C513" s="7"/>
      <c r="D513" s="7">
        <f>IF(ISNUMBER('APS (2019)'!D513)=TRUE,'APS (2019)'!D513,IF(ISNUMBER('APS (2018)'!D513)=TRUE,'APS (2018)'!D513,IF(ISNUMBER('APS (2017)'!D513)=TRUE,'APS (2017)'!D513,"Missing")))</f>
        <v>51200</v>
      </c>
      <c r="E513" s="7"/>
      <c r="F513" s="7">
        <f>IF(ISNUMBER('APS (2019)'!F513)=TRUE,'APS (2019)'!F513,IF(ISNUMBER('APS (2018)'!F513)=TRUE,'APS (2018)'!F513,IF(ISNUMBER('APS (2017)'!F513)=TRUE,'APS (2017)'!F513,"Missing")))</f>
        <v>1300</v>
      </c>
      <c r="G513" s="7"/>
      <c r="H513" s="7">
        <f>IF(ISNUMBER('APS (2019)'!H513)=TRUE,'APS (2019)'!H513,IF(ISNUMBER('APS (2018)'!H513)=TRUE,'APS (2018)'!H513,IF(ISNUMBER('APS (2017)'!H513)=TRUE,'APS (2017)'!H513,"Missing")))</f>
        <v>2200</v>
      </c>
      <c r="I513" s="7"/>
    </row>
    <row r="514" spans="1:9">
      <c r="A514" s="4" t="s">
        <v>520</v>
      </c>
      <c r="B514" s="7">
        <f>IF(ISNUMBER('APS (2019)'!B514)=TRUE,'APS (2019)'!B514,IF(ISNUMBER('APS (2018)'!B514)=TRUE,'APS (2018)'!B514,IF(ISNUMBER('APS (2017)'!B514)=TRUE,'APS (2017)'!B514,"Missing")))</f>
        <v>71300</v>
      </c>
      <c r="C514" s="7"/>
      <c r="D514" s="7">
        <f>IF(ISNUMBER('APS (2019)'!D514)=TRUE,'APS (2019)'!D514,IF(ISNUMBER('APS (2018)'!D514)=TRUE,'APS (2018)'!D514,IF(ISNUMBER('APS (2017)'!D514)=TRUE,'APS (2017)'!D514,"Missing")))</f>
        <v>58800</v>
      </c>
      <c r="E514" s="7"/>
      <c r="F514" s="7">
        <f>IF(ISNUMBER('APS (2019)'!F514)=TRUE,'APS (2019)'!F514,IF(ISNUMBER('APS (2018)'!F514)=TRUE,'APS (2018)'!F514,IF(ISNUMBER('APS (2017)'!F514)=TRUE,'APS (2017)'!F514,"Missing")))</f>
        <v>2600</v>
      </c>
      <c r="G514" s="7"/>
      <c r="H514" s="7">
        <f>IF(ISNUMBER('APS (2019)'!H514)=TRUE,'APS (2019)'!H514,IF(ISNUMBER('APS (2018)'!H514)=TRUE,'APS (2018)'!H514,IF(ISNUMBER('APS (2017)'!H514)=TRUE,'APS (2017)'!H514,"Missing")))</f>
        <v>2600</v>
      </c>
      <c r="I514" s="7"/>
    </row>
    <row r="515" spans="1:9">
      <c r="A515" s="4" t="s">
        <v>521</v>
      </c>
      <c r="B515" s="7">
        <f>IF(ISNUMBER('APS (2019)'!B515)=TRUE,'APS (2019)'!B515,IF(ISNUMBER('APS (2018)'!B515)=TRUE,'APS (2018)'!B515,IF(ISNUMBER('APS (2017)'!B515)=TRUE,'APS (2017)'!B515,"Missing")))</f>
        <v>59200</v>
      </c>
      <c r="C515" s="7"/>
      <c r="D515" s="7">
        <f>IF(ISNUMBER('APS (2019)'!D515)=TRUE,'APS (2019)'!D515,IF(ISNUMBER('APS (2018)'!D515)=TRUE,'APS (2018)'!D515,IF(ISNUMBER('APS (2017)'!D515)=TRUE,'APS (2017)'!D515,"Missing")))</f>
        <v>46700</v>
      </c>
      <c r="E515" s="7"/>
      <c r="F515" s="7">
        <f>IF(ISNUMBER('APS (2019)'!F515)=TRUE,'APS (2019)'!F515,IF(ISNUMBER('APS (2018)'!F515)=TRUE,'APS (2018)'!F515,IF(ISNUMBER('APS (2017)'!F515)=TRUE,'APS (2017)'!F515,"Missing")))</f>
        <v>2000</v>
      </c>
      <c r="G515" s="7"/>
      <c r="H515" s="7">
        <f>IF(ISNUMBER('APS (2019)'!H515)=TRUE,'APS (2019)'!H515,IF(ISNUMBER('APS (2018)'!H515)=TRUE,'APS (2018)'!H515,IF(ISNUMBER('APS (2017)'!H515)=TRUE,'APS (2017)'!H515,"Missing")))</f>
        <v>4700</v>
      </c>
      <c r="I515" s="7"/>
    </row>
    <row r="516" spans="1:9">
      <c r="A516" s="4" t="s">
        <v>522</v>
      </c>
      <c r="B516" s="7">
        <f>IF(ISNUMBER('APS (2019)'!B516)=TRUE,'APS (2019)'!B516,IF(ISNUMBER('APS (2018)'!B516)=TRUE,'APS (2018)'!B516,IF(ISNUMBER('APS (2017)'!B516)=TRUE,'APS (2017)'!B516,"Missing")))</f>
        <v>62600</v>
      </c>
      <c r="C516" s="7"/>
      <c r="D516" s="7">
        <f>IF(ISNUMBER('APS (2019)'!D516)=TRUE,'APS (2019)'!D516,IF(ISNUMBER('APS (2018)'!D516)=TRUE,'APS (2018)'!D516,IF(ISNUMBER('APS (2017)'!D516)=TRUE,'APS (2017)'!D516,"Missing")))</f>
        <v>47600</v>
      </c>
      <c r="E516" s="7"/>
      <c r="F516" s="7">
        <f>IF(ISNUMBER('APS (2019)'!F516)=TRUE,'APS (2019)'!F516,IF(ISNUMBER('APS (2018)'!F516)=TRUE,'APS (2018)'!F516,IF(ISNUMBER('APS (2017)'!F516)=TRUE,'APS (2017)'!F516,"Missing")))</f>
        <v>2200</v>
      </c>
      <c r="G516" s="7"/>
      <c r="H516" s="7">
        <f>IF(ISNUMBER('APS (2019)'!H516)=TRUE,'APS (2019)'!H516,IF(ISNUMBER('APS (2018)'!H516)=TRUE,'APS (2018)'!H516,IF(ISNUMBER('APS (2017)'!H516)=TRUE,'APS (2017)'!H516,"Missing")))</f>
        <v>5600</v>
      </c>
      <c r="I516" s="7"/>
    </row>
    <row r="517" spans="1:9">
      <c r="A517" s="4" t="s">
        <v>523</v>
      </c>
      <c r="B517" s="7">
        <f>IF(ISNUMBER('APS (2019)'!B517)=TRUE,'APS (2019)'!B517,IF(ISNUMBER('APS (2018)'!B517)=TRUE,'APS (2018)'!B517,IF(ISNUMBER('APS (2017)'!B517)=TRUE,'APS (2017)'!B517,"Missing")))</f>
        <v>63300</v>
      </c>
      <c r="C517" s="7"/>
      <c r="D517" s="7">
        <f>IF(ISNUMBER('APS (2019)'!D517)=TRUE,'APS (2019)'!D517,IF(ISNUMBER('APS (2018)'!D517)=TRUE,'APS (2018)'!D517,IF(ISNUMBER('APS (2017)'!D517)=TRUE,'APS (2017)'!D517,"Missing")))</f>
        <v>46600</v>
      </c>
      <c r="E517" s="7"/>
      <c r="F517" s="7">
        <f>IF(ISNUMBER('APS (2019)'!F517)=TRUE,'APS (2019)'!F517,IF(ISNUMBER('APS (2018)'!F517)=TRUE,'APS (2018)'!F517,IF(ISNUMBER('APS (2017)'!F517)=TRUE,'APS (2017)'!F517,"Missing")))</f>
        <v>2100</v>
      </c>
      <c r="G517" s="7"/>
      <c r="H517" s="7">
        <f>IF(ISNUMBER('APS (2019)'!H517)=TRUE,'APS (2019)'!H517,IF(ISNUMBER('APS (2018)'!H517)=TRUE,'APS (2018)'!H517,IF(ISNUMBER('APS (2017)'!H517)=TRUE,'APS (2017)'!H517,"Missing")))</f>
        <v>5500</v>
      </c>
      <c r="I517" s="7"/>
    </row>
    <row r="518" spans="1:9">
      <c r="A518" s="4" t="s">
        <v>524</v>
      </c>
      <c r="B518" s="7">
        <f>IF(ISNUMBER('APS (2019)'!B518)=TRUE,'APS (2019)'!B518,IF(ISNUMBER('APS (2018)'!B518)=TRUE,'APS (2018)'!B518,IF(ISNUMBER('APS (2017)'!B518)=TRUE,'APS (2017)'!B518,"Missing")))</f>
        <v>55300</v>
      </c>
      <c r="C518" s="7"/>
      <c r="D518" s="7">
        <f>IF(ISNUMBER('APS (2019)'!D518)=TRUE,'APS (2019)'!D518,IF(ISNUMBER('APS (2018)'!D518)=TRUE,'APS (2018)'!D518,IF(ISNUMBER('APS (2017)'!D518)=TRUE,'APS (2017)'!D518,"Missing")))</f>
        <v>45700</v>
      </c>
      <c r="E518" s="7"/>
      <c r="F518" s="7">
        <f>IF(ISNUMBER('APS (2019)'!F518)=TRUE,'APS (2019)'!F518,IF(ISNUMBER('APS (2018)'!F518)=TRUE,'APS (2018)'!F518,IF(ISNUMBER('APS (2017)'!F518)=TRUE,'APS (2017)'!F518,"Missing")))</f>
        <v>1300</v>
      </c>
      <c r="G518" s="7"/>
      <c r="H518" s="7">
        <f>IF(ISNUMBER('APS (2019)'!H518)=TRUE,'APS (2019)'!H518,IF(ISNUMBER('APS (2018)'!H518)=TRUE,'APS (2018)'!H518,IF(ISNUMBER('APS (2017)'!H518)=TRUE,'APS (2017)'!H518,"Missing")))</f>
        <v>2600</v>
      </c>
      <c r="I518" s="7"/>
    </row>
    <row r="519" spans="1:9">
      <c r="A519" s="4" t="s">
        <v>525</v>
      </c>
      <c r="B519" s="7">
        <f>IF(ISNUMBER('APS (2019)'!B519)=TRUE,'APS (2019)'!B519,IF(ISNUMBER('APS (2018)'!B519)=TRUE,'APS (2018)'!B519,IF(ISNUMBER('APS (2017)'!B519)=TRUE,'APS (2017)'!B519,"Missing")))</f>
        <v>58600</v>
      </c>
      <c r="C519" s="7"/>
      <c r="D519" s="7">
        <f>IF(ISNUMBER('APS (2019)'!D519)=TRUE,'APS (2019)'!D519,IF(ISNUMBER('APS (2018)'!D519)=TRUE,'APS (2018)'!D519,IF(ISNUMBER('APS (2017)'!D519)=TRUE,'APS (2017)'!D519,"Missing")))</f>
        <v>48800</v>
      </c>
      <c r="E519" s="7"/>
      <c r="F519" s="7">
        <f>IF(ISNUMBER('APS (2019)'!F519)=TRUE,'APS (2019)'!F519,IF(ISNUMBER('APS (2018)'!F519)=TRUE,'APS (2018)'!F519,IF(ISNUMBER('APS (2017)'!F519)=TRUE,'APS (2017)'!F519,"Missing")))</f>
        <v>1800</v>
      </c>
      <c r="G519" s="7"/>
      <c r="H519" s="7">
        <f>IF(ISNUMBER('APS (2019)'!H519)=TRUE,'APS (2019)'!H519,IF(ISNUMBER('APS (2018)'!H519)=TRUE,'APS (2018)'!H519,IF(ISNUMBER('APS (2017)'!H519)=TRUE,'APS (2017)'!H519,"Missing")))</f>
        <v>3000</v>
      </c>
      <c r="I519" s="7"/>
    </row>
    <row r="520" spans="1:9">
      <c r="A520" s="4" t="s">
        <v>526</v>
      </c>
      <c r="B520" s="7">
        <f>IF(ISNUMBER('APS (2019)'!B520)=TRUE,'APS (2019)'!B520,IF(ISNUMBER('APS (2018)'!B520)=TRUE,'APS (2018)'!B520,IF(ISNUMBER('APS (2017)'!B520)=TRUE,'APS (2017)'!B520,"Missing")))</f>
        <v>51800</v>
      </c>
      <c r="C520" s="7"/>
      <c r="D520" s="7">
        <f>IF(ISNUMBER('APS (2019)'!D520)=TRUE,'APS (2019)'!D520,IF(ISNUMBER('APS (2018)'!D520)=TRUE,'APS (2018)'!D520,IF(ISNUMBER('APS (2017)'!D520)=TRUE,'APS (2017)'!D520,"Missing")))</f>
        <v>41900</v>
      </c>
      <c r="E520" s="7"/>
      <c r="F520" s="7">
        <f>IF(ISNUMBER('APS (2019)'!F520)=TRUE,'APS (2019)'!F520,IF(ISNUMBER('APS (2018)'!F520)=TRUE,'APS (2018)'!F520,IF(ISNUMBER('APS (2017)'!F520)=TRUE,'APS (2017)'!F520,"Missing")))</f>
        <v>2200</v>
      </c>
      <c r="G520" s="7"/>
      <c r="H520" s="7">
        <f>IF(ISNUMBER('APS (2019)'!H520)=TRUE,'APS (2019)'!H520,IF(ISNUMBER('APS (2018)'!H520)=TRUE,'APS (2018)'!H520,IF(ISNUMBER('APS (2017)'!H520)=TRUE,'APS (2017)'!H520,"Missing")))</f>
        <v>1700</v>
      </c>
      <c r="I520" s="7"/>
    </row>
    <row r="521" spans="1:9">
      <c r="A521" s="4" t="s">
        <v>527</v>
      </c>
      <c r="B521" s="7">
        <f>IF(ISNUMBER('APS (2019)'!B521)=TRUE,'APS (2019)'!B521,IF(ISNUMBER('APS (2018)'!B521)=TRUE,'APS (2018)'!B521,IF(ISNUMBER('APS (2017)'!B521)=TRUE,'APS (2017)'!B521,"Missing")))</f>
        <v>54100</v>
      </c>
      <c r="C521" s="7"/>
      <c r="D521" s="7">
        <f>IF(ISNUMBER('APS (2019)'!D521)=TRUE,'APS (2019)'!D521,IF(ISNUMBER('APS (2018)'!D521)=TRUE,'APS (2018)'!D521,IF(ISNUMBER('APS (2017)'!D521)=TRUE,'APS (2017)'!D521,"Missing")))</f>
        <v>44100</v>
      </c>
      <c r="E521" s="7"/>
      <c r="F521" s="7">
        <f>IF(ISNUMBER('APS (2019)'!F521)=TRUE,'APS (2019)'!F521,IF(ISNUMBER('APS (2018)'!F521)=TRUE,'APS (2018)'!F521,IF(ISNUMBER('APS (2017)'!F521)=TRUE,'APS (2017)'!F521,"Missing")))</f>
        <v>1500</v>
      </c>
      <c r="G521" s="7"/>
      <c r="H521" s="7">
        <f>IF(ISNUMBER('APS (2019)'!H521)=TRUE,'APS (2019)'!H521,IF(ISNUMBER('APS (2018)'!H521)=TRUE,'APS (2018)'!H521,IF(ISNUMBER('APS (2017)'!H521)=TRUE,'APS (2017)'!H521,"Missing")))</f>
        <v>1400</v>
      </c>
      <c r="I521" s="7"/>
    </row>
    <row r="522" spans="1:9">
      <c r="A522" s="4" t="s">
        <v>528</v>
      </c>
      <c r="B522" s="7">
        <f>IF(ISNUMBER('APS (2019)'!B522)=TRUE,'APS (2019)'!B522,IF(ISNUMBER('APS (2018)'!B522)=TRUE,'APS (2018)'!B522,IF(ISNUMBER('APS (2017)'!B522)=TRUE,'APS (2017)'!B522,"Missing")))</f>
        <v>54800</v>
      </c>
      <c r="C522" s="7"/>
      <c r="D522" s="7">
        <f>IF(ISNUMBER('APS (2019)'!D522)=TRUE,'APS (2019)'!D522,IF(ISNUMBER('APS (2018)'!D522)=TRUE,'APS (2018)'!D522,IF(ISNUMBER('APS (2017)'!D522)=TRUE,'APS (2017)'!D522,"Missing")))</f>
        <v>42200</v>
      </c>
      <c r="E522" s="7"/>
      <c r="F522" s="7">
        <f>IF(ISNUMBER('APS (2019)'!F522)=TRUE,'APS (2019)'!F522,IF(ISNUMBER('APS (2018)'!F522)=TRUE,'APS (2018)'!F522,IF(ISNUMBER('APS (2017)'!F522)=TRUE,'APS (2017)'!F522,"Missing")))</f>
        <v>1200</v>
      </c>
      <c r="G522" s="7"/>
      <c r="H522" s="7">
        <f>IF(ISNUMBER('APS (2019)'!H522)=TRUE,'APS (2019)'!H522,IF(ISNUMBER('APS (2018)'!H522)=TRUE,'APS (2018)'!H522,IF(ISNUMBER('APS (2017)'!H522)=TRUE,'APS (2017)'!H522,"Missing")))</f>
        <v>4900</v>
      </c>
      <c r="I522" s="7"/>
    </row>
    <row r="523" spans="1:9">
      <c r="A523" s="4" t="s">
        <v>529</v>
      </c>
      <c r="B523" s="7">
        <f>IF(ISNUMBER('APS (2019)'!B523)=TRUE,'APS (2019)'!B523,IF(ISNUMBER('APS (2018)'!B523)=TRUE,'APS (2018)'!B523,IF(ISNUMBER('APS (2017)'!B523)=TRUE,'APS (2017)'!B523,"Missing")))</f>
        <v>67200</v>
      </c>
      <c r="C523" s="7"/>
      <c r="D523" s="7">
        <f>IF(ISNUMBER('APS (2019)'!D523)=TRUE,'APS (2019)'!D523,IF(ISNUMBER('APS (2018)'!D523)=TRUE,'APS (2018)'!D523,IF(ISNUMBER('APS (2017)'!D523)=TRUE,'APS (2017)'!D523,"Missing")))</f>
        <v>55200</v>
      </c>
      <c r="E523" s="7"/>
      <c r="F523" s="7">
        <f>IF(ISNUMBER('APS (2019)'!F523)=TRUE,'APS (2019)'!F523,IF(ISNUMBER('APS (2018)'!F523)=TRUE,'APS (2018)'!F523,IF(ISNUMBER('APS (2017)'!F523)=TRUE,'APS (2017)'!F523,"Missing")))</f>
        <v>1400</v>
      </c>
      <c r="G523" s="7"/>
      <c r="H523" s="7">
        <f>IF(ISNUMBER('APS (2019)'!H523)=TRUE,'APS (2019)'!H523,IF(ISNUMBER('APS (2018)'!H523)=TRUE,'APS (2018)'!H523,IF(ISNUMBER('APS (2017)'!H523)=TRUE,'APS (2017)'!H523,"Missing")))</f>
        <v>3500</v>
      </c>
      <c r="I523" s="7"/>
    </row>
    <row r="524" spans="1:9">
      <c r="A524" s="4" t="s">
        <v>530</v>
      </c>
      <c r="B524" s="7">
        <f>IF(ISNUMBER('APS (2019)'!B524)=TRUE,'APS (2019)'!B524,IF(ISNUMBER('APS (2018)'!B524)=TRUE,'APS (2018)'!B524,IF(ISNUMBER('APS (2017)'!B524)=TRUE,'APS (2017)'!B524,"Missing")))</f>
        <v>60200</v>
      </c>
      <c r="C524" s="7"/>
      <c r="D524" s="7">
        <f>IF(ISNUMBER('APS (2019)'!D524)=TRUE,'APS (2019)'!D524,IF(ISNUMBER('APS (2018)'!D524)=TRUE,'APS (2018)'!D524,IF(ISNUMBER('APS (2017)'!D524)=TRUE,'APS (2017)'!D524,"Missing")))</f>
        <v>49500</v>
      </c>
      <c r="E524" s="7"/>
      <c r="F524" s="7">
        <f>IF(ISNUMBER('APS (2019)'!F524)=TRUE,'APS (2019)'!F524,IF(ISNUMBER('APS (2018)'!F524)=TRUE,'APS (2018)'!F524,IF(ISNUMBER('APS (2017)'!F524)=TRUE,'APS (2017)'!F524,"Missing")))</f>
        <v>2400</v>
      </c>
      <c r="G524" s="7"/>
      <c r="H524" s="7">
        <f>IF(ISNUMBER('APS (2019)'!H524)=TRUE,'APS (2019)'!H524,IF(ISNUMBER('APS (2018)'!H524)=TRUE,'APS (2018)'!H524,IF(ISNUMBER('APS (2017)'!H524)=TRUE,'APS (2017)'!H524,"Missing")))</f>
        <v>1300</v>
      </c>
      <c r="I524" s="7"/>
    </row>
    <row r="525" spans="1:9">
      <c r="A525" s="4" t="s">
        <v>531</v>
      </c>
      <c r="B525" s="7">
        <f>IF(ISNUMBER('APS (2019)'!B525)=TRUE,'APS (2019)'!B525,IF(ISNUMBER('APS (2018)'!B525)=TRUE,'APS (2018)'!B525,IF(ISNUMBER('APS (2017)'!B525)=TRUE,'APS (2017)'!B525,"Missing")))</f>
        <v>65300</v>
      </c>
      <c r="C525" s="7"/>
      <c r="D525" s="7">
        <f>IF(ISNUMBER('APS (2019)'!D525)=TRUE,'APS (2019)'!D525,IF(ISNUMBER('APS (2018)'!D525)=TRUE,'APS (2018)'!D525,IF(ISNUMBER('APS (2017)'!D525)=TRUE,'APS (2017)'!D525,"Missing")))</f>
        <v>51500</v>
      </c>
      <c r="E525" s="7"/>
      <c r="F525" s="7">
        <f>IF(ISNUMBER('APS (2019)'!F525)=TRUE,'APS (2019)'!F525,IF(ISNUMBER('APS (2018)'!F525)=TRUE,'APS (2018)'!F525,IF(ISNUMBER('APS (2017)'!F525)=TRUE,'APS (2017)'!F525,"Missing")))</f>
        <v>1300</v>
      </c>
      <c r="G525" s="7"/>
      <c r="H525" s="7">
        <f>IF(ISNUMBER('APS (2019)'!H525)=TRUE,'APS (2019)'!H525,IF(ISNUMBER('APS (2018)'!H525)=TRUE,'APS (2018)'!H525,IF(ISNUMBER('APS (2017)'!H525)=TRUE,'APS (2017)'!H525,"Missing")))</f>
        <v>2700</v>
      </c>
      <c r="I525" s="7"/>
    </row>
    <row r="526" spans="1:9">
      <c r="A526" s="4" t="s">
        <v>532</v>
      </c>
      <c r="B526" s="7">
        <f>IF(ISNUMBER('APS (2019)'!B526)=TRUE,'APS (2019)'!B526,IF(ISNUMBER('APS (2018)'!B526)=TRUE,'APS (2018)'!B526,IF(ISNUMBER('APS (2017)'!B526)=TRUE,'APS (2017)'!B526,"Missing")))</f>
        <v>61400</v>
      </c>
      <c r="C526" s="7"/>
      <c r="D526" s="7">
        <f>IF(ISNUMBER('APS (2019)'!D526)=TRUE,'APS (2019)'!D526,IF(ISNUMBER('APS (2018)'!D526)=TRUE,'APS (2018)'!D526,IF(ISNUMBER('APS (2017)'!D526)=TRUE,'APS (2017)'!D526,"Missing")))</f>
        <v>50200</v>
      </c>
      <c r="E526" s="7"/>
      <c r="F526" s="7">
        <f>IF(ISNUMBER('APS (2019)'!F526)=TRUE,'APS (2019)'!F526,IF(ISNUMBER('APS (2018)'!F526)=TRUE,'APS (2018)'!F526,IF(ISNUMBER('APS (2017)'!F526)=TRUE,'APS (2017)'!F526,"Missing")))</f>
        <v>2400</v>
      </c>
      <c r="G526" s="7"/>
      <c r="H526" s="7">
        <f>IF(ISNUMBER('APS (2019)'!H526)=TRUE,'APS (2019)'!H526,IF(ISNUMBER('APS (2018)'!H526)=TRUE,'APS (2018)'!H526,IF(ISNUMBER('APS (2017)'!H526)=TRUE,'APS (2017)'!H526,"Missing")))</f>
        <v>3200</v>
      </c>
      <c r="I526" s="7"/>
    </row>
    <row r="527" spans="1:9">
      <c r="A527" s="4" t="s">
        <v>533</v>
      </c>
      <c r="B527" s="7">
        <f>IF(ISNUMBER('APS (2019)'!B527)=TRUE,'APS (2019)'!B527,IF(ISNUMBER('APS (2018)'!B527)=TRUE,'APS (2018)'!B527,IF(ISNUMBER('APS (2017)'!B527)=TRUE,'APS (2017)'!B527,"Missing")))</f>
        <v>49200</v>
      </c>
      <c r="C527" s="7"/>
      <c r="D527" s="7">
        <f>IF(ISNUMBER('APS (2019)'!D527)=TRUE,'APS (2019)'!D527,IF(ISNUMBER('APS (2018)'!D527)=TRUE,'APS (2018)'!D527,IF(ISNUMBER('APS (2017)'!D527)=TRUE,'APS (2017)'!D527,"Missing")))</f>
        <v>40800</v>
      </c>
      <c r="E527" s="7"/>
      <c r="F527" s="7">
        <f>IF(ISNUMBER('APS (2019)'!F527)=TRUE,'APS (2019)'!F527,IF(ISNUMBER('APS (2018)'!F527)=TRUE,'APS (2018)'!F527,IF(ISNUMBER('APS (2017)'!F527)=TRUE,'APS (2017)'!F527,"Missing")))</f>
        <v>1800</v>
      </c>
      <c r="G527" s="7"/>
      <c r="H527" s="7">
        <f>IF(ISNUMBER('APS (2019)'!H527)=TRUE,'APS (2019)'!H527,IF(ISNUMBER('APS (2018)'!H527)=TRUE,'APS (2018)'!H527,IF(ISNUMBER('APS (2017)'!H527)=TRUE,'APS (2017)'!H527,"Missing")))</f>
        <v>3100</v>
      </c>
      <c r="I527" s="7"/>
    </row>
    <row r="528" spans="1:9">
      <c r="A528" s="4" t="s">
        <v>534</v>
      </c>
      <c r="B528" s="7">
        <f>IF(ISNUMBER('APS (2019)'!B528)=TRUE,'APS (2019)'!B528,IF(ISNUMBER('APS (2018)'!B528)=TRUE,'APS (2018)'!B528,IF(ISNUMBER('APS (2017)'!B528)=TRUE,'APS (2017)'!B528,"Missing")))</f>
        <v>62900</v>
      </c>
      <c r="C528" s="7"/>
      <c r="D528" s="7">
        <f>IF(ISNUMBER('APS (2019)'!D528)=TRUE,'APS (2019)'!D528,IF(ISNUMBER('APS (2018)'!D528)=TRUE,'APS (2018)'!D528,IF(ISNUMBER('APS (2017)'!D528)=TRUE,'APS (2017)'!D528,"Missing")))</f>
        <v>53000</v>
      </c>
      <c r="E528" s="7"/>
      <c r="F528" s="7">
        <f>IF(ISNUMBER('APS (2019)'!F528)=TRUE,'APS (2019)'!F528,IF(ISNUMBER('APS (2018)'!F528)=TRUE,'APS (2018)'!F528,IF(ISNUMBER('APS (2017)'!F528)=TRUE,'APS (2017)'!F528,"Missing")))</f>
        <v>2800</v>
      </c>
      <c r="G528" s="7"/>
      <c r="H528" s="7">
        <f>IF(ISNUMBER('APS (2019)'!H528)=TRUE,'APS (2019)'!H528,IF(ISNUMBER('APS (2018)'!H528)=TRUE,'APS (2018)'!H528,IF(ISNUMBER('APS (2017)'!H528)=TRUE,'APS (2017)'!H528,"Missing")))</f>
        <v>1700</v>
      </c>
      <c r="I528" s="7"/>
    </row>
    <row r="529" spans="1:9">
      <c r="A529" s="4" t="s">
        <v>535</v>
      </c>
      <c r="B529" s="7">
        <f>IF(ISNUMBER('APS (2019)'!B529)=TRUE,'APS (2019)'!B529,IF(ISNUMBER('APS (2018)'!B529)=TRUE,'APS (2018)'!B529,IF(ISNUMBER('APS (2017)'!B529)=TRUE,'APS (2017)'!B529,"Missing")))</f>
        <v>67900</v>
      </c>
      <c r="C529" s="7"/>
      <c r="D529" s="7">
        <f>IF(ISNUMBER('APS (2019)'!D529)=TRUE,'APS (2019)'!D529,IF(ISNUMBER('APS (2018)'!D529)=TRUE,'APS (2018)'!D529,IF(ISNUMBER('APS (2017)'!D529)=TRUE,'APS (2017)'!D529,"Missing")))</f>
        <v>52800</v>
      </c>
      <c r="E529" s="7"/>
      <c r="F529" s="7">
        <f>IF(ISNUMBER('APS (2019)'!F529)=TRUE,'APS (2019)'!F529,IF(ISNUMBER('APS (2018)'!F529)=TRUE,'APS (2018)'!F529,IF(ISNUMBER('APS (2017)'!F529)=TRUE,'APS (2017)'!F529,"Missing")))</f>
        <v>1000</v>
      </c>
      <c r="G529" s="7"/>
      <c r="H529" s="7">
        <f>IF(ISNUMBER('APS (2019)'!H529)=TRUE,'APS (2019)'!H529,IF(ISNUMBER('APS (2018)'!H529)=TRUE,'APS (2018)'!H529,IF(ISNUMBER('APS (2017)'!H529)=TRUE,'APS (2017)'!H529,"Missing")))</f>
        <v>2800</v>
      </c>
      <c r="I529" s="7"/>
    </row>
    <row r="530" spans="1:9">
      <c r="A530" s="4" t="s">
        <v>536</v>
      </c>
      <c r="B530" s="7">
        <f>IF(ISNUMBER('APS (2019)'!B530)=TRUE,'APS (2019)'!B530,IF(ISNUMBER('APS (2018)'!B530)=TRUE,'APS (2018)'!B530,IF(ISNUMBER('APS (2017)'!B530)=TRUE,'APS (2017)'!B530,"Missing")))</f>
        <v>62900</v>
      </c>
      <c r="C530" s="7"/>
      <c r="D530" s="7">
        <f>IF(ISNUMBER('APS (2019)'!D530)=TRUE,'APS (2019)'!D530,IF(ISNUMBER('APS (2018)'!D530)=TRUE,'APS (2018)'!D530,IF(ISNUMBER('APS (2017)'!D530)=TRUE,'APS (2017)'!D530,"Missing")))</f>
        <v>54100</v>
      </c>
      <c r="E530" s="7"/>
      <c r="F530" s="7">
        <f>IF(ISNUMBER('APS (2019)'!F530)=TRUE,'APS (2019)'!F530,IF(ISNUMBER('APS (2018)'!F530)=TRUE,'APS (2018)'!F530,IF(ISNUMBER('APS (2017)'!F530)=TRUE,'APS (2017)'!F530,"Missing")))</f>
        <v>3100</v>
      </c>
      <c r="G530" s="7"/>
      <c r="H530" s="7">
        <f>IF(ISNUMBER('APS (2019)'!H530)=TRUE,'APS (2019)'!H530,IF(ISNUMBER('APS (2018)'!H530)=TRUE,'APS (2018)'!H530,IF(ISNUMBER('APS (2017)'!H530)=TRUE,'APS (2017)'!H530,"Missing")))</f>
        <v>1300</v>
      </c>
      <c r="I530" s="7"/>
    </row>
    <row r="531" spans="1:9">
      <c r="A531" s="4" t="s">
        <v>537</v>
      </c>
      <c r="B531" s="7">
        <f>IF(ISNUMBER('APS (2019)'!B531)=TRUE,'APS (2019)'!B531,IF(ISNUMBER('APS (2018)'!B531)=TRUE,'APS (2018)'!B531,IF(ISNUMBER('APS (2017)'!B531)=TRUE,'APS (2017)'!B531,"Missing")))</f>
        <v>59500</v>
      </c>
      <c r="C531" s="7"/>
      <c r="D531" s="7">
        <f>IF(ISNUMBER('APS (2019)'!D531)=TRUE,'APS (2019)'!D531,IF(ISNUMBER('APS (2018)'!D531)=TRUE,'APS (2018)'!D531,IF(ISNUMBER('APS (2017)'!D531)=TRUE,'APS (2017)'!D531,"Missing")))</f>
        <v>47500</v>
      </c>
      <c r="E531" s="7"/>
      <c r="F531" s="7">
        <f>IF(ISNUMBER('APS (2019)'!F531)=TRUE,'APS (2019)'!F531,IF(ISNUMBER('APS (2018)'!F531)=TRUE,'APS (2018)'!F531,IF(ISNUMBER('APS (2017)'!F531)=TRUE,'APS (2017)'!F531,"Missing")))</f>
        <v>1000</v>
      </c>
      <c r="G531" s="7"/>
      <c r="H531" s="7">
        <f>IF(ISNUMBER('APS (2019)'!H531)=TRUE,'APS (2019)'!H531,IF(ISNUMBER('APS (2018)'!H531)=TRUE,'APS (2018)'!H531,IF(ISNUMBER('APS (2017)'!H531)=TRUE,'APS (2017)'!H531,"Missing")))</f>
        <v>3600</v>
      </c>
      <c r="I531" s="7"/>
    </row>
    <row r="532" spans="1:9">
      <c r="A532" s="4" t="s">
        <v>538</v>
      </c>
      <c r="B532" s="7">
        <f>IF(ISNUMBER('APS (2019)'!B532)=TRUE,'APS (2019)'!B532,IF(ISNUMBER('APS (2018)'!B532)=TRUE,'APS (2018)'!B532,IF(ISNUMBER('APS (2017)'!B532)=TRUE,'APS (2017)'!B532,"Missing")))</f>
        <v>55800</v>
      </c>
      <c r="C532" s="7"/>
      <c r="D532" s="7">
        <f>IF(ISNUMBER('APS (2019)'!D532)=TRUE,'APS (2019)'!D532,IF(ISNUMBER('APS (2018)'!D532)=TRUE,'APS (2018)'!D532,IF(ISNUMBER('APS (2017)'!D532)=TRUE,'APS (2017)'!D532,"Missing")))</f>
        <v>46100</v>
      </c>
      <c r="E532" s="7"/>
      <c r="F532" s="7">
        <f>IF(ISNUMBER('APS (2019)'!F532)=TRUE,'APS (2019)'!F532,IF(ISNUMBER('APS (2018)'!F532)=TRUE,'APS (2018)'!F532,IF(ISNUMBER('APS (2017)'!F532)=TRUE,'APS (2017)'!F532,"Missing")))</f>
        <v>2100</v>
      </c>
      <c r="G532" s="7"/>
      <c r="H532" s="7">
        <f>IF(ISNUMBER('APS (2019)'!H532)=TRUE,'APS (2019)'!H532,IF(ISNUMBER('APS (2018)'!H532)=TRUE,'APS (2018)'!H532,IF(ISNUMBER('APS (2017)'!H532)=TRUE,'APS (2017)'!H532,"Missing")))</f>
        <v>1800</v>
      </c>
      <c r="I532" s="7"/>
    </row>
    <row r="533" spans="1:9">
      <c r="A533" s="4" t="s">
        <v>539</v>
      </c>
      <c r="B533" s="7">
        <f>IF(ISNUMBER('APS (2019)'!B533)=TRUE,'APS (2019)'!B533,IF(ISNUMBER('APS (2018)'!B533)=TRUE,'APS (2018)'!B533,IF(ISNUMBER('APS (2017)'!B533)=TRUE,'APS (2017)'!B533,"Missing")))</f>
        <v>60300</v>
      </c>
      <c r="C533" s="7"/>
      <c r="D533" s="7">
        <f>IF(ISNUMBER('APS (2019)'!D533)=TRUE,'APS (2019)'!D533,IF(ISNUMBER('APS (2018)'!D533)=TRUE,'APS (2018)'!D533,IF(ISNUMBER('APS (2017)'!D533)=TRUE,'APS (2017)'!D533,"Missing")))</f>
        <v>53600</v>
      </c>
      <c r="E533" s="7"/>
      <c r="F533" s="7">
        <f>IF(ISNUMBER('APS (2019)'!F533)=TRUE,'APS (2019)'!F533,IF(ISNUMBER('APS (2018)'!F533)=TRUE,'APS (2018)'!F533,IF(ISNUMBER('APS (2017)'!F533)=TRUE,'APS (2017)'!F533,"Missing")))</f>
        <v>1400</v>
      </c>
      <c r="G533" s="7"/>
      <c r="H533" s="7">
        <f>IF(ISNUMBER('APS (2019)'!H533)=TRUE,'APS (2019)'!H533,IF(ISNUMBER('APS (2018)'!H533)=TRUE,'APS (2018)'!H533,IF(ISNUMBER('APS (2017)'!H533)=TRUE,'APS (2017)'!H533,"Missing")))</f>
        <v>2100</v>
      </c>
      <c r="I533" s="7"/>
    </row>
    <row r="534" spans="1:9">
      <c r="A534" s="4" t="s">
        <v>540</v>
      </c>
      <c r="B534" s="7">
        <f>IF(ISNUMBER('APS (2019)'!B534)=TRUE,'APS (2019)'!B534,IF(ISNUMBER('APS (2018)'!B534)=TRUE,'APS (2018)'!B534,IF(ISNUMBER('APS (2017)'!B534)=TRUE,'APS (2017)'!B534,"Missing")))</f>
        <v>56500</v>
      </c>
      <c r="C534" s="7"/>
      <c r="D534" s="7">
        <f>IF(ISNUMBER('APS (2019)'!D534)=TRUE,'APS (2019)'!D534,IF(ISNUMBER('APS (2018)'!D534)=TRUE,'APS (2018)'!D534,IF(ISNUMBER('APS (2017)'!D534)=TRUE,'APS (2017)'!D534,"Missing")))</f>
        <v>43700</v>
      </c>
      <c r="E534" s="7"/>
      <c r="F534" s="7">
        <f>IF(ISNUMBER('APS (2019)'!F534)=TRUE,'APS (2019)'!F534,IF(ISNUMBER('APS (2018)'!F534)=TRUE,'APS (2018)'!F534,IF(ISNUMBER('APS (2017)'!F534)=TRUE,'APS (2017)'!F534,"Missing")))</f>
        <v>2700</v>
      </c>
      <c r="G534" s="7"/>
      <c r="H534" s="7">
        <f>IF(ISNUMBER('APS (2019)'!H534)=TRUE,'APS (2019)'!H534,IF(ISNUMBER('APS (2018)'!H534)=TRUE,'APS (2018)'!H534,IF(ISNUMBER('APS (2017)'!H534)=TRUE,'APS (2017)'!H534,"Missing")))</f>
        <v>4000</v>
      </c>
      <c r="I534" s="7"/>
    </row>
    <row r="535" spans="1:9">
      <c r="A535" s="4" t="s">
        <v>541</v>
      </c>
      <c r="B535" s="7">
        <f>IF(ISNUMBER('APS (2019)'!B535)=TRUE,'APS (2019)'!B535,IF(ISNUMBER('APS (2018)'!B535)=TRUE,'APS (2018)'!B535,IF(ISNUMBER('APS (2017)'!B535)=TRUE,'APS (2017)'!B535,"Missing")))</f>
        <v>57800</v>
      </c>
      <c r="C535" s="7"/>
      <c r="D535" s="7">
        <f>IF(ISNUMBER('APS (2019)'!D535)=TRUE,'APS (2019)'!D535,IF(ISNUMBER('APS (2018)'!D535)=TRUE,'APS (2018)'!D535,IF(ISNUMBER('APS (2017)'!D535)=TRUE,'APS (2017)'!D535,"Missing")))</f>
        <v>48400</v>
      </c>
      <c r="E535" s="7"/>
      <c r="F535" s="7">
        <f>IF(ISNUMBER('APS (2019)'!F535)=TRUE,'APS (2019)'!F535,IF(ISNUMBER('APS (2018)'!F535)=TRUE,'APS (2018)'!F535,IF(ISNUMBER('APS (2017)'!F535)=TRUE,'APS (2017)'!F535,"Missing")))</f>
        <v>1300</v>
      </c>
      <c r="G535" s="7"/>
      <c r="H535" s="7">
        <f>IF(ISNUMBER('APS (2019)'!H535)=TRUE,'APS (2019)'!H535,IF(ISNUMBER('APS (2018)'!H535)=TRUE,'APS (2018)'!H535,IF(ISNUMBER('APS (2017)'!H535)=TRUE,'APS (2017)'!H535,"Missing")))</f>
        <v>2900</v>
      </c>
      <c r="I535" s="7"/>
    </row>
    <row r="536" spans="1:9">
      <c r="A536" s="4" t="s">
        <v>542</v>
      </c>
      <c r="B536" s="7">
        <f>IF(ISNUMBER('APS (2019)'!B536)=TRUE,'APS (2019)'!B536,IF(ISNUMBER('APS (2018)'!B536)=TRUE,'APS (2018)'!B536,IF(ISNUMBER('APS (2017)'!B536)=TRUE,'APS (2017)'!B536,"Missing")))</f>
        <v>47600</v>
      </c>
      <c r="C536" s="7"/>
      <c r="D536" s="7">
        <f>IF(ISNUMBER('APS (2019)'!D536)=TRUE,'APS (2019)'!D536,IF(ISNUMBER('APS (2018)'!D536)=TRUE,'APS (2018)'!D536,IF(ISNUMBER('APS (2017)'!D536)=TRUE,'APS (2017)'!D536,"Missing")))</f>
        <v>39400</v>
      </c>
      <c r="E536" s="7"/>
      <c r="F536" s="7">
        <f>IF(ISNUMBER('APS (2019)'!F536)=TRUE,'APS (2019)'!F536,IF(ISNUMBER('APS (2018)'!F536)=TRUE,'APS (2018)'!F536,IF(ISNUMBER('APS (2017)'!F536)=TRUE,'APS (2017)'!F536,"Missing")))</f>
        <v>1000</v>
      </c>
      <c r="G536" s="7"/>
      <c r="H536" s="7">
        <f>IF(ISNUMBER('APS (2019)'!H536)=TRUE,'APS (2019)'!H536,IF(ISNUMBER('APS (2018)'!H536)=TRUE,'APS (2018)'!H536,IF(ISNUMBER('APS (2017)'!H536)=TRUE,'APS (2017)'!H536,"Missing")))</f>
        <v>1500</v>
      </c>
      <c r="I536" s="7"/>
    </row>
    <row r="537" spans="1:9">
      <c r="A537" s="4" t="s">
        <v>543</v>
      </c>
      <c r="B537" s="7">
        <f>IF(ISNUMBER('APS (2019)'!B537)=TRUE,'APS (2019)'!B537,IF(ISNUMBER('APS (2018)'!B537)=TRUE,'APS (2018)'!B537,IF(ISNUMBER('APS (2017)'!B537)=TRUE,'APS (2017)'!B537,"Missing")))</f>
        <v>57000</v>
      </c>
      <c r="C537" s="7"/>
      <c r="D537" s="7">
        <f>IF(ISNUMBER('APS (2019)'!D537)=TRUE,'APS (2019)'!D537,IF(ISNUMBER('APS (2018)'!D537)=TRUE,'APS (2018)'!D537,IF(ISNUMBER('APS (2017)'!D537)=TRUE,'APS (2017)'!D537,"Missing")))</f>
        <v>46300</v>
      </c>
      <c r="E537" s="7"/>
      <c r="F537" s="7">
        <f>IF(ISNUMBER('APS (2019)'!F537)=TRUE,'APS (2019)'!F537,IF(ISNUMBER('APS (2018)'!F537)=TRUE,'APS (2018)'!F537,IF(ISNUMBER('APS (2017)'!F537)=TRUE,'APS (2017)'!F537,"Missing")))</f>
        <v>2500</v>
      </c>
      <c r="G537" s="7"/>
      <c r="H537" s="7">
        <f>IF(ISNUMBER('APS (2019)'!H537)=TRUE,'APS (2019)'!H537,IF(ISNUMBER('APS (2018)'!H537)=TRUE,'APS (2018)'!H537,IF(ISNUMBER('APS (2017)'!H537)=TRUE,'APS (2017)'!H537,"Missing")))</f>
        <v>4300</v>
      </c>
      <c r="I537" s="7"/>
    </row>
    <row r="538" spans="1:9">
      <c r="A538" s="4" t="s">
        <v>544</v>
      </c>
      <c r="B538" s="7">
        <f>IF(ISNUMBER('APS (2019)'!B538)=TRUE,'APS (2019)'!B538,IF(ISNUMBER('APS (2018)'!B538)=TRUE,'APS (2018)'!B538,IF(ISNUMBER('APS (2017)'!B538)=TRUE,'APS (2017)'!B538,"Missing")))</f>
        <v>60100</v>
      </c>
      <c r="C538" s="7"/>
      <c r="D538" s="7">
        <f>IF(ISNUMBER('APS (2019)'!D538)=TRUE,'APS (2019)'!D538,IF(ISNUMBER('APS (2018)'!D538)=TRUE,'APS (2018)'!D538,IF(ISNUMBER('APS (2017)'!D538)=TRUE,'APS (2017)'!D538,"Missing")))</f>
        <v>52800</v>
      </c>
      <c r="E538" s="7"/>
      <c r="F538" s="7">
        <f>IF(ISNUMBER('APS (2019)'!F538)=TRUE,'APS (2019)'!F538,IF(ISNUMBER('APS (2018)'!F538)=TRUE,'APS (2018)'!F538,IF(ISNUMBER('APS (2017)'!F538)=TRUE,'APS (2017)'!F538,"Missing")))</f>
        <v>1300</v>
      </c>
      <c r="G538" s="7"/>
      <c r="H538" s="7">
        <f>IF(ISNUMBER('APS (2019)'!H538)=TRUE,'APS (2019)'!H538,IF(ISNUMBER('APS (2018)'!H538)=TRUE,'APS (2018)'!H538,IF(ISNUMBER('APS (2017)'!H538)=TRUE,'APS (2017)'!H538,"Missing")))</f>
        <v>1400</v>
      </c>
      <c r="I538" s="7"/>
    </row>
    <row r="539" spans="1:9">
      <c r="A539" s="4" t="s">
        <v>545</v>
      </c>
      <c r="B539" s="7">
        <f>IF(ISNUMBER('APS (2019)'!B539)=TRUE,'APS (2019)'!B539,IF(ISNUMBER('APS (2018)'!B539)=TRUE,'APS (2018)'!B539,IF(ISNUMBER('APS (2017)'!B539)=TRUE,'APS (2017)'!B539,"Missing")))</f>
        <v>52200</v>
      </c>
      <c r="C539" s="7"/>
      <c r="D539" s="7">
        <f>IF(ISNUMBER('APS (2019)'!D539)=TRUE,'APS (2019)'!D539,IF(ISNUMBER('APS (2018)'!D539)=TRUE,'APS (2018)'!D539,IF(ISNUMBER('APS (2017)'!D539)=TRUE,'APS (2017)'!D539,"Missing")))</f>
        <v>40300</v>
      </c>
      <c r="E539" s="7"/>
      <c r="F539" s="7">
        <f>IF(ISNUMBER('APS (2019)'!F539)=TRUE,'APS (2019)'!F539,IF(ISNUMBER('APS (2018)'!F539)=TRUE,'APS (2018)'!F539,IF(ISNUMBER('APS (2017)'!F539)=TRUE,'APS (2017)'!F539,"Missing")))</f>
        <v>2200</v>
      </c>
      <c r="G539" s="7"/>
      <c r="H539" s="7">
        <f>IF(ISNUMBER('APS (2019)'!H539)=TRUE,'APS (2019)'!H539,IF(ISNUMBER('APS (2018)'!H539)=TRUE,'APS (2018)'!H539,IF(ISNUMBER('APS (2017)'!H539)=TRUE,'APS (2017)'!H539,"Missing")))</f>
        <v>3100</v>
      </c>
      <c r="I539" s="7"/>
    </row>
    <row r="540" spans="1:9">
      <c r="A540" s="4" t="s">
        <v>546</v>
      </c>
      <c r="B540" s="7">
        <f>IF(ISNUMBER('APS (2019)'!B540)=TRUE,'APS (2019)'!B540,IF(ISNUMBER('APS (2018)'!B540)=TRUE,'APS (2018)'!B540,IF(ISNUMBER('APS (2017)'!B540)=TRUE,'APS (2017)'!B540,"Missing")))</f>
        <v>61900</v>
      </c>
      <c r="C540" s="7"/>
      <c r="D540" s="7">
        <f>IF(ISNUMBER('APS (2019)'!D540)=TRUE,'APS (2019)'!D540,IF(ISNUMBER('APS (2018)'!D540)=TRUE,'APS (2018)'!D540,IF(ISNUMBER('APS (2017)'!D540)=TRUE,'APS (2017)'!D540,"Missing")))</f>
        <v>51000</v>
      </c>
      <c r="E540" s="7"/>
      <c r="F540" s="7">
        <f>IF(ISNUMBER('APS (2019)'!F540)=TRUE,'APS (2019)'!F540,IF(ISNUMBER('APS (2018)'!F540)=TRUE,'APS (2018)'!F540,IF(ISNUMBER('APS (2017)'!F540)=TRUE,'APS (2017)'!F540,"Missing")))</f>
        <v>2500</v>
      </c>
      <c r="G540" s="7"/>
      <c r="H540" s="7">
        <f>IF(ISNUMBER('APS (2019)'!H540)=TRUE,'APS (2019)'!H540,IF(ISNUMBER('APS (2018)'!H540)=TRUE,'APS (2018)'!H540,IF(ISNUMBER('APS (2017)'!H540)=TRUE,'APS (2017)'!H540,"Missing")))</f>
        <v>3900</v>
      </c>
      <c r="I540" s="7"/>
    </row>
    <row r="541" spans="1:9">
      <c r="A541" s="4" t="s">
        <v>547</v>
      </c>
      <c r="B541" s="7">
        <f>IF(ISNUMBER('APS (2019)'!B541)=TRUE,'APS (2019)'!B541,IF(ISNUMBER('APS (2018)'!B541)=TRUE,'APS (2018)'!B541,IF(ISNUMBER('APS (2017)'!B541)=TRUE,'APS (2017)'!B541,"Missing")))</f>
        <v>73000</v>
      </c>
      <c r="C541" s="7"/>
      <c r="D541" s="7">
        <f>IF(ISNUMBER('APS (2019)'!D541)=TRUE,'APS (2019)'!D541,IF(ISNUMBER('APS (2018)'!D541)=TRUE,'APS (2018)'!D541,IF(ISNUMBER('APS (2017)'!D541)=TRUE,'APS (2017)'!D541,"Missing")))</f>
        <v>61200</v>
      </c>
      <c r="E541" s="7"/>
      <c r="F541" s="7">
        <f>IF(ISNUMBER('APS (2019)'!F541)=TRUE,'APS (2019)'!F541,IF(ISNUMBER('APS (2018)'!F541)=TRUE,'APS (2018)'!F541,IF(ISNUMBER('APS (2017)'!F541)=TRUE,'APS (2017)'!F541,"Missing")))</f>
        <v>900</v>
      </c>
      <c r="G541" s="7"/>
      <c r="H541" s="7">
        <f>IF(ISNUMBER('APS (2019)'!H541)=TRUE,'APS (2019)'!H541,IF(ISNUMBER('APS (2018)'!H541)=TRUE,'APS (2018)'!H541,IF(ISNUMBER('APS (2017)'!H541)=TRUE,'APS (2017)'!H541,"Missing")))</f>
        <v>2600</v>
      </c>
      <c r="I541" s="7"/>
    </row>
    <row r="542" spans="1:9">
      <c r="A542" s="4" t="s">
        <v>548</v>
      </c>
      <c r="B542" s="7">
        <f>IF(ISNUMBER('APS (2019)'!B542)=TRUE,'APS (2019)'!B542,IF(ISNUMBER('APS (2018)'!B542)=TRUE,'APS (2018)'!B542,IF(ISNUMBER('APS (2017)'!B542)=TRUE,'APS (2017)'!B542,"Missing")))</f>
        <v>39700</v>
      </c>
      <c r="C542" s="7"/>
      <c r="D542" s="7">
        <f>IF(ISNUMBER('APS (2019)'!D542)=TRUE,'APS (2019)'!D542,IF(ISNUMBER('APS (2018)'!D542)=TRUE,'APS (2018)'!D542,IF(ISNUMBER('APS (2017)'!D542)=TRUE,'APS (2017)'!D542,"Missing")))</f>
        <v>32300</v>
      </c>
      <c r="E542" s="7"/>
      <c r="F542" s="7">
        <f>IF(ISNUMBER('APS (2019)'!F542)=TRUE,'APS (2019)'!F542,IF(ISNUMBER('APS (2018)'!F542)=TRUE,'APS (2018)'!F542,IF(ISNUMBER('APS (2017)'!F542)=TRUE,'APS (2017)'!F542,"Missing")))</f>
        <v>1400</v>
      </c>
      <c r="G542" s="7"/>
      <c r="H542" s="7">
        <f>IF(ISNUMBER('APS (2019)'!H542)=TRUE,'APS (2019)'!H542,IF(ISNUMBER('APS (2018)'!H542)=TRUE,'APS (2018)'!H542,IF(ISNUMBER('APS (2017)'!H542)=TRUE,'APS (2017)'!H542,"Missing")))</f>
        <v>1400</v>
      </c>
      <c r="I542" s="7"/>
    </row>
    <row r="543" spans="1:9">
      <c r="A543" s="4" t="s">
        <v>549</v>
      </c>
      <c r="B543" s="7">
        <f>IF(ISNUMBER('APS (2019)'!B543)=TRUE,'APS (2019)'!B543,IF(ISNUMBER('APS (2018)'!B543)=TRUE,'APS (2018)'!B543,IF(ISNUMBER('APS (2017)'!B543)=TRUE,'APS (2017)'!B543,"Missing")))</f>
        <v>41100</v>
      </c>
      <c r="C543" s="7"/>
      <c r="D543" s="7">
        <f>IF(ISNUMBER('APS (2019)'!D543)=TRUE,'APS (2019)'!D543,IF(ISNUMBER('APS (2018)'!D543)=TRUE,'APS (2018)'!D543,IF(ISNUMBER('APS (2017)'!D543)=TRUE,'APS (2017)'!D543,"Missing")))</f>
        <v>32400</v>
      </c>
      <c r="E543" s="7"/>
      <c r="F543" s="7">
        <f>IF(ISNUMBER('APS (2019)'!F543)=TRUE,'APS (2019)'!F543,IF(ISNUMBER('APS (2018)'!F543)=TRUE,'APS (2018)'!F543,IF(ISNUMBER('APS (2017)'!F543)=TRUE,'APS (2017)'!F543,"Missing")))</f>
        <v>1300</v>
      </c>
      <c r="G543" s="7"/>
      <c r="H543" s="7">
        <f>IF(ISNUMBER('APS (2019)'!H543)=TRUE,'APS (2019)'!H543,IF(ISNUMBER('APS (2018)'!H543)=TRUE,'APS (2018)'!H543,IF(ISNUMBER('APS (2017)'!H543)=TRUE,'APS (2017)'!H543,"Missing")))</f>
        <v>1100</v>
      </c>
      <c r="I543" s="7"/>
    </row>
    <row r="544" spans="1:9">
      <c r="A544" s="4" t="s">
        <v>550</v>
      </c>
      <c r="B544" s="7">
        <f>IF(ISNUMBER('APS (2019)'!B544)=TRUE,'APS (2019)'!B544,IF(ISNUMBER('APS (2018)'!B544)=TRUE,'APS (2018)'!B544,IF(ISNUMBER('APS (2017)'!B544)=TRUE,'APS (2017)'!B544,"Missing")))</f>
        <v>52000</v>
      </c>
      <c r="C544" s="7"/>
      <c r="D544" s="7">
        <f>IF(ISNUMBER('APS (2019)'!D544)=TRUE,'APS (2019)'!D544,IF(ISNUMBER('APS (2018)'!D544)=TRUE,'APS (2018)'!D544,IF(ISNUMBER('APS (2017)'!D544)=TRUE,'APS (2017)'!D544,"Missing")))</f>
        <v>43600</v>
      </c>
      <c r="E544" s="7"/>
      <c r="F544" s="7">
        <f>IF(ISNUMBER('APS (2019)'!F544)=TRUE,'APS (2019)'!F544,IF(ISNUMBER('APS (2018)'!F544)=TRUE,'APS (2018)'!F544,IF(ISNUMBER('APS (2017)'!F544)=TRUE,'APS (2017)'!F544,"Missing")))</f>
        <v>1700</v>
      </c>
      <c r="G544" s="7"/>
      <c r="H544" s="7">
        <f>IF(ISNUMBER('APS (2019)'!H544)=TRUE,'APS (2019)'!H544,IF(ISNUMBER('APS (2018)'!H544)=TRUE,'APS (2018)'!H544,IF(ISNUMBER('APS (2017)'!H544)=TRUE,'APS (2017)'!H544,"Missing")))</f>
        <v>1200</v>
      </c>
      <c r="I544" s="7"/>
    </row>
    <row r="545" spans="1:9">
      <c r="A545" s="4" t="s">
        <v>551</v>
      </c>
      <c r="B545" s="7">
        <f>IF(ISNUMBER('APS (2019)'!B545)=TRUE,'APS (2019)'!B545,IF(ISNUMBER('APS (2018)'!B545)=TRUE,'APS (2018)'!B545,IF(ISNUMBER('APS (2017)'!B545)=TRUE,'APS (2017)'!B545,"Missing")))</f>
        <v>42500</v>
      </c>
      <c r="C545" s="7"/>
      <c r="D545" s="7">
        <f>IF(ISNUMBER('APS (2019)'!D545)=TRUE,'APS (2019)'!D545,IF(ISNUMBER('APS (2018)'!D545)=TRUE,'APS (2018)'!D545,IF(ISNUMBER('APS (2017)'!D545)=TRUE,'APS (2017)'!D545,"Missing")))</f>
        <v>33800</v>
      </c>
      <c r="E545" s="7"/>
      <c r="F545" s="7">
        <f>IF(ISNUMBER('APS (2019)'!F545)=TRUE,'APS (2019)'!F545,IF(ISNUMBER('APS (2018)'!F545)=TRUE,'APS (2018)'!F545,IF(ISNUMBER('APS (2017)'!F545)=TRUE,'APS (2017)'!F545,"Missing")))</f>
        <v>2300</v>
      </c>
      <c r="G545" s="7"/>
      <c r="H545" s="7">
        <f>IF(ISNUMBER('APS (2019)'!H545)=TRUE,'APS (2019)'!H545,IF(ISNUMBER('APS (2018)'!H545)=TRUE,'APS (2018)'!H545,IF(ISNUMBER('APS (2017)'!H545)=TRUE,'APS (2017)'!H545,"Missing")))</f>
        <v>1400</v>
      </c>
      <c r="I545" s="7"/>
    </row>
    <row r="546" spans="1:9">
      <c r="A546" s="4" t="s">
        <v>552</v>
      </c>
      <c r="B546" s="7">
        <f>IF(ISNUMBER('APS (2019)'!B546)=TRUE,'APS (2019)'!B546,IF(ISNUMBER('APS (2018)'!B546)=TRUE,'APS (2018)'!B546,IF(ISNUMBER('APS (2017)'!B546)=TRUE,'APS (2017)'!B546,"Missing")))</f>
        <v>46800</v>
      </c>
      <c r="C546" s="7"/>
      <c r="D546" s="7">
        <f>IF(ISNUMBER('APS (2019)'!D546)=TRUE,'APS (2019)'!D546,IF(ISNUMBER('APS (2018)'!D546)=TRUE,'APS (2018)'!D546,IF(ISNUMBER('APS (2017)'!D546)=TRUE,'APS (2017)'!D546,"Missing")))</f>
        <v>35400</v>
      </c>
      <c r="E546" s="7"/>
      <c r="F546" s="7">
        <f>IF(ISNUMBER('APS (2019)'!F546)=TRUE,'APS (2019)'!F546,IF(ISNUMBER('APS (2018)'!F546)=TRUE,'APS (2018)'!F546,IF(ISNUMBER('APS (2017)'!F546)=TRUE,'APS (2017)'!F546,"Missing")))</f>
        <v>1100</v>
      </c>
      <c r="G546" s="7"/>
      <c r="H546" s="7">
        <f>IF(ISNUMBER('APS (2019)'!H546)=TRUE,'APS (2019)'!H546,IF(ISNUMBER('APS (2018)'!H546)=TRUE,'APS (2018)'!H546,IF(ISNUMBER('APS (2017)'!H546)=TRUE,'APS (2017)'!H546,"Missing")))</f>
        <v>1900</v>
      </c>
      <c r="I546" s="7"/>
    </row>
    <row r="547" spans="1:9">
      <c r="A547" s="4" t="s">
        <v>553</v>
      </c>
      <c r="B547" s="7">
        <f>IF(ISNUMBER('APS (2019)'!B547)=TRUE,'APS (2019)'!B547,IF(ISNUMBER('APS (2018)'!B547)=TRUE,'APS (2018)'!B547,IF(ISNUMBER('APS (2017)'!B547)=TRUE,'APS (2017)'!B547,"Missing")))</f>
        <v>55500</v>
      </c>
      <c r="C547" s="7"/>
      <c r="D547" s="7">
        <f>IF(ISNUMBER('APS (2019)'!D547)=TRUE,'APS (2019)'!D547,IF(ISNUMBER('APS (2018)'!D547)=TRUE,'APS (2018)'!D547,IF(ISNUMBER('APS (2017)'!D547)=TRUE,'APS (2017)'!D547,"Missing")))</f>
        <v>42600</v>
      </c>
      <c r="E547" s="7"/>
      <c r="F547" s="7">
        <f>IF(ISNUMBER('APS (2019)'!F547)=TRUE,'APS (2019)'!F547,IF(ISNUMBER('APS (2018)'!F547)=TRUE,'APS (2018)'!F547,IF(ISNUMBER('APS (2017)'!F547)=TRUE,'APS (2017)'!F547,"Missing")))</f>
        <v>1100</v>
      </c>
      <c r="G547" s="7"/>
      <c r="H547" s="7">
        <f>IF(ISNUMBER('APS (2019)'!H547)=TRUE,'APS (2019)'!H547,IF(ISNUMBER('APS (2018)'!H547)=TRUE,'APS (2018)'!H547,IF(ISNUMBER('APS (2017)'!H547)=TRUE,'APS (2017)'!H547,"Missing")))</f>
        <v>2500</v>
      </c>
      <c r="I547" s="7"/>
    </row>
    <row r="548" spans="1:9">
      <c r="A548" s="4" t="s">
        <v>554</v>
      </c>
      <c r="B548" s="7">
        <f>IF(ISNUMBER('APS (2019)'!B548)=TRUE,'APS (2019)'!B548,IF(ISNUMBER('APS (2018)'!B548)=TRUE,'APS (2018)'!B548,IF(ISNUMBER('APS (2017)'!B548)=TRUE,'APS (2017)'!B548,"Missing")))</f>
        <v>57400</v>
      </c>
      <c r="C548" s="7"/>
      <c r="D548" s="7">
        <f>IF(ISNUMBER('APS (2019)'!D548)=TRUE,'APS (2019)'!D548,IF(ISNUMBER('APS (2018)'!D548)=TRUE,'APS (2018)'!D548,IF(ISNUMBER('APS (2017)'!D548)=TRUE,'APS (2017)'!D548,"Missing")))</f>
        <v>39800</v>
      </c>
      <c r="E548" s="7"/>
      <c r="F548" s="7">
        <f>IF(ISNUMBER('APS (2019)'!F548)=TRUE,'APS (2019)'!F548,IF(ISNUMBER('APS (2018)'!F548)=TRUE,'APS (2018)'!F548,IF(ISNUMBER('APS (2017)'!F548)=TRUE,'APS (2017)'!F548,"Missing")))</f>
        <v>2300</v>
      </c>
      <c r="G548" s="7"/>
      <c r="H548" s="7">
        <f>IF(ISNUMBER('APS (2019)'!H548)=TRUE,'APS (2019)'!H548,IF(ISNUMBER('APS (2018)'!H548)=TRUE,'APS (2018)'!H548,IF(ISNUMBER('APS (2017)'!H548)=TRUE,'APS (2017)'!H548,"Missing")))</f>
        <v>2300</v>
      </c>
      <c r="I548" s="7"/>
    </row>
    <row r="549" spans="1:9">
      <c r="A549" s="4" t="s">
        <v>555</v>
      </c>
      <c r="B549" s="7">
        <f>IF(ISNUMBER('APS (2019)'!B549)=TRUE,'APS (2019)'!B549,IF(ISNUMBER('APS (2018)'!B549)=TRUE,'APS (2018)'!B549,IF(ISNUMBER('APS (2017)'!B549)=TRUE,'APS (2017)'!B549,"Missing")))</f>
        <v>42500</v>
      </c>
      <c r="C549" s="7"/>
      <c r="D549" s="7">
        <f>IF(ISNUMBER('APS (2019)'!D549)=TRUE,'APS (2019)'!D549,IF(ISNUMBER('APS (2018)'!D549)=TRUE,'APS (2018)'!D549,IF(ISNUMBER('APS (2017)'!D549)=TRUE,'APS (2017)'!D549,"Missing")))</f>
        <v>31300</v>
      </c>
      <c r="E549" s="7"/>
      <c r="F549" s="7">
        <f>IF(ISNUMBER('APS (2019)'!F549)=TRUE,'APS (2019)'!F549,IF(ISNUMBER('APS (2018)'!F549)=TRUE,'APS (2018)'!F549,IF(ISNUMBER('APS (2017)'!F549)=TRUE,'APS (2017)'!F549,"Missing")))</f>
        <v>1400</v>
      </c>
      <c r="G549" s="7"/>
      <c r="H549" s="7">
        <f>IF(ISNUMBER('APS (2019)'!H549)=TRUE,'APS (2019)'!H549,IF(ISNUMBER('APS (2018)'!H549)=TRUE,'APS (2018)'!H549,IF(ISNUMBER('APS (2017)'!H549)=TRUE,'APS (2017)'!H549,"Missing")))</f>
        <v>3100</v>
      </c>
      <c r="I549" s="7"/>
    </row>
    <row r="550" spans="1:9">
      <c r="A550" s="4" t="s">
        <v>556</v>
      </c>
      <c r="B550" s="7">
        <f>IF(ISNUMBER('APS (2019)'!B550)=TRUE,'APS (2019)'!B550,IF(ISNUMBER('APS (2018)'!B550)=TRUE,'APS (2018)'!B550,IF(ISNUMBER('APS (2017)'!B550)=TRUE,'APS (2017)'!B550,"Missing")))</f>
        <v>38000</v>
      </c>
      <c r="C550" s="7"/>
      <c r="D550" s="7">
        <f>IF(ISNUMBER('APS (2019)'!D550)=TRUE,'APS (2019)'!D550,IF(ISNUMBER('APS (2018)'!D550)=TRUE,'APS (2018)'!D550,IF(ISNUMBER('APS (2017)'!D550)=TRUE,'APS (2017)'!D550,"Missing")))</f>
        <v>29200</v>
      </c>
      <c r="E550" s="7"/>
      <c r="F550" s="7">
        <f>IF(ISNUMBER('APS (2019)'!F550)=TRUE,'APS (2019)'!F550,IF(ISNUMBER('APS (2018)'!F550)=TRUE,'APS (2018)'!F550,IF(ISNUMBER('APS (2017)'!F550)=TRUE,'APS (2017)'!F550,"Missing")))</f>
        <v>1800</v>
      </c>
      <c r="G550" s="7"/>
      <c r="H550" s="7">
        <f>IF(ISNUMBER('APS (2019)'!H550)=TRUE,'APS (2019)'!H550,IF(ISNUMBER('APS (2018)'!H550)=TRUE,'APS (2018)'!H550,IF(ISNUMBER('APS (2017)'!H550)=TRUE,'APS (2017)'!H550,"Missing")))</f>
        <v>1700</v>
      </c>
      <c r="I550" s="7"/>
    </row>
    <row r="551" spans="1:9">
      <c r="A551" s="4" t="s">
        <v>557</v>
      </c>
      <c r="B551" s="7">
        <f>IF(ISNUMBER('APS (2019)'!B551)=TRUE,'APS (2019)'!B551,IF(ISNUMBER('APS (2018)'!B551)=TRUE,'APS (2018)'!B551,IF(ISNUMBER('APS (2017)'!B551)=TRUE,'APS (2017)'!B551,"Missing")))</f>
        <v>51800</v>
      </c>
      <c r="C551" s="7"/>
      <c r="D551" s="7">
        <f>IF(ISNUMBER('APS (2019)'!D551)=TRUE,'APS (2019)'!D551,IF(ISNUMBER('APS (2018)'!D551)=TRUE,'APS (2018)'!D551,IF(ISNUMBER('APS (2017)'!D551)=TRUE,'APS (2017)'!D551,"Missing")))</f>
        <v>37800</v>
      </c>
      <c r="E551" s="7"/>
      <c r="F551" s="7">
        <f>IF(ISNUMBER('APS (2019)'!F551)=TRUE,'APS (2019)'!F551,IF(ISNUMBER('APS (2018)'!F551)=TRUE,'APS (2018)'!F551,IF(ISNUMBER('APS (2017)'!F551)=TRUE,'APS (2017)'!F551,"Missing")))</f>
        <v>2400</v>
      </c>
      <c r="G551" s="7"/>
      <c r="H551" s="7">
        <f>IF(ISNUMBER('APS (2019)'!H551)=TRUE,'APS (2019)'!H551,IF(ISNUMBER('APS (2018)'!H551)=TRUE,'APS (2018)'!H551,IF(ISNUMBER('APS (2017)'!H551)=TRUE,'APS (2017)'!H551,"Missing")))</f>
        <v>1600</v>
      </c>
      <c r="I551" s="7"/>
    </row>
    <row r="552" spans="1:9">
      <c r="A552" s="4" t="s">
        <v>558</v>
      </c>
      <c r="B552" s="7">
        <f>IF(ISNUMBER('APS (2019)'!B552)=TRUE,'APS (2019)'!B552,IF(ISNUMBER('APS (2018)'!B552)=TRUE,'APS (2018)'!B552,IF(ISNUMBER('APS (2017)'!B552)=TRUE,'APS (2017)'!B552,"Missing")))</f>
        <v>69600</v>
      </c>
      <c r="C552" s="7"/>
      <c r="D552" s="7">
        <f>IF(ISNUMBER('APS (2019)'!D552)=TRUE,'APS (2019)'!D552,IF(ISNUMBER('APS (2018)'!D552)=TRUE,'APS (2018)'!D552,IF(ISNUMBER('APS (2017)'!D552)=TRUE,'APS (2017)'!D552,"Missing")))</f>
        <v>57700</v>
      </c>
      <c r="E552" s="7"/>
      <c r="F552" s="7">
        <f>IF(ISNUMBER('APS (2019)'!F552)=TRUE,'APS (2019)'!F552,IF(ISNUMBER('APS (2018)'!F552)=TRUE,'APS (2018)'!F552,IF(ISNUMBER('APS (2017)'!F552)=TRUE,'APS (2017)'!F552,"Missing")))</f>
        <v>2000</v>
      </c>
      <c r="G552" s="7"/>
      <c r="H552" s="7">
        <f>IF(ISNUMBER('APS (2019)'!H552)=TRUE,'APS (2019)'!H552,IF(ISNUMBER('APS (2018)'!H552)=TRUE,'APS (2018)'!H552,IF(ISNUMBER('APS (2017)'!H552)=TRUE,'APS (2017)'!H552,"Missing")))</f>
        <v>4200</v>
      </c>
      <c r="I552" s="7"/>
    </row>
    <row r="553" spans="1:9">
      <c r="A553" s="4" t="s">
        <v>559</v>
      </c>
      <c r="B553" s="7">
        <f>IF(ISNUMBER('APS (2019)'!B553)=TRUE,'APS (2019)'!B553,IF(ISNUMBER('APS (2018)'!B553)=TRUE,'APS (2018)'!B553,IF(ISNUMBER('APS (2017)'!B553)=TRUE,'APS (2017)'!B553,"Missing")))</f>
        <v>44200</v>
      </c>
      <c r="C553" s="7"/>
      <c r="D553" s="7">
        <f>IF(ISNUMBER('APS (2019)'!D553)=TRUE,'APS (2019)'!D553,IF(ISNUMBER('APS (2018)'!D553)=TRUE,'APS (2018)'!D553,IF(ISNUMBER('APS (2017)'!D553)=TRUE,'APS (2017)'!D553,"Missing")))</f>
        <v>31000</v>
      </c>
      <c r="E553" s="7"/>
      <c r="F553" s="7">
        <f>IF(ISNUMBER('APS (2019)'!F553)=TRUE,'APS (2019)'!F553,IF(ISNUMBER('APS (2018)'!F553)=TRUE,'APS (2018)'!F553,IF(ISNUMBER('APS (2017)'!F553)=TRUE,'APS (2017)'!F553,"Missing")))</f>
        <v>1700</v>
      </c>
      <c r="G553" s="7"/>
      <c r="H553" s="7">
        <f>IF(ISNUMBER('APS (2019)'!H553)=TRUE,'APS (2019)'!H553,IF(ISNUMBER('APS (2018)'!H553)=TRUE,'APS (2018)'!H553,IF(ISNUMBER('APS (2017)'!H553)=TRUE,'APS (2017)'!H553,"Missing")))</f>
        <v>2300</v>
      </c>
      <c r="I553" s="7"/>
    </row>
    <row r="554" spans="1:9">
      <c r="A554" s="4" t="s">
        <v>560</v>
      </c>
      <c r="B554" s="7">
        <f>IF(ISNUMBER('APS (2019)'!B554)=TRUE,'APS (2019)'!B554,IF(ISNUMBER('APS (2018)'!B554)=TRUE,'APS (2018)'!B554,IF(ISNUMBER('APS (2017)'!B554)=TRUE,'APS (2017)'!B554,"Missing")))</f>
        <v>47500</v>
      </c>
      <c r="C554" s="7"/>
      <c r="D554" s="7">
        <f>IF(ISNUMBER('APS (2019)'!D554)=TRUE,'APS (2019)'!D554,IF(ISNUMBER('APS (2018)'!D554)=TRUE,'APS (2018)'!D554,IF(ISNUMBER('APS (2017)'!D554)=TRUE,'APS (2017)'!D554,"Missing")))</f>
        <v>35400</v>
      </c>
      <c r="E554" s="7"/>
      <c r="F554" s="7">
        <f>IF(ISNUMBER('APS (2019)'!F554)=TRUE,'APS (2019)'!F554,IF(ISNUMBER('APS (2018)'!F554)=TRUE,'APS (2018)'!F554,IF(ISNUMBER('APS (2017)'!F554)=TRUE,'APS (2017)'!F554,"Missing")))</f>
        <v>2000</v>
      </c>
      <c r="G554" s="7"/>
      <c r="H554" s="7">
        <f>IF(ISNUMBER('APS (2019)'!H554)=TRUE,'APS (2019)'!H554,IF(ISNUMBER('APS (2018)'!H554)=TRUE,'APS (2018)'!H554,IF(ISNUMBER('APS (2017)'!H554)=TRUE,'APS (2017)'!H554,"Missing")))</f>
        <v>3700</v>
      </c>
      <c r="I554" s="7"/>
    </row>
    <row r="555" spans="1:9">
      <c r="A555" s="4" t="s">
        <v>561</v>
      </c>
      <c r="B555" s="7">
        <f>IF(ISNUMBER('APS (2019)'!B555)=TRUE,'APS (2019)'!B555,IF(ISNUMBER('APS (2018)'!B555)=TRUE,'APS (2018)'!B555,IF(ISNUMBER('APS (2017)'!B555)=TRUE,'APS (2017)'!B555,"Missing")))</f>
        <v>52400</v>
      </c>
      <c r="C555" s="7"/>
      <c r="D555" s="7">
        <f>IF(ISNUMBER('APS (2019)'!D555)=TRUE,'APS (2019)'!D555,IF(ISNUMBER('APS (2018)'!D555)=TRUE,'APS (2018)'!D555,IF(ISNUMBER('APS (2017)'!D555)=TRUE,'APS (2017)'!D555,"Missing")))</f>
        <v>41600</v>
      </c>
      <c r="E555" s="7"/>
      <c r="F555" s="7">
        <f>IF(ISNUMBER('APS (2019)'!F555)=TRUE,'APS (2019)'!F555,IF(ISNUMBER('APS (2018)'!F555)=TRUE,'APS (2018)'!F555,IF(ISNUMBER('APS (2017)'!F555)=TRUE,'APS (2017)'!F555,"Missing")))</f>
        <v>1000</v>
      </c>
      <c r="G555" s="7"/>
      <c r="H555" s="7">
        <f>IF(ISNUMBER('APS (2019)'!H555)=TRUE,'APS (2019)'!H555,IF(ISNUMBER('APS (2018)'!H555)=TRUE,'APS (2018)'!H555,IF(ISNUMBER('APS (2017)'!H555)=TRUE,'APS (2017)'!H555,"Missing")))</f>
        <v>1800</v>
      </c>
      <c r="I555" s="7"/>
    </row>
    <row r="556" spans="1:9">
      <c r="A556" s="4" t="s">
        <v>562</v>
      </c>
      <c r="B556" s="7">
        <f>IF(ISNUMBER('APS (2019)'!B556)=TRUE,'APS (2019)'!B556,IF(ISNUMBER('APS (2018)'!B556)=TRUE,'APS (2018)'!B556,IF(ISNUMBER('APS (2017)'!B556)=TRUE,'APS (2017)'!B556,"Missing")))</f>
        <v>48400</v>
      </c>
      <c r="C556" s="7"/>
      <c r="D556" s="7">
        <f>IF(ISNUMBER('APS (2019)'!D556)=TRUE,'APS (2019)'!D556,IF(ISNUMBER('APS (2018)'!D556)=TRUE,'APS (2018)'!D556,IF(ISNUMBER('APS (2017)'!D556)=TRUE,'APS (2017)'!D556,"Missing")))</f>
        <v>36300</v>
      </c>
      <c r="E556" s="7"/>
      <c r="F556" s="7">
        <f>IF(ISNUMBER('APS (2019)'!F556)=TRUE,'APS (2019)'!F556,IF(ISNUMBER('APS (2018)'!F556)=TRUE,'APS (2018)'!F556,IF(ISNUMBER('APS (2017)'!F556)=TRUE,'APS (2017)'!F556,"Missing")))</f>
        <v>1800</v>
      </c>
      <c r="G556" s="7"/>
      <c r="H556" s="7">
        <f>IF(ISNUMBER('APS (2019)'!H556)=TRUE,'APS (2019)'!H556,IF(ISNUMBER('APS (2018)'!H556)=TRUE,'APS (2018)'!H556,IF(ISNUMBER('APS (2017)'!H556)=TRUE,'APS (2017)'!H556,"Missing")))</f>
        <v>3500</v>
      </c>
      <c r="I556" s="7"/>
    </row>
    <row r="557" spans="1:9">
      <c r="A557" s="4" t="s">
        <v>563</v>
      </c>
      <c r="B557" s="7">
        <f>IF(ISNUMBER('APS (2019)'!B557)=TRUE,'APS (2019)'!B557,IF(ISNUMBER('APS (2018)'!B557)=TRUE,'APS (2018)'!B557,IF(ISNUMBER('APS (2017)'!B557)=TRUE,'APS (2017)'!B557,"Missing")))</f>
        <v>54500</v>
      </c>
      <c r="C557" s="7"/>
      <c r="D557" s="7">
        <f>IF(ISNUMBER('APS (2019)'!D557)=TRUE,'APS (2019)'!D557,IF(ISNUMBER('APS (2018)'!D557)=TRUE,'APS (2018)'!D557,IF(ISNUMBER('APS (2017)'!D557)=TRUE,'APS (2017)'!D557,"Missing")))</f>
        <v>44200</v>
      </c>
      <c r="E557" s="7"/>
      <c r="F557" s="7">
        <f>IF(ISNUMBER('APS (2019)'!F557)=TRUE,'APS (2019)'!F557,IF(ISNUMBER('APS (2018)'!F557)=TRUE,'APS (2018)'!F557,IF(ISNUMBER('APS (2017)'!F557)=TRUE,'APS (2017)'!F557,"Missing")))</f>
        <v>1300</v>
      </c>
      <c r="G557" s="7"/>
      <c r="H557" s="7">
        <f>IF(ISNUMBER('APS (2019)'!H557)=TRUE,'APS (2019)'!H557,IF(ISNUMBER('APS (2018)'!H557)=TRUE,'APS (2018)'!H557,IF(ISNUMBER('APS (2017)'!H557)=TRUE,'APS (2017)'!H557,"Missing")))</f>
        <v>2800</v>
      </c>
      <c r="I557" s="7"/>
    </row>
    <row r="558" spans="1:9">
      <c r="A558" s="4" t="s">
        <v>564</v>
      </c>
      <c r="B558" s="7">
        <f>IF(ISNUMBER('APS (2019)'!B558)=TRUE,'APS (2019)'!B558,IF(ISNUMBER('APS (2018)'!B558)=TRUE,'APS (2018)'!B558,IF(ISNUMBER('APS (2017)'!B558)=TRUE,'APS (2017)'!B558,"Missing")))</f>
        <v>38600</v>
      </c>
      <c r="C558" s="7"/>
      <c r="D558" s="7">
        <f>IF(ISNUMBER('APS (2019)'!D558)=TRUE,'APS (2019)'!D558,IF(ISNUMBER('APS (2018)'!D558)=TRUE,'APS (2018)'!D558,IF(ISNUMBER('APS (2017)'!D558)=TRUE,'APS (2017)'!D558,"Missing")))</f>
        <v>29600</v>
      </c>
      <c r="E558" s="7"/>
      <c r="F558" s="7">
        <f>IF(ISNUMBER('APS (2019)'!F558)=TRUE,'APS (2019)'!F558,IF(ISNUMBER('APS (2018)'!F558)=TRUE,'APS (2018)'!F558,IF(ISNUMBER('APS (2017)'!F558)=TRUE,'APS (2017)'!F558,"Missing")))</f>
        <v>1400</v>
      </c>
      <c r="G558" s="7"/>
      <c r="H558" s="7">
        <f>IF(ISNUMBER('APS (2019)'!H558)=TRUE,'APS (2019)'!H558,IF(ISNUMBER('APS (2018)'!H558)=TRUE,'APS (2018)'!H558,IF(ISNUMBER('APS (2017)'!H558)=TRUE,'APS (2017)'!H558,"Missing")))</f>
        <v>900</v>
      </c>
      <c r="I558" s="7"/>
    </row>
    <row r="559" spans="1:9">
      <c r="A559" s="4" t="s">
        <v>565</v>
      </c>
      <c r="B559" s="7">
        <f>IF(ISNUMBER('APS (2019)'!B559)=TRUE,'APS (2019)'!B559,IF(ISNUMBER('APS (2018)'!B559)=TRUE,'APS (2018)'!B559,IF(ISNUMBER('APS (2017)'!B559)=TRUE,'APS (2017)'!B559,"Missing")))</f>
        <v>31900</v>
      </c>
      <c r="C559" s="7"/>
      <c r="D559" s="7">
        <f>IF(ISNUMBER('APS (2019)'!D559)=TRUE,'APS (2019)'!D559,IF(ISNUMBER('APS (2018)'!D559)=TRUE,'APS (2018)'!D559,IF(ISNUMBER('APS (2017)'!D559)=TRUE,'APS (2017)'!D559,"Missing")))</f>
        <v>24700</v>
      </c>
      <c r="E559" s="7"/>
      <c r="F559" s="7">
        <f>IF(ISNUMBER('APS (2019)'!F559)=TRUE,'APS (2019)'!F559,IF(ISNUMBER('APS (2018)'!F559)=TRUE,'APS (2018)'!F559,IF(ISNUMBER('APS (2017)'!F559)=TRUE,'APS (2017)'!F559,"Missing")))</f>
        <v>600</v>
      </c>
      <c r="G559" s="7"/>
      <c r="H559" s="7">
        <f>IF(ISNUMBER('APS (2019)'!H559)=TRUE,'APS (2019)'!H559,IF(ISNUMBER('APS (2018)'!H559)=TRUE,'APS (2018)'!H559,IF(ISNUMBER('APS (2017)'!H559)=TRUE,'APS (2017)'!H559,"Missing")))</f>
        <v>1600</v>
      </c>
      <c r="I559" s="7"/>
    </row>
    <row r="560" spans="1:9">
      <c r="A560" s="4" t="s">
        <v>566</v>
      </c>
      <c r="B560" s="7">
        <f>IF(ISNUMBER('APS (2019)'!B560)=TRUE,'APS (2019)'!B560,IF(ISNUMBER('APS (2018)'!B560)=TRUE,'APS (2018)'!B560,IF(ISNUMBER('APS (2017)'!B560)=TRUE,'APS (2017)'!B560,"Missing")))</f>
        <v>44300</v>
      </c>
      <c r="C560" s="7"/>
      <c r="D560" s="7">
        <f>IF(ISNUMBER('APS (2019)'!D560)=TRUE,'APS (2019)'!D560,IF(ISNUMBER('APS (2018)'!D560)=TRUE,'APS (2018)'!D560,IF(ISNUMBER('APS (2017)'!D560)=TRUE,'APS (2017)'!D560,"Missing")))</f>
        <v>34200</v>
      </c>
      <c r="E560" s="7"/>
      <c r="F560" s="7">
        <f>IF(ISNUMBER('APS (2019)'!F560)=TRUE,'APS (2019)'!F560,IF(ISNUMBER('APS (2018)'!F560)=TRUE,'APS (2018)'!F560,IF(ISNUMBER('APS (2017)'!F560)=TRUE,'APS (2017)'!F560,"Missing")))</f>
        <v>1500</v>
      </c>
      <c r="G560" s="7"/>
      <c r="H560" s="7">
        <f>IF(ISNUMBER('APS (2019)'!H560)=TRUE,'APS (2019)'!H560,IF(ISNUMBER('APS (2018)'!H560)=TRUE,'APS (2018)'!H560,IF(ISNUMBER('APS (2017)'!H560)=TRUE,'APS (2017)'!H560,"Missing")))</f>
        <v>2200</v>
      </c>
      <c r="I560" s="7"/>
    </row>
    <row r="561" spans="1:9">
      <c r="A561" s="4" t="s">
        <v>567</v>
      </c>
      <c r="B561" s="7">
        <f>IF(ISNUMBER('APS (2019)'!B561)=TRUE,'APS (2019)'!B561,IF(ISNUMBER('APS (2018)'!B561)=TRUE,'APS (2018)'!B561,IF(ISNUMBER('APS (2017)'!B561)=TRUE,'APS (2017)'!B561,"Missing")))</f>
        <v>38100</v>
      </c>
      <c r="C561" s="7"/>
      <c r="D561" s="7">
        <f>IF(ISNUMBER('APS (2019)'!D561)=TRUE,'APS (2019)'!D561,IF(ISNUMBER('APS (2018)'!D561)=TRUE,'APS (2018)'!D561,IF(ISNUMBER('APS (2017)'!D561)=TRUE,'APS (2017)'!D561,"Missing")))</f>
        <v>28000</v>
      </c>
      <c r="E561" s="7"/>
      <c r="F561" s="7">
        <f>IF(ISNUMBER('APS (2019)'!F561)=TRUE,'APS (2019)'!F561,IF(ISNUMBER('APS (2018)'!F561)=TRUE,'APS (2018)'!F561,IF(ISNUMBER('APS (2017)'!F561)=TRUE,'APS (2017)'!F561,"Missing")))</f>
        <v>1100</v>
      </c>
      <c r="G561" s="7"/>
      <c r="H561" s="7">
        <f>IF(ISNUMBER('APS (2019)'!H561)=TRUE,'APS (2019)'!H561,IF(ISNUMBER('APS (2018)'!H561)=TRUE,'APS (2018)'!H561,IF(ISNUMBER('APS (2017)'!H561)=TRUE,'APS (2017)'!H561,"Missing")))</f>
        <v>1800</v>
      </c>
      <c r="I561" s="7"/>
    </row>
    <row r="562" spans="1:9">
      <c r="A562" s="4" t="s">
        <v>568</v>
      </c>
      <c r="B562" s="7">
        <f>IF(ISNUMBER('APS (2019)'!B562)=TRUE,'APS (2019)'!B562,IF(ISNUMBER('APS (2018)'!B562)=TRUE,'APS (2018)'!B562,IF(ISNUMBER('APS (2017)'!B562)=TRUE,'APS (2017)'!B562,"Missing")))</f>
        <v>35500</v>
      </c>
      <c r="C562" s="7"/>
      <c r="D562" s="7">
        <f>IF(ISNUMBER('APS (2019)'!D562)=TRUE,'APS (2019)'!D562,IF(ISNUMBER('APS (2018)'!D562)=TRUE,'APS (2018)'!D562,IF(ISNUMBER('APS (2017)'!D562)=TRUE,'APS (2017)'!D562,"Missing")))</f>
        <v>27500</v>
      </c>
      <c r="E562" s="7"/>
      <c r="F562" s="7">
        <f>IF(ISNUMBER('APS (2019)'!F562)=TRUE,'APS (2019)'!F562,IF(ISNUMBER('APS (2018)'!F562)=TRUE,'APS (2018)'!F562,IF(ISNUMBER('APS (2017)'!F562)=TRUE,'APS (2017)'!F562,"Missing")))</f>
        <v>700</v>
      </c>
      <c r="G562" s="7"/>
      <c r="H562" s="7">
        <f>IF(ISNUMBER('APS (2019)'!H562)=TRUE,'APS (2019)'!H562,IF(ISNUMBER('APS (2018)'!H562)=TRUE,'APS (2018)'!H562,IF(ISNUMBER('APS (2017)'!H562)=TRUE,'APS (2017)'!H562,"Missing")))</f>
        <v>2600</v>
      </c>
      <c r="I562" s="7"/>
    </row>
    <row r="563" spans="1:9">
      <c r="A563" s="4" t="s">
        <v>569</v>
      </c>
      <c r="B563" s="7">
        <f>IF(ISNUMBER('APS (2019)'!B563)=TRUE,'APS (2019)'!B563,IF(ISNUMBER('APS (2018)'!B563)=TRUE,'APS (2018)'!B563,IF(ISNUMBER('APS (2017)'!B563)=TRUE,'APS (2017)'!B563,"Missing")))</f>
        <v>49000</v>
      </c>
      <c r="C563" s="7"/>
      <c r="D563" s="7">
        <f>IF(ISNUMBER('APS (2019)'!D563)=TRUE,'APS (2019)'!D563,IF(ISNUMBER('APS (2018)'!D563)=TRUE,'APS (2018)'!D563,IF(ISNUMBER('APS (2017)'!D563)=TRUE,'APS (2017)'!D563,"Missing")))</f>
        <v>39900</v>
      </c>
      <c r="E563" s="7"/>
      <c r="F563" s="7">
        <f>IF(ISNUMBER('APS (2019)'!F563)=TRUE,'APS (2019)'!F563,IF(ISNUMBER('APS (2018)'!F563)=TRUE,'APS (2018)'!F563,IF(ISNUMBER('APS (2017)'!F563)=TRUE,'APS (2017)'!F563,"Missing")))</f>
        <v>2100</v>
      </c>
      <c r="G563" s="7"/>
      <c r="H563" s="7">
        <f>IF(ISNUMBER('APS (2019)'!H563)=TRUE,'APS (2019)'!H563,IF(ISNUMBER('APS (2018)'!H563)=TRUE,'APS (2018)'!H563,IF(ISNUMBER('APS (2017)'!H563)=TRUE,'APS (2017)'!H563,"Missing")))</f>
        <v>3000</v>
      </c>
      <c r="I563" s="7"/>
    </row>
    <row r="564" spans="1:9">
      <c r="A564" s="4" t="s">
        <v>570</v>
      </c>
      <c r="B564" s="7">
        <f>IF(ISNUMBER('APS (2019)'!B564)=TRUE,'APS (2019)'!B564,IF(ISNUMBER('APS (2018)'!B564)=TRUE,'APS (2018)'!B564,IF(ISNUMBER('APS (2017)'!B564)=TRUE,'APS (2017)'!B564,"Missing")))</f>
        <v>34500</v>
      </c>
      <c r="C564" s="7"/>
      <c r="D564" s="7">
        <f>IF(ISNUMBER('APS (2019)'!D564)=TRUE,'APS (2019)'!D564,IF(ISNUMBER('APS (2018)'!D564)=TRUE,'APS (2018)'!D564,IF(ISNUMBER('APS (2017)'!D564)=TRUE,'APS (2017)'!D564,"Missing")))</f>
        <v>28200</v>
      </c>
      <c r="E564" s="7"/>
      <c r="F564" s="7">
        <f>IF(ISNUMBER('APS (2019)'!F564)=TRUE,'APS (2019)'!F564,IF(ISNUMBER('APS (2018)'!F564)=TRUE,'APS (2018)'!F564,IF(ISNUMBER('APS (2017)'!F564)=TRUE,'APS (2017)'!F564,"Missing")))</f>
        <v>600</v>
      </c>
      <c r="G564" s="7"/>
      <c r="H564" s="7">
        <f>IF(ISNUMBER('APS (2019)'!H564)=TRUE,'APS (2019)'!H564,IF(ISNUMBER('APS (2018)'!H564)=TRUE,'APS (2018)'!H564,IF(ISNUMBER('APS (2017)'!H564)=TRUE,'APS (2017)'!H564,"Missing")))</f>
        <v>1200</v>
      </c>
      <c r="I564" s="7"/>
    </row>
    <row r="565" spans="1:9">
      <c r="A565" s="4" t="s">
        <v>571</v>
      </c>
      <c r="B565" s="7">
        <f>IF(ISNUMBER('APS (2019)'!B565)=TRUE,'APS (2019)'!B565,IF(ISNUMBER('APS (2018)'!B565)=TRUE,'APS (2018)'!B565,IF(ISNUMBER('APS (2017)'!B565)=TRUE,'APS (2017)'!B565,"Missing")))</f>
        <v>47000</v>
      </c>
      <c r="C565" s="7"/>
      <c r="D565" s="7">
        <f>IF(ISNUMBER('APS (2019)'!D565)=TRUE,'APS (2019)'!D565,IF(ISNUMBER('APS (2018)'!D565)=TRUE,'APS (2018)'!D565,IF(ISNUMBER('APS (2017)'!D565)=TRUE,'APS (2017)'!D565,"Missing")))</f>
        <v>32100</v>
      </c>
      <c r="E565" s="7"/>
      <c r="F565" s="7">
        <f>IF(ISNUMBER('APS (2019)'!F565)=TRUE,'APS (2019)'!F565,IF(ISNUMBER('APS (2018)'!F565)=TRUE,'APS (2018)'!F565,IF(ISNUMBER('APS (2017)'!F565)=TRUE,'APS (2017)'!F565,"Missing")))</f>
        <v>1000</v>
      </c>
      <c r="G565" s="7"/>
      <c r="H565" s="7">
        <f>IF(ISNUMBER('APS (2019)'!H565)=TRUE,'APS (2019)'!H565,IF(ISNUMBER('APS (2018)'!H565)=TRUE,'APS (2018)'!H565,IF(ISNUMBER('APS (2017)'!H565)=TRUE,'APS (2017)'!H565,"Missing")))</f>
        <v>2200</v>
      </c>
      <c r="I565" s="7"/>
    </row>
    <row r="566" spans="1:9">
      <c r="A566" s="4" t="s">
        <v>572</v>
      </c>
      <c r="B566" s="7">
        <f>IF(ISNUMBER('APS (2019)'!B566)=TRUE,'APS (2019)'!B566,IF(ISNUMBER('APS (2018)'!B566)=TRUE,'APS (2018)'!B566,IF(ISNUMBER('APS (2017)'!B566)=TRUE,'APS (2017)'!B566,"Missing")))</f>
        <v>49300</v>
      </c>
      <c r="C566" s="7"/>
      <c r="D566" s="7">
        <f>IF(ISNUMBER('APS (2019)'!D566)=TRUE,'APS (2019)'!D566,IF(ISNUMBER('APS (2018)'!D566)=TRUE,'APS (2018)'!D566,IF(ISNUMBER('APS (2017)'!D566)=TRUE,'APS (2017)'!D566,"Missing")))</f>
        <v>39200</v>
      </c>
      <c r="E566" s="7"/>
      <c r="F566" s="7">
        <f>IF(ISNUMBER('APS (2019)'!F566)=TRUE,'APS (2019)'!F566,IF(ISNUMBER('APS (2018)'!F566)=TRUE,'APS (2018)'!F566,IF(ISNUMBER('APS (2017)'!F566)=TRUE,'APS (2017)'!F566,"Missing")))</f>
        <v>2600</v>
      </c>
      <c r="G566" s="7"/>
      <c r="H566" s="7">
        <f>IF(ISNUMBER('APS (2019)'!H566)=TRUE,'APS (2019)'!H566,IF(ISNUMBER('APS (2018)'!H566)=TRUE,'APS (2018)'!H566,IF(ISNUMBER('APS (2017)'!H566)=TRUE,'APS (2017)'!H566,"Missing")))</f>
        <v>2300</v>
      </c>
      <c r="I566" s="7"/>
    </row>
    <row r="567" spans="1:9">
      <c r="A567" s="4" t="s">
        <v>573</v>
      </c>
      <c r="B567" s="7">
        <f>IF(ISNUMBER('APS (2019)'!B567)=TRUE,'APS (2019)'!B567,IF(ISNUMBER('APS (2018)'!B567)=TRUE,'APS (2018)'!B567,IF(ISNUMBER('APS (2017)'!B567)=TRUE,'APS (2017)'!B567,"Missing")))</f>
        <v>42600</v>
      </c>
      <c r="C567" s="7"/>
      <c r="D567" s="7">
        <f>IF(ISNUMBER('APS (2019)'!D567)=TRUE,'APS (2019)'!D567,IF(ISNUMBER('APS (2018)'!D567)=TRUE,'APS (2018)'!D567,IF(ISNUMBER('APS (2017)'!D567)=TRUE,'APS (2017)'!D567,"Missing")))</f>
        <v>32300</v>
      </c>
      <c r="E567" s="7"/>
      <c r="F567" s="7">
        <f>IF(ISNUMBER('APS (2019)'!F567)=TRUE,'APS (2019)'!F567,IF(ISNUMBER('APS (2018)'!F567)=TRUE,'APS (2018)'!F567,IF(ISNUMBER('APS (2017)'!F567)=TRUE,'APS (2017)'!F567,"Missing")))</f>
        <v>2200</v>
      </c>
      <c r="G567" s="7"/>
      <c r="H567" s="7">
        <f>IF(ISNUMBER('APS (2019)'!H567)=TRUE,'APS (2019)'!H567,IF(ISNUMBER('APS (2018)'!H567)=TRUE,'APS (2018)'!H567,IF(ISNUMBER('APS (2017)'!H567)=TRUE,'APS (2017)'!H567,"Missing")))</f>
        <v>2700</v>
      </c>
      <c r="I567" s="7"/>
    </row>
    <row r="568" spans="1:9">
      <c r="A568" s="4" t="s">
        <v>574</v>
      </c>
      <c r="B568" s="7">
        <f>IF(ISNUMBER('APS (2019)'!B568)=TRUE,'APS (2019)'!B568,IF(ISNUMBER('APS (2018)'!B568)=TRUE,'APS (2018)'!B568,IF(ISNUMBER('APS (2017)'!B568)=TRUE,'APS (2017)'!B568,"Missing")))</f>
        <v>41400</v>
      </c>
      <c r="C568" s="7"/>
      <c r="D568" s="7">
        <f>IF(ISNUMBER('APS (2019)'!D568)=TRUE,'APS (2019)'!D568,IF(ISNUMBER('APS (2018)'!D568)=TRUE,'APS (2018)'!D568,IF(ISNUMBER('APS (2017)'!D568)=TRUE,'APS (2017)'!D568,"Missing")))</f>
        <v>29800</v>
      </c>
      <c r="E568" s="7"/>
      <c r="F568" s="7">
        <f>IF(ISNUMBER('APS (2019)'!F568)=TRUE,'APS (2019)'!F568,IF(ISNUMBER('APS (2018)'!F568)=TRUE,'APS (2018)'!F568,IF(ISNUMBER('APS (2017)'!F568)=TRUE,'APS (2017)'!F568,"Missing")))</f>
        <v>900</v>
      </c>
      <c r="G568" s="7"/>
      <c r="H568" s="7">
        <f>IF(ISNUMBER('APS (2019)'!H568)=TRUE,'APS (2019)'!H568,IF(ISNUMBER('APS (2018)'!H568)=TRUE,'APS (2018)'!H568,IF(ISNUMBER('APS (2017)'!H568)=TRUE,'APS (2017)'!H568,"Missing")))</f>
        <v>2500</v>
      </c>
      <c r="I568" s="7"/>
    </row>
    <row r="569" spans="1:9">
      <c r="A569" s="4" t="s">
        <v>575</v>
      </c>
      <c r="B569" s="7">
        <f>IF(ISNUMBER('APS (2019)'!B569)=TRUE,'APS (2019)'!B569,IF(ISNUMBER('APS (2018)'!B569)=TRUE,'APS (2018)'!B569,IF(ISNUMBER('APS (2017)'!B569)=TRUE,'APS (2017)'!B569,"Missing")))</f>
        <v>39400</v>
      </c>
      <c r="C569" s="7"/>
      <c r="D569" s="7">
        <f>IF(ISNUMBER('APS (2019)'!D569)=TRUE,'APS (2019)'!D569,IF(ISNUMBER('APS (2018)'!D569)=TRUE,'APS (2018)'!D569,IF(ISNUMBER('APS (2017)'!D569)=TRUE,'APS (2017)'!D569,"Missing")))</f>
        <v>29600</v>
      </c>
      <c r="E569" s="7"/>
      <c r="F569" s="7">
        <f>IF(ISNUMBER('APS (2019)'!F569)=TRUE,'APS (2019)'!F569,IF(ISNUMBER('APS (2018)'!F569)=TRUE,'APS (2018)'!F569,IF(ISNUMBER('APS (2017)'!F569)=TRUE,'APS (2017)'!F569,"Missing")))</f>
        <v>900</v>
      </c>
      <c r="G569" s="7"/>
      <c r="H569" s="7">
        <f>IF(ISNUMBER('APS (2019)'!H569)=TRUE,'APS (2019)'!H569,IF(ISNUMBER('APS (2018)'!H569)=TRUE,'APS (2018)'!H569,IF(ISNUMBER('APS (2017)'!H569)=TRUE,'APS (2017)'!H569,"Missing")))</f>
        <v>1900</v>
      </c>
      <c r="I569" s="7"/>
    </row>
    <row r="570" spans="1:9">
      <c r="A570" s="4" t="s">
        <v>576</v>
      </c>
      <c r="B570" s="7">
        <f>IF(ISNUMBER('APS (2019)'!B570)=TRUE,'APS (2019)'!B570,IF(ISNUMBER('APS (2018)'!B570)=TRUE,'APS (2018)'!B570,IF(ISNUMBER('APS (2017)'!B570)=TRUE,'APS (2017)'!B570,"Missing")))</f>
        <v>48300</v>
      </c>
      <c r="C570" s="7"/>
      <c r="D570" s="7">
        <f>IF(ISNUMBER('APS (2019)'!D570)=TRUE,'APS (2019)'!D570,IF(ISNUMBER('APS (2018)'!D570)=TRUE,'APS (2018)'!D570,IF(ISNUMBER('APS (2017)'!D570)=TRUE,'APS (2017)'!D570,"Missing")))</f>
        <v>37800</v>
      </c>
      <c r="E570" s="7"/>
      <c r="F570" s="7">
        <f>IF(ISNUMBER('APS (2019)'!F570)=TRUE,'APS (2019)'!F570,IF(ISNUMBER('APS (2018)'!F570)=TRUE,'APS (2018)'!F570,IF(ISNUMBER('APS (2017)'!F570)=TRUE,'APS (2017)'!F570,"Missing")))</f>
        <v>2300</v>
      </c>
      <c r="G570" s="7"/>
      <c r="H570" s="7">
        <f>IF(ISNUMBER('APS (2019)'!H570)=TRUE,'APS (2019)'!H570,IF(ISNUMBER('APS (2018)'!H570)=TRUE,'APS (2018)'!H570,IF(ISNUMBER('APS (2017)'!H570)=TRUE,'APS (2017)'!H570,"Missing")))</f>
        <v>2000</v>
      </c>
      <c r="I570" s="7"/>
    </row>
    <row r="571" spans="1:9">
      <c r="A571" s="4" t="s">
        <v>577</v>
      </c>
      <c r="B571" s="7">
        <f>IF(ISNUMBER('APS (2019)'!B571)=TRUE,'APS (2019)'!B571,IF(ISNUMBER('APS (2018)'!B571)=TRUE,'APS (2018)'!B571,IF(ISNUMBER('APS (2017)'!B571)=TRUE,'APS (2017)'!B571,"Missing")))</f>
        <v>45800</v>
      </c>
      <c r="C571" s="7"/>
      <c r="D571" s="7">
        <f>IF(ISNUMBER('APS (2019)'!D571)=TRUE,'APS (2019)'!D571,IF(ISNUMBER('APS (2018)'!D571)=TRUE,'APS (2018)'!D571,IF(ISNUMBER('APS (2017)'!D571)=TRUE,'APS (2017)'!D571,"Missing")))</f>
        <v>34000</v>
      </c>
      <c r="E571" s="7"/>
      <c r="F571" s="7">
        <f>IF(ISNUMBER('APS (2019)'!F571)=TRUE,'APS (2019)'!F571,IF(ISNUMBER('APS (2018)'!F571)=TRUE,'APS (2018)'!F571,IF(ISNUMBER('APS (2017)'!F571)=TRUE,'APS (2017)'!F571,"Missing")))</f>
        <v>2100</v>
      </c>
      <c r="G571" s="7"/>
      <c r="H571" s="7">
        <f>IF(ISNUMBER('APS (2019)'!H571)=TRUE,'APS (2019)'!H571,IF(ISNUMBER('APS (2018)'!H571)=TRUE,'APS (2018)'!H571,IF(ISNUMBER('APS (2017)'!H571)=TRUE,'APS (2017)'!H571,"Missing")))</f>
        <v>2100</v>
      </c>
      <c r="I571" s="7"/>
    </row>
    <row r="572" spans="1:9">
      <c r="A572" s="4" t="s">
        <v>578</v>
      </c>
      <c r="B572" s="7">
        <f>IF(ISNUMBER('APS (2019)'!B572)=TRUE,'APS (2019)'!B572,IF(ISNUMBER('APS (2018)'!B572)=TRUE,'APS (2018)'!B572,IF(ISNUMBER('APS (2017)'!B572)=TRUE,'APS (2017)'!B572,"Missing")))</f>
        <v>47400</v>
      </c>
      <c r="C572" s="7"/>
      <c r="D572" s="7">
        <f>IF(ISNUMBER('APS (2019)'!D572)=TRUE,'APS (2019)'!D572,IF(ISNUMBER('APS (2018)'!D572)=TRUE,'APS (2018)'!D572,IF(ISNUMBER('APS (2017)'!D572)=TRUE,'APS (2017)'!D572,"Missing")))</f>
        <v>34600</v>
      </c>
      <c r="E572" s="7"/>
      <c r="F572" s="7">
        <f>IF(ISNUMBER('APS (2019)'!F572)=TRUE,'APS (2019)'!F572,IF(ISNUMBER('APS (2018)'!F572)=TRUE,'APS (2018)'!F572,IF(ISNUMBER('APS (2017)'!F572)=TRUE,'APS (2017)'!F572,"Missing")))</f>
        <v>2500</v>
      </c>
      <c r="G572" s="7"/>
      <c r="H572" s="7">
        <f>IF(ISNUMBER('APS (2019)'!H572)=TRUE,'APS (2019)'!H572,IF(ISNUMBER('APS (2018)'!H572)=TRUE,'APS (2018)'!H572,IF(ISNUMBER('APS (2017)'!H572)=TRUE,'APS (2017)'!H572,"Missing")))</f>
        <v>3500</v>
      </c>
      <c r="I572" s="7"/>
    </row>
    <row r="573" spans="1:9">
      <c r="A573" s="4" t="s">
        <v>579</v>
      </c>
      <c r="B573" s="7">
        <f>IF(ISNUMBER('APS (2019)'!B573)=TRUE,'APS (2019)'!B573,IF(ISNUMBER('APS (2018)'!B573)=TRUE,'APS (2018)'!B573,IF(ISNUMBER('APS (2017)'!B573)=TRUE,'APS (2017)'!B573,"Missing")))</f>
        <v>43400</v>
      </c>
      <c r="C573" s="7"/>
      <c r="D573" s="7">
        <f>IF(ISNUMBER('APS (2019)'!D573)=TRUE,'APS (2019)'!D573,IF(ISNUMBER('APS (2018)'!D573)=TRUE,'APS (2018)'!D573,IF(ISNUMBER('APS (2017)'!D573)=TRUE,'APS (2017)'!D573,"Missing")))</f>
        <v>31700</v>
      </c>
      <c r="E573" s="7"/>
      <c r="F573" s="7">
        <f>IF(ISNUMBER('APS (2019)'!F573)=TRUE,'APS (2019)'!F573,IF(ISNUMBER('APS (2018)'!F573)=TRUE,'APS (2018)'!F573,IF(ISNUMBER('APS (2017)'!F573)=TRUE,'APS (2017)'!F573,"Missing")))</f>
        <v>1300</v>
      </c>
      <c r="G573" s="7"/>
      <c r="H573" s="7">
        <f>IF(ISNUMBER('APS (2019)'!H573)=TRUE,'APS (2019)'!H573,IF(ISNUMBER('APS (2018)'!H573)=TRUE,'APS (2018)'!H573,IF(ISNUMBER('APS (2017)'!H573)=TRUE,'APS (2017)'!H573,"Missing")))</f>
        <v>2500</v>
      </c>
      <c r="I573" s="7"/>
    </row>
    <row r="574" spans="1:9">
      <c r="A574" s="4" t="s">
        <v>580</v>
      </c>
      <c r="B574" s="7">
        <f>IF(ISNUMBER('APS (2019)'!B574)=TRUE,'APS (2019)'!B574,IF(ISNUMBER('APS (2018)'!B574)=TRUE,'APS (2018)'!B574,IF(ISNUMBER('APS (2017)'!B574)=TRUE,'APS (2017)'!B574,"Missing")))</f>
        <v>55200</v>
      </c>
      <c r="C574" s="7"/>
      <c r="D574" s="7">
        <f>IF(ISNUMBER('APS (2019)'!D574)=TRUE,'APS (2019)'!D574,IF(ISNUMBER('APS (2018)'!D574)=TRUE,'APS (2018)'!D574,IF(ISNUMBER('APS (2017)'!D574)=TRUE,'APS (2017)'!D574,"Missing")))</f>
        <v>42500</v>
      </c>
      <c r="E574" s="7"/>
      <c r="F574" s="7">
        <f>IF(ISNUMBER('APS (2019)'!F574)=TRUE,'APS (2019)'!F574,IF(ISNUMBER('APS (2018)'!F574)=TRUE,'APS (2018)'!F574,IF(ISNUMBER('APS (2017)'!F574)=TRUE,'APS (2017)'!F574,"Missing")))</f>
        <v>1500</v>
      </c>
      <c r="G574" s="7"/>
      <c r="H574" s="7">
        <f>IF(ISNUMBER('APS (2019)'!H574)=TRUE,'APS (2019)'!H574,IF(ISNUMBER('APS (2018)'!H574)=TRUE,'APS (2018)'!H574,IF(ISNUMBER('APS (2017)'!H574)=TRUE,'APS (2017)'!H574,"Missing")))</f>
        <v>4200</v>
      </c>
      <c r="I574" s="7"/>
    </row>
    <row r="575" spans="1:9">
      <c r="A575" s="4" t="s">
        <v>581</v>
      </c>
      <c r="B575" s="7">
        <f>IF(ISNUMBER('APS (2019)'!B575)=TRUE,'APS (2019)'!B575,IF(ISNUMBER('APS (2018)'!B575)=TRUE,'APS (2018)'!B575,IF(ISNUMBER('APS (2017)'!B575)=TRUE,'APS (2017)'!B575,"Missing")))</f>
        <v>42200</v>
      </c>
      <c r="C575" s="7"/>
      <c r="D575" s="7">
        <f>IF(ISNUMBER('APS (2019)'!D575)=TRUE,'APS (2019)'!D575,IF(ISNUMBER('APS (2018)'!D575)=TRUE,'APS (2018)'!D575,IF(ISNUMBER('APS (2017)'!D575)=TRUE,'APS (2017)'!D575,"Missing")))</f>
        <v>31300</v>
      </c>
      <c r="E575" s="7"/>
      <c r="F575" s="7">
        <f>IF(ISNUMBER('APS (2019)'!F575)=TRUE,'APS (2019)'!F575,IF(ISNUMBER('APS (2018)'!F575)=TRUE,'APS (2018)'!F575,IF(ISNUMBER('APS (2017)'!F575)=TRUE,'APS (2017)'!F575,"Missing")))</f>
        <v>1400</v>
      </c>
      <c r="G575" s="7"/>
      <c r="H575" s="7">
        <f>IF(ISNUMBER('APS (2019)'!H575)=TRUE,'APS (2019)'!H575,IF(ISNUMBER('APS (2018)'!H575)=TRUE,'APS (2018)'!H575,IF(ISNUMBER('APS (2017)'!H575)=TRUE,'APS (2017)'!H575,"Missing")))</f>
        <v>2900</v>
      </c>
      <c r="I575" s="7"/>
    </row>
    <row r="576" spans="1:9">
      <c r="A576" s="4" t="s">
        <v>582</v>
      </c>
      <c r="B576" s="7">
        <f>IF(ISNUMBER('APS (2019)'!B576)=TRUE,'APS (2019)'!B576,IF(ISNUMBER('APS (2018)'!B576)=TRUE,'APS (2018)'!B576,IF(ISNUMBER('APS (2017)'!B576)=TRUE,'APS (2017)'!B576,"Missing")))</f>
        <v>49200</v>
      </c>
      <c r="C576" s="7"/>
      <c r="D576" s="7">
        <f>IF(ISNUMBER('APS (2019)'!D576)=TRUE,'APS (2019)'!D576,IF(ISNUMBER('APS (2018)'!D576)=TRUE,'APS (2018)'!D576,IF(ISNUMBER('APS (2017)'!D576)=TRUE,'APS (2017)'!D576,"Missing")))</f>
        <v>37500</v>
      </c>
      <c r="E576" s="7"/>
      <c r="F576" s="7">
        <f>IF(ISNUMBER('APS (2019)'!F576)=TRUE,'APS (2019)'!F576,IF(ISNUMBER('APS (2018)'!F576)=TRUE,'APS (2018)'!F576,IF(ISNUMBER('APS (2017)'!F576)=TRUE,'APS (2017)'!F576,"Missing")))</f>
        <v>2900</v>
      </c>
      <c r="G576" s="7"/>
      <c r="H576" s="7">
        <f>IF(ISNUMBER('APS (2019)'!H576)=TRUE,'APS (2019)'!H576,IF(ISNUMBER('APS (2018)'!H576)=TRUE,'APS (2018)'!H576,IF(ISNUMBER('APS (2017)'!H576)=TRUE,'APS (2017)'!H576,"Missing")))</f>
        <v>1500</v>
      </c>
      <c r="I576" s="7"/>
    </row>
    <row r="577" spans="1:9">
      <c r="A577" s="4" t="s">
        <v>583</v>
      </c>
      <c r="B577" s="7">
        <f>IF(ISNUMBER('APS (2019)'!B577)=TRUE,'APS (2019)'!B577,IF(ISNUMBER('APS (2018)'!B577)=TRUE,'APS (2018)'!B577,IF(ISNUMBER('APS (2017)'!B577)=TRUE,'APS (2017)'!B577,"Missing")))</f>
        <v>50900</v>
      </c>
      <c r="C577" s="7"/>
      <c r="D577" s="7">
        <f>IF(ISNUMBER('APS (2019)'!D577)=TRUE,'APS (2019)'!D577,IF(ISNUMBER('APS (2018)'!D577)=TRUE,'APS (2018)'!D577,IF(ISNUMBER('APS (2017)'!D577)=TRUE,'APS (2017)'!D577,"Missing")))</f>
        <v>36700</v>
      </c>
      <c r="E577" s="7"/>
      <c r="F577" s="7">
        <f>IF(ISNUMBER('APS (2019)'!F577)=TRUE,'APS (2019)'!F577,IF(ISNUMBER('APS (2018)'!F577)=TRUE,'APS (2018)'!F577,IF(ISNUMBER('APS (2017)'!F577)=TRUE,'APS (2017)'!F577,"Missing")))</f>
        <v>900</v>
      </c>
      <c r="G577" s="7"/>
      <c r="H577" s="7">
        <f>IF(ISNUMBER('APS (2019)'!H577)=TRUE,'APS (2019)'!H577,IF(ISNUMBER('APS (2018)'!H577)=TRUE,'APS (2018)'!H577,IF(ISNUMBER('APS (2017)'!H577)=TRUE,'APS (2017)'!H577,"Missing")))</f>
        <v>5200</v>
      </c>
      <c r="I577" s="7"/>
    </row>
    <row r="578" spans="1:9">
      <c r="A578" s="4" t="s">
        <v>584</v>
      </c>
      <c r="B578" s="7">
        <f>IF(ISNUMBER('APS (2019)'!B578)=TRUE,'APS (2019)'!B578,IF(ISNUMBER('APS (2018)'!B578)=TRUE,'APS (2018)'!B578,IF(ISNUMBER('APS (2017)'!B578)=TRUE,'APS (2017)'!B578,"Missing")))</f>
        <v>50400</v>
      </c>
      <c r="C578" s="7"/>
      <c r="D578" s="7">
        <f>IF(ISNUMBER('APS (2019)'!D578)=TRUE,'APS (2019)'!D578,IF(ISNUMBER('APS (2018)'!D578)=TRUE,'APS (2018)'!D578,IF(ISNUMBER('APS (2017)'!D578)=TRUE,'APS (2017)'!D578,"Missing")))</f>
        <v>38600</v>
      </c>
      <c r="E578" s="7"/>
      <c r="F578" s="7">
        <f>IF(ISNUMBER('APS (2019)'!F578)=TRUE,'APS (2019)'!F578,IF(ISNUMBER('APS (2018)'!F578)=TRUE,'APS (2018)'!F578,IF(ISNUMBER('APS (2017)'!F578)=TRUE,'APS (2017)'!F578,"Missing")))</f>
        <v>2100</v>
      </c>
      <c r="G578" s="7"/>
      <c r="H578" s="7">
        <f>IF(ISNUMBER('APS (2019)'!H578)=TRUE,'APS (2019)'!H578,IF(ISNUMBER('APS (2018)'!H578)=TRUE,'APS (2018)'!H578,IF(ISNUMBER('APS (2017)'!H578)=TRUE,'APS (2017)'!H578,"Missing")))</f>
        <v>4500</v>
      </c>
      <c r="I578" s="7"/>
    </row>
    <row r="579" spans="1:9">
      <c r="A579" s="4" t="s">
        <v>585</v>
      </c>
      <c r="B579" s="7">
        <f>IF(ISNUMBER('APS (2019)'!B579)=TRUE,'APS (2019)'!B579,IF(ISNUMBER('APS (2018)'!B579)=TRUE,'APS (2018)'!B579,IF(ISNUMBER('APS (2017)'!B579)=TRUE,'APS (2017)'!B579,"Missing")))</f>
        <v>57300</v>
      </c>
      <c r="C579" s="7"/>
      <c r="D579" s="7">
        <f>IF(ISNUMBER('APS (2019)'!D579)=TRUE,'APS (2019)'!D579,IF(ISNUMBER('APS (2018)'!D579)=TRUE,'APS (2018)'!D579,IF(ISNUMBER('APS (2017)'!D579)=TRUE,'APS (2017)'!D579,"Missing")))</f>
        <v>44800</v>
      </c>
      <c r="E579" s="7"/>
      <c r="F579" s="7">
        <f>IF(ISNUMBER('APS (2019)'!F579)=TRUE,'APS (2019)'!F579,IF(ISNUMBER('APS (2018)'!F579)=TRUE,'APS (2018)'!F579,IF(ISNUMBER('APS (2017)'!F579)=TRUE,'APS (2017)'!F579,"Missing")))</f>
        <v>1300</v>
      </c>
      <c r="G579" s="7"/>
      <c r="H579" s="7">
        <f>IF(ISNUMBER('APS (2019)'!H579)=TRUE,'APS (2019)'!H579,IF(ISNUMBER('APS (2018)'!H579)=TRUE,'APS (2018)'!H579,IF(ISNUMBER('APS (2017)'!H579)=TRUE,'APS (2017)'!H579,"Missing")))</f>
        <v>2100</v>
      </c>
      <c r="I579" s="7"/>
    </row>
    <row r="580" spans="1:9">
      <c r="A580" s="4" t="s">
        <v>586</v>
      </c>
      <c r="B580" s="7">
        <f>IF(ISNUMBER('APS (2019)'!B580)=TRUE,'APS (2019)'!B580,IF(ISNUMBER('APS (2018)'!B580)=TRUE,'APS (2018)'!B580,IF(ISNUMBER('APS (2017)'!B580)=TRUE,'APS (2017)'!B580,"Missing")))</f>
        <v>68000</v>
      </c>
      <c r="C580" s="7"/>
      <c r="D580" s="7">
        <f>IF(ISNUMBER('APS (2019)'!D580)=TRUE,'APS (2019)'!D580,IF(ISNUMBER('APS (2018)'!D580)=TRUE,'APS (2018)'!D580,IF(ISNUMBER('APS (2017)'!D580)=TRUE,'APS (2017)'!D580,"Missing")))</f>
        <v>54500</v>
      </c>
      <c r="E580" s="7"/>
      <c r="F580" s="7">
        <f>IF(ISNUMBER('APS (2019)'!F580)=TRUE,'APS (2019)'!F580,IF(ISNUMBER('APS (2018)'!F580)=TRUE,'APS (2018)'!F580,IF(ISNUMBER('APS (2017)'!F580)=TRUE,'APS (2017)'!F580,"Missing")))</f>
        <v>2400</v>
      </c>
      <c r="G580" s="7"/>
      <c r="H580" s="7">
        <f>IF(ISNUMBER('APS (2019)'!H580)=TRUE,'APS (2019)'!H580,IF(ISNUMBER('APS (2018)'!H580)=TRUE,'APS (2018)'!H580,IF(ISNUMBER('APS (2017)'!H580)=TRUE,'APS (2017)'!H580,"Missing")))</f>
        <v>1900</v>
      </c>
      <c r="I580" s="7"/>
    </row>
    <row r="581" spans="1:9">
      <c r="A581" s="4" t="s">
        <v>587</v>
      </c>
      <c r="B581" s="7">
        <f>IF(ISNUMBER('APS (2019)'!B581)=TRUE,'APS (2019)'!B581,IF(ISNUMBER('APS (2018)'!B581)=TRUE,'APS (2018)'!B581,IF(ISNUMBER('APS (2017)'!B581)=TRUE,'APS (2017)'!B581,"Missing")))</f>
        <v>76300</v>
      </c>
      <c r="C581" s="7"/>
      <c r="D581" s="7">
        <f>IF(ISNUMBER('APS (2019)'!D581)=TRUE,'APS (2019)'!D581,IF(ISNUMBER('APS (2018)'!D581)=TRUE,'APS (2018)'!D581,IF(ISNUMBER('APS (2017)'!D581)=TRUE,'APS (2017)'!D581,"Missing")))</f>
        <v>63200</v>
      </c>
      <c r="E581" s="7"/>
      <c r="F581" s="7">
        <f>IF(ISNUMBER('APS (2019)'!F581)=TRUE,'APS (2019)'!F581,IF(ISNUMBER('APS (2018)'!F581)=TRUE,'APS (2018)'!F581,IF(ISNUMBER('APS (2017)'!F581)=TRUE,'APS (2017)'!F581,"Missing")))</f>
        <v>1900</v>
      </c>
      <c r="G581" s="7"/>
      <c r="H581" s="7">
        <f>IF(ISNUMBER('APS (2019)'!H581)=TRUE,'APS (2019)'!H581,IF(ISNUMBER('APS (2018)'!H581)=TRUE,'APS (2018)'!H581,IF(ISNUMBER('APS (2017)'!H581)=TRUE,'APS (2017)'!H581,"Missing")))</f>
        <v>1100</v>
      </c>
      <c r="I581" s="7"/>
    </row>
    <row r="582" spans="1:9">
      <c r="A582" s="4" t="s">
        <v>588</v>
      </c>
      <c r="B582" s="7">
        <f>IF(ISNUMBER('APS (2019)'!B582)=TRUE,'APS (2019)'!B582,IF(ISNUMBER('APS (2018)'!B582)=TRUE,'APS (2018)'!B582,IF(ISNUMBER('APS (2017)'!B582)=TRUE,'APS (2017)'!B582,"Missing")))</f>
        <v>72100</v>
      </c>
      <c r="C582" s="7"/>
      <c r="D582" s="7">
        <f>IF(ISNUMBER('APS (2019)'!D582)=TRUE,'APS (2019)'!D582,IF(ISNUMBER('APS (2018)'!D582)=TRUE,'APS (2018)'!D582,IF(ISNUMBER('APS (2017)'!D582)=TRUE,'APS (2017)'!D582,"Missing")))</f>
        <v>59100</v>
      </c>
      <c r="E582" s="7"/>
      <c r="F582" s="7">
        <f>IF(ISNUMBER('APS (2019)'!F582)=TRUE,'APS (2019)'!F582,IF(ISNUMBER('APS (2018)'!F582)=TRUE,'APS (2018)'!F582,IF(ISNUMBER('APS (2017)'!F582)=TRUE,'APS (2017)'!F582,"Missing")))</f>
        <v>1300</v>
      </c>
      <c r="G582" s="7"/>
      <c r="H582" s="7">
        <f>IF(ISNUMBER('APS (2019)'!H582)=TRUE,'APS (2019)'!H582,IF(ISNUMBER('APS (2018)'!H582)=TRUE,'APS (2018)'!H582,IF(ISNUMBER('APS (2017)'!H582)=TRUE,'APS (2017)'!H582,"Missing")))</f>
        <v>3700</v>
      </c>
      <c r="I582" s="7"/>
    </row>
    <row r="583" spans="1:9">
      <c r="A583" s="4" t="s">
        <v>589</v>
      </c>
      <c r="B583" s="7">
        <f>IF(ISNUMBER('APS (2019)'!B583)=TRUE,'APS (2019)'!B583,IF(ISNUMBER('APS (2018)'!B583)=TRUE,'APS (2018)'!B583,IF(ISNUMBER('APS (2017)'!B583)=TRUE,'APS (2017)'!B583,"Missing")))</f>
        <v>67500</v>
      </c>
      <c r="C583" s="7"/>
      <c r="D583" s="7">
        <f>IF(ISNUMBER('APS (2019)'!D583)=TRUE,'APS (2019)'!D583,IF(ISNUMBER('APS (2018)'!D583)=TRUE,'APS (2018)'!D583,IF(ISNUMBER('APS (2017)'!D583)=TRUE,'APS (2017)'!D583,"Missing")))</f>
        <v>55900</v>
      </c>
      <c r="E583" s="7"/>
      <c r="F583" s="7">
        <f>IF(ISNUMBER('APS (2019)'!F583)=TRUE,'APS (2019)'!F583,IF(ISNUMBER('APS (2018)'!F583)=TRUE,'APS (2018)'!F583,IF(ISNUMBER('APS (2017)'!F583)=TRUE,'APS (2017)'!F583,"Missing")))</f>
        <v>3000</v>
      </c>
      <c r="G583" s="7"/>
      <c r="H583" s="7">
        <f>IF(ISNUMBER('APS (2019)'!H583)=TRUE,'APS (2019)'!H583,IF(ISNUMBER('APS (2018)'!H583)=TRUE,'APS (2018)'!H583,IF(ISNUMBER('APS (2017)'!H583)=TRUE,'APS (2017)'!H583,"Missing")))</f>
        <v>2600</v>
      </c>
      <c r="I583" s="7"/>
    </row>
    <row r="584" spans="1:9">
      <c r="A584" s="4" t="s">
        <v>590</v>
      </c>
      <c r="B584" s="7">
        <f>IF(ISNUMBER('APS (2019)'!B584)=TRUE,'APS (2019)'!B584,IF(ISNUMBER('APS (2018)'!B584)=TRUE,'APS (2018)'!B584,IF(ISNUMBER('APS (2017)'!B584)=TRUE,'APS (2017)'!B584,"Missing")))</f>
        <v>55300</v>
      </c>
      <c r="C584" s="7"/>
      <c r="D584" s="7">
        <f>IF(ISNUMBER('APS (2019)'!D584)=TRUE,'APS (2019)'!D584,IF(ISNUMBER('APS (2018)'!D584)=TRUE,'APS (2018)'!D584,IF(ISNUMBER('APS (2017)'!D584)=TRUE,'APS (2017)'!D584,"Missing")))</f>
        <v>38800</v>
      </c>
      <c r="E584" s="7"/>
      <c r="F584" s="7">
        <f>IF(ISNUMBER('APS (2019)'!F584)=TRUE,'APS (2019)'!F584,IF(ISNUMBER('APS (2018)'!F584)=TRUE,'APS (2018)'!F584,IF(ISNUMBER('APS (2017)'!F584)=TRUE,'APS (2017)'!F584,"Missing")))</f>
        <v>2000</v>
      </c>
      <c r="G584" s="7"/>
      <c r="H584" s="7">
        <f>IF(ISNUMBER('APS (2019)'!H584)=TRUE,'APS (2019)'!H584,IF(ISNUMBER('APS (2018)'!H584)=TRUE,'APS (2018)'!H584,IF(ISNUMBER('APS (2017)'!H584)=TRUE,'APS (2017)'!H584,"Missing")))</f>
        <v>3400</v>
      </c>
      <c r="I584" s="7"/>
    </row>
    <row r="585" spans="1:9">
      <c r="A585" s="4" t="s">
        <v>591</v>
      </c>
      <c r="B585" s="7">
        <f>IF(ISNUMBER('APS (2019)'!B585)=TRUE,'APS (2019)'!B585,IF(ISNUMBER('APS (2018)'!B585)=TRUE,'APS (2018)'!B585,IF(ISNUMBER('APS (2017)'!B585)=TRUE,'APS (2017)'!B585,"Missing")))</f>
        <v>53200</v>
      </c>
      <c r="C585" s="7"/>
      <c r="D585" s="7">
        <f>IF(ISNUMBER('APS (2019)'!D585)=TRUE,'APS (2019)'!D585,IF(ISNUMBER('APS (2018)'!D585)=TRUE,'APS (2018)'!D585,IF(ISNUMBER('APS (2017)'!D585)=TRUE,'APS (2017)'!D585,"Missing")))</f>
        <v>41100</v>
      </c>
      <c r="E585" s="7"/>
      <c r="F585" s="7">
        <f>IF(ISNUMBER('APS (2019)'!F585)=TRUE,'APS (2019)'!F585,IF(ISNUMBER('APS (2018)'!F585)=TRUE,'APS (2018)'!F585,IF(ISNUMBER('APS (2017)'!F585)=TRUE,'APS (2017)'!F585,"Missing")))</f>
        <v>1400</v>
      </c>
      <c r="G585" s="7"/>
      <c r="H585" s="7">
        <f>IF(ISNUMBER('APS (2019)'!H585)=TRUE,'APS (2019)'!H585,IF(ISNUMBER('APS (2018)'!H585)=TRUE,'APS (2018)'!H585,IF(ISNUMBER('APS (2017)'!H585)=TRUE,'APS (2017)'!H585,"Missing")))</f>
        <v>3800</v>
      </c>
      <c r="I585" s="7"/>
    </row>
    <row r="586" spans="1:9">
      <c r="A586" s="4" t="s">
        <v>592</v>
      </c>
      <c r="B586" s="7">
        <f>IF(ISNUMBER('APS (2019)'!B586)=TRUE,'APS (2019)'!B586,IF(ISNUMBER('APS (2018)'!B586)=TRUE,'APS (2018)'!B586,IF(ISNUMBER('APS (2017)'!B586)=TRUE,'APS (2017)'!B586,"Missing")))</f>
        <v>49900</v>
      </c>
      <c r="C586" s="7"/>
      <c r="D586" s="7">
        <f>IF(ISNUMBER('APS (2019)'!D586)=TRUE,'APS (2019)'!D586,IF(ISNUMBER('APS (2018)'!D586)=TRUE,'APS (2018)'!D586,IF(ISNUMBER('APS (2017)'!D586)=TRUE,'APS (2017)'!D586,"Missing")))</f>
        <v>38000</v>
      </c>
      <c r="E586" s="7"/>
      <c r="F586" s="7">
        <f>IF(ISNUMBER('APS (2019)'!F586)=TRUE,'APS (2019)'!F586,IF(ISNUMBER('APS (2018)'!F586)=TRUE,'APS (2018)'!F586,IF(ISNUMBER('APS (2017)'!F586)=TRUE,'APS (2017)'!F586,"Missing")))</f>
        <v>1600</v>
      </c>
      <c r="G586" s="7"/>
      <c r="H586" s="7">
        <f>IF(ISNUMBER('APS (2019)'!H586)=TRUE,'APS (2019)'!H586,IF(ISNUMBER('APS (2018)'!H586)=TRUE,'APS (2018)'!H586,IF(ISNUMBER('APS (2017)'!H586)=TRUE,'APS (2017)'!H586,"Missing")))</f>
        <v>1700</v>
      </c>
      <c r="I586" s="7"/>
    </row>
    <row r="587" spans="1:9">
      <c r="A587" s="4" t="s">
        <v>593</v>
      </c>
      <c r="B587" s="7">
        <f>IF(ISNUMBER('APS (2019)'!B587)=TRUE,'APS (2019)'!B587,IF(ISNUMBER('APS (2018)'!B587)=TRUE,'APS (2018)'!B587,IF(ISNUMBER('APS (2017)'!B587)=TRUE,'APS (2017)'!B587,"Missing")))</f>
        <v>53600</v>
      </c>
      <c r="C587" s="7"/>
      <c r="D587" s="7">
        <f>IF(ISNUMBER('APS (2019)'!D587)=TRUE,'APS (2019)'!D587,IF(ISNUMBER('APS (2018)'!D587)=TRUE,'APS (2018)'!D587,IF(ISNUMBER('APS (2017)'!D587)=TRUE,'APS (2017)'!D587,"Missing")))</f>
        <v>39000</v>
      </c>
      <c r="E587" s="7"/>
      <c r="F587" s="7">
        <f>IF(ISNUMBER('APS (2019)'!F587)=TRUE,'APS (2019)'!F587,IF(ISNUMBER('APS (2018)'!F587)=TRUE,'APS (2018)'!F587,IF(ISNUMBER('APS (2017)'!F587)=TRUE,'APS (2017)'!F587,"Missing")))</f>
        <v>2300</v>
      </c>
      <c r="G587" s="7"/>
      <c r="H587" s="7">
        <f>IF(ISNUMBER('APS (2019)'!H587)=TRUE,'APS (2019)'!H587,IF(ISNUMBER('APS (2018)'!H587)=TRUE,'APS (2018)'!H587,IF(ISNUMBER('APS (2017)'!H587)=TRUE,'APS (2017)'!H587,"Missing")))</f>
        <v>4600</v>
      </c>
      <c r="I587" s="7"/>
    </row>
    <row r="588" spans="1:9">
      <c r="A588" s="4" t="s">
        <v>594</v>
      </c>
      <c r="B588" s="7">
        <f>IF(ISNUMBER('APS (2019)'!B588)=TRUE,'APS (2019)'!B588,IF(ISNUMBER('APS (2018)'!B588)=TRUE,'APS (2018)'!B588,IF(ISNUMBER('APS (2017)'!B588)=TRUE,'APS (2017)'!B588,"Missing")))</f>
        <v>54100</v>
      </c>
      <c r="C588" s="7"/>
      <c r="D588" s="7">
        <f>IF(ISNUMBER('APS (2019)'!D588)=TRUE,'APS (2019)'!D588,IF(ISNUMBER('APS (2018)'!D588)=TRUE,'APS (2018)'!D588,IF(ISNUMBER('APS (2017)'!D588)=TRUE,'APS (2017)'!D588,"Missing")))</f>
        <v>45300</v>
      </c>
      <c r="E588" s="7"/>
      <c r="F588" s="7">
        <f>IF(ISNUMBER('APS (2019)'!F588)=TRUE,'APS (2019)'!F588,IF(ISNUMBER('APS (2018)'!F588)=TRUE,'APS (2018)'!F588,IF(ISNUMBER('APS (2017)'!F588)=TRUE,'APS (2017)'!F588,"Missing")))</f>
        <v>2000</v>
      </c>
      <c r="G588" s="7"/>
      <c r="H588" s="7">
        <f>IF(ISNUMBER('APS (2019)'!H588)=TRUE,'APS (2019)'!H588,IF(ISNUMBER('APS (2018)'!H588)=TRUE,'APS (2018)'!H588,IF(ISNUMBER('APS (2017)'!H588)=TRUE,'APS (2017)'!H588,"Missing")))</f>
        <v>2100</v>
      </c>
      <c r="I588" s="7"/>
    </row>
    <row r="589" spans="1:9">
      <c r="A589" s="4" t="s">
        <v>595</v>
      </c>
      <c r="B589" s="7">
        <f>IF(ISNUMBER('APS (2019)'!B589)=TRUE,'APS (2019)'!B589,IF(ISNUMBER('APS (2018)'!B589)=TRUE,'APS (2018)'!B589,IF(ISNUMBER('APS (2017)'!B589)=TRUE,'APS (2017)'!B589,"Missing")))</f>
        <v>57800</v>
      </c>
      <c r="C589" s="7"/>
      <c r="D589" s="7">
        <f>IF(ISNUMBER('APS (2019)'!D589)=TRUE,'APS (2019)'!D589,IF(ISNUMBER('APS (2018)'!D589)=TRUE,'APS (2018)'!D589,IF(ISNUMBER('APS (2017)'!D589)=TRUE,'APS (2017)'!D589,"Missing")))</f>
        <v>45100</v>
      </c>
      <c r="E589" s="7"/>
      <c r="F589" s="7">
        <f>IF(ISNUMBER('APS (2019)'!F589)=TRUE,'APS (2019)'!F589,IF(ISNUMBER('APS (2018)'!F589)=TRUE,'APS (2018)'!F589,IF(ISNUMBER('APS (2017)'!F589)=TRUE,'APS (2017)'!F589,"Missing")))</f>
        <v>2100</v>
      </c>
      <c r="G589" s="7"/>
      <c r="H589" s="7">
        <f>IF(ISNUMBER('APS (2019)'!H589)=TRUE,'APS (2019)'!H589,IF(ISNUMBER('APS (2018)'!H589)=TRUE,'APS (2018)'!H589,IF(ISNUMBER('APS (2017)'!H589)=TRUE,'APS (2017)'!H589,"Missing")))</f>
        <v>1900</v>
      </c>
      <c r="I589" s="7"/>
    </row>
    <row r="590" spans="1:9">
      <c r="A590" s="4" t="s">
        <v>596</v>
      </c>
      <c r="B590" s="7">
        <f>IF(ISNUMBER('APS (2019)'!B590)=TRUE,'APS (2019)'!B590,IF(ISNUMBER('APS (2018)'!B590)=TRUE,'APS (2018)'!B590,IF(ISNUMBER('APS (2017)'!B590)=TRUE,'APS (2017)'!B590,"Missing")))</f>
        <v>27400</v>
      </c>
      <c r="C590" s="7"/>
      <c r="D590" s="7">
        <f>IF(ISNUMBER('APS (2019)'!D590)=TRUE,'APS (2019)'!D590,IF(ISNUMBER('APS (2018)'!D590)=TRUE,'APS (2018)'!D590,IF(ISNUMBER('APS (2017)'!D590)=TRUE,'APS (2017)'!D590,"Missing")))</f>
        <v>21900</v>
      </c>
      <c r="E590" s="7"/>
      <c r="F590" s="7">
        <f>IF(ISNUMBER('APS (2019)'!F590)=TRUE,'APS (2019)'!F590,IF(ISNUMBER('APS (2018)'!F590)=TRUE,'APS (2018)'!F590,IF(ISNUMBER('APS (2017)'!F590)=TRUE,'APS (2017)'!F590,"Missing")))</f>
        <v>1400</v>
      </c>
      <c r="G590" s="7"/>
      <c r="H590" s="7">
        <f>IF(ISNUMBER('APS (2019)'!H590)=TRUE,'APS (2019)'!H590,IF(ISNUMBER('APS (2018)'!H590)=TRUE,'APS (2018)'!H590,IF(ISNUMBER('APS (2017)'!H590)=TRUE,'APS (2017)'!H590,"Missing")))</f>
        <v>600</v>
      </c>
      <c r="I590" s="7"/>
    </row>
    <row r="591" spans="1:9">
      <c r="A591" s="4" t="s">
        <v>597</v>
      </c>
      <c r="B591" s="7">
        <f>IF(ISNUMBER('APS (2019)'!B591)=TRUE,'APS (2019)'!B591,IF(ISNUMBER('APS (2018)'!B591)=TRUE,'APS (2018)'!B591,IF(ISNUMBER('APS (2017)'!B591)=TRUE,'APS (2017)'!B591,"Missing")))</f>
        <v>52100</v>
      </c>
      <c r="C591" s="7"/>
      <c r="D591" s="7">
        <f>IF(ISNUMBER('APS (2019)'!D591)=TRUE,'APS (2019)'!D591,IF(ISNUMBER('APS (2018)'!D591)=TRUE,'APS (2018)'!D591,IF(ISNUMBER('APS (2017)'!D591)=TRUE,'APS (2017)'!D591,"Missing")))</f>
        <v>39700</v>
      </c>
      <c r="E591" s="7"/>
      <c r="F591" s="7">
        <f>IF(ISNUMBER('APS (2019)'!F591)=TRUE,'APS (2019)'!F591,IF(ISNUMBER('APS (2018)'!F591)=TRUE,'APS (2018)'!F591,IF(ISNUMBER('APS (2017)'!F591)=TRUE,'APS (2017)'!F591,"Missing")))</f>
        <v>1800</v>
      </c>
      <c r="G591" s="7"/>
      <c r="H591" s="7">
        <f>IF(ISNUMBER('APS (2019)'!H591)=TRUE,'APS (2019)'!H591,IF(ISNUMBER('APS (2018)'!H591)=TRUE,'APS (2018)'!H591,IF(ISNUMBER('APS (2017)'!H591)=TRUE,'APS (2017)'!H591,"Missing")))</f>
        <v>3200</v>
      </c>
      <c r="I591" s="7"/>
    </row>
    <row r="592" spans="1:9">
      <c r="A592" s="4" t="s">
        <v>598</v>
      </c>
      <c r="B592" s="7">
        <f>IF(ISNUMBER('APS (2019)'!B592)=TRUE,'APS (2019)'!B592,IF(ISNUMBER('APS (2018)'!B592)=TRUE,'APS (2018)'!B592,IF(ISNUMBER('APS (2017)'!B592)=TRUE,'APS (2017)'!B592,"Missing")))</f>
        <v>60500</v>
      </c>
      <c r="C592" s="7"/>
      <c r="D592" s="7">
        <f>IF(ISNUMBER('APS (2019)'!D592)=TRUE,'APS (2019)'!D592,IF(ISNUMBER('APS (2018)'!D592)=TRUE,'APS (2018)'!D592,IF(ISNUMBER('APS (2017)'!D592)=TRUE,'APS (2017)'!D592,"Missing")))</f>
        <v>48300</v>
      </c>
      <c r="E592" s="7"/>
      <c r="F592" s="7">
        <f>IF(ISNUMBER('APS (2019)'!F592)=TRUE,'APS (2019)'!F592,IF(ISNUMBER('APS (2018)'!F592)=TRUE,'APS (2018)'!F592,IF(ISNUMBER('APS (2017)'!F592)=TRUE,'APS (2017)'!F592,"Missing")))</f>
        <v>2000</v>
      </c>
      <c r="G592" s="7"/>
      <c r="H592" s="7">
        <f>IF(ISNUMBER('APS (2019)'!H592)=TRUE,'APS (2019)'!H592,IF(ISNUMBER('APS (2018)'!H592)=TRUE,'APS (2018)'!H592,IF(ISNUMBER('APS (2017)'!H592)=TRUE,'APS (2017)'!H592,"Missing")))</f>
        <v>3900</v>
      </c>
      <c r="I592" s="7"/>
    </row>
    <row r="593" spans="1:9">
      <c r="A593" s="4" t="s">
        <v>599</v>
      </c>
      <c r="B593" s="7">
        <f>IF(ISNUMBER('APS (2019)'!B593)=TRUE,'APS (2019)'!B593,IF(ISNUMBER('APS (2018)'!B593)=TRUE,'APS (2018)'!B593,IF(ISNUMBER('APS (2017)'!B593)=TRUE,'APS (2017)'!B593,"Missing")))</f>
        <v>69900</v>
      </c>
      <c r="C593" s="7"/>
      <c r="D593" s="7">
        <f>IF(ISNUMBER('APS (2019)'!D593)=TRUE,'APS (2019)'!D593,IF(ISNUMBER('APS (2018)'!D593)=TRUE,'APS (2018)'!D593,IF(ISNUMBER('APS (2017)'!D593)=TRUE,'APS (2017)'!D593,"Missing")))</f>
        <v>56500</v>
      </c>
      <c r="E593" s="7"/>
      <c r="F593" s="7">
        <f>IF(ISNUMBER('APS (2019)'!F593)=TRUE,'APS (2019)'!F593,IF(ISNUMBER('APS (2018)'!F593)=TRUE,'APS (2018)'!F593,IF(ISNUMBER('APS (2017)'!F593)=TRUE,'APS (2017)'!F593,"Missing")))</f>
        <v>2600</v>
      </c>
      <c r="G593" s="7"/>
      <c r="H593" s="7">
        <f>IF(ISNUMBER('APS (2019)'!H593)=TRUE,'APS (2019)'!H593,IF(ISNUMBER('APS (2018)'!H593)=TRUE,'APS (2018)'!H593,IF(ISNUMBER('APS (2017)'!H593)=TRUE,'APS (2017)'!H593,"Missing")))</f>
        <v>2000</v>
      </c>
      <c r="I593" s="7"/>
    </row>
    <row r="594" spans="1:9">
      <c r="A594" s="4" t="s">
        <v>600</v>
      </c>
      <c r="B594" s="7">
        <f>IF(ISNUMBER('APS (2019)'!B594)=TRUE,'APS (2019)'!B594,IF(ISNUMBER('APS (2018)'!B594)=TRUE,'APS (2018)'!B594,IF(ISNUMBER('APS (2017)'!B594)=TRUE,'APS (2017)'!B594,"Missing")))</f>
        <v>53800</v>
      </c>
      <c r="C594" s="7"/>
      <c r="D594" s="7">
        <f>IF(ISNUMBER('APS (2019)'!D594)=TRUE,'APS (2019)'!D594,IF(ISNUMBER('APS (2018)'!D594)=TRUE,'APS (2018)'!D594,IF(ISNUMBER('APS (2017)'!D594)=TRUE,'APS (2017)'!D594,"Missing")))</f>
        <v>39700</v>
      </c>
      <c r="E594" s="7"/>
      <c r="F594" s="7">
        <f>IF(ISNUMBER('APS (2019)'!F594)=TRUE,'APS (2019)'!F594,IF(ISNUMBER('APS (2018)'!F594)=TRUE,'APS (2018)'!F594,IF(ISNUMBER('APS (2017)'!F594)=TRUE,'APS (2017)'!F594,"Missing")))</f>
        <v>800</v>
      </c>
      <c r="G594" s="7"/>
      <c r="H594" s="7">
        <f>IF(ISNUMBER('APS (2019)'!H594)=TRUE,'APS (2019)'!H594,IF(ISNUMBER('APS (2018)'!H594)=TRUE,'APS (2018)'!H594,IF(ISNUMBER('APS (2017)'!H594)=TRUE,'APS (2017)'!H594,"Missing")))</f>
        <v>3600</v>
      </c>
      <c r="I594" s="7"/>
    </row>
    <row r="595" spans="1:9">
      <c r="A595" s="4" t="s">
        <v>601</v>
      </c>
      <c r="B595" s="7">
        <f>IF(ISNUMBER('APS (2019)'!B595)=TRUE,'APS (2019)'!B595,IF(ISNUMBER('APS (2018)'!B595)=TRUE,'APS (2018)'!B595,IF(ISNUMBER('APS (2017)'!B595)=TRUE,'APS (2017)'!B595,"Missing")))</f>
        <v>52300</v>
      </c>
      <c r="C595" s="7"/>
      <c r="D595" s="7">
        <f>IF(ISNUMBER('APS (2019)'!D595)=TRUE,'APS (2019)'!D595,IF(ISNUMBER('APS (2018)'!D595)=TRUE,'APS (2018)'!D595,IF(ISNUMBER('APS (2017)'!D595)=TRUE,'APS (2017)'!D595,"Missing")))</f>
        <v>40600</v>
      </c>
      <c r="E595" s="7"/>
      <c r="F595" s="7">
        <f>IF(ISNUMBER('APS (2019)'!F595)=TRUE,'APS (2019)'!F595,IF(ISNUMBER('APS (2018)'!F595)=TRUE,'APS (2018)'!F595,IF(ISNUMBER('APS (2017)'!F595)=TRUE,'APS (2017)'!F595,"Missing")))</f>
        <v>1200</v>
      </c>
      <c r="G595" s="7"/>
      <c r="H595" s="7">
        <f>IF(ISNUMBER('APS (2019)'!H595)=TRUE,'APS (2019)'!H595,IF(ISNUMBER('APS (2018)'!H595)=TRUE,'APS (2018)'!H595,IF(ISNUMBER('APS (2017)'!H595)=TRUE,'APS (2017)'!H595,"Missing")))</f>
        <v>2500</v>
      </c>
      <c r="I595" s="7"/>
    </row>
    <row r="596" spans="1:9">
      <c r="A596" s="4" t="s">
        <v>602</v>
      </c>
      <c r="B596" s="7">
        <f>IF(ISNUMBER('APS (2019)'!B596)=TRUE,'APS (2019)'!B596,IF(ISNUMBER('APS (2018)'!B596)=TRUE,'APS (2018)'!B596,IF(ISNUMBER('APS (2017)'!B596)=TRUE,'APS (2017)'!B596,"Missing")))</f>
        <v>52400</v>
      </c>
      <c r="C596" s="7"/>
      <c r="D596" s="7">
        <f>IF(ISNUMBER('APS (2019)'!D596)=TRUE,'APS (2019)'!D596,IF(ISNUMBER('APS (2018)'!D596)=TRUE,'APS (2018)'!D596,IF(ISNUMBER('APS (2017)'!D596)=TRUE,'APS (2017)'!D596,"Missing")))</f>
        <v>39400</v>
      </c>
      <c r="E596" s="7"/>
      <c r="F596" s="7">
        <f>IF(ISNUMBER('APS (2019)'!F596)=TRUE,'APS (2019)'!F596,IF(ISNUMBER('APS (2018)'!F596)=TRUE,'APS (2018)'!F596,IF(ISNUMBER('APS (2017)'!F596)=TRUE,'APS (2017)'!F596,"Missing")))</f>
        <v>1100</v>
      </c>
      <c r="G596" s="7"/>
      <c r="H596" s="7">
        <f>IF(ISNUMBER('APS (2019)'!H596)=TRUE,'APS (2019)'!H596,IF(ISNUMBER('APS (2018)'!H596)=TRUE,'APS (2018)'!H596,IF(ISNUMBER('APS (2017)'!H596)=TRUE,'APS (2017)'!H596,"Missing")))</f>
        <v>3700</v>
      </c>
      <c r="I596" s="7"/>
    </row>
    <row r="597" spans="1:9">
      <c r="A597" s="4" t="s">
        <v>603</v>
      </c>
      <c r="B597" s="7">
        <f>IF(ISNUMBER('APS (2019)'!B597)=TRUE,'APS (2019)'!B597,IF(ISNUMBER('APS (2018)'!B597)=TRUE,'APS (2018)'!B597,IF(ISNUMBER('APS (2017)'!B597)=TRUE,'APS (2017)'!B597,"Missing")))</f>
        <v>58600</v>
      </c>
      <c r="C597" s="7"/>
      <c r="D597" s="7">
        <f>IF(ISNUMBER('APS (2019)'!D597)=TRUE,'APS (2019)'!D597,IF(ISNUMBER('APS (2018)'!D597)=TRUE,'APS (2018)'!D597,IF(ISNUMBER('APS (2017)'!D597)=TRUE,'APS (2017)'!D597,"Missing")))</f>
        <v>42000</v>
      </c>
      <c r="E597" s="7"/>
      <c r="F597" s="7">
        <f>IF(ISNUMBER('APS (2019)'!F597)=TRUE,'APS (2019)'!F597,IF(ISNUMBER('APS (2018)'!F597)=TRUE,'APS (2018)'!F597,IF(ISNUMBER('APS (2017)'!F597)=TRUE,'APS (2017)'!F597,"Missing")))</f>
        <v>3500</v>
      </c>
      <c r="G597" s="7"/>
      <c r="H597" s="7">
        <f>IF(ISNUMBER('APS (2019)'!H597)=TRUE,'APS (2019)'!H597,IF(ISNUMBER('APS (2018)'!H597)=TRUE,'APS (2018)'!H597,IF(ISNUMBER('APS (2017)'!H597)=TRUE,'APS (2017)'!H597,"Missing")))</f>
        <v>3600</v>
      </c>
      <c r="I597" s="7"/>
    </row>
    <row r="598" spans="1:9">
      <c r="A598" s="4" t="s">
        <v>604</v>
      </c>
      <c r="B598" s="7">
        <f>IF(ISNUMBER('APS (2019)'!B598)=TRUE,'APS (2019)'!B598,IF(ISNUMBER('APS (2018)'!B598)=TRUE,'APS (2018)'!B598,IF(ISNUMBER('APS (2017)'!B598)=TRUE,'APS (2017)'!B598,"Missing")))</f>
        <v>71400</v>
      </c>
      <c r="C598" s="7"/>
      <c r="D598" s="7">
        <f>IF(ISNUMBER('APS (2019)'!D598)=TRUE,'APS (2019)'!D598,IF(ISNUMBER('APS (2018)'!D598)=TRUE,'APS (2018)'!D598,IF(ISNUMBER('APS (2017)'!D598)=TRUE,'APS (2017)'!D598,"Missing")))</f>
        <v>57700</v>
      </c>
      <c r="E598" s="7"/>
      <c r="F598" s="7">
        <f>IF(ISNUMBER('APS (2019)'!F598)=TRUE,'APS (2019)'!F598,IF(ISNUMBER('APS (2018)'!F598)=TRUE,'APS (2018)'!F598,IF(ISNUMBER('APS (2017)'!F598)=TRUE,'APS (2017)'!F598,"Missing")))</f>
        <v>1500</v>
      </c>
      <c r="G598" s="7"/>
      <c r="H598" s="7">
        <f>IF(ISNUMBER('APS (2019)'!H598)=TRUE,'APS (2019)'!H598,IF(ISNUMBER('APS (2018)'!H598)=TRUE,'APS (2018)'!H598,IF(ISNUMBER('APS (2017)'!H598)=TRUE,'APS (2017)'!H598,"Missing")))</f>
        <v>2100</v>
      </c>
      <c r="I598" s="7"/>
    </row>
    <row r="599" spans="1:9">
      <c r="A599" s="4" t="s">
        <v>605</v>
      </c>
      <c r="B599" s="7">
        <f>IF(ISNUMBER('APS (2019)'!B599)=TRUE,'APS (2019)'!B599,IF(ISNUMBER('APS (2018)'!B599)=TRUE,'APS (2018)'!B599,IF(ISNUMBER('APS (2017)'!B599)=TRUE,'APS (2017)'!B599,"Missing")))</f>
        <v>50500</v>
      </c>
      <c r="C599" s="7"/>
      <c r="D599" s="7">
        <f>IF(ISNUMBER('APS (2019)'!D599)=TRUE,'APS (2019)'!D599,IF(ISNUMBER('APS (2018)'!D599)=TRUE,'APS (2018)'!D599,IF(ISNUMBER('APS (2017)'!D599)=TRUE,'APS (2017)'!D599,"Missing")))</f>
        <v>39100</v>
      </c>
      <c r="E599" s="7"/>
      <c r="F599" s="7">
        <f>IF(ISNUMBER('APS (2019)'!F599)=TRUE,'APS (2019)'!F599,IF(ISNUMBER('APS (2018)'!F599)=TRUE,'APS (2018)'!F599,IF(ISNUMBER('APS (2017)'!F599)=TRUE,'APS (2017)'!F599,"Missing")))</f>
        <v>600</v>
      </c>
      <c r="G599" s="7"/>
      <c r="H599" s="7">
        <f>IF(ISNUMBER('APS (2019)'!H599)=TRUE,'APS (2019)'!H599,IF(ISNUMBER('APS (2018)'!H599)=TRUE,'APS (2018)'!H599,IF(ISNUMBER('APS (2017)'!H599)=TRUE,'APS (2017)'!H599,"Missing")))</f>
        <v>1500</v>
      </c>
      <c r="I599" s="7"/>
    </row>
    <row r="600" spans="1:9">
      <c r="A600" s="4" t="s">
        <v>606</v>
      </c>
      <c r="B600" s="7">
        <f>IF(ISNUMBER('APS (2019)'!B600)=TRUE,'APS (2019)'!B600,IF(ISNUMBER('APS (2018)'!B600)=TRUE,'APS (2018)'!B600,IF(ISNUMBER('APS (2017)'!B600)=TRUE,'APS (2017)'!B600,"Missing")))</f>
        <v>60800</v>
      </c>
      <c r="C600" s="7"/>
      <c r="D600" s="7">
        <f>IF(ISNUMBER('APS (2019)'!D600)=TRUE,'APS (2019)'!D600,IF(ISNUMBER('APS (2018)'!D600)=TRUE,'APS (2018)'!D600,IF(ISNUMBER('APS (2017)'!D600)=TRUE,'APS (2017)'!D600,"Missing")))</f>
        <v>46300</v>
      </c>
      <c r="E600" s="7"/>
      <c r="F600" s="7">
        <f>IF(ISNUMBER('APS (2019)'!F600)=TRUE,'APS (2019)'!F600,IF(ISNUMBER('APS (2018)'!F600)=TRUE,'APS (2018)'!F600,IF(ISNUMBER('APS (2017)'!F600)=TRUE,'APS (2017)'!F600,"Missing")))</f>
        <v>1200</v>
      </c>
      <c r="G600" s="7"/>
      <c r="H600" s="7">
        <f>IF(ISNUMBER('APS (2019)'!H600)=TRUE,'APS (2019)'!H600,IF(ISNUMBER('APS (2018)'!H600)=TRUE,'APS (2018)'!H600,IF(ISNUMBER('APS (2017)'!H600)=TRUE,'APS (2017)'!H600,"Missing")))</f>
        <v>2700</v>
      </c>
      <c r="I600" s="7"/>
    </row>
    <row r="601" spans="1:9">
      <c r="A601" s="4" t="s">
        <v>607</v>
      </c>
      <c r="B601" s="7">
        <f>IF(ISNUMBER('APS (2019)'!B601)=TRUE,'APS (2019)'!B601,IF(ISNUMBER('APS (2018)'!B601)=TRUE,'APS (2018)'!B601,IF(ISNUMBER('APS (2017)'!B601)=TRUE,'APS (2017)'!B601,"Missing")))</f>
        <v>64400</v>
      </c>
      <c r="C601" s="7"/>
      <c r="D601" s="7">
        <f>IF(ISNUMBER('APS (2019)'!D601)=TRUE,'APS (2019)'!D601,IF(ISNUMBER('APS (2018)'!D601)=TRUE,'APS (2018)'!D601,IF(ISNUMBER('APS (2017)'!D601)=TRUE,'APS (2017)'!D601,"Missing")))</f>
        <v>50700</v>
      </c>
      <c r="E601" s="7"/>
      <c r="F601" s="7">
        <f>IF(ISNUMBER('APS (2019)'!F601)=TRUE,'APS (2019)'!F601,IF(ISNUMBER('APS (2018)'!F601)=TRUE,'APS (2018)'!F601,IF(ISNUMBER('APS (2017)'!F601)=TRUE,'APS (2017)'!F601,"Missing")))</f>
        <v>800</v>
      </c>
      <c r="G601" s="7"/>
      <c r="H601" s="7">
        <f>IF(ISNUMBER('APS (2019)'!H601)=TRUE,'APS (2019)'!H601,IF(ISNUMBER('APS (2018)'!H601)=TRUE,'APS (2018)'!H601,IF(ISNUMBER('APS (2017)'!H601)=TRUE,'APS (2017)'!H601,"Missing")))</f>
        <v>2900</v>
      </c>
      <c r="I601" s="7"/>
    </row>
    <row r="602" spans="1:9">
      <c r="A602" s="4" t="s">
        <v>608</v>
      </c>
      <c r="B602" s="7">
        <f>IF(ISNUMBER('APS (2019)'!B602)=TRUE,'APS (2019)'!B602,IF(ISNUMBER('APS (2018)'!B602)=TRUE,'APS (2018)'!B602,IF(ISNUMBER('APS (2017)'!B602)=TRUE,'APS (2017)'!B602,"Missing")))</f>
        <v>57400</v>
      </c>
      <c r="C602" s="7"/>
      <c r="D602" s="7">
        <f>IF(ISNUMBER('APS (2019)'!D602)=TRUE,'APS (2019)'!D602,IF(ISNUMBER('APS (2018)'!D602)=TRUE,'APS (2018)'!D602,IF(ISNUMBER('APS (2017)'!D602)=TRUE,'APS (2017)'!D602,"Missing")))</f>
        <v>43600</v>
      </c>
      <c r="E602" s="7"/>
      <c r="F602" s="7">
        <f>IF(ISNUMBER('APS (2019)'!F602)=TRUE,'APS (2019)'!F602,IF(ISNUMBER('APS (2018)'!F602)=TRUE,'APS (2018)'!F602,IF(ISNUMBER('APS (2017)'!F602)=TRUE,'APS (2017)'!F602,"Missing")))</f>
        <v>1400</v>
      </c>
      <c r="G602" s="7"/>
      <c r="H602" s="7">
        <f>IF(ISNUMBER('APS (2019)'!H602)=TRUE,'APS (2019)'!H602,IF(ISNUMBER('APS (2018)'!H602)=TRUE,'APS (2018)'!H602,IF(ISNUMBER('APS (2017)'!H602)=TRUE,'APS (2017)'!H602,"Missing")))</f>
        <v>2100</v>
      </c>
      <c r="I602" s="7"/>
    </row>
    <row r="603" spans="1:9">
      <c r="A603" s="4" t="s">
        <v>609</v>
      </c>
      <c r="B603" s="7">
        <f>IF(ISNUMBER('APS (2019)'!B603)=TRUE,'APS (2019)'!B603,IF(ISNUMBER('APS (2018)'!B603)=TRUE,'APS (2018)'!B603,IF(ISNUMBER('APS (2017)'!B603)=TRUE,'APS (2017)'!B603,"Missing")))</f>
        <v>71800</v>
      </c>
      <c r="C603" s="7"/>
      <c r="D603" s="7">
        <f>IF(ISNUMBER('APS (2019)'!D603)=TRUE,'APS (2019)'!D603,IF(ISNUMBER('APS (2018)'!D603)=TRUE,'APS (2018)'!D603,IF(ISNUMBER('APS (2017)'!D603)=TRUE,'APS (2017)'!D603,"Missing")))</f>
        <v>53300</v>
      </c>
      <c r="E603" s="7"/>
      <c r="F603" s="7">
        <f>IF(ISNUMBER('APS (2019)'!F603)=TRUE,'APS (2019)'!F603,IF(ISNUMBER('APS (2018)'!F603)=TRUE,'APS (2018)'!F603,IF(ISNUMBER('APS (2017)'!F603)=TRUE,'APS (2017)'!F603,"Missing")))</f>
        <v>4100</v>
      </c>
      <c r="G603" s="7"/>
      <c r="H603" s="7">
        <f>IF(ISNUMBER('APS (2019)'!H603)=TRUE,'APS (2019)'!H603,IF(ISNUMBER('APS (2018)'!H603)=TRUE,'APS (2018)'!H603,IF(ISNUMBER('APS (2017)'!H603)=TRUE,'APS (2017)'!H603,"Missing")))</f>
        <v>4300</v>
      </c>
      <c r="I603" s="7"/>
    </row>
    <row r="604" spans="1:9">
      <c r="A604" s="4" t="s">
        <v>610</v>
      </c>
      <c r="B604" s="7">
        <f>IF(ISNUMBER('APS (2019)'!B604)=TRUE,'APS (2019)'!B604,IF(ISNUMBER('APS (2018)'!B604)=TRUE,'APS (2018)'!B604,IF(ISNUMBER('APS (2017)'!B604)=TRUE,'APS (2017)'!B604,"Missing")))</f>
        <v>78800</v>
      </c>
      <c r="C604" s="7"/>
      <c r="D604" s="7">
        <f>IF(ISNUMBER('APS (2019)'!D604)=TRUE,'APS (2019)'!D604,IF(ISNUMBER('APS (2018)'!D604)=TRUE,'APS (2018)'!D604,IF(ISNUMBER('APS (2017)'!D604)=TRUE,'APS (2017)'!D604,"Missing")))</f>
        <v>68300</v>
      </c>
      <c r="E604" s="7"/>
      <c r="F604" s="7">
        <f>IF(ISNUMBER('APS (2019)'!F604)=TRUE,'APS (2019)'!F604,IF(ISNUMBER('APS (2018)'!F604)=TRUE,'APS (2018)'!F604,IF(ISNUMBER('APS (2017)'!F604)=TRUE,'APS (2017)'!F604,"Missing")))</f>
        <v>2400</v>
      </c>
      <c r="G604" s="7"/>
      <c r="H604" s="7">
        <f>IF(ISNUMBER('APS (2019)'!H604)=TRUE,'APS (2019)'!H604,IF(ISNUMBER('APS (2018)'!H604)=TRUE,'APS (2018)'!H604,IF(ISNUMBER('APS (2017)'!H604)=TRUE,'APS (2017)'!H604,"Missing")))</f>
        <v>2800</v>
      </c>
      <c r="I604" s="7"/>
    </row>
    <row r="605" spans="1:9">
      <c r="A605" s="4" t="s">
        <v>611</v>
      </c>
      <c r="B605" s="7">
        <f>IF(ISNUMBER('APS (2019)'!B605)=TRUE,'APS (2019)'!B605,IF(ISNUMBER('APS (2018)'!B605)=TRUE,'APS (2018)'!B605,IF(ISNUMBER('APS (2017)'!B605)=TRUE,'APS (2017)'!B605,"Missing")))</f>
        <v>59100</v>
      </c>
      <c r="C605" s="7"/>
      <c r="D605" s="7">
        <f>IF(ISNUMBER('APS (2019)'!D605)=TRUE,'APS (2019)'!D605,IF(ISNUMBER('APS (2018)'!D605)=TRUE,'APS (2018)'!D605,IF(ISNUMBER('APS (2017)'!D605)=TRUE,'APS (2017)'!D605,"Missing")))</f>
        <v>41400</v>
      </c>
      <c r="E605" s="7"/>
      <c r="F605" s="7">
        <f>IF(ISNUMBER('APS (2019)'!F605)=TRUE,'APS (2019)'!F605,IF(ISNUMBER('APS (2018)'!F605)=TRUE,'APS (2018)'!F605,IF(ISNUMBER('APS (2017)'!F605)=TRUE,'APS (2017)'!F605,"Missing")))</f>
        <v>2300</v>
      </c>
      <c r="G605" s="7"/>
      <c r="H605" s="7">
        <f>IF(ISNUMBER('APS (2019)'!H605)=TRUE,'APS (2019)'!H605,IF(ISNUMBER('APS (2018)'!H605)=TRUE,'APS (2018)'!H605,IF(ISNUMBER('APS (2017)'!H605)=TRUE,'APS (2017)'!H605,"Missing")))</f>
        <v>4200</v>
      </c>
      <c r="I605" s="7"/>
    </row>
    <row r="606" spans="1:9">
      <c r="A606" s="4" t="s">
        <v>612</v>
      </c>
      <c r="B606" s="7">
        <f>IF(ISNUMBER('APS (2019)'!B606)=TRUE,'APS (2019)'!B606,IF(ISNUMBER('APS (2018)'!B606)=TRUE,'APS (2018)'!B606,IF(ISNUMBER('APS (2017)'!B606)=TRUE,'APS (2017)'!B606,"Missing")))</f>
        <v>77500</v>
      </c>
      <c r="C606" s="7"/>
      <c r="D606" s="7">
        <f>IF(ISNUMBER('APS (2019)'!D606)=TRUE,'APS (2019)'!D606,IF(ISNUMBER('APS (2018)'!D606)=TRUE,'APS (2018)'!D606,IF(ISNUMBER('APS (2017)'!D606)=TRUE,'APS (2017)'!D606,"Missing")))</f>
        <v>61700</v>
      </c>
      <c r="E606" s="7"/>
      <c r="F606" s="7">
        <f>IF(ISNUMBER('APS (2019)'!F606)=TRUE,'APS (2019)'!F606,IF(ISNUMBER('APS (2018)'!F606)=TRUE,'APS (2018)'!F606,IF(ISNUMBER('APS (2017)'!F606)=TRUE,'APS (2017)'!F606,"Missing")))</f>
        <v>3100</v>
      </c>
      <c r="G606" s="7"/>
      <c r="H606" s="7">
        <f>IF(ISNUMBER('APS (2019)'!H606)=TRUE,'APS (2019)'!H606,IF(ISNUMBER('APS (2018)'!H606)=TRUE,'APS (2018)'!H606,IF(ISNUMBER('APS (2017)'!H606)=TRUE,'APS (2017)'!H606,"Missing")))</f>
        <v>3300</v>
      </c>
      <c r="I606" s="7"/>
    </row>
    <row r="607" spans="1:9">
      <c r="A607" s="4" t="s">
        <v>613</v>
      </c>
      <c r="B607" s="7">
        <f>IF(ISNUMBER('APS (2019)'!B607)=TRUE,'APS (2019)'!B607,IF(ISNUMBER('APS (2018)'!B607)=TRUE,'APS (2018)'!B607,IF(ISNUMBER('APS (2017)'!B607)=TRUE,'APS (2017)'!B607,"Missing")))</f>
        <v>69200</v>
      </c>
      <c r="C607" s="7"/>
      <c r="D607" s="7">
        <f>IF(ISNUMBER('APS (2019)'!D607)=TRUE,'APS (2019)'!D607,IF(ISNUMBER('APS (2018)'!D607)=TRUE,'APS (2018)'!D607,IF(ISNUMBER('APS (2017)'!D607)=TRUE,'APS (2017)'!D607,"Missing")))</f>
        <v>56300</v>
      </c>
      <c r="E607" s="7"/>
      <c r="F607" s="7">
        <f>IF(ISNUMBER('APS (2019)'!F607)=TRUE,'APS (2019)'!F607,IF(ISNUMBER('APS (2018)'!F607)=TRUE,'APS (2018)'!F607,IF(ISNUMBER('APS (2017)'!F607)=TRUE,'APS (2017)'!F607,"Missing")))</f>
        <v>1700</v>
      </c>
      <c r="G607" s="7"/>
      <c r="H607" s="7">
        <f>IF(ISNUMBER('APS (2019)'!H607)=TRUE,'APS (2019)'!H607,IF(ISNUMBER('APS (2018)'!H607)=TRUE,'APS (2018)'!H607,IF(ISNUMBER('APS (2017)'!H607)=TRUE,'APS (2017)'!H607,"Missing")))</f>
        <v>3300</v>
      </c>
      <c r="I607" s="7"/>
    </row>
    <row r="608" spans="1:9">
      <c r="A608" s="4" t="s">
        <v>614</v>
      </c>
      <c r="B608" s="7">
        <f>IF(ISNUMBER('APS (2019)'!B608)=TRUE,'APS (2019)'!B608,IF(ISNUMBER('APS (2018)'!B608)=TRUE,'APS (2018)'!B608,IF(ISNUMBER('APS (2017)'!B608)=TRUE,'APS (2017)'!B608,"Missing")))</f>
        <v>68800</v>
      </c>
      <c r="C608" s="7"/>
      <c r="D608" s="7">
        <f>IF(ISNUMBER('APS (2019)'!D608)=TRUE,'APS (2019)'!D608,IF(ISNUMBER('APS (2018)'!D608)=TRUE,'APS (2018)'!D608,IF(ISNUMBER('APS (2017)'!D608)=TRUE,'APS (2017)'!D608,"Missing")))</f>
        <v>52300</v>
      </c>
      <c r="E608" s="7"/>
      <c r="F608" s="7">
        <f>IF(ISNUMBER('APS (2019)'!F608)=TRUE,'APS (2019)'!F608,IF(ISNUMBER('APS (2018)'!F608)=TRUE,'APS (2018)'!F608,IF(ISNUMBER('APS (2017)'!F608)=TRUE,'APS (2017)'!F608,"Missing")))</f>
        <v>2600</v>
      </c>
      <c r="G608" s="7"/>
      <c r="H608" s="7">
        <f>IF(ISNUMBER('APS (2019)'!H608)=TRUE,'APS (2019)'!H608,IF(ISNUMBER('APS (2018)'!H608)=TRUE,'APS (2018)'!H608,IF(ISNUMBER('APS (2017)'!H608)=TRUE,'APS (2017)'!H608,"Missing")))</f>
        <v>2500</v>
      </c>
      <c r="I608" s="7"/>
    </row>
    <row r="609" spans="1:9">
      <c r="A609" s="4" t="s">
        <v>615</v>
      </c>
      <c r="B609" s="7">
        <f>IF(ISNUMBER('APS (2019)'!B609)=TRUE,'APS (2019)'!B609,IF(ISNUMBER('APS (2018)'!B609)=TRUE,'APS (2018)'!B609,IF(ISNUMBER('APS (2017)'!B609)=TRUE,'APS (2017)'!B609,"Missing")))</f>
        <v>82100</v>
      </c>
      <c r="C609" s="7"/>
      <c r="D609" s="7">
        <f>IF(ISNUMBER('APS (2019)'!D609)=TRUE,'APS (2019)'!D609,IF(ISNUMBER('APS (2018)'!D609)=TRUE,'APS (2018)'!D609,IF(ISNUMBER('APS (2017)'!D609)=TRUE,'APS (2017)'!D609,"Missing")))</f>
        <v>54700</v>
      </c>
      <c r="E609" s="7"/>
      <c r="F609" s="7">
        <f>IF(ISNUMBER('APS (2019)'!F609)=TRUE,'APS (2019)'!F609,IF(ISNUMBER('APS (2018)'!F609)=TRUE,'APS (2018)'!F609,IF(ISNUMBER('APS (2017)'!F609)=TRUE,'APS (2017)'!F609,"Missing")))</f>
        <v>2200</v>
      </c>
      <c r="G609" s="7"/>
      <c r="H609" s="7">
        <f>IF(ISNUMBER('APS (2019)'!H609)=TRUE,'APS (2019)'!H609,IF(ISNUMBER('APS (2018)'!H609)=TRUE,'APS (2018)'!H609,IF(ISNUMBER('APS (2017)'!H609)=TRUE,'APS (2017)'!H609,"Missing")))</f>
        <v>4900</v>
      </c>
      <c r="I609" s="7"/>
    </row>
    <row r="610" spans="1:9">
      <c r="A610" s="4" t="s">
        <v>616</v>
      </c>
      <c r="B610" s="7">
        <f>IF(ISNUMBER('APS (2019)'!B610)=TRUE,'APS (2019)'!B610,IF(ISNUMBER('APS (2018)'!B610)=TRUE,'APS (2018)'!B610,IF(ISNUMBER('APS (2017)'!B610)=TRUE,'APS (2017)'!B610,"Missing")))</f>
        <v>48700</v>
      </c>
      <c r="C610" s="7"/>
      <c r="D610" s="7">
        <f>IF(ISNUMBER('APS (2019)'!D610)=TRUE,'APS (2019)'!D610,IF(ISNUMBER('APS (2018)'!D610)=TRUE,'APS (2018)'!D610,IF(ISNUMBER('APS (2017)'!D610)=TRUE,'APS (2017)'!D610,"Missing")))</f>
        <v>39400</v>
      </c>
      <c r="E610" s="7"/>
      <c r="F610" s="7">
        <f>IF(ISNUMBER('APS (2019)'!F610)=TRUE,'APS (2019)'!F610,IF(ISNUMBER('APS (2018)'!F610)=TRUE,'APS (2018)'!F610,IF(ISNUMBER('APS (2017)'!F610)=TRUE,'APS (2017)'!F610,"Missing")))</f>
        <v>2300</v>
      </c>
      <c r="G610" s="7"/>
      <c r="H610" s="7">
        <f>IF(ISNUMBER('APS (2019)'!H610)=TRUE,'APS (2019)'!H610,IF(ISNUMBER('APS (2018)'!H610)=TRUE,'APS (2018)'!H610,IF(ISNUMBER('APS (2017)'!H610)=TRUE,'APS (2017)'!H610,"Missing")))</f>
        <v>2500</v>
      </c>
      <c r="I610" s="7"/>
    </row>
    <row r="611" spans="1:9">
      <c r="A611" s="4" t="s">
        <v>617</v>
      </c>
      <c r="B611" s="7">
        <f>IF(ISNUMBER('APS (2019)'!B611)=TRUE,'APS (2019)'!B611,IF(ISNUMBER('APS (2018)'!B611)=TRUE,'APS (2018)'!B611,IF(ISNUMBER('APS (2017)'!B611)=TRUE,'APS (2017)'!B611,"Missing")))</f>
        <v>57600</v>
      </c>
      <c r="C611" s="7"/>
      <c r="D611" s="7">
        <f>IF(ISNUMBER('APS (2019)'!D611)=TRUE,'APS (2019)'!D611,IF(ISNUMBER('APS (2018)'!D611)=TRUE,'APS (2018)'!D611,IF(ISNUMBER('APS (2017)'!D611)=TRUE,'APS (2017)'!D611,"Missing")))</f>
        <v>39600</v>
      </c>
      <c r="E611" s="7"/>
      <c r="F611" s="7">
        <f>IF(ISNUMBER('APS (2019)'!F611)=TRUE,'APS (2019)'!F611,IF(ISNUMBER('APS (2018)'!F611)=TRUE,'APS (2018)'!F611,IF(ISNUMBER('APS (2017)'!F611)=TRUE,'APS (2017)'!F611,"Missing")))</f>
        <v>3400</v>
      </c>
      <c r="G611" s="7"/>
      <c r="H611" s="7">
        <f>IF(ISNUMBER('APS (2019)'!H611)=TRUE,'APS (2019)'!H611,IF(ISNUMBER('APS (2018)'!H611)=TRUE,'APS (2018)'!H611,IF(ISNUMBER('APS (2017)'!H611)=TRUE,'APS (2017)'!H611,"Missing")))</f>
        <v>2800</v>
      </c>
      <c r="I611" s="7"/>
    </row>
    <row r="612" spans="1:9">
      <c r="A612" s="4" t="s">
        <v>618</v>
      </c>
      <c r="B612" s="7">
        <f>IF(ISNUMBER('APS (2019)'!B612)=TRUE,'APS (2019)'!B612,IF(ISNUMBER('APS (2018)'!B612)=TRUE,'APS (2018)'!B612,IF(ISNUMBER('APS (2017)'!B612)=TRUE,'APS (2017)'!B612,"Missing")))</f>
        <v>57900</v>
      </c>
      <c r="C612" s="7"/>
      <c r="D612" s="7">
        <f>IF(ISNUMBER('APS (2019)'!D612)=TRUE,'APS (2019)'!D612,IF(ISNUMBER('APS (2018)'!D612)=TRUE,'APS (2018)'!D612,IF(ISNUMBER('APS (2017)'!D612)=TRUE,'APS (2017)'!D612,"Missing")))</f>
        <v>37300</v>
      </c>
      <c r="E612" s="7"/>
      <c r="F612" s="7">
        <f>IF(ISNUMBER('APS (2019)'!F612)=TRUE,'APS (2019)'!F612,IF(ISNUMBER('APS (2018)'!F612)=TRUE,'APS (2018)'!F612,IF(ISNUMBER('APS (2017)'!F612)=TRUE,'APS (2017)'!F612,"Missing")))</f>
        <v>1500</v>
      </c>
      <c r="G612" s="7"/>
      <c r="H612" s="7">
        <f>IF(ISNUMBER('APS (2019)'!H612)=TRUE,'APS (2019)'!H612,IF(ISNUMBER('APS (2018)'!H612)=TRUE,'APS (2018)'!H612,IF(ISNUMBER('APS (2017)'!H612)=TRUE,'APS (2017)'!H612,"Missing")))</f>
        <v>8000</v>
      </c>
      <c r="I612" s="7"/>
    </row>
    <row r="613" spans="1:9">
      <c r="A613" s="4" t="s">
        <v>619</v>
      </c>
      <c r="B613" s="7">
        <f>IF(ISNUMBER('APS (2019)'!B613)=TRUE,'APS (2019)'!B613,IF(ISNUMBER('APS (2018)'!B613)=TRUE,'APS (2018)'!B613,IF(ISNUMBER('APS (2017)'!B613)=TRUE,'APS (2017)'!B613,"Missing")))</f>
        <v>51800</v>
      </c>
      <c r="C613" s="7"/>
      <c r="D613" s="7">
        <f>IF(ISNUMBER('APS (2019)'!D613)=TRUE,'APS (2019)'!D613,IF(ISNUMBER('APS (2018)'!D613)=TRUE,'APS (2018)'!D613,IF(ISNUMBER('APS (2017)'!D613)=TRUE,'APS (2017)'!D613,"Missing")))</f>
        <v>37000</v>
      </c>
      <c r="E613" s="7"/>
      <c r="F613" s="7">
        <f>IF(ISNUMBER('APS (2019)'!F613)=TRUE,'APS (2019)'!F613,IF(ISNUMBER('APS (2018)'!F613)=TRUE,'APS (2018)'!F613,IF(ISNUMBER('APS (2017)'!F613)=TRUE,'APS (2017)'!F613,"Missing")))</f>
        <v>2400</v>
      </c>
      <c r="G613" s="7"/>
      <c r="H613" s="7">
        <f>IF(ISNUMBER('APS (2019)'!H613)=TRUE,'APS (2019)'!H613,IF(ISNUMBER('APS (2018)'!H613)=TRUE,'APS (2018)'!H613,IF(ISNUMBER('APS (2017)'!H613)=TRUE,'APS (2017)'!H613,"Missing")))</f>
        <v>3000</v>
      </c>
      <c r="I613" s="7"/>
    </row>
    <row r="614" spans="1:9">
      <c r="A614" s="4" t="s">
        <v>620</v>
      </c>
      <c r="B614" s="7">
        <f>IF(ISNUMBER('APS (2019)'!B614)=TRUE,'APS (2019)'!B614,IF(ISNUMBER('APS (2018)'!B614)=TRUE,'APS (2018)'!B614,IF(ISNUMBER('APS (2017)'!B614)=TRUE,'APS (2017)'!B614,"Missing")))</f>
        <v>69400</v>
      </c>
      <c r="C614" s="7"/>
      <c r="D614" s="7">
        <f>IF(ISNUMBER('APS (2019)'!D614)=TRUE,'APS (2019)'!D614,IF(ISNUMBER('APS (2018)'!D614)=TRUE,'APS (2018)'!D614,IF(ISNUMBER('APS (2017)'!D614)=TRUE,'APS (2017)'!D614,"Missing")))</f>
        <v>59200</v>
      </c>
      <c r="E614" s="7"/>
      <c r="F614" s="7">
        <f>IF(ISNUMBER('APS (2019)'!F614)=TRUE,'APS (2019)'!F614,IF(ISNUMBER('APS (2018)'!F614)=TRUE,'APS (2018)'!F614,IF(ISNUMBER('APS (2017)'!F614)=TRUE,'APS (2017)'!F614,"Missing")))</f>
        <v>2500</v>
      </c>
      <c r="G614" s="7"/>
      <c r="H614" s="7">
        <f>IF(ISNUMBER('APS (2019)'!H614)=TRUE,'APS (2019)'!H614,IF(ISNUMBER('APS (2018)'!H614)=TRUE,'APS (2018)'!H614,IF(ISNUMBER('APS (2017)'!H614)=TRUE,'APS (2017)'!H614,"Missing")))</f>
        <v>1600</v>
      </c>
      <c r="I614" s="7"/>
    </row>
    <row r="615" spans="1:9">
      <c r="A615" s="4" t="s">
        <v>621</v>
      </c>
      <c r="B615" s="7">
        <f>IF(ISNUMBER('APS (2019)'!B615)=TRUE,'APS (2019)'!B615,IF(ISNUMBER('APS (2018)'!B615)=TRUE,'APS (2018)'!B615,IF(ISNUMBER('APS (2017)'!B615)=TRUE,'APS (2017)'!B615,"Missing")))</f>
        <v>65000</v>
      </c>
      <c r="C615" s="7"/>
      <c r="D615" s="7">
        <f>IF(ISNUMBER('APS (2019)'!D615)=TRUE,'APS (2019)'!D615,IF(ISNUMBER('APS (2018)'!D615)=TRUE,'APS (2018)'!D615,IF(ISNUMBER('APS (2017)'!D615)=TRUE,'APS (2017)'!D615,"Missing")))</f>
        <v>43400</v>
      </c>
      <c r="E615" s="7"/>
      <c r="F615" s="7">
        <f>IF(ISNUMBER('APS (2019)'!F615)=TRUE,'APS (2019)'!F615,IF(ISNUMBER('APS (2018)'!F615)=TRUE,'APS (2018)'!F615,IF(ISNUMBER('APS (2017)'!F615)=TRUE,'APS (2017)'!F615,"Missing")))</f>
        <v>3200</v>
      </c>
      <c r="G615" s="7"/>
      <c r="H615" s="7">
        <f>IF(ISNUMBER('APS (2019)'!H615)=TRUE,'APS (2019)'!H615,IF(ISNUMBER('APS (2018)'!H615)=TRUE,'APS (2018)'!H615,IF(ISNUMBER('APS (2017)'!H615)=TRUE,'APS (2017)'!H615,"Missing")))</f>
        <v>5500</v>
      </c>
      <c r="I615" s="7"/>
    </row>
    <row r="616" spans="1:9">
      <c r="A616" s="4" t="s">
        <v>622</v>
      </c>
      <c r="B616" s="7">
        <f>IF(ISNUMBER('APS (2019)'!B616)=TRUE,'APS (2019)'!B616,IF(ISNUMBER('APS (2018)'!B616)=TRUE,'APS (2018)'!B616,IF(ISNUMBER('APS (2017)'!B616)=TRUE,'APS (2017)'!B616,"Missing")))</f>
        <v>48800</v>
      </c>
      <c r="C616" s="7"/>
      <c r="D616" s="7">
        <f>IF(ISNUMBER('APS (2019)'!D616)=TRUE,'APS (2019)'!D616,IF(ISNUMBER('APS (2018)'!D616)=TRUE,'APS (2018)'!D616,IF(ISNUMBER('APS (2017)'!D616)=TRUE,'APS (2017)'!D616,"Missing")))</f>
        <v>36100</v>
      </c>
      <c r="E616" s="7"/>
      <c r="F616" s="7">
        <f>IF(ISNUMBER('APS (2019)'!F616)=TRUE,'APS (2019)'!F616,IF(ISNUMBER('APS (2018)'!F616)=TRUE,'APS (2018)'!F616,IF(ISNUMBER('APS (2017)'!F616)=TRUE,'APS (2017)'!F616,"Missing")))</f>
        <v>1700</v>
      </c>
      <c r="G616" s="7"/>
      <c r="H616" s="7">
        <f>IF(ISNUMBER('APS (2019)'!H616)=TRUE,'APS (2019)'!H616,IF(ISNUMBER('APS (2018)'!H616)=TRUE,'APS (2018)'!H616,IF(ISNUMBER('APS (2017)'!H616)=TRUE,'APS (2017)'!H616,"Missing")))</f>
        <v>2200</v>
      </c>
      <c r="I616" s="7"/>
    </row>
    <row r="617" spans="1:9">
      <c r="A617" s="4" t="s">
        <v>623</v>
      </c>
      <c r="B617" s="7">
        <f>IF(ISNUMBER('APS (2019)'!B617)=TRUE,'APS (2019)'!B617,IF(ISNUMBER('APS (2018)'!B617)=TRUE,'APS (2018)'!B617,IF(ISNUMBER('APS (2017)'!B617)=TRUE,'APS (2017)'!B617,"Missing")))</f>
        <v>62800</v>
      </c>
      <c r="C617" s="7"/>
      <c r="D617" s="7">
        <f>IF(ISNUMBER('APS (2019)'!D617)=TRUE,'APS (2019)'!D617,IF(ISNUMBER('APS (2018)'!D617)=TRUE,'APS (2018)'!D617,IF(ISNUMBER('APS (2017)'!D617)=TRUE,'APS (2017)'!D617,"Missing")))</f>
        <v>52600</v>
      </c>
      <c r="E617" s="7"/>
      <c r="F617" s="7">
        <f>IF(ISNUMBER('APS (2019)'!F617)=TRUE,'APS (2019)'!F617,IF(ISNUMBER('APS (2018)'!F617)=TRUE,'APS (2018)'!F617,IF(ISNUMBER('APS (2017)'!F617)=TRUE,'APS (2017)'!F617,"Missing")))</f>
        <v>1300</v>
      </c>
      <c r="G617" s="7"/>
      <c r="H617" s="7">
        <f>IF(ISNUMBER('APS (2019)'!H617)=TRUE,'APS (2019)'!H617,IF(ISNUMBER('APS (2018)'!H617)=TRUE,'APS (2018)'!H617,IF(ISNUMBER('APS (2017)'!H617)=TRUE,'APS (2017)'!H617,"Missing")))</f>
        <v>2600</v>
      </c>
      <c r="I617" s="7"/>
    </row>
    <row r="618" spans="1:9">
      <c r="A618" s="4" t="s">
        <v>624</v>
      </c>
      <c r="B618" s="7">
        <f>IF(ISNUMBER('APS (2019)'!B618)=TRUE,'APS (2019)'!B618,IF(ISNUMBER('APS (2018)'!B618)=TRUE,'APS (2018)'!B618,IF(ISNUMBER('APS (2017)'!B618)=TRUE,'APS (2017)'!B618,"Missing")))</f>
        <v>47700</v>
      </c>
      <c r="C618" s="7"/>
      <c r="D618" s="7">
        <f>IF(ISNUMBER('APS (2019)'!D618)=TRUE,'APS (2019)'!D618,IF(ISNUMBER('APS (2018)'!D618)=TRUE,'APS (2018)'!D618,IF(ISNUMBER('APS (2017)'!D618)=TRUE,'APS (2017)'!D618,"Missing")))</f>
        <v>35800</v>
      </c>
      <c r="E618" s="7"/>
      <c r="F618" s="7">
        <f>IF(ISNUMBER('APS (2019)'!F618)=TRUE,'APS (2019)'!F618,IF(ISNUMBER('APS (2018)'!F618)=TRUE,'APS (2018)'!F618,IF(ISNUMBER('APS (2017)'!F618)=TRUE,'APS (2017)'!F618,"Missing")))</f>
        <v>2100</v>
      </c>
      <c r="G618" s="7"/>
      <c r="H618" s="7">
        <f>IF(ISNUMBER('APS (2019)'!H618)=TRUE,'APS (2019)'!H618,IF(ISNUMBER('APS (2018)'!H618)=TRUE,'APS (2018)'!H618,IF(ISNUMBER('APS (2017)'!H618)=TRUE,'APS (2017)'!H618,"Missing")))</f>
        <v>2200</v>
      </c>
      <c r="I618" s="7"/>
    </row>
    <row r="619" spans="1:9">
      <c r="A619" s="4" t="s">
        <v>625</v>
      </c>
      <c r="B619" s="7">
        <f>IF(ISNUMBER('APS (2019)'!B619)=TRUE,'APS (2019)'!B619,IF(ISNUMBER('APS (2018)'!B619)=TRUE,'APS (2018)'!B619,IF(ISNUMBER('APS (2017)'!B619)=TRUE,'APS (2017)'!B619,"Missing")))</f>
        <v>72600</v>
      </c>
      <c r="C619" s="7"/>
      <c r="D619" s="7">
        <f>IF(ISNUMBER('APS (2019)'!D619)=TRUE,'APS (2019)'!D619,IF(ISNUMBER('APS (2018)'!D619)=TRUE,'APS (2018)'!D619,IF(ISNUMBER('APS (2017)'!D619)=TRUE,'APS (2017)'!D619,"Missing")))</f>
        <v>62200</v>
      </c>
      <c r="E619" s="7"/>
      <c r="F619" s="7">
        <f>IF(ISNUMBER('APS (2019)'!F619)=TRUE,'APS (2019)'!F619,IF(ISNUMBER('APS (2018)'!F619)=TRUE,'APS (2018)'!F619,IF(ISNUMBER('APS (2017)'!F619)=TRUE,'APS (2017)'!F619,"Missing")))</f>
        <v>2000</v>
      </c>
      <c r="G619" s="7"/>
      <c r="H619" s="7">
        <f>IF(ISNUMBER('APS (2019)'!H619)=TRUE,'APS (2019)'!H619,IF(ISNUMBER('APS (2018)'!H619)=TRUE,'APS (2018)'!H619,IF(ISNUMBER('APS (2017)'!H619)=TRUE,'APS (2017)'!H619,"Missing")))</f>
        <v>2200</v>
      </c>
      <c r="I619" s="7"/>
    </row>
    <row r="620" spans="1:9">
      <c r="A620" s="4" t="s">
        <v>626</v>
      </c>
      <c r="B620" s="7">
        <f>IF(ISNUMBER('APS (2019)'!B620)=TRUE,'APS (2019)'!B620,IF(ISNUMBER('APS (2018)'!B620)=TRUE,'APS (2018)'!B620,IF(ISNUMBER('APS (2017)'!B620)=TRUE,'APS (2017)'!B620,"Missing")))</f>
        <v>60900</v>
      </c>
      <c r="C620" s="7"/>
      <c r="D620" s="7">
        <f>IF(ISNUMBER('APS (2019)'!D620)=TRUE,'APS (2019)'!D620,IF(ISNUMBER('APS (2018)'!D620)=TRUE,'APS (2018)'!D620,IF(ISNUMBER('APS (2017)'!D620)=TRUE,'APS (2017)'!D620,"Missing")))</f>
        <v>47100</v>
      </c>
      <c r="E620" s="7"/>
      <c r="F620" s="7">
        <f>IF(ISNUMBER('APS (2019)'!F620)=TRUE,'APS (2019)'!F620,IF(ISNUMBER('APS (2018)'!F620)=TRUE,'APS (2018)'!F620,IF(ISNUMBER('APS (2017)'!F620)=TRUE,'APS (2017)'!F620,"Missing")))</f>
        <v>2400</v>
      </c>
      <c r="G620" s="7"/>
      <c r="H620" s="7">
        <f>IF(ISNUMBER('APS (2019)'!H620)=TRUE,'APS (2019)'!H620,IF(ISNUMBER('APS (2018)'!H620)=TRUE,'APS (2018)'!H620,IF(ISNUMBER('APS (2017)'!H620)=TRUE,'APS (2017)'!H620,"Missing")))</f>
        <v>3900</v>
      </c>
      <c r="I620" s="7"/>
    </row>
    <row r="621" spans="1:9">
      <c r="A621" s="4" t="s">
        <v>627</v>
      </c>
      <c r="B621" s="7">
        <f>IF(ISNUMBER('APS (2019)'!B621)=TRUE,'APS (2019)'!B621,IF(ISNUMBER('APS (2018)'!B621)=TRUE,'APS (2018)'!B621,IF(ISNUMBER('APS (2017)'!B621)=TRUE,'APS (2017)'!B621,"Missing")))</f>
        <v>60200</v>
      </c>
      <c r="C621" s="7"/>
      <c r="D621" s="7">
        <f>IF(ISNUMBER('APS (2019)'!D621)=TRUE,'APS (2019)'!D621,IF(ISNUMBER('APS (2018)'!D621)=TRUE,'APS (2018)'!D621,IF(ISNUMBER('APS (2017)'!D621)=TRUE,'APS (2017)'!D621,"Missing")))</f>
        <v>44800</v>
      </c>
      <c r="E621" s="7"/>
      <c r="F621" s="7">
        <f>IF(ISNUMBER('APS (2019)'!F621)=TRUE,'APS (2019)'!F621,IF(ISNUMBER('APS (2018)'!F621)=TRUE,'APS (2018)'!F621,IF(ISNUMBER('APS (2017)'!F621)=TRUE,'APS (2017)'!F621,"Missing")))</f>
        <v>2500</v>
      </c>
      <c r="G621" s="7"/>
      <c r="H621" s="7">
        <f>IF(ISNUMBER('APS (2019)'!H621)=TRUE,'APS (2019)'!H621,IF(ISNUMBER('APS (2018)'!H621)=TRUE,'APS (2018)'!H621,IF(ISNUMBER('APS (2017)'!H621)=TRUE,'APS (2017)'!H621,"Missing")))</f>
        <v>1900</v>
      </c>
      <c r="I621" s="7"/>
    </row>
    <row r="622" spans="1:9">
      <c r="A622" s="4" t="s">
        <v>628</v>
      </c>
      <c r="B622" s="7">
        <f>IF(ISNUMBER('APS (2019)'!B622)=TRUE,'APS (2019)'!B622,IF(ISNUMBER('APS (2018)'!B622)=TRUE,'APS (2018)'!B622,IF(ISNUMBER('APS (2017)'!B622)=TRUE,'APS (2017)'!B622,"Missing")))</f>
        <v>68900</v>
      </c>
      <c r="C622" s="7"/>
      <c r="D622" s="7">
        <f>IF(ISNUMBER('APS (2019)'!D622)=TRUE,'APS (2019)'!D622,IF(ISNUMBER('APS (2018)'!D622)=TRUE,'APS (2018)'!D622,IF(ISNUMBER('APS (2017)'!D622)=TRUE,'APS (2017)'!D622,"Missing")))</f>
        <v>54800</v>
      </c>
      <c r="E622" s="7"/>
      <c r="F622" s="7">
        <f>IF(ISNUMBER('APS (2019)'!F622)=TRUE,'APS (2019)'!F622,IF(ISNUMBER('APS (2018)'!F622)=TRUE,'APS (2018)'!F622,IF(ISNUMBER('APS (2017)'!F622)=TRUE,'APS (2017)'!F622,"Missing")))</f>
        <v>1300</v>
      </c>
      <c r="G622" s="7"/>
      <c r="H622" s="7">
        <f>IF(ISNUMBER('APS (2019)'!H622)=TRUE,'APS (2019)'!H622,IF(ISNUMBER('APS (2018)'!H622)=TRUE,'APS (2018)'!H622,IF(ISNUMBER('APS (2017)'!H622)=TRUE,'APS (2017)'!H622,"Missing")))</f>
        <v>1200</v>
      </c>
      <c r="I622" s="7"/>
    </row>
    <row r="623" spans="1:9">
      <c r="A623" s="4" t="s">
        <v>629</v>
      </c>
      <c r="B623" s="7">
        <f>IF(ISNUMBER('APS (2019)'!B623)=TRUE,'APS (2019)'!B623,IF(ISNUMBER('APS (2018)'!B623)=TRUE,'APS (2018)'!B623,IF(ISNUMBER('APS (2017)'!B623)=TRUE,'APS (2017)'!B623,"Missing")))</f>
        <v>80400</v>
      </c>
      <c r="C623" s="7"/>
      <c r="D623" s="7">
        <f>IF(ISNUMBER('APS (2019)'!D623)=TRUE,'APS (2019)'!D623,IF(ISNUMBER('APS (2018)'!D623)=TRUE,'APS (2018)'!D623,IF(ISNUMBER('APS (2017)'!D623)=TRUE,'APS (2017)'!D623,"Missing")))</f>
        <v>63500</v>
      </c>
      <c r="E623" s="7"/>
      <c r="F623" s="7">
        <f>IF(ISNUMBER('APS (2019)'!F623)=TRUE,'APS (2019)'!F623,IF(ISNUMBER('APS (2018)'!F623)=TRUE,'APS (2018)'!F623,IF(ISNUMBER('APS (2017)'!F623)=TRUE,'APS (2017)'!F623,"Missing")))</f>
        <v>1400</v>
      </c>
      <c r="G623" s="7"/>
      <c r="H623" s="7">
        <f>IF(ISNUMBER('APS (2019)'!H623)=TRUE,'APS (2019)'!H623,IF(ISNUMBER('APS (2018)'!H623)=TRUE,'APS (2018)'!H623,IF(ISNUMBER('APS (2017)'!H623)=TRUE,'APS (2017)'!H623,"Missing")))</f>
        <v>3600</v>
      </c>
      <c r="I623" s="7"/>
    </row>
    <row r="624" spans="1:9">
      <c r="A624" s="4" t="s">
        <v>630</v>
      </c>
      <c r="B624" s="7">
        <f>IF(ISNUMBER('APS (2019)'!B624)=TRUE,'APS (2019)'!B624,IF(ISNUMBER('APS (2018)'!B624)=TRUE,'APS (2018)'!B624,IF(ISNUMBER('APS (2017)'!B624)=TRUE,'APS (2017)'!B624,"Missing")))</f>
        <v>69000</v>
      </c>
      <c r="C624" s="7"/>
      <c r="D624" s="7">
        <f>IF(ISNUMBER('APS (2019)'!D624)=TRUE,'APS (2019)'!D624,IF(ISNUMBER('APS (2018)'!D624)=TRUE,'APS (2018)'!D624,IF(ISNUMBER('APS (2017)'!D624)=TRUE,'APS (2017)'!D624,"Missing")))</f>
        <v>56800</v>
      </c>
      <c r="E624" s="7"/>
      <c r="F624" s="7">
        <f>IF(ISNUMBER('APS (2019)'!F624)=TRUE,'APS (2019)'!F624,IF(ISNUMBER('APS (2018)'!F624)=TRUE,'APS (2018)'!F624,IF(ISNUMBER('APS (2017)'!F624)=TRUE,'APS (2017)'!F624,"Missing")))</f>
        <v>2000</v>
      </c>
      <c r="G624" s="7"/>
      <c r="H624" s="7">
        <f>IF(ISNUMBER('APS (2019)'!H624)=TRUE,'APS (2019)'!H624,IF(ISNUMBER('APS (2018)'!H624)=TRUE,'APS (2018)'!H624,IF(ISNUMBER('APS (2017)'!H624)=TRUE,'APS (2017)'!H624,"Missing")))</f>
        <v>3700</v>
      </c>
      <c r="I624" s="7"/>
    </row>
    <row r="625" spans="1:9">
      <c r="A625" s="4" t="s">
        <v>631</v>
      </c>
      <c r="B625" s="7">
        <f>IF(ISNUMBER('APS (2019)'!B625)=TRUE,'APS (2019)'!B625,IF(ISNUMBER('APS (2018)'!B625)=TRUE,'APS (2018)'!B625,IF(ISNUMBER('APS (2017)'!B625)=TRUE,'APS (2017)'!B625,"Missing")))</f>
        <v>56700</v>
      </c>
      <c r="C625" s="7"/>
      <c r="D625" s="7">
        <f>IF(ISNUMBER('APS (2019)'!D625)=TRUE,'APS (2019)'!D625,IF(ISNUMBER('APS (2018)'!D625)=TRUE,'APS (2018)'!D625,IF(ISNUMBER('APS (2017)'!D625)=TRUE,'APS (2017)'!D625,"Missing")))</f>
        <v>46400</v>
      </c>
      <c r="E625" s="7"/>
      <c r="F625" s="7">
        <f>IF(ISNUMBER('APS (2019)'!F625)=TRUE,'APS (2019)'!F625,IF(ISNUMBER('APS (2018)'!F625)=TRUE,'APS (2018)'!F625,IF(ISNUMBER('APS (2017)'!F625)=TRUE,'APS (2017)'!F625,"Missing")))</f>
        <v>1400</v>
      </c>
      <c r="G625" s="7"/>
      <c r="H625" s="7">
        <f>IF(ISNUMBER('APS (2019)'!H625)=TRUE,'APS (2019)'!H625,IF(ISNUMBER('APS (2018)'!H625)=TRUE,'APS (2018)'!H625,IF(ISNUMBER('APS (2017)'!H625)=TRUE,'APS (2017)'!H625,"Missing")))</f>
        <v>1800</v>
      </c>
      <c r="I625" s="7"/>
    </row>
    <row r="626" spans="1:9">
      <c r="A626" s="4" t="s">
        <v>632</v>
      </c>
      <c r="B626" s="7">
        <f>IF(ISNUMBER('APS (2019)'!B626)=TRUE,'APS (2019)'!B626,IF(ISNUMBER('APS (2018)'!B626)=TRUE,'APS (2018)'!B626,IF(ISNUMBER('APS (2017)'!B626)=TRUE,'APS (2017)'!B626,"Missing")))</f>
        <v>58800</v>
      </c>
      <c r="C626" s="7"/>
      <c r="D626" s="7">
        <f>IF(ISNUMBER('APS (2019)'!D626)=TRUE,'APS (2019)'!D626,IF(ISNUMBER('APS (2018)'!D626)=TRUE,'APS (2018)'!D626,IF(ISNUMBER('APS (2017)'!D626)=TRUE,'APS (2017)'!D626,"Missing")))</f>
        <v>46000</v>
      </c>
      <c r="E626" s="7"/>
      <c r="F626" s="7">
        <f>IF(ISNUMBER('APS (2019)'!F626)=TRUE,'APS (2019)'!F626,IF(ISNUMBER('APS (2018)'!F626)=TRUE,'APS (2018)'!F626,IF(ISNUMBER('APS (2017)'!F626)=TRUE,'APS (2017)'!F626,"Missing")))</f>
        <v>2200</v>
      </c>
      <c r="G626" s="7"/>
      <c r="H626" s="7">
        <f>IF(ISNUMBER('APS (2019)'!H626)=TRUE,'APS (2019)'!H626,IF(ISNUMBER('APS (2018)'!H626)=TRUE,'APS (2018)'!H626,IF(ISNUMBER('APS (2017)'!H626)=TRUE,'APS (2017)'!H626,"Missing")))</f>
        <v>1800</v>
      </c>
      <c r="I626" s="7"/>
    </row>
    <row r="627" spans="1:9">
      <c r="A627" s="4" t="s">
        <v>633</v>
      </c>
      <c r="B627" s="7">
        <f>IF(ISNUMBER('APS (2019)'!B627)=TRUE,'APS (2019)'!B627,IF(ISNUMBER('APS (2018)'!B627)=TRUE,'APS (2018)'!B627,IF(ISNUMBER('APS (2017)'!B627)=TRUE,'APS (2017)'!B627,"Missing")))</f>
        <v>47100</v>
      </c>
      <c r="C627" s="7"/>
      <c r="D627" s="7">
        <f>IF(ISNUMBER('APS (2019)'!D627)=TRUE,'APS (2019)'!D627,IF(ISNUMBER('APS (2018)'!D627)=TRUE,'APS (2018)'!D627,IF(ISNUMBER('APS (2017)'!D627)=TRUE,'APS (2017)'!D627,"Missing")))</f>
        <v>37700</v>
      </c>
      <c r="E627" s="7"/>
      <c r="F627" s="7">
        <f>IF(ISNUMBER('APS (2019)'!F627)=TRUE,'APS (2019)'!F627,IF(ISNUMBER('APS (2018)'!F627)=TRUE,'APS (2018)'!F627,IF(ISNUMBER('APS (2017)'!F627)=TRUE,'APS (2017)'!F627,"Missing")))</f>
        <v>2400</v>
      </c>
      <c r="G627" s="7"/>
      <c r="H627" s="7">
        <f>IF(ISNUMBER('APS (2019)'!H627)=TRUE,'APS (2019)'!H627,IF(ISNUMBER('APS (2018)'!H627)=TRUE,'APS (2018)'!H627,IF(ISNUMBER('APS (2017)'!H627)=TRUE,'APS (2017)'!H627,"Missing")))</f>
        <v>2800</v>
      </c>
      <c r="I627" s="7"/>
    </row>
    <row r="628" spans="1:9">
      <c r="A628" s="4" t="s">
        <v>634</v>
      </c>
      <c r="B628" s="7">
        <f>IF(ISNUMBER('APS (2019)'!B628)=TRUE,'APS (2019)'!B628,IF(ISNUMBER('APS (2018)'!B628)=TRUE,'APS (2018)'!B628,IF(ISNUMBER('APS (2017)'!B628)=TRUE,'APS (2017)'!B628,"Missing")))</f>
        <v>15200</v>
      </c>
      <c r="C628" s="7"/>
      <c r="D628" s="7">
        <f>IF(ISNUMBER('APS (2019)'!D628)=TRUE,'APS (2019)'!D628,IF(ISNUMBER('APS (2018)'!D628)=TRUE,'APS (2018)'!D628,IF(ISNUMBER('APS (2017)'!D628)=TRUE,'APS (2017)'!D628,"Missing")))</f>
        <v>12600</v>
      </c>
      <c r="E628" s="7"/>
      <c r="F628" s="7" t="str">
        <f>IF(ISNUMBER('APS (2019)'!F628)=TRUE,'APS (2019)'!F628,IF(ISNUMBER('APS (2018)'!F628)=TRUE,'APS (2018)'!F628,IF(ISNUMBER('APS (2017)'!F628)=TRUE,'APS (2017)'!F628,"Missing")))</f>
        <v>Missing</v>
      </c>
      <c r="G628" s="7"/>
      <c r="H628" s="7">
        <f>IF(ISNUMBER('APS (2019)'!H628)=TRUE,'APS (2019)'!H628,IF(ISNUMBER('APS (2018)'!H628)=TRUE,'APS (2018)'!H628,IF(ISNUMBER('APS (2017)'!H628)=TRUE,'APS (2017)'!H628,"Missing")))</f>
        <v>1100</v>
      </c>
      <c r="I628" s="7"/>
    </row>
    <row r="629" spans="1:9">
      <c r="A629" s="4" t="s">
        <v>636</v>
      </c>
      <c r="B629" s="7">
        <f>IF(ISNUMBER('APS (2019)'!B629)=TRUE,'APS (2019)'!B629,IF(ISNUMBER('APS (2018)'!B629)=TRUE,'APS (2018)'!B629,IF(ISNUMBER('APS (2017)'!B629)=TRUE,'APS (2017)'!B629,"Missing")))</f>
        <v>54100</v>
      </c>
      <c r="C629" s="7"/>
      <c r="D629" s="7">
        <f>IF(ISNUMBER('APS (2019)'!D629)=TRUE,'APS (2019)'!D629,IF(ISNUMBER('APS (2018)'!D629)=TRUE,'APS (2018)'!D629,IF(ISNUMBER('APS (2017)'!D629)=TRUE,'APS (2017)'!D629,"Missing")))</f>
        <v>41600</v>
      </c>
      <c r="E629" s="7"/>
      <c r="F629" s="7">
        <f>IF(ISNUMBER('APS (2019)'!F629)=TRUE,'APS (2019)'!F629,IF(ISNUMBER('APS (2018)'!F629)=TRUE,'APS (2018)'!F629,IF(ISNUMBER('APS (2017)'!F629)=TRUE,'APS (2017)'!F629,"Missing")))</f>
        <v>2900</v>
      </c>
      <c r="G629" s="7"/>
      <c r="H629" s="7">
        <f>IF(ISNUMBER('APS (2019)'!H629)=TRUE,'APS (2019)'!H629,IF(ISNUMBER('APS (2018)'!H629)=TRUE,'APS (2018)'!H629,IF(ISNUMBER('APS (2017)'!H629)=TRUE,'APS (2017)'!H629,"Missing")))</f>
        <v>3200</v>
      </c>
      <c r="I629" s="7"/>
    </row>
    <row r="630" spans="1:9">
      <c r="A630" s="4" t="s">
        <v>637</v>
      </c>
      <c r="B630" s="7">
        <f>IF(ISNUMBER('APS (2019)'!B630)=TRUE,'APS (2019)'!B630,IF(ISNUMBER('APS (2018)'!B630)=TRUE,'APS (2018)'!B630,IF(ISNUMBER('APS (2017)'!B630)=TRUE,'APS (2017)'!B630,"Missing")))</f>
        <v>47900</v>
      </c>
      <c r="C630" s="7"/>
      <c r="D630" s="7">
        <f>IF(ISNUMBER('APS (2019)'!D630)=TRUE,'APS (2019)'!D630,IF(ISNUMBER('APS (2018)'!D630)=TRUE,'APS (2018)'!D630,IF(ISNUMBER('APS (2017)'!D630)=TRUE,'APS (2017)'!D630,"Missing")))</f>
        <v>33600</v>
      </c>
      <c r="E630" s="7"/>
      <c r="F630" s="7">
        <f>IF(ISNUMBER('APS (2019)'!F630)=TRUE,'APS (2019)'!F630,IF(ISNUMBER('APS (2018)'!F630)=TRUE,'APS (2018)'!F630,IF(ISNUMBER('APS (2017)'!F630)=TRUE,'APS (2017)'!F630,"Missing")))</f>
        <v>1900</v>
      </c>
      <c r="G630" s="7"/>
      <c r="H630" s="7">
        <f>IF(ISNUMBER('APS (2019)'!H630)=TRUE,'APS (2019)'!H630,IF(ISNUMBER('APS (2018)'!H630)=TRUE,'APS (2018)'!H630,IF(ISNUMBER('APS (2017)'!H630)=TRUE,'APS (2017)'!H630,"Missing")))</f>
        <v>1700</v>
      </c>
      <c r="I630" s="7"/>
    </row>
    <row r="631" spans="1:9">
      <c r="A631" s="4" t="s">
        <v>638</v>
      </c>
      <c r="B631" s="7">
        <f>IF(ISNUMBER('APS (2019)'!B631)=TRUE,'APS (2019)'!B631,IF(ISNUMBER('APS (2018)'!B631)=TRUE,'APS (2018)'!B631,IF(ISNUMBER('APS (2017)'!B631)=TRUE,'APS (2017)'!B631,"Missing")))</f>
        <v>60100</v>
      </c>
      <c r="C631" s="7"/>
      <c r="D631" s="7">
        <f>IF(ISNUMBER('APS (2019)'!D631)=TRUE,'APS (2019)'!D631,IF(ISNUMBER('APS (2018)'!D631)=TRUE,'APS (2018)'!D631,IF(ISNUMBER('APS (2017)'!D631)=TRUE,'APS (2017)'!D631,"Missing")))</f>
        <v>47600</v>
      </c>
      <c r="E631" s="7"/>
      <c r="F631" s="7">
        <f>IF(ISNUMBER('APS (2019)'!F631)=TRUE,'APS (2019)'!F631,IF(ISNUMBER('APS (2018)'!F631)=TRUE,'APS (2018)'!F631,IF(ISNUMBER('APS (2017)'!F631)=TRUE,'APS (2017)'!F631,"Missing")))</f>
        <v>700</v>
      </c>
      <c r="G631" s="7"/>
      <c r="H631" s="7">
        <f>IF(ISNUMBER('APS (2019)'!H631)=TRUE,'APS (2019)'!H631,IF(ISNUMBER('APS (2018)'!H631)=TRUE,'APS (2018)'!H631,IF(ISNUMBER('APS (2017)'!H631)=TRUE,'APS (2017)'!H631,"Missing")))</f>
        <v>1600</v>
      </c>
      <c r="I631" s="7"/>
    </row>
    <row r="632" spans="1:9">
      <c r="A632" s="4" t="s">
        <v>639</v>
      </c>
      <c r="B632" s="7">
        <f>IF(ISNUMBER('APS (2019)'!B632)=TRUE,'APS (2019)'!B632,IF(ISNUMBER('APS (2018)'!B632)=TRUE,'APS (2018)'!B632,IF(ISNUMBER('APS (2017)'!B632)=TRUE,'APS (2017)'!B632,"Missing")))</f>
        <v>26700</v>
      </c>
      <c r="C632" s="7"/>
      <c r="D632" s="7">
        <f>IF(ISNUMBER('APS (2019)'!D632)=TRUE,'APS (2019)'!D632,IF(ISNUMBER('APS (2018)'!D632)=TRUE,'APS (2018)'!D632,IF(ISNUMBER('APS (2017)'!D632)=TRUE,'APS (2017)'!D632,"Missing")))</f>
        <v>24200</v>
      </c>
      <c r="E632" s="7"/>
      <c r="F632" s="7" t="str">
        <f>IF(ISNUMBER('APS (2019)'!F632)=TRUE,'APS (2019)'!F632,IF(ISNUMBER('APS (2018)'!F632)=TRUE,'APS (2018)'!F632,IF(ISNUMBER('APS (2017)'!F632)=TRUE,'APS (2017)'!F632,"Missing")))</f>
        <v>Missing</v>
      </c>
      <c r="G632" s="7"/>
      <c r="H632" s="7">
        <f>IF(ISNUMBER('APS (2019)'!H632)=TRUE,'APS (2019)'!H632,IF(ISNUMBER('APS (2018)'!H632)=TRUE,'APS (2018)'!H632,IF(ISNUMBER('APS (2017)'!H632)=TRUE,'APS (2017)'!H632,"Missing")))</f>
        <v>1300</v>
      </c>
      <c r="I632" s="7"/>
    </row>
    <row r="633" spans="1:9">
      <c r="A633" s="4" t="s">
        <v>640</v>
      </c>
      <c r="B633" s="7">
        <f>IF(ISNUMBER('APS (2019)'!B633)=TRUE,'APS (2019)'!B633,IF(ISNUMBER('APS (2018)'!B633)=TRUE,'APS (2018)'!B633,IF(ISNUMBER('APS (2017)'!B633)=TRUE,'APS (2017)'!B633,"Missing")))</f>
        <v>59600</v>
      </c>
      <c r="C633" s="7"/>
      <c r="D633" s="7">
        <f>IF(ISNUMBER('APS (2019)'!D633)=TRUE,'APS (2019)'!D633,IF(ISNUMBER('APS (2018)'!D633)=TRUE,'APS (2018)'!D633,IF(ISNUMBER('APS (2017)'!D633)=TRUE,'APS (2017)'!D633,"Missing")))</f>
        <v>48800</v>
      </c>
      <c r="E633" s="7"/>
      <c r="F633" s="7">
        <f>IF(ISNUMBER('APS (2019)'!F633)=TRUE,'APS (2019)'!F633,IF(ISNUMBER('APS (2018)'!F633)=TRUE,'APS (2018)'!F633,IF(ISNUMBER('APS (2017)'!F633)=TRUE,'APS (2017)'!F633,"Missing")))</f>
        <v>1600</v>
      </c>
      <c r="G633" s="7"/>
      <c r="H633" s="7">
        <f>IF(ISNUMBER('APS (2019)'!H633)=TRUE,'APS (2019)'!H633,IF(ISNUMBER('APS (2018)'!H633)=TRUE,'APS (2018)'!H633,IF(ISNUMBER('APS (2017)'!H633)=TRUE,'APS (2017)'!H633,"Missing")))</f>
        <v>1700</v>
      </c>
      <c r="I633" s="7"/>
    </row>
    <row r="634" spans="1:9">
      <c r="A634" s="4" t="s">
        <v>641</v>
      </c>
      <c r="B634" s="7">
        <f>IF(ISNUMBER('APS (2019)'!B634)=TRUE,'APS (2019)'!B634,IF(ISNUMBER('APS (2018)'!B634)=TRUE,'APS (2018)'!B634,IF(ISNUMBER('APS (2017)'!B634)=TRUE,'APS (2017)'!B634,"Missing")))</f>
        <v>51500</v>
      </c>
      <c r="C634" s="7"/>
      <c r="D634" s="7">
        <f>IF(ISNUMBER('APS (2019)'!D634)=TRUE,'APS (2019)'!D634,IF(ISNUMBER('APS (2018)'!D634)=TRUE,'APS (2018)'!D634,IF(ISNUMBER('APS (2017)'!D634)=TRUE,'APS (2017)'!D634,"Missing")))</f>
        <v>40500</v>
      </c>
      <c r="E634" s="7"/>
      <c r="F634" s="7">
        <f>IF(ISNUMBER('APS (2019)'!F634)=TRUE,'APS (2019)'!F634,IF(ISNUMBER('APS (2018)'!F634)=TRUE,'APS (2018)'!F634,IF(ISNUMBER('APS (2017)'!F634)=TRUE,'APS (2017)'!F634,"Missing")))</f>
        <v>2600</v>
      </c>
      <c r="G634" s="7"/>
      <c r="H634" s="7">
        <f>IF(ISNUMBER('APS (2019)'!H634)=TRUE,'APS (2019)'!H634,IF(ISNUMBER('APS (2018)'!H634)=TRUE,'APS (2018)'!H634,IF(ISNUMBER('APS (2017)'!H634)=TRUE,'APS (2017)'!H634,"Missing")))</f>
        <v>1300</v>
      </c>
      <c r="I634" s="7"/>
    </row>
    <row r="635" spans="1:9">
      <c r="A635" s="4" t="s">
        <v>642</v>
      </c>
      <c r="B635" s="7">
        <f>IF(ISNUMBER('APS (2019)'!B635)=TRUE,'APS (2019)'!B635,IF(ISNUMBER('APS (2018)'!B635)=TRUE,'APS (2018)'!B635,IF(ISNUMBER('APS (2017)'!B635)=TRUE,'APS (2017)'!B635,"Missing")))</f>
        <v>60900</v>
      </c>
      <c r="C635" s="7"/>
      <c r="D635" s="7">
        <f>IF(ISNUMBER('APS (2019)'!D635)=TRUE,'APS (2019)'!D635,IF(ISNUMBER('APS (2018)'!D635)=TRUE,'APS (2018)'!D635,IF(ISNUMBER('APS (2017)'!D635)=TRUE,'APS (2017)'!D635,"Missing")))</f>
        <v>51900</v>
      </c>
      <c r="E635" s="7"/>
      <c r="F635" s="7">
        <f>IF(ISNUMBER('APS (2019)'!F635)=TRUE,'APS (2019)'!F635,IF(ISNUMBER('APS (2018)'!F635)=TRUE,'APS (2018)'!F635,IF(ISNUMBER('APS (2017)'!F635)=TRUE,'APS (2017)'!F635,"Missing")))</f>
        <v>2300</v>
      </c>
      <c r="G635" s="7"/>
      <c r="H635" s="7">
        <f>IF(ISNUMBER('APS (2019)'!H635)=TRUE,'APS (2019)'!H635,IF(ISNUMBER('APS (2018)'!H635)=TRUE,'APS (2018)'!H635,IF(ISNUMBER('APS (2017)'!H635)=TRUE,'APS (2017)'!H635,"Missing")))</f>
        <v>2100</v>
      </c>
      <c r="I635" s="7"/>
    </row>
    <row r="636" spans="1:9">
      <c r="A636" s="4" t="s">
        <v>643</v>
      </c>
      <c r="B636" s="7">
        <f>IF(ISNUMBER('APS (2019)'!B636)=TRUE,'APS (2019)'!B636,IF(ISNUMBER('APS (2018)'!B636)=TRUE,'APS (2018)'!B636,IF(ISNUMBER('APS (2017)'!B636)=TRUE,'APS (2017)'!B636,"Missing")))</f>
        <v>39700</v>
      </c>
      <c r="C636" s="7"/>
      <c r="D636" s="7">
        <f>IF(ISNUMBER('APS (2019)'!D636)=TRUE,'APS (2019)'!D636,IF(ISNUMBER('APS (2018)'!D636)=TRUE,'APS (2018)'!D636,IF(ISNUMBER('APS (2017)'!D636)=TRUE,'APS (2017)'!D636,"Missing")))</f>
        <v>30500</v>
      </c>
      <c r="E636" s="7"/>
      <c r="F636" s="7">
        <f>IF(ISNUMBER('APS (2019)'!F636)=TRUE,'APS (2019)'!F636,IF(ISNUMBER('APS (2018)'!F636)=TRUE,'APS (2018)'!F636,IF(ISNUMBER('APS (2017)'!F636)=TRUE,'APS (2017)'!F636,"Missing")))</f>
        <v>1700</v>
      </c>
      <c r="G636" s="7"/>
      <c r="H636" s="7">
        <f>IF(ISNUMBER('APS (2019)'!H636)=TRUE,'APS (2019)'!H636,IF(ISNUMBER('APS (2018)'!H636)=TRUE,'APS (2018)'!H636,IF(ISNUMBER('APS (2017)'!H636)=TRUE,'APS (2017)'!H636,"Missing")))</f>
        <v>2600</v>
      </c>
      <c r="I636" s="7"/>
    </row>
    <row r="637" spans="1:9">
      <c r="A637" s="4" t="s">
        <v>644</v>
      </c>
      <c r="B637" s="7">
        <f>IF(ISNUMBER('APS (2019)'!B637)=TRUE,'APS (2019)'!B637,IF(ISNUMBER('APS (2018)'!B637)=TRUE,'APS (2018)'!B637,IF(ISNUMBER('APS (2017)'!B637)=TRUE,'APS (2017)'!B637,"Missing")))</f>
        <v>58200</v>
      </c>
      <c r="C637" s="7"/>
      <c r="D637" s="7">
        <f>IF(ISNUMBER('APS (2019)'!D637)=TRUE,'APS (2019)'!D637,IF(ISNUMBER('APS (2018)'!D637)=TRUE,'APS (2018)'!D637,IF(ISNUMBER('APS (2017)'!D637)=TRUE,'APS (2017)'!D637,"Missing")))</f>
        <v>47900</v>
      </c>
      <c r="E637" s="7"/>
      <c r="F637" s="7">
        <f>IF(ISNUMBER('APS (2019)'!F637)=TRUE,'APS (2019)'!F637,IF(ISNUMBER('APS (2018)'!F637)=TRUE,'APS (2018)'!F637,IF(ISNUMBER('APS (2017)'!F637)=TRUE,'APS (2017)'!F637,"Missing")))</f>
        <v>2000</v>
      </c>
      <c r="G637" s="7"/>
      <c r="H637" s="7">
        <f>IF(ISNUMBER('APS (2019)'!H637)=TRUE,'APS (2019)'!H637,IF(ISNUMBER('APS (2018)'!H637)=TRUE,'APS (2018)'!H637,IF(ISNUMBER('APS (2017)'!H637)=TRUE,'APS (2017)'!H637,"Missing")))</f>
        <v>2100</v>
      </c>
      <c r="I637" s="7"/>
    </row>
    <row r="638" spans="1:9">
      <c r="A638" s="4" t="s">
        <v>645</v>
      </c>
      <c r="B638" s="7">
        <f>IF(ISNUMBER('APS (2019)'!B638)=TRUE,'APS (2019)'!B638,IF(ISNUMBER('APS (2018)'!B638)=TRUE,'APS (2018)'!B638,IF(ISNUMBER('APS (2017)'!B638)=TRUE,'APS (2017)'!B638,"Missing")))</f>
        <v>59500</v>
      </c>
      <c r="C638" s="7"/>
      <c r="D638" s="7">
        <f>IF(ISNUMBER('APS (2019)'!D638)=TRUE,'APS (2019)'!D638,IF(ISNUMBER('APS (2018)'!D638)=TRUE,'APS (2018)'!D638,IF(ISNUMBER('APS (2017)'!D638)=TRUE,'APS (2017)'!D638,"Missing")))</f>
        <v>46100</v>
      </c>
      <c r="E638" s="7"/>
      <c r="F638" s="7">
        <f>IF(ISNUMBER('APS (2019)'!F638)=TRUE,'APS (2019)'!F638,IF(ISNUMBER('APS (2018)'!F638)=TRUE,'APS (2018)'!F638,IF(ISNUMBER('APS (2017)'!F638)=TRUE,'APS (2017)'!F638,"Missing")))</f>
        <v>1700</v>
      </c>
      <c r="G638" s="7"/>
      <c r="H638" s="7">
        <f>IF(ISNUMBER('APS (2019)'!H638)=TRUE,'APS (2019)'!H638,IF(ISNUMBER('APS (2018)'!H638)=TRUE,'APS (2018)'!H638,IF(ISNUMBER('APS (2017)'!H638)=TRUE,'APS (2017)'!H638,"Missing")))</f>
        <v>1900</v>
      </c>
      <c r="I638" s="7"/>
    </row>
    <row r="639" spans="1:9">
      <c r="A639" s="4" t="s">
        <v>646</v>
      </c>
      <c r="B639" s="7">
        <f>IF(ISNUMBER('APS (2019)'!B639)=TRUE,'APS (2019)'!B639,IF(ISNUMBER('APS (2018)'!B639)=TRUE,'APS (2018)'!B639,IF(ISNUMBER('APS (2017)'!B639)=TRUE,'APS (2017)'!B639,"Missing")))</f>
        <v>66100</v>
      </c>
      <c r="C639" s="7"/>
      <c r="D639" s="7">
        <f>IF(ISNUMBER('APS (2019)'!D639)=TRUE,'APS (2019)'!D639,IF(ISNUMBER('APS (2018)'!D639)=TRUE,'APS (2018)'!D639,IF(ISNUMBER('APS (2017)'!D639)=TRUE,'APS (2017)'!D639,"Missing")))</f>
        <v>54700</v>
      </c>
      <c r="E639" s="7"/>
      <c r="F639" s="7">
        <f>IF(ISNUMBER('APS (2019)'!F639)=TRUE,'APS (2019)'!F639,IF(ISNUMBER('APS (2018)'!F639)=TRUE,'APS (2018)'!F639,IF(ISNUMBER('APS (2017)'!F639)=TRUE,'APS (2017)'!F639,"Missing")))</f>
        <v>1000</v>
      </c>
      <c r="G639" s="7"/>
      <c r="H639" s="7">
        <f>IF(ISNUMBER('APS (2019)'!H639)=TRUE,'APS (2019)'!H639,IF(ISNUMBER('APS (2018)'!H639)=TRUE,'APS (2018)'!H639,IF(ISNUMBER('APS (2017)'!H639)=TRUE,'APS (2017)'!H639,"Missing")))</f>
        <v>1700</v>
      </c>
      <c r="I639" s="7"/>
    </row>
    <row r="640" spans="1:9">
      <c r="A640" s="4" t="s">
        <v>647</v>
      </c>
      <c r="B640" s="7">
        <f>IF(ISNUMBER('APS (2019)'!B640)=TRUE,'APS (2019)'!B640,IF(ISNUMBER('APS (2018)'!B640)=TRUE,'APS (2018)'!B640,IF(ISNUMBER('APS (2017)'!B640)=TRUE,'APS (2017)'!B640,"Missing")))</f>
        <v>56200</v>
      </c>
      <c r="C640" s="7"/>
      <c r="D640" s="7">
        <f>IF(ISNUMBER('APS (2019)'!D640)=TRUE,'APS (2019)'!D640,IF(ISNUMBER('APS (2018)'!D640)=TRUE,'APS (2018)'!D640,IF(ISNUMBER('APS (2017)'!D640)=TRUE,'APS (2017)'!D640,"Missing")))</f>
        <v>44000</v>
      </c>
      <c r="E640" s="7"/>
      <c r="F640" s="7">
        <f>IF(ISNUMBER('APS (2019)'!F640)=TRUE,'APS (2019)'!F640,IF(ISNUMBER('APS (2018)'!F640)=TRUE,'APS (2018)'!F640,IF(ISNUMBER('APS (2017)'!F640)=TRUE,'APS (2017)'!F640,"Missing")))</f>
        <v>2200</v>
      </c>
      <c r="G640" s="7"/>
      <c r="H640" s="7">
        <f>IF(ISNUMBER('APS (2019)'!H640)=TRUE,'APS (2019)'!H640,IF(ISNUMBER('APS (2018)'!H640)=TRUE,'APS (2018)'!H640,IF(ISNUMBER('APS (2017)'!H640)=TRUE,'APS (2017)'!H640,"Missing")))</f>
        <v>2300</v>
      </c>
      <c r="I640" s="7"/>
    </row>
    <row r="641" spans="1:9" ht="18" customHeight="1">
      <c r="A641" s="4" t="s">
        <v>648</v>
      </c>
      <c r="B641" s="7">
        <f>IF(ISNUMBER('APS (2019)'!B641)=TRUE,'APS (2019)'!B641,IF(ISNUMBER('APS (2018)'!B641)=TRUE,'APS (2018)'!B641,IF(ISNUMBER('APS (2017)'!B641)=TRUE,'APS (2017)'!B641,"Missing")))</f>
        <v>40142700</v>
      </c>
      <c r="C641" s="8"/>
      <c r="D641" s="7">
        <f>IF(ISNUMBER('APS (2019)'!D641)=TRUE,'APS (2019)'!D641,IF(ISNUMBER('APS (2018)'!D641)=TRUE,'APS (2018)'!D641,IF(ISNUMBER('APS (2017)'!D641)=TRUE,'APS (2017)'!D641,"Missing")))</f>
        <v>31667700</v>
      </c>
      <c r="E641" s="8"/>
      <c r="F641" s="7">
        <f>IF(ISNUMBER('APS (2019)'!F641)=TRUE,'APS (2019)'!F641,IF(ISNUMBER('APS (2018)'!F641)=TRUE,'APS (2018)'!F641,IF(ISNUMBER('APS (2017)'!F641)=TRUE,'APS (2017)'!F641,"Missing")))</f>
        <v>1279100</v>
      </c>
      <c r="G641" s="8"/>
      <c r="H641" s="7">
        <f>IF(ISNUMBER('APS (2019)'!H641)=TRUE,'APS (2019)'!H641,IF(ISNUMBER('APS (2018)'!H641)=TRUE,'APS (2018)'!H641,IF(ISNUMBER('APS (2017)'!H641)=TRUE,'APS (2017)'!H641,"Missing")))</f>
        <v>1770000</v>
      </c>
      <c r="I641" s="8"/>
    </row>
    <row r="642" spans="1:9">
      <c r="D642" s="7" t="str">
        <f>IF(ISNUMBER('APS (2019)'!D642)=TRUE,'APS (2019)'!D642,IF(ISNUMBER('APS (2018)'!D642)=TRUE,'APS (2018)'!D642,IF(ISNUMBER('APS (2017)'!D642)=TRUE,'APS (2017)'!D642,"Missing")))</f>
        <v>Missing</v>
      </c>
      <c r="F642" s="7" t="str">
        <f>IF(ISNUMBER('APS (2019)'!F642)=TRUE,'APS (2019)'!F642,IF(ISNUMBER('APS (2018)'!F642)=TRUE,'APS (2018)'!F642,IF(ISNUMBER('APS (2017)'!F642)=TRUE,'APS (2017)'!F642,"Missing")))</f>
        <v>Missing</v>
      </c>
      <c r="H642" s="7" t="str">
        <f>IF(ISNUMBER('APS (2019)'!H642)=TRUE,'APS (2019)'!H642,IF(ISNUMBER('APS (2018)'!H642)=TRUE,'APS (2018)'!H642,IF(ISNUMBER('APS (2017)'!H642)=TRUE,'APS (2017)'!H642,"Missing")))</f>
        <v>Missing</v>
      </c>
    </row>
    <row r="643" spans="1:9">
      <c r="A643" s="3" t="s">
        <v>649</v>
      </c>
    </row>
    <row r="644" spans="1:9">
      <c r="A644" s="3" t="s">
        <v>650</v>
      </c>
    </row>
    <row r="645" spans="1:9">
      <c r="A645" s="3" t="s">
        <v>651</v>
      </c>
    </row>
    <row r="646" spans="1:9">
      <c r="A646" s="3" t="s">
        <v>652</v>
      </c>
    </row>
  </sheetData>
  <mergeCells count="4">
    <mergeCell ref="B7:C7"/>
    <mergeCell ref="D7:E7"/>
    <mergeCell ref="F7:G7"/>
    <mergeCell ref="H7:I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FBE84-FB9A-414E-A0A2-98AE25E6A207}">
  <sheetPr codeName="Sheet17"/>
  <dimension ref="A1:I1294"/>
  <sheetViews>
    <sheetView topLeftCell="A57" workbookViewId="0">
      <selection activeCell="A649" sqref="A649:XFD1289"/>
    </sheetView>
  </sheetViews>
  <sheetFormatPr defaultRowHeight="14.5"/>
  <cols>
    <col min="1" max="1" width="17" style="2" customWidth="1" collapsed="1"/>
    <col min="2" max="9" width="14" style="2" customWidth="1" collapsed="1"/>
    <col min="10" max="16384" width="8.7265625" style="2"/>
  </cols>
  <sheetData>
    <row r="1" spans="1:9" ht="15.5">
      <c r="A1" s="1" t="s">
        <v>0</v>
      </c>
    </row>
    <row r="2" spans="1:9">
      <c r="A2" s="3" t="s">
        <v>1</v>
      </c>
    </row>
    <row r="4" spans="1:9">
      <c r="A4" s="4" t="s">
        <v>2</v>
      </c>
      <c r="B4" s="4" t="s">
        <v>654</v>
      </c>
    </row>
    <row r="5" spans="1:9">
      <c r="A5" s="4" t="s">
        <v>4</v>
      </c>
      <c r="B5" s="4" t="s">
        <v>5</v>
      </c>
    </row>
    <row r="7" spans="1:9" ht="65" customHeight="1">
      <c r="A7" s="5" t="s">
        <v>6</v>
      </c>
      <c r="B7" s="226" t="s">
        <v>7</v>
      </c>
      <c r="C7" s="227"/>
      <c r="D7" s="226" t="s">
        <v>8</v>
      </c>
      <c r="E7" s="227"/>
      <c r="F7" s="226" t="s">
        <v>9</v>
      </c>
      <c r="G7" s="227"/>
      <c r="H7" s="226" t="s">
        <v>10</v>
      </c>
      <c r="I7" s="227"/>
    </row>
    <row r="8" spans="1:9" ht="26" customHeight="1">
      <c r="B8" s="6" t="s">
        <v>11</v>
      </c>
      <c r="C8" s="6" t="s">
        <v>12</v>
      </c>
      <c r="D8" s="6" t="s">
        <v>11</v>
      </c>
      <c r="E8" s="6" t="s">
        <v>12</v>
      </c>
      <c r="F8" s="6" t="s">
        <v>11</v>
      </c>
      <c r="G8" s="6" t="s">
        <v>12</v>
      </c>
      <c r="H8" s="6" t="s">
        <v>11</v>
      </c>
      <c r="I8" s="6" t="s">
        <v>12</v>
      </c>
    </row>
    <row r="9" spans="1:9">
      <c r="A9" s="4" t="s">
        <v>13</v>
      </c>
      <c r="B9" s="7">
        <v>47400</v>
      </c>
      <c r="C9" s="7">
        <v>6100</v>
      </c>
      <c r="D9" s="7">
        <v>35400</v>
      </c>
      <c r="E9" s="7">
        <v>5200</v>
      </c>
      <c r="F9" s="7">
        <v>2700</v>
      </c>
      <c r="G9" s="7">
        <v>1500</v>
      </c>
      <c r="H9" s="7">
        <v>3500</v>
      </c>
      <c r="I9" s="7">
        <v>1700</v>
      </c>
    </row>
    <row r="10" spans="1:9">
      <c r="A10" s="4" t="s">
        <v>15</v>
      </c>
      <c r="B10" s="7">
        <v>56300</v>
      </c>
      <c r="C10" s="7">
        <v>7800</v>
      </c>
      <c r="D10" s="7">
        <v>41500</v>
      </c>
      <c r="E10" s="7">
        <v>6700</v>
      </c>
      <c r="F10" s="7">
        <v>2300</v>
      </c>
      <c r="G10" s="7" t="s">
        <v>14</v>
      </c>
      <c r="H10" s="7">
        <v>4200</v>
      </c>
      <c r="I10" s="7">
        <v>2100</v>
      </c>
    </row>
    <row r="11" spans="1:9">
      <c r="A11" s="4" t="s">
        <v>16</v>
      </c>
      <c r="B11" s="7">
        <v>50200</v>
      </c>
      <c r="C11" s="7">
        <v>5300</v>
      </c>
      <c r="D11" s="7">
        <v>40700</v>
      </c>
      <c r="E11" s="7">
        <v>4800</v>
      </c>
      <c r="F11" s="7">
        <v>2300</v>
      </c>
      <c r="G11" s="7">
        <v>1100</v>
      </c>
      <c r="H11" s="7">
        <v>2500</v>
      </c>
      <c r="I11" s="7">
        <v>1200</v>
      </c>
    </row>
    <row r="12" spans="1:9">
      <c r="A12" s="4" t="s">
        <v>17</v>
      </c>
      <c r="B12" s="7">
        <v>48900</v>
      </c>
      <c r="C12" s="7">
        <v>5900</v>
      </c>
      <c r="D12" s="7">
        <v>36700</v>
      </c>
      <c r="E12" s="7">
        <v>5100</v>
      </c>
      <c r="F12" s="7">
        <v>2300</v>
      </c>
      <c r="G12" s="7">
        <v>1300</v>
      </c>
      <c r="H12" s="7">
        <v>1800</v>
      </c>
      <c r="I12" s="7" t="s">
        <v>14</v>
      </c>
    </row>
    <row r="13" spans="1:9">
      <c r="A13" s="4" t="s">
        <v>18</v>
      </c>
      <c r="B13" s="7">
        <v>65700</v>
      </c>
      <c r="C13" s="7">
        <v>9700</v>
      </c>
      <c r="D13" s="7">
        <v>51600</v>
      </c>
      <c r="E13" s="7">
        <v>8600</v>
      </c>
      <c r="F13" s="7">
        <v>3700</v>
      </c>
      <c r="G13" s="7">
        <v>2300</v>
      </c>
      <c r="H13" s="7">
        <v>2900</v>
      </c>
      <c r="I13" s="7" t="s">
        <v>14</v>
      </c>
    </row>
    <row r="14" spans="1:9">
      <c r="A14" s="4" t="s">
        <v>19</v>
      </c>
      <c r="B14" s="7">
        <v>55200</v>
      </c>
      <c r="C14" s="7">
        <v>3800</v>
      </c>
      <c r="D14" s="7">
        <v>44100</v>
      </c>
      <c r="E14" s="7">
        <v>3400</v>
      </c>
      <c r="F14" s="7">
        <v>3100</v>
      </c>
      <c r="G14" s="7">
        <v>900</v>
      </c>
      <c r="H14" s="7">
        <v>3000</v>
      </c>
      <c r="I14" s="7">
        <v>900</v>
      </c>
    </row>
    <row r="15" spans="1:9">
      <c r="A15" s="4" t="s">
        <v>20</v>
      </c>
      <c r="B15" s="7">
        <v>52600</v>
      </c>
      <c r="C15" s="7">
        <v>8700</v>
      </c>
      <c r="D15" s="7">
        <v>38100</v>
      </c>
      <c r="E15" s="7">
        <v>7400</v>
      </c>
      <c r="F15" s="7">
        <v>3200</v>
      </c>
      <c r="G15" s="7" t="s">
        <v>14</v>
      </c>
      <c r="H15" s="7">
        <v>6300</v>
      </c>
      <c r="I15" s="7">
        <v>3000</v>
      </c>
    </row>
    <row r="16" spans="1:9">
      <c r="A16" s="4" t="s">
        <v>21</v>
      </c>
      <c r="B16" s="7">
        <v>67400</v>
      </c>
      <c r="C16" s="7">
        <v>6400</v>
      </c>
      <c r="D16" s="7">
        <v>53000</v>
      </c>
      <c r="E16" s="7">
        <v>5700</v>
      </c>
      <c r="F16" s="7">
        <v>2100</v>
      </c>
      <c r="G16" s="7">
        <v>1100</v>
      </c>
      <c r="H16" s="7">
        <v>2400</v>
      </c>
      <c r="I16" s="7">
        <v>1200</v>
      </c>
    </row>
    <row r="17" spans="1:9">
      <c r="A17" s="4" t="s">
        <v>22</v>
      </c>
      <c r="B17" s="7">
        <v>56400</v>
      </c>
      <c r="C17" s="7">
        <v>3600</v>
      </c>
      <c r="D17" s="7">
        <v>41200</v>
      </c>
      <c r="E17" s="7">
        <v>3000</v>
      </c>
      <c r="F17" s="7">
        <v>3800</v>
      </c>
      <c r="G17" s="7">
        <v>900</v>
      </c>
      <c r="H17" s="7">
        <v>2300</v>
      </c>
      <c r="I17" s="7">
        <v>700</v>
      </c>
    </row>
    <row r="18" spans="1:9">
      <c r="A18" s="4" t="s">
        <v>23</v>
      </c>
      <c r="B18" s="7">
        <v>42800</v>
      </c>
      <c r="C18" s="7">
        <v>5900</v>
      </c>
      <c r="D18" s="7">
        <v>35300</v>
      </c>
      <c r="E18" s="7">
        <v>5400</v>
      </c>
      <c r="F18" s="7">
        <v>1500</v>
      </c>
      <c r="G18" s="7" t="s">
        <v>14</v>
      </c>
      <c r="H18" s="7" t="s">
        <v>56</v>
      </c>
      <c r="I18" s="7" t="s">
        <v>56</v>
      </c>
    </row>
    <row r="19" spans="1:9">
      <c r="A19" s="4" t="s">
        <v>24</v>
      </c>
      <c r="B19" s="7">
        <v>56700</v>
      </c>
      <c r="C19" s="7">
        <v>6000</v>
      </c>
      <c r="D19" s="7">
        <v>43300</v>
      </c>
      <c r="E19" s="7">
        <v>5300</v>
      </c>
      <c r="F19" s="7">
        <v>3100</v>
      </c>
      <c r="G19" s="7">
        <v>1400</v>
      </c>
      <c r="H19" s="7">
        <v>2800</v>
      </c>
      <c r="I19" s="7">
        <v>1400</v>
      </c>
    </row>
    <row r="20" spans="1:9">
      <c r="A20" s="4" t="s">
        <v>25</v>
      </c>
      <c r="B20" s="7">
        <v>57300</v>
      </c>
      <c r="C20" s="7">
        <v>4900</v>
      </c>
      <c r="D20" s="7">
        <v>43300</v>
      </c>
      <c r="E20" s="7">
        <v>4200</v>
      </c>
      <c r="F20" s="7">
        <v>2600</v>
      </c>
      <c r="G20" s="7">
        <v>1000</v>
      </c>
      <c r="H20" s="7">
        <v>4000</v>
      </c>
      <c r="I20" s="7">
        <v>1300</v>
      </c>
    </row>
    <row r="21" spans="1:9">
      <c r="A21" s="4" t="s">
        <v>26</v>
      </c>
      <c r="B21" s="7">
        <v>61400</v>
      </c>
      <c r="C21" s="7">
        <v>4500</v>
      </c>
      <c r="D21" s="7">
        <v>41600</v>
      </c>
      <c r="E21" s="7">
        <v>3700</v>
      </c>
      <c r="F21" s="7">
        <v>3400</v>
      </c>
      <c r="G21" s="7">
        <v>1100</v>
      </c>
      <c r="H21" s="7">
        <v>2200</v>
      </c>
      <c r="I21" s="7">
        <v>900</v>
      </c>
    </row>
    <row r="22" spans="1:9">
      <c r="A22" s="4" t="s">
        <v>27</v>
      </c>
      <c r="B22" s="7">
        <v>57000</v>
      </c>
      <c r="C22" s="7">
        <v>4300</v>
      </c>
      <c r="D22" s="7">
        <v>41600</v>
      </c>
      <c r="E22" s="7">
        <v>3700</v>
      </c>
      <c r="F22" s="7">
        <v>2700</v>
      </c>
      <c r="G22" s="7">
        <v>900</v>
      </c>
      <c r="H22" s="7">
        <v>2300</v>
      </c>
      <c r="I22" s="7">
        <v>900</v>
      </c>
    </row>
    <row r="23" spans="1:9">
      <c r="A23" s="4" t="s">
        <v>28</v>
      </c>
      <c r="B23" s="7">
        <v>52100</v>
      </c>
      <c r="C23" s="7">
        <v>7100</v>
      </c>
      <c r="D23" s="7">
        <v>40400</v>
      </c>
      <c r="E23" s="7">
        <v>6200</v>
      </c>
      <c r="F23" s="7">
        <v>1500</v>
      </c>
      <c r="G23" s="7" t="s">
        <v>14</v>
      </c>
      <c r="H23" s="7">
        <v>2300</v>
      </c>
      <c r="I23" s="7" t="s">
        <v>14</v>
      </c>
    </row>
    <row r="24" spans="1:9">
      <c r="A24" s="4" t="s">
        <v>29</v>
      </c>
      <c r="B24" s="7">
        <v>78600</v>
      </c>
      <c r="C24" s="7">
        <v>8900</v>
      </c>
      <c r="D24" s="7">
        <v>53000</v>
      </c>
      <c r="E24" s="7">
        <v>7300</v>
      </c>
      <c r="F24" s="7">
        <v>2300</v>
      </c>
      <c r="G24" s="7" t="s">
        <v>14</v>
      </c>
      <c r="H24" s="7">
        <v>6200</v>
      </c>
      <c r="I24" s="7">
        <v>2500</v>
      </c>
    </row>
    <row r="25" spans="1:9">
      <c r="A25" s="4" t="s">
        <v>30</v>
      </c>
      <c r="B25" s="7">
        <v>69500</v>
      </c>
      <c r="C25" s="7">
        <v>8000</v>
      </c>
      <c r="D25" s="7">
        <v>51600</v>
      </c>
      <c r="E25" s="7">
        <v>6900</v>
      </c>
      <c r="F25" s="7">
        <v>2100</v>
      </c>
      <c r="G25" s="7" t="s">
        <v>14</v>
      </c>
      <c r="H25" s="7">
        <v>3500</v>
      </c>
      <c r="I25" s="7">
        <v>1800</v>
      </c>
    </row>
    <row r="26" spans="1:9">
      <c r="A26" s="4" t="s">
        <v>31</v>
      </c>
      <c r="B26" s="7">
        <v>55100</v>
      </c>
      <c r="C26" s="7">
        <v>8200</v>
      </c>
      <c r="D26" s="7">
        <v>43800</v>
      </c>
      <c r="E26" s="7">
        <v>7300</v>
      </c>
      <c r="F26" s="7">
        <v>2000</v>
      </c>
      <c r="G26" s="7" t="s">
        <v>14</v>
      </c>
      <c r="H26" s="7">
        <v>2200</v>
      </c>
      <c r="I26" s="7" t="s">
        <v>14</v>
      </c>
    </row>
    <row r="27" spans="1:9">
      <c r="A27" s="4" t="s">
        <v>32</v>
      </c>
      <c r="B27" s="7">
        <v>69300</v>
      </c>
      <c r="C27" s="7">
        <v>6800</v>
      </c>
      <c r="D27" s="7">
        <v>57400</v>
      </c>
      <c r="E27" s="7">
        <v>6200</v>
      </c>
      <c r="F27" s="7">
        <v>2400</v>
      </c>
      <c r="G27" s="7">
        <v>1300</v>
      </c>
      <c r="H27" s="7">
        <v>2100</v>
      </c>
      <c r="I27" s="7">
        <v>1200</v>
      </c>
    </row>
    <row r="28" spans="1:9">
      <c r="A28" s="4" t="s">
        <v>33</v>
      </c>
      <c r="B28" s="7">
        <v>53700</v>
      </c>
      <c r="C28" s="7">
        <v>8200</v>
      </c>
      <c r="D28" s="7">
        <v>42900</v>
      </c>
      <c r="E28" s="7">
        <v>7300</v>
      </c>
      <c r="F28" s="7">
        <v>1000</v>
      </c>
      <c r="G28" s="7" t="s">
        <v>14</v>
      </c>
      <c r="H28" s="7">
        <v>2400</v>
      </c>
      <c r="I28" s="7" t="s">
        <v>14</v>
      </c>
    </row>
    <row r="29" spans="1:9">
      <c r="A29" s="4" t="s">
        <v>34</v>
      </c>
      <c r="B29" s="7">
        <v>50000</v>
      </c>
      <c r="C29" s="7">
        <v>4000</v>
      </c>
      <c r="D29" s="7">
        <v>35100</v>
      </c>
      <c r="E29" s="7">
        <v>3400</v>
      </c>
      <c r="F29" s="7">
        <v>1700</v>
      </c>
      <c r="G29" s="7">
        <v>700</v>
      </c>
      <c r="H29" s="7">
        <v>1900</v>
      </c>
      <c r="I29" s="7">
        <v>800</v>
      </c>
    </row>
    <row r="30" spans="1:9">
      <c r="A30" s="4" t="s">
        <v>35</v>
      </c>
      <c r="B30" s="7">
        <v>48500</v>
      </c>
      <c r="C30" s="7">
        <v>5700</v>
      </c>
      <c r="D30" s="7">
        <v>37900</v>
      </c>
      <c r="E30" s="7">
        <v>5000</v>
      </c>
      <c r="F30" s="7">
        <v>2000</v>
      </c>
      <c r="G30" s="7" t="s">
        <v>14</v>
      </c>
      <c r="H30" s="7">
        <v>2300</v>
      </c>
      <c r="I30" s="7">
        <v>1200</v>
      </c>
    </row>
    <row r="31" spans="1:9">
      <c r="A31" s="4" t="s">
        <v>36</v>
      </c>
      <c r="B31" s="7">
        <v>43100</v>
      </c>
      <c r="C31" s="7">
        <v>4100</v>
      </c>
      <c r="D31" s="7">
        <v>31800</v>
      </c>
      <c r="E31" s="7">
        <v>3500</v>
      </c>
      <c r="F31" s="7">
        <v>2700</v>
      </c>
      <c r="G31" s="7">
        <v>1000</v>
      </c>
      <c r="H31" s="7">
        <v>3000</v>
      </c>
      <c r="I31" s="7">
        <v>1100</v>
      </c>
    </row>
    <row r="32" spans="1:9">
      <c r="A32" s="4" t="s">
        <v>37</v>
      </c>
      <c r="B32" s="7">
        <v>53900</v>
      </c>
      <c r="C32" s="7">
        <v>5300</v>
      </c>
      <c r="D32" s="7">
        <v>41300</v>
      </c>
      <c r="E32" s="7">
        <v>4600</v>
      </c>
      <c r="F32" s="7">
        <v>3400</v>
      </c>
      <c r="G32" s="7">
        <v>1300</v>
      </c>
      <c r="H32" s="7">
        <v>1900</v>
      </c>
      <c r="I32" s="7">
        <v>1000</v>
      </c>
    </row>
    <row r="33" spans="1:9">
      <c r="A33" s="4" t="s">
        <v>38</v>
      </c>
      <c r="B33" s="7">
        <v>67400</v>
      </c>
      <c r="C33" s="7">
        <v>6000</v>
      </c>
      <c r="D33" s="7">
        <v>51400</v>
      </c>
      <c r="E33" s="7">
        <v>5200</v>
      </c>
      <c r="F33" s="7">
        <v>3100</v>
      </c>
      <c r="G33" s="7">
        <v>1300</v>
      </c>
      <c r="H33" s="7">
        <v>3200</v>
      </c>
      <c r="I33" s="7">
        <v>1300</v>
      </c>
    </row>
    <row r="34" spans="1:9">
      <c r="A34" s="4" t="s">
        <v>39</v>
      </c>
      <c r="B34" s="7">
        <v>58000</v>
      </c>
      <c r="C34" s="7">
        <v>6100</v>
      </c>
      <c r="D34" s="7">
        <v>45200</v>
      </c>
      <c r="E34" s="7">
        <v>5400</v>
      </c>
      <c r="F34" s="7">
        <v>4200</v>
      </c>
      <c r="G34" s="7">
        <v>1600</v>
      </c>
      <c r="H34" s="7">
        <v>3100</v>
      </c>
      <c r="I34" s="7">
        <v>1400</v>
      </c>
    </row>
    <row r="35" spans="1:9">
      <c r="A35" s="4" t="s">
        <v>40</v>
      </c>
      <c r="B35" s="7">
        <v>57800</v>
      </c>
      <c r="C35" s="7">
        <v>6100</v>
      </c>
      <c r="D35" s="7">
        <v>44400</v>
      </c>
      <c r="E35" s="7">
        <v>5300</v>
      </c>
      <c r="F35" s="7">
        <v>1100</v>
      </c>
      <c r="G35" s="7" t="s">
        <v>14</v>
      </c>
      <c r="H35" s="7">
        <v>2900</v>
      </c>
      <c r="I35" s="7">
        <v>1400</v>
      </c>
    </row>
    <row r="36" spans="1:9">
      <c r="A36" s="4" t="s">
        <v>41</v>
      </c>
      <c r="B36" s="7">
        <v>45700</v>
      </c>
      <c r="C36" s="7">
        <v>5700</v>
      </c>
      <c r="D36" s="7">
        <v>33800</v>
      </c>
      <c r="E36" s="7">
        <v>4900</v>
      </c>
      <c r="F36" s="7">
        <v>2400</v>
      </c>
      <c r="G36" s="7">
        <v>1300</v>
      </c>
      <c r="H36" s="7">
        <v>2900</v>
      </c>
      <c r="I36" s="7">
        <v>1400</v>
      </c>
    </row>
    <row r="37" spans="1:9">
      <c r="A37" s="4" t="s">
        <v>42</v>
      </c>
      <c r="B37" s="7">
        <v>60000</v>
      </c>
      <c r="C37" s="7">
        <v>6200</v>
      </c>
      <c r="D37" s="7">
        <v>43000</v>
      </c>
      <c r="E37" s="7">
        <v>5200</v>
      </c>
      <c r="F37" s="7">
        <v>3100</v>
      </c>
      <c r="G37" s="7">
        <v>1400</v>
      </c>
      <c r="H37" s="7">
        <v>6200</v>
      </c>
      <c r="I37" s="7">
        <v>2000</v>
      </c>
    </row>
    <row r="38" spans="1:9">
      <c r="A38" s="4" t="s">
        <v>43</v>
      </c>
      <c r="B38" s="7">
        <v>65400</v>
      </c>
      <c r="C38" s="7">
        <v>6400</v>
      </c>
      <c r="D38" s="7">
        <v>49700</v>
      </c>
      <c r="E38" s="7">
        <v>5600</v>
      </c>
      <c r="F38" s="7">
        <v>2300</v>
      </c>
      <c r="G38" s="7">
        <v>1200</v>
      </c>
      <c r="H38" s="7">
        <v>2900</v>
      </c>
      <c r="I38" s="7">
        <v>1400</v>
      </c>
    </row>
    <row r="39" spans="1:9">
      <c r="A39" s="4" t="s">
        <v>44</v>
      </c>
      <c r="B39" s="7">
        <v>56300</v>
      </c>
      <c r="C39" s="7">
        <v>5700</v>
      </c>
      <c r="D39" s="7">
        <v>44100</v>
      </c>
      <c r="E39" s="7">
        <v>5100</v>
      </c>
      <c r="F39" s="7">
        <v>2600</v>
      </c>
      <c r="G39" s="7">
        <v>1200</v>
      </c>
      <c r="H39" s="7">
        <v>2700</v>
      </c>
      <c r="I39" s="7">
        <v>1300</v>
      </c>
    </row>
    <row r="40" spans="1:9">
      <c r="A40" s="4" t="s">
        <v>45</v>
      </c>
      <c r="B40" s="7">
        <v>51800</v>
      </c>
      <c r="C40" s="7">
        <v>8000</v>
      </c>
      <c r="D40" s="7">
        <v>38700</v>
      </c>
      <c r="E40" s="7">
        <v>6900</v>
      </c>
      <c r="F40" s="7">
        <v>1600</v>
      </c>
      <c r="G40" s="7" t="s">
        <v>14</v>
      </c>
      <c r="H40" s="7">
        <v>1800</v>
      </c>
      <c r="I40" s="7" t="s">
        <v>14</v>
      </c>
    </row>
    <row r="41" spans="1:9">
      <c r="A41" s="4" t="s">
        <v>46</v>
      </c>
      <c r="B41" s="7">
        <v>45600</v>
      </c>
      <c r="C41" s="7">
        <v>6200</v>
      </c>
      <c r="D41" s="7">
        <v>35200</v>
      </c>
      <c r="E41" s="7">
        <v>5500</v>
      </c>
      <c r="F41" s="7">
        <v>900</v>
      </c>
      <c r="G41" s="7" t="s">
        <v>14</v>
      </c>
      <c r="H41" s="7">
        <v>1800</v>
      </c>
      <c r="I41" s="7" t="s">
        <v>14</v>
      </c>
    </row>
    <row r="42" spans="1:9">
      <c r="A42" s="4" t="s">
        <v>47</v>
      </c>
      <c r="B42" s="7">
        <v>65500</v>
      </c>
      <c r="C42" s="7">
        <v>4600</v>
      </c>
      <c r="D42" s="7">
        <v>45000</v>
      </c>
      <c r="E42" s="7">
        <v>3800</v>
      </c>
      <c r="F42" s="7">
        <v>1800</v>
      </c>
      <c r="G42" s="7">
        <v>800</v>
      </c>
      <c r="H42" s="7">
        <v>2600</v>
      </c>
      <c r="I42" s="7">
        <v>900</v>
      </c>
    </row>
    <row r="43" spans="1:9">
      <c r="A43" s="4" t="s">
        <v>48</v>
      </c>
      <c r="B43" s="7">
        <v>84700</v>
      </c>
      <c r="C43" s="7">
        <v>10100</v>
      </c>
      <c r="D43" s="7">
        <v>61000</v>
      </c>
      <c r="E43" s="7">
        <v>8600</v>
      </c>
      <c r="F43" s="7">
        <v>4000</v>
      </c>
      <c r="G43" s="7">
        <v>2200</v>
      </c>
      <c r="H43" s="7">
        <v>5300</v>
      </c>
      <c r="I43" s="7">
        <v>2500</v>
      </c>
    </row>
    <row r="44" spans="1:9">
      <c r="A44" s="4" t="s">
        <v>49</v>
      </c>
      <c r="B44" s="7">
        <v>53100</v>
      </c>
      <c r="C44" s="7">
        <v>4500</v>
      </c>
      <c r="D44" s="7">
        <v>42400</v>
      </c>
      <c r="E44" s="7">
        <v>4100</v>
      </c>
      <c r="F44" s="7">
        <v>2000</v>
      </c>
      <c r="G44" s="7">
        <v>900</v>
      </c>
      <c r="H44" s="7">
        <v>3300</v>
      </c>
      <c r="I44" s="7">
        <v>1100</v>
      </c>
    </row>
    <row r="45" spans="1:9">
      <c r="A45" s="4" t="s">
        <v>50</v>
      </c>
      <c r="B45" s="7">
        <v>41900</v>
      </c>
      <c r="C45" s="7">
        <v>3500</v>
      </c>
      <c r="D45" s="7">
        <v>32100</v>
      </c>
      <c r="E45" s="7">
        <v>3100</v>
      </c>
      <c r="F45" s="7">
        <v>2200</v>
      </c>
      <c r="G45" s="7">
        <v>800</v>
      </c>
      <c r="H45" s="7">
        <v>2900</v>
      </c>
      <c r="I45" s="7">
        <v>900</v>
      </c>
    </row>
    <row r="46" spans="1:9">
      <c r="A46" s="4" t="s">
        <v>51</v>
      </c>
      <c r="B46" s="7">
        <v>56600</v>
      </c>
      <c r="C46" s="7">
        <v>6300</v>
      </c>
      <c r="D46" s="7">
        <v>40000</v>
      </c>
      <c r="E46" s="7">
        <v>5300</v>
      </c>
      <c r="F46" s="7">
        <v>3200</v>
      </c>
      <c r="G46" s="7">
        <v>1500</v>
      </c>
      <c r="H46" s="7">
        <v>1500</v>
      </c>
      <c r="I46" s="7" t="s">
        <v>14</v>
      </c>
    </row>
    <row r="47" spans="1:9">
      <c r="A47" s="4" t="s">
        <v>52</v>
      </c>
      <c r="B47" s="7">
        <v>65200</v>
      </c>
      <c r="C47" s="7">
        <v>6900</v>
      </c>
      <c r="D47" s="7">
        <v>47400</v>
      </c>
      <c r="E47" s="7">
        <v>5800</v>
      </c>
      <c r="F47" s="7">
        <v>3300</v>
      </c>
      <c r="G47" s="7">
        <v>1500</v>
      </c>
      <c r="H47" s="7">
        <v>2300</v>
      </c>
      <c r="I47" s="7">
        <v>1300</v>
      </c>
    </row>
    <row r="48" spans="1:9">
      <c r="A48" s="4" t="s">
        <v>53</v>
      </c>
      <c r="B48" s="7">
        <v>66300</v>
      </c>
      <c r="C48" s="7">
        <v>7000</v>
      </c>
      <c r="D48" s="7">
        <v>53200</v>
      </c>
      <c r="E48" s="7">
        <v>6300</v>
      </c>
      <c r="F48" s="7">
        <v>2100</v>
      </c>
      <c r="G48" s="7" t="s">
        <v>14</v>
      </c>
      <c r="H48" s="7">
        <v>3100</v>
      </c>
      <c r="I48" s="7">
        <v>1500</v>
      </c>
    </row>
    <row r="49" spans="1:9">
      <c r="A49" s="4" t="s">
        <v>54</v>
      </c>
      <c r="B49" s="7">
        <v>52400</v>
      </c>
      <c r="C49" s="7">
        <v>6300</v>
      </c>
      <c r="D49" s="7">
        <v>39800</v>
      </c>
      <c r="E49" s="7">
        <v>5500</v>
      </c>
      <c r="F49" s="7">
        <v>900</v>
      </c>
      <c r="G49" s="7" t="s">
        <v>14</v>
      </c>
      <c r="H49" s="7">
        <v>2000</v>
      </c>
      <c r="I49" s="7" t="s">
        <v>14</v>
      </c>
    </row>
    <row r="50" spans="1:9">
      <c r="A50" s="4" t="s">
        <v>55</v>
      </c>
      <c r="B50" s="7">
        <v>52900</v>
      </c>
      <c r="C50" s="7">
        <v>9500</v>
      </c>
      <c r="D50" s="7">
        <v>37700</v>
      </c>
      <c r="E50" s="7">
        <v>8000</v>
      </c>
      <c r="F50" s="7">
        <v>2500</v>
      </c>
      <c r="G50" s="7" t="s">
        <v>14</v>
      </c>
      <c r="H50" s="7">
        <v>1600</v>
      </c>
      <c r="I50" s="7" t="s">
        <v>14</v>
      </c>
    </row>
    <row r="51" spans="1:9">
      <c r="A51" s="4" t="s">
        <v>57</v>
      </c>
      <c r="B51" s="7">
        <v>57400</v>
      </c>
      <c r="C51" s="7">
        <v>5200</v>
      </c>
      <c r="D51" s="7">
        <v>43600</v>
      </c>
      <c r="E51" s="7">
        <v>4600</v>
      </c>
      <c r="F51" s="7">
        <v>2500</v>
      </c>
      <c r="G51" s="7">
        <v>1100</v>
      </c>
      <c r="H51" s="7">
        <v>2400</v>
      </c>
      <c r="I51" s="7">
        <v>1100</v>
      </c>
    </row>
    <row r="52" spans="1:9">
      <c r="A52" s="4" t="s">
        <v>58</v>
      </c>
      <c r="B52" s="7">
        <v>57100</v>
      </c>
      <c r="C52" s="7">
        <v>5200</v>
      </c>
      <c r="D52" s="7">
        <v>44000</v>
      </c>
      <c r="E52" s="7">
        <v>4600</v>
      </c>
      <c r="F52" s="7">
        <v>2100</v>
      </c>
      <c r="G52" s="7">
        <v>1000</v>
      </c>
      <c r="H52" s="7">
        <v>1800</v>
      </c>
      <c r="I52" s="7">
        <v>900</v>
      </c>
    </row>
    <row r="53" spans="1:9">
      <c r="A53" s="4" t="s">
        <v>59</v>
      </c>
      <c r="B53" s="7">
        <v>58700</v>
      </c>
      <c r="C53" s="7">
        <v>8700</v>
      </c>
      <c r="D53" s="7">
        <v>47300</v>
      </c>
      <c r="E53" s="7">
        <v>7800</v>
      </c>
      <c r="F53" s="7" t="s">
        <v>56</v>
      </c>
      <c r="G53" s="7" t="s">
        <v>56</v>
      </c>
      <c r="H53" s="7">
        <v>2600</v>
      </c>
      <c r="I53" s="7" t="s">
        <v>14</v>
      </c>
    </row>
    <row r="54" spans="1:9">
      <c r="A54" s="4" t="s">
        <v>60</v>
      </c>
      <c r="B54" s="7">
        <v>59700</v>
      </c>
      <c r="C54" s="7">
        <v>7300</v>
      </c>
      <c r="D54" s="7">
        <v>49200</v>
      </c>
      <c r="E54" s="7">
        <v>6700</v>
      </c>
      <c r="F54" s="7">
        <v>1000</v>
      </c>
      <c r="G54" s="7" t="s">
        <v>14</v>
      </c>
      <c r="H54" s="7">
        <v>2500</v>
      </c>
      <c r="I54" s="7">
        <v>1500</v>
      </c>
    </row>
    <row r="55" spans="1:9">
      <c r="A55" s="4" t="s">
        <v>61</v>
      </c>
      <c r="B55" s="7">
        <v>64100</v>
      </c>
      <c r="C55" s="7">
        <v>10900</v>
      </c>
      <c r="D55" s="7">
        <v>52500</v>
      </c>
      <c r="E55" s="7">
        <v>9800</v>
      </c>
      <c r="F55" s="7">
        <v>1800</v>
      </c>
      <c r="G55" s="7" t="s">
        <v>14</v>
      </c>
      <c r="H55" s="7">
        <v>2400</v>
      </c>
      <c r="I55" s="7" t="s">
        <v>14</v>
      </c>
    </row>
    <row r="56" spans="1:9">
      <c r="A56" s="4" t="s">
        <v>62</v>
      </c>
      <c r="B56" s="7">
        <v>58500</v>
      </c>
      <c r="C56" s="7">
        <v>10800</v>
      </c>
      <c r="D56" s="7">
        <v>46100</v>
      </c>
      <c r="E56" s="7">
        <v>9600</v>
      </c>
      <c r="F56" s="7" t="s">
        <v>56</v>
      </c>
      <c r="G56" s="7" t="s">
        <v>56</v>
      </c>
      <c r="H56" s="7" t="s">
        <v>56</v>
      </c>
      <c r="I56" s="7" t="s">
        <v>56</v>
      </c>
    </row>
    <row r="57" spans="1:9">
      <c r="A57" s="4" t="s">
        <v>63</v>
      </c>
      <c r="B57" s="7">
        <v>55600</v>
      </c>
      <c r="C57" s="7">
        <v>9000</v>
      </c>
      <c r="D57" s="7">
        <v>45900</v>
      </c>
      <c r="E57" s="7">
        <v>8200</v>
      </c>
      <c r="F57" s="7">
        <v>2000</v>
      </c>
      <c r="G57" s="7" t="s">
        <v>14</v>
      </c>
      <c r="H57" s="7" t="s">
        <v>56</v>
      </c>
      <c r="I57" s="7" t="s">
        <v>56</v>
      </c>
    </row>
    <row r="58" spans="1:9">
      <c r="A58" s="4" t="s">
        <v>64</v>
      </c>
      <c r="B58" s="7">
        <v>44600</v>
      </c>
      <c r="C58" s="7">
        <v>7100</v>
      </c>
      <c r="D58" s="7">
        <v>33700</v>
      </c>
      <c r="E58" s="7">
        <v>6200</v>
      </c>
      <c r="F58" s="7">
        <v>1100</v>
      </c>
      <c r="G58" s="7" t="s">
        <v>14</v>
      </c>
      <c r="H58" s="7">
        <v>1300</v>
      </c>
      <c r="I58" s="7" t="s">
        <v>14</v>
      </c>
    </row>
    <row r="59" spans="1:9">
      <c r="A59" s="4" t="s">
        <v>65</v>
      </c>
      <c r="B59" s="7">
        <v>64800</v>
      </c>
      <c r="C59" s="7">
        <v>10900</v>
      </c>
      <c r="D59" s="7">
        <v>54700</v>
      </c>
      <c r="E59" s="7">
        <v>10000</v>
      </c>
      <c r="F59" s="7" t="s">
        <v>56</v>
      </c>
      <c r="G59" s="7" t="s">
        <v>56</v>
      </c>
      <c r="H59" s="7">
        <v>2400</v>
      </c>
      <c r="I59" s="7" t="s">
        <v>14</v>
      </c>
    </row>
    <row r="60" spans="1:9">
      <c r="A60" s="4" t="s">
        <v>66</v>
      </c>
      <c r="B60" s="7">
        <v>54600</v>
      </c>
      <c r="C60" s="7">
        <v>6000</v>
      </c>
      <c r="D60" s="7">
        <v>42700</v>
      </c>
      <c r="E60" s="7">
        <v>5300</v>
      </c>
      <c r="F60" s="7">
        <v>1800</v>
      </c>
      <c r="G60" s="7" t="s">
        <v>14</v>
      </c>
      <c r="H60" s="7">
        <v>1500</v>
      </c>
      <c r="I60" s="7" t="s">
        <v>14</v>
      </c>
    </row>
    <row r="61" spans="1:9">
      <c r="A61" s="4" t="s">
        <v>67</v>
      </c>
      <c r="B61" s="7">
        <v>53100</v>
      </c>
      <c r="C61" s="7">
        <v>10200</v>
      </c>
      <c r="D61" s="7">
        <v>40600</v>
      </c>
      <c r="E61" s="7">
        <v>8900</v>
      </c>
      <c r="F61" s="7" t="s">
        <v>56</v>
      </c>
      <c r="G61" s="7" t="s">
        <v>56</v>
      </c>
      <c r="H61" s="7" t="s">
        <v>56</v>
      </c>
      <c r="I61" s="7" t="s">
        <v>56</v>
      </c>
    </row>
    <row r="62" spans="1:9">
      <c r="A62" s="4" t="s">
        <v>68</v>
      </c>
      <c r="B62" s="7">
        <v>55900</v>
      </c>
      <c r="C62" s="7">
        <v>10800</v>
      </c>
      <c r="D62" s="7">
        <v>46700</v>
      </c>
      <c r="E62" s="7">
        <v>9900</v>
      </c>
      <c r="F62" s="7" t="s">
        <v>56</v>
      </c>
      <c r="G62" s="7" t="s">
        <v>56</v>
      </c>
      <c r="H62" s="7">
        <v>1600</v>
      </c>
      <c r="I62" s="7" t="s">
        <v>14</v>
      </c>
    </row>
    <row r="63" spans="1:9">
      <c r="A63" s="4" t="s">
        <v>69</v>
      </c>
      <c r="B63" s="7">
        <v>50400</v>
      </c>
      <c r="C63" s="7">
        <v>9100</v>
      </c>
      <c r="D63" s="7">
        <v>41300</v>
      </c>
      <c r="E63" s="7">
        <v>8200</v>
      </c>
      <c r="F63" s="7" t="s">
        <v>56</v>
      </c>
      <c r="G63" s="7" t="s">
        <v>56</v>
      </c>
      <c r="H63" s="7">
        <v>1700</v>
      </c>
      <c r="I63" s="7" t="s">
        <v>14</v>
      </c>
    </row>
    <row r="64" spans="1:9">
      <c r="A64" s="4" t="s">
        <v>70</v>
      </c>
      <c r="B64" s="7">
        <v>78500</v>
      </c>
      <c r="C64" s="7">
        <v>8600</v>
      </c>
      <c r="D64" s="7">
        <v>61400</v>
      </c>
      <c r="E64" s="7">
        <v>7600</v>
      </c>
      <c r="F64" s="7">
        <v>2400</v>
      </c>
      <c r="G64" s="7" t="s">
        <v>14</v>
      </c>
      <c r="H64" s="7">
        <v>4700</v>
      </c>
      <c r="I64" s="7">
        <v>2100</v>
      </c>
    </row>
    <row r="65" spans="1:9">
      <c r="A65" s="4" t="s">
        <v>71</v>
      </c>
      <c r="B65" s="7">
        <v>57000</v>
      </c>
      <c r="C65" s="7">
        <v>4700</v>
      </c>
      <c r="D65" s="7">
        <v>44100</v>
      </c>
      <c r="E65" s="7">
        <v>4100</v>
      </c>
      <c r="F65" s="7">
        <v>1000</v>
      </c>
      <c r="G65" s="7" t="s">
        <v>14</v>
      </c>
      <c r="H65" s="7">
        <v>2200</v>
      </c>
      <c r="I65" s="7">
        <v>900</v>
      </c>
    </row>
    <row r="66" spans="1:9">
      <c r="A66" s="4" t="s">
        <v>72</v>
      </c>
      <c r="B66" s="7">
        <v>46000</v>
      </c>
      <c r="C66" s="7">
        <v>6400</v>
      </c>
      <c r="D66" s="7">
        <v>37600</v>
      </c>
      <c r="E66" s="7">
        <v>5800</v>
      </c>
      <c r="F66" s="7">
        <v>1700</v>
      </c>
      <c r="G66" s="7" t="s">
        <v>14</v>
      </c>
      <c r="H66" s="7">
        <v>1600</v>
      </c>
      <c r="I66" s="7" t="s">
        <v>14</v>
      </c>
    </row>
    <row r="67" spans="1:9">
      <c r="A67" s="4" t="s">
        <v>73</v>
      </c>
      <c r="B67" s="7">
        <v>64400</v>
      </c>
      <c r="C67" s="7">
        <v>5700</v>
      </c>
      <c r="D67" s="7">
        <v>49800</v>
      </c>
      <c r="E67" s="7">
        <v>5000</v>
      </c>
      <c r="F67" s="7">
        <v>2500</v>
      </c>
      <c r="G67" s="7">
        <v>1100</v>
      </c>
      <c r="H67" s="7">
        <v>3600</v>
      </c>
      <c r="I67" s="7">
        <v>1400</v>
      </c>
    </row>
    <row r="68" spans="1:9">
      <c r="A68" s="4" t="s">
        <v>74</v>
      </c>
      <c r="B68" s="7">
        <v>51500</v>
      </c>
      <c r="C68" s="7">
        <v>9700</v>
      </c>
      <c r="D68" s="7">
        <v>43000</v>
      </c>
      <c r="E68" s="7">
        <v>8900</v>
      </c>
      <c r="F68" s="7">
        <v>1200</v>
      </c>
      <c r="G68" s="7" t="s">
        <v>14</v>
      </c>
      <c r="H68" s="7">
        <v>1400</v>
      </c>
      <c r="I68" s="7" t="s">
        <v>14</v>
      </c>
    </row>
    <row r="69" spans="1:9">
      <c r="A69" s="4" t="s">
        <v>75</v>
      </c>
      <c r="B69" s="7">
        <v>62800</v>
      </c>
      <c r="C69" s="7">
        <v>5300</v>
      </c>
      <c r="D69" s="7">
        <v>47300</v>
      </c>
      <c r="E69" s="7">
        <v>4600</v>
      </c>
      <c r="F69" s="7">
        <v>1300</v>
      </c>
      <c r="G69" s="7" t="s">
        <v>14</v>
      </c>
      <c r="H69" s="7">
        <v>2500</v>
      </c>
      <c r="I69" s="7">
        <v>1100</v>
      </c>
    </row>
    <row r="70" spans="1:9">
      <c r="A70" s="4" t="s">
        <v>76</v>
      </c>
      <c r="B70" s="7">
        <v>60700</v>
      </c>
      <c r="C70" s="7">
        <v>10000</v>
      </c>
      <c r="D70" s="7">
        <v>41900</v>
      </c>
      <c r="E70" s="7">
        <v>8400</v>
      </c>
      <c r="F70" s="7">
        <v>2200</v>
      </c>
      <c r="G70" s="7" t="s">
        <v>14</v>
      </c>
      <c r="H70" s="7">
        <v>2900</v>
      </c>
      <c r="I70" s="7" t="s">
        <v>14</v>
      </c>
    </row>
    <row r="71" spans="1:9">
      <c r="A71" s="4" t="s">
        <v>77</v>
      </c>
      <c r="B71" s="7">
        <v>71500</v>
      </c>
      <c r="C71" s="7">
        <v>8100</v>
      </c>
      <c r="D71" s="7">
        <v>54600</v>
      </c>
      <c r="E71" s="7">
        <v>7000</v>
      </c>
      <c r="F71" s="7">
        <v>1300</v>
      </c>
      <c r="G71" s="7" t="s">
        <v>14</v>
      </c>
      <c r="H71" s="7">
        <v>2500</v>
      </c>
      <c r="I71" s="7">
        <v>1500</v>
      </c>
    </row>
    <row r="72" spans="1:9">
      <c r="A72" s="4" t="s">
        <v>78</v>
      </c>
      <c r="B72" s="7">
        <v>88600</v>
      </c>
      <c r="C72" s="7">
        <v>11300</v>
      </c>
      <c r="D72" s="7">
        <v>62900</v>
      </c>
      <c r="E72" s="7">
        <v>9600</v>
      </c>
      <c r="F72" s="7">
        <v>2500</v>
      </c>
      <c r="G72" s="7" t="s">
        <v>14</v>
      </c>
      <c r="H72" s="7">
        <v>4800</v>
      </c>
      <c r="I72" s="7">
        <v>2600</v>
      </c>
    </row>
    <row r="73" spans="1:9">
      <c r="A73" s="4" t="s">
        <v>79</v>
      </c>
      <c r="B73" s="7">
        <v>50200</v>
      </c>
      <c r="C73" s="7">
        <v>8000</v>
      </c>
      <c r="D73" s="7">
        <v>32500</v>
      </c>
      <c r="E73" s="7">
        <v>6400</v>
      </c>
      <c r="F73" s="7">
        <v>1400</v>
      </c>
      <c r="G73" s="7" t="s">
        <v>14</v>
      </c>
      <c r="H73" s="7">
        <v>3600</v>
      </c>
      <c r="I73" s="7">
        <v>2100</v>
      </c>
    </row>
    <row r="74" spans="1:9">
      <c r="A74" s="4" t="s">
        <v>80</v>
      </c>
      <c r="B74" s="7">
        <v>59600</v>
      </c>
      <c r="C74" s="7">
        <v>8700</v>
      </c>
      <c r="D74" s="7">
        <v>42700</v>
      </c>
      <c r="E74" s="7">
        <v>7400</v>
      </c>
      <c r="F74" s="7">
        <v>2000</v>
      </c>
      <c r="G74" s="7" t="s">
        <v>14</v>
      </c>
      <c r="H74" s="7">
        <v>2400</v>
      </c>
      <c r="I74" s="7" t="s">
        <v>14</v>
      </c>
    </row>
    <row r="75" spans="1:9">
      <c r="A75" s="4" t="s">
        <v>81</v>
      </c>
      <c r="B75" s="7">
        <v>70300</v>
      </c>
      <c r="C75" s="7">
        <v>9600</v>
      </c>
      <c r="D75" s="7">
        <v>47600</v>
      </c>
      <c r="E75" s="7">
        <v>7900</v>
      </c>
      <c r="F75" s="7">
        <v>2200</v>
      </c>
      <c r="G75" s="7" t="s">
        <v>14</v>
      </c>
      <c r="H75" s="7">
        <v>4500</v>
      </c>
      <c r="I75" s="7">
        <v>2400</v>
      </c>
    </row>
    <row r="76" spans="1:9">
      <c r="A76" s="4" t="s">
        <v>82</v>
      </c>
      <c r="B76" s="7">
        <v>60900</v>
      </c>
      <c r="C76" s="7">
        <v>10600</v>
      </c>
      <c r="D76" s="7">
        <v>52400</v>
      </c>
      <c r="E76" s="7">
        <v>9900</v>
      </c>
      <c r="F76" s="7">
        <v>4000</v>
      </c>
      <c r="G76" s="7" t="s">
        <v>14</v>
      </c>
      <c r="H76" s="7" t="s">
        <v>56</v>
      </c>
      <c r="I76" s="7" t="s">
        <v>56</v>
      </c>
    </row>
    <row r="77" spans="1:9">
      <c r="A77" s="4" t="s">
        <v>83</v>
      </c>
      <c r="B77" s="7">
        <v>61400</v>
      </c>
      <c r="C77" s="7">
        <v>7400</v>
      </c>
      <c r="D77" s="7">
        <v>50900</v>
      </c>
      <c r="E77" s="7">
        <v>6800</v>
      </c>
      <c r="F77" s="7" t="s">
        <v>56</v>
      </c>
      <c r="G77" s="7" t="s">
        <v>56</v>
      </c>
      <c r="H77" s="7">
        <v>1100</v>
      </c>
      <c r="I77" s="7" t="s">
        <v>14</v>
      </c>
    </row>
    <row r="78" spans="1:9">
      <c r="A78" s="4" t="s">
        <v>84</v>
      </c>
      <c r="B78" s="7">
        <v>86000</v>
      </c>
      <c r="C78" s="7">
        <v>11500</v>
      </c>
      <c r="D78" s="7">
        <v>59700</v>
      </c>
      <c r="E78" s="7">
        <v>9600</v>
      </c>
      <c r="F78" s="7">
        <v>4300</v>
      </c>
      <c r="G78" s="7">
        <v>2600</v>
      </c>
      <c r="H78" s="7">
        <v>3000</v>
      </c>
      <c r="I78" s="7" t="s">
        <v>14</v>
      </c>
    </row>
    <row r="79" spans="1:9">
      <c r="A79" s="4" t="s">
        <v>85</v>
      </c>
      <c r="B79" s="7">
        <v>93000</v>
      </c>
      <c r="C79" s="7">
        <v>11900</v>
      </c>
      <c r="D79" s="7">
        <v>60800</v>
      </c>
      <c r="E79" s="7">
        <v>9600</v>
      </c>
      <c r="F79" s="7">
        <v>4600</v>
      </c>
      <c r="G79" s="7">
        <v>2600</v>
      </c>
      <c r="H79" s="7">
        <v>2800</v>
      </c>
      <c r="I79" s="7" t="s">
        <v>14</v>
      </c>
    </row>
    <row r="80" spans="1:9">
      <c r="A80" s="4" t="s">
        <v>86</v>
      </c>
      <c r="B80" s="7">
        <v>88500</v>
      </c>
      <c r="C80" s="7">
        <v>11600</v>
      </c>
      <c r="D80" s="7">
        <v>69000</v>
      </c>
      <c r="E80" s="7">
        <v>10200</v>
      </c>
      <c r="F80" s="7">
        <v>2700</v>
      </c>
      <c r="G80" s="7" t="s">
        <v>14</v>
      </c>
      <c r="H80" s="7">
        <v>5500</v>
      </c>
      <c r="I80" s="7">
        <v>2900</v>
      </c>
    </row>
    <row r="81" spans="1:9">
      <c r="A81" s="4" t="s">
        <v>87</v>
      </c>
      <c r="B81" s="7">
        <v>51700</v>
      </c>
      <c r="C81" s="7">
        <v>9000</v>
      </c>
      <c r="D81" s="7">
        <v>41100</v>
      </c>
      <c r="E81" s="7">
        <v>8100</v>
      </c>
      <c r="F81" s="7" t="s">
        <v>56</v>
      </c>
      <c r="G81" s="7" t="s">
        <v>56</v>
      </c>
      <c r="H81" s="7">
        <v>2800</v>
      </c>
      <c r="I81" s="7" t="s">
        <v>14</v>
      </c>
    </row>
    <row r="82" spans="1:9">
      <c r="A82" s="4" t="s">
        <v>88</v>
      </c>
      <c r="B82" s="7">
        <v>65300</v>
      </c>
      <c r="C82" s="7">
        <v>6200</v>
      </c>
      <c r="D82" s="7">
        <v>45700</v>
      </c>
      <c r="E82" s="7">
        <v>5200</v>
      </c>
      <c r="F82" s="7">
        <v>2600</v>
      </c>
      <c r="G82" s="7">
        <v>1200</v>
      </c>
      <c r="H82" s="7">
        <v>5000</v>
      </c>
      <c r="I82" s="7">
        <v>1700</v>
      </c>
    </row>
    <row r="83" spans="1:9">
      <c r="A83" s="4" t="s">
        <v>89</v>
      </c>
      <c r="B83" s="7">
        <v>67400</v>
      </c>
      <c r="C83" s="7">
        <v>6300</v>
      </c>
      <c r="D83" s="7">
        <v>47700</v>
      </c>
      <c r="E83" s="7">
        <v>5300</v>
      </c>
      <c r="F83" s="7">
        <v>1200</v>
      </c>
      <c r="G83" s="7" t="s">
        <v>14</v>
      </c>
      <c r="H83" s="7">
        <v>4100</v>
      </c>
      <c r="I83" s="7">
        <v>1600</v>
      </c>
    </row>
    <row r="84" spans="1:9">
      <c r="A84" s="4" t="s">
        <v>90</v>
      </c>
      <c r="B84" s="7">
        <v>53700</v>
      </c>
      <c r="C84" s="7">
        <v>9600</v>
      </c>
      <c r="D84" s="7">
        <v>40800</v>
      </c>
      <c r="E84" s="7">
        <v>8400</v>
      </c>
      <c r="F84" s="7">
        <v>2100</v>
      </c>
      <c r="G84" s="7" t="s">
        <v>14</v>
      </c>
      <c r="H84" s="7">
        <v>2600</v>
      </c>
      <c r="I84" s="7" t="s">
        <v>14</v>
      </c>
    </row>
    <row r="85" spans="1:9">
      <c r="A85" s="4" t="s">
        <v>91</v>
      </c>
      <c r="B85" s="7">
        <v>40100</v>
      </c>
      <c r="C85" s="7">
        <v>6900</v>
      </c>
      <c r="D85" s="7">
        <v>34200</v>
      </c>
      <c r="E85" s="7">
        <v>6400</v>
      </c>
      <c r="F85" s="7" t="s">
        <v>56</v>
      </c>
      <c r="G85" s="7" t="s">
        <v>56</v>
      </c>
      <c r="H85" s="7" t="s">
        <v>56</v>
      </c>
      <c r="I85" s="7" t="s">
        <v>56</v>
      </c>
    </row>
    <row r="86" spans="1:9">
      <c r="A86" s="4" t="s">
        <v>92</v>
      </c>
      <c r="B86" s="7">
        <v>56600</v>
      </c>
      <c r="C86" s="7">
        <v>11500</v>
      </c>
      <c r="D86" s="7">
        <v>45700</v>
      </c>
      <c r="E86" s="7">
        <v>10400</v>
      </c>
      <c r="F86" s="7">
        <v>1900</v>
      </c>
      <c r="G86" s="7" t="s">
        <v>14</v>
      </c>
      <c r="H86" s="7" t="s">
        <v>56</v>
      </c>
      <c r="I86" s="7" t="s">
        <v>56</v>
      </c>
    </row>
    <row r="87" spans="1:9">
      <c r="A87" s="4" t="s">
        <v>93</v>
      </c>
      <c r="B87" s="7">
        <v>59500</v>
      </c>
      <c r="C87" s="7">
        <v>10100</v>
      </c>
      <c r="D87" s="7">
        <v>49100</v>
      </c>
      <c r="E87" s="7">
        <v>9100</v>
      </c>
      <c r="F87" s="7" t="s">
        <v>56</v>
      </c>
      <c r="G87" s="7" t="s">
        <v>56</v>
      </c>
      <c r="H87" s="7" t="s">
        <v>56</v>
      </c>
      <c r="I87" s="7" t="s">
        <v>56</v>
      </c>
    </row>
    <row r="88" spans="1:9">
      <c r="A88" s="4" t="s">
        <v>94</v>
      </c>
      <c r="B88" s="7">
        <v>68800</v>
      </c>
      <c r="C88" s="7">
        <v>6000</v>
      </c>
      <c r="D88" s="7">
        <v>49000</v>
      </c>
      <c r="E88" s="7">
        <v>5000</v>
      </c>
      <c r="F88" s="7">
        <v>4000</v>
      </c>
      <c r="G88" s="7">
        <v>1400</v>
      </c>
      <c r="H88" s="7">
        <v>4700</v>
      </c>
      <c r="I88" s="7">
        <v>1600</v>
      </c>
    </row>
    <row r="89" spans="1:9">
      <c r="A89" s="4" t="s">
        <v>95</v>
      </c>
      <c r="B89" s="7">
        <v>64600</v>
      </c>
      <c r="C89" s="7">
        <v>6100</v>
      </c>
      <c r="D89" s="7">
        <v>50300</v>
      </c>
      <c r="E89" s="7">
        <v>5400</v>
      </c>
      <c r="F89" s="7">
        <v>1700</v>
      </c>
      <c r="G89" s="7">
        <v>1000</v>
      </c>
      <c r="H89" s="7">
        <v>3400</v>
      </c>
      <c r="I89" s="7">
        <v>1400</v>
      </c>
    </row>
    <row r="90" spans="1:9">
      <c r="A90" s="4" t="s">
        <v>96</v>
      </c>
      <c r="B90" s="7">
        <v>70500</v>
      </c>
      <c r="C90" s="7">
        <v>7100</v>
      </c>
      <c r="D90" s="7">
        <v>57800</v>
      </c>
      <c r="E90" s="7">
        <v>6500</v>
      </c>
      <c r="F90" s="7">
        <v>2700</v>
      </c>
      <c r="G90" s="7">
        <v>1400</v>
      </c>
      <c r="H90" s="7">
        <v>3600</v>
      </c>
      <c r="I90" s="7">
        <v>1600</v>
      </c>
    </row>
    <row r="91" spans="1:9">
      <c r="A91" s="4" t="s">
        <v>97</v>
      </c>
      <c r="B91" s="7">
        <v>49600</v>
      </c>
      <c r="C91" s="7">
        <v>6000</v>
      </c>
      <c r="D91" s="7">
        <v>37800</v>
      </c>
      <c r="E91" s="7">
        <v>5300</v>
      </c>
      <c r="F91" s="7" t="s">
        <v>56</v>
      </c>
      <c r="G91" s="7" t="s">
        <v>56</v>
      </c>
      <c r="H91" s="7">
        <v>1700</v>
      </c>
      <c r="I91" s="7" t="s">
        <v>14</v>
      </c>
    </row>
    <row r="92" spans="1:9">
      <c r="A92" s="4" t="s">
        <v>98</v>
      </c>
      <c r="B92" s="7">
        <v>56600</v>
      </c>
      <c r="C92" s="7">
        <v>9900</v>
      </c>
      <c r="D92" s="7">
        <v>49400</v>
      </c>
      <c r="E92" s="7">
        <v>9200</v>
      </c>
      <c r="F92" s="7" t="s">
        <v>56</v>
      </c>
      <c r="G92" s="7" t="s">
        <v>56</v>
      </c>
      <c r="H92" s="7" t="s">
        <v>56</v>
      </c>
      <c r="I92" s="7" t="s">
        <v>56</v>
      </c>
    </row>
    <row r="93" spans="1:9">
      <c r="A93" s="4" t="s">
        <v>99</v>
      </c>
      <c r="B93" s="7">
        <v>59500</v>
      </c>
      <c r="C93" s="7">
        <v>6700</v>
      </c>
      <c r="D93" s="7">
        <v>47300</v>
      </c>
      <c r="E93" s="7">
        <v>6000</v>
      </c>
      <c r="F93" s="7">
        <v>1300</v>
      </c>
      <c r="G93" s="7" t="s">
        <v>14</v>
      </c>
      <c r="H93" s="7">
        <v>1400</v>
      </c>
      <c r="I93" s="7" t="s">
        <v>14</v>
      </c>
    </row>
    <row r="94" spans="1:9">
      <c r="A94" s="4" t="s">
        <v>100</v>
      </c>
      <c r="B94" s="7">
        <v>59800</v>
      </c>
      <c r="C94" s="7">
        <v>5600</v>
      </c>
      <c r="D94" s="7">
        <v>47600</v>
      </c>
      <c r="E94" s="7">
        <v>5000</v>
      </c>
      <c r="F94" s="7">
        <v>2100</v>
      </c>
      <c r="G94" s="7">
        <v>1000</v>
      </c>
      <c r="H94" s="7">
        <v>3400</v>
      </c>
      <c r="I94" s="7">
        <v>1300</v>
      </c>
    </row>
    <row r="95" spans="1:9">
      <c r="A95" s="4" t="s">
        <v>101</v>
      </c>
      <c r="B95" s="7">
        <v>66500</v>
      </c>
      <c r="C95" s="7">
        <v>5800</v>
      </c>
      <c r="D95" s="7">
        <v>52100</v>
      </c>
      <c r="E95" s="7">
        <v>5200</v>
      </c>
      <c r="F95" s="7">
        <v>2700</v>
      </c>
      <c r="G95" s="7">
        <v>1200</v>
      </c>
      <c r="H95" s="7">
        <v>1500</v>
      </c>
      <c r="I95" s="7">
        <v>900</v>
      </c>
    </row>
    <row r="96" spans="1:9">
      <c r="A96" s="4" t="s">
        <v>102</v>
      </c>
      <c r="B96" s="7">
        <v>56200</v>
      </c>
      <c r="C96" s="7">
        <v>5700</v>
      </c>
      <c r="D96" s="7">
        <v>43600</v>
      </c>
      <c r="E96" s="7">
        <v>5100</v>
      </c>
      <c r="F96" s="7">
        <v>2300</v>
      </c>
      <c r="G96" s="7">
        <v>1200</v>
      </c>
      <c r="H96" s="7">
        <v>3800</v>
      </c>
      <c r="I96" s="7">
        <v>1500</v>
      </c>
    </row>
    <row r="97" spans="1:9">
      <c r="A97" s="4" t="s">
        <v>103</v>
      </c>
      <c r="B97" s="7">
        <v>54300</v>
      </c>
      <c r="C97" s="7">
        <v>7100</v>
      </c>
      <c r="D97" s="7">
        <v>44700</v>
      </c>
      <c r="E97" s="7">
        <v>6500</v>
      </c>
      <c r="F97" s="7">
        <v>3000</v>
      </c>
      <c r="G97" s="7">
        <v>1700</v>
      </c>
      <c r="H97" s="7">
        <v>3100</v>
      </c>
      <c r="I97" s="7">
        <v>1700</v>
      </c>
    </row>
    <row r="98" spans="1:9">
      <c r="A98" s="4" t="s">
        <v>104</v>
      </c>
      <c r="B98" s="7">
        <v>59200</v>
      </c>
      <c r="C98" s="7">
        <v>6100</v>
      </c>
      <c r="D98" s="7">
        <v>47600</v>
      </c>
      <c r="E98" s="7">
        <v>5500</v>
      </c>
      <c r="F98" s="7">
        <v>2200</v>
      </c>
      <c r="G98" s="7">
        <v>1200</v>
      </c>
      <c r="H98" s="7">
        <v>1900</v>
      </c>
      <c r="I98" s="7">
        <v>1100</v>
      </c>
    </row>
    <row r="99" spans="1:9">
      <c r="A99" s="4" t="s">
        <v>105</v>
      </c>
      <c r="B99" s="7">
        <v>45000</v>
      </c>
      <c r="C99" s="7">
        <v>9000</v>
      </c>
      <c r="D99" s="7">
        <v>38000</v>
      </c>
      <c r="E99" s="7">
        <v>8200</v>
      </c>
      <c r="F99" s="7" t="s">
        <v>56</v>
      </c>
      <c r="G99" s="7" t="s">
        <v>56</v>
      </c>
      <c r="H99" s="7">
        <v>1400</v>
      </c>
      <c r="I99" s="7" t="s">
        <v>14</v>
      </c>
    </row>
    <row r="100" spans="1:9">
      <c r="A100" s="4" t="s">
        <v>106</v>
      </c>
      <c r="B100" s="7">
        <v>61200</v>
      </c>
      <c r="C100" s="7">
        <v>7200</v>
      </c>
      <c r="D100" s="7">
        <v>46400</v>
      </c>
      <c r="E100" s="7">
        <v>6300</v>
      </c>
      <c r="F100" s="7">
        <v>3400</v>
      </c>
      <c r="G100" s="7">
        <v>1700</v>
      </c>
      <c r="H100" s="7">
        <v>2700</v>
      </c>
      <c r="I100" s="7">
        <v>1500</v>
      </c>
    </row>
    <row r="101" spans="1:9">
      <c r="A101" s="4" t="s">
        <v>107</v>
      </c>
      <c r="B101" s="7">
        <v>59700</v>
      </c>
      <c r="C101" s="7">
        <v>6200</v>
      </c>
      <c r="D101" s="7">
        <v>45500</v>
      </c>
      <c r="E101" s="7">
        <v>5400</v>
      </c>
      <c r="F101" s="7">
        <v>1200</v>
      </c>
      <c r="G101" s="7" t="s">
        <v>14</v>
      </c>
      <c r="H101" s="7">
        <v>2600</v>
      </c>
      <c r="I101" s="7">
        <v>1300</v>
      </c>
    </row>
    <row r="102" spans="1:9">
      <c r="A102" s="4" t="s">
        <v>108</v>
      </c>
      <c r="B102" s="7">
        <v>70000</v>
      </c>
      <c r="C102" s="7">
        <v>6700</v>
      </c>
      <c r="D102" s="7">
        <v>57900</v>
      </c>
      <c r="E102" s="7">
        <v>6100</v>
      </c>
      <c r="F102" s="7">
        <v>2400</v>
      </c>
      <c r="G102" s="7">
        <v>1200</v>
      </c>
      <c r="H102" s="7">
        <v>1600</v>
      </c>
      <c r="I102" s="7" t="s">
        <v>14</v>
      </c>
    </row>
    <row r="103" spans="1:9">
      <c r="A103" s="4" t="s">
        <v>109</v>
      </c>
      <c r="B103" s="7">
        <v>56400</v>
      </c>
      <c r="C103" s="7">
        <v>6700</v>
      </c>
      <c r="D103" s="7">
        <v>44500</v>
      </c>
      <c r="E103" s="7">
        <v>5900</v>
      </c>
      <c r="F103" s="7">
        <v>1100</v>
      </c>
      <c r="G103" s="7" t="s">
        <v>14</v>
      </c>
      <c r="H103" s="7">
        <v>1600</v>
      </c>
      <c r="I103" s="7" t="s">
        <v>14</v>
      </c>
    </row>
    <row r="104" spans="1:9">
      <c r="A104" s="4" t="s">
        <v>110</v>
      </c>
      <c r="B104" s="7">
        <v>59000</v>
      </c>
      <c r="C104" s="7">
        <v>10100</v>
      </c>
      <c r="D104" s="7">
        <v>37700</v>
      </c>
      <c r="E104" s="7">
        <v>8100</v>
      </c>
      <c r="F104" s="7">
        <v>1900</v>
      </c>
      <c r="G104" s="7" t="s">
        <v>14</v>
      </c>
      <c r="H104" s="7">
        <v>2900</v>
      </c>
      <c r="I104" s="7" t="s">
        <v>14</v>
      </c>
    </row>
    <row r="105" spans="1:9">
      <c r="A105" s="4" t="s">
        <v>111</v>
      </c>
      <c r="B105" s="7">
        <v>45500</v>
      </c>
      <c r="C105" s="7">
        <v>7100</v>
      </c>
      <c r="D105" s="7">
        <v>38400</v>
      </c>
      <c r="E105" s="7">
        <v>6500</v>
      </c>
      <c r="F105" s="7">
        <v>900</v>
      </c>
      <c r="G105" s="7" t="s">
        <v>14</v>
      </c>
      <c r="H105" s="7">
        <v>1000</v>
      </c>
      <c r="I105" s="7" t="s">
        <v>14</v>
      </c>
    </row>
    <row r="106" spans="1:9">
      <c r="A106" s="4" t="s">
        <v>112</v>
      </c>
      <c r="B106" s="7">
        <v>59400</v>
      </c>
      <c r="C106" s="7">
        <v>7300</v>
      </c>
      <c r="D106" s="7">
        <v>46400</v>
      </c>
      <c r="E106" s="7">
        <v>6400</v>
      </c>
      <c r="F106" s="7">
        <v>1200</v>
      </c>
      <c r="G106" s="7" t="s">
        <v>14</v>
      </c>
      <c r="H106" s="7">
        <v>2100</v>
      </c>
      <c r="I106" s="7" t="s">
        <v>14</v>
      </c>
    </row>
    <row r="107" spans="1:9">
      <c r="A107" s="4" t="s">
        <v>113</v>
      </c>
      <c r="B107" s="7">
        <v>44700</v>
      </c>
      <c r="C107" s="7">
        <v>6200</v>
      </c>
      <c r="D107" s="7">
        <v>38400</v>
      </c>
      <c r="E107" s="7">
        <v>5700</v>
      </c>
      <c r="F107" s="7">
        <v>1400</v>
      </c>
      <c r="G107" s="7" t="s">
        <v>14</v>
      </c>
      <c r="H107" s="7">
        <v>1000</v>
      </c>
      <c r="I107" s="7" t="s">
        <v>14</v>
      </c>
    </row>
    <row r="108" spans="1:9">
      <c r="A108" s="4" t="s">
        <v>114</v>
      </c>
      <c r="B108" s="7">
        <v>39400</v>
      </c>
      <c r="C108" s="7">
        <v>5700</v>
      </c>
      <c r="D108" s="7">
        <v>32500</v>
      </c>
      <c r="E108" s="7">
        <v>5200</v>
      </c>
      <c r="F108" s="7">
        <v>800</v>
      </c>
      <c r="G108" s="7" t="s">
        <v>14</v>
      </c>
      <c r="H108" s="7">
        <v>900</v>
      </c>
      <c r="I108" s="7" t="s">
        <v>14</v>
      </c>
    </row>
    <row r="109" spans="1:9">
      <c r="A109" s="4" t="s">
        <v>115</v>
      </c>
      <c r="B109" s="7">
        <v>49100</v>
      </c>
      <c r="C109" s="7">
        <v>7500</v>
      </c>
      <c r="D109" s="7">
        <v>42900</v>
      </c>
      <c r="E109" s="7">
        <v>7000</v>
      </c>
      <c r="F109" s="7">
        <v>1200</v>
      </c>
      <c r="G109" s="7" t="s">
        <v>14</v>
      </c>
      <c r="H109" s="7">
        <v>2200</v>
      </c>
      <c r="I109" s="7" t="s">
        <v>14</v>
      </c>
    </row>
    <row r="110" spans="1:9">
      <c r="A110" s="4" t="s">
        <v>116</v>
      </c>
      <c r="B110" s="7">
        <v>70200</v>
      </c>
      <c r="C110" s="7">
        <v>7100</v>
      </c>
      <c r="D110" s="7">
        <v>57600</v>
      </c>
      <c r="E110" s="7">
        <v>6400</v>
      </c>
      <c r="F110" s="7">
        <v>2200</v>
      </c>
      <c r="G110" s="7">
        <v>1300</v>
      </c>
      <c r="H110" s="7">
        <v>3000</v>
      </c>
      <c r="I110" s="7">
        <v>1500</v>
      </c>
    </row>
    <row r="111" spans="1:9">
      <c r="A111" s="4" t="s">
        <v>117</v>
      </c>
      <c r="B111" s="7">
        <v>54700</v>
      </c>
      <c r="C111" s="7">
        <v>10000</v>
      </c>
      <c r="D111" s="7">
        <v>45300</v>
      </c>
      <c r="E111" s="7">
        <v>9100</v>
      </c>
      <c r="F111" s="7" t="s">
        <v>56</v>
      </c>
      <c r="G111" s="7" t="s">
        <v>56</v>
      </c>
      <c r="H111" s="7">
        <v>1400</v>
      </c>
      <c r="I111" s="7" t="s">
        <v>14</v>
      </c>
    </row>
    <row r="112" spans="1:9">
      <c r="A112" s="4" t="s">
        <v>118</v>
      </c>
      <c r="B112" s="7">
        <v>78500</v>
      </c>
      <c r="C112" s="7">
        <v>9400</v>
      </c>
      <c r="D112" s="7">
        <v>63500</v>
      </c>
      <c r="E112" s="7">
        <v>8400</v>
      </c>
      <c r="F112" s="7">
        <v>2200</v>
      </c>
      <c r="G112" s="7" t="s">
        <v>14</v>
      </c>
      <c r="H112" s="7">
        <v>1400</v>
      </c>
      <c r="I112" s="7" t="s">
        <v>14</v>
      </c>
    </row>
    <row r="113" spans="1:9">
      <c r="A113" s="4" t="s">
        <v>119</v>
      </c>
      <c r="B113" s="7">
        <v>58300</v>
      </c>
      <c r="C113" s="7">
        <v>6300</v>
      </c>
      <c r="D113" s="7">
        <v>45400</v>
      </c>
      <c r="E113" s="7">
        <v>5500</v>
      </c>
      <c r="F113" s="7">
        <v>1700</v>
      </c>
      <c r="G113" s="7" t="s">
        <v>14</v>
      </c>
      <c r="H113" s="7">
        <v>4500</v>
      </c>
      <c r="I113" s="7">
        <v>1700</v>
      </c>
    </row>
    <row r="114" spans="1:9">
      <c r="A114" s="4" t="s">
        <v>120</v>
      </c>
      <c r="B114" s="7">
        <v>58100</v>
      </c>
      <c r="C114" s="7">
        <v>6300</v>
      </c>
      <c r="D114" s="7">
        <v>44700</v>
      </c>
      <c r="E114" s="7">
        <v>5500</v>
      </c>
      <c r="F114" s="7">
        <v>1800</v>
      </c>
      <c r="G114" s="7" t="s">
        <v>14</v>
      </c>
      <c r="H114" s="7">
        <v>3800</v>
      </c>
      <c r="I114" s="7">
        <v>1600</v>
      </c>
    </row>
    <row r="115" spans="1:9">
      <c r="A115" s="4" t="s">
        <v>121</v>
      </c>
      <c r="B115" s="7">
        <v>68400</v>
      </c>
      <c r="C115" s="7">
        <v>8500</v>
      </c>
      <c r="D115" s="7">
        <v>49000</v>
      </c>
      <c r="E115" s="7">
        <v>7200</v>
      </c>
      <c r="F115" s="7">
        <v>1600</v>
      </c>
      <c r="G115" s="7" t="s">
        <v>14</v>
      </c>
      <c r="H115" s="7">
        <v>2300</v>
      </c>
      <c r="I115" s="7" t="s">
        <v>14</v>
      </c>
    </row>
    <row r="116" spans="1:9">
      <c r="A116" s="4" t="s">
        <v>122</v>
      </c>
      <c r="B116" s="7">
        <v>58000</v>
      </c>
      <c r="C116" s="7">
        <v>7100</v>
      </c>
      <c r="D116" s="7">
        <v>46400</v>
      </c>
      <c r="E116" s="7">
        <v>6300</v>
      </c>
      <c r="F116" s="7">
        <v>900</v>
      </c>
      <c r="G116" s="7" t="s">
        <v>14</v>
      </c>
      <c r="H116" s="7">
        <v>2600</v>
      </c>
      <c r="I116" s="7">
        <v>1500</v>
      </c>
    </row>
    <row r="117" spans="1:9">
      <c r="A117" s="4" t="s">
        <v>123</v>
      </c>
      <c r="B117" s="7">
        <v>66600</v>
      </c>
      <c r="C117" s="7">
        <v>9700</v>
      </c>
      <c r="D117" s="7">
        <v>46700</v>
      </c>
      <c r="E117" s="7">
        <v>8100</v>
      </c>
      <c r="F117" s="7">
        <v>5100</v>
      </c>
      <c r="G117" s="7">
        <v>2700</v>
      </c>
      <c r="H117" s="7">
        <v>1200</v>
      </c>
      <c r="I117" s="7" t="s">
        <v>14</v>
      </c>
    </row>
    <row r="118" spans="1:9">
      <c r="A118" s="4" t="s">
        <v>124</v>
      </c>
      <c r="B118" s="7">
        <v>66800</v>
      </c>
      <c r="C118" s="7">
        <v>9600</v>
      </c>
      <c r="D118" s="7">
        <v>46900</v>
      </c>
      <c r="E118" s="7">
        <v>8000</v>
      </c>
      <c r="F118" s="7">
        <v>4500</v>
      </c>
      <c r="G118" s="7">
        <v>2500</v>
      </c>
      <c r="H118" s="7" t="s">
        <v>56</v>
      </c>
      <c r="I118" s="7" t="s">
        <v>56</v>
      </c>
    </row>
    <row r="119" spans="1:9">
      <c r="A119" s="4" t="s">
        <v>125</v>
      </c>
      <c r="B119" s="7">
        <v>68600</v>
      </c>
      <c r="C119" s="7">
        <v>9800</v>
      </c>
      <c r="D119" s="7">
        <v>45600</v>
      </c>
      <c r="E119" s="7">
        <v>8000</v>
      </c>
      <c r="F119" s="7">
        <v>3400</v>
      </c>
      <c r="G119" s="7" t="s">
        <v>14</v>
      </c>
      <c r="H119" s="7">
        <v>1600</v>
      </c>
      <c r="I119" s="7" t="s">
        <v>14</v>
      </c>
    </row>
    <row r="120" spans="1:9">
      <c r="A120" s="4" t="s">
        <v>126</v>
      </c>
      <c r="B120" s="7">
        <v>55100</v>
      </c>
      <c r="C120" s="7">
        <v>5500</v>
      </c>
      <c r="D120" s="7">
        <v>42500</v>
      </c>
      <c r="E120" s="7">
        <v>4900</v>
      </c>
      <c r="F120" s="7">
        <v>1200</v>
      </c>
      <c r="G120" s="7" t="s">
        <v>14</v>
      </c>
      <c r="H120" s="7">
        <v>1700</v>
      </c>
      <c r="I120" s="7">
        <v>1000</v>
      </c>
    </row>
    <row r="121" spans="1:9">
      <c r="A121" s="4" t="s">
        <v>127</v>
      </c>
      <c r="B121" s="7">
        <v>67100</v>
      </c>
      <c r="C121" s="7">
        <v>6000</v>
      </c>
      <c r="D121" s="7">
        <v>53200</v>
      </c>
      <c r="E121" s="7">
        <v>5300</v>
      </c>
      <c r="F121" s="7">
        <v>1000</v>
      </c>
      <c r="G121" s="7" t="s">
        <v>14</v>
      </c>
      <c r="H121" s="7">
        <v>1800</v>
      </c>
      <c r="I121" s="7">
        <v>1000</v>
      </c>
    </row>
    <row r="122" spans="1:9">
      <c r="A122" s="4" t="s">
        <v>128</v>
      </c>
      <c r="B122" s="7">
        <v>54900</v>
      </c>
      <c r="C122" s="7">
        <v>4600</v>
      </c>
      <c r="D122" s="7">
        <v>42200</v>
      </c>
      <c r="E122" s="7">
        <v>4000</v>
      </c>
      <c r="F122" s="7">
        <v>2600</v>
      </c>
      <c r="G122" s="7">
        <v>1000</v>
      </c>
      <c r="H122" s="7">
        <v>3000</v>
      </c>
      <c r="I122" s="7">
        <v>1100</v>
      </c>
    </row>
    <row r="123" spans="1:9">
      <c r="A123" s="4" t="s">
        <v>129</v>
      </c>
      <c r="B123" s="7">
        <v>73100</v>
      </c>
      <c r="C123" s="7">
        <v>8700</v>
      </c>
      <c r="D123" s="7">
        <v>57700</v>
      </c>
      <c r="E123" s="7">
        <v>7700</v>
      </c>
      <c r="F123" s="7">
        <v>1300</v>
      </c>
      <c r="G123" s="7" t="s">
        <v>14</v>
      </c>
      <c r="H123" s="7">
        <v>3300</v>
      </c>
      <c r="I123" s="7">
        <v>1900</v>
      </c>
    </row>
    <row r="124" spans="1:9">
      <c r="A124" s="4" t="s">
        <v>130</v>
      </c>
      <c r="B124" s="7">
        <v>66600</v>
      </c>
      <c r="C124" s="7">
        <v>8300</v>
      </c>
      <c r="D124" s="7">
        <v>48800</v>
      </c>
      <c r="E124" s="7">
        <v>7100</v>
      </c>
      <c r="F124" s="7">
        <v>1900</v>
      </c>
      <c r="G124" s="7" t="s">
        <v>14</v>
      </c>
      <c r="H124" s="7">
        <v>2800</v>
      </c>
      <c r="I124" s="7">
        <v>1700</v>
      </c>
    </row>
    <row r="125" spans="1:9">
      <c r="A125" s="4" t="s">
        <v>131</v>
      </c>
      <c r="B125" s="7">
        <v>61900</v>
      </c>
      <c r="C125" s="7">
        <v>7200</v>
      </c>
      <c r="D125" s="7">
        <v>50100</v>
      </c>
      <c r="E125" s="7">
        <v>6500</v>
      </c>
      <c r="F125" s="7">
        <v>5600</v>
      </c>
      <c r="G125" s="7">
        <v>2200</v>
      </c>
      <c r="H125" s="7">
        <v>3300</v>
      </c>
      <c r="I125" s="7">
        <v>1700</v>
      </c>
    </row>
    <row r="126" spans="1:9">
      <c r="A126" s="4" t="s">
        <v>132</v>
      </c>
      <c r="B126" s="7">
        <v>66300</v>
      </c>
      <c r="C126" s="7">
        <v>7500</v>
      </c>
      <c r="D126" s="7">
        <v>49200</v>
      </c>
      <c r="E126" s="7">
        <v>6500</v>
      </c>
      <c r="F126" s="7">
        <v>2200</v>
      </c>
      <c r="G126" s="7" t="s">
        <v>14</v>
      </c>
      <c r="H126" s="7">
        <v>5500</v>
      </c>
      <c r="I126" s="7">
        <v>2200</v>
      </c>
    </row>
    <row r="127" spans="1:9">
      <c r="A127" s="4" t="s">
        <v>133</v>
      </c>
      <c r="B127" s="7">
        <v>57700</v>
      </c>
      <c r="C127" s="7">
        <v>7000</v>
      </c>
      <c r="D127" s="7">
        <v>44900</v>
      </c>
      <c r="E127" s="7">
        <v>6200</v>
      </c>
      <c r="F127" s="7">
        <v>3200</v>
      </c>
      <c r="G127" s="7">
        <v>1600</v>
      </c>
      <c r="H127" s="7">
        <v>3500</v>
      </c>
      <c r="I127" s="7">
        <v>1700</v>
      </c>
    </row>
    <row r="128" spans="1:9">
      <c r="A128" s="4" t="s">
        <v>134</v>
      </c>
      <c r="B128" s="7">
        <v>64900</v>
      </c>
      <c r="C128" s="7">
        <v>7400</v>
      </c>
      <c r="D128" s="7">
        <v>50700</v>
      </c>
      <c r="E128" s="7">
        <v>6500</v>
      </c>
      <c r="F128" s="7">
        <v>1900</v>
      </c>
      <c r="G128" s="7" t="s">
        <v>14</v>
      </c>
      <c r="H128" s="7">
        <v>4800</v>
      </c>
      <c r="I128" s="7">
        <v>2000</v>
      </c>
    </row>
    <row r="129" spans="1:9">
      <c r="A129" s="4" t="s">
        <v>135</v>
      </c>
      <c r="B129" s="7">
        <v>63900</v>
      </c>
      <c r="C129" s="7">
        <v>10300</v>
      </c>
      <c r="D129" s="7">
        <v>54200</v>
      </c>
      <c r="E129" s="7">
        <v>9500</v>
      </c>
      <c r="F129" s="7">
        <v>1400</v>
      </c>
      <c r="G129" s="7" t="s">
        <v>14</v>
      </c>
      <c r="H129" s="7">
        <v>2300</v>
      </c>
      <c r="I129" s="7" t="s">
        <v>14</v>
      </c>
    </row>
    <row r="130" spans="1:9">
      <c r="A130" s="4" t="s">
        <v>136</v>
      </c>
      <c r="B130" s="7">
        <v>56700</v>
      </c>
      <c r="C130" s="7">
        <v>4700</v>
      </c>
      <c r="D130" s="7">
        <v>40600</v>
      </c>
      <c r="E130" s="7">
        <v>3900</v>
      </c>
      <c r="F130" s="7">
        <v>2700</v>
      </c>
      <c r="G130" s="7">
        <v>1000</v>
      </c>
      <c r="H130" s="7">
        <v>3800</v>
      </c>
      <c r="I130" s="7">
        <v>1200</v>
      </c>
    </row>
    <row r="131" spans="1:9">
      <c r="A131" s="4" t="s">
        <v>137</v>
      </c>
      <c r="B131" s="7">
        <v>64600</v>
      </c>
      <c r="C131" s="7">
        <v>5900</v>
      </c>
      <c r="D131" s="7">
        <v>47900</v>
      </c>
      <c r="E131" s="7">
        <v>5100</v>
      </c>
      <c r="F131" s="7">
        <v>2200</v>
      </c>
      <c r="G131" s="7">
        <v>1100</v>
      </c>
      <c r="H131" s="7">
        <v>2800</v>
      </c>
      <c r="I131" s="7">
        <v>1200</v>
      </c>
    </row>
    <row r="132" spans="1:9">
      <c r="A132" s="4" t="s">
        <v>138</v>
      </c>
      <c r="B132" s="7">
        <v>40200</v>
      </c>
      <c r="C132" s="7">
        <v>5800</v>
      </c>
      <c r="D132" s="7">
        <v>33400</v>
      </c>
      <c r="E132" s="7">
        <v>5300</v>
      </c>
      <c r="F132" s="7">
        <v>1200</v>
      </c>
      <c r="G132" s="7" t="s">
        <v>14</v>
      </c>
      <c r="H132" s="7">
        <v>1600</v>
      </c>
      <c r="I132" s="7" t="s">
        <v>14</v>
      </c>
    </row>
    <row r="133" spans="1:9">
      <c r="A133" s="4" t="s">
        <v>139</v>
      </c>
      <c r="B133" s="7">
        <v>55900</v>
      </c>
      <c r="C133" s="7">
        <v>9300</v>
      </c>
      <c r="D133" s="7">
        <v>50600</v>
      </c>
      <c r="E133" s="7">
        <v>8800</v>
      </c>
      <c r="F133" s="7" t="s">
        <v>56</v>
      </c>
      <c r="G133" s="7" t="s">
        <v>56</v>
      </c>
      <c r="H133" s="7" t="s">
        <v>56</v>
      </c>
      <c r="I133" s="7" t="s">
        <v>56</v>
      </c>
    </row>
    <row r="134" spans="1:9">
      <c r="A134" s="4" t="s">
        <v>140</v>
      </c>
      <c r="B134" s="7">
        <v>56200</v>
      </c>
      <c r="C134" s="7">
        <v>7100</v>
      </c>
      <c r="D134" s="7">
        <v>43700</v>
      </c>
      <c r="E134" s="7">
        <v>6300</v>
      </c>
      <c r="F134" s="7">
        <v>2900</v>
      </c>
      <c r="G134" s="7">
        <v>1600</v>
      </c>
      <c r="H134" s="7">
        <v>3900</v>
      </c>
      <c r="I134" s="7">
        <v>1900</v>
      </c>
    </row>
    <row r="135" spans="1:9">
      <c r="A135" s="4" t="s">
        <v>141</v>
      </c>
      <c r="B135" s="7">
        <v>63100</v>
      </c>
      <c r="C135" s="7">
        <v>8200</v>
      </c>
      <c r="D135" s="7">
        <v>47200</v>
      </c>
      <c r="E135" s="7">
        <v>7100</v>
      </c>
      <c r="F135" s="7">
        <v>1600</v>
      </c>
      <c r="G135" s="7" t="s">
        <v>14</v>
      </c>
      <c r="H135" s="7">
        <v>2000</v>
      </c>
      <c r="I135" s="7" t="s">
        <v>14</v>
      </c>
    </row>
    <row r="136" spans="1:9">
      <c r="A136" s="4" t="s">
        <v>142</v>
      </c>
      <c r="B136" s="7">
        <v>63200</v>
      </c>
      <c r="C136" s="7">
        <v>9300</v>
      </c>
      <c r="D136" s="7">
        <v>46300</v>
      </c>
      <c r="E136" s="7">
        <v>8000</v>
      </c>
      <c r="F136" s="7" t="s">
        <v>56</v>
      </c>
      <c r="G136" s="7" t="s">
        <v>56</v>
      </c>
      <c r="H136" s="7">
        <v>1800</v>
      </c>
      <c r="I136" s="7" t="s">
        <v>14</v>
      </c>
    </row>
    <row r="137" spans="1:9">
      <c r="A137" s="4" t="s">
        <v>143</v>
      </c>
      <c r="B137" s="7">
        <v>58600</v>
      </c>
      <c r="C137" s="7">
        <v>6800</v>
      </c>
      <c r="D137" s="7">
        <v>43500</v>
      </c>
      <c r="E137" s="7">
        <v>5900</v>
      </c>
      <c r="F137" s="7">
        <v>4300</v>
      </c>
      <c r="G137" s="7">
        <v>1800</v>
      </c>
      <c r="H137" s="7">
        <v>4300</v>
      </c>
      <c r="I137" s="7">
        <v>1800</v>
      </c>
    </row>
    <row r="138" spans="1:9">
      <c r="A138" s="4" t="s">
        <v>144</v>
      </c>
      <c r="B138" s="7">
        <v>69300</v>
      </c>
      <c r="C138" s="7">
        <v>7700</v>
      </c>
      <c r="D138" s="7">
        <v>53800</v>
      </c>
      <c r="E138" s="7">
        <v>6800</v>
      </c>
      <c r="F138" s="7">
        <v>4300</v>
      </c>
      <c r="G138" s="7">
        <v>1900</v>
      </c>
      <c r="H138" s="7">
        <v>3900</v>
      </c>
      <c r="I138" s="7">
        <v>1800</v>
      </c>
    </row>
    <row r="139" spans="1:9">
      <c r="A139" s="4" t="s">
        <v>145</v>
      </c>
      <c r="B139" s="7">
        <v>49500</v>
      </c>
      <c r="C139" s="7">
        <v>6300</v>
      </c>
      <c r="D139" s="7">
        <v>40800</v>
      </c>
      <c r="E139" s="7">
        <v>5700</v>
      </c>
      <c r="F139" s="7">
        <v>1700</v>
      </c>
      <c r="G139" s="7" t="s">
        <v>14</v>
      </c>
      <c r="H139" s="7">
        <v>2600</v>
      </c>
      <c r="I139" s="7">
        <v>1400</v>
      </c>
    </row>
    <row r="140" spans="1:9">
      <c r="A140" s="4" t="s">
        <v>146</v>
      </c>
      <c r="B140" s="7">
        <v>75800</v>
      </c>
      <c r="C140" s="7">
        <v>11500</v>
      </c>
      <c r="D140" s="7">
        <v>52600</v>
      </c>
      <c r="E140" s="7">
        <v>9600</v>
      </c>
      <c r="F140" s="7">
        <v>2100</v>
      </c>
      <c r="G140" s="7" t="s">
        <v>14</v>
      </c>
      <c r="H140" s="7">
        <v>3500</v>
      </c>
      <c r="I140" s="7" t="s">
        <v>14</v>
      </c>
    </row>
    <row r="141" spans="1:9">
      <c r="A141" s="4" t="s">
        <v>147</v>
      </c>
      <c r="B141" s="7">
        <v>69400</v>
      </c>
      <c r="C141" s="7">
        <v>10800</v>
      </c>
      <c r="D141" s="7">
        <v>54900</v>
      </c>
      <c r="E141" s="7">
        <v>9600</v>
      </c>
      <c r="F141" s="7">
        <v>4400</v>
      </c>
      <c r="G141" s="7">
        <v>2700</v>
      </c>
      <c r="H141" s="7">
        <v>4700</v>
      </c>
      <c r="I141" s="7">
        <v>2800</v>
      </c>
    </row>
    <row r="142" spans="1:9">
      <c r="A142" s="4" t="s">
        <v>148</v>
      </c>
      <c r="B142" s="7">
        <v>53300</v>
      </c>
      <c r="C142" s="7">
        <v>9400</v>
      </c>
      <c r="D142" s="7">
        <v>43100</v>
      </c>
      <c r="E142" s="7">
        <v>8400</v>
      </c>
      <c r="F142" s="7">
        <v>1600</v>
      </c>
      <c r="G142" s="7" t="s">
        <v>14</v>
      </c>
      <c r="H142" s="7">
        <v>1200</v>
      </c>
      <c r="I142" s="7" t="s">
        <v>14</v>
      </c>
    </row>
    <row r="143" spans="1:9">
      <c r="A143" s="4" t="s">
        <v>149</v>
      </c>
      <c r="B143" s="7">
        <v>75600</v>
      </c>
      <c r="C143" s="7">
        <v>11700</v>
      </c>
      <c r="D143" s="7">
        <v>50400</v>
      </c>
      <c r="E143" s="7">
        <v>9500</v>
      </c>
      <c r="F143" s="7">
        <v>2100</v>
      </c>
      <c r="G143" s="7" t="s">
        <v>14</v>
      </c>
      <c r="H143" s="7">
        <v>5400</v>
      </c>
      <c r="I143" s="7">
        <v>3100</v>
      </c>
    </row>
    <row r="144" spans="1:9">
      <c r="A144" s="4" t="s">
        <v>150</v>
      </c>
      <c r="B144" s="7">
        <v>63300</v>
      </c>
      <c r="C144" s="7">
        <v>10300</v>
      </c>
      <c r="D144" s="7">
        <v>51300</v>
      </c>
      <c r="E144" s="7">
        <v>9200</v>
      </c>
      <c r="F144" s="7" t="s">
        <v>56</v>
      </c>
      <c r="G144" s="7" t="s">
        <v>56</v>
      </c>
      <c r="H144" s="7">
        <v>2000</v>
      </c>
      <c r="I144" s="7" t="s">
        <v>14</v>
      </c>
    </row>
    <row r="145" spans="1:9">
      <c r="A145" s="4" t="s">
        <v>151</v>
      </c>
      <c r="B145" s="7">
        <v>70600</v>
      </c>
      <c r="C145" s="7">
        <v>9500</v>
      </c>
      <c r="D145" s="7">
        <v>56900</v>
      </c>
      <c r="E145" s="7">
        <v>8500</v>
      </c>
      <c r="F145" s="7">
        <v>1500</v>
      </c>
      <c r="G145" s="7" t="s">
        <v>14</v>
      </c>
      <c r="H145" s="7">
        <v>1900</v>
      </c>
      <c r="I145" s="7" t="s">
        <v>14</v>
      </c>
    </row>
    <row r="146" spans="1:9">
      <c r="A146" s="4" t="s">
        <v>152</v>
      </c>
      <c r="B146" s="7">
        <v>68100</v>
      </c>
      <c r="C146" s="7">
        <v>7700</v>
      </c>
      <c r="D146" s="7">
        <v>54100</v>
      </c>
      <c r="E146" s="7">
        <v>6900</v>
      </c>
      <c r="F146" s="7">
        <v>1800</v>
      </c>
      <c r="G146" s="7" t="s">
        <v>14</v>
      </c>
      <c r="H146" s="7">
        <v>5100</v>
      </c>
      <c r="I146" s="7">
        <v>2100</v>
      </c>
    </row>
    <row r="147" spans="1:9">
      <c r="A147" s="4" t="s">
        <v>153</v>
      </c>
      <c r="B147" s="7">
        <v>62600</v>
      </c>
      <c r="C147" s="7">
        <v>7900</v>
      </c>
      <c r="D147" s="7">
        <v>49100</v>
      </c>
      <c r="E147" s="7">
        <v>7000</v>
      </c>
      <c r="F147" s="7">
        <v>2000</v>
      </c>
      <c r="G147" s="7" t="s">
        <v>14</v>
      </c>
      <c r="H147" s="7">
        <v>4400</v>
      </c>
      <c r="I147" s="7">
        <v>2100</v>
      </c>
    </row>
    <row r="148" spans="1:9">
      <c r="A148" s="4" t="s">
        <v>154</v>
      </c>
      <c r="B148" s="7">
        <v>67100</v>
      </c>
      <c r="C148" s="7">
        <v>10500</v>
      </c>
      <c r="D148" s="7">
        <v>55100</v>
      </c>
      <c r="E148" s="7">
        <v>9500</v>
      </c>
      <c r="F148" s="7">
        <v>1400</v>
      </c>
      <c r="G148" s="7" t="s">
        <v>14</v>
      </c>
      <c r="H148" s="7">
        <v>2700</v>
      </c>
      <c r="I148" s="7" t="s">
        <v>14</v>
      </c>
    </row>
    <row r="149" spans="1:9">
      <c r="A149" s="4" t="s">
        <v>155</v>
      </c>
      <c r="B149" s="7">
        <v>59700</v>
      </c>
      <c r="C149" s="7">
        <v>10100</v>
      </c>
      <c r="D149" s="7">
        <v>45100</v>
      </c>
      <c r="E149" s="7">
        <v>8800</v>
      </c>
      <c r="F149" s="7">
        <v>1000</v>
      </c>
      <c r="G149" s="7" t="s">
        <v>14</v>
      </c>
      <c r="H149" s="7">
        <v>2900</v>
      </c>
      <c r="I149" s="7" t="s">
        <v>14</v>
      </c>
    </row>
    <row r="150" spans="1:9">
      <c r="A150" s="4" t="s">
        <v>156</v>
      </c>
      <c r="B150" s="7">
        <v>54500</v>
      </c>
      <c r="C150" s="7">
        <v>6400</v>
      </c>
      <c r="D150" s="7">
        <v>41200</v>
      </c>
      <c r="E150" s="7">
        <v>5500</v>
      </c>
      <c r="F150" s="7">
        <v>1500</v>
      </c>
      <c r="G150" s="7" t="s">
        <v>14</v>
      </c>
      <c r="H150" s="7">
        <v>3800</v>
      </c>
      <c r="I150" s="7">
        <v>1700</v>
      </c>
    </row>
    <row r="151" spans="1:9">
      <c r="A151" s="4" t="s">
        <v>157</v>
      </c>
      <c r="B151" s="7">
        <v>58200</v>
      </c>
      <c r="C151" s="7">
        <v>6700</v>
      </c>
      <c r="D151" s="7">
        <v>43800</v>
      </c>
      <c r="E151" s="7">
        <v>5800</v>
      </c>
      <c r="F151" s="7">
        <v>4100</v>
      </c>
      <c r="G151" s="7">
        <v>1800</v>
      </c>
      <c r="H151" s="7">
        <v>4200</v>
      </c>
      <c r="I151" s="7">
        <v>1800</v>
      </c>
    </row>
    <row r="152" spans="1:9">
      <c r="A152" s="4" t="s">
        <v>158</v>
      </c>
      <c r="B152" s="7">
        <v>57600</v>
      </c>
      <c r="C152" s="7">
        <v>9300</v>
      </c>
      <c r="D152" s="7">
        <v>47100</v>
      </c>
      <c r="E152" s="7">
        <v>8400</v>
      </c>
      <c r="F152" s="7">
        <v>2200</v>
      </c>
      <c r="G152" s="7" t="s">
        <v>14</v>
      </c>
      <c r="H152" s="7">
        <v>1500</v>
      </c>
      <c r="I152" s="7" t="s">
        <v>14</v>
      </c>
    </row>
    <row r="153" spans="1:9">
      <c r="A153" s="4" t="s">
        <v>159</v>
      </c>
      <c r="B153" s="7">
        <v>53000</v>
      </c>
      <c r="C153" s="7">
        <v>5100</v>
      </c>
      <c r="D153" s="7">
        <v>40100</v>
      </c>
      <c r="E153" s="7">
        <v>4400</v>
      </c>
      <c r="F153" s="7">
        <v>2400</v>
      </c>
      <c r="G153" s="7">
        <v>1100</v>
      </c>
      <c r="H153" s="7">
        <v>2900</v>
      </c>
      <c r="I153" s="7">
        <v>1200</v>
      </c>
    </row>
    <row r="154" spans="1:9">
      <c r="A154" s="4" t="s">
        <v>160</v>
      </c>
      <c r="B154" s="7">
        <v>61500</v>
      </c>
      <c r="C154" s="7">
        <v>9100</v>
      </c>
      <c r="D154" s="7">
        <v>47100</v>
      </c>
      <c r="E154" s="7">
        <v>8000</v>
      </c>
      <c r="F154" s="7">
        <v>1300</v>
      </c>
      <c r="G154" s="7" t="s">
        <v>14</v>
      </c>
      <c r="H154" s="7">
        <v>2800</v>
      </c>
      <c r="I154" s="7" t="s">
        <v>14</v>
      </c>
    </row>
    <row r="155" spans="1:9">
      <c r="A155" s="4" t="s">
        <v>161</v>
      </c>
      <c r="B155" s="7">
        <v>80700</v>
      </c>
      <c r="C155" s="7">
        <v>12500</v>
      </c>
      <c r="D155" s="7">
        <v>65100</v>
      </c>
      <c r="E155" s="7">
        <v>11200</v>
      </c>
      <c r="F155" s="7">
        <v>2400</v>
      </c>
      <c r="G155" s="7" t="s">
        <v>14</v>
      </c>
      <c r="H155" s="7">
        <v>6000</v>
      </c>
      <c r="I155" s="7">
        <v>3400</v>
      </c>
    </row>
    <row r="156" spans="1:9">
      <c r="A156" s="4" t="s">
        <v>162</v>
      </c>
      <c r="B156" s="7">
        <v>57000</v>
      </c>
      <c r="C156" s="7">
        <v>9900</v>
      </c>
      <c r="D156" s="7">
        <v>41900</v>
      </c>
      <c r="E156" s="7">
        <v>8500</v>
      </c>
      <c r="F156" s="7">
        <v>1400</v>
      </c>
      <c r="G156" s="7" t="s">
        <v>14</v>
      </c>
      <c r="H156" s="7">
        <v>3400</v>
      </c>
      <c r="I156" s="7" t="s">
        <v>14</v>
      </c>
    </row>
    <row r="157" spans="1:9">
      <c r="A157" s="4" t="s">
        <v>163</v>
      </c>
      <c r="B157" s="7">
        <v>67000</v>
      </c>
      <c r="C157" s="7">
        <v>10900</v>
      </c>
      <c r="D157" s="7">
        <v>46900</v>
      </c>
      <c r="E157" s="7">
        <v>9100</v>
      </c>
      <c r="F157" s="7">
        <v>4400</v>
      </c>
      <c r="G157" s="7" t="s">
        <v>14</v>
      </c>
      <c r="H157" s="7">
        <v>4300</v>
      </c>
      <c r="I157" s="7" t="s">
        <v>14</v>
      </c>
    </row>
    <row r="158" spans="1:9">
      <c r="A158" s="4" t="s">
        <v>164</v>
      </c>
      <c r="B158" s="7">
        <v>67800</v>
      </c>
      <c r="C158" s="7">
        <v>10700</v>
      </c>
      <c r="D158" s="7">
        <v>58100</v>
      </c>
      <c r="E158" s="7">
        <v>9900</v>
      </c>
      <c r="F158" s="7">
        <v>1800</v>
      </c>
      <c r="G158" s="7" t="s">
        <v>14</v>
      </c>
      <c r="H158" s="7">
        <v>1600</v>
      </c>
      <c r="I158" s="7" t="s">
        <v>14</v>
      </c>
    </row>
    <row r="159" spans="1:9">
      <c r="A159" s="4" t="s">
        <v>165</v>
      </c>
      <c r="B159" s="7">
        <v>71300</v>
      </c>
      <c r="C159" s="7">
        <v>11200</v>
      </c>
      <c r="D159" s="7">
        <v>52800</v>
      </c>
      <c r="E159" s="7">
        <v>9600</v>
      </c>
      <c r="F159" s="7">
        <v>1800</v>
      </c>
      <c r="G159" s="7" t="s">
        <v>14</v>
      </c>
      <c r="H159" s="7">
        <v>4000</v>
      </c>
      <c r="I159" s="7" t="s">
        <v>14</v>
      </c>
    </row>
    <row r="160" spans="1:9">
      <c r="A160" s="4" t="s">
        <v>166</v>
      </c>
      <c r="B160" s="7">
        <v>59700</v>
      </c>
      <c r="C160" s="7">
        <v>8900</v>
      </c>
      <c r="D160" s="7">
        <v>49400</v>
      </c>
      <c r="E160" s="7">
        <v>8100</v>
      </c>
      <c r="F160" s="7">
        <v>1600</v>
      </c>
      <c r="G160" s="7" t="s">
        <v>14</v>
      </c>
      <c r="H160" s="7" t="s">
        <v>56</v>
      </c>
      <c r="I160" s="7" t="s">
        <v>56</v>
      </c>
    </row>
    <row r="161" spans="1:9">
      <c r="A161" s="4" t="s">
        <v>167</v>
      </c>
      <c r="B161" s="7">
        <v>61400</v>
      </c>
      <c r="C161" s="7">
        <v>10100</v>
      </c>
      <c r="D161" s="7">
        <v>50000</v>
      </c>
      <c r="E161" s="7">
        <v>9100</v>
      </c>
      <c r="F161" s="7" t="s">
        <v>56</v>
      </c>
      <c r="G161" s="7" t="s">
        <v>56</v>
      </c>
      <c r="H161" s="7" t="s">
        <v>56</v>
      </c>
      <c r="I161" s="7" t="s">
        <v>56</v>
      </c>
    </row>
    <row r="162" spans="1:9">
      <c r="A162" s="4" t="s">
        <v>168</v>
      </c>
      <c r="B162" s="7">
        <v>55900</v>
      </c>
      <c r="C162" s="7">
        <v>9100</v>
      </c>
      <c r="D162" s="7">
        <v>45800</v>
      </c>
      <c r="E162" s="7">
        <v>8200</v>
      </c>
      <c r="F162" s="7">
        <v>1000</v>
      </c>
      <c r="G162" s="7" t="s">
        <v>14</v>
      </c>
      <c r="H162" s="7" t="s">
        <v>56</v>
      </c>
      <c r="I162" s="7" t="s">
        <v>56</v>
      </c>
    </row>
    <row r="163" spans="1:9">
      <c r="A163" s="4" t="s">
        <v>169</v>
      </c>
      <c r="B163" s="7">
        <v>60500</v>
      </c>
      <c r="C163" s="7">
        <v>7300</v>
      </c>
      <c r="D163" s="7">
        <v>48400</v>
      </c>
      <c r="E163" s="7">
        <v>6600</v>
      </c>
      <c r="F163" s="7">
        <v>2900</v>
      </c>
      <c r="G163" s="7">
        <v>1600</v>
      </c>
      <c r="H163" s="7">
        <v>3600</v>
      </c>
      <c r="I163" s="7">
        <v>1800</v>
      </c>
    </row>
    <row r="164" spans="1:9">
      <c r="A164" s="4" t="s">
        <v>170</v>
      </c>
      <c r="B164" s="7">
        <v>59400</v>
      </c>
      <c r="C164" s="7">
        <v>6600</v>
      </c>
      <c r="D164" s="7">
        <v>46200</v>
      </c>
      <c r="E164" s="7">
        <v>5800</v>
      </c>
      <c r="F164" s="7">
        <v>2300</v>
      </c>
      <c r="G164" s="7">
        <v>1300</v>
      </c>
      <c r="H164" s="7">
        <v>2800</v>
      </c>
      <c r="I164" s="7">
        <v>1400</v>
      </c>
    </row>
    <row r="165" spans="1:9">
      <c r="A165" s="4" t="s">
        <v>171</v>
      </c>
      <c r="B165" s="7">
        <v>74800</v>
      </c>
      <c r="C165" s="7">
        <v>6800</v>
      </c>
      <c r="D165" s="7">
        <v>58900</v>
      </c>
      <c r="E165" s="7">
        <v>6000</v>
      </c>
      <c r="F165" s="7">
        <v>2000</v>
      </c>
      <c r="G165" s="7">
        <v>1100</v>
      </c>
      <c r="H165" s="7">
        <v>2600</v>
      </c>
      <c r="I165" s="7">
        <v>1300</v>
      </c>
    </row>
    <row r="166" spans="1:9">
      <c r="A166" s="4" t="s">
        <v>172</v>
      </c>
      <c r="B166" s="7">
        <v>60200</v>
      </c>
      <c r="C166" s="7">
        <v>5900</v>
      </c>
      <c r="D166" s="7">
        <v>49800</v>
      </c>
      <c r="E166" s="7">
        <v>5400</v>
      </c>
      <c r="F166" s="7">
        <v>600</v>
      </c>
      <c r="G166" s="7" t="s">
        <v>14</v>
      </c>
      <c r="H166" s="7">
        <v>800</v>
      </c>
      <c r="I166" s="7" t="s">
        <v>14</v>
      </c>
    </row>
    <row r="167" spans="1:9">
      <c r="A167" s="4" t="s">
        <v>173</v>
      </c>
      <c r="B167" s="7">
        <v>49000</v>
      </c>
      <c r="C167" s="7">
        <v>9700</v>
      </c>
      <c r="D167" s="7">
        <v>44500</v>
      </c>
      <c r="E167" s="7">
        <v>9300</v>
      </c>
      <c r="F167" s="7" t="s">
        <v>56</v>
      </c>
      <c r="G167" s="7" t="s">
        <v>56</v>
      </c>
      <c r="H167" s="7" t="s">
        <v>56</v>
      </c>
      <c r="I167" s="7" t="s">
        <v>56</v>
      </c>
    </row>
    <row r="168" spans="1:9">
      <c r="A168" s="4" t="s">
        <v>174</v>
      </c>
      <c r="B168" s="7">
        <v>64900</v>
      </c>
      <c r="C168" s="7">
        <v>10200</v>
      </c>
      <c r="D168" s="7">
        <v>50500</v>
      </c>
      <c r="E168" s="7">
        <v>9000</v>
      </c>
      <c r="F168" s="7">
        <v>1600</v>
      </c>
      <c r="G168" s="7" t="s">
        <v>14</v>
      </c>
      <c r="H168" s="7">
        <v>3900</v>
      </c>
      <c r="I168" s="7">
        <v>2500</v>
      </c>
    </row>
    <row r="169" spans="1:9">
      <c r="A169" s="4" t="s">
        <v>175</v>
      </c>
      <c r="B169" s="7">
        <v>60100</v>
      </c>
      <c r="C169" s="7">
        <v>9800</v>
      </c>
      <c r="D169" s="7">
        <v>49500</v>
      </c>
      <c r="E169" s="7">
        <v>8900</v>
      </c>
      <c r="F169" s="7">
        <v>2400</v>
      </c>
      <c r="G169" s="7" t="s">
        <v>14</v>
      </c>
      <c r="H169" s="7">
        <v>1800</v>
      </c>
      <c r="I169" s="7" t="s">
        <v>14</v>
      </c>
    </row>
    <row r="170" spans="1:9">
      <c r="A170" s="4" t="s">
        <v>176</v>
      </c>
      <c r="B170" s="7">
        <v>60000</v>
      </c>
      <c r="C170" s="7">
        <v>10800</v>
      </c>
      <c r="D170" s="7">
        <v>46300</v>
      </c>
      <c r="E170" s="7">
        <v>9500</v>
      </c>
      <c r="F170" s="7">
        <v>1400</v>
      </c>
      <c r="G170" s="7" t="s">
        <v>14</v>
      </c>
      <c r="H170" s="7">
        <v>1900</v>
      </c>
      <c r="I170" s="7" t="s">
        <v>14</v>
      </c>
    </row>
    <row r="171" spans="1:9">
      <c r="A171" s="4" t="s">
        <v>177</v>
      </c>
      <c r="B171" s="7">
        <v>58900</v>
      </c>
      <c r="C171" s="7">
        <v>11200</v>
      </c>
      <c r="D171" s="7">
        <v>44000</v>
      </c>
      <c r="E171" s="7">
        <v>9700</v>
      </c>
      <c r="F171" s="7">
        <v>2300</v>
      </c>
      <c r="G171" s="7" t="s">
        <v>14</v>
      </c>
      <c r="H171" s="7">
        <v>4100</v>
      </c>
      <c r="I171" s="7" t="s">
        <v>14</v>
      </c>
    </row>
    <row r="172" spans="1:9">
      <c r="A172" s="4" t="s">
        <v>178</v>
      </c>
      <c r="B172" s="7">
        <v>63300</v>
      </c>
      <c r="C172" s="7">
        <v>10900</v>
      </c>
      <c r="D172" s="7">
        <v>56400</v>
      </c>
      <c r="E172" s="7">
        <v>10300</v>
      </c>
      <c r="F172" s="7">
        <v>1900</v>
      </c>
      <c r="G172" s="7" t="s">
        <v>14</v>
      </c>
      <c r="H172" s="7">
        <v>2000</v>
      </c>
      <c r="I172" s="7" t="s">
        <v>14</v>
      </c>
    </row>
    <row r="173" spans="1:9">
      <c r="A173" s="4" t="s">
        <v>179</v>
      </c>
      <c r="B173" s="7">
        <v>62400</v>
      </c>
      <c r="C173" s="7">
        <v>9300</v>
      </c>
      <c r="D173" s="7">
        <v>50700</v>
      </c>
      <c r="E173" s="7">
        <v>8400</v>
      </c>
      <c r="F173" s="7">
        <v>900</v>
      </c>
      <c r="G173" s="7" t="s">
        <v>14</v>
      </c>
      <c r="H173" s="7">
        <v>1700</v>
      </c>
      <c r="I173" s="7" t="s">
        <v>14</v>
      </c>
    </row>
    <row r="174" spans="1:9">
      <c r="A174" s="4" t="s">
        <v>180</v>
      </c>
      <c r="B174" s="7">
        <v>63100</v>
      </c>
      <c r="C174" s="7">
        <v>10700</v>
      </c>
      <c r="D174" s="7">
        <v>54800</v>
      </c>
      <c r="E174" s="7">
        <v>9900</v>
      </c>
      <c r="F174" s="7">
        <v>1800</v>
      </c>
      <c r="G174" s="7" t="s">
        <v>14</v>
      </c>
      <c r="H174" s="7">
        <v>3700</v>
      </c>
      <c r="I174" s="7" t="s">
        <v>14</v>
      </c>
    </row>
    <row r="175" spans="1:9">
      <c r="A175" s="4" t="s">
        <v>181</v>
      </c>
      <c r="B175" s="7">
        <v>59500</v>
      </c>
      <c r="C175" s="7">
        <v>9800</v>
      </c>
      <c r="D175" s="7">
        <v>43500</v>
      </c>
      <c r="E175" s="7">
        <v>8400</v>
      </c>
      <c r="F175" s="7">
        <v>4500</v>
      </c>
      <c r="G175" s="7">
        <v>2700</v>
      </c>
      <c r="H175" s="7">
        <v>3300</v>
      </c>
      <c r="I175" s="7" t="s">
        <v>14</v>
      </c>
    </row>
    <row r="176" spans="1:9">
      <c r="A176" s="4" t="s">
        <v>182</v>
      </c>
      <c r="B176" s="7">
        <v>81200</v>
      </c>
      <c r="C176" s="7">
        <v>12200</v>
      </c>
      <c r="D176" s="7">
        <v>69200</v>
      </c>
      <c r="E176" s="7">
        <v>11200</v>
      </c>
      <c r="F176" s="7">
        <v>1700</v>
      </c>
      <c r="G176" s="7" t="s">
        <v>14</v>
      </c>
      <c r="H176" s="7">
        <v>4900</v>
      </c>
      <c r="I176" s="7">
        <v>3000</v>
      </c>
    </row>
    <row r="177" spans="1:9">
      <c r="A177" s="4" t="s">
        <v>183</v>
      </c>
      <c r="B177" s="7">
        <v>55000</v>
      </c>
      <c r="C177" s="7">
        <v>9600</v>
      </c>
      <c r="D177" s="7">
        <v>48800</v>
      </c>
      <c r="E177" s="7">
        <v>9000</v>
      </c>
      <c r="F177" s="7" t="s">
        <v>56</v>
      </c>
      <c r="G177" s="7" t="s">
        <v>56</v>
      </c>
      <c r="H177" s="7" t="s">
        <v>56</v>
      </c>
      <c r="I177" s="7" t="s">
        <v>56</v>
      </c>
    </row>
    <row r="178" spans="1:9">
      <c r="A178" s="4" t="s">
        <v>184</v>
      </c>
      <c r="B178" s="7">
        <v>68500</v>
      </c>
      <c r="C178" s="7">
        <v>6700</v>
      </c>
      <c r="D178" s="7">
        <v>53900</v>
      </c>
      <c r="E178" s="7">
        <v>6000</v>
      </c>
      <c r="F178" s="7">
        <v>1700</v>
      </c>
      <c r="G178" s="7" t="s">
        <v>14</v>
      </c>
      <c r="H178" s="7">
        <v>6000</v>
      </c>
      <c r="I178" s="7">
        <v>2000</v>
      </c>
    </row>
    <row r="179" spans="1:9">
      <c r="A179" s="4" t="s">
        <v>185</v>
      </c>
      <c r="B179" s="7">
        <v>63100</v>
      </c>
      <c r="C179" s="7">
        <v>6400</v>
      </c>
      <c r="D179" s="7">
        <v>44000</v>
      </c>
      <c r="E179" s="7">
        <v>5400</v>
      </c>
      <c r="F179" s="7">
        <v>2700</v>
      </c>
      <c r="G179" s="7">
        <v>1300</v>
      </c>
      <c r="H179" s="7">
        <v>4300</v>
      </c>
      <c r="I179" s="7">
        <v>1700</v>
      </c>
    </row>
    <row r="180" spans="1:9">
      <c r="A180" s="4" t="s">
        <v>186</v>
      </c>
      <c r="B180" s="7">
        <v>48200</v>
      </c>
      <c r="C180" s="7">
        <v>8600</v>
      </c>
      <c r="D180" s="7">
        <v>38200</v>
      </c>
      <c r="E180" s="7">
        <v>7600</v>
      </c>
      <c r="F180" s="7" t="s">
        <v>56</v>
      </c>
      <c r="G180" s="7" t="s">
        <v>56</v>
      </c>
      <c r="H180" s="7">
        <v>2000</v>
      </c>
      <c r="I180" s="7" t="s">
        <v>14</v>
      </c>
    </row>
    <row r="181" spans="1:9">
      <c r="A181" s="4" t="s">
        <v>187</v>
      </c>
      <c r="B181" s="7">
        <v>59400</v>
      </c>
      <c r="C181" s="7">
        <v>9500</v>
      </c>
      <c r="D181" s="7">
        <v>49500</v>
      </c>
      <c r="E181" s="7">
        <v>8700</v>
      </c>
      <c r="F181" s="7" t="s">
        <v>56</v>
      </c>
      <c r="G181" s="7" t="s">
        <v>56</v>
      </c>
      <c r="H181" s="7">
        <v>2800</v>
      </c>
      <c r="I181" s="7" t="s">
        <v>14</v>
      </c>
    </row>
    <row r="182" spans="1:9">
      <c r="A182" s="4" t="s">
        <v>188</v>
      </c>
      <c r="B182" s="7">
        <v>53600</v>
      </c>
      <c r="C182" s="7">
        <v>9800</v>
      </c>
      <c r="D182" s="7">
        <v>44900</v>
      </c>
      <c r="E182" s="7">
        <v>8900</v>
      </c>
      <c r="F182" s="7">
        <v>1600</v>
      </c>
      <c r="G182" s="7" t="s">
        <v>14</v>
      </c>
      <c r="H182" s="7">
        <v>3800</v>
      </c>
      <c r="I182" s="7" t="s">
        <v>14</v>
      </c>
    </row>
    <row r="183" spans="1:9">
      <c r="A183" s="4" t="s">
        <v>189</v>
      </c>
      <c r="B183" s="7">
        <v>57900</v>
      </c>
      <c r="C183" s="7">
        <v>9700</v>
      </c>
      <c r="D183" s="7">
        <v>47500</v>
      </c>
      <c r="E183" s="7">
        <v>8800</v>
      </c>
      <c r="F183" s="7">
        <v>3000</v>
      </c>
      <c r="G183" s="7" t="s">
        <v>14</v>
      </c>
      <c r="H183" s="7">
        <v>1700</v>
      </c>
      <c r="I183" s="7" t="s">
        <v>14</v>
      </c>
    </row>
    <row r="184" spans="1:9">
      <c r="A184" s="4" t="s">
        <v>190</v>
      </c>
      <c r="B184" s="7">
        <v>62600</v>
      </c>
      <c r="C184" s="7">
        <v>10400</v>
      </c>
      <c r="D184" s="7">
        <v>48900</v>
      </c>
      <c r="E184" s="7">
        <v>9200</v>
      </c>
      <c r="F184" s="7" t="s">
        <v>56</v>
      </c>
      <c r="G184" s="7" t="s">
        <v>56</v>
      </c>
      <c r="H184" s="7" t="s">
        <v>56</v>
      </c>
      <c r="I184" s="7" t="s">
        <v>56</v>
      </c>
    </row>
    <row r="185" spans="1:9">
      <c r="A185" s="4" t="s">
        <v>191</v>
      </c>
      <c r="B185" s="7">
        <v>65600</v>
      </c>
      <c r="C185" s="7">
        <v>10900</v>
      </c>
      <c r="D185" s="7">
        <v>55900</v>
      </c>
      <c r="E185" s="7">
        <v>10100</v>
      </c>
      <c r="F185" s="7">
        <v>1900</v>
      </c>
      <c r="G185" s="7" t="s">
        <v>14</v>
      </c>
      <c r="H185" s="7">
        <v>3400</v>
      </c>
      <c r="I185" s="7" t="s">
        <v>14</v>
      </c>
    </row>
    <row r="186" spans="1:9">
      <c r="A186" s="4" t="s">
        <v>192</v>
      </c>
      <c r="B186" s="7">
        <v>57800</v>
      </c>
      <c r="C186" s="7">
        <v>10100</v>
      </c>
      <c r="D186" s="7">
        <v>42800</v>
      </c>
      <c r="E186" s="7">
        <v>8700</v>
      </c>
      <c r="F186" s="7">
        <v>1500</v>
      </c>
      <c r="G186" s="7" t="s">
        <v>14</v>
      </c>
      <c r="H186" s="7">
        <v>5000</v>
      </c>
      <c r="I186" s="7">
        <v>3000</v>
      </c>
    </row>
    <row r="187" spans="1:9">
      <c r="A187" s="4" t="s">
        <v>193</v>
      </c>
      <c r="B187" s="7">
        <v>60900</v>
      </c>
      <c r="C187" s="7">
        <v>10400</v>
      </c>
      <c r="D187" s="7">
        <v>47300</v>
      </c>
      <c r="E187" s="7">
        <v>9200</v>
      </c>
      <c r="F187" s="7">
        <v>1500</v>
      </c>
      <c r="G187" s="7" t="s">
        <v>14</v>
      </c>
      <c r="H187" s="7">
        <v>2700</v>
      </c>
      <c r="I187" s="7" t="s">
        <v>14</v>
      </c>
    </row>
    <row r="188" spans="1:9">
      <c r="A188" s="4" t="s">
        <v>194</v>
      </c>
      <c r="B188" s="7">
        <v>79100</v>
      </c>
      <c r="C188" s="7">
        <v>9800</v>
      </c>
      <c r="D188" s="7">
        <v>57000</v>
      </c>
      <c r="E188" s="7">
        <v>8300</v>
      </c>
      <c r="F188" s="7">
        <v>2400</v>
      </c>
      <c r="G188" s="7" t="s">
        <v>14</v>
      </c>
      <c r="H188" s="7">
        <v>4700</v>
      </c>
      <c r="I188" s="7">
        <v>2400</v>
      </c>
    </row>
    <row r="189" spans="1:9">
      <c r="A189" s="4" t="s">
        <v>195</v>
      </c>
      <c r="B189" s="7">
        <v>79400</v>
      </c>
      <c r="C189" s="7">
        <v>9800</v>
      </c>
      <c r="D189" s="7">
        <v>56600</v>
      </c>
      <c r="E189" s="7">
        <v>8300</v>
      </c>
      <c r="F189" s="7">
        <v>2000</v>
      </c>
      <c r="G189" s="7" t="s">
        <v>14</v>
      </c>
      <c r="H189" s="7">
        <v>6400</v>
      </c>
      <c r="I189" s="7">
        <v>2800</v>
      </c>
    </row>
    <row r="190" spans="1:9">
      <c r="A190" s="4" t="s">
        <v>196</v>
      </c>
      <c r="B190" s="7">
        <v>77300</v>
      </c>
      <c r="C190" s="7">
        <v>9700</v>
      </c>
      <c r="D190" s="7">
        <v>56800</v>
      </c>
      <c r="E190" s="7">
        <v>8300</v>
      </c>
      <c r="F190" s="7">
        <v>5200</v>
      </c>
      <c r="G190" s="7">
        <v>2500</v>
      </c>
      <c r="H190" s="7">
        <v>4300</v>
      </c>
      <c r="I190" s="7">
        <v>2300</v>
      </c>
    </row>
    <row r="191" spans="1:9">
      <c r="A191" s="4" t="s">
        <v>197</v>
      </c>
      <c r="B191" s="7">
        <v>75100</v>
      </c>
      <c r="C191" s="7">
        <v>11000</v>
      </c>
      <c r="D191" s="7">
        <v>57400</v>
      </c>
      <c r="E191" s="7">
        <v>9600</v>
      </c>
      <c r="F191" s="7">
        <v>1500</v>
      </c>
      <c r="G191" s="7" t="s">
        <v>14</v>
      </c>
      <c r="H191" s="7">
        <v>4600</v>
      </c>
      <c r="I191" s="7">
        <v>2700</v>
      </c>
    </row>
    <row r="192" spans="1:9">
      <c r="A192" s="4" t="s">
        <v>198</v>
      </c>
      <c r="B192" s="7">
        <v>70500</v>
      </c>
      <c r="C192" s="7">
        <v>11700</v>
      </c>
      <c r="D192" s="7">
        <v>58000</v>
      </c>
      <c r="E192" s="7">
        <v>10600</v>
      </c>
      <c r="F192" s="7">
        <v>4400</v>
      </c>
      <c r="G192" s="7" t="s">
        <v>14</v>
      </c>
      <c r="H192" s="7">
        <v>3500</v>
      </c>
      <c r="I192" s="7" t="s">
        <v>14</v>
      </c>
    </row>
    <row r="193" spans="1:9">
      <c r="A193" s="4" t="s">
        <v>199</v>
      </c>
      <c r="B193" s="7">
        <v>60400</v>
      </c>
      <c r="C193" s="7">
        <v>11200</v>
      </c>
      <c r="D193" s="7">
        <v>44000</v>
      </c>
      <c r="E193" s="7">
        <v>9600</v>
      </c>
      <c r="F193" s="7">
        <v>3600</v>
      </c>
      <c r="G193" s="7" t="s">
        <v>14</v>
      </c>
      <c r="H193" s="7">
        <v>3800</v>
      </c>
      <c r="I193" s="7" t="s">
        <v>14</v>
      </c>
    </row>
    <row r="194" spans="1:9">
      <c r="A194" s="4" t="s">
        <v>200</v>
      </c>
      <c r="B194" s="7">
        <v>66700</v>
      </c>
      <c r="C194" s="7">
        <v>10600</v>
      </c>
      <c r="D194" s="7">
        <v>53000</v>
      </c>
      <c r="E194" s="7">
        <v>9400</v>
      </c>
      <c r="F194" s="7">
        <v>3800</v>
      </c>
      <c r="G194" s="7" t="s">
        <v>14</v>
      </c>
      <c r="H194" s="7">
        <v>5000</v>
      </c>
      <c r="I194" s="7">
        <v>2900</v>
      </c>
    </row>
    <row r="195" spans="1:9">
      <c r="A195" s="4" t="s">
        <v>201</v>
      </c>
      <c r="B195" s="7">
        <v>61300</v>
      </c>
      <c r="C195" s="7">
        <v>7600</v>
      </c>
      <c r="D195" s="7">
        <v>49000</v>
      </c>
      <c r="E195" s="7">
        <v>6800</v>
      </c>
      <c r="F195" s="7">
        <v>1900</v>
      </c>
      <c r="G195" s="7" t="s">
        <v>14</v>
      </c>
      <c r="H195" s="7">
        <v>2000</v>
      </c>
      <c r="I195" s="7">
        <v>1400</v>
      </c>
    </row>
    <row r="196" spans="1:9">
      <c r="A196" s="4" t="s">
        <v>202</v>
      </c>
      <c r="B196" s="7">
        <v>66600</v>
      </c>
      <c r="C196" s="7">
        <v>10400</v>
      </c>
      <c r="D196" s="7">
        <v>54400</v>
      </c>
      <c r="E196" s="7">
        <v>9400</v>
      </c>
      <c r="F196" s="7">
        <v>1900</v>
      </c>
      <c r="G196" s="7" t="s">
        <v>14</v>
      </c>
      <c r="H196" s="7" t="s">
        <v>56</v>
      </c>
      <c r="I196" s="7" t="s">
        <v>56</v>
      </c>
    </row>
    <row r="197" spans="1:9">
      <c r="A197" s="4" t="s">
        <v>203</v>
      </c>
      <c r="B197" s="7">
        <v>53100</v>
      </c>
      <c r="C197" s="7">
        <v>10200</v>
      </c>
      <c r="D197" s="7">
        <v>41800</v>
      </c>
      <c r="E197" s="7">
        <v>9000</v>
      </c>
      <c r="F197" s="7" t="s">
        <v>56</v>
      </c>
      <c r="G197" s="7" t="s">
        <v>56</v>
      </c>
      <c r="H197" s="7">
        <v>2600</v>
      </c>
      <c r="I197" s="7" t="s">
        <v>14</v>
      </c>
    </row>
    <row r="198" spans="1:9">
      <c r="A198" s="4" t="s">
        <v>204</v>
      </c>
      <c r="B198" s="7">
        <v>63900</v>
      </c>
      <c r="C198" s="7">
        <v>11000</v>
      </c>
      <c r="D198" s="7">
        <v>47000</v>
      </c>
      <c r="E198" s="7">
        <v>9400</v>
      </c>
      <c r="F198" s="7">
        <v>3500</v>
      </c>
      <c r="G198" s="7" t="s">
        <v>14</v>
      </c>
      <c r="H198" s="7">
        <v>5100</v>
      </c>
      <c r="I198" s="7" t="s">
        <v>14</v>
      </c>
    </row>
    <row r="199" spans="1:9">
      <c r="A199" s="4" t="s">
        <v>205</v>
      </c>
      <c r="B199" s="7">
        <v>51700</v>
      </c>
      <c r="C199" s="7">
        <v>10700</v>
      </c>
      <c r="D199" s="7">
        <v>42700</v>
      </c>
      <c r="E199" s="7">
        <v>9700</v>
      </c>
      <c r="F199" s="7">
        <v>4100</v>
      </c>
      <c r="G199" s="7" t="s">
        <v>14</v>
      </c>
      <c r="H199" s="7">
        <v>4500</v>
      </c>
      <c r="I199" s="7" t="s">
        <v>14</v>
      </c>
    </row>
    <row r="200" spans="1:9">
      <c r="A200" s="4" t="s">
        <v>206</v>
      </c>
      <c r="B200" s="7">
        <v>68900</v>
      </c>
      <c r="C200" s="7">
        <v>12400</v>
      </c>
      <c r="D200" s="7">
        <v>56400</v>
      </c>
      <c r="E200" s="7">
        <v>11200</v>
      </c>
      <c r="F200" s="7">
        <v>1800</v>
      </c>
      <c r="G200" s="7" t="s">
        <v>14</v>
      </c>
      <c r="H200" s="7">
        <v>3200</v>
      </c>
      <c r="I200" s="7" t="s">
        <v>14</v>
      </c>
    </row>
    <row r="201" spans="1:9">
      <c r="A201" s="4" t="s">
        <v>207</v>
      </c>
      <c r="B201" s="7">
        <v>67500</v>
      </c>
      <c r="C201" s="7">
        <v>7600</v>
      </c>
      <c r="D201" s="7">
        <v>49700</v>
      </c>
      <c r="E201" s="7">
        <v>6500</v>
      </c>
      <c r="F201" s="7">
        <v>3600</v>
      </c>
      <c r="G201" s="7">
        <v>1700</v>
      </c>
      <c r="H201" s="7">
        <v>4300</v>
      </c>
      <c r="I201" s="7">
        <v>1900</v>
      </c>
    </row>
    <row r="202" spans="1:9">
      <c r="A202" s="4" t="s">
        <v>208</v>
      </c>
      <c r="B202" s="7">
        <v>70000</v>
      </c>
      <c r="C202" s="7">
        <v>7500</v>
      </c>
      <c r="D202" s="7">
        <v>50200</v>
      </c>
      <c r="E202" s="7">
        <v>6300</v>
      </c>
      <c r="F202" s="7">
        <v>4200</v>
      </c>
      <c r="G202" s="7">
        <v>1800</v>
      </c>
      <c r="H202" s="7">
        <v>4400</v>
      </c>
      <c r="I202" s="7">
        <v>1900</v>
      </c>
    </row>
    <row r="203" spans="1:9">
      <c r="A203" s="4" t="s">
        <v>209</v>
      </c>
      <c r="B203" s="7">
        <v>87400</v>
      </c>
      <c r="C203" s="7">
        <v>8600</v>
      </c>
      <c r="D203" s="7">
        <v>55400</v>
      </c>
      <c r="E203" s="7">
        <v>6900</v>
      </c>
      <c r="F203" s="7">
        <v>3200</v>
      </c>
      <c r="G203" s="7">
        <v>1600</v>
      </c>
      <c r="H203" s="7">
        <v>7900</v>
      </c>
      <c r="I203" s="7">
        <v>2600</v>
      </c>
    </row>
    <row r="204" spans="1:9">
      <c r="A204" s="4" t="s">
        <v>210</v>
      </c>
      <c r="B204" s="7">
        <v>60200</v>
      </c>
      <c r="C204" s="7">
        <v>10100</v>
      </c>
      <c r="D204" s="7">
        <v>49800</v>
      </c>
      <c r="E204" s="7">
        <v>9100</v>
      </c>
      <c r="F204" s="7">
        <v>1500</v>
      </c>
      <c r="G204" s="7" t="s">
        <v>14</v>
      </c>
      <c r="H204" s="7">
        <v>2400</v>
      </c>
      <c r="I204" s="7" t="s">
        <v>14</v>
      </c>
    </row>
    <row r="205" spans="1:9">
      <c r="A205" s="4" t="s">
        <v>211</v>
      </c>
      <c r="B205" s="7">
        <v>53400</v>
      </c>
      <c r="C205" s="7">
        <v>5500</v>
      </c>
      <c r="D205" s="7">
        <v>45000</v>
      </c>
      <c r="E205" s="7">
        <v>5100</v>
      </c>
      <c r="F205" s="7">
        <v>1800</v>
      </c>
      <c r="G205" s="7" t="s">
        <v>14</v>
      </c>
      <c r="H205" s="7">
        <v>2300</v>
      </c>
      <c r="I205" s="7">
        <v>1100</v>
      </c>
    </row>
    <row r="206" spans="1:9">
      <c r="A206" s="4" t="s">
        <v>212</v>
      </c>
      <c r="B206" s="7">
        <v>58900</v>
      </c>
      <c r="C206" s="7">
        <v>10000</v>
      </c>
      <c r="D206" s="7">
        <v>47100</v>
      </c>
      <c r="E206" s="7">
        <v>8900</v>
      </c>
      <c r="F206" s="7">
        <v>3000</v>
      </c>
      <c r="G206" s="7" t="s">
        <v>14</v>
      </c>
      <c r="H206" s="7">
        <v>3900</v>
      </c>
      <c r="I206" s="7" t="s">
        <v>14</v>
      </c>
    </row>
    <row r="207" spans="1:9">
      <c r="A207" s="4" t="s">
        <v>213</v>
      </c>
      <c r="B207" s="7">
        <v>66000</v>
      </c>
      <c r="C207" s="7">
        <v>10500</v>
      </c>
      <c r="D207" s="7">
        <v>56000</v>
      </c>
      <c r="E207" s="7">
        <v>9700</v>
      </c>
      <c r="F207" s="7">
        <v>1300</v>
      </c>
      <c r="G207" s="7" t="s">
        <v>14</v>
      </c>
      <c r="H207" s="7">
        <v>2200</v>
      </c>
      <c r="I207" s="7" t="s">
        <v>14</v>
      </c>
    </row>
    <row r="208" spans="1:9">
      <c r="A208" s="4" t="s">
        <v>214</v>
      </c>
      <c r="B208" s="7">
        <v>63000</v>
      </c>
      <c r="C208" s="7">
        <v>10100</v>
      </c>
      <c r="D208" s="7">
        <v>58100</v>
      </c>
      <c r="E208" s="7">
        <v>9700</v>
      </c>
      <c r="F208" s="7">
        <v>1900</v>
      </c>
      <c r="G208" s="7" t="s">
        <v>14</v>
      </c>
      <c r="H208" s="7">
        <v>1700</v>
      </c>
      <c r="I208" s="7" t="s">
        <v>14</v>
      </c>
    </row>
    <row r="209" spans="1:9">
      <c r="A209" s="4" t="s">
        <v>215</v>
      </c>
      <c r="B209" s="7">
        <v>65200</v>
      </c>
      <c r="C209" s="7">
        <v>10900</v>
      </c>
      <c r="D209" s="7">
        <v>53400</v>
      </c>
      <c r="E209" s="7">
        <v>9900</v>
      </c>
      <c r="F209" s="7">
        <v>2100</v>
      </c>
      <c r="G209" s="7" t="s">
        <v>14</v>
      </c>
      <c r="H209" s="7">
        <v>2900</v>
      </c>
      <c r="I209" s="7" t="s">
        <v>14</v>
      </c>
    </row>
    <row r="210" spans="1:9">
      <c r="A210" s="4" t="s">
        <v>216</v>
      </c>
      <c r="B210" s="7">
        <v>64200</v>
      </c>
      <c r="C210" s="7">
        <v>10300</v>
      </c>
      <c r="D210" s="7">
        <v>52400</v>
      </c>
      <c r="E210" s="7">
        <v>9300</v>
      </c>
      <c r="F210" s="7">
        <v>1900</v>
      </c>
      <c r="G210" s="7" t="s">
        <v>14</v>
      </c>
      <c r="H210" s="7">
        <v>3300</v>
      </c>
      <c r="I210" s="7" t="s">
        <v>14</v>
      </c>
    </row>
    <row r="211" spans="1:9">
      <c r="A211" s="4" t="s">
        <v>217</v>
      </c>
      <c r="B211" s="7">
        <v>72300</v>
      </c>
      <c r="C211" s="7">
        <v>11500</v>
      </c>
      <c r="D211" s="7">
        <v>61000</v>
      </c>
      <c r="E211" s="7">
        <v>10600</v>
      </c>
      <c r="F211" s="7" t="s">
        <v>56</v>
      </c>
      <c r="G211" s="7" t="s">
        <v>56</v>
      </c>
      <c r="H211" s="7">
        <v>1900</v>
      </c>
      <c r="I211" s="7" t="s">
        <v>14</v>
      </c>
    </row>
    <row r="212" spans="1:9">
      <c r="A212" s="4" t="s">
        <v>218</v>
      </c>
      <c r="B212" s="7">
        <v>64200</v>
      </c>
      <c r="C212" s="7">
        <v>11500</v>
      </c>
      <c r="D212" s="7">
        <v>53200</v>
      </c>
      <c r="E212" s="7">
        <v>10500</v>
      </c>
      <c r="F212" s="7" t="s">
        <v>56</v>
      </c>
      <c r="G212" s="7" t="s">
        <v>56</v>
      </c>
      <c r="H212" s="7">
        <v>2100</v>
      </c>
      <c r="I212" s="7" t="s">
        <v>14</v>
      </c>
    </row>
    <row r="213" spans="1:9">
      <c r="A213" s="4" t="s">
        <v>219</v>
      </c>
      <c r="B213" s="7">
        <v>52100</v>
      </c>
      <c r="C213" s="7">
        <v>6000</v>
      </c>
      <c r="D213" s="7">
        <v>45200</v>
      </c>
      <c r="E213" s="7">
        <v>5600</v>
      </c>
      <c r="F213" s="7">
        <v>1200</v>
      </c>
      <c r="G213" s="7" t="s">
        <v>14</v>
      </c>
      <c r="H213" s="7">
        <v>600</v>
      </c>
      <c r="I213" s="7" t="s">
        <v>14</v>
      </c>
    </row>
    <row r="214" spans="1:9">
      <c r="A214" s="4" t="s">
        <v>220</v>
      </c>
      <c r="B214" s="7">
        <v>75300</v>
      </c>
      <c r="C214" s="7">
        <v>12100</v>
      </c>
      <c r="D214" s="7">
        <v>55700</v>
      </c>
      <c r="E214" s="7">
        <v>10400</v>
      </c>
      <c r="F214" s="7">
        <v>3200</v>
      </c>
      <c r="G214" s="7" t="s">
        <v>14</v>
      </c>
      <c r="H214" s="7">
        <v>3200</v>
      </c>
      <c r="I214" s="7" t="s">
        <v>14</v>
      </c>
    </row>
    <row r="215" spans="1:9">
      <c r="A215" s="4" t="s">
        <v>221</v>
      </c>
      <c r="B215" s="7">
        <v>68300</v>
      </c>
      <c r="C215" s="7">
        <v>11400</v>
      </c>
      <c r="D215" s="7">
        <v>52300</v>
      </c>
      <c r="E215" s="7">
        <v>10000</v>
      </c>
      <c r="F215" s="7">
        <v>6200</v>
      </c>
      <c r="G215" s="7">
        <v>3400</v>
      </c>
      <c r="H215" s="7">
        <v>2400</v>
      </c>
      <c r="I215" s="7" t="s">
        <v>14</v>
      </c>
    </row>
    <row r="216" spans="1:9">
      <c r="A216" s="4" t="s">
        <v>222</v>
      </c>
      <c r="B216" s="7">
        <v>77700</v>
      </c>
      <c r="C216" s="7">
        <v>12400</v>
      </c>
      <c r="D216" s="7">
        <v>54900</v>
      </c>
      <c r="E216" s="7">
        <v>10400</v>
      </c>
      <c r="F216" s="7">
        <v>3200</v>
      </c>
      <c r="G216" s="7" t="s">
        <v>14</v>
      </c>
      <c r="H216" s="7">
        <v>1500</v>
      </c>
      <c r="I216" s="7" t="s">
        <v>14</v>
      </c>
    </row>
    <row r="217" spans="1:9">
      <c r="A217" s="4" t="s">
        <v>223</v>
      </c>
      <c r="B217" s="7">
        <v>79200</v>
      </c>
      <c r="C217" s="7">
        <v>12600</v>
      </c>
      <c r="D217" s="7">
        <v>47300</v>
      </c>
      <c r="E217" s="7">
        <v>9700</v>
      </c>
      <c r="F217" s="7">
        <v>3900</v>
      </c>
      <c r="G217" s="7" t="s">
        <v>14</v>
      </c>
      <c r="H217" s="7">
        <v>4700</v>
      </c>
      <c r="I217" s="7" t="s">
        <v>14</v>
      </c>
    </row>
    <row r="218" spans="1:9">
      <c r="A218" s="4" t="s">
        <v>224</v>
      </c>
      <c r="B218" s="7">
        <v>78600</v>
      </c>
      <c r="C218" s="7">
        <v>12600</v>
      </c>
      <c r="D218" s="7">
        <v>53200</v>
      </c>
      <c r="E218" s="7">
        <v>10400</v>
      </c>
      <c r="F218" s="7">
        <v>5900</v>
      </c>
      <c r="G218" s="7">
        <v>3500</v>
      </c>
      <c r="H218" s="7">
        <v>2400</v>
      </c>
      <c r="I218" s="7" t="s">
        <v>14</v>
      </c>
    </row>
    <row r="219" spans="1:9">
      <c r="A219" s="4" t="s">
        <v>225</v>
      </c>
      <c r="B219" s="7">
        <v>62100</v>
      </c>
      <c r="C219" s="7">
        <v>10900</v>
      </c>
      <c r="D219" s="7">
        <v>43500</v>
      </c>
      <c r="E219" s="7">
        <v>9100</v>
      </c>
      <c r="F219" s="7">
        <v>6300</v>
      </c>
      <c r="G219" s="7">
        <v>3500</v>
      </c>
      <c r="H219" s="7">
        <v>3100</v>
      </c>
      <c r="I219" s="7" t="s">
        <v>14</v>
      </c>
    </row>
    <row r="220" spans="1:9">
      <c r="A220" s="4" t="s">
        <v>226</v>
      </c>
      <c r="B220" s="7">
        <v>87600</v>
      </c>
      <c r="C220" s="7">
        <v>13100</v>
      </c>
      <c r="D220" s="7">
        <v>60200</v>
      </c>
      <c r="E220" s="7">
        <v>10900</v>
      </c>
      <c r="F220" s="7">
        <v>7300</v>
      </c>
      <c r="G220" s="7">
        <v>3800</v>
      </c>
      <c r="H220" s="7">
        <v>1700</v>
      </c>
      <c r="I220" s="7" t="s">
        <v>14</v>
      </c>
    </row>
    <row r="221" spans="1:9">
      <c r="A221" s="4" t="s">
        <v>227</v>
      </c>
      <c r="B221" s="7">
        <v>70000</v>
      </c>
      <c r="C221" s="7">
        <v>11600</v>
      </c>
      <c r="D221" s="7">
        <v>49700</v>
      </c>
      <c r="E221" s="7">
        <v>9800</v>
      </c>
      <c r="F221" s="7">
        <v>3100</v>
      </c>
      <c r="G221" s="7" t="s">
        <v>14</v>
      </c>
      <c r="H221" s="7">
        <v>3100</v>
      </c>
      <c r="I221" s="7" t="s">
        <v>14</v>
      </c>
    </row>
    <row r="222" spans="1:9">
      <c r="A222" s="4" t="s">
        <v>228</v>
      </c>
      <c r="B222" s="7">
        <v>68900</v>
      </c>
      <c r="C222" s="7">
        <v>11500</v>
      </c>
      <c r="D222" s="7">
        <v>52300</v>
      </c>
      <c r="E222" s="7">
        <v>10000</v>
      </c>
      <c r="F222" s="7">
        <v>2900</v>
      </c>
      <c r="G222" s="7" t="s">
        <v>14</v>
      </c>
      <c r="H222" s="7">
        <v>4600</v>
      </c>
      <c r="I222" s="7" t="s">
        <v>14</v>
      </c>
    </row>
    <row r="223" spans="1:9">
      <c r="A223" s="4" t="s">
        <v>229</v>
      </c>
      <c r="B223" s="7">
        <v>57100</v>
      </c>
      <c r="C223" s="7">
        <v>8800</v>
      </c>
      <c r="D223" s="7">
        <v>47500</v>
      </c>
      <c r="E223" s="7">
        <v>8000</v>
      </c>
      <c r="F223" s="7">
        <v>1100</v>
      </c>
      <c r="G223" s="7" t="s">
        <v>14</v>
      </c>
      <c r="H223" s="7">
        <v>2400</v>
      </c>
      <c r="I223" s="7" t="s">
        <v>14</v>
      </c>
    </row>
    <row r="224" spans="1:9">
      <c r="A224" s="4" t="s">
        <v>230</v>
      </c>
      <c r="B224" s="7">
        <v>60700</v>
      </c>
      <c r="C224" s="7">
        <v>9800</v>
      </c>
      <c r="D224" s="7">
        <v>52200</v>
      </c>
      <c r="E224" s="7">
        <v>9100</v>
      </c>
      <c r="F224" s="7" t="s">
        <v>56</v>
      </c>
      <c r="G224" s="7" t="s">
        <v>56</v>
      </c>
      <c r="H224" s="7">
        <v>2000</v>
      </c>
      <c r="I224" s="7" t="s">
        <v>14</v>
      </c>
    </row>
    <row r="225" spans="1:9">
      <c r="A225" s="4" t="s">
        <v>231</v>
      </c>
      <c r="B225" s="7">
        <v>61800</v>
      </c>
      <c r="C225" s="7">
        <v>11800</v>
      </c>
      <c r="D225" s="7">
        <v>51400</v>
      </c>
      <c r="E225" s="7">
        <v>10800</v>
      </c>
      <c r="F225" s="7">
        <v>1900</v>
      </c>
      <c r="G225" s="7" t="s">
        <v>14</v>
      </c>
      <c r="H225" s="7">
        <v>1700</v>
      </c>
      <c r="I225" s="7" t="s">
        <v>14</v>
      </c>
    </row>
    <row r="226" spans="1:9">
      <c r="A226" s="4" t="s">
        <v>232</v>
      </c>
      <c r="B226" s="7">
        <v>93400</v>
      </c>
      <c r="C226" s="7">
        <v>9400</v>
      </c>
      <c r="D226" s="7">
        <v>70800</v>
      </c>
      <c r="E226" s="7">
        <v>8200</v>
      </c>
      <c r="F226" s="7">
        <v>4900</v>
      </c>
      <c r="G226" s="7">
        <v>2200</v>
      </c>
      <c r="H226" s="7">
        <v>4600</v>
      </c>
      <c r="I226" s="7">
        <v>2100</v>
      </c>
    </row>
    <row r="227" spans="1:9">
      <c r="A227" s="4" t="s">
        <v>233</v>
      </c>
      <c r="B227" s="7">
        <v>84100</v>
      </c>
      <c r="C227" s="7">
        <v>8800</v>
      </c>
      <c r="D227" s="7">
        <v>68000</v>
      </c>
      <c r="E227" s="7">
        <v>8000</v>
      </c>
      <c r="F227" s="7">
        <v>3700</v>
      </c>
      <c r="G227" s="7">
        <v>1800</v>
      </c>
      <c r="H227" s="7">
        <v>3700</v>
      </c>
      <c r="I227" s="7">
        <v>1900</v>
      </c>
    </row>
    <row r="228" spans="1:9">
      <c r="A228" s="4" t="s">
        <v>234</v>
      </c>
      <c r="B228" s="7">
        <v>67200</v>
      </c>
      <c r="C228" s="7">
        <v>7900</v>
      </c>
      <c r="D228" s="7">
        <v>46200</v>
      </c>
      <c r="E228" s="7">
        <v>6500</v>
      </c>
      <c r="F228" s="7">
        <v>1200</v>
      </c>
      <c r="G228" s="7" t="s">
        <v>14</v>
      </c>
      <c r="H228" s="7">
        <v>5200</v>
      </c>
      <c r="I228" s="7">
        <v>2200</v>
      </c>
    </row>
    <row r="229" spans="1:9">
      <c r="A229" s="4" t="s">
        <v>235</v>
      </c>
      <c r="B229" s="7">
        <v>48000</v>
      </c>
      <c r="C229" s="7">
        <v>6500</v>
      </c>
      <c r="D229" s="7">
        <v>34100</v>
      </c>
      <c r="E229" s="7">
        <v>5500</v>
      </c>
      <c r="F229" s="7">
        <v>3100</v>
      </c>
      <c r="G229" s="7">
        <v>1700</v>
      </c>
      <c r="H229" s="7">
        <v>2600</v>
      </c>
      <c r="I229" s="7">
        <v>1500</v>
      </c>
    </row>
    <row r="230" spans="1:9">
      <c r="A230" s="4" t="s">
        <v>236</v>
      </c>
      <c r="B230" s="7">
        <v>51200</v>
      </c>
      <c r="C230" s="7">
        <v>6700</v>
      </c>
      <c r="D230" s="7">
        <v>37900</v>
      </c>
      <c r="E230" s="7">
        <v>5800</v>
      </c>
      <c r="F230" s="7">
        <v>1600</v>
      </c>
      <c r="G230" s="7" t="s">
        <v>14</v>
      </c>
      <c r="H230" s="7">
        <v>2700</v>
      </c>
      <c r="I230" s="7">
        <v>1600</v>
      </c>
    </row>
    <row r="231" spans="1:9">
      <c r="A231" s="4" t="s">
        <v>237</v>
      </c>
      <c r="B231" s="7">
        <v>56700</v>
      </c>
      <c r="C231" s="7">
        <v>6900</v>
      </c>
      <c r="D231" s="7">
        <v>44800</v>
      </c>
      <c r="E231" s="7">
        <v>6100</v>
      </c>
      <c r="F231" s="7">
        <v>900</v>
      </c>
      <c r="G231" s="7" t="s">
        <v>14</v>
      </c>
      <c r="H231" s="7">
        <v>1900</v>
      </c>
      <c r="I231" s="7" t="s">
        <v>14</v>
      </c>
    </row>
    <row r="232" spans="1:9">
      <c r="A232" s="4" t="s">
        <v>238</v>
      </c>
      <c r="B232" s="7">
        <v>56600</v>
      </c>
      <c r="C232" s="7">
        <v>5100</v>
      </c>
      <c r="D232" s="7">
        <v>46900</v>
      </c>
      <c r="E232" s="7">
        <v>4700</v>
      </c>
      <c r="F232" s="7">
        <v>700</v>
      </c>
      <c r="G232" s="7" t="s">
        <v>14</v>
      </c>
      <c r="H232" s="7">
        <v>2400</v>
      </c>
      <c r="I232" s="7">
        <v>1100</v>
      </c>
    </row>
    <row r="233" spans="1:9">
      <c r="A233" s="4" t="s">
        <v>239</v>
      </c>
      <c r="B233" s="7">
        <v>52800</v>
      </c>
      <c r="C233" s="7">
        <v>8600</v>
      </c>
      <c r="D233" s="7">
        <v>43700</v>
      </c>
      <c r="E233" s="7">
        <v>7900</v>
      </c>
      <c r="F233" s="7" t="s">
        <v>56</v>
      </c>
      <c r="G233" s="7" t="s">
        <v>56</v>
      </c>
      <c r="H233" s="7">
        <v>1800</v>
      </c>
      <c r="I233" s="7" t="s">
        <v>14</v>
      </c>
    </row>
    <row r="234" spans="1:9">
      <c r="A234" s="4" t="s">
        <v>240</v>
      </c>
      <c r="B234" s="7">
        <v>57500</v>
      </c>
      <c r="C234" s="7">
        <v>10000</v>
      </c>
      <c r="D234" s="7">
        <v>49300</v>
      </c>
      <c r="E234" s="7">
        <v>9200</v>
      </c>
      <c r="F234" s="7">
        <v>2200</v>
      </c>
      <c r="G234" s="7" t="s">
        <v>14</v>
      </c>
      <c r="H234" s="7">
        <v>3000</v>
      </c>
      <c r="I234" s="7" t="s">
        <v>14</v>
      </c>
    </row>
    <row r="235" spans="1:9">
      <c r="A235" s="4" t="s">
        <v>241</v>
      </c>
      <c r="B235" s="7">
        <v>48900</v>
      </c>
      <c r="C235" s="7">
        <v>6100</v>
      </c>
      <c r="D235" s="7">
        <v>38800</v>
      </c>
      <c r="E235" s="7">
        <v>5400</v>
      </c>
      <c r="F235" s="7">
        <v>900</v>
      </c>
      <c r="G235" s="7" t="s">
        <v>14</v>
      </c>
      <c r="H235" s="7">
        <v>1500</v>
      </c>
      <c r="I235" s="7" t="s">
        <v>14</v>
      </c>
    </row>
    <row r="236" spans="1:9">
      <c r="A236" s="4" t="s">
        <v>242</v>
      </c>
      <c r="B236" s="7">
        <v>69800</v>
      </c>
      <c r="C236" s="7">
        <v>6000</v>
      </c>
      <c r="D236" s="7">
        <v>56200</v>
      </c>
      <c r="E236" s="7">
        <v>5400</v>
      </c>
      <c r="F236" s="7">
        <v>2700</v>
      </c>
      <c r="G236" s="7">
        <v>1200</v>
      </c>
      <c r="H236" s="7">
        <v>1500</v>
      </c>
      <c r="I236" s="7">
        <v>900</v>
      </c>
    </row>
    <row r="237" spans="1:9">
      <c r="A237" s="4" t="s">
        <v>243</v>
      </c>
      <c r="B237" s="7">
        <v>63700</v>
      </c>
      <c r="C237" s="7">
        <v>9900</v>
      </c>
      <c r="D237" s="7">
        <v>51500</v>
      </c>
      <c r="E237" s="7">
        <v>8900</v>
      </c>
      <c r="F237" s="7" t="s">
        <v>56</v>
      </c>
      <c r="G237" s="7" t="s">
        <v>56</v>
      </c>
      <c r="H237" s="7">
        <v>1700</v>
      </c>
      <c r="I237" s="7" t="s">
        <v>14</v>
      </c>
    </row>
    <row r="238" spans="1:9">
      <c r="A238" s="4" t="s">
        <v>244</v>
      </c>
      <c r="B238" s="7">
        <v>55300</v>
      </c>
      <c r="C238" s="7">
        <v>10800</v>
      </c>
      <c r="D238" s="7">
        <v>40700</v>
      </c>
      <c r="E238" s="7">
        <v>9200</v>
      </c>
      <c r="F238" s="7">
        <v>2100</v>
      </c>
      <c r="G238" s="7" t="s">
        <v>14</v>
      </c>
      <c r="H238" s="7">
        <v>2700</v>
      </c>
      <c r="I238" s="7" t="s">
        <v>14</v>
      </c>
    </row>
    <row r="239" spans="1:9">
      <c r="A239" s="4" t="s">
        <v>245</v>
      </c>
      <c r="B239" s="7">
        <v>53000</v>
      </c>
      <c r="C239" s="7">
        <v>4900</v>
      </c>
      <c r="D239" s="7">
        <v>44800</v>
      </c>
      <c r="E239" s="7">
        <v>4500</v>
      </c>
      <c r="F239" s="7">
        <v>800</v>
      </c>
      <c r="G239" s="7" t="s">
        <v>14</v>
      </c>
      <c r="H239" s="7">
        <v>2100</v>
      </c>
      <c r="I239" s="7">
        <v>1000</v>
      </c>
    </row>
    <row r="240" spans="1:9">
      <c r="A240" s="4" t="s">
        <v>246</v>
      </c>
      <c r="B240" s="7">
        <v>62500</v>
      </c>
      <c r="C240" s="7">
        <v>7000</v>
      </c>
      <c r="D240" s="7">
        <v>54100</v>
      </c>
      <c r="E240" s="7">
        <v>6500</v>
      </c>
      <c r="F240" s="7">
        <v>2000</v>
      </c>
      <c r="G240" s="7" t="s">
        <v>14</v>
      </c>
      <c r="H240" s="7">
        <v>2800</v>
      </c>
      <c r="I240" s="7">
        <v>1500</v>
      </c>
    </row>
    <row r="241" spans="1:9">
      <c r="A241" s="4" t="s">
        <v>247</v>
      </c>
      <c r="B241" s="7">
        <v>62500</v>
      </c>
      <c r="C241" s="7">
        <v>10100</v>
      </c>
      <c r="D241" s="7">
        <v>52800</v>
      </c>
      <c r="E241" s="7">
        <v>9300</v>
      </c>
      <c r="F241" s="7" t="s">
        <v>56</v>
      </c>
      <c r="G241" s="7" t="s">
        <v>56</v>
      </c>
      <c r="H241" s="7">
        <v>3000</v>
      </c>
      <c r="I241" s="7" t="s">
        <v>14</v>
      </c>
    </row>
    <row r="242" spans="1:9">
      <c r="A242" s="4" t="s">
        <v>248</v>
      </c>
      <c r="B242" s="7">
        <v>51200</v>
      </c>
      <c r="C242" s="7">
        <v>9200</v>
      </c>
      <c r="D242" s="7">
        <v>37900</v>
      </c>
      <c r="E242" s="7">
        <v>7900</v>
      </c>
      <c r="F242" s="7" t="s">
        <v>56</v>
      </c>
      <c r="G242" s="7" t="s">
        <v>56</v>
      </c>
      <c r="H242" s="7">
        <v>3000</v>
      </c>
      <c r="I242" s="7" t="s">
        <v>14</v>
      </c>
    </row>
    <row r="243" spans="1:9">
      <c r="A243" s="4" t="s">
        <v>249</v>
      </c>
      <c r="B243" s="7">
        <v>53300</v>
      </c>
      <c r="C243" s="7">
        <v>8200</v>
      </c>
      <c r="D243" s="7">
        <v>45200</v>
      </c>
      <c r="E243" s="7">
        <v>7500</v>
      </c>
      <c r="F243" s="7">
        <v>1500</v>
      </c>
      <c r="G243" s="7" t="s">
        <v>14</v>
      </c>
      <c r="H243" s="7">
        <v>1200</v>
      </c>
      <c r="I243" s="7" t="s">
        <v>14</v>
      </c>
    </row>
    <row r="244" spans="1:9">
      <c r="A244" s="4" t="s">
        <v>250</v>
      </c>
      <c r="B244" s="7">
        <v>60300</v>
      </c>
      <c r="C244" s="7">
        <v>9500</v>
      </c>
      <c r="D244" s="7">
        <v>52500</v>
      </c>
      <c r="E244" s="7">
        <v>8900</v>
      </c>
      <c r="F244" s="7">
        <v>1700</v>
      </c>
      <c r="G244" s="7" t="s">
        <v>14</v>
      </c>
      <c r="H244" s="7">
        <v>1500</v>
      </c>
      <c r="I244" s="7" t="s">
        <v>14</v>
      </c>
    </row>
    <row r="245" spans="1:9">
      <c r="A245" s="4" t="s">
        <v>251</v>
      </c>
      <c r="B245" s="7">
        <v>62800</v>
      </c>
      <c r="C245" s="7">
        <v>6900</v>
      </c>
      <c r="D245" s="7">
        <v>52100</v>
      </c>
      <c r="E245" s="7">
        <v>6300</v>
      </c>
      <c r="F245" s="7">
        <v>1100</v>
      </c>
      <c r="G245" s="7" t="s">
        <v>14</v>
      </c>
      <c r="H245" s="7">
        <v>2900</v>
      </c>
      <c r="I245" s="7">
        <v>1500</v>
      </c>
    </row>
    <row r="246" spans="1:9">
      <c r="A246" s="4" t="s">
        <v>252</v>
      </c>
      <c r="B246" s="7">
        <v>57900</v>
      </c>
      <c r="C246" s="7">
        <v>5400</v>
      </c>
      <c r="D246" s="7">
        <v>47000</v>
      </c>
      <c r="E246" s="7">
        <v>4900</v>
      </c>
      <c r="F246" s="7">
        <v>800</v>
      </c>
      <c r="G246" s="7" t="s">
        <v>14</v>
      </c>
      <c r="H246" s="7">
        <v>1700</v>
      </c>
      <c r="I246" s="7">
        <v>900</v>
      </c>
    </row>
    <row r="247" spans="1:9">
      <c r="A247" s="4" t="s">
        <v>253</v>
      </c>
      <c r="B247" s="7">
        <v>61200</v>
      </c>
      <c r="C247" s="7">
        <v>11200</v>
      </c>
      <c r="D247" s="7">
        <v>50600</v>
      </c>
      <c r="E247" s="7">
        <v>10200</v>
      </c>
      <c r="F247" s="7" t="s">
        <v>56</v>
      </c>
      <c r="G247" s="7" t="s">
        <v>56</v>
      </c>
      <c r="H247" s="7">
        <v>2700</v>
      </c>
      <c r="I247" s="7" t="s">
        <v>14</v>
      </c>
    </row>
    <row r="248" spans="1:9">
      <c r="A248" s="4" t="s">
        <v>254</v>
      </c>
      <c r="B248" s="7">
        <v>56600</v>
      </c>
      <c r="C248" s="7">
        <v>10400</v>
      </c>
      <c r="D248" s="7">
        <v>45800</v>
      </c>
      <c r="E248" s="7">
        <v>9300</v>
      </c>
      <c r="F248" s="7">
        <v>1400</v>
      </c>
      <c r="G248" s="7" t="s">
        <v>14</v>
      </c>
      <c r="H248" s="7">
        <v>2500</v>
      </c>
      <c r="I248" s="7" t="s">
        <v>14</v>
      </c>
    </row>
    <row r="249" spans="1:9">
      <c r="A249" s="4" t="s">
        <v>255</v>
      </c>
      <c r="B249" s="7">
        <v>55400</v>
      </c>
      <c r="C249" s="7">
        <v>10100</v>
      </c>
      <c r="D249" s="7">
        <v>45800</v>
      </c>
      <c r="E249" s="7">
        <v>9200</v>
      </c>
      <c r="F249" s="7">
        <v>2200</v>
      </c>
      <c r="G249" s="7" t="s">
        <v>14</v>
      </c>
      <c r="H249" s="7">
        <v>2700</v>
      </c>
      <c r="I249" s="7" t="s">
        <v>14</v>
      </c>
    </row>
    <row r="250" spans="1:9">
      <c r="A250" s="4" t="s">
        <v>256</v>
      </c>
      <c r="B250" s="7">
        <v>54000</v>
      </c>
      <c r="C250" s="7">
        <v>5900</v>
      </c>
      <c r="D250" s="7">
        <v>39000</v>
      </c>
      <c r="E250" s="7">
        <v>5000</v>
      </c>
      <c r="F250" s="7">
        <v>2600</v>
      </c>
      <c r="G250" s="7">
        <v>1300</v>
      </c>
      <c r="H250" s="7">
        <v>2500</v>
      </c>
      <c r="I250" s="7">
        <v>1300</v>
      </c>
    </row>
    <row r="251" spans="1:9">
      <c r="A251" s="4" t="s">
        <v>257</v>
      </c>
      <c r="B251" s="7">
        <v>57700</v>
      </c>
      <c r="C251" s="7">
        <v>6400</v>
      </c>
      <c r="D251" s="7">
        <v>43800</v>
      </c>
      <c r="E251" s="7">
        <v>5600</v>
      </c>
      <c r="F251" s="7">
        <v>2100</v>
      </c>
      <c r="G251" s="7">
        <v>1200</v>
      </c>
      <c r="H251" s="7">
        <v>2900</v>
      </c>
      <c r="I251" s="7">
        <v>1400</v>
      </c>
    </row>
    <row r="252" spans="1:9">
      <c r="A252" s="4" t="s">
        <v>258</v>
      </c>
      <c r="B252" s="7">
        <v>57000</v>
      </c>
      <c r="C252" s="7">
        <v>6000</v>
      </c>
      <c r="D252" s="7">
        <v>43700</v>
      </c>
      <c r="E252" s="7">
        <v>5200</v>
      </c>
      <c r="F252" s="7">
        <v>1600</v>
      </c>
      <c r="G252" s="7" t="s">
        <v>14</v>
      </c>
      <c r="H252" s="7">
        <v>2800</v>
      </c>
      <c r="I252" s="7">
        <v>1300</v>
      </c>
    </row>
    <row r="253" spans="1:9">
      <c r="A253" s="4" t="s">
        <v>259</v>
      </c>
      <c r="B253" s="7">
        <v>47900</v>
      </c>
      <c r="C253" s="7">
        <v>9600</v>
      </c>
      <c r="D253" s="7">
        <v>37600</v>
      </c>
      <c r="E253" s="7">
        <v>8500</v>
      </c>
      <c r="F253" s="7">
        <v>1700</v>
      </c>
      <c r="G253" s="7" t="s">
        <v>14</v>
      </c>
      <c r="H253" s="7">
        <v>2700</v>
      </c>
      <c r="I253" s="7" t="s">
        <v>14</v>
      </c>
    </row>
    <row r="254" spans="1:9">
      <c r="A254" s="4" t="s">
        <v>260</v>
      </c>
      <c r="B254" s="7">
        <v>50100</v>
      </c>
      <c r="C254" s="7">
        <v>6600</v>
      </c>
      <c r="D254" s="7">
        <v>38100</v>
      </c>
      <c r="E254" s="7">
        <v>5700</v>
      </c>
      <c r="F254" s="7" t="s">
        <v>56</v>
      </c>
      <c r="G254" s="7" t="s">
        <v>56</v>
      </c>
      <c r="H254" s="7">
        <v>1400</v>
      </c>
      <c r="I254" s="7" t="s">
        <v>14</v>
      </c>
    </row>
    <row r="255" spans="1:9">
      <c r="A255" s="4" t="s">
        <v>261</v>
      </c>
      <c r="B255" s="7">
        <v>52100</v>
      </c>
      <c r="C255" s="7">
        <v>8400</v>
      </c>
      <c r="D255" s="7">
        <v>42600</v>
      </c>
      <c r="E255" s="7">
        <v>7600</v>
      </c>
      <c r="F255" s="7" t="s">
        <v>56</v>
      </c>
      <c r="G255" s="7" t="s">
        <v>56</v>
      </c>
      <c r="H255" s="7" t="s">
        <v>56</v>
      </c>
      <c r="I255" s="7" t="s">
        <v>56</v>
      </c>
    </row>
    <row r="256" spans="1:9">
      <c r="A256" s="4" t="s">
        <v>262</v>
      </c>
      <c r="B256" s="7">
        <v>62000</v>
      </c>
      <c r="C256" s="7">
        <v>10600</v>
      </c>
      <c r="D256" s="7">
        <v>52000</v>
      </c>
      <c r="E256" s="7">
        <v>9700</v>
      </c>
      <c r="F256" s="7">
        <v>1400</v>
      </c>
      <c r="G256" s="7" t="s">
        <v>14</v>
      </c>
      <c r="H256" s="7">
        <v>1600</v>
      </c>
      <c r="I256" s="7" t="s">
        <v>14</v>
      </c>
    </row>
    <row r="257" spans="1:9">
      <c r="A257" s="4" t="s">
        <v>263</v>
      </c>
      <c r="B257" s="7">
        <v>58100</v>
      </c>
      <c r="C257" s="7">
        <v>10100</v>
      </c>
      <c r="D257" s="7">
        <v>49000</v>
      </c>
      <c r="E257" s="7">
        <v>9300</v>
      </c>
      <c r="F257" s="7">
        <v>1800</v>
      </c>
      <c r="G257" s="7" t="s">
        <v>14</v>
      </c>
      <c r="H257" s="7">
        <v>1300</v>
      </c>
      <c r="I257" s="7" t="s">
        <v>14</v>
      </c>
    </row>
    <row r="258" spans="1:9">
      <c r="A258" s="4" t="s">
        <v>264</v>
      </c>
      <c r="B258" s="7">
        <v>63000</v>
      </c>
      <c r="C258" s="7">
        <v>5400</v>
      </c>
      <c r="D258" s="7">
        <v>49400</v>
      </c>
      <c r="E258" s="7">
        <v>4800</v>
      </c>
      <c r="F258" s="7">
        <v>2200</v>
      </c>
      <c r="G258" s="7">
        <v>1000</v>
      </c>
      <c r="H258" s="7">
        <v>3200</v>
      </c>
      <c r="I258" s="7">
        <v>1200</v>
      </c>
    </row>
    <row r="259" spans="1:9">
      <c r="A259" s="4" t="s">
        <v>265</v>
      </c>
      <c r="B259" s="7">
        <v>54900</v>
      </c>
      <c r="C259" s="7">
        <v>5200</v>
      </c>
      <c r="D259" s="7">
        <v>43700</v>
      </c>
      <c r="E259" s="7">
        <v>4700</v>
      </c>
      <c r="F259" s="7">
        <v>1500</v>
      </c>
      <c r="G259" s="7">
        <v>900</v>
      </c>
      <c r="H259" s="7">
        <v>2000</v>
      </c>
      <c r="I259" s="7">
        <v>1000</v>
      </c>
    </row>
    <row r="260" spans="1:9">
      <c r="A260" s="4" t="s">
        <v>266</v>
      </c>
      <c r="B260" s="7">
        <v>53800</v>
      </c>
      <c r="C260" s="7">
        <v>6200</v>
      </c>
      <c r="D260" s="7">
        <v>37300</v>
      </c>
      <c r="E260" s="7">
        <v>5100</v>
      </c>
      <c r="F260" s="7">
        <v>2900</v>
      </c>
      <c r="G260" s="7">
        <v>1400</v>
      </c>
      <c r="H260" s="7">
        <v>3600</v>
      </c>
      <c r="I260" s="7">
        <v>1600</v>
      </c>
    </row>
    <row r="261" spans="1:9">
      <c r="A261" s="4" t="s">
        <v>267</v>
      </c>
      <c r="B261" s="7">
        <v>65700</v>
      </c>
      <c r="C261" s="7">
        <v>7000</v>
      </c>
      <c r="D261" s="7">
        <v>44900</v>
      </c>
      <c r="E261" s="7">
        <v>5800</v>
      </c>
      <c r="F261" s="7">
        <v>3300</v>
      </c>
      <c r="G261" s="7">
        <v>1600</v>
      </c>
      <c r="H261" s="7">
        <v>4800</v>
      </c>
      <c r="I261" s="7">
        <v>1900</v>
      </c>
    </row>
    <row r="262" spans="1:9">
      <c r="A262" s="4" t="s">
        <v>268</v>
      </c>
      <c r="B262" s="7">
        <v>63300</v>
      </c>
      <c r="C262" s="7">
        <v>7200</v>
      </c>
      <c r="D262" s="7">
        <v>47200</v>
      </c>
      <c r="E262" s="7">
        <v>6200</v>
      </c>
      <c r="F262" s="7">
        <v>2000</v>
      </c>
      <c r="G262" s="7" t="s">
        <v>14</v>
      </c>
      <c r="H262" s="7">
        <v>1800</v>
      </c>
      <c r="I262" s="7" t="s">
        <v>14</v>
      </c>
    </row>
    <row r="263" spans="1:9">
      <c r="A263" s="4" t="s">
        <v>269</v>
      </c>
      <c r="B263" s="7">
        <v>63100</v>
      </c>
      <c r="C263" s="7">
        <v>9300</v>
      </c>
      <c r="D263" s="7">
        <v>50000</v>
      </c>
      <c r="E263" s="7">
        <v>8300</v>
      </c>
      <c r="F263" s="7">
        <v>2900</v>
      </c>
      <c r="G263" s="7" t="s">
        <v>14</v>
      </c>
      <c r="H263" s="7">
        <v>1700</v>
      </c>
      <c r="I263" s="7" t="s">
        <v>14</v>
      </c>
    </row>
    <row r="264" spans="1:9">
      <c r="A264" s="4" t="s">
        <v>270</v>
      </c>
      <c r="B264" s="7">
        <v>59600</v>
      </c>
      <c r="C264" s="7">
        <v>7000</v>
      </c>
      <c r="D264" s="7">
        <v>43400</v>
      </c>
      <c r="E264" s="7">
        <v>6000</v>
      </c>
      <c r="F264" s="7">
        <v>2600</v>
      </c>
      <c r="G264" s="7">
        <v>1500</v>
      </c>
      <c r="H264" s="7">
        <v>2200</v>
      </c>
      <c r="I264" s="7">
        <v>1300</v>
      </c>
    </row>
    <row r="265" spans="1:9">
      <c r="A265" s="4" t="s">
        <v>271</v>
      </c>
      <c r="B265" s="7">
        <v>56200</v>
      </c>
      <c r="C265" s="7">
        <v>6800</v>
      </c>
      <c r="D265" s="7">
        <v>44100</v>
      </c>
      <c r="E265" s="7">
        <v>6000</v>
      </c>
      <c r="F265" s="7">
        <v>3000</v>
      </c>
      <c r="G265" s="7">
        <v>1600</v>
      </c>
      <c r="H265" s="7">
        <v>1900</v>
      </c>
      <c r="I265" s="7" t="s">
        <v>14</v>
      </c>
    </row>
    <row r="266" spans="1:9">
      <c r="A266" s="4" t="s">
        <v>272</v>
      </c>
      <c r="B266" s="7">
        <v>50400</v>
      </c>
      <c r="C266" s="7">
        <v>8600</v>
      </c>
      <c r="D266" s="7">
        <v>38500</v>
      </c>
      <c r="E266" s="7">
        <v>7500</v>
      </c>
      <c r="F266" s="7">
        <v>1800</v>
      </c>
      <c r="G266" s="7" t="s">
        <v>14</v>
      </c>
      <c r="H266" s="7">
        <v>3700</v>
      </c>
      <c r="I266" s="7" t="s">
        <v>14</v>
      </c>
    </row>
    <row r="267" spans="1:9">
      <c r="A267" s="4" t="s">
        <v>273</v>
      </c>
      <c r="B267" s="7">
        <v>61500</v>
      </c>
      <c r="C267" s="7">
        <v>6300</v>
      </c>
      <c r="D267" s="7">
        <v>44500</v>
      </c>
      <c r="E267" s="7">
        <v>5300</v>
      </c>
      <c r="F267" s="7">
        <v>3300</v>
      </c>
      <c r="G267" s="7">
        <v>1500</v>
      </c>
      <c r="H267" s="7">
        <v>2100</v>
      </c>
      <c r="I267" s="7">
        <v>1200</v>
      </c>
    </row>
    <row r="268" spans="1:9">
      <c r="A268" s="4" t="s">
        <v>274</v>
      </c>
      <c r="B268" s="7">
        <v>58100</v>
      </c>
      <c r="C268" s="7">
        <v>6200</v>
      </c>
      <c r="D268" s="7">
        <v>40900</v>
      </c>
      <c r="E268" s="7">
        <v>5200</v>
      </c>
      <c r="F268" s="7">
        <v>2200</v>
      </c>
      <c r="G268" s="7">
        <v>1200</v>
      </c>
      <c r="H268" s="7">
        <v>4100</v>
      </c>
      <c r="I268" s="7">
        <v>1600</v>
      </c>
    </row>
    <row r="269" spans="1:9">
      <c r="A269" s="4" t="s">
        <v>275</v>
      </c>
      <c r="B269" s="7">
        <v>54700</v>
      </c>
      <c r="C269" s="7">
        <v>5800</v>
      </c>
      <c r="D269" s="7">
        <v>40400</v>
      </c>
      <c r="E269" s="7">
        <v>5000</v>
      </c>
      <c r="F269" s="7">
        <v>2800</v>
      </c>
      <c r="G269" s="7">
        <v>1300</v>
      </c>
      <c r="H269" s="7">
        <v>1300</v>
      </c>
      <c r="I269" s="7" t="s">
        <v>14</v>
      </c>
    </row>
    <row r="270" spans="1:9">
      <c r="A270" s="4" t="s">
        <v>276</v>
      </c>
      <c r="B270" s="7">
        <v>66800</v>
      </c>
      <c r="C270" s="7">
        <v>9100</v>
      </c>
      <c r="D270" s="7">
        <v>55300</v>
      </c>
      <c r="E270" s="7">
        <v>8300</v>
      </c>
      <c r="F270" s="7" t="s">
        <v>56</v>
      </c>
      <c r="G270" s="7" t="s">
        <v>56</v>
      </c>
      <c r="H270" s="7">
        <v>1900</v>
      </c>
      <c r="I270" s="7" t="s">
        <v>14</v>
      </c>
    </row>
    <row r="271" spans="1:9">
      <c r="A271" s="4" t="s">
        <v>277</v>
      </c>
      <c r="B271" s="7">
        <v>57500</v>
      </c>
      <c r="C271" s="7">
        <v>9200</v>
      </c>
      <c r="D271" s="7">
        <v>43700</v>
      </c>
      <c r="E271" s="7">
        <v>8000</v>
      </c>
      <c r="F271" s="7">
        <v>1000</v>
      </c>
      <c r="G271" s="7" t="s">
        <v>14</v>
      </c>
      <c r="H271" s="7">
        <v>2800</v>
      </c>
      <c r="I271" s="7" t="s">
        <v>14</v>
      </c>
    </row>
    <row r="272" spans="1:9">
      <c r="A272" s="4" t="s">
        <v>278</v>
      </c>
      <c r="B272" s="7">
        <v>56700</v>
      </c>
      <c r="C272" s="7">
        <v>10600</v>
      </c>
      <c r="D272" s="7">
        <v>45800</v>
      </c>
      <c r="E272" s="7">
        <v>9500</v>
      </c>
      <c r="F272" s="7">
        <v>1600</v>
      </c>
      <c r="G272" s="7" t="s">
        <v>14</v>
      </c>
      <c r="H272" s="7">
        <v>3700</v>
      </c>
      <c r="I272" s="7" t="s">
        <v>14</v>
      </c>
    </row>
    <row r="273" spans="1:9">
      <c r="A273" s="4" t="s">
        <v>279</v>
      </c>
      <c r="B273" s="7">
        <v>67100</v>
      </c>
      <c r="C273" s="7">
        <v>9500</v>
      </c>
      <c r="D273" s="7">
        <v>53700</v>
      </c>
      <c r="E273" s="7">
        <v>8500</v>
      </c>
      <c r="F273" s="7">
        <v>2500</v>
      </c>
      <c r="G273" s="7" t="s">
        <v>14</v>
      </c>
      <c r="H273" s="7">
        <v>2200</v>
      </c>
      <c r="I273" s="7" t="s">
        <v>14</v>
      </c>
    </row>
    <row r="274" spans="1:9">
      <c r="A274" s="4" t="s">
        <v>280</v>
      </c>
      <c r="B274" s="7">
        <v>56700</v>
      </c>
      <c r="C274" s="7">
        <v>10500</v>
      </c>
      <c r="D274" s="7">
        <v>46600</v>
      </c>
      <c r="E274" s="7">
        <v>9500</v>
      </c>
      <c r="F274" s="7">
        <v>2200</v>
      </c>
      <c r="G274" s="7" t="s">
        <v>14</v>
      </c>
      <c r="H274" s="7">
        <v>2200</v>
      </c>
      <c r="I274" s="7" t="s">
        <v>14</v>
      </c>
    </row>
    <row r="275" spans="1:9">
      <c r="A275" s="4" t="s">
        <v>281</v>
      </c>
      <c r="B275" s="7">
        <v>57500</v>
      </c>
      <c r="C275" s="7">
        <v>11400</v>
      </c>
      <c r="D275" s="7">
        <v>43400</v>
      </c>
      <c r="E275" s="7">
        <v>9900</v>
      </c>
      <c r="F275" s="7" t="s">
        <v>56</v>
      </c>
      <c r="G275" s="7" t="s">
        <v>56</v>
      </c>
      <c r="H275" s="7">
        <v>1900</v>
      </c>
      <c r="I275" s="7" t="s">
        <v>14</v>
      </c>
    </row>
    <row r="276" spans="1:9">
      <c r="A276" s="4" t="s">
        <v>282</v>
      </c>
      <c r="B276" s="7">
        <v>52200</v>
      </c>
      <c r="C276" s="7">
        <v>9800</v>
      </c>
      <c r="D276" s="7">
        <v>42300</v>
      </c>
      <c r="E276" s="7">
        <v>8800</v>
      </c>
      <c r="F276" s="7">
        <v>2800</v>
      </c>
      <c r="G276" s="7" t="s">
        <v>14</v>
      </c>
      <c r="H276" s="7" t="s">
        <v>56</v>
      </c>
      <c r="I276" s="7" t="s">
        <v>56</v>
      </c>
    </row>
    <row r="277" spans="1:9">
      <c r="A277" s="4" t="s">
        <v>283</v>
      </c>
      <c r="B277" s="7">
        <v>65400</v>
      </c>
      <c r="C277" s="7">
        <v>11700</v>
      </c>
      <c r="D277" s="7">
        <v>52500</v>
      </c>
      <c r="E277" s="7">
        <v>10500</v>
      </c>
      <c r="F277" s="7">
        <v>1900</v>
      </c>
      <c r="G277" s="7" t="s">
        <v>14</v>
      </c>
      <c r="H277" s="7">
        <v>1900</v>
      </c>
      <c r="I277" s="7" t="s">
        <v>14</v>
      </c>
    </row>
    <row r="278" spans="1:9">
      <c r="A278" s="4" t="s">
        <v>284</v>
      </c>
      <c r="B278" s="7">
        <v>68200</v>
      </c>
      <c r="C278" s="7">
        <v>10700</v>
      </c>
      <c r="D278" s="7">
        <v>55500</v>
      </c>
      <c r="E278" s="7">
        <v>9600</v>
      </c>
      <c r="F278" s="7" t="s">
        <v>56</v>
      </c>
      <c r="G278" s="7" t="s">
        <v>56</v>
      </c>
      <c r="H278" s="7">
        <v>2600</v>
      </c>
      <c r="I278" s="7" t="s">
        <v>14</v>
      </c>
    </row>
    <row r="279" spans="1:9">
      <c r="A279" s="4" t="s">
        <v>285</v>
      </c>
      <c r="B279" s="7">
        <v>77300</v>
      </c>
      <c r="C279" s="7">
        <v>11300</v>
      </c>
      <c r="D279" s="7">
        <v>63000</v>
      </c>
      <c r="E279" s="7">
        <v>10200</v>
      </c>
      <c r="F279" s="7">
        <v>1100</v>
      </c>
      <c r="G279" s="7" t="s">
        <v>14</v>
      </c>
      <c r="H279" s="7">
        <v>3400</v>
      </c>
      <c r="I279" s="7" t="s">
        <v>14</v>
      </c>
    </row>
    <row r="280" spans="1:9">
      <c r="A280" s="4" t="s">
        <v>286</v>
      </c>
      <c r="B280" s="7">
        <v>54100</v>
      </c>
      <c r="C280" s="7">
        <v>11100</v>
      </c>
      <c r="D280" s="7">
        <v>45400</v>
      </c>
      <c r="E280" s="7">
        <v>10200</v>
      </c>
      <c r="F280" s="7" t="s">
        <v>56</v>
      </c>
      <c r="G280" s="7" t="s">
        <v>56</v>
      </c>
      <c r="H280" s="7" t="s">
        <v>56</v>
      </c>
      <c r="I280" s="7" t="s">
        <v>56</v>
      </c>
    </row>
    <row r="281" spans="1:9">
      <c r="A281" s="4" t="s">
        <v>287</v>
      </c>
      <c r="B281" s="7">
        <v>60600</v>
      </c>
      <c r="C281" s="7">
        <v>10000</v>
      </c>
      <c r="D281" s="7">
        <v>49700</v>
      </c>
      <c r="E281" s="7">
        <v>9000</v>
      </c>
      <c r="F281" s="7">
        <v>1500</v>
      </c>
      <c r="G281" s="7" t="s">
        <v>14</v>
      </c>
      <c r="H281" s="7">
        <v>1900</v>
      </c>
      <c r="I281" s="7" t="s">
        <v>14</v>
      </c>
    </row>
    <row r="282" spans="1:9">
      <c r="A282" s="4" t="s">
        <v>288</v>
      </c>
      <c r="B282" s="7">
        <v>64300</v>
      </c>
      <c r="C282" s="7">
        <v>11600</v>
      </c>
      <c r="D282" s="7">
        <v>49400</v>
      </c>
      <c r="E282" s="7">
        <v>10200</v>
      </c>
      <c r="F282" s="7" t="s">
        <v>56</v>
      </c>
      <c r="G282" s="7" t="s">
        <v>56</v>
      </c>
      <c r="H282" s="7">
        <v>3700</v>
      </c>
      <c r="I282" s="7" t="s">
        <v>14</v>
      </c>
    </row>
    <row r="283" spans="1:9">
      <c r="A283" s="4" t="s">
        <v>289</v>
      </c>
      <c r="B283" s="7">
        <v>40600</v>
      </c>
      <c r="C283" s="7">
        <v>8600</v>
      </c>
      <c r="D283" s="7">
        <v>29100</v>
      </c>
      <c r="E283" s="7">
        <v>7300</v>
      </c>
      <c r="F283" s="7" t="s">
        <v>56</v>
      </c>
      <c r="G283" s="7" t="s">
        <v>56</v>
      </c>
      <c r="H283" s="7">
        <v>3100</v>
      </c>
      <c r="I283" s="7" t="s">
        <v>14</v>
      </c>
    </row>
    <row r="284" spans="1:9">
      <c r="A284" s="4" t="s">
        <v>290</v>
      </c>
      <c r="B284" s="7">
        <v>89100</v>
      </c>
      <c r="C284" s="7">
        <v>12100</v>
      </c>
      <c r="D284" s="7">
        <v>70100</v>
      </c>
      <c r="E284" s="7">
        <v>10700</v>
      </c>
      <c r="F284" s="7">
        <v>1100</v>
      </c>
      <c r="G284" s="7" t="s">
        <v>14</v>
      </c>
      <c r="H284" s="7">
        <v>4700</v>
      </c>
      <c r="I284" s="7">
        <v>2800</v>
      </c>
    </row>
    <row r="285" spans="1:9">
      <c r="A285" s="4" t="s">
        <v>291</v>
      </c>
      <c r="B285" s="7">
        <v>62200</v>
      </c>
      <c r="C285" s="7">
        <v>11400</v>
      </c>
      <c r="D285" s="7">
        <v>51500</v>
      </c>
      <c r="E285" s="7">
        <v>10400</v>
      </c>
      <c r="F285" s="7" t="s">
        <v>56</v>
      </c>
      <c r="G285" s="7" t="s">
        <v>56</v>
      </c>
      <c r="H285" s="7">
        <v>1700</v>
      </c>
      <c r="I285" s="7" t="s">
        <v>14</v>
      </c>
    </row>
    <row r="286" spans="1:9">
      <c r="A286" s="4" t="s">
        <v>292</v>
      </c>
      <c r="B286" s="7">
        <v>58500</v>
      </c>
      <c r="C286" s="7">
        <v>11200</v>
      </c>
      <c r="D286" s="7">
        <v>43600</v>
      </c>
      <c r="E286" s="7">
        <v>9600</v>
      </c>
      <c r="F286" s="7">
        <v>1300</v>
      </c>
      <c r="G286" s="7" t="s">
        <v>14</v>
      </c>
      <c r="H286" s="7">
        <v>5400</v>
      </c>
      <c r="I286" s="7">
        <v>3400</v>
      </c>
    </row>
    <row r="287" spans="1:9">
      <c r="A287" s="4" t="s">
        <v>293</v>
      </c>
      <c r="B287" s="7">
        <v>60400</v>
      </c>
      <c r="C287" s="7">
        <v>10100</v>
      </c>
      <c r="D287" s="7">
        <v>47300</v>
      </c>
      <c r="E287" s="7">
        <v>9000</v>
      </c>
      <c r="F287" s="7">
        <v>2900</v>
      </c>
      <c r="G287" s="7" t="s">
        <v>14</v>
      </c>
      <c r="H287" s="7">
        <v>2400</v>
      </c>
      <c r="I287" s="7" t="s">
        <v>14</v>
      </c>
    </row>
    <row r="288" spans="1:9">
      <c r="A288" s="4" t="s">
        <v>294</v>
      </c>
      <c r="B288" s="7">
        <v>58200</v>
      </c>
      <c r="C288" s="7">
        <v>10000</v>
      </c>
      <c r="D288" s="7">
        <v>45500</v>
      </c>
      <c r="E288" s="7">
        <v>8800</v>
      </c>
      <c r="F288" s="7" t="s">
        <v>56</v>
      </c>
      <c r="G288" s="7" t="s">
        <v>56</v>
      </c>
      <c r="H288" s="7">
        <v>3400</v>
      </c>
      <c r="I288" s="7" t="s">
        <v>14</v>
      </c>
    </row>
    <row r="289" spans="1:9">
      <c r="A289" s="4" t="s">
        <v>295</v>
      </c>
      <c r="B289" s="7">
        <v>67200</v>
      </c>
      <c r="C289" s="7">
        <v>11400</v>
      </c>
      <c r="D289" s="7">
        <v>55500</v>
      </c>
      <c r="E289" s="7">
        <v>10400</v>
      </c>
      <c r="F289" s="7">
        <v>2100</v>
      </c>
      <c r="G289" s="7" t="s">
        <v>14</v>
      </c>
      <c r="H289" s="7">
        <v>2900</v>
      </c>
      <c r="I289" s="7" t="s">
        <v>14</v>
      </c>
    </row>
    <row r="290" spans="1:9">
      <c r="A290" s="4" t="s">
        <v>296</v>
      </c>
      <c r="B290" s="7">
        <v>68500</v>
      </c>
      <c r="C290" s="7">
        <v>10700</v>
      </c>
      <c r="D290" s="7">
        <v>52600</v>
      </c>
      <c r="E290" s="7">
        <v>9400</v>
      </c>
      <c r="F290" s="7">
        <v>1700</v>
      </c>
      <c r="G290" s="7" t="s">
        <v>14</v>
      </c>
      <c r="H290" s="7">
        <v>4400</v>
      </c>
      <c r="I290" s="7" t="s">
        <v>14</v>
      </c>
    </row>
    <row r="291" spans="1:9">
      <c r="A291" s="4" t="s">
        <v>297</v>
      </c>
      <c r="B291" s="7">
        <v>64000</v>
      </c>
      <c r="C291" s="7">
        <v>14000</v>
      </c>
      <c r="D291" s="7">
        <v>49800</v>
      </c>
      <c r="E291" s="7">
        <v>12400</v>
      </c>
      <c r="F291" s="7" t="s">
        <v>56</v>
      </c>
      <c r="G291" s="7" t="s">
        <v>56</v>
      </c>
      <c r="H291" s="7">
        <v>4800</v>
      </c>
      <c r="I291" s="7" t="s">
        <v>14</v>
      </c>
    </row>
    <row r="292" spans="1:9">
      <c r="A292" s="4" t="s">
        <v>298</v>
      </c>
      <c r="B292" s="7">
        <v>62700</v>
      </c>
      <c r="C292" s="7">
        <v>10800</v>
      </c>
      <c r="D292" s="7">
        <v>48000</v>
      </c>
      <c r="E292" s="7">
        <v>9500</v>
      </c>
      <c r="F292" s="7">
        <v>1600</v>
      </c>
      <c r="G292" s="7" t="s">
        <v>14</v>
      </c>
      <c r="H292" s="7" t="s">
        <v>56</v>
      </c>
      <c r="I292" s="7" t="s">
        <v>56</v>
      </c>
    </row>
    <row r="293" spans="1:9">
      <c r="A293" s="4" t="s">
        <v>299</v>
      </c>
      <c r="B293" s="7">
        <v>65400</v>
      </c>
      <c r="C293" s="7">
        <v>10700</v>
      </c>
      <c r="D293" s="7">
        <v>52600</v>
      </c>
      <c r="E293" s="7">
        <v>9600</v>
      </c>
      <c r="F293" s="7">
        <v>1900</v>
      </c>
      <c r="G293" s="7" t="s">
        <v>14</v>
      </c>
      <c r="H293" s="7">
        <v>2200</v>
      </c>
      <c r="I293" s="7" t="s">
        <v>14</v>
      </c>
    </row>
    <row r="294" spans="1:9">
      <c r="A294" s="4" t="s">
        <v>300</v>
      </c>
      <c r="B294" s="7">
        <v>69300</v>
      </c>
      <c r="C294" s="7">
        <v>10800</v>
      </c>
      <c r="D294" s="7">
        <v>56300</v>
      </c>
      <c r="E294" s="7">
        <v>9800</v>
      </c>
      <c r="F294" s="7">
        <v>2400</v>
      </c>
      <c r="G294" s="7" t="s">
        <v>14</v>
      </c>
      <c r="H294" s="7">
        <v>2000</v>
      </c>
      <c r="I294" s="7" t="s">
        <v>14</v>
      </c>
    </row>
    <row r="295" spans="1:9">
      <c r="A295" s="4" t="s">
        <v>301</v>
      </c>
      <c r="B295" s="7">
        <v>65600</v>
      </c>
      <c r="C295" s="7">
        <v>5400</v>
      </c>
      <c r="D295" s="7">
        <v>49200</v>
      </c>
      <c r="E295" s="7">
        <v>4700</v>
      </c>
      <c r="F295" s="7">
        <v>2000</v>
      </c>
      <c r="G295" s="7">
        <v>900</v>
      </c>
      <c r="H295" s="7">
        <v>1600</v>
      </c>
      <c r="I295" s="7">
        <v>800</v>
      </c>
    </row>
    <row r="296" spans="1:9">
      <c r="A296" s="4" t="s">
        <v>302</v>
      </c>
      <c r="B296" s="7">
        <v>77200</v>
      </c>
      <c r="C296" s="7">
        <v>6000</v>
      </c>
      <c r="D296" s="7">
        <v>57200</v>
      </c>
      <c r="E296" s="7">
        <v>5200</v>
      </c>
      <c r="F296" s="7">
        <v>3000</v>
      </c>
      <c r="G296" s="7">
        <v>1200</v>
      </c>
      <c r="H296" s="7">
        <v>3600</v>
      </c>
      <c r="I296" s="7">
        <v>1300</v>
      </c>
    </row>
    <row r="297" spans="1:9">
      <c r="A297" s="4" t="s">
        <v>303</v>
      </c>
      <c r="B297" s="7">
        <v>57000</v>
      </c>
      <c r="C297" s="7">
        <v>10300</v>
      </c>
      <c r="D297" s="7">
        <v>47600</v>
      </c>
      <c r="E297" s="7">
        <v>9400</v>
      </c>
      <c r="F297" s="7" t="s">
        <v>56</v>
      </c>
      <c r="G297" s="7" t="s">
        <v>56</v>
      </c>
      <c r="H297" s="7">
        <v>2000</v>
      </c>
      <c r="I297" s="7" t="s">
        <v>14</v>
      </c>
    </row>
    <row r="298" spans="1:9">
      <c r="A298" s="4" t="s">
        <v>304</v>
      </c>
      <c r="B298" s="7">
        <v>70800</v>
      </c>
      <c r="C298" s="7">
        <v>9600</v>
      </c>
      <c r="D298" s="7">
        <v>59200</v>
      </c>
      <c r="E298" s="7">
        <v>8800</v>
      </c>
      <c r="F298" s="7" t="s">
        <v>56</v>
      </c>
      <c r="G298" s="7" t="s">
        <v>56</v>
      </c>
      <c r="H298" s="7">
        <v>1800</v>
      </c>
      <c r="I298" s="7" t="s">
        <v>14</v>
      </c>
    </row>
    <row r="299" spans="1:9">
      <c r="A299" s="4" t="s">
        <v>305</v>
      </c>
      <c r="B299" s="7">
        <v>66500</v>
      </c>
      <c r="C299" s="7">
        <v>10900</v>
      </c>
      <c r="D299" s="7">
        <v>54400</v>
      </c>
      <c r="E299" s="7">
        <v>9900</v>
      </c>
      <c r="F299" s="7" t="s">
        <v>56</v>
      </c>
      <c r="G299" s="7" t="s">
        <v>56</v>
      </c>
      <c r="H299" s="7">
        <v>4100</v>
      </c>
      <c r="I299" s="7" t="s">
        <v>14</v>
      </c>
    </row>
    <row r="300" spans="1:9">
      <c r="A300" s="4" t="s">
        <v>306</v>
      </c>
      <c r="B300" s="7">
        <v>71000</v>
      </c>
      <c r="C300" s="7">
        <v>9600</v>
      </c>
      <c r="D300" s="7">
        <v>55800</v>
      </c>
      <c r="E300" s="7">
        <v>8500</v>
      </c>
      <c r="F300" s="7" t="s">
        <v>56</v>
      </c>
      <c r="G300" s="7" t="s">
        <v>56</v>
      </c>
      <c r="H300" s="7">
        <v>2300</v>
      </c>
      <c r="I300" s="7" t="s">
        <v>14</v>
      </c>
    </row>
    <row r="301" spans="1:9">
      <c r="A301" s="4" t="s">
        <v>307</v>
      </c>
      <c r="B301" s="7">
        <v>72300</v>
      </c>
      <c r="C301" s="7">
        <v>11700</v>
      </c>
      <c r="D301" s="7">
        <v>58200</v>
      </c>
      <c r="E301" s="7">
        <v>10500</v>
      </c>
      <c r="F301" s="7">
        <v>2100</v>
      </c>
      <c r="G301" s="7" t="s">
        <v>14</v>
      </c>
      <c r="H301" s="7">
        <v>5400</v>
      </c>
      <c r="I301" s="7">
        <v>3200</v>
      </c>
    </row>
    <row r="302" spans="1:9">
      <c r="A302" s="4" t="s">
        <v>308</v>
      </c>
      <c r="B302" s="7">
        <v>64100</v>
      </c>
      <c r="C302" s="7">
        <v>10100</v>
      </c>
      <c r="D302" s="7">
        <v>49600</v>
      </c>
      <c r="E302" s="7">
        <v>8900</v>
      </c>
      <c r="F302" s="7">
        <v>1500</v>
      </c>
      <c r="G302" s="7" t="s">
        <v>14</v>
      </c>
      <c r="H302" s="7">
        <v>1600</v>
      </c>
      <c r="I302" s="7" t="s">
        <v>14</v>
      </c>
    </row>
    <row r="303" spans="1:9">
      <c r="A303" s="4" t="s">
        <v>309</v>
      </c>
      <c r="B303" s="7">
        <v>43800</v>
      </c>
      <c r="C303" s="7">
        <v>9200</v>
      </c>
      <c r="D303" s="7">
        <v>33500</v>
      </c>
      <c r="E303" s="7">
        <v>8000</v>
      </c>
      <c r="F303" s="7" t="s">
        <v>56</v>
      </c>
      <c r="G303" s="7" t="s">
        <v>56</v>
      </c>
      <c r="H303" s="7" t="s">
        <v>56</v>
      </c>
      <c r="I303" s="7" t="s">
        <v>56</v>
      </c>
    </row>
    <row r="304" spans="1:9">
      <c r="A304" s="4" t="s">
        <v>310</v>
      </c>
      <c r="B304" s="7">
        <v>95600</v>
      </c>
      <c r="C304" s="7">
        <v>8900</v>
      </c>
      <c r="D304" s="7">
        <v>79100</v>
      </c>
      <c r="E304" s="7">
        <v>8100</v>
      </c>
      <c r="F304" s="7">
        <v>3300</v>
      </c>
      <c r="G304" s="7">
        <v>1700</v>
      </c>
      <c r="H304" s="7">
        <v>3500</v>
      </c>
      <c r="I304" s="7">
        <v>1700</v>
      </c>
    </row>
    <row r="305" spans="1:9">
      <c r="A305" s="4" t="s">
        <v>311</v>
      </c>
      <c r="B305" s="7">
        <v>53400</v>
      </c>
      <c r="C305" s="7">
        <v>9200</v>
      </c>
      <c r="D305" s="7">
        <v>40000</v>
      </c>
      <c r="E305" s="7">
        <v>8000</v>
      </c>
      <c r="F305" s="7" t="s">
        <v>56</v>
      </c>
      <c r="G305" s="7" t="s">
        <v>56</v>
      </c>
      <c r="H305" s="7">
        <v>1300</v>
      </c>
      <c r="I305" s="7" t="s">
        <v>14</v>
      </c>
    </row>
    <row r="306" spans="1:9">
      <c r="A306" s="4" t="s">
        <v>312</v>
      </c>
      <c r="B306" s="7">
        <v>61300</v>
      </c>
      <c r="C306" s="7">
        <v>10700</v>
      </c>
      <c r="D306" s="7">
        <v>51000</v>
      </c>
      <c r="E306" s="7">
        <v>9800</v>
      </c>
      <c r="F306" s="7">
        <v>2200</v>
      </c>
      <c r="G306" s="7" t="s">
        <v>14</v>
      </c>
      <c r="H306" s="7">
        <v>2900</v>
      </c>
      <c r="I306" s="7" t="s">
        <v>14</v>
      </c>
    </row>
    <row r="307" spans="1:9">
      <c r="A307" s="4" t="s">
        <v>313</v>
      </c>
      <c r="B307" s="7">
        <v>69000</v>
      </c>
      <c r="C307" s="7">
        <v>11200</v>
      </c>
      <c r="D307" s="7">
        <v>54800</v>
      </c>
      <c r="E307" s="7">
        <v>9900</v>
      </c>
      <c r="F307" s="7">
        <v>3700</v>
      </c>
      <c r="G307" s="7" t="s">
        <v>14</v>
      </c>
      <c r="H307" s="7">
        <v>2700</v>
      </c>
      <c r="I307" s="7" t="s">
        <v>14</v>
      </c>
    </row>
    <row r="308" spans="1:9">
      <c r="A308" s="4" t="s">
        <v>314</v>
      </c>
      <c r="B308" s="7">
        <v>71800</v>
      </c>
      <c r="C308" s="7">
        <v>6500</v>
      </c>
      <c r="D308" s="7">
        <v>55600</v>
      </c>
      <c r="E308" s="7">
        <v>5700</v>
      </c>
      <c r="F308" s="7">
        <v>3600</v>
      </c>
      <c r="G308" s="7">
        <v>1400</v>
      </c>
      <c r="H308" s="7">
        <v>3600</v>
      </c>
      <c r="I308" s="7">
        <v>1500</v>
      </c>
    </row>
    <row r="309" spans="1:9">
      <c r="A309" s="4" t="s">
        <v>315</v>
      </c>
      <c r="B309" s="7">
        <v>61700</v>
      </c>
      <c r="C309" s="7">
        <v>11300</v>
      </c>
      <c r="D309" s="7">
        <v>52600</v>
      </c>
      <c r="E309" s="7">
        <v>10400</v>
      </c>
      <c r="F309" s="7" t="s">
        <v>56</v>
      </c>
      <c r="G309" s="7" t="s">
        <v>56</v>
      </c>
      <c r="H309" s="7">
        <v>2300</v>
      </c>
      <c r="I309" s="7" t="s">
        <v>14</v>
      </c>
    </row>
    <row r="310" spans="1:9">
      <c r="A310" s="4" t="s">
        <v>316</v>
      </c>
      <c r="B310" s="7">
        <v>59200</v>
      </c>
      <c r="C310" s="7">
        <v>5200</v>
      </c>
      <c r="D310" s="7">
        <v>47900</v>
      </c>
      <c r="E310" s="7">
        <v>4600</v>
      </c>
      <c r="F310" s="7">
        <v>1600</v>
      </c>
      <c r="G310" s="7">
        <v>800</v>
      </c>
      <c r="H310" s="7">
        <v>3000</v>
      </c>
      <c r="I310" s="7">
        <v>1200</v>
      </c>
    </row>
    <row r="311" spans="1:9">
      <c r="A311" s="4" t="s">
        <v>317</v>
      </c>
      <c r="B311" s="7">
        <v>69600</v>
      </c>
      <c r="C311" s="7">
        <v>11700</v>
      </c>
      <c r="D311" s="7">
        <v>58600</v>
      </c>
      <c r="E311" s="7">
        <v>10700</v>
      </c>
      <c r="F311" s="7" t="s">
        <v>56</v>
      </c>
      <c r="G311" s="7" t="s">
        <v>56</v>
      </c>
      <c r="H311" s="7">
        <v>2900</v>
      </c>
      <c r="I311" s="7" t="s">
        <v>14</v>
      </c>
    </row>
    <row r="312" spans="1:9">
      <c r="A312" s="4" t="s">
        <v>318</v>
      </c>
      <c r="B312" s="7">
        <v>65300</v>
      </c>
      <c r="C312" s="7">
        <v>7400</v>
      </c>
      <c r="D312" s="7">
        <v>49100</v>
      </c>
      <c r="E312" s="7">
        <v>6400</v>
      </c>
      <c r="F312" s="7">
        <v>900</v>
      </c>
      <c r="G312" s="7" t="s">
        <v>14</v>
      </c>
      <c r="H312" s="7">
        <v>1700</v>
      </c>
      <c r="I312" s="7" t="s">
        <v>14</v>
      </c>
    </row>
    <row r="313" spans="1:9">
      <c r="A313" s="4" t="s">
        <v>319</v>
      </c>
      <c r="B313" s="7">
        <v>66400</v>
      </c>
      <c r="C313" s="7">
        <v>10300</v>
      </c>
      <c r="D313" s="7">
        <v>55900</v>
      </c>
      <c r="E313" s="7">
        <v>9500</v>
      </c>
      <c r="F313" s="7" t="s">
        <v>56</v>
      </c>
      <c r="G313" s="7" t="s">
        <v>56</v>
      </c>
      <c r="H313" s="7">
        <v>2300</v>
      </c>
      <c r="I313" s="7" t="s">
        <v>14</v>
      </c>
    </row>
    <row r="314" spans="1:9">
      <c r="A314" s="4" t="s">
        <v>320</v>
      </c>
      <c r="B314" s="7">
        <v>77000</v>
      </c>
      <c r="C314" s="7">
        <v>11600</v>
      </c>
      <c r="D314" s="7">
        <v>67700</v>
      </c>
      <c r="E314" s="7">
        <v>10800</v>
      </c>
      <c r="F314" s="7">
        <v>1300</v>
      </c>
      <c r="G314" s="7" t="s">
        <v>14</v>
      </c>
      <c r="H314" s="7" t="s">
        <v>56</v>
      </c>
      <c r="I314" s="7" t="s">
        <v>56</v>
      </c>
    </row>
    <row r="315" spans="1:9">
      <c r="A315" s="4" t="s">
        <v>321</v>
      </c>
      <c r="B315" s="7">
        <v>61300</v>
      </c>
      <c r="C315" s="7">
        <v>10400</v>
      </c>
      <c r="D315" s="7">
        <v>53100</v>
      </c>
      <c r="E315" s="7">
        <v>9600</v>
      </c>
      <c r="F315" s="7" t="s">
        <v>56</v>
      </c>
      <c r="G315" s="7" t="s">
        <v>56</v>
      </c>
      <c r="H315" s="7">
        <v>2400</v>
      </c>
      <c r="I315" s="7" t="s">
        <v>14</v>
      </c>
    </row>
    <row r="316" spans="1:9">
      <c r="A316" s="4" t="s">
        <v>322</v>
      </c>
      <c r="B316" s="7">
        <v>53100</v>
      </c>
      <c r="C316" s="7">
        <v>9000</v>
      </c>
      <c r="D316" s="7">
        <v>40600</v>
      </c>
      <c r="E316" s="7">
        <v>7800</v>
      </c>
      <c r="F316" s="7">
        <v>1000</v>
      </c>
      <c r="G316" s="7" t="s">
        <v>14</v>
      </c>
      <c r="H316" s="7">
        <v>1600</v>
      </c>
      <c r="I316" s="7" t="s">
        <v>14</v>
      </c>
    </row>
    <row r="317" spans="1:9">
      <c r="A317" s="4" t="s">
        <v>323</v>
      </c>
      <c r="B317" s="7">
        <v>72200</v>
      </c>
      <c r="C317" s="7">
        <v>9500</v>
      </c>
      <c r="D317" s="7">
        <v>57600</v>
      </c>
      <c r="E317" s="7">
        <v>8500</v>
      </c>
      <c r="F317" s="7">
        <v>900</v>
      </c>
      <c r="G317" s="7" t="s">
        <v>14</v>
      </c>
      <c r="H317" s="7">
        <v>2300</v>
      </c>
      <c r="I317" s="7" t="s">
        <v>14</v>
      </c>
    </row>
    <row r="318" spans="1:9">
      <c r="A318" s="4" t="s">
        <v>324</v>
      </c>
      <c r="B318" s="7">
        <v>69000</v>
      </c>
      <c r="C318" s="7">
        <v>12400</v>
      </c>
      <c r="D318" s="7">
        <v>59300</v>
      </c>
      <c r="E318" s="7">
        <v>11500</v>
      </c>
      <c r="F318" s="7">
        <v>2500</v>
      </c>
      <c r="G318" s="7" t="s">
        <v>14</v>
      </c>
      <c r="H318" s="7" t="s">
        <v>56</v>
      </c>
      <c r="I318" s="7" t="s">
        <v>56</v>
      </c>
    </row>
    <row r="319" spans="1:9">
      <c r="A319" s="4" t="s">
        <v>325</v>
      </c>
      <c r="B319" s="7">
        <v>58100</v>
      </c>
      <c r="C319" s="7">
        <v>9800</v>
      </c>
      <c r="D319" s="7">
        <v>47100</v>
      </c>
      <c r="E319" s="7">
        <v>8800</v>
      </c>
      <c r="F319" s="7">
        <v>2200</v>
      </c>
      <c r="G319" s="7" t="s">
        <v>14</v>
      </c>
      <c r="H319" s="7">
        <v>1600</v>
      </c>
      <c r="I319" s="7" t="s">
        <v>14</v>
      </c>
    </row>
    <row r="320" spans="1:9">
      <c r="A320" s="4" t="s">
        <v>326</v>
      </c>
      <c r="B320" s="7">
        <v>61300</v>
      </c>
      <c r="C320" s="7">
        <v>4900</v>
      </c>
      <c r="D320" s="7">
        <v>50800</v>
      </c>
      <c r="E320" s="7">
        <v>4400</v>
      </c>
      <c r="F320" s="7">
        <v>1600</v>
      </c>
      <c r="G320" s="7">
        <v>800</v>
      </c>
      <c r="H320" s="7">
        <v>1400</v>
      </c>
      <c r="I320" s="7">
        <v>700</v>
      </c>
    </row>
    <row r="321" spans="1:9">
      <c r="A321" s="4" t="s">
        <v>327</v>
      </c>
      <c r="B321" s="7">
        <v>60100</v>
      </c>
      <c r="C321" s="7">
        <v>12100</v>
      </c>
      <c r="D321" s="7">
        <v>46700</v>
      </c>
      <c r="E321" s="7">
        <v>10700</v>
      </c>
      <c r="F321" s="7">
        <v>2100</v>
      </c>
      <c r="G321" s="7" t="s">
        <v>14</v>
      </c>
      <c r="H321" s="7" t="s">
        <v>56</v>
      </c>
      <c r="I321" s="7" t="s">
        <v>56</v>
      </c>
    </row>
    <row r="322" spans="1:9">
      <c r="A322" s="4" t="s">
        <v>328</v>
      </c>
      <c r="B322" s="7">
        <v>65200</v>
      </c>
      <c r="C322" s="7">
        <v>10500</v>
      </c>
      <c r="D322" s="7">
        <v>55100</v>
      </c>
      <c r="E322" s="7">
        <v>9700</v>
      </c>
      <c r="F322" s="7">
        <v>1300</v>
      </c>
      <c r="G322" s="7" t="s">
        <v>14</v>
      </c>
      <c r="H322" s="7">
        <v>3000</v>
      </c>
      <c r="I322" s="7" t="s">
        <v>14</v>
      </c>
    </row>
    <row r="323" spans="1:9">
      <c r="A323" s="4" t="s">
        <v>329</v>
      </c>
      <c r="B323" s="7">
        <v>54500</v>
      </c>
      <c r="C323" s="7">
        <v>9100</v>
      </c>
      <c r="D323" s="7">
        <v>45300</v>
      </c>
      <c r="E323" s="7">
        <v>8300</v>
      </c>
      <c r="F323" s="7">
        <v>1000</v>
      </c>
      <c r="G323" s="7" t="s">
        <v>14</v>
      </c>
      <c r="H323" s="7">
        <v>1600</v>
      </c>
      <c r="I323" s="7" t="s">
        <v>14</v>
      </c>
    </row>
    <row r="324" spans="1:9">
      <c r="A324" s="4" t="s">
        <v>330</v>
      </c>
      <c r="B324" s="7">
        <v>83400</v>
      </c>
      <c r="C324" s="7">
        <v>6400</v>
      </c>
      <c r="D324" s="7">
        <v>68000</v>
      </c>
      <c r="E324" s="7">
        <v>5800</v>
      </c>
      <c r="F324" s="7">
        <v>3500</v>
      </c>
      <c r="G324" s="7">
        <v>1300</v>
      </c>
      <c r="H324" s="7">
        <v>3000</v>
      </c>
      <c r="I324" s="7">
        <v>1200</v>
      </c>
    </row>
    <row r="325" spans="1:9">
      <c r="A325" s="4" t="s">
        <v>331</v>
      </c>
      <c r="B325" s="7">
        <v>78600</v>
      </c>
      <c r="C325" s="7">
        <v>15500</v>
      </c>
      <c r="D325" s="7">
        <v>63900</v>
      </c>
      <c r="E325" s="7">
        <v>14000</v>
      </c>
      <c r="F325" s="7" t="s">
        <v>56</v>
      </c>
      <c r="G325" s="7" t="s">
        <v>56</v>
      </c>
      <c r="H325" s="7">
        <v>4100</v>
      </c>
      <c r="I325" s="7" t="s">
        <v>14</v>
      </c>
    </row>
    <row r="326" spans="1:9">
      <c r="A326" s="4" t="s">
        <v>332</v>
      </c>
      <c r="B326" s="7">
        <v>59800</v>
      </c>
      <c r="C326" s="7">
        <v>10700</v>
      </c>
      <c r="D326" s="7">
        <v>48700</v>
      </c>
      <c r="E326" s="7">
        <v>9600</v>
      </c>
      <c r="F326" s="7">
        <v>1800</v>
      </c>
      <c r="G326" s="7" t="s">
        <v>14</v>
      </c>
      <c r="H326" s="7">
        <v>2800</v>
      </c>
      <c r="I326" s="7" t="s">
        <v>14</v>
      </c>
    </row>
    <row r="327" spans="1:9">
      <c r="A327" s="4" t="s">
        <v>333</v>
      </c>
      <c r="B327" s="7">
        <v>78800</v>
      </c>
      <c r="C327" s="7">
        <v>13000</v>
      </c>
      <c r="D327" s="7">
        <v>67400</v>
      </c>
      <c r="E327" s="7">
        <v>12000</v>
      </c>
      <c r="F327" s="7">
        <v>2300</v>
      </c>
      <c r="G327" s="7" t="s">
        <v>14</v>
      </c>
      <c r="H327" s="7">
        <v>1600</v>
      </c>
      <c r="I327" s="7" t="s">
        <v>14</v>
      </c>
    </row>
    <row r="328" spans="1:9">
      <c r="A328" s="4" t="s">
        <v>334</v>
      </c>
      <c r="B328" s="7">
        <v>71900</v>
      </c>
      <c r="C328" s="7">
        <v>11700</v>
      </c>
      <c r="D328" s="7">
        <v>59500</v>
      </c>
      <c r="E328" s="7">
        <v>10600</v>
      </c>
      <c r="F328" s="7" t="s">
        <v>56</v>
      </c>
      <c r="G328" s="7" t="s">
        <v>56</v>
      </c>
      <c r="H328" s="7">
        <v>1600</v>
      </c>
      <c r="I328" s="7" t="s">
        <v>14</v>
      </c>
    </row>
    <row r="329" spans="1:9">
      <c r="A329" s="4" t="s">
        <v>335</v>
      </c>
      <c r="B329" s="7">
        <v>56800</v>
      </c>
      <c r="C329" s="7">
        <v>10200</v>
      </c>
      <c r="D329" s="7">
        <v>45900</v>
      </c>
      <c r="E329" s="7">
        <v>9100</v>
      </c>
      <c r="F329" s="7">
        <v>2000</v>
      </c>
      <c r="G329" s="7" t="s">
        <v>14</v>
      </c>
      <c r="H329" s="7">
        <v>3800</v>
      </c>
      <c r="I329" s="7" t="s">
        <v>14</v>
      </c>
    </row>
    <row r="330" spans="1:9">
      <c r="A330" s="4" t="s">
        <v>336</v>
      </c>
      <c r="B330" s="7">
        <v>90400</v>
      </c>
      <c r="C330" s="7">
        <v>10600</v>
      </c>
      <c r="D330" s="7">
        <v>66500</v>
      </c>
      <c r="E330" s="7">
        <v>9100</v>
      </c>
      <c r="F330" s="7">
        <v>4700</v>
      </c>
      <c r="G330" s="7">
        <v>2400</v>
      </c>
      <c r="H330" s="7">
        <v>3800</v>
      </c>
      <c r="I330" s="7">
        <v>2200</v>
      </c>
    </row>
    <row r="331" spans="1:9">
      <c r="A331" s="4" t="s">
        <v>337</v>
      </c>
      <c r="B331" s="7">
        <v>79100</v>
      </c>
      <c r="C331" s="7">
        <v>13100</v>
      </c>
      <c r="D331" s="7">
        <v>67000</v>
      </c>
      <c r="E331" s="7">
        <v>12100</v>
      </c>
      <c r="F331" s="7">
        <v>2200</v>
      </c>
      <c r="G331" s="7" t="s">
        <v>14</v>
      </c>
      <c r="H331" s="7" t="s">
        <v>56</v>
      </c>
      <c r="I331" s="7" t="s">
        <v>56</v>
      </c>
    </row>
    <row r="332" spans="1:9">
      <c r="A332" s="4" t="s">
        <v>338</v>
      </c>
      <c r="B332" s="7">
        <v>58800</v>
      </c>
      <c r="C332" s="7">
        <v>10100</v>
      </c>
      <c r="D332" s="7">
        <v>50200</v>
      </c>
      <c r="E332" s="7">
        <v>9300</v>
      </c>
      <c r="F332" s="7" t="s">
        <v>56</v>
      </c>
      <c r="G332" s="7" t="s">
        <v>56</v>
      </c>
      <c r="H332" s="7">
        <v>1200</v>
      </c>
      <c r="I332" s="7" t="s">
        <v>14</v>
      </c>
    </row>
    <row r="333" spans="1:9">
      <c r="A333" s="4" t="s">
        <v>339</v>
      </c>
      <c r="B333" s="7">
        <v>94600</v>
      </c>
      <c r="C333" s="7">
        <v>12900</v>
      </c>
      <c r="D333" s="7">
        <v>76100</v>
      </c>
      <c r="E333" s="7">
        <v>11600</v>
      </c>
      <c r="F333" s="7">
        <v>3500</v>
      </c>
      <c r="G333" s="7" t="s">
        <v>14</v>
      </c>
      <c r="H333" s="7">
        <v>2800</v>
      </c>
      <c r="I333" s="7" t="s">
        <v>14</v>
      </c>
    </row>
    <row r="334" spans="1:9">
      <c r="A334" s="4" t="s">
        <v>340</v>
      </c>
      <c r="B334" s="7">
        <v>100300</v>
      </c>
      <c r="C334" s="7">
        <v>15100</v>
      </c>
      <c r="D334" s="7">
        <v>76600</v>
      </c>
      <c r="E334" s="7">
        <v>13200</v>
      </c>
      <c r="F334" s="7">
        <v>1700</v>
      </c>
      <c r="G334" s="7" t="s">
        <v>14</v>
      </c>
      <c r="H334" s="7">
        <v>2000</v>
      </c>
      <c r="I334" s="7" t="s">
        <v>14</v>
      </c>
    </row>
    <row r="335" spans="1:9">
      <c r="A335" s="4" t="s">
        <v>341</v>
      </c>
      <c r="B335" s="7">
        <v>61900</v>
      </c>
      <c r="C335" s="7">
        <v>8700</v>
      </c>
      <c r="D335" s="7">
        <v>49500</v>
      </c>
      <c r="E335" s="7">
        <v>7800</v>
      </c>
      <c r="F335" s="7">
        <v>1800</v>
      </c>
      <c r="G335" s="7" t="s">
        <v>14</v>
      </c>
      <c r="H335" s="7">
        <v>2900</v>
      </c>
      <c r="I335" s="7" t="s">
        <v>14</v>
      </c>
    </row>
    <row r="336" spans="1:9">
      <c r="A336" s="4" t="s">
        <v>342</v>
      </c>
      <c r="B336" s="7">
        <v>78600</v>
      </c>
      <c r="C336" s="7">
        <v>13600</v>
      </c>
      <c r="D336" s="7">
        <v>59700</v>
      </c>
      <c r="E336" s="7">
        <v>11800</v>
      </c>
      <c r="F336" s="7">
        <v>3700</v>
      </c>
      <c r="G336" s="7" t="s">
        <v>14</v>
      </c>
      <c r="H336" s="7">
        <v>2000</v>
      </c>
      <c r="I336" s="7" t="s">
        <v>14</v>
      </c>
    </row>
    <row r="337" spans="1:9">
      <c r="A337" s="4" t="s">
        <v>343</v>
      </c>
      <c r="B337" s="7">
        <v>106300</v>
      </c>
      <c r="C337" s="7">
        <v>15800</v>
      </c>
      <c r="D337" s="7">
        <v>79500</v>
      </c>
      <c r="E337" s="7">
        <v>13700</v>
      </c>
      <c r="F337" s="7">
        <v>2500</v>
      </c>
      <c r="G337" s="7" t="s">
        <v>14</v>
      </c>
      <c r="H337" s="7">
        <v>2600</v>
      </c>
      <c r="I337" s="7" t="s">
        <v>14</v>
      </c>
    </row>
    <row r="338" spans="1:9">
      <c r="A338" s="4" t="s">
        <v>344</v>
      </c>
      <c r="B338" s="7">
        <v>100600</v>
      </c>
      <c r="C338" s="7">
        <v>16500</v>
      </c>
      <c r="D338" s="7">
        <v>78300</v>
      </c>
      <c r="E338" s="7">
        <v>14500</v>
      </c>
      <c r="F338" s="7">
        <v>3400</v>
      </c>
      <c r="G338" s="7" t="s">
        <v>14</v>
      </c>
      <c r="H338" s="7">
        <v>4100</v>
      </c>
      <c r="I338" s="7" t="s">
        <v>14</v>
      </c>
    </row>
    <row r="339" spans="1:9">
      <c r="A339" s="4" t="s">
        <v>345</v>
      </c>
      <c r="B339" s="7">
        <v>66300</v>
      </c>
      <c r="C339" s="7">
        <v>10600</v>
      </c>
      <c r="D339" s="7">
        <v>49700</v>
      </c>
      <c r="E339" s="7">
        <v>9200</v>
      </c>
      <c r="F339" s="7">
        <v>1300</v>
      </c>
      <c r="G339" s="7" t="s">
        <v>14</v>
      </c>
      <c r="H339" s="7">
        <v>4900</v>
      </c>
      <c r="I339" s="7">
        <v>2900</v>
      </c>
    </row>
    <row r="340" spans="1:9">
      <c r="A340" s="4" t="s">
        <v>346</v>
      </c>
      <c r="B340" s="7">
        <v>94000</v>
      </c>
      <c r="C340" s="7">
        <v>12900</v>
      </c>
      <c r="D340" s="7">
        <v>76300</v>
      </c>
      <c r="E340" s="7">
        <v>11600</v>
      </c>
      <c r="F340" s="7">
        <v>4200</v>
      </c>
      <c r="G340" s="7" t="s">
        <v>14</v>
      </c>
      <c r="H340" s="7">
        <v>7300</v>
      </c>
      <c r="I340" s="7">
        <v>3600</v>
      </c>
    </row>
    <row r="341" spans="1:9">
      <c r="A341" s="4" t="s">
        <v>347</v>
      </c>
      <c r="B341" s="7">
        <v>66300</v>
      </c>
      <c r="C341" s="7">
        <v>8100</v>
      </c>
      <c r="D341" s="7">
        <v>53000</v>
      </c>
      <c r="E341" s="7">
        <v>7200</v>
      </c>
      <c r="F341" s="7">
        <v>3200</v>
      </c>
      <c r="G341" s="7">
        <v>1800</v>
      </c>
      <c r="H341" s="7">
        <v>5300</v>
      </c>
      <c r="I341" s="7">
        <v>2300</v>
      </c>
    </row>
    <row r="342" spans="1:9">
      <c r="A342" s="4" t="s">
        <v>348</v>
      </c>
      <c r="B342" s="7">
        <v>74500</v>
      </c>
      <c r="C342" s="7">
        <v>9000</v>
      </c>
      <c r="D342" s="7">
        <v>57100</v>
      </c>
      <c r="E342" s="7">
        <v>7900</v>
      </c>
      <c r="F342" s="7">
        <v>3600</v>
      </c>
      <c r="G342" s="7">
        <v>2000</v>
      </c>
      <c r="H342" s="7">
        <v>5900</v>
      </c>
      <c r="I342" s="7">
        <v>2500</v>
      </c>
    </row>
    <row r="343" spans="1:9">
      <c r="A343" s="4" t="s">
        <v>349</v>
      </c>
      <c r="B343" s="7">
        <v>76300</v>
      </c>
      <c r="C343" s="7">
        <v>11800</v>
      </c>
      <c r="D343" s="7">
        <v>62400</v>
      </c>
      <c r="E343" s="7">
        <v>10700</v>
      </c>
      <c r="F343" s="7">
        <v>3000</v>
      </c>
      <c r="G343" s="7" t="s">
        <v>14</v>
      </c>
      <c r="H343" s="7">
        <v>2600</v>
      </c>
      <c r="I343" s="7" t="s">
        <v>14</v>
      </c>
    </row>
    <row r="344" spans="1:9">
      <c r="A344" s="4" t="s">
        <v>350</v>
      </c>
      <c r="B344" s="7">
        <v>80600</v>
      </c>
      <c r="C344" s="7">
        <v>13400</v>
      </c>
      <c r="D344" s="7">
        <v>66000</v>
      </c>
      <c r="E344" s="7">
        <v>12100</v>
      </c>
      <c r="F344" s="7">
        <v>4600</v>
      </c>
      <c r="G344" s="7" t="s">
        <v>14</v>
      </c>
      <c r="H344" s="7">
        <v>2100</v>
      </c>
      <c r="I344" s="7" t="s">
        <v>14</v>
      </c>
    </row>
    <row r="345" spans="1:9">
      <c r="A345" s="4" t="s">
        <v>351</v>
      </c>
      <c r="B345" s="7">
        <v>77600</v>
      </c>
      <c r="C345" s="7">
        <v>11800</v>
      </c>
      <c r="D345" s="7">
        <v>62800</v>
      </c>
      <c r="E345" s="7">
        <v>10600</v>
      </c>
      <c r="F345" s="7">
        <v>2500</v>
      </c>
      <c r="G345" s="7" t="s">
        <v>14</v>
      </c>
      <c r="H345" s="7">
        <v>3000</v>
      </c>
      <c r="I345" s="7" t="s">
        <v>14</v>
      </c>
    </row>
    <row r="346" spans="1:9">
      <c r="A346" s="4" t="s">
        <v>352</v>
      </c>
      <c r="B346" s="7">
        <v>86300</v>
      </c>
      <c r="C346" s="7">
        <v>12800</v>
      </c>
      <c r="D346" s="7">
        <v>70000</v>
      </c>
      <c r="E346" s="7">
        <v>11600</v>
      </c>
      <c r="F346" s="7">
        <v>1900</v>
      </c>
      <c r="G346" s="7" t="s">
        <v>14</v>
      </c>
      <c r="H346" s="7">
        <v>5700</v>
      </c>
      <c r="I346" s="7">
        <v>3300</v>
      </c>
    </row>
    <row r="347" spans="1:9">
      <c r="A347" s="4" t="s">
        <v>353</v>
      </c>
      <c r="B347" s="7">
        <v>82300</v>
      </c>
      <c r="C347" s="7">
        <v>12300</v>
      </c>
      <c r="D347" s="7">
        <v>59000</v>
      </c>
      <c r="E347" s="7">
        <v>10400</v>
      </c>
      <c r="F347" s="7">
        <v>3300</v>
      </c>
      <c r="G347" s="7" t="s">
        <v>14</v>
      </c>
      <c r="H347" s="7">
        <v>4500</v>
      </c>
      <c r="I347" s="7" t="s">
        <v>14</v>
      </c>
    </row>
    <row r="348" spans="1:9">
      <c r="A348" s="4" t="s">
        <v>354</v>
      </c>
      <c r="B348" s="7">
        <v>82600</v>
      </c>
      <c r="C348" s="7">
        <v>12600</v>
      </c>
      <c r="D348" s="7">
        <v>67300</v>
      </c>
      <c r="E348" s="7">
        <v>11400</v>
      </c>
      <c r="F348" s="7">
        <v>2900</v>
      </c>
      <c r="G348" s="7" t="s">
        <v>14</v>
      </c>
      <c r="H348" s="7">
        <v>4200</v>
      </c>
      <c r="I348" s="7" t="s">
        <v>14</v>
      </c>
    </row>
    <row r="349" spans="1:9">
      <c r="A349" s="4" t="s">
        <v>355</v>
      </c>
      <c r="B349" s="7">
        <v>71700</v>
      </c>
      <c r="C349" s="7">
        <v>9300</v>
      </c>
      <c r="D349" s="7">
        <v>56000</v>
      </c>
      <c r="E349" s="7">
        <v>8300</v>
      </c>
      <c r="F349" s="7">
        <v>2500</v>
      </c>
      <c r="G349" s="7" t="s">
        <v>14</v>
      </c>
      <c r="H349" s="7">
        <v>4500</v>
      </c>
      <c r="I349" s="7">
        <v>2400</v>
      </c>
    </row>
    <row r="350" spans="1:9">
      <c r="A350" s="4" t="s">
        <v>356</v>
      </c>
      <c r="B350" s="7">
        <v>111500</v>
      </c>
      <c r="C350" s="7">
        <v>14700</v>
      </c>
      <c r="D350" s="7">
        <v>95400</v>
      </c>
      <c r="E350" s="7">
        <v>13600</v>
      </c>
      <c r="F350" s="7">
        <v>3900</v>
      </c>
      <c r="G350" s="7" t="s">
        <v>14</v>
      </c>
      <c r="H350" s="7">
        <v>4400</v>
      </c>
      <c r="I350" s="7" t="s">
        <v>14</v>
      </c>
    </row>
    <row r="351" spans="1:9">
      <c r="A351" s="4" t="s">
        <v>357</v>
      </c>
      <c r="B351" s="7">
        <v>69400</v>
      </c>
      <c r="C351" s="7">
        <v>13400</v>
      </c>
      <c r="D351" s="7">
        <v>57800</v>
      </c>
      <c r="E351" s="7">
        <v>12200</v>
      </c>
      <c r="F351" s="7">
        <v>2100</v>
      </c>
      <c r="G351" s="7" t="s">
        <v>14</v>
      </c>
      <c r="H351" s="7">
        <v>2700</v>
      </c>
      <c r="I351" s="7" t="s">
        <v>14</v>
      </c>
    </row>
    <row r="352" spans="1:9">
      <c r="A352" s="4" t="s">
        <v>358</v>
      </c>
      <c r="B352" s="7">
        <v>90300</v>
      </c>
      <c r="C352" s="7">
        <v>15100</v>
      </c>
      <c r="D352" s="7">
        <v>69000</v>
      </c>
      <c r="E352" s="7">
        <v>13200</v>
      </c>
      <c r="F352" s="7">
        <v>3800</v>
      </c>
      <c r="G352" s="7" t="s">
        <v>14</v>
      </c>
      <c r="H352" s="7">
        <v>4200</v>
      </c>
      <c r="I352" s="7" t="s">
        <v>14</v>
      </c>
    </row>
    <row r="353" spans="1:9">
      <c r="A353" s="4" t="s">
        <v>359</v>
      </c>
      <c r="B353" s="7">
        <v>62300</v>
      </c>
      <c r="C353" s="7">
        <v>12900</v>
      </c>
      <c r="D353" s="7">
        <v>42300</v>
      </c>
      <c r="E353" s="7">
        <v>10600</v>
      </c>
      <c r="F353" s="7" t="s">
        <v>56</v>
      </c>
      <c r="G353" s="7" t="s">
        <v>56</v>
      </c>
      <c r="H353" s="7">
        <v>4200</v>
      </c>
      <c r="I353" s="7" t="s">
        <v>14</v>
      </c>
    </row>
    <row r="354" spans="1:9">
      <c r="A354" s="4" t="s">
        <v>360</v>
      </c>
      <c r="B354" s="7">
        <v>97100</v>
      </c>
      <c r="C354" s="7">
        <v>15700</v>
      </c>
      <c r="D354" s="7">
        <v>73600</v>
      </c>
      <c r="E354" s="7">
        <v>13700</v>
      </c>
      <c r="F354" s="7">
        <v>3700</v>
      </c>
      <c r="G354" s="7" t="s">
        <v>14</v>
      </c>
      <c r="H354" s="7">
        <v>3100</v>
      </c>
      <c r="I354" s="7" t="s">
        <v>14</v>
      </c>
    </row>
    <row r="355" spans="1:9">
      <c r="A355" s="4" t="s">
        <v>361</v>
      </c>
      <c r="B355" s="7">
        <v>84100</v>
      </c>
      <c r="C355" s="7">
        <v>13400</v>
      </c>
      <c r="D355" s="7">
        <v>52300</v>
      </c>
      <c r="E355" s="7">
        <v>10600</v>
      </c>
      <c r="F355" s="7">
        <v>3300</v>
      </c>
      <c r="G355" s="7" t="s">
        <v>14</v>
      </c>
      <c r="H355" s="7">
        <v>6500</v>
      </c>
      <c r="I355" s="7">
        <v>3700</v>
      </c>
    </row>
    <row r="356" spans="1:9">
      <c r="A356" s="4" t="s">
        <v>362</v>
      </c>
      <c r="B356" s="7">
        <v>64500</v>
      </c>
      <c r="C356" s="7">
        <v>9900</v>
      </c>
      <c r="D356" s="7">
        <v>52800</v>
      </c>
      <c r="E356" s="7">
        <v>8900</v>
      </c>
      <c r="F356" s="7">
        <v>1200</v>
      </c>
      <c r="G356" s="7" t="s">
        <v>14</v>
      </c>
      <c r="H356" s="7">
        <v>3300</v>
      </c>
      <c r="I356" s="7" t="s">
        <v>14</v>
      </c>
    </row>
    <row r="357" spans="1:9">
      <c r="A357" s="4" t="s">
        <v>363</v>
      </c>
      <c r="B357" s="7">
        <v>78400</v>
      </c>
      <c r="C357" s="7">
        <v>12800</v>
      </c>
      <c r="D357" s="7">
        <v>56300</v>
      </c>
      <c r="E357" s="7">
        <v>10800</v>
      </c>
      <c r="F357" s="7">
        <v>2300</v>
      </c>
      <c r="G357" s="7" t="s">
        <v>14</v>
      </c>
      <c r="H357" s="7">
        <v>5900</v>
      </c>
      <c r="I357" s="7">
        <v>3500</v>
      </c>
    </row>
    <row r="358" spans="1:9">
      <c r="A358" s="4" t="s">
        <v>364</v>
      </c>
      <c r="B358" s="7">
        <v>55600</v>
      </c>
      <c r="C358" s="7">
        <v>10800</v>
      </c>
      <c r="D358" s="7">
        <v>40400</v>
      </c>
      <c r="E358" s="7">
        <v>9200</v>
      </c>
      <c r="F358" s="7">
        <v>2700</v>
      </c>
      <c r="G358" s="7" t="s">
        <v>14</v>
      </c>
      <c r="H358" s="7">
        <v>3300</v>
      </c>
      <c r="I358" s="7" t="s">
        <v>14</v>
      </c>
    </row>
    <row r="359" spans="1:9">
      <c r="A359" s="4" t="s">
        <v>365</v>
      </c>
      <c r="B359" s="7">
        <v>68800</v>
      </c>
      <c r="C359" s="7">
        <v>9700</v>
      </c>
      <c r="D359" s="7">
        <v>53400</v>
      </c>
      <c r="E359" s="7">
        <v>8600</v>
      </c>
      <c r="F359" s="7">
        <v>2700</v>
      </c>
      <c r="G359" s="7" t="s">
        <v>14</v>
      </c>
      <c r="H359" s="7">
        <v>2400</v>
      </c>
      <c r="I359" s="7" t="s">
        <v>14</v>
      </c>
    </row>
    <row r="360" spans="1:9">
      <c r="A360" s="4" t="s">
        <v>366</v>
      </c>
      <c r="B360" s="7">
        <v>82100</v>
      </c>
      <c r="C360" s="7">
        <v>14700</v>
      </c>
      <c r="D360" s="7">
        <v>67000</v>
      </c>
      <c r="E360" s="7">
        <v>13300</v>
      </c>
      <c r="F360" s="7">
        <v>5400</v>
      </c>
      <c r="G360" s="7" t="s">
        <v>14</v>
      </c>
      <c r="H360" s="7">
        <v>4700</v>
      </c>
      <c r="I360" s="7" t="s">
        <v>14</v>
      </c>
    </row>
    <row r="361" spans="1:9">
      <c r="A361" s="4" t="s">
        <v>367</v>
      </c>
      <c r="B361" s="7">
        <v>74500</v>
      </c>
      <c r="C361" s="7">
        <v>12800</v>
      </c>
      <c r="D361" s="7">
        <v>57300</v>
      </c>
      <c r="E361" s="7">
        <v>11300</v>
      </c>
      <c r="F361" s="7">
        <v>4200</v>
      </c>
      <c r="G361" s="7" t="s">
        <v>14</v>
      </c>
      <c r="H361" s="7" t="s">
        <v>56</v>
      </c>
      <c r="I361" s="7" t="s">
        <v>56</v>
      </c>
    </row>
    <row r="362" spans="1:9">
      <c r="A362" s="4" t="s">
        <v>368</v>
      </c>
      <c r="B362" s="7">
        <v>94000</v>
      </c>
      <c r="C362" s="7">
        <v>12200</v>
      </c>
      <c r="D362" s="7">
        <v>74100</v>
      </c>
      <c r="E362" s="7">
        <v>10800</v>
      </c>
      <c r="F362" s="7">
        <v>3800</v>
      </c>
      <c r="G362" s="7" t="s">
        <v>14</v>
      </c>
      <c r="H362" s="7">
        <v>3600</v>
      </c>
      <c r="I362" s="7" t="s">
        <v>14</v>
      </c>
    </row>
    <row r="363" spans="1:9">
      <c r="A363" s="4" t="s">
        <v>369</v>
      </c>
      <c r="B363" s="7">
        <v>104900</v>
      </c>
      <c r="C363" s="7">
        <v>13400</v>
      </c>
      <c r="D363" s="7">
        <v>80400</v>
      </c>
      <c r="E363" s="7">
        <v>11800</v>
      </c>
      <c r="F363" s="7">
        <v>3100</v>
      </c>
      <c r="G363" s="7" t="s">
        <v>14</v>
      </c>
      <c r="H363" s="7">
        <v>3500</v>
      </c>
      <c r="I363" s="7" t="s">
        <v>14</v>
      </c>
    </row>
    <row r="364" spans="1:9">
      <c r="A364" s="4" t="s">
        <v>370</v>
      </c>
      <c r="B364" s="7">
        <v>101500</v>
      </c>
      <c r="C364" s="7">
        <v>13000</v>
      </c>
      <c r="D364" s="7">
        <v>76400</v>
      </c>
      <c r="E364" s="7">
        <v>11300</v>
      </c>
      <c r="F364" s="7">
        <v>2900</v>
      </c>
      <c r="G364" s="7" t="s">
        <v>14</v>
      </c>
      <c r="H364" s="7">
        <v>1900</v>
      </c>
      <c r="I364" s="7" t="s">
        <v>14</v>
      </c>
    </row>
    <row r="365" spans="1:9">
      <c r="A365" s="4" t="s">
        <v>371</v>
      </c>
      <c r="B365" s="7">
        <v>80300</v>
      </c>
      <c r="C365" s="7">
        <v>9900</v>
      </c>
      <c r="D365" s="7">
        <v>64500</v>
      </c>
      <c r="E365" s="7">
        <v>8900</v>
      </c>
      <c r="F365" s="7">
        <v>2700</v>
      </c>
      <c r="G365" s="7" t="s">
        <v>14</v>
      </c>
      <c r="H365" s="7">
        <v>4100</v>
      </c>
      <c r="I365" s="7">
        <v>2300</v>
      </c>
    </row>
    <row r="366" spans="1:9">
      <c r="A366" s="4" t="s">
        <v>372</v>
      </c>
      <c r="B366" s="7">
        <v>118500</v>
      </c>
      <c r="C366" s="7">
        <v>15400</v>
      </c>
      <c r="D366" s="7">
        <v>96200</v>
      </c>
      <c r="E366" s="7">
        <v>13900</v>
      </c>
      <c r="F366" s="7">
        <v>2500</v>
      </c>
      <c r="G366" s="7" t="s">
        <v>14</v>
      </c>
      <c r="H366" s="7">
        <v>4600</v>
      </c>
      <c r="I366" s="7">
        <v>3100</v>
      </c>
    </row>
    <row r="367" spans="1:9">
      <c r="A367" s="4" t="s">
        <v>373</v>
      </c>
      <c r="B367" s="7">
        <v>71400</v>
      </c>
      <c r="C367" s="7">
        <v>10200</v>
      </c>
      <c r="D367" s="7">
        <v>50700</v>
      </c>
      <c r="E367" s="7">
        <v>8600</v>
      </c>
      <c r="F367" s="7">
        <v>3500</v>
      </c>
      <c r="G367" s="7" t="s">
        <v>14</v>
      </c>
      <c r="H367" s="7">
        <v>2100</v>
      </c>
      <c r="I367" s="7" t="s">
        <v>14</v>
      </c>
    </row>
    <row r="368" spans="1:9">
      <c r="A368" s="4" t="s">
        <v>374</v>
      </c>
      <c r="B368" s="7">
        <v>67000</v>
      </c>
      <c r="C368" s="7">
        <v>10000</v>
      </c>
      <c r="D368" s="7">
        <v>56000</v>
      </c>
      <c r="E368" s="7">
        <v>9100</v>
      </c>
      <c r="F368" s="7">
        <v>2400</v>
      </c>
      <c r="G368" s="7" t="s">
        <v>14</v>
      </c>
      <c r="H368" s="7">
        <v>2800</v>
      </c>
      <c r="I368" s="7" t="s">
        <v>14</v>
      </c>
    </row>
    <row r="369" spans="1:9">
      <c r="A369" s="4" t="s">
        <v>375</v>
      </c>
      <c r="B369" s="7">
        <v>103300</v>
      </c>
      <c r="C369" s="7">
        <v>14200</v>
      </c>
      <c r="D369" s="7">
        <v>78500</v>
      </c>
      <c r="E369" s="7">
        <v>12400</v>
      </c>
      <c r="F369" s="7">
        <v>5100</v>
      </c>
      <c r="G369" s="7">
        <v>3100</v>
      </c>
      <c r="H369" s="7">
        <v>5600</v>
      </c>
      <c r="I369" s="7" t="s">
        <v>14</v>
      </c>
    </row>
    <row r="370" spans="1:9">
      <c r="A370" s="4" t="s">
        <v>376</v>
      </c>
      <c r="B370" s="7">
        <v>103000</v>
      </c>
      <c r="C370" s="7">
        <v>15500</v>
      </c>
      <c r="D370" s="7">
        <v>79700</v>
      </c>
      <c r="E370" s="7">
        <v>13600</v>
      </c>
      <c r="F370" s="7">
        <v>6500</v>
      </c>
      <c r="G370" s="7" t="s">
        <v>14</v>
      </c>
      <c r="H370" s="7">
        <v>3200</v>
      </c>
      <c r="I370" s="7" t="s">
        <v>14</v>
      </c>
    </row>
    <row r="371" spans="1:9">
      <c r="A371" s="4" t="s">
        <v>377</v>
      </c>
      <c r="B371" s="7">
        <v>102800</v>
      </c>
      <c r="C371" s="7">
        <v>12600</v>
      </c>
      <c r="D371" s="7">
        <v>74300</v>
      </c>
      <c r="E371" s="7">
        <v>10700</v>
      </c>
      <c r="F371" s="7">
        <v>4500</v>
      </c>
      <c r="G371" s="7">
        <v>2600</v>
      </c>
      <c r="H371" s="7">
        <v>9100</v>
      </c>
      <c r="I371" s="7">
        <v>3800</v>
      </c>
    </row>
    <row r="372" spans="1:9">
      <c r="A372" s="4" t="s">
        <v>378</v>
      </c>
      <c r="B372" s="7">
        <v>74600</v>
      </c>
      <c r="C372" s="7">
        <v>9500</v>
      </c>
      <c r="D372" s="7">
        <v>61400</v>
      </c>
      <c r="E372" s="7">
        <v>8700</v>
      </c>
      <c r="F372" s="7">
        <v>3000</v>
      </c>
      <c r="G372" s="7" t="s">
        <v>14</v>
      </c>
      <c r="H372" s="7">
        <v>1700</v>
      </c>
      <c r="I372" s="7" t="s">
        <v>14</v>
      </c>
    </row>
    <row r="373" spans="1:9">
      <c r="A373" s="4" t="s">
        <v>379</v>
      </c>
      <c r="B373" s="7">
        <v>94900</v>
      </c>
      <c r="C373" s="7">
        <v>11800</v>
      </c>
      <c r="D373" s="7">
        <v>68700</v>
      </c>
      <c r="E373" s="7">
        <v>10100</v>
      </c>
      <c r="F373" s="7">
        <v>1900</v>
      </c>
      <c r="G373" s="7" t="s">
        <v>14</v>
      </c>
      <c r="H373" s="7">
        <v>4600</v>
      </c>
      <c r="I373" s="7">
        <v>2600</v>
      </c>
    </row>
    <row r="374" spans="1:9">
      <c r="A374" s="4" t="s">
        <v>380</v>
      </c>
      <c r="B374" s="7">
        <v>87000</v>
      </c>
      <c r="C374" s="7">
        <v>11400</v>
      </c>
      <c r="D374" s="7">
        <v>64500</v>
      </c>
      <c r="E374" s="7">
        <v>9800</v>
      </c>
      <c r="F374" s="7">
        <v>2000</v>
      </c>
      <c r="G374" s="7" t="s">
        <v>14</v>
      </c>
      <c r="H374" s="7">
        <v>3800</v>
      </c>
      <c r="I374" s="7">
        <v>2400</v>
      </c>
    </row>
    <row r="375" spans="1:9">
      <c r="A375" s="4" t="s">
        <v>381</v>
      </c>
      <c r="B375" s="7">
        <v>90800</v>
      </c>
      <c r="C375" s="7">
        <v>11700</v>
      </c>
      <c r="D375" s="7">
        <v>59800</v>
      </c>
      <c r="E375" s="7">
        <v>9500</v>
      </c>
      <c r="F375" s="7">
        <v>3500</v>
      </c>
      <c r="G375" s="7" t="s">
        <v>14</v>
      </c>
      <c r="H375" s="7">
        <v>5800</v>
      </c>
      <c r="I375" s="7">
        <v>3000</v>
      </c>
    </row>
    <row r="376" spans="1:9">
      <c r="A376" s="4" t="s">
        <v>382</v>
      </c>
      <c r="B376" s="7">
        <v>81800</v>
      </c>
      <c r="C376" s="7">
        <v>10900</v>
      </c>
      <c r="D376" s="7">
        <v>64400</v>
      </c>
      <c r="E376" s="7">
        <v>9700</v>
      </c>
      <c r="F376" s="7">
        <v>1900</v>
      </c>
      <c r="G376" s="7" t="s">
        <v>14</v>
      </c>
      <c r="H376" s="7">
        <v>3700</v>
      </c>
      <c r="I376" s="7">
        <v>2300</v>
      </c>
    </row>
    <row r="377" spans="1:9">
      <c r="A377" s="4" t="s">
        <v>383</v>
      </c>
      <c r="B377" s="7">
        <v>92700</v>
      </c>
      <c r="C377" s="7">
        <v>11800</v>
      </c>
      <c r="D377" s="7">
        <v>73200</v>
      </c>
      <c r="E377" s="7">
        <v>10500</v>
      </c>
      <c r="F377" s="7">
        <v>3300</v>
      </c>
      <c r="G377" s="7" t="s">
        <v>14</v>
      </c>
      <c r="H377" s="7">
        <v>2600</v>
      </c>
      <c r="I377" s="7" t="s">
        <v>14</v>
      </c>
    </row>
    <row r="378" spans="1:9">
      <c r="A378" s="4" t="s">
        <v>384</v>
      </c>
      <c r="B378" s="7">
        <v>74900</v>
      </c>
      <c r="C378" s="7">
        <v>8300</v>
      </c>
      <c r="D378" s="7">
        <v>48200</v>
      </c>
      <c r="E378" s="7">
        <v>6700</v>
      </c>
      <c r="F378" s="7">
        <v>2300</v>
      </c>
      <c r="G378" s="7">
        <v>1500</v>
      </c>
      <c r="H378" s="7">
        <v>7600</v>
      </c>
      <c r="I378" s="7">
        <v>2700</v>
      </c>
    </row>
    <row r="379" spans="1:9">
      <c r="A379" s="4" t="s">
        <v>385</v>
      </c>
      <c r="B379" s="7">
        <v>76900</v>
      </c>
      <c r="C379" s="7">
        <v>8900</v>
      </c>
      <c r="D379" s="7">
        <v>61300</v>
      </c>
      <c r="E379" s="7">
        <v>7900</v>
      </c>
      <c r="F379" s="7">
        <v>1100</v>
      </c>
      <c r="G379" s="7" t="s">
        <v>14</v>
      </c>
      <c r="H379" s="7">
        <v>4000</v>
      </c>
      <c r="I379" s="7">
        <v>2000</v>
      </c>
    </row>
    <row r="380" spans="1:9">
      <c r="A380" s="4" t="s">
        <v>386</v>
      </c>
      <c r="B380" s="7">
        <v>59300</v>
      </c>
      <c r="C380" s="7">
        <v>9900</v>
      </c>
      <c r="D380" s="7">
        <v>49700</v>
      </c>
      <c r="E380" s="7">
        <v>9100</v>
      </c>
      <c r="F380" s="7">
        <v>2800</v>
      </c>
      <c r="G380" s="7" t="s">
        <v>14</v>
      </c>
      <c r="H380" s="7">
        <v>3200</v>
      </c>
      <c r="I380" s="7" t="s">
        <v>14</v>
      </c>
    </row>
    <row r="381" spans="1:9">
      <c r="A381" s="4" t="s">
        <v>387</v>
      </c>
      <c r="B381" s="7">
        <v>90700</v>
      </c>
      <c r="C381" s="7">
        <v>12800</v>
      </c>
      <c r="D381" s="7">
        <v>74900</v>
      </c>
      <c r="E381" s="7">
        <v>11600</v>
      </c>
      <c r="F381" s="7">
        <v>2900</v>
      </c>
      <c r="G381" s="7" t="s">
        <v>14</v>
      </c>
      <c r="H381" s="7">
        <v>3200</v>
      </c>
      <c r="I381" s="7" t="s">
        <v>14</v>
      </c>
    </row>
    <row r="382" spans="1:9">
      <c r="A382" s="4" t="s">
        <v>388</v>
      </c>
      <c r="B382" s="7">
        <v>100800</v>
      </c>
      <c r="C382" s="7">
        <v>13600</v>
      </c>
      <c r="D382" s="7">
        <v>85600</v>
      </c>
      <c r="E382" s="7">
        <v>12600</v>
      </c>
      <c r="F382" s="7">
        <v>3900</v>
      </c>
      <c r="G382" s="7" t="s">
        <v>14</v>
      </c>
      <c r="H382" s="7">
        <v>6200</v>
      </c>
      <c r="I382" s="7">
        <v>3400</v>
      </c>
    </row>
    <row r="383" spans="1:9">
      <c r="A383" s="4" t="s">
        <v>389</v>
      </c>
      <c r="B383" s="7">
        <v>52800</v>
      </c>
      <c r="C383" s="7">
        <v>9800</v>
      </c>
      <c r="D383" s="7">
        <v>43100</v>
      </c>
      <c r="E383" s="7">
        <v>8900</v>
      </c>
      <c r="F383" s="7">
        <v>1400</v>
      </c>
      <c r="G383" s="7" t="s">
        <v>14</v>
      </c>
      <c r="H383" s="7">
        <v>1400</v>
      </c>
      <c r="I383" s="7" t="s">
        <v>14</v>
      </c>
    </row>
    <row r="384" spans="1:9">
      <c r="A384" s="4" t="s">
        <v>390</v>
      </c>
      <c r="B384" s="7">
        <v>69100</v>
      </c>
      <c r="C384" s="7">
        <v>8900</v>
      </c>
      <c r="D384" s="7">
        <v>59600</v>
      </c>
      <c r="E384" s="7">
        <v>8300</v>
      </c>
      <c r="F384" s="7">
        <v>3700</v>
      </c>
      <c r="G384" s="7">
        <v>2100</v>
      </c>
      <c r="H384" s="7">
        <v>2500</v>
      </c>
      <c r="I384" s="7" t="s">
        <v>14</v>
      </c>
    </row>
    <row r="385" spans="1:9">
      <c r="A385" s="4" t="s">
        <v>391</v>
      </c>
      <c r="B385" s="7">
        <v>62800</v>
      </c>
      <c r="C385" s="7">
        <v>8600</v>
      </c>
      <c r="D385" s="7">
        <v>51300</v>
      </c>
      <c r="E385" s="7">
        <v>7800</v>
      </c>
      <c r="F385" s="7">
        <v>2700</v>
      </c>
      <c r="G385" s="7" t="s">
        <v>14</v>
      </c>
      <c r="H385" s="7">
        <v>2200</v>
      </c>
      <c r="I385" s="7" t="s">
        <v>14</v>
      </c>
    </row>
    <row r="386" spans="1:9">
      <c r="A386" s="4" t="s">
        <v>392</v>
      </c>
      <c r="B386" s="7">
        <v>47800</v>
      </c>
      <c r="C386" s="7">
        <v>9000</v>
      </c>
      <c r="D386" s="7">
        <v>36000</v>
      </c>
      <c r="E386" s="7">
        <v>7800</v>
      </c>
      <c r="F386" s="7" t="s">
        <v>56</v>
      </c>
      <c r="G386" s="7" t="s">
        <v>56</v>
      </c>
      <c r="H386" s="7" t="s">
        <v>56</v>
      </c>
      <c r="I386" s="7" t="s">
        <v>56</v>
      </c>
    </row>
    <row r="387" spans="1:9">
      <c r="A387" s="4" t="s">
        <v>393</v>
      </c>
      <c r="B387" s="7">
        <v>134000</v>
      </c>
      <c r="C387" s="7">
        <v>17700</v>
      </c>
      <c r="D387" s="7">
        <v>101200</v>
      </c>
      <c r="E387" s="7">
        <v>15400</v>
      </c>
      <c r="F387" s="7">
        <v>5800</v>
      </c>
      <c r="G387" s="7">
        <v>3700</v>
      </c>
      <c r="H387" s="7">
        <v>6300</v>
      </c>
      <c r="I387" s="7">
        <v>3800</v>
      </c>
    </row>
    <row r="388" spans="1:9">
      <c r="A388" s="4" t="s">
        <v>394</v>
      </c>
      <c r="B388" s="7">
        <v>67600</v>
      </c>
      <c r="C388" s="7">
        <v>11900</v>
      </c>
      <c r="D388" s="7">
        <v>56300</v>
      </c>
      <c r="E388" s="7">
        <v>10900</v>
      </c>
      <c r="F388" s="7">
        <v>1900</v>
      </c>
      <c r="G388" s="7" t="s">
        <v>14</v>
      </c>
      <c r="H388" s="7">
        <v>3700</v>
      </c>
      <c r="I388" s="7" t="s">
        <v>14</v>
      </c>
    </row>
    <row r="389" spans="1:9">
      <c r="A389" s="4" t="s">
        <v>395</v>
      </c>
      <c r="B389" s="7">
        <v>89900</v>
      </c>
      <c r="C389" s="7">
        <v>10100</v>
      </c>
      <c r="D389" s="7">
        <v>73600</v>
      </c>
      <c r="E389" s="7">
        <v>9200</v>
      </c>
      <c r="F389" s="7">
        <v>3200</v>
      </c>
      <c r="G389" s="7">
        <v>1900</v>
      </c>
      <c r="H389" s="7">
        <v>2900</v>
      </c>
      <c r="I389" s="7" t="s">
        <v>14</v>
      </c>
    </row>
    <row r="390" spans="1:9">
      <c r="A390" s="4" t="s">
        <v>396</v>
      </c>
      <c r="B390" s="7">
        <v>59800</v>
      </c>
      <c r="C390" s="7">
        <v>8600</v>
      </c>
      <c r="D390" s="7">
        <v>49300</v>
      </c>
      <c r="E390" s="7">
        <v>7800</v>
      </c>
      <c r="F390" s="7">
        <v>4300</v>
      </c>
      <c r="G390" s="7">
        <v>2300</v>
      </c>
      <c r="H390" s="7" t="s">
        <v>56</v>
      </c>
      <c r="I390" s="7" t="s">
        <v>56</v>
      </c>
    </row>
    <row r="391" spans="1:9">
      <c r="A391" s="4" t="s">
        <v>397</v>
      </c>
      <c r="B391" s="7">
        <v>53500</v>
      </c>
      <c r="C391" s="7">
        <v>9200</v>
      </c>
      <c r="D391" s="7">
        <v>41800</v>
      </c>
      <c r="E391" s="7">
        <v>8200</v>
      </c>
      <c r="F391" s="7">
        <v>1800</v>
      </c>
      <c r="G391" s="7" t="s">
        <v>14</v>
      </c>
      <c r="H391" s="7">
        <v>1500</v>
      </c>
      <c r="I391" s="7" t="s">
        <v>14</v>
      </c>
    </row>
    <row r="392" spans="1:9">
      <c r="A392" s="4" t="s">
        <v>398</v>
      </c>
      <c r="B392" s="7">
        <v>88100</v>
      </c>
      <c r="C392" s="7">
        <v>13600</v>
      </c>
      <c r="D392" s="7">
        <v>75300</v>
      </c>
      <c r="E392" s="7">
        <v>12600</v>
      </c>
      <c r="F392" s="7">
        <v>6100</v>
      </c>
      <c r="G392" s="7">
        <v>3600</v>
      </c>
      <c r="H392" s="7">
        <v>3600</v>
      </c>
      <c r="I392" s="7" t="s">
        <v>14</v>
      </c>
    </row>
    <row r="393" spans="1:9">
      <c r="A393" s="4" t="s">
        <v>399</v>
      </c>
      <c r="B393" s="7">
        <v>65200</v>
      </c>
      <c r="C393" s="7">
        <v>8000</v>
      </c>
      <c r="D393" s="7">
        <v>56100</v>
      </c>
      <c r="E393" s="7">
        <v>7400</v>
      </c>
      <c r="F393" s="7">
        <v>3400</v>
      </c>
      <c r="G393" s="7">
        <v>1800</v>
      </c>
      <c r="H393" s="7">
        <v>2300</v>
      </c>
      <c r="I393" s="7" t="s">
        <v>14</v>
      </c>
    </row>
    <row r="394" spans="1:9">
      <c r="A394" s="4" t="s">
        <v>400</v>
      </c>
      <c r="B394" s="7">
        <v>88400</v>
      </c>
      <c r="C394" s="7">
        <v>14100</v>
      </c>
      <c r="D394" s="7">
        <v>74500</v>
      </c>
      <c r="E394" s="7">
        <v>12900</v>
      </c>
      <c r="F394" s="7">
        <v>3100</v>
      </c>
      <c r="G394" s="7" t="s">
        <v>14</v>
      </c>
      <c r="H394" s="7">
        <v>2000</v>
      </c>
      <c r="I394" s="7" t="s">
        <v>14</v>
      </c>
    </row>
    <row r="395" spans="1:9">
      <c r="A395" s="4" t="s">
        <v>401</v>
      </c>
      <c r="B395" s="7">
        <v>100400</v>
      </c>
      <c r="C395" s="7">
        <v>12700</v>
      </c>
      <c r="D395" s="7">
        <v>79200</v>
      </c>
      <c r="E395" s="7">
        <v>11300</v>
      </c>
      <c r="F395" s="7">
        <v>2200</v>
      </c>
      <c r="G395" s="7" t="s">
        <v>14</v>
      </c>
      <c r="H395" s="7">
        <v>2100</v>
      </c>
      <c r="I395" s="7" t="s">
        <v>14</v>
      </c>
    </row>
    <row r="396" spans="1:9">
      <c r="A396" s="4" t="s">
        <v>402</v>
      </c>
      <c r="B396" s="7">
        <v>76600</v>
      </c>
      <c r="C396" s="7">
        <v>9700</v>
      </c>
      <c r="D396" s="7">
        <v>62900</v>
      </c>
      <c r="E396" s="7">
        <v>8800</v>
      </c>
      <c r="F396" s="7">
        <v>1600</v>
      </c>
      <c r="G396" s="7" t="s">
        <v>14</v>
      </c>
      <c r="H396" s="7">
        <v>5000</v>
      </c>
      <c r="I396" s="7">
        <v>2500</v>
      </c>
    </row>
    <row r="397" spans="1:9">
      <c r="A397" s="4" t="s">
        <v>403</v>
      </c>
      <c r="B397" s="7">
        <v>61400</v>
      </c>
      <c r="C397" s="7">
        <v>10600</v>
      </c>
      <c r="D397" s="7">
        <v>46800</v>
      </c>
      <c r="E397" s="7">
        <v>9200</v>
      </c>
      <c r="F397" s="7">
        <v>1500</v>
      </c>
      <c r="G397" s="7" t="s">
        <v>14</v>
      </c>
      <c r="H397" s="7">
        <v>1700</v>
      </c>
      <c r="I397" s="7" t="s">
        <v>14</v>
      </c>
    </row>
    <row r="398" spans="1:9">
      <c r="A398" s="4" t="s">
        <v>404</v>
      </c>
      <c r="B398" s="7">
        <v>90500</v>
      </c>
      <c r="C398" s="7">
        <v>13500</v>
      </c>
      <c r="D398" s="7">
        <v>73600</v>
      </c>
      <c r="E398" s="7">
        <v>12200</v>
      </c>
      <c r="F398" s="7">
        <v>3700</v>
      </c>
      <c r="G398" s="7" t="s">
        <v>14</v>
      </c>
      <c r="H398" s="7">
        <v>7100</v>
      </c>
      <c r="I398" s="7">
        <v>3800</v>
      </c>
    </row>
    <row r="399" spans="1:9">
      <c r="A399" s="4" t="s">
        <v>405</v>
      </c>
      <c r="B399" s="7">
        <v>84700</v>
      </c>
      <c r="C399" s="7">
        <v>12700</v>
      </c>
      <c r="D399" s="7">
        <v>63500</v>
      </c>
      <c r="E399" s="7">
        <v>11000</v>
      </c>
      <c r="F399" s="7">
        <v>3900</v>
      </c>
      <c r="G399" s="7" t="s">
        <v>14</v>
      </c>
      <c r="H399" s="7">
        <v>3400</v>
      </c>
      <c r="I399" s="7" t="s">
        <v>14</v>
      </c>
    </row>
    <row r="400" spans="1:9">
      <c r="A400" s="4" t="s">
        <v>406</v>
      </c>
      <c r="B400" s="7">
        <v>153100</v>
      </c>
      <c r="C400" s="7">
        <v>19700</v>
      </c>
      <c r="D400" s="7">
        <v>110400</v>
      </c>
      <c r="E400" s="7">
        <v>16700</v>
      </c>
      <c r="F400" s="7">
        <v>7100</v>
      </c>
      <c r="G400" s="7" t="s">
        <v>14</v>
      </c>
      <c r="H400" s="7">
        <v>4600</v>
      </c>
      <c r="I400" s="7" t="s">
        <v>14</v>
      </c>
    </row>
    <row r="401" spans="1:9">
      <c r="A401" s="4" t="s">
        <v>407</v>
      </c>
      <c r="B401" s="7">
        <v>103700</v>
      </c>
      <c r="C401" s="7">
        <v>13600</v>
      </c>
      <c r="D401" s="7">
        <v>75600</v>
      </c>
      <c r="E401" s="7">
        <v>11600</v>
      </c>
      <c r="F401" s="7">
        <v>3300</v>
      </c>
      <c r="G401" s="7" t="s">
        <v>14</v>
      </c>
      <c r="H401" s="7">
        <v>2400</v>
      </c>
      <c r="I401" s="7" t="s">
        <v>14</v>
      </c>
    </row>
    <row r="402" spans="1:9">
      <c r="A402" s="4" t="s">
        <v>408</v>
      </c>
      <c r="B402" s="7">
        <v>69500</v>
      </c>
      <c r="C402" s="7">
        <v>8800</v>
      </c>
      <c r="D402" s="7">
        <v>58300</v>
      </c>
      <c r="E402" s="7">
        <v>8100</v>
      </c>
      <c r="F402" s="7">
        <v>1400</v>
      </c>
      <c r="G402" s="7" t="s">
        <v>14</v>
      </c>
      <c r="H402" s="7">
        <v>2800</v>
      </c>
      <c r="I402" s="7">
        <v>1800</v>
      </c>
    </row>
    <row r="403" spans="1:9">
      <c r="A403" s="4" t="s">
        <v>409</v>
      </c>
      <c r="B403" s="7">
        <v>67100</v>
      </c>
      <c r="C403" s="7">
        <v>11100</v>
      </c>
      <c r="D403" s="7">
        <v>57300</v>
      </c>
      <c r="E403" s="7">
        <v>10200</v>
      </c>
      <c r="F403" s="7" t="s">
        <v>56</v>
      </c>
      <c r="G403" s="7" t="s">
        <v>56</v>
      </c>
      <c r="H403" s="7">
        <v>2200</v>
      </c>
      <c r="I403" s="7" t="s">
        <v>14</v>
      </c>
    </row>
    <row r="404" spans="1:9">
      <c r="A404" s="4" t="s">
        <v>410</v>
      </c>
      <c r="B404" s="7">
        <v>60300</v>
      </c>
      <c r="C404" s="7">
        <v>10900</v>
      </c>
      <c r="D404" s="7">
        <v>52000</v>
      </c>
      <c r="E404" s="7">
        <v>10200</v>
      </c>
      <c r="F404" s="7" t="s">
        <v>56</v>
      </c>
      <c r="G404" s="7" t="s">
        <v>56</v>
      </c>
      <c r="H404" s="7" t="s">
        <v>56</v>
      </c>
      <c r="I404" s="7" t="s">
        <v>56</v>
      </c>
    </row>
    <row r="405" spans="1:9">
      <c r="A405" s="4" t="s">
        <v>411</v>
      </c>
      <c r="B405" s="7">
        <v>79000</v>
      </c>
      <c r="C405" s="7">
        <v>13700</v>
      </c>
      <c r="D405" s="7">
        <v>61800</v>
      </c>
      <c r="E405" s="7">
        <v>12100</v>
      </c>
      <c r="F405" s="7">
        <v>3400</v>
      </c>
      <c r="G405" s="7" t="s">
        <v>14</v>
      </c>
      <c r="H405" s="7">
        <v>4500</v>
      </c>
      <c r="I405" s="7" t="s">
        <v>14</v>
      </c>
    </row>
    <row r="406" spans="1:9">
      <c r="A406" s="4" t="s">
        <v>412</v>
      </c>
      <c r="B406" s="7">
        <v>69600</v>
      </c>
      <c r="C406" s="7">
        <v>10300</v>
      </c>
      <c r="D406" s="7">
        <v>56500</v>
      </c>
      <c r="E406" s="7">
        <v>9300</v>
      </c>
      <c r="F406" s="7">
        <v>2400</v>
      </c>
      <c r="G406" s="7" t="s">
        <v>14</v>
      </c>
      <c r="H406" s="7">
        <v>4200</v>
      </c>
      <c r="I406" s="7">
        <v>2500</v>
      </c>
    </row>
    <row r="407" spans="1:9">
      <c r="A407" s="4" t="s">
        <v>413</v>
      </c>
      <c r="B407" s="7">
        <v>76800</v>
      </c>
      <c r="C407" s="7">
        <v>12100</v>
      </c>
      <c r="D407" s="7">
        <v>65500</v>
      </c>
      <c r="E407" s="7">
        <v>11200</v>
      </c>
      <c r="F407" s="7" t="s">
        <v>56</v>
      </c>
      <c r="G407" s="7" t="s">
        <v>56</v>
      </c>
      <c r="H407" s="7">
        <v>3000</v>
      </c>
      <c r="I407" s="7" t="s">
        <v>14</v>
      </c>
    </row>
    <row r="408" spans="1:9">
      <c r="A408" s="4" t="s">
        <v>414</v>
      </c>
      <c r="B408" s="7">
        <v>68900</v>
      </c>
      <c r="C408" s="7">
        <v>11700</v>
      </c>
      <c r="D408" s="7">
        <v>60800</v>
      </c>
      <c r="E408" s="7">
        <v>11000</v>
      </c>
      <c r="F408" s="7">
        <v>1400</v>
      </c>
      <c r="G408" s="7" t="s">
        <v>14</v>
      </c>
      <c r="H408" s="7">
        <v>3600</v>
      </c>
      <c r="I408" s="7" t="s">
        <v>14</v>
      </c>
    </row>
    <row r="409" spans="1:9">
      <c r="A409" s="4" t="s">
        <v>415</v>
      </c>
      <c r="B409" s="7">
        <v>61700</v>
      </c>
      <c r="C409" s="7">
        <v>8900</v>
      </c>
      <c r="D409" s="7">
        <v>49900</v>
      </c>
      <c r="E409" s="7">
        <v>8000</v>
      </c>
      <c r="F409" s="7">
        <v>1200</v>
      </c>
      <c r="G409" s="7" t="s">
        <v>14</v>
      </c>
      <c r="H409" s="7" t="s">
        <v>56</v>
      </c>
      <c r="I409" s="7" t="s">
        <v>56</v>
      </c>
    </row>
    <row r="410" spans="1:9">
      <c r="A410" s="4" t="s">
        <v>416</v>
      </c>
      <c r="B410" s="7">
        <v>58800</v>
      </c>
      <c r="C410" s="7">
        <v>9600</v>
      </c>
      <c r="D410" s="7">
        <v>46900</v>
      </c>
      <c r="E410" s="7">
        <v>8600</v>
      </c>
      <c r="F410" s="7">
        <v>2100</v>
      </c>
      <c r="G410" s="7" t="s">
        <v>14</v>
      </c>
      <c r="H410" s="7">
        <v>3400</v>
      </c>
      <c r="I410" s="7" t="s">
        <v>14</v>
      </c>
    </row>
    <row r="411" spans="1:9">
      <c r="A411" s="4" t="s">
        <v>417</v>
      </c>
      <c r="B411" s="7">
        <v>63300</v>
      </c>
      <c r="C411" s="7">
        <v>11800</v>
      </c>
      <c r="D411" s="7">
        <v>52500</v>
      </c>
      <c r="E411" s="7">
        <v>10700</v>
      </c>
      <c r="F411" s="7" t="s">
        <v>56</v>
      </c>
      <c r="G411" s="7" t="s">
        <v>56</v>
      </c>
      <c r="H411" s="7">
        <v>2900</v>
      </c>
      <c r="I411" s="7" t="s">
        <v>14</v>
      </c>
    </row>
    <row r="412" spans="1:9">
      <c r="A412" s="4" t="s">
        <v>418</v>
      </c>
      <c r="B412" s="7">
        <v>69300</v>
      </c>
      <c r="C412" s="7">
        <v>4700</v>
      </c>
      <c r="D412" s="7">
        <v>61500</v>
      </c>
      <c r="E412" s="7">
        <v>4500</v>
      </c>
      <c r="F412" s="7">
        <v>1300</v>
      </c>
      <c r="G412" s="7">
        <v>600</v>
      </c>
      <c r="H412" s="7">
        <v>2000</v>
      </c>
      <c r="I412" s="7">
        <v>800</v>
      </c>
    </row>
    <row r="413" spans="1:9">
      <c r="A413" s="4" t="s">
        <v>419</v>
      </c>
      <c r="B413" s="7">
        <v>63600</v>
      </c>
      <c r="C413" s="7">
        <v>8200</v>
      </c>
      <c r="D413" s="7">
        <v>45900</v>
      </c>
      <c r="E413" s="7">
        <v>7000</v>
      </c>
      <c r="F413" s="7">
        <v>3400</v>
      </c>
      <c r="G413" s="7">
        <v>1900</v>
      </c>
      <c r="H413" s="7">
        <v>6100</v>
      </c>
      <c r="I413" s="7">
        <v>2500</v>
      </c>
    </row>
    <row r="414" spans="1:9">
      <c r="A414" s="4" t="s">
        <v>420</v>
      </c>
      <c r="B414" s="7">
        <v>82700</v>
      </c>
      <c r="C414" s="7">
        <v>9500</v>
      </c>
      <c r="D414" s="7">
        <v>67500</v>
      </c>
      <c r="E414" s="7">
        <v>8600</v>
      </c>
      <c r="F414" s="7">
        <v>2500</v>
      </c>
      <c r="G414" s="7" t="s">
        <v>14</v>
      </c>
      <c r="H414" s="7">
        <v>3100</v>
      </c>
      <c r="I414" s="7">
        <v>1900</v>
      </c>
    </row>
    <row r="415" spans="1:9">
      <c r="A415" s="4" t="s">
        <v>421</v>
      </c>
      <c r="B415" s="7">
        <v>68900</v>
      </c>
      <c r="C415" s="7">
        <v>10300</v>
      </c>
      <c r="D415" s="7">
        <v>57100</v>
      </c>
      <c r="E415" s="7">
        <v>9400</v>
      </c>
      <c r="F415" s="7">
        <v>1200</v>
      </c>
      <c r="G415" s="7" t="s">
        <v>14</v>
      </c>
      <c r="H415" s="7" t="s">
        <v>56</v>
      </c>
      <c r="I415" s="7" t="s">
        <v>56</v>
      </c>
    </row>
    <row r="416" spans="1:9">
      <c r="A416" s="4" t="s">
        <v>422</v>
      </c>
      <c r="B416" s="7">
        <v>82300</v>
      </c>
      <c r="C416" s="7">
        <v>13400</v>
      </c>
      <c r="D416" s="7">
        <v>57600</v>
      </c>
      <c r="E416" s="7">
        <v>11200</v>
      </c>
      <c r="F416" s="7">
        <v>1800</v>
      </c>
      <c r="G416" s="7" t="s">
        <v>14</v>
      </c>
      <c r="H416" s="7">
        <v>4800</v>
      </c>
      <c r="I416" s="7" t="s">
        <v>14</v>
      </c>
    </row>
    <row r="417" spans="1:9">
      <c r="A417" s="4" t="s">
        <v>423</v>
      </c>
      <c r="B417" s="7">
        <v>53600</v>
      </c>
      <c r="C417" s="7">
        <v>8500</v>
      </c>
      <c r="D417" s="7">
        <v>44400</v>
      </c>
      <c r="E417" s="7">
        <v>7700</v>
      </c>
      <c r="F417" s="7" t="s">
        <v>56</v>
      </c>
      <c r="G417" s="7" t="s">
        <v>56</v>
      </c>
      <c r="H417" s="7">
        <v>1900</v>
      </c>
      <c r="I417" s="7" t="s">
        <v>14</v>
      </c>
    </row>
    <row r="418" spans="1:9">
      <c r="A418" s="4" t="s">
        <v>424</v>
      </c>
      <c r="B418" s="7">
        <v>55100</v>
      </c>
      <c r="C418" s="7">
        <v>8400</v>
      </c>
      <c r="D418" s="7">
        <v>42800</v>
      </c>
      <c r="E418" s="7">
        <v>7400</v>
      </c>
      <c r="F418" s="7">
        <v>1200</v>
      </c>
      <c r="G418" s="7" t="s">
        <v>14</v>
      </c>
      <c r="H418" s="7">
        <v>3100</v>
      </c>
      <c r="I418" s="7" t="s">
        <v>14</v>
      </c>
    </row>
    <row r="419" spans="1:9">
      <c r="A419" s="4" t="s">
        <v>425</v>
      </c>
      <c r="B419" s="7">
        <v>60400</v>
      </c>
      <c r="C419" s="7">
        <v>10900</v>
      </c>
      <c r="D419" s="7">
        <v>53200</v>
      </c>
      <c r="E419" s="7">
        <v>10300</v>
      </c>
      <c r="F419" s="7">
        <v>2200</v>
      </c>
      <c r="G419" s="7" t="s">
        <v>14</v>
      </c>
      <c r="H419" s="7">
        <v>1900</v>
      </c>
      <c r="I419" s="7" t="s">
        <v>14</v>
      </c>
    </row>
    <row r="420" spans="1:9">
      <c r="A420" s="4" t="s">
        <v>426</v>
      </c>
      <c r="B420" s="7">
        <v>72400</v>
      </c>
      <c r="C420" s="7">
        <v>12600</v>
      </c>
      <c r="D420" s="7">
        <v>57800</v>
      </c>
      <c r="E420" s="7">
        <v>11300</v>
      </c>
      <c r="F420" s="7">
        <v>3100</v>
      </c>
      <c r="G420" s="7" t="s">
        <v>14</v>
      </c>
      <c r="H420" s="7">
        <v>3300</v>
      </c>
      <c r="I420" s="7" t="s">
        <v>14</v>
      </c>
    </row>
    <row r="421" spans="1:9">
      <c r="A421" s="4" t="s">
        <v>427</v>
      </c>
      <c r="B421" s="7">
        <v>69000</v>
      </c>
      <c r="C421" s="7">
        <v>12600</v>
      </c>
      <c r="D421" s="7">
        <v>59600</v>
      </c>
      <c r="E421" s="7">
        <v>11700</v>
      </c>
      <c r="F421" s="7" t="s">
        <v>56</v>
      </c>
      <c r="G421" s="7" t="s">
        <v>56</v>
      </c>
      <c r="H421" s="7">
        <v>1700</v>
      </c>
      <c r="I421" s="7" t="s">
        <v>14</v>
      </c>
    </row>
    <row r="422" spans="1:9">
      <c r="A422" s="4" t="s">
        <v>428</v>
      </c>
      <c r="B422" s="7">
        <v>55100</v>
      </c>
      <c r="C422" s="7">
        <v>9900</v>
      </c>
      <c r="D422" s="7">
        <v>46700</v>
      </c>
      <c r="E422" s="7">
        <v>9100</v>
      </c>
      <c r="F422" s="7">
        <v>3000</v>
      </c>
      <c r="G422" s="7" t="s">
        <v>14</v>
      </c>
      <c r="H422" s="7" t="s">
        <v>56</v>
      </c>
      <c r="I422" s="7" t="s">
        <v>56</v>
      </c>
    </row>
    <row r="423" spans="1:9">
      <c r="A423" s="4" t="s">
        <v>429</v>
      </c>
      <c r="B423" s="7">
        <v>57600</v>
      </c>
      <c r="C423" s="7">
        <v>10800</v>
      </c>
      <c r="D423" s="7">
        <v>47900</v>
      </c>
      <c r="E423" s="7">
        <v>9900</v>
      </c>
      <c r="F423" s="7" t="s">
        <v>56</v>
      </c>
      <c r="G423" s="7" t="s">
        <v>56</v>
      </c>
      <c r="H423" s="7">
        <v>1700</v>
      </c>
      <c r="I423" s="7" t="s">
        <v>14</v>
      </c>
    </row>
    <row r="424" spans="1:9">
      <c r="A424" s="4" t="s">
        <v>430</v>
      </c>
      <c r="B424" s="7">
        <v>63500</v>
      </c>
      <c r="C424" s="7">
        <v>11500</v>
      </c>
      <c r="D424" s="7">
        <v>48700</v>
      </c>
      <c r="E424" s="7">
        <v>10000</v>
      </c>
      <c r="F424" s="7" t="s">
        <v>56</v>
      </c>
      <c r="G424" s="7" t="s">
        <v>56</v>
      </c>
      <c r="H424" s="7">
        <v>4700</v>
      </c>
      <c r="I424" s="7" t="s">
        <v>14</v>
      </c>
    </row>
    <row r="425" spans="1:9">
      <c r="A425" s="4" t="s">
        <v>431</v>
      </c>
      <c r="B425" s="7">
        <v>64700</v>
      </c>
      <c r="C425" s="7">
        <v>11600</v>
      </c>
      <c r="D425" s="7">
        <v>54400</v>
      </c>
      <c r="E425" s="7">
        <v>10700</v>
      </c>
      <c r="F425" s="7" t="s">
        <v>56</v>
      </c>
      <c r="G425" s="7" t="s">
        <v>56</v>
      </c>
      <c r="H425" s="7">
        <v>2400</v>
      </c>
      <c r="I425" s="7" t="s">
        <v>14</v>
      </c>
    </row>
    <row r="426" spans="1:9">
      <c r="A426" s="4" t="s">
        <v>432</v>
      </c>
      <c r="B426" s="7">
        <v>64500</v>
      </c>
      <c r="C426" s="7">
        <v>10500</v>
      </c>
      <c r="D426" s="7">
        <v>49100</v>
      </c>
      <c r="E426" s="7">
        <v>9100</v>
      </c>
      <c r="F426" s="7">
        <v>1400</v>
      </c>
      <c r="G426" s="7" t="s">
        <v>14</v>
      </c>
      <c r="H426" s="7">
        <v>2100</v>
      </c>
      <c r="I426" s="7" t="s">
        <v>14</v>
      </c>
    </row>
    <row r="427" spans="1:9">
      <c r="A427" s="4" t="s">
        <v>433</v>
      </c>
      <c r="B427" s="7">
        <v>71500</v>
      </c>
      <c r="C427" s="7">
        <v>11200</v>
      </c>
      <c r="D427" s="7">
        <v>59100</v>
      </c>
      <c r="E427" s="7">
        <v>10200</v>
      </c>
      <c r="F427" s="7">
        <v>2500</v>
      </c>
      <c r="G427" s="7" t="s">
        <v>14</v>
      </c>
      <c r="H427" s="7">
        <v>3700</v>
      </c>
      <c r="I427" s="7" t="s">
        <v>14</v>
      </c>
    </row>
    <row r="428" spans="1:9">
      <c r="A428" s="4" t="s">
        <v>434</v>
      </c>
      <c r="B428" s="7">
        <v>61900</v>
      </c>
      <c r="C428" s="7">
        <v>10800</v>
      </c>
      <c r="D428" s="7">
        <v>53400</v>
      </c>
      <c r="E428" s="7">
        <v>10000</v>
      </c>
      <c r="F428" s="7">
        <v>1500</v>
      </c>
      <c r="G428" s="7" t="s">
        <v>14</v>
      </c>
      <c r="H428" s="7">
        <v>2800</v>
      </c>
      <c r="I428" s="7" t="s">
        <v>14</v>
      </c>
    </row>
    <row r="429" spans="1:9">
      <c r="A429" s="4" t="s">
        <v>435</v>
      </c>
      <c r="B429" s="7">
        <v>68200</v>
      </c>
      <c r="C429" s="7">
        <v>11100</v>
      </c>
      <c r="D429" s="7">
        <v>52100</v>
      </c>
      <c r="E429" s="7">
        <v>9700</v>
      </c>
      <c r="F429" s="7">
        <v>1800</v>
      </c>
      <c r="G429" s="7" t="s">
        <v>14</v>
      </c>
      <c r="H429" s="7">
        <v>4100</v>
      </c>
      <c r="I429" s="7" t="s">
        <v>14</v>
      </c>
    </row>
    <row r="430" spans="1:9">
      <c r="A430" s="4" t="s">
        <v>436</v>
      </c>
      <c r="B430" s="7">
        <v>62400</v>
      </c>
      <c r="C430" s="7">
        <v>10100</v>
      </c>
      <c r="D430" s="7">
        <v>51600</v>
      </c>
      <c r="E430" s="7">
        <v>9200</v>
      </c>
      <c r="F430" s="7" t="s">
        <v>56</v>
      </c>
      <c r="G430" s="7" t="s">
        <v>56</v>
      </c>
      <c r="H430" s="7">
        <v>2300</v>
      </c>
      <c r="I430" s="7" t="s">
        <v>14</v>
      </c>
    </row>
    <row r="431" spans="1:9">
      <c r="A431" s="4" t="s">
        <v>437</v>
      </c>
      <c r="B431" s="7">
        <v>52700</v>
      </c>
      <c r="C431" s="7">
        <v>11400</v>
      </c>
      <c r="D431" s="7">
        <v>45800</v>
      </c>
      <c r="E431" s="7">
        <v>10600</v>
      </c>
      <c r="F431" s="7" t="s">
        <v>56</v>
      </c>
      <c r="G431" s="7" t="s">
        <v>56</v>
      </c>
      <c r="H431" s="7">
        <v>3900</v>
      </c>
      <c r="I431" s="7" t="s">
        <v>14</v>
      </c>
    </row>
    <row r="432" spans="1:9">
      <c r="A432" s="4" t="s">
        <v>438</v>
      </c>
      <c r="B432" s="7">
        <v>65100</v>
      </c>
      <c r="C432" s="7">
        <v>10900</v>
      </c>
      <c r="D432" s="7">
        <v>53700</v>
      </c>
      <c r="E432" s="7">
        <v>9900</v>
      </c>
      <c r="F432" s="7" t="s">
        <v>56</v>
      </c>
      <c r="G432" s="7" t="s">
        <v>56</v>
      </c>
      <c r="H432" s="7">
        <v>3600</v>
      </c>
      <c r="I432" s="7" t="s">
        <v>14</v>
      </c>
    </row>
    <row r="433" spans="1:9">
      <c r="A433" s="4" t="s">
        <v>439</v>
      </c>
      <c r="B433" s="7">
        <v>71500</v>
      </c>
      <c r="C433" s="7">
        <v>8600</v>
      </c>
      <c r="D433" s="7">
        <v>60200</v>
      </c>
      <c r="E433" s="7">
        <v>7900</v>
      </c>
      <c r="F433" s="7">
        <v>2500</v>
      </c>
      <c r="G433" s="7" t="s">
        <v>14</v>
      </c>
      <c r="H433" s="7">
        <v>2300</v>
      </c>
      <c r="I433" s="7" t="s">
        <v>14</v>
      </c>
    </row>
    <row r="434" spans="1:9">
      <c r="A434" s="4" t="s">
        <v>440</v>
      </c>
      <c r="B434" s="7">
        <v>62100</v>
      </c>
      <c r="C434" s="7">
        <v>11200</v>
      </c>
      <c r="D434" s="7">
        <v>50100</v>
      </c>
      <c r="E434" s="7">
        <v>10100</v>
      </c>
      <c r="F434" s="7">
        <v>2100</v>
      </c>
      <c r="G434" s="7" t="s">
        <v>14</v>
      </c>
      <c r="H434" s="7">
        <v>3300</v>
      </c>
      <c r="I434" s="7" t="s">
        <v>14</v>
      </c>
    </row>
    <row r="435" spans="1:9">
      <c r="A435" s="4" t="s">
        <v>441</v>
      </c>
      <c r="B435" s="7">
        <v>67000</v>
      </c>
      <c r="C435" s="7">
        <v>13100</v>
      </c>
      <c r="D435" s="7">
        <v>57600</v>
      </c>
      <c r="E435" s="7">
        <v>12100</v>
      </c>
      <c r="F435" s="7">
        <v>3900</v>
      </c>
      <c r="G435" s="7" t="s">
        <v>14</v>
      </c>
      <c r="H435" s="7" t="s">
        <v>56</v>
      </c>
      <c r="I435" s="7" t="s">
        <v>56</v>
      </c>
    </row>
    <row r="436" spans="1:9">
      <c r="A436" s="4" t="s">
        <v>442</v>
      </c>
      <c r="B436" s="7">
        <v>69100</v>
      </c>
      <c r="C436" s="7">
        <v>12800</v>
      </c>
      <c r="D436" s="7">
        <v>58800</v>
      </c>
      <c r="E436" s="7">
        <v>11800</v>
      </c>
      <c r="F436" s="7" t="s">
        <v>56</v>
      </c>
      <c r="G436" s="7" t="s">
        <v>56</v>
      </c>
      <c r="H436" s="7" t="s">
        <v>56</v>
      </c>
      <c r="I436" s="7" t="s">
        <v>56</v>
      </c>
    </row>
    <row r="437" spans="1:9">
      <c r="A437" s="4" t="s">
        <v>443</v>
      </c>
      <c r="B437" s="7">
        <v>68400</v>
      </c>
      <c r="C437" s="7">
        <v>11600</v>
      </c>
      <c r="D437" s="7">
        <v>52000</v>
      </c>
      <c r="E437" s="7">
        <v>10100</v>
      </c>
      <c r="F437" s="7" t="s">
        <v>56</v>
      </c>
      <c r="G437" s="7" t="s">
        <v>56</v>
      </c>
      <c r="H437" s="7">
        <v>3700</v>
      </c>
      <c r="I437" s="7" t="s">
        <v>14</v>
      </c>
    </row>
    <row r="438" spans="1:9">
      <c r="A438" s="4" t="s">
        <v>444</v>
      </c>
      <c r="B438" s="7">
        <v>59000</v>
      </c>
      <c r="C438" s="7">
        <v>11100</v>
      </c>
      <c r="D438" s="7">
        <v>45200</v>
      </c>
      <c r="E438" s="7">
        <v>9700</v>
      </c>
      <c r="F438" s="7">
        <v>2000</v>
      </c>
      <c r="G438" s="7" t="s">
        <v>14</v>
      </c>
      <c r="H438" s="7">
        <v>5400</v>
      </c>
      <c r="I438" s="7">
        <v>3300</v>
      </c>
    </row>
    <row r="439" spans="1:9">
      <c r="A439" s="4" t="s">
        <v>445</v>
      </c>
      <c r="B439" s="7">
        <v>56200</v>
      </c>
      <c r="C439" s="7">
        <v>9600</v>
      </c>
      <c r="D439" s="7">
        <v>46300</v>
      </c>
      <c r="E439" s="7">
        <v>8700</v>
      </c>
      <c r="F439" s="7" t="s">
        <v>56</v>
      </c>
      <c r="G439" s="7" t="s">
        <v>56</v>
      </c>
      <c r="H439" s="7">
        <v>1800</v>
      </c>
      <c r="I439" s="7" t="s">
        <v>14</v>
      </c>
    </row>
    <row r="440" spans="1:9">
      <c r="A440" s="4" t="s">
        <v>446</v>
      </c>
      <c r="B440" s="7">
        <v>64300</v>
      </c>
      <c r="C440" s="7">
        <v>11000</v>
      </c>
      <c r="D440" s="7">
        <v>52500</v>
      </c>
      <c r="E440" s="7">
        <v>9900</v>
      </c>
      <c r="F440" s="7">
        <v>1600</v>
      </c>
      <c r="G440" s="7" t="s">
        <v>14</v>
      </c>
      <c r="H440" s="7">
        <v>3600</v>
      </c>
      <c r="I440" s="7" t="s">
        <v>14</v>
      </c>
    </row>
    <row r="441" spans="1:9">
      <c r="A441" s="4" t="s">
        <v>447</v>
      </c>
      <c r="B441" s="7">
        <v>71600</v>
      </c>
      <c r="C441" s="7">
        <v>8500</v>
      </c>
      <c r="D441" s="7">
        <v>56400</v>
      </c>
      <c r="E441" s="7">
        <v>7600</v>
      </c>
      <c r="F441" s="7">
        <v>1500</v>
      </c>
      <c r="G441" s="7" t="s">
        <v>14</v>
      </c>
      <c r="H441" s="7">
        <v>3700</v>
      </c>
      <c r="I441" s="7">
        <v>1900</v>
      </c>
    </row>
    <row r="442" spans="1:9">
      <c r="A442" s="4" t="s">
        <v>448</v>
      </c>
      <c r="B442" s="7">
        <v>76600</v>
      </c>
      <c r="C442" s="7">
        <v>5100</v>
      </c>
      <c r="D442" s="7">
        <v>57100</v>
      </c>
      <c r="E442" s="7">
        <v>4400</v>
      </c>
      <c r="F442" s="7">
        <v>2600</v>
      </c>
      <c r="G442" s="7">
        <v>900</v>
      </c>
      <c r="H442" s="7">
        <v>8200</v>
      </c>
      <c r="I442" s="7">
        <v>1700</v>
      </c>
    </row>
    <row r="443" spans="1:9">
      <c r="A443" s="4" t="s">
        <v>449</v>
      </c>
      <c r="B443" s="7">
        <v>56000</v>
      </c>
      <c r="C443" s="7">
        <v>9300</v>
      </c>
      <c r="D443" s="7">
        <v>44200</v>
      </c>
      <c r="E443" s="7">
        <v>8300</v>
      </c>
      <c r="F443" s="7" t="s">
        <v>56</v>
      </c>
      <c r="G443" s="7" t="s">
        <v>56</v>
      </c>
      <c r="H443" s="7">
        <v>1900</v>
      </c>
      <c r="I443" s="7" t="s">
        <v>14</v>
      </c>
    </row>
    <row r="444" spans="1:9">
      <c r="A444" s="4" t="s">
        <v>450</v>
      </c>
      <c r="B444" s="7">
        <v>62600</v>
      </c>
      <c r="C444" s="7">
        <v>4700</v>
      </c>
      <c r="D444" s="7">
        <v>52000</v>
      </c>
      <c r="E444" s="7">
        <v>4200</v>
      </c>
      <c r="F444" s="7">
        <v>1200</v>
      </c>
      <c r="G444" s="7">
        <v>600</v>
      </c>
      <c r="H444" s="7">
        <v>1800</v>
      </c>
      <c r="I444" s="7">
        <v>800</v>
      </c>
    </row>
    <row r="445" spans="1:9">
      <c r="A445" s="4" t="s">
        <v>451</v>
      </c>
      <c r="B445" s="7">
        <v>72800</v>
      </c>
      <c r="C445" s="7">
        <v>14100</v>
      </c>
      <c r="D445" s="7">
        <v>62100</v>
      </c>
      <c r="E445" s="7">
        <v>13100</v>
      </c>
      <c r="F445" s="7" t="s">
        <v>56</v>
      </c>
      <c r="G445" s="7" t="s">
        <v>56</v>
      </c>
      <c r="H445" s="7" t="s">
        <v>56</v>
      </c>
      <c r="I445" s="7" t="s">
        <v>56</v>
      </c>
    </row>
    <row r="446" spans="1:9">
      <c r="A446" s="4" t="s">
        <v>452</v>
      </c>
      <c r="B446" s="7">
        <v>52300</v>
      </c>
      <c r="C446" s="7">
        <v>9600</v>
      </c>
      <c r="D446" s="7">
        <v>41800</v>
      </c>
      <c r="E446" s="7">
        <v>8600</v>
      </c>
      <c r="F446" s="7" t="s">
        <v>56</v>
      </c>
      <c r="G446" s="7" t="s">
        <v>56</v>
      </c>
      <c r="H446" s="7">
        <v>2300</v>
      </c>
      <c r="I446" s="7" t="s">
        <v>14</v>
      </c>
    </row>
    <row r="447" spans="1:9">
      <c r="A447" s="4" t="s">
        <v>453</v>
      </c>
      <c r="B447" s="7">
        <v>70900</v>
      </c>
      <c r="C447" s="7">
        <v>12300</v>
      </c>
      <c r="D447" s="7">
        <v>62500</v>
      </c>
      <c r="E447" s="7">
        <v>11500</v>
      </c>
      <c r="F447" s="7" t="s">
        <v>56</v>
      </c>
      <c r="G447" s="7" t="s">
        <v>56</v>
      </c>
      <c r="H447" s="7">
        <v>1900</v>
      </c>
      <c r="I447" s="7" t="s">
        <v>14</v>
      </c>
    </row>
    <row r="448" spans="1:9">
      <c r="A448" s="4" t="s">
        <v>454</v>
      </c>
      <c r="B448" s="7">
        <v>90700</v>
      </c>
      <c r="C448" s="7">
        <v>8300</v>
      </c>
      <c r="D448" s="7">
        <v>72600</v>
      </c>
      <c r="E448" s="7">
        <v>7400</v>
      </c>
      <c r="F448" s="7">
        <v>3700</v>
      </c>
      <c r="G448" s="7">
        <v>1700</v>
      </c>
      <c r="H448" s="7">
        <v>2300</v>
      </c>
      <c r="I448" s="7">
        <v>1300</v>
      </c>
    </row>
    <row r="449" spans="1:9">
      <c r="A449" s="4" t="s">
        <v>455</v>
      </c>
      <c r="B449" s="7">
        <v>80400</v>
      </c>
      <c r="C449" s="7">
        <v>7700</v>
      </c>
      <c r="D449" s="7">
        <v>65700</v>
      </c>
      <c r="E449" s="7">
        <v>7000</v>
      </c>
      <c r="F449" s="7">
        <v>2100</v>
      </c>
      <c r="G449" s="7">
        <v>1300</v>
      </c>
      <c r="H449" s="7">
        <v>3200</v>
      </c>
      <c r="I449" s="7">
        <v>1500</v>
      </c>
    </row>
    <row r="450" spans="1:9">
      <c r="A450" s="4" t="s">
        <v>456</v>
      </c>
      <c r="B450" s="7">
        <v>64600</v>
      </c>
      <c r="C450" s="7">
        <v>11300</v>
      </c>
      <c r="D450" s="7">
        <v>55000</v>
      </c>
      <c r="E450" s="7">
        <v>10400</v>
      </c>
      <c r="F450" s="7" t="s">
        <v>56</v>
      </c>
      <c r="G450" s="7" t="s">
        <v>56</v>
      </c>
      <c r="H450" s="7" t="s">
        <v>56</v>
      </c>
      <c r="I450" s="7" t="s">
        <v>56</v>
      </c>
    </row>
    <row r="451" spans="1:9">
      <c r="A451" s="4" t="s">
        <v>457</v>
      </c>
      <c r="B451" s="7">
        <v>52500</v>
      </c>
      <c r="C451" s="7">
        <v>9100</v>
      </c>
      <c r="D451" s="7">
        <v>45700</v>
      </c>
      <c r="E451" s="7">
        <v>8500</v>
      </c>
      <c r="F451" s="7" t="s">
        <v>56</v>
      </c>
      <c r="G451" s="7" t="s">
        <v>56</v>
      </c>
      <c r="H451" s="7">
        <v>1200</v>
      </c>
      <c r="I451" s="7" t="s">
        <v>14</v>
      </c>
    </row>
    <row r="452" spans="1:9">
      <c r="A452" s="4" t="s">
        <v>458</v>
      </c>
      <c r="B452" s="7">
        <v>45200</v>
      </c>
      <c r="C452" s="7">
        <v>8200</v>
      </c>
      <c r="D452" s="7">
        <v>37100</v>
      </c>
      <c r="E452" s="7">
        <v>7400</v>
      </c>
      <c r="F452" s="7" t="s">
        <v>56</v>
      </c>
      <c r="G452" s="7" t="s">
        <v>56</v>
      </c>
      <c r="H452" s="7">
        <v>2400</v>
      </c>
      <c r="I452" s="7" t="s">
        <v>14</v>
      </c>
    </row>
    <row r="453" spans="1:9">
      <c r="A453" s="4" t="s">
        <v>459</v>
      </c>
      <c r="B453" s="7">
        <v>71600</v>
      </c>
      <c r="C453" s="7">
        <v>5900</v>
      </c>
      <c r="D453" s="7">
        <v>61200</v>
      </c>
      <c r="E453" s="7">
        <v>5500</v>
      </c>
      <c r="F453" s="7">
        <v>1600</v>
      </c>
      <c r="G453" s="7">
        <v>900</v>
      </c>
      <c r="H453" s="7">
        <v>2300</v>
      </c>
      <c r="I453" s="7">
        <v>1100</v>
      </c>
    </row>
    <row r="454" spans="1:9">
      <c r="A454" s="4" t="s">
        <v>460</v>
      </c>
      <c r="B454" s="7">
        <v>59900</v>
      </c>
      <c r="C454" s="7">
        <v>9900</v>
      </c>
      <c r="D454" s="7">
        <v>54400</v>
      </c>
      <c r="E454" s="7">
        <v>9400</v>
      </c>
      <c r="F454" s="7">
        <v>1400</v>
      </c>
      <c r="G454" s="7" t="s">
        <v>14</v>
      </c>
      <c r="H454" s="7">
        <v>1600</v>
      </c>
      <c r="I454" s="7" t="s">
        <v>14</v>
      </c>
    </row>
    <row r="455" spans="1:9">
      <c r="A455" s="4" t="s">
        <v>461</v>
      </c>
      <c r="B455" s="7">
        <v>51700</v>
      </c>
      <c r="C455" s="7">
        <v>10500</v>
      </c>
      <c r="D455" s="7">
        <v>38100</v>
      </c>
      <c r="E455" s="7">
        <v>9000</v>
      </c>
      <c r="F455" s="7">
        <v>2000</v>
      </c>
      <c r="G455" s="7" t="s">
        <v>14</v>
      </c>
      <c r="H455" s="7">
        <v>3300</v>
      </c>
      <c r="I455" s="7" t="s">
        <v>14</v>
      </c>
    </row>
    <row r="456" spans="1:9">
      <c r="A456" s="4" t="s">
        <v>462</v>
      </c>
      <c r="B456" s="7">
        <v>69900</v>
      </c>
      <c r="C456" s="7">
        <v>11000</v>
      </c>
      <c r="D456" s="7">
        <v>58300</v>
      </c>
      <c r="E456" s="7">
        <v>10100</v>
      </c>
      <c r="F456" s="7" t="s">
        <v>56</v>
      </c>
      <c r="G456" s="7" t="s">
        <v>56</v>
      </c>
      <c r="H456" s="7">
        <v>2900</v>
      </c>
      <c r="I456" s="7" t="s">
        <v>14</v>
      </c>
    </row>
    <row r="457" spans="1:9">
      <c r="A457" s="4" t="s">
        <v>463</v>
      </c>
      <c r="B457" s="7">
        <v>77000</v>
      </c>
      <c r="C457" s="7">
        <v>13300</v>
      </c>
      <c r="D457" s="7">
        <v>64900</v>
      </c>
      <c r="E457" s="7">
        <v>12200</v>
      </c>
      <c r="F457" s="7" t="s">
        <v>56</v>
      </c>
      <c r="G457" s="7" t="s">
        <v>56</v>
      </c>
      <c r="H457" s="7">
        <v>2200</v>
      </c>
      <c r="I457" s="7" t="s">
        <v>14</v>
      </c>
    </row>
    <row r="458" spans="1:9">
      <c r="A458" s="4" t="s">
        <v>464</v>
      </c>
      <c r="B458" s="7">
        <v>72400</v>
      </c>
      <c r="C458" s="7">
        <v>11800</v>
      </c>
      <c r="D458" s="7">
        <v>57400</v>
      </c>
      <c r="E458" s="7">
        <v>10500</v>
      </c>
      <c r="F458" s="7" t="s">
        <v>56</v>
      </c>
      <c r="G458" s="7" t="s">
        <v>56</v>
      </c>
      <c r="H458" s="7">
        <v>5900</v>
      </c>
      <c r="I458" s="7">
        <v>3400</v>
      </c>
    </row>
    <row r="459" spans="1:9">
      <c r="A459" s="4" t="s">
        <v>465</v>
      </c>
      <c r="B459" s="7">
        <v>72600</v>
      </c>
      <c r="C459" s="7">
        <v>6900</v>
      </c>
      <c r="D459" s="7">
        <v>56500</v>
      </c>
      <c r="E459" s="7">
        <v>6100</v>
      </c>
      <c r="F459" s="7">
        <v>2000</v>
      </c>
      <c r="G459" s="7" t="s">
        <v>14</v>
      </c>
      <c r="H459" s="7">
        <v>4600</v>
      </c>
      <c r="I459" s="7">
        <v>1700</v>
      </c>
    </row>
    <row r="460" spans="1:9">
      <c r="A460" s="4" t="s">
        <v>466</v>
      </c>
      <c r="B460" s="7">
        <v>71500</v>
      </c>
      <c r="C460" s="7">
        <v>7000</v>
      </c>
      <c r="D460" s="7">
        <v>51200</v>
      </c>
      <c r="E460" s="7">
        <v>6000</v>
      </c>
      <c r="F460" s="7">
        <v>2000</v>
      </c>
      <c r="G460" s="7" t="s">
        <v>14</v>
      </c>
      <c r="H460" s="7">
        <v>6000</v>
      </c>
      <c r="I460" s="7">
        <v>2000</v>
      </c>
    </row>
    <row r="461" spans="1:9">
      <c r="A461" s="4" t="s">
        <v>467</v>
      </c>
      <c r="B461" s="7">
        <v>75700</v>
      </c>
      <c r="C461" s="7">
        <v>6100</v>
      </c>
      <c r="D461" s="7">
        <v>61600</v>
      </c>
      <c r="E461" s="7">
        <v>5500</v>
      </c>
      <c r="F461" s="7">
        <v>1700</v>
      </c>
      <c r="G461" s="7">
        <v>900</v>
      </c>
      <c r="H461" s="7">
        <v>2300</v>
      </c>
      <c r="I461" s="7">
        <v>1100</v>
      </c>
    </row>
    <row r="462" spans="1:9">
      <c r="A462" s="4" t="s">
        <v>468</v>
      </c>
      <c r="B462" s="7">
        <v>65800</v>
      </c>
      <c r="C462" s="7">
        <v>5800</v>
      </c>
      <c r="D462" s="7">
        <v>54900</v>
      </c>
      <c r="E462" s="7">
        <v>5300</v>
      </c>
      <c r="F462" s="7">
        <v>2400</v>
      </c>
      <c r="G462" s="7">
        <v>1100</v>
      </c>
      <c r="H462" s="7">
        <v>3000</v>
      </c>
      <c r="I462" s="7">
        <v>1200</v>
      </c>
    </row>
    <row r="463" spans="1:9">
      <c r="A463" s="4" t="s">
        <v>469</v>
      </c>
      <c r="B463" s="7">
        <v>70300</v>
      </c>
      <c r="C463" s="7">
        <v>12400</v>
      </c>
      <c r="D463" s="7">
        <v>58500</v>
      </c>
      <c r="E463" s="7">
        <v>11300</v>
      </c>
      <c r="F463" s="7">
        <v>2400</v>
      </c>
      <c r="G463" s="7" t="s">
        <v>14</v>
      </c>
      <c r="H463" s="7">
        <v>2100</v>
      </c>
      <c r="I463" s="7" t="s">
        <v>14</v>
      </c>
    </row>
    <row r="464" spans="1:9">
      <c r="A464" s="4" t="s">
        <v>470</v>
      </c>
      <c r="B464" s="7">
        <v>71200</v>
      </c>
      <c r="C464" s="7">
        <v>8600</v>
      </c>
      <c r="D464" s="7">
        <v>57700</v>
      </c>
      <c r="E464" s="7">
        <v>7700</v>
      </c>
      <c r="F464" s="7">
        <v>2400</v>
      </c>
      <c r="G464" s="7" t="s">
        <v>14</v>
      </c>
      <c r="H464" s="7">
        <v>3100</v>
      </c>
      <c r="I464" s="7">
        <v>1800</v>
      </c>
    </row>
    <row r="465" spans="1:9">
      <c r="A465" s="4" t="s">
        <v>471</v>
      </c>
      <c r="B465" s="7">
        <v>57800</v>
      </c>
      <c r="C465" s="7">
        <v>8100</v>
      </c>
      <c r="D465" s="7">
        <v>43700</v>
      </c>
      <c r="E465" s="7">
        <v>7000</v>
      </c>
      <c r="F465" s="7">
        <v>4000</v>
      </c>
      <c r="G465" s="7">
        <v>2100</v>
      </c>
      <c r="H465" s="7">
        <v>3000</v>
      </c>
      <c r="I465" s="7">
        <v>1900</v>
      </c>
    </row>
    <row r="466" spans="1:9">
      <c r="A466" s="4" t="s">
        <v>472</v>
      </c>
      <c r="B466" s="7">
        <v>69900</v>
      </c>
      <c r="C466" s="7">
        <v>12900</v>
      </c>
      <c r="D466" s="7">
        <v>58800</v>
      </c>
      <c r="E466" s="7">
        <v>11800</v>
      </c>
      <c r="F466" s="7">
        <v>1800</v>
      </c>
      <c r="G466" s="7" t="s">
        <v>14</v>
      </c>
      <c r="H466" s="7">
        <v>3300</v>
      </c>
      <c r="I466" s="7" t="s">
        <v>14</v>
      </c>
    </row>
    <row r="467" spans="1:9">
      <c r="A467" s="4" t="s">
        <v>473</v>
      </c>
      <c r="B467" s="7">
        <v>58800</v>
      </c>
      <c r="C467" s="7">
        <v>13600</v>
      </c>
      <c r="D467" s="7">
        <v>48600</v>
      </c>
      <c r="E467" s="7">
        <v>12400</v>
      </c>
      <c r="F467" s="7">
        <v>2900</v>
      </c>
      <c r="G467" s="7" t="s">
        <v>14</v>
      </c>
      <c r="H467" s="7">
        <v>3900</v>
      </c>
      <c r="I467" s="7" t="s">
        <v>14</v>
      </c>
    </row>
    <row r="468" spans="1:9">
      <c r="A468" s="4" t="s">
        <v>474</v>
      </c>
      <c r="B468" s="7">
        <v>69700</v>
      </c>
      <c r="C468" s="7">
        <v>11400</v>
      </c>
      <c r="D468" s="7">
        <v>53700</v>
      </c>
      <c r="E468" s="7">
        <v>10000</v>
      </c>
      <c r="F468" s="7">
        <v>3700</v>
      </c>
      <c r="G468" s="7" t="s">
        <v>14</v>
      </c>
      <c r="H468" s="7">
        <v>4200</v>
      </c>
      <c r="I468" s="7" t="s">
        <v>14</v>
      </c>
    </row>
    <row r="469" spans="1:9">
      <c r="A469" s="4" t="s">
        <v>475</v>
      </c>
      <c r="B469" s="7">
        <v>95000</v>
      </c>
      <c r="C469" s="7">
        <v>6600</v>
      </c>
      <c r="D469" s="7">
        <v>73500</v>
      </c>
      <c r="E469" s="7">
        <v>5800</v>
      </c>
      <c r="F469" s="7">
        <v>4000</v>
      </c>
      <c r="G469" s="7">
        <v>1400</v>
      </c>
      <c r="H469" s="7">
        <v>5000</v>
      </c>
      <c r="I469" s="7">
        <v>1500</v>
      </c>
    </row>
    <row r="470" spans="1:9">
      <c r="A470" s="4" t="s">
        <v>476</v>
      </c>
      <c r="B470" s="7">
        <v>62500</v>
      </c>
      <c r="C470" s="7">
        <v>11700</v>
      </c>
      <c r="D470" s="7">
        <v>48700</v>
      </c>
      <c r="E470" s="7">
        <v>10300</v>
      </c>
      <c r="F470" s="7">
        <v>2700</v>
      </c>
      <c r="G470" s="7" t="s">
        <v>14</v>
      </c>
      <c r="H470" s="7">
        <v>2900</v>
      </c>
      <c r="I470" s="7" t="s">
        <v>14</v>
      </c>
    </row>
    <row r="471" spans="1:9">
      <c r="A471" s="4" t="s">
        <v>477</v>
      </c>
      <c r="B471" s="7">
        <v>66100</v>
      </c>
      <c r="C471" s="7">
        <v>11300</v>
      </c>
      <c r="D471" s="7">
        <v>54600</v>
      </c>
      <c r="E471" s="7">
        <v>10300</v>
      </c>
      <c r="F471" s="7" t="s">
        <v>56</v>
      </c>
      <c r="G471" s="7" t="s">
        <v>56</v>
      </c>
      <c r="H471" s="7">
        <v>1400</v>
      </c>
      <c r="I471" s="7" t="s">
        <v>14</v>
      </c>
    </row>
    <row r="472" spans="1:9">
      <c r="A472" s="4" t="s">
        <v>478</v>
      </c>
      <c r="B472" s="7">
        <v>71900</v>
      </c>
      <c r="C472" s="7">
        <v>6800</v>
      </c>
      <c r="D472" s="7">
        <v>60400</v>
      </c>
      <c r="E472" s="7">
        <v>6300</v>
      </c>
      <c r="F472" s="7">
        <v>1300</v>
      </c>
      <c r="G472" s="7" t="s">
        <v>14</v>
      </c>
      <c r="H472" s="7">
        <v>3600</v>
      </c>
      <c r="I472" s="7">
        <v>1500</v>
      </c>
    </row>
    <row r="473" spans="1:9">
      <c r="A473" s="4" t="s">
        <v>479</v>
      </c>
      <c r="B473" s="7">
        <v>80100</v>
      </c>
      <c r="C473" s="7">
        <v>7400</v>
      </c>
      <c r="D473" s="7">
        <v>62900</v>
      </c>
      <c r="E473" s="7">
        <v>6500</v>
      </c>
      <c r="F473" s="7">
        <v>2800</v>
      </c>
      <c r="G473" s="7">
        <v>1400</v>
      </c>
      <c r="H473" s="7">
        <v>4900</v>
      </c>
      <c r="I473" s="7">
        <v>1800</v>
      </c>
    </row>
    <row r="474" spans="1:9">
      <c r="A474" s="4" t="s">
        <v>480</v>
      </c>
      <c r="B474" s="7">
        <v>62900</v>
      </c>
      <c r="C474" s="7">
        <v>10600</v>
      </c>
      <c r="D474" s="7">
        <v>55700</v>
      </c>
      <c r="E474" s="7">
        <v>10000</v>
      </c>
      <c r="F474" s="7">
        <v>3900</v>
      </c>
      <c r="G474" s="7" t="s">
        <v>14</v>
      </c>
      <c r="H474" s="7" t="s">
        <v>56</v>
      </c>
      <c r="I474" s="7" t="s">
        <v>56</v>
      </c>
    </row>
    <row r="475" spans="1:9">
      <c r="A475" s="4" t="s">
        <v>481</v>
      </c>
      <c r="B475" s="7">
        <v>64500</v>
      </c>
      <c r="C475" s="7">
        <v>11900</v>
      </c>
      <c r="D475" s="7">
        <v>55100</v>
      </c>
      <c r="E475" s="7">
        <v>11000</v>
      </c>
      <c r="F475" s="7">
        <v>1900</v>
      </c>
      <c r="G475" s="7" t="s">
        <v>14</v>
      </c>
      <c r="H475" s="7" t="s">
        <v>56</v>
      </c>
      <c r="I475" s="7" t="s">
        <v>56</v>
      </c>
    </row>
    <row r="476" spans="1:9">
      <c r="A476" s="4" t="s">
        <v>482</v>
      </c>
      <c r="B476" s="7">
        <v>69000</v>
      </c>
      <c r="C476" s="7">
        <v>13700</v>
      </c>
      <c r="D476" s="7">
        <v>59600</v>
      </c>
      <c r="E476" s="7">
        <v>12700</v>
      </c>
      <c r="F476" s="7">
        <v>3700</v>
      </c>
      <c r="G476" s="7" t="s">
        <v>14</v>
      </c>
      <c r="H476" s="7" t="s">
        <v>56</v>
      </c>
      <c r="I476" s="7" t="s">
        <v>56</v>
      </c>
    </row>
    <row r="477" spans="1:9">
      <c r="A477" s="4" t="s">
        <v>483</v>
      </c>
      <c r="B477" s="7">
        <v>66400</v>
      </c>
      <c r="C477" s="7">
        <v>11900</v>
      </c>
      <c r="D477" s="7">
        <v>54100</v>
      </c>
      <c r="E477" s="7">
        <v>10800</v>
      </c>
      <c r="F477" s="7">
        <v>2800</v>
      </c>
      <c r="G477" s="7" t="s">
        <v>14</v>
      </c>
      <c r="H477" s="7">
        <v>2100</v>
      </c>
      <c r="I477" s="7" t="s">
        <v>14</v>
      </c>
    </row>
    <row r="478" spans="1:9">
      <c r="A478" s="4" t="s">
        <v>484</v>
      </c>
      <c r="B478" s="7">
        <v>74000</v>
      </c>
      <c r="C478" s="7">
        <v>10900</v>
      </c>
      <c r="D478" s="7">
        <v>63800</v>
      </c>
      <c r="E478" s="7">
        <v>10100</v>
      </c>
      <c r="F478" s="7">
        <v>2600</v>
      </c>
      <c r="G478" s="7" t="s">
        <v>14</v>
      </c>
      <c r="H478" s="7" t="s">
        <v>56</v>
      </c>
      <c r="I478" s="7" t="s">
        <v>56</v>
      </c>
    </row>
    <row r="479" spans="1:9">
      <c r="A479" s="4" t="s">
        <v>485</v>
      </c>
      <c r="B479" s="7">
        <v>57000</v>
      </c>
      <c r="C479" s="7">
        <v>9000</v>
      </c>
      <c r="D479" s="7">
        <v>46900</v>
      </c>
      <c r="E479" s="7">
        <v>8200</v>
      </c>
      <c r="F479" s="7">
        <v>1900</v>
      </c>
      <c r="G479" s="7" t="s">
        <v>14</v>
      </c>
      <c r="H479" s="7">
        <v>3500</v>
      </c>
      <c r="I479" s="7" t="s">
        <v>14</v>
      </c>
    </row>
    <row r="480" spans="1:9">
      <c r="A480" s="4" t="s">
        <v>486</v>
      </c>
      <c r="B480" s="7">
        <v>54400</v>
      </c>
      <c r="C480" s="7">
        <v>9300</v>
      </c>
      <c r="D480" s="7">
        <v>40300</v>
      </c>
      <c r="E480" s="7">
        <v>8000</v>
      </c>
      <c r="F480" s="7">
        <v>1700</v>
      </c>
      <c r="G480" s="7" t="s">
        <v>14</v>
      </c>
      <c r="H480" s="7">
        <v>2200</v>
      </c>
      <c r="I480" s="7" t="s">
        <v>14</v>
      </c>
    </row>
    <row r="481" spans="1:9">
      <c r="A481" s="4" t="s">
        <v>487</v>
      </c>
      <c r="B481" s="7">
        <v>64000</v>
      </c>
      <c r="C481" s="7">
        <v>4600</v>
      </c>
      <c r="D481" s="7">
        <v>52000</v>
      </c>
      <c r="E481" s="7">
        <v>4100</v>
      </c>
      <c r="F481" s="7">
        <v>1300</v>
      </c>
      <c r="G481" s="7">
        <v>700</v>
      </c>
      <c r="H481" s="7">
        <v>2200</v>
      </c>
      <c r="I481" s="7">
        <v>900</v>
      </c>
    </row>
    <row r="482" spans="1:9">
      <c r="A482" s="4" t="s">
        <v>488</v>
      </c>
      <c r="B482" s="7">
        <v>65100</v>
      </c>
      <c r="C482" s="7">
        <v>10800</v>
      </c>
      <c r="D482" s="7">
        <v>57000</v>
      </c>
      <c r="E482" s="7">
        <v>10100</v>
      </c>
      <c r="F482" s="7" t="s">
        <v>56</v>
      </c>
      <c r="G482" s="7" t="s">
        <v>56</v>
      </c>
      <c r="H482" s="7">
        <v>2200</v>
      </c>
      <c r="I482" s="7" t="s">
        <v>14</v>
      </c>
    </row>
    <row r="483" spans="1:9">
      <c r="A483" s="4" t="s">
        <v>489</v>
      </c>
      <c r="B483" s="7">
        <v>63000</v>
      </c>
      <c r="C483" s="7">
        <v>12500</v>
      </c>
      <c r="D483" s="7">
        <v>56700</v>
      </c>
      <c r="E483" s="7">
        <v>11900</v>
      </c>
      <c r="F483" s="7" t="s">
        <v>56</v>
      </c>
      <c r="G483" s="7" t="s">
        <v>56</v>
      </c>
      <c r="H483" s="7">
        <v>2500</v>
      </c>
      <c r="I483" s="7" t="s">
        <v>14</v>
      </c>
    </row>
    <row r="484" spans="1:9">
      <c r="A484" s="4" t="s">
        <v>490</v>
      </c>
      <c r="B484" s="7">
        <v>68300</v>
      </c>
      <c r="C484" s="7">
        <v>5400</v>
      </c>
      <c r="D484" s="7">
        <v>56500</v>
      </c>
      <c r="E484" s="7">
        <v>4900</v>
      </c>
      <c r="F484" s="7">
        <v>1600</v>
      </c>
      <c r="G484" s="7">
        <v>800</v>
      </c>
      <c r="H484" s="7">
        <v>1800</v>
      </c>
      <c r="I484" s="7">
        <v>900</v>
      </c>
    </row>
    <row r="485" spans="1:9">
      <c r="A485" s="4" t="s">
        <v>491</v>
      </c>
      <c r="B485" s="7">
        <v>47600</v>
      </c>
      <c r="C485" s="7">
        <v>9800</v>
      </c>
      <c r="D485" s="7">
        <v>37400</v>
      </c>
      <c r="E485" s="7">
        <v>8700</v>
      </c>
      <c r="F485" s="7" t="s">
        <v>56</v>
      </c>
      <c r="G485" s="7" t="s">
        <v>56</v>
      </c>
      <c r="H485" s="7">
        <v>3600</v>
      </c>
      <c r="I485" s="7" t="s">
        <v>14</v>
      </c>
    </row>
    <row r="486" spans="1:9">
      <c r="A486" s="4" t="s">
        <v>492</v>
      </c>
      <c r="B486" s="7">
        <v>69800</v>
      </c>
      <c r="C486" s="7">
        <v>9600</v>
      </c>
      <c r="D486" s="7">
        <v>62100</v>
      </c>
      <c r="E486" s="7">
        <v>9100</v>
      </c>
      <c r="F486" s="7">
        <v>2300</v>
      </c>
      <c r="G486" s="7" t="s">
        <v>14</v>
      </c>
      <c r="H486" s="7">
        <v>2200</v>
      </c>
      <c r="I486" s="7" t="s">
        <v>14</v>
      </c>
    </row>
    <row r="487" spans="1:9">
      <c r="A487" s="4" t="s">
        <v>493</v>
      </c>
      <c r="B487" s="7">
        <v>65100</v>
      </c>
      <c r="C487" s="7">
        <v>5900</v>
      </c>
      <c r="D487" s="7">
        <v>51500</v>
      </c>
      <c r="E487" s="7">
        <v>5300</v>
      </c>
      <c r="F487" s="7">
        <v>1700</v>
      </c>
      <c r="G487" s="7">
        <v>900</v>
      </c>
      <c r="H487" s="7">
        <v>3400</v>
      </c>
      <c r="I487" s="7">
        <v>1400</v>
      </c>
    </row>
    <row r="488" spans="1:9">
      <c r="A488" s="4" t="s">
        <v>494</v>
      </c>
      <c r="B488" s="7">
        <v>68100</v>
      </c>
      <c r="C488" s="7">
        <v>6200</v>
      </c>
      <c r="D488" s="7">
        <v>57300</v>
      </c>
      <c r="E488" s="7">
        <v>5700</v>
      </c>
      <c r="F488" s="7">
        <v>1100</v>
      </c>
      <c r="G488" s="7" t="s">
        <v>14</v>
      </c>
      <c r="H488" s="7">
        <v>2900</v>
      </c>
      <c r="I488" s="7">
        <v>1300</v>
      </c>
    </row>
    <row r="489" spans="1:9">
      <c r="A489" s="4" t="s">
        <v>495</v>
      </c>
      <c r="B489" s="7">
        <v>69300</v>
      </c>
      <c r="C489" s="7">
        <v>6300</v>
      </c>
      <c r="D489" s="7">
        <v>54200</v>
      </c>
      <c r="E489" s="7">
        <v>5600</v>
      </c>
      <c r="F489" s="7">
        <v>1400</v>
      </c>
      <c r="G489" s="7" t="s">
        <v>14</v>
      </c>
      <c r="H489" s="7">
        <v>3700</v>
      </c>
      <c r="I489" s="7">
        <v>1500</v>
      </c>
    </row>
    <row r="490" spans="1:9">
      <c r="A490" s="4" t="s">
        <v>496</v>
      </c>
      <c r="B490" s="7">
        <v>66200</v>
      </c>
      <c r="C490" s="7">
        <v>9700</v>
      </c>
      <c r="D490" s="7">
        <v>53800</v>
      </c>
      <c r="E490" s="7">
        <v>8800</v>
      </c>
      <c r="F490" s="7">
        <v>2800</v>
      </c>
      <c r="G490" s="7" t="s">
        <v>14</v>
      </c>
      <c r="H490" s="7">
        <v>2900</v>
      </c>
      <c r="I490" s="7" t="s">
        <v>14</v>
      </c>
    </row>
    <row r="491" spans="1:9">
      <c r="A491" s="4" t="s">
        <v>497</v>
      </c>
      <c r="B491" s="7">
        <v>77700</v>
      </c>
      <c r="C491" s="7">
        <v>9300</v>
      </c>
      <c r="D491" s="7">
        <v>65100</v>
      </c>
      <c r="E491" s="7">
        <v>8500</v>
      </c>
      <c r="F491" s="7">
        <v>1600</v>
      </c>
      <c r="G491" s="7" t="s">
        <v>14</v>
      </c>
      <c r="H491" s="7">
        <v>3300</v>
      </c>
      <c r="I491" s="7">
        <v>1900</v>
      </c>
    </row>
    <row r="492" spans="1:9">
      <c r="A492" s="4" t="s">
        <v>498</v>
      </c>
      <c r="B492" s="7">
        <v>67000</v>
      </c>
      <c r="C492" s="7">
        <v>8700</v>
      </c>
      <c r="D492" s="7">
        <v>54700</v>
      </c>
      <c r="E492" s="7">
        <v>7900</v>
      </c>
      <c r="F492" s="7">
        <v>4900</v>
      </c>
      <c r="G492" s="7">
        <v>2400</v>
      </c>
      <c r="H492" s="7">
        <v>2200</v>
      </c>
      <c r="I492" s="7" t="s">
        <v>14</v>
      </c>
    </row>
    <row r="493" spans="1:9">
      <c r="A493" s="4" t="s">
        <v>499</v>
      </c>
      <c r="B493" s="7">
        <v>82700</v>
      </c>
      <c r="C493" s="7">
        <v>9800</v>
      </c>
      <c r="D493" s="7">
        <v>69500</v>
      </c>
      <c r="E493" s="7">
        <v>9000</v>
      </c>
      <c r="F493" s="7">
        <v>2400</v>
      </c>
      <c r="G493" s="7" t="s">
        <v>14</v>
      </c>
      <c r="H493" s="7">
        <v>4200</v>
      </c>
      <c r="I493" s="7">
        <v>2200</v>
      </c>
    </row>
    <row r="494" spans="1:9">
      <c r="A494" s="4" t="s">
        <v>500</v>
      </c>
      <c r="B494" s="7">
        <v>91900</v>
      </c>
      <c r="C494" s="7">
        <v>10500</v>
      </c>
      <c r="D494" s="7">
        <v>72400</v>
      </c>
      <c r="E494" s="7">
        <v>9300</v>
      </c>
      <c r="F494" s="7">
        <v>4500</v>
      </c>
      <c r="G494" s="7">
        <v>2300</v>
      </c>
      <c r="H494" s="7">
        <v>5000</v>
      </c>
      <c r="I494" s="7">
        <v>2400</v>
      </c>
    </row>
    <row r="495" spans="1:9">
      <c r="A495" s="4" t="s">
        <v>501</v>
      </c>
      <c r="B495" s="7">
        <v>50900</v>
      </c>
      <c r="C495" s="7">
        <v>9100</v>
      </c>
      <c r="D495" s="7">
        <v>38100</v>
      </c>
      <c r="E495" s="7">
        <v>7900</v>
      </c>
      <c r="F495" s="7" t="s">
        <v>56</v>
      </c>
      <c r="G495" s="7" t="s">
        <v>56</v>
      </c>
      <c r="H495" s="7">
        <v>2300</v>
      </c>
      <c r="I495" s="7" t="s">
        <v>14</v>
      </c>
    </row>
    <row r="496" spans="1:9">
      <c r="A496" s="4" t="s">
        <v>502</v>
      </c>
      <c r="B496" s="7">
        <v>52000</v>
      </c>
      <c r="C496" s="7">
        <v>9000</v>
      </c>
      <c r="D496" s="7">
        <v>41900</v>
      </c>
      <c r="E496" s="7">
        <v>8100</v>
      </c>
      <c r="F496" s="7">
        <v>2600</v>
      </c>
      <c r="G496" s="7" t="s">
        <v>14</v>
      </c>
      <c r="H496" s="7">
        <v>2700</v>
      </c>
      <c r="I496" s="7" t="s">
        <v>14</v>
      </c>
    </row>
    <row r="497" spans="1:9">
      <c r="A497" s="4" t="s">
        <v>503</v>
      </c>
      <c r="B497" s="7">
        <v>65200</v>
      </c>
      <c r="C497" s="7">
        <v>10100</v>
      </c>
      <c r="D497" s="7">
        <v>58000</v>
      </c>
      <c r="E497" s="7">
        <v>9500</v>
      </c>
      <c r="F497" s="7" t="s">
        <v>56</v>
      </c>
      <c r="G497" s="7" t="s">
        <v>56</v>
      </c>
      <c r="H497" s="7" t="s">
        <v>56</v>
      </c>
      <c r="I497" s="7" t="s">
        <v>56</v>
      </c>
    </row>
    <row r="498" spans="1:9">
      <c r="A498" s="4" t="s">
        <v>504</v>
      </c>
      <c r="B498" s="7">
        <v>50400</v>
      </c>
      <c r="C498" s="7">
        <v>7800</v>
      </c>
      <c r="D498" s="7">
        <v>39700</v>
      </c>
      <c r="E498" s="7">
        <v>6900</v>
      </c>
      <c r="F498" s="7">
        <v>1600</v>
      </c>
      <c r="G498" s="7" t="s">
        <v>14</v>
      </c>
      <c r="H498" s="7">
        <v>3200</v>
      </c>
      <c r="I498" s="7">
        <v>2000</v>
      </c>
    </row>
    <row r="499" spans="1:9">
      <c r="A499" s="4" t="s">
        <v>505</v>
      </c>
      <c r="B499" s="7">
        <v>47400</v>
      </c>
      <c r="C499" s="7">
        <v>7700</v>
      </c>
      <c r="D499" s="7">
        <v>39200</v>
      </c>
      <c r="E499" s="7">
        <v>7000</v>
      </c>
      <c r="F499" s="7">
        <v>1100</v>
      </c>
      <c r="G499" s="7" t="s">
        <v>14</v>
      </c>
      <c r="H499" s="7">
        <v>1200</v>
      </c>
      <c r="I499" s="7" t="s">
        <v>14</v>
      </c>
    </row>
    <row r="500" spans="1:9">
      <c r="A500" s="4" t="s">
        <v>506</v>
      </c>
      <c r="B500" s="7">
        <v>58000</v>
      </c>
      <c r="C500" s="7">
        <v>9200</v>
      </c>
      <c r="D500" s="7">
        <v>48900</v>
      </c>
      <c r="E500" s="7">
        <v>8500</v>
      </c>
      <c r="F500" s="7" t="s">
        <v>56</v>
      </c>
      <c r="G500" s="7" t="s">
        <v>56</v>
      </c>
      <c r="H500" s="7">
        <v>1900</v>
      </c>
      <c r="I500" s="7" t="s">
        <v>14</v>
      </c>
    </row>
    <row r="501" spans="1:9">
      <c r="A501" s="4" t="s">
        <v>507</v>
      </c>
      <c r="B501" s="7">
        <v>57500</v>
      </c>
      <c r="C501" s="7">
        <v>9200</v>
      </c>
      <c r="D501" s="7">
        <v>49900</v>
      </c>
      <c r="E501" s="7">
        <v>8600</v>
      </c>
      <c r="F501" s="7" t="s">
        <v>56</v>
      </c>
      <c r="G501" s="7" t="s">
        <v>56</v>
      </c>
      <c r="H501" s="7">
        <v>1800</v>
      </c>
      <c r="I501" s="7" t="s">
        <v>14</v>
      </c>
    </row>
    <row r="502" spans="1:9">
      <c r="A502" s="4" t="s">
        <v>508</v>
      </c>
      <c r="B502" s="7">
        <v>77300</v>
      </c>
      <c r="C502" s="7">
        <v>12400</v>
      </c>
      <c r="D502" s="7">
        <v>61400</v>
      </c>
      <c r="E502" s="7">
        <v>11000</v>
      </c>
      <c r="F502" s="7">
        <v>2400</v>
      </c>
      <c r="G502" s="7" t="s">
        <v>14</v>
      </c>
      <c r="H502" s="7">
        <v>3000</v>
      </c>
      <c r="I502" s="7" t="s">
        <v>14</v>
      </c>
    </row>
    <row r="503" spans="1:9">
      <c r="A503" s="4" t="s">
        <v>509</v>
      </c>
      <c r="B503" s="7">
        <v>64900</v>
      </c>
      <c r="C503" s="7">
        <v>7000</v>
      </c>
      <c r="D503" s="7">
        <v>55900</v>
      </c>
      <c r="E503" s="7">
        <v>6500</v>
      </c>
      <c r="F503" s="7">
        <v>1600</v>
      </c>
      <c r="G503" s="7" t="s">
        <v>14</v>
      </c>
      <c r="H503" s="7">
        <v>2900</v>
      </c>
      <c r="I503" s="7">
        <v>1500</v>
      </c>
    </row>
    <row r="504" spans="1:9">
      <c r="A504" s="4" t="s">
        <v>510</v>
      </c>
      <c r="B504" s="7">
        <v>49900</v>
      </c>
      <c r="C504" s="7">
        <v>8300</v>
      </c>
      <c r="D504" s="7">
        <v>43100</v>
      </c>
      <c r="E504" s="7">
        <v>7700</v>
      </c>
      <c r="F504" s="7">
        <v>1400</v>
      </c>
      <c r="G504" s="7" t="s">
        <v>14</v>
      </c>
      <c r="H504" s="7" t="s">
        <v>56</v>
      </c>
      <c r="I504" s="7" t="s">
        <v>56</v>
      </c>
    </row>
    <row r="505" spans="1:9">
      <c r="A505" s="4" t="s">
        <v>511</v>
      </c>
      <c r="B505" s="7">
        <v>78200</v>
      </c>
      <c r="C505" s="7">
        <v>10700</v>
      </c>
      <c r="D505" s="7">
        <v>65100</v>
      </c>
      <c r="E505" s="7">
        <v>9800</v>
      </c>
      <c r="F505" s="7">
        <v>3700</v>
      </c>
      <c r="G505" s="7" t="s">
        <v>14</v>
      </c>
      <c r="H505" s="7">
        <v>4100</v>
      </c>
      <c r="I505" s="7">
        <v>2400</v>
      </c>
    </row>
    <row r="506" spans="1:9">
      <c r="A506" s="4" t="s">
        <v>512</v>
      </c>
      <c r="B506" s="7">
        <v>52000</v>
      </c>
      <c r="C506" s="7">
        <v>6200</v>
      </c>
      <c r="D506" s="7">
        <v>46200</v>
      </c>
      <c r="E506" s="7">
        <v>5900</v>
      </c>
      <c r="F506" s="7">
        <v>1800</v>
      </c>
      <c r="G506" s="7" t="s">
        <v>14</v>
      </c>
      <c r="H506" s="7">
        <v>1200</v>
      </c>
      <c r="I506" s="7" t="s">
        <v>14</v>
      </c>
    </row>
    <row r="507" spans="1:9">
      <c r="A507" s="4" t="s">
        <v>513</v>
      </c>
      <c r="B507" s="7">
        <v>43700</v>
      </c>
      <c r="C507" s="7">
        <v>5500</v>
      </c>
      <c r="D507" s="7">
        <v>34800</v>
      </c>
      <c r="E507" s="7">
        <v>4900</v>
      </c>
      <c r="F507" s="7">
        <v>900</v>
      </c>
      <c r="G507" s="7" t="s">
        <v>14</v>
      </c>
      <c r="H507" s="7">
        <v>1100</v>
      </c>
      <c r="I507" s="7" t="s">
        <v>14</v>
      </c>
    </row>
    <row r="508" spans="1:9">
      <c r="A508" s="4" t="s">
        <v>514</v>
      </c>
      <c r="B508" s="7">
        <v>44900</v>
      </c>
      <c r="C508" s="7">
        <v>8600</v>
      </c>
      <c r="D508" s="7">
        <v>39600</v>
      </c>
      <c r="E508" s="7">
        <v>8100</v>
      </c>
      <c r="F508" s="7">
        <v>1500</v>
      </c>
      <c r="G508" s="7" t="s">
        <v>14</v>
      </c>
      <c r="H508" s="7" t="s">
        <v>56</v>
      </c>
      <c r="I508" s="7" t="s">
        <v>56</v>
      </c>
    </row>
    <row r="509" spans="1:9">
      <c r="A509" s="4" t="s">
        <v>515</v>
      </c>
      <c r="B509" s="7">
        <v>53100</v>
      </c>
      <c r="C509" s="7">
        <v>7700</v>
      </c>
      <c r="D509" s="7">
        <v>41600</v>
      </c>
      <c r="E509" s="7">
        <v>6900</v>
      </c>
      <c r="F509" s="7">
        <v>2100</v>
      </c>
      <c r="G509" s="7" t="s">
        <v>14</v>
      </c>
      <c r="H509" s="7">
        <v>4400</v>
      </c>
      <c r="I509" s="7">
        <v>2200</v>
      </c>
    </row>
    <row r="510" spans="1:9">
      <c r="A510" s="4" t="s">
        <v>516</v>
      </c>
      <c r="B510" s="7">
        <v>54700</v>
      </c>
      <c r="C510" s="7">
        <v>10700</v>
      </c>
      <c r="D510" s="7">
        <v>47600</v>
      </c>
      <c r="E510" s="7">
        <v>9900</v>
      </c>
      <c r="F510" s="7">
        <v>1700</v>
      </c>
      <c r="G510" s="7" t="s">
        <v>14</v>
      </c>
      <c r="H510" s="7" t="s">
        <v>56</v>
      </c>
      <c r="I510" s="7" t="s">
        <v>56</v>
      </c>
    </row>
    <row r="511" spans="1:9">
      <c r="A511" s="4" t="s">
        <v>517</v>
      </c>
      <c r="B511" s="7">
        <v>55800</v>
      </c>
      <c r="C511" s="7">
        <v>8000</v>
      </c>
      <c r="D511" s="7">
        <v>42400</v>
      </c>
      <c r="E511" s="7">
        <v>6900</v>
      </c>
      <c r="F511" s="7">
        <v>1200</v>
      </c>
      <c r="G511" s="7" t="s">
        <v>14</v>
      </c>
      <c r="H511" s="7">
        <v>3900</v>
      </c>
      <c r="I511" s="7">
        <v>2100</v>
      </c>
    </row>
    <row r="512" spans="1:9">
      <c r="A512" s="4" t="s">
        <v>518</v>
      </c>
      <c r="B512" s="7">
        <v>55000</v>
      </c>
      <c r="C512" s="7">
        <v>5100</v>
      </c>
      <c r="D512" s="7">
        <v>47600</v>
      </c>
      <c r="E512" s="7">
        <v>4800</v>
      </c>
      <c r="F512" s="7">
        <v>1300</v>
      </c>
      <c r="G512" s="7" t="s">
        <v>14</v>
      </c>
      <c r="H512" s="7">
        <v>2200</v>
      </c>
      <c r="I512" s="7">
        <v>1000</v>
      </c>
    </row>
    <row r="513" spans="1:9">
      <c r="A513" s="4" t="s">
        <v>519</v>
      </c>
      <c r="B513" s="7">
        <v>60900</v>
      </c>
      <c r="C513" s="7">
        <v>5800</v>
      </c>
      <c r="D513" s="7">
        <v>51200</v>
      </c>
      <c r="E513" s="7">
        <v>5300</v>
      </c>
      <c r="F513" s="7">
        <v>1300</v>
      </c>
      <c r="G513" s="7" t="s">
        <v>14</v>
      </c>
      <c r="H513" s="7">
        <v>2200</v>
      </c>
      <c r="I513" s="7">
        <v>1100</v>
      </c>
    </row>
    <row r="514" spans="1:9">
      <c r="A514" s="4" t="s">
        <v>520</v>
      </c>
      <c r="B514" s="7">
        <v>71300</v>
      </c>
      <c r="C514" s="7">
        <v>6200</v>
      </c>
      <c r="D514" s="7">
        <v>58800</v>
      </c>
      <c r="E514" s="7">
        <v>5700</v>
      </c>
      <c r="F514" s="7">
        <v>2600</v>
      </c>
      <c r="G514" s="7">
        <v>1200</v>
      </c>
      <c r="H514" s="7">
        <v>2600</v>
      </c>
      <c r="I514" s="7">
        <v>1200</v>
      </c>
    </row>
    <row r="515" spans="1:9">
      <c r="A515" s="4" t="s">
        <v>521</v>
      </c>
      <c r="B515" s="7">
        <v>59200</v>
      </c>
      <c r="C515" s="7">
        <v>8600</v>
      </c>
      <c r="D515" s="7">
        <v>46700</v>
      </c>
      <c r="E515" s="7">
        <v>7700</v>
      </c>
      <c r="F515" s="7">
        <v>2000</v>
      </c>
      <c r="G515" s="7" t="s">
        <v>14</v>
      </c>
      <c r="H515" s="7">
        <v>4700</v>
      </c>
      <c r="I515" s="7">
        <v>2400</v>
      </c>
    </row>
    <row r="516" spans="1:9">
      <c r="A516" s="4" t="s">
        <v>522</v>
      </c>
      <c r="B516" s="7">
        <v>62600</v>
      </c>
      <c r="C516" s="7">
        <v>6600</v>
      </c>
      <c r="D516" s="7">
        <v>47600</v>
      </c>
      <c r="E516" s="7">
        <v>5800</v>
      </c>
      <c r="F516" s="7">
        <v>2200</v>
      </c>
      <c r="G516" s="7">
        <v>1300</v>
      </c>
      <c r="H516" s="7">
        <v>5600</v>
      </c>
      <c r="I516" s="7">
        <v>2000</v>
      </c>
    </row>
    <row r="517" spans="1:9">
      <c r="A517" s="4" t="s">
        <v>523</v>
      </c>
      <c r="B517" s="7">
        <v>63300</v>
      </c>
      <c r="C517" s="7">
        <v>6800</v>
      </c>
      <c r="D517" s="7">
        <v>46600</v>
      </c>
      <c r="E517" s="7">
        <v>5800</v>
      </c>
      <c r="F517" s="7">
        <v>2100</v>
      </c>
      <c r="G517" s="7" t="s">
        <v>14</v>
      </c>
      <c r="H517" s="7">
        <v>5500</v>
      </c>
      <c r="I517" s="7">
        <v>2000</v>
      </c>
    </row>
    <row r="518" spans="1:9">
      <c r="A518" s="4" t="s">
        <v>524</v>
      </c>
      <c r="B518" s="7">
        <v>55300</v>
      </c>
      <c r="C518" s="7">
        <v>5000</v>
      </c>
      <c r="D518" s="7">
        <v>45700</v>
      </c>
      <c r="E518" s="7">
        <v>4600</v>
      </c>
      <c r="F518" s="7">
        <v>1300</v>
      </c>
      <c r="G518" s="7">
        <v>800</v>
      </c>
      <c r="H518" s="7">
        <v>2600</v>
      </c>
      <c r="I518" s="7">
        <v>1100</v>
      </c>
    </row>
    <row r="519" spans="1:9">
      <c r="A519" s="4" t="s">
        <v>525</v>
      </c>
      <c r="B519" s="7">
        <v>58600</v>
      </c>
      <c r="C519" s="7">
        <v>8700</v>
      </c>
      <c r="D519" s="7">
        <v>48800</v>
      </c>
      <c r="E519" s="7">
        <v>8000</v>
      </c>
      <c r="F519" s="7">
        <v>1800</v>
      </c>
      <c r="G519" s="7" t="s">
        <v>14</v>
      </c>
      <c r="H519" s="7">
        <v>3000</v>
      </c>
      <c r="I519" s="7" t="s">
        <v>14</v>
      </c>
    </row>
    <row r="520" spans="1:9">
      <c r="A520" s="4" t="s">
        <v>526</v>
      </c>
      <c r="B520" s="7">
        <v>51800</v>
      </c>
      <c r="C520" s="7">
        <v>9000</v>
      </c>
      <c r="D520" s="7">
        <v>41900</v>
      </c>
      <c r="E520" s="7">
        <v>8100</v>
      </c>
      <c r="F520" s="7" t="s">
        <v>56</v>
      </c>
      <c r="G520" s="7" t="s">
        <v>56</v>
      </c>
      <c r="H520" s="7">
        <v>1700</v>
      </c>
      <c r="I520" s="7" t="s">
        <v>14</v>
      </c>
    </row>
    <row r="521" spans="1:9">
      <c r="A521" s="4" t="s">
        <v>527</v>
      </c>
      <c r="B521" s="7">
        <v>54100</v>
      </c>
      <c r="C521" s="7">
        <v>8100</v>
      </c>
      <c r="D521" s="7">
        <v>44100</v>
      </c>
      <c r="E521" s="7">
        <v>7300</v>
      </c>
      <c r="F521" s="7">
        <v>1500</v>
      </c>
      <c r="G521" s="7" t="s">
        <v>14</v>
      </c>
      <c r="H521" s="7">
        <v>1400</v>
      </c>
      <c r="I521" s="7" t="s">
        <v>14</v>
      </c>
    </row>
    <row r="522" spans="1:9">
      <c r="A522" s="4" t="s">
        <v>528</v>
      </c>
      <c r="B522" s="7">
        <v>54800</v>
      </c>
      <c r="C522" s="7">
        <v>8900</v>
      </c>
      <c r="D522" s="7">
        <v>42200</v>
      </c>
      <c r="E522" s="7">
        <v>7800</v>
      </c>
      <c r="F522" s="7" t="s">
        <v>56</v>
      </c>
      <c r="G522" s="7" t="s">
        <v>56</v>
      </c>
      <c r="H522" s="7">
        <v>4900</v>
      </c>
      <c r="I522" s="7">
        <v>2700</v>
      </c>
    </row>
    <row r="523" spans="1:9">
      <c r="A523" s="4" t="s">
        <v>529</v>
      </c>
      <c r="B523" s="7">
        <v>67200</v>
      </c>
      <c r="C523" s="7">
        <v>6100</v>
      </c>
      <c r="D523" s="7">
        <v>55200</v>
      </c>
      <c r="E523" s="7">
        <v>5500</v>
      </c>
      <c r="F523" s="7">
        <v>1400</v>
      </c>
      <c r="G523" s="7" t="s">
        <v>14</v>
      </c>
      <c r="H523" s="7">
        <v>3500</v>
      </c>
      <c r="I523" s="7">
        <v>1400</v>
      </c>
    </row>
    <row r="524" spans="1:9">
      <c r="A524" s="4" t="s">
        <v>530</v>
      </c>
      <c r="B524" s="7">
        <v>60200</v>
      </c>
      <c r="C524" s="7">
        <v>7400</v>
      </c>
      <c r="D524" s="7">
        <v>49500</v>
      </c>
      <c r="E524" s="7">
        <v>6700</v>
      </c>
      <c r="F524" s="7">
        <v>2400</v>
      </c>
      <c r="G524" s="7">
        <v>1500</v>
      </c>
      <c r="H524" s="7">
        <v>1300</v>
      </c>
      <c r="I524" s="7" t="s">
        <v>14</v>
      </c>
    </row>
    <row r="525" spans="1:9">
      <c r="A525" s="4" t="s">
        <v>531</v>
      </c>
      <c r="B525" s="7">
        <v>65300</v>
      </c>
      <c r="C525" s="7">
        <v>8900</v>
      </c>
      <c r="D525" s="7">
        <v>51500</v>
      </c>
      <c r="E525" s="7">
        <v>7900</v>
      </c>
      <c r="F525" s="7" t="s">
        <v>56</v>
      </c>
      <c r="G525" s="7" t="s">
        <v>56</v>
      </c>
      <c r="H525" s="7">
        <v>2700</v>
      </c>
      <c r="I525" s="7" t="s">
        <v>14</v>
      </c>
    </row>
    <row r="526" spans="1:9">
      <c r="A526" s="4" t="s">
        <v>532</v>
      </c>
      <c r="B526" s="7">
        <v>61400</v>
      </c>
      <c r="C526" s="7">
        <v>8900</v>
      </c>
      <c r="D526" s="7">
        <v>50200</v>
      </c>
      <c r="E526" s="7">
        <v>8100</v>
      </c>
      <c r="F526" s="7">
        <v>2400</v>
      </c>
      <c r="G526" s="7" t="s">
        <v>14</v>
      </c>
      <c r="H526" s="7">
        <v>3200</v>
      </c>
      <c r="I526" s="7">
        <v>2000</v>
      </c>
    </row>
    <row r="527" spans="1:9">
      <c r="A527" s="4" t="s">
        <v>533</v>
      </c>
      <c r="B527" s="7">
        <v>49200</v>
      </c>
      <c r="C527" s="7">
        <v>9400</v>
      </c>
      <c r="D527" s="7">
        <v>40800</v>
      </c>
      <c r="E527" s="7">
        <v>8600</v>
      </c>
      <c r="F527" s="7" t="s">
        <v>56</v>
      </c>
      <c r="G527" s="7" t="s">
        <v>56</v>
      </c>
      <c r="H527" s="7">
        <v>3100</v>
      </c>
      <c r="I527" s="7" t="s">
        <v>14</v>
      </c>
    </row>
    <row r="528" spans="1:9">
      <c r="A528" s="4" t="s">
        <v>534</v>
      </c>
      <c r="B528" s="7">
        <v>62900</v>
      </c>
      <c r="C528" s="7">
        <v>9900</v>
      </c>
      <c r="D528" s="7">
        <v>53000</v>
      </c>
      <c r="E528" s="7">
        <v>9000</v>
      </c>
      <c r="F528" s="7" t="s">
        <v>56</v>
      </c>
      <c r="G528" s="7" t="s">
        <v>56</v>
      </c>
      <c r="H528" s="7">
        <v>1700</v>
      </c>
      <c r="I528" s="7" t="s">
        <v>14</v>
      </c>
    </row>
    <row r="529" spans="1:9">
      <c r="A529" s="4" t="s">
        <v>535</v>
      </c>
      <c r="B529" s="7">
        <v>67900</v>
      </c>
      <c r="C529" s="7">
        <v>9300</v>
      </c>
      <c r="D529" s="7">
        <v>52800</v>
      </c>
      <c r="E529" s="7">
        <v>8200</v>
      </c>
      <c r="F529" s="7">
        <v>1000</v>
      </c>
      <c r="G529" s="7" t="s">
        <v>14</v>
      </c>
      <c r="H529" s="7">
        <v>2800</v>
      </c>
      <c r="I529" s="7" t="s">
        <v>14</v>
      </c>
    </row>
    <row r="530" spans="1:9">
      <c r="A530" s="4" t="s">
        <v>536</v>
      </c>
      <c r="B530" s="7">
        <v>62900</v>
      </c>
      <c r="C530" s="7">
        <v>9000</v>
      </c>
      <c r="D530" s="7">
        <v>54100</v>
      </c>
      <c r="E530" s="7">
        <v>8300</v>
      </c>
      <c r="F530" s="7">
        <v>3100</v>
      </c>
      <c r="G530" s="7" t="s">
        <v>14</v>
      </c>
      <c r="H530" s="7">
        <v>1300</v>
      </c>
      <c r="I530" s="7" t="s">
        <v>14</v>
      </c>
    </row>
    <row r="531" spans="1:9">
      <c r="A531" s="4" t="s">
        <v>537</v>
      </c>
      <c r="B531" s="7">
        <v>59500</v>
      </c>
      <c r="C531" s="7">
        <v>9200</v>
      </c>
      <c r="D531" s="7">
        <v>47500</v>
      </c>
      <c r="E531" s="7">
        <v>8300</v>
      </c>
      <c r="F531" s="7" t="s">
        <v>56</v>
      </c>
      <c r="G531" s="7" t="s">
        <v>56</v>
      </c>
      <c r="H531" s="7">
        <v>3600</v>
      </c>
      <c r="I531" s="7">
        <v>2300</v>
      </c>
    </row>
    <row r="532" spans="1:9">
      <c r="A532" s="4" t="s">
        <v>538</v>
      </c>
      <c r="B532" s="7">
        <v>55800</v>
      </c>
      <c r="C532" s="7">
        <v>6400</v>
      </c>
      <c r="D532" s="7">
        <v>46100</v>
      </c>
      <c r="E532" s="7">
        <v>5800</v>
      </c>
      <c r="F532" s="7">
        <v>2100</v>
      </c>
      <c r="G532" s="7" t="s">
        <v>14</v>
      </c>
      <c r="H532" s="7">
        <v>1800</v>
      </c>
      <c r="I532" s="7">
        <v>1200</v>
      </c>
    </row>
    <row r="533" spans="1:9">
      <c r="A533" s="4" t="s">
        <v>539</v>
      </c>
      <c r="B533" s="7">
        <v>60300</v>
      </c>
      <c r="C533" s="7">
        <v>9400</v>
      </c>
      <c r="D533" s="7">
        <v>53600</v>
      </c>
      <c r="E533" s="7">
        <v>8800</v>
      </c>
      <c r="F533" s="7">
        <v>1400</v>
      </c>
      <c r="G533" s="7" t="s">
        <v>14</v>
      </c>
      <c r="H533" s="7">
        <v>2100</v>
      </c>
      <c r="I533" s="7" t="s">
        <v>14</v>
      </c>
    </row>
    <row r="534" spans="1:9">
      <c r="A534" s="4" t="s">
        <v>540</v>
      </c>
      <c r="B534" s="7">
        <v>56500</v>
      </c>
      <c r="C534" s="7">
        <v>4200</v>
      </c>
      <c r="D534" s="7">
        <v>43700</v>
      </c>
      <c r="E534" s="7">
        <v>3700</v>
      </c>
      <c r="F534" s="7">
        <v>2700</v>
      </c>
      <c r="G534" s="7">
        <v>900</v>
      </c>
      <c r="H534" s="7">
        <v>4000</v>
      </c>
      <c r="I534" s="7">
        <v>1100</v>
      </c>
    </row>
    <row r="535" spans="1:9">
      <c r="A535" s="4" t="s">
        <v>541</v>
      </c>
      <c r="B535" s="7">
        <v>57800</v>
      </c>
      <c r="C535" s="7">
        <v>9700</v>
      </c>
      <c r="D535" s="7">
        <v>48400</v>
      </c>
      <c r="E535" s="7">
        <v>8900</v>
      </c>
      <c r="F535" s="7">
        <v>1300</v>
      </c>
      <c r="G535" s="7" t="s">
        <v>14</v>
      </c>
      <c r="H535" s="7">
        <v>2900</v>
      </c>
      <c r="I535" s="7" t="s">
        <v>14</v>
      </c>
    </row>
    <row r="536" spans="1:9">
      <c r="A536" s="4" t="s">
        <v>542</v>
      </c>
      <c r="B536" s="7">
        <v>47600</v>
      </c>
      <c r="C536" s="7">
        <v>5300</v>
      </c>
      <c r="D536" s="7">
        <v>39400</v>
      </c>
      <c r="E536" s="7">
        <v>4800</v>
      </c>
      <c r="F536" s="7">
        <v>1000</v>
      </c>
      <c r="G536" s="7" t="s">
        <v>14</v>
      </c>
      <c r="H536" s="7">
        <v>1500</v>
      </c>
      <c r="I536" s="7">
        <v>900</v>
      </c>
    </row>
    <row r="537" spans="1:9">
      <c r="A537" s="4" t="s">
        <v>543</v>
      </c>
      <c r="B537" s="7">
        <v>57000</v>
      </c>
      <c r="C537" s="7">
        <v>10800</v>
      </c>
      <c r="D537" s="7">
        <v>46300</v>
      </c>
      <c r="E537" s="7">
        <v>9700</v>
      </c>
      <c r="F537" s="7">
        <v>2500</v>
      </c>
      <c r="G537" s="7" t="s">
        <v>14</v>
      </c>
      <c r="H537" s="7">
        <v>4300</v>
      </c>
      <c r="I537" s="7" t="s">
        <v>14</v>
      </c>
    </row>
    <row r="538" spans="1:9">
      <c r="A538" s="4" t="s">
        <v>544</v>
      </c>
      <c r="B538" s="7">
        <v>60100</v>
      </c>
      <c r="C538" s="7">
        <v>9400</v>
      </c>
      <c r="D538" s="7">
        <v>52800</v>
      </c>
      <c r="E538" s="7">
        <v>8800</v>
      </c>
      <c r="F538" s="7">
        <v>1300</v>
      </c>
      <c r="G538" s="7" t="s">
        <v>14</v>
      </c>
      <c r="H538" s="7">
        <v>1400</v>
      </c>
      <c r="I538" s="7" t="s">
        <v>14</v>
      </c>
    </row>
    <row r="539" spans="1:9">
      <c r="A539" s="4" t="s">
        <v>545</v>
      </c>
      <c r="B539" s="7">
        <v>52200</v>
      </c>
      <c r="C539" s="7">
        <v>7800</v>
      </c>
      <c r="D539" s="7">
        <v>40300</v>
      </c>
      <c r="E539" s="7">
        <v>6800</v>
      </c>
      <c r="F539" s="7" t="s">
        <v>56</v>
      </c>
      <c r="G539" s="7" t="s">
        <v>56</v>
      </c>
      <c r="H539" s="7">
        <v>3100</v>
      </c>
      <c r="I539" s="7">
        <v>1900</v>
      </c>
    </row>
    <row r="540" spans="1:9">
      <c r="A540" s="4" t="s">
        <v>546</v>
      </c>
      <c r="B540" s="7">
        <v>61900</v>
      </c>
      <c r="C540" s="7">
        <v>5900</v>
      </c>
      <c r="D540" s="7">
        <v>51000</v>
      </c>
      <c r="E540" s="7">
        <v>5300</v>
      </c>
      <c r="F540" s="7">
        <v>2500</v>
      </c>
      <c r="G540" s="7">
        <v>1200</v>
      </c>
      <c r="H540" s="7">
        <v>3900</v>
      </c>
      <c r="I540" s="7">
        <v>1500</v>
      </c>
    </row>
    <row r="541" spans="1:9">
      <c r="A541" s="4" t="s">
        <v>547</v>
      </c>
      <c r="B541" s="7">
        <v>73000</v>
      </c>
      <c r="C541" s="7">
        <v>10800</v>
      </c>
      <c r="D541" s="7">
        <v>61200</v>
      </c>
      <c r="E541" s="7">
        <v>9900</v>
      </c>
      <c r="F541" s="7" t="s">
        <v>56</v>
      </c>
      <c r="G541" s="7" t="s">
        <v>56</v>
      </c>
      <c r="H541" s="7">
        <v>2600</v>
      </c>
      <c r="I541" s="7" t="s">
        <v>14</v>
      </c>
    </row>
    <row r="542" spans="1:9">
      <c r="A542" s="4" t="s">
        <v>548</v>
      </c>
      <c r="B542" s="7">
        <v>39700</v>
      </c>
      <c r="C542" s="7">
        <v>2600</v>
      </c>
      <c r="D542" s="7">
        <v>32300</v>
      </c>
      <c r="E542" s="7">
        <v>2300</v>
      </c>
      <c r="F542" s="7">
        <v>1400</v>
      </c>
      <c r="G542" s="7">
        <v>500</v>
      </c>
      <c r="H542" s="7">
        <v>1400</v>
      </c>
      <c r="I542" s="7">
        <v>500</v>
      </c>
    </row>
    <row r="543" spans="1:9">
      <c r="A543" s="4" t="s">
        <v>549</v>
      </c>
      <c r="B543" s="7">
        <v>41100</v>
      </c>
      <c r="C543" s="7">
        <v>4300</v>
      </c>
      <c r="D543" s="7">
        <v>32400</v>
      </c>
      <c r="E543" s="7">
        <v>3800</v>
      </c>
      <c r="F543" s="7">
        <v>1300</v>
      </c>
      <c r="G543" s="7" t="s">
        <v>14</v>
      </c>
      <c r="H543" s="7">
        <v>1100</v>
      </c>
      <c r="I543" s="7" t="s">
        <v>14</v>
      </c>
    </row>
    <row r="544" spans="1:9">
      <c r="A544" s="4" t="s">
        <v>550</v>
      </c>
      <c r="B544" s="7">
        <v>52000</v>
      </c>
      <c r="C544" s="7">
        <v>4900</v>
      </c>
      <c r="D544" s="7">
        <v>43600</v>
      </c>
      <c r="E544" s="7">
        <v>4500</v>
      </c>
      <c r="F544" s="7" t="s">
        <v>635</v>
      </c>
      <c r="G544" s="7" t="s">
        <v>14</v>
      </c>
      <c r="H544" s="7">
        <v>1200</v>
      </c>
      <c r="I544" s="7">
        <v>700</v>
      </c>
    </row>
    <row r="545" spans="1:9">
      <c r="A545" s="4" t="s">
        <v>551</v>
      </c>
      <c r="B545" s="7">
        <v>42500</v>
      </c>
      <c r="C545" s="7">
        <v>4200</v>
      </c>
      <c r="D545" s="7">
        <v>33800</v>
      </c>
      <c r="E545" s="7">
        <v>3700</v>
      </c>
      <c r="F545" s="7">
        <v>2300</v>
      </c>
      <c r="G545" s="7">
        <v>1000</v>
      </c>
      <c r="H545" s="7">
        <v>1400</v>
      </c>
      <c r="I545" s="7">
        <v>800</v>
      </c>
    </row>
    <row r="546" spans="1:9">
      <c r="A546" s="4" t="s">
        <v>552</v>
      </c>
      <c r="B546" s="7">
        <v>46800</v>
      </c>
      <c r="C546" s="7">
        <v>4500</v>
      </c>
      <c r="D546" s="7">
        <v>35400</v>
      </c>
      <c r="E546" s="7">
        <v>3900</v>
      </c>
      <c r="F546" s="7">
        <v>1100</v>
      </c>
      <c r="G546" s="7">
        <v>700</v>
      </c>
      <c r="H546" s="7">
        <v>1900</v>
      </c>
      <c r="I546" s="7">
        <v>900</v>
      </c>
    </row>
    <row r="547" spans="1:9">
      <c r="A547" s="4" t="s">
        <v>553</v>
      </c>
      <c r="B547" s="7">
        <v>55500</v>
      </c>
      <c r="C547" s="7">
        <v>5500</v>
      </c>
      <c r="D547" s="7">
        <v>42600</v>
      </c>
      <c r="E547" s="7">
        <v>4800</v>
      </c>
      <c r="F547" s="7">
        <v>1100</v>
      </c>
      <c r="G547" s="7" t="s">
        <v>14</v>
      </c>
      <c r="H547" s="7">
        <v>2500</v>
      </c>
      <c r="I547" s="7">
        <v>1200</v>
      </c>
    </row>
    <row r="548" spans="1:9">
      <c r="A548" s="4" t="s">
        <v>554</v>
      </c>
      <c r="B548" s="7">
        <v>57400</v>
      </c>
      <c r="C548" s="7">
        <v>5800</v>
      </c>
      <c r="D548" s="7">
        <v>39800</v>
      </c>
      <c r="E548" s="7">
        <v>4800</v>
      </c>
      <c r="F548" s="7">
        <v>2300</v>
      </c>
      <c r="G548" s="7">
        <v>1200</v>
      </c>
      <c r="H548" s="7">
        <v>2300</v>
      </c>
      <c r="I548" s="7">
        <v>1200</v>
      </c>
    </row>
    <row r="549" spans="1:9">
      <c r="A549" s="4" t="s">
        <v>555</v>
      </c>
      <c r="B549" s="7">
        <v>42500</v>
      </c>
      <c r="C549" s="7">
        <v>4900</v>
      </c>
      <c r="D549" s="7">
        <v>31300</v>
      </c>
      <c r="E549" s="7">
        <v>4200</v>
      </c>
      <c r="F549" s="7">
        <v>1400</v>
      </c>
      <c r="G549" s="7" t="s">
        <v>14</v>
      </c>
      <c r="H549" s="7">
        <v>3100</v>
      </c>
      <c r="I549" s="7">
        <v>1300</v>
      </c>
    </row>
    <row r="550" spans="1:9">
      <c r="A550" s="4" t="s">
        <v>556</v>
      </c>
      <c r="B550" s="7">
        <v>38000</v>
      </c>
      <c r="C550" s="7">
        <v>4000</v>
      </c>
      <c r="D550" s="7">
        <v>29200</v>
      </c>
      <c r="E550" s="7">
        <v>3500</v>
      </c>
      <c r="F550" s="7" t="s">
        <v>635</v>
      </c>
      <c r="G550" s="7" t="s">
        <v>14</v>
      </c>
      <c r="H550" s="7">
        <v>1700</v>
      </c>
      <c r="I550" s="7">
        <v>800</v>
      </c>
    </row>
    <row r="551" spans="1:9">
      <c r="A551" s="4" t="s">
        <v>557</v>
      </c>
      <c r="B551" s="7">
        <v>51800</v>
      </c>
      <c r="C551" s="7">
        <v>7500</v>
      </c>
      <c r="D551" s="7">
        <v>37800</v>
      </c>
      <c r="E551" s="7">
        <v>6400</v>
      </c>
      <c r="F551" s="7">
        <v>2400</v>
      </c>
      <c r="G551" s="7" t="s">
        <v>14</v>
      </c>
      <c r="H551" s="7">
        <v>1600</v>
      </c>
      <c r="I551" s="7" t="s">
        <v>14</v>
      </c>
    </row>
    <row r="552" spans="1:9">
      <c r="A552" s="4" t="s">
        <v>558</v>
      </c>
      <c r="B552" s="7">
        <v>69600</v>
      </c>
      <c r="C552" s="7">
        <v>8400</v>
      </c>
      <c r="D552" s="7">
        <v>57700</v>
      </c>
      <c r="E552" s="7">
        <v>7600</v>
      </c>
      <c r="F552" s="7">
        <v>2000</v>
      </c>
      <c r="G552" s="7" t="s">
        <v>14</v>
      </c>
      <c r="H552" s="7">
        <v>4200</v>
      </c>
      <c r="I552" s="7">
        <v>2100</v>
      </c>
    </row>
    <row r="553" spans="1:9">
      <c r="A553" s="4" t="s">
        <v>559</v>
      </c>
      <c r="B553" s="7">
        <v>44200</v>
      </c>
      <c r="C553" s="7">
        <v>5200</v>
      </c>
      <c r="D553" s="7">
        <v>31000</v>
      </c>
      <c r="E553" s="7">
        <v>4300</v>
      </c>
      <c r="F553" s="7">
        <v>1700</v>
      </c>
      <c r="G553" s="7">
        <v>1000</v>
      </c>
      <c r="H553" s="7">
        <v>2300</v>
      </c>
      <c r="I553" s="7">
        <v>1200</v>
      </c>
    </row>
    <row r="554" spans="1:9">
      <c r="A554" s="4" t="s">
        <v>560</v>
      </c>
      <c r="B554" s="7">
        <v>47500</v>
      </c>
      <c r="C554" s="7">
        <v>3400</v>
      </c>
      <c r="D554" s="7">
        <v>35400</v>
      </c>
      <c r="E554" s="7">
        <v>3000</v>
      </c>
      <c r="F554" s="7">
        <v>2000</v>
      </c>
      <c r="G554" s="7">
        <v>700</v>
      </c>
      <c r="H554" s="7">
        <v>3700</v>
      </c>
      <c r="I554" s="7">
        <v>1000</v>
      </c>
    </row>
    <row r="555" spans="1:9">
      <c r="A555" s="4" t="s">
        <v>561</v>
      </c>
      <c r="B555" s="7">
        <v>52400</v>
      </c>
      <c r="C555" s="7">
        <v>3500</v>
      </c>
      <c r="D555" s="7">
        <v>41600</v>
      </c>
      <c r="E555" s="7">
        <v>3200</v>
      </c>
      <c r="F555" s="7">
        <v>1000</v>
      </c>
      <c r="G555" s="7">
        <v>500</v>
      </c>
      <c r="H555" s="7">
        <v>1800</v>
      </c>
      <c r="I555" s="7">
        <v>700</v>
      </c>
    </row>
    <row r="556" spans="1:9">
      <c r="A556" s="4" t="s">
        <v>562</v>
      </c>
      <c r="B556" s="7">
        <v>48400</v>
      </c>
      <c r="C556" s="7">
        <v>4000</v>
      </c>
      <c r="D556" s="7">
        <v>36300</v>
      </c>
      <c r="E556" s="7">
        <v>3500</v>
      </c>
      <c r="F556" s="7">
        <v>1800</v>
      </c>
      <c r="G556" s="7">
        <v>800</v>
      </c>
      <c r="H556" s="7">
        <v>3500</v>
      </c>
      <c r="I556" s="7">
        <v>1100</v>
      </c>
    </row>
    <row r="557" spans="1:9">
      <c r="A557" s="4" t="s">
        <v>563</v>
      </c>
      <c r="B557" s="7">
        <v>54500</v>
      </c>
      <c r="C557" s="7">
        <v>4500</v>
      </c>
      <c r="D557" s="7">
        <v>44200</v>
      </c>
      <c r="E557" s="7">
        <v>4100</v>
      </c>
      <c r="F557" s="7">
        <v>1300</v>
      </c>
      <c r="G557" s="7">
        <v>700</v>
      </c>
      <c r="H557" s="7">
        <v>2800</v>
      </c>
      <c r="I557" s="7">
        <v>1000</v>
      </c>
    </row>
    <row r="558" spans="1:9">
      <c r="A558" s="4" t="s">
        <v>564</v>
      </c>
      <c r="B558" s="7">
        <v>38600</v>
      </c>
      <c r="C558" s="7">
        <v>3900</v>
      </c>
      <c r="D558" s="7">
        <v>29600</v>
      </c>
      <c r="E558" s="7">
        <v>3400</v>
      </c>
      <c r="F558" s="7">
        <v>1400</v>
      </c>
      <c r="G558" s="7" t="s">
        <v>14</v>
      </c>
      <c r="H558" s="7">
        <v>900</v>
      </c>
      <c r="I558" s="7" t="s">
        <v>14</v>
      </c>
    </row>
    <row r="559" spans="1:9">
      <c r="A559" s="4" t="s">
        <v>565</v>
      </c>
      <c r="B559" s="7">
        <v>31900</v>
      </c>
      <c r="C559" s="7">
        <v>3200</v>
      </c>
      <c r="D559" s="7">
        <v>24700</v>
      </c>
      <c r="E559" s="7">
        <v>2800</v>
      </c>
      <c r="F559" s="7">
        <v>600</v>
      </c>
      <c r="G559" s="7" t="s">
        <v>14</v>
      </c>
      <c r="H559" s="7">
        <v>1600</v>
      </c>
      <c r="I559" s="7">
        <v>700</v>
      </c>
    </row>
    <row r="560" spans="1:9">
      <c r="A560" s="4" t="s">
        <v>566</v>
      </c>
      <c r="B560" s="7">
        <v>44300</v>
      </c>
      <c r="C560" s="7">
        <v>3600</v>
      </c>
      <c r="D560" s="7">
        <v>34200</v>
      </c>
      <c r="E560" s="7">
        <v>3200</v>
      </c>
      <c r="F560" s="7">
        <v>1500</v>
      </c>
      <c r="G560" s="7">
        <v>700</v>
      </c>
      <c r="H560" s="7">
        <v>2200</v>
      </c>
      <c r="I560" s="7">
        <v>800</v>
      </c>
    </row>
    <row r="561" spans="1:9">
      <c r="A561" s="4" t="s">
        <v>567</v>
      </c>
      <c r="B561" s="7">
        <v>38100</v>
      </c>
      <c r="C561" s="7">
        <v>3000</v>
      </c>
      <c r="D561" s="7">
        <v>28000</v>
      </c>
      <c r="E561" s="7">
        <v>2600</v>
      </c>
      <c r="F561" s="7">
        <v>1100</v>
      </c>
      <c r="G561" s="7">
        <v>500</v>
      </c>
      <c r="H561" s="7">
        <v>1800</v>
      </c>
      <c r="I561" s="7">
        <v>700</v>
      </c>
    </row>
    <row r="562" spans="1:9">
      <c r="A562" s="4" t="s">
        <v>568</v>
      </c>
      <c r="B562" s="7">
        <v>35500</v>
      </c>
      <c r="C562" s="7">
        <v>3600</v>
      </c>
      <c r="D562" s="7">
        <v>27500</v>
      </c>
      <c r="E562" s="7">
        <v>3200</v>
      </c>
      <c r="F562" s="7">
        <v>700</v>
      </c>
      <c r="G562" s="7" t="s">
        <v>14</v>
      </c>
      <c r="H562" s="7">
        <v>2600</v>
      </c>
      <c r="I562" s="7">
        <v>1000</v>
      </c>
    </row>
    <row r="563" spans="1:9">
      <c r="A563" s="4" t="s">
        <v>569</v>
      </c>
      <c r="B563" s="7">
        <v>49000</v>
      </c>
      <c r="C563" s="7">
        <v>4300</v>
      </c>
      <c r="D563" s="7">
        <v>39900</v>
      </c>
      <c r="E563" s="7">
        <v>3900</v>
      </c>
      <c r="F563" s="7">
        <v>2100</v>
      </c>
      <c r="G563" s="7">
        <v>900</v>
      </c>
      <c r="H563" s="7">
        <v>3000</v>
      </c>
      <c r="I563" s="7">
        <v>1100</v>
      </c>
    </row>
    <row r="564" spans="1:9">
      <c r="A564" s="4" t="s">
        <v>570</v>
      </c>
      <c r="B564" s="7">
        <v>34500</v>
      </c>
      <c r="C564" s="7">
        <v>3700</v>
      </c>
      <c r="D564" s="7">
        <v>28200</v>
      </c>
      <c r="E564" s="7">
        <v>3300</v>
      </c>
      <c r="F564" s="7">
        <v>600</v>
      </c>
      <c r="G564" s="7" t="s">
        <v>14</v>
      </c>
      <c r="H564" s="7">
        <v>1200</v>
      </c>
      <c r="I564" s="7">
        <v>700</v>
      </c>
    </row>
    <row r="565" spans="1:9">
      <c r="A565" s="4" t="s">
        <v>571</v>
      </c>
      <c r="B565" s="7">
        <v>47000</v>
      </c>
      <c r="C565" s="7">
        <v>3200</v>
      </c>
      <c r="D565" s="7">
        <v>32100</v>
      </c>
      <c r="E565" s="7">
        <v>2700</v>
      </c>
      <c r="F565" s="7">
        <v>1000</v>
      </c>
      <c r="G565" s="7">
        <v>500</v>
      </c>
      <c r="H565" s="7">
        <v>2200</v>
      </c>
      <c r="I565" s="7">
        <v>700</v>
      </c>
    </row>
    <row r="566" spans="1:9">
      <c r="A566" s="4" t="s">
        <v>572</v>
      </c>
      <c r="B566" s="7">
        <v>49300</v>
      </c>
      <c r="C566" s="7">
        <v>3900</v>
      </c>
      <c r="D566" s="7">
        <v>39200</v>
      </c>
      <c r="E566" s="7">
        <v>3500</v>
      </c>
      <c r="F566" s="7">
        <v>2600</v>
      </c>
      <c r="G566" s="7">
        <v>900</v>
      </c>
      <c r="H566" s="7">
        <v>2300</v>
      </c>
      <c r="I566" s="7">
        <v>800</v>
      </c>
    </row>
    <row r="567" spans="1:9">
      <c r="A567" s="4" t="s">
        <v>573</v>
      </c>
      <c r="B567" s="7">
        <v>42600</v>
      </c>
      <c r="C567" s="7">
        <v>3800</v>
      </c>
      <c r="D567" s="7">
        <v>32300</v>
      </c>
      <c r="E567" s="7">
        <v>3300</v>
      </c>
      <c r="F567" s="7">
        <v>2200</v>
      </c>
      <c r="G567" s="7">
        <v>900</v>
      </c>
      <c r="H567" s="7">
        <v>2700</v>
      </c>
      <c r="I567" s="7">
        <v>1000</v>
      </c>
    </row>
    <row r="568" spans="1:9">
      <c r="A568" s="4" t="s">
        <v>574</v>
      </c>
      <c r="B568" s="7">
        <v>41400</v>
      </c>
      <c r="C568" s="7">
        <v>4200</v>
      </c>
      <c r="D568" s="7">
        <v>29800</v>
      </c>
      <c r="E568" s="7">
        <v>3500</v>
      </c>
      <c r="F568" s="7">
        <v>900</v>
      </c>
      <c r="G568" s="7" t="s">
        <v>14</v>
      </c>
      <c r="H568" s="7">
        <v>2500</v>
      </c>
      <c r="I568" s="7">
        <v>1000</v>
      </c>
    </row>
    <row r="569" spans="1:9">
      <c r="A569" s="4" t="s">
        <v>575</v>
      </c>
      <c r="B569" s="7">
        <v>39400</v>
      </c>
      <c r="C569" s="7">
        <v>3900</v>
      </c>
      <c r="D569" s="7">
        <v>29600</v>
      </c>
      <c r="E569" s="7">
        <v>3400</v>
      </c>
      <c r="F569" s="7">
        <v>900</v>
      </c>
      <c r="G569" s="7" t="s">
        <v>14</v>
      </c>
      <c r="H569" s="7">
        <v>1900</v>
      </c>
      <c r="I569" s="7">
        <v>900</v>
      </c>
    </row>
    <row r="570" spans="1:9">
      <c r="A570" s="4" t="s">
        <v>576</v>
      </c>
      <c r="B570" s="7">
        <v>48300</v>
      </c>
      <c r="C570" s="7">
        <v>4500</v>
      </c>
      <c r="D570" s="7">
        <v>37800</v>
      </c>
      <c r="E570" s="7">
        <v>4000</v>
      </c>
      <c r="F570" s="7">
        <v>2300</v>
      </c>
      <c r="G570" s="7">
        <v>1000</v>
      </c>
      <c r="H570" s="7">
        <v>2000</v>
      </c>
      <c r="I570" s="7">
        <v>900</v>
      </c>
    </row>
    <row r="571" spans="1:9">
      <c r="A571" s="4" t="s">
        <v>577</v>
      </c>
      <c r="B571" s="7">
        <v>45800</v>
      </c>
      <c r="C571" s="7">
        <v>5300</v>
      </c>
      <c r="D571" s="7">
        <v>34000</v>
      </c>
      <c r="E571" s="7">
        <v>4600</v>
      </c>
      <c r="F571" s="7">
        <v>2100</v>
      </c>
      <c r="G571" s="7">
        <v>1100</v>
      </c>
      <c r="H571" s="7">
        <v>2100</v>
      </c>
      <c r="I571" s="7">
        <v>1100</v>
      </c>
    </row>
    <row r="572" spans="1:9">
      <c r="A572" s="4" t="s">
        <v>578</v>
      </c>
      <c r="B572" s="7">
        <v>47400</v>
      </c>
      <c r="C572" s="7">
        <v>3600</v>
      </c>
      <c r="D572" s="7">
        <v>34600</v>
      </c>
      <c r="E572" s="7">
        <v>3100</v>
      </c>
      <c r="F572" s="7">
        <v>2500</v>
      </c>
      <c r="G572" s="7">
        <v>800</v>
      </c>
      <c r="H572" s="7">
        <v>3500</v>
      </c>
      <c r="I572" s="7">
        <v>1000</v>
      </c>
    </row>
    <row r="573" spans="1:9">
      <c r="A573" s="4" t="s">
        <v>579</v>
      </c>
      <c r="B573" s="7">
        <v>43400</v>
      </c>
      <c r="C573" s="7">
        <v>3400</v>
      </c>
      <c r="D573" s="7">
        <v>31700</v>
      </c>
      <c r="E573" s="7">
        <v>2900</v>
      </c>
      <c r="F573" s="7">
        <v>1300</v>
      </c>
      <c r="G573" s="7">
        <v>600</v>
      </c>
      <c r="H573" s="7">
        <v>2500</v>
      </c>
      <c r="I573" s="7">
        <v>800</v>
      </c>
    </row>
    <row r="574" spans="1:9">
      <c r="A574" s="4" t="s">
        <v>580</v>
      </c>
      <c r="B574" s="7">
        <v>55200</v>
      </c>
      <c r="C574" s="7">
        <v>4700</v>
      </c>
      <c r="D574" s="7">
        <v>42500</v>
      </c>
      <c r="E574" s="7">
        <v>4100</v>
      </c>
      <c r="F574" s="7">
        <v>1500</v>
      </c>
      <c r="G574" s="7">
        <v>800</v>
      </c>
      <c r="H574" s="7">
        <v>4200</v>
      </c>
      <c r="I574" s="7">
        <v>1300</v>
      </c>
    </row>
    <row r="575" spans="1:9">
      <c r="A575" s="4" t="s">
        <v>581</v>
      </c>
      <c r="B575" s="7">
        <v>42200</v>
      </c>
      <c r="C575" s="7">
        <v>4200</v>
      </c>
      <c r="D575" s="7">
        <v>31300</v>
      </c>
      <c r="E575" s="7">
        <v>3600</v>
      </c>
      <c r="F575" s="7">
        <v>1400</v>
      </c>
      <c r="G575" s="7">
        <v>800</v>
      </c>
      <c r="H575" s="7">
        <v>2900</v>
      </c>
      <c r="I575" s="7">
        <v>1100</v>
      </c>
    </row>
    <row r="576" spans="1:9">
      <c r="A576" s="4" t="s">
        <v>582</v>
      </c>
      <c r="B576" s="7">
        <v>49200</v>
      </c>
      <c r="C576" s="7">
        <v>5500</v>
      </c>
      <c r="D576" s="7">
        <v>37500</v>
      </c>
      <c r="E576" s="7">
        <v>4800</v>
      </c>
      <c r="F576" s="7">
        <v>2900</v>
      </c>
      <c r="G576" s="7">
        <v>1300</v>
      </c>
      <c r="H576" s="7">
        <v>1500</v>
      </c>
      <c r="I576" s="7" t="s">
        <v>14</v>
      </c>
    </row>
    <row r="577" spans="1:9">
      <c r="A577" s="4" t="s">
        <v>583</v>
      </c>
      <c r="B577" s="7">
        <v>50900</v>
      </c>
      <c r="C577" s="7">
        <v>4700</v>
      </c>
      <c r="D577" s="7">
        <v>36700</v>
      </c>
      <c r="E577" s="7">
        <v>4000</v>
      </c>
      <c r="F577" s="7">
        <v>900</v>
      </c>
      <c r="G577" s="7" t="s">
        <v>14</v>
      </c>
      <c r="H577" s="7">
        <v>5200</v>
      </c>
      <c r="I577" s="7">
        <v>1500</v>
      </c>
    </row>
    <row r="578" spans="1:9">
      <c r="A578" s="4" t="s">
        <v>584</v>
      </c>
      <c r="B578" s="7">
        <v>50400</v>
      </c>
      <c r="C578" s="7">
        <v>4700</v>
      </c>
      <c r="D578" s="7">
        <v>38600</v>
      </c>
      <c r="E578" s="7">
        <v>4100</v>
      </c>
      <c r="F578" s="7">
        <v>2100</v>
      </c>
      <c r="G578" s="7">
        <v>1000</v>
      </c>
      <c r="H578" s="7">
        <v>4500</v>
      </c>
      <c r="I578" s="7">
        <v>1400</v>
      </c>
    </row>
    <row r="579" spans="1:9">
      <c r="A579" s="4" t="s">
        <v>585</v>
      </c>
      <c r="B579" s="7">
        <v>57300</v>
      </c>
      <c r="C579" s="7">
        <v>4800</v>
      </c>
      <c r="D579" s="7">
        <v>44800</v>
      </c>
      <c r="E579" s="7">
        <v>4200</v>
      </c>
      <c r="F579" s="7">
        <v>1300</v>
      </c>
      <c r="G579" s="7">
        <v>700</v>
      </c>
      <c r="H579" s="7">
        <v>2100</v>
      </c>
      <c r="I579" s="7">
        <v>900</v>
      </c>
    </row>
    <row r="580" spans="1:9">
      <c r="A580" s="4" t="s">
        <v>586</v>
      </c>
      <c r="B580" s="7">
        <v>68000</v>
      </c>
      <c r="C580" s="7">
        <v>8300</v>
      </c>
      <c r="D580" s="7">
        <v>54500</v>
      </c>
      <c r="E580" s="7">
        <v>7500</v>
      </c>
      <c r="F580" s="7">
        <v>2400</v>
      </c>
      <c r="G580" s="7" t="s">
        <v>14</v>
      </c>
      <c r="H580" s="7">
        <v>1900</v>
      </c>
      <c r="I580" s="7" t="s">
        <v>14</v>
      </c>
    </row>
    <row r="581" spans="1:9">
      <c r="A581" s="4" t="s">
        <v>587</v>
      </c>
      <c r="B581" s="7">
        <v>76300</v>
      </c>
      <c r="C581" s="7">
        <v>7500</v>
      </c>
      <c r="D581" s="7">
        <v>63200</v>
      </c>
      <c r="E581" s="7">
        <v>6800</v>
      </c>
      <c r="F581" s="7">
        <v>1900</v>
      </c>
      <c r="G581" s="7" t="s">
        <v>14</v>
      </c>
      <c r="H581" s="7">
        <v>1100</v>
      </c>
      <c r="I581" s="7" t="s">
        <v>14</v>
      </c>
    </row>
    <row r="582" spans="1:9">
      <c r="A582" s="4" t="s">
        <v>588</v>
      </c>
      <c r="B582" s="7">
        <v>72100</v>
      </c>
      <c r="C582" s="7">
        <v>7900</v>
      </c>
      <c r="D582" s="7">
        <v>59100</v>
      </c>
      <c r="E582" s="7">
        <v>7200</v>
      </c>
      <c r="F582" s="7">
        <v>1300</v>
      </c>
      <c r="G582" s="7" t="s">
        <v>14</v>
      </c>
      <c r="H582" s="7">
        <v>3700</v>
      </c>
      <c r="I582" s="7">
        <v>1800</v>
      </c>
    </row>
    <row r="583" spans="1:9">
      <c r="A583" s="4" t="s">
        <v>589</v>
      </c>
      <c r="B583" s="7">
        <v>67500</v>
      </c>
      <c r="C583" s="7">
        <v>7800</v>
      </c>
      <c r="D583" s="7">
        <v>55900</v>
      </c>
      <c r="E583" s="7">
        <v>7100</v>
      </c>
      <c r="F583" s="7">
        <v>3000</v>
      </c>
      <c r="G583" s="7">
        <v>1600</v>
      </c>
      <c r="H583" s="7">
        <v>2600</v>
      </c>
      <c r="I583" s="7">
        <v>1500</v>
      </c>
    </row>
    <row r="584" spans="1:9">
      <c r="A584" s="4" t="s">
        <v>590</v>
      </c>
      <c r="B584" s="7">
        <v>55300</v>
      </c>
      <c r="C584" s="7">
        <v>7900</v>
      </c>
      <c r="D584" s="7">
        <v>38800</v>
      </c>
      <c r="E584" s="7">
        <v>6600</v>
      </c>
      <c r="F584" s="7">
        <v>2000</v>
      </c>
      <c r="G584" s="7" t="s">
        <v>14</v>
      </c>
      <c r="H584" s="7">
        <v>3400</v>
      </c>
      <c r="I584" s="7">
        <v>2000</v>
      </c>
    </row>
    <row r="585" spans="1:9">
      <c r="A585" s="4" t="s">
        <v>591</v>
      </c>
      <c r="B585" s="7">
        <v>53200</v>
      </c>
      <c r="C585" s="7">
        <v>4000</v>
      </c>
      <c r="D585" s="7">
        <v>41100</v>
      </c>
      <c r="E585" s="7">
        <v>3500</v>
      </c>
      <c r="F585" s="7">
        <v>1400</v>
      </c>
      <c r="G585" s="7">
        <v>600</v>
      </c>
      <c r="H585" s="7">
        <v>3800</v>
      </c>
      <c r="I585" s="7">
        <v>1100</v>
      </c>
    </row>
    <row r="586" spans="1:9">
      <c r="A586" s="4" t="s">
        <v>592</v>
      </c>
      <c r="B586" s="7">
        <v>49900</v>
      </c>
      <c r="C586" s="7">
        <v>3400</v>
      </c>
      <c r="D586" s="7">
        <v>38000</v>
      </c>
      <c r="E586" s="7">
        <v>2900</v>
      </c>
      <c r="F586" s="7">
        <v>1600</v>
      </c>
      <c r="G586" s="7">
        <v>600</v>
      </c>
      <c r="H586" s="7">
        <v>1700</v>
      </c>
      <c r="I586" s="7">
        <v>600</v>
      </c>
    </row>
    <row r="587" spans="1:9">
      <c r="A587" s="4" t="s">
        <v>593</v>
      </c>
      <c r="B587" s="7">
        <v>53600</v>
      </c>
      <c r="C587" s="7">
        <v>4500</v>
      </c>
      <c r="D587" s="7">
        <v>39000</v>
      </c>
      <c r="E587" s="7">
        <v>3900</v>
      </c>
      <c r="F587" s="7">
        <v>2300</v>
      </c>
      <c r="G587" s="7">
        <v>900</v>
      </c>
      <c r="H587" s="7">
        <v>4600</v>
      </c>
      <c r="I587" s="7">
        <v>1300</v>
      </c>
    </row>
    <row r="588" spans="1:9">
      <c r="A588" s="4" t="s">
        <v>594</v>
      </c>
      <c r="B588" s="7">
        <v>54100</v>
      </c>
      <c r="C588" s="7">
        <v>7000</v>
      </c>
      <c r="D588" s="7">
        <v>45300</v>
      </c>
      <c r="E588" s="7">
        <v>6400</v>
      </c>
      <c r="F588" s="7">
        <v>2000</v>
      </c>
      <c r="G588" s="7" t="s">
        <v>14</v>
      </c>
      <c r="H588" s="7">
        <v>2100</v>
      </c>
      <c r="I588" s="7" t="s">
        <v>14</v>
      </c>
    </row>
    <row r="589" spans="1:9">
      <c r="A589" s="4" t="s">
        <v>595</v>
      </c>
      <c r="B589" s="7">
        <v>57800</v>
      </c>
      <c r="C589" s="7">
        <v>4700</v>
      </c>
      <c r="D589" s="7">
        <v>45100</v>
      </c>
      <c r="E589" s="7">
        <v>4100</v>
      </c>
      <c r="F589" s="7">
        <v>2100</v>
      </c>
      <c r="G589" s="7">
        <v>900</v>
      </c>
      <c r="H589" s="7">
        <v>1900</v>
      </c>
      <c r="I589" s="7">
        <v>800</v>
      </c>
    </row>
    <row r="590" spans="1:9">
      <c r="A590" s="4" t="s">
        <v>596</v>
      </c>
      <c r="B590" s="7">
        <v>27400</v>
      </c>
      <c r="C590" s="7">
        <v>4500</v>
      </c>
      <c r="D590" s="7">
        <v>21900</v>
      </c>
      <c r="E590" s="7">
        <v>4000</v>
      </c>
      <c r="F590" s="7" t="s">
        <v>56</v>
      </c>
      <c r="G590" s="7" t="s">
        <v>56</v>
      </c>
      <c r="H590" s="7">
        <v>600</v>
      </c>
      <c r="I590" s="7" t="s">
        <v>14</v>
      </c>
    </row>
    <row r="591" spans="1:9">
      <c r="A591" s="4" t="s">
        <v>597</v>
      </c>
      <c r="B591" s="7">
        <v>52100</v>
      </c>
      <c r="C591" s="7">
        <v>4600</v>
      </c>
      <c r="D591" s="7">
        <v>39700</v>
      </c>
      <c r="E591" s="7">
        <v>4000</v>
      </c>
      <c r="F591" s="7">
        <v>1800</v>
      </c>
      <c r="G591" s="7">
        <v>800</v>
      </c>
      <c r="H591" s="7">
        <v>3200</v>
      </c>
      <c r="I591" s="7">
        <v>1100</v>
      </c>
    </row>
    <row r="592" spans="1:9">
      <c r="A592" s="4" t="s">
        <v>598</v>
      </c>
      <c r="B592" s="7">
        <v>60500</v>
      </c>
      <c r="C592" s="7">
        <v>8200</v>
      </c>
      <c r="D592" s="7">
        <v>48300</v>
      </c>
      <c r="E592" s="7">
        <v>7400</v>
      </c>
      <c r="F592" s="7">
        <v>2000</v>
      </c>
      <c r="G592" s="7" t="s">
        <v>14</v>
      </c>
      <c r="H592" s="7">
        <v>3900</v>
      </c>
      <c r="I592" s="7">
        <v>2100</v>
      </c>
    </row>
    <row r="593" spans="1:9">
      <c r="A593" s="4" t="s">
        <v>599</v>
      </c>
      <c r="B593" s="7">
        <v>69900</v>
      </c>
      <c r="C593" s="7">
        <v>6800</v>
      </c>
      <c r="D593" s="7">
        <v>56500</v>
      </c>
      <c r="E593" s="7">
        <v>6100</v>
      </c>
      <c r="F593" s="7">
        <v>2600</v>
      </c>
      <c r="G593" s="7">
        <v>1300</v>
      </c>
      <c r="H593" s="7">
        <v>2000</v>
      </c>
      <c r="I593" s="7" t="s">
        <v>14</v>
      </c>
    </row>
    <row r="594" spans="1:9">
      <c r="A594" s="4" t="s">
        <v>600</v>
      </c>
      <c r="B594" s="7">
        <v>53800</v>
      </c>
      <c r="C594" s="7">
        <v>5000</v>
      </c>
      <c r="D594" s="7">
        <v>39700</v>
      </c>
      <c r="E594" s="7">
        <v>4300</v>
      </c>
      <c r="F594" s="7">
        <v>800</v>
      </c>
      <c r="G594" s="7" t="s">
        <v>14</v>
      </c>
      <c r="H594" s="7">
        <v>3600</v>
      </c>
      <c r="I594" s="7">
        <v>1300</v>
      </c>
    </row>
    <row r="595" spans="1:9">
      <c r="A595" s="4" t="s">
        <v>601</v>
      </c>
      <c r="B595" s="7">
        <v>52300</v>
      </c>
      <c r="C595" s="7">
        <v>5100</v>
      </c>
      <c r="D595" s="7">
        <v>40600</v>
      </c>
      <c r="E595" s="7">
        <v>4500</v>
      </c>
      <c r="F595" s="7">
        <v>1200</v>
      </c>
      <c r="G595" s="7" t="s">
        <v>14</v>
      </c>
      <c r="H595" s="7">
        <v>2500</v>
      </c>
      <c r="I595" s="7">
        <v>1100</v>
      </c>
    </row>
    <row r="596" spans="1:9">
      <c r="A596" s="4" t="s">
        <v>602</v>
      </c>
      <c r="B596" s="7">
        <v>52400</v>
      </c>
      <c r="C596" s="7">
        <v>4300</v>
      </c>
      <c r="D596" s="7">
        <v>39400</v>
      </c>
      <c r="E596" s="7">
        <v>3700</v>
      </c>
      <c r="F596" s="7">
        <v>1100</v>
      </c>
      <c r="G596" s="7">
        <v>600</v>
      </c>
      <c r="H596" s="7">
        <v>3700</v>
      </c>
      <c r="I596" s="7">
        <v>1100</v>
      </c>
    </row>
    <row r="597" spans="1:9">
      <c r="A597" s="4" t="s">
        <v>603</v>
      </c>
      <c r="B597" s="7">
        <v>58600</v>
      </c>
      <c r="C597" s="7">
        <v>4800</v>
      </c>
      <c r="D597" s="7">
        <v>42000</v>
      </c>
      <c r="E597" s="7">
        <v>4100</v>
      </c>
      <c r="F597" s="7">
        <v>3500</v>
      </c>
      <c r="G597" s="7">
        <v>1200</v>
      </c>
      <c r="H597" s="7">
        <v>3600</v>
      </c>
      <c r="I597" s="7">
        <v>1200</v>
      </c>
    </row>
    <row r="598" spans="1:9">
      <c r="A598" s="4" t="s">
        <v>604</v>
      </c>
      <c r="B598" s="7">
        <v>71400</v>
      </c>
      <c r="C598" s="7">
        <v>9100</v>
      </c>
      <c r="D598" s="7">
        <v>57700</v>
      </c>
      <c r="E598" s="7">
        <v>8200</v>
      </c>
      <c r="F598" s="7">
        <v>1500</v>
      </c>
      <c r="G598" s="7" t="s">
        <v>14</v>
      </c>
      <c r="H598" s="7">
        <v>2100</v>
      </c>
      <c r="I598" s="7" t="s">
        <v>14</v>
      </c>
    </row>
    <row r="599" spans="1:9">
      <c r="A599" s="4" t="s">
        <v>605</v>
      </c>
      <c r="B599" s="7">
        <v>50500</v>
      </c>
      <c r="C599" s="7">
        <v>3500</v>
      </c>
      <c r="D599" s="7">
        <v>39100</v>
      </c>
      <c r="E599" s="7">
        <v>3100</v>
      </c>
      <c r="F599" s="7">
        <v>600</v>
      </c>
      <c r="G599" s="7" t="s">
        <v>14</v>
      </c>
      <c r="H599" s="7">
        <v>1500</v>
      </c>
      <c r="I599" s="7">
        <v>600</v>
      </c>
    </row>
    <row r="600" spans="1:9">
      <c r="A600" s="4" t="s">
        <v>606</v>
      </c>
      <c r="B600" s="7">
        <v>60800</v>
      </c>
      <c r="C600" s="7">
        <v>8500</v>
      </c>
      <c r="D600" s="7">
        <v>46300</v>
      </c>
      <c r="E600" s="7">
        <v>7400</v>
      </c>
      <c r="F600" s="7">
        <v>1200</v>
      </c>
      <c r="G600" s="7" t="s">
        <v>14</v>
      </c>
      <c r="H600" s="7">
        <v>2700</v>
      </c>
      <c r="I600" s="7" t="s">
        <v>14</v>
      </c>
    </row>
    <row r="601" spans="1:9">
      <c r="A601" s="4" t="s">
        <v>607</v>
      </c>
      <c r="B601" s="7">
        <v>64400</v>
      </c>
      <c r="C601" s="7">
        <v>4900</v>
      </c>
      <c r="D601" s="7">
        <v>50700</v>
      </c>
      <c r="E601" s="7">
        <v>4300</v>
      </c>
      <c r="F601" s="7">
        <v>800</v>
      </c>
      <c r="G601" s="7" t="s">
        <v>14</v>
      </c>
      <c r="H601" s="7">
        <v>2900</v>
      </c>
      <c r="I601" s="7">
        <v>1000</v>
      </c>
    </row>
    <row r="602" spans="1:9">
      <c r="A602" s="4" t="s">
        <v>608</v>
      </c>
      <c r="B602" s="7">
        <v>57400</v>
      </c>
      <c r="C602" s="7">
        <v>4400</v>
      </c>
      <c r="D602" s="7">
        <v>43600</v>
      </c>
      <c r="E602" s="7">
        <v>3800</v>
      </c>
      <c r="F602" s="7">
        <v>1400</v>
      </c>
      <c r="G602" s="7">
        <v>700</v>
      </c>
      <c r="H602" s="7">
        <v>2100</v>
      </c>
      <c r="I602" s="7">
        <v>800</v>
      </c>
    </row>
    <row r="603" spans="1:9">
      <c r="A603" s="4" t="s">
        <v>609</v>
      </c>
      <c r="B603" s="7">
        <v>71800</v>
      </c>
      <c r="C603" s="7">
        <v>10900</v>
      </c>
      <c r="D603" s="7">
        <v>53300</v>
      </c>
      <c r="E603" s="7">
        <v>9400</v>
      </c>
      <c r="F603" s="7">
        <v>4100</v>
      </c>
      <c r="G603" s="7" t="s">
        <v>14</v>
      </c>
      <c r="H603" s="7">
        <v>4300</v>
      </c>
      <c r="I603" s="7">
        <v>2700</v>
      </c>
    </row>
    <row r="604" spans="1:9">
      <c r="A604" s="4" t="s">
        <v>610</v>
      </c>
      <c r="B604" s="7">
        <v>78800</v>
      </c>
      <c r="C604" s="7">
        <v>11700</v>
      </c>
      <c r="D604" s="7">
        <v>68300</v>
      </c>
      <c r="E604" s="7">
        <v>10900</v>
      </c>
      <c r="F604" s="7">
        <v>2400</v>
      </c>
      <c r="G604" s="7" t="s">
        <v>14</v>
      </c>
      <c r="H604" s="7">
        <v>2800</v>
      </c>
      <c r="I604" s="7" t="s">
        <v>14</v>
      </c>
    </row>
    <row r="605" spans="1:9">
      <c r="A605" s="4" t="s">
        <v>611</v>
      </c>
      <c r="B605" s="7">
        <v>59100</v>
      </c>
      <c r="C605" s="7">
        <v>9900</v>
      </c>
      <c r="D605" s="7">
        <v>41400</v>
      </c>
      <c r="E605" s="7">
        <v>8300</v>
      </c>
      <c r="F605" s="7" t="s">
        <v>56</v>
      </c>
      <c r="G605" s="7" t="s">
        <v>56</v>
      </c>
      <c r="H605" s="7">
        <v>4200</v>
      </c>
      <c r="I605" s="7" t="s">
        <v>14</v>
      </c>
    </row>
    <row r="606" spans="1:9">
      <c r="A606" s="4" t="s">
        <v>612</v>
      </c>
      <c r="B606" s="7">
        <v>77500</v>
      </c>
      <c r="C606" s="7">
        <v>11500</v>
      </c>
      <c r="D606" s="7">
        <v>61700</v>
      </c>
      <c r="E606" s="7">
        <v>10300</v>
      </c>
      <c r="F606" s="7" t="s">
        <v>56</v>
      </c>
      <c r="G606" s="7" t="s">
        <v>56</v>
      </c>
      <c r="H606" s="7">
        <v>3300</v>
      </c>
      <c r="I606" s="7" t="s">
        <v>14</v>
      </c>
    </row>
    <row r="607" spans="1:9">
      <c r="A607" s="4" t="s">
        <v>613</v>
      </c>
      <c r="B607" s="7">
        <v>69200</v>
      </c>
      <c r="C607" s="7">
        <v>10700</v>
      </c>
      <c r="D607" s="7">
        <v>56300</v>
      </c>
      <c r="E607" s="7">
        <v>9700</v>
      </c>
      <c r="F607" s="7">
        <v>1700</v>
      </c>
      <c r="G607" s="7" t="s">
        <v>14</v>
      </c>
      <c r="H607" s="7">
        <v>3300</v>
      </c>
      <c r="I607" s="7" t="s">
        <v>14</v>
      </c>
    </row>
    <row r="608" spans="1:9">
      <c r="A608" s="4" t="s">
        <v>614</v>
      </c>
      <c r="B608" s="7">
        <v>68800</v>
      </c>
      <c r="C608" s="7">
        <v>5900</v>
      </c>
      <c r="D608" s="7">
        <v>52300</v>
      </c>
      <c r="E608" s="7">
        <v>5100</v>
      </c>
      <c r="F608" s="7">
        <v>2600</v>
      </c>
      <c r="G608" s="7">
        <v>1100</v>
      </c>
      <c r="H608" s="7">
        <v>2500</v>
      </c>
      <c r="I608" s="7">
        <v>1100</v>
      </c>
    </row>
    <row r="609" spans="1:9">
      <c r="A609" s="4" t="s">
        <v>615</v>
      </c>
      <c r="B609" s="7">
        <v>82100</v>
      </c>
      <c r="C609" s="7">
        <v>12000</v>
      </c>
      <c r="D609" s="7">
        <v>54700</v>
      </c>
      <c r="E609" s="7">
        <v>9800</v>
      </c>
      <c r="F609" s="7">
        <v>2200</v>
      </c>
      <c r="G609" s="7" t="s">
        <v>14</v>
      </c>
      <c r="H609" s="7">
        <v>4900</v>
      </c>
      <c r="I609" s="7">
        <v>2900</v>
      </c>
    </row>
    <row r="610" spans="1:9">
      <c r="A610" s="4" t="s">
        <v>616</v>
      </c>
      <c r="B610" s="7">
        <v>48700</v>
      </c>
      <c r="C610" s="7">
        <v>8900</v>
      </c>
      <c r="D610" s="7">
        <v>39400</v>
      </c>
      <c r="E610" s="7">
        <v>8000</v>
      </c>
      <c r="F610" s="7">
        <v>2300</v>
      </c>
      <c r="G610" s="7" t="s">
        <v>14</v>
      </c>
      <c r="H610" s="7" t="s">
        <v>56</v>
      </c>
      <c r="I610" s="7" t="s">
        <v>56</v>
      </c>
    </row>
    <row r="611" spans="1:9">
      <c r="A611" s="4" t="s">
        <v>617</v>
      </c>
      <c r="B611" s="7">
        <v>57600</v>
      </c>
      <c r="C611" s="7">
        <v>9800</v>
      </c>
      <c r="D611" s="7">
        <v>39600</v>
      </c>
      <c r="E611" s="7">
        <v>8100</v>
      </c>
      <c r="F611" s="7">
        <v>3400</v>
      </c>
      <c r="G611" s="7" t="s">
        <v>14</v>
      </c>
      <c r="H611" s="7">
        <v>2800</v>
      </c>
      <c r="I611" s="7" t="s">
        <v>14</v>
      </c>
    </row>
    <row r="612" spans="1:9">
      <c r="A612" s="4" t="s">
        <v>618</v>
      </c>
      <c r="B612" s="7">
        <v>57900</v>
      </c>
      <c r="C612" s="7">
        <v>9800</v>
      </c>
      <c r="D612" s="7">
        <v>37300</v>
      </c>
      <c r="E612" s="7">
        <v>7800</v>
      </c>
      <c r="F612" s="7">
        <v>1500</v>
      </c>
      <c r="G612" s="7" t="s">
        <v>14</v>
      </c>
      <c r="H612" s="7">
        <v>8000</v>
      </c>
      <c r="I612" s="7">
        <v>3600</v>
      </c>
    </row>
    <row r="613" spans="1:9">
      <c r="A613" s="4" t="s">
        <v>619</v>
      </c>
      <c r="B613" s="7">
        <v>51800</v>
      </c>
      <c r="C613" s="7">
        <v>9200</v>
      </c>
      <c r="D613" s="7">
        <v>37000</v>
      </c>
      <c r="E613" s="7">
        <v>7800</v>
      </c>
      <c r="F613" s="7">
        <v>2400</v>
      </c>
      <c r="G613" s="7" t="s">
        <v>14</v>
      </c>
      <c r="H613" s="7">
        <v>3000</v>
      </c>
      <c r="I613" s="7" t="s">
        <v>14</v>
      </c>
    </row>
    <row r="614" spans="1:9">
      <c r="A614" s="4" t="s">
        <v>620</v>
      </c>
      <c r="B614" s="7">
        <v>69400</v>
      </c>
      <c r="C614" s="7">
        <v>10800</v>
      </c>
      <c r="D614" s="7">
        <v>59200</v>
      </c>
      <c r="E614" s="7">
        <v>10000</v>
      </c>
      <c r="F614" s="7">
        <v>2500</v>
      </c>
      <c r="G614" s="7" t="s">
        <v>14</v>
      </c>
      <c r="H614" s="7">
        <v>1600</v>
      </c>
      <c r="I614" s="7" t="s">
        <v>14</v>
      </c>
    </row>
    <row r="615" spans="1:9">
      <c r="A615" s="4" t="s">
        <v>621</v>
      </c>
      <c r="B615" s="7">
        <v>65000</v>
      </c>
      <c r="C615" s="7">
        <v>10400</v>
      </c>
      <c r="D615" s="7">
        <v>43400</v>
      </c>
      <c r="E615" s="7">
        <v>8500</v>
      </c>
      <c r="F615" s="7">
        <v>3200</v>
      </c>
      <c r="G615" s="7" t="s">
        <v>14</v>
      </c>
      <c r="H615" s="7">
        <v>5500</v>
      </c>
      <c r="I615" s="7">
        <v>3000</v>
      </c>
    </row>
    <row r="616" spans="1:9">
      <c r="A616" s="4" t="s">
        <v>622</v>
      </c>
      <c r="B616" s="7">
        <v>48800</v>
      </c>
      <c r="C616" s="7">
        <v>7600</v>
      </c>
      <c r="D616" s="7">
        <v>36100</v>
      </c>
      <c r="E616" s="7">
        <v>6500</v>
      </c>
      <c r="F616" s="7">
        <v>1700</v>
      </c>
      <c r="G616" s="7" t="s">
        <v>14</v>
      </c>
      <c r="H616" s="7">
        <v>2200</v>
      </c>
      <c r="I616" s="7" t="s">
        <v>14</v>
      </c>
    </row>
    <row r="617" spans="1:9">
      <c r="A617" s="4" t="s">
        <v>623</v>
      </c>
      <c r="B617" s="7">
        <v>62800</v>
      </c>
      <c r="C617" s="7">
        <v>7300</v>
      </c>
      <c r="D617" s="7">
        <v>52600</v>
      </c>
      <c r="E617" s="7">
        <v>6700</v>
      </c>
      <c r="F617" s="7">
        <v>1300</v>
      </c>
      <c r="G617" s="7" t="s">
        <v>14</v>
      </c>
      <c r="H617" s="7">
        <v>2600</v>
      </c>
      <c r="I617" s="7">
        <v>1500</v>
      </c>
    </row>
    <row r="618" spans="1:9">
      <c r="A618" s="4" t="s">
        <v>624</v>
      </c>
      <c r="B618" s="7">
        <v>47700</v>
      </c>
      <c r="C618" s="7">
        <v>3600</v>
      </c>
      <c r="D618" s="7">
        <v>35800</v>
      </c>
      <c r="E618" s="7">
        <v>3100</v>
      </c>
      <c r="F618" s="7">
        <v>2100</v>
      </c>
      <c r="G618" s="7">
        <v>800</v>
      </c>
      <c r="H618" s="7">
        <v>2200</v>
      </c>
      <c r="I618" s="7">
        <v>800</v>
      </c>
    </row>
    <row r="619" spans="1:9">
      <c r="A619" s="4" t="s">
        <v>625</v>
      </c>
      <c r="B619" s="7">
        <v>72600</v>
      </c>
      <c r="C619" s="7">
        <v>8000</v>
      </c>
      <c r="D619" s="7">
        <v>62200</v>
      </c>
      <c r="E619" s="7">
        <v>7400</v>
      </c>
      <c r="F619" s="7">
        <v>2000</v>
      </c>
      <c r="G619" s="7" t="s">
        <v>14</v>
      </c>
      <c r="H619" s="7">
        <v>2200</v>
      </c>
      <c r="I619" s="7" t="s">
        <v>14</v>
      </c>
    </row>
    <row r="620" spans="1:9">
      <c r="A620" s="4" t="s">
        <v>626</v>
      </c>
      <c r="B620" s="7">
        <v>60900</v>
      </c>
      <c r="C620" s="7">
        <v>5100</v>
      </c>
      <c r="D620" s="7">
        <v>47100</v>
      </c>
      <c r="E620" s="7">
        <v>4500</v>
      </c>
      <c r="F620" s="7">
        <v>2400</v>
      </c>
      <c r="G620" s="7">
        <v>1000</v>
      </c>
      <c r="H620" s="7">
        <v>3900</v>
      </c>
      <c r="I620" s="7">
        <v>1300</v>
      </c>
    </row>
    <row r="621" spans="1:9">
      <c r="A621" s="4" t="s">
        <v>627</v>
      </c>
      <c r="B621" s="7">
        <v>60200</v>
      </c>
      <c r="C621" s="7">
        <v>8300</v>
      </c>
      <c r="D621" s="7">
        <v>44800</v>
      </c>
      <c r="E621" s="7">
        <v>7200</v>
      </c>
      <c r="F621" s="7">
        <v>2500</v>
      </c>
      <c r="G621" s="7" t="s">
        <v>14</v>
      </c>
      <c r="H621" s="7">
        <v>1900</v>
      </c>
      <c r="I621" s="7" t="s">
        <v>14</v>
      </c>
    </row>
    <row r="622" spans="1:9">
      <c r="A622" s="4" t="s">
        <v>628</v>
      </c>
      <c r="B622" s="7">
        <v>68900</v>
      </c>
      <c r="C622" s="7">
        <v>9000</v>
      </c>
      <c r="D622" s="7">
        <v>54800</v>
      </c>
      <c r="E622" s="7">
        <v>8000</v>
      </c>
      <c r="F622" s="7">
        <v>1300</v>
      </c>
      <c r="G622" s="7" t="s">
        <v>14</v>
      </c>
      <c r="H622" s="7">
        <v>1200</v>
      </c>
      <c r="I622" s="7" t="s">
        <v>14</v>
      </c>
    </row>
    <row r="623" spans="1:9">
      <c r="A623" s="4" t="s">
        <v>629</v>
      </c>
      <c r="B623" s="7">
        <v>80400</v>
      </c>
      <c r="C623" s="7">
        <v>6700</v>
      </c>
      <c r="D623" s="7">
        <v>63500</v>
      </c>
      <c r="E623" s="7">
        <v>6000</v>
      </c>
      <c r="F623" s="7">
        <v>1400</v>
      </c>
      <c r="G623" s="7" t="s">
        <v>14</v>
      </c>
      <c r="H623" s="7">
        <v>3600</v>
      </c>
      <c r="I623" s="7">
        <v>1400</v>
      </c>
    </row>
    <row r="624" spans="1:9">
      <c r="A624" s="4" t="s">
        <v>630</v>
      </c>
      <c r="B624" s="7">
        <v>69000</v>
      </c>
      <c r="C624" s="7">
        <v>6400</v>
      </c>
      <c r="D624" s="7">
        <v>56800</v>
      </c>
      <c r="E624" s="7">
        <v>5800</v>
      </c>
      <c r="F624" s="7">
        <v>2000</v>
      </c>
      <c r="G624" s="7">
        <v>1100</v>
      </c>
      <c r="H624" s="7">
        <v>3700</v>
      </c>
      <c r="I624" s="7">
        <v>1500</v>
      </c>
    </row>
    <row r="625" spans="1:9">
      <c r="A625" s="4" t="s">
        <v>631</v>
      </c>
      <c r="B625" s="7">
        <v>56700</v>
      </c>
      <c r="C625" s="7">
        <v>4400</v>
      </c>
      <c r="D625" s="7">
        <v>46400</v>
      </c>
      <c r="E625" s="7">
        <v>4000</v>
      </c>
      <c r="F625" s="7">
        <v>1400</v>
      </c>
      <c r="G625" s="7">
        <v>700</v>
      </c>
      <c r="H625" s="7">
        <v>1800</v>
      </c>
      <c r="I625" s="7">
        <v>800</v>
      </c>
    </row>
    <row r="626" spans="1:9">
      <c r="A626" s="4" t="s">
        <v>632</v>
      </c>
      <c r="B626" s="7">
        <v>58800</v>
      </c>
      <c r="C626" s="7">
        <v>4300</v>
      </c>
      <c r="D626" s="7">
        <v>46000</v>
      </c>
      <c r="E626" s="7">
        <v>3800</v>
      </c>
      <c r="F626" s="7">
        <v>2200</v>
      </c>
      <c r="G626" s="7">
        <v>800</v>
      </c>
      <c r="H626" s="7">
        <v>1800</v>
      </c>
      <c r="I626" s="7">
        <v>800</v>
      </c>
    </row>
    <row r="627" spans="1:9">
      <c r="A627" s="4" t="s">
        <v>633</v>
      </c>
      <c r="B627" s="7">
        <v>47100</v>
      </c>
      <c r="C627" s="7">
        <v>7300</v>
      </c>
      <c r="D627" s="7">
        <v>37700</v>
      </c>
      <c r="E627" s="7">
        <v>6500</v>
      </c>
      <c r="F627" s="7">
        <v>2400</v>
      </c>
      <c r="G627" s="7" t="s">
        <v>14</v>
      </c>
      <c r="H627" s="7">
        <v>2800</v>
      </c>
      <c r="I627" s="7" t="s">
        <v>14</v>
      </c>
    </row>
    <row r="628" spans="1:9">
      <c r="A628" s="4" t="s">
        <v>634</v>
      </c>
      <c r="B628" s="7">
        <v>15200</v>
      </c>
      <c r="C628" s="7">
        <v>1400</v>
      </c>
      <c r="D628" s="7">
        <v>12600</v>
      </c>
      <c r="E628" s="7">
        <v>1300</v>
      </c>
      <c r="F628" s="7" t="s">
        <v>635</v>
      </c>
      <c r="G628" s="7" t="s">
        <v>14</v>
      </c>
      <c r="H628" s="7">
        <v>1100</v>
      </c>
      <c r="I628" s="7">
        <v>400</v>
      </c>
    </row>
    <row r="629" spans="1:9">
      <c r="A629" s="4" t="s">
        <v>636</v>
      </c>
      <c r="B629" s="7">
        <v>54100</v>
      </c>
      <c r="C629" s="7">
        <v>4700</v>
      </c>
      <c r="D629" s="7">
        <v>41600</v>
      </c>
      <c r="E629" s="7">
        <v>4200</v>
      </c>
      <c r="F629" s="7">
        <v>2900</v>
      </c>
      <c r="G629" s="7">
        <v>1100</v>
      </c>
      <c r="H629" s="7">
        <v>3200</v>
      </c>
      <c r="I629" s="7">
        <v>1100</v>
      </c>
    </row>
    <row r="630" spans="1:9">
      <c r="A630" s="4" t="s">
        <v>637</v>
      </c>
      <c r="B630" s="7">
        <v>47900</v>
      </c>
      <c r="C630" s="7">
        <v>7500</v>
      </c>
      <c r="D630" s="7">
        <v>33600</v>
      </c>
      <c r="E630" s="7">
        <v>6300</v>
      </c>
      <c r="F630" s="7">
        <v>1900</v>
      </c>
      <c r="G630" s="7" t="s">
        <v>14</v>
      </c>
      <c r="H630" s="7">
        <v>1700</v>
      </c>
      <c r="I630" s="7" t="s">
        <v>14</v>
      </c>
    </row>
    <row r="631" spans="1:9">
      <c r="A631" s="4" t="s">
        <v>638</v>
      </c>
      <c r="B631" s="7">
        <v>60100</v>
      </c>
      <c r="C631" s="7">
        <v>4600</v>
      </c>
      <c r="D631" s="7">
        <v>47600</v>
      </c>
      <c r="E631" s="7">
        <v>4100</v>
      </c>
      <c r="F631" s="7">
        <v>700</v>
      </c>
      <c r="G631" s="7" t="s">
        <v>14</v>
      </c>
      <c r="H631" s="7">
        <v>1600</v>
      </c>
      <c r="I631" s="7">
        <v>800</v>
      </c>
    </row>
    <row r="632" spans="1:9">
      <c r="A632" s="4" t="s">
        <v>639</v>
      </c>
      <c r="B632" s="7">
        <v>26700</v>
      </c>
      <c r="C632" s="7">
        <v>3500</v>
      </c>
      <c r="D632" s="7">
        <v>24200</v>
      </c>
      <c r="E632" s="7">
        <v>3400</v>
      </c>
      <c r="F632" s="7" t="s">
        <v>56</v>
      </c>
      <c r="G632" s="7" t="s">
        <v>56</v>
      </c>
      <c r="H632" s="7" t="s">
        <v>635</v>
      </c>
      <c r="I632" s="7" t="s">
        <v>14</v>
      </c>
    </row>
    <row r="633" spans="1:9">
      <c r="A633" s="4" t="s">
        <v>640</v>
      </c>
      <c r="B633" s="7">
        <v>59600</v>
      </c>
      <c r="C633" s="7">
        <v>6100</v>
      </c>
      <c r="D633" s="7">
        <v>48800</v>
      </c>
      <c r="E633" s="7">
        <v>5500</v>
      </c>
      <c r="F633" s="7">
        <v>1600</v>
      </c>
      <c r="G633" s="7">
        <v>1000</v>
      </c>
      <c r="H633" s="7">
        <v>1700</v>
      </c>
      <c r="I633" s="7">
        <v>1000</v>
      </c>
    </row>
    <row r="634" spans="1:9">
      <c r="A634" s="4" t="s">
        <v>641</v>
      </c>
      <c r="B634" s="7">
        <v>51500</v>
      </c>
      <c r="C634" s="7">
        <v>5600</v>
      </c>
      <c r="D634" s="7">
        <v>40500</v>
      </c>
      <c r="E634" s="7">
        <v>5000</v>
      </c>
      <c r="F634" s="7">
        <v>2600</v>
      </c>
      <c r="G634" s="7">
        <v>1300</v>
      </c>
      <c r="H634" s="7">
        <v>1300</v>
      </c>
      <c r="I634" s="7" t="s">
        <v>14</v>
      </c>
    </row>
    <row r="635" spans="1:9">
      <c r="A635" s="4" t="s">
        <v>642</v>
      </c>
      <c r="B635" s="7">
        <v>60900</v>
      </c>
      <c r="C635" s="7">
        <v>5400</v>
      </c>
      <c r="D635" s="7">
        <v>51900</v>
      </c>
      <c r="E635" s="7">
        <v>5000</v>
      </c>
      <c r="F635" s="7">
        <v>2300</v>
      </c>
      <c r="G635" s="7">
        <v>1100</v>
      </c>
      <c r="H635" s="7">
        <v>2100</v>
      </c>
      <c r="I635" s="7">
        <v>1000</v>
      </c>
    </row>
    <row r="636" spans="1:9">
      <c r="A636" s="4" t="s">
        <v>643</v>
      </c>
      <c r="B636" s="7">
        <v>39700</v>
      </c>
      <c r="C636" s="7">
        <v>5700</v>
      </c>
      <c r="D636" s="7">
        <v>30500</v>
      </c>
      <c r="E636" s="7">
        <v>5000</v>
      </c>
      <c r="F636" s="7" t="s">
        <v>56</v>
      </c>
      <c r="G636" s="7" t="s">
        <v>56</v>
      </c>
      <c r="H636" s="7">
        <v>2600</v>
      </c>
      <c r="I636" s="7" t="s">
        <v>14</v>
      </c>
    </row>
    <row r="637" spans="1:9">
      <c r="A637" s="4" t="s">
        <v>644</v>
      </c>
      <c r="B637" s="7">
        <v>58200</v>
      </c>
      <c r="C637" s="7">
        <v>8200</v>
      </c>
      <c r="D637" s="7">
        <v>47900</v>
      </c>
      <c r="E637" s="7">
        <v>7500</v>
      </c>
      <c r="F637" s="7">
        <v>2000</v>
      </c>
      <c r="G637" s="7" t="s">
        <v>14</v>
      </c>
      <c r="H637" s="7">
        <v>2100</v>
      </c>
      <c r="I637" s="7" t="s">
        <v>14</v>
      </c>
    </row>
    <row r="638" spans="1:9">
      <c r="A638" s="4" t="s">
        <v>645</v>
      </c>
      <c r="B638" s="7">
        <v>59500</v>
      </c>
      <c r="C638" s="7">
        <v>4100</v>
      </c>
      <c r="D638" s="7">
        <v>46100</v>
      </c>
      <c r="E638" s="7">
        <v>3600</v>
      </c>
      <c r="F638" s="7">
        <v>1700</v>
      </c>
      <c r="G638" s="7">
        <v>700</v>
      </c>
      <c r="H638" s="7">
        <v>1900</v>
      </c>
      <c r="I638" s="7">
        <v>700</v>
      </c>
    </row>
    <row r="639" spans="1:9">
      <c r="A639" s="4" t="s">
        <v>646</v>
      </c>
      <c r="B639" s="7">
        <v>66100</v>
      </c>
      <c r="C639" s="7">
        <v>7700</v>
      </c>
      <c r="D639" s="7">
        <v>54700</v>
      </c>
      <c r="E639" s="7">
        <v>7000</v>
      </c>
      <c r="F639" s="7">
        <v>1000</v>
      </c>
      <c r="G639" s="7" t="s">
        <v>14</v>
      </c>
      <c r="H639" s="7">
        <v>1700</v>
      </c>
      <c r="I639" s="7" t="s">
        <v>14</v>
      </c>
    </row>
    <row r="640" spans="1:9">
      <c r="A640" s="4" t="s">
        <v>647</v>
      </c>
      <c r="B640" s="7">
        <v>56200</v>
      </c>
      <c r="C640" s="7">
        <v>3600</v>
      </c>
      <c r="D640" s="7">
        <v>44000</v>
      </c>
      <c r="E640" s="7">
        <v>3200</v>
      </c>
      <c r="F640" s="7">
        <v>2200</v>
      </c>
      <c r="G640" s="7">
        <v>700</v>
      </c>
      <c r="H640" s="7">
        <v>2300</v>
      </c>
      <c r="I640" s="7">
        <v>700</v>
      </c>
    </row>
    <row r="641" spans="1:9" ht="18" customHeight="1">
      <c r="A641" s="4" t="s">
        <v>648</v>
      </c>
      <c r="B641" s="8">
        <v>40142700</v>
      </c>
      <c r="C641" s="8">
        <v>192800</v>
      </c>
      <c r="D641" s="8">
        <v>31667700</v>
      </c>
      <c r="E641" s="8">
        <v>171200</v>
      </c>
      <c r="F641" s="8">
        <v>1279100</v>
      </c>
      <c r="G641" s="8">
        <v>34400</v>
      </c>
      <c r="H641" s="8">
        <v>1770000</v>
      </c>
      <c r="I641" s="8">
        <v>40500</v>
      </c>
    </row>
    <row r="643" spans="1:9">
      <c r="A643" s="3" t="s">
        <v>649</v>
      </c>
    </row>
    <row r="644" spans="1:9">
      <c r="A644" s="3" t="s">
        <v>650</v>
      </c>
    </row>
    <row r="645" spans="1:9">
      <c r="A645" s="3" t="s">
        <v>651</v>
      </c>
    </row>
    <row r="646" spans="1:9">
      <c r="A646" s="3" t="s">
        <v>652</v>
      </c>
    </row>
    <row r="649" spans="1:9" ht="15.5">
      <c r="A649" s="1"/>
    </row>
    <row r="650" spans="1:9">
      <c r="A650" s="3"/>
    </row>
    <row r="652" spans="1:9">
      <c r="A652" s="4"/>
      <c r="B652" s="4"/>
    </row>
    <row r="653" spans="1:9">
      <c r="A653" s="4"/>
      <c r="B653" s="4"/>
    </row>
    <row r="655" spans="1:9" ht="65" customHeight="1">
      <c r="A655" s="5"/>
      <c r="B655" s="226"/>
      <c r="C655" s="227"/>
      <c r="D655" s="226"/>
      <c r="E655" s="227"/>
      <c r="F655" s="226"/>
      <c r="G655" s="227"/>
      <c r="H655" s="226"/>
      <c r="I655" s="227"/>
    </row>
    <row r="656" spans="1:9" ht="26" customHeight="1">
      <c r="B656" s="6"/>
      <c r="C656" s="6"/>
      <c r="D656" s="6"/>
      <c r="E656" s="6"/>
      <c r="F656" s="6"/>
      <c r="G656" s="6"/>
      <c r="H656" s="6"/>
      <c r="I656" s="6"/>
    </row>
    <row r="657" spans="1:9">
      <c r="A657" s="4"/>
      <c r="B657" s="7"/>
      <c r="C657" s="7"/>
      <c r="D657" s="7"/>
      <c r="E657" s="7"/>
      <c r="F657" s="7"/>
      <c r="G657" s="7"/>
      <c r="H657" s="7"/>
      <c r="I657" s="7"/>
    </row>
    <row r="658" spans="1:9">
      <c r="A658" s="4"/>
      <c r="B658" s="7"/>
      <c r="C658" s="7"/>
      <c r="D658" s="7"/>
      <c r="E658" s="7"/>
      <c r="F658" s="7"/>
      <c r="G658" s="7"/>
      <c r="H658" s="7"/>
      <c r="I658" s="7"/>
    </row>
    <row r="659" spans="1:9">
      <c r="A659" s="4"/>
      <c r="B659" s="7"/>
      <c r="C659" s="7"/>
      <c r="D659" s="7"/>
      <c r="E659" s="7"/>
      <c r="F659" s="7"/>
      <c r="G659" s="7"/>
      <c r="H659" s="7"/>
      <c r="I659" s="7"/>
    </row>
    <row r="660" spans="1:9">
      <c r="A660" s="4"/>
      <c r="B660" s="7"/>
      <c r="C660" s="7"/>
      <c r="D660" s="7"/>
      <c r="E660" s="7"/>
      <c r="F660" s="7"/>
      <c r="G660" s="7"/>
      <c r="H660" s="7"/>
      <c r="I660" s="7"/>
    </row>
    <row r="661" spans="1:9">
      <c r="A661" s="4"/>
      <c r="B661" s="7"/>
      <c r="C661" s="7"/>
      <c r="D661" s="7"/>
      <c r="E661" s="7"/>
      <c r="F661" s="7"/>
      <c r="G661" s="7"/>
      <c r="H661" s="7"/>
      <c r="I661" s="7"/>
    </row>
    <row r="662" spans="1:9">
      <c r="A662" s="4"/>
      <c r="B662" s="7"/>
      <c r="C662" s="7"/>
      <c r="D662" s="7"/>
      <c r="E662" s="7"/>
      <c r="F662" s="7"/>
      <c r="G662" s="7"/>
      <c r="H662" s="7"/>
      <c r="I662" s="7"/>
    </row>
    <row r="663" spans="1:9">
      <c r="A663" s="4"/>
      <c r="B663" s="7"/>
      <c r="C663" s="7"/>
      <c r="D663" s="7"/>
      <c r="E663" s="7"/>
      <c r="F663" s="7"/>
      <c r="G663" s="7"/>
      <c r="H663" s="7"/>
      <c r="I663" s="7"/>
    </row>
    <row r="664" spans="1:9">
      <c r="A664" s="4"/>
      <c r="B664" s="7"/>
      <c r="C664" s="7"/>
      <c r="D664" s="7"/>
      <c r="E664" s="7"/>
      <c r="F664" s="7"/>
      <c r="G664" s="7"/>
      <c r="H664" s="7"/>
      <c r="I664" s="7"/>
    </row>
    <row r="665" spans="1:9">
      <c r="A665" s="4"/>
      <c r="B665" s="7"/>
      <c r="C665" s="7"/>
      <c r="D665" s="7"/>
      <c r="E665" s="7"/>
      <c r="F665" s="7"/>
      <c r="G665" s="7"/>
      <c r="H665" s="7"/>
      <c r="I665" s="7"/>
    </row>
    <row r="666" spans="1:9">
      <c r="A666" s="4"/>
      <c r="B666" s="7"/>
      <c r="C666" s="7"/>
      <c r="D666" s="7"/>
      <c r="E666" s="7"/>
      <c r="F666" s="7"/>
      <c r="G666" s="7"/>
      <c r="H666" s="7"/>
      <c r="I666" s="7"/>
    </row>
    <row r="667" spans="1:9">
      <c r="A667" s="4"/>
      <c r="B667" s="7"/>
      <c r="C667" s="7"/>
      <c r="D667" s="7"/>
      <c r="E667" s="7"/>
      <c r="F667" s="7"/>
      <c r="G667" s="7"/>
      <c r="H667" s="7"/>
      <c r="I667" s="7"/>
    </row>
    <row r="668" spans="1:9">
      <c r="A668" s="4"/>
      <c r="B668" s="7"/>
      <c r="C668" s="7"/>
      <c r="D668" s="7"/>
      <c r="E668" s="7"/>
      <c r="F668" s="7"/>
      <c r="G668" s="7"/>
      <c r="H668" s="7"/>
      <c r="I668" s="7"/>
    </row>
    <row r="669" spans="1:9">
      <c r="A669" s="4"/>
      <c r="B669" s="7"/>
      <c r="C669" s="7"/>
      <c r="D669" s="7"/>
      <c r="E669" s="7"/>
      <c r="F669" s="7"/>
      <c r="G669" s="7"/>
      <c r="H669" s="7"/>
      <c r="I669" s="7"/>
    </row>
    <row r="670" spans="1:9">
      <c r="A670" s="4"/>
      <c r="B670" s="7"/>
      <c r="C670" s="7"/>
      <c r="D670" s="7"/>
      <c r="E670" s="7"/>
      <c r="F670" s="7"/>
      <c r="G670" s="7"/>
      <c r="H670" s="7"/>
      <c r="I670" s="7"/>
    </row>
    <row r="671" spans="1:9">
      <c r="A671" s="4"/>
      <c r="B671" s="7"/>
      <c r="C671" s="7"/>
      <c r="D671" s="7"/>
      <c r="E671" s="7"/>
      <c r="F671" s="7"/>
      <c r="G671" s="7"/>
      <c r="H671" s="7"/>
      <c r="I671" s="7"/>
    </row>
    <row r="672" spans="1:9">
      <c r="A672" s="4"/>
      <c r="B672" s="7"/>
      <c r="C672" s="7"/>
      <c r="D672" s="7"/>
      <c r="E672" s="7"/>
      <c r="F672" s="7"/>
      <c r="G672" s="7"/>
      <c r="H672" s="7"/>
      <c r="I672" s="7"/>
    </row>
    <row r="673" spans="1:9">
      <c r="A673" s="4"/>
      <c r="B673" s="7"/>
      <c r="C673" s="7"/>
      <c r="D673" s="7"/>
      <c r="E673" s="7"/>
      <c r="F673" s="7"/>
      <c r="G673" s="7"/>
      <c r="H673" s="7"/>
      <c r="I673" s="7"/>
    </row>
    <row r="674" spans="1:9">
      <c r="A674" s="4"/>
      <c r="B674" s="7"/>
      <c r="C674" s="7"/>
      <c r="D674" s="7"/>
      <c r="E674" s="7"/>
      <c r="F674" s="7"/>
      <c r="G674" s="7"/>
      <c r="H674" s="7"/>
      <c r="I674" s="7"/>
    </row>
    <row r="675" spans="1:9">
      <c r="A675" s="4"/>
      <c r="B675" s="7"/>
      <c r="C675" s="7"/>
      <c r="D675" s="7"/>
      <c r="E675" s="7"/>
      <c r="F675" s="7"/>
      <c r="G675" s="7"/>
      <c r="H675" s="7"/>
      <c r="I675" s="7"/>
    </row>
    <row r="676" spans="1:9">
      <c r="A676" s="4"/>
      <c r="B676" s="7"/>
      <c r="C676" s="7"/>
      <c r="D676" s="7"/>
      <c r="E676" s="7"/>
      <c r="F676" s="7"/>
      <c r="G676" s="7"/>
      <c r="H676" s="7"/>
      <c r="I676" s="7"/>
    </row>
    <row r="677" spans="1:9">
      <c r="A677" s="4"/>
      <c r="B677" s="7"/>
      <c r="C677" s="7"/>
      <c r="D677" s="7"/>
      <c r="E677" s="7"/>
      <c r="F677" s="7"/>
      <c r="G677" s="7"/>
      <c r="H677" s="7"/>
      <c r="I677" s="7"/>
    </row>
    <row r="678" spans="1:9">
      <c r="A678" s="4"/>
      <c r="B678" s="7"/>
      <c r="C678" s="7"/>
      <c r="D678" s="7"/>
      <c r="E678" s="7"/>
      <c r="F678" s="7"/>
      <c r="G678" s="7"/>
      <c r="H678" s="7"/>
      <c r="I678" s="7"/>
    </row>
    <row r="679" spans="1:9">
      <c r="A679" s="4"/>
      <c r="B679" s="7"/>
      <c r="C679" s="7"/>
      <c r="D679" s="7"/>
      <c r="E679" s="7"/>
      <c r="F679" s="7"/>
      <c r="G679" s="7"/>
      <c r="H679" s="7"/>
      <c r="I679" s="7"/>
    </row>
    <row r="680" spans="1:9">
      <c r="A680" s="4"/>
      <c r="B680" s="7"/>
      <c r="C680" s="7"/>
      <c r="D680" s="7"/>
      <c r="E680" s="7"/>
      <c r="F680" s="7"/>
      <c r="G680" s="7"/>
      <c r="H680" s="7"/>
      <c r="I680" s="7"/>
    </row>
    <row r="681" spans="1:9">
      <c r="A681" s="4"/>
      <c r="B681" s="7"/>
      <c r="C681" s="7"/>
      <c r="D681" s="7"/>
      <c r="E681" s="7"/>
      <c r="F681" s="7"/>
      <c r="G681" s="7"/>
      <c r="H681" s="7"/>
      <c r="I681" s="7"/>
    </row>
    <row r="682" spans="1:9">
      <c r="A682" s="4"/>
      <c r="B682" s="7"/>
      <c r="C682" s="7"/>
      <c r="D682" s="7"/>
      <c r="E682" s="7"/>
      <c r="F682" s="7"/>
      <c r="G682" s="7"/>
      <c r="H682" s="7"/>
      <c r="I682" s="7"/>
    </row>
    <row r="683" spans="1:9">
      <c r="A683" s="4"/>
      <c r="B683" s="7"/>
      <c r="C683" s="7"/>
      <c r="D683" s="7"/>
      <c r="E683" s="7"/>
      <c r="F683" s="7"/>
      <c r="G683" s="7"/>
      <c r="H683" s="7"/>
      <c r="I683" s="7"/>
    </row>
    <row r="684" spans="1:9">
      <c r="A684" s="4"/>
      <c r="B684" s="7"/>
      <c r="C684" s="7"/>
      <c r="D684" s="7"/>
      <c r="E684" s="7"/>
      <c r="F684" s="7"/>
      <c r="G684" s="7"/>
      <c r="H684" s="7"/>
      <c r="I684" s="7"/>
    </row>
    <row r="685" spans="1:9">
      <c r="A685" s="4"/>
      <c r="B685" s="7"/>
      <c r="C685" s="7"/>
      <c r="D685" s="7"/>
      <c r="E685" s="7"/>
      <c r="F685" s="7"/>
      <c r="G685" s="7"/>
      <c r="H685" s="7"/>
      <c r="I685" s="7"/>
    </row>
    <row r="686" spans="1:9">
      <c r="A686" s="4"/>
      <c r="B686" s="7"/>
      <c r="C686" s="7"/>
      <c r="D686" s="7"/>
      <c r="E686" s="7"/>
      <c r="F686" s="7"/>
      <c r="G686" s="7"/>
      <c r="H686" s="7"/>
      <c r="I686" s="7"/>
    </row>
    <row r="687" spans="1:9">
      <c r="A687" s="4"/>
      <c r="B687" s="7"/>
      <c r="C687" s="7"/>
      <c r="D687" s="7"/>
      <c r="E687" s="7"/>
      <c r="F687" s="7"/>
      <c r="G687" s="7"/>
      <c r="H687" s="7"/>
      <c r="I687" s="7"/>
    </row>
    <row r="688" spans="1:9">
      <c r="A688" s="4"/>
      <c r="B688" s="7"/>
      <c r="C688" s="7"/>
      <c r="D688" s="7"/>
      <c r="E688" s="7"/>
      <c r="F688" s="7"/>
      <c r="G688" s="7"/>
      <c r="H688" s="7"/>
      <c r="I688" s="7"/>
    </row>
    <row r="689" spans="1:9">
      <c r="A689" s="4"/>
      <c r="B689" s="7"/>
      <c r="C689" s="7"/>
      <c r="D689" s="7"/>
      <c r="E689" s="7"/>
      <c r="F689" s="7"/>
      <c r="G689" s="7"/>
      <c r="H689" s="7"/>
      <c r="I689" s="7"/>
    </row>
    <row r="690" spans="1:9">
      <c r="A690" s="4"/>
      <c r="B690" s="7"/>
      <c r="C690" s="7"/>
      <c r="D690" s="7"/>
      <c r="E690" s="7"/>
      <c r="F690" s="7"/>
      <c r="G690" s="7"/>
      <c r="H690" s="7"/>
      <c r="I690" s="7"/>
    </row>
    <row r="691" spans="1:9">
      <c r="A691" s="4"/>
      <c r="B691" s="7"/>
      <c r="C691" s="7"/>
      <c r="D691" s="7"/>
      <c r="E691" s="7"/>
      <c r="F691" s="7"/>
      <c r="G691" s="7"/>
      <c r="H691" s="7"/>
      <c r="I691" s="7"/>
    </row>
    <row r="692" spans="1:9">
      <c r="A692" s="4"/>
      <c r="B692" s="7"/>
      <c r="C692" s="7"/>
      <c r="D692" s="7"/>
      <c r="E692" s="7"/>
      <c r="F692" s="7"/>
      <c r="G692" s="7"/>
      <c r="H692" s="7"/>
      <c r="I692" s="7"/>
    </row>
    <row r="693" spans="1:9">
      <c r="A693" s="4"/>
      <c r="B693" s="7"/>
      <c r="C693" s="7"/>
      <c r="D693" s="7"/>
      <c r="E693" s="7"/>
      <c r="F693" s="7"/>
      <c r="G693" s="7"/>
      <c r="H693" s="7"/>
      <c r="I693" s="7"/>
    </row>
    <row r="694" spans="1:9">
      <c r="A694" s="4"/>
      <c r="B694" s="7"/>
      <c r="C694" s="7"/>
      <c r="D694" s="7"/>
      <c r="E694" s="7"/>
      <c r="F694" s="7"/>
      <c r="G694" s="7"/>
      <c r="H694" s="7"/>
      <c r="I694" s="7"/>
    </row>
    <row r="695" spans="1:9">
      <c r="A695" s="4"/>
      <c r="B695" s="7"/>
      <c r="C695" s="7"/>
      <c r="D695" s="7"/>
      <c r="E695" s="7"/>
      <c r="F695" s="7"/>
      <c r="G695" s="7"/>
      <c r="H695" s="7"/>
      <c r="I695" s="7"/>
    </row>
    <row r="696" spans="1:9">
      <c r="A696" s="4"/>
      <c r="B696" s="7"/>
      <c r="C696" s="7"/>
      <c r="D696" s="7"/>
      <c r="E696" s="7"/>
      <c r="F696" s="7"/>
      <c r="G696" s="7"/>
      <c r="H696" s="7"/>
      <c r="I696" s="7"/>
    </row>
    <row r="697" spans="1:9">
      <c r="A697" s="4"/>
      <c r="B697" s="7"/>
      <c r="C697" s="7"/>
      <c r="D697" s="7"/>
      <c r="E697" s="7"/>
      <c r="F697" s="7"/>
      <c r="G697" s="7"/>
      <c r="H697" s="7"/>
      <c r="I697" s="7"/>
    </row>
    <row r="698" spans="1:9">
      <c r="A698" s="4"/>
      <c r="B698" s="7"/>
      <c r="C698" s="7"/>
      <c r="D698" s="7"/>
      <c r="E698" s="7"/>
      <c r="F698" s="7"/>
      <c r="G698" s="7"/>
      <c r="H698" s="7"/>
      <c r="I698" s="7"/>
    </row>
    <row r="699" spans="1:9">
      <c r="A699" s="4"/>
      <c r="B699" s="7"/>
      <c r="C699" s="7"/>
      <c r="D699" s="7"/>
      <c r="E699" s="7"/>
      <c r="F699" s="7"/>
      <c r="G699" s="7"/>
      <c r="H699" s="7"/>
      <c r="I699" s="7"/>
    </row>
    <row r="700" spans="1:9">
      <c r="A700" s="4"/>
      <c r="B700" s="7"/>
      <c r="C700" s="7"/>
      <c r="D700" s="7"/>
      <c r="E700" s="7"/>
      <c r="F700" s="7"/>
      <c r="G700" s="7"/>
      <c r="H700" s="7"/>
      <c r="I700" s="7"/>
    </row>
    <row r="701" spans="1:9">
      <c r="A701" s="4"/>
      <c r="B701" s="7"/>
      <c r="C701" s="7"/>
      <c r="D701" s="7"/>
      <c r="E701" s="7"/>
      <c r="F701" s="7"/>
      <c r="G701" s="7"/>
      <c r="H701" s="7"/>
      <c r="I701" s="7"/>
    </row>
    <row r="702" spans="1:9">
      <c r="A702" s="4"/>
      <c r="B702" s="7"/>
      <c r="C702" s="7"/>
      <c r="D702" s="7"/>
      <c r="E702" s="7"/>
      <c r="F702" s="7"/>
      <c r="G702" s="7"/>
      <c r="H702" s="7"/>
      <c r="I702" s="7"/>
    </row>
    <row r="703" spans="1:9">
      <c r="A703" s="4"/>
      <c r="B703" s="7"/>
      <c r="C703" s="7"/>
      <c r="D703" s="7"/>
      <c r="E703" s="7"/>
      <c r="F703" s="7"/>
      <c r="G703" s="7"/>
      <c r="H703" s="7"/>
      <c r="I703" s="7"/>
    </row>
    <row r="704" spans="1:9">
      <c r="A704" s="4"/>
      <c r="B704" s="7"/>
      <c r="C704" s="7"/>
      <c r="D704" s="7"/>
      <c r="E704" s="7"/>
      <c r="F704" s="7"/>
      <c r="G704" s="7"/>
      <c r="H704" s="7"/>
      <c r="I704" s="7"/>
    </row>
    <row r="705" spans="1:9">
      <c r="A705" s="4"/>
      <c r="B705" s="7"/>
      <c r="C705" s="7"/>
      <c r="D705" s="7"/>
      <c r="E705" s="7"/>
      <c r="F705" s="7"/>
      <c r="G705" s="7"/>
      <c r="H705" s="7"/>
      <c r="I705" s="7"/>
    </row>
    <row r="706" spans="1:9">
      <c r="A706" s="4"/>
      <c r="B706" s="7"/>
      <c r="C706" s="7"/>
      <c r="D706" s="7"/>
      <c r="E706" s="7"/>
      <c r="F706" s="7"/>
      <c r="G706" s="7"/>
      <c r="H706" s="7"/>
      <c r="I706" s="7"/>
    </row>
    <row r="707" spans="1:9">
      <c r="A707" s="4"/>
      <c r="B707" s="7"/>
      <c r="C707" s="7"/>
      <c r="D707" s="7"/>
      <c r="E707" s="7"/>
      <c r="F707" s="7"/>
      <c r="G707" s="7"/>
      <c r="H707" s="7"/>
      <c r="I707" s="7"/>
    </row>
    <row r="708" spans="1:9">
      <c r="A708" s="4"/>
      <c r="B708" s="7"/>
      <c r="C708" s="7"/>
      <c r="D708" s="7"/>
      <c r="E708" s="7"/>
      <c r="F708" s="7"/>
      <c r="G708" s="7"/>
      <c r="H708" s="7"/>
      <c r="I708" s="7"/>
    </row>
    <row r="709" spans="1:9">
      <c r="A709" s="4"/>
      <c r="B709" s="7"/>
      <c r="C709" s="7"/>
      <c r="D709" s="7"/>
      <c r="E709" s="7"/>
      <c r="F709" s="7"/>
      <c r="G709" s="7"/>
      <c r="H709" s="7"/>
      <c r="I709" s="7"/>
    </row>
    <row r="710" spans="1:9">
      <c r="A710" s="4"/>
      <c r="B710" s="7"/>
      <c r="C710" s="7"/>
      <c r="D710" s="7"/>
      <c r="E710" s="7"/>
      <c r="F710" s="7"/>
      <c r="G710" s="7"/>
      <c r="H710" s="7"/>
      <c r="I710" s="7"/>
    </row>
    <row r="711" spans="1:9">
      <c r="A711" s="4"/>
      <c r="B711" s="7"/>
      <c r="C711" s="7"/>
      <c r="D711" s="7"/>
      <c r="E711" s="7"/>
      <c r="F711" s="7"/>
      <c r="G711" s="7"/>
      <c r="H711" s="7"/>
      <c r="I711" s="7"/>
    </row>
    <row r="712" spans="1:9">
      <c r="A712" s="4"/>
      <c r="B712" s="7"/>
      <c r="C712" s="7"/>
      <c r="D712" s="7"/>
      <c r="E712" s="7"/>
      <c r="F712" s="7"/>
      <c r="G712" s="7"/>
      <c r="H712" s="7"/>
      <c r="I712" s="7"/>
    </row>
    <row r="713" spans="1:9">
      <c r="A713" s="4"/>
      <c r="B713" s="7"/>
      <c r="C713" s="7"/>
      <c r="D713" s="7"/>
      <c r="E713" s="7"/>
      <c r="F713" s="7"/>
      <c r="G713" s="7"/>
      <c r="H713" s="7"/>
      <c r="I713" s="7"/>
    </row>
    <row r="714" spans="1:9">
      <c r="A714" s="4"/>
      <c r="B714" s="7"/>
      <c r="C714" s="7"/>
      <c r="D714" s="7"/>
      <c r="E714" s="7"/>
      <c r="F714" s="7"/>
      <c r="G714" s="7"/>
      <c r="H714" s="7"/>
      <c r="I714" s="7"/>
    </row>
    <row r="715" spans="1:9">
      <c r="A715" s="4"/>
      <c r="B715" s="7"/>
      <c r="C715" s="7"/>
      <c r="D715" s="7"/>
      <c r="E715" s="7"/>
      <c r="F715" s="7"/>
      <c r="G715" s="7"/>
      <c r="H715" s="7"/>
      <c r="I715" s="7"/>
    </row>
    <row r="716" spans="1:9">
      <c r="A716" s="4"/>
      <c r="B716" s="7"/>
      <c r="C716" s="7"/>
      <c r="D716" s="7"/>
      <c r="E716" s="7"/>
      <c r="F716" s="7"/>
      <c r="G716" s="7"/>
      <c r="H716" s="7"/>
      <c r="I716" s="7"/>
    </row>
    <row r="717" spans="1:9">
      <c r="A717" s="4"/>
      <c r="B717" s="7"/>
      <c r="C717" s="7"/>
      <c r="D717" s="7"/>
      <c r="E717" s="7"/>
      <c r="F717" s="7"/>
      <c r="G717" s="7"/>
      <c r="H717" s="7"/>
      <c r="I717" s="7"/>
    </row>
    <row r="718" spans="1:9">
      <c r="A718" s="4"/>
      <c r="B718" s="7"/>
      <c r="C718" s="7"/>
      <c r="D718" s="7"/>
      <c r="E718" s="7"/>
      <c r="F718" s="7"/>
      <c r="G718" s="7"/>
      <c r="H718" s="7"/>
      <c r="I718" s="7"/>
    </row>
    <row r="719" spans="1:9">
      <c r="A719" s="4"/>
      <c r="B719" s="7"/>
      <c r="C719" s="7"/>
      <c r="D719" s="7"/>
      <c r="E719" s="7"/>
      <c r="F719" s="7"/>
      <c r="G719" s="7"/>
      <c r="H719" s="7"/>
      <c r="I719" s="7"/>
    </row>
    <row r="720" spans="1:9">
      <c r="A720" s="4"/>
      <c r="B720" s="7"/>
      <c r="C720" s="7"/>
      <c r="D720" s="7"/>
      <c r="E720" s="7"/>
      <c r="F720" s="7"/>
      <c r="G720" s="7"/>
      <c r="H720" s="7"/>
      <c r="I720" s="7"/>
    </row>
    <row r="721" spans="1:9">
      <c r="A721" s="4"/>
      <c r="B721" s="7"/>
      <c r="C721" s="7"/>
      <c r="D721" s="7"/>
      <c r="E721" s="7"/>
      <c r="F721" s="7"/>
      <c r="G721" s="7"/>
      <c r="H721" s="7"/>
      <c r="I721" s="7"/>
    </row>
    <row r="722" spans="1:9">
      <c r="A722" s="4"/>
      <c r="B722" s="7"/>
      <c r="C722" s="7"/>
      <c r="D722" s="7"/>
      <c r="E722" s="7"/>
      <c r="F722" s="7"/>
      <c r="G722" s="7"/>
      <c r="H722" s="7"/>
      <c r="I722" s="7"/>
    </row>
    <row r="723" spans="1:9">
      <c r="A723" s="4"/>
      <c r="B723" s="7"/>
      <c r="C723" s="7"/>
      <c r="D723" s="7"/>
      <c r="E723" s="7"/>
      <c r="F723" s="7"/>
      <c r="G723" s="7"/>
      <c r="H723" s="7"/>
      <c r="I723" s="7"/>
    </row>
    <row r="724" spans="1:9">
      <c r="A724" s="4"/>
      <c r="B724" s="7"/>
      <c r="C724" s="7"/>
      <c r="D724" s="7"/>
      <c r="E724" s="7"/>
      <c r="F724" s="7"/>
      <c r="G724" s="7"/>
      <c r="H724" s="7"/>
      <c r="I724" s="7"/>
    </row>
    <row r="725" spans="1:9">
      <c r="A725" s="4"/>
      <c r="B725" s="7"/>
      <c r="C725" s="7"/>
      <c r="D725" s="7"/>
      <c r="E725" s="7"/>
      <c r="F725" s="7"/>
      <c r="G725" s="7"/>
      <c r="H725" s="7"/>
      <c r="I725" s="7"/>
    </row>
    <row r="726" spans="1:9">
      <c r="A726" s="4"/>
      <c r="B726" s="7"/>
      <c r="C726" s="7"/>
      <c r="D726" s="7"/>
      <c r="E726" s="7"/>
      <c r="F726" s="7"/>
      <c r="G726" s="7"/>
      <c r="H726" s="7"/>
      <c r="I726" s="7"/>
    </row>
    <row r="727" spans="1:9">
      <c r="A727" s="4"/>
      <c r="B727" s="7"/>
      <c r="C727" s="7"/>
      <c r="D727" s="7"/>
      <c r="E727" s="7"/>
      <c r="F727" s="7"/>
      <c r="G727" s="7"/>
      <c r="H727" s="7"/>
      <c r="I727" s="7"/>
    </row>
    <row r="728" spans="1:9">
      <c r="A728" s="4"/>
      <c r="B728" s="7"/>
      <c r="C728" s="7"/>
      <c r="D728" s="7"/>
      <c r="E728" s="7"/>
      <c r="F728" s="7"/>
      <c r="G728" s="7"/>
      <c r="H728" s="7"/>
      <c r="I728" s="7"/>
    </row>
    <row r="729" spans="1:9">
      <c r="A729" s="4"/>
      <c r="B729" s="7"/>
      <c r="C729" s="7"/>
      <c r="D729" s="7"/>
      <c r="E729" s="7"/>
      <c r="F729" s="7"/>
      <c r="G729" s="7"/>
      <c r="H729" s="7"/>
      <c r="I729" s="7"/>
    </row>
    <row r="730" spans="1:9">
      <c r="A730" s="4"/>
      <c r="B730" s="7"/>
      <c r="C730" s="7"/>
      <c r="D730" s="7"/>
      <c r="E730" s="7"/>
      <c r="F730" s="7"/>
      <c r="G730" s="7"/>
      <c r="H730" s="7"/>
      <c r="I730" s="7"/>
    </row>
    <row r="731" spans="1:9">
      <c r="A731" s="4"/>
      <c r="B731" s="7"/>
      <c r="C731" s="7"/>
      <c r="D731" s="7"/>
      <c r="E731" s="7"/>
      <c r="F731" s="7"/>
      <c r="G731" s="7"/>
      <c r="H731" s="7"/>
      <c r="I731" s="7"/>
    </row>
    <row r="732" spans="1:9">
      <c r="A732" s="4"/>
      <c r="B732" s="7"/>
      <c r="C732" s="7"/>
      <c r="D732" s="7"/>
      <c r="E732" s="7"/>
      <c r="F732" s="7"/>
      <c r="G732" s="7"/>
      <c r="H732" s="7"/>
      <c r="I732" s="7"/>
    </row>
    <row r="733" spans="1:9">
      <c r="A733" s="4"/>
      <c r="B733" s="7"/>
      <c r="C733" s="7"/>
      <c r="D733" s="7"/>
      <c r="E733" s="7"/>
      <c r="F733" s="7"/>
      <c r="G733" s="7"/>
      <c r="H733" s="7"/>
      <c r="I733" s="7"/>
    </row>
    <row r="734" spans="1:9">
      <c r="A734" s="4"/>
      <c r="B734" s="7"/>
      <c r="C734" s="7"/>
      <c r="D734" s="7"/>
      <c r="E734" s="7"/>
      <c r="F734" s="7"/>
      <c r="G734" s="7"/>
      <c r="H734" s="7"/>
      <c r="I734" s="7"/>
    </row>
    <row r="735" spans="1:9">
      <c r="A735" s="4"/>
      <c r="B735" s="7"/>
      <c r="C735" s="7"/>
      <c r="D735" s="7"/>
      <c r="E735" s="7"/>
      <c r="F735" s="7"/>
      <c r="G735" s="7"/>
      <c r="H735" s="7"/>
      <c r="I735" s="7"/>
    </row>
    <row r="736" spans="1:9">
      <c r="A736" s="4"/>
      <c r="B736" s="7"/>
      <c r="C736" s="7"/>
      <c r="D736" s="7"/>
      <c r="E736" s="7"/>
      <c r="F736" s="7"/>
      <c r="G736" s="7"/>
      <c r="H736" s="7"/>
      <c r="I736" s="7"/>
    </row>
    <row r="737" spans="1:9">
      <c r="A737" s="4"/>
      <c r="B737" s="7"/>
      <c r="C737" s="7"/>
      <c r="D737" s="7"/>
      <c r="E737" s="7"/>
      <c r="F737" s="7"/>
      <c r="G737" s="7"/>
      <c r="H737" s="7"/>
      <c r="I737" s="7"/>
    </row>
    <row r="738" spans="1:9">
      <c r="A738" s="4"/>
      <c r="B738" s="7"/>
      <c r="C738" s="7"/>
      <c r="D738" s="7"/>
      <c r="E738" s="7"/>
      <c r="F738" s="7"/>
      <c r="G738" s="7"/>
      <c r="H738" s="7"/>
      <c r="I738" s="7"/>
    </row>
    <row r="739" spans="1:9">
      <c r="A739" s="4"/>
      <c r="B739" s="7"/>
      <c r="C739" s="7"/>
      <c r="D739" s="7"/>
      <c r="E739" s="7"/>
      <c r="F739" s="7"/>
      <c r="G739" s="7"/>
      <c r="H739" s="7"/>
      <c r="I739" s="7"/>
    </row>
    <row r="740" spans="1:9">
      <c r="A740" s="4"/>
      <c r="B740" s="7"/>
      <c r="C740" s="7"/>
      <c r="D740" s="7"/>
      <c r="E740" s="7"/>
      <c r="F740" s="7"/>
      <c r="G740" s="7"/>
      <c r="H740" s="7"/>
      <c r="I740" s="7"/>
    </row>
    <row r="741" spans="1:9">
      <c r="A741" s="4"/>
      <c r="B741" s="7"/>
      <c r="C741" s="7"/>
      <c r="D741" s="7"/>
      <c r="E741" s="7"/>
      <c r="F741" s="7"/>
      <c r="G741" s="7"/>
      <c r="H741" s="7"/>
      <c r="I741" s="7"/>
    </row>
    <row r="742" spans="1:9">
      <c r="A742" s="4"/>
      <c r="B742" s="7"/>
      <c r="C742" s="7"/>
      <c r="D742" s="7"/>
      <c r="E742" s="7"/>
      <c r="F742" s="7"/>
      <c r="G742" s="7"/>
      <c r="H742" s="7"/>
      <c r="I742" s="7"/>
    </row>
    <row r="743" spans="1:9">
      <c r="A743" s="4"/>
      <c r="B743" s="7"/>
      <c r="C743" s="7"/>
      <c r="D743" s="7"/>
      <c r="E743" s="7"/>
      <c r="F743" s="7"/>
      <c r="G743" s="7"/>
      <c r="H743" s="7"/>
      <c r="I743" s="7"/>
    </row>
    <row r="744" spans="1:9">
      <c r="A744" s="4"/>
      <c r="B744" s="7"/>
      <c r="C744" s="7"/>
      <c r="D744" s="7"/>
      <c r="E744" s="7"/>
      <c r="F744" s="7"/>
      <c r="G744" s="7"/>
      <c r="H744" s="7"/>
      <c r="I744" s="7"/>
    </row>
    <row r="745" spans="1:9">
      <c r="A745" s="4"/>
      <c r="B745" s="7"/>
      <c r="C745" s="7"/>
      <c r="D745" s="7"/>
      <c r="E745" s="7"/>
      <c r="F745" s="7"/>
      <c r="G745" s="7"/>
      <c r="H745" s="7"/>
      <c r="I745" s="7"/>
    </row>
    <row r="746" spans="1:9">
      <c r="A746" s="4"/>
      <c r="B746" s="7"/>
      <c r="C746" s="7"/>
      <c r="D746" s="7"/>
      <c r="E746" s="7"/>
      <c r="F746" s="7"/>
      <c r="G746" s="7"/>
      <c r="H746" s="7"/>
      <c r="I746" s="7"/>
    </row>
    <row r="747" spans="1:9">
      <c r="A747" s="4"/>
      <c r="B747" s="7"/>
      <c r="C747" s="7"/>
      <c r="D747" s="7"/>
      <c r="E747" s="7"/>
      <c r="F747" s="7"/>
      <c r="G747" s="7"/>
      <c r="H747" s="7"/>
      <c r="I747" s="7"/>
    </row>
    <row r="748" spans="1:9">
      <c r="A748" s="4"/>
      <c r="B748" s="7"/>
      <c r="C748" s="7"/>
      <c r="D748" s="7"/>
      <c r="E748" s="7"/>
      <c r="F748" s="7"/>
      <c r="G748" s="7"/>
      <c r="H748" s="7"/>
      <c r="I748" s="7"/>
    </row>
    <row r="749" spans="1:9">
      <c r="A749" s="4"/>
      <c r="B749" s="7"/>
      <c r="C749" s="7"/>
      <c r="D749" s="7"/>
      <c r="E749" s="7"/>
      <c r="F749" s="7"/>
      <c r="G749" s="7"/>
      <c r="H749" s="7"/>
      <c r="I749" s="7"/>
    </row>
    <row r="750" spans="1:9">
      <c r="A750" s="4"/>
      <c r="B750" s="7"/>
      <c r="C750" s="7"/>
      <c r="D750" s="7"/>
      <c r="E750" s="7"/>
      <c r="F750" s="7"/>
      <c r="G750" s="7"/>
      <c r="H750" s="7"/>
      <c r="I750" s="7"/>
    </row>
    <row r="751" spans="1:9">
      <c r="A751" s="4"/>
      <c r="B751" s="7"/>
      <c r="C751" s="7"/>
      <c r="D751" s="7"/>
      <c r="E751" s="7"/>
      <c r="F751" s="7"/>
      <c r="G751" s="7"/>
      <c r="H751" s="7"/>
      <c r="I751" s="7"/>
    </row>
    <row r="752" spans="1:9">
      <c r="A752" s="4"/>
      <c r="B752" s="7"/>
      <c r="C752" s="7"/>
      <c r="D752" s="7"/>
      <c r="E752" s="7"/>
      <c r="F752" s="7"/>
      <c r="G752" s="7"/>
      <c r="H752" s="7"/>
      <c r="I752" s="7"/>
    </row>
    <row r="753" spans="1:9">
      <c r="A753" s="4"/>
      <c r="B753" s="7"/>
      <c r="C753" s="7"/>
      <c r="D753" s="7"/>
      <c r="E753" s="7"/>
      <c r="F753" s="7"/>
      <c r="G753" s="7"/>
      <c r="H753" s="7"/>
      <c r="I753" s="7"/>
    </row>
    <row r="754" spans="1:9">
      <c r="A754" s="4"/>
      <c r="B754" s="7"/>
      <c r="C754" s="7"/>
      <c r="D754" s="7"/>
      <c r="E754" s="7"/>
      <c r="F754" s="7"/>
      <c r="G754" s="7"/>
      <c r="H754" s="7"/>
      <c r="I754" s="7"/>
    </row>
    <row r="755" spans="1:9">
      <c r="A755" s="4"/>
      <c r="B755" s="7"/>
      <c r="C755" s="7"/>
      <c r="D755" s="7"/>
      <c r="E755" s="7"/>
      <c r="F755" s="7"/>
      <c r="G755" s="7"/>
      <c r="H755" s="7"/>
      <c r="I755" s="7"/>
    </row>
    <row r="756" spans="1:9">
      <c r="A756" s="4"/>
      <c r="B756" s="7"/>
      <c r="C756" s="7"/>
      <c r="D756" s="7"/>
      <c r="E756" s="7"/>
      <c r="F756" s="7"/>
      <c r="G756" s="7"/>
      <c r="H756" s="7"/>
      <c r="I756" s="7"/>
    </row>
    <row r="757" spans="1:9">
      <c r="A757" s="4"/>
      <c r="B757" s="7"/>
      <c r="C757" s="7"/>
      <c r="D757" s="7"/>
      <c r="E757" s="7"/>
      <c r="F757" s="7"/>
      <c r="G757" s="7"/>
      <c r="H757" s="7"/>
      <c r="I757" s="7"/>
    </row>
    <row r="758" spans="1:9">
      <c r="A758" s="4"/>
      <c r="B758" s="7"/>
      <c r="C758" s="7"/>
      <c r="D758" s="7"/>
      <c r="E758" s="7"/>
      <c r="F758" s="7"/>
      <c r="G758" s="7"/>
      <c r="H758" s="7"/>
      <c r="I758" s="7"/>
    </row>
    <row r="759" spans="1:9">
      <c r="A759" s="4"/>
      <c r="B759" s="7"/>
      <c r="C759" s="7"/>
      <c r="D759" s="7"/>
      <c r="E759" s="7"/>
      <c r="F759" s="7"/>
      <c r="G759" s="7"/>
      <c r="H759" s="7"/>
      <c r="I759" s="7"/>
    </row>
    <row r="760" spans="1:9">
      <c r="A760" s="4"/>
      <c r="B760" s="7"/>
      <c r="C760" s="7"/>
      <c r="D760" s="7"/>
      <c r="E760" s="7"/>
      <c r="F760" s="7"/>
      <c r="G760" s="7"/>
      <c r="H760" s="7"/>
      <c r="I760" s="7"/>
    </row>
    <row r="761" spans="1:9">
      <c r="A761" s="4"/>
      <c r="B761" s="7"/>
      <c r="C761" s="7"/>
      <c r="D761" s="7"/>
      <c r="E761" s="7"/>
      <c r="F761" s="7"/>
      <c r="G761" s="7"/>
      <c r="H761" s="7"/>
      <c r="I761" s="7"/>
    </row>
    <row r="762" spans="1:9">
      <c r="A762" s="4"/>
      <c r="B762" s="7"/>
      <c r="C762" s="7"/>
      <c r="D762" s="7"/>
      <c r="E762" s="7"/>
      <c r="F762" s="7"/>
      <c r="G762" s="7"/>
      <c r="H762" s="7"/>
      <c r="I762" s="7"/>
    </row>
    <row r="763" spans="1:9">
      <c r="A763" s="4"/>
      <c r="B763" s="7"/>
      <c r="C763" s="7"/>
      <c r="D763" s="7"/>
      <c r="E763" s="7"/>
      <c r="F763" s="7"/>
      <c r="G763" s="7"/>
      <c r="H763" s="7"/>
      <c r="I763" s="7"/>
    </row>
    <row r="764" spans="1:9">
      <c r="A764" s="4"/>
      <c r="B764" s="7"/>
      <c r="C764" s="7"/>
      <c r="D764" s="7"/>
      <c r="E764" s="7"/>
      <c r="F764" s="7"/>
      <c r="G764" s="7"/>
      <c r="H764" s="7"/>
      <c r="I764" s="7"/>
    </row>
    <row r="765" spans="1:9">
      <c r="A765" s="4"/>
      <c r="B765" s="7"/>
      <c r="C765" s="7"/>
      <c r="D765" s="7"/>
      <c r="E765" s="7"/>
      <c r="F765" s="7"/>
      <c r="G765" s="7"/>
      <c r="H765" s="7"/>
      <c r="I765" s="7"/>
    </row>
    <row r="766" spans="1:9">
      <c r="A766" s="4"/>
      <c r="B766" s="7"/>
      <c r="C766" s="7"/>
      <c r="D766" s="7"/>
      <c r="E766" s="7"/>
      <c r="F766" s="7"/>
      <c r="G766" s="7"/>
      <c r="H766" s="7"/>
      <c r="I766" s="7"/>
    </row>
    <row r="767" spans="1:9">
      <c r="A767" s="4"/>
      <c r="B767" s="7"/>
      <c r="C767" s="7"/>
      <c r="D767" s="7"/>
      <c r="E767" s="7"/>
      <c r="F767" s="7"/>
      <c r="G767" s="7"/>
      <c r="H767" s="7"/>
      <c r="I767" s="7"/>
    </row>
    <row r="768" spans="1:9">
      <c r="A768" s="4"/>
      <c r="B768" s="7"/>
      <c r="C768" s="7"/>
      <c r="D768" s="7"/>
      <c r="E768" s="7"/>
      <c r="F768" s="7"/>
      <c r="G768" s="7"/>
      <c r="H768" s="7"/>
      <c r="I768" s="7"/>
    </row>
    <row r="769" spans="1:9">
      <c r="A769" s="4"/>
      <c r="B769" s="7"/>
      <c r="C769" s="7"/>
      <c r="D769" s="7"/>
      <c r="E769" s="7"/>
      <c r="F769" s="7"/>
      <c r="G769" s="7"/>
      <c r="H769" s="7"/>
      <c r="I769" s="7"/>
    </row>
    <row r="770" spans="1:9">
      <c r="A770" s="4"/>
      <c r="B770" s="7"/>
      <c r="C770" s="7"/>
      <c r="D770" s="7"/>
      <c r="E770" s="7"/>
      <c r="F770" s="7"/>
      <c r="G770" s="7"/>
      <c r="H770" s="7"/>
      <c r="I770" s="7"/>
    </row>
    <row r="771" spans="1:9">
      <c r="A771" s="4"/>
      <c r="B771" s="7"/>
      <c r="C771" s="7"/>
      <c r="D771" s="7"/>
      <c r="E771" s="7"/>
      <c r="F771" s="7"/>
      <c r="G771" s="7"/>
      <c r="H771" s="7"/>
      <c r="I771" s="7"/>
    </row>
    <row r="772" spans="1:9">
      <c r="A772" s="4"/>
      <c r="B772" s="7"/>
      <c r="C772" s="7"/>
      <c r="D772" s="7"/>
      <c r="E772" s="7"/>
      <c r="F772" s="7"/>
      <c r="G772" s="7"/>
      <c r="H772" s="7"/>
      <c r="I772" s="7"/>
    </row>
    <row r="773" spans="1:9">
      <c r="A773" s="4"/>
      <c r="B773" s="7"/>
      <c r="C773" s="7"/>
      <c r="D773" s="7"/>
      <c r="E773" s="7"/>
      <c r="F773" s="7"/>
      <c r="G773" s="7"/>
      <c r="H773" s="7"/>
      <c r="I773" s="7"/>
    </row>
    <row r="774" spans="1:9">
      <c r="A774" s="4"/>
      <c r="B774" s="7"/>
      <c r="C774" s="7"/>
      <c r="D774" s="7"/>
      <c r="E774" s="7"/>
      <c r="F774" s="7"/>
      <c r="G774" s="7"/>
      <c r="H774" s="7"/>
      <c r="I774" s="7"/>
    </row>
    <row r="775" spans="1:9">
      <c r="A775" s="4"/>
      <c r="B775" s="7"/>
      <c r="C775" s="7"/>
      <c r="D775" s="7"/>
      <c r="E775" s="7"/>
      <c r="F775" s="7"/>
      <c r="G775" s="7"/>
      <c r="H775" s="7"/>
      <c r="I775" s="7"/>
    </row>
    <row r="776" spans="1:9">
      <c r="A776" s="4"/>
      <c r="B776" s="7"/>
      <c r="C776" s="7"/>
      <c r="D776" s="7"/>
      <c r="E776" s="7"/>
      <c r="F776" s="7"/>
      <c r="G776" s="7"/>
      <c r="H776" s="7"/>
      <c r="I776" s="7"/>
    </row>
    <row r="777" spans="1:9">
      <c r="A777" s="4"/>
      <c r="B777" s="7"/>
      <c r="C777" s="7"/>
      <c r="D777" s="7"/>
      <c r="E777" s="7"/>
      <c r="F777" s="7"/>
      <c r="G777" s="7"/>
      <c r="H777" s="7"/>
      <c r="I777" s="7"/>
    </row>
    <row r="778" spans="1:9">
      <c r="A778" s="4"/>
      <c r="B778" s="7"/>
      <c r="C778" s="7"/>
      <c r="D778" s="7"/>
      <c r="E778" s="7"/>
      <c r="F778" s="7"/>
      <c r="G778" s="7"/>
      <c r="H778" s="7"/>
      <c r="I778" s="7"/>
    </row>
    <row r="779" spans="1:9">
      <c r="A779" s="4"/>
      <c r="B779" s="7"/>
      <c r="C779" s="7"/>
      <c r="D779" s="7"/>
      <c r="E779" s="7"/>
      <c r="F779" s="7"/>
      <c r="G779" s="7"/>
      <c r="H779" s="7"/>
      <c r="I779" s="7"/>
    </row>
    <row r="780" spans="1:9">
      <c r="A780" s="4"/>
      <c r="B780" s="7"/>
      <c r="C780" s="7"/>
      <c r="D780" s="7"/>
      <c r="E780" s="7"/>
      <c r="F780" s="7"/>
      <c r="G780" s="7"/>
      <c r="H780" s="7"/>
      <c r="I780" s="7"/>
    </row>
    <row r="781" spans="1:9">
      <c r="A781" s="4"/>
      <c r="B781" s="7"/>
      <c r="C781" s="7"/>
      <c r="D781" s="7"/>
      <c r="E781" s="7"/>
      <c r="F781" s="7"/>
      <c r="G781" s="7"/>
      <c r="H781" s="7"/>
      <c r="I781" s="7"/>
    </row>
    <row r="782" spans="1:9">
      <c r="A782" s="4"/>
      <c r="B782" s="7"/>
      <c r="C782" s="7"/>
      <c r="D782" s="7"/>
      <c r="E782" s="7"/>
      <c r="F782" s="7"/>
      <c r="G782" s="7"/>
      <c r="H782" s="7"/>
      <c r="I782" s="7"/>
    </row>
    <row r="783" spans="1:9">
      <c r="A783" s="4"/>
      <c r="B783" s="7"/>
      <c r="C783" s="7"/>
      <c r="D783" s="7"/>
      <c r="E783" s="7"/>
      <c r="F783" s="7"/>
      <c r="G783" s="7"/>
      <c r="H783" s="7"/>
      <c r="I783" s="7"/>
    </row>
    <row r="784" spans="1:9">
      <c r="A784" s="4"/>
      <c r="B784" s="7"/>
      <c r="C784" s="7"/>
      <c r="D784" s="7"/>
      <c r="E784" s="7"/>
      <c r="F784" s="7"/>
      <c r="G784" s="7"/>
      <c r="H784" s="7"/>
      <c r="I784" s="7"/>
    </row>
    <row r="785" spans="1:9">
      <c r="A785" s="4"/>
      <c r="B785" s="7"/>
      <c r="C785" s="7"/>
      <c r="D785" s="7"/>
      <c r="E785" s="7"/>
      <c r="F785" s="7"/>
      <c r="G785" s="7"/>
      <c r="H785" s="7"/>
      <c r="I785" s="7"/>
    </row>
    <row r="786" spans="1:9">
      <c r="A786" s="4"/>
      <c r="B786" s="7"/>
      <c r="C786" s="7"/>
      <c r="D786" s="7"/>
      <c r="E786" s="7"/>
      <c r="F786" s="7"/>
      <c r="G786" s="7"/>
      <c r="H786" s="7"/>
      <c r="I786" s="7"/>
    </row>
    <row r="787" spans="1:9">
      <c r="A787" s="4"/>
      <c r="B787" s="7"/>
      <c r="C787" s="7"/>
      <c r="D787" s="7"/>
      <c r="E787" s="7"/>
      <c r="F787" s="7"/>
      <c r="G787" s="7"/>
      <c r="H787" s="7"/>
      <c r="I787" s="7"/>
    </row>
    <row r="788" spans="1:9">
      <c r="A788" s="4"/>
      <c r="B788" s="7"/>
      <c r="C788" s="7"/>
      <c r="D788" s="7"/>
      <c r="E788" s="7"/>
      <c r="F788" s="7"/>
      <c r="G788" s="7"/>
      <c r="H788" s="7"/>
      <c r="I788" s="7"/>
    </row>
    <row r="789" spans="1:9">
      <c r="A789" s="4"/>
      <c r="B789" s="7"/>
      <c r="C789" s="7"/>
      <c r="D789" s="7"/>
      <c r="E789" s="7"/>
      <c r="F789" s="7"/>
      <c r="G789" s="7"/>
      <c r="H789" s="7"/>
      <c r="I789" s="7"/>
    </row>
    <row r="790" spans="1:9">
      <c r="A790" s="4"/>
      <c r="B790" s="7"/>
      <c r="C790" s="7"/>
      <c r="D790" s="7"/>
      <c r="E790" s="7"/>
      <c r="F790" s="7"/>
      <c r="G790" s="7"/>
      <c r="H790" s="7"/>
      <c r="I790" s="7"/>
    </row>
    <row r="791" spans="1:9">
      <c r="A791" s="4"/>
      <c r="B791" s="7"/>
      <c r="C791" s="7"/>
      <c r="D791" s="7"/>
      <c r="E791" s="7"/>
      <c r="F791" s="7"/>
      <c r="G791" s="7"/>
      <c r="H791" s="7"/>
      <c r="I791" s="7"/>
    </row>
    <row r="792" spans="1:9">
      <c r="A792" s="4"/>
      <c r="B792" s="7"/>
      <c r="C792" s="7"/>
      <c r="D792" s="7"/>
      <c r="E792" s="7"/>
      <c r="F792" s="7"/>
      <c r="G792" s="7"/>
      <c r="H792" s="7"/>
      <c r="I792" s="7"/>
    </row>
    <row r="793" spans="1:9">
      <c r="A793" s="4"/>
      <c r="B793" s="7"/>
      <c r="C793" s="7"/>
      <c r="D793" s="7"/>
      <c r="E793" s="7"/>
      <c r="F793" s="7"/>
      <c r="G793" s="7"/>
      <c r="H793" s="7"/>
      <c r="I793" s="7"/>
    </row>
    <row r="794" spans="1:9">
      <c r="A794" s="4"/>
      <c r="B794" s="7"/>
      <c r="C794" s="7"/>
      <c r="D794" s="7"/>
      <c r="E794" s="7"/>
      <c r="F794" s="7"/>
      <c r="G794" s="7"/>
      <c r="H794" s="7"/>
      <c r="I794" s="7"/>
    </row>
    <row r="795" spans="1:9">
      <c r="A795" s="4"/>
      <c r="B795" s="7"/>
      <c r="C795" s="7"/>
      <c r="D795" s="7"/>
      <c r="E795" s="7"/>
      <c r="F795" s="7"/>
      <c r="G795" s="7"/>
      <c r="H795" s="7"/>
      <c r="I795" s="7"/>
    </row>
    <row r="796" spans="1:9">
      <c r="A796" s="4"/>
      <c r="B796" s="7"/>
      <c r="C796" s="7"/>
      <c r="D796" s="7"/>
      <c r="E796" s="7"/>
      <c r="F796" s="7"/>
      <c r="G796" s="7"/>
      <c r="H796" s="7"/>
      <c r="I796" s="7"/>
    </row>
    <row r="797" spans="1:9">
      <c r="A797" s="4"/>
      <c r="B797" s="7"/>
      <c r="C797" s="7"/>
      <c r="D797" s="7"/>
      <c r="E797" s="7"/>
      <c r="F797" s="7"/>
      <c r="G797" s="7"/>
      <c r="H797" s="7"/>
      <c r="I797" s="7"/>
    </row>
    <row r="798" spans="1:9">
      <c r="A798" s="4"/>
      <c r="B798" s="7"/>
      <c r="C798" s="7"/>
      <c r="D798" s="7"/>
      <c r="E798" s="7"/>
      <c r="F798" s="7"/>
      <c r="G798" s="7"/>
      <c r="H798" s="7"/>
      <c r="I798" s="7"/>
    </row>
    <row r="799" spans="1:9">
      <c r="A799" s="4"/>
      <c r="B799" s="7"/>
      <c r="C799" s="7"/>
      <c r="D799" s="7"/>
      <c r="E799" s="7"/>
      <c r="F799" s="7"/>
      <c r="G799" s="7"/>
      <c r="H799" s="7"/>
      <c r="I799" s="7"/>
    </row>
    <row r="800" spans="1:9">
      <c r="A800" s="4"/>
      <c r="B800" s="7"/>
      <c r="C800" s="7"/>
      <c r="D800" s="7"/>
      <c r="E800" s="7"/>
      <c r="F800" s="7"/>
      <c r="G800" s="7"/>
      <c r="H800" s="7"/>
      <c r="I800" s="7"/>
    </row>
    <row r="801" spans="1:9">
      <c r="A801" s="4"/>
      <c r="B801" s="7"/>
      <c r="C801" s="7"/>
      <c r="D801" s="7"/>
      <c r="E801" s="7"/>
      <c r="F801" s="7"/>
      <c r="G801" s="7"/>
      <c r="H801" s="7"/>
      <c r="I801" s="7"/>
    </row>
    <row r="802" spans="1:9">
      <c r="A802" s="4"/>
      <c r="B802" s="7"/>
      <c r="C802" s="7"/>
      <c r="D802" s="7"/>
      <c r="E802" s="7"/>
      <c r="F802" s="7"/>
      <c r="G802" s="7"/>
      <c r="H802" s="7"/>
      <c r="I802" s="7"/>
    </row>
    <row r="803" spans="1:9">
      <c r="A803" s="4"/>
      <c r="B803" s="7"/>
      <c r="C803" s="7"/>
      <c r="D803" s="7"/>
      <c r="E803" s="7"/>
      <c r="F803" s="7"/>
      <c r="G803" s="7"/>
      <c r="H803" s="7"/>
      <c r="I803" s="7"/>
    </row>
    <row r="804" spans="1:9">
      <c r="A804" s="4"/>
      <c r="B804" s="7"/>
      <c r="C804" s="7"/>
      <c r="D804" s="7"/>
      <c r="E804" s="7"/>
      <c r="F804" s="7"/>
      <c r="G804" s="7"/>
      <c r="H804" s="7"/>
      <c r="I804" s="7"/>
    </row>
    <row r="805" spans="1:9">
      <c r="A805" s="4"/>
      <c r="B805" s="7"/>
      <c r="C805" s="7"/>
      <c r="D805" s="7"/>
      <c r="E805" s="7"/>
      <c r="F805" s="7"/>
      <c r="G805" s="7"/>
      <c r="H805" s="7"/>
      <c r="I805" s="7"/>
    </row>
    <row r="806" spans="1:9">
      <c r="A806" s="4"/>
      <c r="B806" s="7"/>
      <c r="C806" s="7"/>
      <c r="D806" s="7"/>
      <c r="E806" s="7"/>
      <c r="F806" s="7"/>
      <c r="G806" s="7"/>
      <c r="H806" s="7"/>
      <c r="I806" s="7"/>
    </row>
    <row r="807" spans="1:9">
      <c r="A807" s="4"/>
      <c r="B807" s="7"/>
      <c r="C807" s="7"/>
      <c r="D807" s="7"/>
      <c r="E807" s="7"/>
      <c r="F807" s="7"/>
      <c r="G807" s="7"/>
      <c r="H807" s="7"/>
      <c r="I807" s="7"/>
    </row>
    <row r="808" spans="1:9">
      <c r="A808" s="4"/>
      <c r="B808" s="7"/>
      <c r="C808" s="7"/>
      <c r="D808" s="7"/>
      <c r="E808" s="7"/>
      <c r="F808" s="7"/>
      <c r="G808" s="7"/>
      <c r="H808" s="7"/>
      <c r="I808" s="7"/>
    </row>
    <row r="809" spans="1:9">
      <c r="A809" s="4"/>
      <c r="B809" s="7"/>
      <c r="C809" s="7"/>
      <c r="D809" s="7"/>
      <c r="E809" s="7"/>
      <c r="F809" s="7"/>
      <c r="G809" s="7"/>
      <c r="H809" s="7"/>
      <c r="I809" s="7"/>
    </row>
    <row r="810" spans="1:9">
      <c r="A810" s="4"/>
      <c r="B810" s="7"/>
      <c r="C810" s="7"/>
      <c r="D810" s="7"/>
      <c r="E810" s="7"/>
      <c r="F810" s="7"/>
      <c r="G810" s="7"/>
      <c r="H810" s="7"/>
      <c r="I810" s="7"/>
    </row>
    <row r="811" spans="1:9">
      <c r="A811" s="4"/>
      <c r="B811" s="7"/>
      <c r="C811" s="7"/>
      <c r="D811" s="7"/>
      <c r="E811" s="7"/>
      <c r="F811" s="7"/>
      <c r="G811" s="7"/>
      <c r="H811" s="7"/>
      <c r="I811" s="7"/>
    </row>
    <row r="812" spans="1:9">
      <c r="A812" s="4"/>
      <c r="B812" s="7"/>
      <c r="C812" s="7"/>
      <c r="D812" s="7"/>
      <c r="E812" s="7"/>
      <c r="F812" s="7"/>
      <c r="G812" s="7"/>
      <c r="H812" s="7"/>
      <c r="I812" s="7"/>
    </row>
    <row r="813" spans="1:9">
      <c r="A813" s="4"/>
      <c r="B813" s="7"/>
      <c r="C813" s="7"/>
      <c r="D813" s="7"/>
      <c r="E813" s="7"/>
      <c r="F813" s="7"/>
      <c r="G813" s="7"/>
      <c r="H813" s="7"/>
      <c r="I813" s="7"/>
    </row>
    <row r="814" spans="1:9">
      <c r="A814" s="4"/>
      <c r="B814" s="7"/>
      <c r="C814" s="7"/>
      <c r="D814" s="7"/>
      <c r="E814" s="7"/>
      <c r="F814" s="7"/>
      <c r="G814" s="7"/>
      <c r="H814" s="7"/>
      <c r="I814" s="7"/>
    </row>
    <row r="815" spans="1:9">
      <c r="A815" s="4"/>
      <c r="B815" s="7"/>
      <c r="C815" s="7"/>
      <c r="D815" s="7"/>
      <c r="E815" s="7"/>
      <c r="F815" s="7"/>
      <c r="G815" s="7"/>
      <c r="H815" s="7"/>
      <c r="I815" s="7"/>
    </row>
    <row r="816" spans="1:9">
      <c r="A816" s="4"/>
      <c r="B816" s="7"/>
      <c r="C816" s="7"/>
      <c r="D816" s="7"/>
      <c r="E816" s="7"/>
      <c r="F816" s="7"/>
      <c r="G816" s="7"/>
      <c r="H816" s="7"/>
      <c r="I816" s="7"/>
    </row>
    <row r="817" spans="1:9">
      <c r="A817" s="4"/>
      <c r="B817" s="7"/>
      <c r="C817" s="7"/>
      <c r="D817" s="7"/>
      <c r="E817" s="7"/>
      <c r="F817" s="7"/>
      <c r="G817" s="7"/>
      <c r="H817" s="7"/>
      <c r="I817" s="7"/>
    </row>
    <row r="818" spans="1:9">
      <c r="A818" s="4"/>
      <c r="B818" s="7"/>
      <c r="C818" s="7"/>
      <c r="D818" s="7"/>
      <c r="E818" s="7"/>
      <c r="F818" s="7"/>
      <c r="G818" s="7"/>
      <c r="H818" s="7"/>
      <c r="I818" s="7"/>
    </row>
    <row r="819" spans="1:9">
      <c r="A819" s="4"/>
      <c r="B819" s="7"/>
      <c r="C819" s="7"/>
      <c r="D819" s="7"/>
      <c r="E819" s="7"/>
      <c r="F819" s="7"/>
      <c r="G819" s="7"/>
      <c r="H819" s="7"/>
      <c r="I819" s="7"/>
    </row>
    <row r="820" spans="1:9">
      <c r="A820" s="4"/>
      <c r="B820" s="7"/>
      <c r="C820" s="7"/>
      <c r="D820" s="7"/>
      <c r="E820" s="7"/>
      <c r="F820" s="7"/>
      <c r="G820" s="7"/>
      <c r="H820" s="7"/>
      <c r="I820" s="7"/>
    </row>
    <row r="821" spans="1:9">
      <c r="A821" s="4"/>
      <c r="B821" s="7"/>
      <c r="C821" s="7"/>
      <c r="D821" s="7"/>
      <c r="E821" s="7"/>
      <c r="F821" s="7"/>
      <c r="G821" s="7"/>
      <c r="H821" s="7"/>
      <c r="I821" s="7"/>
    </row>
    <row r="822" spans="1:9">
      <c r="A822" s="4"/>
      <c r="B822" s="7"/>
      <c r="C822" s="7"/>
      <c r="D822" s="7"/>
      <c r="E822" s="7"/>
      <c r="F822" s="7"/>
      <c r="G822" s="7"/>
      <c r="H822" s="7"/>
      <c r="I822" s="7"/>
    </row>
    <row r="823" spans="1:9">
      <c r="A823" s="4"/>
      <c r="B823" s="7"/>
      <c r="C823" s="7"/>
      <c r="D823" s="7"/>
      <c r="E823" s="7"/>
      <c r="F823" s="7"/>
      <c r="G823" s="7"/>
      <c r="H823" s="7"/>
      <c r="I823" s="7"/>
    </row>
    <row r="824" spans="1:9">
      <c r="A824" s="4"/>
      <c r="B824" s="7"/>
      <c r="C824" s="7"/>
      <c r="D824" s="7"/>
      <c r="E824" s="7"/>
      <c r="F824" s="7"/>
      <c r="G824" s="7"/>
      <c r="H824" s="7"/>
      <c r="I824" s="7"/>
    </row>
    <row r="825" spans="1:9">
      <c r="A825" s="4"/>
      <c r="B825" s="7"/>
      <c r="C825" s="7"/>
      <c r="D825" s="7"/>
      <c r="E825" s="7"/>
      <c r="F825" s="7"/>
      <c r="G825" s="7"/>
      <c r="H825" s="7"/>
      <c r="I825" s="7"/>
    </row>
    <row r="826" spans="1:9">
      <c r="A826" s="4"/>
      <c r="B826" s="7"/>
      <c r="C826" s="7"/>
      <c r="D826" s="7"/>
      <c r="E826" s="7"/>
      <c r="F826" s="7"/>
      <c r="G826" s="7"/>
      <c r="H826" s="7"/>
      <c r="I826" s="7"/>
    </row>
    <row r="827" spans="1:9">
      <c r="A827" s="4"/>
      <c r="B827" s="7"/>
      <c r="C827" s="7"/>
      <c r="D827" s="7"/>
      <c r="E827" s="7"/>
      <c r="F827" s="7"/>
      <c r="G827" s="7"/>
      <c r="H827" s="7"/>
      <c r="I827" s="7"/>
    </row>
    <row r="828" spans="1:9">
      <c r="A828" s="4"/>
      <c r="B828" s="7"/>
      <c r="C828" s="7"/>
      <c r="D828" s="7"/>
      <c r="E828" s="7"/>
      <c r="F828" s="7"/>
      <c r="G828" s="7"/>
      <c r="H828" s="7"/>
      <c r="I828" s="7"/>
    </row>
    <row r="829" spans="1:9">
      <c r="A829" s="4"/>
      <c r="B829" s="7"/>
      <c r="C829" s="7"/>
      <c r="D829" s="7"/>
      <c r="E829" s="7"/>
      <c r="F829" s="7"/>
      <c r="G829" s="7"/>
      <c r="H829" s="7"/>
      <c r="I829" s="7"/>
    </row>
    <row r="830" spans="1:9">
      <c r="A830" s="4"/>
      <c r="B830" s="7"/>
      <c r="C830" s="7"/>
      <c r="D830" s="7"/>
      <c r="E830" s="7"/>
      <c r="F830" s="7"/>
      <c r="G830" s="7"/>
      <c r="H830" s="7"/>
      <c r="I830" s="7"/>
    </row>
    <row r="831" spans="1:9">
      <c r="A831" s="4"/>
      <c r="B831" s="7"/>
      <c r="C831" s="7"/>
      <c r="D831" s="7"/>
      <c r="E831" s="7"/>
      <c r="F831" s="7"/>
      <c r="G831" s="7"/>
      <c r="H831" s="7"/>
      <c r="I831" s="7"/>
    </row>
    <row r="832" spans="1:9">
      <c r="A832" s="4"/>
      <c r="B832" s="7"/>
      <c r="C832" s="7"/>
      <c r="D832" s="7"/>
      <c r="E832" s="7"/>
      <c r="F832" s="7"/>
      <c r="G832" s="7"/>
      <c r="H832" s="7"/>
      <c r="I832" s="7"/>
    </row>
    <row r="833" spans="1:9">
      <c r="A833" s="4"/>
      <c r="B833" s="7"/>
      <c r="C833" s="7"/>
      <c r="D833" s="7"/>
      <c r="E833" s="7"/>
      <c r="F833" s="7"/>
      <c r="G833" s="7"/>
      <c r="H833" s="7"/>
      <c r="I833" s="7"/>
    </row>
    <row r="834" spans="1:9">
      <c r="A834" s="4"/>
      <c r="B834" s="7"/>
      <c r="C834" s="7"/>
      <c r="D834" s="7"/>
      <c r="E834" s="7"/>
      <c r="F834" s="7"/>
      <c r="G834" s="7"/>
      <c r="H834" s="7"/>
      <c r="I834" s="7"/>
    </row>
    <row r="835" spans="1:9">
      <c r="A835" s="4"/>
      <c r="B835" s="7"/>
      <c r="C835" s="7"/>
      <c r="D835" s="7"/>
      <c r="E835" s="7"/>
      <c r="F835" s="7"/>
      <c r="G835" s="7"/>
      <c r="H835" s="7"/>
      <c r="I835" s="7"/>
    </row>
    <row r="836" spans="1:9">
      <c r="A836" s="4"/>
      <c r="B836" s="7"/>
      <c r="C836" s="7"/>
      <c r="D836" s="7"/>
      <c r="E836" s="7"/>
      <c r="F836" s="7"/>
      <c r="G836" s="7"/>
      <c r="H836" s="7"/>
      <c r="I836" s="7"/>
    </row>
    <row r="837" spans="1:9">
      <c r="A837" s="4"/>
      <c r="B837" s="7"/>
      <c r="C837" s="7"/>
      <c r="D837" s="7"/>
      <c r="E837" s="7"/>
      <c r="F837" s="7"/>
      <c r="G837" s="7"/>
      <c r="H837" s="7"/>
      <c r="I837" s="7"/>
    </row>
    <row r="838" spans="1:9">
      <c r="A838" s="4"/>
      <c r="B838" s="7"/>
      <c r="C838" s="7"/>
      <c r="D838" s="7"/>
      <c r="E838" s="7"/>
      <c r="F838" s="7"/>
      <c r="G838" s="7"/>
      <c r="H838" s="7"/>
      <c r="I838" s="7"/>
    </row>
    <row r="839" spans="1:9">
      <c r="A839" s="4"/>
      <c r="B839" s="7"/>
      <c r="C839" s="7"/>
      <c r="D839" s="7"/>
      <c r="E839" s="7"/>
      <c r="F839" s="7"/>
      <c r="G839" s="7"/>
      <c r="H839" s="7"/>
      <c r="I839" s="7"/>
    </row>
    <row r="840" spans="1:9">
      <c r="A840" s="4"/>
      <c r="B840" s="7"/>
      <c r="C840" s="7"/>
      <c r="D840" s="7"/>
      <c r="E840" s="7"/>
      <c r="F840" s="7"/>
      <c r="G840" s="7"/>
      <c r="H840" s="7"/>
      <c r="I840" s="7"/>
    </row>
    <row r="841" spans="1:9">
      <c r="A841" s="4"/>
      <c r="B841" s="7"/>
      <c r="C841" s="7"/>
      <c r="D841" s="7"/>
      <c r="E841" s="7"/>
      <c r="F841" s="7"/>
      <c r="G841" s="7"/>
      <c r="H841" s="7"/>
      <c r="I841" s="7"/>
    </row>
    <row r="842" spans="1:9">
      <c r="A842" s="4"/>
      <c r="B842" s="7"/>
      <c r="C842" s="7"/>
      <c r="D842" s="7"/>
      <c r="E842" s="7"/>
      <c r="F842" s="7"/>
      <c r="G842" s="7"/>
      <c r="H842" s="7"/>
      <c r="I842" s="7"/>
    </row>
    <row r="843" spans="1:9">
      <c r="A843" s="4"/>
      <c r="B843" s="7"/>
      <c r="C843" s="7"/>
      <c r="D843" s="7"/>
      <c r="E843" s="7"/>
      <c r="F843" s="7"/>
      <c r="G843" s="7"/>
      <c r="H843" s="7"/>
      <c r="I843" s="7"/>
    </row>
    <row r="844" spans="1:9">
      <c r="A844" s="4"/>
      <c r="B844" s="7"/>
      <c r="C844" s="7"/>
      <c r="D844" s="7"/>
      <c r="E844" s="7"/>
      <c r="F844" s="7"/>
      <c r="G844" s="7"/>
      <c r="H844" s="7"/>
      <c r="I844" s="7"/>
    </row>
    <row r="845" spans="1:9">
      <c r="A845" s="4"/>
      <c r="B845" s="7"/>
      <c r="C845" s="7"/>
      <c r="D845" s="7"/>
      <c r="E845" s="7"/>
      <c r="F845" s="7"/>
      <c r="G845" s="7"/>
      <c r="H845" s="7"/>
      <c r="I845" s="7"/>
    </row>
    <row r="846" spans="1:9">
      <c r="A846" s="4"/>
      <c r="B846" s="7"/>
      <c r="C846" s="7"/>
      <c r="D846" s="7"/>
      <c r="E846" s="7"/>
      <c r="F846" s="7"/>
      <c r="G846" s="7"/>
      <c r="H846" s="7"/>
      <c r="I846" s="7"/>
    </row>
    <row r="847" spans="1:9">
      <c r="A847" s="4"/>
      <c r="B847" s="7"/>
      <c r="C847" s="7"/>
      <c r="D847" s="7"/>
      <c r="E847" s="7"/>
      <c r="F847" s="7"/>
      <c r="G847" s="7"/>
      <c r="H847" s="7"/>
      <c r="I847" s="7"/>
    </row>
    <row r="848" spans="1:9">
      <c r="A848" s="4"/>
      <c r="B848" s="7"/>
      <c r="C848" s="7"/>
      <c r="D848" s="7"/>
      <c r="E848" s="7"/>
      <c r="F848" s="7"/>
      <c r="G848" s="7"/>
      <c r="H848" s="7"/>
      <c r="I848" s="7"/>
    </row>
    <row r="849" spans="1:9">
      <c r="A849" s="4"/>
      <c r="B849" s="7"/>
      <c r="C849" s="7"/>
      <c r="D849" s="7"/>
      <c r="E849" s="7"/>
      <c r="F849" s="7"/>
      <c r="G849" s="7"/>
      <c r="H849" s="7"/>
      <c r="I849" s="7"/>
    </row>
    <row r="850" spans="1:9">
      <c r="A850" s="4"/>
      <c r="B850" s="7"/>
      <c r="C850" s="7"/>
      <c r="D850" s="7"/>
      <c r="E850" s="7"/>
      <c r="F850" s="7"/>
      <c r="G850" s="7"/>
      <c r="H850" s="7"/>
      <c r="I850" s="7"/>
    </row>
    <row r="851" spans="1:9">
      <c r="A851" s="4"/>
      <c r="B851" s="7"/>
      <c r="C851" s="7"/>
      <c r="D851" s="7"/>
      <c r="E851" s="7"/>
      <c r="F851" s="7"/>
      <c r="G851" s="7"/>
      <c r="H851" s="7"/>
      <c r="I851" s="7"/>
    </row>
    <row r="852" spans="1:9">
      <c r="A852" s="4"/>
      <c r="B852" s="7"/>
      <c r="C852" s="7"/>
      <c r="D852" s="7"/>
      <c r="E852" s="7"/>
      <c r="F852" s="7"/>
      <c r="G852" s="7"/>
      <c r="H852" s="7"/>
      <c r="I852" s="7"/>
    </row>
    <row r="853" spans="1:9">
      <c r="A853" s="4"/>
      <c r="B853" s="7"/>
      <c r="C853" s="7"/>
      <c r="D853" s="7"/>
      <c r="E853" s="7"/>
      <c r="F853" s="7"/>
      <c r="G853" s="7"/>
      <c r="H853" s="7"/>
      <c r="I853" s="7"/>
    </row>
    <row r="854" spans="1:9">
      <c r="A854" s="4"/>
      <c r="B854" s="7"/>
      <c r="C854" s="7"/>
      <c r="D854" s="7"/>
      <c r="E854" s="7"/>
      <c r="F854" s="7"/>
      <c r="G854" s="7"/>
      <c r="H854" s="7"/>
      <c r="I854" s="7"/>
    </row>
    <row r="855" spans="1:9">
      <c r="A855" s="4"/>
      <c r="B855" s="7"/>
      <c r="C855" s="7"/>
      <c r="D855" s="7"/>
      <c r="E855" s="7"/>
      <c r="F855" s="7"/>
      <c r="G855" s="7"/>
      <c r="H855" s="7"/>
      <c r="I855" s="7"/>
    </row>
    <row r="856" spans="1:9">
      <c r="A856" s="4"/>
      <c r="B856" s="7"/>
      <c r="C856" s="7"/>
      <c r="D856" s="7"/>
      <c r="E856" s="7"/>
      <c r="F856" s="7"/>
      <c r="G856" s="7"/>
      <c r="H856" s="7"/>
      <c r="I856" s="7"/>
    </row>
    <row r="857" spans="1:9">
      <c r="A857" s="4"/>
      <c r="B857" s="7"/>
      <c r="C857" s="7"/>
      <c r="D857" s="7"/>
      <c r="E857" s="7"/>
      <c r="F857" s="7"/>
      <c r="G857" s="7"/>
      <c r="H857" s="7"/>
      <c r="I857" s="7"/>
    </row>
    <row r="858" spans="1:9">
      <c r="A858" s="4"/>
      <c r="B858" s="7"/>
      <c r="C858" s="7"/>
      <c r="D858" s="7"/>
      <c r="E858" s="7"/>
      <c r="F858" s="7"/>
      <c r="G858" s="7"/>
      <c r="H858" s="7"/>
      <c r="I858" s="7"/>
    </row>
    <row r="859" spans="1:9">
      <c r="A859" s="4"/>
      <c r="B859" s="7"/>
      <c r="C859" s="7"/>
      <c r="D859" s="7"/>
      <c r="E859" s="7"/>
      <c r="F859" s="7"/>
      <c r="G859" s="7"/>
      <c r="H859" s="7"/>
      <c r="I859" s="7"/>
    </row>
    <row r="860" spans="1:9">
      <c r="A860" s="4"/>
      <c r="B860" s="7"/>
      <c r="C860" s="7"/>
      <c r="D860" s="7"/>
      <c r="E860" s="7"/>
      <c r="F860" s="7"/>
      <c r="G860" s="7"/>
      <c r="H860" s="7"/>
      <c r="I860" s="7"/>
    </row>
    <row r="861" spans="1:9">
      <c r="A861" s="4"/>
      <c r="B861" s="7"/>
      <c r="C861" s="7"/>
      <c r="D861" s="7"/>
      <c r="E861" s="7"/>
      <c r="F861" s="7"/>
      <c r="G861" s="7"/>
      <c r="H861" s="7"/>
      <c r="I861" s="7"/>
    </row>
    <row r="862" spans="1:9">
      <c r="A862" s="4"/>
      <c r="B862" s="7"/>
      <c r="C862" s="7"/>
      <c r="D862" s="7"/>
      <c r="E862" s="7"/>
      <c r="F862" s="7"/>
      <c r="G862" s="7"/>
      <c r="H862" s="7"/>
      <c r="I862" s="7"/>
    </row>
    <row r="863" spans="1:9">
      <c r="A863" s="4"/>
      <c r="B863" s="7"/>
      <c r="C863" s="7"/>
      <c r="D863" s="7"/>
      <c r="E863" s="7"/>
      <c r="F863" s="7"/>
      <c r="G863" s="7"/>
      <c r="H863" s="7"/>
      <c r="I863" s="7"/>
    </row>
    <row r="864" spans="1:9">
      <c r="A864" s="4"/>
      <c r="B864" s="7"/>
      <c r="C864" s="7"/>
      <c r="D864" s="7"/>
      <c r="E864" s="7"/>
      <c r="F864" s="7"/>
      <c r="G864" s="7"/>
      <c r="H864" s="7"/>
      <c r="I864" s="7"/>
    </row>
    <row r="865" spans="1:9">
      <c r="A865" s="4"/>
      <c r="B865" s="7"/>
      <c r="C865" s="7"/>
      <c r="D865" s="7"/>
      <c r="E865" s="7"/>
      <c r="F865" s="7"/>
      <c r="G865" s="7"/>
      <c r="H865" s="7"/>
      <c r="I865" s="7"/>
    </row>
    <row r="866" spans="1:9">
      <c r="A866" s="4"/>
      <c r="B866" s="7"/>
      <c r="C866" s="7"/>
      <c r="D866" s="7"/>
      <c r="E866" s="7"/>
      <c r="F866" s="7"/>
      <c r="G866" s="7"/>
      <c r="H866" s="7"/>
      <c r="I866" s="7"/>
    </row>
    <row r="867" spans="1:9">
      <c r="A867" s="4"/>
      <c r="B867" s="7"/>
      <c r="C867" s="7"/>
      <c r="D867" s="7"/>
      <c r="E867" s="7"/>
      <c r="F867" s="7"/>
      <c r="G867" s="7"/>
      <c r="H867" s="7"/>
      <c r="I867" s="7"/>
    </row>
    <row r="868" spans="1:9">
      <c r="A868" s="4"/>
      <c r="B868" s="7"/>
      <c r="C868" s="7"/>
      <c r="D868" s="7"/>
      <c r="E868" s="7"/>
      <c r="F868" s="7"/>
      <c r="G868" s="7"/>
      <c r="H868" s="7"/>
      <c r="I868" s="7"/>
    </row>
    <row r="869" spans="1:9">
      <c r="A869" s="4"/>
      <c r="B869" s="7"/>
      <c r="C869" s="7"/>
      <c r="D869" s="7"/>
      <c r="E869" s="7"/>
      <c r="F869" s="7"/>
      <c r="G869" s="7"/>
      <c r="H869" s="7"/>
      <c r="I869" s="7"/>
    </row>
    <row r="870" spans="1:9">
      <c r="A870" s="4"/>
      <c r="B870" s="7"/>
      <c r="C870" s="7"/>
      <c r="D870" s="7"/>
      <c r="E870" s="7"/>
      <c r="F870" s="7"/>
      <c r="G870" s="7"/>
      <c r="H870" s="7"/>
      <c r="I870" s="7"/>
    </row>
    <row r="871" spans="1:9">
      <c r="A871" s="4"/>
      <c r="B871" s="7"/>
      <c r="C871" s="7"/>
      <c r="D871" s="7"/>
      <c r="E871" s="7"/>
      <c r="F871" s="7"/>
      <c r="G871" s="7"/>
      <c r="H871" s="7"/>
      <c r="I871" s="7"/>
    </row>
    <row r="872" spans="1:9">
      <c r="A872" s="4"/>
      <c r="B872" s="7"/>
      <c r="C872" s="7"/>
      <c r="D872" s="7"/>
      <c r="E872" s="7"/>
      <c r="F872" s="7"/>
      <c r="G872" s="7"/>
      <c r="H872" s="7"/>
      <c r="I872" s="7"/>
    </row>
    <row r="873" spans="1:9">
      <c r="A873" s="4"/>
      <c r="B873" s="7"/>
      <c r="C873" s="7"/>
      <c r="D873" s="7"/>
      <c r="E873" s="7"/>
      <c r="F873" s="7"/>
      <c r="G873" s="7"/>
      <c r="H873" s="7"/>
      <c r="I873" s="7"/>
    </row>
    <row r="874" spans="1:9">
      <c r="A874" s="4"/>
      <c r="B874" s="7"/>
      <c r="C874" s="7"/>
      <c r="D874" s="7"/>
      <c r="E874" s="7"/>
      <c r="F874" s="7"/>
      <c r="G874" s="7"/>
      <c r="H874" s="7"/>
      <c r="I874" s="7"/>
    </row>
    <row r="875" spans="1:9">
      <c r="A875" s="4"/>
      <c r="B875" s="7"/>
      <c r="C875" s="7"/>
      <c r="D875" s="7"/>
      <c r="E875" s="7"/>
      <c r="F875" s="7"/>
      <c r="G875" s="7"/>
      <c r="H875" s="7"/>
      <c r="I875" s="7"/>
    </row>
    <row r="876" spans="1:9">
      <c r="A876" s="4"/>
      <c r="B876" s="7"/>
      <c r="C876" s="7"/>
      <c r="D876" s="7"/>
      <c r="E876" s="7"/>
      <c r="F876" s="7"/>
      <c r="G876" s="7"/>
      <c r="H876" s="7"/>
      <c r="I876" s="7"/>
    </row>
    <row r="877" spans="1:9">
      <c r="A877" s="4"/>
      <c r="B877" s="7"/>
      <c r="C877" s="7"/>
      <c r="D877" s="7"/>
      <c r="E877" s="7"/>
      <c r="F877" s="7"/>
      <c r="G877" s="7"/>
      <c r="H877" s="7"/>
      <c r="I877" s="7"/>
    </row>
    <row r="878" spans="1:9">
      <c r="A878" s="4"/>
      <c r="B878" s="7"/>
      <c r="C878" s="7"/>
      <c r="D878" s="7"/>
      <c r="E878" s="7"/>
      <c r="F878" s="7"/>
      <c r="G878" s="7"/>
      <c r="H878" s="7"/>
      <c r="I878" s="7"/>
    </row>
    <row r="879" spans="1:9">
      <c r="A879" s="4"/>
      <c r="B879" s="7"/>
      <c r="C879" s="7"/>
      <c r="D879" s="7"/>
      <c r="E879" s="7"/>
      <c r="F879" s="7"/>
      <c r="G879" s="7"/>
      <c r="H879" s="7"/>
      <c r="I879" s="7"/>
    </row>
    <row r="880" spans="1:9">
      <c r="A880" s="4"/>
      <c r="B880" s="7"/>
      <c r="C880" s="7"/>
      <c r="D880" s="7"/>
      <c r="E880" s="7"/>
      <c r="F880" s="7"/>
      <c r="G880" s="7"/>
      <c r="H880" s="7"/>
      <c r="I880" s="7"/>
    </row>
    <row r="881" spans="1:9">
      <c r="A881" s="4"/>
      <c r="B881" s="7"/>
      <c r="C881" s="7"/>
      <c r="D881" s="7"/>
      <c r="E881" s="7"/>
      <c r="F881" s="7"/>
      <c r="G881" s="7"/>
      <c r="H881" s="7"/>
      <c r="I881" s="7"/>
    </row>
    <row r="882" spans="1:9">
      <c r="A882" s="4"/>
      <c r="B882" s="7"/>
      <c r="C882" s="7"/>
      <c r="D882" s="7"/>
      <c r="E882" s="7"/>
      <c r="F882" s="7"/>
      <c r="G882" s="7"/>
      <c r="H882" s="7"/>
      <c r="I882" s="7"/>
    </row>
    <row r="883" spans="1:9">
      <c r="A883" s="4"/>
      <c r="B883" s="7"/>
      <c r="C883" s="7"/>
      <c r="D883" s="7"/>
      <c r="E883" s="7"/>
      <c r="F883" s="7"/>
      <c r="G883" s="7"/>
      <c r="H883" s="7"/>
      <c r="I883" s="7"/>
    </row>
    <row r="884" spans="1:9">
      <c r="A884" s="4"/>
      <c r="B884" s="7"/>
      <c r="C884" s="7"/>
      <c r="D884" s="7"/>
      <c r="E884" s="7"/>
      <c r="F884" s="7"/>
      <c r="G884" s="7"/>
      <c r="H884" s="7"/>
      <c r="I884" s="7"/>
    </row>
    <row r="885" spans="1:9">
      <c r="A885" s="4"/>
      <c r="B885" s="7"/>
      <c r="C885" s="7"/>
      <c r="D885" s="7"/>
      <c r="E885" s="7"/>
      <c r="F885" s="7"/>
      <c r="G885" s="7"/>
      <c r="H885" s="7"/>
      <c r="I885" s="7"/>
    </row>
    <row r="886" spans="1:9">
      <c r="A886" s="4"/>
      <c r="B886" s="7"/>
      <c r="C886" s="7"/>
      <c r="D886" s="7"/>
      <c r="E886" s="7"/>
      <c r="F886" s="7"/>
      <c r="G886" s="7"/>
      <c r="H886" s="7"/>
      <c r="I886" s="7"/>
    </row>
    <row r="887" spans="1:9">
      <c r="A887" s="4"/>
      <c r="B887" s="7"/>
      <c r="C887" s="7"/>
      <c r="D887" s="7"/>
      <c r="E887" s="7"/>
      <c r="F887" s="7"/>
      <c r="G887" s="7"/>
      <c r="H887" s="7"/>
      <c r="I887" s="7"/>
    </row>
    <row r="888" spans="1:9">
      <c r="A888" s="4"/>
      <c r="B888" s="7"/>
      <c r="C888" s="7"/>
      <c r="D888" s="7"/>
      <c r="E888" s="7"/>
      <c r="F888" s="7"/>
      <c r="G888" s="7"/>
      <c r="H888" s="7"/>
      <c r="I888" s="7"/>
    </row>
    <row r="889" spans="1:9">
      <c r="A889" s="4"/>
      <c r="B889" s="7"/>
      <c r="C889" s="7"/>
      <c r="D889" s="7"/>
      <c r="E889" s="7"/>
      <c r="F889" s="7"/>
      <c r="G889" s="7"/>
      <c r="H889" s="7"/>
      <c r="I889" s="7"/>
    </row>
    <row r="890" spans="1:9">
      <c r="A890" s="4"/>
      <c r="B890" s="7"/>
      <c r="C890" s="7"/>
      <c r="D890" s="7"/>
      <c r="E890" s="7"/>
      <c r="F890" s="7"/>
      <c r="G890" s="7"/>
      <c r="H890" s="7"/>
      <c r="I890" s="7"/>
    </row>
    <row r="891" spans="1:9">
      <c r="A891" s="4"/>
      <c r="B891" s="7"/>
      <c r="C891" s="7"/>
      <c r="D891" s="7"/>
      <c r="E891" s="7"/>
      <c r="F891" s="7"/>
      <c r="G891" s="7"/>
      <c r="H891" s="7"/>
      <c r="I891" s="7"/>
    </row>
    <row r="892" spans="1:9">
      <c r="A892" s="4"/>
      <c r="B892" s="7"/>
      <c r="C892" s="7"/>
      <c r="D892" s="7"/>
      <c r="E892" s="7"/>
      <c r="F892" s="7"/>
      <c r="G892" s="7"/>
      <c r="H892" s="7"/>
      <c r="I892" s="7"/>
    </row>
    <row r="893" spans="1:9">
      <c r="A893" s="4"/>
      <c r="B893" s="7"/>
      <c r="C893" s="7"/>
      <c r="D893" s="7"/>
      <c r="E893" s="7"/>
      <c r="F893" s="7"/>
      <c r="G893" s="7"/>
      <c r="H893" s="7"/>
      <c r="I893" s="7"/>
    </row>
    <row r="894" spans="1:9">
      <c r="A894" s="4"/>
      <c r="B894" s="7"/>
      <c r="C894" s="7"/>
      <c r="D894" s="7"/>
      <c r="E894" s="7"/>
      <c r="F894" s="7"/>
      <c r="G894" s="7"/>
      <c r="H894" s="7"/>
      <c r="I894" s="7"/>
    </row>
    <row r="895" spans="1:9">
      <c r="A895" s="4"/>
      <c r="B895" s="7"/>
      <c r="C895" s="7"/>
      <c r="D895" s="7"/>
      <c r="E895" s="7"/>
      <c r="F895" s="7"/>
      <c r="G895" s="7"/>
      <c r="H895" s="7"/>
      <c r="I895" s="7"/>
    </row>
    <row r="896" spans="1:9">
      <c r="A896" s="4"/>
      <c r="B896" s="7"/>
      <c r="C896" s="7"/>
      <c r="D896" s="7"/>
      <c r="E896" s="7"/>
      <c r="F896" s="7"/>
      <c r="G896" s="7"/>
      <c r="H896" s="7"/>
      <c r="I896" s="7"/>
    </row>
    <row r="897" spans="1:9">
      <c r="A897" s="4"/>
      <c r="B897" s="7"/>
      <c r="C897" s="7"/>
      <c r="D897" s="7"/>
      <c r="E897" s="7"/>
      <c r="F897" s="7"/>
      <c r="G897" s="7"/>
      <c r="H897" s="7"/>
      <c r="I897" s="7"/>
    </row>
    <row r="898" spans="1:9">
      <c r="A898" s="4"/>
      <c r="B898" s="7"/>
      <c r="C898" s="7"/>
      <c r="D898" s="7"/>
      <c r="E898" s="7"/>
      <c r="F898" s="7"/>
      <c r="G898" s="7"/>
      <c r="H898" s="7"/>
      <c r="I898" s="7"/>
    </row>
    <row r="899" spans="1:9">
      <c r="A899" s="4"/>
      <c r="B899" s="7"/>
      <c r="C899" s="7"/>
      <c r="D899" s="7"/>
      <c r="E899" s="7"/>
      <c r="F899" s="7"/>
      <c r="G899" s="7"/>
      <c r="H899" s="7"/>
      <c r="I899" s="7"/>
    </row>
    <row r="900" spans="1:9">
      <c r="A900" s="4"/>
      <c r="B900" s="7"/>
      <c r="C900" s="7"/>
      <c r="D900" s="7"/>
      <c r="E900" s="7"/>
      <c r="F900" s="7"/>
      <c r="G900" s="7"/>
      <c r="H900" s="7"/>
      <c r="I900" s="7"/>
    </row>
    <row r="901" spans="1:9">
      <c r="A901" s="4"/>
      <c r="B901" s="7"/>
      <c r="C901" s="7"/>
      <c r="D901" s="7"/>
      <c r="E901" s="7"/>
      <c r="F901" s="7"/>
      <c r="G901" s="7"/>
      <c r="H901" s="7"/>
      <c r="I901" s="7"/>
    </row>
    <row r="902" spans="1:9">
      <c r="A902" s="4"/>
      <c r="B902" s="7"/>
      <c r="C902" s="7"/>
      <c r="D902" s="7"/>
      <c r="E902" s="7"/>
      <c r="F902" s="7"/>
      <c r="G902" s="7"/>
      <c r="H902" s="7"/>
      <c r="I902" s="7"/>
    </row>
    <row r="903" spans="1:9">
      <c r="A903" s="4"/>
      <c r="B903" s="7"/>
      <c r="C903" s="7"/>
      <c r="D903" s="7"/>
      <c r="E903" s="7"/>
      <c r="F903" s="7"/>
      <c r="G903" s="7"/>
      <c r="H903" s="7"/>
      <c r="I903" s="7"/>
    </row>
    <row r="904" spans="1:9">
      <c r="A904" s="4"/>
      <c r="B904" s="7"/>
      <c r="C904" s="7"/>
      <c r="D904" s="7"/>
      <c r="E904" s="7"/>
      <c r="F904" s="7"/>
      <c r="G904" s="7"/>
      <c r="H904" s="7"/>
      <c r="I904" s="7"/>
    </row>
    <row r="905" spans="1:9">
      <c r="A905" s="4"/>
      <c r="B905" s="7"/>
      <c r="C905" s="7"/>
      <c r="D905" s="7"/>
      <c r="E905" s="7"/>
      <c r="F905" s="7"/>
      <c r="G905" s="7"/>
      <c r="H905" s="7"/>
      <c r="I905" s="7"/>
    </row>
    <row r="906" spans="1:9">
      <c r="A906" s="4"/>
      <c r="B906" s="7"/>
      <c r="C906" s="7"/>
      <c r="D906" s="7"/>
      <c r="E906" s="7"/>
      <c r="F906" s="7"/>
      <c r="G906" s="7"/>
      <c r="H906" s="7"/>
      <c r="I906" s="7"/>
    </row>
    <row r="907" spans="1:9">
      <c r="A907" s="4"/>
      <c r="B907" s="7"/>
      <c r="C907" s="7"/>
      <c r="D907" s="7"/>
      <c r="E907" s="7"/>
      <c r="F907" s="7"/>
      <c r="G907" s="7"/>
      <c r="H907" s="7"/>
      <c r="I907" s="7"/>
    </row>
    <row r="908" spans="1:9">
      <c r="A908" s="4"/>
      <c r="B908" s="7"/>
      <c r="C908" s="7"/>
      <c r="D908" s="7"/>
      <c r="E908" s="7"/>
      <c r="F908" s="7"/>
      <c r="G908" s="7"/>
      <c r="H908" s="7"/>
      <c r="I908" s="7"/>
    </row>
    <row r="909" spans="1:9">
      <c r="A909" s="4"/>
      <c r="B909" s="7"/>
      <c r="C909" s="7"/>
      <c r="D909" s="7"/>
      <c r="E909" s="7"/>
      <c r="F909" s="7"/>
      <c r="G909" s="7"/>
      <c r="H909" s="7"/>
      <c r="I909" s="7"/>
    </row>
    <row r="910" spans="1:9">
      <c r="A910" s="4"/>
      <c r="B910" s="7"/>
      <c r="C910" s="7"/>
      <c r="D910" s="7"/>
      <c r="E910" s="7"/>
      <c r="F910" s="7"/>
      <c r="G910" s="7"/>
      <c r="H910" s="7"/>
      <c r="I910" s="7"/>
    </row>
    <row r="911" spans="1:9">
      <c r="A911" s="4"/>
      <c r="B911" s="7"/>
      <c r="C911" s="7"/>
      <c r="D911" s="7"/>
      <c r="E911" s="7"/>
      <c r="F911" s="7"/>
      <c r="G911" s="7"/>
      <c r="H911" s="7"/>
      <c r="I911" s="7"/>
    </row>
    <row r="912" spans="1:9">
      <c r="A912" s="4"/>
      <c r="B912" s="7"/>
      <c r="C912" s="7"/>
      <c r="D912" s="7"/>
      <c r="E912" s="7"/>
      <c r="F912" s="7"/>
      <c r="G912" s="7"/>
      <c r="H912" s="7"/>
      <c r="I912" s="7"/>
    </row>
    <row r="913" spans="1:9">
      <c r="A913" s="4"/>
      <c r="B913" s="7"/>
      <c r="C913" s="7"/>
      <c r="D913" s="7"/>
      <c r="E913" s="7"/>
      <c r="F913" s="7"/>
      <c r="G913" s="7"/>
      <c r="H913" s="7"/>
      <c r="I913" s="7"/>
    </row>
    <row r="914" spans="1:9">
      <c r="A914" s="4"/>
      <c r="B914" s="7"/>
      <c r="C914" s="7"/>
      <c r="D914" s="7"/>
      <c r="E914" s="7"/>
      <c r="F914" s="7"/>
      <c r="G914" s="7"/>
      <c r="H914" s="7"/>
      <c r="I914" s="7"/>
    </row>
    <row r="915" spans="1:9">
      <c r="A915" s="4"/>
      <c r="B915" s="7"/>
      <c r="C915" s="7"/>
      <c r="D915" s="7"/>
      <c r="E915" s="7"/>
      <c r="F915" s="7"/>
      <c r="G915" s="7"/>
      <c r="H915" s="7"/>
      <c r="I915" s="7"/>
    </row>
    <row r="916" spans="1:9">
      <c r="A916" s="4"/>
      <c r="B916" s="7"/>
      <c r="C916" s="7"/>
      <c r="D916" s="7"/>
      <c r="E916" s="7"/>
      <c r="F916" s="7"/>
      <c r="G916" s="7"/>
      <c r="H916" s="7"/>
      <c r="I916" s="7"/>
    </row>
    <row r="917" spans="1:9">
      <c r="A917" s="4"/>
      <c r="B917" s="7"/>
      <c r="C917" s="7"/>
      <c r="D917" s="7"/>
      <c r="E917" s="7"/>
      <c r="F917" s="7"/>
      <c r="G917" s="7"/>
      <c r="H917" s="7"/>
      <c r="I917" s="7"/>
    </row>
    <row r="918" spans="1:9">
      <c r="A918" s="4"/>
      <c r="B918" s="7"/>
      <c r="C918" s="7"/>
      <c r="D918" s="7"/>
      <c r="E918" s="7"/>
      <c r="F918" s="7"/>
      <c r="G918" s="7"/>
      <c r="H918" s="7"/>
      <c r="I918" s="7"/>
    </row>
    <row r="919" spans="1:9">
      <c r="A919" s="4"/>
      <c r="B919" s="7"/>
      <c r="C919" s="7"/>
      <c r="D919" s="7"/>
      <c r="E919" s="7"/>
      <c r="F919" s="7"/>
      <c r="G919" s="7"/>
      <c r="H919" s="7"/>
      <c r="I919" s="7"/>
    </row>
    <row r="920" spans="1:9">
      <c r="A920" s="4"/>
      <c r="B920" s="7"/>
      <c r="C920" s="7"/>
      <c r="D920" s="7"/>
      <c r="E920" s="7"/>
      <c r="F920" s="7"/>
      <c r="G920" s="7"/>
      <c r="H920" s="7"/>
      <c r="I920" s="7"/>
    </row>
    <row r="921" spans="1:9">
      <c r="A921" s="4"/>
      <c r="B921" s="7"/>
      <c r="C921" s="7"/>
      <c r="D921" s="7"/>
      <c r="E921" s="7"/>
      <c r="F921" s="7"/>
      <c r="G921" s="7"/>
      <c r="H921" s="7"/>
      <c r="I921" s="7"/>
    </row>
    <row r="922" spans="1:9">
      <c r="A922" s="4"/>
      <c r="B922" s="7"/>
      <c r="C922" s="7"/>
      <c r="D922" s="7"/>
      <c r="E922" s="7"/>
      <c r="F922" s="7"/>
      <c r="G922" s="7"/>
      <c r="H922" s="7"/>
      <c r="I922" s="7"/>
    </row>
    <row r="923" spans="1:9">
      <c r="A923" s="4"/>
      <c r="B923" s="7"/>
      <c r="C923" s="7"/>
      <c r="D923" s="7"/>
      <c r="E923" s="7"/>
      <c r="F923" s="7"/>
      <c r="G923" s="7"/>
      <c r="H923" s="7"/>
      <c r="I923" s="7"/>
    </row>
    <row r="924" spans="1:9">
      <c r="A924" s="4"/>
      <c r="B924" s="7"/>
      <c r="C924" s="7"/>
      <c r="D924" s="7"/>
      <c r="E924" s="7"/>
      <c r="F924" s="7"/>
      <c r="G924" s="7"/>
      <c r="H924" s="7"/>
      <c r="I924" s="7"/>
    </row>
    <row r="925" spans="1:9">
      <c r="A925" s="4"/>
      <c r="B925" s="7"/>
      <c r="C925" s="7"/>
      <c r="D925" s="7"/>
      <c r="E925" s="7"/>
      <c r="F925" s="7"/>
      <c r="G925" s="7"/>
      <c r="H925" s="7"/>
      <c r="I925" s="7"/>
    </row>
    <row r="926" spans="1:9">
      <c r="A926" s="4"/>
      <c r="B926" s="7"/>
      <c r="C926" s="7"/>
      <c r="D926" s="7"/>
      <c r="E926" s="7"/>
      <c r="F926" s="7"/>
      <c r="G926" s="7"/>
      <c r="H926" s="7"/>
      <c r="I926" s="7"/>
    </row>
    <row r="927" spans="1:9">
      <c r="A927" s="4"/>
      <c r="B927" s="7"/>
      <c r="C927" s="7"/>
      <c r="D927" s="7"/>
      <c r="E927" s="7"/>
      <c r="F927" s="7"/>
      <c r="G927" s="7"/>
      <c r="H927" s="7"/>
      <c r="I927" s="7"/>
    </row>
    <row r="928" spans="1:9">
      <c r="A928" s="4"/>
      <c r="B928" s="7"/>
      <c r="C928" s="7"/>
      <c r="D928" s="7"/>
      <c r="E928" s="7"/>
      <c r="F928" s="7"/>
      <c r="G928" s="7"/>
      <c r="H928" s="7"/>
      <c r="I928" s="7"/>
    </row>
    <row r="929" spans="1:9">
      <c r="A929" s="4"/>
      <c r="B929" s="7"/>
      <c r="C929" s="7"/>
      <c r="D929" s="7"/>
      <c r="E929" s="7"/>
      <c r="F929" s="7"/>
      <c r="G929" s="7"/>
      <c r="H929" s="7"/>
      <c r="I929" s="7"/>
    </row>
    <row r="930" spans="1:9">
      <c r="A930" s="4"/>
      <c r="B930" s="7"/>
      <c r="C930" s="7"/>
      <c r="D930" s="7"/>
      <c r="E930" s="7"/>
      <c r="F930" s="7"/>
      <c r="G930" s="7"/>
      <c r="H930" s="7"/>
      <c r="I930" s="7"/>
    </row>
    <row r="931" spans="1:9">
      <c r="A931" s="4"/>
      <c r="B931" s="7"/>
      <c r="C931" s="7"/>
      <c r="D931" s="7"/>
      <c r="E931" s="7"/>
      <c r="F931" s="7"/>
      <c r="G931" s="7"/>
      <c r="H931" s="7"/>
      <c r="I931" s="7"/>
    </row>
    <row r="932" spans="1:9">
      <c r="A932" s="4"/>
      <c r="B932" s="7"/>
      <c r="C932" s="7"/>
      <c r="D932" s="7"/>
      <c r="E932" s="7"/>
      <c r="F932" s="7"/>
      <c r="G932" s="7"/>
      <c r="H932" s="7"/>
      <c r="I932" s="7"/>
    </row>
    <row r="933" spans="1:9">
      <c r="A933" s="4"/>
      <c r="B933" s="7"/>
      <c r="C933" s="7"/>
      <c r="D933" s="7"/>
      <c r="E933" s="7"/>
      <c r="F933" s="7"/>
      <c r="G933" s="7"/>
      <c r="H933" s="7"/>
      <c r="I933" s="7"/>
    </row>
    <row r="934" spans="1:9">
      <c r="A934" s="4"/>
      <c r="B934" s="7"/>
      <c r="C934" s="7"/>
      <c r="D934" s="7"/>
      <c r="E934" s="7"/>
      <c r="F934" s="7"/>
      <c r="G934" s="7"/>
      <c r="H934" s="7"/>
      <c r="I934" s="7"/>
    </row>
    <row r="935" spans="1:9">
      <c r="A935" s="4"/>
      <c r="B935" s="7"/>
      <c r="C935" s="7"/>
      <c r="D935" s="7"/>
      <c r="E935" s="7"/>
      <c r="F935" s="7"/>
      <c r="G935" s="7"/>
      <c r="H935" s="7"/>
      <c r="I935" s="7"/>
    </row>
    <row r="936" spans="1:9">
      <c r="A936" s="4"/>
      <c r="B936" s="7"/>
      <c r="C936" s="7"/>
      <c r="D936" s="7"/>
      <c r="E936" s="7"/>
      <c r="F936" s="7"/>
      <c r="G936" s="7"/>
      <c r="H936" s="7"/>
      <c r="I936" s="7"/>
    </row>
    <row r="937" spans="1:9">
      <c r="A937" s="4"/>
      <c r="B937" s="7"/>
      <c r="C937" s="7"/>
      <c r="D937" s="7"/>
      <c r="E937" s="7"/>
      <c r="F937" s="7"/>
      <c r="G937" s="7"/>
      <c r="H937" s="7"/>
      <c r="I937" s="7"/>
    </row>
    <row r="938" spans="1:9">
      <c r="A938" s="4"/>
      <c r="B938" s="7"/>
      <c r="C938" s="7"/>
      <c r="D938" s="7"/>
      <c r="E938" s="7"/>
      <c r="F938" s="7"/>
      <c r="G938" s="7"/>
      <c r="H938" s="7"/>
      <c r="I938" s="7"/>
    </row>
    <row r="939" spans="1:9">
      <c r="A939" s="4"/>
      <c r="B939" s="7"/>
      <c r="C939" s="7"/>
      <c r="D939" s="7"/>
      <c r="E939" s="7"/>
      <c r="F939" s="7"/>
      <c r="G939" s="7"/>
      <c r="H939" s="7"/>
      <c r="I939" s="7"/>
    </row>
    <row r="940" spans="1:9">
      <c r="A940" s="4"/>
      <c r="B940" s="7"/>
      <c r="C940" s="7"/>
      <c r="D940" s="7"/>
      <c r="E940" s="7"/>
      <c r="F940" s="7"/>
      <c r="G940" s="7"/>
      <c r="H940" s="7"/>
      <c r="I940" s="7"/>
    </row>
    <row r="941" spans="1:9">
      <c r="A941" s="4"/>
      <c r="B941" s="7"/>
      <c r="C941" s="7"/>
      <c r="D941" s="7"/>
      <c r="E941" s="7"/>
      <c r="F941" s="7"/>
      <c r="G941" s="7"/>
      <c r="H941" s="7"/>
      <c r="I941" s="7"/>
    </row>
    <row r="942" spans="1:9">
      <c r="A942" s="4"/>
      <c r="B942" s="7"/>
      <c r="C942" s="7"/>
      <c r="D942" s="7"/>
      <c r="E942" s="7"/>
      <c r="F942" s="7"/>
      <c r="G942" s="7"/>
      <c r="H942" s="7"/>
      <c r="I942" s="7"/>
    </row>
    <row r="943" spans="1:9">
      <c r="A943" s="4"/>
      <c r="B943" s="7"/>
      <c r="C943" s="7"/>
      <c r="D943" s="7"/>
      <c r="E943" s="7"/>
      <c r="F943" s="7"/>
      <c r="G943" s="7"/>
      <c r="H943" s="7"/>
      <c r="I943" s="7"/>
    </row>
    <row r="944" spans="1:9">
      <c r="A944" s="4"/>
      <c r="B944" s="7"/>
      <c r="C944" s="7"/>
      <c r="D944" s="7"/>
      <c r="E944" s="7"/>
      <c r="F944" s="7"/>
      <c r="G944" s="7"/>
      <c r="H944" s="7"/>
      <c r="I944" s="7"/>
    </row>
    <row r="945" spans="1:9">
      <c r="A945" s="4"/>
      <c r="B945" s="7"/>
      <c r="C945" s="7"/>
      <c r="D945" s="7"/>
      <c r="E945" s="7"/>
      <c r="F945" s="7"/>
      <c r="G945" s="7"/>
      <c r="H945" s="7"/>
      <c r="I945" s="7"/>
    </row>
    <row r="946" spans="1:9">
      <c r="A946" s="4"/>
      <c r="B946" s="7"/>
      <c r="C946" s="7"/>
      <c r="D946" s="7"/>
      <c r="E946" s="7"/>
      <c r="F946" s="7"/>
      <c r="G946" s="7"/>
      <c r="H946" s="7"/>
      <c r="I946" s="7"/>
    </row>
    <row r="947" spans="1:9">
      <c r="A947" s="4"/>
      <c r="B947" s="7"/>
      <c r="C947" s="7"/>
      <c r="D947" s="7"/>
      <c r="E947" s="7"/>
      <c r="F947" s="7"/>
      <c r="G947" s="7"/>
      <c r="H947" s="7"/>
      <c r="I947" s="7"/>
    </row>
    <row r="948" spans="1:9">
      <c r="A948" s="4"/>
      <c r="B948" s="7"/>
      <c r="C948" s="7"/>
      <c r="D948" s="7"/>
      <c r="E948" s="7"/>
      <c r="F948" s="7"/>
      <c r="G948" s="7"/>
      <c r="H948" s="7"/>
      <c r="I948" s="7"/>
    </row>
    <row r="949" spans="1:9">
      <c r="A949" s="4"/>
      <c r="B949" s="7"/>
      <c r="C949" s="7"/>
      <c r="D949" s="7"/>
      <c r="E949" s="7"/>
      <c r="F949" s="7"/>
      <c r="G949" s="7"/>
      <c r="H949" s="7"/>
      <c r="I949" s="7"/>
    </row>
    <row r="950" spans="1:9">
      <c r="A950" s="4"/>
      <c r="B950" s="7"/>
      <c r="C950" s="7"/>
      <c r="D950" s="7"/>
      <c r="E950" s="7"/>
      <c r="F950" s="7"/>
      <c r="G950" s="7"/>
      <c r="H950" s="7"/>
      <c r="I950" s="7"/>
    </row>
    <row r="951" spans="1:9">
      <c r="A951" s="4"/>
      <c r="B951" s="7"/>
      <c r="C951" s="7"/>
      <c r="D951" s="7"/>
      <c r="E951" s="7"/>
      <c r="F951" s="7"/>
      <c r="G951" s="7"/>
      <c r="H951" s="7"/>
      <c r="I951" s="7"/>
    </row>
    <row r="952" spans="1:9">
      <c r="A952" s="4"/>
      <c r="B952" s="7"/>
      <c r="C952" s="7"/>
      <c r="D952" s="7"/>
      <c r="E952" s="7"/>
      <c r="F952" s="7"/>
      <c r="G952" s="7"/>
      <c r="H952" s="7"/>
      <c r="I952" s="7"/>
    </row>
    <row r="953" spans="1:9">
      <c r="A953" s="4"/>
      <c r="B953" s="7"/>
      <c r="C953" s="7"/>
      <c r="D953" s="7"/>
      <c r="E953" s="7"/>
      <c r="F953" s="7"/>
      <c r="G953" s="7"/>
      <c r="H953" s="7"/>
      <c r="I953" s="7"/>
    </row>
    <row r="954" spans="1:9">
      <c r="A954" s="4"/>
      <c r="B954" s="7"/>
      <c r="C954" s="7"/>
      <c r="D954" s="7"/>
      <c r="E954" s="7"/>
      <c r="F954" s="7"/>
      <c r="G954" s="7"/>
      <c r="H954" s="7"/>
      <c r="I954" s="7"/>
    </row>
    <row r="955" spans="1:9">
      <c r="A955" s="4"/>
      <c r="B955" s="7"/>
      <c r="C955" s="7"/>
      <c r="D955" s="7"/>
      <c r="E955" s="7"/>
      <c r="F955" s="7"/>
      <c r="G955" s="7"/>
      <c r="H955" s="7"/>
      <c r="I955" s="7"/>
    </row>
    <row r="956" spans="1:9">
      <c r="A956" s="4"/>
      <c r="B956" s="7"/>
      <c r="C956" s="7"/>
      <c r="D956" s="7"/>
      <c r="E956" s="7"/>
      <c r="F956" s="7"/>
      <c r="G956" s="7"/>
      <c r="H956" s="7"/>
      <c r="I956" s="7"/>
    </row>
    <row r="957" spans="1:9">
      <c r="A957" s="4"/>
      <c r="B957" s="7"/>
      <c r="C957" s="7"/>
      <c r="D957" s="7"/>
      <c r="E957" s="7"/>
      <c r="F957" s="7"/>
      <c r="G957" s="7"/>
      <c r="H957" s="7"/>
      <c r="I957" s="7"/>
    </row>
    <row r="958" spans="1:9">
      <c r="A958" s="4"/>
      <c r="B958" s="7"/>
      <c r="C958" s="7"/>
      <c r="D958" s="7"/>
      <c r="E958" s="7"/>
      <c r="F958" s="7"/>
      <c r="G958" s="7"/>
      <c r="H958" s="7"/>
      <c r="I958" s="7"/>
    </row>
    <row r="959" spans="1:9">
      <c r="A959" s="4"/>
      <c r="B959" s="7"/>
      <c r="C959" s="7"/>
      <c r="D959" s="7"/>
      <c r="E959" s="7"/>
      <c r="F959" s="7"/>
      <c r="G959" s="7"/>
      <c r="H959" s="7"/>
      <c r="I959" s="7"/>
    </row>
    <row r="960" spans="1:9">
      <c r="A960" s="4"/>
      <c r="B960" s="7"/>
      <c r="C960" s="7"/>
      <c r="D960" s="7"/>
      <c r="E960" s="7"/>
      <c r="F960" s="7"/>
      <c r="G960" s="7"/>
      <c r="H960" s="7"/>
      <c r="I960" s="7"/>
    </row>
    <row r="961" spans="1:9">
      <c r="A961" s="4"/>
      <c r="B961" s="7"/>
      <c r="C961" s="7"/>
      <c r="D961" s="7"/>
      <c r="E961" s="7"/>
      <c r="F961" s="7"/>
      <c r="G961" s="7"/>
      <c r="H961" s="7"/>
      <c r="I961" s="7"/>
    </row>
    <row r="962" spans="1:9">
      <c r="A962" s="4"/>
      <c r="B962" s="7"/>
      <c r="C962" s="7"/>
      <c r="D962" s="7"/>
      <c r="E962" s="7"/>
      <c r="F962" s="7"/>
      <c r="G962" s="7"/>
      <c r="H962" s="7"/>
      <c r="I962" s="7"/>
    </row>
    <row r="963" spans="1:9">
      <c r="A963" s="4"/>
      <c r="B963" s="7"/>
      <c r="C963" s="7"/>
      <c r="D963" s="7"/>
      <c r="E963" s="7"/>
      <c r="F963" s="7"/>
      <c r="G963" s="7"/>
      <c r="H963" s="7"/>
      <c r="I963" s="7"/>
    </row>
    <row r="964" spans="1:9">
      <c r="A964" s="4"/>
      <c r="B964" s="7"/>
      <c r="C964" s="7"/>
      <c r="D964" s="7"/>
      <c r="E964" s="7"/>
      <c r="F964" s="7"/>
      <c r="G964" s="7"/>
      <c r="H964" s="7"/>
      <c r="I964" s="7"/>
    </row>
    <row r="965" spans="1:9">
      <c r="A965" s="4"/>
      <c r="B965" s="7"/>
      <c r="C965" s="7"/>
      <c r="D965" s="7"/>
      <c r="E965" s="7"/>
      <c r="F965" s="7"/>
      <c r="G965" s="7"/>
      <c r="H965" s="7"/>
      <c r="I965" s="7"/>
    </row>
    <row r="966" spans="1:9">
      <c r="A966" s="4"/>
      <c r="B966" s="7"/>
      <c r="C966" s="7"/>
      <c r="D966" s="7"/>
      <c r="E966" s="7"/>
      <c r="F966" s="7"/>
      <c r="G966" s="7"/>
      <c r="H966" s="7"/>
      <c r="I966" s="7"/>
    </row>
    <row r="967" spans="1:9">
      <c r="A967" s="4"/>
      <c r="B967" s="7"/>
      <c r="C967" s="7"/>
      <c r="D967" s="7"/>
      <c r="E967" s="7"/>
      <c r="F967" s="7"/>
      <c r="G967" s="7"/>
      <c r="H967" s="7"/>
      <c r="I967" s="7"/>
    </row>
    <row r="968" spans="1:9">
      <c r="A968" s="4"/>
      <c r="B968" s="7"/>
      <c r="C968" s="7"/>
      <c r="D968" s="7"/>
      <c r="E968" s="7"/>
      <c r="F968" s="7"/>
      <c r="G968" s="7"/>
      <c r="H968" s="7"/>
      <c r="I968" s="7"/>
    </row>
    <row r="969" spans="1:9">
      <c r="A969" s="4"/>
      <c r="B969" s="7"/>
      <c r="C969" s="7"/>
      <c r="D969" s="7"/>
      <c r="E969" s="7"/>
      <c r="F969" s="7"/>
      <c r="G969" s="7"/>
      <c r="H969" s="7"/>
      <c r="I969" s="7"/>
    </row>
    <row r="970" spans="1:9">
      <c r="A970" s="4"/>
      <c r="B970" s="7"/>
      <c r="C970" s="7"/>
      <c r="D970" s="7"/>
      <c r="E970" s="7"/>
      <c r="F970" s="7"/>
      <c r="G970" s="7"/>
      <c r="H970" s="7"/>
      <c r="I970" s="7"/>
    </row>
    <row r="971" spans="1:9">
      <c r="A971" s="4"/>
      <c r="B971" s="7"/>
      <c r="C971" s="7"/>
      <c r="D971" s="7"/>
      <c r="E971" s="7"/>
      <c r="F971" s="7"/>
      <c r="G971" s="7"/>
      <c r="H971" s="7"/>
      <c r="I971" s="7"/>
    </row>
    <row r="972" spans="1:9">
      <c r="A972" s="4"/>
      <c r="B972" s="7"/>
      <c r="C972" s="7"/>
      <c r="D972" s="7"/>
      <c r="E972" s="7"/>
      <c r="F972" s="7"/>
      <c r="G972" s="7"/>
      <c r="H972" s="7"/>
      <c r="I972" s="7"/>
    </row>
    <row r="973" spans="1:9">
      <c r="A973" s="4"/>
      <c r="B973" s="7"/>
      <c r="C973" s="7"/>
      <c r="D973" s="7"/>
      <c r="E973" s="7"/>
      <c r="F973" s="7"/>
      <c r="G973" s="7"/>
      <c r="H973" s="7"/>
      <c r="I973" s="7"/>
    </row>
    <row r="974" spans="1:9">
      <c r="A974" s="4"/>
      <c r="B974" s="7"/>
      <c r="C974" s="7"/>
      <c r="D974" s="7"/>
      <c r="E974" s="7"/>
      <c r="F974" s="7"/>
      <c r="G974" s="7"/>
      <c r="H974" s="7"/>
      <c r="I974" s="7"/>
    </row>
    <row r="975" spans="1:9">
      <c r="A975" s="4"/>
      <c r="B975" s="7"/>
      <c r="C975" s="7"/>
      <c r="D975" s="7"/>
      <c r="E975" s="7"/>
      <c r="F975" s="7"/>
      <c r="G975" s="7"/>
      <c r="H975" s="7"/>
      <c r="I975" s="7"/>
    </row>
    <row r="976" spans="1:9">
      <c r="A976" s="4"/>
      <c r="B976" s="7"/>
      <c r="C976" s="7"/>
      <c r="D976" s="7"/>
      <c r="E976" s="7"/>
      <c r="F976" s="7"/>
      <c r="G976" s="7"/>
      <c r="H976" s="7"/>
      <c r="I976" s="7"/>
    </row>
    <row r="977" spans="1:9">
      <c r="A977" s="4"/>
      <c r="B977" s="7"/>
      <c r="C977" s="7"/>
      <c r="D977" s="7"/>
      <c r="E977" s="7"/>
      <c r="F977" s="7"/>
      <c r="G977" s="7"/>
      <c r="H977" s="7"/>
      <c r="I977" s="7"/>
    </row>
    <row r="978" spans="1:9">
      <c r="A978" s="4"/>
      <c r="B978" s="7"/>
      <c r="C978" s="7"/>
      <c r="D978" s="7"/>
      <c r="E978" s="7"/>
      <c r="F978" s="7"/>
      <c r="G978" s="7"/>
      <c r="H978" s="7"/>
      <c r="I978" s="7"/>
    </row>
    <row r="979" spans="1:9">
      <c r="A979" s="4"/>
      <c r="B979" s="7"/>
      <c r="C979" s="7"/>
      <c r="D979" s="7"/>
      <c r="E979" s="7"/>
      <c r="F979" s="7"/>
      <c r="G979" s="7"/>
      <c r="H979" s="7"/>
      <c r="I979" s="7"/>
    </row>
    <row r="980" spans="1:9">
      <c r="A980" s="4"/>
      <c r="B980" s="7"/>
      <c r="C980" s="7"/>
      <c r="D980" s="7"/>
      <c r="E980" s="7"/>
      <c r="F980" s="7"/>
      <c r="G980" s="7"/>
      <c r="H980" s="7"/>
      <c r="I980" s="7"/>
    </row>
    <row r="981" spans="1:9">
      <c r="A981" s="4"/>
      <c r="B981" s="7"/>
      <c r="C981" s="7"/>
      <c r="D981" s="7"/>
      <c r="E981" s="7"/>
      <c r="F981" s="7"/>
      <c r="G981" s="7"/>
      <c r="H981" s="7"/>
      <c r="I981" s="7"/>
    </row>
    <row r="982" spans="1:9">
      <c r="A982" s="4"/>
      <c r="B982" s="7"/>
      <c r="C982" s="7"/>
      <c r="D982" s="7"/>
      <c r="E982" s="7"/>
      <c r="F982" s="7"/>
      <c r="G982" s="7"/>
      <c r="H982" s="7"/>
      <c r="I982" s="7"/>
    </row>
    <row r="983" spans="1:9">
      <c r="A983" s="4"/>
      <c r="B983" s="7"/>
      <c r="C983" s="7"/>
      <c r="D983" s="7"/>
      <c r="E983" s="7"/>
      <c r="F983" s="7"/>
      <c r="G983" s="7"/>
      <c r="H983" s="7"/>
      <c r="I983" s="7"/>
    </row>
    <row r="984" spans="1:9">
      <c r="A984" s="4"/>
      <c r="B984" s="7"/>
      <c r="C984" s="7"/>
      <c r="D984" s="7"/>
      <c r="E984" s="7"/>
      <c r="F984" s="7"/>
      <c r="G984" s="7"/>
      <c r="H984" s="7"/>
      <c r="I984" s="7"/>
    </row>
    <row r="985" spans="1:9">
      <c r="A985" s="4"/>
      <c r="B985" s="7"/>
      <c r="C985" s="7"/>
      <c r="D985" s="7"/>
      <c r="E985" s="7"/>
      <c r="F985" s="7"/>
      <c r="G985" s="7"/>
      <c r="H985" s="7"/>
      <c r="I985" s="7"/>
    </row>
    <row r="986" spans="1:9">
      <c r="A986" s="4"/>
      <c r="B986" s="7"/>
      <c r="C986" s="7"/>
      <c r="D986" s="7"/>
      <c r="E986" s="7"/>
      <c r="F986" s="7"/>
      <c r="G986" s="7"/>
      <c r="H986" s="7"/>
      <c r="I986" s="7"/>
    </row>
    <row r="987" spans="1:9">
      <c r="A987" s="4"/>
      <c r="B987" s="7"/>
      <c r="C987" s="7"/>
      <c r="D987" s="7"/>
      <c r="E987" s="7"/>
      <c r="F987" s="7"/>
      <c r="G987" s="7"/>
      <c r="H987" s="7"/>
      <c r="I987" s="7"/>
    </row>
    <row r="988" spans="1:9">
      <c r="A988" s="4"/>
      <c r="B988" s="7"/>
      <c r="C988" s="7"/>
      <c r="D988" s="7"/>
      <c r="E988" s="7"/>
      <c r="F988" s="7"/>
      <c r="G988" s="7"/>
      <c r="H988" s="7"/>
      <c r="I988" s="7"/>
    </row>
    <row r="989" spans="1:9">
      <c r="A989" s="4"/>
      <c r="B989" s="7"/>
      <c r="C989" s="7"/>
      <c r="D989" s="7"/>
      <c r="E989" s="7"/>
      <c r="F989" s="7"/>
      <c r="G989" s="7"/>
      <c r="H989" s="7"/>
      <c r="I989" s="7"/>
    </row>
    <row r="990" spans="1:9">
      <c r="A990" s="4"/>
      <c r="B990" s="7"/>
      <c r="C990" s="7"/>
      <c r="D990" s="7"/>
      <c r="E990" s="7"/>
      <c r="F990" s="7"/>
      <c r="G990" s="7"/>
      <c r="H990" s="7"/>
      <c r="I990" s="7"/>
    </row>
    <row r="991" spans="1:9">
      <c r="A991" s="4"/>
      <c r="B991" s="7"/>
      <c r="C991" s="7"/>
      <c r="D991" s="7"/>
      <c r="E991" s="7"/>
      <c r="F991" s="7"/>
      <c r="G991" s="7"/>
      <c r="H991" s="7"/>
      <c r="I991" s="7"/>
    </row>
    <row r="992" spans="1:9">
      <c r="A992" s="4"/>
      <c r="B992" s="7"/>
      <c r="C992" s="7"/>
      <c r="D992" s="7"/>
      <c r="E992" s="7"/>
      <c r="F992" s="7"/>
      <c r="G992" s="7"/>
      <c r="H992" s="7"/>
      <c r="I992" s="7"/>
    </row>
    <row r="993" spans="1:9">
      <c r="A993" s="4"/>
      <c r="B993" s="7"/>
      <c r="C993" s="7"/>
      <c r="D993" s="7"/>
      <c r="E993" s="7"/>
      <c r="F993" s="7"/>
      <c r="G993" s="7"/>
      <c r="H993" s="7"/>
      <c r="I993" s="7"/>
    </row>
    <row r="994" spans="1:9">
      <c r="A994" s="4"/>
      <c r="B994" s="7"/>
      <c r="C994" s="7"/>
      <c r="D994" s="7"/>
      <c r="E994" s="7"/>
      <c r="F994" s="7"/>
      <c r="G994" s="7"/>
      <c r="H994" s="7"/>
      <c r="I994" s="7"/>
    </row>
    <row r="995" spans="1:9">
      <c r="A995" s="4"/>
      <c r="B995" s="7"/>
      <c r="C995" s="7"/>
      <c r="D995" s="7"/>
      <c r="E995" s="7"/>
      <c r="F995" s="7"/>
      <c r="G995" s="7"/>
      <c r="H995" s="7"/>
      <c r="I995" s="7"/>
    </row>
    <row r="996" spans="1:9">
      <c r="A996" s="4"/>
      <c r="B996" s="7"/>
      <c r="C996" s="7"/>
      <c r="D996" s="7"/>
      <c r="E996" s="7"/>
      <c r="F996" s="7"/>
      <c r="G996" s="7"/>
      <c r="H996" s="7"/>
      <c r="I996" s="7"/>
    </row>
    <row r="997" spans="1:9">
      <c r="A997" s="4"/>
      <c r="B997" s="7"/>
      <c r="C997" s="7"/>
      <c r="D997" s="7"/>
      <c r="E997" s="7"/>
      <c r="F997" s="7"/>
      <c r="G997" s="7"/>
      <c r="H997" s="7"/>
      <c r="I997" s="7"/>
    </row>
    <row r="998" spans="1:9">
      <c r="A998" s="4"/>
      <c r="B998" s="7"/>
      <c r="C998" s="7"/>
      <c r="D998" s="7"/>
      <c r="E998" s="7"/>
      <c r="F998" s="7"/>
      <c r="G998" s="7"/>
      <c r="H998" s="7"/>
      <c r="I998" s="7"/>
    </row>
    <row r="999" spans="1:9">
      <c r="A999" s="4"/>
      <c r="B999" s="7"/>
      <c r="C999" s="7"/>
      <c r="D999" s="7"/>
      <c r="E999" s="7"/>
      <c r="F999" s="7"/>
      <c r="G999" s="7"/>
      <c r="H999" s="7"/>
      <c r="I999" s="7"/>
    </row>
    <row r="1000" spans="1:9">
      <c r="A1000" s="4"/>
      <c r="B1000" s="7"/>
      <c r="C1000" s="7"/>
      <c r="D1000" s="7"/>
      <c r="E1000" s="7"/>
      <c r="F1000" s="7"/>
      <c r="G1000" s="7"/>
      <c r="H1000" s="7"/>
      <c r="I1000" s="7"/>
    </row>
    <row r="1001" spans="1:9">
      <c r="A1001" s="4"/>
      <c r="B1001" s="7"/>
      <c r="C1001" s="7"/>
      <c r="D1001" s="7"/>
      <c r="E1001" s="7"/>
      <c r="F1001" s="7"/>
      <c r="G1001" s="7"/>
      <c r="H1001" s="7"/>
      <c r="I1001" s="7"/>
    </row>
    <row r="1002" spans="1:9">
      <c r="A1002" s="4"/>
      <c r="B1002" s="7"/>
      <c r="C1002" s="7"/>
      <c r="D1002" s="7"/>
      <c r="E1002" s="7"/>
      <c r="F1002" s="7"/>
      <c r="G1002" s="7"/>
      <c r="H1002" s="7"/>
      <c r="I1002" s="7"/>
    </row>
    <row r="1003" spans="1:9">
      <c r="A1003" s="4"/>
      <c r="B1003" s="7"/>
      <c r="C1003" s="7"/>
      <c r="D1003" s="7"/>
      <c r="E1003" s="7"/>
      <c r="F1003" s="7"/>
      <c r="G1003" s="7"/>
      <c r="H1003" s="7"/>
      <c r="I1003" s="7"/>
    </row>
    <row r="1004" spans="1:9">
      <c r="A1004" s="4"/>
      <c r="B1004" s="7"/>
      <c r="C1004" s="7"/>
      <c r="D1004" s="7"/>
      <c r="E1004" s="7"/>
      <c r="F1004" s="7"/>
      <c r="G1004" s="7"/>
      <c r="H1004" s="7"/>
      <c r="I1004" s="7"/>
    </row>
    <row r="1005" spans="1:9">
      <c r="A1005" s="4"/>
      <c r="B1005" s="7"/>
      <c r="C1005" s="7"/>
      <c r="D1005" s="7"/>
      <c r="E1005" s="7"/>
      <c r="F1005" s="7"/>
      <c r="G1005" s="7"/>
      <c r="H1005" s="7"/>
      <c r="I1005" s="7"/>
    </row>
    <row r="1006" spans="1:9">
      <c r="A1006" s="4"/>
      <c r="B1006" s="7"/>
      <c r="C1006" s="7"/>
      <c r="D1006" s="7"/>
      <c r="E1006" s="7"/>
      <c r="F1006" s="7"/>
      <c r="G1006" s="7"/>
      <c r="H1006" s="7"/>
      <c r="I1006" s="7"/>
    </row>
    <row r="1007" spans="1:9">
      <c r="A1007" s="4"/>
      <c r="B1007" s="7"/>
      <c r="C1007" s="7"/>
      <c r="D1007" s="7"/>
      <c r="E1007" s="7"/>
      <c r="F1007" s="7"/>
      <c r="G1007" s="7"/>
      <c r="H1007" s="7"/>
      <c r="I1007" s="7"/>
    </row>
    <row r="1008" spans="1:9">
      <c r="A1008" s="4"/>
      <c r="B1008" s="7"/>
      <c r="C1008" s="7"/>
      <c r="D1008" s="7"/>
      <c r="E1008" s="7"/>
      <c r="F1008" s="7"/>
      <c r="G1008" s="7"/>
      <c r="H1008" s="7"/>
      <c r="I1008" s="7"/>
    </row>
    <row r="1009" spans="1:9">
      <c r="A1009" s="4"/>
      <c r="B1009" s="7"/>
      <c r="C1009" s="7"/>
      <c r="D1009" s="7"/>
      <c r="E1009" s="7"/>
      <c r="F1009" s="7"/>
      <c r="G1009" s="7"/>
      <c r="H1009" s="7"/>
      <c r="I1009" s="7"/>
    </row>
    <row r="1010" spans="1:9">
      <c r="A1010" s="4"/>
      <c r="B1010" s="7"/>
      <c r="C1010" s="7"/>
      <c r="D1010" s="7"/>
      <c r="E1010" s="7"/>
      <c r="F1010" s="7"/>
      <c r="G1010" s="7"/>
      <c r="H1010" s="7"/>
      <c r="I1010" s="7"/>
    </row>
    <row r="1011" spans="1:9">
      <c r="A1011" s="4"/>
      <c r="B1011" s="7"/>
      <c r="C1011" s="7"/>
      <c r="D1011" s="7"/>
      <c r="E1011" s="7"/>
      <c r="F1011" s="7"/>
      <c r="G1011" s="7"/>
      <c r="H1011" s="7"/>
      <c r="I1011" s="7"/>
    </row>
    <row r="1012" spans="1:9">
      <c r="A1012" s="4"/>
      <c r="B1012" s="7"/>
      <c r="C1012" s="7"/>
      <c r="D1012" s="7"/>
      <c r="E1012" s="7"/>
      <c r="F1012" s="7"/>
      <c r="G1012" s="7"/>
      <c r="H1012" s="7"/>
      <c r="I1012" s="7"/>
    </row>
    <row r="1013" spans="1:9">
      <c r="A1013" s="4"/>
      <c r="B1013" s="7"/>
      <c r="C1013" s="7"/>
      <c r="D1013" s="7"/>
      <c r="E1013" s="7"/>
      <c r="F1013" s="7"/>
      <c r="G1013" s="7"/>
      <c r="H1013" s="7"/>
      <c r="I1013" s="7"/>
    </row>
    <row r="1014" spans="1:9">
      <c r="A1014" s="4"/>
      <c r="B1014" s="7"/>
      <c r="C1014" s="7"/>
      <c r="D1014" s="7"/>
      <c r="E1014" s="7"/>
      <c r="F1014" s="7"/>
      <c r="G1014" s="7"/>
      <c r="H1014" s="7"/>
      <c r="I1014" s="7"/>
    </row>
    <row r="1015" spans="1:9">
      <c r="A1015" s="4"/>
      <c r="B1015" s="7"/>
      <c r="C1015" s="7"/>
      <c r="D1015" s="7"/>
      <c r="E1015" s="7"/>
      <c r="F1015" s="7"/>
      <c r="G1015" s="7"/>
      <c r="H1015" s="7"/>
      <c r="I1015" s="7"/>
    </row>
    <row r="1016" spans="1:9">
      <c r="A1016" s="4"/>
      <c r="B1016" s="7"/>
      <c r="C1016" s="7"/>
      <c r="D1016" s="7"/>
      <c r="E1016" s="7"/>
      <c r="F1016" s="7"/>
      <c r="G1016" s="7"/>
      <c r="H1016" s="7"/>
      <c r="I1016" s="7"/>
    </row>
    <row r="1017" spans="1:9">
      <c r="A1017" s="4"/>
      <c r="B1017" s="7"/>
      <c r="C1017" s="7"/>
      <c r="D1017" s="7"/>
      <c r="E1017" s="7"/>
      <c r="F1017" s="7"/>
      <c r="G1017" s="7"/>
      <c r="H1017" s="7"/>
      <c r="I1017" s="7"/>
    </row>
    <row r="1018" spans="1:9">
      <c r="A1018" s="4"/>
      <c r="B1018" s="7"/>
      <c r="C1018" s="7"/>
      <c r="D1018" s="7"/>
      <c r="E1018" s="7"/>
      <c r="F1018" s="7"/>
      <c r="G1018" s="7"/>
      <c r="H1018" s="7"/>
      <c r="I1018" s="7"/>
    </row>
    <row r="1019" spans="1:9">
      <c r="A1019" s="4"/>
      <c r="B1019" s="7"/>
      <c r="C1019" s="7"/>
      <c r="D1019" s="7"/>
      <c r="E1019" s="7"/>
      <c r="F1019" s="7"/>
      <c r="G1019" s="7"/>
      <c r="H1019" s="7"/>
      <c r="I1019" s="7"/>
    </row>
    <row r="1020" spans="1:9">
      <c r="A1020" s="4"/>
      <c r="B1020" s="7"/>
      <c r="C1020" s="7"/>
      <c r="D1020" s="7"/>
      <c r="E1020" s="7"/>
      <c r="F1020" s="7"/>
      <c r="G1020" s="7"/>
      <c r="H1020" s="7"/>
      <c r="I1020" s="7"/>
    </row>
    <row r="1021" spans="1:9">
      <c r="A1021" s="4"/>
      <c r="B1021" s="7"/>
      <c r="C1021" s="7"/>
      <c r="D1021" s="7"/>
      <c r="E1021" s="7"/>
      <c r="F1021" s="7"/>
      <c r="G1021" s="7"/>
      <c r="H1021" s="7"/>
      <c r="I1021" s="7"/>
    </row>
    <row r="1022" spans="1:9">
      <c r="A1022" s="4"/>
      <c r="B1022" s="7"/>
      <c r="C1022" s="7"/>
      <c r="D1022" s="7"/>
      <c r="E1022" s="7"/>
      <c r="F1022" s="7"/>
      <c r="G1022" s="7"/>
      <c r="H1022" s="7"/>
      <c r="I1022" s="7"/>
    </row>
    <row r="1023" spans="1:9">
      <c r="A1023" s="4"/>
      <c r="B1023" s="7"/>
      <c r="C1023" s="7"/>
      <c r="D1023" s="7"/>
      <c r="E1023" s="7"/>
      <c r="F1023" s="7"/>
      <c r="G1023" s="7"/>
      <c r="H1023" s="7"/>
      <c r="I1023" s="7"/>
    </row>
    <row r="1024" spans="1:9">
      <c r="A1024" s="4"/>
      <c r="B1024" s="7"/>
      <c r="C1024" s="7"/>
      <c r="D1024" s="7"/>
      <c r="E1024" s="7"/>
      <c r="F1024" s="7"/>
      <c r="G1024" s="7"/>
      <c r="H1024" s="7"/>
      <c r="I1024" s="7"/>
    </row>
    <row r="1025" spans="1:9">
      <c r="A1025" s="4"/>
      <c r="B1025" s="7"/>
      <c r="C1025" s="7"/>
      <c r="D1025" s="7"/>
      <c r="E1025" s="7"/>
      <c r="F1025" s="7"/>
      <c r="G1025" s="7"/>
      <c r="H1025" s="7"/>
      <c r="I1025" s="7"/>
    </row>
    <row r="1026" spans="1:9">
      <c r="A1026" s="4"/>
      <c r="B1026" s="7"/>
      <c r="C1026" s="7"/>
      <c r="D1026" s="7"/>
      <c r="E1026" s="7"/>
      <c r="F1026" s="7"/>
      <c r="G1026" s="7"/>
      <c r="H1026" s="7"/>
      <c r="I1026" s="7"/>
    </row>
    <row r="1027" spans="1:9">
      <c r="A1027" s="4"/>
      <c r="B1027" s="7"/>
      <c r="C1027" s="7"/>
      <c r="D1027" s="7"/>
      <c r="E1027" s="7"/>
      <c r="F1027" s="7"/>
      <c r="G1027" s="7"/>
      <c r="H1027" s="7"/>
      <c r="I1027" s="7"/>
    </row>
    <row r="1028" spans="1:9">
      <c r="A1028" s="4"/>
      <c r="B1028" s="7"/>
      <c r="C1028" s="7"/>
      <c r="D1028" s="7"/>
      <c r="E1028" s="7"/>
      <c r="F1028" s="7"/>
      <c r="G1028" s="7"/>
      <c r="H1028" s="7"/>
      <c r="I1028" s="7"/>
    </row>
    <row r="1029" spans="1:9">
      <c r="A1029" s="4"/>
      <c r="B1029" s="7"/>
      <c r="C1029" s="7"/>
      <c r="D1029" s="7"/>
      <c r="E1029" s="7"/>
      <c r="F1029" s="7"/>
      <c r="G1029" s="7"/>
      <c r="H1029" s="7"/>
      <c r="I1029" s="7"/>
    </row>
    <row r="1030" spans="1:9">
      <c r="A1030" s="4"/>
      <c r="B1030" s="7"/>
      <c r="C1030" s="7"/>
      <c r="D1030" s="7"/>
      <c r="E1030" s="7"/>
      <c r="F1030" s="7"/>
      <c r="G1030" s="7"/>
      <c r="H1030" s="7"/>
      <c r="I1030" s="7"/>
    </row>
    <row r="1031" spans="1:9">
      <c r="A1031" s="4"/>
      <c r="B1031" s="7"/>
      <c r="C1031" s="7"/>
      <c r="D1031" s="7"/>
      <c r="E1031" s="7"/>
      <c r="F1031" s="7"/>
      <c r="G1031" s="7"/>
      <c r="H1031" s="7"/>
      <c r="I1031" s="7"/>
    </row>
    <row r="1032" spans="1:9">
      <c r="A1032" s="4"/>
      <c r="B1032" s="7"/>
      <c r="C1032" s="7"/>
      <c r="D1032" s="7"/>
      <c r="E1032" s="7"/>
      <c r="F1032" s="7"/>
      <c r="G1032" s="7"/>
      <c r="H1032" s="7"/>
      <c r="I1032" s="7"/>
    </row>
    <row r="1033" spans="1:9">
      <c r="A1033" s="4"/>
      <c r="B1033" s="7"/>
      <c r="C1033" s="7"/>
      <c r="D1033" s="7"/>
      <c r="E1033" s="7"/>
      <c r="F1033" s="7"/>
      <c r="G1033" s="7"/>
      <c r="H1033" s="7"/>
      <c r="I1033" s="7"/>
    </row>
    <row r="1034" spans="1:9">
      <c r="A1034" s="4"/>
      <c r="B1034" s="7"/>
      <c r="C1034" s="7"/>
      <c r="D1034" s="7"/>
      <c r="E1034" s="7"/>
      <c r="F1034" s="7"/>
      <c r="G1034" s="7"/>
      <c r="H1034" s="7"/>
      <c r="I1034" s="7"/>
    </row>
    <row r="1035" spans="1:9">
      <c r="A1035" s="4"/>
      <c r="B1035" s="7"/>
      <c r="C1035" s="7"/>
      <c r="D1035" s="7"/>
      <c r="E1035" s="7"/>
      <c r="F1035" s="7"/>
      <c r="G1035" s="7"/>
      <c r="H1035" s="7"/>
      <c r="I1035" s="7"/>
    </row>
    <row r="1036" spans="1:9">
      <c r="A1036" s="4"/>
      <c r="B1036" s="7"/>
      <c r="C1036" s="7"/>
      <c r="D1036" s="7"/>
      <c r="E1036" s="7"/>
      <c r="F1036" s="7"/>
      <c r="G1036" s="7"/>
      <c r="H1036" s="7"/>
      <c r="I1036" s="7"/>
    </row>
    <row r="1037" spans="1:9">
      <c r="A1037" s="4"/>
      <c r="B1037" s="7"/>
      <c r="C1037" s="7"/>
      <c r="D1037" s="7"/>
      <c r="E1037" s="7"/>
      <c r="F1037" s="7"/>
      <c r="G1037" s="7"/>
      <c r="H1037" s="7"/>
      <c r="I1037" s="7"/>
    </row>
    <row r="1038" spans="1:9">
      <c r="A1038" s="4"/>
      <c r="B1038" s="7"/>
      <c r="C1038" s="7"/>
      <c r="D1038" s="7"/>
      <c r="E1038" s="7"/>
      <c r="F1038" s="7"/>
      <c r="G1038" s="7"/>
      <c r="H1038" s="7"/>
      <c r="I1038" s="7"/>
    </row>
    <row r="1039" spans="1:9">
      <c r="A1039" s="4"/>
      <c r="B1039" s="7"/>
      <c r="C1039" s="7"/>
      <c r="D1039" s="7"/>
      <c r="E1039" s="7"/>
      <c r="F1039" s="7"/>
      <c r="G1039" s="7"/>
      <c r="H1039" s="7"/>
      <c r="I1039" s="7"/>
    </row>
    <row r="1040" spans="1:9">
      <c r="A1040" s="4"/>
      <c r="B1040" s="7"/>
      <c r="C1040" s="7"/>
      <c r="D1040" s="7"/>
      <c r="E1040" s="7"/>
      <c r="F1040" s="7"/>
      <c r="G1040" s="7"/>
      <c r="H1040" s="7"/>
      <c r="I1040" s="7"/>
    </row>
    <row r="1041" spans="1:9">
      <c r="A1041" s="4"/>
      <c r="B1041" s="7"/>
      <c r="C1041" s="7"/>
      <c r="D1041" s="7"/>
      <c r="E1041" s="7"/>
      <c r="F1041" s="7"/>
      <c r="G1041" s="7"/>
      <c r="H1041" s="7"/>
      <c r="I1041" s="7"/>
    </row>
    <row r="1042" spans="1:9">
      <c r="A1042" s="4"/>
      <c r="B1042" s="7"/>
      <c r="C1042" s="7"/>
      <c r="D1042" s="7"/>
      <c r="E1042" s="7"/>
      <c r="F1042" s="7"/>
      <c r="G1042" s="7"/>
      <c r="H1042" s="7"/>
      <c r="I1042" s="7"/>
    </row>
    <row r="1043" spans="1:9">
      <c r="A1043" s="4"/>
      <c r="B1043" s="7"/>
      <c r="C1043" s="7"/>
      <c r="D1043" s="7"/>
      <c r="E1043" s="7"/>
      <c r="F1043" s="7"/>
      <c r="G1043" s="7"/>
      <c r="H1043" s="7"/>
      <c r="I1043" s="7"/>
    </row>
    <row r="1044" spans="1:9">
      <c r="A1044" s="4"/>
      <c r="B1044" s="7"/>
      <c r="C1044" s="7"/>
      <c r="D1044" s="7"/>
      <c r="E1044" s="7"/>
      <c r="F1044" s="7"/>
      <c r="G1044" s="7"/>
      <c r="H1044" s="7"/>
      <c r="I1044" s="7"/>
    </row>
    <row r="1045" spans="1:9">
      <c r="A1045" s="4"/>
      <c r="B1045" s="7"/>
      <c r="C1045" s="7"/>
      <c r="D1045" s="7"/>
      <c r="E1045" s="7"/>
      <c r="F1045" s="7"/>
      <c r="G1045" s="7"/>
      <c r="H1045" s="7"/>
      <c r="I1045" s="7"/>
    </row>
    <row r="1046" spans="1:9">
      <c r="A1046" s="4"/>
      <c r="B1046" s="7"/>
      <c r="C1046" s="7"/>
      <c r="D1046" s="7"/>
      <c r="E1046" s="7"/>
      <c r="F1046" s="7"/>
      <c r="G1046" s="7"/>
      <c r="H1046" s="7"/>
      <c r="I1046" s="7"/>
    </row>
    <row r="1047" spans="1:9">
      <c r="A1047" s="4"/>
      <c r="B1047" s="7"/>
      <c r="C1047" s="7"/>
      <c r="D1047" s="7"/>
      <c r="E1047" s="7"/>
      <c r="F1047" s="7"/>
      <c r="G1047" s="7"/>
      <c r="H1047" s="7"/>
      <c r="I1047" s="7"/>
    </row>
    <row r="1048" spans="1:9">
      <c r="A1048" s="4"/>
      <c r="B1048" s="7"/>
      <c r="C1048" s="7"/>
      <c r="D1048" s="7"/>
      <c r="E1048" s="7"/>
      <c r="F1048" s="7"/>
      <c r="G1048" s="7"/>
      <c r="H1048" s="7"/>
      <c r="I1048" s="7"/>
    </row>
    <row r="1049" spans="1:9">
      <c r="A1049" s="4"/>
      <c r="B1049" s="7"/>
      <c r="C1049" s="7"/>
      <c r="D1049" s="7"/>
      <c r="E1049" s="7"/>
      <c r="F1049" s="7"/>
      <c r="G1049" s="7"/>
      <c r="H1049" s="7"/>
      <c r="I1049" s="7"/>
    </row>
    <row r="1050" spans="1:9">
      <c r="A1050" s="4"/>
      <c r="B1050" s="7"/>
      <c r="C1050" s="7"/>
      <c r="D1050" s="7"/>
      <c r="E1050" s="7"/>
      <c r="F1050" s="7"/>
      <c r="G1050" s="7"/>
      <c r="H1050" s="7"/>
      <c r="I1050" s="7"/>
    </row>
    <row r="1051" spans="1:9">
      <c r="A1051" s="4"/>
      <c r="B1051" s="7"/>
      <c r="C1051" s="7"/>
      <c r="D1051" s="7"/>
      <c r="E1051" s="7"/>
      <c r="F1051" s="7"/>
      <c r="G1051" s="7"/>
      <c r="H1051" s="7"/>
      <c r="I1051" s="7"/>
    </row>
    <row r="1052" spans="1:9">
      <c r="A1052" s="4"/>
      <c r="B1052" s="7"/>
      <c r="C1052" s="7"/>
      <c r="D1052" s="7"/>
      <c r="E1052" s="7"/>
      <c r="F1052" s="7"/>
      <c r="G1052" s="7"/>
      <c r="H1052" s="7"/>
      <c r="I1052" s="7"/>
    </row>
    <row r="1053" spans="1:9">
      <c r="A1053" s="4"/>
      <c r="B1053" s="7"/>
      <c r="C1053" s="7"/>
      <c r="D1053" s="7"/>
      <c r="E1053" s="7"/>
      <c r="F1053" s="7"/>
      <c r="G1053" s="7"/>
      <c r="H1053" s="7"/>
      <c r="I1053" s="7"/>
    </row>
    <row r="1054" spans="1:9">
      <c r="A1054" s="4"/>
      <c r="B1054" s="7"/>
      <c r="C1054" s="7"/>
      <c r="D1054" s="7"/>
      <c r="E1054" s="7"/>
      <c r="F1054" s="7"/>
      <c r="G1054" s="7"/>
      <c r="H1054" s="7"/>
      <c r="I1054" s="7"/>
    </row>
    <row r="1055" spans="1:9">
      <c r="A1055" s="4"/>
      <c r="B1055" s="7"/>
      <c r="C1055" s="7"/>
      <c r="D1055" s="7"/>
      <c r="E1055" s="7"/>
      <c r="F1055" s="7"/>
      <c r="G1055" s="7"/>
      <c r="H1055" s="7"/>
      <c r="I1055" s="7"/>
    </row>
    <row r="1056" spans="1:9">
      <c r="A1056" s="4"/>
      <c r="B1056" s="7"/>
      <c r="C1056" s="7"/>
      <c r="D1056" s="7"/>
      <c r="E1056" s="7"/>
      <c r="F1056" s="7"/>
      <c r="G1056" s="7"/>
      <c r="H1056" s="7"/>
      <c r="I1056" s="7"/>
    </row>
    <row r="1057" spans="1:9">
      <c r="A1057" s="4"/>
      <c r="B1057" s="7"/>
      <c r="C1057" s="7"/>
      <c r="D1057" s="7"/>
      <c r="E1057" s="7"/>
      <c r="F1057" s="7"/>
      <c r="G1057" s="7"/>
      <c r="H1057" s="7"/>
      <c r="I1057" s="7"/>
    </row>
    <row r="1058" spans="1:9">
      <c r="A1058" s="4"/>
      <c r="B1058" s="7"/>
      <c r="C1058" s="7"/>
      <c r="D1058" s="7"/>
      <c r="E1058" s="7"/>
      <c r="F1058" s="7"/>
      <c r="G1058" s="7"/>
      <c r="H1058" s="7"/>
      <c r="I1058" s="7"/>
    </row>
    <row r="1059" spans="1:9">
      <c r="A1059" s="4"/>
      <c r="B1059" s="7"/>
      <c r="C1059" s="7"/>
      <c r="D1059" s="7"/>
      <c r="E1059" s="7"/>
      <c r="F1059" s="7"/>
      <c r="G1059" s="7"/>
      <c r="H1059" s="7"/>
      <c r="I1059" s="7"/>
    </row>
    <row r="1060" spans="1:9">
      <c r="A1060" s="4"/>
      <c r="B1060" s="7"/>
      <c r="C1060" s="7"/>
      <c r="D1060" s="7"/>
      <c r="E1060" s="7"/>
      <c r="F1060" s="7"/>
      <c r="G1060" s="7"/>
      <c r="H1060" s="7"/>
      <c r="I1060" s="7"/>
    </row>
    <row r="1061" spans="1:9">
      <c r="A1061" s="4"/>
      <c r="B1061" s="7"/>
      <c r="C1061" s="7"/>
      <c r="D1061" s="7"/>
      <c r="E1061" s="7"/>
      <c r="F1061" s="7"/>
      <c r="G1061" s="7"/>
      <c r="H1061" s="7"/>
      <c r="I1061" s="7"/>
    </row>
    <row r="1062" spans="1:9">
      <c r="A1062" s="4"/>
      <c r="B1062" s="7"/>
      <c r="C1062" s="7"/>
      <c r="D1062" s="7"/>
      <c r="E1062" s="7"/>
      <c r="F1062" s="7"/>
      <c r="G1062" s="7"/>
      <c r="H1062" s="7"/>
      <c r="I1062" s="7"/>
    </row>
    <row r="1063" spans="1:9">
      <c r="A1063" s="4"/>
      <c r="B1063" s="7"/>
      <c r="C1063" s="7"/>
      <c r="D1063" s="7"/>
      <c r="E1063" s="7"/>
      <c r="F1063" s="7"/>
      <c r="G1063" s="7"/>
      <c r="H1063" s="7"/>
      <c r="I1063" s="7"/>
    </row>
    <row r="1064" spans="1:9">
      <c r="A1064" s="4"/>
      <c r="B1064" s="7"/>
      <c r="C1064" s="7"/>
      <c r="D1064" s="7"/>
      <c r="E1064" s="7"/>
      <c r="F1064" s="7"/>
      <c r="G1064" s="7"/>
      <c r="H1064" s="7"/>
      <c r="I1064" s="7"/>
    </row>
    <row r="1065" spans="1:9">
      <c r="A1065" s="4"/>
      <c r="B1065" s="7"/>
      <c r="C1065" s="7"/>
      <c r="D1065" s="7"/>
      <c r="E1065" s="7"/>
      <c r="F1065" s="7"/>
      <c r="G1065" s="7"/>
      <c r="H1065" s="7"/>
      <c r="I1065" s="7"/>
    </row>
    <row r="1066" spans="1:9">
      <c r="A1066" s="4"/>
      <c r="B1066" s="7"/>
      <c r="C1066" s="7"/>
      <c r="D1066" s="7"/>
      <c r="E1066" s="7"/>
      <c r="F1066" s="7"/>
      <c r="G1066" s="7"/>
      <c r="H1066" s="7"/>
      <c r="I1066" s="7"/>
    </row>
    <row r="1067" spans="1:9">
      <c r="A1067" s="4"/>
      <c r="B1067" s="7"/>
      <c r="C1067" s="7"/>
      <c r="D1067" s="7"/>
      <c r="E1067" s="7"/>
      <c r="F1067" s="7"/>
      <c r="G1067" s="7"/>
      <c r="H1067" s="7"/>
      <c r="I1067" s="7"/>
    </row>
    <row r="1068" spans="1:9">
      <c r="A1068" s="4"/>
      <c r="B1068" s="7"/>
      <c r="C1068" s="7"/>
      <c r="D1068" s="7"/>
      <c r="E1068" s="7"/>
      <c r="F1068" s="7"/>
      <c r="G1068" s="7"/>
      <c r="H1068" s="7"/>
      <c r="I1068" s="7"/>
    </row>
    <row r="1069" spans="1:9">
      <c r="A1069" s="4"/>
      <c r="B1069" s="7"/>
      <c r="C1069" s="7"/>
      <c r="D1069" s="7"/>
      <c r="E1069" s="7"/>
      <c r="F1069" s="7"/>
      <c r="G1069" s="7"/>
      <c r="H1069" s="7"/>
      <c r="I1069" s="7"/>
    </row>
    <row r="1070" spans="1:9">
      <c r="A1070" s="4"/>
      <c r="B1070" s="7"/>
      <c r="C1070" s="7"/>
      <c r="D1070" s="7"/>
      <c r="E1070" s="7"/>
      <c r="F1070" s="7"/>
      <c r="G1070" s="7"/>
      <c r="H1070" s="7"/>
      <c r="I1070" s="7"/>
    </row>
    <row r="1071" spans="1:9">
      <c r="A1071" s="4"/>
      <c r="B1071" s="7"/>
      <c r="C1071" s="7"/>
      <c r="D1071" s="7"/>
      <c r="E1071" s="7"/>
      <c r="F1071" s="7"/>
      <c r="G1071" s="7"/>
      <c r="H1071" s="7"/>
      <c r="I1071" s="7"/>
    </row>
    <row r="1072" spans="1:9">
      <c r="A1072" s="4"/>
      <c r="B1072" s="7"/>
      <c r="C1072" s="7"/>
      <c r="D1072" s="7"/>
      <c r="E1072" s="7"/>
      <c r="F1072" s="7"/>
      <c r="G1072" s="7"/>
      <c r="H1072" s="7"/>
      <c r="I1072" s="7"/>
    </row>
    <row r="1073" spans="1:9">
      <c r="A1073" s="4"/>
      <c r="B1073" s="7"/>
      <c r="C1073" s="7"/>
      <c r="D1073" s="7"/>
      <c r="E1073" s="7"/>
      <c r="F1073" s="7"/>
      <c r="G1073" s="7"/>
      <c r="H1073" s="7"/>
      <c r="I1073" s="7"/>
    </row>
    <row r="1074" spans="1:9">
      <c r="A1074" s="4"/>
      <c r="B1074" s="7"/>
      <c r="C1074" s="7"/>
      <c r="D1074" s="7"/>
      <c r="E1074" s="7"/>
      <c r="F1074" s="7"/>
      <c r="G1074" s="7"/>
      <c r="H1074" s="7"/>
      <c r="I1074" s="7"/>
    </row>
    <row r="1075" spans="1:9">
      <c r="A1075" s="4"/>
      <c r="B1075" s="7"/>
      <c r="C1075" s="7"/>
      <c r="D1075" s="7"/>
      <c r="E1075" s="7"/>
      <c r="F1075" s="7"/>
      <c r="G1075" s="7"/>
      <c r="H1075" s="7"/>
      <c r="I1075" s="7"/>
    </row>
    <row r="1076" spans="1:9">
      <c r="A1076" s="4"/>
      <c r="B1076" s="7"/>
      <c r="C1076" s="7"/>
      <c r="D1076" s="7"/>
      <c r="E1076" s="7"/>
      <c r="F1076" s="7"/>
      <c r="G1076" s="7"/>
      <c r="H1076" s="7"/>
      <c r="I1076" s="7"/>
    </row>
    <row r="1077" spans="1:9">
      <c r="A1077" s="4"/>
      <c r="B1077" s="7"/>
      <c r="C1077" s="7"/>
      <c r="D1077" s="7"/>
      <c r="E1077" s="7"/>
      <c r="F1077" s="7"/>
      <c r="G1077" s="7"/>
      <c r="H1077" s="7"/>
      <c r="I1077" s="7"/>
    </row>
    <row r="1078" spans="1:9">
      <c r="A1078" s="4"/>
      <c r="B1078" s="7"/>
      <c r="C1078" s="7"/>
      <c r="D1078" s="7"/>
      <c r="E1078" s="7"/>
      <c r="F1078" s="7"/>
      <c r="G1078" s="7"/>
      <c r="H1078" s="7"/>
      <c r="I1078" s="7"/>
    </row>
    <row r="1079" spans="1:9">
      <c r="A1079" s="4"/>
      <c r="B1079" s="7"/>
      <c r="C1079" s="7"/>
      <c r="D1079" s="7"/>
      <c r="E1079" s="7"/>
      <c r="F1079" s="7"/>
      <c r="G1079" s="7"/>
      <c r="H1079" s="7"/>
      <c r="I1079" s="7"/>
    </row>
    <row r="1080" spans="1:9">
      <c r="A1080" s="4"/>
      <c r="B1080" s="7"/>
      <c r="C1080" s="7"/>
      <c r="D1080" s="7"/>
      <c r="E1080" s="7"/>
      <c r="F1080" s="7"/>
      <c r="G1080" s="7"/>
      <c r="H1080" s="7"/>
      <c r="I1080" s="7"/>
    </row>
    <row r="1081" spans="1:9">
      <c r="A1081" s="4"/>
      <c r="B1081" s="7"/>
      <c r="C1081" s="7"/>
      <c r="D1081" s="7"/>
      <c r="E1081" s="7"/>
      <c r="F1081" s="7"/>
      <c r="G1081" s="7"/>
      <c r="H1081" s="7"/>
      <c r="I1081" s="7"/>
    </row>
    <row r="1082" spans="1:9">
      <c r="A1082" s="4"/>
      <c r="B1082" s="7"/>
      <c r="C1082" s="7"/>
      <c r="D1082" s="7"/>
      <c r="E1082" s="7"/>
      <c r="F1082" s="7"/>
      <c r="G1082" s="7"/>
      <c r="H1082" s="7"/>
      <c r="I1082" s="7"/>
    </row>
    <row r="1083" spans="1:9">
      <c r="A1083" s="4"/>
      <c r="B1083" s="7"/>
      <c r="C1083" s="7"/>
      <c r="D1083" s="7"/>
      <c r="E1083" s="7"/>
      <c r="F1083" s="7"/>
      <c r="G1083" s="7"/>
      <c r="H1083" s="7"/>
      <c r="I1083" s="7"/>
    </row>
    <row r="1084" spans="1:9">
      <c r="A1084" s="4"/>
      <c r="B1084" s="7"/>
      <c r="C1084" s="7"/>
      <c r="D1084" s="7"/>
      <c r="E1084" s="7"/>
      <c r="F1084" s="7"/>
      <c r="G1084" s="7"/>
      <c r="H1084" s="7"/>
      <c r="I1084" s="7"/>
    </row>
    <row r="1085" spans="1:9">
      <c r="A1085" s="4"/>
      <c r="B1085" s="7"/>
      <c r="C1085" s="7"/>
      <c r="D1085" s="7"/>
      <c r="E1085" s="7"/>
      <c r="F1085" s="7"/>
      <c r="G1085" s="7"/>
      <c r="H1085" s="7"/>
      <c r="I1085" s="7"/>
    </row>
    <row r="1086" spans="1:9">
      <c r="A1086" s="4"/>
      <c r="B1086" s="7"/>
      <c r="C1086" s="7"/>
      <c r="D1086" s="7"/>
      <c r="E1086" s="7"/>
      <c r="F1086" s="7"/>
      <c r="G1086" s="7"/>
      <c r="H1086" s="7"/>
      <c r="I1086" s="7"/>
    </row>
    <row r="1087" spans="1:9">
      <c r="A1087" s="4"/>
      <c r="B1087" s="7"/>
      <c r="C1087" s="7"/>
      <c r="D1087" s="7"/>
      <c r="E1087" s="7"/>
      <c r="F1087" s="7"/>
      <c r="G1087" s="7"/>
      <c r="H1087" s="7"/>
      <c r="I1087" s="7"/>
    </row>
    <row r="1088" spans="1:9">
      <c r="A1088" s="4"/>
      <c r="B1088" s="7"/>
      <c r="C1088" s="7"/>
      <c r="D1088" s="7"/>
      <c r="E1088" s="7"/>
      <c r="F1088" s="7"/>
      <c r="G1088" s="7"/>
      <c r="H1088" s="7"/>
      <c r="I1088" s="7"/>
    </row>
    <row r="1089" spans="1:9">
      <c r="A1089" s="4"/>
      <c r="B1089" s="7"/>
      <c r="C1089" s="7"/>
      <c r="D1089" s="7"/>
      <c r="E1089" s="7"/>
      <c r="F1089" s="7"/>
      <c r="G1089" s="7"/>
      <c r="H1089" s="7"/>
      <c r="I1089" s="7"/>
    </row>
    <row r="1090" spans="1:9">
      <c r="A1090" s="4"/>
      <c r="B1090" s="7"/>
      <c r="C1090" s="7"/>
      <c r="D1090" s="7"/>
      <c r="E1090" s="7"/>
      <c r="F1090" s="7"/>
      <c r="G1090" s="7"/>
      <c r="H1090" s="7"/>
      <c r="I1090" s="7"/>
    </row>
    <row r="1091" spans="1:9">
      <c r="A1091" s="4"/>
      <c r="B1091" s="7"/>
      <c r="C1091" s="7"/>
      <c r="D1091" s="7"/>
      <c r="E1091" s="7"/>
      <c r="F1091" s="7"/>
      <c r="G1091" s="7"/>
      <c r="H1091" s="7"/>
      <c r="I1091" s="7"/>
    </row>
    <row r="1092" spans="1:9">
      <c r="A1092" s="4"/>
      <c r="B1092" s="7"/>
      <c r="C1092" s="7"/>
      <c r="D1092" s="7"/>
      <c r="E1092" s="7"/>
      <c r="F1092" s="7"/>
      <c r="G1092" s="7"/>
      <c r="H1092" s="7"/>
      <c r="I1092" s="7"/>
    </row>
    <row r="1093" spans="1:9">
      <c r="A1093" s="4"/>
      <c r="B1093" s="7"/>
      <c r="C1093" s="7"/>
      <c r="D1093" s="7"/>
      <c r="E1093" s="7"/>
      <c r="F1093" s="7"/>
      <c r="G1093" s="7"/>
      <c r="H1093" s="7"/>
      <c r="I1093" s="7"/>
    </row>
    <row r="1094" spans="1:9">
      <c r="A1094" s="4"/>
      <c r="B1094" s="7"/>
      <c r="C1094" s="7"/>
      <c r="D1094" s="7"/>
      <c r="E1094" s="7"/>
      <c r="F1094" s="7"/>
      <c r="G1094" s="7"/>
      <c r="H1094" s="7"/>
      <c r="I1094" s="7"/>
    </row>
    <row r="1095" spans="1:9">
      <c r="A1095" s="4"/>
      <c r="B1095" s="7"/>
      <c r="C1095" s="7"/>
      <c r="D1095" s="7"/>
      <c r="E1095" s="7"/>
      <c r="F1095" s="7"/>
      <c r="G1095" s="7"/>
      <c r="H1095" s="7"/>
      <c r="I1095" s="7"/>
    </row>
    <row r="1096" spans="1:9">
      <c r="A1096" s="4"/>
      <c r="B1096" s="7"/>
      <c r="C1096" s="7"/>
      <c r="D1096" s="7"/>
      <c r="E1096" s="7"/>
      <c r="F1096" s="7"/>
      <c r="G1096" s="7"/>
      <c r="H1096" s="7"/>
      <c r="I1096" s="7"/>
    </row>
    <row r="1097" spans="1:9">
      <c r="A1097" s="4"/>
      <c r="B1097" s="7"/>
      <c r="C1097" s="7"/>
      <c r="D1097" s="7"/>
      <c r="E1097" s="7"/>
      <c r="F1097" s="7"/>
      <c r="G1097" s="7"/>
      <c r="H1097" s="7"/>
      <c r="I1097" s="7"/>
    </row>
    <row r="1098" spans="1:9">
      <c r="A1098" s="4"/>
      <c r="B1098" s="7"/>
      <c r="C1098" s="7"/>
      <c r="D1098" s="7"/>
      <c r="E1098" s="7"/>
      <c r="F1098" s="7"/>
      <c r="G1098" s="7"/>
      <c r="H1098" s="7"/>
      <c r="I1098" s="7"/>
    </row>
    <row r="1099" spans="1:9">
      <c r="A1099" s="4"/>
      <c r="B1099" s="7"/>
      <c r="C1099" s="7"/>
      <c r="D1099" s="7"/>
      <c r="E1099" s="7"/>
      <c r="F1099" s="7"/>
      <c r="G1099" s="7"/>
      <c r="H1099" s="7"/>
      <c r="I1099" s="7"/>
    </row>
    <row r="1100" spans="1:9">
      <c r="A1100" s="4"/>
      <c r="B1100" s="7"/>
      <c r="C1100" s="7"/>
      <c r="D1100" s="7"/>
      <c r="E1100" s="7"/>
      <c r="F1100" s="7"/>
      <c r="G1100" s="7"/>
      <c r="H1100" s="7"/>
      <c r="I1100" s="7"/>
    </row>
    <row r="1101" spans="1:9">
      <c r="A1101" s="4"/>
      <c r="B1101" s="7"/>
      <c r="C1101" s="7"/>
      <c r="D1101" s="7"/>
      <c r="E1101" s="7"/>
      <c r="F1101" s="7"/>
      <c r="G1101" s="7"/>
      <c r="H1101" s="7"/>
      <c r="I1101" s="7"/>
    </row>
    <row r="1102" spans="1:9">
      <c r="A1102" s="4"/>
      <c r="B1102" s="7"/>
      <c r="C1102" s="7"/>
      <c r="D1102" s="7"/>
      <c r="E1102" s="7"/>
      <c r="F1102" s="7"/>
      <c r="G1102" s="7"/>
      <c r="H1102" s="7"/>
      <c r="I1102" s="7"/>
    </row>
    <row r="1103" spans="1:9">
      <c r="A1103" s="4"/>
      <c r="B1103" s="7"/>
      <c r="C1103" s="7"/>
      <c r="D1103" s="7"/>
      <c r="E1103" s="7"/>
      <c r="F1103" s="7"/>
      <c r="G1103" s="7"/>
      <c r="H1103" s="7"/>
      <c r="I1103" s="7"/>
    </row>
    <row r="1104" spans="1:9">
      <c r="A1104" s="4"/>
      <c r="B1104" s="7"/>
      <c r="C1104" s="7"/>
      <c r="D1104" s="7"/>
      <c r="E1104" s="7"/>
      <c r="F1104" s="7"/>
      <c r="G1104" s="7"/>
      <c r="H1104" s="7"/>
      <c r="I1104" s="7"/>
    </row>
    <row r="1105" spans="1:9">
      <c r="A1105" s="4"/>
      <c r="B1105" s="7"/>
      <c r="C1105" s="7"/>
      <c r="D1105" s="7"/>
      <c r="E1105" s="7"/>
      <c r="F1105" s="7"/>
      <c r="G1105" s="7"/>
      <c r="H1105" s="7"/>
      <c r="I1105" s="7"/>
    </row>
    <row r="1106" spans="1:9">
      <c r="A1106" s="4"/>
      <c r="B1106" s="7"/>
      <c r="C1106" s="7"/>
      <c r="D1106" s="7"/>
      <c r="E1106" s="7"/>
      <c r="F1106" s="7"/>
      <c r="G1106" s="7"/>
      <c r="H1106" s="7"/>
      <c r="I1106" s="7"/>
    </row>
    <row r="1107" spans="1:9">
      <c r="A1107" s="4"/>
      <c r="B1107" s="7"/>
      <c r="C1107" s="7"/>
      <c r="D1107" s="7"/>
      <c r="E1107" s="7"/>
      <c r="F1107" s="7"/>
      <c r="G1107" s="7"/>
      <c r="H1107" s="7"/>
      <c r="I1107" s="7"/>
    </row>
    <row r="1108" spans="1:9">
      <c r="A1108" s="4"/>
      <c r="B1108" s="7"/>
      <c r="C1108" s="7"/>
      <c r="D1108" s="7"/>
      <c r="E1108" s="7"/>
      <c r="F1108" s="7"/>
      <c r="G1108" s="7"/>
      <c r="H1108" s="7"/>
      <c r="I1108" s="7"/>
    </row>
    <row r="1109" spans="1:9">
      <c r="A1109" s="4"/>
      <c r="B1109" s="7"/>
      <c r="C1109" s="7"/>
      <c r="D1109" s="7"/>
      <c r="E1109" s="7"/>
      <c r="F1109" s="7"/>
      <c r="G1109" s="7"/>
      <c r="H1109" s="7"/>
      <c r="I1109" s="7"/>
    </row>
    <row r="1110" spans="1:9">
      <c r="A1110" s="4"/>
      <c r="B1110" s="7"/>
      <c r="C1110" s="7"/>
      <c r="D1110" s="7"/>
      <c r="E1110" s="7"/>
      <c r="F1110" s="7"/>
      <c r="G1110" s="7"/>
      <c r="H1110" s="7"/>
      <c r="I1110" s="7"/>
    </row>
    <row r="1111" spans="1:9">
      <c r="A1111" s="4"/>
      <c r="B1111" s="7"/>
      <c r="C1111" s="7"/>
      <c r="D1111" s="7"/>
      <c r="E1111" s="7"/>
      <c r="F1111" s="7"/>
      <c r="G1111" s="7"/>
      <c r="H1111" s="7"/>
      <c r="I1111" s="7"/>
    </row>
    <row r="1112" spans="1:9">
      <c r="A1112" s="4"/>
      <c r="B1112" s="7"/>
      <c r="C1112" s="7"/>
      <c r="D1112" s="7"/>
      <c r="E1112" s="7"/>
      <c r="F1112" s="7"/>
      <c r="G1112" s="7"/>
      <c r="H1112" s="7"/>
      <c r="I1112" s="7"/>
    </row>
    <row r="1113" spans="1:9">
      <c r="A1113" s="4"/>
      <c r="B1113" s="7"/>
      <c r="C1113" s="7"/>
      <c r="D1113" s="7"/>
      <c r="E1113" s="7"/>
      <c r="F1113" s="7"/>
      <c r="G1113" s="7"/>
      <c r="H1113" s="7"/>
      <c r="I1113" s="7"/>
    </row>
    <row r="1114" spans="1:9">
      <c r="A1114" s="4"/>
      <c r="B1114" s="7"/>
      <c r="C1114" s="7"/>
      <c r="D1114" s="7"/>
      <c r="E1114" s="7"/>
      <c r="F1114" s="7"/>
      <c r="G1114" s="7"/>
      <c r="H1114" s="7"/>
      <c r="I1114" s="7"/>
    </row>
    <row r="1115" spans="1:9">
      <c r="A1115" s="4"/>
      <c r="B1115" s="7"/>
      <c r="C1115" s="7"/>
      <c r="D1115" s="7"/>
      <c r="E1115" s="7"/>
      <c r="F1115" s="7"/>
      <c r="G1115" s="7"/>
      <c r="H1115" s="7"/>
      <c r="I1115" s="7"/>
    </row>
    <row r="1116" spans="1:9">
      <c r="A1116" s="4"/>
      <c r="B1116" s="7"/>
      <c r="C1116" s="7"/>
      <c r="D1116" s="7"/>
      <c r="E1116" s="7"/>
      <c r="F1116" s="7"/>
      <c r="G1116" s="7"/>
      <c r="H1116" s="7"/>
      <c r="I1116" s="7"/>
    </row>
    <row r="1117" spans="1:9">
      <c r="A1117" s="4"/>
      <c r="B1117" s="7"/>
      <c r="C1117" s="7"/>
      <c r="D1117" s="7"/>
      <c r="E1117" s="7"/>
      <c r="F1117" s="7"/>
      <c r="G1117" s="7"/>
      <c r="H1117" s="7"/>
      <c r="I1117" s="7"/>
    </row>
    <row r="1118" spans="1:9">
      <c r="A1118" s="4"/>
      <c r="B1118" s="7"/>
      <c r="C1118" s="7"/>
      <c r="D1118" s="7"/>
      <c r="E1118" s="7"/>
      <c r="F1118" s="7"/>
      <c r="G1118" s="7"/>
      <c r="H1118" s="7"/>
      <c r="I1118" s="7"/>
    </row>
    <row r="1119" spans="1:9">
      <c r="A1119" s="4"/>
      <c r="B1119" s="7"/>
      <c r="C1119" s="7"/>
      <c r="D1119" s="7"/>
      <c r="E1119" s="7"/>
      <c r="F1119" s="7"/>
      <c r="G1119" s="7"/>
      <c r="H1119" s="7"/>
      <c r="I1119" s="7"/>
    </row>
    <row r="1120" spans="1:9">
      <c r="A1120" s="4"/>
      <c r="B1120" s="7"/>
      <c r="C1120" s="7"/>
      <c r="D1120" s="7"/>
      <c r="E1120" s="7"/>
      <c r="F1120" s="7"/>
      <c r="G1120" s="7"/>
      <c r="H1120" s="7"/>
      <c r="I1120" s="7"/>
    </row>
    <row r="1121" spans="1:9">
      <c r="A1121" s="4"/>
      <c r="B1121" s="7"/>
      <c r="C1121" s="7"/>
      <c r="D1121" s="7"/>
      <c r="E1121" s="7"/>
      <c r="F1121" s="7"/>
      <c r="G1121" s="7"/>
      <c r="H1121" s="7"/>
      <c r="I1121" s="7"/>
    </row>
    <row r="1122" spans="1:9">
      <c r="A1122" s="4"/>
      <c r="B1122" s="7"/>
      <c r="C1122" s="7"/>
      <c r="D1122" s="7"/>
      <c r="E1122" s="7"/>
      <c r="F1122" s="7"/>
      <c r="G1122" s="7"/>
      <c r="H1122" s="7"/>
      <c r="I1122" s="7"/>
    </row>
    <row r="1123" spans="1:9">
      <c r="A1123" s="4"/>
      <c r="B1123" s="7"/>
      <c r="C1123" s="7"/>
      <c r="D1123" s="7"/>
      <c r="E1123" s="7"/>
      <c r="F1123" s="7"/>
      <c r="G1123" s="7"/>
      <c r="H1123" s="7"/>
      <c r="I1123" s="7"/>
    </row>
    <row r="1124" spans="1:9">
      <c r="A1124" s="4"/>
      <c r="B1124" s="7"/>
      <c r="C1124" s="7"/>
      <c r="D1124" s="7"/>
      <c r="E1124" s="7"/>
      <c r="F1124" s="7"/>
      <c r="G1124" s="7"/>
      <c r="H1124" s="7"/>
      <c r="I1124" s="7"/>
    </row>
    <row r="1125" spans="1:9">
      <c r="A1125" s="4"/>
      <c r="B1125" s="7"/>
      <c r="C1125" s="7"/>
      <c r="D1125" s="7"/>
      <c r="E1125" s="7"/>
      <c r="F1125" s="7"/>
      <c r="G1125" s="7"/>
      <c r="H1125" s="7"/>
      <c r="I1125" s="7"/>
    </row>
    <row r="1126" spans="1:9">
      <c r="A1126" s="4"/>
      <c r="B1126" s="7"/>
      <c r="C1126" s="7"/>
      <c r="D1126" s="7"/>
      <c r="E1126" s="7"/>
      <c r="F1126" s="7"/>
      <c r="G1126" s="7"/>
      <c r="H1126" s="7"/>
      <c r="I1126" s="7"/>
    </row>
    <row r="1127" spans="1:9">
      <c r="A1127" s="4"/>
      <c r="B1127" s="7"/>
      <c r="C1127" s="7"/>
      <c r="D1127" s="7"/>
      <c r="E1127" s="7"/>
      <c r="F1127" s="7"/>
      <c r="G1127" s="7"/>
      <c r="H1127" s="7"/>
      <c r="I1127" s="7"/>
    </row>
    <row r="1128" spans="1:9">
      <c r="A1128" s="4"/>
      <c r="B1128" s="7"/>
      <c r="C1128" s="7"/>
      <c r="D1128" s="7"/>
      <c r="E1128" s="7"/>
      <c r="F1128" s="7"/>
      <c r="G1128" s="7"/>
      <c r="H1128" s="7"/>
      <c r="I1128" s="7"/>
    </row>
    <row r="1129" spans="1:9">
      <c r="A1129" s="4"/>
      <c r="B1129" s="7"/>
      <c r="C1129" s="7"/>
      <c r="D1129" s="7"/>
      <c r="E1129" s="7"/>
      <c r="F1129" s="7"/>
      <c r="G1129" s="7"/>
      <c r="H1129" s="7"/>
      <c r="I1129" s="7"/>
    </row>
    <row r="1130" spans="1:9">
      <c r="A1130" s="4"/>
      <c r="B1130" s="7"/>
      <c r="C1130" s="7"/>
      <c r="D1130" s="7"/>
      <c r="E1130" s="7"/>
      <c r="F1130" s="7"/>
      <c r="G1130" s="7"/>
      <c r="H1130" s="7"/>
      <c r="I1130" s="7"/>
    </row>
    <row r="1131" spans="1:9">
      <c r="A1131" s="4"/>
      <c r="B1131" s="7"/>
      <c r="C1131" s="7"/>
      <c r="D1131" s="7"/>
      <c r="E1131" s="7"/>
      <c r="F1131" s="7"/>
      <c r="G1131" s="7"/>
      <c r="H1131" s="7"/>
      <c r="I1131" s="7"/>
    </row>
    <row r="1132" spans="1:9">
      <c r="A1132" s="4"/>
      <c r="B1132" s="7"/>
      <c r="C1132" s="7"/>
      <c r="D1132" s="7"/>
      <c r="E1132" s="7"/>
      <c r="F1132" s="7"/>
      <c r="G1132" s="7"/>
      <c r="H1132" s="7"/>
      <c r="I1132" s="7"/>
    </row>
    <row r="1133" spans="1:9">
      <c r="A1133" s="4"/>
      <c r="B1133" s="7"/>
      <c r="C1133" s="7"/>
      <c r="D1133" s="7"/>
      <c r="E1133" s="7"/>
      <c r="F1133" s="7"/>
      <c r="G1133" s="7"/>
      <c r="H1133" s="7"/>
      <c r="I1133" s="7"/>
    </row>
    <row r="1134" spans="1:9">
      <c r="A1134" s="4"/>
      <c r="B1134" s="7"/>
      <c r="C1134" s="7"/>
      <c r="D1134" s="7"/>
      <c r="E1134" s="7"/>
      <c r="F1134" s="7"/>
      <c r="G1134" s="7"/>
      <c r="H1134" s="7"/>
      <c r="I1134" s="7"/>
    </row>
    <row r="1135" spans="1:9">
      <c r="A1135" s="4"/>
      <c r="B1135" s="7"/>
      <c r="C1135" s="7"/>
      <c r="D1135" s="7"/>
      <c r="E1135" s="7"/>
      <c r="F1135" s="7"/>
      <c r="G1135" s="7"/>
      <c r="H1135" s="7"/>
      <c r="I1135" s="7"/>
    </row>
    <row r="1136" spans="1:9">
      <c r="A1136" s="4"/>
      <c r="B1136" s="7"/>
      <c r="C1136" s="7"/>
      <c r="D1136" s="7"/>
      <c r="E1136" s="7"/>
      <c r="F1136" s="7"/>
      <c r="G1136" s="7"/>
      <c r="H1136" s="7"/>
      <c r="I1136" s="7"/>
    </row>
    <row r="1137" spans="1:9">
      <c r="A1137" s="4"/>
      <c r="B1137" s="7"/>
      <c r="C1137" s="7"/>
      <c r="D1137" s="7"/>
      <c r="E1137" s="7"/>
      <c r="F1137" s="7"/>
      <c r="G1137" s="7"/>
      <c r="H1137" s="7"/>
      <c r="I1137" s="7"/>
    </row>
    <row r="1138" spans="1:9">
      <c r="A1138" s="4"/>
      <c r="B1138" s="7"/>
      <c r="C1138" s="7"/>
      <c r="D1138" s="7"/>
      <c r="E1138" s="7"/>
      <c r="F1138" s="7"/>
      <c r="G1138" s="7"/>
      <c r="H1138" s="7"/>
      <c r="I1138" s="7"/>
    </row>
    <row r="1139" spans="1:9">
      <c r="A1139" s="4"/>
      <c r="B1139" s="7"/>
      <c r="C1139" s="7"/>
      <c r="D1139" s="7"/>
      <c r="E1139" s="7"/>
      <c r="F1139" s="7"/>
      <c r="G1139" s="7"/>
      <c r="H1139" s="7"/>
      <c r="I1139" s="7"/>
    </row>
    <row r="1140" spans="1:9">
      <c r="A1140" s="4"/>
      <c r="B1140" s="7"/>
      <c r="C1140" s="7"/>
      <c r="D1140" s="7"/>
      <c r="E1140" s="7"/>
      <c r="F1140" s="7"/>
      <c r="G1140" s="7"/>
      <c r="H1140" s="7"/>
      <c r="I1140" s="7"/>
    </row>
    <row r="1141" spans="1:9">
      <c r="A1141" s="4"/>
      <c r="B1141" s="7"/>
      <c r="C1141" s="7"/>
      <c r="D1141" s="7"/>
      <c r="E1141" s="7"/>
      <c r="F1141" s="7"/>
      <c r="G1141" s="7"/>
      <c r="H1141" s="7"/>
      <c r="I1141" s="7"/>
    </row>
    <row r="1142" spans="1:9">
      <c r="A1142" s="4"/>
      <c r="B1142" s="7"/>
      <c r="C1142" s="7"/>
      <c r="D1142" s="7"/>
      <c r="E1142" s="7"/>
      <c r="F1142" s="7"/>
      <c r="G1142" s="7"/>
      <c r="H1142" s="7"/>
      <c r="I1142" s="7"/>
    </row>
    <row r="1143" spans="1:9">
      <c r="A1143" s="4"/>
      <c r="B1143" s="7"/>
      <c r="C1143" s="7"/>
      <c r="D1143" s="7"/>
      <c r="E1143" s="7"/>
      <c r="F1143" s="7"/>
      <c r="G1143" s="7"/>
      <c r="H1143" s="7"/>
      <c r="I1143" s="7"/>
    </row>
    <row r="1144" spans="1:9">
      <c r="A1144" s="4"/>
      <c r="B1144" s="7"/>
      <c r="C1144" s="7"/>
      <c r="D1144" s="7"/>
      <c r="E1144" s="7"/>
      <c r="F1144" s="7"/>
      <c r="G1144" s="7"/>
      <c r="H1144" s="7"/>
      <c r="I1144" s="7"/>
    </row>
    <row r="1145" spans="1:9">
      <c r="A1145" s="4"/>
      <c r="B1145" s="7"/>
      <c r="C1145" s="7"/>
      <c r="D1145" s="7"/>
      <c r="E1145" s="7"/>
      <c r="F1145" s="7"/>
      <c r="G1145" s="7"/>
      <c r="H1145" s="7"/>
      <c r="I1145" s="7"/>
    </row>
    <row r="1146" spans="1:9">
      <c r="A1146" s="4"/>
      <c r="B1146" s="7"/>
      <c r="C1146" s="7"/>
      <c r="D1146" s="7"/>
      <c r="E1146" s="7"/>
      <c r="F1146" s="7"/>
      <c r="G1146" s="7"/>
      <c r="H1146" s="7"/>
      <c r="I1146" s="7"/>
    </row>
    <row r="1147" spans="1:9">
      <c r="A1147" s="4"/>
      <c r="B1147" s="7"/>
      <c r="C1147" s="7"/>
      <c r="D1147" s="7"/>
      <c r="E1147" s="7"/>
      <c r="F1147" s="7"/>
      <c r="G1147" s="7"/>
      <c r="H1147" s="7"/>
      <c r="I1147" s="7"/>
    </row>
    <row r="1148" spans="1:9">
      <c r="A1148" s="4"/>
      <c r="B1148" s="7"/>
      <c r="C1148" s="7"/>
      <c r="D1148" s="7"/>
      <c r="E1148" s="7"/>
      <c r="F1148" s="7"/>
      <c r="G1148" s="7"/>
      <c r="H1148" s="7"/>
      <c r="I1148" s="7"/>
    </row>
    <row r="1149" spans="1:9">
      <c r="A1149" s="4"/>
      <c r="B1149" s="7"/>
      <c r="C1149" s="7"/>
      <c r="D1149" s="7"/>
      <c r="E1149" s="7"/>
      <c r="F1149" s="7"/>
      <c r="G1149" s="7"/>
      <c r="H1149" s="7"/>
      <c r="I1149" s="7"/>
    </row>
    <row r="1150" spans="1:9">
      <c r="A1150" s="4"/>
      <c r="B1150" s="7"/>
      <c r="C1150" s="7"/>
      <c r="D1150" s="7"/>
      <c r="E1150" s="7"/>
      <c r="F1150" s="7"/>
      <c r="G1150" s="7"/>
      <c r="H1150" s="7"/>
      <c r="I1150" s="7"/>
    </row>
    <row r="1151" spans="1:9">
      <c r="A1151" s="4"/>
      <c r="B1151" s="7"/>
      <c r="C1151" s="7"/>
      <c r="D1151" s="7"/>
      <c r="E1151" s="7"/>
      <c r="F1151" s="7"/>
      <c r="G1151" s="7"/>
      <c r="H1151" s="7"/>
      <c r="I1151" s="7"/>
    </row>
    <row r="1152" spans="1:9">
      <c r="A1152" s="4"/>
      <c r="B1152" s="7"/>
      <c r="C1152" s="7"/>
      <c r="D1152" s="7"/>
      <c r="E1152" s="7"/>
      <c r="F1152" s="7"/>
      <c r="G1152" s="7"/>
      <c r="H1152" s="7"/>
      <c r="I1152" s="7"/>
    </row>
    <row r="1153" spans="1:9">
      <c r="A1153" s="4"/>
      <c r="B1153" s="7"/>
      <c r="C1153" s="7"/>
      <c r="D1153" s="7"/>
      <c r="E1153" s="7"/>
      <c r="F1153" s="7"/>
      <c r="G1153" s="7"/>
      <c r="H1153" s="7"/>
      <c r="I1153" s="7"/>
    </row>
    <row r="1154" spans="1:9">
      <c r="A1154" s="4"/>
      <c r="B1154" s="7"/>
      <c r="C1154" s="7"/>
      <c r="D1154" s="7"/>
      <c r="E1154" s="7"/>
      <c r="F1154" s="7"/>
      <c r="G1154" s="7"/>
      <c r="H1154" s="7"/>
      <c r="I1154" s="7"/>
    </row>
    <row r="1155" spans="1:9">
      <c r="A1155" s="4"/>
      <c r="B1155" s="7"/>
      <c r="C1155" s="7"/>
      <c r="D1155" s="7"/>
      <c r="E1155" s="7"/>
      <c r="F1155" s="7"/>
      <c r="G1155" s="7"/>
      <c r="H1155" s="7"/>
      <c r="I1155" s="7"/>
    </row>
    <row r="1156" spans="1:9">
      <c r="A1156" s="4"/>
      <c r="B1156" s="7"/>
      <c r="C1156" s="7"/>
      <c r="D1156" s="7"/>
      <c r="E1156" s="7"/>
      <c r="F1156" s="7"/>
      <c r="G1156" s="7"/>
      <c r="H1156" s="7"/>
      <c r="I1156" s="7"/>
    </row>
    <row r="1157" spans="1:9">
      <c r="A1157" s="4"/>
      <c r="B1157" s="7"/>
      <c r="C1157" s="7"/>
      <c r="D1157" s="7"/>
      <c r="E1157" s="7"/>
      <c r="F1157" s="7"/>
      <c r="G1157" s="7"/>
      <c r="H1157" s="7"/>
      <c r="I1157" s="7"/>
    </row>
    <row r="1158" spans="1:9">
      <c r="A1158" s="4"/>
      <c r="B1158" s="7"/>
      <c r="C1158" s="7"/>
      <c r="D1158" s="7"/>
      <c r="E1158" s="7"/>
      <c r="F1158" s="7"/>
      <c r="G1158" s="7"/>
      <c r="H1158" s="7"/>
      <c r="I1158" s="7"/>
    </row>
    <row r="1159" spans="1:9">
      <c r="A1159" s="4"/>
      <c r="B1159" s="7"/>
      <c r="C1159" s="7"/>
      <c r="D1159" s="7"/>
      <c r="E1159" s="7"/>
      <c r="F1159" s="7"/>
      <c r="G1159" s="7"/>
      <c r="H1159" s="7"/>
      <c r="I1159" s="7"/>
    </row>
    <row r="1160" spans="1:9">
      <c r="A1160" s="4"/>
      <c r="B1160" s="7"/>
      <c r="C1160" s="7"/>
      <c r="D1160" s="7"/>
      <c r="E1160" s="7"/>
      <c r="F1160" s="7"/>
      <c r="G1160" s="7"/>
      <c r="H1160" s="7"/>
      <c r="I1160" s="7"/>
    </row>
    <row r="1161" spans="1:9">
      <c r="A1161" s="4"/>
      <c r="B1161" s="7"/>
      <c r="C1161" s="7"/>
      <c r="D1161" s="7"/>
      <c r="E1161" s="7"/>
      <c r="F1161" s="7"/>
      <c r="G1161" s="7"/>
      <c r="H1161" s="7"/>
      <c r="I1161" s="7"/>
    </row>
    <row r="1162" spans="1:9">
      <c r="A1162" s="4"/>
      <c r="B1162" s="7"/>
      <c r="C1162" s="7"/>
      <c r="D1162" s="7"/>
      <c r="E1162" s="7"/>
      <c r="F1162" s="7"/>
      <c r="G1162" s="7"/>
      <c r="H1162" s="7"/>
      <c r="I1162" s="7"/>
    </row>
    <row r="1163" spans="1:9">
      <c r="A1163" s="4"/>
      <c r="B1163" s="7"/>
      <c r="C1163" s="7"/>
      <c r="D1163" s="7"/>
      <c r="E1163" s="7"/>
      <c r="F1163" s="7"/>
      <c r="G1163" s="7"/>
      <c r="H1163" s="7"/>
      <c r="I1163" s="7"/>
    </row>
    <row r="1164" spans="1:9">
      <c r="A1164" s="4"/>
      <c r="B1164" s="7"/>
      <c r="C1164" s="7"/>
      <c r="D1164" s="7"/>
      <c r="E1164" s="7"/>
      <c r="F1164" s="7"/>
      <c r="G1164" s="7"/>
      <c r="H1164" s="7"/>
      <c r="I1164" s="7"/>
    </row>
    <row r="1165" spans="1:9">
      <c r="A1165" s="4"/>
      <c r="B1165" s="7"/>
      <c r="C1165" s="7"/>
      <c r="D1165" s="7"/>
      <c r="E1165" s="7"/>
      <c r="F1165" s="7"/>
      <c r="G1165" s="7"/>
      <c r="H1165" s="7"/>
      <c r="I1165" s="7"/>
    </row>
    <row r="1166" spans="1:9">
      <c r="A1166" s="4"/>
      <c r="B1166" s="7"/>
      <c r="C1166" s="7"/>
      <c r="D1166" s="7"/>
      <c r="E1166" s="7"/>
      <c r="F1166" s="7"/>
      <c r="G1166" s="7"/>
      <c r="H1166" s="7"/>
      <c r="I1166" s="7"/>
    </row>
    <row r="1167" spans="1:9">
      <c r="A1167" s="4"/>
      <c r="B1167" s="7"/>
      <c r="C1167" s="7"/>
      <c r="D1167" s="7"/>
      <c r="E1167" s="7"/>
      <c r="F1167" s="7"/>
      <c r="G1167" s="7"/>
      <c r="H1167" s="7"/>
      <c r="I1167" s="7"/>
    </row>
    <row r="1168" spans="1:9">
      <c r="A1168" s="4"/>
      <c r="B1168" s="7"/>
      <c r="C1168" s="7"/>
      <c r="D1168" s="7"/>
      <c r="E1168" s="7"/>
      <c r="F1168" s="7"/>
      <c r="G1168" s="7"/>
      <c r="H1168" s="7"/>
      <c r="I1168" s="7"/>
    </row>
    <row r="1169" spans="1:9">
      <c r="A1169" s="4"/>
      <c r="B1169" s="7"/>
      <c r="C1169" s="7"/>
      <c r="D1169" s="7"/>
      <c r="E1169" s="7"/>
      <c r="F1169" s="7"/>
      <c r="G1169" s="7"/>
      <c r="H1169" s="7"/>
      <c r="I1169" s="7"/>
    </row>
    <row r="1170" spans="1:9">
      <c r="A1170" s="4"/>
      <c r="B1170" s="7"/>
      <c r="C1170" s="7"/>
      <c r="D1170" s="7"/>
      <c r="E1170" s="7"/>
      <c r="F1170" s="7"/>
      <c r="G1170" s="7"/>
      <c r="H1170" s="7"/>
      <c r="I1170" s="7"/>
    </row>
    <row r="1171" spans="1:9">
      <c r="A1171" s="4"/>
      <c r="B1171" s="7"/>
      <c r="C1171" s="7"/>
      <c r="D1171" s="7"/>
      <c r="E1171" s="7"/>
      <c r="F1171" s="7"/>
      <c r="G1171" s="7"/>
      <c r="H1171" s="7"/>
      <c r="I1171" s="7"/>
    </row>
    <row r="1172" spans="1:9">
      <c r="A1172" s="4"/>
      <c r="B1172" s="7"/>
      <c r="C1172" s="7"/>
      <c r="D1172" s="7"/>
      <c r="E1172" s="7"/>
      <c r="F1172" s="7"/>
      <c r="G1172" s="7"/>
      <c r="H1172" s="7"/>
      <c r="I1172" s="7"/>
    </row>
    <row r="1173" spans="1:9">
      <c r="A1173" s="4"/>
      <c r="B1173" s="7"/>
      <c r="C1173" s="7"/>
      <c r="D1173" s="7"/>
      <c r="E1173" s="7"/>
      <c r="F1173" s="7"/>
      <c r="G1173" s="7"/>
      <c r="H1173" s="7"/>
      <c r="I1173" s="7"/>
    </row>
    <row r="1174" spans="1:9">
      <c r="A1174" s="4"/>
      <c r="B1174" s="7"/>
      <c r="C1174" s="7"/>
      <c r="D1174" s="7"/>
      <c r="E1174" s="7"/>
      <c r="F1174" s="7"/>
      <c r="G1174" s="7"/>
      <c r="H1174" s="7"/>
      <c r="I1174" s="7"/>
    </row>
    <row r="1175" spans="1:9">
      <c r="A1175" s="4"/>
      <c r="B1175" s="7"/>
      <c r="C1175" s="7"/>
      <c r="D1175" s="7"/>
      <c r="E1175" s="7"/>
      <c r="F1175" s="7"/>
      <c r="G1175" s="7"/>
      <c r="H1175" s="7"/>
      <c r="I1175" s="7"/>
    </row>
    <row r="1176" spans="1:9">
      <c r="A1176" s="4"/>
      <c r="B1176" s="7"/>
      <c r="C1176" s="7"/>
      <c r="D1176" s="7"/>
      <c r="E1176" s="7"/>
      <c r="F1176" s="7"/>
      <c r="G1176" s="7"/>
      <c r="H1176" s="7"/>
      <c r="I1176" s="7"/>
    </row>
    <row r="1177" spans="1:9">
      <c r="A1177" s="4"/>
      <c r="B1177" s="7"/>
      <c r="C1177" s="7"/>
      <c r="D1177" s="7"/>
      <c r="E1177" s="7"/>
      <c r="F1177" s="7"/>
      <c r="G1177" s="7"/>
      <c r="H1177" s="7"/>
      <c r="I1177" s="7"/>
    </row>
    <row r="1178" spans="1:9">
      <c r="A1178" s="4"/>
      <c r="B1178" s="7"/>
      <c r="C1178" s="7"/>
      <c r="D1178" s="7"/>
      <c r="E1178" s="7"/>
      <c r="F1178" s="7"/>
      <c r="G1178" s="7"/>
      <c r="H1178" s="7"/>
      <c r="I1178" s="7"/>
    </row>
    <row r="1179" spans="1:9">
      <c r="A1179" s="4"/>
      <c r="B1179" s="7"/>
      <c r="C1179" s="7"/>
      <c r="D1179" s="7"/>
      <c r="E1179" s="7"/>
      <c r="F1179" s="7"/>
      <c r="G1179" s="7"/>
      <c r="H1179" s="7"/>
      <c r="I1179" s="7"/>
    </row>
    <row r="1180" spans="1:9">
      <c r="A1180" s="4"/>
      <c r="B1180" s="7"/>
      <c r="C1180" s="7"/>
      <c r="D1180" s="7"/>
      <c r="E1180" s="7"/>
      <c r="F1180" s="7"/>
      <c r="G1180" s="7"/>
      <c r="H1180" s="7"/>
      <c r="I1180" s="7"/>
    </row>
    <row r="1181" spans="1:9">
      <c r="A1181" s="4"/>
      <c r="B1181" s="7"/>
      <c r="C1181" s="7"/>
      <c r="D1181" s="7"/>
      <c r="E1181" s="7"/>
      <c r="F1181" s="7"/>
      <c r="G1181" s="7"/>
      <c r="H1181" s="7"/>
      <c r="I1181" s="7"/>
    </row>
    <row r="1182" spans="1:9">
      <c r="A1182" s="4"/>
      <c r="B1182" s="7"/>
      <c r="C1182" s="7"/>
      <c r="D1182" s="7"/>
      <c r="E1182" s="7"/>
      <c r="F1182" s="7"/>
      <c r="G1182" s="7"/>
      <c r="H1182" s="7"/>
      <c r="I1182" s="7"/>
    </row>
    <row r="1183" spans="1:9">
      <c r="A1183" s="4"/>
      <c r="B1183" s="7"/>
      <c r="C1183" s="7"/>
      <c r="D1183" s="7"/>
      <c r="E1183" s="7"/>
      <c r="F1183" s="7"/>
      <c r="G1183" s="7"/>
      <c r="H1183" s="7"/>
      <c r="I1183" s="7"/>
    </row>
    <row r="1184" spans="1:9">
      <c r="A1184" s="4"/>
      <c r="B1184" s="7"/>
      <c r="C1184" s="7"/>
      <c r="D1184" s="7"/>
      <c r="E1184" s="7"/>
      <c r="F1184" s="7"/>
      <c r="G1184" s="7"/>
      <c r="H1184" s="7"/>
      <c r="I1184" s="7"/>
    </row>
    <row r="1185" spans="1:9">
      <c r="A1185" s="4"/>
      <c r="B1185" s="7"/>
      <c r="C1185" s="7"/>
      <c r="D1185" s="7"/>
      <c r="E1185" s="7"/>
      <c r="F1185" s="7"/>
      <c r="G1185" s="7"/>
      <c r="H1185" s="7"/>
      <c r="I1185" s="7"/>
    </row>
    <row r="1186" spans="1:9">
      <c r="A1186" s="4"/>
      <c r="B1186" s="7"/>
      <c r="C1186" s="7"/>
      <c r="D1186" s="7"/>
      <c r="E1186" s="7"/>
      <c r="F1186" s="7"/>
      <c r="G1186" s="7"/>
      <c r="H1186" s="7"/>
      <c r="I1186" s="7"/>
    </row>
    <row r="1187" spans="1:9">
      <c r="A1187" s="4"/>
      <c r="B1187" s="7"/>
      <c r="C1187" s="7"/>
      <c r="D1187" s="7"/>
      <c r="E1187" s="7"/>
      <c r="F1187" s="7"/>
      <c r="G1187" s="7"/>
      <c r="H1187" s="7"/>
      <c r="I1187" s="7"/>
    </row>
    <row r="1188" spans="1:9">
      <c r="A1188" s="4"/>
      <c r="B1188" s="7"/>
      <c r="C1188" s="7"/>
      <c r="D1188" s="7"/>
      <c r="E1188" s="7"/>
      <c r="F1188" s="7"/>
      <c r="G1188" s="7"/>
      <c r="H1188" s="7"/>
      <c r="I1188" s="7"/>
    </row>
    <row r="1189" spans="1:9">
      <c r="A1189" s="4"/>
      <c r="B1189" s="7"/>
      <c r="C1189" s="7"/>
      <c r="D1189" s="7"/>
      <c r="E1189" s="7"/>
      <c r="F1189" s="7"/>
      <c r="G1189" s="7"/>
      <c r="H1189" s="7"/>
      <c r="I1189" s="7"/>
    </row>
    <row r="1190" spans="1:9">
      <c r="A1190" s="4"/>
      <c r="B1190" s="7"/>
      <c r="C1190" s="7"/>
      <c r="D1190" s="7"/>
      <c r="E1190" s="7"/>
      <c r="F1190" s="7"/>
      <c r="G1190" s="7"/>
      <c r="H1190" s="7"/>
      <c r="I1190" s="7"/>
    </row>
    <row r="1191" spans="1:9">
      <c r="A1191" s="4"/>
      <c r="B1191" s="7"/>
      <c r="C1191" s="7"/>
      <c r="D1191" s="7"/>
      <c r="E1191" s="7"/>
      <c r="F1191" s="7"/>
      <c r="G1191" s="7"/>
      <c r="H1191" s="7"/>
      <c r="I1191" s="7"/>
    </row>
    <row r="1192" spans="1:9">
      <c r="A1192" s="4"/>
      <c r="B1192" s="7"/>
      <c r="C1192" s="7"/>
      <c r="D1192" s="7"/>
      <c r="E1192" s="7"/>
      <c r="F1192" s="7"/>
      <c r="G1192" s="7"/>
      <c r="H1192" s="7"/>
      <c r="I1192" s="7"/>
    </row>
    <row r="1193" spans="1:9">
      <c r="A1193" s="4"/>
      <c r="B1193" s="7"/>
      <c r="C1193" s="7"/>
      <c r="D1193" s="7"/>
      <c r="E1193" s="7"/>
      <c r="F1193" s="7"/>
      <c r="G1193" s="7"/>
      <c r="H1193" s="7"/>
      <c r="I1193" s="7"/>
    </row>
    <row r="1194" spans="1:9">
      <c r="A1194" s="4"/>
      <c r="B1194" s="7"/>
      <c r="C1194" s="7"/>
      <c r="D1194" s="7"/>
      <c r="E1194" s="7"/>
      <c r="F1194" s="7"/>
      <c r="G1194" s="7"/>
      <c r="H1194" s="7"/>
      <c r="I1194" s="7"/>
    </row>
    <row r="1195" spans="1:9">
      <c r="A1195" s="4"/>
      <c r="B1195" s="7"/>
      <c r="C1195" s="7"/>
      <c r="D1195" s="7"/>
      <c r="E1195" s="7"/>
      <c r="F1195" s="7"/>
      <c r="G1195" s="7"/>
      <c r="H1195" s="7"/>
      <c r="I1195" s="7"/>
    </row>
    <row r="1196" spans="1:9">
      <c r="A1196" s="4"/>
      <c r="B1196" s="7"/>
      <c r="C1196" s="7"/>
      <c r="D1196" s="7"/>
      <c r="E1196" s="7"/>
      <c r="F1196" s="7"/>
      <c r="G1196" s="7"/>
      <c r="H1196" s="7"/>
      <c r="I1196" s="7"/>
    </row>
    <row r="1197" spans="1:9">
      <c r="A1197" s="4"/>
      <c r="B1197" s="7"/>
      <c r="C1197" s="7"/>
      <c r="D1197" s="7"/>
      <c r="E1197" s="7"/>
      <c r="F1197" s="7"/>
      <c r="G1197" s="7"/>
      <c r="H1197" s="7"/>
      <c r="I1197" s="7"/>
    </row>
    <row r="1198" spans="1:9">
      <c r="A1198" s="4"/>
      <c r="B1198" s="7"/>
      <c r="C1198" s="7"/>
      <c r="D1198" s="7"/>
      <c r="E1198" s="7"/>
      <c r="F1198" s="7"/>
      <c r="G1198" s="7"/>
      <c r="H1198" s="7"/>
      <c r="I1198" s="7"/>
    </row>
    <row r="1199" spans="1:9">
      <c r="A1199" s="4"/>
      <c r="B1199" s="7"/>
      <c r="C1199" s="7"/>
      <c r="D1199" s="7"/>
      <c r="E1199" s="7"/>
      <c r="F1199" s="7"/>
      <c r="G1199" s="7"/>
      <c r="H1199" s="7"/>
      <c r="I1199" s="7"/>
    </row>
    <row r="1200" spans="1:9">
      <c r="A1200" s="4"/>
      <c r="B1200" s="7"/>
      <c r="C1200" s="7"/>
      <c r="D1200" s="7"/>
      <c r="E1200" s="7"/>
      <c r="F1200" s="7"/>
      <c r="G1200" s="7"/>
      <c r="H1200" s="7"/>
      <c r="I1200" s="7"/>
    </row>
    <row r="1201" spans="1:9">
      <c r="A1201" s="4"/>
      <c r="B1201" s="7"/>
      <c r="C1201" s="7"/>
      <c r="D1201" s="7"/>
      <c r="E1201" s="7"/>
      <c r="F1201" s="7"/>
      <c r="G1201" s="7"/>
      <c r="H1201" s="7"/>
      <c r="I1201" s="7"/>
    </row>
    <row r="1202" spans="1:9">
      <c r="A1202" s="4"/>
      <c r="B1202" s="7"/>
      <c r="C1202" s="7"/>
      <c r="D1202" s="7"/>
      <c r="E1202" s="7"/>
      <c r="F1202" s="7"/>
      <c r="G1202" s="7"/>
      <c r="H1202" s="7"/>
      <c r="I1202" s="7"/>
    </row>
    <row r="1203" spans="1:9">
      <c r="A1203" s="4"/>
      <c r="B1203" s="7"/>
      <c r="C1203" s="7"/>
      <c r="D1203" s="7"/>
      <c r="E1203" s="7"/>
      <c r="F1203" s="7"/>
      <c r="G1203" s="7"/>
      <c r="H1203" s="7"/>
      <c r="I1203" s="7"/>
    </row>
    <row r="1204" spans="1:9">
      <c r="A1204" s="4"/>
      <c r="B1204" s="7"/>
      <c r="C1204" s="7"/>
      <c r="D1204" s="7"/>
      <c r="E1204" s="7"/>
      <c r="F1204" s="7"/>
      <c r="G1204" s="7"/>
      <c r="H1204" s="7"/>
      <c r="I1204" s="7"/>
    </row>
    <row r="1205" spans="1:9">
      <c r="A1205" s="4"/>
      <c r="B1205" s="7"/>
      <c r="C1205" s="7"/>
      <c r="D1205" s="7"/>
      <c r="E1205" s="7"/>
      <c r="F1205" s="7"/>
      <c r="G1205" s="7"/>
      <c r="H1205" s="7"/>
      <c r="I1205" s="7"/>
    </row>
    <row r="1206" spans="1:9">
      <c r="A1206" s="4"/>
      <c r="B1206" s="7"/>
      <c r="C1206" s="7"/>
      <c r="D1206" s="7"/>
      <c r="E1206" s="7"/>
      <c r="F1206" s="7"/>
      <c r="G1206" s="7"/>
      <c r="H1206" s="7"/>
      <c r="I1206" s="7"/>
    </row>
    <row r="1207" spans="1:9">
      <c r="A1207" s="4"/>
      <c r="B1207" s="7"/>
      <c r="C1207" s="7"/>
      <c r="D1207" s="7"/>
      <c r="E1207" s="7"/>
      <c r="F1207" s="7"/>
      <c r="G1207" s="7"/>
      <c r="H1207" s="7"/>
      <c r="I1207" s="7"/>
    </row>
    <row r="1208" spans="1:9">
      <c r="A1208" s="4"/>
      <c r="B1208" s="7"/>
      <c r="C1208" s="7"/>
      <c r="D1208" s="7"/>
      <c r="E1208" s="7"/>
      <c r="F1208" s="7"/>
      <c r="G1208" s="7"/>
      <c r="H1208" s="7"/>
      <c r="I1208" s="7"/>
    </row>
    <row r="1209" spans="1:9">
      <c r="A1209" s="4"/>
      <c r="B1209" s="7"/>
      <c r="C1209" s="7"/>
      <c r="D1209" s="7"/>
      <c r="E1209" s="7"/>
      <c r="F1209" s="7"/>
      <c r="G1209" s="7"/>
      <c r="H1209" s="7"/>
      <c r="I1209" s="7"/>
    </row>
    <row r="1210" spans="1:9">
      <c r="A1210" s="4"/>
      <c r="B1210" s="7"/>
      <c r="C1210" s="7"/>
      <c r="D1210" s="7"/>
      <c r="E1210" s="7"/>
      <c r="F1210" s="7"/>
      <c r="G1210" s="7"/>
      <c r="H1210" s="7"/>
      <c r="I1210" s="7"/>
    </row>
    <row r="1211" spans="1:9">
      <c r="A1211" s="4"/>
      <c r="B1211" s="7"/>
      <c r="C1211" s="7"/>
      <c r="D1211" s="7"/>
      <c r="E1211" s="7"/>
      <c r="F1211" s="7"/>
      <c r="G1211" s="7"/>
      <c r="H1211" s="7"/>
      <c r="I1211" s="7"/>
    </row>
    <row r="1212" spans="1:9">
      <c r="A1212" s="4"/>
      <c r="B1212" s="7"/>
      <c r="C1212" s="7"/>
      <c r="D1212" s="7"/>
      <c r="E1212" s="7"/>
      <c r="F1212" s="7"/>
      <c r="G1212" s="7"/>
      <c r="H1212" s="7"/>
      <c r="I1212" s="7"/>
    </row>
    <row r="1213" spans="1:9">
      <c r="A1213" s="4"/>
      <c r="B1213" s="7"/>
      <c r="C1213" s="7"/>
      <c r="D1213" s="7"/>
      <c r="E1213" s="7"/>
      <c r="F1213" s="7"/>
      <c r="G1213" s="7"/>
      <c r="H1213" s="7"/>
      <c r="I1213" s="7"/>
    </row>
    <row r="1214" spans="1:9">
      <c r="A1214" s="4"/>
      <c r="B1214" s="7"/>
      <c r="C1214" s="7"/>
      <c r="D1214" s="7"/>
      <c r="E1214" s="7"/>
      <c r="F1214" s="7"/>
      <c r="G1214" s="7"/>
      <c r="H1214" s="7"/>
      <c r="I1214" s="7"/>
    </row>
    <row r="1215" spans="1:9">
      <c r="A1215" s="4"/>
      <c r="B1215" s="7"/>
      <c r="C1215" s="7"/>
      <c r="D1215" s="7"/>
      <c r="E1215" s="7"/>
      <c r="F1215" s="7"/>
      <c r="G1215" s="7"/>
      <c r="H1215" s="7"/>
      <c r="I1215" s="7"/>
    </row>
    <row r="1216" spans="1:9">
      <c r="A1216" s="4"/>
      <c r="B1216" s="7"/>
      <c r="C1216" s="7"/>
      <c r="D1216" s="7"/>
      <c r="E1216" s="7"/>
      <c r="F1216" s="7"/>
      <c r="G1216" s="7"/>
      <c r="H1216" s="7"/>
      <c r="I1216" s="7"/>
    </row>
    <row r="1217" spans="1:9">
      <c r="A1217" s="4"/>
      <c r="B1217" s="7"/>
      <c r="C1217" s="7"/>
      <c r="D1217" s="7"/>
      <c r="E1217" s="7"/>
      <c r="F1217" s="7"/>
      <c r="G1217" s="7"/>
      <c r="H1217" s="7"/>
      <c r="I1217" s="7"/>
    </row>
    <row r="1218" spans="1:9">
      <c r="A1218" s="4"/>
      <c r="B1218" s="7"/>
      <c r="C1218" s="7"/>
      <c r="D1218" s="7"/>
      <c r="E1218" s="7"/>
      <c r="F1218" s="7"/>
      <c r="G1218" s="7"/>
      <c r="H1218" s="7"/>
      <c r="I1218" s="7"/>
    </row>
    <row r="1219" spans="1:9">
      <c r="A1219" s="4"/>
      <c r="B1219" s="7"/>
      <c r="C1219" s="7"/>
      <c r="D1219" s="7"/>
      <c r="E1219" s="7"/>
      <c r="F1219" s="7"/>
      <c r="G1219" s="7"/>
      <c r="H1219" s="7"/>
      <c r="I1219" s="7"/>
    </row>
    <row r="1220" spans="1:9">
      <c r="A1220" s="4"/>
      <c r="B1220" s="7"/>
      <c r="C1220" s="7"/>
      <c r="D1220" s="7"/>
      <c r="E1220" s="7"/>
      <c r="F1220" s="7"/>
      <c r="G1220" s="7"/>
      <c r="H1220" s="7"/>
      <c r="I1220" s="7"/>
    </row>
    <row r="1221" spans="1:9">
      <c r="A1221" s="4"/>
      <c r="B1221" s="7"/>
      <c r="C1221" s="7"/>
      <c r="D1221" s="7"/>
      <c r="E1221" s="7"/>
      <c r="F1221" s="7"/>
      <c r="G1221" s="7"/>
      <c r="H1221" s="7"/>
      <c r="I1221" s="7"/>
    </row>
    <row r="1222" spans="1:9">
      <c r="A1222" s="4"/>
      <c r="B1222" s="7"/>
      <c r="C1222" s="7"/>
      <c r="D1222" s="7"/>
      <c r="E1222" s="7"/>
      <c r="F1222" s="7"/>
      <c r="G1222" s="7"/>
      <c r="H1222" s="7"/>
      <c r="I1222" s="7"/>
    </row>
    <row r="1223" spans="1:9">
      <c r="A1223" s="4"/>
      <c r="B1223" s="7"/>
      <c r="C1223" s="7"/>
      <c r="D1223" s="7"/>
      <c r="E1223" s="7"/>
      <c r="F1223" s="7"/>
      <c r="G1223" s="7"/>
      <c r="H1223" s="7"/>
      <c r="I1223" s="7"/>
    </row>
    <row r="1224" spans="1:9">
      <c r="A1224" s="4"/>
      <c r="B1224" s="7"/>
      <c r="C1224" s="7"/>
      <c r="D1224" s="7"/>
      <c r="E1224" s="7"/>
      <c r="F1224" s="7"/>
      <c r="G1224" s="7"/>
      <c r="H1224" s="7"/>
      <c r="I1224" s="7"/>
    </row>
    <row r="1225" spans="1:9">
      <c r="A1225" s="4"/>
      <c r="B1225" s="7"/>
      <c r="C1225" s="7"/>
      <c r="D1225" s="7"/>
      <c r="E1225" s="7"/>
      <c r="F1225" s="7"/>
      <c r="G1225" s="7"/>
      <c r="H1225" s="7"/>
      <c r="I1225" s="7"/>
    </row>
    <row r="1226" spans="1:9">
      <c r="A1226" s="4"/>
      <c r="B1226" s="7"/>
      <c r="C1226" s="7"/>
      <c r="D1226" s="7"/>
      <c r="E1226" s="7"/>
      <c r="F1226" s="7"/>
      <c r="G1226" s="7"/>
      <c r="H1226" s="7"/>
      <c r="I1226" s="7"/>
    </row>
    <row r="1227" spans="1:9">
      <c r="A1227" s="4"/>
      <c r="B1227" s="7"/>
      <c r="C1227" s="7"/>
      <c r="D1227" s="7"/>
      <c r="E1227" s="7"/>
      <c r="F1227" s="7"/>
      <c r="G1227" s="7"/>
      <c r="H1227" s="7"/>
      <c r="I1227" s="7"/>
    </row>
    <row r="1228" spans="1:9">
      <c r="A1228" s="4"/>
      <c r="B1228" s="7"/>
      <c r="C1228" s="7"/>
      <c r="D1228" s="7"/>
      <c r="E1228" s="7"/>
      <c r="F1228" s="7"/>
      <c r="G1228" s="7"/>
      <c r="H1228" s="7"/>
      <c r="I1228" s="7"/>
    </row>
    <row r="1229" spans="1:9">
      <c r="A1229" s="4"/>
      <c r="B1229" s="7"/>
      <c r="C1229" s="7"/>
      <c r="D1229" s="7"/>
      <c r="E1229" s="7"/>
      <c r="F1229" s="7"/>
      <c r="G1229" s="7"/>
      <c r="H1229" s="7"/>
      <c r="I1229" s="7"/>
    </row>
    <row r="1230" spans="1:9">
      <c r="A1230" s="4"/>
      <c r="B1230" s="7"/>
      <c r="C1230" s="7"/>
      <c r="D1230" s="7"/>
      <c r="E1230" s="7"/>
      <c r="F1230" s="7"/>
      <c r="G1230" s="7"/>
      <c r="H1230" s="7"/>
      <c r="I1230" s="7"/>
    </row>
    <row r="1231" spans="1:9">
      <c r="A1231" s="4"/>
      <c r="B1231" s="7"/>
      <c r="C1231" s="7"/>
      <c r="D1231" s="7"/>
      <c r="E1231" s="7"/>
      <c r="F1231" s="7"/>
      <c r="G1231" s="7"/>
      <c r="H1231" s="7"/>
      <c r="I1231" s="7"/>
    </row>
    <row r="1232" spans="1:9">
      <c r="A1232" s="4"/>
      <c r="B1232" s="7"/>
      <c r="C1232" s="7"/>
      <c r="D1232" s="7"/>
      <c r="E1232" s="7"/>
      <c r="F1232" s="7"/>
      <c r="G1232" s="7"/>
      <c r="H1232" s="7"/>
      <c r="I1232" s="7"/>
    </row>
    <row r="1233" spans="1:9">
      <c r="A1233" s="4"/>
      <c r="B1233" s="7"/>
      <c r="C1233" s="7"/>
      <c r="D1233" s="7"/>
      <c r="E1233" s="7"/>
      <c r="F1233" s="7"/>
      <c r="G1233" s="7"/>
      <c r="H1233" s="7"/>
      <c r="I1233" s="7"/>
    </row>
    <row r="1234" spans="1:9">
      <c r="A1234" s="4"/>
      <c r="B1234" s="7"/>
      <c r="C1234" s="7"/>
      <c r="D1234" s="7"/>
      <c r="E1234" s="7"/>
      <c r="F1234" s="7"/>
      <c r="G1234" s="7"/>
      <c r="H1234" s="7"/>
      <c r="I1234" s="7"/>
    </row>
    <row r="1235" spans="1:9">
      <c r="A1235" s="4"/>
      <c r="B1235" s="7"/>
      <c r="C1235" s="7"/>
      <c r="D1235" s="7"/>
      <c r="E1235" s="7"/>
      <c r="F1235" s="7"/>
      <c r="G1235" s="7"/>
      <c r="H1235" s="7"/>
      <c r="I1235" s="7"/>
    </row>
    <row r="1236" spans="1:9">
      <c r="A1236" s="4"/>
      <c r="B1236" s="7"/>
      <c r="C1236" s="7"/>
      <c r="D1236" s="7"/>
      <c r="E1236" s="7"/>
      <c r="F1236" s="7"/>
      <c r="G1236" s="7"/>
      <c r="H1236" s="7"/>
      <c r="I1236" s="7"/>
    </row>
    <row r="1237" spans="1:9">
      <c r="A1237" s="4"/>
      <c r="B1237" s="7"/>
      <c r="C1237" s="7"/>
      <c r="D1237" s="7"/>
      <c r="E1237" s="7"/>
      <c r="F1237" s="7"/>
      <c r="G1237" s="7"/>
      <c r="H1237" s="7"/>
      <c r="I1237" s="7"/>
    </row>
    <row r="1238" spans="1:9">
      <c r="A1238" s="4"/>
      <c r="B1238" s="7"/>
      <c r="C1238" s="7"/>
      <c r="D1238" s="7"/>
      <c r="E1238" s="7"/>
      <c r="F1238" s="7"/>
      <c r="G1238" s="7"/>
      <c r="H1238" s="7"/>
      <c r="I1238" s="7"/>
    </row>
    <row r="1239" spans="1:9">
      <c r="A1239" s="4"/>
      <c r="B1239" s="7"/>
      <c r="C1239" s="7"/>
      <c r="D1239" s="7"/>
      <c r="E1239" s="7"/>
      <c r="F1239" s="7"/>
      <c r="G1239" s="7"/>
      <c r="H1239" s="7"/>
      <c r="I1239" s="7"/>
    </row>
    <row r="1240" spans="1:9">
      <c r="A1240" s="4"/>
      <c r="B1240" s="7"/>
      <c r="C1240" s="7"/>
      <c r="D1240" s="7"/>
      <c r="E1240" s="7"/>
      <c r="F1240" s="7"/>
      <c r="G1240" s="7"/>
      <c r="H1240" s="7"/>
      <c r="I1240" s="7"/>
    </row>
    <row r="1241" spans="1:9">
      <c r="A1241" s="4"/>
      <c r="B1241" s="7"/>
      <c r="C1241" s="7"/>
      <c r="D1241" s="7"/>
      <c r="E1241" s="7"/>
      <c r="F1241" s="7"/>
      <c r="G1241" s="7"/>
      <c r="H1241" s="7"/>
      <c r="I1241" s="7"/>
    </row>
    <row r="1242" spans="1:9">
      <c r="A1242" s="4"/>
      <c r="B1242" s="7"/>
      <c r="C1242" s="7"/>
      <c r="D1242" s="7"/>
      <c r="E1242" s="7"/>
      <c r="F1242" s="7"/>
      <c r="G1242" s="7"/>
      <c r="H1242" s="7"/>
      <c r="I1242" s="7"/>
    </row>
    <row r="1243" spans="1:9">
      <c r="A1243" s="4"/>
      <c r="B1243" s="7"/>
      <c r="C1243" s="7"/>
      <c r="D1243" s="7"/>
      <c r="E1243" s="7"/>
      <c r="F1243" s="7"/>
      <c r="G1243" s="7"/>
      <c r="H1243" s="7"/>
      <c r="I1243" s="7"/>
    </row>
    <row r="1244" spans="1:9">
      <c r="A1244" s="4"/>
      <c r="B1244" s="7"/>
      <c r="C1244" s="7"/>
      <c r="D1244" s="7"/>
      <c r="E1244" s="7"/>
      <c r="F1244" s="7"/>
      <c r="G1244" s="7"/>
      <c r="H1244" s="7"/>
      <c r="I1244" s="7"/>
    </row>
    <row r="1245" spans="1:9">
      <c r="A1245" s="4"/>
      <c r="B1245" s="7"/>
      <c r="C1245" s="7"/>
      <c r="D1245" s="7"/>
      <c r="E1245" s="7"/>
      <c r="F1245" s="7"/>
      <c r="G1245" s="7"/>
      <c r="H1245" s="7"/>
      <c r="I1245" s="7"/>
    </row>
    <row r="1246" spans="1:9">
      <c r="A1246" s="4"/>
      <c r="B1246" s="7"/>
      <c r="C1246" s="7"/>
      <c r="D1246" s="7"/>
      <c r="E1246" s="7"/>
      <c r="F1246" s="7"/>
      <c r="G1246" s="7"/>
      <c r="H1246" s="7"/>
      <c r="I1246" s="7"/>
    </row>
    <row r="1247" spans="1:9">
      <c r="A1247" s="4"/>
      <c r="B1247" s="7"/>
      <c r="C1247" s="7"/>
      <c r="D1247" s="7"/>
      <c r="E1247" s="7"/>
      <c r="F1247" s="7"/>
      <c r="G1247" s="7"/>
      <c r="H1247" s="7"/>
      <c r="I1247" s="7"/>
    </row>
    <row r="1248" spans="1:9">
      <c r="A1248" s="4"/>
      <c r="B1248" s="7"/>
      <c r="C1248" s="7"/>
      <c r="D1248" s="7"/>
      <c r="E1248" s="7"/>
      <c r="F1248" s="7"/>
      <c r="G1248" s="7"/>
      <c r="H1248" s="7"/>
      <c r="I1248" s="7"/>
    </row>
    <row r="1249" spans="1:9">
      <c r="A1249" s="4"/>
      <c r="B1249" s="7"/>
      <c r="C1249" s="7"/>
      <c r="D1249" s="7"/>
      <c r="E1249" s="7"/>
      <c r="F1249" s="7"/>
      <c r="G1249" s="7"/>
      <c r="H1249" s="7"/>
      <c r="I1249" s="7"/>
    </row>
    <row r="1250" spans="1:9">
      <c r="A1250" s="4"/>
      <c r="B1250" s="7"/>
      <c r="C1250" s="7"/>
      <c r="D1250" s="7"/>
      <c r="E1250" s="7"/>
      <c r="F1250" s="7"/>
      <c r="G1250" s="7"/>
      <c r="H1250" s="7"/>
      <c r="I1250" s="7"/>
    </row>
    <row r="1251" spans="1:9">
      <c r="A1251" s="4"/>
      <c r="B1251" s="7"/>
      <c r="C1251" s="7"/>
      <c r="D1251" s="7"/>
      <c r="E1251" s="7"/>
      <c r="F1251" s="7"/>
      <c r="G1251" s="7"/>
      <c r="H1251" s="7"/>
      <c r="I1251" s="7"/>
    </row>
    <row r="1252" spans="1:9">
      <c r="A1252" s="4"/>
      <c r="B1252" s="7"/>
      <c r="C1252" s="7"/>
      <c r="D1252" s="7"/>
      <c r="E1252" s="7"/>
      <c r="F1252" s="7"/>
      <c r="G1252" s="7"/>
      <c r="H1252" s="7"/>
      <c r="I1252" s="7"/>
    </row>
    <row r="1253" spans="1:9">
      <c r="A1253" s="4"/>
      <c r="B1253" s="7"/>
      <c r="C1253" s="7"/>
      <c r="D1253" s="7"/>
      <c r="E1253" s="7"/>
      <c r="F1253" s="7"/>
      <c r="G1253" s="7"/>
      <c r="H1253" s="7"/>
      <c r="I1253" s="7"/>
    </row>
    <row r="1254" spans="1:9">
      <c r="A1254" s="4"/>
      <c r="B1254" s="7"/>
      <c r="C1254" s="7"/>
      <c r="D1254" s="7"/>
      <c r="E1254" s="7"/>
      <c r="F1254" s="7"/>
      <c r="G1254" s="7"/>
      <c r="H1254" s="7"/>
      <c r="I1254" s="7"/>
    </row>
    <row r="1255" spans="1:9">
      <c r="A1255" s="4"/>
      <c r="B1255" s="7"/>
      <c r="C1255" s="7"/>
      <c r="D1255" s="7"/>
      <c r="E1255" s="7"/>
      <c r="F1255" s="7"/>
      <c r="G1255" s="7"/>
      <c r="H1255" s="7"/>
      <c r="I1255" s="7"/>
    </row>
    <row r="1256" spans="1:9">
      <c r="A1256" s="4"/>
      <c r="B1256" s="7"/>
      <c r="C1256" s="7"/>
      <c r="D1256" s="7"/>
      <c r="E1256" s="7"/>
      <c r="F1256" s="7"/>
      <c r="G1256" s="7"/>
      <c r="H1256" s="7"/>
      <c r="I1256" s="7"/>
    </row>
    <row r="1257" spans="1:9">
      <c r="A1257" s="4"/>
      <c r="B1257" s="7"/>
      <c r="C1257" s="7"/>
      <c r="D1257" s="7"/>
      <c r="E1257" s="7"/>
      <c r="F1257" s="7"/>
      <c r="G1257" s="7"/>
      <c r="H1257" s="7"/>
      <c r="I1257" s="7"/>
    </row>
    <row r="1258" spans="1:9">
      <c r="A1258" s="4"/>
      <c r="B1258" s="7"/>
      <c r="C1258" s="7"/>
      <c r="D1258" s="7"/>
      <c r="E1258" s="7"/>
      <c r="F1258" s="7"/>
      <c r="G1258" s="7"/>
      <c r="H1258" s="7"/>
      <c r="I1258" s="7"/>
    </row>
    <row r="1259" spans="1:9">
      <c r="A1259" s="4"/>
      <c r="B1259" s="7"/>
      <c r="C1259" s="7"/>
      <c r="D1259" s="7"/>
      <c r="E1259" s="7"/>
      <c r="F1259" s="7"/>
      <c r="G1259" s="7"/>
      <c r="H1259" s="7"/>
      <c r="I1259" s="7"/>
    </row>
    <row r="1260" spans="1:9">
      <c r="A1260" s="4"/>
      <c r="B1260" s="7"/>
      <c r="C1260" s="7"/>
      <c r="D1260" s="7"/>
      <c r="E1260" s="7"/>
      <c r="F1260" s="7"/>
      <c r="G1260" s="7"/>
      <c r="H1260" s="7"/>
      <c r="I1260" s="7"/>
    </row>
    <row r="1261" spans="1:9">
      <c r="A1261" s="4"/>
      <c r="B1261" s="7"/>
      <c r="C1261" s="7"/>
      <c r="D1261" s="7"/>
      <c r="E1261" s="7"/>
      <c r="F1261" s="7"/>
      <c r="G1261" s="7"/>
      <c r="H1261" s="7"/>
      <c r="I1261" s="7"/>
    </row>
    <row r="1262" spans="1:9">
      <c r="A1262" s="4"/>
      <c r="B1262" s="7"/>
      <c r="C1262" s="7"/>
      <c r="D1262" s="7"/>
      <c r="E1262" s="7"/>
      <c r="F1262" s="7"/>
      <c r="G1262" s="7"/>
      <c r="H1262" s="7"/>
      <c r="I1262" s="7"/>
    </row>
    <row r="1263" spans="1:9">
      <c r="A1263" s="4"/>
      <c r="B1263" s="7"/>
      <c r="C1263" s="7"/>
      <c r="D1263" s="7"/>
      <c r="E1263" s="7"/>
      <c r="F1263" s="7"/>
      <c r="G1263" s="7"/>
      <c r="H1263" s="7"/>
      <c r="I1263" s="7"/>
    </row>
    <row r="1264" spans="1:9">
      <c r="A1264" s="4"/>
      <c r="B1264" s="7"/>
      <c r="C1264" s="7"/>
      <c r="D1264" s="7"/>
      <c r="E1264" s="7"/>
      <c r="F1264" s="7"/>
      <c r="G1264" s="7"/>
      <c r="H1264" s="7"/>
      <c r="I1264" s="7"/>
    </row>
    <row r="1265" spans="1:9">
      <c r="A1265" s="4"/>
      <c r="B1265" s="7"/>
      <c r="C1265" s="7"/>
      <c r="D1265" s="7"/>
      <c r="E1265" s="7"/>
      <c r="F1265" s="7"/>
      <c r="G1265" s="7"/>
      <c r="H1265" s="7"/>
      <c r="I1265" s="7"/>
    </row>
    <row r="1266" spans="1:9">
      <c r="A1266" s="4"/>
      <c r="B1266" s="7"/>
      <c r="C1266" s="7"/>
      <c r="D1266" s="7"/>
      <c r="E1266" s="7"/>
      <c r="F1266" s="7"/>
      <c r="G1266" s="7"/>
      <c r="H1266" s="7"/>
      <c r="I1266" s="7"/>
    </row>
    <row r="1267" spans="1:9">
      <c r="A1267" s="4"/>
      <c r="B1267" s="7"/>
      <c r="C1267" s="7"/>
      <c r="D1267" s="7"/>
      <c r="E1267" s="7"/>
      <c r="F1267" s="7"/>
      <c r="G1267" s="7"/>
      <c r="H1267" s="7"/>
      <c r="I1267" s="7"/>
    </row>
    <row r="1268" spans="1:9">
      <c r="A1268" s="4"/>
      <c r="B1268" s="7"/>
      <c r="C1268" s="7"/>
      <c r="D1268" s="7"/>
      <c r="E1268" s="7"/>
      <c r="F1268" s="7"/>
      <c r="G1268" s="7"/>
      <c r="H1268" s="7"/>
      <c r="I1268" s="7"/>
    </row>
    <row r="1269" spans="1:9">
      <c r="A1269" s="4"/>
      <c r="B1269" s="7"/>
      <c r="C1269" s="7"/>
      <c r="D1269" s="7"/>
      <c r="E1269" s="7"/>
      <c r="F1269" s="7"/>
      <c r="G1269" s="7"/>
      <c r="H1269" s="7"/>
      <c r="I1269" s="7"/>
    </row>
    <row r="1270" spans="1:9">
      <c r="A1270" s="4"/>
      <c r="B1270" s="7"/>
      <c r="C1270" s="7"/>
      <c r="D1270" s="7"/>
      <c r="E1270" s="7"/>
      <c r="F1270" s="7"/>
      <c r="G1270" s="7"/>
      <c r="H1270" s="7"/>
      <c r="I1270" s="7"/>
    </row>
    <row r="1271" spans="1:9">
      <c r="A1271" s="4"/>
      <c r="B1271" s="7"/>
      <c r="C1271" s="7"/>
      <c r="D1271" s="7"/>
      <c r="E1271" s="7"/>
      <c r="F1271" s="7"/>
      <c r="G1271" s="7"/>
      <c r="H1271" s="7"/>
      <c r="I1271" s="7"/>
    </row>
    <row r="1272" spans="1:9">
      <c r="A1272" s="4"/>
      <c r="B1272" s="7"/>
      <c r="C1272" s="7"/>
      <c r="D1272" s="7"/>
      <c r="E1272" s="7"/>
      <c r="F1272" s="7"/>
      <c r="G1272" s="7"/>
      <c r="H1272" s="7"/>
      <c r="I1272" s="7"/>
    </row>
    <row r="1273" spans="1:9">
      <c r="A1273" s="4"/>
      <c r="B1273" s="7"/>
      <c r="C1273" s="7"/>
      <c r="D1273" s="7"/>
      <c r="E1273" s="7"/>
      <c r="F1273" s="7"/>
      <c r="G1273" s="7"/>
      <c r="H1273" s="7"/>
      <c r="I1273" s="7"/>
    </row>
    <row r="1274" spans="1:9">
      <c r="A1274" s="4"/>
      <c r="B1274" s="7"/>
      <c r="C1274" s="7"/>
      <c r="D1274" s="7"/>
      <c r="E1274" s="7"/>
      <c r="F1274" s="7"/>
      <c r="G1274" s="7"/>
      <c r="H1274" s="7"/>
      <c r="I1274" s="7"/>
    </row>
    <row r="1275" spans="1:9">
      <c r="A1275" s="4"/>
      <c r="B1275" s="7"/>
      <c r="C1275" s="7"/>
      <c r="D1275" s="7"/>
      <c r="E1275" s="7"/>
      <c r="F1275" s="7"/>
      <c r="G1275" s="7"/>
      <c r="H1275" s="7"/>
      <c r="I1275" s="7"/>
    </row>
    <row r="1276" spans="1:9">
      <c r="A1276" s="4"/>
      <c r="B1276" s="7"/>
      <c r="C1276" s="7"/>
      <c r="D1276" s="7"/>
      <c r="E1276" s="7"/>
      <c r="F1276" s="7"/>
      <c r="G1276" s="7"/>
      <c r="H1276" s="7"/>
      <c r="I1276" s="7"/>
    </row>
    <row r="1277" spans="1:9">
      <c r="A1277" s="4"/>
      <c r="B1277" s="7"/>
      <c r="C1277" s="7"/>
      <c r="D1277" s="7"/>
      <c r="E1277" s="7"/>
      <c r="F1277" s="7"/>
      <c r="G1277" s="7"/>
      <c r="H1277" s="7"/>
      <c r="I1277" s="7"/>
    </row>
    <row r="1278" spans="1:9">
      <c r="A1278" s="4"/>
      <c r="B1278" s="7"/>
      <c r="C1278" s="7"/>
      <c r="D1278" s="7"/>
      <c r="E1278" s="7"/>
      <c r="F1278" s="7"/>
      <c r="G1278" s="7"/>
      <c r="H1278" s="7"/>
      <c r="I1278" s="7"/>
    </row>
    <row r="1279" spans="1:9">
      <c r="A1279" s="4"/>
      <c r="B1279" s="7"/>
      <c r="C1279" s="7"/>
      <c r="D1279" s="7"/>
      <c r="E1279" s="7"/>
      <c r="F1279" s="7"/>
      <c r="G1279" s="7"/>
      <c r="H1279" s="7"/>
      <c r="I1279" s="7"/>
    </row>
    <row r="1280" spans="1:9">
      <c r="A1280" s="4"/>
      <c r="B1280" s="7"/>
      <c r="C1280" s="7"/>
      <c r="D1280" s="7"/>
      <c r="E1280" s="7"/>
      <c r="F1280" s="7"/>
      <c r="G1280" s="7"/>
      <c r="H1280" s="7"/>
      <c r="I1280" s="7"/>
    </row>
    <row r="1281" spans="1:9">
      <c r="A1281" s="4"/>
      <c r="B1281" s="7"/>
      <c r="C1281" s="7"/>
      <c r="D1281" s="7"/>
      <c r="E1281" s="7"/>
      <c r="F1281" s="7"/>
      <c r="G1281" s="7"/>
      <c r="H1281" s="7"/>
      <c r="I1281" s="7"/>
    </row>
    <row r="1282" spans="1:9">
      <c r="A1282" s="4"/>
      <c r="B1282" s="7"/>
      <c r="C1282" s="7"/>
      <c r="D1282" s="7"/>
      <c r="E1282" s="7"/>
      <c r="F1282" s="7"/>
      <c r="G1282" s="7"/>
      <c r="H1282" s="7"/>
      <c r="I1282" s="7"/>
    </row>
    <row r="1283" spans="1:9">
      <c r="A1283" s="4"/>
      <c r="B1283" s="7"/>
      <c r="C1283" s="7"/>
      <c r="D1283" s="7"/>
      <c r="E1283" s="7"/>
      <c r="F1283" s="7"/>
      <c r="G1283" s="7"/>
      <c r="H1283" s="7"/>
      <c r="I1283" s="7"/>
    </row>
    <row r="1284" spans="1:9">
      <c r="A1284" s="4"/>
      <c r="B1284" s="7"/>
      <c r="C1284" s="7"/>
      <c r="D1284" s="7"/>
      <c r="E1284" s="7"/>
      <c r="F1284" s="7"/>
      <c r="G1284" s="7"/>
      <c r="H1284" s="7"/>
      <c r="I1284" s="7"/>
    </row>
    <row r="1285" spans="1:9">
      <c r="A1285" s="4"/>
      <c r="B1285" s="7"/>
      <c r="C1285" s="7"/>
      <c r="D1285" s="7"/>
      <c r="E1285" s="7"/>
      <c r="F1285" s="7"/>
      <c r="G1285" s="7"/>
      <c r="H1285" s="7"/>
      <c r="I1285" s="7"/>
    </row>
    <row r="1286" spans="1:9">
      <c r="A1286" s="4"/>
      <c r="B1286" s="7"/>
      <c r="C1286" s="7"/>
      <c r="D1286" s="7"/>
      <c r="E1286" s="7"/>
      <c r="F1286" s="7"/>
      <c r="G1286" s="7"/>
      <c r="H1286" s="7"/>
      <c r="I1286" s="7"/>
    </row>
    <row r="1287" spans="1:9">
      <c r="A1287" s="4"/>
      <c r="B1287" s="7"/>
      <c r="C1287" s="7"/>
      <c r="D1287" s="7"/>
      <c r="E1287" s="7"/>
      <c r="F1287" s="7"/>
      <c r="G1287" s="7"/>
      <c r="H1287" s="7"/>
      <c r="I1287" s="7"/>
    </row>
    <row r="1288" spans="1:9">
      <c r="A1288" s="4"/>
      <c r="B1288" s="7"/>
      <c r="C1288" s="7"/>
      <c r="D1288" s="7"/>
      <c r="E1288" s="7"/>
      <c r="F1288" s="7"/>
      <c r="G1288" s="7"/>
      <c r="H1288" s="7"/>
      <c r="I1288" s="7"/>
    </row>
    <row r="1289" spans="1:9" ht="18" customHeight="1">
      <c r="A1289" s="4"/>
      <c r="B1289" s="8"/>
      <c r="C1289" s="8"/>
      <c r="D1289" s="8"/>
      <c r="E1289" s="8"/>
      <c r="F1289" s="8"/>
      <c r="G1289" s="8"/>
      <c r="H1289" s="8"/>
      <c r="I1289" s="8"/>
    </row>
    <row r="1291" spans="1:9">
      <c r="A1291" s="3" t="s">
        <v>649</v>
      </c>
    </row>
    <row r="1292" spans="1:9">
      <c r="A1292" s="3" t="s">
        <v>650</v>
      </c>
    </row>
    <row r="1293" spans="1:9">
      <c r="A1293" s="3" t="s">
        <v>651</v>
      </c>
    </row>
    <row r="1294" spans="1:9">
      <c r="A1294" s="3" t="s">
        <v>652</v>
      </c>
    </row>
  </sheetData>
  <mergeCells count="8">
    <mergeCell ref="B7:C7"/>
    <mergeCell ref="D7:E7"/>
    <mergeCell ref="F7:G7"/>
    <mergeCell ref="H7:I7"/>
    <mergeCell ref="B655:C655"/>
    <mergeCell ref="D655:E655"/>
    <mergeCell ref="F655:G655"/>
    <mergeCell ref="H655:I65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01EB-A7EC-484D-8A27-3204BBB8D8AF}">
  <sheetPr codeName="Sheet18"/>
  <dimension ref="A1:I646"/>
  <sheetViews>
    <sheetView workbookViewId="0">
      <selection activeCell="I6" sqref="I6"/>
    </sheetView>
  </sheetViews>
  <sheetFormatPr defaultRowHeight="14.5"/>
  <cols>
    <col min="1" max="1" width="17" style="2" customWidth="1" collapsed="1"/>
    <col min="2" max="9" width="14" style="2" customWidth="1" collapsed="1"/>
    <col min="10" max="16384" width="8.7265625" style="2"/>
  </cols>
  <sheetData>
    <row r="1" spans="1:9" ht="15.5">
      <c r="A1" s="1" t="s">
        <v>0</v>
      </c>
    </row>
    <row r="2" spans="1:9">
      <c r="A2" s="3" t="s">
        <v>1</v>
      </c>
    </row>
    <row r="4" spans="1:9">
      <c r="A4" s="4" t="s">
        <v>2</v>
      </c>
      <c r="B4" s="4" t="s">
        <v>655</v>
      </c>
    </row>
    <row r="5" spans="1:9">
      <c r="A5" s="4" t="s">
        <v>4</v>
      </c>
      <c r="B5" s="4" t="s">
        <v>5</v>
      </c>
    </row>
    <row r="7" spans="1:9" ht="65" customHeight="1">
      <c r="A7" s="5" t="s">
        <v>6</v>
      </c>
      <c r="B7" s="226" t="s">
        <v>7</v>
      </c>
      <c r="C7" s="227"/>
      <c r="D7" s="226" t="s">
        <v>8</v>
      </c>
      <c r="E7" s="227"/>
      <c r="F7" s="226" t="s">
        <v>9</v>
      </c>
      <c r="G7" s="227"/>
      <c r="H7" s="226" t="s">
        <v>10</v>
      </c>
      <c r="I7" s="227"/>
    </row>
    <row r="8" spans="1:9" ht="26" customHeight="1">
      <c r="B8" s="6" t="s">
        <v>11</v>
      </c>
      <c r="C8" s="6" t="s">
        <v>12</v>
      </c>
      <c r="D8" s="6" t="s">
        <v>11</v>
      </c>
      <c r="E8" s="6" t="s">
        <v>12</v>
      </c>
      <c r="F8" s="6" t="s">
        <v>11</v>
      </c>
      <c r="G8" s="6" t="s">
        <v>12</v>
      </c>
      <c r="H8" s="6" t="s">
        <v>11</v>
      </c>
      <c r="I8" s="6" t="s">
        <v>12</v>
      </c>
    </row>
    <row r="9" spans="1:9">
      <c r="A9" s="4" t="s">
        <v>13</v>
      </c>
      <c r="B9" s="7">
        <v>45600</v>
      </c>
      <c r="C9" s="7">
        <v>6600</v>
      </c>
      <c r="D9" s="7">
        <v>35200</v>
      </c>
      <c r="E9" s="7">
        <v>5800</v>
      </c>
      <c r="F9" s="7">
        <v>3400</v>
      </c>
      <c r="G9" s="7" t="s">
        <v>14</v>
      </c>
      <c r="H9" s="7">
        <v>1800</v>
      </c>
      <c r="I9" s="7" t="s">
        <v>14</v>
      </c>
    </row>
    <row r="10" spans="1:9">
      <c r="A10" s="4" t="s">
        <v>15</v>
      </c>
      <c r="B10" s="7">
        <v>50700</v>
      </c>
      <c r="C10" s="7">
        <v>7600</v>
      </c>
      <c r="D10" s="7">
        <v>37800</v>
      </c>
      <c r="E10" s="7">
        <v>6500</v>
      </c>
      <c r="F10" s="7">
        <v>1200</v>
      </c>
      <c r="G10" s="7" t="s">
        <v>14</v>
      </c>
      <c r="H10" s="7">
        <v>5600</v>
      </c>
      <c r="I10" s="7">
        <v>2500</v>
      </c>
    </row>
    <row r="11" spans="1:9">
      <c r="A11" s="4" t="s">
        <v>16</v>
      </c>
      <c r="B11" s="7">
        <v>55300</v>
      </c>
      <c r="C11" s="7">
        <v>6100</v>
      </c>
      <c r="D11" s="7">
        <v>46400</v>
      </c>
      <c r="E11" s="7">
        <v>5600</v>
      </c>
      <c r="F11" s="7">
        <v>3200</v>
      </c>
      <c r="G11" s="7">
        <v>1500</v>
      </c>
      <c r="H11" s="7">
        <v>2700</v>
      </c>
      <c r="I11" s="7">
        <v>1400</v>
      </c>
    </row>
    <row r="12" spans="1:9">
      <c r="A12" s="4" t="s">
        <v>17</v>
      </c>
      <c r="B12" s="7">
        <v>48500</v>
      </c>
      <c r="C12" s="7">
        <v>6800</v>
      </c>
      <c r="D12" s="7">
        <v>37400</v>
      </c>
      <c r="E12" s="7">
        <v>6000</v>
      </c>
      <c r="F12" s="7">
        <v>2600</v>
      </c>
      <c r="G12" s="7">
        <v>1600</v>
      </c>
      <c r="H12" s="7">
        <v>3500</v>
      </c>
      <c r="I12" s="7">
        <v>1800</v>
      </c>
    </row>
    <row r="13" spans="1:9">
      <c r="A13" s="4" t="s">
        <v>18</v>
      </c>
      <c r="B13" s="7">
        <v>64000</v>
      </c>
      <c r="C13" s="7">
        <v>9800</v>
      </c>
      <c r="D13" s="7">
        <v>50500</v>
      </c>
      <c r="E13" s="7">
        <v>8700</v>
      </c>
      <c r="F13" s="7">
        <v>2300</v>
      </c>
      <c r="G13" s="7" t="s">
        <v>14</v>
      </c>
      <c r="H13" s="7">
        <v>2400</v>
      </c>
      <c r="I13" s="7" t="s">
        <v>14</v>
      </c>
    </row>
    <row r="14" spans="1:9">
      <c r="A14" s="4" t="s">
        <v>19</v>
      </c>
      <c r="B14" s="7">
        <v>55600</v>
      </c>
      <c r="C14" s="7">
        <v>4200</v>
      </c>
      <c r="D14" s="7">
        <v>43800</v>
      </c>
      <c r="E14" s="7">
        <v>3700</v>
      </c>
      <c r="F14" s="7">
        <v>2800</v>
      </c>
      <c r="G14" s="7">
        <v>900</v>
      </c>
      <c r="H14" s="7">
        <v>3800</v>
      </c>
      <c r="I14" s="7">
        <v>1100</v>
      </c>
    </row>
    <row r="15" spans="1:9">
      <c r="A15" s="4" t="s">
        <v>20</v>
      </c>
      <c r="B15" s="7">
        <v>56200</v>
      </c>
      <c r="C15" s="7">
        <v>9900</v>
      </c>
      <c r="D15" s="7">
        <v>44800</v>
      </c>
      <c r="E15" s="7">
        <v>8900</v>
      </c>
      <c r="F15" s="7">
        <v>2100</v>
      </c>
      <c r="G15" s="7" t="s">
        <v>14</v>
      </c>
      <c r="H15" s="7">
        <v>3500</v>
      </c>
      <c r="I15" s="7" t="s">
        <v>14</v>
      </c>
    </row>
    <row r="16" spans="1:9">
      <c r="A16" s="4" t="s">
        <v>21</v>
      </c>
      <c r="B16" s="7">
        <v>62700</v>
      </c>
      <c r="C16" s="7">
        <v>7100</v>
      </c>
      <c r="D16" s="7">
        <v>49300</v>
      </c>
      <c r="E16" s="7">
        <v>6300</v>
      </c>
      <c r="F16" s="7">
        <v>3400</v>
      </c>
      <c r="G16" s="7">
        <v>1700</v>
      </c>
      <c r="H16" s="7">
        <v>2800</v>
      </c>
      <c r="I16" s="7">
        <v>1500</v>
      </c>
    </row>
    <row r="17" spans="1:9">
      <c r="A17" s="4" t="s">
        <v>22</v>
      </c>
      <c r="B17" s="7">
        <v>56200</v>
      </c>
      <c r="C17" s="7">
        <v>3900</v>
      </c>
      <c r="D17" s="7">
        <v>41600</v>
      </c>
      <c r="E17" s="7">
        <v>3300</v>
      </c>
      <c r="F17" s="7">
        <v>3300</v>
      </c>
      <c r="G17" s="7">
        <v>900</v>
      </c>
      <c r="H17" s="7">
        <v>4700</v>
      </c>
      <c r="I17" s="7">
        <v>1100</v>
      </c>
    </row>
    <row r="18" spans="1:9">
      <c r="A18" s="4" t="s">
        <v>23</v>
      </c>
      <c r="B18" s="7">
        <v>43200</v>
      </c>
      <c r="C18" s="7">
        <v>6600</v>
      </c>
      <c r="D18" s="7">
        <v>35000</v>
      </c>
      <c r="E18" s="7">
        <v>5900</v>
      </c>
      <c r="F18" s="7" t="s">
        <v>56</v>
      </c>
      <c r="G18" s="7" t="s">
        <v>56</v>
      </c>
      <c r="H18" s="7" t="s">
        <v>56</v>
      </c>
      <c r="I18" s="7" t="s">
        <v>56</v>
      </c>
    </row>
    <row r="19" spans="1:9">
      <c r="A19" s="4" t="s">
        <v>24</v>
      </c>
      <c r="B19" s="7">
        <v>48200</v>
      </c>
      <c r="C19" s="7">
        <v>6000</v>
      </c>
      <c r="D19" s="7">
        <v>36900</v>
      </c>
      <c r="E19" s="7">
        <v>5200</v>
      </c>
      <c r="F19" s="7">
        <v>2200</v>
      </c>
      <c r="G19" s="7" t="s">
        <v>14</v>
      </c>
      <c r="H19" s="7">
        <v>3100</v>
      </c>
      <c r="I19" s="7">
        <v>1500</v>
      </c>
    </row>
    <row r="20" spans="1:9">
      <c r="A20" s="4" t="s">
        <v>25</v>
      </c>
      <c r="B20" s="7">
        <v>51300</v>
      </c>
      <c r="C20" s="7">
        <v>5000</v>
      </c>
      <c r="D20" s="7">
        <v>37500</v>
      </c>
      <c r="E20" s="7">
        <v>4300</v>
      </c>
      <c r="F20" s="7">
        <v>2400</v>
      </c>
      <c r="G20" s="7">
        <v>1100</v>
      </c>
      <c r="H20" s="7">
        <v>2900</v>
      </c>
      <c r="I20" s="7">
        <v>1200</v>
      </c>
    </row>
    <row r="21" spans="1:9">
      <c r="A21" s="4" t="s">
        <v>26</v>
      </c>
      <c r="B21" s="7">
        <v>60300</v>
      </c>
      <c r="C21" s="7">
        <v>4900</v>
      </c>
      <c r="D21" s="7">
        <v>40900</v>
      </c>
      <c r="E21" s="7">
        <v>4000</v>
      </c>
      <c r="F21" s="7">
        <v>3000</v>
      </c>
      <c r="G21" s="7">
        <v>1100</v>
      </c>
      <c r="H21" s="7">
        <v>3600</v>
      </c>
      <c r="I21" s="7">
        <v>1200</v>
      </c>
    </row>
    <row r="22" spans="1:9">
      <c r="A22" s="4" t="s">
        <v>27</v>
      </c>
      <c r="B22" s="7">
        <v>57700</v>
      </c>
      <c r="C22" s="7">
        <v>4700</v>
      </c>
      <c r="D22" s="7">
        <v>42400</v>
      </c>
      <c r="E22" s="7">
        <v>4000</v>
      </c>
      <c r="F22" s="7">
        <v>3400</v>
      </c>
      <c r="G22" s="7">
        <v>1100</v>
      </c>
      <c r="H22" s="7">
        <v>3200</v>
      </c>
      <c r="I22" s="7">
        <v>1100</v>
      </c>
    </row>
    <row r="23" spans="1:9">
      <c r="A23" s="4" t="s">
        <v>28</v>
      </c>
      <c r="B23" s="7">
        <v>62600</v>
      </c>
      <c r="C23" s="7">
        <v>8300</v>
      </c>
      <c r="D23" s="7">
        <v>42900</v>
      </c>
      <c r="E23" s="7">
        <v>6800</v>
      </c>
      <c r="F23" s="7">
        <v>4200</v>
      </c>
      <c r="G23" s="7">
        <v>2100</v>
      </c>
      <c r="H23" s="7">
        <v>6300</v>
      </c>
      <c r="I23" s="7">
        <v>2600</v>
      </c>
    </row>
    <row r="24" spans="1:9">
      <c r="A24" s="4" t="s">
        <v>29</v>
      </c>
      <c r="B24" s="7">
        <v>61400</v>
      </c>
      <c r="C24" s="7">
        <v>8400</v>
      </c>
      <c r="D24" s="7">
        <v>43700</v>
      </c>
      <c r="E24" s="7">
        <v>7100</v>
      </c>
      <c r="F24" s="7">
        <v>3000</v>
      </c>
      <c r="G24" s="7" t="s">
        <v>14</v>
      </c>
      <c r="H24" s="7">
        <v>2200</v>
      </c>
      <c r="I24" s="7" t="s">
        <v>14</v>
      </c>
    </row>
    <row r="25" spans="1:9">
      <c r="A25" s="4" t="s">
        <v>30</v>
      </c>
      <c r="B25" s="7">
        <v>75900</v>
      </c>
      <c r="C25" s="7">
        <v>8700</v>
      </c>
      <c r="D25" s="7">
        <v>59000</v>
      </c>
      <c r="E25" s="7">
        <v>7700</v>
      </c>
      <c r="F25" s="7">
        <v>2000</v>
      </c>
      <c r="G25" s="7" t="s">
        <v>14</v>
      </c>
      <c r="H25" s="7">
        <v>3400</v>
      </c>
      <c r="I25" s="7" t="s">
        <v>14</v>
      </c>
    </row>
    <row r="26" spans="1:9">
      <c r="A26" s="4" t="s">
        <v>31</v>
      </c>
      <c r="B26" s="7">
        <v>57000</v>
      </c>
      <c r="C26" s="7">
        <v>8300</v>
      </c>
      <c r="D26" s="7">
        <v>44900</v>
      </c>
      <c r="E26" s="7">
        <v>7400</v>
      </c>
      <c r="F26" s="7">
        <v>3400</v>
      </c>
      <c r="G26" s="7">
        <v>2000</v>
      </c>
      <c r="H26" s="7">
        <v>3000</v>
      </c>
      <c r="I26" s="7" t="s">
        <v>14</v>
      </c>
    </row>
    <row r="27" spans="1:9">
      <c r="A27" s="4" t="s">
        <v>32</v>
      </c>
      <c r="B27" s="7">
        <v>54000</v>
      </c>
      <c r="C27" s="7">
        <v>6600</v>
      </c>
      <c r="D27" s="7">
        <v>44700</v>
      </c>
      <c r="E27" s="7">
        <v>6000</v>
      </c>
      <c r="F27" s="7">
        <v>1800</v>
      </c>
      <c r="G27" s="7" t="s">
        <v>14</v>
      </c>
      <c r="H27" s="7">
        <v>2500</v>
      </c>
      <c r="I27" s="7">
        <v>1400</v>
      </c>
    </row>
    <row r="28" spans="1:9">
      <c r="A28" s="4" t="s">
        <v>33</v>
      </c>
      <c r="B28" s="7">
        <v>54500</v>
      </c>
      <c r="C28" s="7">
        <v>8200</v>
      </c>
      <c r="D28" s="7">
        <v>40900</v>
      </c>
      <c r="E28" s="7">
        <v>7100</v>
      </c>
      <c r="F28" s="7">
        <v>3900</v>
      </c>
      <c r="G28" s="7">
        <v>2200</v>
      </c>
      <c r="H28" s="7">
        <v>2500</v>
      </c>
      <c r="I28" s="7" t="s">
        <v>14</v>
      </c>
    </row>
    <row r="29" spans="1:9">
      <c r="A29" s="4" t="s">
        <v>34</v>
      </c>
      <c r="B29" s="7">
        <v>51100</v>
      </c>
      <c r="C29" s="7">
        <v>4600</v>
      </c>
      <c r="D29" s="7">
        <v>36100</v>
      </c>
      <c r="E29" s="7">
        <v>3800</v>
      </c>
      <c r="F29" s="7">
        <v>1500</v>
      </c>
      <c r="G29" s="7">
        <v>800</v>
      </c>
      <c r="H29" s="7">
        <v>3500</v>
      </c>
      <c r="I29" s="7">
        <v>1200</v>
      </c>
    </row>
    <row r="30" spans="1:9">
      <c r="A30" s="4" t="s">
        <v>35</v>
      </c>
      <c r="B30" s="7">
        <v>49500</v>
      </c>
      <c r="C30" s="7">
        <v>6200</v>
      </c>
      <c r="D30" s="7">
        <v>36500</v>
      </c>
      <c r="E30" s="7">
        <v>5300</v>
      </c>
      <c r="F30" s="7">
        <v>3200</v>
      </c>
      <c r="G30" s="7">
        <v>1600</v>
      </c>
      <c r="H30" s="7">
        <v>2900</v>
      </c>
      <c r="I30" s="7">
        <v>1500</v>
      </c>
    </row>
    <row r="31" spans="1:9">
      <c r="A31" s="4" t="s">
        <v>36</v>
      </c>
      <c r="B31" s="7">
        <v>49600</v>
      </c>
      <c r="C31" s="7">
        <v>4900</v>
      </c>
      <c r="D31" s="7">
        <v>36100</v>
      </c>
      <c r="E31" s="7">
        <v>4200</v>
      </c>
      <c r="F31" s="7">
        <v>3800</v>
      </c>
      <c r="G31" s="7">
        <v>1300</v>
      </c>
      <c r="H31" s="7">
        <v>4200</v>
      </c>
      <c r="I31" s="7">
        <v>1400</v>
      </c>
    </row>
    <row r="32" spans="1:9">
      <c r="A32" s="4" t="s">
        <v>37</v>
      </c>
      <c r="B32" s="7">
        <v>50400</v>
      </c>
      <c r="C32" s="7">
        <v>5400</v>
      </c>
      <c r="D32" s="7">
        <v>40000</v>
      </c>
      <c r="E32" s="7">
        <v>4800</v>
      </c>
      <c r="F32" s="7">
        <v>2200</v>
      </c>
      <c r="G32" s="7">
        <v>1100</v>
      </c>
      <c r="H32" s="7">
        <v>3900</v>
      </c>
      <c r="I32" s="7">
        <v>1500</v>
      </c>
    </row>
    <row r="33" spans="1:9">
      <c r="A33" s="4" t="s">
        <v>38</v>
      </c>
      <c r="B33" s="7">
        <v>68800</v>
      </c>
      <c r="C33" s="7">
        <v>6400</v>
      </c>
      <c r="D33" s="7">
        <v>54100</v>
      </c>
      <c r="E33" s="7">
        <v>5600</v>
      </c>
      <c r="F33" s="7">
        <v>2500</v>
      </c>
      <c r="G33" s="7">
        <v>1200</v>
      </c>
      <c r="H33" s="7">
        <v>4600</v>
      </c>
      <c r="I33" s="7">
        <v>1700</v>
      </c>
    </row>
    <row r="34" spans="1:9">
      <c r="A34" s="4" t="s">
        <v>39</v>
      </c>
      <c r="B34" s="7">
        <v>63100</v>
      </c>
      <c r="C34" s="7">
        <v>7100</v>
      </c>
      <c r="D34" s="7">
        <v>52000</v>
      </c>
      <c r="E34" s="7">
        <v>6400</v>
      </c>
      <c r="F34" s="7">
        <v>3400</v>
      </c>
      <c r="G34" s="7">
        <v>1600</v>
      </c>
      <c r="H34" s="7">
        <v>2400</v>
      </c>
      <c r="I34" s="7">
        <v>1400</v>
      </c>
    </row>
    <row r="35" spans="1:9">
      <c r="A35" s="4" t="s">
        <v>40</v>
      </c>
      <c r="B35" s="7">
        <v>72200</v>
      </c>
      <c r="C35" s="7">
        <v>7400</v>
      </c>
      <c r="D35" s="7">
        <v>58300</v>
      </c>
      <c r="E35" s="7">
        <v>6600</v>
      </c>
      <c r="F35" s="7">
        <v>2500</v>
      </c>
      <c r="G35" s="7">
        <v>1400</v>
      </c>
      <c r="H35" s="7">
        <v>2900</v>
      </c>
      <c r="I35" s="7">
        <v>1500</v>
      </c>
    </row>
    <row r="36" spans="1:9">
      <c r="A36" s="4" t="s">
        <v>41</v>
      </c>
      <c r="B36" s="7">
        <v>45100</v>
      </c>
      <c r="C36" s="7">
        <v>6600</v>
      </c>
      <c r="D36" s="7">
        <v>33300</v>
      </c>
      <c r="E36" s="7">
        <v>5700</v>
      </c>
      <c r="F36" s="7">
        <v>2800</v>
      </c>
      <c r="G36" s="7" t="s">
        <v>14</v>
      </c>
      <c r="H36" s="7">
        <v>4500</v>
      </c>
      <c r="I36" s="7">
        <v>2100</v>
      </c>
    </row>
    <row r="37" spans="1:9">
      <c r="A37" s="4" t="s">
        <v>42</v>
      </c>
      <c r="B37" s="7">
        <v>62400</v>
      </c>
      <c r="C37" s="7">
        <v>6900</v>
      </c>
      <c r="D37" s="7">
        <v>43900</v>
      </c>
      <c r="E37" s="7">
        <v>5800</v>
      </c>
      <c r="F37" s="7">
        <v>2300</v>
      </c>
      <c r="G37" s="7">
        <v>1300</v>
      </c>
      <c r="H37" s="7">
        <v>3100</v>
      </c>
      <c r="I37" s="7">
        <v>1500</v>
      </c>
    </row>
    <row r="38" spans="1:9">
      <c r="A38" s="4" t="s">
        <v>43</v>
      </c>
      <c r="B38" s="7">
        <v>59500</v>
      </c>
      <c r="C38" s="7">
        <v>6900</v>
      </c>
      <c r="D38" s="7">
        <v>47900</v>
      </c>
      <c r="E38" s="7">
        <v>6200</v>
      </c>
      <c r="F38" s="7">
        <v>1800</v>
      </c>
      <c r="G38" s="7" t="s">
        <v>14</v>
      </c>
      <c r="H38" s="7">
        <v>2500</v>
      </c>
      <c r="I38" s="7" t="s">
        <v>14</v>
      </c>
    </row>
    <row r="39" spans="1:9">
      <c r="A39" s="4" t="s">
        <v>44</v>
      </c>
      <c r="B39" s="7">
        <v>52200</v>
      </c>
      <c r="C39" s="7">
        <v>6100</v>
      </c>
      <c r="D39" s="7">
        <v>41500</v>
      </c>
      <c r="E39" s="7">
        <v>5400</v>
      </c>
      <c r="F39" s="7">
        <v>2800</v>
      </c>
      <c r="G39" s="7">
        <v>1400</v>
      </c>
      <c r="H39" s="7">
        <v>2600</v>
      </c>
      <c r="I39" s="7">
        <v>1400</v>
      </c>
    </row>
    <row r="40" spans="1:9">
      <c r="A40" s="4" t="s">
        <v>45</v>
      </c>
      <c r="B40" s="7">
        <v>49400</v>
      </c>
      <c r="C40" s="7">
        <v>8600</v>
      </c>
      <c r="D40" s="7">
        <v>36500</v>
      </c>
      <c r="E40" s="7">
        <v>7400</v>
      </c>
      <c r="F40" s="7">
        <v>1400</v>
      </c>
      <c r="G40" s="7" t="s">
        <v>14</v>
      </c>
      <c r="H40" s="7" t="s">
        <v>56</v>
      </c>
      <c r="I40" s="7" t="s">
        <v>56</v>
      </c>
    </row>
    <row r="41" spans="1:9">
      <c r="A41" s="4" t="s">
        <v>46</v>
      </c>
      <c r="B41" s="7">
        <v>46800</v>
      </c>
      <c r="C41" s="7">
        <v>6800</v>
      </c>
      <c r="D41" s="7">
        <v>31700</v>
      </c>
      <c r="E41" s="7">
        <v>5600</v>
      </c>
      <c r="F41" s="7">
        <v>1500</v>
      </c>
      <c r="G41" s="7" t="s">
        <v>14</v>
      </c>
      <c r="H41" s="7">
        <v>4000</v>
      </c>
      <c r="I41" s="7">
        <v>2000</v>
      </c>
    </row>
    <row r="42" spans="1:9">
      <c r="A42" s="4" t="s">
        <v>47</v>
      </c>
      <c r="B42" s="7">
        <v>62300</v>
      </c>
      <c r="C42" s="7">
        <v>5200</v>
      </c>
      <c r="D42" s="7">
        <v>42000</v>
      </c>
      <c r="E42" s="7">
        <v>4300</v>
      </c>
      <c r="F42" s="7">
        <v>3000</v>
      </c>
      <c r="G42" s="7">
        <v>1100</v>
      </c>
      <c r="H42" s="7">
        <v>4300</v>
      </c>
      <c r="I42" s="7">
        <v>1400</v>
      </c>
    </row>
    <row r="43" spans="1:9">
      <c r="A43" s="4" t="s">
        <v>48</v>
      </c>
      <c r="B43" s="7">
        <v>72600</v>
      </c>
      <c r="C43" s="7">
        <v>10500</v>
      </c>
      <c r="D43" s="7">
        <v>50400</v>
      </c>
      <c r="E43" s="7">
        <v>8700</v>
      </c>
      <c r="F43" s="7">
        <v>4900</v>
      </c>
      <c r="G43" s="7">
        <v>2700</v>
      </c>
      <c r="H43" s="7">
        <v>5900</v>
      </c>
      <c r="I43" s="7">
        <v>3000</v>
      </c>
    </row>
    <row r="44" spans="1:9">
      <c r="A44" s="4" t="s">
        <v>49</v>
      </c>
      <c r="B44" s="7">
        <v>48300</v>
      </c>
      <c r="C44" s="7">
        <v>4800</v>
      </c>
      <c r="D44" s="7">
        <v>37500</v>
      </c>
      <c r="E44" s="7">
        <v>4200</v>
      </c>
      <c r="F44" s="7">
        <v>700</v>
      </c>
      <c r="G44" s="7" t="s">
        <v>14</v>
      </c>
      <c r="H44" s="7">
        <v>3900</v>
      </c>
      <c r="I44" s="7">
        <v>1400</v>
      </c>
    </row>
    <row r="45" spans="1:9">
      <c r="A45" s="4" t="s">
        <v>50</v>
      </c>
      <c r="B45" s="7">
        <v>42600</v>
      </c>
      <c r="C45" s="7">
        <v>4100</v>
      </c>
      <c r="D45" s="7">
        <v>33300</v>
      </c>
      <c r="E45" s="7">
        <v>3600</v>
      </c>
      <c r="F45" s="7">
        <v>1700</v>
      </c>
      <c r="G45" s="7">
        <v>800</v>
      </c>
      <c r="H45" s="7">
        <v>2100</v>
      </c>
      <c r="I45" s="7">
        <v>900</v>
      </c>
    </row>
    <row r="46" spans="1:9">
      <c r="A46" s="4" t="s">
        <v>51</v>
      </c>
      <c r="B46" s="7">
        <v>60800</v>
      </c>
      <c r="C46" s="7">
        <v>7600</v>
      </c>
      <c r="D46" s="7">
        <v>43100</v>
      </c>
      <c r="E46" s="7">
        <v>6400</v>
      </c>
      <c r="F46" s="7">
        <v>3000</v>
      </c>
      <c r="G46" s="7" t="s">
        <v>14</v>
      </c>
      <c r="H46" s="7">
        <v>4200</v>
      </c>
      <c r="I46" s="7">
        <v>2000</v>
      </c>
    </row>
    <row r="47" spans="1:9">
      <c r="A47" s="4" t="s">
        <v>52</v>
      </c>
      <c r="B47" s="7">
        <v>58600</v>
      </c>
      <c r="C47" s="7">
        <v>7600</v>
      </c>
      <c r="D47" s="7">
        <v>38800</v>
      </c>
      <c r="E47" s="7">
        <v>6200</v>
      </c>
      <c r="F47" s="7">
        <v>4600</v>
      </c>
      <c r="G47" s="7">
        <v>2100</v>
      </c>
      <c r="H47" s="7">
        <v>2600</v>
      </c>
      <c r="I47" s="7" t="s">
        <v>14</v>
      </c>
    </row>
    <row r="48" spans="1:9">
      <c r="A48" s="4" t="s">
        <v>53</v>
      </c>
      <c r="B48" s="7">
        <v>66100</v>
      </c>
      <c r="C48" s="7">
        <v>7800</v>
      </c>
      <c r="D48" s="7">
        <v>52500</v>
      </c>
      <c r="E48" s="7">
        <v>6900</v>
      </c>
      <c r="F48" s="7">
        <v>2100</v>
      </c>
      <c r="G48" s="7" t="s">
        <v>14</v>
      </c>
      <c r="H48" s="7">
        <v>2300</v>
      </c>
      <c r="I48" s="7" t="s">
        <v>14</v>
      </c>
    </row>
    <row r="49" spans="1:9">
      <c r="A49" s="4" t="s">
        <v>54</v>
      </c>
      <c r="B49" s="7">
        <v>55800</v>
      </c>
      <c r="C49" s="7">
        <v>6800</v>
      </c>
      <c r="D49" s="7">
        <v>42100</v>
      </c>
      <c r="E49" s="7">
        <v>5900</v>
      </c>
      <c r="F49" s="7">
        <v>800</v>
      </c>
      <c r="G49" s="7" t="s">
        <v>14</v>
      </c>
      <c r="H49" s="7">
        <v>3900</v>
      </c>
      <c r="I49" s="7">
        <v>1800</v>
      </c>
    </row>
    <row r="50" spans="1:9">
      <c r="A50" s="4" t="s">
        <v>55</v>
      </c>
      <c r="B50" s="7">
        <v>53400</v>
      </c>
      <c r="C50" s="7">
        <v>10100</v>
      </c>
      <c r="D50" s="7">
        <v>40000</v>
      </c>
      <c r="E50" s="7">
        <v>8700</v>
      </c>
      <c r="F50" s="7">
        <v>1800</v>
      </c>
      <c r="G50" s="7" t="s">
        <v>14</v>
      </c>
      <c r="H50" s="7" t="s">
        <v>56</v>
      </c>
      <c r="I50" s="7" t="s">
        <v>56</v>
      </c>
    </row>
    <row r="51" spans="1:9">
      <c r="A51" s="4" t="s">
        <v>57</v>
      </c>
      <c r="B51" s="7">
        <v>56200</v>
      </c>
      <c r="C51" s="7">
        <v>5600</v>
      </c>
      <c r="D51" s="7">
        <v>42900</v>
      </c>
      <c r="E51" s="7">
        <v>4900</v>
      </c>
      <c r="F51" s="7">
        <v>2300</v>
      </c>
      <c r="G51" s="7">
        <v>1100</v>
      </c>
      <c r="H51" s="7">
        <v>3300</v>
      </c>
      <c r="I51" s="7">
        <v>1400</v>
      </c>
    </row>
    <row r="52" spans="1:9">
      <c r="A52" s="4" t="s">
        <v>58</v>
      </c>
      <c r="B52" s="7">
        <v>59000</v>
      </c>
      <c r="C52" s="7">
        <v>5800</v>
      </c>
      <c r="D52" s="7">
        <v>47400</v>
      </c>
      <c r="E52" s="7">
        <v>5200</v>
      </c>
      <c r="F52" s="7">
        <v>1500</v>
      </c>
      <c r="G52" s="7" t="s">
        <v>14</v>
      </c>
      <c r="H52" s="7">
        <v>1500</v>
      </c>
      <c r="I52" s="7" t="s">
        <v>14</v>
      </c>
    </row>
    <row r="53" spans="1:9">
      <c r="A53" s="4" t="s">
        <v>59</v>
      </c>
      <c r="B53" s="7">
        <v>59200</v>
      </c>
      <c r="C53" s="7">
        <v>9300</v>
      </c>
      <c r="D53" s="7">
        <v>48800</v>
      </c>
      <c r="E53" s="7">
        <v>8400</v>
      </c>
      <c r="F53" s="7">
        <v>2100</v>
      </c>
      <c r="G53" s="7" t="s">
        <v>14</v>
      </c>
      <c r="H53" s="7">
        <v>2600</v>
      </c>
      <c r="I53" s="7" t="s">
        <v>14</v>
      </c>
    </row>
    <row r="54" spans="1:9">
      <c r="A54" s="4" t="s">
        <v>60</v>
      </c>
      <c r="B54" s="7">
        <v>52300</v>
      </c>
      <c r="C54" s="7">
        <v>7300</v>
      </c>
      <c r="D54" s="7">
        <v>40700</v>
      </c>
      <c r="E54" s="7">
        <v>6400</v>
      </c>
      <c r="F54" s="7" t="s">
        <v>56</v>
      </c>
      <c r="G54" s="7" t="s">
        <v>56</v>
      </c>
      <c r="H54" s="7">
        <v>2200</v>
      </c>
      <c r="I54" s="7" t="s">
        <v>14</v>
      </c>
    </row>
    <row r="55" spans="1:9">
      <c r="A55" s="4" t="s">
        <v>61</v>
      </c>
      <c r="B55" s="7">
        <v>60700</v>
      </c>
      <c r="C55" s="7">
        <v>11900</v>
      </c>
      <c r="D55" s="7">
        <v>44600</v>
      </c>
      <c r="E55" s="7">
        <v>10200</v>
      </c>
      <c r="F55" s="7" t="s">
        <v>56</v>
      </c>
      <c r="G55" s="7" t="s">
        <v>56</v>
      </c>
      <c r="H55" s="7">
        <v>5900</v>
      </c>
      <c r="I55" s="7" t="s">
        <v>14</v>
      </c>
    </row>
    <row r="56" spans="1:9">
      <c r="A56" s="4" t="s">
        <v>62</v>
      </c>
      <c r="B56" s="7">
        <v>60100</v>
      </c>
      <c r="C56" s="7">
        <v>11000</v>
      </c>
      <c r="D56" s="7">
        <v>45200</v>
      </c>
      <c r="E56" s="7">
        <v>9500</v>
      </c>
      <c r="F56" s="7" t="s">
        <v>56</v>
      </c>
      <c r="G56" s="7" t="s">
        <v>56</v>
      </c>
      <c r="H56" s="7">
        <v>2800</v>
      </c>
      <c r="I56" s="7" t="s">
        <v>14</v>
      </c>
    </row>
    <row r="57" spans="1:9">
      <c r="A57" s="4" t="s">
        <v>63</v>
      </c>
      <c r="B57" s="7">
        <v>53700</v>
      </c>
      <c r="C57" s="7">
        <v>9200</v>
      </c>
      <c r="D57" s="7">
        <v>41100</v>
      </c>
      <c r="E57" s="7">
        <v>8000</v>
      </c>
      <c r="F57" s="7">
        <v>1800</v>
      </c>
      <c r="G57" s="7" t="s">
        <v>14</v>
      </c>
      <c r="H57" s="7">
        <v>4000</v>
      </c>
      <c r="I57" s="7" t="s">
        <v>14</v>
      </c>
    </row>
    <row r="58" spans="1:9">
      <c r="A58" s="4" t="s">
        <v>64</v>
      </c>
      <c r="B58" s="7">
        <v>46000</v>
      </c>
      <c r="C58" s="7">
        <v>8000</v>
      </c>
      <c r="D58" s="7">
        <v>38100</v>
      </c>
      <c r="E58" s="7">
        <v>7300</v>
      </c>
      <c r="F58" s="7">
        <v>1900</v>
      </c>
      <c r="G58" s="7" t="s">
        <v>14</v>
      </c>
      <c r="H58" s="7">
        <v>3100</v>
      </c>
      <c r="I58" s="7" t="s">
        <v>14</v>
      </c>
    </row>
    <row r="59" spans="1:9">
      <c r="A59" s="4" t="s">
        <v>65</v>
      </c>
      <c r="B59" s="7">
        <v>66200</v>
      </c>
      <c r="C59" s="7">
        <v>12400</v>
      </c>
      <c r="D59" s="7">
        <v>50600</v>
      </c>
      <c r="E59" s="7">
        <v>10800</v>
      </c>
      <c r="F59" s="7">
        <v>2400</v>
      </c>
      <c r="G59" s="7" t="s">
        <v>14</v>
      </c>
      <c r="H59" s="7">
        <v>2800</v>
      </c>
      <c r="I59" s="7" t="s">
        <v>14</v>
      </c>
    </row>
    <row r="60" spans="1:9">
      <c r="A60" s="4" t="s">
        <v>66</v>
      </c>
      <c r="B60" s="7">
        <v>49300</v>
      </c>
      <c r="C60" s="7">
        <v>6000</v>
      </c>
      <c r="D60" s="7">
        <v>39300</v>
      </c>
      <c r="E60" s="7">
        <v>5400</v>
      </c>
      <c r="F60" s="7">
        <v>1500</v>
      </c>
      <c r="G60" s="7" t="s">
        <v>14</v>
      </c>
      <c r="H60" s="7">
        <v>2200</v>
      </c>
      <c r="I60" s="7" t="s">
        <v>14</v>
      </c>
    </row>
    <row r="61" spans="1:9">
      <c r="A61" s="4" t="s">
        <v>67</v>
      </c>
      <c r="B61" s="7">
        <v>54900</v>
      </c>
      <c r="C61" s="7">
        <v>10600</v>
      </c>
      <c r="D61" s="7">
        <v>47100</v>
      </c>
      <c r="E61" s="7">
        <v>9800</v>
      </c>
      <c r="F61" s="7" t="s">
        <v>56</v>
      </c>
      <c r="G61" s="7" t="s">
        <v>56</v>
      </c>
      <c r="H61" s="7">
        <v>1200</v>
      </c>
      <c r="I61" s="7" t="s">
        <v>14</v>
      </c>
    </row>
    <row r="62" spans="1:9">
      <c r="A62" s="4" t="s">
        <v>68</v>
      </c>
      <c r="B62" s="7">
        <v>52300</v>
      </c>
      <c r="C62" s="7">
        <v>10800</v>
      </c>
      <c r="D62" s="7">
        <v>42400</v>
      </c>
      <c r="E62" s="7">
        <v>9700</v>
      </c>
      <c r="F62" s="7">
        <v>2900</v>
      </c>
      <c r="G62" s="7" t="s">
        <v>14</v>
      </c>
      <c r="H62" s="7">
        <v>4200</v>
      </c>
      <c r="I62" s="7" t="s">
        <v>14</v>
      </c>
    </row>
    <row r="63" spans="1:9">
      <c r="A63" s="4" t="s">
        <v>69</v>
      </c>
      <c r="B63" s="7">
        <v>56100</v>
      </c>
      <c r="C63" s="7">
        <v>10700</v>
      </c>
      <c r="D63" s="7">
        <v>46300</v>
      </c>
      <c r="E63" s="7">
        <v>9700</v>
      </c>
      <c r="F63" s="7" t="s">
        <v>56</v>
      </c>
      <c r="G63" s="7" t="s">
        <v>56</v>
      </c>
      <c r="H63" s="7">
        <v>2400</v>
      </c>
      <c r="I63" s="7" t="s">
        <v>14</v>
      </c>
    </row>
    <row r="64" spans="1:9">
      <c r="A64" s="4" t="s">
        <v>70</v>
      </c>
      <c r="B64" s="7">
        <v>64800</v>
      </c>
      <c r="C64" s="7">
        <v>7800</v>
      </c>
      <c r="D64" s="7">
        <v>51000</v>
      </c>
      <c r="E64" s="7">
        <v>6900</v>
      </c>
      <c r="F64" s="7">
        <v>3500</v>
      </c>
      <c r="G64" s="7" t="s">
        <v>14</v>
      </c>
      <c r="H64" s="7">
        <v>2500</v>
      </c>
      <c r="I64" s="7" t="s">
        <v>14</v>
      </c>
    </row>
    <row r="65" spans="1:9">
      <c r="A65" s="4" t="s">
        <v>71</v>
      </c>
      <c r="B65" s="7">
        <v>59800</v>
      </c>
      <c r="C65" s="7">
        <v>5100</v>
      </c>
      <c r="D65" s="7">
        <v>46600</v>
      </c>
      <c r="E65" s="7">
        <v>4500</v>
      </c>
      <c r="F65" s="7">
        <v>1300</v>
      </c>
      <c r="G65" s="7">
        <v>700</v>
      </c>
      <c r="H65" s="7">
        <v>3000</v>
      </c>
      <c r="I65" s="7">
        <v>1100</v>
      </c>
    </row>
    <row r="66" spans="1:9">
      <c r="A66" s="4" t="s">
        <v>72</v>
      </c>
      <c r="B66" s="7">
        <v>51800</v>
      </c>
      <c r="C66" s="7">
        <v>7600</v>
      </c>
      <c r="D66" s="7">
        <v>41800</v>
      </c>
      <c r="E66" s="7">
        <v>6800</v>
      </c>
      <c r="F66" s="7">
        <v>1700</v>
      </c>
      <c r="G66" s="7" t="s">
        <v>14</v>
      </c>
      <c r="H66" s="7">
        <v>1500</v>
      </c>
      <c r="I66" s="7" t="s">
        <v>14</v>
      </c>
    </row>
    <row r="67" spans="1:9">
      <c r="A67" s="4" t="s">
        <v>73</v>
      </c>
      <c r="B67" s="7">
        <v>61800</v>
      </c>
      <c r="C67" s="7">
        <v>6100</v>
      </c>
      <c r="D67" s="7">
        <v>44000</v>
      </c>
      <c r="E67" s="7">
        <v>5200</v>
      </c>
      <c r="F67" s="7">
        <v>1900</v>
      </c>
      <c r="G67" s="7">
        <v>1100</v>
      </c>
      <c r="H67" s="7">
        <v>4400</v>
      </c>
      <c r="I67" s="7">
        <v>1600</v>
      </c>
    </row>
    <row r="68" spans="1:9">
      <c r="A68" s="4" t="s">
        <v>74</v>
      </c>
      <c r="B68" s="7">
        <v>54500</v>
      </c>
      <c r="C68" s="7">
        <v>11300</v>
      </c>
      <c r="D68" s="7">
        <v>43000</v>
      </c>
      <c r="E68" s="7">
        <v>10100</v>
      </c>
      <c r="F68" s="7" t="s">
        <v>56</v>
      </c>
      <c r="G68" s="7" t="s">
        <v>56</v>
      </c>
      <c r="H68" s="7" t="s">
        <v>56</v>
      </c>
      <c r="I68" s="7" t="s">
        <v>56</v>
      </c>
    </row>
    <row r="69" spans="1:9">
      <c r="A69" s="4" t="s">
        <v>75</v>
      </c>
      <c r="B69" s="7">
        <v>58400</v>
      </c>
      <c r="C69" s="7">
        <v>5700</v>
      </c>
      <c r="D69" s="7">
        <v>45400</v>
      </c>
      <c r="E69" s="7">
        <v>5000</v>
      </c>
      <c r="F69" s="7">
        <v>1300</v>
      </c>
      <c r="G69" s="7" t="s">
        <v>14</v>
      </c>
      <c r="H69" s="7">
        <v>2800</v>
      </c>
      <c r="I69" s="7">
        <v>1200</v>
      </c>
    </row>
    <row r="70" spans="1:9">
      <c r="A70" s="4" t="s">
        <v>76</v>
      </c>
      <c r="B70" s="7">
        <v>59400</v>
      </c>
      <c r="C70" s="7">
        <v>11200</v>
      </c>
      <c r="D70" s="7">
        <v>47300</v>
      </c>
      <c r="E70" s="7">
        <v>10000</v>
      </c>
      <c r="F70" s="7" t="s">
        <v>56</v>
      </c>
      <c r="G70" s="7" t="s">
        <v>56</v>
      </c>
      <c r="H70" s="7">
        <v>1700</v>
      </c>
      <c r="I70" s="7" t="s">
        <v>14</v>
      </c>
    </row>
    <row r="71" spans="1:9">
      <c r="A71" s="4" t="s">
        <v>77</v>
      </c>
      <c r="B71" s="7">
        <v>65900</v>
      </c>
      <c r="C71" s="7">
        <v>9200</v>
      </c>
      <c r="D71" s="7">
        <v>53000</v>
      </c>
      <c r="E71" s="7">
        <v>8200</v>
      </c>
      <c r="F71" s="7">
        <v>2300</v>
      </c>
      <c r="G71" s="7" t="s">
        <v>14</v>
      </c>
      <c r="H71" s="7">
        <v>2400</v>
      </c>
      <c r="I71" s="7" t="s">
        <v>14</v>
      </c>
    </row>
    <row r="72" spans="1:9">
      <c r="A72" s="4" t="s">
        <v>78</v>
      </c>
      <c r="B72" s="7">
        <v>68900</v>
      </c>
      <c r="C72" s="7">
        <v>10500</v>
      </c>
      <c r="D72" s="7">
        <v>50600</v>
      </c>
      <c r="E72" s="7">
        <v>9000</v>
      </c>
      <c r="F72" s="7">
        <v>4200</v>
      </c>
      <c r="G72" s="7" t="s">
        <v>14</v>
      </c>
      <c r="H72" s="7">
        <v>4500</v>
      </c>
      <c r="I72" s="7" t="s">
        <v>14</v>
      </c>
    </row>
    <row r="73" spans="1:9">
      <c r="A73" s="4" t="s">
        <v>79</v>
      </c>
      <c r="B73" s="7">
        <v>67900</v>
      </c>
      <c r="C73" s="7">
        <v>10600</v>
      </c>
      <c r="D73" s="7">
        <v>46400</v>
      </c>
      <c r="E73" s="7">
        <v>8800</v>
      </c>
      <c r="F73" s="7" t="s">
        <v>56</v>
      </c>
      <c r="G73" s="7" t="s">
        <v>56</v>
      </c>
      <c r="H73" s="7">
        <v>4800</v>
      </c>
      <c r="I73" s="7" t="s">
        <v>14</v>
      </c>
    </row>
    <row r="74" spans="1:9">
      <c r="A74" s="4" t="s">
        <v>80</v>
      </c>
      <c r="B74" s="7">
        <v>75300</v>
      </c>
      <c r="C74" s="7">
        <v>10800</v>
      </c>
      <c r="D74" s="7">
        <v>57000</v>
      </c>
      <c r="E74" s="7">
        <v>9400</v>
      </c>
      <c r="F74" s="7">
        <v>2100</v>
      </c>
      <c r="G74" s="7" t="s">
        <v>14</v>
      </c>
      <c r="H74" s="7">
        <v>3900</v>
      </c>
      <c r="I74" s="7" t="s">
        <v>14</v>
      </c>
    </row>
    <row r="75" spans="1:9">
      <c r="A75" s="4" t="s">
        <v>81</v>
      </c>
      <c r="B75" s="7">
        <v>71400</v>
      </c>
      <c r="C75" s="7">
        <v>10200</v>
      </c>
      <c r="D75" s="7">
        <v>50200</v>
      </c>
      <c r="E75" s="7">
        <v>8600</v>
      </c>
      <c r="F75" s="7">
        <v>2300</v>
      </c>
      <c r="G75" s="7" t="s">
        <v>14</v>
      </c>
      <c r="H75" s="7">
        <v>4300</v>
      </c>
      <c r="I75" s="7">
        <v>2500</v>
      </c>
    </row>
    <row r="76" spans="1:9">
      <c r="A76" s="4" t="s">
        <v>82</v>
      </c>
      <c r="B76" s="7">
        <v>58400</v>
      </c>
      <c r="C76" s="7">
        <v>10300</v>
      </c>
      <c r="D76" s="7">
        <v>46700</v>
      </c>
      <c r="E76" s="7">
        <v>9200</v>
      </c>
      <c r="F76" s="7">
        <v>2700</v>
      </c>
      <c r="G76" s="7" t="s">
        <v>14</v>
      </c>
      <c r="H76" s="7" t="s">
        <v>56</v>
      </c>
      <c r="I76" s="7" t="s">
        <v>56</v>
      </c>
    </row>
    <row r="77" spans="1:9">
      <c r="A77" s="4" t="s">
        <v>83</v>
      </c>
      <c r="B77" s="7">
        <v>58500</v>
      </c>
      <c r="C77" s="7">
        <v>8400</v>
      </c>
      <c r="D77" s="7">
        <v>46800</v>
      </c>
      <c r="E77" s="7">
        <v>7500</v>
      </c>
      <c r="F77" s="7">
        <v>1100</v>
      </c>
      <c r="G77" s="7" t="s">
        <v>14</v>
      </c>
      <c r="H77" s="7">
        <v>1700</v>
      </c>
      <c r="I77" s="7" t="s">
        <v>14</v>
      </c>
    </row>
    <row r="78" spans="1:9">
      <c r="A78" s="4" t="s">
        <v>84</v>
      </c>
      <c r="B78" s="7">
        <v>106600</v>
      </c>
      <c r="C78" s="7">
        <v>15200</v>
      </c>
      <c r="D78" s="7">
        <v>85700</v>
      </c>
      <c r="E78" s="7">
        <v>13700</v>
      </c>
      <c r="F78" s="7">
        <v>8700</v>
      </c>
      <c r="G78" s="7">
        <v>4300</v>
      </c>
      <c r="H78" s="7">
        <v>3700</v>
      </c>
      <c r="I78" s="7" t="s">
        <v>14</v>
      </c>
    </row>
    <row r="79" spans="1:9">
      <c r="A79" s="4" t="s">
        <v>85</v>
      </c>
      <c r="B79" s="7">
        <v>71100</v>
      </c>
      <c r="C79" s="7">
        <v>12400</v>
      </c>
      <c r="D79" s="7">
        <v>51100</v>
      </c>
      <c r="E79" s="7">
        <v>10500</v>
      </c>
      <c r="F79" s="7">
        <v>4200</v>
      </c>
      <c r="G79" s="7" t="s">
        <v>14</v>
      </c>
      <c r="H79" s="7">
        <v>2500</v>
      </c>
      <c r="I79" s="7" t="s">
        <v>14</v>
      </c>
    </row>
    <row r="80" spans="1:9">
      <c r="A80" s="4" t="s">
        <v>86</v>
      </c>
      <c r="B80" s="7">
        <v>89600</v>
      </c>
      <c r="C80" s="7">
        <v>13400</v>
      </c>
      <c r="D80" s="7">
        <v>59200</v>
      </c>
      <c r="E80" s="7">
        <v>10900</v>
      </c>
      <c r="F80" s="7">
        <v>3100</v>
      </c>
      <c r="G80" s="7" t="s">
        <v>14</v>
      </c>
      <c r="H80" s="7">
        <v>4500</v>
      </c>
      <c r="I80" s="7" t="s">
        <v>14</v>
      </c>
    </row>
    <row r="81" spans="1:9">
      <c r="A81" s="4" t="s">
        <v>87</v>
      </c>
      <c r="B81" s="7">
        <v>49300</v>
      </c>
      <c r="C81" s="7">
        <v>10100</v>
      </c>
      <c r="D81" s="7">
        <v>41500</v>
      </c>
      <c r="E81" s="7">
        <v>9300</v>
      </c>
      <c r="F81" s="7">
        <v>3000</v>
      </c>
      <c r="G81" s="7" t="s">
        <v>14</v>
      </c>
      <c r="H81" s="7">
        <v>1700</v>
      </c>
      <c r="I81" s="7" t="s">
        <v>14</v>
      </c>
    </row>
    <row r="82" spans="1:9">
      <c r="A82" s="4" t="s">
        <v>88</v>
      </c>
      <c r="B82" s="7">
        <v>62500</v>
      </c>
      <c r="C82" s="7">
        <v>6700</v>
      </c>
      <c r="D82" s="7">
        <v>47200</v>
      </c>
      <c r="E82" s="7">
        <v>5900</v>
      </c>
      <c r="F82" s="7">
        <v>2000</v>
      </c>
      <c r="G82" s="7" t="s">
        <v>14</v>
      </c>
      <c r="H82" s="7">
        <v>3500</v>
      </c>
      <c r="I82" s="7">
        <v>1600</v>
      </c>
    </row>
    <row r="83" spans="1:9">
      <c r="A83" s="4" t="s">
        <v>89</v>
      </c>
      <c r="B83" s="7">
        <v>69000</v>
      </c>
      <c r="C83" s="7">
        <v>7000</v>
      </c>
      <c r="D83" s="7">
        <v>50600</v>
      </c>
      <c r="E83" s="7">
        <v>6000</v>
      </c>
      <c r="F83" s="7">
        <v>1200</v>
      </c>
      <c r="G83" s="7" t="s">
        <v>14</v>
      </c>
      <c r="H83" s="7">
        <v>4300</v>
      </c>
      <c r="I83" s="7">
        <v>1800</v>
      </c>
    </row>
    <row r="84" spans="1:9">
      <c r="A84" s="4" t="s">
        <v>90</v>
      </c>
      <c r="B84" s="7">
        <v>54300</v>
      </c>
      <c r="C84" s="7">
        <v>11000</v>
      </c>
      <c r="D84" s="7">
        <v>42400</v>
      </c>
      <c r="E84" s="7">
        <v>9700</v>
      </c>
      <c r="F84" s="7" t="s">
        <v>56</v>
      </c>
      <c r="G84" s="7" t="s">
        <v>56</v>
      </c>
      <c r="H84" s="7">
        <v>1700</v>
      </c>
      <c r="I84" s="7" t="s">
        <v>14</v>
      </c>
    </row>
    <row r="85" spans="1:9">
      <c r="A85" s="4" t="s">
        <v>91</v>
      </c>
      <c r="B85" s="7">
        <v>43100</v>
      </c>
      <c r="C85" s="7">
        <v>7400</v>
      </c>
      <c r="D85" s="7">
        <v>37200</v>
      </c>
      <c r="E85" s="7">
        <v>6900</v>
      </c>
      <c r="F85" s="7">
        <v>1400</v>
      </c>
      <c r="G85" s="7" t="s">
        <v>14</v>
      </c>
      <c r="H85" s="7">
        <v>1200</v>
      </c>
      <c r="I85" s="7" t="s">
        <v>14</v>
      </c>
    </row>
    <row r="86" spans="1:9">
      <c r="A86" s="4" t="s">
        <v>92</v>
      </c>
      <c r="B86" s="7">
        <v>47400</v>
      </c>
      <c r="C86" s="7">
        <v>10100</v>
      </c>
      <c r="D86" s="7">
        <v>33600</v>
      </c>
      <c r="E86" s="7">
        <v>8500</v>
      </c>
      <c r="F86" s="7" t="s">
        <v>56</v>
      </c>
      <c r="G86" s="7" t="s">
        <v>56</v>
      </c>
      <c r="H86" s="7">
        <v>5000</v>
      </c>
      <c r="I86" s="7" t="s">
        <v>14</v>
      </c>
    </row>
    <row r="87" spans="1:9">
      <c r="A87" s="4" t="s">
        <v>93</v>
      </c>
      <c r="B87" s="7">
        <v>59900</v>
      </c>
      <c r="C87" s="7">
        <v>12000</v>
      </c>
      <c r="D87" s="7">
        <v>45500</v>
      </c>
      <c r="E87" s="7">
        <v>10400</v>
      </c>
      <c r="F87" s="7" t="s">
        <v>56</v>
      </c>
      <c r="G87" s="7" t="s">
        <v>56</v>
      </c>
      <c r="H87" s="7" t="s">
        <v>56</v>
      </c>
      <c r="I87" s="7" t="s">
        <v>56</v>
      </c>
    </row>
    <row r="88" spans="1:9">
      <c r="A88" s="4" t="s">
        <v>94</v>
      </c>
      <c r="B88" s="7">
        <v>72200</v>
      </c>
      <c r="C88" s="7">
        <v>6700</v>
      </c>
      <c r="D88" s="7">
        <v>53400</v>
      </c>
      <c r="E88" s="7">
        <v>5800</v>
      </c>
      <c r="F88" s="7">
        <v>1900</v>
      </c>
      <c r="G88" s="7" t="s">
        <v>14</v>
      </c>
      <c r="H88" s="7">
        <v>2900</v>
      </c>
      <c r="I88" s="7">
        <v>1400</v>
      </c>
    </row>
    <row r="89" spans="1:9">
      <c r="A89" s="4" t="s">
        <v>95</v>
      </c>
      <c r="B89" s="7">
        <v>64500</v>
      </c>
      <c r="C89" s="7">
        <v>7000</v>
      </c>
      <c r="D89" s="7">
        <v>54800</v>
      </c>
      <c r="E89" s="7">
        <v>6500</v>
      </c>
      <c r="F89" s="7">
        <v>1700</v>
      </c>
      <c r="G89" s="7">
        <v>1100</v>
      </c>
      <c r="H89" s="7">
        <v>1500</v>
      </c>
      <c r="I89" s="7">
        <v>1100</v>
      </c>
    </row>
    <row r="90" spans="1:9">
      <c r="A90" s="4" t="s">
        <v>96</v>
      </c>
      <c r="B90" s="7">
        <v>72700</v>
      </c>
      <c r="C90" s="7">
        <v>8100</v>
      </c>
      <c r="D90" s="7">
        <v>56500</v>
      </c>
      <c r="E90" s="7">
        <v>7100</v>
      </c>
      <c r="F90" s="7">
        <v>4400</v>
      </c>
      <c r="G90" s="7">
        <v>2000</v>
      </c>
      <c r="H90" s="7">
        <v>6200</v>
      </c>
      <c r="I90" s="7">
        <v>2400</v>
      </c>
    </row>
    <row r="91" spans="1:9">
      <c r="A91" s="4" t="s">
        <v>97</v>
      </c>
      <c r="B91" s="7">
        <v>49200</v>
      </c>
      <c r="C91" s="7">
        <v>6200</v>
      </c>
      <c r="D91" s="7">
        <v>41500</v>
      </c>
      <c r="E91" s="7">
        <v>5700</v>
      </c>
      <c r="F91" s="7">
        <v>700</v>
      </c>
      <c r="G91" s="7" t="s">
        <v>14</v>
      </c>
      <c r="H91" s="7">
        <v>700</v>
      </c>
      <c r="I91" s="7" t="s">
        <v>14</v>
      </c>
    </row>
    <row r="92" spans="1:9">
      <c r="A92" s="4" t="s">
        <v>98</v>
      </c>
      <c r="B92" s="7">
        <v>58800</v>
      </c>
      <c r="C92" s="7">
        <v>11400</v>
      </c>
      <c r="D92" s="7">
        <v>50300</v>
      </c>
      <c r="E92" s="7">
        <v>10600</v>
      </c>
      <c r="F92" s="7" t="s">
        <v>56</v>
      </c>
      <c r="G92" s="7" t="s">
        <v>56</v>
      </c>
      <c r="H92" s="7" t="s">
        <v>56</v>
      </c>
      <c r="I92" s="7" t="s">
        <v>56</v>
      </c>
    </row>
    <row r="93" spans="1:9">
      <c r="A93" s="4" t="s">
        <v>99</v>
      </c>
      <c r="B93" s="7">
        <v>54200</v>
      </c>
      <c r="C93" s="7">
        <v>6300</v>
      </c>
      <c r="D93" s="7">
        <v>39700</v>
      </c>
      <c r="E93" s="7">
        <v>5400</v>
      </c>
      <c r="F93" s="7">
        <v>1400</v>
      </c>
      <c r="G93" s="7" t="s">
        <v>14</v>
      </c>
      <c r="H93" s="7">
        <v>2200</v>
      </c>
      <c r="I93" s="7">
        <v>1300</v>
      </c>
    </row>
    <row r="94" spans="1:9">
      <c r="A94" s="4" t="s">
        <v>100</v>
      </c>
      <c r="B94" s="7">
        <v>57200</v>
      </c>
      <c r="C94" s="7">
        <v>6000</v>
      </c>
      <c r="D94" s="7">
        <v>43400</v>
      </c>
      <c r="E94" s="7">
        <v>5300</v>
      </c>
      <c r="F94" s="7">
        <v>2400</v>
      </c>
      <c r="G94" s="7">
        <v>1200</v>
      </c>
      <c r="H94" s="7">
        <v>3900</v>
      </c>
      <c r="I94" s="7">
        <v>1600</v>
      </c>
    </row>
    <row r="95" spans="1:9">
      <c r="A95" s="4" t="s">
        <v>101</v>
      </c>
      <c r="B95" s="7">
        <v>71900</v>
      </c>
      <c r="C95" s="7">
        <v>6700</v>
      </c>
      <c r="D95" s="7">
        <v>58700</v>
      </c>
      <c r="E95" s="7">
        <v>6000</v>
      </c>
      <c r="F95" s="7">
        <v>2300</v>
      </c>
      <c r="G95" s="7">
        <v>1200</v>
      </c>
      <c r="H95" s="7">
        <v>3000</v>
      </c>
      <c r="I95" s="7">
        <v>1400</v>
      </c>
    </row>
    <row r="96" spans="1:9">
      <c r="A96" s="4" t="s">
        <v>102</v>
      </c>
      <c r="B96" s="7">
        <v>65500</v>
      </c>
      <c r="C96" s="7">
        <v>6800</v>
      </c>
      <c r="D96" s="7">
        <v>50200</v>
      </c>
      <c r="E96" s="7">
        <v>5900</v>
      </c>
      <c r="F96" s="7">
        <v>1700</v>
      </c>
      <c r="G96" s="7" t="s">
        <v>14</v>
      </c>
      <c r="H96" s="7">
        <v>3600</v>
      </c>
      <c r="I96" s="7">
        <v>1600</v>
      </c>
    </row>
    <row r="97" spans="1:9">
      <c r="A97" s="4" t="s">
        <v>103</v>
      </c>
      <c r="B97" s="7">
        <v>58500</v>
      </c>
      <c r="C97" s="7">
        <v>8400</v>
      </c>
      <c r="D97" s="7">
        <v>48800</v>
      </c>
      <c r="E97" s="7">
        <v>7600</v>
      </c>
      <c r="F97" s="7">
        <v>3400</v>
      </c>
      <c r="G97" s="7" t="s">
        <v>14</v>
      </c>
      <c r="H97" s="7" t="s">
        <v>56</v>
      </c>
      <c r="I97" s="7" t="s">
        <v>56</v>
      </c>
    </row>
    <row r="98" spans="1:9">
      <c r="A98" s="4" t="s">
        <v>104</v>
      </c>
      <c r="B98" s="7">
        <v>66600</v>
      </c>
      <c r="C98" s="7">
        <v>7400</v>
      </c>
      <c r="D98" s="7">
        <v>55600</v>
      </c>
      <c r="E98" s="7">
        <v>6800</v>
      </c>
      <c r="F98" s="7">
        <v>1900</v>
      </c>
      <c r="G98" s="7" t="s">
        <v>14</v>
      </c>
      <c r="H98" s="7">
        <v>3400</v>
      </c>
      <c r="I98" s="7">
        <v>1700</v>
      </c>
    </row>
    <row r="99" spans="1:9">
      <c r="A99" s="4" t="s">
        <v>105</v>
      </c>
      <c r="B99" s="7">
        <v>50000</v>
      </c>
      <c r="C99" s="7">
        <v>9800</v>
      </c>
      <c r="D99" s="7">
        <v>43400</v>
      </c>
      <c r="E99" s="7">
        <v>9100</v>
      </c>
      <c r="F99" s="7" t="s">
        <v>56</v>
      </c>
      <c r="G99" s="7" t="s">
        <v>56</v>
      </c>
      <c r="H99" s="7" t="s">
        <v>56</v>
      </c>
      <c r="I99" s="7" t="s">
        <v>56</v>
      </c>
    </row>
    <row r="100" spans="1:9">
      <c r="A100" s="4" t="s">
        <v>106</v>
      </c>
      <c r="B100" s="7">
        <v>59400</v>
      </c>
      <c r="C100" s="7">
        <v>7800</v>
      </c>
      <c r="D100" s="7">
        <v>44800</v>
      </c>
      <c r="E100" s="7">
        <v>6700</v>
      </c>
      <c r="F100" s="7">
        <v>1000</v>
      </c>
      <c r="G100" s="7" t="s">
        <v>14</v>
      </c>
      <c r="H100" s="7">
        <v>2300</v>
      </c>
      <c r="I100" s="7" t="s">
        <v>14</v>
      </c>
    </row>
    <row r="101" spans="1:9">
      <c r="A101" s="4" t="s">
        <v>107</v>
      </c>
      <c r="B101" s="7">
        <v>57400</v>
      </c>
      <c r="C101" s="7">
        <v>6300</v>
      </c>
      <c r="D101" s="7">
        <v>48700</v>
      </c>
      <c r="E101" s="7">
        <v>5800</v>
      </c>
      <c r="F101" s="7">
        <v>1000</v>
      </c>
      <c r="G101" s="7" t="s">
        <v>14</v>
      </c>
      <c r="H101" s="7">
        <v>2200</v>
      </c>
      <c r="I101" s="7">
        <v>1200</v>
      </c>
    </row>
    <row r="102" spans="1:9">
      <c r="A102" s="4" t="s">
        <v>108</v>
      </c>
      <c r="B102" s="7">
        <v>71600</v>
      </c>
      <c r="C102" s="7">
        <v>7100</v>
      </c>
      <c r="D102" s="7">
        <v>59900</v>
      </c>
      <c r="E102" s="7">
        <v>6500</v>
      </c>
      <c r="F102" s="7">
        <v>2200</v>
      </c>
      <c r="G102" s="7">
        <v>1300</v>
      </c>
      <c r="H102" s="7">
        <v>2500</v>
      </c>
      <c r="I102" s="7">
        <v>1300</v>
      </c>
    </row>
    <row r="103" spans="1:9">
      <c r="A103" s="4" t="s">
        <v>109</v>
      </c>
      <c r="B103" s="7">
        <v>52000</v>
      </c>
      <c r="C103" s="7">
        <v>6700</v>
      </c>
      <c r="D103" s="7">
        <v>41400</v>
      </c>
      <c r="E103" s="7">
        <v>5900</v>
      </c>
      <c r="F103" s="7">
        <v>800</v>
      </c>
      <c r="G103" s="7" t="s">
        <v>14</v>
      </c>
      <c r="H103" s="7">
        <v>2300</v>
      </c>
      <c r="I103" s="7">
        <v>1400</v>
      </c>
    </row>
    <row r="104" spans="1:9">
      <c r="A104" s="4" t="s">
        <v>110</v>
      </c>
      <c r="B104" s="7">
        <v>59700</v>
      </c>
      <c r="C104" s="7">
        <v>11700</v>
      </c>
      <c r="D104" s="7">
        <v>44700</v>
      </c>
      <c r="E104" s="7">
        <v>10100</v>
      </c>
      <c r="F104" s="7">
        <v>1900</v>
      </c>
      <c r="G104" s="7" t="s">
        <v>14</v>
      </c>
      <c r="H104" s="7" t="s">
        <v>56</v>
      </c>
      <c r="I104" s="7" t="s">
        <v>56</v>
      </c>
    </row>
    <row r="105" spans="1:9">
      <c r="A105" s="4" t="s">
        <v>111</v>
      </c>
      <c r="B105" s="7">
        <v>49000</v>
      </c>
      <c r="C105" s="7">
        <v>7400</v>
      </c>
      <c r="D105" s="7">
        <v>39600</v>
      </c>
      <c r="E105" s="7">
        <v>6700</v>
      </c>
      <c r="F105" s="7">
        <v>1900</v>
      </c>
      <c r="G105" s="7" t="s">
        <v>14</v>
      </c>
      <c r="H105" s="7">
        <v>800</v>
      </c>
      <c r="I105" s="7" t="s">
        <v>14</v>
      </c>
    </row>
    <row r="106" spans="1:9">
      <c r="A106" s="4" t="s">
        <v>112</v>
      </c>
      <c r="B106" s="7">
        <v>68900</v>
      </c>
      <c r="C106" s="7">
        <v>9200</v>
      </c>
      <c r="D106" s="7">
        <v>57000</v>
      </c>
      <c r="E106" s="7">
        <v>8400</v>
      </c>
      <c r="F106" s="7">
        <v>2900</v>
      </c>
      <c r="G106" s="7" t="s">
        <v>14</v>
      </c>
      <c r="H106" s="7">
        <v>2200</v>
      </c>
      <c r="I106" s="7" t="s">
        <v>14</v>
      </c>
    </row>
    <row r="107" spans="1:9">
      <c r="A107" s="4" t="s">
        <v>113</v>
      </c>
      <c r="B107" s="7">
        <v>46500</v>
      </c>
      <c r="C107" s="7">
        <v>6700</v>
      </c>
      <c r="D107" s="7">
        <v>35900</v>
      </c>
      <c r="E107" s="7">
        <v>5900</v>
      </c>
      <c r="F107" s="7">
        <v>800</v>
      </c>
      <c r="G107" s="7" t="s">
        <v>14</v>
      </c>
      <c r="H107" s="7">
        <v>2500</v>
      </c>
      <c r="I107" s="7" t="s">
        <v>14</v>
      </c>
    </row>
    <row r="108" spans="1:9">
      <c r="A108" s="4" t="s">
        <v>114</v>
      </c>
      <c r="B108" s="7">
        <v>39900</v>
      </c>
      <c r="C108" s="7">
        <v>6200</v>
      </c>
      <c r="D108" s="7">
        <v>33200</v>
      </c>
      <c r="E108" s="7">
        <v>5700</v>
      </c>
      <c r="F108" s="7" t="s">
        <v>56</v>
      </c>
      <c r="G108" s="7" t="s">
        <v>56</v>
      </c>
      <c r="H108" s="7">
        <v>2200</v>
      </c>
      <c r="I108" s="7" t="s">
        <v>14</v>
      </c>
    </row>
    <row r="109" spans="1:9">
      <c r="A109" s="4" t="s">
        <v>115</v>
      </c>
      <c r="B109" s="7">
        <v>43800</v>
      </c>
      <c r="C109" s="7">
        <v>7500</v>
      </c>
      <c r="D109" s="7">
        <v>37200</v>
      </c>
      <c r="E109" s="7">
        <v>7000</v>
      </c>
      <c r="F109" s="7" t="s">
        <v>56</v>
      </c>
      <c r="G109" s="7" t="s">
        <v>56</v>
      </c>
      <c r="H109" s="7" t="s">
        <v>56</v>
      </c>
      <c r="I109" s="7" t="s">
        <v>56</v>
      </c>
    </row>
    <row r="110" spans="1:9">
      <c r="A110" s="4" t="s">
        <v>116</v>
      </c>
      <c r="B110" s="7">
        <v>75900</v>
      </c>
      <c r="C110" s="7">
        <v>8000</v>
      </c>
      <c r="D110" s="7">
        <v>61800</v>
      </c>
      <c r="E110" s="7">
        <v>7300</v>
      </c>
      <c r="F110" s="7">
        <v>1500</v>
      </c>
      <c r="G110" s="7" t="s">
        <v>14</v>
      </c>
      <c r="H110" s="7">
        <v>3300</v>
      </c>
      <c r="I110" s="7">
        <v>1700</v>
      </c>
    </row>
    <row r="111" spans="1:9">
      <c r="A111" s="4" t="s">
        <v>117</v>
      </c>
      <c r="B111" s="7">
        <v>62800</v>
      </c>
      <c r="C111" s="7">
        <v>11200</v>
      </c>
      <c r="D111" s="7">
        <v>49900</v>
      </c>
      <c r="E111" s="7">
        <v>10000</v>
      </c>
      <c r="F111" s="7" t="s">
        <v>56</v>
      </c>
      <c r="G111" s="7" t="s">
        <v>56</v>
      </c>
      <c r="H111" s="7">
        <v>2700</v>
      </c>
      <c r="I111" s="7" t="s">
        <v>14</v>
      </c>
    </row>
    <row r="112" spans="1:9">
      <c r="A112" s="4" t="s">
        <v>118</v>
      </c>
      <c r="B112" s="7">
        <v>84500</v>
      </c>
      <c r="C112" s="7">
        <v>10900</v>
      </c>
      <c r="D112" s="7">
        <v>57100</v>
      </c>
      <c r="E112" s="7">
        <v>9000</v>
      </c>
      <c r="F112" s="7">
        <v>3300</v>
      </c>
      <c r="G112" s="7" t="s">
        <v>14</v>
      </c>
      <c r="H112" s="7">
        <v>5300</v>
      </c>
      <c r="I112" s="7" t="s">
        <v>14</v>
      </c>
    </row>
    <row r="113" spans="1:9">
      <c r="A113" s="4" t="s">
        <v>119</v>
      </c>
      <c r="B113" s="7">
        <v>57900</v>
      </c>
      <c r="C113" s="7">
        <v>7100</v>
      </c>
      <c r="D113" s="7">
        <v>42700</v>
      </c>
      <c r="E113" s="7">
        <v>6100</v>
      </c>
      <c r="F113" s="7">
        <v>2500</v>
      </c>
      <c r="G113" s="7">
        <v>1500</v>
      </c>
      <c r="H113" s="7">
        <v>4800</v>
      </c>
      <c r="I113" s="7">
        <v>2000</v>
      </c>
    </row>
    <row r="114" spans="1:9">
      <c r="A114" s="4" t="s">
        <v>120</v>
      </c>
      <c r="B114" s="7">
        <v>55400</v>
      </c>
      <c r="C114" s="7">
        <v>6600</v>
      </c>
      <c r="D114" s="7">
        <v>41900</v>
      </c>
      <c r="E114" s="7">
        <v>5800</v>
      </c>
      <c r="F114" s="7">
        <v>1500</v>
      </c>
      <c r="G114" s="7" t="s">
        <v>14</v>
      </c>
      <c r="H114" s="7">
        <v>2900</v>
      </c>
      <c r="I114" s="7">
        <v>1500</v>
      </c>
    </row>
    <row r="115" spans="1:9">
      <c r="A115" s="4" t="s">
        <v>121</v>
      </c>
      <c r="B115" s="7">
        <v>55500</v>
      </c>
      <c r="C115" s="7">
        <v>8400</v>
      </c>
      <c r="D115" s="7">
        <v>37900</v>
      </c>
      <c r="E115" s="7">
        <v>7000</v>
      </c>
      <c r="F115" s="7">
        <v>2300</v>
      </c>
      <c r="G115" s="7" t="s">
        <v>14</v>
      </c>
      <c r="H115" s="7">
        <v>3600</v>
      </c>
      <c r="I115" s="7">
        <v>2100</v>
      </c>
    </row>
    <row r="116" spans="1:9">
      <c r="A116" s="4" t="s">
        <v>122</v>
      </c>
      <c r="B116" s="7">
        <v>55700</v>
      </c>
      <c r="C116" s="7">
        <v>7200</v>
      </c>
      <c r="D116" s="7">
        <v>43800</v>
      </c>
      <c r="E116" s="7">
        <v>6400</v>
      </c>
      <c r="F116" s="7">
        <v>1200</v>
      </c>
      <c r="G116" s="7" t="s">
        <v>14</v>
      </c>
      <c r="H116" s="7">
        <v>1800</v>
      </c>
      <c r="I116" s="7" t="s">
        <v>14</v>
      </c>
    </row>
    <row r="117" spans="1:9">
      <c r="A117" s="4" t="s">
        <v>123</v>
      </c>
      <c r="B117" s="7">
        <v>84900</v>
      </c>
      <c r="C117" s="7">
        <v>12500</v>
      </c>
      <c r="D117" s="7">
        <v>54000</v>
      </c>
      <c r="E117" s="7">
        <v>9900</v>
      </c>
      <c r="F117" s="7">
        <v>7900</v>
      </c>
      <c r="G117" s="7">
        <v>3800</v>
      </c>
      <c r="H117" s="7">
        <v>6600</v>
      </c>
      <c r="I117" s="7">
        <v>3500</v>
      </c>
    </row>
    <row r="118" spans="1:9">
      <c r="A118" s="4" t="s">
        <v>124</v>
      </c>
      <c r="B118" s="7">
        <v>62100</v>
      </c>
      <c r="C118" s="7">
        <v>10200</v>
      </c>
      <c r="D118" s="7">
        <v>45300</v>
      </c>
      <c r="E118" s="7">
        <v>8700</v>
      </c>
      <c r="F118" s="7" t="s">
        <v>56</v>
      </c>
      <c r="G118" s="7" t="s">
        <v>56</v>
      </c>
      <c r="H118" s="7">
        <v>1200</v>
      </c>
      <c r="I118" s="7" t="s">
        <v>14</v>
      </c>
    </row>
    <row r="119" spans="1:9">
      <c r="A119" s="4" t="s">
        <v>125</v>
      </c>
      <c r="B119" s="7">
        <v>53700</v>
      </c>
      <c r="C119" s="7">
        <v>10100</v>
      </c>
      <c r="D119" s="7">
        <v>35000</v>
      </c>
      <c r="E119" s="7">
        <v>8100</v>
      </c>
      <c r="F119" s="7">
        <v>3400</v>
      </c>
      <c r="G119" s="7" t="s">
        <v>14</v>
      </c>
      <c r="H119" s="7">
        <v>2900</v>
      </c>
      <c r="I119" s="7" t="s">
        <v>14</v>
      </c>
    </row>
    <row r="120" spans="1:9">
      <c r="A120" s="4" t="s">
        <v>126</v>
      </c>
      <c r="B120" s="7">
        <v>47700</v>
      </c>
      <c r="C120" s="7">
        <v>5800</v>
      </c>
      <c r="D120" s="7">
        <v>37400</v>
      </c>
      <c r="E120" s="7">
        <v>5100</v>
      </c>
      <c r="F120" s="7">
        <v>1400</v>
      </c>
      <c r="G120" s="7" t="s">
        <v>14</v>
      </c>
      <c r="H120" s="7">
        <v>1300</v>
      </c>
      <c r="I120" s="7" t="s">
        <v>14</v>
      </c>
    </row>
    <row r="121" spans="1:9">
      <c r="A121" s="4" t="s">
        <v>127</v>
      </c>
      <c r="B121" s="7">
        <v>66500</v>
      </c>
      <c r="C121" s="7">
        <v>6800</v>
      </c>
      <c r="D121" s="7">
        <v>49700</v>
      </c>
      <c r="E121" s="7">
        <v>5900</v>
      </c>
      <c r="F121" s="7">
        <v>1700</v>
      </c>
      <c r="G121" s="7" t="s">
        <v>14</v>
      </c>
      <c r="H121" s="7">
        <v>2800</v>
      </c>
      <c r="I121" s="7">
        <v>1400</v>
      </c>
    </row>
    <row r="122" spans="1:9">
      <c r="A122" s="4" t="s">
        <v>128</v>
      </c>
      <c r="B122" s="7">
        <v>59800</v>
      </c>
      <c r="C122" s="7">
        <v>5500</v>
      </c>
      <c r="D122" s="7">
        <v>46800</v>
      </c>
      <c r="E122" s="7">
        <v>4800</v>
      </c>
      <c r="F122" s="7">
        <v>1500</v>
      </c>
      <c r="G122" s="7" t="s">
        <v>14</v>
      </c>
      <c r="H122" s="7">
        <v>1700</v>
      </c>
      <c r="I122" s="7">
        <v>900</v>
      </c>
    </row>
    <row r="123" spans="1:9">
      <c r="A123" s="4" t="s">
        <v>129</v>
      </c>
      <c r="B123" s="7">
        <v>79600</v>
      </c>
      <c r="C123" s="7">
        <v>10100</v>
      </c>
      <c r="D123" s="7">
        <v>60000</v>
      </c>
      <c r="E123" s="7">
        <v>8800</v>
      </c>
      <c r="F123" s="7">
        <v>1100</v>
      </c>
      <c r="G123" s="7" t="s">
        <v>14</v>
      </c>
      <c r="H123" s="7">
        <v>2300</v>
      </c>
      <c r="I123" s="7" t="s">
        <v>14</v>
      </c>
    </row>
    <row r="124" spans="1:9">
      <c r="A124" s="4" t="s">
        <v>130</v>
      </c>
      <c r="B124" s="7">
        <v>66600</v>
      </c>
      <c r="C124" s="7">
        <v>9600</v>
      </c>
      <c r="D124" s="7">
        <v>55000</v>
      </c>
      <c r="E124" s="7">
        <v>8700</v>
      </c>
      <c r="F124" s="7" t="s">
        <v>56</v>
      </c>
      <c r="G124" s="7" t="s">
        <v>56</v>
      </c>
      <c r="H124" s="7">
        <v>1600</v>
      </c>
      <c r="I124" s="7" t="s">
        <v>14</v>
      </c>
    </row>
    <row r="125" spans="1:9">
      <c r="A125" s="4" t="s">
        <v>131</v>
      </c>
      <c r="B125" s="7">
        <v>62700</v>
      </c>
      <c r="C125" s="7">
        <v>8200</v>
      </c>
      <c r="D125" s="7">
        <v>48000</v>
      </c>
      <c r="E125" s="7">
        <v>7100</v>
      </c>
      <c r="F125" s="7">
        <v>2500</v>
      </c>
      <c r="G125" s="7" t="s">
        <v>14</v>
      </c>
      <c r="H125" s="7">
        <v>2000</v>
      </c>
      <c r="I125" s="7" t="s">
        <v>14</v>
      </c>
    </row>
    <row r="126" spans="1:9">
      <c r="A126" s="4" t="s">
        <v>132</v>
      </c>
      <c r="B126" s="7">
        <v>64700</v>
      </c>
      <c r="C126" s="7">
        <v>8600</v>
      </c>
      <c r="D126" s="7">
        <v>50300</v>
      </c>
      <c r="E126" s="7">
        <v>7600</v>
      </c>
      <c r="F126" s="7">
        <v>3100</v>
      </c>
      <c r="G126" s="7" t="s">
        <v>14</v>
      </c>
      <c r="H126" s="7">
        <v>3100</v>
      </c>
      <c r="I126" s="7" t="s">
        <v>14</v>
      </c>
    </row>
    <row r="127" spans="1:9">
      <c r="A127" s="4" t="s">
        <v>133</v>
      </c>
      <c r="B127" s="7">
        <v>58000</v>
      </c>
      <c r="C127" s="7">
        <v>8300</v>
      </c>
      <c r="D127" s="7">
        <v>47400</v>
      </c>
      <c r="E127" s="7">
        <v>7500</v>
      </c>
      <c r="F127" s="7">
        <v>4200</v>
      </c>
      <c r="G127" s="7">
        <v>2200</v>
      </c>
      <c r="H127" s="7">
        <v>3200</v>
      </c>
      <c r="I127" s="7" t="s">
        <v>14</v>
      </c>
    </row>
    <row r="128" spans="1:9">
      <c r="A128" s="4" t="s">
        <v>134</v>
      </c>
      <c r="B128" s="7">
        <v>57700</v>
      </c>
      <c r="C128" s="7">
        <v>7700</v>
      </c>
      <c r="D128" s="7">
        <v>44500</v>
      </c>
      <c r="E128" s="7">
        <v>6800</v>
      </c>
      <c r="F128" s="7">
        <v>2100</v>
      </c>
      <c r="G128" s="7" t="s">
        <v>14</v>
      </c>
      <c r="H128" s="7">
        <v>1500</v>
      </c>
      <c r="I128" s="7" t="s">
        <v>14</v>
      </c>
    </row>
    <row r="129" spans="1:9">
      <c r="A129" s="4" t="s">
        <v>135</v>
      </c>
      <c r="B129" s="7">
        <v>71700</v>
      </c>
      <c r="C129" s="7">
        <v>11200</v>
      </c>
      <c r="D129" s="7">
        <v>60700</v>
      </c>
      <c r="E129" s="7">
        <v>10300</v>
      </c>
      <c r="F129" s="7">
        <v>2800</v>
      </c>
      <c r="G129" s="7" t="s">
        <v>14</v>
      </c>
      <c r="H129" s="7" t="s">
        <v>56</v>
      </c>
      <c r="I129" s="7" t="s">
        <v>56</v>
      </c>
    </row>
    <row r="130" spans="1:9">
      <c r="A130" s="4" t="s">
        <v>136</v>
      </c>
      <c r="B130" s="7">
        <v>56100</v>
      </c>
      <c r="C130" s="7">
        <v>5200</v>
      </c>
      <c r="D130" s="7">
        <v>44100</v>
      </c>
      <c r="E130" s="7">
        <v>4600</v>
      </c>
      <c r="F130" s="7">
        <v>2200</v>
      </c>
      <c r="G130" s="7">
        <v>1000</v>
      </c>
      <c r="H130" s="7">
        <v>2800</v>
      </c>
      <c r="I130" s="7">
        <v>1200</v>
      </c>
    </row>
    <row r="131" spans="1:9">
      <c r="A131" s="4" t="s">
        <v>137</v>
      </c>
      <c r="B131" s="7">
        <v>61500</v>
      </c>
      <c r="C131" s="7">
        <v>6600</v>
      </c>
      <c r="D131" s="7">
        <v>44000</v>
      </c>
      <c r="E131" s="7">
        <v>5500</v>
      </c>
      <c r="F131" s="7">
        <v>2100</v>
      </c>
      <c r="G131" s="7" t="s">
        <v>14</v>
      </c>
      <c r="H131" s="7">
        <v>2200</v>
      </c>
      <c r="I131" s="7">
        <v>1200</v>
      </c>
    </row>
    <row r="132" spans="1:9">
      <c r="A132" s="4" t="s">
        <v>138</v>
      </c>
      <c r="B132" s="7">
        <v>55900</v>
      </c>
      <c r="C132" s="7">
        <v>7400</v>
      </c>
      <c r="D132" s="7">
        <v>48300</v>
      </c>
      <c r="E132" s="7">
        <v>6900</v>
      </c>
      <c r="F132" s="7">
        <v>2500</v>
      </c>
      <c r="G132" s="7" t="s">
        <v>14</v>
      </c>
      <c r="H132" s="7">
        <v>1300</v>
      </c>
      <c r="I132" s="7" t="s">
        <v>14</v>
      </c>
    </row>
    <row r="133" spans="1:9">
      <c r="A133" s="4" t="s">
        <v>139</v>
      </c>
      <c r="B133" s="7">
        <v>59000</v>
      </c>
      <c r="C133" s="7">
        <v>10300</v>
      </c>
      <c r="D133" s="7">
        <v>48400</v>
      </c>
      <c r="E133" s="7">
        <v>9400</v>
      </c>
      <c r="F133" s="7" t="s">
        <v>56</v>
      </c>
      <c r="G133" s="7" t="s">
        <v>56</v>
      </c>
      <c r="H133" s="7">
        <v>2000</v>
      </c>
      <c r="I133" s="7" t="s">
        <v>14</v>
      </c>
    </row>
    <row r="134" spans="1:9">
      <c r="A134" s="4" t="s">
        <v>140</v>
      </c>
      <c r="B134" s="7">
        <v>64000</v>
      </c>
      <c r="C134" s="7">
        <v>8300</v>
      </c>
      <c r="D134" s="7">
        <v>46700</v>
      </c>
      <c r="E134" s="7">
        <v>7100</v>
      </c>
      <c r="F134" s="7">
        <v>3800</v>
      </c>
      <c r="G134" s="7">
        <v>2000</v>
      </c>
      <c r="H134" s="7">
        <v>4900</v>
      </c>
      <c r="I134" s="7">
        <v>2300</v>
      </c>
    </row>
    <row r="135" spans="1:9">
      <c r="A135" s="4" t="s">
        <v>141</v>
      </c>
      <c r="B135" s="7">
        <v>70400</v>
      </c>
      <c r="C135" s="7">
        <v>10000</v>
      </c>
      <c r="D135" s="7">
        <v>50300</v>
      </c>
      <c r="E135" s="7">
        <v>8400</v>
      </c>
      <c r="F135" s="7" t="s">
        <v>56</v>
      </c>
      <c r="G135" s="7" t="s">
        <v>56</v>
      </c>
      <c r="H135" s="7">
        <v>1100</v>
      </c>
      <c r="I135" s="7" t="s">
        <v>14</v>
      </c>
    </row>
    <row r="136" spans="1:9">
      <c r="A136" s="4" t="s">
        <v>142</v>
      </c>
      <c r="B136" s="7">
        <v>68200</v>
      </c>
      <c r="C136" s="7">
        <v>10300</v>
      </c>
      <c r="D136" s="7">
        <v>50300</v>
      </c>
      <c r="E136" s="7">
        <v>8800</v>
      </c>
      <c r="F136" s="7">
        <v>1500</v>
      </c>
      <c r="G136" s="7" t="s">
        <v>14</v>
      </c>
      <c r="H136" s="7">
        <v>1400</v>
      </c>
      <c r="I136" s="7" t="s">
        <v>14</v>
      </c>
    </row>
    <row r="137" spans="1:9">
      <c r="A137" s="4" t="s">
        <v>143</v>
      </c>
      <c r="B137" s="7">
        <v>67700</v>
      </c>
      <c r="C137" s="7">
        <v>8500</v>
      </c>
      <c r="D137" s="7">
        <v>50500</v>
      </c>
      <c r="E137" s="7">
        <v>7300</v>
      </c>
      <c r="F137" s="7">
        <v>3600</v>
      </c>
      <c r="G137" s="7">
        <v>2000</v>
      </c>
      <c r="H137" s="7">
        <v>4400</v>
      </c>
      <c r="I137" s="7">
        <v>2100</v>
      </c>
    </row>
    <row r="138" spans="1:9">
      <c r="A138" s="4" t="s">
        <v>144</v>
      </c>
      <c r="B138" s="7">
        <v>58100</v>
      </c>
      <c r="C138" s="7">
        <v>8000</v>
      </c>
      <c r="D138" s="7">
        <v>49800</v>
      </c>
      <c r="E138" s="7">
        <v>7400</v>
      </c>
      <c r="F138" s="7">
        <v>1800</v>
      </c>
      <c r="G138" s="7" t="s">
        <v>14</v>
      </c>
      <c r="H138" s="7">
        <v>3300</v>
      </c>
      <c r="I138" s="7">
        <v>1900</v>
      </c>
    </row>
    <row r="139" spans="1:9">
      <c r="A139" s="4" t="s">
        <v>145</v>
      </c>
      <c r="B139" s="7">
        <v>50000</v>
      </c>
      <c r="C139" s="7">
        <v>7300</v>
      </c>
      <c r="D139" s="7">
        <v>40100</v>
      </c>
      <c r="E139" s="7">
        <v>6600</v>
      </c>
      <c r="F139" s="7">
        <v>1300</v>
      </c>
      <c r="G139" s="7" t="s">
        <v>14</v>
      </c>
      <c r="H139" s="7">
        <v>3100</v>
      </c>
      <c r="I139" s="7">
        <v>1800</v>
      </c>
    </row>
    <row r="140" spans="1:9">
      <c r="A140" s="4" t="s">
        <v>146</v>
      </c>
      <c r="B140" s="7">
        <v>74400</v>
      </c>
      <c r="C140" s="7">
        <v>12000</v>
      </c>
      <c r="D140" s="7">
        <v>57700</v>
      </c>
      <c r="E140" s="7">
        <v>10600</v>
      </c>
      <c r="F140" s="7">
        <v>2700</v>
      </c>
      <c r="G140" s="7" t="s">
        <v>14</v>
      </c>
      <c r="H140" s="7">
        <v>1400</v>
      </c>
      <c r="I140" s="7" t="s">
        <v>14</v>
      </c>
    </row>
    <row r="141" spans="1:9">
      <c r="A141" s="4" t="s">
        <v>147</v>
      </c>
      <c r="B141" s="7">
        <v>63300</v>
      </c>
      <c r="C141" s="7">
        <v>11100</v>
      </c>
      <c r="D141" s="7">
        <v>53500</v>
      </c>
      <c r="E141" s="7">
        <v>10200</v>
      </c>
      <c r="F141" s="7" t="s">
        <v>56</v>
      </c>
      <c r="G141" s="7" t="s">
        <v>56</v>
      </c>
      <c r="H141" s="7">
        <v>1600</v>
      </c>
      <c r="I141" s="7" t="s">
        <v>14</v>
      </c>
    </row>
    <row r="142" spans="1:9">
      <c r="A142" s="4" t="s">
        <v>148</v>
      </c>
      <c r="B142" s="7">
        <v>63300</v>
      </c>
      <c r="C142" s="7">
        <v>11000</v>
      </c>
      <c r="D142" s="7">
        <v>54700</v>
      </c>
      <c r="E142" s="7">
        <v>10200</v>
      </c>
      <c r="F142" s="7">
        <v>2000</v>
      </c>
      <c r="G142" s="7" t="s">
        <v>14</v>
      </c>
      <c r="H142" s="7" t="s">
        <v>56</v>
      </c>
      <c r="I142" s="7" t="s">
        <v>56</v>
      </c>
    </row>
    <row r="143" spans="1:9">
      <c r="A143" s="4" t="s">
        <v>149</v>
      </c>
      <c r="B143" s="7">
        <v>59000</v>
      </c>
      <c r="C143" s="7">
        <v>10400</v>
      </c>
      <c r="D143" s="7">
        <v>47500</v>
      </c>
      <c r="E143" s="7">
        <v>9300</v>
      </c>
      <c r="F143" s="7">
        <v>2500</v>
      </c>
      <c r="G143" s="7" t="s">
        <v>14</v>
      </c>
      <c r="H143" s="7">
        <v>1900</v>
      </c>
      <c r="I143" s="7" t="s">
        <v>14</v>
      </c>
    </row>
    <row r="144" spans="1:9">
      <c r="A144" s="4" t="s">
        <v>150</v>
      </c>
      <c r="B144" s="7">
        <v>62400</v>
      </c>
      <c r="C144" s="7">
        <v>10800</v>
      </c>
      <c r="D144" s="7">
        <v>51900</v>
      </c>
      <c r="E144" s="7">
        <v>9800</v>
      </c>
      <c r="F144" s="7" t="s">
        <v>56</v>
      </c>
      <c r="G144" s="7" t="s">
        <v>56</v>
      </c>
      <c r="H144" s="7">
        <v>4000</v>
      </c>
      <c r="I144" s="7" t="s">
        <v>14</v>
      </c>
    </row>
    <row r="145" spans="1:9">
      <c r="A145" s="4" t="s">
        <v>151</v>
      </c>
      <c r="B145" s="7">
        <v>79200</v>
      </c>
      <c r="C145" s="7">
        <v>11300</v>
      </c>
      <c r="D145" s="7">
        <v>68000</v>
      </c>
      <c r="E145" s="7">
        <v>10500</v>
      </c>
      <c r="F145" s="7">
        <v>4600</v>
      </c>
      <c r="G145" s="7" t="s">
        <v>14</v>
      </c>
      <c r="H145" s="7">
        <v>1100</v>
      </c>
      <c r="I145" s="7" t="s">
        <v>14</v>
      </c>
    </row>
    <row r="146" spans="1:9">
      <c r="A146" s="4" t="s">
        <v>152</v>
      </c>
      <c r="B146" s="7">
        <v>61900</v>
      </c>
      <c r="C146" s="7">
        <v>8300</v>
      </c>
      <c r="D146" s="7">
        <v>48200</v>
      </c>
      <c r="E146" s="7">
        <v>7300</v>
      </c>
      <c r="F146" s="7">
        <v>1700</v>
      </c>
      <c r="G146" s="7" t="s">
        <v>14</v>
      </c>
      <c r="H146" s="7">
        <v>1700</v>
      </c>
      <c r="I146" s="7" t="s">
        <v>14</v>
      </c>
    </row>
    <row r="147" spans="1:9">
      <c r="A147" s="4" t="s">
        <v>153</v>
      </c>
      <c r="B147" s="7">
        <v>66600</v>
      </c>
      <c r="C147" s="7">
        <v>8500</v>
      </c>
      <c r="D147" s="7">
        <v>48700</v>
      </c>
      <c r="E147" s="7">
        <v>7300</v>
      </c>
      <c r="F147" s="7">
        <v>600</v>
      </c>
      <c r="G147" s="7" t="s">
        <v>14</v>
      </c>
      <c r="H147" s="7">
        <v>4500</v>
      </c>
      <c r="I147" s="7">
        <v>2200</v>
      </c>
    </row>
    <row r="148" spans="1:9">
      <c r="A148" s="4" t="s">
        <v>154</v>
      </c>
      <c r="B148" s="7">
        <v>64300</v>
      </c>
      <c r="C148" s="7">
        <v>10500</v>
      </c>
      <c r="D148" s="7">
        <v>56300</v>
      </c>
      <c r="E148" s="7">
        <v>9800</v>
      </c>
      <c r="F148" s="7" t="s">
        <v>56</v>
      </c>
      <c r="G148" s="7" t="s">
        <v>56</v>
      </c>
      <c r="H148" s="7">
        <v>1500</v>
      </c>
      <c r="I148" s="7" t="s">
        <v>14</v>
      </c>
    </row>
    <row r="149" spans="1:9">
      <c r="A149" s="4" t="s">
        <v>155</v>
      </c>
      <c r="B149" s="7">
        <v>56400</v>
      </c>
      <c r="C149" s="7">
        <v>9800</v>
      </c>
      <c r="D149" s="7">
        <v>42700</v>
      </c>
      <c r="E149" s="7">
        <v>8500</v>
      </c>
      <c r="F149" s="7" t="s">
        <v>56</v>
      </c>
      <c r="G149" s="7" t="s">
        <v>56</v>
      </c>
      <c r="H149" s="7">
        <v>3400</v>
      </c>
      <c r="I149" s="7" t="s">
        <v>14</v>
      </c>
    </row>
    <row r="150" spans="1:9">
      <c r="A150" s="4" t="s">
        <v>156</v>
      </c>
      <c r="B150" s="7">
        <v>64600</v>
      </c>
      <c r="C150" s="7">
        <v>7700</v>
      </c>
      <c r="D150" s="7">
        <v>47400</v>
      </c>
      <c r="E150" s="7">
        <v>6600</v>
      </c>
      <c r="F150" s="7">
        <v>2500</v>
      </c>
      <c r="G150" s="7" t="s">
        <v>14</v>
      </c>
      <c r="H150" s="7">
        <v>4300</v>
      </c>
      <c r="I150" s="7">
        <v>2000</v>
      </c>
    </row>
    <row r="151" spans="1:9">
      <c r="A151" s="4" t="s">
        <v>157</v>
      </c>
      <c r="B151" s="7">
        <v>52400</v>
      </c>
      <c r="C151" s="7">
        <v>7200</v>
      </c>
      <c r="D151" s="7">
        <v>40000</v>
      </c>
      <c r="E151" s="7">
        <v>6300</v>
      </c>
      <c r="F151" s="7">
        <v>1800</v>
      </c>
      <c r="G151" s="7" t="s">
        <v>14</v>
      </c>
      <c r="H151" s="7">
        <v>3400</v>
      </c>
      <c r="I151" s="7">
        <v>1800</v>
      </c>
    </row>
    <row r="152" spans="1:9">
      <c r="A152" s="4" t="s">
        <v>158</v>
      </c>
      <c r="B152" s="7">
        <v>54600</v>
      </c>
      <c r="C152" s="7">
        <v>10000</v>
      </c>
      <c r="D152" s="7">
        <v>42700</v>
      </c>
      <c r="E152" s="7">
        <v>8800</v>
      </c>
      <c r="F152" s="7">
        <v>1300</v>
      </c>
      <c r="G152" s="7" t="s">
        <v>14</v>
      </c>
      <c r="H152" s="7">
        <v>3800</v>
      </c>
      <c r="I152" s="7" t="s">
        <v>14</v>
      </c>
    </row>
    <row r="153" spans="1:9">
      <c r="A153" s="4" t="s">
        <v>159</v>
      </c>
      <c r="B153" s="7">
        <v>50300</v>
      </c>
      <c r="C153" s="7">
        <v>5700</v>
      </c>
      <c r="D153" s="7">
        <v>38400</v>
      </c>
      <c r="E153" s="7">
        <v>5000</v>
      </c>
      <c r="F153" s="7">
        <v>3400</v>
      </c>
      <c r="G153" s="7">
        <v>1500</v>
      </c>
      <c r="H153" s="7">
        <v>2000</v>
      </c>
      <c r="I153" s="7">
        <v>1100</v>
      </c>
    </row>
    <row r="154" spans="1:9">
      <c r="A154" s="4" t="s">
        <v>160</v>
      </c>
      <c r="B154" s="7">
        <v>60300</v>
      </c>
      <c r="C154" s="7">
        <v>10300</v>
      </c>
      <c r="D154" s="7">
        <v>47100</v>
      </c>
      <c r="E154" s="7">
        <v>9100</v>
      </c>
      <c r="F154" s="7">
        <v>1400</v>
      </c>
      <c r="G154" s="7" t="s">
        <v>14</v>
      </c>
      <c r="H154" s="7">
        <v>4200</v>
      </c>
      <c r="I154" s="7" t="s">
        <v>14</v>
      </c>
    </row>
    <row r="155" spans="1:9">
      <c r="A155" s="4" t="s">
        <v>161</v>
      </c>
      <c r="B155" s="7">
        <v>82100</v>
      </c>
      <c r="C155" s="7">
        <v>13300</v>
      </c>
      <c r="D155" s="7">
        <v>66900</v>
      </c>
      <c r="E155" s="7">
        <v>12000</v>
      </c>
      <c r="F155" s="7">
        <v>4300</v>
      </c>
      <c r="G155" s="7" t="s">
        <v>14</v>
      </c>
      <c r="H155" s="7">
        <v>3400</v>
      </c>
      <c r="I155" s="7" t="s">
        <v>14</v>
      </c>
    </row>
    <row r="156" spans="1:9">
      <c r="A156" s="4" t="s">
        <v>162</v>
      </c>
      <c r="B156" s="7">
        <v>62500</v>
      </c>
      <c r="C156" s="7">
        <v>10800</v>
      </c>
      <c r="D156" s="7">
        <v>46400</v>
      </c>
      <c r="E156" s="7">
        <v>9300</v>
      </c>
      <c r="F156" s="7" t="s">
        <v>56</v>
      </c>
      <c r="G156" s="7" t="s">
        <v>56</v>
      </c>
      <c r="H156" s="7">
        <v>3000</v>
      </c>
      <c r="I156" s="7" t="s">
        <v>14</v>
      </c>
    </row>
    <row r="157" spans="1:9">
      <c r="A157" s="4" t="s">
        <v>163</v>
      </c>
      <c r="B157" s="7">
        <v>61900</v>
      </c>
      <c r="C157" s="7">
        <v>10900</v>
      </c>
      <c r="D157" s="7">
        <v>42600</v>
      </c>
      <c r="E157" s="7">
        <v>9000</v>
      </c>
      <c r="F157" s="7">
        <v>3000</v>
      </c>
      <c r="G157" s="7" t="s">
        <v>14</v>
      </c>
      <c r="H157" s="7">
        <v>8700</v>
      </c>
      <c r="I157" s="7">
        <v>4100</v>
      </c>
    </row>
    <row r="158" spans="1:9">
      <c r="A158" s="4" t="s">
        <v>164</v>
      </c>
      <c r="B158" s="7">
        <v>73200</v>
      </c>
      <c r="C158" s="7">
        <v>12100</v>
      </c>
      <c r="D158" s="7">
        <v>62500</v>
      </c>
      <c r="E158" s="7">
        <v>11200</v>
      </c>
      <c r="F158" s="7">
        <v>2000</v>
      </c>
      <c r="G158" s="7" t="s">
        <v>14</v>
      </c>
      <c r="H158" s="7">
        <v>1900</v>
      </c>
      <c r="I158" s="7" t="s">
        <v>14</v>
      </c>
    </row>
    <row r="159" spans="1:9">
      <c r="A159" s="4" t="s">
        <v>165</v>
      </c>
      <c r="B159" s="7">
        <v>65600</v>
      </c>
      <c r="C159" s="7">
        <v>11400</v>
      </c>
      <c r="D159" s="7">
        <v>49200</v>
      </c>
      <c r="E159" s="7">
        <v>9900</v>
      </c>
      <c r="F159" s="7">
        <v>1900</v>
      </c>
      <c r="G159" s="7" t="s">
        <v>14</v>
      </c>
      <c r="H159" s="7">
        <v>5100</v>
      </c>
      <c r="I159" s="7">
        <v>3200</v>
      </c>
    </row>
    <row r="160" spans="1:9">
      <c r="A160" s="4" t="s">
        <v>166</v>
      </c>
      <c r="B160" s="7">
        <v>61400</v>
      </c>
      <c r="C160" s="7">
        <v>9800</v>
      </c>
      <c r="D160" s="7">
        <v>52300</v>
      </c>
      <c r="E160" s="7">
        <v>9000</v>
      </c>
      <c r="F160" s="7">
        <v>2400</v>
      </c>
      <c r="G160" s="7" t="s">
        <v>14</v>
      </c>
      <c r="H160" s="7" t="s">
        <v>56</v>
      </c>
      <c r="I160" s="7" t="s">
        <v>56</v>
      </c>
    </row>
    <row r="161" spans="1:9">
      <c r="A161" s="4" t="s">
        <v>167</v>
      </c>
      <c r="B161" s="7">
        <v>58900</v>
      </c>
      <c r="C161" s="7">
        <v>10200</v>
      </c>
      <c r="D161" s="7">
        <v>44000</v>
      </c>
      <c r="E161" s="7">
        <v>8800</v>
      </c>
      <c r="F161" s="7" t="s">
        <v>56</v>
      </c>
      <c r="G161" s="7" t="s">
        <v>56</v>
      </c>
      <c r="H161" s="7">
        <v>4000</v>
      </c>
      <c r="I161" s="7" t="s">
        <v>14</v>
      </c>
    </row>
    <row r="162" spans="1:9">
      <c r="A162" s="4" t="s">
        <v>168</v>
      </c>
      <c r="B162" s="7">
        <v>61200</v>
      </c>
      <c r="C162" s="7">
        <v>9400</v>
      </c>
      <c r="D162" s="7">
        <v>48900</v>
      </c>
      <c r="E162" s="7">
        <v>8400</v>
      </c>
      <c r="F162" s="7" t="s">
        <v>56</v>
      </c>
      <c r="G162" s="7" t="s">
        <v>56</v>
      </c>
      <c r="H162" s="7">
        <v>2400</v>
      </c>
      <c r="I162" s="7" t="s">
        <v>14</v>
      </c>
    </row>
    <row r="163" spans="1:9">
      <c r="A163" s="4" t="s">
        <v>169</v>
      </c>
      <c r="B163" s="7">
        <v>59100</v>
      </c>
      <c r="C163" s="7">
        <v>7800</v>
      </c>
      <c r="D163" s="7">
        <v>49500</v>
      </c>
      <c r="E163" s="7">
        <v>7100</v>
      </c>
      <c r="F163" s="7">
        <v>2500</v>
      </c>
      <c r="G163" s="7" t="s">
        <v>14</v>
      </c>
      <c r="H163" s="7">
        <v>3200</v>
      </c>
      <c r="I163" s="7">
        <v>1800</v>
      </c>
    </row>
    <row r="164" spans="1:9">
      <c r="A164" s="4" t="s">
        <v>170</v>
      </c>
      <c r="B164" s="7">
        <v>54500</v>
      </c>
      <c r="C164" s="7">
        <v>6900</v>
      </c>
      <c r="D164" s="7">
        <v>41400</v>
      </c>
      <c r="E164" s="7">
        <v>6000</v>
      </c>
      <c r="F164" s="7">
        <v>900</v>
      </c>
      <c r="G164" s="7" t="s">
        <v>14</v>
      </c>
      <c r="H164" s="7">
        <v>3500</v>
      </c>
      <c r="I164" s="7">
        <v>1700</v>
      </c>
    </row>
    <row r="165" spans="1:9">
      <c r="A165" s="4" t="s">
        <v>171</v>
      </c>
      <c r="B165" s="7">
        <v>68300</v>
      </c>
      <c r="C165" s="7">
        <v>7300</v>
      </c>
      <c r="D165" s="7">
        <v>51300</v>
      </c>
      <c r="E165" s="7">
        <v>6300</v>
      </c>
      <c r="F165" s="7">
        <v>1900</v>
      </c>
      <c r="G165" s="7" t="s">
        <v>14</v>
      </c>
      <c r="H165" s="7">
        <v>4200</v>
      </c>
      <c r="I165" s="7">
        <v>1800</v>
      </c>
    </row>
    <row r="166" spans="1:9">
      <c r="A166" s="4" t="s">
        <v>172</v>
      </c>
      <c r="B166" s="7">
        <v>67000</v>
      </c>
      <c r="C166" s="7">
        <v>7000</v>
      </c>
      <c r="D166" s="7">
        <v>58300</v>
      </c>
      <c r="E166" s="7">
        <v>6500</v>
      </c>
      <c r="F166" s="7">
        <v>1300</v>
      </c>
      <c r="G166" s="7" t="s">
        <v>14</v>
      </c>
      <c r="H166" s="7">
        <v>1200</v>
      </c>
      <c r="I166" s="7" t="s">
        <v>14</v>
      </c>
    </row>
    <row r="167" spans="1:9">
      <c r="A167" s="4" t="s">
        <v>173</v>
      </c>
      <c r="B167" s="7">
        <v>49000</v>
      </c>
      <c r="C167" s="7">
        <v>10100</v>
      </c>
      <c r="D167" s="7">
        <v>42000</v>
      </c>
      <c r="E167" s="7">
        <v>9300</v>
      </c>
      <c r="F167" s="7">
        <v>1500</v>
      </c>
      <c r="G167" s="7" t="s">
        <v>14</v>
      </c>
      <c r="H167" s="7">
        <v>2500</v>
      </c>
      <c r="I167" s="7" t="s">
        <v>14</v>
      </c>
    </row>
    <row r="168" spans="1:9">
      <c r="A168" s="4" t="s">
        <v>174</v>
      </c>
      <c r="B168" s="7">
        <v>64100</v>
      </c>
      <c r="C168" s="7">
        <v>11800</v>
      </c>
      <c r="D168" s="7">
        <v>50000</v>
      </c>
      <c r="E168" s="7">
        <v>10400</v>
      </c>
      <c r="F168" s="7">
        <v>2100</v>
      </c>
      <c r="G168" s="7" t="s">
        <v>14</v>
      </c>
      <c r="H168" s="7">
        <v>5200</v>
      </c>
      <c r="I168" s="7" t="s">
        <v>14</v>
      </c>
    </row>
    <row r="169" spans="1:9">
      <c r="A169" s="4" t="s">
        <v>175</v>
      </c>
      <c r="B169" s="7">
        <v>60000</v>
      </c>
      <c r="C169" s="7">
        <v>11800</v>
      </c>
      <c r="D169" s="7">
        <v>45900</v>
      </c>
      <c r="E169" s="7">
        <v>10300</v>
      </c>
      <c r="F169" s="7" t="s">
        <v>56</v>
      </c>
      <c r="G169" s="7" t="s">
        <v>56</v>
      </c>
      <c r="H169" s="7" t="s">
        <v>56</v>
      </c>
      <c r="I169" s="7" t="s">
        <v>56</v>
      </c>
    </row>
    <row r="170" spans="1:9">
      <c r="A170" s="4" t="s">
        <v>176</v>
      </c>
      <c r="B170" s="7">
        <v>57000</v>
      </c>
      <c r="C170" s="7">
        <v>12100</v>
      </c>
      <c r="D170" s="7">
        <v>43300</v>
      </c>
      <c r="E170" s="7">
        <v>10500</v>
      </c>
      <c r="F170" s="7">
        <v>2700</v>
      </c>
      <c r="G170" s="7" t="s">
        <v>14</v>
      </c>
      <c r="H170" s="7" t="s">
        <v>56</v>
      </c>
      <c r="I170" s="7" t="s">
        <v>56</v>
      </c>
    </row>
    <row r="171" spans="1:9">
      <c r="A171" s="4" t="s">
        <v>177</v>
      </c>
      <c r="B171" s="7">
        <v>67000</v>
      </c>
      <c r="C171" s="7">
        <v>13600</v>
      </c>
      <c r="D171" s="7">
        <v>51100</v>
      </c>
      <c r="E171" s="7">
        <v>11800</v>
      </c>
      <c r="F171" s="7">
        <v>1800</v>
      </c>
      <c r="G171" s="7" t="s">
        <v>14</v>
      </c>
      <c r="H171" s="7">
        <v>2800</v>
      </c>
      <c r="I171" s="7" t="s">
        <v>14</v>
      </c>
    </row>
    <row r="172" spans="1:9">
      <c r="A172" s="4" t="s">
        <v>178</v>
      </c>
      <c r="B172" s="7">
        <v>61500</v>
      </c>
      <c r="C172" s="7">
        <v>10100</v>
      </c>
      <c r="D172" s="7">
        <v>50800</v>
      </c>
      <c r="E172" s="7">
        <v>9200</v>
      </c>
      <c r="F172" s="7">
        <v>2700</v>
      </c>
      <c r="G172" s="7" t="s">
        <v>14</v>
      </c>
      <c r="H172" s="7">
        <v>1700</v>
      </c>
      <c r="I172" s="7" t="s">
        <v>14</v>
      </c>
    </row>
    <row r="173" spans="1:9">
      <c r="A173" s="4" t="s">
        <v>179</v>
      </c>
      <c r="B173" s="7">
        <v>61100</v>
      </c>
      <c r="C173" s="7">
        <v>10400</v>
      </c>
      <c r="D173" s="7">
        <v>49000</v>
      </c>
      <c r="E173" s="7">
        <v>9300</v>
      </c>
      <c r="F173" s="7">
        <v>3800</v>
      </c>
      <c r="G173" s="7" t="s">
        <v>14</v>
      </c>
      <c r="H173" s="7">
        <v>4100</v>
      </c>
      <c r="I173" s="7" t="s">
        <v>14</v>
      </c>
    </row>
    <row r="174" spans="1:9">
      <c r="A174" s="4" t="s">
        <v>180</v>
      </c>
      <c r="B174" s="7">
        <v>63300</v>
      </c>
      <c r="C174" s="7">
        <v>11900</v>
      </c>
      <c r="D174" s="7">
        <v>53600</v>
      </c>
      <c r="E174" s="7">
        <v>11000</v>
      </c>
      <c r="F174" s="7" t="s">
        <v>56</v>
      </c>
      <c r="G174" s="7" t="s">
        <v>56</v>
      </c>
      <c r="H174" s="7">
        <v>2600</v>
      </c>
      <c r="I174" s="7" t="s">
        <v>14</v>
      </c>
    </row>
    <row r="175" spans="1:9">
      <c r="A175" s="4" t="s">
        <v>181</v>
      </c>
      <c r="B175" s="7">
        <v>54900</v>
      </c>
      <c r="C175" s="7">
        <v>10000</v>
      </c>
      <c r="D175" s="7">
        <v>43800</v>
      </c>
      <c r="E175" s="7">
        <v>8900</v>
      </c>
      <c r="F175" s="7">
        <v>4600</v>
      </c>
      <c r="G175" s="7" t="s">
        <v>14</v>
      </c>
      <c r="H175" s="7">
        <v>2000</v>
      </c>
      <c r="I175" s="7" t="s">
        <v>14</v>
      </c>
    </row>
    <row r="176" spans="1:9">
      <c r="A176" s="4" t="s">
        <v>182</v>
      </c>
      <c r="B176" s="7">
        <v>81900</v>
      </c>
      <c r="C176" s="7">
        <v>13700</v>
      </c>
      <c r="D176" s="7">
        <v>67000</v>
      </c>
      <c r="E176" s="7">
        <v>12400</v>
      </c>
      <c r="F176" s="7" t="s">
        <v>56</v>
      </c>
      <c r="G176" s="7" t="s">
        <v>56</v>
      </c>
      <c r="H176" s="7">
        <v>4100</v>
      </c>
      <c r="I176" s="7" t="s">
        <v>14</v>
      </c>
    </row>
    <row r="177" spans="1:9">
      <c r="A177" s="4" t="s">
        <v>183</v>
      </c>
      <c r="B177" s="7">
        <v>58800</v>
      </c>
      <c r="C177" s="7">
        <v>10400</v>
      </c>
      <c r="D177" s="7">
        <v>46700</v>
      </c>
      <c r="E177" s="7">
        <v>9300</v>
      </c>
      <c r="F177" s="7">
        <v>2900</v>
      </c>
      <c r="G177" s="7" t="s">
        <v>14</v>
      </c>
      <c r="H177" s="7" t="s">
        <v>56</v>
      </c>
      <c r="I177" s="7" t="s">
        <v>56</v>
      </c>
    </row>
    <row r="178" spans="1:9">
      <c r="A178" s="4" t="s">
        <v>184</v>
      </c>
      <c r="B178" s="7">
        <v>71400</v>
      </c>
      <c r="C178" s="7">
        <v>7900</v>
      </c>
      <c r="D178" s="7">
        <v>59200</v>
      </c>
      <c r="E178" s="7">
        <v>7200</v>
      </c>
      <c r="F178" s="7">
        <v>2700</v>
      </c>
      <c r="G178" s="7">
        <v>1500</v>
      </c>
      <c r="H178" s="7">
        <v>3500</v>
      </c>
      <c r="I178" s="7">
        <v>1800</v>
      </c>
    </row>
    <row r="179" spans="1:9">
      <c r="A179" s="4" t="s">
        <v>185</v>
      </c>
      <c r="B179" s="7">
        <v>57300</v>
      </c>
      <c r="C179" s="7">
        <v>7200</v>
      </c>
      <c r="D179" s="7">
        <v>42900</v>
      </c>
      <c r="E179" s="7">
        <v>6200</v>
      </c>
      <c r="F179" s="7">
        <v>2500</v>
      </c>
      <c r="G179" s="7" t="s">
        <v>14</v>
      </c>
      <c r="H179" s="7">
        <v>3800</v>
      </c>
      <c r="I179" s="7">
        <v>1800</v>
      </c>
    </row>
    <row r="180" spans="1:9">
      <c r="A180" s="4" t="s">
        <v>186</v>
      </c>
      <c r="B180" s="7">
        <v>43300</v>
      </c>
      <c r="C180" s="7">
        <v>8500</v>
      </c>
      <c r="D180" s="7">
        <v>35000</v>
      </c>
      <c r="E180" s="7">
        <v>7600</v>
      </c>
      <c r="F180" s="7" t="s">
        <v>56</v>
      </c>
      <c r="G180" s="7" t="s">
        <v>56</v>
      </c>
      <c r="H180" s="7">
        <v>3800</v>
      </c>
      <c r="I180" s="7" t="s">
        <v>14</v>
      </c>
    </row>
    <row r="181" spans="1:9">
      <c r="A181" s="4" t="s">
        <v>187</v>
      </c>
      <c r="B181" s="7">
        <v>54000</v>
      </c>
      <c r="C181" s="7">
        <v>10500</v>
      </c>
      <c r="D181" s="7">
        <v>46400</v>
      </c>
      <c r="E181" s="7">
        <v>9700</v>
      </c>
      <c r="F181" s="7" t="s">
        <v>56</v>
      </c>
      <c r="G181" s="7" t="s">
        <v>56</v>
      </c>
      <c r="H181" s="7">
        <v>1400</v>
      </c>
      <c r="I181" s="7" t="s">
        <v>14</v>
      </c>
    </row>
    <row r="182" spans="1:9">
      <c r="A182" s="4" t="s">
        <v>188</v>
      </c>
      <c r="B182" s="7">
        <v>53600</v>
      </c>
      <c r="C182" s="7">
        <v>9100</v>
      </c>
      <c r="D182" s="7">
        <v>41100</v>
      </c>
      <c r="E182" s="7">
        <v>7900</v>
      </c>
      <c r="F182" s="7">
        <v>3000</v>
      </c>
      <c r="G182" s="7" t="s">
        <v>14</v>
      </c>
      <c r="H182" s="7">
        <v>2800</v>
      </c>
      <c r="I182" s="7" t="s">
        <v>14</v>
      </c>
    </row>
    <row r="183" spans="1:9">
      <c r="A183" s="4" t="s">
        <v>189</v>
      </c>
      <c r="B183" s="7">
        <v>56600</v>
      </c>
      <c r="C183" s="7">
        <v>10500</v>
      </c>
      <c r="D183" s="7">
        <v>46100</v>
      </c>
      <c r="E183" s="7">
        <v>9500</v>
      </c>
      <c r="F183" s="7">
        <v>2400</v>
      </c>
      <c r="G183" s="7" t="s">
        <v>14</v>
      </c>
      <c r="H183" s="7">
        <v>2400</v>
      </c>
      <c r="I183" s="7" t="s">
        <v>14</v>
      </c>
    </row>
    <row r="184" spans="1:9">
      <c r="A184" s="4" t="s">
        <v>190</v>
      </c>
      <c r="B184" s="7">
        <v>66300</v>
      </c>
      <c r="C184" s="7">
        <v>11600</v>
      </c>
      <c r="D184" s="7">
        <v>53600</v>
      </c>
      <c r="E184" s="7">
        <v>10400</v>
      </c>
      <c r="F184" s="7">
        <v>2300</v>
      </c>
      <c r="G184" s="7" t="s">
        <v>14</v>
      </c>
      <c r="H184" s="7">
        <v>4600</v>
      </c>
      <c r="I184" s="7" t="s">
        <v>14</v>
      </c>
    </row>
    <row r="185" spans="1:9">
      <c r="A185" s="4" t="s">
        <v>191</v>
      </c>
      <c r="B185" s="7">
        <v>59500</v>
      </c>
      <c r="C185" s="7">
        <v>10800</v>
      </c>
      <c r="D185" s="7">
        <v>51600</v>
      </c>
      <c r="E185" s="7">
        <v>10100</v>
      </c>
      <c r="F185" s="7" t="s">
        <v>56</v>
      </c>
      <c r="G185" s="7" t="s">
        <v>56</v>
      </c>
      <c r="H185" s="7">
        <v>2400</v>
      </c>
      <c r="I185" s="7" t="s">
        <v>14</v>
      </c>
    </row>
    <row r="186" spans="1:9">
      <c r="A186" s="4" t="s">
        <v>192</v>
      </c>
      <c r="B186" s="7">
        <v>58300</v>
      </c>
      <c r="C186" s="7">
        <v>10800</v>
      </c>
      <c r="D186" s="7">
        <v>46200</v>
      </c>
      <c r="E186" s="7">
        <v>9600</v>
      </c>
      <c r="F186" s="7">
        <v>3100</v>
      </c>
      <c r="G186" s="7" t="s">
        <v>14</v>
      </c>
      <c r="H186" s="7" t="s">
        <v>56</v>
      </c>
      <c r="I186" s="7" t="s">
        <v>56</v>
      </c>
    </row>
    <row r="187" spans="1:9">
      <c r="A187" s="4" t="s">
        <v>193</v>
      </c>
      <c r="B187" s="7">
        <v>61700</v>
      </c>
      <c r="C187" s="7">
        <v>12500</v>
      </c>
      <c r="D187" s="7">
        <v>55600</v>
      </c>
      <c r="E187" s="7">
        <v>11900</v>
      </c>
      <c r="F187" s="7" t="s">
        <v>56</v>
      </c>
      <c r="G187" s="7" t="s">
        <v>56</v>
      </c>
      <c r="H187" s="7">
        <v>2400</v>
      </c>
      <c r="I187" s="7" t="s">
        <v>14</v>
      </c>
    </row>
    <row r="188" spans="1:9">
      <c r="A188" s="4" t="s">
        <v>194</v>
      </c>
      <c r="B188" s="7">
        <v>71800</v>
      </c>
      <c r="C188" s="7">
        <v>10300</v>
      </c>
      <c r="D188" s="7">
        <v>57100</v>
      </c>
      <c r="E188" s="7">
        <v>9200</v>
      </c>
      <c r="F188" s="7">
        <v>1200</v>
      </c>
      <c r="G188" s="7" t="s">
        <v>14</v>
      </c>
      <c r="H188" s="7">
        <v>3600</v>
      </c>
      <c r="I188" s="7" t="s">
        <v>14</v>
      </c>
    </row>
    <row r="189" spans="1:9">
      <c r="A189" s="4" t="s">
        <v>195</v>
      </c>
      <c r="B189" s="7">
        <v>85900</v>
      </c>
      <c r="C189" s="7">
        <v>11600</v>
      </c>
      <c r="D189" s="7">
        <v>62600</v>
      </c>
      <c r="E189" s="7">
        <v>9900</v>
      </c>
      <c r="F189" s="7">
        <v>4300</v>
      </c>
      <c r="G189" s="7">
        <v>2600</v>
      </c>
      <c r="H189" s="7">
        <v>3800</v>
      </c>
      <c r="I189" s="7" t="s">
        <v>14</v>
      </c>
    </row>
    <row r="190" spans="1:9">
      <c r="A190" s="4" t="s">
        <v>196</v>
      </c>
      <c r="B190" s="7">
        <v>79000</v>
      </c>
      <c r="C190" s="7">
        <v>11100</v>
      </c>
      <c r="D190" s="7">
        <v>63700</v>
      </c>
      <c r="E190" s="7">
        <v>10000</v>
      </c>
      <c r="F190" s="7">
        <v>2300</v>
      </c>
      <c r="G190" s="7" t="s">
        <v>14</v>
      </c>
      <c r="H190" s="7">
        <v>4500</v>
      </c>
      <c r="I190" s="7">
        <v>2700</v>
      </c>
    </row>
    <row r="191" spans="1:9">
      <c r="A191" s="4" t="s">
        <v>197</v>
      </c>
      <c r="B191" s="7">
        <v>73400</v>
      </c>
      <c r="C191" s="7">
        <v>11800</v>
      </c>
      <c r="D191" s="7">
        <v>55600</v>
      </c>
      <c r="E191" s="7">
        <v>10300</v>
      </c>
      <c r="F191" s="7">
        <v>3400</v>
      </c>
      <c r="G191" s="7" t="s">
        <v>14</v>
      </c>
      <c r="H191" s="7">
        <v>4000</v>
      </c>
      <c r="I191" s="7">
        <v>2700</v>
      </c>
    </row>
    <row r="192" spans="1:9">
      <c r="A192" s="4" t="s">
        <v>198</v>
      </c>
      <c r="B192" s="7">
        <v>73500</v>
      </c>
      <c r="C192" s="7">
        <v>12700</v>
      </c>
      <c r="D192" s="7">
        <v>59100</v>
      </c>
      <c r="E192" s="7">
        <v>11400</v>
      </c>
      <c r="F192" s="7">
        <v>1900</v>
      </c>
      <c r="G192" s="7" t="s">
        <v>14</v>
      </c>
      <c r="H192" s="7">
        <v>3800</v>
      </c>
      <c r="I192" s="7" t="s">
        <v>14</v>
      </c>
    </row>
    <row r="193" spans="1:9">
      <c r="A193" s="4" t="s">
        <v>199</v>
      </c>
      <c r="B193" s="7">
        <v>49700</v>
      </c>
      <c r="C193" s="7">
        <v>9900</v>
      </c>
      <c r="D193" s="7">
        <v>34800</v>
      </c>
      <c r="E193" s="7">
        <v>8300</v>
      </c>
      <c r="F193" s="7">
        <v>1600</v>
      </c>
      <c r="G193" s="7" t="s">
        <v>14</v>
      </c>
      <c r="H193" s="7">
        <v>4600</v>
      </c>
      <c r="I193" s="7" t="s">
        <v>14</v>
      </c>
    </row>
    <row r="194" spans="1:9">
      <c r="A194" s="4" t="s">
        <v>200</v>
      </c>
      <c r="B194" s="7">
        <v>67200</v>
      </c>
      <c r="C194" s="7">
        <v>12100</v>
      </c>
      <c r="D194" s="7">
        <v>52500</v>
      </c>
      <c r="E194" s="7">
        <v>10700</v>
      </c>
      <c r="F194" s="7">
        <v>3200</v>
      </c>
      <c r="G194" s="7" t="s">
        <v>14</v>
      </c>
      <c r="H194" s="7">
        <v>3800</v>
      </c>
      <c r="I194" s="7" t="s">
        <v>14</v>
      </c>
    </row>
    <row r="195" spans="1:9">
      <c r="A195" s="4" t="s">
        <v>201</v>
      </c>
      <c r="B195" s="7">
        <v>71400</v>
      </c>
      <c r="C195" s="7">
        <v>9500</v>
      </c>
      <c r="D195" s="7">
        <v>56000</v>
      </c>
      <c r="E195" s="7">
        <v>8400</v>
      </c>
      <c r="F195" s="7">
        <v>1500</v>
      </c>
      <c r="G195" s="7" t="s">
        <v>14</v>
      </c>
      <c r="H195" s="7">
        <v>2100</v>
      </c>
      <c r="I195" s="7" t="s">
        <v>14</v>
      </c>
    </row>
    <row r="196" spans="1:9">
      <c r="A196" s="4" t="s">
        <v>202</v>
      </c>
      <c r="B196" s="7">
        <v>72600</v>
      </c>
      <c r="C196" s="7">
        <v>11900</v>
      </c>
      <c r="D196" s="7">
        <v>59400</v>
      </c>
      <c r="E196" s="7">
        <v>10700</v>
      </c>
      <c r="F196" s="7" t="s">
        <v>56</v>
      </c>
      <c r="G196" s="7" t="s">
        <v>56</v>
      </c>
      <c r="H196" s="7">
        <v>2000</v>
      </c>
      <c r="I196" s="7" t="s">
        <v>14</v>
      </c>
    </row>
    <row r="197" spans="1:9">
      <c r="A197" s="4" t="s">
        <v>203</v>
      </c>
      <c r="B197" s="7">
        <v>63300</v>
      </c>
      <c r="C197" s="7">
        <v>10600</v>
      </c>
      <c r="D197" s="7">
        <v>50400</v>
      </c>
      <c r="E197" s="7">
        <v>9400</v>
      </c>
      <c r="F197" s="7">
        <v>1200</v>
      </c>
      <c r="G197" s="7" t="s">
        <v>14</v>
      </c>
      <c r="H197" s="7">
        <v>2400</v>
      </c>
      <c r="I197" s="7" t="s">
        <v>14</v>
      </c>
    </row>
    <row r="198" spans="1:9">
      <c r="A198" s="4" t="s">
        <v>204</v>
      </c>
      <c r="B198" s="7">
        <v>63200</v>
      </c>
      <c r="C198" s="7">
        <v>11200</v>
      </c>
      <c r="D198" s="7">
        <v>48700</v>
      </c>
      <c r="E198" s="7">
        <v>9800</v>
      </c>
      <c r="F198" s="7">
        <v>2700</v>
      </c>
      <c r="G198" s="7" t="s">
        <v>14</v>
      </c>
      <c r="H198" s="7">
        <v>3200</v>
      </c>
      <c r="I198" s="7" t="s">
        <v>14</v>
      </c>
    </row>
    <row r="199" spans="1:9">
      <c r="A199" s="4" t="s">
        <v>205</v>
      </c>
      <c r="B199" s="7">
        <v>52800</v>
      </c>
      <c r="C199" s="7">
        <v>10400</v>
      </c>
      <c r="D199" s="7">
        <v>43400</v>
      </c>
      <c r="E199" s="7">
        <v>9400</v>
      </c>
      <c r="F199" s="7">
        <v>2500</v>
      </c>
      <c r="G199" s="7" t="s">
        <v>14</v>
      </c>
      <c r="H199" s="7" t="s">
        <v>56</v>
      </c>
      <c r="I199" s="7" t="s">
        <v>56</v>
      </c>
    </row>
    <row r="200" spans="1:9">
      <c r="A200" s="4" t="s">
        <v>206</v>
      </c>
      <c r="B200" s="7">
        <v>57300</v>
      </c>
      <c r="C200" s="7">
        <v>10800</v>
      </c>
      <c r="D200" s="7">
        <v>44700</v>
      </c>
      <c r="E200" s="7">
        <v>9500</v>
      </c>
      <c r="F200" s="7">
        <v>3700</v>
      </c>
      <c r="G200" s="7" t="s">
        <v>14</v>
      </c>
      <c r="H200" s="7">
        <v>3400</v>
      </c>
      <c r="I200" s="7" t="s">
        <v>14</v>
      </c>
    </row>
    <row r="201" spans="1:9">
      <c r="A201" s="4" t="s">
        <v>207</v>
      </c>
      <c r="B201" s="7">
        <v>63200</v>
      </c>
      <c r="C201" s="7">
        <v>8100</v>
      </c>
      <c r="D201" s="7">
        <v>47800</v>
      </c>
      <c r="E201" s="7">
        <v>7000</v>
      </c>
      <c r="F201" s="7">
        <v>2900</v>
      </c>
      <c r="G201" s="7">
        <v>1700</v>
      </c>
      <c r="H201" s="7">
        <v>6600</v>
      </c>
      <c r="I201" s="7">
        <v>2600</v>
      </c>
    </row>
    <row r="202" spans="1:9">
      <c r="A202" s="4" t="s">
        <v>208</v>
      </c>
      <c r="B202" s="7">
        <v>64100</v>
      </c>
      <c r="C202" s="7">
        <v>7900</v>
      </c>
      <c r="D202" s="7">
        <v>52700</v>
      </c>
      <c r="E202" s="7">
        <v>7100</v>
      </c>
      <c r="F202" s="7">
        <v>2400</v>
      </c>
      <c r="G202" s="7" t="s">
        <v>14</v>
      </c>
      <c r="H202" s="7">
        <v>4100</v>
      </c>
      <c r="I202" s="7">
        <v>2000</v>
      </c>
    </row>
    <row r="203" spans="1:9">
      <c r="A203" s="4" t="s">
        <v>209</v>
      </c>
      <c r="B203" s="7">
        <v>96100</v>
      </c>
      <c r="C203" s="7">
        <v>10100</v>
      </c>
      <c r="D203" s="7">
        <v>60500</v>
      </c>
      <c r="E203" s="7">
        <v>8000</v>
      </c>
      <c r="F203" s="7">
        <v>4700</v>
      </c>
      <c r="G203" s="7">
        <v>2300</v>
      </c>
      <c r="H203" s="7">
        <v>4200</v>
      </c>
      <c r="I203" s="7">
        <v>2100</v>
      </c>
    </row>
    <row r="204" spans="1:9">
      <c r="A204" s="4" t="s">
        <v>210</v>
      </c>
      <c r="B204" s="7">
        <v>63000</v>
      </c>
      <c r="C204" s="7">
        <v>10700</v>
      </c>
      <c r="D204" s="7">
        <v>50000</v>
      </c>
      <c r="E204" s="7">
        <v>9500</v>
      </c>
      <c r="F204" s="7">
        <v>3000</v>
      </c>
      <c r="G204" s="7" t="s">
        <v>14</v>
      </c>
      <c r="H204" s="7" t="s">
        <v>56</v>
      </c>
      <c r="I204" s="7" t="s">
        <v>56</v>
      </c>
    </row>
    <row r="205" spans="1:9">
      <c r="A205" s="4" t="s">
        <v>211</v>
      </c>
      <c r="B205" s="7">
        <v>57200</v>
      </c>
      <c r="C205" s="7">
        <v>6200</v>
      </c>
      <c r="D205" s="7">
        <v>44600</v>
      </c>
      <c r="E205" s="7">
        <v>5500</v>
      </c>
      <c r="F205" s="7">
        <v>700</v>
      </c>
      <c r="G205" s="7" t="s">
        <v>14</v>
      </c>
      <c r="H205" s="7">
        <v>2800</v>
      </c>
      <c r="I205" s="7">
        <v>1400</v>
      </c>
    </row>
    <row r="206" spans="1:9">
      <c r="A206" s="4" t="s">
        <v>212</v>
      </c>
      <c r="B206" s="7">
        <v>55500</v>
      </c>
      <c r="C206" s="7">
        <v>10500</v>
      </c>
      <c r="D206" s="7">
        <v>46600</v>
      </c>
      <c r="E206" s="7">
        <v>9600</v>
      </c>
      <c r="F206" s="7">
        <v>3200</v>
      </c>
      <c r="G206" s="7" t="s">
        <v>14</v>
      </c>
      <c r="H206" s="7">
        <v>1800</v>
      </c>
      <c r="I206" s="7" t="s">
        <v>14</v>
      </c>
    </row>
    <row r="207" spans="1:9">
      <c r="A207" s="4" t="s">
        <v>213</v>
      </c>
      <c r="B207" s="7">
        <v>69700</v>
      </c>
      <c r="C207" s="7">
        <v>11100</v>
      </c>
      <c r="D207" s="7">
        <v>53500</v>
      </c>
      <c r="E207" s="7">
        <v>9800</v>
      </c>
      <c r="F207" s="7">
        <v>1200</v>
      </c>
      <c r="G207" s="7" t="s">
        <v>14</v>
      </c>
      <c r="H207" s="7">
        <v>5200</v>
      </c>
      <c r="I207" s="7">
        <v>3000</v>
      </c>
    </row>
    <row r="208" spans="1:9">
      <c r="A208" s="4" t="s">
        <v>214</v>
      </c>
      <c r="B208" s="7">
        <v>65900</v>
      </c>
      <c r="C208" s="7">
        <v>11600</v>
      </c>
      <c r="D208" s="7">
        <v>55000</v>
      </c>
      <c r="E208" s="7">
        <v>10600</v>
      </c>
      <c r="F208" s="7" t="s">
        <v>56</v>
      </c>
      <c r="G208" s="7" t="s">
        <v>56</v>
      </c>
      <c r="H208" s="7">
        <v>4300</v>
      </c>
      <c r="I208" s="7" t="s">
        <v>14</v>
      </c>
    </row>
    <row r="209" spans="1:9">
      <c r="A209" s="4" t="s">
        <v>215</v>
      </c>
      <c r="B209" s="7">
        <v>62300</v>
      </c>
      <c r="C209" s="7">
        <v>10900</v>
      </c>
      <c r="D209" s="7">
        <v>47300</v>
      </c>
      <c r="E209" s="7">
        <v>9500</v>
      </c>
      <c r="F209" s="7">
        <v>3300</v>
      </c>
      <c r="G209" s="7" t="s">
        <v>14</v>
      </c>
      <c r="H209" s="7">
        <v>3000</v>
      </c>
      <c r="I209" s="7" t="s">
        <v>14</v>
      </c>
    </row>
    <row r="210" spans="1:9">
      <c r="A210" s="4" t="s">
        <v>216</v>
      </c>
      <c r="B210" s="7">
        <v>63400</v>
      </c>
      <c r="C210" s="7">
        <v>11000</v>
      </c>
      <c r="D210" s="7">
        <v>52500</v>
      </c>
      <c r="E210" s="7">
        <v>10000</v>
      </c>
      <c r="F210" s="7">
        <v>1900</v>
      </c>
      <c r="G210" s="7" t="s">
        <v>14</v>
      </c>
      <c r="H210" s="7">
        <v>1600</v>
      </c>
      <c r="I210" s="7" t="s">
        <v>14</v>
      </c>
    </row>
    <row r="211" spans="1:9">
      <c r="A211" s="4" t="s">
        <v>217</v>
      </c>
      <c r="B211" s="7">
        <v>83700</v>
      </c>
      <c r="C211" s="7">
        <v>13000</v>
      </c>
      <c r="D211" s="7">
        <v>74500</v>
      </c>
      <c r="E211" s="7">
        <v>12300</v>
      </c>
      <c r="F211" s="7">
        <v>2400</v>
      </c>
      <c r="G211" s="7" t="s">
        <v>14</v>
      </c>
      <c r="H211" s="7">
        <v>2500</v>
      </c>
      <c r="I211" s="7" t="s">
        <v>14</v>
      </c>
    </row>
    <row r="212" spans="1:9">
      <c r="A212" s="4" t="s">
        <v>218</v>
      </c>
      <c r="B212" s="7">
        <v>64400</v>
      </c>
      <c r="C212" s="7">
        <v>12800</v>
      </c>
      <c r="D212" s="7">
        <v>56700</v>
      </c>
      <c r="E212" s="7">
        <v>12000</v>
      </c>
      <c r="F212" s="7">
        <v>1800</v>
      </c>
      <c r="G212" s="7" t="s">
        <v>14</v>
      </c>
      <c r="H212" s="7">
        <v>3200</v>
      </c>
      <c r="I212" s="7" t="s">
        <v>14</v>
      </c>
    </row>
    <row r="213" spans="1:9">
      <c r="A213" s="4" t="s">
        <v>219</v>
      </c>
      <c r="B213" s="7">
        <v>48200</v>
      </c>
      <c r="C213" s="7">
        <v>6600</v>
      </c>
      <c r="D213" s="7">
        <v>40100</v>
      </c>
      <c r="E213" s="7">
        <v>6000</v>
      </c>
      <c r="F213" s="7">
        <v>1100</v>
      </c>
      <c r="G213" s="7" t="s">
        <v>14</v>
      </c>
      <c r="H213" s="7">
        <v>1300</v>
      </c>
      <c r="I213" s="7" t="s">
        <v>14</v>
      </c>
    </row>
    <row r="214" spans="1:9">
      <c r="A214" s="4" t="s">
        <v>220</v>
      </c>
      <c r="B214" s="7">
        <v>81600</v>
      </c>
      <c r="C214" s="7">
        <v>14500</v>
      </c>
      <c r="D214" s="7">
        <v>68400</v>
      </c>
      <c r="E214" s="7">
        <v>13300</v>
      </c>
      <c r="F214" s="7">
        <v>6000</v>
      </c>
      <c r="G214" s="7" t="s">
        <v>14</v>
      </c>
      <c r="H214" s="7" t="s">
        <v>56</v>
      </c>
      <c r="I214" s="7" t="s">
        <v>56</v>
      </c>
    </row>
    <row r="215" spans="1:9">
      <c r="A215" s="4" t="s">
        <v>221</v>
      </c>
      <c r="B215" s="7">
        <v>55300</v>
      </c>
      <c r="C215" s="7">
        <v>11900</v>
      </c>
      <c r="D215" s="7">
        <v>40000</v>
      </c>
      <c r="E215" s="7">
        <v>10100</v>
      </c>
      <c r="F215" s="7">
        <v>4900</v>
      </c>
      <c r="G215" s="7" t="s">
        <v>14</v>
      </c>
      <c r="H215" s="7" t="s">
        <v>56</v>
      </c>
      <c r="I215" s="7" t="s">
        <v>56</v>
      </c>
    </row>
    <row r="216" spans="1:9">
      <c r="A216" s="4" t="s">
        <v>222</v>
      </c>
      <c r="B216" s="7">
        <v>61400</v>
      </c>
      <c r="C216" s="7">
        <v>12400</v>
      </c>
      <c r="D216" s="7">
        <v>42700</v>
      </c>
      <c r="E216" s="7">
        <v>10400</v>
      </c>
      <c r="F216" s="7">
        <v>2300</v>
      </c>
      <c r="G216" s="7" t="s">
        <v>14</v>
      </c>
      <c r="H216" s="7" t="s">
        <v>56</v>
      </c>
      <c r="I216" s="7" t="s">
        <v>56</v>
      </c>
    </row>
    <row r="217" spans="1:9">
      <c r="A217" s="4" t="s">
        <v>223</v>
      </c>
      <c r="B217" s="7">
        <v>68000</v>
      </c>
      <c r="C217" s="7">
        <v>13100</v>
      </c>
      <c r="D217" s="7">
        <v>44700</v>
      </c>
      <c r="E217" s="7">
        <v>10600</v>
      </c>
      <c r="F217" s="7">
        <v>5600</v>
      </c>
      <c r="G217" s="7" t="s">
        <v>14</v>
      </c>
      <c r="H217" s="7">
        <v>1900</v>
      </c>
      <c r="I217" s="7" t="s">
        <v>14</v>
      </c>
    </row>
    <row r="218" spans="1:9">
      <c r="A218" s="4" t="s">
        <v>224</v>
      </c>
      <c r="B218" s="7">
        <v>97200</v>
      </c>
      <c r="C218" s="7">
        <v>16500</v>
      </c>
      <c r="D218" s="7">
        <v>65800</v>
      </c>
      <c r="E218" s="7">
        <v>13500</v>
      </c>
      <c r="F218" s="7">
        <v>8200</v>
      </c>
      <c r="G218" s="7">
        <v>4800</v>
      </c>
      <c r="H218" s="7">
        <v>3000</v>
      </c>
      <c r="I218" s="7" t="s">
        <v>14</v>
      </c>
    </row>
    <row r="219" spans="1:9">
      <c r="A219" s="4" t="s">
        <v>225</v>
      </c>
      <c r="B219" s="7">
        <v>75300</v>
      </c>
      <c r="C219" s="7">
        <v>14300</v>
      </c>
      <c r="D219" s="7">
        <v>46500</v>
      </c>
      <c r="E219" s="7">
        <v>11200</v>
      </c>
      <c r="F219" s="7">
        <v>2400</v>
      </c>
      <c r="G219" s="7" t="s">
        <v>14</v>
      </c>
      <c r="H219" s="7">
        <v>6000</v>
      </c>
      <c r="I219" s="7" t="s">
        <v>14</v>
      </c>
    </row>
    <row r="220" spans="1:9">
      <c r="A220" s="4" t="s">
        <v>226</v>
      </c>
      <c r="B220" s="7">
        <v>90900</v>
      </c>
      <c r="C220" s="7">
        <v>15500</v>
      </c>
      <c r="D220" s="7">
        <v>63200</v>
      </c>
      <c r="E220" s="7">
        <v>12900</v>
      </c>
      <c r="F220" s="7">
        <v>6500</v>
      </c>
      <c r="G220" s="7" t="s">
        <v>14</v>
      </c>
      <c r="H220" s="7" t="s">
        <v>56</v>
      </c>
      <c r="I220" s="7" t="s">
        <v>56</v>
      </c>
    </row>
    <row r="221" spans="1:9">
      <c r="A221" s="4" t="s">
        <v>227</v>
      </c>
      <c r="B221" s="7">
        <v>73500</v>
      </c>
      <c r="C221" s="7">
        <v>13600</v>
      </c>
      <c r="D221" s="7">
        <v>51100</v>
      </c>
      <c r="E221" s="7">
        <v>11300</v>
      </c>
      <c r="F221" s="7">
        <v>2400</v>
      </c>
      <c r="G221" s="7" t="s">
        <v>14</v>
      </c>
      <c r="H221" s="7">
        <v>5300</v>
      </c>
      <c r="I221" s="7" t="s">
        <v>14</v>
      </c>
    </row>
    <row r="222" spans="1:9">
      <c r="A222" s="4" t="s">
        <v>228</v>
      </c>
      <c r="B222" s="7">
        <v>61800</v>
      </c>
      <c r="C222" s="7">
        <v>12600</v>
      </c>
      <c r="D222" s="7">
        <v>44400</v>
      </c>
      <c r="E222" s="7">
        <v>10600</v>
      </c>
      <c r="F222" s="7">
        <v>4900</v>
      </c>
      <c r="G222" s="7" t="s">
        <v>14</v>
      </c>
      <c r="H222" s="7">
        <v>2900</v>
      </c>
      <c r="I222" s="7" t="s">
        <v>14</v>
      </c>
    </row>
    <row r="223" spans="1:9">
      <c r="A223" s="4" t="s">
        <v>229</v>
      </c>
      <c r="B223" s="7">
        <v>59000</v>
      </c>
      <c r="C223" s="7">
        <v>10000</v>
      </c>
      <c r="D223" s="7">
        <v>47800</v>
      </c>
      <c r="E223" s="7">
        <v>9000</v>
      </c>
      <c r="F223" s="7">
        <v>1900</v>
      </c>
      <c r="G223" s="7" t="s">
        <v>14</v>
      </c>
      <c r="H223" s="7">
        <v>2700</v>
      </c>
      <c r="I223" s="7" t="s">
        <v>14</v>
      </c>
    </row>
    <row r="224" spans="1:9">
      <c r="A224" s="4" t="s">
        <v>230</v>
      </c>
      <c r="B224" s="7">
        <v>65200</v>
      </c>
      <c r="C224" s="7">
        <v>11700</v>
      </c>
      <c r="D224" s="7">
        <v>51900</v>
      </c>
      <c r="E224" s="7">
        <v>10400</v>
      </c>
      <c r="F224" s="7" t="s">
        <v>56</v>
      </c>
      <c r="G224" s="7" t="s">
        <v>56</v>
      </c>
      <c r="H224" s="7">
        <v>4700</v>
      </c>
      <c r="I224" s="7" t="s">
        <v>14</v>
      </c>
    </row>
    <row r="225" spans="1:9">
      <c r="A225" s="4" t="s">
        <v>231</v>
      </c>
      <c r="B225" s="7">
        <v>62800</v>
      </c>
      <c r="C225" s="7">
        <v>14900</v>
      </c>
      <c r="D225" s="7">
        <v>55900</v>
      </c>
      <c r="E225" s="7">
        <v>14100</v>
      </c>
      <c r="F225" s="7" t="s">
        <v>56</v>
      </c>
      <c r="G225" s="7" t="s">
        <v>56</v>
      </c>
      <c r="H225" s="7" t="s">
        <v>56</v>
      </c>
      <c r="I225" s="7" t="s">
        <v>56</v>
      </c>
    </row>
    <row r="226" spans="1:9">
      <c r="A226" s="4" t="s">
        <v>232</v>
      </c>
      <c r="B226" s="7">
        <v>83700</v>
      </c>
      <c r="C226" s="7">
        <v>10100</v>
      </c>
      <c r="D226" s="7">
        <v>64000</v>
      </c>
      <c r="E226" s="7">
        <v>8800</v>
      </c>
      <c r="F226" s="7">
        <v>5400</v>
      </c>
      <c r="G226" s="7">
        <v>2600</v>
      </c>
      <c r="H226" s="7">
        <v>4800</v>
      </c>
      <c r="I226" s="7">
        <v>2400</v>
      </c>
    </row>
    <row r="227" spans="1:9">
      <c r="A227" s="4" t="s">
        <v>233</v>
      </c>
      <c r="B227" s="7">
        <v>88800</v>
      </c>
      <c r="C227" s="7">
        <v>10000</v>
      </c>
      <c r="D227" s="7">
        <v>71000</v>
      </c>
      <c r="E227" s="7">
        <v>9000</v>
      </c>
      <c r="F227" s="7">
        <v>3400</v>
      </c>
      <c r="G227" s="7">
        <v>2000</v>
      </c>
      <c r="H227" s="7">
        <v>5700</v>
      </c>
      <c r="I227" s="7">
        <v>2500</v>
      </c>
    </row>
    <row r="228" spans="1:9">
      <c r="A228" s="4" t="s">
        <v>234</v>
      </c>
      <c r="B228" s="7">
        <v>73700</v>
      </c>
      <c r="C228" s="7">
        <v>9000</v>
      </c>
      <c r="D228" s="7">
        <v>53100</v>
      </c>
      <c r="E228" s="7">
        <v>7600</v>
      </c>
      <c r="F228" s="7">
        <v>3600</v>
      </c>
      <c r="G228" s="7">
        <v>2000</v>
      </c>
      <c r="H228" s="7">
        <v>4100</v>
      </c>
      <c r="I228" s="7">
        <v>2100</v>
      </c>
    </row>
    <row r="229" spans="1:9">
      <c r="A229" s="4" t="s">
        <v>235</v>
      </c>
      <c r="B229" s="7">
        <v>38500</v>
      </c>
      <c r="C229" s="7">
        <v>6800</v>
      </c>
      <c r="D229" s="7">
        <v>27400</v>
      </c>
      <c r="E229" s="7">
        <v>5800</v>
      </c>
      <c r="F229" s="7">
        <v>1700</v>
      </c>
      <c r="G229" s="7" t="s">
        <v>14</v>
      </c>
      <c r="H229" s="7">
        <v>2500</v>
      </c>
      <c r="I229" s="7" t="s">
        <v>14</v>
      </c>
    </row>
    <row r="230" spans="1:9">
      <c r="A230" s="4" t="s">
        <v>236</v>
      </c>
      <c r="B230" s="7">
        <v>56300</v>
      </c>
      <c r="C230" s="7">
        <v>8400</v>
      </c>
      <c r="D230" s="7">
        <v>42500</v>
      </c>
      <c r="E230" s="7">
        <v>7300</v>
      </c>
      <c r="F230" s="7">
        <v>2800</v>
      </c>
      <c r="G230" s="7" t="s">
        <v>14</v>
      </c>
      <c r="H230" s="7">
        <v>1400</v>
      </c>
      <c r="I230" s="7" t="s">
        <v>14</v>
      </c>
    </row>
    <row r="231" spans="1:9">
      <c r="A231" s="4" t="s">
        <v>237</v>
      </c>
      <c r="B231" s="7">
        <v>54500</v>
      </c>
      <c r="C231" s="7">
        <v>7700</v>
      </c>
      <c r="D231" s="7">
        <v>42000</v>
      </c>
      <c r="E231" s="7">
        <v>6800</v>
      </c>
      <c r="F231" s="7">
        <v>1400</v>
      </c>
      <c r="G231" s="7" t="s">
        <v>14</v>
      </c>
      <c r="H231" s="7">
        <v>4000</v>
      </c>
      <c r="I231" s="7">
        <v>2100</v>
      </c>
    </row>
    <row r="232" spans="1:9">
      <c r="A232" s="4" t="s">
        <v>238</v>
      </c>
      <c r="B232" s="7">
        <v>55000</v>
      </c>
      <c r="C232" s="7">
        <v>5600</v>
      </c>
      <c r="D232" s="7">
        <v>43600</v>
      </c>
      <c r="E232" s="7">
        <v>5000</v>
      </c>
      <c r="F232" s="7">
        <v>1600</v>
      </c>
      <c r="G232" s="7" t="s">
        <v>14</v>
      </c>
      <c r="H232" s="7">
        <v>3000</v>
      </c>
      <c r="I232" s="7">
        <v>1300</v>
      </c>
    </row>
    <row r="233" spans="1:9">
      <c r="A233" s="4" t="s">
        <v>239</v>
      </c>
      <c r="B233" s="7">
        <v>58600</v>
      </c>
      <c r="C233" s="7">
        <v>9400</v>
      </c>
      <c r="D233" s="7">
        <v>49400</v>
      </c>
      <c r="E233" s="7">
        <v>8700</v>
      </c>
      <c r="F233" s="7">
        <v>1700</v>
      </c>
      <c r="G233" s="7" t="s">
        <v>14</v>
      </c>
      <c r="H233" s="7">
        <v>1900</v>
      </c>
      <c r="I233" s="7" t="s">
        <v>14</v>
      </c>
    </row>
    <row r="234" spans="1:9">
      <c r="A234" s="4" t="s">
        <v>240</v>
      </c>
      <c r="B234" s="7">
        <v>57800</v>
      </c>
      <c r="C234" s="7">
        <v>10100</v>
      </c>
      <c r="D234" s="7">
        <v>47400</v>
      </c>
      <c r="E234" s="7">
        <v>9100</v>
      </c>
      <c r="F234" s="7">
        <v>3800</v>
      </c>
      <c r="G234" s="7" t="s">
        <v>14</v>
      </c>
      <c r="H234" s="7">
        <v>2600</v>
      </c>
      <c r="I234" s="7" t="s">
        <v>14</v>
      </c>
    </row>
    <row r="235" spans="1:9">
      <c r="A235" s="4" t="s">
        <v>241</v>
      </c>
      <c r="B235" s="7">
        <v>51000</v>
      </c>
      <c r="C235" s="7">
        <v>7300</v>
      </c>
      <c r="D235" s="7">
        <v>39000</v>
      </c>
      <c r="E235" s="7">
        <v>6300</v>
      </c>
      <c r="F235" s="7">
        <v>1300</v>
      </c>
      <c r="G235" s="7" t="s">
        <v>14</v>
      </c>
      <c r="H235" s="7">
        <v>1100</v>
      </c>
      <c r="I235" s="7" t="s">
        <v>14</v>
      </c>
    </row>
    <row r="236" spans="1:9">
      <c r="A236" s="4" t="s">
        <v>242</v>
      </c>
      <c r="B236" s="7">
        <v>68200</v>
      </c>
      <c r="C236" s="7">
        <v>6300</v>
      </c>
      <c r="D236" s="7">
        <v>53400</v>
      </c>
      <c r="E236" s="7">
        <v>5500</v>
      </c>
      <c r="F236" s="7">
        <v>1600</v>
      </c>
      <c r="G236" s="7" t="s">
        <v>14</v>
      </c>
      <c r="H236" s="7">
        <v>2700</v>
      </c>
      <c r="I236" s="7">
        <v>1200</v>
      </c>
    </row>
    <row r="237" spans="1:9">
      <c r="A237" s="4" t="s">
        <v>243</v>
      </c>
      <c r="B237" s="7">
        <v>60700</v>
      </c>
      <c r="C237" s="7">
        <v>9500</v>
      </c>
      <c r="D237" s="7">
        <v>48700</v>
      </c>
      <c r="E237" s="7">
        <v>8500</v>
      </c>
      <c r="F237" s="7" t="s">
        <v>56</v>
      </c>
      <c r="G237" s="7" t="s">
        <v>56</v>
      </c>
      <c r="H237" s="7">
        <v>1800</v>
      </c>
      <c r="I237" s="7" t="s">
        <v>14</v>
      </c>
    </row>
    <row r="238" spans="1:9">
      <c r="A238" s="4" t="s">
        <v>244</v>
      </c>
      <c r="B238" s="7">
        <v>57600</v>
      </c>
      <c r="C238" s="7">
        <v>11100</v>
      </c>
      <c r="D238" s="7">
        <v>44900</v>
      </c>
      <c r="E238" s="7">
        <v>9800</v>
      </c>
      <c r="F238" s="7">
        <v>3700</v>
      </c>
      <c r="G238" s="7" t="s">
        <v>14</v>
      </c>
      <c r="H238" s="7">
        <v>2100</v>
      </c>
      <c r="I238" s="7" t="s">
        <v>14</v>
      </c>
    </row>
    <row r="239" spans="1:9">
      <c r="A239" s="4" t="s">
        <v>245</v>
      </c>
      <c r="B239" s="7">
        <v>54900</v>
      </c>
      <c r="C239" s="7">
        <v>5400</v>
      </c>
      <c r="D239" s="7">
        <v>46100</v>
      </c>
      <c r="E239" s="7">
        <v>4900</v>
      </c>
      <c r="F239" s="7">
        <v>1400</v>
      </c>
      <c r="G239" s="7" t="s">
        <v>14</v>
      </c>
      <c r="H239" s="7">
        <v>2200</v>
      </c>
      <c r="I239" s="7">
        <v>1100</v>
      </c>
    </row>
    <row r="240" spans="1:9">
      <c r="A240" s="4" t="s">
        <v>246</v>
      </c>
      <c r="B240" s="7">
        <v>63000</v>
      </c>
      <c r="C240" s="7">
        <v>7200</v>
      </c>
      <c r="D240" s="7">
        <v>53000</v>
      </c>
      <c r="E240" s="7">
        <v>6600</v>
      </c>
      <c r="F240" s="7">
        <v>1300</v>
      </c>
      <c r="G240" s="7" t="s">
        <v>14</v>
      </c>
      <c r="H240" s="7">
        <v>3200</v>
      </c>
      <c r="I240" s="7">
        <v>1600</v>
      </c>
    </row>
    <row r="241" spans="1:9">
      <c r="A241" s="4" t="s">
        <v>247</v>
      </c>
      <c r="B241" s="7">
        <v>56600</v>
      </c>
      <c r="C241" s="7">
        <v>9300</v>
      </c>
      <c r="D241" s="7">
        <v>46100</v>
      </c>
      <c r="E241" s="7">
        <v>8400</v>
      </c>
      <c r="F241" s="7" t="s">
        <v>56</v>
      </c>
      <c r="G241" s="7" t="s">
        <v>56</v>
      </c>
      <c r="H241" s="7">
        <v>2000</v>
      </c>
      <c r="I241" s="7" t="s">
        <v>14</v>
      </c>
    </row>
    <row r="242" spans="1:9">
      <c r="A242" s="4" t="s">
        <v>248</v>
      </c>
      <c r="B242" s="7">
        <v>51600</v>
      </c>
      <c r="C242" s="7">
        <v>9600</v>
      </c>
      <c r="D242" s="7">
        <v>40800</v>
      </c>
      <c r="E242" s="7">
        <v>8500</v>
      </c>
      <c r="F242" s="7" t="s">
        <v>56</v>
      </c>
      <c r="G242" s="7" t="s">
        <v>56</v>
      </c>
      <c r="H242" s="7">
        <v>3800</v>
      </c>
      <c r="I242" s="7" t="s">
        <v>14</v>
      </c>
    </row>
    <row r="243" spans="1:9">
      <c r="A243" s="4" t="s">
        <v>249</v>
      </c>
      <c r="B243" s="7">
        <v>59400</v>
      </c>
      <c r="C243" s="7">
        <v>9900</v>
      </c>
      <c r="D243" s="7">
        <v>49400</v>
      </c>
      <c r="E243" s="7">
        <v>9000</v>
      </c>
      <c r="F243" s="7">
        <v>3800</v>
      </c>
      <c r="G243" s="7" t="s">
        <v>14</v>
      </c>
      <c r="H243" s="7">
        <v>1400</v>
      </c>
      <c r="I243" s="7" t="s">
        <v>14</v>
      </c>
    </row>
    <row r="244" spans="1:9">
      <c r="A244" s="4" t="s">
        <v>250</v>
      </c>
      <c r="B244" s="7">
        <v>66200</v>
      </c>
      <c r="C244" s="7">
        <v>10700</v>
      </c>
      <c r="D244" s="7">
        <v>56000</v>
      </c>
      <c r="E244" s="7">
        <v>9800</v>
      </c>
      <c r="F244" s="7">
        <v>2100</v>
      </c>
      <c r="G244" s="7" t="s">
        <v>14</v>
      </c>
      <c r="H244" s="7">
        <v>3100</v>
      </c>
      <c r="I244" s="7" t="s">
        <v>14</v>
      </c>
    </row>
    <row r="245" spans="1:9">
      <c r="A245" s="4" t="s">
        <v>251</v>
      </c>
      <c r="B245" s="7">
        <v>61400</v>
      </c>
      <c r="C245" s="7">
        <v>7900</v>
      </c>
      <c r="D245" s="7">
        <v>51400</v>
      </c>
      <c r="E245" s="7">
        <v>7300</v>
      </c>
      <c r="F245" s="7">
        <v>2200</v>
      </c>
      <c r="G245" s="7" t="s">
        <v>14</v>
      </c>
      <c r="H245" s="7">
        <v>3300</v>
      </c>
      <c r="I245" s="7">
        <v>1900</v>
      </c>
    </row>
    <row r="246" spans="1:9">
      <c r="A246" s="4" t="s">
        <v>252</v>
      </c>
      <c r="B246" s="7">
        <v>59200</v>
      </c>
      <c r="C246" s="7">
        <v>6200</v>
      </c>
      <c r="D246" s="7">
        <v>47100</v>
      </c>
      <c r="E246" s="7">
        <v>5500</v>
      </c>
      <c r="F246" s="7">
        <v>2400</v>
      </c>
      <c r="G246" s="7">
        <v>1200</v>
      </c>
      <c r="H246" s="7">
        <v>1700</v>
      </c>
      <c r="I246" s="7" t="s">
        <v>14</v>
      </c>
    </row>
    <row r="247" spans="1:9">
      <c r="A247" s="4" t="s">
        <v>253</v>
      </c>
      <c r="B247" s="7">
        <v>59700</v>
      </c>
      <c r="C247" s="7">
        <v>10900</v>
      </c>
      <c r="D247" s="7">
        <v>47400</v>
      </c>
      <c r="E247" s="7">
        <v>9700</v>
      </c>
      <c r="F247" s="7">
        <v>2600</v>
      </c>
      <c r="G247" s="7" t="s">
        <v>14</v>
      </c>
      <c r="H247" s="7">
        <v>2600</v>
      </c>
      <c r="I247" s="7" t="s">
        <v>14</v>
      </c>
    </row>
    <row r="248" spans="1:9">
      <c r="A248" s="4" t="s">
        <v>254</v>
      </c>
      <c r="B248" s="7">
        <v>59700</v>
      </c>
      <c r="C248" s="7">
        <v>10800</v>
      </c>
      <c r="D248" s="7">
        <v>49900</v>
      </c>
      <c r="E248" s="7">
        <v>9900</v>
      </c>
      <c r="F248" s="7">
        <v>1700</v>
      </c>
      <c r="G248" s="7" t="s">
        <v>14</v>
      </c>
      <c r="H248" s="7">
        <v>2300</v>
      </c>
      <c r="I248" s="7" t="s">
        <v>14</v>
      </c>
    </row>
    <row r="249" spans="1:9">
      <c r="A249" s="4" t="s">
        <v>255</v>
      </c>
      <c r="B249" s="7">
        <v>43300</v>
      </c>
      <c r="C249" s="7">
        <v>9700</v>
      </c>
      <c r="D249" s="7">
        <v>34300</v>
      </c>
      <c r="E249" s="7">
        <v>8600</v>
      </c>
      <c r="F249" s="7" t="s">
        <v>56</v>
      </c>
      <c r="G249" s="7" t="s">
        <v>56</v>
      </c>
      <c r="H249" s="7" t="s">
        <v>56</v>
      </c>
      <c r="I249" s="7" t="s">
        <v>56</v>
      </c>
    </row>
    <row r="250" spans="1:9">
      <c r="A250" s="4" t="s">
        <v>256</v>
      </c>
      <c r="B250" s="7">
        <v>50200</v>
      </c>
      <c r="C250" s="7">
        <v>6500</v>
      </c>
      <c r="D250" s="7">
        <v>39300</v>
      </c>
      <c r="E250" s="7">
        <v>5800</v>
      </c>
      <c r="F250" s="7">
        <v>2200</v>
      </c>
      <c r="G250" s="7" t="s">
        <v>14</v>
      </c>
      <c r="H250" s="7">
        <v>2000</v>
      </c>
      <c r="I250" s="7" t="s">
        <v>14</v>
      </c>
    </row>
    <row r="251" spans="1:9">
      <c r="A251" s="4" t="s">
        <v>257</v>
      </c>
      <c r="B251" s="7">
        <v>60300</v>
      </c>
      <c r="C251" s="7">
        <v>7500</v>
      </c>
      <c r="D251" s="7">
        <v>42700</v>
      </c>
      <c r="E251" s="7">
        <v>6300</v>
      </c>
      <c r="F251" s="7">
        <v>2500</v>
      </c>
      <c r="G251" s="7" t="s">
        <v>14</v>
      </c>
      <c r="H251" s="7">
        <v>3900</v>
      </c>
      <c r="I251" s="7">
        <v>1900</v>
      </c>
    </row>
    <row r="252" spans="1:9">
      <c r="A252" s="4" t="s">
        <v>258</v>
      </c>
      <c r="B252" s="7">
        <v>58400</v>
      </c>
      <c r="C252" s="7">
        <v>6800</v>
      </c>
      <c r="D252" s="7">
        <v>47300</v>
      </c>
      <c r="E252" s="7">
        <v>6200</v>
      </c>
      <c r="F252" s="7">
        <v>1100</v>
      </c>
      <c r="G252" s="7" t="s">
        <v>14</v>
      </c>
      <c r="H252" s="7">
        <v>2200</v>
      </c>
      <c r="I252" s="7" t="s">
        <v>14</v>
      </c>
    </row>
    <row r="253" spans="1:9">
      <c r="A253" s="4" t="s">
        <v>259</v>
      </c>
      <c r="B253" s="7">
        <v>53100</v>
      </c>
      <c r="C253" s="7">
        <v>10200</v>
      </c>
      <c r="D253" s="7">
        <v>43900</v>
      </c>
      <c r="E253" s="7">
        <v>9300</v>
      </c>
      <c r="F253" s="7">
        <v>4400</v>
      </c>
      <c r="G253" s="7" t="s">
        <v>14</v>
      </c>
      <c r="H253" s="7" t="s">
        <v>56</v>
      </c>
      <c r="I253" s="7" t="s">
        <v>56</v>
      </c>
    </row>
    <row r="254" spans="1:9">
      <c r="A254" s="4" t="s">
        <v>260</v>
      </c>
      <c r="B254" s="7">
        <v>59300</v>
      </c>
      <c r="C254" s="7">
        <v>8300</v>
      </c>
      <c r="D254" s="7">
        <v>47500</v>
      </c>
      <c r="E254" s="7">
        <v>7400</v>
      </c>
      <c r="F254" s="7">
        <v>2700</v>
      </c>
      <c r="G254" s="7" t="s">
        <v>14</v>
      </c>
      <c r="H254" s="7">
        <v>1800</v>
      </c>
      <c r="I254" s="7" t="s">
        <v>14</v>
      </c>
    </row>
    <row r="255" spans="1:9">
      <c r="A255" s="4" t="s">
        <v>261</v>
      </c>
      <c r="B255" s="7">
        <v>50900</v>
      </c>
      <c r="C255" s="7">
        <v>8700</v>
      </c>
      <c r="D255" s="7">
        <v>43200</v>
      </c>
      <c r="E255" s="7">
        <v>8000</v>
      </c>
      <c r="F255" s="7" t="s">
        <v>56</v>
      </c>
      <c r="G255" s="7" t="s">
        <v>56</v>
      </c>
      <c r="H255" s="7">
        <v>1200</v>
      </c>
      <c r="I255" s="7" t="s">
        <v>14</v>
      </c>
    </row>
    <row r="256" spans="1:9">
      <c r="A256" s="4" t="s">
        <v>262</v>
      </c>
      <c r="B256" s="7">
        <v>68900</v>
      </c>
      <c r="C256" s="7">
        <v>12500</v>
      </c>
      <c r="D256" s="7">
        <v>62700</v>
      </c>
      <c r="E256" s="7">
        <v>12000</v>
      </c>
      <c r="F256" s="7">
        <v>1900</v>
      </c>
      <c r="G256" s="7" t="s">
        <v>14</v>
      </c>
      <c r="H256" s="7" t="s">
        <v>56</v>
      </c>
      <c r="I256" s="7" t="s">
        <v>56</v>
      </c>
    </row>
    <row r="257" spans="1:9">
      <c r="A257" s="4" t="s">
        <v>263</v>
      </c>
      <c r="B257" s="7">
        <v>55000</v>
      </c>
      <c r="C257" s="7">
        <v>10100</v>
      </c>
      <c r="D257" s="7">
        <v>45000</v>
      </c>
      <c r="E257" s="7">
        <v>9100</v>
      </c>
      <c r="F257" s="7">
        <v>2200</v>
      </c>
      <c r="G257" s="7" t="s">
        <v>14</v>
      </c>
      <c r="H257" s="7">
        <v>3200</v>
      </c>
      <c r="I257" s="7" t="s">
        <v>14</v>
      </c>
    </row>
    <row r="258" spans="1:9">
      <c r="A258" s="4" t="s">
        <v>264</v>
      </c>
      <c r="B258" s="7">
        <v>58600</v>
      </c>
      <c r="C258" s="7">
        <v>5900</v>
      </c>
      <c r="D258" s="7">
        <v>44300</v>
      </c>
      <c r="E258" s="7">
        <v>5100</v>
      </c>
      <c r="F258" s="7">
        <v>2900</v>
      </c>
      <c r="G258" s="7">
        <v>1300</v>
      </c>
      <c r="H258" s="7">
        <v>4400</v>
      </c>
      <c r="I258" s="7">
        <v>1600</v>
      </c>
    </row>
    <row r="259" spans="1:9">
      <c r="A259" s="4" t="s">
        <v>265</v>
      </c>
      <c r="B259" s="7">
        <v>58000</v>
      </c>
      <c r="C259" s="7">
        <v>5900</v>
      </c>
      <c r="D259" s="7">
        <v>45500</v>
      </c>
      <c r="E259" s="7">
        <v>5200</v>
      </c>
      <c r="F259" s="7">
        <v>1800</v>
      </c>
      <c r="G259" s="7">
        <v>1000</v>
      </c>
      <c r="H259" s="7">
        <v>2700</v>
      </c>
      <c r="I259" s="7">
        <v>1300</v>
      </c>
    </row>
    <row r="260" spans="1:9">
      <c r="A260" s="4" t="s">
        <v>266</v>
      </c>
      <c r="B260" s="7">
        <v>57700</v>
      </c>
      <c r="C260" s="7">
        <v>7200</v>
      </c>
      <c r="D260" s="7">
        <v>41800</v>
      </c>
      <c r="E260" s="7">
        <v>6200</v>
      </c>
      <c r="F260" s="7">
        <v>2400</v>
      </c>
      <c r="G260" s="7" t="s">
        <v>14</v>
      </c>
      <c r="H260" s="7">
        <v>3600</v>
      </c>
      <c r="I260" s="7">
        <v>1800</v>
      </c>
    </row>
    <row r="261" spans="1:9">
      <c r="A261" s="4" t="s">
        <v>267</v>
      </c>
      <c r="B261" s="7">
        <v>67200</v>
      </c>
      <c r="C261" s="7">
        <v>8100</v>
      </c>
      <c r="D261" s="7">
        <v>53600</v>
      </c>
      <c r="E261" s="7">
        <v>7200</v>
      </c>
      <c r="F261" s="7">
        <v>4600</v>
      </c>
      <c r="G261" s="7">
        <v>2100</v>
      </c>
      <c r="H261" s="7">
        <v>3900</v>
      </c>
      <c r="I261" s="7">
        <v>1900</v>
      </c>
    </row>
    <row r="262" spans="1:9">
      <c r="A262" s="4" t="s">
        <v>268</v>
      </c>
      <c r="B262" s="7">
        <v>76700</v>
      </c>
      <c r="C262" s="7">
        <v>9500</v>
      </c>
      <c r="D262" s="7">
        <v>57300</v>
      </c>
      <c r="E262" s="7">
        <v>8200</v>
      </c>
      <c r="F262" s="7">
        <v>2700</v>
      </c>
      <c r="G262" s="7" t="s">
        <v>14</v>
      </c>
      <c r="H262" s="7">
        <v>3900</v>
      </c>
      <c r="I262" s="7">
        <v>2100</v>
      </c>
    </row>
    <row r="263" spans="1:9">
      <c r="A263" s="4" t="s">
        <v>269</v>
      </c>
      <c r="B263" s="7">
        <v>56100</v>
      </c>
      <c r="C263" s="7">
        <v>9400</v>
      </c>
      <c r="D263" s="7">
        <v>46600</v>
      </c>
      <c r="E263" s="7">
        <v>8600</v>
      </c>
      <c r="F263" s="7">
        <v>1100</v>
      </c>
      <c r="G263" s="7" t="s">
        <v>14</v>
      </c>
      <c r="H263" s="7">
        <v>1500</v>
      </c>
      <c r="I263" s="7" t="s">
        <v>14</v>
      </c>
    </row>
    <row r="264" spans="1:9">
      <c r="A264" s="4" t="s">
        <v>270</v>
      </c>
      <c r="B264" s="7">
        <v>52500</v>
      </c>
      <c r="C264" s="7">
        <v>7800</v>
      </c>
      <c r="D264" s="7">
        <v>39000</v>
      </c>
      <c r="E264" s="7">
        <v>6700</v>
      </c>
      <c r="F264" s="7">
        <v>2200</v>
      </c>
      <c r="G264" s="7" t="s">
        <v>14</v>
      </c>
      <c r="H264" s="7">
        <v>4600</v>
      </c>
      <c r="I264" s="7">
        <v>2300</v>
      </c>
    </row>
    <row r="265" spans="1:9">
      <c r="A265" s="4" t="s">
        <v>271</v>
      </c>
      <c r="B265" s="7">
        <v>53900</v>
      </c>
      <c r="C265" s="7">
        <v>7700</v>
      </c>
      <c r="D265" s="7">
        <v>38700</v>
      </c>
      <c r="E265" s="7">
        <v>6500</v>
      </c>
      <c r="F265" s="7">
        <v>2100</v>
      </c>
      <c r="G265" s="7" t="s">
        <v>14</v>
      </c>
      <c r="H265" s="7">
        <v>2500</v>
      </c>
      <c r="I265" s="7" t="s">
        <v>14</v>
      </c>
    </row>
    <row r="266" spans="1:9">
      <c r="A266" s="4" t="s">
        <v>272</v>
      </c>
      <c r="B266" s="7">
        <v>48900</v>
      </c>
      <c r="C266" s="7">
        <v>8400</v>
      </c>
      <c r="D266" s="7">
        <v>38800</v>
      </c>
      <c r="E266" s="7">
        <v>7500</v>
      </c>
      <c r="F266" s="7">
        <v>2200</v>
      </c>
      <c r="G266" s="7" t="s">
        <v>14</v>
      </c>
      <c r="H266" s="7">
        <v>1500</v>
      </c>
      <c r="I266" s="7" t="s">
        <v>14</v>
      </c>
    </row>
    <row r="267" spans="1:9">
      <c r="A267" s="4" t="s">
        <v>273</v>
      </c>
      <c r="B267" s="7">
        <v>61400</v>
      </c>
      <c r="C267" s="7">
        <v>7200</v>
      </c>
      <c r="D267" s="7">
        <v>46500</v>
      </c>
      <c r="E267" s="7">
        <v>6300</v>
      </c>
      <c r="F267" s="7">
        <v>1500</v>
      </c>
      <c r="G267" s="7" t="s">
        <v>14</v>
      </c>
      <c r="H267" s="7">
        <v>5900</v>
      </c>
      <c r="I267" s="7">
        <v>2300</v>
      </c>
    </row>
    <row r="268" spans="1:9">
      <c r="A268" s="4" t="s">
        <v>274</v>
      </c>
      <c r="B268" s="7">
        <v>55900</v>
      </c>
      <c r="C268" s="7">
        <v>7000</v>
      </c>
      <c r="D268" s="7">
        <v>41000</v>
      </c>
      <c r="E268" s="7">
        <v>6000</v>
      </c>
      <c r="F268" s="7">
        <v>2100</v>
      </c>
      <c r="G268" s="7" t="s">
        <v>14</v>
      </c>
      <c r="H268" s="7">
        <v>4400</v>
      </c>
      <c r="I268" s="7">
        <v>2000</v>
      </c>
    </row>
    <row r="269" spans="1:9">
      <c r="A269" s="4" t="s">
        <v>275</v>
      </c>
      <c r="B269" s="7">
        <v>53500</v>
      </c>
      <c r="C269" s="7">
        <v>6600</v>
      </c>
      <c r="D269" s="7">
        <v>42500</v>
      </c>
      <c r="E269" s="7">
        <v>5900</v>
      </c>
      <c r="F269" s="7">
        <v>2700</v>
      </c>
      <c r="G269" s="7">
        <v>1500</v>
      </c>
      <c r="H269" s="7">
        <v>2900</v>
      </c>
      <c r="I269" s="7">
        <v>1500</v>
      </c>
    </row>
    <row r="270" spans="1:9">
      <c r="A270" s="4" t="s">
        <v>276</v>
      </c>
      <c r="B270" s="7">
        <v>66900</v>
      </c>
      <c r="C270" s="7">
        <v>10400</v>
      </c>
      <c r="D270" s="7">
        <v>53200</v>
      </c>
      <c r="E270" s="7">
        <v>9300</v>
      </c>
      <c r="F270" s="7">
        <v>2000</v>
      </c>
      <c r="G270" s="7" t="s">
        <v>14</v>
      </c>
      <c r="H270" s="7">
        <v>1500</v>
      </c>
      <c r="I270" s="7" t="s">
        <v>14</v>
      </c>
    </row>
    <row r="271" spans="1:9">
      <c r="A271" s="4" t="s">
        <v>277</v>
      </c>
      <c r="B271" s="7">
        <v>55900</v>
      </c>
      <c r="C271" s="7">
        <v>9500</v>
      </c>
      <c r="D271" s="7">
        <v>47200</v>
      </c>
      <c r="E271" s="7">
        <v>8700</v>
      </c>
      <c r="F271" s="7">
        <v>2100</v>
      </c>
      <c r="G271" s="7" t="s">
        <v>14</v>
      </c>
      <c r="H271" s="7">
        <v>3500</v>
      </c>
      <c r="I271" s="7" t="s">
        <v>14</v>
      </c>
    </row>
    <row r="272" spans="1:9">
      <c r="A272" s="4" t="s">
        <v>278</v>
      </c>
      <c r="B272" s="7">
        <v>57200</v>
      </c>
      <c r="C272" s="7">
        <v>11600</v>
      </c>
      <c r="D272" s="7">
        <v>45800</v>
      </c>
      <c r="E272" s="7">
        <v>10400</v>
      </c>
      <c r="F272" s="7" t="s">
        <v>56</v>
      </c>
      <c r="G272" s="7" t="s">
        <v>56</v>
      </c>
      <c r="H272" s="7">
        <v>2800</v>
      </c>
      <c r="I272" s="7" t="s">
        <v>14</v>
      </c>
    </row>
    <row r="273" spans="1:9">
      <c r="A273" s="4" t="s">
        <v>279</v>
      </c>
      <c r="B273" s="7">
        <v>58700</v>
      </c>
      <c r="C273" s="7">
        <v>9200</v>
      </c>
      <c r="D273" s="7">
        <v>51600</v>
      </c>
      <c r="E273" s="7">
        <v>8600</v>
      </c>
      <c r="F273" s="7">
        <v>1900</v>
      </c>
      <c r="G273" s="7" t="s">
        <v>14</v>
      </c>
      <c r="H273" s="7">
        <v>1800</v>
      </c>
      <c r="I273" s="7" t="s">
        <v>14</v>
      </c>
    </row>
    <row r="274" spans="1:9">
      <c r="A274" s="4" t="s">
        <v>280</v>
      </c>
      <c r="B274" s="7">
        <v>55100</v>
      </c>
      <c r="C274" s="7">
        <v>11200</v>
      </c>
      <c r="D274" s="7">
        <v>50900</v>
      </c>
      <c r="E274" s="7">
        <v>10800</v>
      </c>
      <c r="F274" s="7" t="s">
        <v>56</v>
      </c>
      <c r="G274" s="7" t="s">
        <v>56</v>
      </c>
      <c r="H274" s="7" t="s">
        <v>56</v>
      </c>
      <c r="I274" s="7" t="s">
        <v>56</v>
      </c>
    </row>
    <row r="275" spans="1:9">
      <c r="A275" s="4" t="s">
        <v>281</v>
      </c>
      <c r="B275" s="7">
        <v>62800</v>
      </c>
      <c r="C275" s="7">
        <v>13200</v>
      </c>
      <c r="D275" s="7">
        <v>45100</v>
      </c>
      <c r="E275" s="7">
        <v>11200</v>
      </c>
      <c r="F275" s="7" t="s">
        <v>56</v>
      </c>
      <c r="G275" s="7" t="s">
        <v>56</v>
      </c>
      <c r="H275" s="7" t="s">
        <v>56</v>
      </c>
      <c r="I275" s="7" t="s">
        <v>56</v>
      </c>
    </row>
    <row r="276" spans="1:9">
      <c r="A276" s="4" t="s">
        <v>282</v>
      </c>
      <c r="B276" s="7">
        <v>59600</v>
      </c>
      <c r="C276" s="7">
        <v>10500</v>
      </c>
      <c r="D276" s="7">
        <v>49400</v>
      </c>
      <c r="E276" s="7">
        <v>9600</v>
      </c>
      <c r="F276" s="7">
        <v>3200</v>
      </c>
      <c r="G276" s="7" t="s">
        <v>14</v>
      </c>
      <c r="H276" s="7">
        <v>900</v>
      </c>
      <c r="I276" s="7" t="s">
        <v>14</v>
      </c>
    </row>
    <row r="277" spans="1:9">
      <c r="A277" s="4" t="s">
        <v>283</v>
      </c>
      <c r="B277" s="7">
        <v>67100</v>
      </c>
      <c r="C277" s="7">
        <v>11800</v>
      </c>
      <c r="D277" s="7">
        <v>56600</v>
      </c>
      <c r="E277" s="7">
        <v>10800</v>
      </c>
      <c r="F277" s="7" t="s">
        <v>56</v>
      </c>
      <c r="G277" s="7" t="s">
        <v>56</v>
      </c>
      <c r="H277" s="7">
        <v>3100</v>
      </c>
      <c r="I277" s="7" t="s">
        <v>14</v>
      </c>
    </row>
    <row r="278" spans="1:9">
      <c r="A278" s="4" t="s">
        <v>284</v>
      </c>
      <c r="B278" s="7">
        <v>66200</v>
      </c>
      <c r="C278" s="7">
        <v>11300</v>
      </c>
      <c r="D278" s="7">
        <v>54800</v>
      </c>
      <c r="E278" s="7">
        <v>10300</v>
      </c>
      <c r="F278" s="7">
        <v>1500</v>
      </c>
      <c r="G278" s="7" t="s">
        <v>14</v>
      </c>
      <c r="H278" s="7">
        <v>3000</v>
      </c>
      <c r="I278" s="7" t="s">
        <v>14</v>
      </c>
    </row>
    <row r="279" spans="1:9">
      <c r="A279" s="4" t="s">
        <v>285</v>
      </c>
      <c r="B279" s="7">
        <v>77500</v>
      </c>
      <c r="C279" s="7">
        <v>13700</v>
      </c>
      <c r="D279" s="7">
        <v>67800</v>
      </c>
      <c r="E279" s="7">
        <v>12800</v>
      </c>
      <c r="F279" s="7">
        <v>2700</v>
      </c>
      <c r="G279" s="7" t="s">
        <v>14</v>
      </c>
      <c r="H279" s="7">
        <v>3000</v>
      </c>
      <c r="I279" s="7" t="s">
        <v>14</v>
      </c>
    </row>
    <row r="280" spans="1:9">
      <c r="A280" s="4" t="s">
        <v>286</v>
      </c>
      <c r="B280" s="7">
        <v>53100</v>
      </c>
      <c r="C280" s="7">
        <v>11400</v>
      </c>
      <c r="D280" s="7">
        <v>45000</v>
      </c>
      <c r="E280" s="7">
        <v>10500</v>
      </c>
      <c r="F280" s="7">
        <v>3300</v>
      </c>
      <c r="G280" s="7" t="s">
        <v>14</v>
      </c>
      <c r="H280" s="7" t="s">
        <v>56</v>
      </c>
      <c r="I280" s="7" t="s">
        <v>56</v>
      </c>
    </row>
    <row r="281" spans="1:9">
      <c r="A281" s="4" t="s">
        <v>287</v>
      </c>
      <c r="B281" s="7">
        <v>67700</v>
      </c>
      <c r="C281" s="7">
        <v>11700</v>
      </c>
      <c r="D281" s="7">
        <v>52200</v>
      </c>
      <c r="E281" s="7">
        <v>10300</v>
      </c>
      <c r="F281" s="7">
        <v>3800</v>
      </c>
      <c r="G281" s="7" t="s">
        <v>14</v>
      </c>
      <c r="H281" s="7">
        <v>3300</v>
      </c>
      <c r="I281" s="7" t="s">
        <v>14</v>
      </c>
    </row>
    <row r="282" spans="1:9">
      <c r="A282" s="4" t="s">
        <v>288</v>
      </c>
      <c r="B282" s="7">
        <v>70900</v>
      </c>
      <c r="C282" s="7">
        <v>12700</v>
      </c>
      <c r="D282" s="7">
        <v>60600</v>
      </c>
      <c r="E282" s="7">
        <v>11700</v>
      </c>
      <c r="F282" s="7" t="s">
        <v>56</v>
      </c>
      <c r="G282" s="7" t="s">
        <v>56</v>
      </c>
      <c r="H282" s="7" t="s">
        <v>56</v>
      </c>
      <c r="I282" s="7" t="s">
        <v>56</v>
      </c>
    </row>
    <row r="283" spans="1:9">
      <c r="A283" s="4" t="s">
        <v>289</v>
      </c>
      <c r="B283" s="7">
        <v>41200</v>
      </c>
      <c r="C283" s="7">
        <v>10000</v>
      </c>
      <c r="D283" s="7">
        <v>27400</v>
      </c>
      <c r="E283" s="7">
        <v>8200</v>
      </c>
      <c r="F283" s="7">
        <v>3200</v>
      </c>
      <c r="G283" s="7" t="s">
        <v>14</v>
      </c>
      <c r="H283" s="7">
        <v>2400</v>
      </c>
      <c r="I283" s="7" t="s">
        <v>14</v>
      </c>
    </row>
    <row r="284" spans="1:9">
      <c r="A284" s="4" t="s">
        <v>290</v>
      </c>
      <c r="B284" s="7">
        <v>83700</v>
      </c>
      <c r="C284" s="7">
        <v>12900</v>
      </c>
      <c r="D284" s="7">
        <v>64500</v>
      </c>
      <c r="E284" s="7">
        <v>11300</v>
      </c>
      <c r="F284" s="7">
        <v>3100</v>
      </c>
      <c r="G284" s="7" t="s">
        <v>14</v>
      </c>
      <c r="H284" s="7">
        <v>5200</v>
      </c>
      <c r="I284" s="7">
        <v>3200</v>
      </c>
    </row>
    <row r="285" spans="1:9">
      <c r="A285" s="4" t="s">
        <v>291</v>
      </c>
      <c r="B285" s="7">
        <v>58900</v>
      </c>
      <c r="C285" s="7">
        <v>11200</v>
      </c>
      <c r="D285" s="7">
        <v>46600</v>
      </c>
      <c r="E285" s="7">
        <v>10000</v>
      </c>
      <c r="F285" s="7" t="s">
        <v>56</v>
      </c>
      <c r="G285" s="7" t="s">
        <v>56</v>
      </c>
      <c r="H285" s="7">
        <v>2900</v>
      </c>
      <c r="I285" s="7" t="s">
        <v>14</v>
      </c>
    </row>
    <row r="286" spans="1:9">
      <c r="A286" s="4" t="s">
        <v>292</v>
      </c>
      <c r="B286" s="7">
        <v>60200</v>
      </c>
      <c r="C286" s="7">
        <v>13000</v>
      </c>
      <c r="D286" s="7">
        <v>42900</v>
      </c>
      <c r="E286" s="7">
        <v>11000</v>
      </c>
      <c r="F286" s="7">
        <v>2400</v>
      </c>
      <c r="G286" s="7" t="s">
        <v>14</v>
      </c>
      <c r="H286" s="7">
        <v>4700</v>
      </c>
      <c r="I286" s="7" t="s">
        <v>14</v>
      </c>
    </row>
    <row r="287" spans="1:9">
      <c r="A287" s="4" t="s">
        <v>293</v>
      </c>
      <c r="B287" s="7">
        <v>61100</v>
      </c>
      <c r="C287" s="7">
        <v>11900</v>
      </c>
      <c r="D287" s="7">
        <v>49000</v>
      </c>
      <c r="E287" s="7">
        <v>10700</v>
      </c>
      <c r="F287" s="7" t="s">
        <v>56</v>
      </c>
      <c r="G287" s="7" t="s">
        <v>56</v>
      </c>
      <c r="H287" s="7">
        <v>5000</v>
      </c>
      <c r="I287" s="7" t="s">
        <v>14</v>
      </c>
    </row>
    <row r="288" spans="1:9">
      <c r="A288" s="4" t="s">
        <v>294</v>
      </c>
      <c r="B288" s="7">
        <v>58400</v>
      </c>
      <c r="C288" s="7">
        <v>11200</v>
      </c>
      <c r="D288" s="7">
        <v>45800</v>
      </c>
      <c r="E288" s="7">
        <v>10000</v>
      </c>
      <c r="F288" s="7" t="s">
        <v>56</v>
      </c>
      <c r="G288" s="7" t="s">
        <v>56</v>
      </c>
      <c r="H288" s="7">
        <v>4400</v>
      </c>
      <c r="I288" s="7" t="s">
        <v>14</v>
      </c>
    </row>
    <row r="289" spans="1:9">
      <c r="A289" s="4" t="s">
        <v>295</v>
      </c>
      <c r="B289" s="7">
        <v>70300</v>
      </c>
      <c r="C289" s="7">
        <v>12500</v>
      </c>
      <c r="D289" s="7">
        <v>56200</v>
      </c>
      <c r="E289" s="7">
        <v>11100</v>
      </c>
      <c r="F289" s="7">
        <v>3500</v>
      </c>
      <c r="G289" s="7" t="s">
        <v>14</v>
      </c>
      <c r="H289" s="7">
        <v>2800</v>
      </c>
      <c r="I289" s="7" t="s">
        <v>14</v>
      </c>
    </row>
    <row r="290" spans="1:9">
      <c r="A290" s="4" t="s">
        <v>296</v>
      </c>
      <c r="B290" s="7">
        <v>66200</v>
      </c>
      <c r="C290" s="7">
        <v>11100</v>
      </c>
      <c r="D290" s="7">
        <v>56600</v>
      </c>
      <c r="E290" s="7">
        <v>10300</v>
      </c>
      <c r="F290" s="7">
        <v>2200</v>
      </c>
      <c r="G290" s="7" t="s">
        <v>14</v>
      </c>
      <c r="H290" s="7">
        <v>2200</v>
      </c>
      <c r="I290" s="7" t="s">
        <v>14</v>
      </c>
    </row>
    <row r="291" spans="1:9">
      <c r="A291" s="4" t="s">
        <v>297</v>
      </c>
      <c r="B291" s="7">
        <v>63400</v>
      </c>
      <c r="C291" s="7">
        <v>12800</v>
      </c>
      <c r="D291" s="7">
        <v>52200</v>
      </c>
      <c r="E291" s="7">
        <v>11600</v>
      </c>
      <c r="F291" s="7">
        <v>2600</v>
      </c>
      <c r="G291" s="7" t="s">
        <v>14</v>
      </c>
      <c r="H291" s="7">
        <v>4000</v>
      </c>
      <c r="I291" s="7" t="s">
        <v>14</v>
      </c>
    </row>
    <row r="292" spans="1:9">
      <c r="A292" s="4" t="s">
        <v>298</v>
      </c>
      <c r="B292" s="7">
        <v>60000</v>
      </c>
      <c r="C292" s="7">
        <v>10500</v>
      </c>
      <c r="D292" s="7">
        <v>47100</v>
      </c>
      <c r="E292" s="7">
        <v>9300</v>
      </c>
      <c r="F292" s="7">
        <v>2600</v>
      </c>
      <c r="G292" s="7" t="s">
        <v>14</v>
      </c>
      <c r="H292" s="7">
        <v>1300</v>
      </c>
      <c r="I292" s="7" t="s">
        <v>14</v>
      </c>
    </row>
    <row r="293" spans="1:9">
      <c r="A293" s="4" t="s">
        <v>299</v>
      </c>
      <c r="B293" s="7">
        <v>74900</v>
      </c>
      <c r="C293" s="7">
        <v>12700</v>
      </c>
      <c r="D293" s="7">
        <v>62000</v>
      </c>
      <c r="E293" s="7">
        <v>11600</v>
      </c>
      <c r="F293" s="7">
        <v>3400</v>
      </c>
      <c r="G293" s="7" t="s">
        <v>14</v>
      </c>
      <c r="H293" s="7">
        <v>2900</v>
      </c>
      <c r="I293" s="7" t="s">
        <v>14</v>
      </c>
    </row>
    <row r="294" spans="1:9">
      <c r="A294" s="4" t="s">
        <v>300</v>
      </c>
      <c r="B294" s="7">
        <v>72100</v>
      </c>
      <c r="C294" s="7">
        <v>12100</v>
      </c>
      <c r="D294" s="7">
        <v>59000</v>
      </c>
      <c r="E294" s="7">
        <v>10900</v>
      </c>
      <c r="F294" s="7">
        <v>1900</v>
      </c>
      <c r="G294" s="7" t="s">
        <v>14</v>
      </c>
      <c r="H294" s="7">
        <v>4600</v>
      </c>
      <c r="I294" s="7" t="s">
        <v>14</v>
      </c>
    </row>
    <row r="295" spans="1:9">
      <c r="A295" s="4" t="s">
        <v>301</v>
      </c>
      <c r="B295" s="7">
        <v>66200</v>
      </c>
      <c r="C295" s="7">
        <v>6200</v>
      </c>
      <c r="D295" s="7">
        <v>50800</v>
      </c>
      <c r="E295" s="7">
        <v>5400</v>
      </c>
      <c r="F295" s="7">
        <v>2600</v>
      </c>
      <c r="G295" s="7">
        <v>1200</v>
      </c>
      <c r="H295" s="7">
        <v>1700</v>
      </c>
      <c r="I295" s="7">
        <v>1000</v>
      </c>
    </row>
    <row r="296" spans="1:9">
      <c r="A296" s="4" t="s">
        <v>302</v>
      </c>
      <c r="B296" s="7">
        <v>78500</v>
      </c>
      <c r="C296" s="7">
        <v>7200</v>
      </c>
      <c r="D296" s="7">
        <v>57900</v>
      </c>
      <c r="E296" s="7">
        <v>6100</v>
      </c>
      <c r="F296" s="7">
        <v>2100</v>
      </c>
      <c r="G296" s="7">
        <v>1200</v>
      </c>
      <c r="H296" s="7">
        <v>2600</v>
      </c>
      <c r="I296" s="7">
        <v>1300</v>
      </c>
    </row>
    <row r="297" spans="1:9">
      <c r="A297" s="4" t="s">
        <v>303</v>
      </c>
      <c r="B297" s="7">
        <v>56700</v>
      </c>
      <c r="C297" s="7">
        <v>11100</v>
      </c>
      <c r="D297" s="7">
        <v>44900</v>
      </c>
      <c r="E297" s="7">
        <v>9900</v>
      </c>
      <c r="F297" s="7">
        <v>3000</v>
      </c>
      <c r="G297" s="7" t="s">
        <v>14</v>
      </c>
      <c r="H297" s="7">
        <v>3400</v>
      </c>
      <c r="I297" s="7" t="s">
        <v>14</v>
      </c>
    </row>
    <row r="298" spans="1:9">
      <c r="A298" s="4" t="s">
        <v>304</v>
      </c>
      <c r="B298" s="7">
        <v>69300</v>
      </c>
      <c r="C298" s="7">
        <v>9600</v>
      </c>
      <c r="D298" s="7">
        <v>59300</v>
      </c>
      <c r="E298" s="7">
        <v>8800</v>
      </c>
      <c r="F298" s="7" t="s">
        <v>56</v>
      </c>
      <c r="G298" s="7" t="s">
        <v>56</v>
      </c>
      <c r="H298" s="7">
        <v>1700</v>
      </c>
      <c r="I298" s="7" t="s">
        <v>14</v>
      </c>
    </row>
    <row r="299" spans="1:9">
      <c r="A299" s="4" t="s">
        <v>305</v>
      </c>
      <c r="B299" s="7">
        <v>67400</v>
      </c>
      <c r="C299" s="7">
        <v>11200</v>
      </c>
      <c r="D299" s="7">
        <v>54600</v>
      </c>
      <c r="E299" s="7">
        <v>10100</v>
      </c>
      <c r="F299" s="7">
        <v>5100</v>
      </c>
      <c r="G299" s="7" t="s">
        <v>14</v>
      </c>
      <c r="H299" s="7">
        <v>2700</v>
      </c>
      <c r="I299" s="7" t="s">
        <v>14</v>
      </c>
    </row>
    <row r="300" spans="1:9">
      <c r="A300" s="4" t="s">
        <v>306</v>
      </c>
      <c r="B300" s="7">
        <v>82800</v>
      </c>
      <c r="C300" s="7">
        <v>10600</v>
      </c>
      <c r="D300" s="7">
        <v>70300</v>
      </c>
      <c r="E300" s="7">
        <v>9800</v>
      </c>
      <c r="F300" s="7">
        <v>1400</v>
      </c>
      <c r="G300" s="7" t="s">
        <v>14</v>
      </c>
      <c r="H300" s="7">
        <v>3100</v>
      </c>
      <c r="I300" s="7" t="s">
        <v>14</v>
      </c>
    </row>
    <row r="301" spans="1:9">
      <c r="A301" s="4" t="s">
        <v>307</v>
      </c>
      <c r="B301" s="7">
        <v>71200</v>
      </c>
      <c r="C301" s="7">
        <v>13200</v>
      </c>
      <c r="D301" s="7">
        <v>52800</v>
      </c>
      <c r="E301" s="7">
        <v>11400</v>
      </c>
      <c r="F301" s="7">
        <v>2600</v>
      </c>
      <c r="G301" s="7" t="s">
        <v>14</v>
      </c>
      <c r="H301" s="7">
        <v>2900</v>
      </c>
      <c r="I301" s="7" t="s">
        <v>14</v>
      </c>
    </row>
    <row r="302" spans="1:9">
      <c r="A302" s="4" t="s">
        <v>308</v>
      </c>
      <c r="B302" s="7">
        <v>73900</v>
      </c>
      <c r="C302" s="7">
        <v>11700</v>
      </c>
      <c r="D302" s="7">
        <v>62300</v>
      </c>
      <c r="E302" s="7">
        <v>10800</v>
      </c>
      <c r="F302" s="7">
        <v>2800</v>
      </c>
      <c r="G302" s="7" t="s">
        <v>14</v>
      </c>
      <c r="H302" s="7">
        <v>1600</v>
      </c>
      <c r="I302" s="7" t="s">
        <v>14</v>
      </c>
    </row>
    <row r="303" spans="1:9">
      <c r="A303" s="4" t="s">
        <v>309</v>
      </c>
      <c r="B303" s="7">
        <v>42400</v>
      </c>
      <c r="C303" s="7">
        <v>9500</v>
      </c>
      <c r="D303" s="7">
        <v>33300</v>
      </c>
      <c r="E303" s="7">
        <v>8400</v>
      </c>
      <c r="F303" s="7">
        <v>2400</v>
      </c>
      <c r="G303" s="7" t="s">
        <v>14</v>
      </c>
      <c r="H303" s="7" t="s">
        <v>56</v>
      </c>
      <c r="I303" s="7" t="s">
        <v>56</v>
      </c>
    </row>
    <row r="304" spans="1:9">
      <c r="A304" s="4" t="s">
        <v>310</v>
      </c>
      <c r="B304" s="7">
        <v>92600</v>
      </c>
      <c r="C304" s="7">
        <v>9100</v>
      </c>
      <c r="D304" s="7">
        <v>74100</v>
      </c>
      <c r="E304" s="7">
        <v>8200</v>
      </c>
      <c r="F304" s="7">
        <v>3700</v>
      </c>
      <c r="G304" s="7">
        <v>1800</v>
      </c>
      <c r="H304" s="7">
        <v>3800</v>
      </c>
      <c r="I304" s="7">
        <v>1900</v>
      </c>
    </row>
    <row r="305" spans="1:9">
      <c r="A305" s="4" t="s">
        <v>311</v>
      </c>
      <c r="B305" s="7">
        <v>57600</v>
      </c>
      <c r="C305" s="7">
        <v>10500</v>
      </c>
      <c r="D305" s="7">
        <v>47900</v>
      </c>
      <c r="E305" s="7">
        <v>9600</v>
      </c>
      <c r="F305" s="7">
        <v>1700</v>
      </c>
      <c r="G305" s="7" t="s">
        <v>14</v>
      </c>
      <c r="H305" s="7">
        <v>2400</v>
      </c>
      <c r="I305" s="7" t="s">
        <v>14</v>
      </c>
    </row>
    <row r="306" spans="1:9">
      <c r="A306" s="4" t="s">
        <v>312</v>
      </c>
      <c r="B306" s="7">
        <v>58400</v>
      </c>
      <c r="C306" s="7">
        <v>11800</v>
      </c>
      <c r="D306" s="7">
        <v>51000</v>
      </c>
      <c r="E306" s="7">
        <v>11000</v>
      </c>
      <c r="F306" s="7">
        <v>1100</v>
      </c>
      <c r="G306" s="7" t="s">
        <v>14</v>
      </c>
      <c r="H306" s="7">
        <v>2100</v>
      </c>
      <c r="I306" s="7" t="s">
        <v>14</v>
      </c>
    </row>
    <row r="307" spans="1:9">
      <c r="A307" s="4" t="s">
        <v>313</v>
      </c>
      <c r="B307" s="7">
        <v>70300</v>
      </c>
      <c r="C307" s="7">
        <v>13700</v>
      </c>
      <c r="D307" s="7">
        <v>57300</v>
      </c>
      <c r="E307" s="7">
        <v>12300</v>
      </c>
      <c r="F307" s="7" t="s">
        <v>56</v>
      </c>
      <c r="G307" s="7" t="s">
        <v>56</v>
      </c>
      <c r="H307" s="7">
        <v>3900</v>
      </c>
      <c r="I307" s="7" t="s">
        <v>14</v>
      </c>
    </row>
    <row r="308" spans="1:9">
      <c r="A308" s="4" t="s">
        <v>314</v>
      </c>
      <c r="B308" s="7">
        <v>66600</v>
      </c>
      <c r="C308" s="7">
        <v>6800</v>
      </c>
      <c r="D308" s="7">
        <v>52500</v>
      </c>
      <c r="E308" s="7">
        <v>6000</v>
      </c>
      <c r="F308" s="7">
        <v>3100</v>
      </c>
      <c r="G308" s="7">
        <v>1500</v>
      </c>
      <c r="H308" s="7">
        <v>3800</v>
      </c>
      <c r="I308" s="7">
        <v>1600</v>
      </c>
    </row>
    <row r="309" spans="1:9">
      <c r="A309" s="4" t="s">
        <v>315</v>
      </c>
      <c r="B309" s="7">
        <v>65000</v>
      </c>
      <c r="C309" s="7">
        <v>11400</v>
      </c>
      <c r="D309" s="7">
        <v>55800</v>
      </c>
      <c r="E309" s="7">
        <v>10500</v>
      </c>
      <c r="F309" s="7">
        <v>2300</v>
      </c>
      <c r="G309" s="7" t="s">
        <v>14</v>
      </c>
      <c r="H309" s="7" t="s">
        <v>56</v>
      </c>
      <c r="I309" s="7" t="s">
        <v>56</v>
      </c>
    </row>
    <row r="310" spans="1:9">
      <c r="A310" s="4" t="s">
        <v>316</v>
      </c>
      <c r="B310" s="7">
        <v>60400</v>
      </c>
      <c r="C310" s="7">
        <v>5700</v>
      </c>
      <c r="D310" s="7">
        <v>49300</v>
      </c>
      <c r="E310" s="7">
        <v>5200</v>
      </c>
      <c r="F310" s="7">
        <v>2500</v>
      </c>
      <c r="G310" s="7">
        <v>1200</v>
      </c>
      <c r="H310" s="7">
        <v>3500</v>
      </c>
      <c r="I310" s="7">
        <v>1400</v>
      </c>
    </row>
    <row r="311" spans="1:9">
      <c r="A311" s="4" t="s">
        <v>317</v>
      </c>
      <c r="B311" s="7">
        <v>67300</v>
      </c>
      <c r="C311" s="7">
        <v>12700</v>
      </c>
      <c r="D311" s="7">
        <v>57000</v>
      </c>
      <c r="E311" s="7">
        <v>11700</v>
      </c>
      <c r="F311" s="7" t="s">
        <v>56</v>
      </c>
      <c r="G311" s="7" t="s">
        <v>56</v>
      </c>
      <c r="H311" s="7">
        <v>3300</v>
      </c>
      <c r="I311" s="7" t="s">
        <v>14</v>
      </c>
    </row>
    <row r="312" spans="1:9">
      <c r="A312" s="4" t="s">
        <v>318</v>
      </c>
      <c r="B312" s="7">
        <v>60900</v>
      </c>
      <c r="C312" s="7">
        <v>7800</v>
      </c>
      <c r="D312" s="7">
        <v>47700</v>
      </c>
      <c r="E312" s="7">
        <v>6900</v>
      </c>
      <c r="F312" s="7">
        <v>1400</v>
      </c>
      <c r="G312" s="7" t="s">
        <v>14</v>
      </c>
      <c r="H312" s="7">
        <v>2200</v>
      </c>
      <c r="I312" s="7" t="s">
        <v>14</v>
      </c>
    </row>
    <row r="313" spans="1:9">
      <c r="A313" s="4" t="s">
        <v>319</v>
      </c>
      <c r="B313" s="7">
        <v>69800</v>
      </c>
      <c r="C313" s="7">
        <v>11000</v>
      </c>
      <c r="D313" s="7">
        <v>48600</v>
      </c>
      <c r="E313" s="7">
        <v>9200</v>
      </c>
      <c r="F313" s="7">
        <v>1300</v>
      </c>
      <c r="G313" s="7" t="s">
        <v>14</v>
      </c>
      <c r="H313" s="7">
        <v>2800</v>
      </c>
      <c r="I313" s="7" t="s">
        <v>14</v>
      </c>
    </row>
    <row r="314" spans="1:9">
      <c r="A314" s="4" t="s">
        <v>320</v>
      </c>
      <c r="B314" s="7">
        <v>77500</v>
      </c>
      <c r="C314" s="7">
        <v>11300</v>
      </c>
      <c r="D314" s="7">
        <v>65400</v>
      </c>
      <c r="E314" s="7">
        <v>10400</v>
      </c>
      <c r="F314" s="7" t="s">
        <v>56</v>
      </c>
      <c r="G314" s="7" t="s">
        <v>56</v>
      </c>
      <c r="H314" s="7">
        <v>3500</v>
      </c>
      <c r="I314" s="7" t="s">
        <v>14</v>
      </c>
    </row>
    <row r="315" spans="1:9">
      <c r="A315" s="4" t="s">
        <v>321</v>
      </c>
      <c r="B315" s="7">
        <v>54500</v>
      </c>
      <c r="C315" s="7">
        <v>10200</v>
      </c>
      <c r="D315" s="7">
        <v>44800</v>
      </c>
      <c r="E315" s="7">
        <v>9300</v>
      </c>
      <c r="F315" s="7" t="s">
        <v>56</v>
      </c>
      <c r="G315" s="7" t="s">
        <v>56</v>
      </c>
      <c r="H315" s="7">
        <v>2000</v>
      </c>
      <c r="I315" s="7" t="s">
        <v>14</v>
      </c>
    </row>
    <row r="316" spans="1:9">
      <c r="A316" s="4" t="s">
        <v>322</v>
      </c>
      <c r="B316" s="7">
        <v>55900</v>
      </c>
      <c r="C316" s="7">
        <v>10200</v>
      </c>
      <c r="D316" s="7">
        <v>44200</v>
      </c>
      <c r="E316" s="7">
        <v>9100</v>
      </c>
      <c r="F316" s="7" t="s">
        <v>56</v>
      </c>
      <c r="G316" s="7" t="s">
        <v>56</v>
      </c>
      <c r="H316" s="7" t="s">
        <v>56</v>
      </c>
      <c r="I316" s="7" t="s">
        <v>56</v>
      </c>
    </row>
    <row r="317" spans="1:9">
      <c r="A317" s="4" t="s">
        <v>323</v>
      </c>
      <c r="B317" s="7">
        <v>71300</v>
      </c>
      <c r="C317" s="7">
        <v>9900</v>
      </c>
      <c r="D317" s="7">
        <v>58000</v>
      </c>
      <c r="E317" s="7">
        <v>9000</v>
      </c>
      <c r="F317" s="7">
        <v>1000</v>
      </c>
      <c r="G317" s="7" t="s">
        <v>14</v>
      </c>
      <c r="H317" s="7">
        <v>1800</v>
      </c>
      <c r="I317" s="7" t="s">
        <v>14</v>
      </c>
    </row>
    <row r="318" spans="1:9">
      <c r="A318" s="4" t="s">
        <v>324</v>
      </c>
      <c r="B318" s="7">
        <v>65400</v>
      </c>
      <c r="C318" s="7">
        <v>12100</v>
      </c>
      <c r="D318" s="7">
        <v>52800</v>
      </c>
      <c r="E318" s="7">
        <v>10800</v>
      </c>
      <c r="F318" s="7">
        <v>2400</v>
      </c>
      <c r="G318" s="7" t="s">
        <v>14</v>
      </c>
      <c r="H318" s="7">
        <v>3100</v>
      </c>
      <c r="I318" s="7" t="s">
        <v>14</v>
      </c>
    </row>
    <row r="319" spans="1:9">
      <c r="A319" s="4" t="s">
        <v>325</v>
      </c>
      <c r="B319" s="7">
        <v>54600</v>
      </c>
      <c r="C319" s="7">
        <v>10100</v>
      </c>
      <c r="D319" s="7">
        <v>48100</v>
      </c>
      <c r="E319" s="7">
        <v>9500</v>
      </c>
      <c r="F319" s="7">
        <v>1500</v>
      </c>
      <c r="G319" s="7" t="s">
        <v>14</v>
      </c>
      <c r="H319" s="7" t="s">
        <v>56</v>
      </c>
      <c r="I319" s="7" t="s">
        <v>56</v>
      </c>
    </row>
    <row r="320" spans="1:9">
      <c r="A320" s="4" t="s">
        <v>326</v>
      </c>
      <c r="B320" s="7">
        <v>59000</v>
      </c>
      <c r="C320" s="7">
        <v>5200</v>
      </c>
      <c r="D320" s="7">
        <v>48800</v>
      </c>
      <c r="E320" s="7">
        <v>4800</v>
      </c>
      <c r="F320" s="7">
        <v>800</v>
      </c>
      <c r="G320" s="7" t="s">
        <v>14</v>
      </c>
      <c r="H320" s="7">
        <v>2000</v>
      </c>
      <c r="I320" s="7">
        <v>1000</v>
      </c>
    </row>
    <row r="321" spans="1:9">
      <c r="A321" s="4" t="s">
        <v>327</v>
      </c>
      <c r="B321" s="7">
        <v>56400</v>
      </c>
      <c r="C321" s="7">
        <v>10200</v>
      </c>
      <c r="D321" s="7">
        <v>50100</v>
      </c>
      <c r="E321" s="7">
        <v>9600</v>
      </c>
      <c r="F321" s="7">
        <v>2200</v>
      </c>
      <c r="G321" s="7" t="s">
        <v>14</v>
      </c>
      <c r="H321" s="7" t="s">
        <v>56</v>
      </c>
      <c r="I321" s="7" t="s">
        <v>56</v>
      </c>
    </row>
    <row r="322" spans="1:9">
      <c r="A322" s="4" t="s">
        <v>328</v>
      </c>
      <c r="B322" s="7">
        <v>66400</v>
      </c>
      <c r="C322" s="7">
        <v>12700</v>
      </c>
      <c r="D322" s="7">
        <v>56100</v>
      </c>
      <c r="E322" s="7">
        <v>11700</v>
      </c>
      <c r="F322" s="7">
        <v>3500</v>
      </c>
      <c r="G322" s="7" t="s">
        <v>14</v>
      </c>
      <c r="H322" s="7" t="s">
        <v>56</v>
      </c>
      <c r="I322" s="7" t="s">
        <v>56</v>
      </c>
    </row>
    <row r="323" spans="1:9">
      <c r="A323" s="4" t="s">
        <v>329</v>
      </c>
      <c r="B323" s="7">
        <v>48400</v>
      </c>
      <c r="C323" s="7">
        <v>9300</v>
      </c>
      <c r="D323" s="7">
        <v>38000</v>
      </c>
      <c r="E323" s="7">
        <v>8200</v>
      </c>
      <c r="F323" s="7" t="s">
        <v>56</v>
      </c>
      <c r="G323" s="7" t="s">
        <v>56</v>
      </c>
      <c r="H323" s="7">
        <v>1400</v>
      </c>
      <c r="I323" s="7" t="s">
        <v>14</v>
      </c>
    </row>
    <row r="324" spans="1:9">
      <c r="A324" s="4" t="s">
        <v>330</v>
      </c>
      <c r="B324" s="7">
        <v>86900</v>
      </c>
      <c r="C324" s="7">
        <v>7300</v>
      </c>
      <c r="D324" s="7">
        <v>69200</v>
      </c>
      <c r="E324" s="7">
        <v>6500</v>
      </c>
      <c r="F324" s="7">
        <v>4000</v>
      </c>
      <c r="G324" s="7">
        <v>1600</v>
      </c>
      <c r="H324" s="7">
        <v>3500</v>
      </c>
      <c r="I324" s="7">
        <v>1500</v>
      </c>
    </row>
    <row r="325" spans="1:9">
      <c r="A325" s="4" t="s">
        <v>331</v>
      </c>
      <c r="B325" s="7">
        <v>81100</v>
      </c>
      <c r="C325" s="7">
        <v>13800</v>
      </c>
      <c r="D325" s="7">
        <v>63500</v>
      </c>
      <c r="E325" s="7">
        <v>12300</v>
      </c>
      <c r="F325" s="7">
        <v>1400</v>
      </c>
      <c r="G325" s="7" t="s">
        <v>14</v>
      </c>
      <c r="H325" s="7">
        <v>2900</v>
      </c>
      <c r="I325" s="7" t="s">
        <v>14</v>
      </c>
    </row>
    <row r="326" spans="1:9">
      <c r="A326" s="4" t="s">
        <v>332</v>
      </c>
      <c r="B326" s="7">
        <v>60900</v>
      </c>
      <c r="C326" s="7">
        <v>11200</v>
      </c>
      <c r="D326" s="7">
        <v>48500</v>
      </c>
      <c r="E326" s="7">
        <v>10000</v>
      </c>
      <c r="F326" s="7" t="s">
        <v>56</v>
      </c>
      <c r="G326" s="7" t="s">
        <v>56</v>
      </c>
      <c r="H326" s="7">
        <v>2900</v>
      </c>
      <c r="I326" s="7" t="s">
        <v>14</v>
      </c>
    </row>
    <row r="327" spans="1:9">
      <c r="A327" s="4" t="s">
        <v>333</v>
      </c>
      <c r="B327" s="7">
        <v>76900</v>
      </c>
      <c r="C327" s="7">
        <v>13000</v>
      </c>
      <c r="D327" s="7">
        <v>66000</v>
      </c>
      <c r="E327" s="7">
        <v>12000</v>
      </c>
      <c r="F327" s="7">
        <v>1800</v>
      </c>
      <c r="G327" s="7" t="s">
        <v>14</v>
      </c>
      <c r="H327" s="7">
        <v>1500</v>
      </c>
      <c r="I327" s="7" t="s">
        <v>14</v>
      </c>
    </row>
    <row r="328" spans="1:9">
      <c r="A328" s="4" t="s">
        <v>334</v>
      </c>
      <c r="B328" s="7">
        <v>66800</v>
      </c>
      <c r="C328" s="7">
        <v>12300</v>
      </c>
      <c r="D328" s="7">
        <v>56700</v>
      </c>
      <c r="E328" s="7">
        <v>11400</v>
      </c>
      <c r="F328" s="7" t="s">
        <v>56</v>
      </c>
      <c r="G328" s="7" t="s">
        <v>56</v>
      </c>
      <c r="H328" s="7">
        <v>2600</v>
      </c>
      <c r="I328" s="7" t="s">
        <v>14</v>
      </c>
    </row>
    <row r="329" spans="1:9">
      <c r="A329" s="4" t="s">
        <v>335</v>
      </c>
      <c r="B329" s="7">
        <v>60700</v>
      </c>
      <c r="C329" s="7">
        <v>12300</v>
      </c>
      <c r="D329" s="7">
        <v>45200</v>
      </c>
      <c r="E329" s="7">
        <v>10600</v>
      </c>
      <c r="F329" s="7" t="s">
        <v>56</v>
      </c>
      <c r="G329" s="7" t="s">
        <v>56</v>
      </c>
      <c r="H329" s="7">
        <v>3400</v>
      </c>
      <c r="I329" s="7" t="s">
        <v>14</v>
      </c>
    </row>
    <row r="330" spans="1:9">
      <c r="A330" s="4" t="s">
        <v>336</v>
      </c>
      <c r="B330" s="7">
        <v>99100</v>
      </c>
      <c r="C330" s="7">
        <v>14100</v>
      </c>
      <c r="D330" s="7">
        <v>73100</v>
      </c>
      <c r="E330" s="7">
        <v>12100</v>
      </c>
      <c r="F330" s="7">
        <v>3900</v>
      </c>
      <c r="G330" s="7" t="s">
        <v>14</v>
      </c>
      <c r="H330" s="7">
        <v>5100</v>
      </c>
      <c r="I330" s="7" t="s">
        <v>14</v>
      </c>
    </row>
    <row r="331" spans="1:9">
      <c r="A331" s="4" t="s">
        <v>337</v>
      </c>
      <c r="B331" s="7">
        <v>82300</v>
      </c>
      <c r="C331" s="7">
        <v>15100</v>
      </c>
      <c r="D331" s="7">
        <v>70800</v>
      </c>
      <c r="E331" s="7">
        <v>14000</v>
      </c>
      <c r="F331" s="7" t="s">
        <v>56</v>
      </c>
      <c r="G331" s="7" t="s">
        <v>56</v>
      </c>
      <c r="H331" s="7" t="s">
        <v>56</v>
      </c>
      <c r="I331" s="7" t="s">
        <v>56</v>
      </c>
    </row>
    <row r="332" spans="1:9">
      <c r="A332" s="4" t="s">
        <v>338</v>
      </c>
      <c r="B332" s="7">
        <v>52800</v>
      </c>
      <c r="C332" s="7">
        <v>9800</v>
      </c>
      <c r="D332" s="7">
        <v>42100</v>
      </c>
      <c r="E332" s="7">
        <v>8700</v>
      </c>
      <c r="F332" s="7" t="s">
        <v>56</v>
      </c>
      <c r="G332" s="7" t="s">
        <v>56</v>
      </c>
      <c r="H332" s="7">
        <v>4400</v>
      </c>
      <c r="I332" s="7" t="s">
        <v>14</v>
      </c>
    </row>
    <row r="333" spans="1:9">
      <c r="A333" s="4" t="s">
        <v>339</v>
      </c>
      <c r="B333" s="7">
        <v>98500</v>
      </c>
      <c r="C333" s="7">
        <v>15600</v>
      </c>
      <c r="D333" s="7">
        <v>79900</v>
      </c>
      <c r="E333" s="7">
        <v>14100</v>
      </c>
      <c r="F333" s="7">
        <v>9200</v>
      </c>
      <c r="G333" s="7">
        <v>4800</v>
      </c>
      <c r="H333" s="7">
        <v>2100</v>
      </c>
      <c r="I333" s="7" t="s">
        <v>14</v>
      </c>
    </row>
    <row r="334" spans="1:9">
      <c r="A334" s="4" t="s">
        <v>340</v>
      </c>
      <c r="B334" s="7">
        <v>114400</v>
      </c>
      <c r="C334" s="7">
        <v>18100</v>
      </c>
      <c r="D334" s="7">
        <v>88800</v>
      </c>
      <c r="E334" s="7">
        <v>15900</v>
      </c>
      <c r="F334" s="7" t="s">
        <v>56</v>
      </c>
      <c r="G334" s="7" t="s">
        <v>56</v>
      </c>
      <c r="H334" s="7">
        <v>2000</v>
      </c>
      <c r="I334" s="7" t="s">
        <v>14</v>
      </c>
    </row>
    <row r="335" spans="1:9">
      <c r="A335" s="4" t="s">
        <v>341</v>
      </c>
      <c r="B335" s="7">
        <v>52500</v>
      </c>
      <c r="C335" s="7">
        <v>8700</v>
      </c>
      <c r="D335" s="7">
        <v>42900</v>
      </c>
      <c r="E335" s="7">
        <v>7900</v>
      </c>
      <c r="F335" s="7">
        <v>1900</v>
      </c>
      <c r="G335" s="7" t="s">
        <v>14</v>
      </c>
      <c r="H335" s="7">
        <v>1600</v>
      </c>
      <c r="I335" s="7" t="s">
        <v>14</v>
      </c>
    </row>
    <row r="336" spans="1:9">
      <c r="A336" s="4" t="s">
        <v>342</v>
      </c>
      <c r="B336" s="7">
        <v>85600</v>
      </c>
      <c r="C336" s="7">
        <v>17300</v>
      </c>
      <c r="D336" s="7">
        <v>64900</v>
      </c>
      <c r="E336" s="7">
        <v>15100</v>
      </c>
      <c r="F336" s="7">
        <v>4100</v>
      </c>
      <c r="G336" s="7" t="s">
        <v>14</v>
      </c>
      <c r="H336" s="7">
        <v>4500</v>
      </c>
      <c r="I336" s="7" t="s">
        <v>14</v>
      </c>
    </row>
    <row r="337" spans="1:9">
      <c r="A337" s="4" t="s">
        <v>343</v>
      </c>
      <c r="B337" s="7">
        <v>93600</v>
      </c>
      <c r="C337" s="7">
        <v>17500</v>
      </c>
      <c r="D337" s="7">
        <v>68800</v>
      </c>
      <c r="E337" s="7">
        <v>15000</v>
      </c>
      <c r="F337" s="7">
        <v>4700</v>
      </c>
      <c r="G337" s="7" t="s">
        <v>14</v>
      </c>
      <c r="H337" s="7">
        <v>5500</v>
      </c>
      <c r="I337" s="7" t="s">
        <v>14</v>
      </c>
    </row>
    <row r="338" spans="1:9">
      <c r="A338" s="4" t="s">
        <v>344</v>
      </c>
      <c r="B338" s="7">
        <v>97600</v>
      </c>
      <c r="C338" s="7">
        <v>16100</v>
      </c>
      <c r="D338" s="7">
        <v>75900</v>
      </c>
      <c r="E338" s="7">
        <v>14200</v>
      </c>
      <c r="F338" s="7" t="s">
        <v>56</v>
      </c>
      <c r="G338" s="7" t="s">
        <v>56</v>
      </c>
      <c r="H338" s="7" t="s">
        <v>56</v>
      </c>
      <c r="I338" s="7" t="s">
        <v>56</v>
      </c>
    </row>
    <row r="339" spans="1:9">
      <c r="A339" s="4" t="s">
        <v>345</v>
      </c>
      <c r="B339" s="7">
        <v>64000</v>
      </c>
      <c r="C339" s="7">
        <v>10600</v>
      </c>
      <c r="D339" s="7">
        <v>49300</v>
      </c>
      <c r="E339" s="7">
        <v>9300</v>
      </c>
      <c r="F339" s="7">
        <v>2100</v>
      </c>
      <c r="G339" s="7" t="s">
        <v>14</v>
      </c>
      <c r="H339" s="7">
        <v>3300</v>
      </c>
      <c r="I339" s="7" t="s">
        <v>14</v>
      </c>
    </row>
    <row r="340" spans="1:9">
      <c r="A340" s="4" t="s">
        <v>346</v>
      </c>
      <c r="B340" s="7">
        <v>99400</v>
      </c>
      <c r="C340" s="7">
        <v>15600</v>
      </c>
      <c r="D340" s="7">
        <v>88400</v>
      </c>
      <c r="E340" s="7">
        <v>14800</v>
      </c>
      <c r="F340" s="7">
        <v>3700</v>
      </c>
      <c r="G340" s="7" t="s">
        <v>14</v>
      </c>
      <c r="H340" s="7">
        <v>4800</v>
      </c>
      <c r="I340" s="7" t="s">
        <v>14</v>
      </c>
    </row>
    <row r="341" spans="1:9">
      <c r="A341" s="4" t="s">
        <v>347</v>
      </c>
      <c r="B341" s="7">
        <v>58000</v>
      </c>
      <c r="C341" s="7">
        <v>8800</v>
      </c>
      <c r="D341" s="7">
        <v>46400</v>
      </c>
      <c r="E341" s="7">
        <v>7900</v>
      </c>
      <c r="F341" s="7">
        <v>1900</v>
      </c>
      <c r="G341" s="7" t="s">
        <v>14</v>
      </c>
      <c r="H341" s="7">
        <v>5400</v>
      </c>
      <c r="I341" s="7">
        <v>2700</v>
      </c>
    </row>
    <row r="342" spans="1:9">
      <c r="A342" s="4" t="s">
        <v>348</v>
      </c>
      <c r="B342" s="7">
        <v>57600</v>
      </c>
      <c r="C342" s="7">
        <v>8100</v>
      </c>
      <c r="D342" s="7">
        <v>45600</v>
      </c>
      <c r="E342" s="7">
        <v>7200</v>
      </c>
      <c r="F342" s="7">
        <v>2400</v>
      </c>
      <c r="G342" s="7" t="s">
        <v>14</v>
      </c>
      <c r="H342" s="7">
        <v>2500</v>
      </c>
      <c r="I342" s="7" t="s">
        <v>14</v>
      </c>
    </row>
    <row r="343" spans="1:9">
      <c r="A343" s="4" t="s">
        <v>349</v>
      </c>
      <c r="B343" s="7">
        <v>62200</v>
      </c>
      <c r="C343" s="7">
        <v>11000</v>
      </c>
      <c r="D343" s="7">
        <v>47100</v>
      </c>
      <c r="E343" s="7">
        <v>9600</v>
      </c>
      <c r="F343" s="7">
        <v>1800</v>
      </c>
      <c r="G343" s="7" t="s">
        <v>14</v>
      </c>
      <c r="H343" s="7">
        <v>3700</v>
      </c>
      <c r="I343" s="7" t="s">
        <v>14</v>
      </c>
    </row>
    <row r="344" spans="1:9">
      <c r="A344" s="4" t="s">
        <v>350</v>
      </c>
      <c r="B344" s="7">
        <v>89100</v>
      </c>
      <c r="C344" s="7">
        <v>16000</v>
      </c>
      <c r="D344" s="7">
        <v>71900</v>
      </c>
      <c r="E344" s="7">
        <v>14400</v>
      </c>
      <c r="F344" s="7" t="s">
        <v>56</v>
      </c>
      <c r="G344" s="7" t="s">
        <v>56</v>
      </c>
      <c r="H344" s="7">
        <v>2200</v>
      </c>
      <c r="I344" s="7" t="s">
        <v>14</v>
      </c>
    </row>
    <row r="345" spans="1:9">
      <c r="A345" s="4" t="s">
        <v>351</v>
      </c>
      <c r="B345" s="7">
        <v>100900</v>
      </c>
      <c r="C345" s="7">
        <v>15700</v>
      </c>
      <c r="D345" s="7">
        <v>79100</v>
      </c>
      <c r="E345" s="7">
        <v>13900</v>
      </c>
      <c r="F345" s="7">
        <v>6700</v>
      </c>
      <c r="G345" s="7" t="s">
        <v>14</v>
      </c>
      <c r="H345" s="7">
        <v>6500</v>
      </c>
      <c r="I345" s="7">
        <v>4000</v>
      </c>
    </row>
    <row r="346" spans="1:9">
      <c r="A346" s="4" t="s">
        <v>352</v>
      </c>
      <c r="B346" s="7">
        <v>83200</v>
      </c>
      <c r="C346" s="7">
        <v>13900</v>
      </c>
      <c r="D346" s="7">
        <v>61100</v>
      </c>
      <c r="E346" s="7">
        <v>12000</v>
      </c>
      <c r="F346" s="7" t="s">
        <v>56</v>
      </c>
      <c r="G346" s="7" t="s">
        <v>56</v>
      </c>
      <c r="H346" s="7">
        <v>10100</v>
      </c>
      <c r="I346" s="7">
        <v>4900</v>
      </c>
    </row>
    <row r="347" spans="1:9">
      <c r="A347" s="4" t="s">
        <v>353</v>
      </c>
      <c r="B347" s="7">
        <v>81400</v>
      </c>
      <c r="C347" s="7">
        <v>13800</v>
      </c>
      <c r="D347" s="7">
        <v>63500</v>
      </c>
      <c r="E347" s="7">
        <v>12200</v>
      </c>
      <c r="F347" s="7">
        <v>3000</v>
      </c>
      <c r="G347" s="7" t="s">
        <v>14</v>
      </c>
      <c r="H347" s="7">
        <v>5900</v>
      </c>
      <c r="I347" s="7" t="s">
        <v>14</v>
      </c>
    </row>
    <row r="348" spans="1:9">
      <c r="A348" s="4" t="s">
        <v>354</v>
      </c>
      <c r="B348" s="7">
        <v>86400</v>
      </c>
      <c r="C348" s="7">
        <v>14700</v>
      </c>
      <c r="D348" s="7">
        <v>75900</v>
      </c>
      <c r="E348" s="7">
        <v>13800</v>
      </c>
      <c r="F348" s="7">
        <v>2600</v>
      </c>
      <c r="G348" s="7" t="s">
        <v>14</v>
      </c>
      <c r="H348" s="7">
        <v>4400</v>
      </c>
      <c r="I348" s="7" t="s">
        <v>14</v>
      </c>
    </row>
    <row r="349" spans="1:9">
      <c r="A349" s="4" t="s">
        <v>355</v>
      </c>
      <c r="B349" s="7">
        <v>65800</v>
      </c>
      <c r="C349" s="7">
        <v>10300</v>
      </c>
      <c r="D349" s="7">
        <v>48500</v>
      </c>
      <c r="E349" s="7">
        <v>8900</v>
      </c>
      <c r="F349" s="7">
        <v>3400</v>
      </c>
      <c r="G349" s="7" t="s">
        <v>14</v>
      </c>
      <c r="H349" s="7">
        <v>6200</v>
      </c>
      <c r="I349" s="7">
        <v>3200</v>
      </c>
    </row>
    <row r="350" spans="1:9">
      <c r="A350" s="4" t="s">
        <v>356</v>
      </c>
      <c r="B350" s="7">
        <v>96000</v>
      </c>
      <c r="C350" s="7">
        <v>15100</v>
      </c>
      <c r="D350" s="7">
        <v>81200</v>
      </c>
      <c r="E350" s="7">
        <v>13800</v>
      </c>
      <c r="F350" s="7">
        <v>2400</v>
      </c>
      <c r="G350" s="7" t="s">
        <v>14</v>
      </c>
      <c r="H350" s="7">
        <v>2600</v>
      </c>
      <c r="I350" s="7" t="s">
        <v>14</v>
      </c>
    </row>
    <row r="351" spans="1:9">
      <c r="A351" s="4" t="s">
        <v>357</v>
      </c>
      <c r="B351" s="7">
        <v>95500</v>
      </c>
      <c r="C351" s="7">
        <v>16800</v>
      </c>
      <c r="D351" s="7">
        <v>79000</v>
      </c>
      <c r="E351" s="7">
        <v>15200</v>
      </c>
      <c r="F351" s="7">
        <v>3100</v>
      </c>
      <c r="G351" s="7" t="s">
        <v>14</v>
      </c>
      <c r="H351" s="7" t="s">
        <v>56</v>
      </c>
      <c r="I351" s="7" t="s">
        <v>56</v>
      </c>
    </row>
    <row r="352" spans="1:9">
      <c r="A352" s="4" t="s">
        <v>358</v>
      </c>
      <c r="B352" s="7">
        <v>80400</v>
      </c>
      <c r="C352" s="7">
        <v>15200</v>
      </c>
      <c r="D352" s="7">
        <v>62100</v>
      </c>
      <c r="E352" s="7">
        <v>13300</v>
      </c>
      <c r="F352" s="7">
        <v>5300</v>
      </c>
      <c r="G352" s="7" t="s">
        <v>14</v>
      </c>
      <c r="H352" s="7">
        <v>3500</v>
      </c>
      <c r="I352" s="7" t="s">
        <v>14</v>
      </c>
    </row>
    <row r="353" spans="1:9">
      <c r="A353" s="4" t="s">
        <v>359</v>
      </c>
      <c r="B353" s="7">
        <v>48100</v>
      </c>
      <c r="C353" s="7">
        <v>11400</v>
      </c>
      <c r="D353" s="7">
        <v>37400</v>
      </c>
      <c r="E353" s="7">
        <v>10100</v>
      </c>
      <c r="F353" s="7">
        <v>2400</v>
      </c>
      <c r="G353" s="7" t="s">
        <v>14</v>
      </c>
      <c r="H353" s="7" t="s">
        <v>56</v>
      </c>
      <c r="I353" s="7" t="s">
        <v>56</v>
      </c>
    </row>
    <row r="354" spans="1:9">
      <c r="A354" s="4" t="s">
        <v>360</v>
      </c>
      <c r="B354" s="7">
        <v>112500</v>
      </c>
      <c r="C354" s="7">
        <v>19300</v>
      </c>
      <c r="D354" s="7">
        <v>83800</v>
      </c>
      <c r="E354" s="7">
        <v>16700</v>
      </c>
      <c r="F354" s="7">
        <v>8900</v>
      </c>
      <c r="G354" s="7" t="s">
        <v>14</v>
      </c>
      <c r="H354" s="7">
        <v>4300</v>
      </c>
      <c r="I354" s="7" t="s">
        <v>14</v>
      </c>
    </row>
    <row r="355" spans="1:9">
      <c r="A355" s="4" t="s">
        <v>361</v>
      </c>
      <c r="B355" s="7">
        <v>58500</v>
      </c>
      <c r="C355" s="7">
        <v>13300</v>
      </c>
      <c r="D355" s="7">
        <v>45400</v>
      </c>
      <c r="E355" s="7">
        <v>11700</v>
      </c>
      <c r="F355" s="7">
        <v>4300</v>
      </c>
      <c r="G355" s="7" t="s">
        <v>14</v>
      </c>
      <c r="H355" s="7" t="s">
        <v>56</v>
      </c>
      <c r="I355" s="7" t="s">
        <v>56</v>
      </c>
    </row>
    <row r="356" spans="1:9">
      <c r="A356" s="4" t="s">
        <v>362</v>
      </c>
      <c r="B356" s="7">
        <v>62300</v>
      </c>
      <c r="C356" s="7">
        <v>10800</v>
      </c>
      <c r="D356" s="7">
        <v>47800</v>
      </c>
      <c r="E356" s="7">
        <v>9400</v>
      </c>
      <c r="F356" s="7">
        <v>3000</v>
      </c>
      <c r="G356" s="7" t="s">
        <v>14</v>
      </c>
      <c r="H356" s="7">
        <v>3500</v>
      </c>
      <c r="I356" s="7" t="s">
        <v>14</v>
      </c>
    </row>
    <row r="357" spans="1:9">
      <c r="A357" s="4" t="s">
        <v>363</v>
      </c>
      <c r="B357" s="7">
        <v>99900</v>
      </c>
      <c r="C357" s="7">
        <v>17100</v>
      </c>
      <c r="D357" s="7">
        <v>77100</v>
      </c>
      <c r="E357" s="7">
        <v>15000</v>
      </c>
      <c r="F357" s="7">
        <v>4900</v>
      </c>
      <c r="G357" s="7" t="s">
        <v>14</v>
      </c>
      <c r="H357" s="7">
        <v>6200</v>
      </c>
      <c r="I357" s="7" t="s">
        <v>14</v>
      </c>
    </row>
    <row r="358" spans="1:9">
      <c r="A358" s="4" t="s">
        <v>364</v>
      </c>
      <c r="B358" s="7">
        <v>62700</v>
      </c>
      <c r="C358" s="7">
        <v>13200</v>
      </c>
      <c r="D358" s="7">
        <v>45600</v>
      </c>
      <c r="E358" s="7">
        <v>11300</v>
      </c>
      <c r="F358" s="7" t="s">
        <v>56</v>
      </c>
      <c r="G358" s="7" t="s">
        <v>56</v>
      </c>
      <c r="H358" s="7">
        <v>3200</v>
      </c>
      <c r="I358" s="7" t="s">
        <v>14</v>
      </c>
    </row>
    <row r="359" spans="1:9">
      <c r="A359" s="4" t="s">
        <v>365</v>
      </c>
      <c r="B359" s="7">
        <v>88800</v>
      </c>
      <c r="C359" s="7">
        <v>12300</v>
      </c>
      <c r="D359" s="7">
        <v>68700</v>
      </c>
      <c r="E359" s="7">
        <v>10800</v>
      </c>
      <c r="F359" s="7">
        <v>3800</v>
      </c>
      <c r="G359" s="7" t="s">
        <v>14</v>
      </c>
      <c r="H359" s="7">
        <v>6100</v>
      </c>
      <c r="I359" s="7">
        <v>3200</v>
      </c>
    </row>
    <row r="360" spans="1:9">
      <c r="A360" s="4" t="s">
        <v>366</v>
      </c>
      <c r="B360" s="7">
        <v>83500</v>
      </c>
      <c r="C360" s="7">
        <v>15000</v>
      </c>
      <c r="D360" s="7">
        <v>63300</v>
      </c>
      <c r="E360" s="7">
        <v>13100</v>
      </c>
      <c r="F360" s="7">
        <v>2800</v>
      </c>
      <c r="G360" s="7" t="s">
        <v>14</v>
      </c>
      <c r="H360" s="7">
        <v>4100</v>
      </c>
      <c r="I360" s="7" t="s">
        <v>14</v>
      </c>
    </row>
    <row r="361" spans="1:9">
      <c r="A361" s="4" t="s">
        <v>367</v>
      </c>
      <c r="B361" s="7">
        <v>83100</v>
      </c>
      <c r="C361" s="7">
        <v>14800</v>
      </c>
      <c r="D361" s="7">
        <v>64500</v>
      </c>
      <c r="E361" s="7">
        <v>13000</v>
      </c>
      <c r="F361" s="7">
        <v>2300</v>
      </c>
      <c r="G361" s="7" t="s">
        <v>14</v>
      </c>
      <c r="H361" s="7">
        <v>2600</v>
      </c>
      <c r="I361" s="7" t="s">
        <v>14</v>
      </c>
    </row>
    <row r="362" spans="1:9">
      <c r="A362" s="4" t="s">
        <v>368</v>
      </c>
      <c r="B362" s="7">
        <v>88900</v>
      </c>
      <c r="C362" s="7">
        <v>13600</v>
      </c>
      <c r="D362" s="7">
        <v>76200</v>
      </c>
      <c r="E362" s="7">
        <v>12600</v>
      </c>
      <c r="F362" s="7">
        <v>3500</v>
      </c>
      <c r="G362" s="7" t="s">
        <v>14</v>
      </c>
      <c r="H362" s="7">
        <v>5300</v>
      </c>
      <c r="I362" s="7">
        <v>3300</v>
      </c>
    </row>
    <row r="363" spans="1:9">
      <c r="A363" s="4" t="s">
        <v>369</v>
      </c>
      <c r="B363" s="7">
        <v>101300</v>
      </c>
      <c r="C363" s="7">
        <v>15600</v>
      </c>
      <c r="D363" s="7">
        <v>78000</v>
      </c>
      <c r="E363" s="7">
        <v>13700</v>
      </c>
      <c r="F363" s="7">
        <v>3600</v>
      </c>
      <c r="G363" s="7" t="s">
        <v>14</v>
      </c>
      <c r="H363" s="7">
        <v>6900</v>
      </c>
      <c r="I363" s="7" t="s">
        <v>14</v>
      </c>
    </row>
    <row r="364" spans="1:9">
      <c r="A364" s="4" t="s">
        <v>370</v>
      </c>
      <c r="B364" s="7">
        <v>106600</v>
      </c>
      <c r="C364" s="7">
        <v>15200</v>
      </c>
      <c r="D364" s="7">
        <v>75000</v>
      </c>
      <c r="E364" s="7">
        <v>12700</v>
      </c>
      <c r="F364" s="7">
        <v>4300</v>
      </c>
      <c r="G364" s="7" t="s">
        <v>14</v>
      </c>
      <c r="H364" s="7">
        <v>6200</v>
      </c>
      <c r="I364" s="7">
        <v>3700</v>
      </c>
    </row>
    <row r="365" spans="1:9">
      <c r="A365" s="4" t="s">
        <v>371</v>
      </c>
      <c r="B365" s="7">
        <v>91200</v>
      </c>
      <c r="C365" s="7">
        <v>12100</v>
      </c>
      <c r="D365" s="7">
        <v>72700</v>
      </c>
      <c r="E365" s="7">
        <v>10800</v>
      </c>
      <c r="F365" s="7">
        <v>2900</v>
      </c>
      <c r="G365" s="7" t="s">
        <v>14</v>
      </c>
      <c r="H365" s="7">
        <v>4700</v>
      </c>
      <c r="I365" s="7">
        <v>2700</v>
      </c>
    </row>
    <row r="366" spans="1:9">
      <c r="A366" s="4" t="s">
        <v>372</v>
      </c>
      <c r="B366" s="7">
        <v>111900</v>
      </c>
      <c r="C366" s="7">
        <v>16400</v>
      </c>
      <c r="D366" s="7">
        <v>83300</v>
      </c>
      <c r="E366" s="7">
        <v>14200</v>
      </c>
      <c r="F366" s="7">
        <v>3100</v>
      </c>
      <c r="G366" s="7" t="s">
        <v>14</v>
      </c>
      <c r="H366" s="7">
        <v>6500</v>
      </c>
      <c r="I366" s="7" t="s">
        <v>14</v>
      </c>
    </row>
    <row r="367" spans="1:9">
      <c r="A367" s="4" t="s">
        <v>373</v>
      </c>
      <c r="B367" s="7">
        <v>65900</v>
      </c>
      <c r="C367" s="7">
        <v>11900</v>
      </c>
      <c r="D367" s="7">
        <v>48800</v>
      </c>
      <c r="E367" s="7">
        <v>10300</v>
      </c>
      <c r="F367" s="7" t="s">
        <v>56</v>
      </c>
      <c r="G367" s="7" t="s">
        <v>56</v>
      </c>
      <c r="H367" s="7">
        <v>4100</v>
      </c>
      <c r="I367" s="7" t="s">
        <v>14</v>
      </c>
    </row>
    <row r="368" spans="1:9">
      <c r="A368" s="4" t="s">
        <v>374</v>
      </c>
      <c r="B368" s="7">
        <v>66400</v>
      </c>
      <c r="C368" s="7">
        <v>12200</v>
      </c>
      <c r="D368" s="7">
        <v>47500</v>
      </c>
      <c r="E368" s="7">
        <v>10300</v>
      </c>
      <c r="F368" s="7">
        <v>4400</v>
      </c>
      <c r="G368" s="7" t="s">
        <v>14</v>
      </c>
      <c r="H368" s="7" t="s">
        <v>56</v>
      </c>
      <c r="I368" s="7" t="s">
        <v>56</v>
      </c>
    </row>
    <row r="369" spans="1:9">
      <c r="A369" s="4" t="s">
        <v>375</v>
      </c>
      <c r="B369" s="7">
        <v>95300</v>
      </c>
      <c r="C369" s="7">
        <v>17000</v>
      </c>
      <c r="D369" s="7">
        <v>77400</v>
      </c>
      <c r="E369" s="7">
        <v>15300</v>
      </c>
      <c r="F369" s="7">
        <v>9400</v>
      </c>
      <c r="G369" s="7">
        <v>5400</v>
      </c>
      <c r="H369" s="7">
        <v>2400</v>
      </c>
      <c r="I369" s="7" t="s">
        <v>14</v>
      </c>
    </row>
    <row r="370" spans="1:9">
      <c r="A370" s="4" t="s">
        <v>376</v>
      </c>
      <c r="B370" s="7">
        <v>85600</v>
      </c>
      <c r="C370" s="7">
        <v>15500</v>
      </c>
      <c r="D370" s="7">
        <v>69700</v>
      </c>
      <c r="E370" s="7">
        <v>14000</v>
      </c>
      <c r="F370" s="7" t="s">
        <v>56</v>
      </c>
      <c r="G370" s="7" t="s">
        <v>56</v>
      </c>
      <c r="H370" s="7">
        <v>7100</v>
      </c>
      <c r="I370" s="7" t="s">
        <v>14</v>
      </c>
    </row>
    <row r="371" spans="1:9">
      <c r="A371" s="4" t="s">
        <v>377</v>
      </c>
      <c r="B371" s="7">
        <v>118200</v>
      </c>
      <c r="C371" s="7">
        <v>16200</v>
      </c>
      <c r="D371" s="7">
        <v>85600</v>
      </c>
      <c r="E371" s="7">
        <v>13800</v>
      </c>
      <c r="F371" s="7">
        <v>4800</v>
      </c>
      <c r="G371" s="7" t="s">
        <v>14</v>
      </c>
      <c r="H371" s="7">
        <v>11100</v>
      </c>
      <c r="I371" s="7">
        <v>5000</v>
      </c>
    </row>
    <row r="372" spans="1:9">
      <c r="A372" s="4" t="s">
        <v>378</v>
      </c>
      <c r="B372" s="7">
        <v>74800</v>
      </c>
      <c r="C372" s="7">
        <v>10300</v>
      </c>
      <c r="D372" s="7">
        <v>59500</v>
      </c>
      <c r="E372" s="7">
        <v>9200</v>
      </c>
      <c r="F372" s="7">
        <v>2800</v>
      </c>
      <c r="G372" s="7" t="s">
        <v>14</v>
      </c>
      <c r="H372" s="7">
        <v>1600</v>
      </c>
      <c r="I372" s="7" t="s">
        <v>14</v>
      </c>
    </row>
    <row r="373" spans="1:9">
      <c r="A373" s="4" t="s">
        <v>379</v>
      </c>
      <c r="B373" s="7">
        <v>107300</v>
      </c>
      <c r="C373" s="7">
        <v>15200</v>
      </c>
      <c r="D373" s="7">
        <v>86500</v>
      </c>
      <c r="E373" s="7">
        <v>13600</v>
      </c>
      <c r="F373" s="7">
        <v>4400</v>
      </c>
      <c r="G373" s="7" t="s">
        <v>14</v>
      </c>
      <c r="H373" s="7">
        <v>5800</v>
      </c>
      <c r="I373" s="7">
        <v>3500</v>
      </c>
    </row>
    <row r="374" spans="1:9">
      <c r="A374" s="4" t="s">
        <v>380</v>
      </c>
      <c r="B374" s="7">
        <v>90400</v>
      </c>
      <c r="C374" s="7">
        <v>12700</v>
      </c>
      <c r="D374" s="7">
        <v>73300</v>
      </c>
      <c r="E374" s="7">
        <v>11500</v>
      </c>
      <c r="F374" s="7">
        <v>2500</v>
      </c>
      <c r="G374" s="7" t="s">
        <v>14</v>
      </c>
      <c r="H374" s="7">
        <v>2300</v>
      </c>
      <c r="I374" s="7" t="s">
        <v>14</v>
      </c>
    </row>
    <row r="375" spans="1:9">
      <c r="A375" s="4" t="s">
        <v>381</v>
      </c>
      <c r="B375" s="7">
        <v>78300</v>
      </c>
      <c r="C375" s="7">
        <v>12400</v>
      </c>
      <c r="D375" s="7">
        <v>51100</v>
      </c>
      <c r="E375" s="7">
        <v>10000</v>
      </c>
      <c r="F375" s="7" t="s">
        <v>56</v>
      </c>
      <c r="G375" s="7" t="s">
        <v>56</v>
      </c>
      <c r="H375" s="7">
        <v>4100</v>
      </c>
      <c r="I375" s="7" t="s">
        <v>14</v>
      </c>
    </row>
    <row r="376" spans="1:9">
      <c r="A376" s="4" t="s">
        <v>382</v>
      </c>
      <c r="B376" s="7">
        <v>86400</v>
      </c>
      <c r="C376" s="7">
        <v>13700</v>
      </c>
      <c r="D376" s="7">
        <v>66400</v>
      </c>
      <c r="E376" s="7">
        <v>12000</v>
      </c>
      <c r="F376" s="7">
        <v>3000</v>
      </c>
      <c r="G376" s="7" t="s">
        <v>14</v>
      </c>
      <c r="H376" s="7">
        <v>7700</v>
      </c>
      <c r="I376" s="7">
        <v>4100</v>
      </c>
    </row>
    <row r="377" spans="1:9">
      <c r="A377" s="4" t="s">
        <v>383</v>
      </c>
      <c r="B377" s="7">
        <v>94300</v>
      </c>
      <c r="C377" s="7">
        <v>15300</v>
      </c>
      <c r="D377" s="7">
        <v>75800</v>
      </c>
      <c r="E377" s="7">
        <v>13700</v>
      </c>
      <c r="F377" s="7">
        <v>3000</v>
      </c>
      <c r="G377" s="7" t="s">
        <v>14</v>
      </c>
      <c r="H377" s="7">
        <v>7100</v>
      </c>
      <c r="I377" s="7" t="s">
        <v>14</v>
      </c>
    </row>
    <row r="378" spans="1:9">
      <c r="A378" s="4" t="s">
        <v>384</v>
      </c>
      <c r="B378" s="7">
        <v>82300</v>
      </c>
      <c r="C378" s="7">
        <v>10200</v>
      </c>
      <c r="D378" s="7">
        <v>63700</v>
      </c>
      <c r="E378" s="7">
        <v>9000</v>
      </c>
      <c r="F378" s="7">
        <v>3400</v>
      </c>
      <c r="G378" s="7">
        <v>2100</v>
      </c>
      <c r="H378" s="7">
        <v>3500</v>
      </c>
      <c r="I378" s="7">
        <v>2100</v>
      </c>
    </row>
    <row r="379" spans="1:9">
      <c r="A379" s="4" t="s">
        <v>385</v>
      </c>
      <c r="B379" s="7">
        <v>83400</v>
      </c>
      <c r="C379" s="7">
        <v>9900</v>
      </c>
      <c r="D379" s="7">
        <v>67700</v>
      </c>
      <c r="E379" s="7">
        <v>8900</v>
      </c>
      <c r="F379" s="7">
        <v>3800</v>
      </c>
      <c r="G379" s="7">
        <v>2100</v>
      </c>
      <c r="H379" s="7">
        <v>3900</v>
      </c>
      <c r="I379" s="7" t="s">
        <v>14</v>
      </c>
    </row>
    <row r="380" spans="1:9">
      <c r="A380" s="4" t="s">
        <v>386</v>
      </c>
      <c r="B380" s="7">
        <v>71700</v>
      </c>
      <c r="C380" s="7">
        <v>11700</v>
      </c>
      <c r="D380" s="7">
        <v>61300</v>
      </c>
      <c r="E380" s="7">
        <v>10800</v>
      </c>
      <c r="F380" s="7">
        <v>3400</v>
      </c>
      <c r="G380" s="7" t="s">
        <v>14</v>
      </c>
      <c r="H380" s="7">
        <v>3000</v>
      </c>
      <c r="I380" s="7" t="s">
        <v>14</v>
      </c>
    </row>
    <row r="381" spans="1:9">
      <c r="A381" s="4" t="s">
        <v>387</v>
      </c>
      <c r="B381" s="7">
        <v>86200</v>
      </c>
      <c r="C381" s="7">
        <v>13100</v>
      </c>
      <c r="D381" s="7">
        <v>71200</v>
      </c>
      <c r="E381" s="7">
        <v>11900</v>
      </c>
      <c r="F381" s="7">
        <v>2200</v>
      </c>
      <c r="G381" s="7" t="s">
        <v>14</v>
      </c>
      <c r="H381" s="7">
        <v>2000</v>
      </c>
      <c r="I381" s="7" t="s">
        <v>14</v>
      </c>
    </row>
    <row r="382" spans="1:9">
      <c r="A382" s="4" t="s">
        <v>388</v>
      </c>
      <c r="B382" s="7">
        <v>98300</v>
      </c>
      <c r="C382" s="7">
        <v>14500</v>
      </c>
      <c r="D382" s="7">
        <v>85700</v>
      </c>
      <c r="E382" s="7">
        <v>13500</v>
      </c>
      <c r="F382" s="7">
        <v>5200</v>
      </c>
      <c r="G382" s="7" t="s">
        <v>14</v>
      </c>
      <c r="H382" s="7">
        <v>7900</v>
      </c>
      <c r="I382" s="7">
        <v>4100</v>
      </c>
    </row>
    <row r="383" spans="1:9">
      <c r="A383" s="4" t="s">
        <v>389</v>
      </c>
      <c r="B383" s="7">
        <v>86800</v>
      </c>
      <c r="C383" s="7">
        <v>13800</v>
      </c>
      <c r="D383" s="7">
        <v>69200</v>
      </c>
      <c r="E383" s="7">
        <v>12300</v>
      </c>
      <c r="F383" s="7">
        <v>8200</v>
      </c>
      <c r="G383" s="7">
        <v>4200</v>
      </c>
      <c r="H383" s="7">
        <v>3100</v>
      </c>
      <c r="I383" s="7" t="s">
        <v>14</v>
      </c>
    </row>
    <row r="384" spans="1:9">
      <c r="A384" s="4" t="s">
        <v>390</v>
      </c>
      <c r="B384" s="7">
        <v>71400</v>
      </c>
      <c r="C384" s="7">
        <v>10300</v>
      </c>
      <c r="D384" s="7">
        <v>63100</v>
      </c>
      <c r="E384" s="7">
        <v>9700</v>
      </c>
      <c r="F384" s="7">
        <v>4300</v>
      </c>
      <c r="G384" s="7">
        <v>2500</v>
      </c>
      <c r="H384" s="7">
        <v>3800</v>
      </c>
      <c r="I384" s="7" t="s">
        <v>14</v>
      </c>
    </row>
    <row r="385" spans="1:9">
      <c r="A385" s="4" t="s">
        <v>391</v>
      </c>
      <c r="B385" s="7">
        <v>64800</v>
      </c>
      <c r="C385" s="7">
        <v>9500</v>
      </c>
      <c r="D385" s="7">
        <v>53200</v>
      </c>
      <c r="E385" s="7">
        <v>8600</v>
      </c>
      <c r="F385" s="7">
        <v>1400</v>
      </c>
      <c r="G385" s="7" t="s">
        <v>14</v>
      </c>
      <c r="H385" s="7">
        <v>4300</v>
      </c>
      <c r="I385" s="7">
        <v>2400</v>
      </c>
    </row>
    <row r="386" spans="1:9">
      <c r="A386" s="4" t="s">
        <v>392</v>
      </c>
      <c r="B386" s="7">
        <v>57700</v>
      </c>
      <c r="C386" s="7">
        <v>10500</v>
      </c>
      <c r="D386" s="7">
        <v>49600</v>
      </c>
      <c r="E386" s="7">
        <v>9800</v>
      </c>
      <c r="F386" s="7">
        <v>2000</v>
      </c>
      <c r="G386" s="7" t="s">
        <v>14</v>
      </c>
      <c r="H386" s="7">
        <v>1500</v>
      </c>
      <c r="I386" s="7" t="s">
        <v>14</v>
      </c>
    </row>
    <row r="387" spans="1:9">
      <c r="A387" s="4" t="s">
        <v>393</v>
      </c>
      <c r="B387" s="7">
        <v>121300</v>
      </c>
      <c r="C387" s="7">
        <v>19300</v>
      </c>
      <c r="D387" s="7">
        <v>84500</v>
      </c>
      <c r="E387" s="7">
        <v>16100</v>
      </c>
      <c r="F387" s="7">
        <v>5600</v>
      </c>
      <c r="G387" s="7" t="s">
        <v>14</v>
      </c>
      <c r="H387" s="7">
        <v>3700</v>
      </c>
      <c r="I387" s="7" t="s">
        <v>14</v>
      </c>
    </row>
    <row r="388" spans="1:9">
      <c r="A388" s="4" t="s">
        <v>394</v>
      </c>
      <c r="B388" s="7">
        <v>69500</v>
      </c>
      <c r="C388" s="7">
        <v>13200</v>
      </c>
      <c r="D388" s="7">
        <v>58400</v>
      </c>
      <c r="E388" s="7">
        <v>12100</v>
      </c>
      <c r="F388" s="7" t="s">
        <v>56</v>
      </c>
      <c r="G388" s="7" t="s">
        <v>56</v>
      </c>
      <c r="H388" s="7">
        <v>1700</v>
      </c>
      <c r="I388" s="7" t="s">
        <v>14</v>
      </c>
    </row>
    <row r="389" spans="1:9">
      <c r="A389" s="4" t="s">
        <v>395</v>
      </c>
      <c r="B389" s="7">
        <v>90800</v>
      </c>
      <c r="C389" s="7">
        <v>10500</v>
      </c>
      <c r="D389" s="7">
        <v>73300</v>
      </c>
      <c r="E389" s="7">
        <v>9500</v>
      </c>
      <c r="F389" s="7">
        <v>1000</v>
      </c>
      <c r="G389" s="7" t="s">
        <v>14</v>
      </c>
      <c r="H389" s="7">
        <v>5600</v>
      </c>
      <c r="I389" s="7">
        <v>2600</v>
      </c>
    </row>
    <row r="390" spans="1:9">
      <c r="A390" s="4" t="s">
        <v>396</v>
      </c>
      <c r="B390" s="7">
        <v>64400</v>
      </c>
      <c r="C390" s="7">
        <v>9500</v>
      </c>
      <c r="D390" s="7">
        <v>53700</v>
      </c>
      <c r="E390" s="7">
        <v>8700</v>
      </c>
      <c r="F390" s="7">
        <v>2100</v>
      </c>
      <c r="G390" s="7" t="s">
        <v>14</v>
      </c>
      <c r="H390" s="7">
        <v>2400</v>
      </c>
      <c r="I390" s="7" t="s">
        <v>14</v>
      </c>
    </row>
    <row r="391" spans="1:9">
      <c r="A391" s="4" t="s">
        <v>397</v>
      </c>
      <c r="B391" s="7">
        <v>78600</v>
      </c>
      <c r="C391" s="7">
        <v>13900</v>
      </c>
      <c r="D391" s="7">
        <v>63500</v>
      </c>
      <c r="E391" s="7">
        <v>12500</v>
      </c>
      <c r="F391" s="7">
        <v>2600</v>
      </c>
      <c r="G391" s="7" t="s">
        <v>14</v>
      </c>
      <c r="H391" s="7">
        <v>3900</v>
      </c>
      <c r="I391" s="7" t="s">
        <v>14</v>
      </c>
    </row>
    <row r="392" spans="1:9">
      <c r="A392" s="4" t="s">
        <v>398</v>
      </c>
      <c r="B392" s="7">
        <v>92600</v>
      </c>
      <c r="C392" s="7">
        <v>17300</v>
      </c>
      <c r="D392" s="7">
        <v>77300</v>
      </c>
      <c r="E392" s="7">
        <v>15800</v>
      </c>
      <c r="F392" s="7">
        <v>7800</v>
      </c>
      <c r="G392" s="7" t="s">
        <v>14</v>
      </c>
      <c r="H392" s="7">
        <v>5000</v>
      </c>
      <c r="I392" s="7" t="s">
        <v>14</v>
      </c>
    </row>
    <row r="393" spans="1:9">
      <c r="A393" s="4" t="s">
        <v>399</v>
      </c>
      <c r="B393" s="7">
        <v>73800</v>
      </c>
      <c r="C393" s="7">
        <v>10300</v>
      </c>
      <c r="D393" s="7">
        <v>61800</v>
      </c>
      <c r="E393" s="7">
        <v>9400</v>
      </c>
      <c r="F393" s="7">
        <v>4300</v>
      </c>
      <c r="G393" s="7" t="s">
        <v>14</v>
      </c>
      <c r="H393" s="7">
        <v>2700</v>
      </c>
      <c r="I393" s="7" t="s">
        <v>14</v>
      </c>
    </row>
    <row r="394" spans="1:9">
      <c r="A394" s="4" t="s">
        <v>400</v>
      </c>
      <c r="B394" s="7">
        <v>83800</v>
      </c>
      <c r="C394" s="7">
        <v>14500</v>
      </c>
      <c r="D394" s="7">
        <v>71200</v>
      </c>
      <c r="E394" s="7">
        <v>13400</v>
      </c>
      <c r="F394" s="7" t="s">
        <v>56</v>
      </c>
      <c r="G394" s="7" t="s">
        <v>56</v>
      </c>
      <c r="H394" s="7">
        <v>3800</v>
      </c>
      <c r="I394" s="7" t="s">
        <v>14</v>
      </c>
    </row>
    <row r="395" spans="1:9">
      <c r="A395" s="4" t="s">
        <v>401</v>
      </c>
      <c r="B395" s="7">
        <v>91000</v>
      </c>
      <c r="C395" s="7">
        <v>14800</v>
      </c>
      <c r="D395" s="7">
        <v>71700</v>
      </c>
      <c r="E395" s="7">
        <v>13200</v>
      </c>
      <c r="F395" s="7" t="s">
        <v>56</v>
      </c>
      <c r="G395" s="7" t="s">
        <v>56</v>
      </c>
      <c r="H395" s="7">
        <v>2500</v>
      </c>
      <c r="I395" s="7" t="s">
        <v>14</v>
      </c>
    </row>
    <row r="396" spans="1:9">
      <c r="A396" s="4" t="s">
        <v>402</v>
      </c>
      <c r="B396" s="7">
        <v>72100</v>
      </c>
      <c r="C396" s="7">
        <v>9200</v>
      </c>
      <c r="D396" s="7">
        <v>60500</v>
      </c>
      <c r="E396" s="7">
        <v>8500</v>
      </c>
      <c r="F396" s="7">
        <v>1100</v>
      </c>
      <c r="G396" s="7" t="s">
        <v>14</v>
      </c>
      <c r="H396" s="7">
        <v>1700</v>
      </c>
      <c r="I396" s="7" t="s">
        <v>14</v>
      </c>
    </row>
    <row r="397" spans="1:9">
      <c r="A397" s="4" t="s">
        <v>403</v>
      </c>
      <c r="B397" s="7">
        <v>52400</v>
      </c>
      <c r="C397" s="7">
        <v>11500</v>
      </c>
      <c r="D397" s="7">
        <v>44900</v>
      </c>
      <c r="E397" s="7">
        <v>10600</v>
      </c>
      <c r="F397" s="7">
        <v>2200</v>
      </c>
      <c r="G397" s="7" t="s">
        <v>14</v>
      </c>
      <c r="H397" s="7">
        <v>2300</v>
      </c>
      <c r="I397" s="7" t="s">
        <v>14</v>
      </c>
    </row>
    <row r="398" spans="1:9">
      <c r="A398" s="4" t="s">
        <v>404</v>
      </c>
      <c r="B398" s="7">
        <v>91000</v>
      </c>
      <c r="C398" s="7">
        <v>15600</v>
      </c>
      <c r="D398" s="7">
        <v>72800</v>
      </c>
      <c r="E398" s="7">
        <v>13900</v>
      </c>
      <c r="F398" s="7">
        <v>5700</v>
      </c>
      <c r="G398" s="7" t="s">
        <v>14</v>
      </c>
      <c r="H398" s="7">
        <v>4100</v>
      </c>
      <c r="I398" s="7" t="s">
        <v>14</v>
      </c>
    </row>
    <row r="399" spans="1:9">
      <c r="A399" s="4" t="s">
        <v>405</v>
      </c>
      <c r="B399" s="7">
        <v>75000</v>
      </c>
      <c r="C399" s="7">
        <v>13800</v>
      </c>
      <c r="D399" s="7">
        <v>59600</v>
      </c>
      <c r="E399" s="7">
        <v>12300</v>
      </c>
      <c r="F399" s="7">
        <v>3500</v>
      </c>
      <c r="G399" s="7" t="s">
        <v>14</v>
      </c>
      <c r="H399" s="7">
        <v>4300</v>
      </c>
      <c r="I399" s="7" t="s">
        <v>14</v>
      </c>
    </row>
    <row r="400" spans="1:9">
      <c r="A400" s="4" t="s">
        <v>406</v>
      </c>
      <c r="B400" s="7">
        <v>139100</v>
      </c>
      <c r="C400" s="7">
        <v>21600</v>
      </c>
      <c r="D400" s="7">
        <v>110500</v>
      </c>
      <c r="E400" s="7">
        <v>19300</v>
      </c>
      <c r="F400" s="7" t="s">
        <v>56</v>
      </c>
      <c r="G400" s="7" t="s">
        <v>56</v>
      </c>
      <c r="H400" s="7">
        <v>3100</v>
      </c>
      <c r="I400" s="7" t="s">
        <v>14</v>
      </c>
    </row>
    <row r="401" spans="1:9">
      <c r="A401" s="4" t="s">
        <v>407</v>
      </c>
      <c r="B401" s="7">
        <v>78700</v>
      </c>
      <c r="C401" s="7">
        <v>13800</v>
      </c>
      <c r="D401" s="7">
        <v>56700</v>
      </c>
      <c r="E401" s="7">
        <v>11700</v>
      </c>
      <c r="F401" s="7" t="s">
        <v>56</v>
      </c>
      <c r="G401" s="7" t="s">
        <v>56</v>
      </c>
      <c r="H401" s="7">
        <v>7600</v>
      </c>
      <c r="I401" s="7">
        <v>4300</v>
      </c>
    </row>
    <row r="402" spans="1:9">
      <c r="A402" s="4" t="s">
        <v>408</v>
      </c>
      <c r="B402" s="7">
        <v>69100</v>
      </c>
      <c r="C402" s="7">
        <v>9700</v>
      </c>
      <c r="D402" s="7">
        <v>57600</v>
      </c>
      <c r="E402" s="7">
        <v>8800</v>
      </c>
      <c r="F402" s="7">
        <v>3100</v>
      </c>
      <c r="G402" s="7" t="s">
        <v>14</v>
      </c>
      <c r="H402" s="7">
        <v>2700</v>
      </c>
      <c r="I402" s="7" t="s">
        <v>14</v>
      </c>
    </row>
    <row r="403" spans="1:9">
      <c r="A403" s="4" t="s">
        <v>409</v>
      </c>
      <c r="B403" s="7">
        <v>68000</v>
      </c>
      <c r="C403" s="7">
        <v>11000</v>
      </c>
      <c r="D403" s="7">
        <v>56900</v>
      </c>
      <c r="E403" s="7">
        <v>10000</v>
      </c>
      <c r="F403" s="7">
        <v>3400</v>
      </c>
      <c r="G403" s="7" t="s">
        <v>14</v>
      </c>
      <c r="H403" s="7">
        <v>2800</v>
      </c>
      <c r="I403" s="7" t="s">
        <v>14</v>
      </c>
    </row>
    <row r="404" spans="1:9">
      <c r="A404" s="4" t="s">
        <v>410</v>
      </c>
      <c r="B404" s="7">
        <v>54000</v>
      </c>
      <c r="C404" s="7">
        <v>10500</v>
      </c>
      <c r="D404" s="7">
        <v>46700</v>
      </c>
      <c r="E404" s="7">
        <v>9800</v>
      </c>
      <c r="F404" s="7" t="s">
        <v>56</v>
      </c>
      <c r="G404" s="7" t="s">
        <v>56</v>
      </c>
      <c r="H404" s="7">
        <v>2200</v>
      </c>
      <c r="I404" s="7" t="s">
        <v>14</v>
      </c>
    </row>
    <row r="405" spans="1:9">
      <c r="A405" s="4" t="s">
        <v>411</v>
      </c>
      <c r="B405" s="7">
        <v>78500</v>
      </c>
      <c r="C405" s="7">
        <v>12600</v>
      </c>
      <c r="D405" s="7">
        <v>67100</v>
      </c>
      <c r="E405" s="7">
        <v>11700</v>
      </c>
      <c r="F405" s="7">
        <v>2500</v>
      </c>
      <c r="G405" s="7" t="s">
        <v>14</v>
      </c>
      <c r="H405" s="7" t="s">
        <v>56</v>
      </c>
      <c r="I405" s="7" t="s">
        <v>56</v>
      </c>
    </row>
    <row r="406" spans="1:9">
      <c r="A406" s="4" t="s">
        <v>412</v>
      </c>
      <c r="B406" s="7">
        <v>70400</v>
      </c>
      <c r="C406" s="7">
        <v>11400</v>
      </c>
      <c r="D406" s="7">
        <v>58400</v>
      </c>
      <c r="E406" s="7">
        <v>10300</v>
      </c>
      <c r="F406" s="7">
        <v>2200</v>
      </c>
      <c r="G406" s="7" t="s">
        <v>14</v>
      </c>
      <c r="H406" s="7">
        <v>3000</v>
      </c>
      <c r="I406" s="7" t="s">
        <v>14</v>
      </c>
    </row>
    <row r="407" spans="1:9">
      <c r="A407" s="4" t="s">
        <v>413</v>
      </c>
      <c r="B407" s="7">
        <v>84200</v>
      </c>
      <c r="C407" s="7">
        <v>12700</v>
      </c>
      <c r="D407" s="7">
        <v>69100</v>
      </c>
      <c r="E407" s="7">
        <v>11500</v>
      </c>
      <c r="F407" s="7" t="s">
        <v>56</v>
      </c>
      <c r="G407" s="7" t="s">
        <v>56</v>
      </c>
      <c r="H407" s="7">
        <v>5600</v>
      </c>
      <c r="I407" s="7">
        <v>3300</v>
      </c>
    </row>
    <row r="408" spans="1:9">
      <c r="A408" s="4" t="s">
        <v>414</v>
      </c>
      <c r="B408" s="7">
        <v>68700</v>
      </c>
      <c r="C408" s="7">
        <v>12500</v>
      </c>
      <c r="D408" s="7">
        <v>58900</v>
      </c>
      <c r="E408" s="7">
        <v>11600</v>
      </c>
      <c r="F408" s="7" t="s">
        <v>56</v>
      </c>
      <c r="G408" s="7" t="s">
        <v>56</v>
      </c>
      <c r="H408" s="7">
        <v>2600</v>
      </c>
      <c r="I408" s="7" t="s">
        <v>14</v>
      </c>
    </row>
    <row r="409" spans="1:9">
      <c r="A409" s="4" t="s">
        <v>415</v>
      </c>
      <c r="B409" s="7">
        <v>67600</v>
      </c>
      <c r="C409" s="7">
        <v>10500</v>
      </c>
      <c r="D409" s="7">
        <v>53400</v>
      </c>
      <c r="E409" s="7">
        <v>9400</v>
      </c>
      <c r="F409" s="7" t="s">
        <v>56</v>
      </c>
      <c r="G409" s="7" t="s">
        <v>56</v>
      </c>
      <c r="H409" s="7">
        <v>2800</v>
      </c>
      <c r="I409" s="7" t="s">
        <v>14</v>
      </c>
    </row>
    <row r="410" spans="1:9">
      <c r="A410" s="4" t="s">
        <v>416</v>
      </c>
      <c r="B410" s="7">
        <v>55000</v>
      </c>
      <c r="C410" s="7">
        <v>9400</v>
      </c>
      <c r="D410" s="7">
        <v>43100</v>
      </c>
      <c r="E410" s="7">
        <v>8400</v>
      </c>
      <c r="F410" s="7" t="s">
        <v>56</v>
      </c>
      <c r="G410" s="7" t="s">
        <v>56</v>
      </c>
      <c r="H410" s="7">
        <v>2300</v>
      </c>
      <c r="I410" s="7" t="s">
        <v>14</v>
      </c>
    </row>
    <row r="411" spans="1:9">
      <c r="A411" s="4" t="s">
        <v>417</v>
      </c>
      <c r="B411" s="7">
        <v>60200</v>
      </c>
      <c r="C411" s="7">
        <v>11500</v>
      </c>
      <c r="D411" s="7">
        <v>46100</v>
      </c>
      <c r="E411" s="7">
        <v>10100</v>
      </c>
      <c r="F411" s="7">
        <v>2700</v>
      </c>
      <c r="G411" s="7" t="s">
        <v>14</v>
      </c>
      <c r="H411" s="7">
        <v>2200</v>
      </c>
      <c r="I411" s="7" t="s">
        <v>14</v>
      </c>
    </row>
    <row r="412" spans="1:9">
      <c r="A412" s="4" t="s">
        <v>418</v>
      </c>
      <c r="B412" s="7">
        <v>73500</v>
      </c>
      <c r="C412" s="7">
        <v>5400</v>
      </c>
      <c r="D412" s="7">
        <v>62600</v>
      </c>
      <c r="E412" s="7">
        <v>5000</v>
      </c>
      <c r="F412" s="7">
        <v>2400</v>
      </c>
      <c r="G412" s="7">
        <v>1000</v>
      </c>
      <c r="H412" s="7">
        <v>2400</v>
      </c>
      <c r="I412" s="7">
        <v>1000</v>
      </c>
    </row>
    <row r="413" spans="1:9">
      <c r="A413" s="4" t="s">
        <v>419</v>
      </c>
      <c r="B413" s="7">
        <v>58600</v>
      </c>
      <c r="C413" s="7">
        <v>8800</v>
      </c>
      <c r="D413" s="7">
        <v>43500</v>
      </c>
      <c r="E413" s="7">
        <v>7600</v>
      </c>
      <c r="F413" s="7">
        <v>2300</v>
      </c>
      <c r="G413" s="7" t="s">
        <v>14</v>
      </c>
      <c r="H413" s="7">
        <v>3700</v>
      </c>
      <c r="I413" s="7">
        <v>2200</v>
      </c>
    </row>
    <row r="414" spans="1:9">
      <c r="A414" s="4" t="s">
        <v>420</v>
      </c>
      <c r="B414" s="7">
        <v>77500</v>
      </c>
      <c r="C414" s="7">
        <v>9800</v>
      </c>
      <c r="D414" s="7">
        <v>64400</v>
      </c>
      <c r="E414" s="7">
        <v>8900</v>
      </c>
      <c r="F414" s="7">
        <v>5900</v>
      </c>
      <c r="G414" s="7">
        <v>2700</v>
      </c>
      <c r="H414" s="7">
        <v>3900</v>
      </c>
      <c r="I414" s="7">
        <v>2200</v>
      </c>
    </row>
    <row r="415" spans="1:9">
      <c r="A415" s="4" t="s">
        <v>421</v>
      </c>
      <c r="B415" s="7">
        <v>67700</v>
      </c>
      <c r="C415" s="7">
        <v>10700</v>
      </c>
      <c r="D415" s="7">
        <v>54600</v>
      </c>
      <c r="E415" s="7">
        <v>9600</v>
      </c>
      <c r="F415" s="7">
        <v>4100</v>
      </c>
      <c r="G415" s="7" t="s">
        <v>14</v>
      </c>
      <c r="H415" s="7">
        <v>2000</v>
      </c>
      <c r="I415" s="7" t="s">
        <v>14</v>
      </c>
    </row>
    <row r="416" spans="1:9">
      <c r="A416" s="4" t="s">
        <v>422</v>
      </c>
      <c r="B416" s="7">
        <v>81000</v>
      </c>
      <c r="C416" s="7">
        <v>13400</v>
      </c>
      <c r="D416" s="7">
        <v>63300</v>
      </c>
      <c r="E416" s="7">
        <v>11800</v>
      </c>
      <c r="F416" s="7">
        <v>2300</v>
      </c>
      <c r="G416" s="7" t="s">
        <v>14</v>
      </c>
      <c r="H416" s="7">
        <v>1500</v>
      </c>
      <c r="I416" s="7" t="s">
        <v>14</v>
      </c>
    </row>
    <row r="417" spans="1:9">
      <c r="A417" s="4" t="s">
        <v>423</v>
      </c>
      <c r="B417" s="7">
        <v>62000</v>
      </c>
      <c r="C417" s="7">
        <v>9500</v>
      </c>
      <c r="D417" s="7">
        <v>51300</v>
      </c>
      <c r="E417" s="7">
        <v>8600</v>
      </c>
      <c r="F417" s="7">
        <v>1100</v>
      </c>
      <c r="G417" s="7" t="s">
        <v>14</v>
      </c>
      <c r="H417" s="7">
        <v>1900</v>
      </c>
      <c r="I417" s="7" t="s">
        <v>14</v>
      </c>
    </row>
    <row r="418" spans="1:9">
      <c r="A418" s="4" t="s">
        <v>424</v>
      </c>
      <c r="B418" s="7">
        <v>55100</v>
      </c>
      <c r="C418" s="7">
        <v>8400</v>
      </c>
      <c r="D418" s="7">
        <v>44900</v>
      </c>
      <c r="E418" s="7">
        <v>7600</v>
      </c>
      <c r="F418" s="7" t="s">
        <v>56</v>
      </c>
      <c r="G418" s="7" t="s">
        <v>56</v>
      </c>
      <c r="H418" s="7">
        <v>2000</v>
      </c>
      <c r="I418" s="7" t="s">
        <v>14</v>
      </c>
    </row>
    <row r="419" spans="1:9">
      <c r="A419" s="4" t="s">
        <v>425</v>
      </c>
      <c r="B419" s="7">
        <v>63400</v>
      </c>
      <c r="C419" s="7">
        <v>11400</v>
      </c>
      <c r="D419" s="7">
        <v>51900</v>
      </c>
      <c r="E419" s="7">
        <v>10300</v>
      </c>
      <c r="F419" s="7" t="s">
        <v>56</v>
      </c>
      <c r="G419" s="7" t="s">
        <v>56</v>
      </c>
      <c r="H419" s="7">
        <v>2000</v>
      </c>
      <c r="I419" s="7" t="s">
        <v>14</v>
      </c>
    </row>
    <row r="420" spans="1:9">
      <c r="A420" s="4" t="s">
        <v>426</v>
      </c>
      <c r="B420" s="7">
        <v>74800</v>
      </c>
      <c r="C420" s="7">
        <v>14000</v>
      </c>
      <c r="D420" s="7">
        <v>63600</v>
      </c>
      <c r="E420" s="7">
        <v>13000</v>
      </c>
      <c r="F420" s="7">
        <v>2400</v>
      </c>
      <c r="G420" s="7" t="s">
        <v>14</v>
      </c>
      <c r="H420" s="7">
        <v>2400</v>
      </c>
      <c r="I420" s="7" t="s">
        <v>14</v>
      </c>
    </row>
    <row r="421" spans="1:9">
      <c r="A421" s="4" t="s">
        <v>427</v>
      </c>
      <c r="B421" s="7">
        <v>72900</v>
      </c>
      <c r="C421" s="7">
        <v>15900</v>
      </c>
      <c r="D421" s="7">
        <v>64200</v>
      </c>
      <c r="E421" s="7">
        <v>14900</v>
      </c>
      <c r="F421" s="7" t="s">
        <v>56</v>
      </c>
      <c r="G421" s="7" t="s">
        <v>56</v>
      </c>
      <c r="H421" s="7" t="s">
        <v>56</v>
      </c>
      <c r="I421" s="7" t="s">
        <v>56</v>
      </c>
    </row>
    <row r="422" spans="1:9">
      <c r="A422" s="4" t="s">
        <v>428</v>
      </c>
      <c r="B422" s="7">
        <v>52400</v>
      </c>
      <c r="C422" s="7">
        <v>10300</v>
      </c>
      <c r="D422" s="7">
        <v>39500</v>
      </c>
      <c r="E422" s="7">
        <v>9000</v>
      </c>
      <c r="F422" s="7">
        <v>2000</v>
      </c>
      <c r="G422" s="7" t="s">
        <v>14</v>
      </c>
      <c r="H422" s="7" t="s">
        <v>56</v>
      </c>
      <c r="I422" s="7" t="s">
        <v>56</v>
      </c>
    </row>
    <row r="423" spans="1:9">
      <c r="A423" s="4" t="s">
        <v>429</v>
      </c>
      <c r="B423" s="7">
        <v>58200</v>
      </c>
      <c r="C423" s="7">
        <v>10300</v>
      </c>
      <c r="D423" s="7">
        <v>47900</v>
      </c>
      <c r="E423" s="7">
        <v>9300</v>
      </c>
      <c r="F423" s="7">
        <v>1300</v>
      </c>
      <c r="G423" s="7" t="s">
        <v>14</v>
      </c>
      <c r="H423" s="7" t="s">
        <v>56</v>
      </c>
      <c r="I423" s="7" t="s">
        <v>56</v>
      </c>
    </row>
    <row r="424" spans="1:9">
      <c r="A424" s="4" t="s">
        <v>430</v>
      </c>
      <c r="B424" s="7">
        <v>70200</v>
      </c>
      <c r="C424" s="7">
        <v>14400</v>
      </c>
      <c r="D424" s="7">
        <v>60200</v>
      </c>
      <c r="E424" s="7">
        <v>13300</v>
      </c>
      <c r="F424" s="7" t="s">
        <v>56</v>
      </c>
      <c r="G424" s="7" t="s">
        <v>56</v>
      </c>
      <c r="H424" s="7" t="s">
        <v>56</v>
      </c>
      <c r="I424" s="7" t="s">
        <v>56</v>
      </c>
    </row>
    <row r="425" spans="1:9">
      <c r="A425" s="4" t="s">
        <v>431</v>
      </c>
      <c r="B425" s="7">
        <v>63700</v>
      </c>
      <c r="C425" s="7">
        <v>10700</v>
      </c>
      <c r="D425" s="7">
        <v>56100</v>
      </c>
      <c r="E425" s="7">
        <v>10100</v>
      </c>
      <c r="F425" s="7" t="s">
        <v>56</v>
      </c>
      <c r="G425" s="7" t="s">
        <v>56</v>
      </c>
      <c r="H425" s="7" t="s">
        <v>56</v>
      </c>
      <c r="I425" s="7" t="s">
        <v>56</v>
      </c>
    </row>
    <row r="426" spans="1:9">
      <c r="A426" s="4" t="s">
        <v>432</v>
      </c>
      <c r="B426" s="7">
        <v>69400</v>
      </c>
      <c r="C426" s="7">
        <v>11900</v>
      </c>
      <c r="D426" s="7">
        <v>54600</v>
      </c>
      <c r="E426" s="7">
        <v>10500</v>
      </c>
      <c r="F426" s="7">
        <v>3900</v>
      </c>
      <c r="G426" s="7" t="s">
        <v>14</v>
      </c>
      <c r="H426" s="7">
        <v>7000</v>
      </c>
      <c r="I426" s="7">
        <v>3800</v>
      </c>
    </row>
    <row r="427" spans="1:9">
      <c r="A427" s="4" t="s">
        <v>433</v>
      </c>
      <c r="B427" s="7">
        <v>66800</v>
      </c>
      <c r="C427" s="7">
        <v>11900</v>
      </c>
      <c r="D427" s="7">
        <v>59100</v>
      </c>
      <c r="E427" s="7">
        <v>11200</v>
      </c>
      <c r="F427" s="7" t="s">
        <v>56</v>
      </c>
      <c r="G427" s="7" t="s">
        <v>56</v>
      </c>
      <c r="H427" s="7" t="s">
        <v>56</v>
      </c>
      <c r="I427" s="7" t="s">
        <v>56</v>
      </c>
    </row>
    <row r="428" spans="1:9">
      <c r="A428" s="4" t="s">
        <v>434</v>
      </c>
      <c r="B428" s="7">
        <v>63100</v>
      </c>
      <c r="C428" s="7">
        <v>11200</v>
      </c>
      <c r="D428" s="7">
        <v>57200</v>
      </c>
      <c r="E428" s="7">
        <v>10700</v>
      </c>
      <c r="F428" s="7">
        <v>1300</v>
      </c>
      <c r="G428" s="7" t="s">
        <v>14</v>
      </c>
      <c r="H428" s="7">
        <v>1000</v>
      </c>
      <c r="I428" s="7" t="s">
        <v>14</v>
      </c>
    </row>
    <row r="429" spans="1:9">
      <c r="A429" s="4" t="s">
        <v>435</v>
      </c>
      <c r="B429" s="7">
        <v>68800</v>
      </c>
      <c r="C429" s="7">
        <v>13800</v>
      </c>
      <c r="D429" s="7">
        <v>58500</v>
      </c>
      <c r="E429" s="7">
        <v>12800</v>
      </c>
      <c r="F429" s="7" t="s">
        <v>56</v>
      </c>
      <c r="G429" s="7" t="s">
        <v>56</v>
      </c>
      <c r="H429" s="7" t="s">
        <v>56</v>
      </c>
      <c r="I429" s="7" t="s">
        <v>56</v>
      </c>
    </row>
    <row r="430" spans="1:9">
      <c r="A430" s="4" t="s">
        <v>436</v>
      </c>
      <c r="B430" s="7">
        <v>61600</v>
      </c>
      <c r="C430" s="7">
        <v>10900</v>
      </c>
      <c r="D430" s="7">
        <v>52300</v>
      </c>
      <c r="E430" s="7">
        <v>10100</v>
      </c>
      <c r="F430" s="7" t="s">
        <v>56</v>
      </c>
      <c r="G430" s="7" t="s">
        <v>56</v>
      </c>
      <c r="H430" s="7" t="s">
        <v>56</v>
      </c>
      <c r="I430" s="7" t="s">
        <v>56</v>
      </c>
    </row>
    <row r="431" spans="1:9">
      <c r="A431" s="4" t="s">
        <v>437</v>
      </c>
      <c r="B431" s="7">
        <v>52400</v>
      </c>
      <c r="C431" s="7">
        <v>12200</v>
      </c>
      <c r="D431" s="7">
        <v>44600</v>
      </c>
      <c r="E431" s="7">
        <v>11200</v>
      </c>
      <c r="F431" s="7" t="s">
        <v>56</v>
      </c>
      <c r="G431" s="7" t="s">
        <v>56</v>
      </c>
      <c r="H431" s="7" t="s">
        <v>56</v>
      </c>
      <c r="I431" s="7" t="s">
        <v>56</v>
      </c>
    </row>
    <row r="432" spans="1:9">
      <c r="A432" s="4" t="s">
        <v>438</v>
      </c>
      <c r="B432" s="7">
        <v>64700</v>
      </c>
      <c r="C432" s="7">
        <v>11800</v>
      </c>
      <c r="D432" s="7">
        <v>54400</v>
      </c>
      <c r="E432" s="7">
        <v>10800</v>
      </c>
      <c r="F432" s="7" t="s">
        <v>56</v>
      </c>
      <c r="G432" s="7" t="s">
        <v>56</v>
      </c>
      <c r="H432" s="7">
        <v>1800</v>
      </c>
      <c r="I432" s="7" t="s">
        <v>14</v>
      </c>
    </row>
    <row r="433" spans="1:9">
      <c r="A433" s="4" t="s">
        <v>439</v>
      </c>
      <c r="B433" s="7">
        <v>64600</v>
      </c>
      <c r="C433" s="7">
        <v>8600</v>
      </c>
      <c r="D433" s="7">
        <v>49200</v>
      </c>
      <c r="E433" s="7">
        <v>7500</v>
      </c>
      <c r="F433" s="7">
        <v>2500</v>
      </c>
      <c r="G433" s="7" t="s">
        <v>14</v>
      </c>
      <c r="H433" s="7">
        <v>2200</v>
      </c>
      <c r="I433" s="7" t="s">
        <v>14</v>
      </c>
    </row>
    <row r="434" spans="1:9">
      <c r="A434" s="4" t="s">
        <v>440</v>
      </c>
      <c r="B434" s="7">
        <v>62300</v>
      </c>
      <c r="C434" s="7">
        <v>11300</v>
      </c>
      <c r="D434" s="7">
        <v>47100</v>
      </c>
      <c r="E434" s="7">
        <v>9800</v>
      </c>
      <c r="F434" s="7">
        <v>3400</v>
      </c>
      <c r="G434" s="7" t="s">
        <v>14</v>
      </c>
      <c r="H434" s="7">
        <v>7400</v>
      </c>
      <c r="I434" s="7">
        <v>3900</v>
      </c>
    </row>
    <row r="435" spans="1:9">
      <c r="A435" s="4" t="s">
        <v>441</v>
      </c>
      <c r="B435" s="7">
        <v>67100</v>
      </c>
      <c r="C435" s="7">
        <v>14000</v>
      </c>
      <c r="D435" s="7">
        <v>58100</v>
      </c>
      <c r="E435" s="7">
        <v>13100</v>
      </c>
      <c r="F435" s="7">
        <v>2700</v>
      </c>
      <c r="G435" s="7" t="s">
        <v>14</v>
      </c>
      <c r="H435" s="7" t="s">
        <v>56</v>
      </c>
      <c r="I435" s="7" t="s">
        <v>56</v>
      </c>
    </row>
    <row r="436" spans="1:9">
      <c r="A436" s="4" t="s">
        <v>442</v>
      </c>
      <c r="B436" s="7">
        <v>78500</v>
      </c>
      <c r="C436" s="7">
        <v>13900</v>
      </c>
      <c r="D436" s="7">
        <v>63200</v>
      </c>
      <c r="E436" s="7">
        <v>12500</v>
      </c>
      <c r="F436" s="7">
        <v>3700</v>
      </c>
      <c r="G436" s="7" t="s">
        <v>14</v>
      </c>
      <c r="H436" s="7">
        <v>4000</v>
      </c>
      <c r="I436" s="7" t="s">
        <v>14</v>
      </c>
    </row>
    <row r="437" spans="1:9">
      <c r="A437" s="4" t="s">
        <v>443</v>
      </c>
      <c r="B437" s="7">
        <v>65800</v>
      </c>
      <c r="C437" s="7">
        <v>11100</v>
      </c>
      <c r="D437" s="7">
        <v>54000</v>
      </c>
      <c r="E437" s="7">
        <v>10100</v>
      </c>
      <c r="F437" s="7">
        <v>3100</v>
      </c>
      <c r="G437" s="7" t="s">
        <v>14</v>
      </c>
      <c r="H437" s="7">
        <v>4700</v>
      </c>
      <c r="I437" s="7" t="s">
        <v>14</v>
      </c>
    </row>
    <row r="438" spans="1:9">
      <c r="A438" s="4" t="s">
        <v>444</v>
      </c>
      <c r="B438" s="7">
        <v>54400</v>
      </c>
      <c r="C438" s="7">
        <v>12100</v>
      </c>
      <c r="D438" s="7">
        <v>41700</v>
      </c>
      <c r="E438" s="7">
        <v>10600</v>
      </c>
      <c r="F438" s="7">
        <v>3000</v>
      </c>
      <c r="G438" s="7" t="s">
        <v>14</v>
      </c>
      <c r="H438" s="7">
        <v>2400</v>
      </c>
      <c r="I438" s="7" t="s">
        <v>14</v>
      </c>
    </row>
    <row r="439" spans="1:9">
      <c r="A439" s="4" t="s">
        <v>445</v>
      </c>
      <c r="B439" s="7">
        <v>48600</v>
      </c>
      <c r="C439" s="7">
        <v>8900</v>
      </c>
      <c r="D439" s="7">
        <v>42300</v>
      </c>
      <c r="E439" s="7">
        <v>8300</v>
      </c>
      <c r="F439" s="7" t="s">
        <v>56</v>
      </c>
      <c r="G439" s="7" t="s">
        <v>56</v>
      </c>
      <c r="H439" s="7" t="s">
        <v>56</v>
      </c>
      <c r="I439" s="7" t="s">
        <v>56</v>
      </c>
    </row>
    <row r="440" spans="1:9">
      <c r="A440" s="4" t="s">
        <v>446</v>
      </c>
      <c r="B440" s="7">
        <v>66000</v>
      </c>
      <c r="C440" s="7">
        <v>12300</v>
      </c>
      <c r="D440" s="7">
        <v>53700</v>
      </c>
      <c r="E440" s="7">
        <v>11100</v>
      </c>
      <c r="F440" s="7">
        <v>1600</v>
      </c>
      <c r="G440" s="7" t="s">
        <v>14</v>
      </c>
      <c r="H440" s="7">
        <v>2400</v>
      </c>
      <c r="I440" s="7" t="s">
        <v>14</v>
      </c>
    </row>
    <row r="441" spans="1:9">
      <c r="A441" s="4" t="s">
        <v>447</v>
      </c>
      <c r="B441" s="7">
        <v>82900</v>
      </c>
      <c r="C441" s="7">
        <v>9900</v>
      </c>
      <c r="D441" s="7">
        <v>69500</v>
      </c>
      <c r="E441" s="7">
        <v>9100</v>
      </c>
      <c r="F441" s="7">
        <v>4700</v>
      </c>
      <c r="G441" s="7">
        <v>2400</v>
      </c>
      <c r="H441" s="7">
        <v>2900</v>
      </c>
      <c r="I441" s="7" t="s">
        <v>14</v>
      </c>
    </row>
    <row r="442" spans="1:9">
      <c r="A442" s="4" t="s">
        <v>448</v>
      </c>
      <c r="B442" s="7">
        <v>75400</v>
      </c>
      <c r="C442" s="7">
        <v>5200</v>
      </c>
      <c r="D442" s="7">
        <v>58300</v>
      </c>
      <c r="E442" s="7">
        <v>4600</v>
      </c>
      <c r="F442" s="7">
        <v>3100</v>
      </c>
      <c r="G442" s="7">
        <v>1100</v>
      </c>
      <c r="H442" s="7">
        <v>5800</v>
      </c>
      <c r="I442" s="7">
        <v>1500</v>
      </c>
    </row>
    <row r="443" spans="1:9">
      <c r="A443" s="4" t="s">
        <v>449</v>
      </c>
      <c r="B443" s="7">
        <v>50900</v>
      </c>
      <c r="C443" s="7">
        <v>8900</v>
      </c>
      <c r="D443" s="7">
        <v>43600</v>
      </c>
      <c r="E443" s="7">
        <v>8300</v>
      </c>
      <c r="F443" s="7">
        <v>2800</v>
      </c>
      <c r="G443" s="7" t="s">
        <v>14</v>
      </c>
      <c r="H443" s="7">
        <v>2000</v>
      </c>
      <c r="I443" s="7" t="s">
        <v>14</v>
      </c>
    </row>
    <row r="444" spans="1:9">
      <c r="A444" s="4" t="s">
        <v>450</v>
      </c>
      <c r="B444" s="7">
        <v>66300</v>
      </c>
      <c r="C444" s="7">
        <v>5200</v>
      </c>
      <c r="D444" s="7">
        <v>53800</v>
      </c>
      <c r="E444" s="7">
        <v>4700</v>
      </c>
      <c r="F444" s="7">
        <v>1300</v>
      </c>
      <c r="G444" s="7" t="s">
        <v>14</v>
      </c>
      <c r="H444" s="7">
        <v>3200</v>
      </c>
      <c r="I444" s="7">
        <v>1100</v>
      </c>
    </row>
    <row r="445" spans="1:9">
      <c r="A445" s="4" t="s">
        <v>451</v>
      </c>
      <c r="B445" s="7">
        <v>78500</v>
      </c>
      <c r="C445" s="7">
        <v>15600</v>
      </c>
      <c r="D445" s="7">
        <v>61300</v>
      </c>
      <c r="E445" s="7">
        <v>13800</v>
      </c>
      <c r="F445" s="7" t="s">
        <v>56</v>
      </c>
      <c r="G445" s="7" t="s">
        <v>56</v>
      </c>
      <c r="H445" s="7">
        <v>4400</v>
      </c>
      <c r="I445" s="7" t="s">
        <v>14</v>
      </c>
    </row>
    <row r="446" spans="1:9">
      <c r="A446" s="4" t="s">
        <v>452</v>
      </c>
      <c r="B446" s="7">
        <v>53600</v>
      </c>
      <c r="C446" s="7">
        <v>10300</v>
      </c>
      <c r="D446" s="7">
        <v>44800</v>
      </c>
      <c r="E446" s="7">
        <v>9400</v>
      </c>
      <c r="F446" s="7">
        <v>3400</v>
      </c>
      <c r="G446" s="7" t="s">
        <v>14</v>
      </c>
      <c r="H446" s="7">
        <v>2300</v>
      </c>
      <c r="I446" s="7" t="s">
        <v>14</v>
      </c>
    </row>
    <row r="447" spans="1:9">
      <c r="A447" s="4" t="s">
        <v>453</v>
      </c>
      <c r="B447" s="7">
        <v>69800</v>
      </c>
      <c r="C447" s="7">
        <v>14100</v>
      </c>
      <c r="D447" s="7">
        <v>57400</v>
      </c>
      <c r="E447" s="7">
        <v>12800</v>
      </c>
      <c r="F447" s="7" t="s">
        <v>56</v>
      </c>
      <c r="G447" s="7" t="s">
        <v>56</v>
      </c>
      <c r="H447" s="7" t="s">
        <v>56</v>
      </c>
      <c r="I447" s="7" t="s">
        <v>56</v>
      </c>
    </row>
    <row r="448" spans="1:9">
      <c r="A448" s="4" t="s">
        <v>454</v>
      </c>
      <c r="B448" s="7">
        <v>86600</v>
      </c>
      <c r="C448" s="7">
        <v>8300</v>
      </c>
      <c r="D448" s="7">
        <v>71300</v>
      </c>
      <c r="E448" s="7">
        <v>7500</v>
      </c>
      <c r="F448" s="7">
        <v>2700</v>
      </c>
      <c r="G448" s="7">
        <v>1500</v>
      </c>
      <c r="H448" s="7">
        <v>3700</v>
      </c>
      <c r="I448" s="7">
        <v>1700</v>
      </c>
    </row>
    <row r="449" spans="1:9">
      <c r="A449" s="4" t="s">
        <v>455</v>
      </c>
      <c r="B449" s="7">
        <v>83700</v>
      </c>
      <c r="C449" s="7">
        <v>8100</v>
      </c>
      <c r="D449" s="7">
        <v>70000</v>
      </c>
      <c r="E449" s="7">
        <v>7400</v>
      </c>
      <c r="F449" s="7">
        <v>2900</v>
      </c>
      <c r="G449" s="7">
        <v>1500</v>
      </c>
      <c r="H449" s="7">
        <v>2600</v>
      </c>
      <c r="I449" s="7">
        <v>1400</v>
      </c>
    </row>
    <row r="450" spans="1:9">
      <c r="A450" s="4" t="s">
        <v>456</v>
      </c>
      <c r="B450" s="7">
        <v>60000</v>
      </c>
      <c r="C450" s="7">
        <v>11000</v>
      </c>
      <c r="D450" s="7">
        <v>50200</v>
      </c>
      <c r="E450" s="7">
        <v>10100</v>
      </c>
      <c r="F450" s="7">
        <v>1800</v>
      </c>
      <c r="G450" s="7" t="s">
        <v>14</v>
      </c>
      <c r="H450" s="7" t="s">
        <v>56</v>
      </c>
      <c r="I450" s="7" t="s">
        <v>56</v>
      </c>
    </row>
    <row r="451" spans="1:9">
      <c r="A451" s="4" t="s">
        <v>457</v>
      </c>
      <c r="B451" s="7">
        <v>50700</v>
      </c>
      <c r="C451" s="7">
        <v>9500</v>
      </c>
      <c r="D451" s="7">
        <v>41600</v>
      </c>
      <c r="E451" s="7">
        <v>8600</v>
      </c>
      <c r="F451" s="7" t="s">
        <v>56</v>
      </c>
      <c r="G451" s="7" t="s">
        <v>56</v>
      </c>
      <c r="H451" s="7" t="s">
        <v>56</v>
      </c>
      <c r="I451" s="7" t="s">
        <v>56</v>
      </c>
    </row>
    <row r="452" spans="1:9">
      <c r="A452" s="4" t="s">
        <v>458</v>
      </c>
      <c r="B452" s="7">
        <v>49000</v>
      </c>
      <c r="C452" s="7">
        <v>8900</v>
      </c>
      <c r="D452" s="7">
        <v>36300</v>
      </c>
      <c r="E452" s="7">
        <v>7700</v>
      </c>
      <c r="F452" s="7">
        <v>1800</v>
      </c>
      <c r="G452" s="7" t="s">
        <v>14</v>
      </c>
      <c r="H452" s="7">
        <v>1100</v>
      </c>
      <c r="I452" s="7" t="s">
        <v>14</v>
      </c>
    </row>
    <row r="453" spans="1:9">
      <c r="A453" s="4" t="s">
        <v>459</v>
      </c>
      <c r="B453" s="7">
        <v>68600</v>
      </c>
      <c r="C453" s="7">
        <v>6400</v>
      </c>
      <c r="D453" s="7">
        <v>56500</v>
      </c>
      <c r="E453" s="7">
        <v>5800</v>
      </c>
      <c r="F453" s="7">
        <v>1600</v>
      </c>
      <c r="G453" s="7" t="s">
        <v>14</v>
      </c>
      <c r="H453" s="7">
        <v>2600</v>
      </c>
      <c r="I453" s="7">
        <v>1200</v>
      </c>
    </row>
    <row r="454" spans="1:9">
      <c r="A454" s="4" t="s">
        <v>460</v>
      </c>
      <c r="B454" s="7">
        <v>65900</v>
      </c>
      <c r="C454" s="7">
        <v>10400</v>
      </c>
      <c r="D454" s="7">
        <v>56300</v>
      </c>
      <c r="E454" s="7">
        <v>9600</v>
      </c>
      <c r="F454" s="7">
        <v>1300</v>
      </c>
      <c r="G454" s="7" t="s">
        <v>14</v>
      </c>
      <c r="H454" s="7">
        <v>2000</v>
      </c>
      <c r="I454" s="7" t="s">
        <v>14</v>
      </c>
    </row>
    <row r="455" spans="1:9">
      <c r="A455" s="4" t="s">
        <v>461</v>
      </c>
      <c r="B455" s="7">
        <v>60200</v>
      </c>
      <c r="C455" s="7">
        <v>11400</v>
      </c>
      <c r="D455" s="7">
        <v>50500</v>
      </c>
      <c r="E455" s="7">
        <v>10400</v>
      </c>
      <c r="F455" s="7">
        <v>2300</v>
      </c>
      <c r="G455" s="7" t="s">
        <v>14</v>
      </c>
      <c r="H455" s="7">
        <v>3400</v>
      </c>
      <c r="I455" s="7" t="s">
        <v>14</v>
      </c>
    </row>
    <row r="456" spans="1:9">
      <c r="A456" s="4" t="s">
        <v>462</v>
      </c>
      <c r="B456" s="7">
        <v>69300</v>
      </c>
      <c r="C456" s="7">
        <v>11800</v>
      </c>
      <c r="D456" s="7">
        <v>57300</v>
      </c>
      <c r="E456" s="7">
        <v>10700</v>
      </c>
      <c r="F456" s="7" t="s">
        <v>56</v>
      </c>
      <c r="G456" s="7" t="s">
        <v>56</v>
      </c>
      <c r="H456" s="7">
        <v>3300</v>
      </c>
      <c r="I456" s="7" t="s">
        <v>14</v>
      </c>
    </row>
    <row r="457" spans="1:9">
      <c r="A457" s="4" t="s">
        <v>463</v>
      </c>
      <c r="B457" s="7">
        <v>80700</v>
      </c>
      <c r="C457" s="7">
        <v>14900</v>
      </c>
      <c r="D457" s="7">
        <v>63700</v>
      </c>
      <c r="E457" s="7">
        <v>13200</v>
      </c>
      <c r="F457" s="7">
        <v>3100</v>
      </c>
      <c r="G457" s="7" t="s">
        <v>14</v>
      </c>
      <c r="H457" s="7">
        <v>3900</v>
      </c>
      <c r="I457" s="7" t="s">
        <v>14</v>
      </c>
    </row>
    <row r="458" spans="1:9">
      <c r="A458" s="4" t="s">
        <v>464</v>
      </c>
      <c r="B458" s="7">
        <v>71500</v>
      </c>
      <c r="C458" s="7">
        <v>12600</v>
      </c>
      <c r="D458" s="7">
        <v>65100</v>
      </c>
      <c r="E458" s="7">
        <v>12000</v>
      </c>
      <c r="F458" s="7">
        <v>2700</v>
      </c>
      <c r="G458" s="7" t="s">
        <v>14</v>
      </c>
      <c r="H458" s="7" t="s">
        <v>56</v>
      </c>
      <c r="I458" s="7" t="s">
        <v>56</v>
      </c>
    </row>
    <row r="459" spans="1:9">
      <c r="A459" s="4" t="s">
        <v>465</v>
      </c>
      <c r="B459" s="7">
        <v>73000</v>
      </c>
      <c r="C459" s="7">
        <v>7300</v>
      </c>
      <c r="D459" s="7">
        <v>59000</v>
      </c>
      <c r="E459" s="7">
        <v>6600</v>
      </c>
      <c r="F459" s="7">
        <v>2900</v>
      </c>
      <c r="G459" s="7">
        <v>1500</v>
      </c>
      <c r="H459" s="7">
        <v>4000</v>
      </c>
      <c r="I459" s="7">
        <v>1700</v>
      </c>
    </row>
    <row r="460" spans="1:9">
      <c r="A460" s="4" t="s">
        <v>466</v>
      </c>
      <c r="B460" s="7">
        <v>70700</v>
      </c>
      <c r="C460" s="7">
        <v>7600</v>
      </c>
      <c r="D460" s="7">
        <v>51300</v>
      </c>
      <c r="E460" s="7">
        <v>6500</v>
      </c>
      <c r="F460" s="7">
        <v>3100</v>
      </c>
      <c r="G460" s="7">
        <v>1600</v>
      </c>
      <c r="H460" s="7">
        <v>3700</v>
      </c>
      <c r="I460" s="7">
        <v>1700</v>
      </c>
    </row>
    <row r="461" spans="1:9">
      <c r="A461" s="4" t="s">
        <v>467</v>
      </c>
      <c r="B461" s="7">
        <v>72900</v>
      </c>
      <c r="C461" s="7">
        <v>6600</v>
      </c>
      <c r="D461" s="7">
        <v>60000</v>
      </c>
      <c r="E461" s="7">
        <v>6000</v>
      </c>
      <c r="F461" s="7">
        <v>1100</v>
      </c>
      <c r="G461" s="7" t="s">
        <v>14</v>
      </c>
      <c r="H461" s="7">
        <v>2700</v>
      </c>
      <c r="I461" s="7">
        <v>1300</v>
      </c>
    </row>
    <row r="462" spans="1:9">
      <c r="A462" s="4" t="s">
        <v>468</v>
      </c>
      <c r="B462" s="7">
        <v>66900</v>
      </c>
      <c r="C462" s="7">
        <v>6500</v>
      </c>
      <c r="D462" s="7">
        <v>56800</v>
      </c>
      <c r="E462" s="7">
        <v>6000</v>
      </c>
      <c r="F462" s="7">
        <v>2500</v>
      </c>
      <c r="G462" s="7">
        <v>1300</v>
      </c>
      <c r="H462" s="7">
        <v>2400</v>
      </c>
      <c r="I462" s="7">
        <v>1200</v>
      </c>
    </row>
    <row r="463" spans="1:9">
      <c r="A463" s="4" t="s">
        <v>469</v>
      </c>
      <c r="B463" s="7">
        <v>62200</v>
      </c>
      <c r="C463" s="7">
        <v>13400</v>
      </c>
      <c r="D463" s="7">
        <v>49200</v>
      </c>
      <c r="E463" s="7">
        <v>11900</v>
      </c>
      <c r="F463" s="7" t="s">
        <v>56</v>
      </c>
      <c r="G463" s="7" t="s">
        <v>56</v>
      </c>
      <c r="H463" s="7" t="s">
        <v>56</v>
      </c>
      <c r="I463" s="7" t="s">
        <v>56</v>
      </c>
    </row>
    <row r="464" spans="1:9">
      <c r="A464" s="4" t="s">
        <v>470</v>
      </c>
      <c r="B464" s="7">
        <v>73900</v>
      </c>
      <c r="C464" s="7">
        <v>9000</v>
      </c>
      <c r="D464" s="7">
        <v>59900</v>
      </c>
      <c r="E464" s="7">
        <v>8100</v>
      </c>
      <c r="F464" s="7">
        <v>3900</v>
      </c>
      <c r="G464" s="7">
        <v>2100</v>
      </c>
      <c r="H464" s="7">
        <v>2100</v>
      </c>
      <c r="I464" s="7" t="s">
        <v>14</v>
      </c>
    </row>
    <row r="465" spans="1:9">
      <c r="A465" s="4" t="s">
        <v>471</v>
      </c>
      <c r="B465" s="7">
        <v>47800</v>
      </c>
      <c r="C465" s="7">
        <v>8100</v>
      </c>
      <c r="D465" s="7">
        <v>37900</v>
      </c>
      <c r="E465" s="7">
        <v>7200</v>
      </c>
      <c r="F465" s="7">
        <v>1000</v>
      </c>
      <c r="G465" s="7" t="s">
        <v>14</v>
      </c>
      <c r="H465" s="7">
        <v>2200</v>
      </c>
      <c r="I465" s="7" t="s">
        <v>14</v>
      </c>
    </row>
    <row r="466" spans="1:9">
      <c r="A466" s="4" t="s">
        <v>472</v>
      </c>
      <c r="B466" s="7">
        <v>72600</v>
      </c>
      <c r="C466" s="7">
        <v>13300</v>
      </c>
      <c r="D466" s="7">
        <v>56800</v>
      </c>
      <c r="E466" s="7">
        <v>11800</v>
      </c>
      <c r="F466" s="7" t="s">
        <v>56</v>
      </c>
      <c r="G466" s="7" t="s">
        <v>56</v>
      </c>
      <c r="H466" s="7">
        <v>5800</v>
      </c>
      <c r="I466" s="7" t="s">
        <v>14</v>
      </c>
    </row>
    <row r="467" spans="1:9">
      <c r="A467" s="4" t="s">
        <v>473</v>
      </c>
      <c r="B467" s="7">
        <v>56300</v>
      </c>
      <c r="C467" s="7">
        <v>12900</v>
      </c>
      <c r="D467" s="7">
        <v>39700</v>
      </c>
      <c r="E467" s="7">
        <v>10900</v>
      </c>
      <c r="F467" s="7" t="s">
        <v>56</v>
      </c>
      <c r="G467" s="7" t="s">
        <v>56</v>
      </c>
      <c r="H467" s="7">
        <v>1900</v>
      </c>
      <c r="I467" s="7" t="s">
        <v>14</v>
      </c>
    </row>
    <row r="468" spans="1:9">
      <c r="A468" s="4" t="s">
        <v>474</v>
      </c>
      <c r="B468" s="7">
        <v>66100</v>
      </c>
      <c r="C468" s="7">
        <v>11600</v>
      </c>
      <c r="D468" s="7">
        <v>50500</v>
      </c>
      <c r="E468" s="7">
        <v>10100</v>
      </c>
      <c r="F468" s="7" t="s">
        <v>56</v>
      </c>
      <c r="G468" s="7" t="s">
        <v>56</v>
      </c>
      <c r="H468" s="7">
        <v>2300</v>
      </c>
      <c r="I468" s="7" t="s">
        <v>14</v>
      </c>
    </row>
    <row r="469" spans="1:9">
      <c r="A469" s="4" t="s">
        <v>475</v>
      </c>
      <c r="B469" s="7">
        <v>94100</v>
      </c>
      <c r="C469" s="7">
        <v>7700</v>
      </c>
      <c r="D469" s="7">
        <v>73700</v>
      </c>
      <c r="E469" s="7">
        <v>6800</v>
      </c>
      <c r="F469" s="7">
        <v>4600</v>
      </c>
      <c r="G469" s="7">
        <v>1700</v>
      </c>
      <c r="H469" s="7">
        <v>5600</v>
      </c>
      <c r="I469" s="7">
        <v>1900</v>
      </c>
    </row>
    <row r="470" spans="1:9">
      <c r="A470" s="4" t="s">
        <v>476</v>
      </c>
      <c r="B470" s="7">
        <v>59000</v>
      </c>
      <c r="C470" s="7">
        <v>11200</v>
      </c>
      <c r="D470" s="7">
        <v>44200</v>
      </c>
      <c r="E470" s="7">
        <v>9700</v>
      </c>
      <c r="F470" s="7">
        <v>2000</v>
      </c>
      <c r="G470" s="7" t="s">
        <v>14</v>
      </c>
      <c r="H470" s="7">
        <v>2100</v>
      </c>
      <c r="I470" s="7" t="s">
        <v>14</v>
      </c>
    </row>
    <row r="471" spans="1:9">
      <c r="A471" s="4" t="s">
        <v>477</v>
      </c>
      <c r="B471" s="7">
        <v>60100</v>
      </c>
      <c r="C471" s="7">
        <v>10000</v>
      </c>
      <c r="D471" s="7">
        <v>52600</v>
      </c>
      <c r="E471" s="7">
        <v>9400</v>
      </c>
      <c r="F471" s="7">
        <v>1700</v>
      </c>
      <c r="G471" s="7" t="s">
        <v>14</v>
      </c>
      <c r="H471" s="7">
        <v>1600</v>
      </c>
      <c r="I471" s="7" t="s">
        <v>14</v>
      </c>
    </row>
    <row r="472" spans="1:9">
      <c r="A472" s="4" t="s">
        <v>478</v>
      </c>
      <c r="B472" s="7">
        <v>75700</v>
      </c>
      <c r="C472" s="7">
        <v>7900</v>
      </c>
      <c r="D472" s="7">
        <v>61100</v>
      </c>
      <c r="E472" s="7">
        <v>7100</v>
      </c>
      <c r="F472" s="7">
        <v>4600</v>
      </c>
      <c r="G472" s="7">
        <v>2000</v>
      </c>
      <c r="H472" s="7">
        <v>3100</v>
      </c>
      <c r="I472" s="7">
        <v>1600</v>
      </c>
    </row>
    <row r="473" spans="1:9">
      <c r="A473" s="4" t="s">
        <v>479</v>
      </c>
      <c r="B473" s="7">
        <v>79100</v>
      </c>
      <c r="C473" s="7">
        <v>8400</v>
      </c>
      <c r="D473" s="7">
        <v>60700</v>
      </c>
      <c r="E473" s="7">
        <v>7300</v>
      </c>
      <c r="F473" s="7">
        <v>2400</v>
      </c>
      <c r="G473" s="7" t="s">
        <v>14</v>
      </c>
      <c r="H473" s="7">
        <v>2500</v>
      </c>
      <c r="I473" s="7">
        <v>1500</v>
      </c>
    </row>
    <row r="474" spans="1:9">
      <c r="A474" s="4" t="s">
        <v>480</v>
      </c>
      <c r="B474" s="7">
        <v>59800</v>
      </c>
      <c r="C474" s="7">
        <v>10000</v>
      </c>
      <c r="D474" s="7">
        <v>50900</v>
      </c>
      <c r="E474" s="7">
        <v>9200</v>
      </c>
      <c r="F474" s="7">
        <v>3000</v>
      </c>
      <c r="G474" s="7" t="s">
        <v>14</v>
      </c>
      <c r="H474" s="7">
        <v>2000</v>
      </c>
      <c r="I474" s="7" t="s">
        <v>14</v>
      </c>
    </row>
    <row r="475" spans="1:9">
      <c r="A475" s="4" t="s">
        <v>481</v>
      </c>
      <c r="B475" s="7">
        <v>62400</v>
      </c>
      <c r="C475" s="7">
        <v>12700</v>
      </c>
      <c r="D475" s="7">
        <v>55000</v>
      </c>
      <c r="E475" s="7">
        <v>11900</v>
      </c>
      <c r="F475" s="7" t="s">
        <v>56</v>
      </c>
      <c r="G475" s="7" t="s">
        <v>56</v>
      </c>
      <c r="H475" s="7">
        <v>2600</v>
      </c>
      <c r="I475" s="7" t="s">
        <v>14</v>
      </c>
    </row>
    <row r="476" spans="1:9">
      <c r="A476" s="4" t="s">
        <v>482</v>
      </c>
      <c r="B476" s="7">
        <v>70700</v>
      </c>
      <c r="C476" s="7">
        <v>13900</v>
      </c>
      <c r="D476" s="7">
        <v>55700</v>
      </c>
      <c r="E476" s="7">
        <v>12400</v>
      </c>
      <c r="F476" s="7">
        <v>4300</v>
      </c>
      <c r="G476" s="7" t="s">
        <v>14</v>
      </c>
      <c r="H476" s="7" t="s">
        <v>56</v>
      </c>
      <c r="I476" s="7" t="s">
        <v>56</v>
      </c>
    </row>
    <row r="477" spans="1:9">
      <c r="A477" s="4" t="s">
        <v>483</v>
      </c>
      <c r="B477" s="7">
        <v>62600</v>
      </c>
      <c r="C477" s="7">
        <v>12000</v>
      </c>
      <c r="D477" s="7">
        <v>49900</v>
      </c>
      <c r="E477" s="7">
        <v>10700</v>
      </c>
      <c r="F477" s="7" t="s">
        <v>56</v>
      </c>
      <c r="G477" s="7" t="s">
        <v>56</v>
      </c>
      <c r="H477" s="7">
        <v>3600</v>
      </c>
      <c r="I477" s="7" t="s">
        <v>14</v>
      </c>
    </row>
    <row r="478" spans="1:9">
      <c r="A478" s="4" t="s">
        <v>484</v>
      </c>
      <c r="B478" s="7">
        <v>75100</v>
      </c>
      <c r="C478" s="7">
        <v>11500</v>
      </c>
      <c r="D478" s="7">
        <v>68900</v>
      </c>
      <c r="E478" s="7">
        <v>11000</v>
      </c>
      <c r="F478" s="7" t="s">
        <v>56</v>
      </c>
      <c r="G478" s="7" t="s">
        <v>56</v>
      </c>
      <c r="H478" s="7">
        <v>1500</v>
      </c>
      <c r="I478" s="7" t="s">
        <v>14</v>
      </c>
    </row>
    <row r="479" spans="1:9">
      <c r="A479" s="4" t="s">
        <v>485</v>
      </c>
      <c r="B479" s="7">
        <v>64800</v>
      </c>
      <c r="C479" s="7">
        <v>10300</v>
      </c>
      <c r="D479" s="7">
        <v>55200</v>
      </c>
      <c r="E479" s="7">
        <v>9500</v>
      </c>
      <c r="F479" s="7" t="s">
        <v>56</v>
      </c>
      <c r="G479" s="7" t="s">
        <v>56</v>
      </c>
      <c r="H479" s="7">
        <v>5200</v>
      </c>
      <c r="I479" s="7" t="s">
        <v>14</v>
      </c>
    </row>
    <row r="480" spans="1:9">
      <c r="A480" s="4" t="s">
        <v>486</v>
      </c>
      <c r="B480" s="7">
        <v>65100</v>
      </c>
      <c r="C480" s="7">
        <v>11500</v>
      </c>
      <c r="D480" s="7">
        <v>51000</v>
      </c>
      <c r="E480" s="7">
        <v>10100</v>
      </c>
      <c r="F480" s="7">
        <v>3200</v>
      </c>
      <c r="G480" s="7" t="s">
        <v>14</v>
      </c>
      <c r="H480" s="7">
        <v>2300</v>
      </c>
      <c r="I480" s="7" t="s">
        <v>14</v>
      </c>
    </row>
    <row r="481" spans="1:9">
      <c r="A481" s="4" t="s">
        <v>487</v>
      </c>
      <c r="B481" s="7">
        <v>62300</v>
      </c>
      <c r="C481" s="7">
        <v>4800</v>
      </c>
      <c r="D481" s="7">
        <v>51600</v>
      </c>
      <c r="E481" s="7">
        <v>4400</v>
      </c>
      <c r="F481" s="7">
        <v>1700</v>
      </c>
      <c r="G481" s="7">
        <v>800</v>
      </c>
      <c r="H481" s="7">
        <v>2900</v>
      </c>
      <c r="I481" s="7">
        <v>1000</v>
      </c>
    </row>
    <row r="482" spans="1:9">
      <c r="A482" s="4" t="s">
        <v>488</v>
      </c>
      <c r="B482" s="7">
        <v>65800</v>
      </c>
      <c r="C482" s="7">
        <v>11000</v>
      </c>
      <c r="D482" s="7">
        <v>54000</v>
      </c>
      <c r="E482" s="7">
        <v>9900</v>
      </c>
      <c r="F482" s="7">
        <v>2100</v>
      </c>
      <c r="G482" s="7" t="s">
        <v>14</v>
      </c>
      <c r="H482" s="7">
        <v>4100</v>
      </c>
      <c r="I482" s="7" t="s">
        <v>14</v>
      </c>
    </row>
    <row r="483" spans="1:9">
      <c r="A483" s="4" t="s">
        <v>489</v>
      </c>
      <c r="B483" s="7">
        <v>65900</v>
      </c>
      <c r="C483" s="7">
        <v>12700</v>
      </c>
      <c r="D483" s="7">
        <v>55600</v>
      </c>
      <c r="E483" s="7">
        <v>11700</v>
      </c>
      <c r="F483" s="7" t="s">
        <v>56</v>
      </c>
      <c r="G483" s="7" t="s">
        <v>56</v>
      </c>
      <c r="H483" s="7">
        <v>1600</v>
      </c>
      <c r="I483" s="7" t="s">
        <v>14</v>
      </c>
    </row>
    <row r="484" spans="1:9">
      <c r="A484" s="4" t="s">
        <v>490</v>
      </c>
      <c r="B484" s="7">
        <v>65600</v>
      </c>
      <c r="C484" s="7">
        <v>5700</v>
      </c>
      <c r="D484" s="7">
        <v>55300</v>
      </c>
      <c r="E484" s="7">
        <v>5200</v>
      </c>
      <c r="F484" s="7">
        <v>1200</v>
      </c>
      <c r="G484" s="7" t="s">
        <v>14</v>
      </c>
      <c r="H484" s="7">
        <v>900</v>
      </c>
      <c r="I484" s="7" t="s">
        <v>14</v>
      </c>
    </row>
    <row r="485" spans="1:9">
      <c r="A485" s="4" t="s">
        <v>491</v>
      </c>
      <c r="B485" s="7">
        <v>53000</v>
      </c>
      <c r="C485" s="7">
        <v>10500</v>
      </c>
      <c r="D485" s="7">
        <v>41700</v>
      </c>
      <c r="E485" s="7">
        <v>9300</v>
      </c>
      <c r="F485" s="7">
        <v>1200</v>
      </c>
      <c r="G485" s="7" t="s">
        <v>14</v>
      </c>
      <c r="H485" s="7">
        <v>4200</v>
      </c>
      <c r="I485" s="7" t="s">
        <v>14</v>
      </c>
    </row>
    <row r="486" spans="1:9">
      <c r="A486" s="4" t="s">
        <v>492</v>
      </c>
      <c r="B486" s="7">
        <v>65100</v>
      </c>
      <c r="C486" s="7">
        <v>10500</v>
      </c>
      <c r="D486" s="7">
        <v>55100</v>
      </c>
      <c r="E486" s="7">
        <v>9700</v>
      </c>
      <c r="F486" s="7">
        <v>2900</v>
      </c>
      <c r="G486" s="7" t="s">
        <v>14</v>
      </c>
      <c r="H486" s="7">
        <v>2000</v>
      </c>
      <c r="I486" s="7" t="s">
        <v>14</v>
      </c>
    </row>
    <row r="487" spans="1:9">
      <c r="A487" s="4" t="s">
        <v>493</v>
      </c>
      <c r="B487" s="7">
        <v>65700</v>
      </c>
      <c r="C487" s="7">
        <v>6400</v>
      </c>
      <c r="D487" s="7">
        <v>53300</v>
      </c>
      <c r="E487" s="7">
        <v>5700</v>
      </c>
      <c r="F487" s="7">
        <v>2200</v>
      </c>
      <c r="G487" s="7">
        <v>1200</v>
      </c>
      <c r="H487" s="7">
        <v>3000</v>
      </c>
      <c r="I487" s="7">
        <v>1400</v>
      </c>
    </row>
    <row r="488" spans="1:9">
      <c r="A488" s="4" t="s">
        <v>494</v>
      </c>
      <c r="B488" s="7">
        <v>68100</v>
      </c>
      <c r="C488" s="7">
        <v>7200</v>
      </c>
      <c r="D488" s="7">
        <v>54300</v>
      </c>
      <c r="E488" s="7">
        <v>6500</v>
      </c>
      <c r="F488" s="7">
        <v>2200</v>
      </c>
      <c r="G488" s="7" t="s">
        <v>14</v>
      </c>
      <c r="H488" s="7">
        <v>3000</v>
      </c>
      <c r="I488" s="7" t="s">
        <v>14</v>
      </c>
    </row>
    <row r="489" spans="1:9">
      <c r="A489" s="4" t="s">
        <v>495</v>
      </c>
      <c r="B489" s="7">
        <v>68400</v>
      </c>
      <c r="C489" s="7">
        <v>7300</v>
      </c>
      <c r="D489" s="7">
        <v>57300</v>
      </c>
      <c r="E489" s="7">
        <v>6600</v>
      </c>
      <c r="F489" s="7">
        <v>2200</v>
      </c>
      <c r="G489" s="7" t="s">
        <v>14</v>
      </c>
      <c r="H489" s="7">
        <v>3600</v>
      </c>
      <c r="I489" s="7">
        <v>1700</v>
      </c>
    </row>
    <row r="490" spans="1:9">
      <c r="A490" s="4" t="s">
        <v>496</v>
      </c>
      <c r="B490" s="7">
        <v>71900</v>
      </c>
      <c r="C490" s="7">
        <v>11200</v>
      </c>
      <c r="D490" s="7">
        <v>57300</v>
      </c>
      <c r="E490" s="7">
        <v>10000</v>
      </c>
      <c r="F490" s="7">
        <v>2100</v>
      </c>
      <c r="G490" s="7" t="s">
        <v>14</v>
      </c>
      <c r="H490" s="7">
        <v>2900</v>
      </c>
      <c r="I490" s="7" t="s">
        <v>14</v>
      </c>
    </row>
    <row r="491" spans="1:9">
      <c r="A491" s="4" t="s">
        <v>497</v>
      </c>
      <c r="B491" s="7">
        <v>72700</v>
      </c>
      <c r="C491" s="7">
        <v>9900</v>
      </c>
      <c r="D491" s="7">
        <v>56600</v>
      </c>
      <c r="E491" s="7">
        <v>8800</v>
      </c>
      <c r="F491" s="7">
        <v>900</v>
      </c>
      <c r="G491" s="7" t="s">
        <v>14</v>
      </c>
      <c r="H491" s="7">
        <v>7000</v>
      </c>
      <c r="I491" s="7">
        <v>3100</v>
      </c>
    </row>
    <row r="492" spans="1:9">
      <c r="A492" s="4" t="s">
        <v>498</v>
      </c>
      <c r="B492" s="7">
        <v>68300</v>
      </c>
      <c r="C492" s="7">
        <v>9600</v>
      </c>
      <c r="D492" s="7">
        <v>51100</v>
      </c>
      <c r="E492" s="7">
        <v>8300</v>
      </c>
      <c r="F492" s="7" t="s">
        <v>56</v>
      </c>
      <c r="G492" s="7" t="s">
        <v>56</v>
      </c>
      <c r="H492" s="7">
        <v>5600</v>
      </c>
      <c r="I492" s="7">
        <v>2700</v>
      </c>
    </row>
    <row r="493" spans="1:9">
      <c r="A493" s="4" t="s">
        <v>499</v>
      </c>
      <c r="B493" s="7">
        <v>92400</v>
      </c>
      <c r="C493" s="7">
        <v>11600</v>
      </c>
      <c r="D493" s="7">
        <v>74900</v>
      </c>
      <c r="E493" s="7">
        <v>10400</v>
      </c>
      <c r="F493" s="7">
        <v>6000</v>
      </c>
      <c r="G493" s="7">
        <v>3000</v>
      </c>
      <c r="H493" s="7">
        <v>4500</v>
      </c>
      <c r="I493" s="7">
        <v>2600</v>
      </c>
    </row>
    <row r="494" spans="1:9">
      <c r="A494" s="4" t="s">
        <v>500</v>
      </c>
      <c r="B494" s="7">
        <v>89000</v>
      </c>
      <c r="C494" s="7">
        <v>11700</v>
      </c>
      <c r="D494" s="7">
        <v>74500</v>
      </c>
      <c r="E494" s="7">
        <v>10700</v>
      </c>
      <c r="F494" s="7">
        <v>5400</v>
      </c>
      <c r="G494" s="7">
        <v>2900</v>
      </c>
      <c r="H494" s="7">
        <v>3400</v>
      </c>
      <c r="I494" s="7" t="s">
        <v>14</v>
      </c>
    </row>
    <row r="495" spans="1:9">
      <c r="A495" s="4" t="s">
        <v>501</v>
      </c>
      <c r="B495" s="7">
        <v>47800</v>
      </c>
      <c r="C495" s="7">
        <v>9200</v>
      </c>
      <c r="D495" s="7">
        <v>38400</v>
      </c>
      <c r="E495" s="7">
        <v>8200</v>
      </c>
      <c r="F495" s="7" t="s">
        <v>56</v>
      </c>
      <c r="G495" s="7" t="s">
        <v>56</v>
      </c>
      <c r="H495" s="7">
        <v>1400</v>
      </c>
      <c r="I495" s="7" t="s">
        <v>14</v>
      </c>
    </row>
    <row r="496" spans="1:9">
      <c r="A496" s="4" t="s">
        <v>502</v>
      </c>
      <c r="B496" s="7">
        <v>49000</v>
      </c>
      <c r="C496" s="7">
        <v>9400</v>
      </c>
      <c r="D496" s="7">
        <v>38400</v>
      </c>
      <c r="E496" s="7">
        <v>8300</v>
      </c>
      <c r="F496" s="7">
        <v>3100</v>
      </c>
      <c r="G496" s="7" t="s">
        <v>14</v>
      </c>
      <c r="H496" s="7">
        <v>1900</v>
      </c>
      <c r="I496" s="7" t="s">
        <v>14</v>
      </c>
    </row>
    <row r="497" spans="1:9">
      <c r="A497" s="4" t="s">
        <v>503</v>
      </c>
      <c r="B497" s="7">
        <v>65000</v>
      </c>
      <c r="C497" s="7">
        <v>10100</v>
      </c>
      <c r="D497" s="7">
        <v>53700</v>
      </c>
      <c r="E497" s="7">
        <v>9200</v>
      </c>
      <c r="F497" s="7" t="s">
        <v>56</v>
      </c>
      <c r="G497" s="7" t="s">
        <v>56</v>
      </c>
      <c r="H497" s="7">
        <v>2500</v>
      </c>
      <c r="I497" s="7" t="s">
        <v>14</v>
      </c>
    </row>
    <row r="498" spans="1:9">
      <c r="A498" s="4" t="s">
        <v>504</v>
      </c>
      <c r="B498" s="7">
        <v>48300</v>
      </c>
      <c r="C498" s="7">
        <v>8300</v>
      </c>
      <c r="D498" s="7">
        <v>39300</v>
      </c>
      <c r="E498" s="7">
        <v>7500</v>
      </c>
      <c r="F498" s="7" t="s">
        <v>56</v>
      </c>
      <c r="G498" s="7" t="s">
        <v>56</v>
      </c>
      <c r="H498" s="7">
        <v>2700</v>
      </c>
      <c r="I498" s="7" t="s">
        <v>14</v>
      </c>
    </row>
    <row r="499" spans="1:9">
      <c r="A499" s="4" t="s">
        <v>505</v>
      </c>
      <c r="B499" s="7">
        <v>49000</v>
      </c>
      <c r="C499" s="7">
        <v>7300</v>
      </c>
      <c r="D499" s="7">
        <v>37700</v>
      </c>
      <c r="E499" s="7">
        <v>6400</v>
      </c>
      <c r="F499" s="7">
        <v>1200</v>
      </c>
      <c r="G499" s="7" t="s">
        <v>14</v>
      </c>
      <c r="H499" s="7">
        <v>4500</v>
      </c>
      <c r="I499" s="7">
        <v>2200</v>
      </c>
    </row>
    <row r="500" spans="1:9">
      <c r="A500" s="4" t="s">
        <v>506</v>
      </c>
      <c r="B500" s="7">
        <v>58200</v>
      </c>
      <c r="C500" s="7">
        <v>9800</v>
      </c>
      <c r="D500" s="7">
        <v>47200</v>
      </c>
      <c r="E500" s="7">
        <v>8800</v>
      </c>
      <c r="F500" s="7" t="s">
        <v>56</v>
      </c>
      <c r="G500" s="7" t="s">
        <v>56</v>
      </c>
      <c r="H500" s="7">
        <v>3000</v>
      </c>
      <c r="I500" s="7" t="s">
        <v>14</v>
      </c>
    </row>
    <row r="501" spans="1:9">
      <c r="A501" s="4" t="s">
        <v>507</v>
      </c>
      <c r="B501" s="7">
        <v>58100</v>
      </c>
      <c r="C501" s="7">
        <v>9800</v>
      </c>
      <c r="D501" s="7">
        <v>49700</v>
      </c>
      <c r="E501" s="7">
        <v>9100</v>
      </c>
      <c r="F501" s="7">
        <v>1800</v>
      </c>
      <c r="G501" s="7" t="s">
        <v>14</v>
      </c>
      <c r="H501" s="7">
        <v>2400</v>
      </c>
      <c r="I501" s="7" t="s">
        <v>14</v>
      </c>
    </row>
    <row r="502" spans="1:9">
      <c r="A502" s="4" t="s">
        <v>508</v>
      </c>
      <c r="B502" s="7">
        <v>77400</v>
      </c>
      <c r="C502" s="7">
        <v>13300</v>
      </c>
      <c r="D502" s="7">
        <v>62100</v>
      </c>
      <c r="E502" s="7">
        <v>11900</v>
      </c>
      <c r="F502" s="7">
        <v>2200</v>
      </c>
      <c r="G502" s="7" t="s">
        <v>14</v>
      </c>
      <c r="H502" s="7">
        <v>1700</v>
      </c>
      <c r="I502" s="7" t="s">
        <v>14</v>
      </c>
    </row>
    <row r="503" spans="1:9">
      <c r="A503" s="4" t="s">
        <v>509</v>
      </c>
      <c r="B503" s="7">
        <v>60100</v>
      </c>
      <c r="C503" s="7">
        <v>7500</v>
      </c>
      <c r="D503" s="7">
        <v>48600</v>
      </c>
      <c r="E503" s="7">
        <v>6800</v>
      </c>
      <c r="F503" s="7">
        <v>1100</v>
      </c>
      <c r="G503" s="7" t="s">
        <v>14</v>
      </c>
      <c r="H503" s="7">
        <v>3800</v>
      </c>
      <c r="I503" s="7">
        <v>1900</v>
      </c>
    </row>
    <row r="504" spans="1:9">
      <c r="A504" s="4" t="s">
        <v>510</v>
      </c>
      <c r="B504" s="7">
        <v>51900</v>
      </c>
      <c r="C504" s="7">
        <v>8800</v>
      </c>
      <c r="D504" s="7">
        <v>41900</v>
      </c>
      <c r="E504" s="7">
        <v>7900</v>
      </c>
      <c r="F504" s="7" t="s">
        <v>56</v>
      </c>
      <c r="G504" s="7" t="s">
        <v>56</v>
      </c>
      <c r="H504" s="7">
        <v>2100</v>
      </c>
      <c r="I504" s="7" t="s">
        <v>14</v>
      </c>
    </row>
    <row r="505" spans="1:9">
      <c r="A505" s="4" t="s">
        <v>511</v>
      </c>
      <c r="B505" s="7">
        <v>73400</v>
      </c>
      <c r="C505" s="7">
        <v>11900</v>
      </c>
      <c r="D505" s="7">
        <v>61400</v>
      </c>
      <c r="E505" s="7">
        <v>10900</v>
      </c>
      <c r="F505" s="7">
        <v>4400</v>
      </c>
      <c r="G505" s="7" t="s">
        <v>14</v>
      </c>
      <c r="H505" s="7">
        <v>4500</v>
      </c>
      <c r="I505" s="7" t="s">
        <v>14</v>
      </c>
    </row>
    <row r="506" spans="1:9">
      <c r="A506" s="4" t="s">
        <v>512</v>
      </c>
      <c r="B506" s="7">
        <v>59700</v>
      </c>
      <c r="C506" s="7">
        <v>7700</v>
      </c>
      <c r="D506" s="7">
        <v>51900</v>
      </c>
      <c r="E506" s="7">
        <v>7200</v>
      </c>
      <c r="F506" s="7">
        <v>800</v>
      </c>
      <c r="G506" s="7" t="s">
        <v>14</v>
      </c>
      <c r="H506" s="7">
        <v>2600</v>
      </c>
      <c r="I506" s="7">
        <v>1600</v>
      </c>
    </row>
    <row r="507" spans="1:9">
      <c r="A507" s="4" t="s">
        <v>513</v>
      </c>
      <c r="B507" s="7">
        <v>46000</v>
      </c>
      <c r="C507" s="7">
        <v>6100</v>
      </c>
      <c r="D507" s="7">
        <v>39100</v>
      </c>
      <c r="E507" s="7">
        <v>5600</v>
      </c>
      <c r="F507" s="7">
        <v>600</v>
      </c>
      <c r="G507" s="7" t="s">
        <v>14</v>
      </c>
      <c r="H507" s="7">
        <v>900</v>
      </c>
      <c r="I507" s="7" t="s">
        <v>14</v>
      </c>
    </row>
    <row r="508" spans="1:9">
      <c r="A508" s="4" t="s">
        <v>514</v>
      </c>
      <c r="B508" s="7">
        <v>53900</v>
      </c>
      <c r="C508" s="7">
        <v>10000</v>
      </c>
      <c r="D508" s="7">
        <v>45300</v>
      </c>
      <c r="E508" s="7">
        <v>9200</v>
      </c>
      <c r="F508" s="7" t="s">
        <v>56</v>
      </c>
      <c r="G508" s="7" t="s">
        <v>56</v>
      </c>
      <c r="H508" s="7">
        <v>2200</v>
      </c>
      <c r="I508" s="7" t="s">
        <v>14</v>
      </c>
    </row>
    <row r="509" spans="1:9">
      <c r="A509" s="4" t="s">
        <v>515</v>
      </c>
      <c r="B509" s="7">
        <v>52500</v>
      </c>
      <c r="C509" s="7">
        <v>8700</v>
      </c>
      <c r="D509" s="7">
        <v>42100</v>
      </c>
      <c r="E509" s="7">
        <v>7700</v>
      </c>
      <c r="F509" s="7">
        <v>3200</v>
      </c>
      <c r="G509" s="7" t="s">
        <v>14</v>
      </c>
      <c r="H509" s="7">
        <v>2400</v>
      </c>
      <c r="I509" s="7" t="s">
        <v>14</v>
      </c>
    </row>
    <row r="510" spans="1:9">
      <c r="A510" s="4" t="s">
        <v>516</v>
      </c>
      <c r="B510" s="7">
        <v>53100</v>
      </c>
      <c r="C510" s="7">
        <v>10500</v>
      </c>
      <c r="D510" s="7">
        <v>44900</v>
      </c>
      <c r="E510" s="7">
        <v>9600</v>
      </c>
      <c r="F510" s="7" t="s">
        <v>56</v>
      </c>
      <c r="G510" s="7" t="s">
        <v>56</v>
      </c>
      <c r="H510" s="7">
        <v>2700</v>
      </c>
      <c r="I510" s="7" t="s">
        <v>14</v>
      </c>
    </row>
    <row r="511" spans="1:9">
      <c r="A511" s="4" t="s">
        <v>517</v>
      </c>
      <c r="B511" s="7">
        <v>52100</v>
      </c>
      <c r="C511" s="7">
        <v>8300</v>
      </c>
      <c r="D511" s="7">
        <v>40300</v>
      </c>
      <c r="E511" s="7">
        <v>7300</v>
      </c>
      <c r="F511" s="7" t="s">
        <v>56</v>
      </c>
      <c r="G511" s="7" t="s">
        <v>56</v>
      </c>
      <c r="H511" s="7">
        <v>3400</v>
      </c>
      <c r="I511" s="7" t="s">
        <v>14</v>
      </c>
    </row>
    <row r="512" spans="1:9">
      <c r="A512" s="4" t="s">
        <v>518</v>
      </c>
      <c r="B512" s="7">
        <v>55400</v>
      </c>
      <c r="C512" s="7">
        <v>5400</v>
      </c>
      <c r="D512" s="7">
        <v>46600</v>
      </c>
      <c r="E512" s="7">
        <v>5000</v>
      </c>
      <c r="F512" s="7">
        <v>1200</v>
      </c>
      <c r="G512" s="7" t="s">
        <v>14</v>
      </c>
      <c r="H512" s="7">
        <v>2700</v>
      </c>
      <c r="I512" s="7">
        <v>1200</v>
      </c>
    </row>
    <row r="513" spans="1:9">
      <c r="A513" s="4" t="s">
        <v>519</v>
      </c>
      <c r="B513" s="7">
        <v>64200</v>
      </c>
      <c r="C513" s="7">
        <v>6500</v>
      </c>
      <c r="D513" s="7">
        <v>53900</v>
      </c>
      <c r="E513" s="7">
        <v>5900</v>
      </c>
      <c r="F513" s="7">
        <v>1000</v>
      </c>
      <c r="G513" s="7" t="s">
        <v>14</v>
      </c>
      <c r="H513" s="7">
        <v>1500</v>
      </c>
      <c r="I513" s="7" t="s">
        <v>14</v>
      </c>
    </row>
    <row r="514" spans="1:9">
      <c r="A514" s="4" t="s">
        <v>520</v>
      </c>
      <c r="B514" s="7">
        <v>70600</v>
      </c>
      <c r="C514" s="7">
        <v>6900</v>
      </c>
      <c r="D514" s="7">
        <v>57000</v>
      </c>
      <c r="E514" s="7">
        <v>6200</v>
      </c>
      <c r="F514" s="7">
        <v>1300</v>
      </c>
      <c r="G514" s="7" t="s">
        <v>14</v>
      </c>
      <c r="H514" s="7">
        <v>3400</v>
      </c>
      <c r="I514" s="7">
        <v>1500</v>
      </c>
    </row>
    <row r="515" spans="1:9">
      <c r="A515" s="4" t="s">
        <v>521</v>
      </c>
      <c r="B515" s="7">
        <v>60500</v>
      </c>
      <c r="C515" s="7">
        <v>9300</v>
      </c>
      <c r="D515" s="7">
        <v>47200</v>
      </c>
      <c r="E515" s="7">
        <v>8200</v>
      </c>
      <c r="F515" s="7" t="s">
        <v>56</v>
      </c>
      <c r="G515" s="7" t="s">
        <v>56</v>
      </c>
      <c r="H515" s="7">
        <v>2500</v>
      </c>
      <c r="I515" s="7" t="s">
        <v>14</v>
      </c>
    </row>
    <row r="516" spans="1:9">
      <c r="A516" s="4" t="s">
        <v>522</v>
      </c>
      <c r="B516" s="7">
        <v>51800</v>
      </c>
      <c r="C516" s="7">
        <v>6600</v>
      </c>
      <c r="D516" s="7">
        <v>40100</v>
      </c>
      <c r="E516" s="7">
        <v>5800</v>
      </c>
      <c r="F516" s="7">
        <v>1900</v>
      </c>
      <c r="G516" s="7" t="s">
        <v>14</v>
      </c>
      <c r="H516" s="7">
        <v>4300</v>
      </c>
      <c r="I516" s="7">
        <v>1900</v>
      </c>
    </row>
    <row r="517" spans="1:9">
      <c r="A517" s="4" t="s">
        <v>523</v>
      </c>
      <c r="B517" s="7">
        <v>73900</v>
      </c>
      <c r="C517" s="7">
        <v>8400</v>
      </c>
      <c r="D517" s="7">
        <v>56300</v>
      </c>
      <c r="E517" s="7">
        <v>7300</v>
      </c>
      <c r="F517" s="7">
        <v>4000</v>
      </c>
      <c r="G517" s="7">
        <v>2000</v>
      </c>
      <c r="H517" s="7">
        <v>5200</v>
      </c>
      <c r="I517" s="7">
        <v>2200</v>
      </c>
    </row>
    <row r="518" spans="1:9">
      <c r="A518" s="4" t="s">
        <v>524</v>
      </c>
      <c r="B518" s="7">
        <v>58600</v>
      </c>
      <c r="C518" s="7">
        <v>5700</v>
      </c>
      <c r="D518" s="7">
        <v>49200</v>
      </c>
      <c r="E518" s="7">
        <v>5200</v>
      </c>
      <c r="F518" s="7">
        <v>2200</v>
      </c>
      <c r="G518" s="7">
        <v>1100</v>
      </c>
      <c r="H518" s="7">
        <v>1600</v>
      </c>
      <c r="I518" s="7">
        <v>900</v>
      </c>
    </row>
    <row r="519" spans="1:9">
      <c r="A519" s="4" t="s">
        <v>525</v>
      </c>
      <c r="B519" s="7">
        <v>56600</v>
      </c>
      <c r="C519" s="7">
        <v>8500</v>
      </c>
      <c r="D519" s="7">
        <v>43400</v>
      </c>
      <c r="E519" s="7">
        <v>7400</v>
      </c>
      <c r="F519" s="7">
        <v>2000</v>
      </c>
      <c r="G519" s="7" t="s">
        <v>14</v>
      </c>
      <c r="H519" s="7">
        <v>1300</v>
      </c>
      <c r="I519" s="7" t="s">
        <v>14</v>
      </c>
    </row>
    <row r="520" spans="1:9">
      <c r="A520" s="4" t="s">
        <v>526</v>
      </c>
      <c r="B520" s="7">
        <v>53900</v>
      </c>
      <c r="C520" s="7">
        <v>9900</v>
      </c>
      <c r="D520" s="7">
        <v>44600</v>
      </c>
      <c r="E520" s="7">
        <v>9000</v>
      </c>
      <c r="F520" s="7" t="s">
        <v>56</v>
      </c>
      <c r="G520" s="7" t="s">
        <v>56</v>
      </c>
      <c r="H520" s="7">
        <v>2300</v>
      </c>
      <c r="I520" s="7" t="s">
        <v>14</v>
      </c>
    </row>
    <row r="521" spans="1:9">
      <c r="A521" s="4" t="s">
        <v>527</v>
      </c>
      <c r="B521" s="7">
        <v>51500</v>
      </c>
      <c r="C521" s="7">
        <v>8400</v>
      </c>
      <c r="D521" s="7">
        <v>37700</v>
      </c>
      <c r="E521" s="7">
        <v>7100</v>
      </c>
      <c r="F521" s="7">
        <v>1300</v>
      </c>
      <c r="G521" s="7" t="s">
        <v>14</v>
      </c>
      <c r="H521" s="7">
        <v>1800</v>
      </c>
      <c r="I521" s="7" t="s">
        <v>14</v>
      </c>
    </row>
    <row r="522" spans="1:9">
      <c r="A522" s="4" t="s">
        <v>528</v>
      </c>
      <c r="B522" s="7">
        <v>57700</v>
      </c>
      <c r="C522" s="7">
        <v>10500</v>
      </c>
      <c r="D522" s="7">
        <v>42100</v>
      </c>
      <c r="E522" s="7">
        <v>9000</v>
      </c>
      <c r="F522" s="7" t="s">
        <v>56</v>
      </c>
      <c r="G522" s="7" t="s">
        <v>56</v>
      </c>
      <c r="H522" s="7">
        <v>4600</v>
      </c>
      <c r="I522" s="7">
        <v>3000</v>
      </c>
    </row>
    <row r="523" spans="1:9">
      <c r="A523" s="4" t="s">
        <v>529</v>
      </c>
      <c r="B523" s="7">
        <v>69100</v>
      </c>
      <c r="C523" s="7">
        <v>6800</v>
      </c>
      <c r="D523" s="7">
        <v>58500</v>
      </c>
      <c r="E523" s="7">
        <v>6300</v>
      </c>
      <c r="F523" s="7">
        <v>1700</v>
      </c>
      <c r="G523" s="7">
        <v>1100</v>
      </c>
      <c r="H523" s="7">
        <v>1500</v>
      </c>
      <c r="I523" s="7" t="s">
        <v>14</v>
      </c>
    </row>
    <row r="524" spans="1:9">
      <c r="A524" s="4" t="s">
        <v>530</v>
      </c>
      <c r="B524" s="7">
        <v>65900</v>
      </c>
      <c r="C524" s="7">
        <v>8300</v>
      </c>
      <c r="D524" s="7">
        <v>54800</v>
      </c>
      <c r="E524" s="7">
        <v>7600</v>
      </c>
      <c r="F524" s="7">
        <v>800</v>
      </c>
      <c r="G524" s="7" t="s">
        <v>14</v>
      </c>
      <c r="H524" s="7">
        <v>3300</v>
      </c>
      <c r="I524" s="7">
        <v>1900</v>
      </c>
    </row>
    <row r="525" spans="1:9">
      <c r="A525" s="4" t="s">
        <v>531</v>
      </c>
      <c r="B525" s="7">
        <v>69200</v>
      </c>
      <c r="C525" s="7">
        <v>10000</v>
      </c>
      <c r="D525" s="7">
        <v>54900</v>
      </c>
      <c r="E525" s="7">
        <v>8900</v>
      </c>
      <c r="F525" s="7">
        <v>1800</v>
      </c>
      <c r="G525" s="7" t="s">
        <v>14</v>
      </c>
      <c r="H525" s="7">
        <v>4600</v>
      </c>
      <c r="I525" s="7">
        <v>2600</v>
      </c>
    </row>
    <row r="526" spans="1:9">
      <c r="A526" s="4" t="s">
        <v>532</v>
      </c>
      <c r="B526" s="7">
        <v>60800</v>
      </c>
      <c r="C526" s="7">
        <v>10100</v>
      </c>
      <c r="D526" s="7">
        <v>50100</v>
      </c>
      <c r="E526" s="7">
        <v>9200</v>
      </c>
      <c r="F526" s="7">
        <v>1800</v>
      </c>
      <c r="G526" s="7" t="s">
        <v>14</v>
      </c>
      <c r="H526" s="7">
        <v>1700</v>
      </c>
      <c r="I526" s="7" t="s">
        <v>14</v>
      </c>
    </row>
    <row r="527" spans="1:9">
      <c r="A527" s="4" t="s">
        <v>533</v>
      </c>
      <c r="B527" s="7">
        <v>57700</v>
      </c>
      <c r="C527" s="7">
        <v>10200</v>
      </c>
      <c r="D527" s="7">
        <v>47700</v>
      </c>
      <c r="E527" s="7">
        <v>9200</v>
      </c>
      <c r="F527" s="7">
        <v>1900</v>
      </c>
      <c r="G527" s="7" t="s">
        <v>14</v>
      </c>
      <c r="H527" s="7" t="s">
        <v>56</v>
      </c>
      <c r="I527" s="7" t="s">
        <v>56</v>
      </c>
    </row>
    <row r="528" spans="1:9">
      <c r="A528" s="4" t="s">
        <v>534</v>
      </c>
      <c r="B528" s="7">
        <v>65800</v>
      </c>
      <c r="C528" s="7">
        <v>10100</v>
      </c>
      <c r="D528" s="7">
        <v>55000</v>
      </c>
      <c r="E528" s="7">
        <v>9200</v>
      </c>
      <c r="F528" s="7">
        <v>1400</v>
      </c>
      <c r="G528" s="7" t="s">
        <v>14</v>
      </c>
      <c r="H528" s="7">
        <v>3200</v>
      </c>
      <c r="I528" s="7" t="s">
        <v>14</v>
      </c>
    </row>
    <row r="529" spans="1:9">
      <c r="A529" s="4" t="s">
        <v>535</v>
      </c>
      <c r="B529" s="7">
        <v>67200</v>
      </c>
      <c r="C529" s="7">
        <v>10100</v>
      </c>
      <c r="D529" s="7">
        <v>56100</v>
      </c>
      <c r="E529" s="7">
        <v>9200</v>
      </c>
      <c r="F529" s="7">
        <v>3500</v>
      </c>
      <c r="G529" s="7" t="s">
        <v>14</v>
      </c>
      <c r="H529" s="7">
        <v>2800</v>
      </c>
      <c r="I529" s="7" t="s">
        <v>14</v>
      </c>
    </row>
    <row r="530" spans="1:9">
      <c r="A530" s="4" t="s">
        <v>536</v>
      </c>
      <c r="B530" s="7">
        <v>69300</v>
      </c>
      <c r="C530" s="7">
        <v>10400</v>
      </c>
      <c r="D530" s="7">
        <v>58600</v>
      </c>
      <c r="E530" s="7">
        <v>9600</v>
      </c>
      <c r="F530" s="7">
        <v>2200</v>
      </c>
      <c r="G530" s="7" t="s">
        <v>14</v>
      </c>
      <c r="H530" s="7">
        <v>2600</v>
      </c>
      <c r="I530" s="7" t="s">
        <v>14</v>
      </c>
    </row>
    <row r="531" spans="1:9">
      <c r="A531" s="4" t="s">
        <v>537</v>
      </c>
      <c r="B531" s="7">
        <v>53900</v>
      </c>
      <c r="C531" s="7">
        <v>9300</v>
      </c>
      <c r="D531" s="7">
        <v>44800</v>
      </c>
      <c r="E531" s="7">
        <v>8400</v>
      </c>
      <c r="F531" s="7">
        <v>1500</v>
      </c>
      <c r="G531" s="7" t="s">
        <v>14</v>
      </c>
      <c r="H531" s="7">
        <v>2800</v>
      </c>
      <c r="I531" s="7" t="s">
        <v>14</v>
      </c>
    </row>
    <row r="532" spans="1:9">
      <c r="A532" s="4" t="s">
        <v>538</v>
      </c>
      <c r="B532" s="7">
        <v>55100</v>
      </c>
      <c r="C532" s="7">
        <v>7000</v>
      </c>
      <c r="D532" s="7">
        <v>45700</v>
      </c>
      <c r="E532" s="7">
        <v>6400</v>
      </c>
      <c r="F532" s="7">
        <v>1700</v>
      </c>
      <c r="G532" s="7" t="s">
        <v>14</v>
      </c>
      <c r="H532" s="7">
        <v>1700</v>
      </c>
      <c r="I532" s="7" t="s">
        <v>14</v>
      </c>
    </row>
    <row r="533" spans="1:9">
      <c r="A533" s="4" t="s">
        <v>539</v>
      </c>
      <c r="B533" s="7">
        <v>58000</v>
      </c>
      <c r="C533" s="7">
        <v>9500</v>
      </c>
      <c r="D533" s="7">
        <v>48800</v>
      </c>
      <c r="E533" s="7">
        <v>8700</v>
      </c>
      <c r="F533" s="7" t="s">
        <v>56</v>
      </c>
      <c r="G533" s="7" t="s">
        <v>56</v>
      </c>
      <c r="H533" s="7">
        <v>3400</v>
      </c>
      <c r="I533" s="7" t="s">
        <v>14</v>
      </c>
    </row>
    <row r="534" spans="1:9">
      <c r="A534" s="4" t="s">
        <v>540</v>
      </c>
      <c r="B534" s="7">
        <v>57000</v>
      </c>
      <c r="C534" s="7">
        <v>4800</v>
      </c>
      <c r="D534" s="7">
        <v>43500</v>
      </c>
      <c r="E534" s="7">
        <v>4200</v>
      </c>
      <c r="F534" s="7">
        <v>2200</v>
      </c>
      <c r="G534" s="7">
        <v>900</v>
      </c>
      <c r="H534" s="7">
        <v>4300</v>
      </c>
      <c r="I534" s="7">
        <v>1300</v>
      </c>
    </row>
    <row r="535" spans="1:9">
      <c r="A535" s="4" t="s">
        <v>541</v>
      </c>
      <c r="B535" s="7">
        <v>56400</v>
      </c>
      <c r="C535" s="7">
        <v>10600</v>
      </c>
      <c r="D535" s="7">
        <v>46300</v>
      </c>
      <c r="E535" s="7">
        <v>9600</v>
      </c>
      <c r="F535" s="7">
        <v>3000</v>
      </c>
      <c r="G535" s="7" t="s">
        <v>14</v>
      </c>
      <c r="H535" s="7">
        <v>3700</v>
      </c>
      <c r="I535" s="7" t="s">
        <v>14</v>
      </c>
    </row>
    <row r="536" spans="1:9">
      <c r="A536" s="4" t="s">
        <v>542</v>
      </c>
      <c r="B536" s="7">
        <v>39300</v>
      </c>
      <c r="C536" s="7">
        <v>4900</v>
      </c>
      <c r="D536" s="7">
        <v>31200</v>
      </c>
      <c r="E536" s="7">
        <v>4400</v>
      </c>
      <c r="F536" s="7">
        <v>1600</v>
      </c>
      <c r="G536" s="7" t="s">
        <v>14</v>
      </c>
      <c r="H536" s="7">
        <v>1300</v>
      </c>
      <c r="I536" s="7" t="s">
        <v>14</v>
      </c>
    </row>
    <row r="537" spans="1:9">
      <c r="A537" s="4" t="s">
        <v>543</v>
      </c>
      <c r="B537" s="7">
        <v>53300</v>
      </c>
      <c r="C537" s="7">
        <v>9700</v>
      </c>
      <c r="D537" s="7">
        <v>41000</v>
      </c>
      <c r="E537" s="7">
        <v>8500</v>
      </c>
      <c r="F537" s="7">
        <v>1500</v>
      </c>
      <c r="G537" s="7" t="s">
        <v>14</v>
      </c>
      <c r="H537" s="7">
        <v>3100</v>
      </c>
      <c r="I537" s="7" t="s">
        <v>14</v>
      </c>
    </row>
    <row r="538" spans="1:9">
      <c r="A538" s="4" t="s">
        <v>544</v>
      </c>
      <c r="B538" s="7">
        <v>52400</v>
      </c>
      <c r="C538" s="7">
        <v>9200</v>
      </c>
      <c r="D538" s="7">
        <v>42600</v>
      </c>
      <c r="E538" s="7">
        <v>8300</v>
      </c>
      <c r="F538" s="7">
        <v>2300</v>
      </c>
      <c r="G538" s="7" t="s">
        <v>14</v>
      </c>
      <c r="H538" s="7">
        <v>1500</v>
      </c>
      <c r="I538" s="7" t="s">
        <v>14</v>
      </c>
    </row>
    <row r="539" spans="1:9">
      <c r="A539" s="4" t="s">
        <v>545</v>
      </c>
      <c r="B539" s="7">
        <v>52100</v>
      </c>
      <c r="C539" s="7">
        <v>8200</v>
      </c>
      <c r="D539" s="7">
        <v>42600</v>
      </c>
      <c r="E539" s="7">
        <v>7400</v>
      </c>
      <c r="F539" s="7">
        <v>2000</v>
      </c>
      <c r="G539" s="7" t="s">
        <v>14</v>
      </c>
      <c r="H539" s="7">
        <v>2200</v>
      </c>
      <c r="I539" s="7" t="s">
        <v>14</v>
      </c>
    </row>
    <row r="540" spans="1:9">
      <c r="A540" s="4" t="s">
        <v>546</v>
      </c>
      <c r="B540" s="7">
        <v>60800</v>
      </c>
      <c r="C540" s="7">
        <v>6000</v>
      </c>
      <c r="D540" s="7">
        <v>51600</v>
      </c>
      <c r="E540" s="7">
        <v>5600</v>
      </c>
      <c r="F540" s="7">
        <v>3200</v>
      </c>
      <c r="G540" s="7">
        <v>1400</v>
      </c>
      <c r="H540" s="7">
        <v>2200</v>
      </c>
      <c r="I540" s="7">
        <v>1200</v>
      </c>
    </row>
    <row r="541" spans="1:9">
      <c r="A541" s="4" t="s">
        <v>547</v>
      </c>
      <c r="B541" s="7">
        <v>71400</v>
      </c>
      <c r="C541" s="7">
        <v>10900</v>
      </c>
      <c r="D541" s="7">
        <v>56000</v>
      </c>
      <c r="E541" s="7">
        <v>9700</v>
      </c>
      <c r="F541" s="7">
        <v>1200</v>
      </c>
      <c r="G541" s="7" t="s">
        <v>14</v>
      </c>
      <c r="H541" s="7">
        <v>1900</v>
      </c>
      <c r="I541" s="7" t="s">
        <v>14</v>
      </c>
    </row>
    <row r="542" spans="1:9">
      <c r="A542" s="4" t="s">
        <v>548</v>
      </c>
      <c r="B542" s="7">
        <v>39000</v>
      </c>
      <c r="C542" s="7">
        <v>2800</v>
      </c>
      <c r="D542" s="7">
        <v>30800</v>
      </c>
      <c r="E542" s="7">
        <v>2500</v>
      </c>
      <c r="F542" s="7">
        <v>1600</v>
      </c>
      <c r="G542" s="7">
        <v>600</v>
      </c>
      <c r="H542" s="7">
        <v>2100</v>
      </c>
      <c r="I542" s="7">
        <v>700</v>
      </c>
    </row>
    <row r="543" spans="1:9">
      <c r="A543" s="4" t="s">
        <v>549</v>
      </c>
      <c r="B543" s="7">
        <v>43300</v>
      </c>
      <c r="C543" s="7">
        <v>4700</v>
      </c>
      <c r="D543" s="7">
        <v>33700</v>
      </c>
      <c r="E543" s="7">
        <v>4100</v>
      </c>
      <c r="F543" s="7">
        <v>1000</v>
      </c>
      <c r="G543" s="7" t="s">
        <v>14</v>
      </c>
      <c r="H543" s="7">
        <v>2400</v>
      </c>
      <c r="I543" s="7">
        <v>1100</v>
      </c>
    </row>
    <row r="544" spans="1:9">
      <c r="A544" s="4" t="s">
        <v>550</v>
      </c>
      <c r="B544" s="7">
        <v>51900</v>
      </c>
      <c r="C544" s="7">
        <v>5100</v>
      </c>
      <c r="D544" s="7">
        <v>43600</v>
      </c>
      <c r="E544" s="7">
        <v>4700</v>
      </c>
      <c r="F544" s="7">
        <v>1200</v>
      </c>
      <c r="G544" s="7" t="s">
        <v>14</v>
      </c>
      <c r="H544" s="7">
        <v>2100</v>
      </c>
      <c r="I544" s="7">
        <v>1000</v>
      </c>
    </row>
    <row r="545" spans="1:9">
      <c r="A545" s="4" t="s">
        <v>551</v>
      </c>
      <c r="B545" s="7">
        <v>46500</v>
      </c>
      <c r="C545" s="7">
        <v>4500</v>
      </c>
      <c r="D545" s="7">
        <v>33700</v>
      </c>
      <c r="E545" s="7">
        <v>3900</v>
      </c>
      <c r="F545" s="7">
        <v>1300</v>
      </c>
      <c r="G545" s="7" t="s">
        <v>14</v>
      </c>
      <c r="H545" s="7">
        <v>1900</v>
      </c>
      <c r="I545" s="7">
        <v>900</v>
      </c>
    </row>
    <row r="546" spans="1:9">
      <c r="A546" s="4" t="s">
        <v>552</v>
      </c>
      <c r="B546" s="7">
        <v>47700</v>
      </c>
      <c r="C546" s="7">
        <v>4800</v>
      </c>
      <c r="D546" s="7">
        <v>34200</v>
      </c>
      <c r="E546" s="7">
        <v>4100</v>
      </c>
      <c r="F546" s="7">
        <v>1000</v>
      </c>
      <c r="G546" s="7" t="s">
        <v>14</v>
      </c>
      <c r="H546" s="7">
        <v>2500</v>
      </c>
      <c r="I546" s="7">
        <v>1100</v>
      </c>
    </row>
    <row r="547" spans="1:9">
      <c r="A547" s="4" t="s">
        <v>553</v>
      </c>
      <c r="B547" s="7">
        <v>54000</v>
      </c>
      <c r="C547" s="7">
        <v>5900</v>
      </c>
      <c r="D547" s="7">
        <v>41800</v>
      </c>
      <c r="E547" s="7">
        <v>5200</v>
      </c>
      <c r="F547" s="7">
        <v>2100</v>
      </c>
      <c r="G547" s="7" t="s">
        <v>14</v>
      </c>
      <c r="H547" s="7">
        <v>2000</v>
      </c>
      <c r="I547" s="7" t="s">
        <v>14</v>
      </c>
    </row>
    <row r="548" spans="1:9">
      <c r="A548" s="4" t="s">
        <v>554</v>
      </c>
      <c r="B548" s="7">
        <v>58200</v>
      </c>
      <c r="C548" s="7">
        <v>6300</v>
      </c>
      <c r="D548" s="7">
        <v>39600</v>
      </c>
      <c r="E548" s="7">
        <v>5200</v>
      </c>
      <c r="F548" s="7">
        <v>3100</v>
      </c>
      <c r="G548" s="7">
        <v>1500</v>
      </c>
      <c r="H548" s="7">
        <v>2500</v>
      </c>
      <c r="I548" s="7">
        <v>1300</v>
      </c>
    </row>
    <row r="549" spans="1:9">
      <c r="A549" s="4" t="s">
        <v>555</v>
      </c>
      <c r="B549" s="7">
        <v>42300</v>
      </c>
      <c r="C549" s="7">
        <v>5400</v>
      </c>
      <c r="D549" s="7">
        <v>32900</v>
      </c>
      <c r="E549" s="7">
        <v>4700</v>
      </c>
      <c r="F549" s="7">
        <v>1300</v>
      </c>
      <c r="G549" s="7" t="s">
        <v>14</v>
      </c>
      <c r="H549" s="7">
        <v>3200</v>
      </c>
      <c r="I549" s="7">
        <v>1500</v>
      </c>
    </row>
    <row r="550" spans="1:9">
      <c r="A550" s="4" t="s">
        <v>556</v>
      </c>
      <c r="B550" s="7">
        <v>39100</v>
      </c>
      <c r="C550" s="7">
        <v>4800</v>
      </c>
      <c r="D550" s="7">
        <v>27700</v>
      </c>
      <c r="E550" s="7">
        <v>4000</v>
      </c>
      <c r="F550" s="7">
        <v>700</v>
      </c>
      <c r="G550" s="7" t="s">
        <v>14</v>
      </c>
      <c r="H550" s="7">
        <v>2200</v>
      </c>
      <c r="I550" s="7">
        <v>1100</v>
      </c>
    </row>
    <row r="551" spans="1:9">
      <c r="A551" s="4" t="s">
        <v>557</v>
      </c>
      <c r="B551" s="7">
        <v>56500</v>
      </c>
      <c r="C551" s="7">
        <v>8600</v>
      </c>
      <c r="D551" s="7">
        <v>39000</v>
      </c>
      <c r="E551" s="7">
        <v>7200</v>
      </c>
      <c r="F551" s="7" t="s">
        <v>56</v>
      </c>
      <c r="G551" s="7" t="s">
        <v>56</v>
      </c>
      <c r="H551" s="7">
        <v>1600</v>
      </c>
      <c r="I551" s="7" t="s">
        <v>14</v>
      </c>
    </row>
    <row r="552" spans="1:9">
      <c r="A552" s="4" t="s">
        <v>558</v>
      </c>
      <c r="B552" s="7">
        <v>67600</v>
      </c>
      <c r="C552" s="7">
        <v>8800</v>
      </c>
      <c r="D552" s="7">
        <v>58900</v>
      </c>
      <c r="E552" s="7">
        <v>8200</v>
      </c>
      <c r="F552" s="7">
        <v>2700</v>
      </c>
      <c r="G552" s="7" t="s">
        <v>14</v>
      </c>
      <c r="H552" s="7">
        <v>800</v>
      </c>
      <c r="I552" s="7" t="s">
        <v>14</v>
      </c>
    </row>
    <row r="553" spans="1:9">
      <c r="A553" s="4" t="s">
        <v>559</v>
      </c>
      <c r="B553" s="7">
        <v>40000</v>
      </c>
      <c r="C553" s="7">
        <v>5700</v>
      </c>
      <c r="D553" s="7">
        <v>27200</v>
      </c>
      <c r="E553" s="7">
        <v>4700</v>
      </c>
      <c r="F553" s="7">
        <v>1500</v>
      </c>
      <c r="G553" s="7" t="s">
        <v>14</v>
      </c>
      <c r="H553" s="7">
        <v>3300</v>
      </c>
      <c r="I553" s="7">
        <v>1600</v>
      </c>
    </row>
    <row r="554" spans="1:9">
      <c r="A554" s="4" t="s">
        <v>560</v>
      </c>
      <c r="B554" s="7">
        <v>46300</v>
      </c>
      <c r="C554" s="7">
        <v>3800</v>
      </c>
      <c r="D554" s="7">
        <v>35000</v>
      </c>
      <c r="E554" s="7">
        <v>3300</v>
      </c>
      <c r="F554" s="7">
        <v>1300</v>
      </c>
      <c r="G554" s="7">
        <v>600</v>
      </c>
      <c r="H554" s="7">
        <v>1400</v>
      </c>
      <c r="I554" s="7">
        <v>700</v>
      </c>
    </row>
    <row r="555" spans="1:9">
      <c r="A555" s="4" t="s">
        <v>561</v>
      </c>
      <c r="B555" s="7">
        <v>51300</v>
      </c>
      <c r="C555" s="7">
        <v>3800</v>
      </c>
      <c r="D555" s="7">
        <v>41800</v>
      </c>
      <c r="E555" s="7">
        <v>3400</v>
      </c>
      <c r="F555" s="7">
        <v>1400</v>
      </c>
      <c r="G555" s="7">
        <v>600</v>
      </c>
      <c r="H555" s="7">
        <v>1800</v>
      </c>
      <c r="I555" s="7">
        <v>700</v>
      </c>
    </row>
    <row r="556" spans="1:9">
      <c r="A556" s="4" t="s">
        <v>562</v>
      </c>
      <c r="B556" s="7">
        <v>47000</v>
      </c>
      <c r="C556" s="7">
        <v>4500</v>
      </c>
      <c r="D556" s="7">
        <v>38100</v>
      </c>
      <c r="E556" s="7">
        <v>4000</v>
      </c>
      <c r="F556" s="7">
        <v>1100</v>
      </c>
      <c r="G556" s="7" t="s">
        <v>14</v>
      </c>
      <c r="H556" s="7">
        <v>2500</v>
      </c>
      <c r="I556" s="7">
        <v>1000</v>
      </c>
    </row>
    <row r="557" spans="1:9">
      <c r="A557" s="4" t="s">
        <v>563</v>
      </c>
      <c r="B557" s="7">
        <v>56300</v>
      </c>
      <c r="C557" s="7">
        <v>5100</v>
      </c>
      <c r="D557" s="7">
        <v>43900</v>
      </c>
      <c r="E557" s="7">
        <v>4500</v>
      </c>
      <c r="F557" s="7">
        <v>600</v>
      </c>
      <c r="G557" s="7" t="s">
        <v>14</v>
      </c>
      <c r="H557" s="7">
        <v>3300</v>
      </c>
      <c r="I557" s="7">
        <v>1200</v>
      </c>
    </row>
    <row r="558" spans="1:9">
      <c r="A558" s="4" t="s">
        <v>564</v>
      </c>
      <c r="B558" s="7">
        <v>32000</v>
      </c>
      <c r="C558" s="7">
        <v>3500</v>
      </c>
      <c r="D558" s="7">
        <v>21600</v>
      </c>
      <c r="E558" s="7">
        <v>2900</v>
      </c>
      <c r="F558" s="7">
        <v>600</v>
      </c>
      <c r="G558" s="7" t="s">
        <v>14</v>
      </c>
      <c r="H558" s="7">
        <v>1900</v>
      </c>
      <c r="I558" s="7">
        <v>900</v>
      </c>
    </row>
    <row r="559" spans="1:9">
      <c r="A559" s="4" t="s">
        <v>565</v>
      </c>
      <c r="B559" s="7">
        <v>33300</v>
      </c>
      <c r="C559" s="7">
        <v>3400</v>
      </c>
      <c r="D559" s="7">
        <v>26700</v>
      </c>
      <c r="E559" s="7">
        <v>3000</v>
      </c>
      <c r="F559" s="7">
        <v>1300</v>
      </c>
      <c r="G559" s="7" t="s">
        <v>14</v>
      </c>
      <c r="H559" s="7">
        <v>1000</v>
      </c>
      <c r="I559" s="7" t="s">
        <v>14</v>
      </c>
    </row>
    <row r="560" spans="1:9">
      <c r="A560" s="4" t="s">
        <v>566</v>
      </c>
      <c r="B560" s="7">
        <v>39700</v>
      </c>
      <c r="C560" s="7">
        <v>3700</v>
      </c>
      <c r="D560" s="7">
        <v>30200</v>
      </c>
      <c r="E560" s="7">
        <v>3200</v>
      </c>
      <c r="F560" s="7">
        <v>1400</v>
      </c>
      <c r="G560" s="7">
        <v>700</v>
      </c>
      <c r="H560" s="7">
        <v>1700</v>
      </c>
      <c r="I560" s="7">
        <v>800</v>
      </c>
    </row>
    <row r="561" spans="1:9">
      <c r="A561" s="4" t="s">
        <v>567</v>
      </c>
      <c r="B561" s="7">
        <v>41100</v>
      </c>
      <c r="C561" s="7">
        <v>3500</v>
      </c>
      <c r="D561" s="7">
        <v>31100</v>
      </c>
      <c r="E561" s="7">
        <v>3000</v>
      </c>
      <c r="F561" s="7">
        <v>1600</v>
      </c>
      <c r="G561" s="7">
        <v>700</v>
      </c>
      <c r="H561" s="7">
        <v>2400</v>
      </c>
      <c r="I561" s="7">
        <v>800</v>
      </c>
    </row>
    <row r="562" spans="1:9">
      <c r="A562" s="4" t="s">
        <v>568</v>
      </c>
      <c r="B562" s="7">
        <v>41400</v>
      </c>
      <c r="C562" s="7">
        <v>4100</v>
      </c>
      <c r="D562" s="7">
        <v>33200</v>
      </c>
      <c r="E562" s="7">
        <v>3700</v>
      </c>
      <c r="F562" s="7">
        <v>1100</v>
      </c>
      <c r="G562" s="7" t="s">
        <v>14</v>
      </c>
      <c r="H562" s="7">
        <v>1500</v>
      </c>
      <c r="I562" s="7">
        <v>800</v>
      </c>
    </row>
    <row r="563" spans="1:9">
      <c r="A563" s="4" t="s">
        <v>569</v>
      </c>
      <c r="B563" s="7">
        <v>44300</v>
      </c>
      <c r="C563" s="7">
        <v>4300</v>
      </c>
      <c r="D563" s="7">
        <v>34200</v>
      </c>
      <c r="E563" s="7">
        <v>3800</v>
      </c>
      <c r="F563" s="7">
        <v>1000</v>
      </c>
      <c r="G563" s="7" t="s">
        <v>14</v>
      </c>
      <c r="H563" s="7">
        <v>2400</v>
      </c>
      <c r="I563" s="7">
        <v>1000</v>
      </c>
    </row>
    <row r="564" spans="1:9">
      <c r="A564" s="4" t="s">
        <v>570</v>
      </c>
      <c r="B564" s="7">
        <v>37100</v>
      </c>
      <c r="C564" s="7">
        <v>4200</v>
      </c>
      <c r="D564" s="7">
        <v>30700</v>
      </c>
      <c r="E564" s="7">
        <v>3900</v>
      </c>
      <c r="F564" s="7">
        <v>1000</v>
      </c>
      <c r="G564" s="7" t="s">
        <v>14</v>
      </c>
      <c r="H564" s="7">
        <v>1900</v>
      </c>
      <c r="I564" s="7">
        <v>1000</v>
      </c>
    </row>
    <row r="565" spans="1:9">
      <c r="A565" s="4" t="s">
        <v>571</v>
      </c>
      <c r="B565" s="7">
        <v>46900</v>
      </c>
      <c r="C565" s="7">
        <v>3400</v>
      </c>
      <c r="D565" s="7">
        <v>34100</v>
      </c>
      <c r="E565" s="7">
        <v>2900</v>
      </c>
      <c r="F565" s="7">
        <v>1200</v>
      </c>
      <c r="G565" s="7">
        <v>500</v>
      </c>
      <c r="H565" s="7">
        <v>2800</v>
      </c>
      <c r="I565" s="7">
        <v>800</v>
      </c>
    </row>
    <row r="566" spans="1:9">
      <c r="A566" s="4" t="s">
        <v>572</v>
      </c>
      <c r="B566" s="7">
        <v>45400</v>
      </c>
      <c r="C566" s="7">
        <v>3900</v>
      </c>
      <c r="D566" s="7">
        <v>36000</v>
      </c>
      <c r="E566" s="7">
        <v>3500</v>
      </c>
      <c r="F566" s="7">
        <v>800</v>
      </c>
      <c r="G566" s="7" t="s">
        <v>14</v>
      </c>
      <c r="H566" s="7">
        <v>1600</v>
      </c>
      <c r="I566" s="7">
        <v>700</v>
      </c>
    </row>
    <row r="567" spans="1:9">
      <c r="A567" s="4" t="s">
        <v>573</v>
      </c>
      <c r="B567" s="7">
        <v>44100</v>
      </c>
      <c r="C567" s="7">
        <v>4100</v>
      </c>
      <c r="D567" s="7">
        <v>32600</v>
      </c>
      <c r="E567" s="7">
        <v>3500</v>
      </c>
      <c r="F567" s="7" t="s">
        <v>635</v>
      </c>
      <c r="G567" s="7" t="s">
        <v>14</v>
      </c>
      <c r="H567" s="7">
        <v>2200</v>
      </c>
      <c r="I567" s="7">
        <v>900</v>
      </c>
    </row>
    <row r="568" spans="1:9">
      <c r="A568" s="4" t="s">
        <v>574</v>
      </c>
      <c r="B568" s="7">
        <v>39800</v>
      </c>
      <c r="C568" s="7">
        <v>4400</v>
      </c>
      <c r="D568" s="7">
        <v>28800</v>
      </c>
      <c r="E568" s="7">
        <v>3700</v>
      </c>
      <c r="F568" s="7">
        <v>1000</v>
      </c>
      <c r="G568" s="7" t="s">
        <v>14</v>
      </c>
      <c r="H568" s="7">
        <v>3100</v>
      </c>
      <c r="I568" s="7">
        <v>1200</v>
      </c>
    </row>
    <row r="569" spans="1:9">
      <c r="A569" s="4" t="s">
        <v>575</v>
      </c>
      <c r="B569" s="7">
        <v>36600</v>
      </c>
      <c r="C569" s="7">
        <v>4000</v>
      </c>
      <c r="D569" s="7">
        <v>28100</v>
      </c>
      <c r="E569" s="7">
        <v>3500</v>
      </c>
      <c r="F569" s="7">
        <v>2100</v>
      </c>
      <c r="G569" s="7">
        <v>900</v>
      </c>
      <c r="H569" s="7">
        <v>2000</v>
      </c>
      <c r="I569" s="7">
        <v>900</v>
      </c>
    </row>
    <row r="570" spans="1:9">
      <c r="A570" s="4" t="s">
        <v>576</v>
      </c>
      <c r="B570" s="7">
        <v>47200</v>
      </c>
      <c r="C570" s="7">
        <v>5200</v>
      </c>
      <c r="D570" s="7">
        <v>34900</v>
      </c>
      <c r="E570" s="7">
        <v>4400</v>
      </c>
      <c r="F570" s="7">
        <v>600</v>
      </c>
      <c r="G570" s="7" t="s">
        <v>14</v>
      </c>
      <c r="H570" s="7">
        <v>2700</v>
      </c>
      <c r="I570" s="7">
        <v>1200</v>
      </c>
    </row>
    <row r="571" spans="1:9">
      <c r="A571" s="4" t="s">
        <v>577</v>
      </c>
      <c r="B571" s="7">
        <v>42100</v>
      </c>
      <c r="C571" s="7">
        <v>5800</v>
      </c>
      <c r="D571" s="7">
        <v>28800</v>
      </c>
      <c r="E571" s="7">
        <v>4800</v>
      </c>
      <c r="F571" s="7">
        <v>1800</v>
      </c>
      <c r="G571" s="7" t="s">
        <v>14</v>
      </c>
      <c r="H571" s="7">
        <v>2600</v>
      </c>
      <c r="I571" s="7">
        <v>1500</v>
      </c>
    </row>
    <row r="572" spans="1:9">
      <c r="A572" s="4" t="s">
        <v>578</v>
      </c>
      <c r="B572" s="7">
        <v>45500</v>
      </c>
      <c r="C572" s="7">
        <v>3800</v>
      </c>
      <c r="D572" s="7">
        <v>32700</v>
      </c>
      <c r="E572" s="7">
        <v>3200</v>
      </c>
      <c r="F572" s="7">
        <v>2100</v>
      </c>
      <c r="G572" s="7">
        <v>800</v>
      </c>
      <c r="H572" s="7">
        <v>2800</v>
      </c>
      <c r="I572" s="7">
        <v>1000</v>
      </c>
    </row>
    <row r="573" spans="1:9">
      <c r="A573" s="4" t="s">
        <v>579</v>
      </c>
      <c r="B573" s="7">
        <v>42600</v>
      </c>
      <c r="C573" s="7">
        <v>3700</v>
      </c>
      <c r="D573" s="7">
        <v>32100</v>
      </c>
      <c r="E573" s="7">
        <v>3200</v>
      </c>
      <c r="F573" s="7">
        <v>1300</v>
      </c>
      <c r="G573" s="7">
        <v>600</v>
      </c>
      <c r="H573" s="7">
        <v>2000</v>
      </c>
      <c r="I573" s="7">
        <v>800</v>
      </c>
    </row>
    <row r="574" spans="1:9">
      <c r="A574" s="4" t="s">
        <v>580</v>
      </c>
      <c r="B574" s="7">
        <v>56200</v>
      </c>
      <c r="C574" s="7">
        <v>5200</v>
      </c>
      <c r="D574" s="7">
        <v>41100</v>
      </c>
      <c r="E574" s="7">
        <v>4500</v>
      </c>
      <c r="F574" s="7">
        <v>900</v>
      </c>
      <c r="G574" s="7" t="s">
        <v>14</v>
      </c>
      <c r="H574" s="7">
        <v>2800</v>
      </c>
      <c r="I574" s="7">
        <v>1200</v>
      </c>
    </row>
    <row r="575" spans="1:9">
      <c r="A575" s="4" t="s">
        <v>581</v>
      </c>
      <c r="B575" s="7">
        <v>41300</v>
      </c>
      <c r="C575" s="7">
        <v>4600</v>
      </c>
      <c r="D575" s="7">
        <v>33000</v>
      </c>
      <c r="E575" s="7">
        <v>4100</v>
      </c>
      <c r="F575" s="7">
        <v>500</v>
      </c>
      <c r="G575" s="7" t="s">
        <v>14</v>
      </c>
      <c r="H575" s="7">
        <v>2200</v>
      </c>
      <c r="I575" s="7">
        <v>1100</v>
      </c>
    </row>
    <row r="576" spans="1:9">
      <c r="A576" s="4" t="s">
        <v>582</v>
      </c>
      <c r="B576" s="7">
        <v>54700</v>
      </c>
      <c r="C576" s="7">
        <v>6700</v>
      </c>
      <c r="D576" s="7">
        <v>41900</v>
      </c>
      <c r="E576" s="7">
        <v>5800</v>
      </c>
      <c r="F576" s="7">
        <v>2700</v>
      </c>
      <c r="G576" s="7">
        <v>1500</v>
      </c>
      <c r="H576" s="7">
        <v>1800</v>
      </c>
      <c r="I576" s="7" t="s">
        <v>14</v>
      </c>
    </row>
    <row r="577" spans="1:9">
      <c r="A577" s="4" t="s">
        <v>583</v>
      </c>
      <c r="B577" s="7">
        <v>54700</v>
      </c>
      <c r="C577" s="7">
        <v>5400</v>
      </c>
      <c r="D577" s="7">
        <v>40500</v>
      </c>
      <c r="E577" s="7">
        <v>4600</v>
      </c>
      <c r="F577" s="7">
        <v>1900</v>
      </c>
      <c r="G577" s="7">
        <v>1000</v>
      </c>
      <c r="H577" s="7">
        <v>3700</v>
      </c>
      <c r="I577" s="7">
        <v>1400</v>
      </c>
    </row>
    <row r="578" spans="1:9">
      <c r="A578" s="4" t="s">
        <v>584</v>
      </c>
      <c r="B578" s="7">
        <v>49700</v>
      </c>
      <c r="C578" s="7">
        <v>5200</v>
      </c>
      <c r="D578" s="7">
        <v>39100</v>
      </c>
      <c r="E578" s="7">
        <v>4600</v>
      </c>
      <c r="F578" s="7">
        <v>2100</v>
      </c>
      <c r="G578" s="7">
        <v>1100</v>
      </c>
      <c r="H578" s="7">
        <v>2700</v>
      </c>
      <c r="I578" s="7">
        <v>1200</v>
      </c>
    </row>
    <row r="579" spans="1:9">
      <c r="A579" s="4" t="s">
        <v>585</v>
      </c>
      <c r="B579" s="7">
        <v>57400</v>
      </c>
      <c r="C579" s="7">
        <v>5300</v>
      </c>
      <c r="D579" s="7">
        <v>43100</v>
      </c>
      <c r="E579" s="7">
        <v>4600</v>
      </c>
      <c r="F579" s="7">
        <v>1900</v>
      </c>
      <c r="G579" s="7">
        <v>1000</v>
      </c>
      <c r="H579" s="7">
        <v>3900</v>
      </c>
      <c r="I579" s="7">
        <v>1400</v>
      </c>
    </row>
    <row r="580" spans="1:9">
      <c r="A580" s="4" t="s">
        <v>586</v>
      </c>
      <c r="B580" s="7">
        <v>56700</v>
      </c>
      <c r="C580" s="7">
        <v>8100</v>
      </c>
      <c r="D580" s="7">
        <v>44800</v>
      </c>
      <c r="E580" s="7">
        <v>7200</v>
      </c>
      <c r="F580" s="7" t="s">
        <v>56</v>
      </c>
      <c r="G580" s="7" t="s">
        <v>56</v>
      </c>
      <c r="H580" s="7">
        <v>2900</v>
      </c>
      <c r="I580" s="7" t="s">
        <v>14</v>
      </c>
    </row>
    <row r="581" spans="1:9">
      <c r="A581" s="4" t="s">
        <v>587</v>
      </c>
      <c r="B581" s="7">
        <v>82300</v>
      </c>
      <c r="C581" s="7">
        <v>8800</v>
      </c>
      <c r="D581" s="7">
        <v>65200</v>
      </c>
      <c r="E581" s="7">
        <v>7800</v>
      </c>
      <c r="F581" s="7">
        <v>2200</v>
      </c>
      <c r="G581" s="7" t="s">
        <v>14</v>
      </c>
      <c r="H581" s="7">
        <v>2700</v>
      </c>
      <c r="I581" s="7" t="s">
        <v>14</v>
      </c>
    </row>
    <row r="582" spans="1:9">
      <c r="A582" s="4" t="s">
        <v>588</v>
      </c>
      <c r="B582" s="7">
        <v>68700</v>
      </c>
      <c r="C582" s="7">
        <v>8800</v>
      </c>
      <c r="D582" s="7">
        <v>52700</v>
      </c>
      <c r="E582" s="7">
        <v>7700</v>
      </c>
      <c r="F582" s="7">
        <v>2300</v>
      </c>
      <c r="G582" s="7" t="s">
        <v>14</v>
      </c>
      <c r="H582" s="7">
        <v>2200</v>
      </c>
      <c r="I582" s="7" t="s">
        <v>14</v>
      </c>
    </row>
    <row r="583" spans="1:9">
      <c r="A583" s="4" t="s">
        <v>589</v>
      </c>
      <c r="B583" s="7">
        <v>66400</v>
      </c>
      <c r="C583" s="7">
        <v>8500</v>
      </c>
      <c r="D583" s="7">
        <v>51900</v>
      </c>
      <c r="E583" s="7">
        <v>7600</v>
      </c>
      <c r="F583" s="7">
        <v>3000</v>
      </c>
      <c r="G583" s="7" t="s">
        <v>14</v>
      </c>
      <c r="H583" s="7">
        <v>4600</v>
      </c>
      <c r="I583" s="7">
        <v>2200</v>
      </c>
    </row>
    <row r="584" spans="1:9">
      <c r="A584" s="4" t="s">
        <v>590</v>
      </c>
      <c r="B584" s="7">
        <v>53400</v>
      </c>
      <c r="C584" s="7">
        <v>8300</v>
      </c>
      <c r="D584" s="7">
        <v>42800</v>
      </c>
      <c r="E584" s="7">
        <v>7400</v>
      </c>
      <c r="F584" s="7">
        <v>1800</v>
      </c>
      <c r="G584" s="7" t="s">
        <v>14</v>
      </c>
      <c r="H584" s="7">
        <v>3100</v>
      </c>
      <c r="I584" s="7" t="s">
        <v>14</v>
      </c>
    </row>
    <row r="585" spans="1:9">
      <c r="A585" s="4" t="s">
        <v>591</v>
      </c>
      <c r="B585" s="7">
        <v>50100</v>
      </c>
      <c r="C585" s="7">
        <v>4400</v>
      </c>
      <c r="D585" s="7">
        <v>38200</v>
      </c>
      <c r="E585" s="7">
        <v>3900</v>
      </c>
      <c r="F585" s="7">
        <v>1500</v>
      </c>
      <c r="G585" s="7">
        <v>800</v>
      </c>
      <c r="H585" s="7">
        <v>3200</v>
      </c>
      <c r="I585" s="7">
        <v>1100</v>
      </c>
    </row>
    <row r="586" spans="1:9">
      <c r="A586" s="4" t="s">
        <v>592</v>
      </c>
      <c r="B586" s="7">
        <v>49200</v>
      </c>
      <c r="C586" s="7">
        <v>3600</v>
      </c>
      <c r="D586" s="7">
        <v>38100</v>
      </c>
      <c r="E586" s="7">
        <v>3100</v>
      </c>
      <c r="F586" s="7">
        <v>1000</v>
      </c>
      <c r="G586" s="7">
        <v>500</v>
      </c>
      <c r="H586" s="7">
        <v>1600</v>
      </c>
      <c r="I586" s="7">
        <v>600</v>
      </c>
    </row>
    <row r="587" spans="1:9">
      <c r="A587" s="4" t="s">
        <v>593</v>
      </c>
      <c r="B587" s="7">
        <v>52100</v>
      </c>
      <c r="C587" s="7">
        <v>4900</v>
      </c>
      <c r="D587" s="7">
        <v>40300</v>
      </c>
      <c r="E587" s="7">
        <v>4300</v>
      </c>
      <c r="F587" s="7">
        <v>2500</v>
      </c>
      <c r="G587" s="7">
        <v>1100</v>
      </c>
      <c r="H587" s="7">
        <v>2600</v>
      </c>
      <c r="I587" s="7">
        <v>1100</v>
      </c>
    </row>
    <row r="588" spans="1:9">
      <c r="A588" s="4" t="s">
        <v>594</v>
      </c>
      <c r="B588" s="7">
        <v>54200</v>
      </c>
      <c r="C588" s="7">
        <v>7600</v>
      </c>
      <c r="D588" s="7">
        <v>43800</v>
      </c>
      <c r="E588" s="7">
        <v>6800</v>
      </c>
      <c r="F588" s="7" t="s">
        <v>56</v>
      </c>
      <c r="G588" s="7" t="s">
        <v>56</v>
      </c>
      <c r="H588" s="7">
        <v>2100</v>
      </c>
      <c r="I588" s="7" t="s">
        <v>14</v>
      </c>
    </row>
    <row r="589" spans="1:9">
      <c r="A589" s="4" t="s">
        <v>595</v>
      </c>
      <c r="B589" s="7">
        <v>53700</v>
      </c>
      <c r="C589" s="7">
        <v>5100</v>
      </c>
      <c r="D589" s="7">
        <v>42300</v>
      </c>
      <c r="E589" s="7">
        <v>4500</v>
      </c>
      <c r="F589" s="7" t="s">
        <v>635</v>
      </c>
      <c r="G589" s="7" t="s">
        <v>14</v>
      </c>
      <c r="H589" s="7">
        <v>3200</v>
      </c>
      <c r="I589" s="7">
        <v>1200</v>
      </c>
    </row>
    <row r="590" spans="1:9">
      <c r="A590" s="4" t="s">
        <v>596</v>
      </c>
      <c r="B590" s="7">
        <v>36900</v>
      </c>
      <c r="C590" s="7">
        <v>6400</v>
      </c>
      <c r="D590" s="7">
        <v>27200</v>
      </c>
      <c r="E590" s="7">
        <v>5500</v>
      </c>
      <c r="F590" s="7" t="s">
        <v>56</v>
      </c>
      <c r="G590" s="7" t="s">
        <v>56</v>
      </c>
      <c r="H590" s="7">
        <v>3000</v>
      </c>
      <c r="I590" s="7" t="s">
        <v>14</v>
      </c>
    </row>
    <row r="591" spans="1:9">
      <c r="A591" s="4" t="s">
        <v>597</v>
      </c>
      <c r="B591" s="7">
        <v>52600</v>
      </c>
      <c r="C591" s="7">
        <v>4900</v>
      </c>
      <c r="D591" s="7">
        <v>38200</v>
      </c>
      <c r="E591" s="7">
        <v>4200</v>
      </c>
      <c r="F591" s="7">
        <v>1700</v>
      </c>
      <c r="G591" s="7">
        <v>900</v>
      </c>
      <c r="H591" s="7">
        <v>3000</v>
      </c>
      <c r="I591" s="7">
        <v>1200</v>
      </c>
    </row>
    <row r="592" spans="1:9">
      <c r="A592" s="4" t="s">
        <v>598</v>
      </c>
      <c r="B592" s="7">
        <v>58100</v>
      </c>
      <c r="C592" s="7">
        <v>8800</v>
      </c>
      <c r="D592" s="7">
        <v>44500</v>
      </c>
      <c r="E592" s="7">
        <v>7700</v>
      </c>
      <c r="F592" s="7">
        <v>2800</v>
      </c>
      <c r="G592" s="7" t="s">
        <v>14</v>
      </c>
      <c r="H592" s="7">
        <v>1300</v>
      </c>
      <c r="I592" s="7" t="s">
        <v>14</v>
      </c>
    </row>
    <row r="593" spans="1:9">
      <c r="A593" s="4" t="s">
        <v>599</v>
      </c>
      <c r="B593" s="7">
        <v>67500</v>
      </c>
      <c r="C593" s="7">
        <v>7200</v>
      </c>
      <c r="D593" s="7">
        <v>47600</v>
      </c>
      <c r="E593" s="7">
        <v>6000</v>
      </c>
      <c r="F593" s="7">
        <v>4100</v>
      </c>
      <c r="G593" s="7">
        <v>1800</v>
      </c>
      <c r="H593" s="7">
        <v>4400</v>
      </c>
      <c r="I593" s="7">
        <v>1800</v>
      </c>
    </row>
    <row r="594" spans="1:9">
      <c r="A594" s="4" t="s">
        <v>600</v>
      </c>
      <c r="B594" s="7">
        <v>55600</v>
      </c>
      <c r="C594" s="7">
        <v>5800</v>
      </c>
      <c r="D594" s="7">
        <v>41800</v>
      </c>
      <c r="E594" s="7">
        <v>5000</v>
      </c>
      <c r="F594" s="7">
        <v>1500</v>
      </c>
      <c r="G594" s="7" t="s">
        <v>14</v>
      </c>
      <c r="H594" s="7">
        <v>3400</v>
      </c>
      <c r="I594" s="7">
        <v>1400</v>
      </c>
    </row>
    <row r="595" spans="1:9">
      <c r="A595" s="4" t="s">
        <v>601</v>
      </c>
      <c r="B595" s="7">
        <v>47800</v>
      </c>
      <c r="C595" s="7">
        <v>5300</v>
      </c>
      <c r="D595" s="7">
        <v>33300</v>
      </c>
      <c r="E595" s="7">
        <v>4400</v>
      </c>
      <c r="F595" s="7">
        <v>1100</v>
      </c>
      <c r="G595" s="7" t="s">
        <v>14</v>
      </c>
      <c r="H595" s="7">
        <v>2700</v>
      </c>
      <c r="I595" s="7">
        <v>1300</v>
      </c>
    </row>
    <row r="596" spans="1:9">
      <c r="A596" s="4" t="s">
        <v>602</v>
      </c>
      <c r="B596" s="7">
        <v>53200</v>
      </c>
      <c r="C596" s="7">
        <v>4900</v>
      </c>
      <c r="D596" s="7">
        <v>40600</v>
      </c>
      <c r="E596" s="7">
        <v>4200</v>
      </c>
      <c r="F596" s="7">
        <v>1900</v>
      </c>
      <c r="G596" s="7">
        <v>900</v>
      </c>
      <c r="H596" s="7">
        <v>2600</v>
      </c>
      <c r="I596" s="7">
        <v>1100</v>
      </c>
    </row>
    <row r="597" spans="1:9">
      <c r="A597" s="4" t="s">
        <v>603</v>
      </c>
      <c r="B597" s="7">
        <v>60100</v>
      </c>
      <c r="C597" s="7">
        <v>5700</v>
      </c>
      <c r="D597" s="7">
        <v>45200</v>
      </c>
      <c r="E597" s="7">
        <v>4900</v>
      </c>
      <c r="F597" s="7">
        <v>1700</v>
      </c>
      <c r="G597" s="7">
        <v>1000</v>
      </c>
      <c r="H597" s="7">
        <v>3900</v>
      </c>
      <c r="I597" s="7">
        <v>1500</v>
      </c>
    </row>
    <row r="598" spans="1:9">
      <c r="A598" s="4" t="s">
        <v>604</v>
      </c>
      <c r="B598" s="7">
        <v>63700</v>
      </c>
      <c r="C598" s="7">
        <v>8700</v>
      </c>
      <c r="D598" s="7">
        <v>54300</v>
      </c>
      <c r="E598" s="7">
        <v>8100</v>
      </c>
      <c r="F598" s="7">
        <v>2300</v>
      </c>
      <c r="G598" s="7" t="s">
        <v>14</v>
      </c>
      <c r="H598" s="7">
        <v>2900</v>
      </c>
      <c r="I598" s="7" t="s">
        <v>14</v>
      </c>
    </row>
    <row r="599" spans="1:9">
      <c r="A599" s="4" t="s">
        <v>605</v>
      </c>
      <c r="B599" s="7">
        <v>47700</v>
      </c>
      <c r="C599" s="7">
        <v>3700</v>
      </c>
      <c r="D599" s="7">
        <v>36300</v>
      </c>
      <c r="E599" s="7">
        <v>3200</v>
      </c>
      <c r="F599" s="7" t="s">
        <v>635</v>
      </c>
      <c r="G599" s="7" t="s">
        <v>14</v>
      </c>
      <c r="H599" s="7">
        <v>2100</v>
      </c>
      <c r="I599" s="7">
        <v>800</v>
      </c>
    </row>
    <row r="600" spans="1:9">
      <c r="A600" s="4" t="s">
        <v>606</v>
      </c>
      <c r="B600" s="7">
        <v>63800</v>
      </c>
      <c r="C600" s="7">
        <v>9100</v>
      </c>
      <c r="D600" s="7">
        <v>48300</v>
      </c>
      <c r="E600" s="7">
        <v>7900</v>
      </c>
      <c r="F600" s="7">
        <v>1200</v>
      </c>
      <c r="G600" s="7" t="s">
        <v>14</v>
      </c>
      <c r="H600" s="7">
        <v>4100</v>
      </c>
      <c r="I600" s="7" t="s">
        <v>14</v>
      </c>
    </row>
    <row r="601" spans="1:9">
      <c r="A601" s="4" t="s">
        <v>607</v>
      </c>
      <c r="B601" s="7">
        <v>63900</v>
      </c>
      <c r="C601" s="7">
        <v>5600</v>
      </c>
      <c r="D601" s="7">
        <v>51100</v>
      </c>
      <c r="E601" s="7">
        <v>5000</v>
      </c>
      <c r="F601" s="7">
        <v>1500</v>
      </c>
      <c r="G601" s="7">
        <v>900</v>
      </c>
      <c r="H601" s="7">
        <v>2800</v>
      </c>
      <c r="I601" s="7">
        <v>1200</v>
      </c>
    </row>
    <row r="602" spans="1:9">
      <c r="A602" s="4" t="s">
        <v>608</v>
      </c>
      <c r="B602" s="7">
        <v>57900</v>
      </c>
      <c r="C602" s="7">
        <v>4900</v>
      </c>
      <c r="D602" s="7">
        <v>45000</v>
      </c>
      <c r="E602" s="7">
        <v>4300</v>
      </c>
      <c r="F602" s="7">
        <v>1100</v>
      </c>
      <c r="G602" s="7" t="s">
        <v>14</v>
      </c>
      <c r="H602" s="7">
        <v>3200</v>
      </c>
      <c r="I602" s="7">
        <v>1100</v>
      </c>
    </row>
    <row r="603" spans="1:9">
      <c r="A603" s="4" t="s">
        <v>609</v>
      </c>
      <c r="B603" s="7">
        <v>67500</v>
      </c>
      <c r="C603" s="7">
        <v>11500</v>
      </c>
      <c r="D603" s="7">
        <v>51200</v>
      </c>
      <c r="E603" s="7">
        <v>10000</v>
      </c>
      <c r="F603" s="7">
        <v>1300</v>
      </c>
      <c r="G603" s="7" t="s">
        <v>14</v>
      </c>
      <c r="H603" s="7">
        <v>2600</v>
      </c>
      <c r="I603" s="7" t="s">
        <v>14</v>
      </c>
    </row>
    <row r="604" spans="1:9">
      <c r="A604" s="4" t="s">
        <v>610</v>
      </c>
      <c r="B604" s="7">
        <v>77100</v>
      </c>
      <c r="C604" s="7">
        <v>12400</v>
      </c>
      <c r="D604" s="7">
        <v>61600</v>
      </c>
      <c r="E604" s="7">
        <v>11100</v>
      </c>
      <c r="F604" s="7">
        <v>3800</v>
      </c>
      <c r="G604" s="7" t="s">
        <v>14</v>
      </c>
      <c r="H604" s="7">
        <v>2300</v>
      </c>
      <c r="I604" s="7" t="s">
        <v>14</v>
      </c>
    </row>
    <row r="605" spans="1:9">
      <c r="A605" s="4" t="s">
        <v>611</v>
      </c>
      <c r="B605" s="7">
        <v>72700</v>
      </c>
      <c r="C605" s="7">
        <v>11600</v>
      </c>
      <c r="D605" s="7">
        <v>52300</v>
      </c>
      <c r="E605" s="7">
        <v>9800</v>
      </c>
      <c r="F605" s="7">
        <v>2100</v>
      </c>
      <c r="G605" s="7" t="s">
        <v>14</v>
      </c>
      <c r="H605" s="7">
        <v>5000</v>
      </c>
      <c r="I605" s="7" t="s">
        <v>14</v>
      </c>
    </row>
    <row r="606" spans="1:9">
      <c r="A606" s="4" t="s">
        <v>612</v>
      </c>
      <c r="B606" s="7">
        <v>73200</v>
      </c>
      <c r="C606" s="7">
        <v>11500</v>
      </c>
      <c r="D606" s="7">
        <v>56200</v>
      </c>
      <c r="E606" s="7">
        <v>10100</v>
      </c>
      <c r="F606" s="7">
        <v>2000</v>
      </c>
      <c r="G606" s="7" t="s">
        <v>14</v>
      </c>
      <c r="H606" s="7">
        <v>4000</v>
      </c>
      <c r="I606" s="7" t="s">
        <v>14</v>
      </c>
    </row>
    <row r="607" spans="1:9">
      <c r="A607" s="4" t="s">
        <v>613</v>
      </c>
      <c r="B607" s="7">
        <v>68000</v>
      </c>
      <c r="C607" s="7">
        <v>10700</v>
      </c>
      <c r="D607" s="7">
        <v>51400</v>
      </c>
      <c r="E607" s="7">
        <v>9300</v>
      </c>
      <c r="F607" s="7" t="s">
        <v>56</v>
      </c>
      <c r="G607" s="7" t="s">
        <v>56</v>
      </c>
      <c r="H607" s="7">
        <v>2000</v>
      </c>
      <c r="I607" s="7" t="s">
        <v>14</v>
      </c>
    </row>
    <row r="608" spans="1:9">
      <c r="A608" s="4" t="s">
        <v>614</v>
      </c>
      <c r="B608" s="7">
        <v>72900</v>
      </c>
      <c r="C608" s="7">
        <v>7300</v>
      </c>
      <c r="D608" s="7">
        <v>56000</v>
      </c>
      <c r="E608" s="7">
        <v>6400</v>
      </c>
      <c r="F608" s="7">
        <v>2200</v>
      </c>
      <c r="G608" s="7">
        <v>1300</v>
      </c>
      <c r="H608" s="7">
        <v>2300</v>
      </c>
      <c r="I608" s="7">
        <v>1300</v>
      </c>
    </row>
    <row r="609" spans="1:9">
      <c r="A609" s="4" t="s">
        <v>615</v>
      </c>
      <c r="B609" s="7">
        <v>70100</v>
      </c>
      <c r="C609" s="7">
        <v>13100</v>
      </c>
      <c r="D609" s="7">
        <v>45300</v>
      </c>
      <c r="E609" s="7">
        <v>10500</v>
      </c>
      <c r="F609" s="7">
        <v>2500</v>
      </c>
      <c r="G609" s="7" t="s">
        <v>14</v>
      </c>
      <c r="H609" s="7">
        <v>2100</v>
      </c>
      <c r="I609" s="7" t="s">
        <v>14</v>
      </c>
    </row>
    <row r="610" spans="1:9">
      <c r="A610" s="4" t="s">
        <v>616</v>
      </c>
      <c r="B610" s="7">
        <v>46500</v>
      </c>
      <c r="C610" s="7">
        <v>9700</v>
      </c>
      <c r="D610" s="7">
        <v>34400</v>
      </c>
      <c r="E610" s="7">
        <v>8400</v>
      </c>
      <c r="F610" s="7" t="s">
        <v>56</v>
      </c>
      <c r="G610" s="7" t="s">
        <v>56</v>
      </c>
      <c r="H610" s="7">
        <v>4200</v>
      </c>
      <c r="I610" s="7" t="s">
        <v>14</v>
      </c>
    </row>
    <row r="611" spans="1:9">
      <c r="A611" s="4" t="s">
        <v>617</v>
      </c>
      <c r="B611" s="7">
        <v>51200</v>
      </c>
      <c r="C611" s="7">
        <v>10300</v>
      </c>
      <c r="D611" s="7">
        <v>37500</v>
      </c>
      <c r="E611" s="7">
        <v>8800</v>
      </c>
      <c r="F611" s="7" t="s">
        <v>56</v>
      </c>
      <c r="G611" s="7" t="s">
        <v>56</v>
      </c>
      <c r="H611" s="7">
        <v>1000</v>
      </c>
      <c r="I611" s="7" t="s">
        <v>14</v>
      </c>
    </row>
    <row r="612" spans="1:9">
      <c r="A612" s="4" t="s">
        <v>618</v>
      </c>
      <c r="B612" s="7">
        <v>58200</v>
      </c>
      <c r="C612" s="7">
        <v>11100</v>
      </c>
      <c r="D612" s="7">
        <v>39900</v>
      </c>
      <c r="E612" s="7">
        <v>9200</v>
      </c>
      <c r="F612" s="7" t="s">
        <v>56</v>
      </c>
      <c r="G612" s="7" t="s">
        <v>56</v>
      </c>
      <c r="H612" s="7">
        <v>2800</v>
      </c>
      <c r="I612" s="7" t="s">
        <v>14</v>
      </c>
    </row>
    <row r="613" spans="1:9">
      <c r="A613" s="4" t="s">
        <v>619</v>
      </c>
      <c r="B613" s="7">
        <v>61500</v>
      </c>
      <c r="C613" s="7">
        <v>12100</v>
      </c>
      <c r="D613" s="7">
        <v>37800</v>
      </c>
      <c r="E613" s="7">
        <v>9500</v>
      </c>
      <c r="F613" s="7" t="s">
        <v>56</v>
      </c>
      <c r="G613" s="7" t="s">
        <v>56</v>
      </c>
      <c r="H613" s="7">
        <v>5800</v>
      </c>
      <c r="I613" s="7" t="s">
        <v>14</v>
      </c>
    </row>
    <row r="614" spans="1:9">
      <c r="A614" s="4" t="s">
        <v>620</v>
      </c>
      <c r="B614" s="7">
        <v>72300</v>
      </c>
      <c r="C614" s="7">
        <v>12400</v>
      </c>
      <c r="D614" s="7">
        <v>59600</v>
      </c>
      <c r="E614" s="7">
        <v>11200</v>
      </c>
      <c r="F614" s="7">
        <v>1700</v>
      </c>
      <c r="G614" s="7" t="s">
        <v>14</v>
      </c>
      <c r="H614" s="7">
        <v>3600</v>
      </c>
      <c r="I614" s="7" t="s">
        <v>14</v>
      </c>
    </row>
    <row r="615" spans="1:9">
      <c r="A615" s="4" t="s">
        <v>621</v>
      </c>
      <c r="B615" s="7">
        <v>74300</v>
      </c>
      <c r="C615" s="7">
        <v>12300</v>
      </c>
      <c r="D615" s="7">
        <v>48800</v>
      </c>
      <c r="E615" s="7">
        <v>9900</v>
      </c>
      <c r="F615" s="7">
        <v>2800</v>
      </c>
      <c r="G615" s="7" t="s">
        <v>14</v>
      </c>
      <c r="H615" s="7">
        <v>5800</v>
      </c>
      <c r="I615" s="7" t="s">
        <v>14</v>
      </c>
    </row>
    <row r="616" spans="1:9">
      <c r="A616" s="4" t="s">
        <v>622</v>
      </c>
      <c r="B616" s="7">
        <v>48700</v>
      </c>
      <c r="C616" s="7">
        <v>7800</v>
      </c>
      <c r="D616" s="7">
        <v>35000</v>
      </c>
      <c r="E616" s="7">
        <v>6600</v>
      </c>
      <c r="F616" s="7">
        <v>1700</v>
      </c>
      <c r="G616" s="7" t="s">
        <v>14</v>
      </c>
      <c r="H616" s="7">
        <v>3600</v>
      </c>
      <c r="I616" s="7" t="s">
        <v>14</v>
      </c>
    </row>
    <row r="617" spans="1:9">
      <c r="A617" s="4" t="s">
        <v>623</v>
      </c>
      <c r="B617" s="7">
        <v>74100</v>
      </c>
      <c r="C617" s="7">
        <v>9100</v>
      </c>
      <c r="D617" s="7">
        <v>58500</v>
      </c>
      <c r="E617" s="7">
        <v>8100</v>
      </c>
      <c r="F617" s="7">
        <v>1200</v>
      </c>
      <c r="G617" s="7" t="s">
        <v>14</v>
      </c>
      <c r="H617" s="7">
        <v>3800</v>
      </c>
      <c r="I617" s="7">
        <v>2100</v>
      </c>
    </row>
    <row r="618" spans="1:9">
      <c r="A618" s="4" t="s">
        <v>624</v>
      </c>
      <c r="B618" s="7">
        <v>47700</v>
      </c>
      <c r="C618" s="7">
        <v>3900</v>
      </c>
      <c r="D618" s="7">
        <v>33700</v>
      </c>
      <c r="E618" s="7">
        <v>3300</v>
      </c>
      <c r="F618" s="7">
        <v>1500</v>
      </c>
      <c r="G618" s="7">
        <v>700</v>
      </c>
      <c r="H618" s="7">
        <v>2700</v>
      </c>
      <c r="I618" s="7">
        <v>900</v>
      </c>
    </row>
    <row r="619" spans="1:9">
      <c r="A619" s="4" t="s">
        <v>625</v>
      </c>
      <c r="B619" s="7">
        <v>70200</v>
      </c>
      <c r="C619" s="7">
        <v>9000</v>
      </c>
      <c r="D619" s="7">
        <v>58600</v>
      </c>
      <c r="E619" s="7">
        <v>8300</v>
      </c>
      <c r="F619" s="7" t="s">
        <v>56</v>
      </c>
      <c r="G619" s="7" t="s">
        <v>56</v>
      </c>
      <c r="H619" s="7">
        <v>2300</v>
      </c>
      <c r="I619" s="7" t="s">
        <v>14</v>
      </c>
    </row>
    <row r="620" spans="1:9">
      <c r="A620" s="4" t="s">
        <v>626</v>
      </c>
      <c r="B620" s="7">
        <v>60400</v>
      </c>
      <c r="C620" s="7">
        <v>5600</v>
      </c>
      <c r="D620" s="7">
        <v>46900</v>
      </c>
      <c r="E620" s="7">
        <v>4900</v>
      </c>
      <c r="F620" s="7">
        <v>1300</v>
      </c>
      <c r="G620" s="7" t="s">
        <v>14</v>
      </c>
      <c r="H620" s="7">
        <v>3400</v>
      </c>
      <c r="I620" s="7">
        <v>1300</v>
      </c>
    </row>
    <row r="621" spans="1:9">
      <c r="A621" s="4" t="s">
        <v>627</v>
      </c>
      <c r="B621" s="7">
        <v>56400</v>
      </c>
      <c r="C621" s="7">
        <v>8100</v>
      </c>
      <c r="D621" s="7">
        <v>40400</v>
      </c>
      <c r="E621" s="7">
        <v>6900</v>
      </c>
      <c r="F621" s="7">
        <v>2000</v>
      </c>
      <c r="G621" s="7" t="s">
        <v>14</v>
      </c>
      <c r="H621" s="7">
        <v>3400</v>
      </c>
      <c r="I621" s="7" t="s">
        <v>14</v>
      </c>
    </row>
    <row r="622" spans="1:9">
      <c r="A622" s="4" t="s">
        <v>628</v>
      </c>
      <c r="B622" s="7">
        <v>65400</v>
      </c>
      <c r="C622" s="7">
        <v>9300</v>
      </c>
      <c r="D622" s="7">
        <v>52200</v>
      </c>
      <c r="E622" s="7">
        <v>8300</v>
      </c>
      <c r="F622" s="7" t="s">
        <v>56</v>
      </c>
      <c r="G622" s="7" t="s">
        <v>56</v>
      </c>
      <c r="H622" s="7">
        <v>2300</v>
      </c>
      <c r="I622" s="7" t="s">
        <v>14</v>
      </c>
    </row>
    <row r="623" spans="1:9">
      <c r="A623" s="4" t="s">
        <v>629</v>
      </c>
      <c r="B623" s="7">
        <v>73100</v>
      </c>
      <c r="C623" s="7">
        <v>7400</v>
      </c>
      <c r="D623" s="7">
        <v>59100</v>
      </c>
      <c r="E623" s="7">
        <v>6700</v>
      </c>
      <c r="F623" s="7">
        <v>2300</v>
      </c>
      <c r="G623" s="7">
        <v>1300</v>
      </c>
      <c r="H623" s="7">
        <v>3400</v>
      </c>
      <c r="I623" s="7">
        <v>1600</v>
      </c>
    </row>
    <row r="624" spans="1:9">
      <c r="A624" s="4" t="s">
        <v>630</v>
      </c>
      <c r="B624" s="7">
        <v>72200</v>
      </c>
      <c r="C624" s="7">
        <v>7400</v>
      </c>
      <c r="D624" s="7">
        <v>55500</v>
      </c>
      <c r="E624" s="7">
        <v>6500</v>
      </c>
      <c r="F624" s="7">
        <v>1800</v>
      </c>
      <c r="G624" s="7" t="s">
        <v>14</v>
      </c>
      <c r="H624" s="7">
        <v>4000</v>
      </c>
      <c r="I624" s="7">
        <v>1700</v>
      </c>
    </row>
    <row r="625" spans="1:9">
      <c r="A625" s="4" t="s">
        <v>631</v>
      </c>
      <c r="B625" s="7">
        <v>55900</v>
      </c>
      <c r="C625" s="7">
        <v>5000</v>
      </c>
      <c r="D625" s="7">
        <v>45300</v>
      </c>
      <c r="E625" s="7">
        <v>4500</v>
      </c>
      <c r="F625" s="7">
        <v>800</v>
      </c>
      <c r="G625" s="7" t="s">
        <v>14</v>
      </c>
      <c r="H625" s="7">
        <v>1800</v>
      </c>
      <c r="I625" s="7">
        <v>900</v>
      </c>
    </row>
    <row r="626" spans="1:9">
      <c r="A626" s="4" t="s">
        <v>632</v>
      </c>
      <c r="B626" s="7">
        <v>59200</v>
      </c>
      <c r="C626" s="7">
        <v>4900</v>
      </c>
      <c r="D626" s="7">
        <v>45200</v>
      </c>
      <c r="E626" s="7">
        <v>4300</v>
      </c>
      <c r="F626" s="7">
        <v>1200</v>
      </c>
      <c r="G626" s="7">
        <v>700</v>
      </c>
      <c r="H626" s="7">
        <v>2500</v>
      </c>
      <c r="I626" s="7">
        <v>1000</v>
      </c>
    </row>
    <row r="627" spans="1:9">
      <c r="A627" s="4" t="s">
        <v>633</v>
      </c>
      <c r="B627" s="7">
        <v>55700</v>
      </c>
      <c r="C627" s="7">
        <v>9000</v>
      </c>
      <c r="D627" s="7">
        <v>43700</v>
      </c>
      <c r="E627" s="7">
        <v>8000</v>
      </c>
      <c r="F627" s="7" t="s">
        <v>56</v>
      </c>
      <c r="G627" s="7" t="s">
        <v>56</v>
      </c>
      <c r="H627" s="7">
        <v>2100</v>
      </c>
      <c r="I627" s="7" t="s">
        <v>14</v>
      </c>
    </row>
    <row r="628" spans="1:9">
      <c r="A628" s="4" t="s">
        <v>634</v>
      </c>
      <c r="B628" s="7">
        <v>15200</v>
      </c>
      <c r="C628" s="7">
        <v>1500</v>
      </c>
      <c r="D628" s="7">
        <v>13000</v>
      </c>
      <c r="E628" s="7">
        <v>1400</v>
      </c>
      <c r="F628" s="7" t="s">
        <v>635</v>
      </c>
      <c r="G628" s="7" t="s">
        <v>14</v>
      </c>
      <c r="H628" s="7">
        <v>600</v>
      </c>
      <c r="I628" s="7">
        <v>300</v>
      </c>
    </row>
    <row r="629" spans="1:9">
      <c r="A629" s="4" t="s">
        <v>636</v>
      </c>
      <c r="B629" s="7">
        <v>52100</v>
      </c>
      <c r="C629" s="7">
        <v>5200</v>
      </c>
      <c r="D629" s="7">
        <v>38200</v>
      </c>
      <c r="E629" s="7">
        <v>4500</v>
      </c>
      <c r="F629" s="7">
        <v>1600</v>
      </c>
      <c r="G629" s="7" t="s">
        <v>14</v>
      </c>
      <c r="H629" s="7">
        <v>2600</v>
      </c>
      <c r="I629" s="7">
        <v>1200</v>
      </c>
    </row>
    <row r="630" spans="1:9">
      <c r="A630" s="4" t="s">
        <v>637</v>
      </c>
      <c r="B630" s="7">
        <v>59100</v>
      </c>
      <c r="C630" s="7">
        <v>8800</v>
      </c>
      <c r="D630" s="7">
        <v>45800</v>
      </c>
      <c r="E630" s="7">
        <v>7800</v>
      </c>
      <c r="F630" s="7">
        <v>3500</v>
      </c>
      <c r="G630" s="7" t="s">
        <v>14</v>
      </c>
      <c r="H630" s="7">
        <v>3800</v>
      </c>
      <c r="I630" s="7" t="s">
        <v>14</v>
      </c>
    </row>
    <row r="631" spans="1:9">
      <c r="A631" s="4" t="s">
        <v>638</v>
      </c>
      <c r="B631" s="7">
        <v>59700</v>
      </c>
      <c r="C631" s="7">
        <v>5100</v>
      </c>
      <c r="D631" s="7">
        <v>46500</v>
      </c>
      <c r="E631" s="7">
        <v>4500</v>
      </c>
      <c r="F631" s="7">
        <v>2100</v>
      </c>
      <c r="G631" s="7">
        <v>1000</v>
      </c>
      <c r="H631" s="7">
        <v>1900</v>
      </c>
      <c r="I631" s="7">
        <v>900</v>
      </c>
    </row>
    <row r="632" spans="1:9">
      <c r="A632" s="4" t="s">
        <v>639</v>
      </c>
      <c r="B632" s="7">
        <v>26800</v>
      </c>
      <c r="C632" s="7">
        <v>4000</v>
      </c>
      <c r="D632" s="7">
        <v>21400</v>
      </c>
      <c r="E632" s="7">
        <v>3500</v>
      </c>
      <c r="F632" s="7" t="s">
        <v>56</v>
      </c>
      <c r="G632" s="7" t="s">
        <v>56</v>
      </c>
      <c r="H632" s="7">
        <v>800</v>
      </c>
      <c r="I632" s="7" t="s">
        <v>14</v>
      </c>
    </row>
    <row r="633" spans="1:9">
      <c r="A633" s="4" t="s">
        <v>640</v>
      </c>
      <c r="B633" s="7">
        <v>57700</v>
      </c>
      <c r="C633" s="7">
        <v>6600</v>
      </c>
      <c r="D633" s="7">
        <v>50000</v>
      </c>
      <c r="E633" s="7">
        <v>6200</v>
      </c>
      <c r="F633" s="7">
        <v>1800</v>
      </c>
      <c r="G633" s="7" t="s">
        <v>14</v>
      </c>
      <c r="H633" s="7">
        <v>2400</v>
      </c>
      <c r="I633" s="7">
        <v>1400</v>
      </c>
    </row>
    <row r="634" spans="1:9">
      <c r="A634" s="4" t="s">
        <v>641</v>
      </c>
      <c r="B634" s="7">
        <v>54300</v>
      </c>
      <c r="C634" s="7">
        <v>6500</v>
      </c>
      <c r="D634" s="7">
        <v>40600</v>
      </c>
      <c r="E634" s="7">
        <v>5600</v>
      </c>
      <c r="F634" s="7">
        <v>1900</v>
      </c>
      <c r="G634" s="7" t="s">
        <v>14</v>
      </c>
      <c r="H634" s="7">
        <v>4500</v>
      </c>
      <c r="I634" s="7">
        <v>1900</v>
      </c>
    </row>
    <row r="635" spans="1:9">
      <c r="A635" s="4" t="s">
        <v>642</v>
      </c>
      <c r="B635" s="7">
        <v>61100</v>
      </c>
      <c r="C635" s="7">
        <v>5900</v>
      </c>
      <c r="D635" s="7">
        <v>51000</v>
      </c>
      <c r="E635" s="7">
        <v>5300</v>
      </c>
      <c r="F635" s="7">
        <v>1900</v>
      </c>
      <c r="G635" s="7" t="s">
        <v>14</v>
      </c>
      <c r="H635" s="7">
        <v>1800</v>
      </c>
      <c r="I635" s="7">
        <v>1000</v>
      </c>
    </row>
    <row r="636" spans="1:9">
      <c r="A636" s="4" t="s">
        <v>643</v>
      </c>
      <c r="B636" s="7">
        <v>37100</v>
      </c>
      <c r="C636" s="7">
        <v>6400</v>
      </c>
      <c r="D636" s="7">
        <v>29500</v>
      </c>
      <c r="E636" s="7">
        <v>5700</v>
      </c>
      <c r="F636" s="7">
        <v>1300</v>
      </c>
      <c r="G636" s="7" t="s">
        <v>14</v>
      </c>
      <c r="H636" s="7">
        <v>1100</v>
      </c>
      <c r="I636" s="7" t="s">
        <v>14</v>
      </c>
    </row>
    <row r="637" spans="1:9">
      <c r="A637" s="4" t="s">
        <v>644</v>
      </c>
      <c r="B637" s="7">
        <v>61800</v>
      </c>
      <c r="C637" s="7">
        <v>8900</v>
      </c>
      <c r="D637" s="7">
        <v>52800</v>
      </c>
      <c r="E637" s="7">
        <v>8200</v>
      </c>
      <c r="F637" s="7">
        <v>1200</v>
      </c>
      <c r="G637" s="7" t="s">
        <v>14</v>
      </c>
      <c r="H637" s="7">
        <v>3400</v>
      </c>
      <c r="I637" s="7">
        <v>2100</v>
      </c>
    </row>
    <row r="638" spans="1:9">
      <c r="A638" s="4" t="s">
        <v>645</v>
      </c>
      <c r="B638" s="7">
        <v>59400</v>
      </c>
      <c r="C638" s="7">
        <v>4600</v>
      </c>
      <c r="D638" s="7">
        <v>45200</v>
      </c>
      <c r="E638" s="7">
        <v>4000</v>
      </c>
      <c r="F638" s="7">
        <v>1400</v>
      </c>
      <c r="G638" s="7">
        <v>700</v>
      </c>
      <c r="H638" s="7">
        <v>1600</v>
      </c>
      <c r="I638" s="7">
        <v>800</v>
      </c>
    </row>
    <row r="639" spans="1:9">
      <c r="A639" s="4" t="s">
        <v>646</v>
      </c>
      <c r="B639" s="7">
        <v>60000</v>
      </c>
      <c r="C639" s="7">
        <v>8300</v>
      </c>
      <c r="D639" s="7">
        <v>48600</v>
      </c>
      <c r="E639" s="7">
        <v>7400</v>
      </c>
      <c r="F639" s="7">
        <v>1200</v>
      </c>
      <c r="G639" s="7" t="s">
        <v>14</v>
      </c>
      <c r="H639" s="7">
        <v>2700</v>
      </c>
      <c r="I639" s="7" t="s">
        <v>14</v>
      </c>
    </row>
    <row r="640" spans="1:9">
      <c r="A640" s="4" t="s">
        <v>647</v>
      </c>
      <c r="B640" s="7">
        <v>56200</v>
      </c>
      <c r="C640" s="7">
        <v>4000</v>
      </c>
      <c r="D640" s="7">
        <v>42100</v>
      </c>
      <c r="E640" s="7">
        <v>3400</v>
      </c>
      <c r="F640" s="7">
        <v>1700</v>
      </c>
      <c r="G640" s="7">
        <v>700</v>
      </c>
      <c r="H640" s="7">
        <v>2200</v>
      </c>
      <c r="I640" s="7">
        <v>800</v>
      </c>
    </row>
    <row r="641" spans="1:9" ht="18" customHeight="1">
      <c r="A641" s="4" t="s">
        <v>648</v>
      </c>
      <c r="B641" s="8">
        <v>40235100</v>
      </c>
      <c r="C641" s="8">
        <v>211200</v>
      </c>
      <c r="D641" s="8">
        <v>31798700</v>
      </c>
      <c r="E641" s="8">
        <v>187800</v>
      </c>
      <c r="F641" s="8">
        <v>1360000</v>
      </c>
      <c r="G641" s="8">
        <v>38800</v>
      </c>
      <c r="H641" s="8">
        <v>1833000</v>
      </c>
      <c r="I641" s="8">
        <v>45100</v>
      </c>
    </row>
    <row r="643" spans="1:9">
      <c r="A643" s="3" t="s">
        <v>649</v>
      </c>
    </row>
    <row r="644" spans="1:9">
      <c r="A644" s="3" t="s">
        <v>650</v>
      </c>
    </row>
    <row r="645" spans="1:9">
      <c r="A645" s="3" t="s">
        <v>651</v>
      </c>
    </row>
    <row r="646" spans="1:9">
      <c r="A646" s="3" t="s">
        <v>652</v>
      </c>
    </row>
  </sheetData>
  <mergeCells count="4">
    <mergeCell ref="B7:C7"/>
    <mergeCell ref="D7:E7"/>
    <mergeCell ref="F7:G7"/>
    <mergeCell ref="H7:I7"/>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8C2EF-0812-476F-855C-7E3AE7548888}">
  <sheetPr codeName="Sheet19"/>
  <dimension ref="A1:D633"/>
  <sheetViews>
    <sheetView workbookViewId="0">
      <selection activeCell="F12" sqref="F12"/>
    </sheetView>
  </sheetViews>
  <sheetFormatPr defaultRowHeight="14.5"/>
  <cols>
    <col min="2" max="2" width="14.90625" customWidth="1"/>
    <col min="3" max="4" width="28" bestFit="1" customWidth="1"/>
  </cols>
  <sheetData>
    <row r="1" spans="1:4">
      <c r="A1" t="s">
        <v>656</v>
      </c>
      <c r="B1" t="s">
        <v>657</v>
      </c>
      <c r="C1" t="s">
        <v>658</v>
      </c>
      <c r="D1" t="s">
        <v>659</v>
      </c>
    </row>
    <row r="2" spans="1:4">
      <c r="A2" t="s">
        <v>556</v>
      </c>
      <c r="B2" t="s">
        <v>660</v>
      </c>
      <c r="C2">
        <v>1510</v>
      </c>
      <c r="D2">
        <v>2630</v>
      </c>
    </row>
    <row r="3" spans="1:4">
      <c r="A3" t="s">
        <v>565</v>
      </c>
      <c r="B3" t="s">
        <v>661</v>
      </c>
      <c r="C3">
        <v>850</v>
      </c>
      <c r="D3">
        <v>2050</v>
      </c>
    </row>
    <row r="4" spans="1:4">
      <c r="A4" t="s">
        <v>588</v>
      </c>
      <c r="B4" t="s">
        <v>662</v>
      </c>
      <c r="C4">
        <v>2305</v>
      </c>
      <c r="D4">
        <v>5055</v>
      </c>
    </row>
    <row r="5" spans="1:4">
      <c r="A5" t="s">
        <v>589</v>
      </c>
      <c r="B5" t="s">
        <v>663</v>
      </c>
      <c r="C5">
        <v>1265</v>
      </c>
      <c r="D5">
        <v>3385</v>
      </c>
    </row>
    <row r="6" spans="1:4">
      <c r="A6" t="s">
        <v>590</v>
      </c>
      <c r="B6" t="s">
        <v>664</v>
      </c>
      <c r="C6">
        <v>2265</v>
      </c>
      <c r="D6">
        <v>3985</v>
      </c>
    </row>
    <row r="7" spans="1:4">
      <c r="A7" t="s">
        <v>409</v>
      </c>
      <c r="B7" t="s">
        <v>665</v>
      </c>
      <c r="C7">
        <v>1025</v>
      </c>
      <c r="D7">
        <v>3355</v>
      </c>
    </row>
    <row r="8" spans="1:4">
      <c r="A8" t="s">
        <v>219</v>
      </c>
      <c r="B8" t="s">
        <v>666</v>
      </c>
      <c r="C8">
        <v>1160</v>
      </c>
      <c r="D8">
        <v>2590</v>
      </c>
    </row>
    <row r="9" spans="1:4">
      <c r="A9" t="s">
        <v>43</v>
      </c>
      <c r="B9" t="s">
        <v>667</v>
      </c>
      <c r="C9">
        <v>950</v>
      </c>
      <c r="D9">
        <v>2425</v>
      </c>
    </row>
    <row r="10" spans="1:4">
      <c r="A10" t="s">
        <v>550</v>
      </c>
      <c r="B10" t="s">
        <v>668</v>
      </c>
      <c r="C10">
        <v>1330</v>
      </c>
      <c r="D10">
        <v>2780</v>
      </c>
    </row>
    <row r="11" spans="1:4">
      <c r="A11" t="s">
        <v>173</v>
      </c>
      <c r="B11" t="s">
        <v>669</v>
      </c>
      <c r="C11">
        <v>1400</v>
      </c>
      <c r="D11">
        <v>2985</v>
      </c>
    </row>
    <row r="12" spans="1:4">
      <c r="A12" t="s">
        <v>591</v>
      </c>
      <c r="B12" t="s">
        <v>670</v>
      </c>
      <c r="C12">
        <v>1820</v>
      </c>
      <c r="D12">
        <v>3245</v>
      </c>
    </row>
    <row r="13" spans="1:4">
      <c r="A13" t="s">
        <v>564</v>
      </c>
      <c r="B13" t="s">
        <v>671</v>
      </c>
      <c r="C13">
        <v>1020</v>
      </c>
      <c r="D13">
        <v>2265</v>
      </c>
    </row>
    <row r="14" spans="1:4">
      <c r="A14" t="s">
        <v>592</v>
      </c>
      <c r="B14" t="s">
        <v>672</v>
      </c>
      <c r="C14">
        <v>1330</v>
      </c>
      <c r="D14">
        <v>2910</v>
      </c>
    </row>
    <row r="15" spans="1:4">
      <c r="A15" t="s">
        <v>410</v>
      </c>
      <c r="B15" t="s">
        <v>673</v>
      </c>
      <c r="C15">
        <v>630</v>
      </c>
      <c r="D15">
        <v>2410</v>
      </c>
    </row>
    <row r="16" spans="1:4">
      <c r="A16" t="s">
        <v>174</v>
      </c>
      <c r="B16" t="s">
        <v>674</v>
      </c>
      <c r="C16">
        <v>1905</v>
      </c>
      <c r="D16">
        <v>4025</v>
      </c>
    </row>
    <row r="17" spans="1:4">
      <c r="A17" t="s">
        <v>411</v>
      </c>
      <c r="B17" t="s">
        <v>675</v>
      </c>
      <c r="C17">
        <v>1915</v>
      </c>
      <c r="D17">
        <v>4705</v>
      </c>
    </row>
    <row r="18" spans="1:4">
      <c r="A18" t="s">
        <v>44</v>
      </c>
      <c r="B18" t="s">
        <v>676</v>
      </c>
      <c r="C18">
        <v>2550</v>
      </c>
      <c r="D18">
        <v>5180</v>
      </c>
    </row>
    <row r="19" spans="1:4">
      <c r="A19" t="s">
        <v>412</v>
      </c>
      <c r="B19" t="s">
        <v>677</v>
      </c>
      <c r="C19">
        <v>1190</v>
      </c>
      <c r="D19">
        <v>3630</v>
      </c>
    </row>
    <row r="20" spans="1:4">
      <c r="A20" t="s">
        <v>593</v>
      </c>
      <c r="B20" t="s">
        <v>678</v>
      </c>
      <c r="C20">
        <v>2620</v>
      </c>
      <c r="D20">
        <v>4415</v>
      </c>
    </row>
    <row r="21" spans="1:4">
      <c r="A21" t="s">
        <v>413</v>
      </c>
      <c r="B21" t="s">
        <v>679</v>
      </c>
      <c r="C21">
        <v>1060</v>
      </c>
      <c r="D21">
        <v>3430</v>
      </c>
    </row>
    <row r="22" spans="1:4">
      <c r="A22" t="s">
        <v>594</v>
      </c>
      <c r="B22" t="s">
        <v>680</v>
      </c>
      <c r="C22">
        <v>1390</v>
      </c>
      <c r="D22">
        <v>2810</v>
      </c>
    </row>
    <row r="23" spans="1:4">
      <c r="A23" t="s">
        <v>336</v>
      </c>
      <c r="B23" t="s">
        <v>681</v>
      </c>
      <c r="C23">
        <v>3430</v>
      </c>
      <c r="D23">
        <v>9110</v>
      </c>
    </row>
    <row r="24" spans="1:4">
      <c r="A24" t="s">
        <v>119</v>
      </c>
      <c r="B24" t="s">
        <v>682</v>
      </c>
      <c r="C24">
        <v>2010</v>
      </c>
      <c r="D24">
        <v>3680</v>
      </c>
    </row>
    <row r="25" spans="1:4">
      <c r="A25" t="s">
        <v>120</v>
      </c>
      <c r="B25" t="s">
        <v>683</v>
      </c>
      <c r="C25">
        <v>2050</v>
      </c>
      <c r="D25">
        <v>3755</v>
      </c>
    </row>
    <row r="26" spans="1:4">
      <c r="A26" t="s">
        <v>45</v>
      </c>
      <c r="B26" t="s">
        <v>684</v>
      </c>
      <c r="C26">
        <v>1330</v>
      </c>
      <c r="D26">
        <v>2445</v>
      </c>
    </row>
    <row r="27" spans="1:4">
      <c r="A27" t="s">
        <v>278</v>
      </c>
      <c r="B27" t="s">
        <v>685</v>
      </c>
      <c r="C27">
        <v>1710</v>
      </c>
      <c r="D27">
        <v>4125</v>
      </c>
    </row>
    <row r="28" spans="1:4">
      <c r="A28" t="s">
        <v>414</v>
      </c>
      <c r="B28" t="s">
        <v>686</v>
      </c>
      <c r="C28">
        <v>1435</v>
      </c>
      <c r="D28">
        <v>3660</v>
      </c>
    </row>
    <row r="29" spans="1:4">
      <c r="A29" t="s">
        <v>175</v>
      </c>
      <c r="B29" t="s">
        <v>687</v>
      </c>
      <c r="C29">
        <v>1800</v>
      </c>
      <c r="D29">
        <v>3450</v>
      </c>
    </row>
    <row r="30" spans="1:4">
      <c r="A30" t="s">
        <v>493</v>
      </c>
      <c r="B30" t="s">
        <v>688</v>
      </c>
      <c r="C30">
        <v>1305</v>
      </c>
      <c r="D30">
        <v>2940</v>
      </c>
    </row>
    <row r="31" spans="1:4">
      <c r="A31" t="s">
        <v>121</v>
      </c>
      <c r="B31" t="s">
        <v>689</v>
      </c>
      <c r="C31">
        <v>2585</v>
      </c>
      <c r="D31">
        <v>4905</v>
      </c>
    </row>
    <row r="32" spans="1:4">
      <c r="A32" t="s">
        <v>337</v>
      </c>
      <c r="B32" t="s">
        <v>690</v>
      </c>
      <c r="C32">
        <v>1770</v>
      </c>
      <c r="D32">
        <v>4990</v>
      </c>
    </row>
    <row r="33" spans="1:4">
      <c r="A33" t="s">
        <v>415</v>
      </c>
      <c r="B33" t="s">
        <v>691</v>
      </c>
      <c r="C33">
        <v>680</v>
      </c>
      <c r="D33">
        <v>2690</v>
      </c>
    </row>
    <row r="34" spans="1:4">
      <c r="A34" t="s">
        <v>338</v>
      </c>
      <c r="B34" t="s">
        <v>692</v>
      </c>
      <c r="C34">
        <v>785</v>
      </c>
      <c r="D34">
        <v>2715</v>
      </c>
    </row>
    <row r="35" spans="1:4">
      <c r="A35" t="s">
        <v>279</v>
      </c>
      <c r="B35" t="s">
        <v>693</v>
      </c>
      <c r="C35">
        <v>2835</v>
      </c>
      <c r="D35">
        <v>5540</v>
      </c>
    </row>
    <row r="36" spans="1:4">
      <c r="A36" t="s">
        <v>339</v>
      </c>
      <c r="B36" t="s">
        <v>694</v>
      </c>
      <c r="C36">
        <v>3795</v>
      </c>
      <c r="D36">
        <v>9095</v>
      </c>
    </row>
    <row r="37" spans="1:4">
      <c r="A37" t="s">
        <v>595</v>
      </c>
      <c r="B37" t="s">
        <v>696</v>
      </c>
      <c r="C37">
        <v>1540</v>
      </c>
      <c r="D37">
        <v>3140</v>
      </c>
    </row>
    <row r="38" spans="1:4">
      <c r="A38" t="s">
        <v>13</v>
      </c>
      <c r="B38" t="s">
        <v>695</v>
      </c>
      <c r="C38">
        <v>985</v>
      </c>
      <c r="D38">
        <v>2120</v>
      </c>
    </row>
    <row r="39" spans="1:4">
      <c r="A39" t="s">
        <v>340</v>
      </c>
      <c r="B39" t="s">
        <v>697</v>
      </c>
      <c r="C39">
        <v>3825</v>
      </c>
      <c r="D39">
        <v>9990</v>
      </c>
    </row>
    <row r="40" spans="1:4">
      <c r="A40" t="s">
        <v>122</v>
      </c>
      <c r="B40" t="s">
        <v>698</v>
      </c>
      <c r="C40">
        <v>1100</v>
      </c>
      <c r="D40">
        <v>2630</v>
      </c>
    </row>
    <row r="41" spans="1:4">
      <c r="A41" t="s">
        <v>416</v>
      </c>
      <c r="B41" t="s">
        <v>699</v>
      </c>
      <c r="C41">
        <v>1255</v>
      </c>
      <c r="D41">
        <v>3080</v>
      </c>
    </row>
    <row r="42" spans="1:4">
      <c r="A42" t="s">
        <v>341</v>
      </c>
      <c r="B42" t="s">
        <v>700</v>
      </c>
      <c r="C42">
        <v>1175</v>
      </c>
      <c r="D42">
        <v>3420</v>
      </c>
    </row>
    <row r="43" spans="1:4">
      <c r="A43" t="s">
        <v>46</v>
      </c>
      <c r="B43" t="s">
        <v>701</v>
      </c>
      <c r="C43">
        <v>3115</v>
      </c>
      <c r="D43">
        <v>5165</v>
      </c>
    </row>
    <row r="44" spans="1:4">
      <c r="A44" t="s">
        <v>220</v>
      </c>
      <c r="B44" t="s">
        <v>702</v>
      </c>
      <c r="C44">
        <v>3830</v>
      </c>
      <c r="D44">
        <v>6125</v>
      </c>
    </row>
    <row r="45" spans="1:4">
      <c r="A45" t="s">
        <v>221</v>
      </c>
      <c r="B45" t="s">
        <v>703</v>
      </c>
      <c r="C45">
        <v>5110</v>
      </c>
      <c r="D45">
        <v>8285</v>
      </c>
    </row>
    <row r="46" spans="1:4">
      <c r="A46" t="s">
        <v>222</v>
      </c>
      <c r="B46" t="s">
        <v>704</v>
      </c>
      <c r="C46">
        <v>5080</v>
      </c>
      <c r="D46">
        <v>9205</v>
      </c>
    </row>
    <row r="47" spans="1:4">
      <c r="A47" t="s">
        <v>223</v>
      </c>
      <c r="B47" t="s">
        <v>705</v>
      </c>
      <c r="C47">
        <v>6075</v>
      </c>
      <c r="D47">
        <v>10820</v>
      </c>
    </row>
    <row r="48" spans="1:4">
      <c r="A48" t="s">
        <v>224</v>
      </c>
      <c r="B48" t="s">
        <v>706</v>
      </c>
      <c r="C48">
        <v>8545</v>
      </c>
      <c r="D48">
        <v>14190</v>
      </c>
    </row>
    <row r="49" spans="1:4">
      <c r="A49" t="s">
        <v>225</v>
      </c>
      <c r="B49" t="s">
        <v>707</v>
      </c>
      <c r="C49">
        <v>3975</v>
      </c>
      <c r="D49">
        <v>6565</v>
      </c>
    </row>
    <row r="50" spans="1:4">
      <c r="A50" t="s">
        <v>226</v>
      </c>
      <c r="B50" t="s">
        <v>708</v>
      </c>
      <c r="C50">
        <v>5455</v>
      </c>
      <c r="D50">
        <v>9425</v>
      </c>
    </row>
    <row r="51" spans="1:4">
      <c r="A51" t="s">
        <v>227</v>
      </c>
      <c r="B51" t="s">
        <v>709</v>
      </c>
      <c r="C51">
        <v>3350</v>
      </c>
      <c r="D51">
        <v>5570</v>
      </c>
    </row>
    <row r="52" spans="1:4">
      <c r="A52" t="s">
        <v>228</v>
      </c>
      <c r="B52" t="s">
        <v>710</v>
      </c>
      <c r="C52">
        <v>4400</v>
      </c>
      <c r="D52">
        <v>8030</v>
      </c>
    </row>
    <row r="53" spans="1:4">
      <c r="A53" t="s">
        <v>15</v>
      </c>
      <c r="B53" t="s">
        <v>711</v>
      </c>
      <c r="C53">
        <v>2290</v>
      </c>
      <c r="D53">
        <v>3720</v>
      </c>
    </row>
    <row r="54" spans="1:4">
      <c r="A54" t="s">
        <v>47</v>
      </c>
      <c r="B54" t="s">
        <v>712</v>
      </c>
      <c r="C54">
        <v>3495</v>
      </c>
      <c r="D54">
        <v>5955</v>
      </c>
    </row>
    <row r="55" spans="1:4">
      <c r="A55" t="s">
        <v>48</v>
      </c>
      <c r="B55" t="s">
        <v>713</v>
      </c>
      <c r="C55">
        <v>4375</v>
      </c>
      <c r="D55">
        <v>8915</v>
      </c>
    </row>
    <row r="56" spans="1:4">
      <c r="A56" t="s">
        <v>49</v>
      </c>
      <c r="B56" t="s">
        <v>714</v>
      </c>
      <c r="C56">
        <v>2245</v>
      </c>
      <c r="D56">
        <v>4485</v>
      </c>
    </row>
    <row r="57" spans="1:4">
      <c r="A57" t="s">
        <v>50</v>
      </c>
      <c r="B57" t="s">
        <v>715</v>
      </c>
      <c r="C57">
        <v>3240</v>
      </c>
      <c r="D57">
        <v>6105</v>
      </c>
    </row>
    <row r="58" spans="1:4">
      <c r="A58" t="s">
        <v>579</v>
      </c>
      <c r="B58" t="s">
        <v>716</v>
      </c>
      <c r="C58">
        <v>1640</v>
      </c>
      <c r="D58">
        <v>2990</v>
      </c>
    </row>
    <row r="59" spans="1:4">
      <c r="A59" t="s">
        <v>16</v>
      </c>
      <c r="B59" t="s">
        <v>717</v>
      </c>
      <c r="C59">
        <v>1800</v>
      </c>
      <c r="D59">
        <v>3305</v>
      </c>
    </row>
    <row r="60" spans="1:4">
      <c r="A60" t="s">
        <v>17</v>
      </c>
      <c r="B60" t="s">
        <v>718</v>
      </c>
      <c r="C60">
        <v>2270</v>
      </c>
      <c r="D60">
        <v>3775</v>
      </c>
    </row>
    <row r="61" spans="1:4">
      <c r="A61" t="s">
        <v>417</v>
      </c>
      <c r="B61" t="s">
        <v>719</v>
      </c>
      <c r="C61">
        <v>1465</v>
      </c>
      <c r="D61">
        <v>3840</v>
      </c>
    </row>
    <row r="62" spans="1:4">
      <c r="A62" t="s">
        <v>176</v>
      </c>
      <c r="B62" t="s">
        <v>720</v>
      </c>
      <c r="C62">
        <v>1380</v>
      </c>
      <c r="D62">
        <v>3055</v>
      </c>
    </row>
    <row r="63" spans="1:4">
      <c r="A63" t="s">
        <v>51</v>
      </c>
      <c r="B63" t="s">
        <v>721</v>
      </c>
      <c r="C63">
        <v>3155</v>
      </c>
      <c r="D63">
        <v>5860</v>
      </c>
    </row>
    <row r="64" spans="1:4">
      <c r="A64" t="s">
        <v>52</v>
      </c>
      <c r="B64" t="s">
        <v>722</v>
      </c>
      <c r="C64">
        <v>3270</v>
      </c>
      <c r="D64">
        <v>6290</v>
      </c>
    </row>
    <row r="65" spans="1:4">
      <c r="A65" t="s">
        <v>53</v>
      </c>
      <c r="B65" t="s">
        <v>723</v>
      </c>
      <c r="C65">
        <v>1785</v>
      </c>
      <c r="D65">
        <v>3760</v>
      </c>
    </row>
    <row r="66" spans="1:4">
      <c r="A66" t="s">
        <v>54</v>
      </c>
      <c r="B66" t="s">
        <v>724</v>
      </c>
      <c r="C66">
        <v>3710</v>
      </c>
      <c r="D66">
        <v>6075</v>
      </c>
    </row>
    <row r="67" spans="1:4">
      <c r="A67" t="s">
        <v>177</v>
      </c>
      <c r="B67" t="s">
        <v>725</v>
      </c>
      <c r="C67">
        <v>2040</v>
      </c>
      <c r="D67">
        <v>4455</v>
      </c>
    </row>
    <row r="68" spans="1:4">
      <c r="A68" t="s">
        <v>178</v>
      </c>
      <c r="B68" t="s">
        <v>726</v>
      </c>
      <c r="C68">
        <v>1360</v>
      </c>
      <c r="D68">
        <v>2955</v>
      </c>
    </row>
    <row r="69" spans="1:4">
      <c r="A69" t="s">
        <v>494</v>
      </c>
      <c r="B69" t="s">
        <v>727</v>
      </c>
      <c r="C69">
        <v>1975</v>
      </c>
      <c r="D69">
        <v>5015</v>
      </c>
    </row>
    <row r="70" spans="1:4">
      <c r="A70" t="s">
        <v>495</v>
      </c>
      <c r="B70" t="s">
        <v>728</v>
      </c>
      <c r="C70">
        <v>1815</v>
      </c>
      <c r="D70">
        <v>4890</v>
      </c>
    </row>
    <row r="71" spans="1:4">
      <c r="A71" t="s">
        <v>418</v>
      </c>
      <c r="B71" t="s">
        <v>729</v>
      </c>
      <c r="C71">
        <v>1030</v>
      </c>
      <c r="D71">
        <v>3345</v>
      </c>
    </row>
    <row r="72" spans="1:4">
      <c r="A72" t="s">
        <v>123</v>
      </c>
      <c r="B72" t="s">
        <v>730</v>
      </c>
      <c r="C72">
        <v>4360</v>
      </c>
      <c r="D72">
        <v>8515</v>
      </c>
    </row>
    <row r="73" spans="1:4">
      <c r="A73" t="s">
        <v>124</v>
      </c>
      <c r="B73" t="s">
        <v>731</v>
      </c>
      <c r="C73">
        <v>3175</v>
      </c>
      <c r="D73">
        <v>6200</v>
      </c>
    </row>
    <row r="74" spans="1:4">
      <c r="A74" t="s">
        <v>125</v>
      </c>
      <c r="B74" t="s">
        <v>732</v>
      </c>
      <c r="C74">
        <v>4500</v>
      </c>
      <c r="D74">
        <v>9325</v>
      </c>
    </row>
    <row r="75" spans="1:4">
      <c r="A75" t="s">
        <v>280</v>
      </c>
      <c r="B75" t="s">
        <v>733</v>
      </c>
      <c r="C75">
        <v>1180</v>
      </c>
      <c r="D75">
        <v>3270</v>
      </c>
    </row>
    <row r="76" spans="1:4">
      <c r="A76" t="s">
        <v>575</v>
      </c>
      <c r="B76" t="s">
        <v>734</v>
      </c>
      <c r="C76">
        <v>620</v>
      </c>
      <c r="D76">
        <v>1660</v>
      </c>
    </row>
    <row r="77" spans="1:4">
      <c r="A77" t="s">
        <v>342</v>
      </c>
      <c r="B77" t="s">
        <v>735</v>
      </c>
      <c r="C77">
        <v>4040</v>
      </c>
      <c r="D77">
        <v>11885</v>
      </c>
    </row>
    <row r="78" spans="1:4">
      <c r="A78" t="s">
        <v>343</v>
      </c>
      <c r="B78" t="s">
        <v>736</v>
      </c>
      <c r="C78">
        <v>1825</v>
      </c>
      <c r="D78">
        <v>7315</v>
      </c>
    </row>
    <row r="79" spans="1:4">
      <c r="A79" t="s">
        <v>344</v>
      </c>
      <c r="B79" t="s">
        <v>737</v>
      </c>
      <c r="C79">
        <v>2850</v>
      </c>
      <c r="D79">
        <v>7415</v>
      </c>
    </row>
    <row r="80" spans="1:4">
      <c r="A80" t="s">
        <v>281</v>
      </c>
      <c r="B80" t="s">
        <v>738</v>
      </c>
      <c r="C80">
        <v>870</v>
      </c>
      <c r="D80">
        <v>3105</v>
      </c>
    </row>
    <row r="81" spans="1:4">
      <c r="A81" t="s">
        <v>580</v>
      </c>
      <c r="B81" t="s">
        <v>739</v>
      </c>
      <c r="C81">
        <v>1375</v>
      </c>
      <c r="D81">
        <v>2910</v>
      </c>
    </row>
    <row r="82" spans="1:4">
      <c r="A82" t="s">
        <v>496</v>
      </c>
      <c r="B82" t="s">
        <v>740</v>
      </c>
      <c r="C82">
        <v>1755</v>
      </c>
      <c r="D82">
        <v>3455</v>
      </c>
    </row>
    <row r="83" spans="1:4">
      <c r="A83" t="s">
        <v>126</v>
      </c>
      <c r="B83" t="s">
        <v>741</v>
      </c>
      <c r="C83">
        <v>1385</v>
      </c>
      <c r="D83">
        <v>2580</v>
      </c>
    </row>
    <row r="84" spans="1:4">
      <c r="A84" t="s">
        <v>419</v>
      </c>
      <c r="B84" t="s">
        <v>742</v>
      </c>
      <c r="C84">
        <v>2005</v>
      </c>
      <c r="D84">
        <v>4920</v>
      </c>
    </row>
    <row r="85" spans="1:4">
      <c r="A85" t="s">
        <v>420</v>
      </c>
      <c r="B85" t="s">
        <v>743</v>
      </c>
      <c r="C85">
        <v>1725</v>
      </c>
      <c r="D85">
        <v>5205</v>
      </c>
    </row>
    <row r="86" spans="1:4">
      <c r="A86" t="s">
        <v>497</v>
      </c>
      <c r="B86" t="s">
        <v>744</v>
      </c>
      <c r="C86">
        <v>1715</v>
      </c>
      <c r="D86">
        <v>4570</v>
      </c>
    </row>
    <row r="87" spans="1:4">
      <c r="A87" t="s">
        <v>498</v>
      </c>
      <c r="B87" t="s">
        <v>745</v>
      </c>
      <c r="C87">
        <v>1600</v>
      </c>
      <c r="D87">
        <v>3940</v>
      </c>
    </row>
    <row r="88" spans="1:4">
      <c r="A88" t="s">
        <v>499</v>
      </c>
      <c r="B88" t="s">
        <v>746</v>
      </c>
      <c r="C88">
        <v>2160</v>
      </c>
      <c r="D88">
        <v>5060</v>
      </c>
    </row>
    <row r="89" spans="1:4">
      <c r="A89" t="s">
        <v>500</v>
      </c>
      <c r="B89" t="s">
        <v>747</v>
      </c>
      <c r="C89">
        <v>2490</v>
      </c>
      <c r="D89">
        <v>6865</v>
      </c>
    </row>
    <row r="90" spans="1:4">
      <c r="A90" t="s">
        <v>282</v>
      </c>
      <c r="B90" t="s">
        <v>748</v>
      </c>
      <c r="C90">
        <v>685</v>
      </c>
      <c r="D90">
        <v>2240</v>
      </c>
    </row>
    <row r="91" spans="1:4">
      <c r="A91" t="s">
        <v>345</v>
      </c>
      <c r="B91" t="s">
        <v>749</v>
      </c>
      <c r="C91">
        <v>1310</v>
      </c>
      <c r="D91">
        <v>3675</v>
      </c>
    </row>
    <row r="92" spans="1:4">
      <c r="A92" t="s">
        <v>229</v>
      </c>
      <c r="B92" t="s">
        <v>750</v>
      </c>
      <c r="C92">
        <v>1095</v>
      </c>
      <c r="D92">
        <v>2700</v>
      </c>
    </row>
    <row r="93" spans="1:4">
      <c r="A93" t="s">
        <v>283</v>
      </c>
      <c r="B93" t="s">
        <v>751</v>
      </c>
      <c r="C93">
        <v>1370</v>
      </c>
      <c r="D93">
        <v>4030</v>
      </c>
    </row>
    <row r="94" spans="1:4">
      <c r="A94" t="s">
        <v>179</v>
      </c>
      <c r="B94" t="s">
        <v>752</v>
      </c>
      <c r="C94">
        <v>1155</v>
      </c>
      <c r="D94">
        <v>2715</v>
      </c>
    </row>
    <row r="95" spans="1:4">
      <c r="A95" t="s">
        <v>421</v>
      </c>
      <c r="B95" t="s">
        <v>753</v>
      </c>
      <c r="C95">
        <v>600</v>
      </c>
      <c r="D95">
        <v>2245</v>
      </c>
    </row>
    <row r="96" spans="1:4">
      <c r="A96" t="s">
        <v>55</v>
      </c>
      <c r="B96" t="s">
        <v>754</v>
      </c>
      <c r="C96">
        <v>2710</v>
      </c>
      <c r="D96">
        <v>4755</v>
      </c>
    </row>
    <row r="97" spans="1:4">
      <c r="A97" t="s">
        <v>230</v>
      </c>
      <c r="B97" t="s">
        <v>755</v>
      </c>
      <c r="C97">
        <v>1405</v>
      </c>
      <c r="D97">
        <v>3650</v>
      </c>
    </row>
    <row r="98" spans="1:4">
      <c r="A98" t="s">
        <v>57</v>
      </c>
      <c r="B98" t="s">
        <v>756</v>
      </c>
      <c r="C98">
        <v>2000</v>
      </c>
      <c r="D98">
        <v>4005</v>
      </c>
    </row>
    <row r="99" spans="1:4">
      <c r="A99" t="s">
        <v>58</v>
      </c>
      <c r="B99" t="s">
        <v>757</v>
      </c>
      <c r="C99">
        <v>1990</v>
      </c>
      <c r="D99">
        <v>4295</v>
      </c>
    </row>
    <row r="100" spans="1:4">
      <c r="A100" t="s">
        <v>284</v>
      </c>
      <c r="B100" t="s">
        <v>758</v>
      </c>
      <c r="C100">
        <v>1215</v>
      </c>
      <c r="D100">
        <v>2900</v>
      </c>
    </row>
    <row r="101" spans="1:4">
      <c r="A101" t="s">
        <v>583</v>
      </c>
      <c r="B101" t="s">
        <v>759</v>
      </c>
      <c r="C101">
        <v>1710</v>
      </c>
      <c r="D101">
        <v>3360</v>
      </c>
    </row>
    <row r="102" spans="1:4">
      <c r="A102" t="s">
        <v>596</v>
      </c>
      <c r="B102" t="s">
        <v>760</v>
      </c>
      <c r="C102">
        <v>1220</v>
      </c>
      <c r="D102">
        <v>2160</v>
      </c>
    </row>
    <row r="103" spans="1:4">
      <c r="A103" t="s">
        <v>127</v>
      </c>
      <c r="B103" t="s">
        <v>761</v>
      </c>
      <c r="C103">
        <v>1705</v>
      </c>
      <c r="D103">
        <v>3590</v>
      </c>
    </row>
    <row r="104" spans="1:4">
      <c r="A104" t="s">
        <v>346</v>
      </c>
      <c r="B104" t="s">
        <v>762</v>
      </c>
      <c r="C104">
        <v>4215</v>
      </c>
      <c r="D104">
        <v>9320</v>
      </c>
    </row>
    <row r="105" spans="1:4">
      <c r="A105" t="s">
        <v>501</v>
      </c>
      <c r="B105" t="s">
        <v>763</v>
      </c>
      <c r="C105">
        <v>1405</v>
      </c>
      <c r="D105">
        <v>3220</v>
      </c>
    </row>
    <row r="106" spans="1:4">
      <c r="A106" t="s">
        <v>285</v>
      </c>
      <c r="B106" t="s">
        <v>764</v>
      </c>
      <c r="C106">
        <v>1215</v>
      </c>
      <c r="D106">
        <v>3500</v>
      </c>
    </row>
    <row r="107" spans="1:4">
      <c r="A107" t="s">
        <v>231</v>
      </c>
      <c r="B107" t="s">
        <v>765</v>
      </c>
      <c r="C107">
        <v>1400</v>
      </c>
      <c r="D107">
        <v>3640</v>
      </c>
    </row>
    <row r="108" spans="1:4">
      <c r="A108" t="s">
        <v>422</v>
      </c>
      <c r="B108" t="s">
        <v>766</v>
      </c>
      <c r="C108">
        <v>1595</v>
      </c>
      <c r="D108">
        <v>3845</v>
      </c>
    </row>
    <row r="109" spans="1:4">
      <c r="A109" t="s">
        <v>557</v>
      </c>
      <c r="B109" t="s">
        <v>767</v>
      </c>
      <c r="C109">
        <v>2055</v>
      </c>
      <c r="D109">
        <v>4380</v>
      </c>
    </row>
    <row r="110" spans="1:4">
      <c r="A110" t="s">
        <v>558</v>
      </c>
      <c r="B110" t="s">
        <v>768</v>
      </c>
      <c r="C110">
        <v>1005</v>
      </c>
      <c r="D110">
        <v>2300</v>
      </c>
    </row>
    <row r="111" spans="1:4">
      <c r="A111" t="s">
        <v>587</v>
      </c>
      <c r="B111" t="s">
        <v>769</v>
      </c>
      <c r="C111">
        <v>2855</v>
      </c>
      <c r="D111">
        <v>5790</v>
      </c>
    </row>
    <row r="112" spans="1:4">
      <c r="A112" t="s">
        <v>586</v>
      </c>
      <c r="B112" t="s">
        <v>770</v>
      </c>
      <c r="C112">
        <v>2160</v>
      </c>
      <c r="D112">
        <v>4355</v>
      </c>
    </row>
    <row r="113" spans="1:4">
      <c r="A113" t="s">
        <v>59</v>
      </c>
      <c r="B113" t="s">
        <v>771</v>
      </c>
      <c r="C113">
        <v>1415</v>
      </c>
      <c r="D113">
        <v>2920</v>
      </c>
    </row>
    <row r="114" spans="1:4">
      <c r="A114" t="s">
        <v>574</v>
      </c>
      <c r="B114" t="s">
        <v>772</v>
      </c>
      <c r="C114">
        <v>975</v>
      </c>
      <c r="D114">
        <v>2150</v>
      </c>
    </row>
    <row r="115" spans="1:4">
      <c r="A115" t="s">
        <v>573</v>
      </c>
      <c r="B115" t="s">
        <v>773</v>
      </c>
      <c r="C115">
        <v>1195</v>
      </c>
      <c r="D115">
        <v>2615</v>
      </c>
    </row>
    <row r="116" spans="1:4">
      <c r="A116" t="s">
        <v>347</v>
      </c>
      <c r="B116" t="s">
        <v>774</v>
      </c>
      <c r="C116">
        <v>1875</v>
      </c>
      <c r="D116">
        <v>4130</v>
      </c>
    </row>
    <row r="117" spans="1:4">
      <c r="A117" t="s">
        <v>286</v>
      </c>
      <c r="B117" t="s">
        <v>775</v>
      </c>
      <c r="C117">
        <v>890</v>
      </c>
      <c r="D117">
        <v>2940</v>
      </c>
    </row>
    <row r="118" spans="1:4">
      <c r="A118" t="s">
        <v>597</v>
      </c>
      <c r="B118" t="s">
        <v>776</v>
      </c>
      <c r="C118">
        <v>2210</v>
      </c>
      <c r="D118">
        <v>3950</v>
      </c>
    </row>
    <row r="119" spans="1:4">
      <c r="A119" t="s">
        <v>502</v>
      </c>
      <c r="B119" t="s">
        <v>777</v>
      </c>
      <c r="C119">
        <v>695</v>
      </c>
      <c r="D119">
        <v>2320</v>
      </c>
    </row>
    <row r="120" spans="1:4">
      <c r="A120" t="s">
        <v>287</v>
      </c>
      <c r="B120" t="s">
        <v>778</v>
      </c>
      <c r="C120">
        <v>860</v>
      </c>
      <c r="D120">
        <v>2370</v>
      </c>
    </row>
    <row r="121" spans="1:4">
      <c r="A121" t="s">
        <v>571</v>
      </c>
      <c r="B121" t="s">
        <v>779</v>
      </c>
      <c r="C121">
        <v>740</v>
      </c>
      <c r="D121">
        <v>1925</v>
      </c>
    </row>
    <row r="122" spans="1:4">
      <c r="A122" t="s">
        <v>180</v>
      </c>
      <c r="B122" t="s">
        <v>780</v>
      </c>
      <c r="C122">
        <v>760</v>
      </c>
      <c r="D122">
        <v>2520</v>
      </c>
    </row>
    <row r="123" spans="1:4">
      <c r="A123" t="s">
        <v>423</v>
      </c>
      <c r="B123" t="s">
        <v>781</v>
      </c>
      <c r="C123">
        <v>1810</v>
      </c>
      <c r="D123">
        <v>4335</v>
      </c>
    </row>
    <row r="124" spans="1:4">
      <c r="A124" t="s">
        <v>60</v>
      </c>
      <c r="B124" t="s">
        <v>782</v>
      </c>
      <c r="C124">
        <v>740</v>
      </c>
      <c r="D124">
        <v>2335</v>
      </c>
    </row>
    <row r="125" spans="1:4">
      <c r="A125" t="s">
        <v>288</v>
      </c>
      <c r="B125" t="s">
        <v>783</v>
      </c>
      <c r="C125">
        <v>1360</v>
      </c>
      <c r="D125">
        <v>3765</v>
      </c>
    </row>
    <row r="126" spans="1:4">
      <c r="A126" t="s">
        <v>348</v>
      </c>
      <c r="B126" t="s">
        <v>784</v>
      </c>
      <c r="C126">
        <v>1685</v>
      </c>
      <c r="D126">
        <v>4235</v>
      </c>
    </row>
    <row r="127" spans="1:4">
      <c r="A127" t="s">
        <v>503</v>
      </c>
      <c r="B127" t="s">
        <v>785</v>
      </c>
      <c r="C127">
        <v>1295</v>
      </c>
      <c r="D127">
        <v>3520</v>
      </c>
    </row>
    <row r="128" spans="1:4">
      <c r="A128" t="s">
        <v>424</v>
      </c>
      <c r="B128" t="s">
        <v>786</v>
      </c>
      <c r="C128">
        <v>645</v>
      </c>
      <c r="D128">
        <v>2340</v>
      </c>
    </row>
    <row r="129" spans="1:4">
      <c r="A129" t="s">
        <v>181</v>
      </c>
      <c r="B129" t="s">
        <v>787</v>
      </c>
      <c r="C129">
        <v>1800</v>
      </c>
      <c r="D129">
        <v>3340</v>
      </c>
    </row>
    <row r="130" spans="1:4">
      <c r="A130" t="s">
        <v>425</v>
      </c>
      <c r="B130" t="s">
        <v>788</v>
      </c>
      <c r="C130">
        <v>1115</v>
      </c>
      <c r="D130">
        <v>3160</v>
      </c>
    </row>
    <row r="131" spans="1:4">
      <c r="A131" t="s">
        <v>349</v>
      </c>
      <c r="B131" t="s">
        <v>789</v>
      </c>
      <c r="C131">
        <v>1320</v>
      </c>
      <c r="D131">
        <v>4365</v>
      </c>
    </row>
    <row r="132" spans="1:4">
      <c r="A132" t="s">
        <v>504</v>
      </c>
      <c r="B132" t="s">
        <v>790</v>
      </c>
      <c r="C132">
        <v>1040</v>
      </c>
      <c r="D132">
        <v>2660</v>
      </c>
    </row>
    <row r="133" spans="1:4">
      <c r="A133" t="s">
        <v>350</v>
      </c>
      <c r="B133" t="s">
        <v>791</v>
      </c>
      <c r="C133">
        <v>1520</v>
      </c>
      <c r="D133">
        <v>4935</v>
      </c>
    </row>
    <row r="134" spans="1:4">
      <c r="A134" t="s">
        <v>61</v>
      </c>
      <c r="B134" t="s">
        <v>792</v>
      </c>
      <c r="C134">
        <v>1470</v>
      </c>
      <c r="D134">
        <v>3130</v>
      </c>
    </row>
    <row r="135" spans="1:4">
      <c r="A135" t="s">
        <v>505</v>
      </c>
      <c r="B135" t="s">
        <v>793</v>
      </c>
      <c r="C135">
        <v>675</v>
      </c>
      <c r="D135">
        <v>2090</v>
      </c>
    </row>
    <row r="136" spans="1:4">
      <c r="A136" t="s">
        <v>351</v>
      </c>
      <c r="B136" t="s">
        <v>794</v>
      </c>
      <c r="C136">
        <v>1670</v>
      </c>
      <c r="D136">
        <v>4280</v>
      </c>
    </row>
    <row r="137" spans="1:4">
      <c r="A137" t="s">
        <v>62</v>
      </c>
      <c r="B137" t="s">
        <v>795</v>
      </c>
      <c r="C137">
        <v>1625</v>
      </c>
      <c r="D137">
        <v>3465</v>
      </c>
    </row>
    <row r="138" spans="1:4">
      <c r="A138" t="s">
        <v>18</v>
      </c>
      <c r="B138" t="s">
        <v>796</v>
      </c>
      <c r="C138">
        <v>1465</v>
      </c>
      <c r="D138">
        <v>2945</v>
      </c>
    </row>
    <row r="139" spans="1:4">
      <c r="A139" t="s">
        <v>289</v>
      </c>
      <c r="B139" t="s">
        <v>797</v>
      </c>
      <c r="C139">
        <v>2215</v>
      </c>
      <c r="D139">
        <v>4445</v>
      </c>
    </row>
    <row r="140" spans="1:4">
      <c r="A140" t="s">
        <v>128</v>
      </c>
      <c r="B140" t="s">
        <v>798</v>
      </c>
      <c r="C140">
        <v>1460</v>
      </c>
      <c r="D140">
        <v>3000</v>
      </c>
    </row>
    <row r="141" spans="1:4">
      <c r="A141" t="s">
        <v>569</v>
      </c>
      <c r="B141" t="s">
        <v>799</v>
      </c>
      <c r="C141">
        <v>1320</v>
      </c>
      <c r="D141">
        <v>2540</v>
      </c>
    </row>
    <row r="142" spans="1:4">
      <c r="A142" t="s">
        <v>566</v>
      </c>
      <c r="B142" t="s">
        <v>800</v>
      </c>
      <c r="C142">
        <v>1310</v>
      </c>
      <c r="D142">
        <v>2735</v>
      </c>
    </row>
    <row r="143" spans="1:4">
      <c r="A143" t="s">
        <v>598</v>
      </c>
      <c r="B143" t="s">
        <v>801</v>
      </c>
      <c r="C143">
        <v>2230</v>
      </c>
      <c r="D143">
        <v>4245</v>
      </c>
    </row>
    <row r="144" spans="1:4">
      <c r="A144" t="s">
        <v>290</v>
      </c>
      <c r="B144" t="s">
        <v>802</v>
      </c>
      <c r="C144">
        <v>1855</v>
      </c>
      <c r="D144">
        <v>4860</v>
      </c>
    </row>
    <row r="145" spans="1:4">
      <c r="A145" t="s">
        <v>129</v>
      </c>
      <c r="B145" t="s">
        <v>803</v>
      </c>
      <c r="C145">
        <v>1855</v>
      </c>
      <c r="D145">
        <v>3800</v>
      </c>
    </row>
    <row r="146" spans="1:4">
      <c r="A146" t="s">
        <v>63</v>
      </c>
      <c r="B146" t="s">
        <v>804</v>
      </c>
      <c r="C146">
        <v>865</v>
      </c>
      <c r="D146">
        <v>2545</v>
      </c>
    </row>
    <row r="147" spans="1:4">
      <c r="A147" t="s">
        <v>64</v>
      </c>
      <c r="B147" t="s">
        <v>805</v>
      </c>
      <c r="C147">
        <v>1250</v>
      </c>
      <c r="D147">
        <v>2120</v>
      </c>
    </row>
    <row r="148" spans="1:4">
      <c r="A148" t="s">
        <v>182</v>
      </c>
      <c r="B148" t="s">
        <v>806</v>
      </c>
      <c r="C148">
        <v>1945</v>
      </c>
      <c r="D148">
        <v>4295</v>
      </c>
    </row>
    <row r="149" spans="1:4">
      <c r="A149" t="s">
        <v>232</v>
      </c>
      <c r="B149" t="s">
        <v>807</v>
      </c>
      <c r="C149">
        <v>2980</v>
      </c>
      <c r="D149">
        <v>6960</v>
      </c>
    </row>
    <row r="150" spans="1:4">
      <c r="A150" t="s">
        <v>233</v>
      </c>
      <c r="B150" t="s">
        <v>808</v>
      </c>
      <c r="C150">
        <v>1990</v>
      </c>
      <c r="D150">
        <v>4740</v>
      </c>
    </row>
    <row r="151" spans="1:4">
      <c r="A151" t="s">
        <v>234</v>
      </c>
      <c r="B151" t="s">
        <v>809</v>
      </c>
      <c r="C151">
        <v>2145</v>
      </c>
      <c r="D151">
        <v>4820</v>
      </c>
    </row>
    <row r="152" spans="1:4">
      <c r="A152" t="s">
        <v>426</v>
      </c>
      <c r="B152" t="s">
        <v>810</v>
      </c>
      <c r="C152">
        <v>1675</v>
      </c>
      <c r="D152">
        <v>5595</v>
      </c>
    </row>
    <row r="153" spans="1:4">
      <c r="A153" t="s">
        <v>65</v>
      </c>
      <c r="B153" t="s">
        <v>811</v>
      </c>
      <c r="C153">
        <v>1740</v>
      </c>
      <c r="D153">
        <v>3870</v>
      </c>
    </row>
    <row r="154" spans="1:4">
      <c r="A154" t="s">
        <v>352</v>
      </c>
      <c r="B154" t="s">
        <v>812</v>
      </c>
      <c r="C154">
        <v>3480</v>
      </c>
      <c r="D154">
        <v>7395</v>
      </c>
    </row>
    <row r="155" spans="1:4">
      <c r="A155" t="s">
        <v>353</v>
      </c>
      <c r="B155" t="s">
        <v>813</v>
      </c>
      <c r="C155">
        <v>5085</v>
      </c>
      <c r="D155">
        <v>10990</v>
      </c>
    </row>
    <row r="156" spans="1:4">
      <c r="A156" t="s">
        <v>354</v>
      </c>
      <c r="B156" t="s">
        <v>814</v>
      </c>
      <c r="C156">
        <v>1915</v>
      </c>
      <c r="D156">
        <v>4505</v>
      </c>
    </row>
    <row r="157" spans="1:4">
      <c r="A157" t="s">
        <v>599</v>
      </c>
      <c r="B157" t="s">
        <v>815</v>
      </c>
      <c r="C157">
        <v>1895</v>
      </c>
      <c r="D157">
        <v>3755</v>
      </c>
    </row>
    <row r="158" spans="1:4">
      <c r="A158" t="s">
        <v>577</v>
      </c>
      <c r="B158" t="s">
        <v>816</v>
      </c>
      <c r="C158">
        <v>1540</v>
      </c>
      <c r="D158">
        <v>3170</v>
      </c>
    </row>
    <row r="159" spans="1:4">
      <c r="A159" t="s">
        <v>355</v>
      </c>
      <c r="B159" t="s">
        <v>817</v>
      </c>
      <c r="C159">
        <v>2490</v>
      </c>
      <c r="D159">
        <v>6445</v>
      </c>
    </row>
    <row r="160" spans="1:4">
      <c r="A160" t="s">
        <v>19</v>
      </c>
      <c r="B160" t="s">
        <v>818</v>
      </c>
      <c r="C160">
        <v>2765</v>
      </c>
      <c r="D160">
        <v>4270</v>
      </c>
    </row>
    <row r="161" spans="1:4">
      <c r="A161" t="s">
        <v>427</v>
      </c>
      <c r="B161" t="s">
        <v>819</v>
      </c>
      <c r="C161">
        <v>1480</v>
      </c>
      <c r="D161">
        <v>4090</v>
      </c>
    </row>
    <row r="162" spans="1:4">
      <c r="A162" t="s">
        <v>183</v>
      </c>
      <c r="B162" t="s">
        <v>820</v>
      </c>
      <c r="C162">
        <v>1190</v>
      </c>
      <c r="D162">
        <v>2740</v>
      </c>
    </row>
    <row r="163" spans="1:4">
      <c r="A163" t="s">
        <v>549</v>
      </c>
      <c r="B163" t="s">
        <v>821</v>
      </c>
      <c r="C163">
        <v>1260</v>
      </c>
      <c r="D163">
        <v>2355</v>
      </c>
    </row>
    <row r="164" spans="1:4">
      <c r="A164" t="s">
        <v>66</v>
      </c>
      <c r="B164" t="s">
        <v>822</v>
      </c>
      <c r="C164">
        <v>1795</v>
      </c>
      <c r="D164">
        <v>3885</v>
      </c>
    </row>
    <row r="165" spans="1:4">
      <c r="A165" t="s">
        <v>184</v>
      </c>
      <c r="B165" t="s">
        <v>823</v>
      </c>
      <c r="C165">
        <v>1840</v>
      </c>
      <c r="D165">
        <v>4075</v>
      </c>
    </row>
    <row r="166" spans="1:4">
      <c r="A166" t="s">
        <v>185</v>
      </c>
      <c r="B166" t="s">
        <v>824</v>
      </c>
      <c r="C166">
        <v>3160</v>
      </c>
      <c r="D166">
        <v>7195</v>
      </c>
    </row>
    <row r="167" spans="1:4">
      <c r="A167" t="s">
        <v>186</v>
      </c>
      <c r="B167" t="s">
        <v>825</v>
      </c>
      <c r="C167">
        <v>500</v>
      </c>
      <c r="D167">
        <v>1545</v>
      </c>
    </row>
    <row r="168" spans="1:4">
      <c r="A168" t="s">
        <v>506</v>
      </c>
      <c r="B168" t="s">
        <v>826</v>
      </c>
      <c r="C168">
        <v>855</v>
      </c>
      <c r="D168">
        <v>2230</v>
      </c>
    </row>
    <row r="169" spans="1:4">
      <c r="A169" t="s">
        <v>130</v>
      </c>
      <c r="B169" t="s">
        <v>827</v>
      </c>
      <c r="C169">
        <v>2235</v>
      </c>
      <c r="D169">
        <v>4625</v>
      </c>
    </row>
    <row r="170" spans="1:4">
      <c r="A170" t="s">
        <v>131</v>
      </c>
      <c r="B170" t="s">
        <v>828</v>
      </c>
      <c r="C170">
        <v>1685</v>
      </c>
      <c r="D170">
        <v>3675</v>
      </c>
    </row>
    <row r="171" spans="1:4">
      <c r="A171" t="s">
        <v>132</v>
      </c>
      <c r="B171" t="s">
        <v>829</v>
      </c>
      <c r="C171">
        <v>2760</v>
      </c>
      <c r="D171">
        <v>5805</v>
      </c>
    </row>
    <row r="172" spans="1:4">
      <c r="A172" t="s">
        <v>133</v>
      </c>
      <c r="B172" t="s">
        <v>830</v>
      </c>
      <c r="C172">
        <v>2370</v>
      </c>
      <c r="D172">
        <v>4565</v>
      </c>
    </row>
    <row r="173" spans="1:4">
      <c r="A173" t="s">
        <v>428</v>
      </c>
      <c r="B173" t="s">
        <v>831</v>
      </c>
      <c r="C173">
        <v>2310</v>
      </c>
      <c r="D173">
        <v>4345</v>
      </c>
    </row>
    <row r="174" spans="1:4">
      <c r="A174" t="s">
        <v>235</v>
      </c>
      <c r="B174" t="s">
        <v>832</v>
      </c>
      <c r="C174">
        <v>2850</v>
      </c>
      <c r="D174">
        <v>4660</v>
      </c>
    </row>
    <row r="175" spans="1:4">
      <c r="A175" t="s">
        <v>236</v>
      </c>
      <c r="B175" t="s">
        <v>833</v>
      </c>
      <c r="C175">
        <v>2125</v>
      </c>
      <c r="D175">
        <v>3745</v>
      </c>
    </row>
    <row r="176" spans="1:4">
      <c r="A176" t="s">
        <v>356</v>
      </c>
      <c r="B176" t="s">
        <v>834</v>
      </c>
      <c r="C176">
        <v>3045</v>
      </c>
      <c r="D176">
        <v>6955</v>
      </c>
    </row>
    <row r="177" spans="1:4">
      <c r="A177" t="s">
        <v>600</v>
      </c>
      <c r="B177" t="s">
        <v>835</v>
      </c>
      <c r="C177">
        <v>1890</v>
      </c>
      <c r="D177">
        <v>3140</v>
      </c>
    </row>
    <row r="178" spans="1:4">
      <c r="A178" t="s">
        <v>601</v>
      </c>
      <c r="B178" t="s">
        <v>836</v>
      </c>
      <c r="C178">
        <v>1190</v>
      </c>
      <c r="D178">
        <v>2535</v>
      </c>
    </row>
    <row r="179" spans="1:4">
      <c r="A179" t="s">
        <v>602</v>
      </c>
      <c r="B179" t="s">
        <v>837</v>
      </c>
      <c r="C179">
        <v>1860</v>
      </c>
      <c r="D179">
        <v>3300</v>
      </c>
    </row>
    <row r="180" spans="1:4">
      <c r="A180" t="s">
        <v>603</v>
      </c>
      <c r="B180" t="s">
        <v>838</v>
      </c>
      <c r="C180">
        <v>3055</v>
      </c>
      <c r="D180">
        <v>4680</v>
      </c>
    </row>
    <row r="181" spans="1:4">
      <c r="A181" t="s">
        <v>604</v>
      </c>
      <c r="B181" t="s">
        <v>839</v>
      </c>
      <c r="C181">
        <v>2090</v>
      </c>
      <c r="D181">
        <v>3975</v>
      </c>
    </row>
    <row r="182" spans="1:4">
      <c r="A182" t="s">
        <v>568</v>
      </c>
      <c r="B182" t="s">
        <v>840</v>
      </c>
      <c r="C182">
        <v>530</v>
      </c>
      <c r="D182">
        <v>1710</v>
      </c>
    </row>
    <row r="183" spans="1:4">
      <c r="A183" t="s">
        <v>357</v>
      </c>
      <c r="B183" t="s">
        <v>841</v>
      </c>
      <c r="C183">
        <v>2660</v>
      </c>
      <c r="D183">
        <v>7220</v>
      </c>
    </row>
    <row r="184" spans="1:4">
      <c r="A184" t="s">
        <v>358</v>
      </c>
      <c r="B184" t="s">
        <v>842</v>
      </c>
      <c r="C184">
        <v>2625</v>
      </c>
      <c r="D184">
        <v>7535</v>
      </c>
    </row>
    <row r="185" spans="1:4">
      <c r="A185" t="s">
        <v>359</v>
      </c>
      <c r="B185" t="s">
        <v>843</v>
      </c>
      <c r="C185">
        <v>2230</v>
      </c>
      <c r="D185">
        <v>6515</v>
      </c>
    </row>
    <row r="186" spans="1:4">
      <c r="A186" t="s">
        <v>20</v>
      </c>
      <c r="B186" t="s">
        <v>844</v>
      </c>
      <c r="C186">
        <v>2690</v>
      </c>
      <c r="D186">
        <v>4290</v>
      </c>
    </row>
    <row r="187" spans="1:4">
      <c r="A187" t="s">
        <v>507</v>
      </c>
      <c r="B187" t="s">
        <v>845</v>
      </c>
      <c r="C187">
        <v>695</v>
      </c>
      <c r="D187">
        <v>2390</v>
      </c>
    </row>
    <row r="188" spans="1:4">
      <c r="A188" t="s">
        <v>605</v>
      </c>
      <c r="B188" t="s">
        <v>846</v>
      </c>
      <c r="C188">
        <v>650</v>
      </c>
      <c r="D188">
        <v>1790</v>
      </c>
    </row>
    <row r="189" spans="1:4">
      <c r="A189" t="s">
        <v>360</v>
      </c>
      <c r="B189" t="s">
        <v>847</v>
      </c>
      <c r="C189">
        <v>3135</v>
      </c>
      <c r="D189">
        <v>11115</v>
      </c>
    </row>
    <row r="190" spans="1:4">
      <c r="A190" t="s">
        <v>429</v>
      </c>
      <c r="B190" t="s">
        <v>848</v>
      </c>
      <c r="C190">
        <v>575</v>
      </c>
      <c r="D190">
        <v>2390</v>
      </c>
    </row>
    <row r="191" spans="1:4">
      <c r="A191" t="s">
        <v>606</v>
      </c>
      <c r="B191" t="s">
        <v>849</v>
      </c>
      <c r="C191">
        <v>1675</v>
      </c>
      <c r="D191">
        <v>3635</v>
      </c>
    </row>
    <row r="192" spans="1:4">
      <c r="A192" t="s">
        <v>607</v>
      </c>
      <c r="B192" t="s">
        <v>850</v>
      </c>
      <c r="C192">
        <v>1685</v>
      </c>
      <c r="D192">
        <v>3400</v>
      </c>
    </row>
    <row r="193" spans="1:4">
      <c r="A193" t="s">
        <v>608</v>
      </c>
      <c r="B193" t="s">
        <v>851</v>
      </c>
      <c r="C193">
        <v>960</v>
      </c>
      <c r="D193">
        <v>2280</v>
      </c>
    </row>
    <row r="194" spans="1:4">
      <c r="A194" t="s">
        <v>430</v>
      </c>
      <c r="B194" t="s">
        <v>852</v>
      </c>
      <c r="C194">
        <v>865</v>
      </c>
      <c r="D194">
        <v>3110</v>
      </c>
    </row>
    <row r="195" spans="1:4">
      <c r="A195" t="s">
        <v>431</v>
      </c>
      <c r="B195" t="s">
        <v>853</v>
      </c>
      <c r="C195">
        <v>1190</v>
      </c>
      <c r="D195">
        <v>3530</v>
      </c>
    </row>
    <row r="196" spans="1:4">
      <c r="A196" t="s">
        <v>134</v>
      </c>
      <c r="B196" t="s">
        <v>854</v>
      </c>
      <c r="C196">
        <v>1460</v>
      </c>
      <c r="D196">
        <v>3035</v>
      </c>
    </row>
    <row r="197" spans="1:4">
      <c r="A197" t="s">
        <v>432</v>
      </c>
      <c r="B197" t="s">
        <v>855</v>
      </c>
      <c r="C197">
        <v>2110</v>
      </c>
      <c r="D197">
        <v>4720</v>
      </c>
    </row>
    <row r="198" spans="1:4">
      <c r="A198" t="s">
        <v>433</v>
      </c>
      <c r="B198" t="s">
        <v>856</v>
      </c>
      <c r="C198">
        <v>1060</v>
      </c>
      <c r="D198">
        <v>2885</v>
      </c>
    </row>
    <row r="199" spans="1:4">
      <c r="A199" t="s">
        <v>67</v>
      </c>
      <c r="B199" t="s">
        <v>857</v>
      </c>
      <c r="C199">
        <v>1055</v>
      </c>
      <c r="D199">
        <v>2540</v>
      </c>
    </row>
    <row r="200" spans="1:4">
      <c r="A200" t="s">
        <v>609</v>
      </c>
      <c r="B200" t="s">
        <v>858</v>
      </c>
      <c r="C200">
        <v>1620</v>
      </c>
      <c r="D200">
        <v>4615</v>
      </c>
    </row>
    <row r="201" spans="1:4">
      <c r="A201" t="s">
        <v>610</v>
      </c>
      <c r="B201" t="s">
        <v>859</v>
      </c>
      <c r="C201">
        <v>1690</v>
      </c>
      <c r="D201">
        <v>4910</v>
      </c>
    </row>
    <row r="202" spans="1:4">
      <c r="A202" t="s">
        <v>611</v>
      </c>
      <c r="B202" t="s">
        <v>860</v>
      </c>
      <c r="C202">
        <v>695</v>
      </c>
      <c r="D202">
        <v>2355</v>
      </c>
    </row>
    <row r="203" spans="1:4">
      <c r="A203" t="s">
        <v>612</v>
      </c>
      <c r="B203" t="s">
        <v>861</v>
      </c>
      <c r="C203">
        <v>1400</v>
      </c>
      <c r="D203">
        <v>3815</v>
      </c>
    </row>
    <row r="204" spans="1:4">
      <c r="A204" t="s">
        <v>613</v>
      </c>
      <c r="B204" t="s">
        <v>862</v>
      </c>
      <c r="C204">
        <v>980</v>
      </c>
      <c r="D204">
        <v>2590</v>
      </c>
    </row>
    <row r="205" spans="1:4">
      <c r="A205" t="s">
        <v>361</v>
      </c>
      <c r="B205" t="s">
        <v>863</v>
      </c>
      <c r="C205">
        <v>3245</v>
      </c>
      <c r="D205">
        <v>8045</v>
      </c>
    </row>
    <row r="206" spans="1:4">
      <c r="A206" t="s">
        <v>68</v>
      </c>
      <c r="B206" t="s">
        <v>864</v>
      </c>
      <c r="C206">
        <v>1590</v>
      </c>
      <c r="D206">
        <v>3335</v>
      </c>
    </row>
    <row r="207" spans="1:4">
      <c r="A207" t="s">
        <v>135</v>
      </c>
      <c r="B207" t="s">
        <v>865</v>
      </c>
      <c r="C207">
        <v>820</v>
      </c>
      <c r="D207">
        <v>2305</v>
      </c>
    </row>
    <row r="208" spans="1:4">
      <c r="A208" t="s">
        <v>362</v>
      </c>
      <c r="B208" t="s">
        <v>866</v>
      </c>
      <c r="C208">
        <v>1620</v>
      </c>
      <c r="D208">
        <v>4770</v>
      </c>
    </row>
    <row r="209" spans="1:4">
      <c r="A209" t="s">
        <v>363</v>
      </c>
      <c r="B209" t="s">
        <v>867</v>
      </c>
      <c r="C209">
        <v>2445</v>
      </c>
      <c r="D209">
        <v>5845</v>
      </c>
    </row>
    <row r="210" spans="1:4">
      <c r="A210" t="s">
        <v>364</v>
      </c>
      <c r="B210" t="s">
        <v>868</v>
      </c>
      <c r="C210">
        <v>1405</v>
      </c>
      <c r="D210">
        <v>4825</v>
      </c>
    </row>
    <row r="211" spans="1:4">
      <c r="A211" t="s">
        <v>291</v>
      </c>
      <c r="B211" t="s">
        <v>869</v>
      </c>
      <c r="C211">
        <v>1115</v>
      </c>
      <c r="D211">
        <v>3880</v>
      </c>
    </row>
    <row r="212" spans="1:4">
      <c r="A212" t="s">
        <v>434</v>
      </c>
      <c r="B212" t="s">
        <v>870</v>
      </c>
      <c r="C212">
        <v>645</v>
      </c>
      <c r="D212">
        <v>2515</v>
      </c>
    </row>
    <row r="213" spans="1:4">
      <c r="A213" t="s">
        <v>187</v>
      </c>
      <c r="B213" t="s">
        <v>871</v>
      </c>
      <c r="C213">
        <v>1895</v>
      </c>
      <c r="D213">
        <v>3600</v>
      </c>
    </row>
    <row r="214" spans="1:4">
      <c r="A214" t="s">
        <v>365</v>
      </c>
      <c r="B214" t="s">
        <v>872</v>
      </c>
      <c r="C214">
        <v>2670</v>
      </c>
      <c r="D214">
        <v>6600</v>
      </c>
    </row>
    <row r="215" spans="1:4">
      <c r="A215" t="s">
        <v>435</v>
      </c>
      <c r="B215" t="s">
        <v>873</v>
      </c>
      <c r="C215">
        <v>655</v>
      </c>
      <c r="D215">
        <v>2770</v>
      </c>
    </row>
    <row r="216" spans="1:4">
      <c r="A216" t="s">
        <v>508</v>
      </c>
      <c r="B216" t="s">
        <v>874</v>
      </c>
      <c r="C216">
        <v>1205</v>
      </c>
      <c r="D216">
        <v>3375</v>
      </c>
    </row>
    <row r="217" spans="1:4">
      <c r="A217" t="s">
        <v>614</v>
      </c>
      <c r="B217" t="s">
        <v>875</v>
      </c>
      <c r="C217">
        <v>2195</v>
      </c>
      <c r="D217">
        <v>4110</v>
      </c>
    </row>
    <row r="218" spans="1:4">
      <c r="A218" t="s">
        <v>436</v>
      </c>
      <c r="B218" t="s">
        <v>876</v>
      </c>
      <c r="C218">
        <v>665</v>
      </c>
      <c r="D218">
        <v>2385</v>
      </c>
    </row>
    <row r="219" spans="1:4">
      <c r="A219" t="s">
        <v>437</v>
      </c>
      <c r="B219" t="s">
        <v>877</v>
      </c>
      <c r="C219">
        <v>1145</v>
      </c>
      <c r="D219">
        <v>3045</v>
      </c>
    </row>
    <row r="220" spans="1:4">
      <c r="A220" t="s">
        <v>366</v>
      </c>
      <c r="B220" t="s">
        <v>878</v>
      </c>
      <c r="C220">
        <v>3345</v>
      </c>
      <c r="D220">
        <v>8675</v>
      </c>
    </row>
    <row r="221" spans="1:4">
      <c r="A221" t="s">
        <v>509</v>
      </c>
      <c r="B221" t="s">
        <v>879</v>
      </c>
      <c r="C221">
        <v>920</v>
      </c>
      <c r="D221">
        <v>2640</v>
      </c>
    </row>
    <row r="222" spans="1:4">
      <c r="A222" t="s">
        <v>367</v>
      </c>
      <c r="B222" t="s">
        <v>880</v>
      </c>
      <c r="C222">
        <v>1955</v>
      </c>
      <c r="D222">
        <v>6000</v>
      </c>
    </row>
    <row r="223" spans="1:4">
      <c r="A223" t="s">
        <v>438</v>
      </c>
      <c r="B223" t="s">
        <v>881</v>
      </c>
      <c r="C223">
        <v>2255</v>
      </c>
      <c r="D223">
        <v>5030</v>
      </c>
    </row>
    <row r="224" spans="1:4">
      <c r="A224" t="s">
        <v>510</v>
      </c>
      <c r="B224" t="s">
        <v>882</v>
      </c>
      <c r="C224">
        <v>1105</v>
      </c>
      <c r="D224">
        <v>2535</v>
      </c>
    </row>
    <row r="225" spans="1:4">
      <c r="A225" t="s">
        <v>69</v>
      </c>
      <c r="B225" t="s">
        <v>883</v>
      </c>
      <c r="C225">
        <v>1010</v>
      </c>
      <c r="D225">
        <v>2635</v>
      </c>
    </row>
    <row r="226" spans="1:4">
      <c r="A226" t="s">
        <v>188</v>
      </c>
      <c r="B226" t="s">
        <v>884</v>
      </c>
      <c r="C226">
        <v>1615</v>
      </c>
      <c r="D226">
        <v>3020</v>
      </c>
    </row>
    <row r="227" spans="1:4">
      <c r="A227" t="s">
        <v>70</v>
      </c>
      <c r="B227" t="s">
        <v>885</v>
      </c>
      <c r="C227">
        <v>2365</v>
      </c>
      <c r="D227">
        <v>4750</v>
      </c>
    </row>
    <row r="228" spans="1:4">
      <c r="A228" t="s">
        <v>21</v>
      </c>
      <c r="B228" t="s">
        <v>886</v>
      </c>
      <c r="C228">
        <v>3405</v>
      </c>
      <c r="D228">
        <v>5635</v>
      </c>
    </row>
    <row r="229" spans="1:4">
      <c r="A229" t="s">
        <v>189</v>
      </c>
      <c r="B229" t="s">
        <v>887</v>
      </c>
      <c r="C229">
        <v>1395</v>
      </c>
      <c r="D229">
        <v>3180</v>
      </c>
    </row>
    <row r="230" spans="1:4">
      <c r="A230" t="s">
        <v>439</v>
      </c>
      <c r="B230" t="s">
        <v>888</v>
      </c>
      <c r="C230">
        <v>1925</v>
      </c>
      <c r="D230">
        <v>4190</v>
      </c>
    </row>
    <row r="231" spans="1:4">
      <c r="A231" t="s">
        <v>615</v>
      </c>
      <c r="B231" t="s">
        <v>889</v>
      </c>
      <c r="C231">
        <v>3130</v>
      </c>
      <c r="D231">
        <v>6945</v>
      </c>
    </row>
    <row r="232" spans="1:4">
      <c r="A232" t="s">
        <v>616</v>
      </c>
      <c r="B232" t="s">
        <v>890</v>
      </c>
      <c r="C232">
        <v>3035</v>
      </c>
      <c r="D232">
        <v>5885</v>
      </c>
    </row>
    <row r="233" spans="1:4">
      <c r="A233" t="s">
        <v>617</v>
      </c>
      <c r="B233" t="s">
        <v>891</v>
      </c>
      <c r="C233">
        <v>1960</v>
      </c>
      <c r="D233">
        <v>3730</v>
      </c>
    </row>
    <row r="234" spans="1:4">
      <c r="A234" t="s">
        <v>618</v>
      </c>
      <c r="B234" t="s">
        <v>892</v>
      </c>
      <c r="C234">
        <v>3145</v>
      </c>
      <c r="D234">
        <v>5805</v>
      </c>
    </row>
    <row r="235" spans="1:4">
      <c r="A235" t="s">
        <v>619</v>
      </c>
      <c r="B235" t="s">
        <v>893</v>
      </c>
      <c r="C235">
        <v>2580</v>
      </c>
      <c r="D235">
        <v>5000</v>
      </c>
    </row>
    <row r="236" spans="1:4">
      <c r="A236" t="s">
        <v>620</v>
      </c>
      <c r="B236" t="s">
        <v>894</v>
      </c>
      <c r="C236">
        <v>2160</v>
      </c>
      <c r="D236">
        <v>4490</v>
      </c>
    </row>
    <row r="237" spans="1:4">
      <c r="A237" t="s">
        <v>621</v>
      </c>
      <c r="B237" t="s">
        <v>895</v>
      </c>
      <c r="C237">
        <v>2910</v>
      </c>
      <c r="D237">
        <v>5605</v>
      </c>
    </row>
    <row r="238" spans="1:4">
      <c r="A238" t="s">
        <v>622</v>
      </c>
      <c r="B238" t="s">
        <v>896</v>
      </c>
      <c r="C238">
        <v>2600</v>
      </c>
      <c r="D238">
        <v>4140</v>
      </c>
    </row>
    <row r="239" spans="1:4">
      <c r="A239" t="s">
        <v>511</v>
      </c>
      <c r="B239" t="s">
        <v>897</v>
      </c>
      <c r="C239">
        <v>2165</v>
      </c>
      <c r="D239">
        <v>4840</v>
      </c>
    </row>
    <row r="240" spans="1:4">
      <c r="A240" t="s">
        <v>623</v>
      </c>
      <c r="B240" t="s">
        <v>898</v>
      </c>
      <c r="C240">
        <v>890</v>
      </c>
      <c r="D240">
        <v>2530</v>
      </c>
    </row>
    <row r="241" spans="1:4">
      <c r="A241" t="s">
        <v>440</v>
      </c>
      <c r="B241" t="s">
        <v>899</v>
      </c>
      <c r="C241">
        <v>1090</v>
      </c>
      <c r="D241">
        <v>3025</v>
      </c>
    </row>
    <row r="242" spans="1:4">
      <c r="A242" t="s">
        <v>553</v>
      </c>
      <c r="B242" t="s">
        <v>900</v>
      </c>
      <c r="C242">
        <v>960</v>
      </c>
      <c r="D242">
        <v>2115</v>
      </c>
    </row>
    <row r="243" spans="1:4">
      <c r="A243" t="s">
        <v>190</v>
      </c>
      <c r="B243" t="s">
        <v>901</v>
      </c>
      <c r="C243">
        <v>1660</v>
      </c>
      <c r="D243">
        <v>3685</v>
      </c>
    </row>
    <row r="244" spans="1:4">
      <c r="A244" t="s">
        <v>441</v>
      </c>
      <c r="B244" t="s">
        <v>902</v>
      </c>
      <c r="C244">
        <v>2180</v>
      </c>
      <c r="D244">
        <v>4880</v>
      </c>
    </row>
    <row r="245" spans="1:4">
      <c r="A245" t="s">
        <v>136</v>
      </c>
      <c r="B245" t="s">
        <v>903</v>
      </c>
      <c r="C245">
        <v>2940</v>
      </c>
      <c r="D245">
        <v>4655</v>
      </c>
    </row>
    <row r="246" spans="1:4">
      <c r="A246" t="s">
        <v>292</v>
      </c>
      <c r="B246" t="s">
        <v>904</v>
      </c>
      <c r="C246">
        <v>2625</v>
      </c>
      <c r="D246">
        <v>4575</v>
      </c>
    </row>
    <row r="247" spans="1:4">
      <c r="A247" t="s">
        <v>368</v>
      </c>
      <c r="B247" t="s">
        <v>905</v>
      </c>
      <c r="C247">
        <v>2800</v>
      </c>
      <c r="D247">
        <v>7680</v>
      </c>
    </row>
    <row r="248" spans="1:4">
      <c r="A248" t="s">
        <v>442</v>
      </c>
      <c r="B248" t="s">
        <v>906</v>
      </c>
      <c r="C248">
        <v>675</v>
      </c>
      <c r="D248">
        <v>2605</v>
      </c>
    </row>
    <row r="249" spans="1:4">
      <c r="A249" t="s">
        <v>369</v>
      </c>
      <c r="B249" t="s">
        <v>907</v>
      </c>
      <c r="C249">
        <v>3425</v>
      </c>
      <c r="D249">
        <v>9195</v>
      </c>
    </row>
    <row r="250" spans="1:4">
      <c r="A250" t="s">
        <v>370</v>
      </c>
      <c r="B250" t="s">
        <v>908</v>
      </c>
      <c r="C250">
        <v>3515</v>
      </c>
      <c r="D250">
        <v>9420</v>
      </c>
    </row>
    <row r="251" spans="1:4">
      <c r="A251" t="s">
        <v>237</v>
      </c>
      <c r="B251" t="s">
        <v>909</v>
      </c>
      <c r="C251">
        <v>2040</v>
      </c>
      <c r="D251">
        <v>3865</v>
      </c>
    </row>
    <row r="252" spans="1:4">
      <c r="A252" t="s">
        <v>137</v>
      </c>
      <c r="B252" t="s">
        <v>910</v>
      </c>
      <c r="C252">
        <v>2945</v>
      </c>
      <c r="D252">
        <v>5370</v>
      </c>
    </row>
    <row r="253" spans="1:4">
      <c r="A253" t="s">
        <v>138</v>
      </c>
      <c r="B253" t="s">
        <v>911</v>
      </c>
      <c r="C253">
        <v>665</v>
      </c>
      <c r="D253">
        <v>1720</v>
      </c>
    </row>
    <row r="254" spans="1:4">
      <c r="A254" t="s">
        <v>71</v>
      </c>
      <c r="B254" t="s">
        <v>912</v>
      </c>
      <c r="C254">
        <v>2465</v>
      </c>
      <c r="D254">
        <v>4385</v>
      </c>
    </row>
    <row r="255" spans="1:4">
      <c r="A255" t="s">
        <v>371</v>
      </c>
      <c r="B255" t="s">
        <v>913</v>
      </c>
      <c r="C255">
        <v>3540</v>
      </c>
      <c r="D255">
        <v>7625</v>
      </c>
    </row>
    <row r="256" spans="1:4">
      <c r="A256" t="s">
        <v>372</v>
      </c>
      <c r="B256" t="s">
        <v>914</v>
      </c>
      <c r="C256">
        <v>2180</v>
      </c>
      <c r="D256">
        <v>6600</v>
      </c>
    </row>
    <row r="257" spans="1:4">
      <c r="A257" t="s">
        <v>191</v>
      </c>
      <c r="B257" t="s">
        <v>915</v>
      </c>
      <c r="C257">
        <v>895</v>
      </c>
      <c r="D257">
        <v>2770</v>
      </c>
    </row>
    <row r="258" spans="1:4">
      <c r="A258" t="s">
        <v>293</v>
      </c>
      <c r="B258" t="s">
        <v>916</v>
      </c>
      <c r="C258">
        <v>1960</v>
      </c>
      <c r="D258">
        <v>4700</v>
      </c>
    </row>
    <row r="259" spans="1:4">
      <c r="A259" t="s">
        <v>139</v>
      </c>
      <c r="B259" t="s">
        <v>917</v>
      </c>
      <c r="C259">
        <v>965</v>
      </c>
      <c r="D259">
        <v>2695</v>
      </c>
    </row>
    <row r="260" spans="1:4">
      <c r="A260" t="s">
        <v>373</v>
      </c>
      <c r="B260" t="s">
        <v>918</v>
      </c>
      <c r="C260">
        <v>1255</v>
      </c>
      <c r="D260">
        <v>4830</v>
      </c>
    </row>
    <row r="261" spans="1:4">
      <c r="A261" t="s">
        <v>374</v>
      </c>
      <c r="B261" t="s">
        <v>919</v>
      </c>
      <c r="C261">
        <v>1610</v>
      </c>
      <c r="D261">
        <v>5265</v>
      </c>
    </row>
    <row r="262" spans="1:4">
      <c r="A262" t="s">
        <v>22</v>
      </c>
      <c r="B262" t="s">
        <v>920</v>
      </c>
      <c r="C262">
        <v>3340</v>
      </c>
      <c r="D262">
        <v>5170</v>
      </c>
    </row>
    <row r="263" spans="1:4">
      <c r="A263" t="s">
        <v>294</v>
      </c>
      <c r="B263" t="s">
        <v>921</v>
      </c>
      <c r="C263">
        <v>1120</v>
      </c>
      <c r="D263">
        <v>2755</v>
      </c>
    </row>
    <row r="264" spans="1:4">
      <c r="A264" t="s">
        <v>443</v>
      </c>
      <c r="B264" t="s">
        <v>922</v>
      </c>
      <c r="C264">
        <v>2795</v>
      </c>
      <c r="D264">
        <v>5690</v>
      </c>
    </row>
    <row r="265" spans="1:4">
      <c r="A265" t="s">
        <v>444</v>
      </c>
      <c r="B265" t="s">
        <v>923</v>
      </c>
      <c r="C265">
        <v>1330</v>
      </c>
      <c r="D265">
        <v>3635</v>
      </c>
    </row>
    <row r="266" spans="1:4">
      <c r="A266" t="s">
        <v>375</v>
      </c>
      <c r="B266" t="s">
        <v>924</v>
      </c>
      <c r="C266">
        <v>2285</v>
      </c>
      <c r="D266">
        <v>7655</v>
      </c>
    </row>
    <row r="267" spans="1:4">
      <c r="A267" t="s">
        <v>72</v>
      </c>
      <c r="B267" t="s">
        <v>925</v>
      </c>
      <c r="C267">
        <v>960</v>
      </c>
      <c r="D267">
        <v>2555</v>
      </c>
    </row>
    <row r="268" spans="1:4">
      <c r="A268" t="s">
        <v>295</v>
      </c>
      <c r="B268" t="s">
        <v>926</v>
      </c>
      <c r="C268">
        <v>1320</v>
      </c>
      <c r="D268">
        <v>4035</v>
      </c>
    </row>
    <row r="269" spans="1:4">
      <c r="A269" t="s">
        <v>140</v>
      </c>
      <c r="B269" t="s">
        <v>927</v>
      </c>
      <c r="C269">
        <v>1625</v>
      </c>
      <c r="D269">
        <v>3575</v>
      </c>
    </row>
    <row r="270" spans="1:4">
      <c r="A270" t="s">
        <v>376</v>
      </c>
      <c r="B270" t="s">
        <v>928</v>
      </c>
      <c r="C270">
        <v>2330</v>
      </c>
      <c r="D270">
        <v>7545</v>
      </c>
    </row>
    <row r="271" spans="1:4">
      <c r="A271" t="s">
        <v>445</v>
      </c>
      <c r="B271" t="s">
        <v>929</v>
      </c>
      <c r="C271">
        <v>555</v>
      </c>
      <c r="D271">
        <v>2100</v>
      </c>
    </row>
    <row r="272" spans="1:4">
      <c r="A272" t="s">
        <v>238</v>
      </c>
      <c r="B272" t="s">
        <v>930</v>
      </c>
      <c r="C272">
        <v>1120</v>
      </c>
      <c r="D272">
        <v>2730</v>
      </c>
    </row>
    <row r="273" spans="1:4">
      <c r="A273" t="s">
        <v>296</v>
      </c>
      <c r="B273" t="s">
        <v>931</v>
      </c>
      <c r="C273">
        <v>850</v>
      </c>
      <c r="D273">
        <v>3120</v>
      </c>
    </row>
    <row r="274" spans="1:4">
      <c r="A274" t="s">
        <v>297</v>
      </c>
      <c r="B274" t="s">
        <v>932</v>
      </c>
      <c r="C274">
        <v>1235</v>
      </c>
      <c r="D274">
        <v>3685</v>
      </c>
    </row>
    <row r="275" spans="1:4">
      <c r="A275" t="s">
        <v>23</v>
      </c>
      <c r="B275" t="s">
        <v>933</v>
      </c>
      <c r="C275">
        <v>600</v>
      </c>
      <c r="D275">
        <v>1625</v>
      </c>
    </row>
    <row r="276" spans="1:4">
      <c r="A276" t="s">
        <v>73</v>
      </c>
      <c r="B276" t="s">
        <v>934</v>
      </c>
      <c r="C276">
        <v>2520</v>
      </c>
      <c r="D276">
        <v>5270</v>
      </c>
    </row>
    <row r="277" spans="1:4">
      <c r="A277" t="s">
        <v>192</v>
      </c>
      <c r="B277" t="s">
        <v>935</v>
      </c>
      <c r="C277">
        <v>1055</v>
      </c>
      <c r="D277">
        <v>2670</v>
      </c>
    </row>
    <row r="278" spans="1:4">
      <c r="A278" t="s">
        <v>298</v>
      </c>
      <c r="B278" t="s">
        <v>936</v>
      </c>
      <c r="C278">
        <v>800</v>
      </c>
      <c r="D278">
        <v>2375</v>
      </c>
    </row>
    <row r="279" spans="1:4">
      <c r="A279" t="s">
        <v>377</v>
      </c>
      <c r="B279" t="s">
        <v>937</v>
      </c>
      <c r="C279">
        <v>2850</v>
      </c>
      <c r="D279">
        <v>7220</v>
      </c>
    </row>
    <row r="280" spans="1:4">
      <c r="A280" t="s">
        <v>378</v>
      </c>
      <c r="B280" t="s">
        <v>938</v>
      </c>
      <c r="C280">
        <v>1530</v>
      </c>
      <c r="D280">
        <v>4180</v>
      </c>
    </row>
    <row r="281" spans="1:4">
      <c r="A281" t="s">
        <v>379</v>
      </c>
      <c r="B281" t="s">
        <v>939</v>
      </c>
      <c r="C281">
        <v>2290</v>
      </c>
      <c r="D281">
        <v>7460</v>
      </c>
    </row>
    <row r="282" spans="1:4">
      <c r="A282" t="s">
        <v>446</v>
      </c>
      <c r="B282" t="s">
        <v>940</v>
      </c>
      <c r="C282">
        <v>750</v>
      </c>
      <c r="D282">
        <v>2875</v>
      </c>
    </row>
    <row r="283" spans="1:4">
      <c r="A283" t="s">
        <v>24</v>
      </c>
      <c r="B283" t="s">
        <v>941</v>
      </c>
      <c r="C283">
        <v>2480</v>
      </c>
      <c r="D283">
        <v>4285</v>
      </c>
    </row>
    <row r="284" spans="1:4">
      <c r="A284" t="s">
        <v>447</v>
      </c>
      <c r="B284" t="s">
        <v>942</v>
      </c>
      <c r="C284">
        <v>1795</v>
      </c>
      <c r="D284">
        <v>4970</v>
      </c>
    </row>
    <row r="285" spans="1:4">
      <c r="A285" t="s">
        <v>141</v>
      </c>
      <c r="B285" t="s">
        <v>943</v>
      </c>
      <c r="C285">
        <v>2810</v>
      </c>
      <c r="D285">
        <v>5200</v>
      </c>
    </row>
    <row r="286" spans="1:4">
      <c r="A286" t="s">
        <v>299</v>
      </c>
      <c r="B286" t="s">
        <v>944</v>
      </c>
      <c r="C286">
        <v>970</v>
      </c>
      <c r="D286">
        <v>3245</v>
      </c>
    </row>
    <row r="287" spans="1:4">
      <c r="A287" t="s">
        <v>74</v>
      </c>
      <c r="B287" t="s">
        <v>945</v>
      </c>
      <c r="C287">
        <v>2370</v>
      </c>
      <c r="D287">
        <v>4505</v>
      </c>
    </row>
    <row r="288" spans="1:4">
      <c r="A288" t="s">
        <v>380</v>
      </c>
      <c r="B288" t="s">
        <v>946</v>
      </c>
      <c r="C288">
        <v>1405</v>
      </c>
      <c r="D288">
        <v>5090</v>
      </c>
    </row>
    <row r="289" spans="1:4">
      <c r="A289" t="s">
        <v>381</v>
      </c>
      <c r="B289" t="s">
        <v>947</v>
      </c>
      <c r="C289">
        <v>2785</v>
      </c>
      <c r="D289">
        <v>8750</v>
      </c>
    </row>
    <row r="290" spans="1:4">
      <c r="A290" t="s">
        <v>624</v>
      </c>
      <c r="B290" t="s">
        <v>948</v>
      </c>
      <c r="C290">
        <v>2275</v>
      </c>
      <c r="D290">
        <v>3130</v>
      </c>
    </row>
    <row r="291" spans="1:4">
      <c r="A291" t="s">
        <v>625</v>
      </c>
      <c r="B291" t="s">
        <v>949</v>
      </c>
      <c r="C291">
        <v>1305</v>
      </c>
      <c r="D291">
        <v>3360</v>
      </c>
    </row>
    <row r="292" spans="1:4">
      <c r="A292" t="s">
        <v>300</v>
      </c>
      <c r="B292" t="s">
        <v>950</v>
      </c>
      <c r="C292">
        <v>2550</v>
      </c>
      <c r="D292">
        <v>5285</v>
      </c>
    </row>
    <row r="293" spans="1:4">
      <c r="A293" t="s">
        <v>448</v>
      </c>
      <c r="B293" t="s">
        <v>951</v>
      </c>
      <c r="C293">
        <v>2045</v>
      </c>
      <c r="D293">
        <v>4965</v>
      </c>
    </row>
    <row r="294" spans="1:4">
      <c r="A294" t="s">
        <v>382</v>
      </c>
      <c r="B294" t="s">
        <v>952</v>
      </c>
      <c r="C294">
        <v>2895</v>
      </c>
      <c r="D294">
        <v>6985</v>
      </c>
    </row>
    <row r="295" spans="1:4">
      <c r="A295" t="s">
        <v>383</v>
      </c>
      <c r="B295" t="s">
        <v>953</v>
      </c>
      <c r="C295">
        <v>2625</v>
      </c>
      <c r="D295">
        <v>6210</v>
      </c>
    </row>
    <row r="296" spans="1:4">
      <c r="A296" t="s">
        <v>584</v>
      </c>
      <c r="B296" t="s">
        <v>954</v>
      </c>
      <c r="C296">
        <v>1350</v>
      </c>
      <c r="D296">
        <v>2695</v>
      </c>
    </row>
    <row r="297" spans="1:4">
      <c r="A297" t="s">
        <v>25</v>
      </c>
      <c r="B297" t="s">
        <v>955</v>
      </c>
      <c r="C297">
        <v>2310</v>
      </c>
      <c r="D297">
        <v>4015</v>
      </c>
    </row>
    <row r="298" spans="1:4">
      <c r="A298" t="s">
        <v>142</v>
      </c>
      <c r="B298" t="s">
        <v>956</v>
      </c>
      <c r="C298">
        <v>1795</v>
      </c>
      <c r="D298">
        <v>3820</v>
      </c>
    </row>
    <row r="299" spans="1:4">
      <c r="A299" t="s">
        <v>239</v>
      </c>
      <c r="B299" t="s">
        <v>957</v>
      </c>
      <c r="C299">
        <v>515</v>
      </c>
      <c r="D299">
        <v>1705</v>
      </c>
    </row>
    <row r="300" spans="1:4">
      <c r="A300" t="s">
        <v>384</v>
      </c>
      <c r="B300" t="s">
        <v>958</v>
      </c>
      <c r="C300">
        <v>1705</v>
      </c>
      <c r="D300">
        <v>4750</v>
      </c>
    </row>
    <row r="301" spans="1:4">
      <c r="A301" t="s">
        <v>193</v>
      </c>
      <c r="B301" t="s">
        <v>959</v>
      </c>
      <c r="C301">
        <v>1610</v>
      </c>
      <c r="D301">
        <v>3610</v>
      </c>
    </row>
    <row r="302" spans="1:4">
      <c r="A302" t="s">
        <v>626</v>
      </c>
      <c r="B302" t="s">
        <v>960</v>
      </c>
      <c r="C302">
        <v>2840</v>
      </c>
      <c r="D302">
        <v>4805</v>
      </c>
    </row>
    <row r="303" spans="1:4">
      <c r="A303" t="s">
        <v>385</v>
      </c>
      <c r="B303" t="s">
        <v>961</v>
      </c>
      <c r="C303">
        <v>1650</v>
      </c>
      <c r="D303">
        <v>4880</v>
      </c>
    </row>
    <row r="304" spans="1:4">
      <c r="A304" t="s">
        <v>143</v>
      </c>
      <c r="B304" t="s">
        <v>962</v>
      </c>
      <c r="C304">
        <v>2675</v>
      </c>
      <c r="D304">
        <v>5025</v>
      </c>
    </row>
    <row r="305" spans="1:4">
      <c r="A305" t="s">
        <v>144</v>
      </c>
      <c r="B305" t="s">
        <v>963</v>
      </c>
      <c r="C305">
        <v>2925</v>
      </c>
      <c r="D305">
        <v>5670</v>
      </c>
    </row>
    <row r="306" spans="1:4">
      <c r="A306" t="s">
        <v>145</v>
      </c>
      <c r="B306" t="s">
        <v>964</v>
      </c>
      <c r="C306">
        <v>3070</v>
      </c>
      <c r="D306">
        <v>5760</v>
      </c>
    </row>
    <row r="307" spans="1:4">
      <c r="A307" t="s">
        <v>512</v>
      </c>
      <c r="B307" t="s">
        <v>965</v>
      </c>
      <c r="C307">
        <v>815</v>
      </c>
      <c r="D307">
        <v>2445</v>
      </c>
    </row>
    <row r="308" spans="1:4">
      <c r="A308" t="s">
        <v>627</v>
      </c>
      <c r="B308" t="s">
        <v>966</v>
      </c>
      <c r="C308">
        <v>2980</v>
      </c>
      <c r="D308">
        <v>4995</v>
      </c>
    </row>
    <row r="309" spans="1:4">
      <c r="A309" t="s">
        <v>75</v>
      </c>
      <c r="B309" t="s">
        <v>967</v>
      </c>
      <c r="C309">
        <v>3265</v>
      </c>
      <c r="D309">
        <v>6160</v>
      </c>
    </row>
    <row r="310" spans="1:4">
      <c r="A310" t="s">
        <v>628</v>
      </c>
      <c r="B310" t="s">
        <v>968</v>
      </c>
      <c r="C310">
        <v>2195</v>
      </c>
      <c r="D310">
        <v>4045</v>
      </c>
    </row>
    <row r="311" spans="1:4">
      <c r="A311" t="s">
        <v>76</v>
      </c>
      <c r="B311" t="s">
        <v>969</v>
      </c>
      <c r="C311">
        <v>1495</v>
      </c>
      <c r="D311">
        <v>2995</v>
      </c>
    </row>
    <row r="312" spans="1:4">
      <c r="A312" t="s">
        <v>146</v>
      </c>
      <c r="B312" t="s">
        <v>970</v>
      </c>
      <c r="C312">
        <v>5090</v>
      </c>
      <c r="D312">
        <v>9945</v>
      </c>
    </row>
    <row r="313" spans="1:4">
      <c r="A313" t="s">
        <v>147</v>
      </c>
      <c r="B313" t="s">
        <v>971</v>
      </c>
      <c r="C313">
        <v>3130</v>
      </c>
      <c r="D313">
        <v>6765</v>
      </c>
    </row>
    <row r="314" spans="1:4">
      <c r="A314" t="s">
        <v>148</v>
      </c>
      <c r="B314" t="s">
        <v>972</v>
      </c>
      <c r="C314">
        <v>1620</v>
      </c>
      <c r="D314">
        <v>3840</v>
      </c>
    </row>
    <row r="315" spans="1:4">
      <c r="A315" t="s">
        <v>149</v>
      </c>
      <c r="B315" t="s">
        <v>973</v>
      </c>
      <c r="C315">
        <v>920</v>
      </c>
      <c r="D315">
        <v>2585</v>
      </c>
    </row>
    <row r="316" spans="1:4">
      <c r="A316" t="s">
        <v>150</v>
      </c>
      <c r="B316" t="s">
        <v>974</v>
      </c>
      <c r="C316">
        <v>2815</v>
      </c>
      <c r="D316">
        <v>5825</v>
      </c>
    </row>
    <row r="317" spans="1:4">
      <c r="A317" t="s">
        <v>194</v>
      </c>
      <c r="B317" t="s">
        <v>975</v>
      </c>
      <c r="C317">
        <v>1915</v>
      </c>
      <c r="D317">
        <v>5090</v>
      </c>
    </row>
    <row r="318" spans="1:4">
      <c r="A318" t="s">
        <v>195</v>
      </c>
      <c r="B318" t="s">
        <v>976</v>
      </c>
      <c r="C318">
        <v>2650</v>
      </c>
      <c r="D318">
        <v>6070</v>
      </c>
    </row>
    <row r="319" spans="1:4">
      <c r="A319" t="s">
        <v>196</v>
      </c>
      <c r="B319" t="s">
        <v>977</v>
      </c>
      <c r="C319">
        <v>2720</v>
      </c>
      <c r="D319">
        <v>6260</v>
      </c>
    </row>
    <row r="320" spans="1:4">
      <c r="A320" t="s">
        <v>77</v>
      </c>
      <c r="B320" t="s">
        <v>978</v>
      </c>
      <c r="C320">
        <v>2510</v>
      </c>
      <c r="D320">
        <v>4565</v>
      </c>
    </row>
    <row r="321" spans="1:4">
      <c r="A321" t="s">
        <v>449</v>
      </c>
      <c r="B321" t="s">
        <v>979</v>
      </c>
      <c r="C321">
        <v>990</v>
      </c>
      <c r="D321">
        <v>2845</v>
      </c>
    </row>
    <row r="322" spans="1:4">
      <c r="A322" t="s">
        <v>386</v>
      </c>
      <c r="B322" t="s">
        <v>980</v>
      </c>
      <c r="C322">
        <v>2735</v>
      </c>
      <c r="D322">
        <v>6800</v>
      </c>
    </row>
    <row r="323" spans="1:4">
      <c r="A323" t="s">
        <v>387</v>
      </c>
      <c r="B323" t="s">
        <v>981</v>
      </c>
      <c r="C323">
        <v>2835</v>
      </c>
      <c r="D323">
        <v>6920</v>
      </c>
    </row>
    <row r="324" spans="1:4">
      <c r="A324" t="s">
        <v>388</v>
      </c>
      <c r="B324" t="s">
        <v>982</v>
      </c>
      <c r="C324">
        <v>3365</v>
      </c>
      <c r="D324">
        <v>8895</v>
      </c>
    </row>
    <row r="325" spans="1:4">
      <c r="A325" t="s">
        <v>389</v>
      </c>
      <c r="B325" t="s">
        <v>983</v>
      </c>
      <c r="C325">
        <v>2030</v>
      </c>
      <c r="D325">
        <v>6890</v>
      </c>
    </row>
    <row r="326" spans="1:4">
      <c r="A326" t="s">
        <v>240</v>
      </c>
      <c r="B326" t="s">
        <v>984</v>
      </c>
      <c r="C326">
        <v>990</v>
      </c>
      <c r="D326">
        <v>2675</v>
      </c>
    </row>
    <row r="327" spans="1:4">
      <c r="A327" t="s">
        <v>197</v>
      </c>
      <c r="B327" t="s">
        <v>985</v>
      </c>
      <c r="C327">
        <v>2515</v>
      </c>
      <c r="D327">
        <v>4660</v>
      </c>
    </row>
    <row r="328" spans="1:4">
      <c r="A328" t="s">
        <v>629</v>
      </c>
      <c r="B328" t="s">
        <v>986</v>
      </c>
      <c r="C328">
        <v>2245</v>
      </c>
      <c r="D328">
        <v>4385</v>
      </c>
    </row>
    <row r="329" spans="1:4">
      <c r="A329" t="s">
        <v>78</v>
      </c>
      <c r="B329" t="s">
        <v>987</v>
      </c>
      <c r="C329">
        <v>3495</v>
      </c>
      <c r="D329">
        <v>7170</v>
      </c>
    </row>
    <row r="330" spans="1:4">
      <c r="A330" t="s">
        <v>79</v>
      </c>
      <c r="B330" t="s">
        <v>988</v>
      </c>
      <c r="C330">
        <v>3625</v>
      </c>
      <c r="D330">
        <v>6930</v>
      </c>
    </row>
    <row r="331" spans="1:4">
      <c r="A331" t="s">
        <v>80</v>
      </c>
      <c r="B331" t="s">
        <v>989</v>
      </c>
      <c r="C331">
        <v>2900</v>
      </c>
      <c r="D331">
        <v>6045</v>
      </c>
    </row>
    <row r="332" spans="1:4">
      <c r="A332" t="s">
        <v>81</v>
      </c>
      <c r="B332" t="s">
        <v>990</v>
      </c>
      <c r="C332">
        <v>2685</v>
      </c>
      <c r="D332">
        <v>5570</v>
      </c>
    </row>
    <row r="333" spans="1:4">
      <c r="A333" t="s">
        <v>630</v>
      </c>
      <c r="B333" t="s">
        <v>991</v>
      </c>
      <c r="C333">
        <v>1965</v>
      </c>
      <c r="D333">
        <v>4175</v>
      </c>
    </row>
    <row r="334" spans="1:4">
      <c r="A334" t="s">
        <v>552</v>
      </c>
      <c r="B334" t="s">
        <v>992</v>
      </c>
      <c r="C334">
        <v>1555</v>
      </c>
      <c r="D334">
        <v>3000</v>
      </c>
    </row>
    <row r="335" spans="1:4">
      <c r="A335" t="s">
        <v>198</v>
      </c>
      <c r="B335" t="s">
        <v>993</v>
      </c>
      <c r="C335">
        <v>1240</v>
      </c>
      <c r="D335">
        <v>2965</v>
      </c>
    </row>
    <row r="336" spans="1:4">
      <c r="A336" t="s">
        <v>199</v>
      </c>
      <c r="B336" t="s">
        <v>994</v>
      </c>
      <c r="C336">
        <v>1390</v>
      </c>
      <c r="D336">
        <v>3025</v>
      </c>
    </row>
    <row r="337" spans="1:4">
      <c r="A337" t="s">
        <v>241</v>
      </c>
      <c r="B337" t="s">
        <v>995</v>
      </c>
      <c r="C337">
        <v>880</v>
      </c>
      <c r="D337">
        <v>2345</v>
      </c>
    </row>
    <row r="338" spans="1:4">
      <c r="A338" t="s">
        <v>301</v>
      </c>
      <c r="B338" t="s">
        <v>996</v>
      </c>
      <c r="C338">
        <v>1570</v>
      </c>
      <c r="D338">
        <v>4685</v>
      </c>
    </row>
    <row r="339" spans="1:4">
      <c r="A339" t="s">
        <v>302</v>
      </c>
      <c r="B339" t="s">
        <v>997</v>
      </c>
      <c r="C339">
        <v>2495</v>
      </c>
      <c r="D339">
        <v>6995</v>
      </c>
    </row>
    <row r="340" spans="1:4">
      <c r="A340" t="s">
        <v>82</v>
      </c>
      <c r="B340" t="s">
        <v>998</v>
      </c>
      <c r="C340">
        <v>1005</v>
      </c>
      <c r="D340">
        <v>2615</v>
      </c>
    </row>
    <row r="341" spans="1:4">
      <c r="A341" t="s">
        <v>450</v>
      </c>
      <c r="B341" t="s">
        <v>999</v>
      </c>
      <c r="C341">
        <v>820</v>
      </c>
      <c r="D341">
        <v>2870</v>
      </c>
    </row>
    <row r="342" spans="1:4">
      <c r="A342" t="s">
        <v>451</v>
      </c>
      <c r="B342" t="s">
        <v>1000</v>
      </c>
      <c r="C342">
        <v>1315</v>
      </c>
      <c r="D342">
        <v>3630</v>
      </c>
    </row>
    <row r="343" spans="1:4">
      <c r="A343" t="s">
        <v>83</v>
      </c>
      <c r="B343" t="s">
        <v>1001</v>
      </c>
      <c r="C343">
        <v>1780</v>
      </c>
      <c r="D343">
        <v>3735</v>
      </c>
    </row>
    <row r="344" spans="1:4">
      <c r="A344" t="s">
        <v>303</v>
      </c>
      <c r="B344" t="s">
        <v>1002</v>
      </c>
      <c r="C344">
        <v>715</v>
      </c>
      <c r="D344">
        <v>2580</v>
      </c>
    </row>
    <row r="345" spans="1:4">
      <c r="A345" t="s">
        <v>84</v>
      </c>
      <c r="B345" t="s">
        <v>1003</v>
      </c>
      <c r="C345">
        <v>4650</v>
      </c>
      <c r="D345">
        <v>9615</v>
      </c>
    </row>
    <row r="346" spans="1:4">
      <c r="A346" t="s">
        <v>85</v>
      </c>
      <c r="B346" t="s">
        <v>1004</v>
      </c>
      <c r="C346">
        <v>4080</v>
      </c>
      <c r="D346">
        <v>8685</v>
      </c>
    </row>
    <row r="347" spans="1:4">
      <c r="A347" t="s">
        <v>86</v>
      </c>
      <c r="B347" t="s">
        <v>1005</v>
      </c>
      <c r="C347">
        <v>1990</v>
      </c>
      <c r="D347">
        <v>4890</v>
      </c>
    </row>
    <row r="348" spans="1:4">
      <c r="A348" t="s">
        <v>200</v>
      </c>
      <c r="B348" t="s">
        <v>1006</v>
      </c>
      <c r="C348">
        <v>1935</v>
      </c>
      <c r="D348">
        <v>4225</v>
      </c>
    </row>
    <row r="349" spans="1:4">
      <c r="A349" t="s">
        <v>452</v>
      </c>
      <c r="B349" t="s">
        <v>1007</v>
      </c>
      <c r="C349">
        <v>675</v>
      </c>
      <c r="D349">
        <v>2340</v>
      </c>
    </row>
    <row r="350" spans="1:4">
      <c r="A350" t="s">
        <v>242</v>
      </c>
      <c r="B350" t="s">
        <v>1008</v>
      </c>
      <c r="C350">
        <v>2545</v>
      </c>
      <c r="D350">
        <v>4795</v>
      </c>
    </row>
    <row r="351" spans="1:4">
      <c r="A351" t="s">
        <v>578</v>
      </c>
      <c r="B351" t="s">
        <v>1009</v>
      </c>
      <c r="C351">
        <v>1960</v>
      </c>
      <c r="D351">
        <v>3365</v>
      </c>
    </row>
    <row r="352" spans="1:4">
      <c r="A352" t="s">
        <v>304</v>
      </c>
      <c r="B352" t="s">
        <v>1010</v>
      </c>
      <c r="C352">
        <v>815</v>
      </c>
      <c r="D352">
        <v>2720</v>
      </c>
    </row>
    <row r="353" spans="1:4">
      <c r="A353" t="s">
        <v>201</v>
      </c>
      <c r="B353" t="s">
        <v>1011</v>
      </c>
      <c r="C353">
        <v>675</v>
      </c>
      <c r="D353">
        <v>1805</v>
      </c>
    </row>
    <row r="354" spans="1:4">
      <c r="A354" t="s">
        <v>513</v>
      </c>
      <c r="B354" t="s">
        <v>1012</v>
      </c>
      <c r="C354">
        <v>620</v>
      </c>
      <c r="D354">
        <v>1815</v>
      </c>
    </row>
    <row r="355" spans="1:4">
      <c r="A355" t="s">
        <v>305</v>
      </c>
      <c r="B355" t="s">
        <v>1013</v>
      </c>
      <c r="C355">
        <v>925</v>
      </c>
      <c r="D355">
        <v>2420</v>
      </c>
    </row>
    <row r="356" spans="1:4">
      <c r="A356" t="s">
        <v>453</v>
      </c>
      <c r="B356" t="s">
        <v>1014</v>
      </c>
      <c r="C356">
        <v>700</v>
      </c>
      <c r="D356">
        <v>2605</v>
      </c>
    </row>
    <row r="357" spans="1:4">
      <c r="A357" t="s">
        <v>243</v>
      </c>
      <c r="B357" t="s">
        <v>1015</v>
      </c>
      <c r="C357">
        <v>1015</v>
      </c>
      <c r="D357">
        <v>3050</v>
      </c>
    </row>
    <row r="358" spans="1:4">
      <c r="A358" t="s">
        <v>26</v>
      </c>
      <c r="B358" t="s">
        <v>1016</v>
      </c>
      <c r="C358">
        <v>4025</v>
      </c>
      <c r="D358">
        <v>7125</v>
      </c>
    </row>
    <row r="359" spans="1:4">
      <c r="A359" t="s">
        <v>27</v>
      </c>
      <c r="B359" t="s">
        <v>1017</v>
      </c>
      <c r="C359">
        <v>1885</v>
      </c>
      <c r="D359">
        <v>3735</v>
      </c>
    </row>
    <row r="360" spans="1:4">
      <c r="A360" t="s">
        <v>631</v>
      </c>
      <c r="B360" t="s">
        <v>1018</v>
      </c>
      <c r="C360">
        <v>1350</v>
      </c>
      <c r="D360">
        <v>3050</v>
      </c>
    </row>
    <row r="361" spans="1:4">
      <c r="A361" t="s">
        <v>454</v>
      </c>
      <c r="B361" t="s">
        <v>1019</v>
      </c>
      <c r="C361">
        <v>1800</v>
      </c>
      <c r="D361">
        <v>5465</v>
      </c>
    </row>
    <row r="362" spans="1:4">
      <c r="A362" t="s">
        <v>455</v>
      </c>
      <c r="B362" t="s">
        <v>1020</v>
      </c>
      <c r="C362">
        <v>1950</v>
      </c>
      <c r="D362">
        <v>5415</v>
      </c>
    </row>
    <row r="363" spans="1:4">
      <c r="A363" t="s">
        <v>390</v>
      </c>
      <c r="B363" t="s">
        <v>1021</v>
      </c>
      <c r="C363">
        <v>2555</v>
      </c>
      <c r="D363">
        <v>6755</v>
      </c>
    </row>
    <row r="364" spans="1:4">
      <c r="A364" t="s">
        <v>456</v>
      </c>
      <c r="B364" t="s">
        <v>1022</v>
      </c>
      <c r="C364">
        <v>500</v>
      </c>
      <c r="D364">
        <v>2080</v>
      </c>
    </row>
    <row r="365" spans="1:4">
      <c r="A365" t="s">
        <v>561</v>
      </c>
      <c r="B365" t="s">
        <v>1023</v>
      </c>
      <c r="C365">
        <v>850</v>
      </c>
      <c r="D365">
        <v>2080</v>
      </c>
    </row>
    <row r="366" spans="1:4">
      <c r="A366" t="s">
        <v>570</v>
      </c>
      <c r="B366" t="s">
        <v>1024</v>
      </c>
      <c r="C366">
        <v>635</v>
      </c>
      <c r="D366">
        <v>1915</v>
      </c>
    </row>
    <row r="367" spans="1:4">
      <c r="A367" t="s">
        <v>632</v>
      </c>
      <c r="B367" t="s">
        <v>1025</v>
      </c>
      <c r="C367">
        <v>1400</v>
      </c>
      <c r="D367">
        <v>2850</v>
      </c>
    </row>
    <row r="368" spans="1:4">
      <c r="A368" t="s">
        <v>87</v>
      </c>
      <c r="B368" t="s">
        <v>1026</v>
      </c>
      <c r="C368">
        <v>2035</v>
      </c>
      <c r="D368">
        <v>3610</v>
      </c>
    </row>
    <row r="369" spans="1:4">
      <c r="A369" t="s">
        <v>151</v>
      </c>
      <c r="B369" t="s">
        <v>1027</v>
      </c>
      <c r="C369">
        <v>1050</v>
      </c>
      <c r="D369">
        <v>2980</v>
      </c>
    </row>
    <row r="370" spans="1:4">
      <c r="A370" t="s">
        <v>633</v>
      </c>
      <c r="B370" t="s">
        <v>1028</v>
      </c>
      <c r="C370">
        <v>2350</v>
      </c>
      <c r="D370">
        <v>4190</v>
      </c>
    </row>
    <row r="371" spans="1:4">
      <c r="A371" t="s">
        <v>634</v>
      </c>
      <c r="B371" t="s">
        <v>1029</v>
      </c>
      <c r="C371">
        <v>340</v>
      </c>
      <c r="D371">
        <v>795</v>
      </c>
    </row>
    <row r="372" spans="1:4">
      <c r="A372" t="s">
        <v>576</v>
      </c>
      <c r="B372" t="s">
        <v>1030</v>
      </c>
      <c r="C372">
        <v>1505</v>
      </c>
      <c r="D372">
        <v>2605</v>
      </c>
    </row>
    <row r="373" spans="1:4">
      <c r="A373" t="s">
        <v>457</v>
      </c>
      <c r="B373" t="s">
        <v>1031</v>
      </c>
      <c r="C373">
        <v>720</v>
      </c>
      <c r="D373">
        <v>2195</v>
      </c>
    </row>
    <row r="374" spans="1:4">
      <c r="A374" t="s">
        <v>458</v>
      </c>
      <c r="B374" t="s">
        <v>1032</v>
      </c>
      <c r="C374">
        <v>620</v>
      </c>
      <c r="D374">
        <v>1930</v>
      </c>
    </row>
    <row r="375" spans="1:4">
      <c r="A375" t="s">
        <v>202</v>
      </c>
      <c r="B375" t="s">
        <v>1033</v>
      </c>
      <c r="C375">
        <v>1215</v>
      </c>
      <c r="D375">
        <v>2855</v>
      </c>
    </row>
    <row r="376" spans="1:4">
      <c r="A376" t="s">
        <v>459</v>
      </c>
      <c r="B376" t="s">
        <v>1034</v>
      </c>
      <c r="C376">
        <v>1000</v>
      </c>
      <c r="D376">
        <v>2860</v>
      </c>
    </row>
    <row r="377" spans="1:4">
      <c r="A377" t="s">
        <v>28</v>
      </c>
      <c r="B377" t="s">
        <v>1036</v>
      </c>
      <c r="C377">
        <v>3825</v>
      </c>
      <c r="D377">
        <v>6860</v>
      </c>
    </row>
    <row r="378" spans="1:4">
      <c r="A378" t="s">
        <v>29</v>
      </c>
      <c r="B378" t="s">
        <v>1037</v>
      </c>
      <c r="C378">
        <v>2990</v>
      </c>
      <c r="D378">
        <v>4990</v>
      </c>
    </row>
    <row r="379" spans="1:4">
      <c r="A379" t="s">
        <v>30</v>
      </c>
      <c r="B379" t="s">
        <v>1038</v>
      </c>
      <c r="C379">
        <v>2075</v>
      </c>
      <c r="D379">
        <v>3690</v>
      </c>
    </row>
    <row r="380" spans="1:4">
      <c r="A380" t="s">
        <v>244</v>
      </c>
      <c r="B380" t="s">
        <v>1035</v>
      </c>
      <c r="C380">
        <v>1315</v>
      </c>
      <c r="D380">
        <v>2945</v>
      </c>
    </row>
    <row r="381" spans="1:4">
      <c r="A381" t="s">
        <v>562</v>
      </c>
      <c r="B381" t="s">
        <v>1039</v>
      </c>
      <c r="C381">
        <v>1810</v>
      </c>
      <c r="D381">
        <v>3725</v>
      </c>
    </row>
    <row r="382" spans="1:4">
      <c r="A382" t="s">
        <v>563</v>
      </c>
      <c r="B382" t="s">
        <v>1040</v>
      </c>
      <c r="C382">
        <v>2215</v>
      </c>
      <c r="D382">
        <v>4135</v>
      </c>
    </row>
    <row r="383" spans="1:4">
      <c r="A383" t="s">
        <v>514</v>
      </c>
      <c r="B383" t="s">
        <v>1041</v>
      </c>
      <c r="C383">
        <v>900</v>
      </c>
      <c r="D383">
        <v>2640</v>
      </c>
    </row>
    <row r="384" spans="1:4">
      <c r="A384" t="s">
        <v>152</v>
      </c>
      <c r="B384" t="s">
        <v>1042</v>
      </c>
      <c r="C384">
        <v>2270</v>
      </c>
      <c r="D384">
        <v>4635</v>
      </c>
    </row>
    <row r="385" spans="1:4">
      <c r="A385" t="s">
        <v>636</v>
      </c>
      <c r="B385" t="s">
        <v>1043</v>
      </c>
      <c r="C385">
        <v>2960</v>
      </c>
      <c r="D385">
        <v>4665</v>
      </c>
    </row>
    <row r="386" spans="1:4">
      <c r="A386" t="s">
        <v>515</v>
      </c>
      <c r="B386" t="s">
        <v>1044</v>
      </c>
      <c r="C386">
        <v>1160</v>
      </c>
      <c r="D386">
        <v>3020</v>
      </c>
    </row>
    <row r="387" spans="1:4">
      <c r="A387" t="s">
        <v>516</v>
      </c>
      <c r="B387" t="s">
        <v>1045</v>
      </c>
      <c r="C387">
        <v>965</v>
      </c>
      <c r="D387">
        <v>3005</v>
      </c>
    </row>
    <row r="388" spans="1:4">
      <c r="A388" t="s">
        <v>517</v>
      </c>
      <c r="B388" t="s">
        <v>1046</v>
      </c>
      <c r="C388">
        <v>725</v>
      </c>
      <c r="D388">
        <v>2085</v>
      </c>
    </row>
    <row r="389" spans="1:4">
      <c r="A389" t="s">
        <v>31</v>
      </c>
      <c r="B389" t="s">
        <v>1047</v>
      </c>
      <c r="C389">
        <v>2170</v>
      </c>
      <c r="D389">
        <v>3805</v>
      </c>
    </row>
    <row r="390" spans="1:4">
      <c r="A390" t="s">
        <v>306</v>
      </c>
      <c r="B390" t="s">
        <v>1048</v>
      </c>
      <c r="C390">
        <v>1190</v>
      </c>
      <c r="D390">
        <v>3165</v>
      </c>
    </row>
    <row r="391" spans="1:4">
      <c r="A391" t="s">
        <v>307</v>
      </c>
      <c r="B391" t="s">
        <v>1049</v>
      </c>
      <c r="C391">
        <v>1580</v>
      </c>
      <c r="D391">
        <v>4075</v>
      </c>
    </row>
    <row r="392" spans="1:4">
      <c r="A392" t="s">
        <v>203</v>
      </c>
      <c r="B392" t="s">
        <v>1050</v>
      </c>
      <c r="C392">
        <v>1105</v>
      </c>
      <c r="D392">
        <v>2415</v>
      </c>
    </row>
    <row r="393" spans="1:4">
      <c r="A393" t="s">
        <v>637</v>
      </c>
      <c r="B393" t="s">
        <v>1051</v>
      </c>
      <c r="C393">
        <v>950</v>
      </c>
      <c r="D393">
        <v>2105</v>
      </c>
    </row>
    <row r="394" spans="1:4">
      <c r="A394" t="s">
        <v>460</v>
      </c>
      <c r="B394" t="s">
        <v>1052</v>
      </c>
      <c r="C394">
        <v>405</v>
      </c>
      <c r="D394">
        <v>1930</v>
      </c>
    </row>
    <row r="395" spans="1:4">
      <c r="A395" t="s">
        <v>308</v>
      </c>
      <c r="B395" t="s">
        <v>1053</v>
      </c>
      <c r="C395">
        <v>920</v>
      </c>
      <c r="D395">
        <v>2775</v>
      </c>
    </row>
    <row r="396" spans="1:4">
      <c r="A396" t="s">
        <v>518</v>
      </c>
      <c r="B396" t="s">
        <v>1054</v>
      </c>
      <c r="C396">
        <v>955</v>
      </c>
      <c r="D396">
        <v>2355</v>
      </c>
    </row>
    <row r="397" spans="1:4">
      <c r="A397" t="s">
        <v>245</v>
      </c>
      <c r="B397" t="s">
        <v>1055</v>
      </c>
      <c r="C397">
        <v>760</v>
      </c>
      <c r="D397">
        <v>2130</v>
      </c>
    </row>
    <row r="398" spans="1:4">
      <c r="A398" t="s">
        <v>309</v>
      </c>
      <c r="B398" t="s">
        <v>1056</v>
      </c>
      <c r="C398">
        <v>655</v>
      </c>
      <c r="D398">
        <v>2085</v>
      </c>
    </row>
    <row r="399" spans="1:4">
      <c r="A399" t="s">
        <v>246</v>
      </c>
      <c r="B399" t="s">
        <v>1057</v>
      </c>
      <c r="C399">
        <v>1375</v>
      </c>
      <c r="D399">
        <v>2960</v>
      </c>
    </row>
    <row r="400" spans="1:4">
      <c r="A400" t="s">
        <v>519</v>
      </c>
      <c r="B400" t="s">
        <v>1058</v>
      </c>
      <c r="C400">
        <v>640</v>
      </c>
      <c r="D400">
        <v>1965</v>
      </c>
    </row>
    <row r="401" spans="1:4">
      <c r="A401" t="s">
        <v>520</v>
      </c>
      <c r="B401" t="s">
        <v>1059</v>
      </c>
      <c r="C401">
        <v>1615</v>
      </c>
      <c r="D401">
        <v>3890</v>
      </c>
    </row>
    <row r="402" spans="1:4">
      <c r="A402" t="s">
        <v>461</v>
      </c>
      <c r="B402" t="s">
        <v>1060</v>
      </c>
      <c r="C402">
        <v>2320</v>
      </c>
      <c r="D402">
        <v>4825</v>
      </c>
    </row>
    <row r="403" spans="1:4">
      <c r="A403" t="s">
        <v>32</v>
      </c>
      <c r="B403" t="s">
        <v>1061</v>
      </c>
      <c r="C403">
        <v>2770</v>
      </c>
      <c r="D403">
        <v>4830</v>
      </c>
    </row>
    <row r="404" spans="1:4">
      <c r="A404" t="s">
        <v>247</v>
      </c>
      <c r="B404" t="s">
        <v>1062</v>
      </c>
      <c r="C404">
        <v>1375</v>
      </c>
      <c r="D404">
        <v>3295</v>
      </c>
    </row>
    <row r="405" spans="1:4">
      <c r="A405" t="s">
        <v>310</v>
      </c>
      <c r="B405" t="s">
        <v>1063</v>
      </c>
      <c r="C405">
        <v>1590</v>
      </c>
      <c r="D405">
        <v>4260</v>
      </c>
    </row>
    <row r="406" spans="1:4">
      <c r="A406" t="s">
        <v>33</v>
      </c>
      <c r="B406" t="s">
        <v>1064</v>
      </c>
      <c r="C406">
        <v>1900</v>
      </c>
      <c r="D406">
        <v>3555</v>
      </c>
    </row>
    <row r="407" spans="1:4">
      <c r="A407" t="s">
        <v>462</v>
      </c>
      <c r="B407" t="s">
        <v>1065</v>
      </c>
      <c r="C407">
        <v>955</v>
      </c>
      <c r="D407">
        <v>2575</v>
      </c>
    </row>
    <row r="408" spans="1:4">
      <c r="A408" t="s">
        <v>204</v>
      </c>
      <c r="B408" t="s">
        <v>1066</v>
      </c>
      <c r="C408">
        <v>995</v>
      </c>
      <c r="D408">
        <v>2720</v>
      </c>
    </row>
    <row r="409" spans="1:4">
      <c r="A409" t="s">
        <v>311</v>
      </c>
      <c r="B409" t="s">
        <v>1067</v>
      </c>
      <c r="C409">
        <v>1165</v>
      </c>
      <c r="D409">
        <v>2870</v>
      </c>
    </row>
    <row r="410" spans="1:4">
      <c r="A410" t="s">
        <v>521</v>
      </c>
      <c r="B410" t="s">
        <v>1068</v>
      </c>
      <c r="C410">
        <v>745</v>
      </c>
      <c r="D410">
        <v>2195</v>
      </c>
    </row>
    <row r="411" spans="1:4">
      <c r="A411" t="s">
        <v>205</v>
      </c>
      <c r="B411" t="s">
        <v>1069</v>
      </c>
      <c r="C411">
        <v>1640</v>
      </c>
      <c r="D411">
        <v>4010</v>
      </c>
    </row>
    <row r="412" spans="1:4">
      <c r="A412" t="s">
        <v>206</v>
      </c>
      <c r="B412" t="s">
        <v>1070</v>
      </c>
      <c r="C412">
        <v>2055</v>
      </c>
      <c r="D412">
        <v>5210</v>
      </c>
    </row>
    <row r="413" spans="1:4">
      <c r="A413" t="s">
        <v>312</v>
      </c>
      <c r="B413" t="s">
        <v>1071</v>
      </c>
      <c r="C413">
        <v>1365</v>
      </c>
      <c r="D413">
        <v>3380</v>
      </c>
    </row>
    <row r="414" spans="1:4">
      <c r="A414" t="s">
        <v>313</v>
      </c>
      <c r="B414" t="s">
        <v>1072</v>
      </c>
      <c r="C414">
        <v>1910</v>
      </c>
      <c r="D414">
        <v>4270</v>
      </c>
    </row>
    <row r="415" spans="1:4">
      <c r="A415" t="s">
        <v>207</v>
      </c>
      <c r="B415" t="s">
        <v>1073</v>
      </c>
      <c r="C415">
        <v>3605</v>
      </c>
      <c r="D415">
        <v>7060</v>
      </c>
    </row>
    <row r="416" spans="1:4">
      <c r="A416" t="s">
        <v>208</v>
      </c>
      <c r="B416" t="s">
        <v>1074</v>
      </c>
      <c r="C416">
        <v>3460</v>
      </c>
      <c r="D416">
        <v>6140</v>
      </c>
    </row>
    <row r="417" spans="1:4">
      <c r="A417" t="s">
        <v>209</v>
      </c>
      <c r="B417" t="s">
        <v>1075</v>
      </c>
      <c r="C417">
        <v>2265</v>
      </c>
      <c r="D417">
        <v>4745</v>
      </c>
    </row>
    <row r="418" spans="1:4">
      <c r="A418" t="s">
        <v>248</v>
      </c>
      <c r="B418" t="s">
        <v>1076</v>
      </c>
      <c r="C418">
        <v>1960</v>
      </c>
      <c r="D418">
        <v>3990</v>
      </c>
    </row>
    <row r="419" spans="1:4">
      <c r="A419" t="s">
        <v>638</v>
      </c>
      <c r="B419" t="s">
        <v>1077</v>
      </c>
      <c r="C419">
        <v>1690</v>
      </c>
      <c r="D419">
        <v>3345</v>
      </c>
    </row>
    <row r="420" spans="1:4">
      <c r="A420" t="s">
        <v>581</v>
      </c>
      <c r="B420" t="s">
        <v>1078</v>
      </c>
      <c r="C420">
        <v>1395</v>
      </c>
      <c r="D420">
        <v>2905</v>
      </c>
    </row>
    <row r="421" spans="1:4">
      <c r="A421" t="s">
        <v>391</v>
      </c>
      <c r="B421" t="s">
        <v>1079</v>
      </c>
      <c r="C421">
        <v>670</v>
      </c>
      <c r="D421">
        <v>2520</v>
      </c>
    </row>
    <row r="422" spans="1:4">
      <c r="A422" t="s">
        <v>88</v>
      </c>
      <c r="B422" t="s">
        <v>1080</v>
      </c>
      <c r="C422">
        <v>3025</v>
      </c>
      <c r="D422">
        <v>6130</v>
      </c>
    </row>
    <row r="423" spans="1:4">
      <c r="A423" t="s">
        <v>89</v>
      </c>
      <c r="B423" t="s">
        <v>1081</v>
      </c>
      <c r="C423">
        <v>3390</v>
      </c>
      <c r="D423">
        <v>6630</v>
      </c>
    </row>
    <row r="424" spans="1:4">
      <c r="A424" t="s">
        <v>639</v>
      </c>
      <c r="B424" t="s">
        <v>1082</v>
      </c>
      <c r="C424">
        <v>380</v>
      </c>
      <c r="D424">
        <v>945</v>
      </c>
    </row>
    <row r="425" spans="1:4">
      <c r="A425" t="s">
        <v>392</v>
      </c>
      <c r="B425" t="s">
        <v>1083</v>
      </c>
      <c r="C425">
        <v>885</v>
      </c>
      <c r="D425">
        <v>2660</v>
      </c>
    </row>
    <row r="426" spans="1:4">
      <c r="A426" t="s">
        <v>463</v>
      </c>
      <c r="B426" t="s">
        <v>1084</v>
      </c>
      <c r="C426">
        <v>1740</v>
      </c>
      <c r="D426">
        <v>4240</v>
      </c>
    </row>
    <row r="427" spans="1:4">
      <c r="A427" t="s">
        <v>464</v>
      </c>
      <c r="B427" t="s">
        <v>1085</v>
      </c>
      <c r="C427">
        <v>780</v>
      </c>
      <c r="D427">
        <v>2325</v>
      </c>
    </row>
    <row r="428" spans="1:4">
      <c r="A428" t="s">
        <v>640</v>
      </c>
      <c r="B428" t="s">
        <v>1086</v>
      </c>
      <c r="C428">
        <v>1505</v>
      </c>
      <c r="D428">
        <v>3400</v>
      </c>
    </row>
    <row r="429" spans="1:4">
      <c r="A429" t="s">
        <v>641</v>
      </c>
      <c r="B429" t="s">
        <v>1087</v>
      </c>
      <c r="C429">
        <v>2255</v>
      </c>
      <c r="D429">
        <v>4135</v>
      </c>
    </row>
    <row r="430" spans="1:4">
      <c r="A430" t="s">
        <v>90</v>
      </c>
      <c r="B430" t="s">
        <v>1088</v>
      </c>
      <c r="C430">
        <v>1755</v>
      </c>
      <c r="D430">
        <v>3960</v>
      </c>
    </row>
    <row r="431" spans="1:4">
      <c r="A431" t="s">
        <v>153</v>
      </c>
      <c r="B431" t="s">
        <v>1089</v>
      </c>
      <c r="C431">
        <v>875</v>
      </c>
      <c r="D431">
        <v>2230</v>
      </c>
    </row>
    <row r="432" spans="1:4">
      <c r="A432" t="s">
        <v>91</v>
      </c>
      <c r="B432" t="s">
        <v>1090</v>
      </c>
      <c r="C432">
        <v>655</v>
      </c>
      <c r="D432">
        <v>1780</v>
      </c>
    </row>
    <row r="433" spans="1:4">
      <c r="A433" t="s">
        <v>642</v>
      </c>
      <c r="B433" t="s">
        <v>1091</v>
      </c>
      <c r="C433">
        <v>1350</v>
      </c>
      <c r="D433">
        <v>3255</v>
      </c>
    </row>
    <row r="434" spans="1:4">
      <c r="A434" t="s">
        <v>314</v>
      </c>
      <c r="B434" t="s">
        <v>1092</v>
      </c>
      <c r="C434">
        <v>2920</v>
      </c>
      <c r="D434">
        <v>6685</v>
      </c>
    </row>
    <row r="435" spans="1:4">
      <c r="A435" t="s">
        <v>522</v>
      </c>
      <c r="B435" t="s">
        <v>1093</v>
      </c>
      <c r="C435">
        <v>1675</v>
      </c>
      <c r="D435">
        <v>3445</v>
      </c>
    </row>
    <row r="436" spans="1:4">
      <c r="A436" t="s">
        <v>523</v>
      </c>
      <c r="B436" t="s">
        <v>1094</v>
      </c>
      <c r="C436">
        <v>3225</v>
      </c>
      <c r="D436">
        <v>6105</v>
      </c>
    </row>
    <row r="437" spans="1:4">
      <c r="A437" t="s">
        <v>582</v>
      </c>
      <c r="B437" t="s">
        <v>1095</v>
      </c>
      <c r="C437">
        <v>1150</v>
      </c>
      <c r="D437">
        <v>2610</v>
      </c>
    </row>
    <row r="438" spans="1:4">
      <c r="A438" t="s">
        <v>524</v>
      </c>
      <c r="B438" t="s">
        <v>1096</v>
      </c>
      <c r="C438">
        <v>1305</v>
      </c>
      <c r="D438">
        <v>3380</v>
      </c>
    </row>
    <row r="439" spans="1:4">
      <c r="A439" t="s">
        <v>393</v>
      </c>
      <c r="B439" t="s">
        <v>1097</v>
      </c>
      <c r="C439">
        <v>4080</v>
      </c>
      <c r="D439">
        <v>10285</v>
      </c>
    </row>
    <row r="440" spans="1:4">
      <c r="A440" t="s">
        <v>465</v>
      </c>
      <c r="B440" t="s">
        <v>1098</v>
      </c>
      <c r="C440">
        <v>1495</v>
      </c>
      <c r="D440">
        <v>4255</v>
      </c>
    </row>
    <row r="441" spans="1:4">
      <c r="A441" t="s">
        <v>466</v>
      </c>
      <c r="B441" t="s">
        <v>1099</v>
      </c>
      <c r="C441">
        <v>2340</v>
      </c>
      <c r="D441">
        <v>5745</v>
      </c>
    </row>
    <row r="442" spans="1:4">
      <c r="A442" t="s">
        <v>572</v>
      </c>
      <c r="B442" t="s">
        <v>1100</v>
      </c>
      <c r="C442">
        <v>1140</v>
      </c>
      <c r="D442">
        <v>2500</v>
      </c>
    </row>
    <row r="443" spans="1:4">
      <c r="A443" t="s">
        <v>92</v>
      </c>
      <c r="B443" t="s">
        <v>1101</v>
      </c>
      <c r="C443">
        <v>2850</v>
      </c>
      <c r="D443">
        <v>5325</v>
      </c>
    </row>
    <row r="444" spans="1:4">
      <c r="A444" t="s">
        <v>154</v>
      </c>
      <c r="B444" t="s">
        <v>1102</v>
      </c>
      <c r="C444">
        <v>935</v>
      </c>
      <c r="D444">
        <v>2455</v>
      </c>
    </row>
    <row r="445" spans="1:4">
      <c r="A445" t="s">
        <v>394</v>
      </c>
      <c r="B445" t="s">
        <v>1103</v>
      </c>
      <c r="C445">
        <v>1300</v>
      </c>
      <c r="D445">
        <v>4215</v>
      </c>
    </row>
    <row r="446" spans="1:4">
      <c r="A446" t="s">
        <v>315</v>
      </c>
      <c r="B446" t="s">
        <v>1104</v>
      </c>
      <c r="C446">
        <v>790</v>
      </c>
      <c r="D446">
        <v>2735</v>
      </c>
    </row>
    <row r="447" spans="1:4">
      <c r="A447" t="s">
        <v>467</v>
      </c>
      <c r="B447" t="s">
        <v>1105</v>
      </c>
      <c r="C447">
        <v>1515</v>
      </c>
      <c r="D447">
        <v>3995</v>
      </c>
    </row>
    <row r="448" spans="1:4">
      <c r="A448" t="s">
        <v>468</v>
      </c>
      <c r="B448" t="s">
        <v>1106</v>
      </c>
      <c r="C448">
        <v>1795</v>
      </c>
      <c r="D448">
        <v>4370</v>
      </c>
    </row>
    <row r="449" spans="1:4">
      <c r="A449" t="s">
        <v>34</v>
      </c>
      <c r="B449" t="s">
        <v>1107</v>
      </c>
      <c r="C449">
        <v>2430</v>
      </c>
      <c r="D449">
        <v>4240</v>
      </c>
    </row>
    <row r="450" spans="1:4">
      <c r="A450" t="s">
        <v>249</v>
      </c>
      <c r="B450" t="s">
        <v>1108</v>
      </c>
      <c r="C450">
        <v>1505</v>
      </c>
      <c r="D450">
        <v>3340</v>
      </c>
    </row>
    <row r="451" spans="1:4">
      <c r="A451" t="s">
        <v>469</v>
      </c>
      <c r="B451" t="s">
        <v>1109</v>
      </c>
      <c r="C451">
        <v>805</v>
      </c>
      <c r="D451">
        <v>2735</v>
      </c>
    </row>
    <row r="452" spans="1:4">
      <c r="A452" t="s">
        <v>559</v>
      </c>
      <c r="B452" t="s">
        <v>1110</v>
      </c>
      <c r="C452">
        <v>1680</v>
      </c>
      <c r="D452">
        <v>3135</v>
      </c>
    </row>
    <row r="453" spans="1:4">
      <c r="A453" t="s">
        <v>93</v>
      </c>
      <c r="B453" t="s">
        <v>1111</v>
      </c>
      <c r="C453">
        <v>825</v>
      </c>
      <c r="D453">
        <v>2250</v>
      </c>
    </row>
    <row r="454" spans="1:4">
      <c r="A454" t="s">
        <v>155</v>
      </c>
      <c r="B454" t="s">
        <v>1112</v>
      </c>
      <c r="C454">
        <v>925</v>
      </c>
      <c r="D454">
        <v>2120</v>
      </c>
    </row>
    <row r="455" spans="1:4">
      <c r="A455" t="s">
        <v>395</v>
      </c>
      <c r="B455" t="s">
        <v>1113</v>
      </c>
      <c r="C455">
        <v>1190</v>
      </c>
      <c r="D455">
        <v>3650</v>
      </c>
    </row>
    <row r="456" spans="1:4">
      <c r="A456" t="s">
        <v>94</v>
      </c>
      <c r="B456" t="s">
        <v>1114</v>
      </c>
      <c r="C456">
        <v>3390</v>
      </c>
      <c r="D456">
        <v>6560</v>
      </c>
    </row>
    <row r="457" spans="1:4">
      <c r="A457" t="s">
        <v>470</v>
      </c>
      <c r="B457" t="s">
        <v>1115</v>
      </c>
      <c r="C457">
        <v>1955</v>
      </c>
      <c r="D457">
        <v>4655</v>
      </c>
    </row>
    <row r="458" spans="1:4">
      <c r="A458" t="s">
        <v>316</v>
      </c>
      <c r="B458" t="s">
        <v>1116</v>
      </c>
      <c r="C458">
        <v>2850</v>
      </c>
      <c r="D458">
        <v>5945</v>
      </c>
    </row>
    <row r="459" spans="1:4">
      <c r="A459" t="s">
        <v>396</v>
      </c>
      <c r="B459" t="s">
        <v>1117</v>
      </c>
      <c r="C459">
        <v>1540</v>
      </c>
      <c r="D459">
        <v>4485</v>
      </c>
    </row>
    <row r="460" spans="1:4">
      <c r="A460" t="s">
        <v>471</v>
      </c>
      <c r="B460" t="s">
        <v>1118</v>
      </c>
      <c r="C460">
        <v>705</v>
      </c>
      <c r="D460">
        <v>2110</v>
      </c>
    </row>
    <row r="461" spans="1:4">
      <c r="A461" t="s">
        <v>643</v>
      </c>
      <c r="B461" t="s">
        <v>1119</v>
      </c>
      <c r="C461">
        <v>715</v>
      </c>
      <c r="D461">
        <v>2210</v>
      </c>
    </row>
    <row r="462" spans="1:4">
      <c r="A462" t="s">
        <v>95</v>
      </c>
      <c r="B462" t="s">
        <v>1120</v>
      </c>
      <c r="C462">
        <v>1985</v>
      </c>
      <c r="D462">
        <v>3980</v>
      </c>
    </row>
    <row r="463" spans="1:4">
      <c r="A463" t="s">
        <v>156</v>
      </c>
      <c r="B463" t="s">
        <v>1121</v>
      </c>
      <c r="C463">
        <v>1485</v>
      </c>
      <c r="D463">
        <v>3205</v>
      </c>
    </row>
    <row r="464" spans="1:4">
      <c r="A464" t="s">
        <v>157</v>
      </c>
      <c r="B464" t="s">
        <v>1122</v>
      </c>
      <c r="C464">
        <v>2680</v>
      </c>
      <c r="D464">
        <v>5510</v>
      </c>
    </row>
    <row r="465" spans="1:4">
      <c r="A465" t="s">
        <v>250</v>
      </c>
      <c r="B465" t="s">
        <v>1123</v>
      </c>
      <c r="C465">
        <v>1490</v>
      </c>
      <c r="D465">
        <v>3105</v>
      </c>
    </row>
    <row r="466" spans="1:4">
      <c r="A466" t="s">
        <v>397</v>
      </c>
      <c r="B466" t="s">
        <v>1124</v>
      </c>
      <c r="C466">
        <v>845</v>
      </c>
      <c r="D466">
        <v>2975</v>
      </c>
    </row>
    <row r="467" spans="1:4">
      <c r="A467" t="s">
        <v>472</v>
      </c>
      <c r="B467" t="s">
        <v>1125</v>
      </c>
      <c r="C467">
        <v>715</v>
      </c>
      <c r="D467">
        <v>2985</v>
      </c>
    </row>
    <row r="468" spans="1:4">
      <c r="A468" t="s">
        <v>210</v>
      </c>
      <c r="B468" t="s">
        <v>1126</v>
      </c>
      <c r="C468">
        <v>775</v>
      </c>
      <c r="D468">
        <v>2060</v>
      </c>
    </row>
    <row r="469" spans="1:4">
      <c r="A469" t="s">
        <v>644</v>
      </c>
      <c r="B469" t="s">
        <v>1127</v>
      </c>
      <c r="C469">
        <v>2695</v>
      </c>
      <c r="D469">
        <v>5035</v>
      </c>
    </row>
    <row r="470" spans="1:4">
      <c r="A470" t="s">
        <v>211</v>
      </c>
      <c r="B470" t="s">
        <v>1128</v>
      </c>
      <c r="C470">
        <v>915</v>
      </c>
      <c r="D470">
        <v>2455</v>
      </c>
    </row>
    <row r="471" spans="1:4">
      <c r="A471" t="s">
        <v>317</v>
      </c>
      <c r="B471" t="s">
        <v>1129</v>
      </c>
      <c r="C471">
        <v>740</v>
      </c>
      <c r="D471">
        <v>2805</v>
      </c>
    </row>
    <row r="472" spans="1:4">
      <c r="A472" t="s">
        <v>96</v>
      </c>
      <c r="B472" t="s">
        <v>1130</v>
      </c>
      <c r="C472">
        <v>3050</v>
      </c>
      <c r="D472">
        <v>6955</v>
      </c>
    </row>
    <row r="473" spans="1:4">
      <c r="A473" t="s">
        <v>525</v>
      </c>
      <c r="B473" t="s">
        <v>1131</v>
      </c>
      <c r="C473">
        <v>1000</v>
      </c>
      <c r="D473">
        <v>2405</v>
      </c>
    </row>
    <row r="474" spans="1:4">
      <c r="A474" t="s">
        <v>158</v>
      </c>
      <c r="B474" t="s">
        <v>1132</v>
      </c>
      <c r="C474">
        <v>1350</v>
      </c>
      <c r="D474">
        <v>3400</v>
      </c>
    </row>
    <row r="475" spans="1:4">
      <c r="A475" t="s">
        <v>159</v>
      </c>
      <c r="B475" t="s">
        <v>1133</v>
      </c>
      <c r="C475">
        <v>2245</v>
      </c>
      <c r="D475">
        <v>4035</v>
      </c>
    </row>
    <row r="476" spans="1:4">
      <c r="A476" t="s">
        <v>35</v>
      </c>
      <c r="B476" t="s">
        <v>1134</v>
      </c>
      <c r="C476">
        <v>1985</v>
      </c>
      <c r="D476">
        <v>3395</v>
      </c>
    </row>
    <row r="477" spans="1:4">
      <c r="A477" t="s">
        <v>97</v>
      </c>
      <c r="B477" t="s">
        <v>1135</v>
      </c>
      <c r="C477">
        <v>770</v>
      </c>
      <c r="D477">
        <v>2125</v>
      </c>
    </row>
    <row r="478" spans="1:4">
      <c r="A478" t="s">
        <v>160</v>
      </c>
      <c r="B478" t="s">
        <v>1136</v>
      </c>
      <c r="C478">
        <v>900</v>
      </c>
      <c r="D478">
        <v>2395</v>
      </c>
    </row>
    <row r="479" spans="1:4">
      <c r="A479" t="s">
        <v>473</v>
      </c>
      <c r="B479" t="s">
        <v>1137</v>
      </c>
      <c r="C479">
        <v>745</v>
      </c>
      <c r="D479">
        <v>2420</v>
      </c>
    </row>
    <row r="480" spans="1:4">
      <c r="A480" t="s">
        <v>161</v>
      </c>
      <c r="B480" t="s">
        <v>1138</v>
      </c>
      <c r="C480">
        <v>2240</v>
      </c>
      <c r="D480">
        <v>5035</v>
      </c>
    </row>
    <row r="481" spans="1:4">
      <c r="A481" t="s">
        <v>162</v>
      </c>
      <c r="B481" t="s">
        <v>1139</v>
      </c>
      <c r="C481">
        <v>1700</v>
      </c>
      <c r="D481">
        <v>4000</v>
      </c>
    </row>
    <row r="482" spans="1:4">
      <c r="A482" t="s">
        <v>163</v>
      </c>
      <c r="B482" t="s">
        <v>1140</v>
      </c>
      <c r="C482">
        <v>3065</v>
      </c>
      <c r="D482">
        <v>6530</v>
      </c>
    </row>
    <row r="483" spans="1:4">
      <c r="A483" t="s">
        <v>164</v>
      </c>
      <c r="B483" t="s">
        <v>1141</v>
      </c>
      <c r="C483">
        <v>550</v>
      </c>
      <c r="D483">
        <v>1555</v>
      </c>
    </row>
    <row r="484" spans="1:4">
      <c r="A484" t="s">
        <v>165</v>
      </c>
      <c r="B484" t="s">
        <v>1142</v>
      </c>
      <c r="C484">
        <v>2230</v>
      </c>
      <c r="D484">
        <v>4375</v>
      </c>
    </row>
    <row r="485" spans="1:4">
      <c r="A485" t="s">
        <v>212</v>
      </c>
      <c r="B485" t="s">
        <v>1143</v>
      </c>
      <c r="C485">
        <v>1375</v>
      </c>
      <c r="D485">
        <v>3245</v>
      </c>
    </row>
    <row r="486" spans="1:4">
      <c r="A486" t="s">
        <v>166</v>
      </c>
      <c r="B486" t="s">
        <v>1144</v>
      </c>
      <c r="C486">
        <v>1415</v>
      </c>
      <c r="D486">
        <v>3160</v>
      </c>
    </row>
    <row r="487" spans="1:4">
      <c r="A487" t="s">
        <v>251</v>
      </c>
      <c r="B487" t="s">
        <v>1145</v>
      </c>
      <c r="C487">
        <v>1250</v>
      </c>
      <c r="D487">
        <v>3155</v>
      </c>
    </row>
    <row r="488" spans="1:4">
      <c r="A488" t="s">
        <v>474</v>
      </c>
      <c r="B488" t="s">
        <v>1146</v>
      </c>
      <c r="C488">
        <v>2615</v>
      </c>
      <c r="D488">
        <v>5075</v>
      </c>
    </row>
    <row r="489" spans="1:4">
      <c r="A489" t="s">
        <v>167</v>
      </c>
      <c r="B489" t="s">
        <v>1147</v>
      </c>
      <c r="C489">
        <v>675</v>
      </c>
      <c r="D489">
        <v>2090</v>
      </c>
    </row>
    <row r="490" spans="1:4">
      <c r="A490" t="s">
        <v>213</v>
      </c>
      <c r="B490" t="s">
        <v>1148</v>
      </c>
      <c r="C490">
        <v>1015</v>
      </c>
      <c r="D490">
        <v>2820</v>
      </c>
    </row>
    <row r="491" spans="1:4">
      <c r="A491" t="s">
        <v>475</v>
      </c>
      <c r="B491" t="s">
        <v>1149</v>
      </c>
      <c r="C491">
        <v>2395</v>
      </c>
      <c r="D491">
        <v>7545</v>
      </c>
    </row>
    <row r="492" spans="1:4">
      <c r="A492" t="s">
        <v>252</v>
      </c>
      <c r="B492" t="s">
        <v>1150</v>
      </c>
      <c r="C492">
        <v>1000</v>
      </c>
      <c r="D492">
        <v>2785</v>
      </c>
    </row>
    <row r="493" spans="1:4">
      <c r="A493" t="s">
        <v>526</v>
      </c>
      <c r="B493" t="s">
        <v>1151</v>
      </c>
      <c r="C493">
        <v>1205</v>
      </c>
      <c r="D493">
        <v>3045</v>
      </c>
    </row>
    <row r="494" spans="1:4">
      <c r="A494" t="s">
        <v>318</v>
      </c>
      <c r="B494" t="s">
        <v>1152</v>
      </c>
      <c r="C494">
        <v>1860</v>
      </c>
      <c r="D494">
        <v>4440</v>
      </c>
    </row>
    <row r="495" spans="1:4">
      <c r="A495" t="s">
        <v>319</v>
      </c>
      <c r="B495" t="s">
        <v>1153</v>
      </c>
      <c r="C495">
        <v>580</v>
      </c>
      <c r="D495">
        <v>2295</v>
      </c>
    </row>
    <row r="496" spans="1:4">
      <c r="A496" t="s">
        <v>214</v>
      </c>
      <c r="B496" t="s">
        <v>1154</v>
      </c>
      <c r="C496">
        <v>975</v>
      </c>
      <c r="D496">
        <v>2730</v>
      </c>
    </row>
    <row r="497" spans="1:4">
      <c r="A497" t="s">
        <v>527</v>
      </c>
      <c r="B497" t="s">
        <v>1155</v>
      </c>
      <c r="C497">
        <v>1160</v>
      </c>
      <c r="D497">
        <v>3065</v>
      </c>
    </row>
    <row r="498" spans="1:4">
      <c r="A498" t="s">
        <v>320</v>
      </c>
      <c r="B498" t="s">
        <v>1156</v>
      </c>
      <c r="C498">
        <v>770</v>
      </c>
      <c r="D498">
        <v>2630</v>
      </c>
    </row>
    <row r="499" spans="1:4">
      <c r="A499" t="s">
        <v>528</v>
      </c>
      <c r="B499" t="s">
        <v>1157</v>
      </c>
      <c r="C499">
        <v>1150</v>
      </c>
      <c r="D499">
        <v>2805</v>
      </c>
    </row>
    <row r="500" spans="1:4">
      <c r="A500" t="s">
        <v>215</v>
      </c>
      <c r="B500" t="s">
        <v>1158</v>
      </c>
      <c r="C500">
        <v>1245</v>
      </c>
      <c r="D500">
        <v>3275</v>
      </c>
    </row>
    <row r="501" spans="1:4">
      <c r="A501" t="s">
        <v>216</v>
      </c>
      <c r="B501" t="s">
        <v>1159</v>
      </c>
      <c r="C501">
        <v>850</v>
      </c>
      <c r="D501">
        <v>2715</v>
      </c>
    </row>
    <row r="502" spans="1:4">
      <c r="A502" t="s">
        <v>321</v>
      </c>
      <c r="B502" t="s">
        <v>1160</v>
      </c>
      <c r="C502">
        <v>910</v>
      </c>
      <c r="D502">
        <v>2615</v>
      </c>
    </row>
    <row r="503" spans="1:4">
      <c r="A503" t="s">
        <v>217</v>
      </c>
      <c r="B503" t="s">
        <v>1161</v>
      </c>
      <c r="C503">
        <v>670</v>
      </c>
      <c r="D503">
        <v>2635</v>
      </c>
    </row>
    <row r="504" spans="1:4">
      <c r="A504" t="s">
        <v>98</v>
      </c>
      <c r="B504" t="s">
        <v>1162</v>
      </c>
      <c r="C504">
        <v>1070</v>
      </c>
      <c r="D504">
        <v>2365</v>
      </c>
    </row>
    <row r="505" spans="1:4">
      <c r="A505" t="s">
        <v>36</v>
      </c>
      <c r="B505" t="s">
        <v>1163</v>
      </c>
      <c r="C505">
        <v>3420</v>
      </c>
      <c r="D505">
        <v>5365</v>
      </c>
    </row>
    <row r="506" spans="1:4">
      <c r="A506" t="s">
        <v>253</v>
      </c>
      <c r="B506" t="s">
        <v>1164</v>
      </c>
      <c r="C506">
        <v>1090</v>
      </c>
      <c r="D506">
        <v>2660</v>
      </c>
    </row>
    <row r="507" spans="1:4">
      <c r="A507" t="s">
        <v>322</v>
      </c>
      <c r="B507" t="s">
        <v>1165</v>
      </c>
      <c r="C507">
        <v>915</v>
      </c>
      <c r="D507">
        <v>2625</v>
      </c>
    </row>
    <row r="508" spans="1:4">
      <c r="A508" t="s">
        <v>529</v>
      </c>
      <c r="B508" t="s">
        <v>1166</v>
      </c>
      <c r="C508">
        <v>1770</v>
      </c>
      <c r="D508">
        <v>4330</v>
      </c>
    </row>
    <row r="509" spans="1:4">
      <c r="A509" t="s">
        <v>476</v>
      </c>
      <c r="B509" t="s">
        <v>1167</v>
      </c>
      <c r="C509">
        <v>2765</v>
      </c>
      <c r="D509">
        <v>5570</v>
      </c>
    </row>
    <row r="510" spans="1:4">
      <c r="A510" t="s">
        <v>323</v>
      </c>
      <c r="B510" t="s">
        <v>1168</v>
      </c>
      <c r="C510">
        <v>1005</v>
      </c>
      <c r="D510">
        <v>3450</v>
      </c>
    </row>
    <row r="511" spans="1:4">
      <c r="A511" t="s">
        <v>530</v>
      </c>
      <c r="B511" t="s">
        <v>1169</v>
      </c>
      <c r="C511">
        <v>610</v>
      </c>
      <c r="D511">
        <v>2005</v>
      </c>
    </row>
    <row r="512" spans="1:4">
      <c r="A512" t="s">
        <v>324</v>
      </c>
      <c r="B512" t="s">
        <v>1170</v>
      </c>
      <c r="C512">
        <v>855</v>
      </c>
      <c r="D512">
        <v>2730</v>
      </c>
    </row>
    <row r="513" spans="1:4">
      <c r="A513" t="s">
        <v>325</v>
      </c>
      <c r="B513" t="s">
        <v>1171</v>
      </c>
      <c r="C513">
        <v>1135</v>
      </c>
      <c r="D513">
        <v>2985</v>
      </c>
    </row>
    <row r="514" spans="1:4">
      <c r="A514" t="s">
        <v>477</v>
      </c>
      <c r="B514" t="s">
        <v>1172</v>
      </c>
      <c r="C514">
        <v>525</v>
      </c>
      <c r="D514">
        <v>2175</v>
      </c>
    </row>
    <row r="515" spans="1:4">
      <c r="A515" t="s">
        <v>531</v>
      </c>
      <c r="B515" t="s">
        <v>1173</v>
      </c>
      <c r="C515">
        <v>1165</v>
      </c>
      <c r="D515">
        <v>2875</v>
      </c>
    </row>
    <row r="516" spans="1:4">
      <c r="A516" t="s">
        <v>478</v>
      </c>
      <c r="B516" t="s">
        <v>1174</v>
      </c>
      <c r="C516">
        <v>2305</v>
      </c>
      <c r="D516">
        <v>5210</v>
      </c>
    </row>
    <row r="517" spans="1:4">
      <c r="A517" t="s">
        <v>479</v>
      </c>
      <c r="B517" t="s">
        <v>1175</v>
      </c>
      <c r="C517">
        <v>2465</v>
      </c>
      <c r="D517">
        <v>5530</v>
      </c>
    </row>
    <row r="518" spans="1:4">
      <c r="A518" t="s">
        <v>326</v>
      </c>
      <c r="B518" t="s">
        <v>1176</v>
      </c>
      <c r="C518">
        <v>1360</v>
      </c>
      <c r="D518">
        <v>3545</v>
      </c>
    </row>
    <row r="519" spans="1:4">
      <c r="A519" t="s">
        <v>99</v>
      </c>
      <c r="B519" t="s">
        <v>1177</v>
      </c>
      <c r="C519">
        <v>1565</v>
      </c>
      <c r="D519">
        <v>3345</v>
      </c>
    </row>
    <row r="520" spans="1:4">
      <c r="A520" t="s">
        <v>480</v>
      </c>
      <c r="B520" t="s">
        <v>1178</v>
      </c>
      <c r="C520">
        <v>875</v>
      </c>
      <c r="D520">
        <v>3450</v>
      </c>
    </row>
    <row r="521" spans="1:4">
      <c r="A521" t="s">
        <v>327</v>
      </c>
      <c r="B521" t="s">
        <v>1179</v>
      </c>
      <c r="C521">
        <v>1095</v>
      </c>
      <c r="D521">
        <v>2960</v>
      </c>
    </row>
    <row r="522" spans="1:4">
      <c r="A522" t="s">
        <v>532</v>
      </c>
      <c r="B522" t="s">
        <v>1180</v>
      </c>
      <c r="C522">
        <v>1475</v>
      </c>
      <c r="D522">
        <v>4005</v>
      </c>
    </row>
    <row r="523" spans="1:4">
      <c r="A523" t="s">
        <v>100</v>
      </c>
      <c r="B523" t="s">
        <v>1181</v>
      </c>
      <c r="C523">
        <v>2125</v>
      </c>
      <c r="D523">
        <v>4055</v>
      </c>
    </row>
    <row r="524" spans="1:4">
      <c r="A524" t="s">
        <v>101</v>
      </c>
      <c r="B524" t="s">
        <v>1182</v>
      </c>
      <c r="C524">
        <v>2465</v>
      </c>
      <c r="D524">
        <v>4580</v>
      </c>
    </row>
    <row r="525" spans="1:4">
      <c r="A525" t="s">
        <v>533</v>
      </c>
      <c r="B525" t="s">
        <v>1183</v>
      </c>
      <c r="C525">
        <v>920</v>
      </c>
      <c r="D525">
        <v>2825</v>
      </c>
    </row>
    <row r="526" spans="1:4">
      <c r="A526" t="s">
        <v>254</v>
      </c>
      <c r="B526" t="s">
        <v>1184</v>
      </c>
      <c r="C526">
        <v>1140</v>
      </c>
      <c r="D526">
        <v>2880</v>
      </c>
    </row>
    <row r="527" spans="1:4">
      <c r="A527" t="s">
        <v>255</v>
      </c>
      <c r="B527" t="s">
        <v>1185</v>
      </c>
      <c r="C527">
        <v>680</v>
      </c>
      <c r="D527">
        <v>1740</v>
      </c>
    </row>
    <row r="528" spans="1:4">
      <c r="A528" t="s">
        <v>102</v>
      </c>
      <c r="B528" t="s">
        <v>1186</v>
      </c>
      <c r="C528">
        <v>2230</v>
      </c>
      <c r="D528">
        <v>4445</v>
      </c>
    </row>
    <row r="529" spans="1:4">
      <c r="A529" t="s">
        <v>328</v>
      </c>
      <c r="B529" t="s">
        <v>1187</v>
      </c>
      <c r="C529">
        <v>1335</v>
      </c>
      <c r="D529">
        <v>3620</v>
      </c>
    </row>
    <row r="530" spans="1:4">
      <c r="A530" t="s">
        <v>645</v>
      </c>
      <c r="B530" t="s">
        <v>1188</v>
      </c>
      <c r="C530">
        <v>1430</v>
      </c>
      <c r="D530">
        <v>2895</v>
      </c>
    </row>
    <row r="531" spans="1:4">
      <c r="A531" t="s">
        <v>103</v>
      </c>
      <c r="B531" t="s">
        <v>1189</v>
      </c>
      <c r="C531">
        <v>2180</v>
      </c>
      <c r="D531">
        <v>4375</v>
      </c>
    </row>
    <row r="532" spans="1:4">
      <c r="A532" t="s">
        <v>37</v>
      </c>
      <c r="B532" t="s">
        <v>1190</v>
      </c>
      <c r="C532">
        <v>2895</v>
      </c>
      <c r="D532">
        <v>4735</v>
      </c>
    </row>
    <row r="533" spans="1:4">
      <c r="A533" t="s">
        <v>38</v>
      </c>
      <c r="B533" t="s">
        <v>1191</v>
      </c>
      <c r="C533">
        <v>2000</v>
      </c>
      <c r="D533">
        <v>3885</v>
      </c>
    </row>
    <row r="534" spans="1:4">
      <c r="A534" t="s">
        <v>256</v>
      </c>
      <c r="B534" t="s">
        <v>1192</v>
      </c>
      <c r="C534">
        <v>2520</v>
      </c>
      <c r="D534">
        <v>4870</v>
      </c>
    </row>
    <row r="535" spans="1:4">
      <c r="A535" t="s">
        <v>257</v>
      </c>
      <c r="B535" t="s">
        <v>1193</v>
      </c>
      <c r="C535">
        <v>2535</v>
      </c>
      <c r="D535">
        <v>5045</v>
      </c>
    </row>
    <row r="536" spans="1:4">
      <c r="A536" t="s">
        <v>258</v>
      </c>
      <c r="B536" t="s">
        <v>1194</v>
      </c>
      <c r="C536">
        <v>1835</v>
      </c>
      <c r="D536">
        <v>3725</v>
      </c>
    </row>
    <row r="537" spans="1:4">
      <c r="A537" t="s">
        <v>259</v>
      </c>
      <c r="B537" t="s">
        <v>1195</v>
      </c>
      <c r="C537">
        <v>600</v>
      </c>
      <c r="D537">
        <v>1880</v>
      </c>
    </row>
    <row r="538" spans="1:4">
      <c r="A538" t="s">
        <v>260</v>
      </c>
      <c r="B538" t="s">
        <v>1196</v>
      </c>
      <c r="C538">
        <v>1955</v>
      </c>
      <c r="D538">
        <v>3745</v>
      </c>
    </row>
    <row r="539" spans="1:4">
      <c r="A539" t="s">
        <v>261</v>
      </c>
      <c r="B539" t="s">
        <v>1197</v>
      </c>
      <c r="C539">
        <v>740</v>
      </c>
      <c r="D539">
        <v>2335</v>
      </c>
    </row>
    <row r="540" spans="1:4">
      <c r="A540" t="s">
        <v>398</v>
      </c>
      <c r="B540" t="s">
        <v>1198</v>
      </c>
      <c r="C540">
        <v>2940</v>
      </c>
      <c r="D540">
        <v>7785</v>
      </c>
    </row>
    <row r="541" spans="1:4">
      <c r="A541" t="s">
        <v>104</v>
      </c>
      <c r="B541" t="s">
        <v>1199</v>
      </c>
      <c r="C541">
        <v>2180</v>
      </c>
      <c r="D541">
        <v>4530</v>
      </c>
    </row>
    <row r="542" spans="1:4">
      <c r="A542" t="s">
        <v>534</v>
      </c>
      <c r="B542" t="s">
        <v>1200</v>
      </c>
      <c r="C542">
        <v>915</v>
      </c>
      <c r="D542">
        <v>2700</v>
      </c>
    </row>
    <row r="543" spans="1:4">
      <c r="A543" t="s">
        <v>329</v>
      </c>
      <c r="B543" t="s">
        <v>1201</v>
      </c>
      <c r="C543">
        <v>870</v>
      </c>
      <c r="D543">
        <v>2360</v>
      </c>
    </row>
    <row r="544" spans="1:4">
      <c r="A544" t="s">
        <v>39</v>
      </c>
      <c r="B544" t="s">
        <v>1202</v>
      </c>
      <c r="C544">
        <v>3330</v>
      </c>
      <c r="D544">
        <v>5495</v>
      </c>
    </row>
    <row r="545" spans="1:4">
      <c r="A545" t="s">
        <v>481</v>
      </c>
      <c r="B545" t="s">
        <v>1203</v>
      </c>
      <c r="C545">
        <v>575</v>
      </c>
      <c r="D545">
        <v>2710</v>
      </c>
    </row>
    <row r="546" spans="1:4">
      <c r="A546" t="s">
        <v>399</v>
      </c>
      <c r="B546" t="s">
        <v>1204</v>
      </c>
      <c r="C546">
        <v>1300</v>
      </c>
      <c r="D546">
        <v>3475</v>
      </c>
    </row>
    <row r="547" spans="1:4">
      <c r="A547" t="s">
        <v>262</v>
      </c>
      <c r="B547" t="s">
        <v>1205</v>
      </c>
      <c r="C547">
        <v>1155</v>
      </c>
      <c r="D547">
        <v>2655</v>
      </c>
    </row>
    <row r="548" spans="1:4">
      <c r="A548" t="s">
        <v>555</v>
      </c>
      <c r="B548" t="s">
        <v>1206</v>
      </c>
      <c r="C548">
        <v>2235</v>
      </c>
      <c r="D548">
        <v>3700</v>
      </c>
    </row>
    <row r="549" spans="1:4">
      <c r="A549" t="s">
        <v>554</v>
      </c>
      <c r="B549" t="s">
        <v>1207</v>
      </c>
      <c r="C549">
        <v>2135</v>
      </c>
      <c r="D549">
        <v>3415</v>
      </c>
    </row>
    <row r="550" spans="1:4">
      <c r="A550" t="s">
        <v>263</v>
      </c>
      <c r="B550" t="s">
        <v>1208</v>
      </c>
      <c r="C550">
        <v>1410</v>
      </c>
      <c r="D550">
        <v>3380</v>
      </c>
    </row>
    <row r="551" spans="1:4">
      <c r="A551" t="s">
        <v>105</v>
      </c>
      <c r="B551" t="s">
        <v>1209</v>
      </c>
      <c r="C551">
        <v>665</v>
      </c>
      <c r="D551">
        <v>2165</v>
      </c>
    </row>
    <row r="552" spans="1:4">
      <c r="A552" t="s">
        <v>535</v>
      </c>
      <c r="B552" t="s">
        <v>1210</v>
      </c>
      <c r="C552">
        <v>1495</v>
      </c>
      <c r="D552">
        <v>3370</v>
      </c>
    </row>
    <row r="553" spans="1:4">
      <c r="A553" t="s">
        <v>264</v>
      </c>
      <c r="B553" t="s">
        <v>1211</v>
      </c>
      <c r="C553">
        <v>2200</v>
      </c>
      <c r="D553">
        <v>4635</v>
      </c>
    </row>
    <row r="554" spans="1:4">
      <c r="A554" t="s">
        <v>536</v>
      </c>
      <c r="B554" t="s">
        <v>1212</v>
      </c>
      <c r="C554">
        <v>990</v>
      </c>
      <c r="D554">
        <v>2655</v>
      </c>
    </row>
    <row r="555" spans="1:4">
      <c r="A555" t="s">
        <v>537</v>
      </c>
      <c r="B555" t="s">
        <v>1213</v>
      </c>
      <c r="C555">
        <v>740</v>
      </c>
      <c r="D555">
        <v>2360</v>
      </c>
    </row>
    <row r="556" spans="1:4">
      <c r="A556" t="s">
        <v>265</v>
      </c>
      <c r="B556" t="s">
        <v>1214</v>
      </c>
      <c r="C556">
        <v>1095</v>
      </c>
      <c r="D556">
        <v>2910</v>
      </c>
    </row>
    <row r="557" spans="1:4">
      <c r="A557" t="s">
        <v>168</v>
      </c>
      <c r="B557" t="s">
        <v>1215</v>
      </c>
      <c r="C557">
        <v>815</v>
      </c>
      <c r="D557">
        <v>2180</v>
      </c>
    </row>
    <row r="558" spans="1:4">
      <c r="A558" t="s">
        <v>538</v>
      </c>
      <c r="B558" t="s">
        <v>1216</v>
      </c>
      <c r="C558">
        <v>600</v>
      </c>
      <c r="D558">
        <v>1870</v>
      </c>
    </row>
    <row r="559" spans="1:4">
      <c r="A559" t="s">
        <v>330</v>
      </c>
      <c r="B559" t="s">
        <v>1217</v>
      </c>
      <c r="C559">
        <v>2670</v>
      </c>
      <c r="D559">
        <v>6310</v>
      </c>
    </row>
    <row r="560" spans="1:4">
      <c r="A560" t="s">
        <v>539</v>
      </c>
      <c r="B560" t="s">
        <v>1218</v>
      </c>
      <c r="C560">
        <v>905</v>
      </c>
      <c r="D560">
        <v>2550</v>
      </c>
    </row>
    <row r="561" spans="1:4">
      <c r="A561" t="s">
        <v>482</v>
      </c>
      <c r="B561" t="s">
        <v>1219</v>
      </c>
      <c r="C561">
        <v>885</v>
      </c>
      <c r="D561">
        <v>2820</v>
      </c>
    </row>
    <row r="562" spans="1:4">
      <c r="A562" t="s">
        <v>400</v>
      </c>
      <c r="B562" t="s">
        <v>1220</v>
      </c>
      <c r="C562">
        <v>1640</v>
      </c>
      <c r="D562">
        <v>4850</v>
      </c>
    </row>
    <row r="563" spans="1:4">
      <c r="A563" t="s">
        <v>540</v>
      </c>
      <c r="B563" t="s">
        <v>1221</v>
      </c>
      <c r="C563">
        <v>1880</v>
      </c>
      <c r="D563">
        <v>4555</v>
      </c>
    </row>
    <row r="564" spans="1:4">
      <c r="A564" t="s">
        <v>560</v>
      </c>
      <c r="B564" t="s">
        <v>1222</v>
      </c>
      <c r="C564">
        <v>1890</v>
      </c>
      <c r="D564">
        <v>3450</v>
      </c>
    </row>
    <row r="565" spans="1:4">
      <c r="A565" t="s">
        <v>541</v>
      </c>
      <c r="B565" t="s">
        <v>1223</v>
      </c>
      <c r="C565">
        <v>1005</v>
      </c>
      <c r="D565">
        <v>2745</v>
      </c>
    </row>
    <row r="566" spans="1:4">
      <c r="A566" t="s">
        <v>542</v>
      </c>
      <c r="B566" t="s">
        <v>1224</v>
      </c>
      <c r="C566">
        <v>765</v>
      </c>
      <c r="D566">
        <v>2655</v>
      </c>
    </row>
    <row r="567" spans="1:4">
      <c r="A567" t="s">
        <v>401</v>
      </c>
      <c r="B567" t="s">
        <v>1225</v>
      </c>
      <c r="C567">
        <v>4080</v>
      </c>
      <c r="D567">
        <v>12360</v>
      </c>
    </row>
    <row r="568" spans="1:4">
      <c r="A568" t="s">
        <v>543</v>
      </c>
      <c r="B568" t="s">
        <v>1226</v>
      </c>
      <c r="C568">
        <v>1040</v>
      </c>
      <c r="D568">
        <v>2930</v>
      </c>
    </row>
    <row r="569" spans="1:4">
      <c r="A569" t="s">
        <v>483</v>
      </c>
      <c r="B569" t="s">
        <v>1227</v>
      </c>
      <c r="C569">
        <v>910</v>
      </c>
      <c r="D569">
        <v>3015</v>
      </c>
    </row>
    <row r="570" spans="1:4">
      <c r="A570" t="s">
        <v>402</v>
      </c>
      <c r="B570" t="s">
        <v>1228</v>
      </c>
      <c r="C570">
        <v>1300</v>
      </c>
      <c r="D570">
        <v>3765</v>
      </c>
    </row>
    <row r="571" spans="1:4">
      <c r="A571" t="s">
        <v>40</v>
      </c>
      <c r="B571" t="s">
        <v>1229</v>
      </c>
      <c r="C571">
        <v>1760</v>
      </c>
      <c r="D571">
        <v>3430</v>
      </c>
    </row>
    <row r="572" spans="1:4">
      <c r="A572" t="s">
        <v>403</v>
      </c>
      <c r="B572" t="s">
        <v>1230</v>
      </c>
      <c r="C572">
        <v>1305</v>
      </c>
      <c r="D572">
        <v>4395</v>
      </c>
    </row>
    <row r="573" spans="1:4">
      <c r="A573" t="s">
        <v>567</v>
      </c>
      <c r="B573" t="s">
        <v>1231</v>
      </c>
      <c r="C573">
        <v>1625</v>
      </c>
      <c r="D573">
        <v>3080</v>
      </c>
    </row>
    <row r="574" spans="1:4">
      <c r="A574" t="s">
        <v>585</v>
      </c>
      <c r="B574" t="s">
        <v>1232</v>
      </c>
      <c r="C574">
        <v>1665</v>
      </c>
      <c r="D574">
        <v>3615</v>
      </c>
    </row>
    <row r="575" spans="1:4">
      <c r="A575" t="s">
        <v>404</v>
      </c>
      <c r="B575" t="s">
        <v>1233</v>
      </c>
      <c r="C575">
        <v>3310</v>
      </c>
      <c r="D575">
        <v>7890</v>
      </c>
    </row>
    <row r="576" spans="1:4">
      <c r="A576" t="s">
        <v>169</v>
      </c>
      <c r="B576" t="s">
        <v>1234</v>
      </c>
      <c r="C576">
        <v>1880</v>
      </c>
      <c r="D576">
        <v>4095</v>
      </c>
    </row>
    <row r="577" spans="1:4">
      <c r="A577" t="s">
        <v>106</v>
      </c>
      <c r="B577" t="s">
        <v>1235</v>
      </c>
      <c r="C577">
        <v>2260</v>
      </c>
      <c r="D577">
        <v>4080</v>
      </c>
    </row>
    <row r="578" spans="1:4">
      <c r="A578" t="s">
        <v>266</v>
      </c>
      <c r="B578" t="s">
        <v>1236</v>
      </c>
      <c r="C578">
        <v>3345</v>
      </c>
      <c r="D578">
        <v>6000</v>
      </c>
    </row>
    <row r="579" spans="1:4">
      <c r="A579" t="s">
        <v>267</v>
      </c>
      <c r="B579" t="s">
        <v>1237</v>
      </c>
      <c r="C579">
        <v>3225</v>
      </c>
      <c r="D579">
        <v>6570</v>
      </c>
    </row>
    <row r="580" spans="1:4">
      <c r="A580" t="s">
        <v>405</v>
      </c>
      <c r="B580" t="s">
        <v>1238</v>
      </c>
      <c r="C580">
        <v>2860</v>
      </c>
      <c r="D580">
        <v>8460</v>
      </c>
    </row>
    <row r="581" spans="1:4">
      <c r="A581" t="s">
        <v>41</v>
      </c>
      <c r="B581" t="s">
        <v>1239</v>
      </c>
      <c r="C581">
        <v>2240</v>
      </c>
      <c r="D581">
        <v>3645</v>
      </c>
    </row>
    <row r="582" spans="1:4">
      <c r="A582" t="s">
        <v>484</v>
      </c>
      <c r="B582" t="s">
        <v>1240</v>
      </c>
      <c r="C582">
        <v>930</v>
      </c>
      <c r="D582">
        <v>2680</v>
      </c>
    </row>
    <row r="583" spans="1:4">
      <c r="A583" t="s">
        <v>268</v>
      </c>
      <c r="B583" t="s">
        <v>1241</v>
      </c>
      <c r="C583">
        <v>2880</v>
      </c>
      <c r="D583">
        <v>6135</v>
      </c>
    </row>
    <row r="584" spans="1:4">
      <c r="A584" t="s">
        <v>107</v>
      </c>
      <c r="B584" t="s">
        <v>1242</v>
      </c>
      <c r="C584">
        <v>1710</v>
      </c>
      <c r="D584">
        <v>3510</v>
      </c>
    </row>
    <row r="585" spans="1:4">
      <c r="A585" t="s">
        <v>108</v>
      </c>
      <c r="B585" t="s">
        <v>1243</v>
      </c>
      <c r="C585">
        <v>1460</v>
      </c>
      <c r="D585">
        <v>3370</v>
      </c>
    </row>
    <row r="586" spans="1:4">
      <c r="A586" t="s">
        <v>269</v>
      </c>
      <c r="B586" t="s">
        <v>1244</v>
      </c>
      <c r="C586">
        <v>1105</v>
      </c>
      <c r="D586">
        <v>3015</v>
      </c>
    </row>
    <row r="587" spans="1:4">
      <c r="A587" t="s">
        <v>42</v>
      </c>
      <c r="B587" t="s">
        <v>1245</v>
      </c>
      <c r="C587">
        <v>2670</v>
      </c>
      <c r="D587">
        <v>4455</v>
      </c>
    </row>
    <row r="588" spans="1:4">
      <c r="A588" t="s">
        <v>331</v>
      </c>
      <c r="B588" t="s">
        <v>1246</v>
      </c>
      <c r="C588">
        <v>1840</v>
      </c>
      <c r="D588">
        <v>5080</v>
      </c>
    </row>
    <row r="589" spans="1:4">
      <c r="A589" t="s">
        <v>332</v>
      </c>
      <c r="B589" t="s">
        <v>1247</v>
      </c>
      <c r="C589">
        <v>2280</v>
      </c>
      <c r="D589">
        <v>4060</v>
      </c>
    </row>
    <row r="590" spans="1:4">
      <c r="A590" t="s">
        <v>485</v>
      </c>
      <c r="B590" t="s">
        <v>1248</v>
      </c>
      <c r="C590">
        <v>790</v>
      </c>
      <c r="D590">
        <v>2735</v>
      </c>
    </row>
    <row r="591" spans="1:4">
      <c r="A591" t="s">
        <v>109</v>
      </c>
      <c r="B591" t="s">
        <v>1249</v>
      </c>
      <c r="C591">
        <v>1445</v>
      </c>
      <c r="D591">
        <v>2920</v>
      </c>
    </row>
    <row r="592" spans="1:4">
      <c r="A592" t="s">
        <v>218</v>
      </c>
      <c r="B592" t="s">
        <v>1250</v>
      </c>
      <c r="C592">
        <v>1685</v>
      </c>
      <c r="D592">
        <v>4140</v>
      </c>
    </row>
    <row r="593" spans="1:4">
      <c r="A593" t="s">
        <v>544</v>
      </c>
      <c r="B593" t="s">
        <v>1251</v>
      </c>
      <c r="C593">
        <v>1370</v>
      </c>
      <c r="D593">
        <v>3325</v>
      </c>
    </row>
    <row r="594" spans="1:4">
      <c r="A594" t="s">
        <v>333</v>
      </c>
      <c r="B594" t="s">
        <v>1252</v>
      </c>
      <c r="C594">
        <v>1425</v>
      </c>
      <c r="D594">
        <v>3640</v>
      </c>
    </row>
    <row r="595" spans="1:4">
      <c r="A595" t="s">
        <v>170</v>
      </c>
      <c r="B595" t="s">
        <v>1253</v>
      </c>
      <c r="C595">
        <v>2235</v>
      </c>
      <c r="D595">
        <v>4175</v>
      </c>
    </row>
    <row r="596" spans="1:4">
      <c r="A596" t="s">
        <v>646</v>
      </c>
      <c r="B596" t="s">
        <v>1254</v>
      </c>
      <c r="C596">
        <v>670</v>
      </c>
      <c r="D596">
        <v>2115</v>
      </c>
    </row>
    <row r="597" spans="1:4">
      <c r="A597" t="s">
        <v>270</v>
      </c>
      <c r="B597" t="s">
        <v>1255</v>
      </c>
      <c r="C597">
        <v>2740</v>
      </c>
      <c r="D597">
        <v>5320</v>
      </c>
    </row>
    <row r="598" spans="1:4">
      <c r="A598" t="s">
        <v>271</v>
      </c>
      <c r="B598" t="s">
        <v>1256</v>
      </c>
      <c r="C598">
        <v>2900</v>
      </c>
      <c r="D598">
        <v>5670</v>
      </c>
    </row>
    <row r="599" spans="1:4">
      <c r="A599" t="s">
        <v>545</v>
      </c>
      <c r="B599" t="s">
        <v>1257</v>
      </c>
      <c r="C599">
        <v>810</v>
      </c>
      <c r="D599">
        <v>2295</v>
      </c>
    </row>
    <row r="600" spans="1:4">
      <c r="A600" t="s">
        <v>647</v>
      </c>
      <c r="B600" t="s">
        <v>1258</v>
      </c>
      <c r="C600">
        <v>2705</v>
      </c>
      <c r="D600">
        <v>4660</v>
      </c>
    </row>
    <row r="601" spans="1:4">
      <c r="A601" t="s">
        <v>406</v>
      </c>
      <c r="B601" t="s">
        <v>1259</v>
      </c>
      <c r="C601">
        <v>4130</v>
      </c>
      <c r="D601">
        <v>13330</v>
      </c>
    </row>
    <row r="602" spans="1:4">
      <c r="A602" t="s">
        <v>110</v>
      </c>
      <c r="B602" t="s">
        <v>1260</v>
      </c>
      <c r="C602">
        <v>1540</v>
      </c>
      <c r="D602">
        <v>3300</v>
      </c>
    </row>
    <row r="603" spans="1:4">
      <c r="A603" t="s">
        <v>334</v>
      </c>
      <c r="B603" t="s">
        <v>1261</v>
      </c>
      <c r="C603">
        <v>1230</v>
      </c>
      <c r="D603">
        <v>3175</v>
      </c>
    </row>
    <row r="604" spans="1:4">
      <c r="A604" t="s">
        <v>272</v>
      </c>
      <c r="B604" t="s">
        <v>1262</v>
      </c>
      <c r="C604">
        <v>915</v>
      </c>
      <c r="D604">
        <v>2570</v>
      </c>
    </row>
    <row r="605" spans="1:4">
      <c r="A605" t="s">
        <v>407</v>
      </c>
      <c r="B605" t="s">
        <v>1263</v>
      </c>
      <c r="C605">
        <v>2160</v>
      </c>
      <c r="D605">
        <v>5960</v>
      </c>
    </row>
    <row r="606" spans="1:4">
      <c r="A606" t="s">
        <v>111</v>
      </c>
      <c r="B606" t="s">
        <v>1264</v>
      </c>
      <c r="C606">
        <v>405</v>
      </c>
      <c r="D606">
        <v>1705</v>
      </c>
    </row>
    <row r="607" spans="1:4">
      <c r="A607" t="s">
        <v>546</v>
      </c>
      <c r="B607" t="s">
        <v>1265</v>
      </c>
      <c r="C607">
        <v>1915</v>
      </c>
      <c r="D607">
        <v>3890</v>
      </c>
    </row>
    <row r="608" spans="1:4">
      <c r="A608" t="s">
        <v>112</v>
      </c>
      <c r="B608" t="s">
        <v>1266</v>
      </c>
      <c r="C608">
        <v>2535</v>
      </c>
      <c r="D608">
        <v>4800</v>
      </c>
    </row>
    <row r="609" spans="1:4">
      <c r="A609" t="s">
        <v>408</v>
      </c>
      <c r="B609" t="s">
        <v>1267</v>
      </c>
      <c r="C609">
        <v>900</v>
      </c>
      <c r="D609">
        <v>3195</v>
      </c>
    </row>
    <row r="610" spans="1:4">
      <c r="A610" t="s">
        <v>486</v>
      </c>
      <c r="B610" t="s">
        <v>1268</v>
      </c>
      <c r="C610">
        <v>670</v>
      </c>
      <c r="D610">
        <v>2055</v>
      </c>
    </row>
    <row r="611" spans="1:4">
      <c r="A611" t="s">
        <v>487</v>
      </c>
      <c r="B611" t="s">
        <v>1269</v>
      </c>
      <c r="C611">
        <v>745</v>
      </c>
      <c r="D611">
        <v>2920</v>
      </c>
    </row>
    <row r="612" spans="1:4">
      <c r="A612" t="s">
        <v>113</v>
      </c>
      <c r="B612" t="s">
        <v>1270</v>
      </c>
      <c r="C612">
        <v>785</v>
      </c>
      <c r="D612">
        <v>1740</v>
      </c>
    </row>
    <row r="613" spans="1:4">
      <c r="A613" t="s">
        <v>114</v>
      </c>
      <c r="B613" t="s">
        <v>1271</v>
      </c>
      <c r="C613">
        <v>715</v>
      </c>
      <c r="D613">
        <v>1725</v>
      </c>
    </row>
    <row r="614" spans="1:4">
      <c r="A614" t="s">
        <v>335</v>
      </c>
      <c r="B614" t="s">
        <v>1272</v>
      </c>
      <c r="C614">
        <v>935</v>
      </c>
      <c r="D614">
        <v>2675</v>
      </c>
    </row>
    <row r="615" spans="1:4">
      <c r="A615" t="s">
        <v>488</v>
      </c>
      <c r="B615" t="s">
        <v>1273</v>
      </c>
      <c r="C615">
        <v>800</v>
      </c>
      <c r="D615">
        <v>2530</v>
      </c>
    </row>
    <row r="616" spans="1:4">
      <c r="A616" t="s">
        <v>489</v>
      </c>
      <c r="B616" t="s">
        <v>1274</v>
      </c>
      <c r="C616">
        <v>710</v>
      </c>
      <c r="D616">
        <v>2885</v>
      </c>
    </row>
    <row r="617" spans="1:4">
      <c r="A617" t="s">
        <v>490</v>
      </c>
      <c r="B617" t="s">
        <v>1275</v>
      </c>
      <c r="C617">
        <v>710</v>
      </c>
      <c r="D617">
        <v>2380</v>
      </c>
    </row>
    <row r="618" spans="1:4">
      <c r="A618" t="s">
        <v>273</v>
      </c>
      <c r="B618" t="s">
        <v>1276</v>
      </c>
      <c r="C618">
        <v>3480</v>
      </c>
      <c r="D618">
        <v>5815</v>
      </c>
    </row>
    <row r="619" spans="1:4">
      <c r="A619" t="s">
        <v>274</v>
      </c>
      <c r="B619" t="s">
        <v>1277</v>
      </c>
      <c r="C619">
        <v>3620</v>
      </c>
      <c r="D619">
        <v>6525</v>
      </c>
    </row>
    <row r="620" spans="1:4">
      <c r="A620" t="s">
        <v>275</v>
      </c>
      <c r="B620" t="s">
        <v>1278</v>
      </c>
      <c r="C620">
        <v>2895</v>
      </c>
      <c r="D620">
        <v>5305</v>
      </c>
    </row>
    <row r="621" spans="1:4">
      <c r="A621" t="s">
        <v>276</v>
      </c>
      <c r="B621" t="s">
        <v>1279</v>
      </c>
      <c r="C621">
        <v>1655</v>
      </c>
      <c r="D621">
        <v>3805</v>
      </c>
    </row>
    <row r="622" spans="1:4">
      <c r="A622" t="s">
        <v>115</v>
      </c>
      <c r="B622" t="s">
        <v>1280</v>
      </c>
      <c r="C622">
        <v>1400</v>
      </c>
      <c r="D622">
        <v>2325</v>
      </c>
    </row>
    <row r="623" spans="1:4">
      <c r="A623" t="s">
        <v>116</v>
      </c>
      <c r="B623" t="s">
        <v>1281</v>
      </c>
      <c r="C623">
        <v>2545</v>
      </c>
      <c r="D623">
        <v>5185</v>
      </c>
    </row>
    <row r="624" spans="1:4">
      <c r="A624" t="s">
        <v>491</v>
      </c>
      <c r="B624" t="s">
        <v>1282</v>
      </c>
      <c r="C624">
        <v>1230</v>
      </c>
      <c r="D624">
        <v>3290</v>
      </c>
    </row>
    <row r="625" spans="1:4">
      <c r="A625" t="s">
        <v>551</v>
      </c>
      <c r="B625" t="s">
        <v>1283</v>
      </c>
      <c r="C625">
        <v>1420</v>
      </c>
      <c r="D625">
        <v>2690</v>
      </c>
    </row>
    <row r="626" spans="1:4">
      <c r="A626" t="s">
        <v>492</v>
      </c>
      <c r="B626" t="s">
        <v>1284</v>
      </c>
      <c r="C626">
        <v>1580</v>
      </c>
      <c r="D626">
        <v>4550</v>
      </c>
    </row>
    <row r="627" spans="1:4">
      <c r="A627" t="s">
        <v>117</v>
      </c>
      <c r="B627" t="s">
        <v>1285</v>
      </c>
      <c r="C627">
        <v>640</v>
      </c>
      <c r="D627">
        <v>1915</v>
      </c>
    </row>
    <row r="628" spans="1:4">
      <c r="A628" t="s">
        <v>277</v>
      </c>
      <c r="B628" t="s">
        <v>1286</v>
      </c>
      <c r="C628">
        <v>1470</v>
      </c>
      <c r="D628">
        <v>3620</v>
      </c>
    </row>
    <row r="629" spans="1:4">
      <c r="A629" t="s">
        <v>118</v>
      </c>
      <c r="B629" t="s">
        <v>1287</v>
      </c>
      <c r="C629">
        <v>2590</v>
      </c>
      <c r="D629">
        <v>5465</v>
      </c>
    </row>
    <row r="630" spans="1:4">
      <c r="A630" t="s">
        <v>547</v>
      </c>
      <c r="B630" t="s">
        <v>1288</v>
      </c>
      <c r="C630">
        <v>1290</v>
      </c>
      <c r="D630">
        <v>3065</v>
      </c>
    </row>
    <row r="631" spans="1:4">
      <c r="A631" t="s">
        <v>548</v>
      </c>
      <c r="B631" t="s">
        <v>1289</v>
      </c>
      <c r="C631">
        <v>1120</v>
      </c>
      <c r="D631">
        <v>2515</v>
      </c>
    </row>
    <row r="632" spans="1:4">
      <c r="A632" t="s">
        <v>171</v>
      </c>
      <c r="B632" t="s">
        <v>1290</v>
      </c>
      <c r="C632">
        <v>1245</v>
      </c>
      <c r="D632">
        <v>3375</v>
      </c>
    </row>
    <row r="633" spans="1:4">
      <c r="A633" t="s">
        <v>172</v>
      </c>
      <c r="B633" t="s">
        <v>1291</v>
      </c>
      <c r="C633">
        <v>455</v>
      </c>
      <c r="D633">
        <v>1575</v>
      </c>
    </row>
  </sheetData>
  <sortState xmlns:xlrd2="http://schemas.microsoft.com/office/spreadsheetml/2017/richdata2" ref="A2:D633">
    <sortCondition ref="A2:A633"/>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6C5AF-754C-4F8D-9E76-0EDB8BA4C611}">
  <sheetPr codeName="Sheet20"/>
  <dimension ref="A1:C651"/>
  <sheetViews>
    <sheetView topLeftCell="A609" workbookViewId="0">
      <selection activeCell="A613" sqref="A613"/>
    </sheetView>
  </sheetViews>
  <sheetFormatPr defaultRowHeight="14.5"/>
  <cols>
    <col min="2" max="2" width="20.54296875" customWidth="1"/>
  </cols>
  <sheetData>
    <row r="1" spans="1:3">
      <c r="A1" t="s">
        <v>1297</v>
      </c>
      <c r="B1" t="s">
        <v>1296</v>
      </c>
      <c r="C1" t="s">
        <v>1295</v>
      </c>
    </row>
    <row r="2" spans="1:3">
      <c r="A2" t="s">
        <v>409</v>
      </c>
      <c r="B2" t="s">
        <v>665</v>
      </c>
      <c r="C2">
        <v>1</v>
      </c>
    </row>
    <row r="3" spans="1:3">
      <c r="A3" t="s">
        <v>219</v>
      </c>
      <c r="B3" t="s">
        <v>666</v>
      </c>
      <c r="C3">
        <v>2</v>
      </c>
    </row>
    <row r="4" spans="1:3">
      <c r="A4" t="s">
        <v>43</v>
      </c>
      <c r="B4" t="s">
        <v>667</v>
      </c>
      <c r="C4">
        <v>3</v>
      </c>
    </row>
    <row r="5" spans="1:3">
      <c r="A5" t="s">
        <v>173</v>
      </c>
      <c r="B5" t="s">
        <v>669</v>
      </c>
      <c r="C5">
        <v>4</v>
      </c>
    </row>
    <row r="6" spans="1:3">
      <c r="A6" t="s">
        <v>410</v>
      </c>
      <c r="B6" t="s">
        <v>673</v>
      </c>
      <c r="C6">
        <v>5</v>
      </c>
    </row>
    <row r="7" spans="1:3">
      <c r="A7" t="s">
        <v>174</v>
      </c>
      <c r="B7" t="s">
        <v>674</v>
      </c>
      <c r="C7">
        <v>6</v>
      </c>
    </row>
    <row r="8" spans="1:3">
      <c r="A8" t="s">
        <v>411</v>
      </c>
      <c r="B8" t="s">
        <v>675</v>
      </c>
      <c r="C8">
        <v>7</v>
      </c>
    </row>
    <row r="9" spans="1:3">
      <c r="A9" t="s">
        <v>44</v>
      </c>
      <c r="B9" t="s">
        <v>676</v>
      </c>
      <c r="C9">
        <v>8</v>
      </c>
    </row>
    <row r="10" spans="1:3">
      <c r="A10" t="s">
        <v>412</v>
      </c>
      <c r="B10" t="s">
        <v>677</v>
      </c>
      <c r="C10">
        <v>9</v>
      </c>
    </row>
    <row r="11" spans="1:3">
      <c r="A11" t="s">
        <v>413</v>
      </c>
      <c r="B11" t="s">
        <v>679</v>
      </c>
      <c r="C11">
        <v>10</v>
      </c>
    </row>
    <row r="12" spans="1:3">
      <c r="A12" t="s">
        <v>336</v>
      </c>
      <c r="B12" t="s">
        <v>681</v>
      </c>
      <c r="C12">
        <v>11</v>
      </c>
    </row>
    <row r="13" spans="1:3">
      <c r="A13" t="s">
        <v>119</v>
      </c>
      <c r="B13" t="s">
        <v>682</v>
      </c>
      <c r="C13">
        <v>12</v>
      </c>
    </row>
    <row r="14" spans="1:3">
      <c r="A14" t="s">
        <v>120</v>
      </c>
      <c r="B14" t="s">
        <v>683</v>
      </c>
      <c r="C14">
        <v>13</v>
      </c>
    </row>
    <row r="15" spans="1:3">
      <c r="A15" t="s">
        <v>45</v>
      </c>
      <c r="B15" t="s">
        <v>684</v>
      </c>
      <c r="C15">
        <v>14</v>
      </c>
    </row>
    <row r="16" spans="1:3">
      <c r="A16" t="s">
        <v>278</v>
      </c>
      <c r="B16" t="s">
        <v>685</v>
      </c>
      <c r="C16">
        <v>15</v>
      </c>
    </row>
    <row r="17" spans="1:3">
      <c r="A17" t="s">
        <v>414</v>
      </c>
      <c r="B17" t="s">
        <v>686</v>
      </c>
      <c r="C17">
        <v>16</v>
      </c>
    </row>
    <row r="18" spans="1:3">
      <c r="A18" t="s">
        <v>175</v>
      </c>
      <c r="B18" t="s">
        <v>687</v>
      </c>
      <c r="C18">
        <v>17</v>
      </c>
    </row>
    <row r="19" spans="1:3">
      <c r="A19" t="s">
        <v>493</v>
      </c>
      <c r="B19" t="s">
        <v>688</v>
      </c>
      <c r="C19">
        <v>18</v>
      </c>
    </row>
    <row r="20" spans="1:3">
      <c r="A20" t="s">
        <v>121</v>
      </c>
      <c r="B20" t="s">
        <v>689</v>
      </c>
      <c r="C20">
        <v>19</v>
      </c>
    </row>
    <row r="21" spans="1:3">
      <c r="A21" t="s">
        <v>337</v>
      </c>
      <c r="B21" t="s">
        <v>690</v>
      </c>
      <c r="C21">
        <v>20</v>
      </c>
    </row>
    <row r="22" spans="1:3">
      <c r="A22" t="s">
        <v>415</v>
      </c>
      <c r="B22" t="s">
        <v>691</v>
      </c>
      <c r="C22">
        <v>21</v>
      </c>
    </row>
    <row r="23" spans="1:3">
      <c r="A23" t="s">
        <v>338</v>
      </c>
      <c r="B23" t="s">
        <v>692</v>
      </c>
      <c r="C23">
        <v>22</v>
      </c>
    </row>
    <row r="24" spans="1:3">
      <c r="A24" t="s">
        <v>279</v>
      </c>
      <c r="B24" t="s">
        <v>693</v>
      </c>
      <c r="C24">
        <v>23</v>
      </c>
    </row>
    <row r="25" spans="1:3">
      <c r="A25" t="s">
        <v>339</v>
      </c>
      <c r="B25" t="s">
        <v>694</v>
      </c>
      <c r="C25">
        <v>24</v>
      </c>
    </row>
    <row r="26" spans="1:3">
      <c r="A26" t="s">
        <v>13</v>
      </c>
      <c r="B26" t="s">
        <v>695</v>
      </c>
      <c r="C26">
        <v>25</v>
      </c>
    </row>
    <row r="27" spans="1:3">
      <c r="A27" t="s">
        <v>340</v>
      </c>
      <c r="B27" t="s">
        <v>697</v>
      </c>
      <c r="C27">
        <v>26</v>
      </c>
    </row>
    <row r="28" spans="1:3">
      <c r="A28" t="s">
        <v>122</v>
      </c>
      <c r="B28" t="s">
        <v>698</v>
      </c>
      <c r="C28">
        <v>27</v>
      </c>
    </row>
    <row r="29" spans="1:3">
      <c r="A29" t="s">
        <v>416</v>
      </c>
      <c r="B29" t="s">
        <v>699</v>
      </c>
      <c r="C29">
        <v>28</v>
      </c>
    </row>
    <row r="30" spans="1:3">
      <c r="A30" t="s">
        <v>341</v>
      </c>
      <c r="B30" t="s">
        <v>700</v>
      </c>
      <c r="C30">
        <v>29</v>
      </c>
    </row>
    <row r="31" spans="1:3">
      <c r="A31" t="s">
        <v>46</v>
      </c>
      <c r="B31" t="s">
        <v>701</v>
      </c>
      <c r="C31">
        <v>30</v>
      </c>
    </row>
    <row r="32" spans="1:3">
      <c r="A32" t="s">
        <v>220</v>
      </c>
      <c r="B32" t="s">
        <v>702</v>
      </c>
      <c r="C32">
        <v>31</v>
      </c>
    </row>
    <row r="33" spans="1:3">
      <c r="A33" t="s">
        <v>221</v>
      </c>
      <c r="B33" t="s">
        <v>703</v>
      </c>
      <c r="C33">
        <v>32</v>
      </c>
    </row>
    <row r="34" spans="1:3">
      <c r="A34" t="s">
        <v>222</v>
      </c>
      <c r="B34" t="s">
        <v>704</v>
      </c>
      <c r="C34">
        <v>33</v>
      </c>
    </row>
    <row r="35" spans="1:3">
      <c r="A35" t="s">
        <v>223</v>
      </c>
      <c r="B35" t="s">
        <v>705</v>
      </c>
      <c r="C35">
        <v>34</v>
      </c>
    </row>
    <row r="36" spans="1:3">
      <c r="A36" t="s">
        <v>224</v>
      </c>
      <c r="B36" t="s">
        <v>706</v>
      </c>
      <c r="C36">
        <v>35</v>
      </c>
    </row>
    <row r="37" spans="1:3">
      <c r="A37" t="s">
        <v>225</v>
      </c>
      <c r="B37" t="s">
        <v>707</v>
      </c>
      <c r="C37">
        <v>36</v>
      </c>
    </row>
    <row r="38" spans="1:3">
      <c r="A38" t="s">
        <v>226</v>
      </c>
      <c r="B38" t="s">
        <v>708</v>
      </c>
      <c r="C38">
        <v>37</v>
      </c>
    </row>
    <row r="39" spans="1:3">
      <c r="A39" t="s">
        <v>227</v>
      </c>
      <c r="B39" t="s">
        <v>709</v>
      </c>
      <c r="C39">
        <v>38</v>
      </c>
    </row>
    <row r="40" spans="1:3">
      <c r="A40" t="s">
        <v>228</v>
      </c>
      <c r="B40" t="s">
        <v>710</v>
      </c>
      <c r="C40">
        <v>39</v>
      </c>
    </row>
    <row r="41" spans="1:3">
      <c r="A41" t="s">
        <v>15</v>
      </c>
      <c r="B41" t="s">
        <v>711</v>
      </c>
      <c r="C41">
        <v>40</v>
      </c>
    </row>
    <row r="42" spans="1:3">
      <c r="A42" t="s">
        <v>47</v>
      </c>
      <c r="B42" t="s">
        <v>712</v>
      </c>
      <c r="C42">
        <v>41</v>
      </c>
    </row>
    <row r="43" spans="1:3">
      <c r="A43" t="s">
        <v>48</v>
      </c>
      <c r="B43" t="s">
        <v>713</v>
      </c>
      <c r="C43">
        <v>42</v>
      </c>
    </row>
    <row r="44" spans="1:3">
      <c r="A44" t="s">
        <v>49</v>
      </c>
      <c r="B44" t="s">
        <v>714</v>
      </c>
      <c r="C44">
        <v>43</v>
      </c>
    </row>
    <row r="45" spans="1:3">
      <c r="A45" t="s">
        <v>50</v>
      </c>
      <c r="B45" t="s">
        <v>715</v>
      </c>
      <c r="C45">
        <v>44</v>
      </c>
    </row>
    <row r="46" spans="1:3">
      <c r="A46" t="s">
        <v>16</v>
      </c>
      <c r="B46" t="s">
        <v>717</v>
      </c>
      <c r="C46">
        <v>45</v>
      </c>
    </row>
    <row r="47" spans="1:3">
      <c r="A47" t="s">
        <v>17</v>
      </c>
      <c r="B47" t="s">
        <v>718</v>
      </c>
      <c r="C47">
        <v>46</v>
      </c>
    </row>
    <row r="48" spans="1:3">
      <c r="A48" t="s">
        <v>417</v>
      </c>
      <c r="B48" t="s">
        <v>719</v>
      </c>
      <c r="C48">
        <v>47</v>
      </c>
    </row>
    <row r="49" spans="1:3">
      <c r="A49" t="s">
        <v>176</v>
      </c>
      <c r="B49" t="s">
        <v>720</v>
      </c>
      <c r="C49">
        <v>48</v>
      </c>
    </row>
    <row r="50" spans="1:3">
      <c r="A50" t="s">
        <v>51</v>
      </c>
      <c r="B50" t="s">
        <v>721</v>
      </c>
      <c r="C50">
        <v>49</v>
      </c>
    </row>
    <row r="51" spans="1:3">
      <c r="A51" t="s">
        <v>52</v>
      </c>
      <c r="B51" t="s">
        <v>722</v>
      </c>
      <c r="C51">
        <v>50</v>
      </c>
    </row>
    <row r="52" spans="1:3">
      <c r="A52" t="s">
        <v>459</v>
      </c>
      <c r="B52" t="s">
        <v>1034</v>
      </c>
      <c r="C52">
        <v>51</v>
      </c>
    </row>
    <row r="53" spans="1:3">
      <c r="A53" t="s">
        <v>28</v>
      </c>
      <c r="B53" t="s">
        <v>1036</v>
      </c>
      <c r="C53">
        <v>52</v>
      </c>
    </row>
    <row r="54" spans="1:3">
      <c r="A54" t="s">
        <v>29</v>
      </c>
      <c r="B54" t="s">
        <v>1037</v>
      </c>
      <c r="C54">
        <v>53</v>
      </c>
    </row>
    <row r="55" spans="1:3">
      <c r="A55" t="s">
        <v>30</v>
      </c>
      <c r="B55" t="s">
        <v>1038</v>
      </c>
      <c r="C55">
        <v>54</v>
      </c>
    </row>
    <row r="56" spans="1:3">
      <c r="A56" t="s">
        <v>244</v>
      </c>
      <c r="B56" t="s">
        <v>1035</v>
      </c>
      <c r="C56">
        <v>55</v>
      </c>
    </row>
    <row r="57" spans="1:3">
      <c r="A57" t="s">
        <v>514</v>
      </c>
      <c r="B57" t="s">
        <v>1041</v>
      </c>
      <c r="C57">
        <v>56</v>
      </c>
    </row>
    <row r="58" spans="1:3">
      <c r="A58" t="s">
        <v>152</v>
      </c>
      <c r="B58" t="s">
        <v>1042</v>
      </c>
      <c r="C58">
        <v>57</v>
      </c>
    </row>
    <row r="59" spans="1:3">
      <c r="A59" t="s">
        <v>515</v>
      </c>
      <c r="B59" t="s">
        <v>1044</v>
      </c>
      <c r="C59">
        <v>58</v>
      </c>
    </row>
    <row r="60" spans="1:3">
      <c r="A60" t="s">
        <v>516</v>
      </c>
      <c r="B60" t="s">
        <v>1045</v>
      </c>
      <c r="C60">
        <v>59</v>
      </c>
    </row>
    <row r="61" spans="1:3">
      <c r="A61" t="s">
        <v>517</v>
      </c>
      <c r="B61" t="s">
        <v>1046</v>
      </c>
      <c r="C61">
        <v>60</v>
      </c>
    </row>
    <row r="62" spans="1:3">
      <c r="A62" t="s">
        <v>31</v>
      </c>
      <c r="B62" t="s">
        <v>1047</v>
      </c>
      <c r="C62">
        <v>61</v>
      </c>
    </row>
    <row r="63" spans="1:3">
      <c r="A63" t="s">
        <v>306</v>
      </c>
      <c r="B63" t="s">
        <v>1048</v>
      </c>
      <c r="C63">
        <v>62</v>
      </c>
    </row>
    <row r="64" spans="1:3">
      <c r="A64" t="s">
        <v>307</v>
      </c>
      <c r="B64" t="s">
        <v>1049</v>
      </c>
      <c r="C64">
        <v>63</v>
      </c>
    </row>
    <row r="65" spans="1:3">
      <c r="A65" t="s">
        <v>203</v>
      </c>
      <c r="B65" t="s">
        <v>1050</v>
      </c>
      <c r="C65">
        <v>64</v>
      </c>
    </row>
    <row r="66" spans="1:3">
      <c r="A66" t="s">
        <v>460</v>
      </c>
      <c r="B66" t="s">
        <v>1052</v>
      </c>
      <c r="C66">
        <v>65</v>
      </c>
    </row>
    <row r="67" spans="1:3">
      <c r="A67" t="s">
        <v>308</v>
      </c>
      <c r="B67" t="s">
        <v>1053</v>
      </c>
      <c r="C67">
        <v>66</v>
      </c>
    </row>
    <row r="68" spans="1:3">
      <c r="A68" t="s">
        <v>518</v>
      </c>
      <c r="B68" t="s">
        <v>1054</v>
      </c>
      <c r="C68">
        <v>67</v>
      </c>
    </row>
    <row r="69" spans="1:3">
      <c r="A69" t="s">
        <v>245</v>
      </c>
      <c r="B69" t="s">
        <v>1055</v>
      </c>
      <c r="C69">
        <v>68</v>
      </c>
    </row>
    <row r="70" spans="1:3">
      <c r="A70" t="s">
        <v>309</v>
      </c>
      <c r="B70" t="s">
        <v>1056</v>
      </c>
      <c r="C70">
        <v>69</v>
      </c>
    </row>
    <row r="71" spans="1:3">
      <c r="A71" t="s">
        <v>246</v>
      </c>
      <c r="B71" t="s">
        <v>1057</v>
      </c>
      <c r="C71">
        <v>70</v>
      </c>
    </row>
    <row r="72" spans="1:3">
      <c r="A72" t="s">
        <v>519</v>
      </c>
      <c r="B72" t="s">
        <v>1058</v>
      </c>
      <c r="C72">
        <v>71</v>
      </c>
    </row>
    <row r="73" spans="1:3">
      <c r="A73" t="s">
        <v>520</v>
      </c>
      <c r="B73" t="s">
        <v>1059</v>
      </c>
      <c r="C73">
        <v>72</v>
      </c>
    </row>
    <row r="74" spans="1:3">
      <c r="A74" t="s">
        <v>461</v>
      </c>
      <c r="B74" t="s">
        <v>1060</v>
      </c>
      <c r="C74">
        <v>73</v>
      </c>
    </row>
    <row r="75" spans="1:3">
      <c r="A75" t="s">
        <v>32</v>
      </c>
      <c r="B75" t="s">
        <v>1061</v>
      </c>
      <c r="C75">
        <v>74</v>
      </c>
    </row>
    <row r="76" spans="1:3">
      <c r="A76" t="s">
        <v>247</v>
      </c>
      <c r="B76" t="s">
        <v>1062</v>
      </c>
      <c r="C76">
        <v>75</v>
      </c>
    </row>
    <row r="77" spans="1:3">
      <c r="A77" t="s">
        <v>310</v>
      </c>
      <c r="B77" t="s">
        <v>1063</v>
      </c>
      <c r="C77">
        <v>76</v>
      </c>
    </row>
    <row r="78" spans="1:3">
      <c r="A78" t="s">
        <v>33</v>
      </c>
      <c r="B78" t="s">
        <v>1064</v>
      </c>
      <c r="C78">
        <v>77</v>
      </c>
    </row>
    <row r="79" spans="1:3">
      <c r="A79" t="s">
        <v>462</v>
      </c>
      <c r="B79" t="s">
        <v>1065</v>
      </c>
      <c r="C79">
        <v>78</v>
      </c>
    </row>
    <row r="80" spans="1:3">
      <c r="A80" t="s">
        <v>204</v>
      </c>
      <c r="B80" t="s">
        <v>1066</v>
      </c>
      <c r="C80">
        <v>79</v>
      </c>
    </row>
    <row r="81" spans="1:3">
      <c r="A81" t="s">
        <v>311</v>
      </c>
      <c r="B81" t="s">
        <v>1067</v>
      </c>
      <c r="C81">
        <v>80</v>
      </c>
    </row>
    <row r="82" spans="1:3">
      <c r="A82" t="s">
        <v>521</v>
      </c>
      <c r="B82" t="s">
        <v>1068</v>
      </c>
      <c r="C82">
        <v>81</v>
      </c>
    </row>
    <row r="83" spans="1:3">
      <c r="A83" t="s">
        <v>205</v>
      </c>
      <c r="B83" t="s">
        <v>1069</v>
      </c>
      <c r="C83">
        <v>82</v>
      </c>
    </row>
    <row r="84" spans="1:3">
      <c r="A84" t="s">
        <v>206</v>
      </c>
      <c r="B84" t="s">
        <v>1070</v>
      </c>
      <c r="C84">
        <v>83</v>
      </c>
    </row>
    <row r="85" spans="1:3">
      <c r="A85" t="s">
        <v>312</v>
      </c>
      <c r="B85" t="s">
        <v>1071</v>
      </c>
      <c r="C85">
        <v>84</v>
      </c>
    </row>
    <row r="86" spans="1:3">
      <c r="A86" t="s">
        <v>313</v>
      </c>
      <c r="B86" t="s">
        <v>1072</v>
      </c>
      <c r="C86">
        <v>85</v>
      </c>
    </row>
    <row r="87" spans="1:3">
      <c r="A87" t="s">
        <v>207</v>
      </c>
      <c r="B87" t="s">
        <v>1073</v>
      </c>
      <c r="C87">
        <v>86</v>
      </c>
    </row>
    <row r="88" spans="1:3">
      <c r="A88" t="s">
        <v>208</v>
      </c>
      <c r="B88" t="s">
        <v>1074</v>
      </c>
      <c r="C88">
        <v>87</v>
      </c>
    </row>
    <row r="89" spans="1:3">
      <c r="A89" t="s">
        <v>209</v>
      </c>
      <c r="B89" t="s">
        <v>1075</v>
      </c>
      <c r="C89">
        <v>88</v>
      </c>
    </row>
    <row r="90" spans="1:3">
      <c r="A90" t="s">
        <v>248</v>
      </c>
      <c r="B90" t="s">
        <v>1076</v>
      </c>
      <c r="C90">
        <v>89</v>
      </c>
    </row>
    <row r="91" spans="1:3">
      <c r="A91" t="s">
        <v>391</v>
      </c>
      <c r="B91" t="s">
        <v>1079</v>
      </c>
      <c r="C91">
        <v>90</v>
      </c>
    </row>
    <row r="92" spans="1:3">
      <c r="A92" t="s">
        <v>88</v>
      </c>
      <c r="B92" t="s">
        <v>1080</v>
      </c>
      <c r="C92">
        <v>91</v>
      </c>
    </row>
    <row r="93" spans="1:3">
      <c r="A93" t="s">
        <v>89</v>
      </c>
      <c r="B93" t="s">
        <v>1081</v>
      </c>
      <c r="C93">
        <v>92</v>
      </c>
    </row>
    <row r="94" spans="1:3">
      <c r="A94" t="s">
        <v>392</v>
      </c>
      <c r="B94" t="s">
        <v>1083</v>
      </c>
      <c r="C94">
        <v>93</v>
      </c>
    </row>
    <row r="95" spans="1:3">
      <c r="A95" t="s">
        <v>463</v>
      </c>
      <c r="B95" t="s">
        <v>1084</v>
      </c>
      <c r="C95">
        <v>94</v>
      </c>
    </row>
    <row r="96" spans="1:3">
      <c r="A96" t="s">
        <v>464</v>
      </c>
      <c r="B96" t="s">
        <v>1085</v>
      </c>
      <c r="C96">
        <v>95</v>
      </c>
    </row>
    <row r="97" spans="1:3">
      <c r="A97" t="s">
        <v>90</v>
      </c>
      <c r="B97" t="s">
        <v>1088</v>
      </c>
      <c r="C97">
        <v>96</v>
      </c>
    </row>
    <row r="98" spans="1:3">
      <c r="A98" t="s">
        <v>153</v>
      </c>
      <c r="B98" t="s">
        <v>1089</v>
      </c>
      <c r="C98">
        <v>97</v>
      </c>
    </row>
    <row r="99" spans="1:3">
      <c r="A99" t="s">
        <v>91</v>
      </c>
      <c r="B99" t="s">
        <v>1090</v>
      </c>
      <c r="C99">
        <v>98</v>
      </c>
    </row>
    <row r="100" spans="1:3">
      <c r="A100" t="s">
        <v>314</v>
      </c>
      <c r="B100" t="s">
        <v>1092</v>
      </c>
      <c r="C100">
        <v>99</v>
      </c>
    </row>
    <row r="101" spans="1:3">
      <c r="A101" t="s">
        <v>522</v>
      </c>
      <c r="B101" t="s">
        <v>1093</v>
      </c>
      <c r="C101">
        <v>100</v>
      </c>
    </row>
    <row r="102" spans="1:3">
      <c r="A102" t="s">
        <v>139</v>
      </c>
      <c r="B102" t="s">
        <v>917</v>
      </c>
      <c r="C102">
        <v>101</v>
      </c>
    </row>
    <row r="103" spans="1:3">
      <c r="A103" t="s">
        <v>373</v>
      </c>
      <c r="B103" t="s">
        <v>918</v>
      </c>
      <c r="C103">
        <v>102</v>
      </c>
    </row>
    <row r="104" spans="1:3">
      <c r="A104" t="s">
        <v>374</v>
      </c>
      <c r="B104" t="s">
        <v>919</v>
      </c>
      <c r="C104">
        <v>103</v>
      </c>
    </row>
    <row r="105" spans="1:3">
      <c r="A105" t="s">
        <v>22</v>
      </c>
      <c r="B105" t="s">
        <v>920</v>
      </c>
      <c r="C105">
        <v>104</v>
      </c>
    </row>
    <row r="106" spans="1:3">
      <c r="A106" t="s">
        <v>294</v>
      </c>
      <c r="B106" t="s">
        <v>921</v>
      </c>
      <c r="C106">
        <v>105</v>
      </c>
    </row>
    <row r="107" spans="1:3">
      <c r="A107" t="s">
        <v>443</v>
      </c>
      <c r="B107" t="s">
        <v>922</v>
      </c>
      <c r="C107">
        <v>106</v>
      </c>
    </row>
    <row r="108" spans="1:3">
      <c r="A108" t="s">
        <v>444</v>
      </c>
      <c r="B108" t="s">
        <v>923</v>
      </c>
      <c r="C108">
        <v>107</v>
      </c>
    </row>
    <row r="109" spans="1:3">
      <c r="A109" t="s">
        <v>375</v>
      </c>
      <c r="B109" t="s">
        <v>924</v>
      </c>
      <c r="C109">
        <v>108</v>
      </c>
    </row>
    <row r="110" spans="1:3">
      <c r="A110" t="s">
        <v>72</v>
      </c>
      <c r="B110" t="s">
        <v>925</v>
      </c>
      <c r="C110">
        <v>109</v>
      </c>
    </row>
    <row r="111" spans="1:3">
      <c r="A111" t="s">
        <v>295</v>
      </c>
      <c r="B111" t="s">
        <v>926</v>
      </c>
      <c r="C111">
        <v>110</v>
      </c>
    </row>
    <row r="112" spans="1:3">
      <c r="A112" t="s">
        <v>140</v>
      </c>
      <c r="B112" t="s">
        <v>927</v>
      </c>
      <c r="C112">
        <v>111</v>
      </c>
    </row>
    <row r="113" spans="1:3">
      <c r="A113" t="s">
        <v>376</v>
      </c>
      <c r="B113" t="s">
        <v>928</v>
      </c>
      <c r="C113">
        <v>112</v>
      </c>
    </row>
    <row r="114" spans="1:3">
      <c r="A114" t="s">
        <v>445</v>
      </c>
      <c r="B114" t="s">
        <v>929</v>
      </c>
      <c r="C114">
        <v>113</v>
      </c>
    </row>
    <row r="115" spans="1:3">
      <c r="A115" t="s">
        <v>238</v>
      </c>
      <c r="B115" t="s">
        <v>930</v>
      </c>
      <c r="C115">
        <v>114</v>
      </c>
    </row>
    <row r="116" spans="1:3">
      <c r="A116" t="s">
        <v>296</v>
      </c>
      <c r="B116" t="s">
        <v>931</v>
      </c>
      <c r="C116">
        <v>115</v>
      </c>
    </row>
    <row r="117" spans="1:3">
      <c r="A117" t="s">
        <v>297</v>
      </c>
      <c r="B117" t="s">
        <v>932</v>
      </c>
      <c r="C117">
        <v>116</v>
      </c>
    </row>
    <row r="118" spans="1:3">
      <c r="A118" t="s">
        <v>23</v>
      </c>
      <c r="B118" t="s">
        <v>933</v>
      </c>
      <c r="C118">
        <v>117</v>
      </c>
    </row>
    <row r="119" spans="1:3">
      <c r="A119" t="s">
        <v>73</v>
      </c>
      <c r="B119" t="s">
        <v>934</v>
      </c>
      <c r="C119">
        <v>118</v>
      </c>
    </row>
    <row r="120" spans="1:3">
      <c r="A120" t="s">
        <v>192</v>
      </c>
      <c r="B120" t="s">
        <v>935</v>
      </c>
      <c r="C120">
        <v>119</v>
      </c>
    </row>
    <row r="121" spans="1:3">
      <c r="A121" t="s">
        <v>298</v>
      </c>
      <c r="B121" t="s">
        <v>936</v>
      </c>
      <c r="C121">
        <v>120</v>
      </c>
    </row>
    <row r="122" spans="1:3">
      <c r="A122" t="s">
        <v>377</v>
      </c>
      <c r="B122" t="s">
        <v>937</v>
      </c>
      <c r="C122">
        <v>121</v>
      </c>
    </row>
    <row r="123" spans="1:3">
      <c r="A123" t="s">
        <v>378</v>
      </c>
      <c r="B123" t="s">
        <v>938</v>
      </c>
      <c r="C123">
        <v>122</v>
      </c>
    </row>
    <row r="124" spans="1:3">
      <c r="A124" t="s">
        <v>379</v>
      </c>
      <c r="B124" t="s">
        <v>939</v>
      </c>
      <c r="C124">
        <v>123</v>
      </c>
    </row>
    <row r="125" spans="1:3">
      <c r="A125" t="s">
        <v>446</v>
      </c>
      <c r="B125" t="s">
        <v>940</v>
      </c>
      <c r="C125">
        <v>124</v>
      </c>
    </row>
    <row r="126" spans="1:3">
      <c r="A126" t="s">
        <v>24</v>
      </c>
      <c r="B126" t="s">
        <v>941</v>
      </c>
      <c r="C126">
        <v>125</v>
      </c>
    </row>
    <row r="127" spans="1:3">
      <c r="A127" t="s">
        <v>447</v>
      </c>
      <c r="B127" t="s">
        <v>942</v>
      </c>
      <c r="C127">
        <v>126</v>
      </c>
    </row>
    <row r="128" spans="1:3">
      <c r="A128" t="s">
        <v>141</v>
      </c>
      <c r="B128" t="s">
        <v>943</v>
      </c>
      <c r="C128">
        <v>127</v>
      </c>
    </row>
    <row r="129" spans="1:3">
      <c r="A129" t="s">
        <v>299</v>
      </c>
      <c r="B129" t="s">
        <v>944</v>
      </c>
      <c r="C129">
        <v>128</v>
      </c>
    </row>
    <row r="130" spans="1:3">
      <c r="A130" t="s">
        <v>74</v>
      </c>
      <c r="B130" t="s">
        <v>945</v>
      </c>
      <c r="C130">
        <v>129</v>
      </c>
    </row>
    <row r="131" spans="1:3">
      <c r="A131" t="s">
        <v>380</v>
      </c>
      <c r="B131" t="s">
        <v>946</v>
      </c>
      <c r="C131">
        <v>130</v>
      </c>
    </row>
    <row r="132" spans="1:3">
      <c r="A132" t="s">
        <v>381</v>
      </c>
      <c r="B132" t="s">
        <v>947</v>
      </c>
      <c r="C132">
        <v>131</v>
      </c>
    </row>
    <row r="133" spans="1:3">
      <c r="A133" t="s">
        <v>300</v>
      </c>
      <c r="B133" t="s">
        <v>950</v>
      </c>
      <c r="C133">
        <v>132</v>
      </c>
    </row>
    <row r="134" spans="1:3">
      <c r="A134" t="s">
        <v>448</v>
      </c>
      <c r="B134" t="s">
        <v>951</v>
      </c>
      <c r="C134">
        <v>133</v>
      </c>
    </row>
    <row r="135" spans="1:3">
      <c r="A135" t="s">
        <v>382</v>
      </c>
      <c r="B135" t="s">
        <v>952</v>
      </c>
      <c r="C135">
        <v>134</v>
      </c>
    </row>
    <row r="136" spans="1:3">
      <c r="A136" t="s">
        <v>383</v>
      </c>
      <c r="B136" t="s">
        <v>953</v>
      </c>
      <c r="C136">
        <v>135</v>
      </c>
    </row>
    <row r="137" spans="1:3">
      <c r="A137" t="s">
        <v>25</v>
      </c>
      <c r="B137" t="s">
        <v>955</v>
      </c>
      <c r="C137">
        <v>136</v>
      </c>
    </row>
    <row r="138" spans="1:3">
      <c r="A138" t="s">
        <v>142</v>
      </c>
      <c r="B138" t="s">
        <v>956</v>
      </c>
      <c r="C138">
        <v>137</v>
      </c>
    </row>
    <row r="139" spans="1:3">
      <c r="A139" t="s">
        <v>239</v>
      </c>
      <c r="B139" t="s">
        <v>957</v>
      </c>
      <c r="C139">
        <v>138</v>
      </c>
    </row>
    <row r="140" spans="1:3">
      <c r="A140" t="s">
        <v>384</v>
      </c>
      <c r="B140" t="s">
        <v>958</v>
      </c>
      <c r="C140">
        <v>139</v>
      </c>
    </row>
    <row r="141" spans="1:3">
      <c r="A141" t="s">
        <v>193</v>
      </c>
      <c r="B141" t="s">
        <v>959</v>
      </c>
      <c r="C141">
        <v>140</v>
      </c>
    </row>
    <row r="142" spans="1:3">
      <c r="A142" t="s">
        <v>385</v>
      </c>
      <c r="B142" t="s">
        <v>961</v>
      </c>
      <c r="C142">
        <v>141</v>
      </c>
    </row>
    <row r="143" spans="1:3">
      <c r="A143" t="s">
        <v>143</v>
      </c>
      <c r="B143" t="s">
        <v>962</v>
      </c>
      <c r="C143">
        <v>142</v>
      </c>
    </row>
    <row r="144" spans="1:3">
      <c r="A144" t="s">
        <v>144</v>
      </c>
      <c r="B144" t="s">
        <v>963</v>
      </c>
      <c r="C144">
        <v>143</v>
      </c>
    </row>
    <row r="145" spans="1:3">
      <c r="A145" t="s">
        <v>145</v>
      </c>
      <c r="B145" t="s">
        <v>964</v>
      </c>
      <c r="C145">
        <v>144</v>
      </c>
    </row>
    <row r="146" spans="1:3">
      <c r="A146" t="s">
        <v>512</v>
      </c>
      <c r="B146" t="s">
        <v>965</v>
      </c>
      <c r="C146">
        <v>145</v>
      </c>
    </row>
    <row r="147" spans="1:3">
      <c r="A147" t="s">
        <v>75</v>
      </c>
      <c r="B147" t="s">
        <v>967</v>
      </c>
      <c r="C147">
        <v>146</v>
      </c>
    </row>
    <row r="148" spans="1:3">
      <c r="A148" t="s">
        <v>76</v>
      </c>
      <c r="B148" t="s">
        <v>969</v>
      </c>
      <c r="C148">
        <v>147</v>
      </c>
    </row>
    <row r="149" spans="1:3">
      <c r="A149" t="s">
        <v>146</v>
      </c>
      <c r="B149" t="s">
        <v>970</v>
      </c>
      <c r="C149">
        <v>148</v>
      </c>
    </row>
    <row r="150" spans="1:3">
      <c r="A150" t="s">
        <v>147</v>
      </c>
      <c r="B150" t="s">
        <v>971</v>
      </c>
      <c r="C150">
        <v>149</v>
      </c>
    </row>
    <row r="151" spans="1:3">
      <c r="A151" t="s">
        <v>148</v>
      </c>
      <c r="B151" t="s">
        <v>972</v>
      </c>
      <c r="C151">
        <v>150</v>
      </c>
    </row>
    <row r="152" spans="1:3">
      <c r="A152" t="s">
        <v>53</v>
      </c>
      <c r="B152" t="s">
        <v>723</v>
      </c>
      <c r="C152">
        <v>151</v>
      </c>
    </row>
    <row r="153" spans="1:3">
      <c r="A153" t="s">
        <v>54</v>
      </c>
      <c r="B153" t="s">
        <v>724</v>
      </c>
      <c r="C153">
        <v>152</v>
      </c>
    </row>
    <row r="154" spans="1:3">
      <c r="A154" t="s">
        <v>177</v>
      </c>
      <c r="B154" t="s">
        <v>725</v>
      </c>
      <c r="C154">
        <v>153</v>
      </c>
    </row>
    <row r="155" spans="1:3">
      <c r="A155" t="s">
        <v>178</v>
      </c>
      <c r="B155" t="s">
        <v>726</v>
      </c>
      <c r="C155">
        <v>154</v>
      </c>
    </row>
    <row r="156" spans="1:3">
      <c r="A156" t="s">
        <v>494</v>
      </c>
      <c r="B156" t="s">
        <v>727</v>
      </c>
      <c r="C156">
        <v>155</v>
      </c>
    </row>
    <row r="157" spans="1:3">
      <c r="A157" t="s">
        <v>495</v>
      </c>
      <c r="B157" t="s">
        <v>728</v>
      </c>
      <c r="C157">
        <v>156</v>
      </c>
    </row>
    <row r="158" spans="1:3">
      <c r="A158" t="s">
        <v>418</v>
      </c>
      <c r="B158" t="s">
        <v>729</v>
      </c>
      <c r="C158">
        <v>157</v>
      </c>
    </row>
    <row r="159" spans="1:3">
      <c r="A159" t="s">
        <v>123</v>
      </c>
      <c r="B159" t="s">
        <v>730</v>
      </c>
      <c r="C159">
        <v>158</v>
      </c>
    </row>
    <row r="160" spans="1:3">
      <c r="A160" t="s">
        <v>124</v>
      </c>
      <c r="B160" t="s">
        <v>731</v>
      </c>
      <c r="C160">
        <v>159</v>
      </c>
    </row>
    <row r="161" spans="1:3">
      <c r="A161" t="s">
        <v>125</v>
      </c>
      <c r="B161" t="s">
        <v>732</v>
      </c>
      <c r="C161">
        <v>160</v>
      </c>
    </row>
    <row r="162" spans="1:3">
      <c r="A162" t="s">
        <v>280</v>
      </c>
      <c r="B162" t="s">
        <v>733</v>
      </c>
      <c r="C162">
        <v>161</v>
      </c>
    </row>
    <row r="163" spans="1:3">
      <c r="A163" t="s">
        <v>342</v>
      </c>
      <c r="B163" t="s">
        <v>735</v>
      </c>
      <c r="C163">
        <v>162</v>
      </c>
    </row>
    <row r="164" spans="1:3">
      <c r="A164" t="s">
        <v>343</v>
      </c>
      <c r="B164" t="s">
        <v>736</v>
      </c>
      <c r="C164">
        <v>163</v>
      </c>
    </row>
    <row r="165" spans="1:3">
      <c r="A165" t="s">
        <v>344</v>
      </c>
      <c r="B165" t="s">
        <v>737</v>
      </c>
      <c r="C165">
        <v>164</v>
      </c>
    </row>
    <row r="166" spans="1:3">
      <c r="A166" t="s">
        <v>281</v>
      </c>
      <c r="B166" t="s">
        <v>738</v>
      </c>
      <c r="C166">
        <v>165</v>
      </c>
    </row>
    <row r="167" spans="1:3">
      <c r="A167" t="s">
        <v>496</v>
      </c>
      <c r="B167" t="s">
        <v>740</v>
      </c>
      <c r="C167">
        <v>166</v>
      </c>
    </row>
    <row r="168" spans="1:3">
      <c r="A168" t="s">
        <v>126</v>
      </c>
      <c r="B168" t="s">
        <v>741</v>
      </c>
      <c r="C168">
        <v>167</v>
      </c>
    </row>
    <row r="169" spans="1:3">
      <c r="A169" t="s">
        <v>419</v>
      </c>
      <c r="B169" t="s">
        <v>742</v>
      </c>
      <c r="C169">
        <v>168</v>
      </c>
    </row>
    <row r="170" spans="1:3">
      <c r="A170" t="s">
        <v>420</v>
      </c>
      <c r="B170" t="s">
        <v>743</v>
      </c>
      <c r="C170">
        <v>169</v>
      </c>
    </row>
    <row r="171" spans="1:3">
      <c r="A171" t="s">
        <v>497</v>
      </c>
      <c r="B171" t="s">
        <v>744</v>
      </c>
      <c r="C171">
        <v>170</v>
      </c>
    </row>
    <row r="172" spans="1:3">
      <c r="A172" t="s">
        <v>498</v>
      </c>
      <c r="B172" t="s">
        <v>745</v>
      </c>
      <c r="C172">
        <v>171</v>
      </c>
    </row>
    <row r="173" spans="1:3">
      <c r="A173" t="s">
        <v>499</v>
      </c>
      <c r="B173" t="s">
        <v>746</v>
      </c>
      <c r="C173">
        <v>172</v>
      </c>
    </row>
    <row r="174" spans="1:3">
      <c r="A174" t="s">
        <v>500</v>
      </c>
      <c r="B174" t="s">
        <v>747</v>
      </c>
      <c r="C174">
        <v>173</v>
      </c>
    </row>
    <row r="175" spans="1:3">
      <c r="A175" t="s">
        <v>282</v>
      </c>
      <c r="B175" t="s">
        <v>748</v>
      </c>
      <c r="C175">
        <v>174</v>
      </c>
    </row>
    <row r="176" spans="1:3">
      <c r="A176" t="s">
        <v>345</v>
      </c>
      <c r="B176" t="s">
        <v>749</v>
      </c>
      <c r="C176">
        <v>175</v>
      </c>
    </row>
    <row r="177" spans="1:3">
      <c r="A177" t="s">
        <v>229</v>
      </c>
      <c r="B177" t="s">
        <v>750</v>
      </c>
      <c r="C177">
        <v>176</v>
      </c>
    </row>
    <row r="178" spans="1:3">
      <c r="A178" t="s">
        <v>283</v>
      </c>
      <c r="B178" t="s">
        <v>751</v>
      </c>
      <c r="C178">
        <v>177</v>
      </c>
    </row>
    <row r="179" spans="1:3">
      <c r="A179" t="s">
        <v>179</v>
      </c>
      <c r="B179" t="s">
        <v>752</v>
      </c>
      <c r="C179">
        <v>178</v>
      </c>
    </row>
    <row r="180" spans="1:3">
      <c r="A180" t="s">
        <v>421</v>
      </c>
      <c r="B180" t="s">
        <v>753</v>
      </c>
      <c r="C180">
        <v>179</v>
      </c>
    </row>
    <row r="181" spans="1:3">
      <c r="A181" t="s">
        <v>55</v>
      </c>
      <c r="B181" t="s">
        <v>754</v>
      </c>
      <c r="C181">
        <v>180</v>
      </c>
    </row>
    <row r="182" spans="1:3">
      <c r="A182" t="s">
        <v>230</v>
      </c>
      <c r="B182" t="s">
        <v>755</v>
      </c>
      <c r="C182">
        <v>181</v>
      </c>
    </row>
    <row r="183" spans="1:3">
      <c r="A183" t="s">
        <v>57</v>
      </c>
      <c r="B183" t="s">
        <v>756</v>
      </c>
      <c r="C183">
        <v>182</v>
      </c>
    </row>
    <row r="184" spans="1:3">
      <c r="A184" t="s">
        <v>58</v>
      </c>
      <c r="B184" t="s">
        <v>757</v>
      </c>
      <c r="C184">
        <v>183</v>
      </c>
    </row>
    <row r="185" spans="1:3">
      <c r="A185" t="s">
        <v>284</v>
      </c>
      <c r="B185" t="s">
        <v>758</v>
      </c>
      <c r="C185">
        <v>184</v>
      </c>
    </row>
    <row r="186" spans="1:3">
      <c r="A186" t="s">
        <v>127</v>
      </c>
      <c r="B186" t="s">
        <v>761</v>
      </c>
      <c r="C186">
        <v>185</v>
      </c>
    </row>
    <row r="187" spans="1:3">
      <c r="A187" t="s">
        <v>346</v>
      </c>
      <c r="B187" t="s">
        <v>762</v>
      </c>
      <c r="C187">
        <v>186</v>
      </c>
    </row>
    <row r="188" spans="1:3">
      <c r="A188" t="s">
        <v>501</v>
      </c>
      <c r="B188" t="s">
        <v>763</v>
      </c>
      <c r="C188">
        <v>187</v>
      </c>
    </row>
    <row r="189" spans="1:3">
      <c r="A189" t="s">
        <v>285</v>
      </c>
      <c r="B189" t="s">
        <v>764</v>
      </c>
      <c r="C189">
        <v>188</v>
      </c>
    </row>
    <row r="190" spans="1:3">
      <c r="A190" t="s">
        <v>231</v>
      </c>
      <c r="B190" t="s">
        <v>765</v>
      </c>
      <c r="C190">
        <v>189</v>
      </c>
    </row>
    <row r="191" spans="1:3">
      <c r="A191" t="s">
        <v>422</v>
      </c>
      <c r="B191" t="s">
        <v>766</v>
      </c>
      <c r="C191">
        <v>190</v>
      </c>
    </row>
    <row r="192" spans="1:3">
      <c r="A192" t="s">
        <v>59</v>
      </c>
      <c r="B192" t="s">
        <v>771</v>
      </c>
      <c r="C192">
        <v>191</v>
      </c>
    </row>
    <row r="193" spans="1:3">
      <c r="A193" t="s">
        <v>347</v>
      </c>
      <c r="B193" t="s">
        <v>774</v>
      </c>
      <c r="C193">
        <v>192</v>
      </c>
    </row>
    <row r="194" spans="1:3">
      <c r="A194" t="s">
        <v>286</v>
      </c>
      <c r="B194" t="s">
        <v>775</v>
      </c>
      <c r="C194">
        <v>193</v>
      </c>
    </row>
    <row r="195" spans="1:3">
      <c r="A195" t="s">
        <v>502</v>
      </c>
      <c r="B195" t="s">
        <v>777</v>
      </c>
      <c r="C195">
        <v>194</v>
      </c>
    </row>
    <row r="196" spans="1:3">
      <c r="A196" t="s">
        <v>287</v>
      </c>
      <c r="B196" t="s">
        <v>778</v>
      </c>
      <c r="C196">
        <v>195</v>
      </c>
    </row>
    <row r="197" spans="1:3">
      <c r="A197" t="s">
        <v>180</v>
      </c>
      <c r="B197" t="s">
        <v>780</v>
      </c>
      <c r="C197">
        <v>196</v>
      </c>
    </row>
    <row r="198" spans="1:3">
      <c r="A198" t="s">
        <v>423</v>
      </c>
      <c r="B198" t="s">
        <v>781</v>
      </c>
      <c r="C198">
        <v>197</v>
      </c>
    </row>
    <row r="199" spans="1:3">
      <c r="A199" t="s">
        <v>60</v>
      </c>
      <c r="B199" t="s">
        <v>782</v>
      </c>
      <c r="C199">
        <v>198</v>
      </c>
    </row>
    <row r="200" spans="1:3">
      <c r="A200" t="s">
        <v>288</v>
      </c>
      <c r="B200" t="s">
        <v>783</v>
      </c>
      <c r="C200">
        <v>199</v>
      </c>
    </row>
    <row r="201" spans="1:3">
      <c r="A201" t="s">
        <v>348</v>
      </c>
      <c r="B201" t="s">
        <v>784</v>
      </c>
      <c r="C201">
        <v>200</v>
      </c>
    </row>
    <row r="202" spans="1:3">
      <c r="A202" t="s">
        <v>429</v>
      </c>
      <c r="B202" t="s">
        <v>848</v>
      </c>
      <c r="C202">
        <v>201</v>
      </c>
    </row>
    <row r="203" spans="1:3">
      <c r="A203" t="s">
        <v>430</v>
      </c>
      <c r="B203" t="s">
        <v>852</v>
      </c>
      <c r="C203">
        <v>202</v>
      </c>
    </row>
    <row r="204" spans="1:3">
      <c r="A204" t="s">
        <v>431</v>
      </c>
      <c r="B204" t="s">
        <v>853</v>
      </c>
      <c r="C204">
        <v>203</v>
      </c>
    </row>
    <row r="205" spans="1:3">
      <c r="A205" t="s">
        <v>134</v>
      </c>
      <c r="B205" t="s">
        <v>854</v>
      </c>
      <c r="C205">
        <v>204</v>
      </c>
    </row>
    <row r="206" spans="1:3">
      <c r="A206" t="s">
        <v>432</v>
      </c>
      <c r="B206" t="s">
        <v>855</v>
      </c>
      <c r="C206">
        <v>205</v>
      </c>
    </row>
    <row r="207" spans="1:3">
      <c r="A207" t="s">
        <v>433</v>
      </c>
      <c r="B207" t="s">
        <v>856</v>
      </c>
      <c r="C207">
        <v>206</v>
      </c>
    </row>
    <row r="208" spans="1:3">
      <c r="A208" t="s">
        <v>67</v>
      </c>
      <c r="B208" t="s">
        <v>857</v>
      </c>
      <c r="C208">
        <v>207</v>
      </c>
    </row>
    <row r="209" spans="1:3">
      <c r="A209" t="s">
        <v>361</v>
      </c>
      <c r="B209" t="s">
        <v>863</v>
      </c>
      <c r="C209">
        <v>208</v>
      </c>
    </row>
    <row r="210" spans="1:3">
      <c r="A210" t="s">
        <v>68</v>
      </c>
      <c r="B210" t="s">
        <v>864</v>
      </c>
      <c r="C210">
        <v>209</v>
      </c>
    </row>
    <row r="211" spans="1:3">
      <c r="A211" t="s">
        <v>135</v>
      </c>
      <c r="B211" t="s">
        <v>865</v>
      </c>
      <c r="C211">
        <v>210</v>
      </c>
    </row>
    <row r="212" spans="1:3">
      <c r="A212" t="s">
        <v>362</v>
      </c>
      <c r="B212" t="s">
        <v>866</v>
      </c>
      <c r="C212">
        <v>211</v>
      </c>
    </row>
    <row r="213" spans="1:3">
      <c r="A213" t="s">
        <v>363</v>
      </c>
      <c r="B213" t="s">
        <v>867</v>
      </c>
      <c r="C213">
        <v>212</v>
      </c>
    </row>
    <row r="214" spans="1:3">
      <c r="A214" t="s">
        <v>364</v>
      </c>
      <c r="B214" t="s">
        <v>868</v>
      </c>
      <c r="C214">
        <v>213</v>
      </c>
    </row>
    <row r="215" spans="1:3">
      <c r="A215" t="s">
        <v>291</v>
      </c>
      <c r="B215" t="s">
        <v>869</v>
      </c>
      <c r="C215">
        <v>214</v>
      </c>
    </row>
    <row r="216" spans="1:3">
      <c r="A216" t="s">
        <v>434</v>
      </c>
      <c r="B216" t="s">
        <v>870</v>
      </c>
      <c r="C216">
        <v>215</v>
      </c>
    </row>
    <row r="217" spans="1:3">
      <c r="A217" t="s">
        <v>187</v>
      </c>
      <c r="B217" t="s">
        <v>871</v>
      </c>
      <c r="C217">
        <v>216</v>
      </c>
    </row>
    <row r="218" spans="1:3">
      <c r="A218" t="s">
        <v>365</v>
      </c>
      <c r="B218" t="s">
        <v>872</v>
      </c>
      <c r="C218">
        <v>217</v>
      </c>
    </row>
    <row r="219" spans="1:3">
      <c r="A219" t="s">
        <v>435</v>
      </c>
      <c r="B219" t="s">
        <v>873</v>
      </c>
      <c r="C219">
        <v>218</v>
      </c>
    </row>
    <row r="220" spans="1:3">
      <c r="A220" t="s">
        <v>508</v>
      </c>
      <c r="B220" t="s">
        <v>874</v>
      </c>
      <c r="C220">
        <v>219</v>
      </c>
    </row>
    <row r="221" spans="1:3">
      <c r="A221" t="s">
        <v>436</v>
      </c>
      <c r="B221" t="s">
        <v>876</v>
      </c>
      <c r="C221">
        <v>220</v>
      </c>
    </row>
    <row r="222" spans="1:3">
      <c r="A222" t="s">
        <v>437</v>
      </c>
      <c r="B222" t="s">
        <v>877</v>
      </c>
      <c r="C222">
        <v>221</v>
      </c>
    </row>
    <row r="223" spans="1:3">
      <c r="A223" t="s">
        <v>366</v>
      </c>
      <c r="B223" t="s">
        <v>878</v>
      </c>
      <c r="C223">
        <v>222</v>
      </c>
    </row>
    <row r="224" spans="1:3">
      <c r="A224" t="s">
        <v>509</v>
      </c>
      <c r="B224" t="s">
        <v>879</v>
      </c>
      <c r="C224">
        <v>223</v>
      </c>
    </row>
    <row r="225" spans="1:3">
      <c r="A225" t="s">
        <v>367</v>
      </c>
      <c r="B225" t="s">
        <v>880</v>
      </c>
      <c r="C225">
        <v>224</v>
      </c>
    </row>
    <row r="226" spans="1:3">
      <c r="A226" t="s">
        <v>438</v>
      </c>
      <c r="B226" t="s">
        <v>881</v>
      </c>
      <c r="C226">
        <v>225</v>
      </c>
    </row>
    <row r="227" spans="1:3">
      <c r="A227" t="s">
        <v>510</v>
      </c>
      <c r="B227" t="s">
        <v>882</v>
      </c>
      <c r="C227">
        <v>226</v>
      </c>
    </row>
    <row r="228" spans="1:3">
      <c r="A228" t="s">
        <v>69</v>
      </c>
      <c r="B228" t="s">
        <v>883</v>
      </c>
      <c r="C228">
        <v>227</v>
      </c>
    </row>
    <row r="229" spans="1:3">
      <c r="A229" t="s">
        <v>188</v>
      </c>
      <c r="B229" t="s">
        <v>884</v>
      </c>
      <c r="C229">
        <v>228</v>
      </c>
    </row>
    <row r="230" spans="1:3">
      <c r="A230" t="s">
        <v>70</v>
      </c>
      <c r="B230" t="s">
        <v>885</v>
      </c>
      <c r="C230">
        <v>229</v>
      </c>
    </row>
    <row r="231" spans="1:3">
      <c r="A231" t="s">
        <v>21</v>
      </c>
      <c r="B231" t="s">
        <v>886</v>
      </c>
      <c r="C231">
        <v>230</v>
      </c>
    </row>
    <row r="232" spans="1:3">
      <c r="A232" t="s">
        <v>189</v>
      </c>
      <c r="B232" t="s">
        <v>887</v>
      </c>
      <c r="C232">
        <v>231</v>
      </c>
    </row>
    <row r="233" spans="1:3">
      <c r="A233" t="s">
        <v>439</v>
      </c>
      <c r="B233" t="s">
        <v>888</v>
      </c>
      <c r="C233">
        <v>232</v>
      </c>
    </row>
    <row r="234" spans="1:3">
      <c r="A234" t="s">
        <v>511</v>
      </c>
      <c r="B234" t="s">
        <v>897</v>
      </c>
      <c r="C234">
        <v>233</v>
      </c>
    </row>
    <row r="235" spans="1:3">
      <c r="A235" t="s">
        <v>440</v>
      </c>
      <c r="B235" t="s">
        <v>899</v>
      </c>
      <c r="C235">
        <v>234</v>
      </c>
    </row>
    <row r="236" spans="1:3">
      <c r="A236" t="s">
        <v>190</v>
      </c>
      <c r="B236" t="s">
        <v>901</v>
      </c>
      <c r="C236">
        <v>235</v>
      </c>
    </row>
    <row r="237" spans="1:3">
      <c r="A237" t="s">
        <v>441</v>
      </c>
      <c r="B237" t="s">
        <v>902</v>
      </c>
      <c r="C237">
        <v>236</v>
      </c>
    </row>
    <row r="238" spans="1:3">
      <c r="A238" t="s">
        <v>136</v>
      </c>
      <c r="B238" t="s">
        <v>903</v>
      </c>
      <c r="C238">
        <v>237</v>
      </c>
    </row>
    <row r="239" spans="1:3">
      <c r="A239" t="s">
        <v>292</v>
      </c>
      <c r="B239" t="s">
        <v>904</v>
      </c>
      <c r="C239">
        <v>238</v>
      </c>
    </row>
    <row r="240" spans="1:3">
      <c r="A240" t="s">
        <v>368</v>
      </c>
      <c r="B240" t="s">
        <v>905</v>
      </c>
      <c r="C240">
        <v>239</v>
      </c>
    </row>
    <row r="241" spans="1:3">
      <c r="A241" t="s">
        <v>442</v>
      </c>
      <c r="B241" t="s">
        <v>906</v>
      </c>
      <c r="C241">
        <v>240</v>
      </c>
    </row>
    <row r="242" spans="1:3">
      <c r="A242" t="s">
        <v>369</v>
      </c>
      <c r="B242" t="s">
        <v>907</v>
      </c>
      <c r="C242">
        <v>241</v>
      </c>
    </row>
    <row r="243" spans="1:3">
      <c r="A243" t="s">
        <v>370</v>
      </c>
      <c r="B243" t="s">
        <v>908</v>
      </c>
      <c r="C243">
        <v>242</v>
      </c>
    </row>
    <row r="244" spans="1:3">
      <c r="A244" t="s">
        <v>237</v>
      </c>
      <c r="B244" t="s">
        <v>909</v>
      </c>
      <c r="C244">
        <v>243</v>
      </c>
    </row>
    <row r="245" spans="1:3">
      <c r="A245" t="s">
        <v>137</v>
      </c>
      <c r="B245" t="s">
        <v>910</v>
      </c>
      <c r="C245">
        <v>244</v>
      </c>
    </row>
    <row r="246" spans="1:3">
      <c r="A246" t="s">
        <v>138</v>
      </c>
      <c r="B246" t="s">
        <v>911</v>
      </c>
      <c r="C246">
        <v>245</v>
      </c>
    </row>
    <row r="247" spans="1:3">
      <c r="A247" t="s">
        <v>71</v>
      </c>
      <c r="B247" t="s">
        <v>912</v>
      </c>
      <c r="C247">
        <v>246</v>
      </c>
    </row>
    <row r="248" spans="1:3">
      <c r="A248" t="s">
        <v>371</v>
      </c>
      <c r="B248" t="s">
        <v>913</v>
      </c>
      <c r="C248">
        <v>247</v>
      </c>
    </row>
    <row r="249" spans="1:3">
      <c r="A249" t="s">
        <v>372</v>
      </c>
      <c r="B249" t="s">
        <v>914</v>
      </c>
      <c r="C249">
        <v>248</v>
      </c>
    </row>
    <row r="250" spans="1:3">
      <c r="A250" t="s">
        <v>191</v>
      </c>
      <c r="B250" t="s">
        <v>915</v>
      </c>
      <c r="C250">
        <v>249</v>
      </c>
    </row>
    <row r="251" spans="1:3">
      <c r="A251" t="s">
        <v>293</v>
      </c>
      <c r="B251" t="s">
        <v>916</v>
      </c>
      <c r="C251">
        <v>250</v>
      </c>
    </row>
    <row r="252" spans="1:3">
      <c r="A252" t="s">
        <v>503</v>
      </c>
      <c r="B252" t="s">
        <v>785</v>
      </c>
      <c r="C252">
        <v>251</v>
      </c>
    </row>
    <row r="253" spans="1:3">
      <c r="A253" t="s">
        <v>424</v>
      </c>
      <c r="B253" t="s">
        <v>786</v>
      </c>
      <c r="C253">
        <v>252</v>
      </c>
    </row>
    <row r="254" spans="1:3">
      <c r="A254" t="s">
        <v>181</v>
      </c>
      <c r="B254" t="s">
        <v>787</v>
      </c>
      <c r="C254">
        <v>253</v>
      </c>
    </row>
    <row r="255" spans="1:3">
      <c r="A255" t="s">
        <v>425</v>
      </c>
      <c r="B255" t="s">
        <v>788</v>
      </c>
      <c r="C255">
        <v>254</v>
      </c>
    </row>
    <row r="256" spans="1:3">
      <c r="A256" t="s">
        <v>349</v>
      </c>
      <c r="B256" t="s">
        <v>789</v>
      </c>
      <c r="C256">
        <v>255</v>
      </c>
    </row>
    <row r="257" spans="1:3">
      <c r="A257" t="s">
        <v>504</v>
      </c>
      <c r="B257" t="s">
        <v>790</v>
      </c>
      <c r="C257">
        <v>256</v>
      </c>
    </row>
    <row r="258" spans="1:3">
      <c r="A258" t="s">
        <v>350</v>
      </c>
      <c r="B258" t="s">
        <v>791</v>
      </c>
      <c r="C258">
        <v>257</v>
      </c>
    </row>
    <row r="259" spans="1:3">
      <c r="A259" t="s">
        <v>61</v>
      </c>
      <c r="B259" t="s">
        <v>792</v>
      </c>
      <c r="C259">
        <v>258</v>
      </c>
    </row>
    <row r="260" spans="1:3">
      <c r="A260" t="s">
        <v>505</v>
      </c>
      <c r="B260" t="s">
        <v>793</v>
      </c>
      <c r="C260">
        <v>259</v>
      </c>
    </row>
    <row r="261" spans="1:3">
      <c r="A261" t="s">
        <v>351</v>
      </c>
      <c r="B261" t="s">
        <v>794</v>
      </c>
      <c r="C261">
        <v>260</v>
      </c>
    </row>
    <row r="262" spans="1:3">
      <c r="A262" t="s">
        <v>62</v>
      </c>
      <c r="B262" t="s">
        <v>795</v>
      </c>
      <c r="C262">
        <v>261</v>
      </c>
    </row>
    <row r="263" spans="1:3">
      <c r="A263" t="s">
        <v>18</v>
      </c>
      <c r="B263" t="s">
        <v>796</v>
      </c>
      <c r="C263">
        <v>262</v>
      </c>
    </row>
    <row r="264" spans="1:3">
      <c r="A264" t="s">
        <v>289</v>
      </c>
      <c r="B264" t="s">
        <v>797</v>
      </c>
      <c r="C264">
        <v>263</v>
      </c>
    </row>
    <row r="265" spans="1:3">
      <c r="A265" t="s">
        <v>128</v>
      </c>
      <c r="B265" t="s">
        <v>798</v>
      </c>
      <c r="C265">
        <v>264</v>
      </c>
    </row>
    <row r="266" spans="1:3">
      <c r="A266" t="s">
        <v>290</v>
      </c>
      <c r="B266" t="s">
        <v>802</v>
      </c>
      <c r="C266">
        <v>265</v>
      </c>
    </row>
    <row r="267" spans="1:3">
      <c r="A267" t="s">
        <v>129</v>
      </c>
      <c r="B267" t="s">
        <v>803</v>
      </c>
      <c r="C267">
        <v>266</v>
      </c>
    </row>
    <row r="268" spans="1:3">
      <c r="A268" t="s">
        <v>63</v>
      </c>
      <c r="B268" t="s">
        <v>804</v>
      </c>
      <c r="C268">
        <v>267</v>
      </c>
    </row>
    <row r="269" spans="1:3">
      <c r="A269" t="s">
        <v>64</v>
      </c>
      <c r="B269" t="s">
        <v>805</v>
      </c>
      <c r="C269">
        <v>268</v>
      </c>
    </row>
    <row r="270" spans="1:3">
      <c r="A270" t="s">
        <v>182</v>
      </c>
      <c r="B270" t="s">
        <v>806</v>
      </c>
      <c r="C270">
        <v>269</v>
      </c>
    </row>
    <row r="271" spans="1:3">
      <c r="A271" t="s">
        <v>232</v>
      </c>
      <c r="B271" t="s">
        <v>807</v>
      </c>
      <c r="C271">
        <v>270</v>
      </c>
    </row>
    <row r="272" spans="1:3">
      <c r="A272" t="s">
        <v>233</v>
      </c>
      <c r="B272" t="s">
        <v>808</v>
      </c>
      <c r="C272">
        <v>271</v>
      </c>
    </row>
    <row r="273" spans="1:3">
      <c r="A273" t="s">
        <v>234</v>
      </c>
      <c r="B273" t="s">
        <v>809</v>
      </c>
      <c r="C273">
        <v>272</v>
      </c>
    </row>
    <row r="274" spans="1:3">
      <c r="A274" t="s">
        <v>426</v>
      </c>
      <c r="B274" t="s">
        <v>810</v>
      </c>
      <c r="C274">
        <v>273</v>
      </c>
    </row>
    <row r="275" spans="1:3">
      <c r="A275" t="s">
        <v>65</v>
      </c>
      <c r="B275" t="s">
        <v>811</v>
      </c>
      <c r="C275">
        <v>274</v>
      </c>
    </row>
    <row r="276" spans="1:3">
      <c r="A276" t="s">
        <v>352</v>
      </c>
      <c r="B276" t="s">
        <v>812</v>
      </c>
      <c r="C276">
        <v>275</v>
      </c>
    </row>
    <row r="277" spans="1:3">
      <c r="A277" t="s">
        <v>353</v>
      </c>
      <c r="B277" t="s">
        <v>813</v>
      </c>
      <c r="C277">
        <v>276</v>
      </c>
    </row>
    <row r="278" spans="1:3">
      <c r="A278" t="s">
        <v>354</v>
      </c>
      <c r="B278" t="s">
        <v>814</v>
      </c>
      <c r="C278">
        <v>277</v>
      </c>
    </row>
    <row r="279" spans="1:3">
      <c r="A279" t="s">
        <v>355</v>
      </c>
      <c r="B279" t="s">
        <v>817</v>
      </c>
      <c r="C279">
        <v>278</v>
      </c>
    </row>
    <row r="280" spans="1:3">
      <c r="A280" t="s">
        <v>19</v>
      </c>
      <c r="B280" t="s">
        <v>818</v>
      </c>
      <c r="C280">
        <v>279</v>
      </c>
    </row>
    <row r="281" spans="1:3">
      <c r="A281" t="s">
        <v>427</v>
      </c>
      <c r="B281" t="s">
        <v>819</v>
      </c>
      <c r="C281">
        <v>280</v>
      </c>
    </row>
    <row r="282" spans="1:3">
      <c r="A282" t="s">
        <v>183</v>
      </c>
      <c r="B282" t="s">
        <v>820</v>
      </c>
      <c r="C282">
        <v>281</v>
      </c>
    </row>
    <row r="283" spans="1:3">
      <c r="A283" t="s">
        <v>66</v>
      </c>
      <c r="B283" t="s">
        <v>822</v>
      </c>
      <c r="C283">
        <v>282</v>
      </c>
    </row>
    <row r="284" spans="1:3">
      <c r="A284" t="s">
        <v>184</v>
      </c>
      <c r="B284" t="s">
        <v>823</v>
      </c>
      <c r="C284">
        <v>283</v>
      </c>
    </row>
    <row r="285" spans="1:3">
      <c r="A285" t="s">
        <v>185</v>
      </c>
      <c r="B285" t="s">
        <v>824</v>
      </c>
      <c r="C285">
        <v>284</v>
      </c>
    </row>
    <row r="286" spans="1:3">
      <c r="A286" t="s">
        <v>186</v>
      </c>
      <c r="B286" t="s">
        <v>825</v>
      </c>
      <c r="C286">
        <v>285</v>
      </c>
    </row>
    <row r="287" spans="1:3">
      <c r="A287" t="s">
        <v>506</v>
      </c>
      <c r="B287" t="s">
        <v>826</v>
      </c>
      <c r="C287">
        <v>286</v>
      </c>
    </row>
    <row r="288" spans="1:3">
      <c r="A288" t="s">
        <v>130</v>
      </c>
      <c r="B288" t="s">
        <v>827</v>
      </c>
      <c r="C288">
        <v>287</v>
      </c>
    </row>
    <row r="289" spans="1:3">
      <c r="A289" t="s">
        <v>131</v>
      </c>
      <c r="B289" t="s">
        <v>828</v>
      </c>
      <c r="C289">
        <v>288</v>
      </c>
    </row>
    <row r="290" spans="1:3">
      <c r="A290" t="s">
        <v>132</v>
      </c>
      <c r="B290" t="s">
        <v>829</v>
      </c>
      <c r="C290">
        <v>289</v>
      </c>
    </row>
    <row r="291" spans="1:3">
      <c r="A291" t="s">
        <v>133</v>
      </c>
      <c r="B291" t="s">
        <v>830</v>
      </c>
      <c r="C291">
        <v>290</v>
      </c>
    </row>
    <row r="292" spans="1:3">
      <c r="A292" t="s">
        <v>428</v>
      </c>
      <c r="B292" t="s">
        <v>831</v>
      </c>
      <c r="C292">
        <v>291</v>
      </c>
    </row>
    <row r="293" spans="1:3">
      <c r="A293" t="s">
        <v>235</v>
      </c>
      <c r="B293" t="s">
        <v>832</v>
      </c>
      <c r="C293">
        <v>292</v>
      </c>
    </row>
    <row r="294" spans="1:3">
      <c r="A294" t="s">
        <v>236</v>
      </c>
      <c r="B294" t="s">
        <v>833</v>
      </c>
      <c r="C294">
        <v>293</v>
      </c>
    </row>
    <row r="295" spans="1:3">
      <c r="A295" t="s">
        <v>356</v>
      </c>
      <c r="B295" t="s">
        <v>834</v>
      </c>
      <c r="C295">
        <v>294</v>
      </c>
    </row>
    <row r="296" spans="1:3">
      <c r="A296" t="s">
        <v>357</v>
      </c>
      <c r="B296" t="s">
        <v>841</v>
      </c>
      <c r="C296">
        <v>295</v>
      </c>
    </row>
    <row r="297" spans="1:3">
      <c r="A297" t="s">
        <v>358</v>
      </c>
      <c r="B297" t="s">
        <v>842</v>
      </c>
      <c r="C297">
        <v>296</v>
      </c>
    </row>
    <row r="298" spans="1:3">
      <c r="A298" t="s">
        <v>359</v>
      </c>
      <c r="B298" t="s">
        <v>843</v>
      </c>
      <c r="C298">
        <v>297</v>
      </c>
    </row>
    <row r="299" spans="1:3">
      <c r="A299" t="s">
        <v>20</v>
      </c>
      <c r="B299" t="s">
        <v>844</v>
      </c>
      <c r="C299">
        <v>298</v>
      </c>
    </row>
    <row r="300" spans="1:3">
      <c r="A300" t="s">
        <v>507</v>
      </c>
      <c r="B300" t="s">
        <v>845</v>
      </c>
      <c r="C300">
        <v>299</v>
      </c>
    </row>
    <row r="301" spans="1:3">
      <c r="A301" t="s">
        <v>360</v>
      </c>
      <c r="B301" t="s">
        <v>847</v>
      </c>
      <c r="C301">
        <v>300</v>
      </c>
    </row>
    <row r="302" spans="1:3">
      <c r="A302" t="s">
        <v>523</v>
      </c>
      <c r="B302" t="s">
        <v>1094</v>
      </c>
      <c r="C302">
        <v>301</v>
      </c>
    </row>
    <row r="303" spans="1:3">
      <c r="A303" t="s">
        <v>524</v>
      </c>
      <c r="B303" t="s">
        <v>1096</v>
      </c>
      <c r="C303">
        <v>302</v>
      </c>
    </row>
    <row r="304" spans="1:3">
      <c r="A304" t="s">
        <v>393</v>
      </c>
      <c r="B304" t="s">
        <v>1097</v>
      </c>
      <c r="C304">
        <v>303</v>
      </c>
    </row>
    <row r="305" spans="1:3">
      <c r="A305" t="s">
        <v>465</v>
      </c>
      <c r="B305" t="s">
        <v>1098</v>
      </c>
      <c r="C305">
        <v>304</v>
      </c>
    </row>
    <row r="306" spans="1:3">
      <c r="A306" t="s">
        <v>466</v>
      </c>
      <c r="B306" t="s">
        <v>1099</v>
      </c>
      <c r="C306">
        <v>305</v>
      </c>
    </row>
    <row r="307" spans="1:3">
      <c r="A307" t="s">
        <v>92</v>
      </c>
      <c r="B307" t="s">
        <v>1101</v>
      </c>
      <c r="C307">
        <v>306</v>
      </c>
    </row>
    <row r="308" spans="1:3">
      <c r="A308" t="s">
        <v>154</v>
      </c>
      <c r="B308" t="s">
        <v>1102</v>
      </c>
      <c r="C308">
        <v>307</v>
      </c>
    </row>
    <row r="309" spans="1:3">
      <c r="A309" t="s">
        <v>394</v>
      </c>
      <c r="B309" t="s">
        <v>1103</v>
      </c>
      <c r="C309">
        <v>308</v>
      </c>
    </row>
    <row r="310" spans="1:3">
      <c r="A310" t="s">
        <v>315</v>
      </c>
      <c r="B310" t="s">
        <v>1104</v>
      </c>
      <c r="C310">
        <v>309</v>
      </c>
    </row>
    <row r="311" spans="1:3">
      <c r="A311" t="s">
        <v>467</v>
      </c>
      <c r="B311" t="s">
        <v>1105</v>
      </c>
      <c r="C311">
        <v>310</v>
      </c>
    </row>
    <row r="312" spans="1:3">
      <c r="A312" t="s">
        <v>468</v>
      </c>
      <c r="B312" t="s">
        <v>1106</v>
      </c>
      <c r="C312">
        <v>311</v>
      </c>
    </row>
    <row r="313" spans="1:3">
      <c r="A313" t="s">
        <v>34</v>
      </c>
      <c r="B313" t="s">
        <v>1107</v>
      </c>
      <c r="C313">
        <v>312</v>
      </c>
    </row>
    <row r="314" spans="1:3">
      <c r="A314" t="s">
        <v>249</v>
      </c>
      <c r="B314" t="s">
        <v>1108</v>
      </c>
      <c r="C314">
        <v>313</v>
      </c>
    </row>
    <row r="315" spans="1:3">
      <c r="A315" t="s">
        <v>469</v>
      </c>
      <c r="B315" t="s">
        <v>1109</v>
      </c>
      <c r="C315">
        <v>314</v>
      </c>
    </row>
    <row r="316" spans="1:3">
      <c r="A316" t="s">
        <v>93</v>
      </c>
      <c r="B316" t="s">
        <v>1111</v>
      </c>
      <c r="C316">
        <v>315</v>
      </c>
    </row>
    <row r="317" spans="1:3">
      <c r="A317" t="s">
        <v>155</v>
      </c>
      <c r="B317" t="s">
        <v>1112</v>
      </c>
      <c r="C317">
        <v>316</v>
      </c>
    </row>
    <row r="318" spans="1:3">
      <c r="A318" t="s">
        <v>395</v>
      </c>
      <c r="B318" t="s">
        <v>1113</v>
      </c>
      <c r="C318">
        <v>317</v>
      </c>
    </row>
    <row r="319" spans="1:3">
      <c r="A319" t="s">
        <v>94</v>
      </c>
      <c r="B319" t="s">
        <v>1114</v>
      </c>
      <c r="C319">
        <v>318</v>
      </c>
    </row>
    <row r="320" spans="1:3">
      <c r="A320" t="s">
        <v>470</v>
      </c>
      <c r="B320" t="s">
        <v>1115</v>
      </c>
      <c r="C320">
        <v>319</v>
      </c>
    </row>
    <row r="321" spans="1:3">
      <c r="A321" t="s">
        <v>316</v>
      </c>
      <c r="B321" t="s">
        <v>1116</v>
      </c>
      <c r="C321">
        <v>320</v>
      </c>
    </row>
    <row r="322" spans="1:3">
      <c r="A322" t="s">
        <v>396</v>
      </c>
      <c r="B322" t="s">
        <v>1117</v>
      </c>
      <c r="C322">
        <v>321</v>
      </c>
    </row>
    <row r="323" spans="1:3">
      <c r="A323" t="s">
        <v>471</v>
      </c>
      <c r="B323" t="s">
        <v>1118</v>
      </c>
      <c r="C323">
        <v>322</v>
      </c>
    </row>
    <row r="324" spans="1:3">
      <c r="A324" t="s">
        <v>95</v>
      </c>
      <c r="B324" t="s">
        <v>1120</v>
      </c>
      <c r="C324">
        <v>323</v>
      </c>
    </row>
    <row r="325" spans="1:3">
      <c r="A325" t="s">
        <v>156</v>
      </c>
      <c r="B325" t="s">
        <v>1121</v>
      </c>
      <c r="C325">
        <v>324</v>
      </c>
    </row>
    <row r="326" spans="1:3">
      <c r="A326" t="s">
        <v>157</v>
      </c>
      <c r="B326" t="s">
        <v>1122</v>
      </c>
      <c r="C326">
        <v>325</v>
      </c>
    </row>
    <row r="327" spans="1:3">
      <c r="A327" t="s">
        <v>250</v>
      </c>
      <c r="B327" t="s">
        <v>1123</v>
      </c>
      <c r="C327">
        <v>326</v>
      </c>
    </row>
    <row r="328" spans="1:3">
      <c r="A328" t="s">
        <v>397</v>
      </c>
      <c r="B328" t="s">
        <v>1124</v>
      </c>
      <c r="C328">
        <v>327</v>
      </c>
    </row>
    <row r="329" spans="1:3">
      <c r="A329" t="s">
        <v>472</v>
      </c>
      <c r="B329" t="s">
        <v>1125</v>
      </c>
      <c r="C329">
        <v>328</v>
      </c>
    </row>
    <row r="330" spans="1:3">
      <c r="A330" t="s">
        <v>210</v>
      </c>
      <c r="B330" t="s">
        <v>1126</v>
      </c>
      <c r="C330">
        <v>329</v>
      </c>
    </row>
    <row r="331" spans="1:3">
      <c r="A331" t="s">
        <v>211</v>
      </c>
      <c r="B331" t="s">
        <v>1128</v>
      </c>
      <c r="C331">
        <v>330</v>
      </c>
    </row>
    <row r="332" spans="1:3">
      <c r="A332" t="s">
        <v>317</v>
      </c>
      <c r="B332" t="s">
        <v>1129</v>
      </c>
      <c r="C332">
        <v>331</v>
      </c>
    </row>
    <row r="333" spans="1:3">
      <c r="A333" t="s">
        <v>96</v>
      </c>
      <c r="B333" t="s">
        <v>1130</v>
      </c>
      <c r="C333">
        <v>332</v>
      </c>
    </row>
    <row r="334" spans="1:3">
      <c r="A334" t="s">
        <v>525</v>
      </c>
      <c r="B334" t="s">
        <v>1131</v>
      </c>
      <c r="C334">
        <v>333</v>
      </c>
    </row>
    <row r="335" spans="1:3">
      <c r="A335" t="s">
        <v>158</v>
      </c>
      <c r="B335" t="s">
        <v>1132</v>
      </c>
      <c r="C335">
        <v>334</v>
      </c>
    </row>
    <row r="336" spans="1:3">
      <c r="A336" t="s">
        <v>159</v>
      </c>
      <c r="B336" t="s">
        <v>1133</v>
      </c>
      <c r="C336">
        <v>335</v>
      </c>
    </row>
    <row r="337" spans="1:3">
      <c r="A337" t="s">
        <v>35</v>
      </c>
      <c r="B337" t="s">
        <v>1134</v>
      </c>
      <c r="C337">
        <v>336</v>
      </c>
    </row>
    <row r="338" spans="1:3">
      <c r="A338" t="s">
        <v>97</v>
      </c>
      <c r="B338" t="s">
        <v>1135</v>
      </c>
      <c r="C338">
        <v>337</v>
      </c>
    </row>
    <row r="339" spans="1:3">
      <c r="A339" t="s">
        <v>160</v>
      </c>
      <c r="B339" t="s">
        <v>1136</v>
      </c>
      <c r="C339">
        <v>338</v>
      </c>
    </row>
    <row r="340" spans="1:3">
      <c r="A340" t="s">
        <v>473</v>
      </c>
      <c r="B340" t="s">
        <v>1137</v>
      </c>
      <c r="C340">
        <v>339</v>
      </c>
    </row>
    <row r="341" spans="1:3">
      <c r="A341" t="s">
        <v>161</v>
      </c>
      <c r="B341" t="s">
        <v>1138</v>
      </c>
      <c r="C341">
        <v>340</v>
      </c>
    </row>
    <row r="342" spans="1:3">
      <c r="A342" t="s">
        <v>162</v>
      </c>
      <c r="B342" t="s">
        <v>1139</v>
      </c>
      <c r="C342">
        <v>341</v>
      </c>
    </row>
    <row r="343" spans="1:3">
      <c r="A343" t="s">
        <v>163</v>
      </c>
      <c r="B343" t="s">
        <v>1140</v>
      </c>
      <c r="C343">
        <v>342</v>
      </c>
    </row>
    <row r="344" spans="1:3">
      <c r="A344" t="s">
        <v>164</v>
      </c>
      <c r="B344" t="s">
        <v>1141</v>
      </c>
      <c r="C344">
        <v>343</v>
      </c>
    </row>
    <row r="345" spans="1:3">
      <c r="A345" t="s">
        <v>165</v>
      </c>
      <c r="B345" t="s">
        <v>1142</v>
      </c>
      <c r="C345">
        <v>344</v>
      </c>
    </row>
    <row r="346" spans="1:3">
      <c r="A346" t="s">
        <v>212</v>
      </c>
      <c r="B346" t="s">
        <v>1143</v>
      </c>
      <c r="C346">
        <v>345</v>
      </c>
    </row>
    <row r="347" spans="1:3">
      <c r="A347" t="s">
        <v>166</v>
      </c>
      <c r="B347" t="s">
        <v>1144</v>
      </c>
      <c r="C347">
        <v>346</v>
      </c>
    </row>
    <row r="348" spans="1:3">
      <c r="A348" t="s">
        <v>251</v>
      </c>
      <c r="B348" t="s">
        <v>1145</v>
      </c>
      <c r="C348">
        <v>347</v>
      </c>
    </row>
    <row r="349" spans="1:3">
      <c r="A349" t="s">
        <v>474</v>
      </c>
      <c r="B349" t="s">
        <v>1146</v>
      </c>
      <c r="C349">
        <v>348</v>
      </c>
    </row>
    <row r="350" spans="1:3">
      <c r="A350" t="s">
        <v>167</v>
      </c>
      <c r="B350" t="s">
        <v>1147</v>
      </c>
      <c r="C350">
        <v>349</v>
      </c>
    </row>
    <row r="351" spans="1:3">
      <c r="A351" t="s">
        <v>213</v>
      </c>
      <c r="B351" t="s">
        <v>1148</v>
      </c>
      <c r="C351">
        <v>350</v>
      </c>
    </row>
    <row r="352" spans="1:3">
      <c r="A352" t="s">
        <v>149</v>
      </c>
      <c r="B352" t="s">
        <v>973</v>
      </c>
      <c r="C352">
        <v>351</v>
      </c>
    </row>
    <row r="353" spans="1:3">
      <c r="A353" t="s">
        <v>150</v>
      </c>
      <c r="B353" t="s">
        <v>974</v>
      </c>
      <c r="C353">
        <v>352</v>
      </c>
    </row>
    <row r="354" spans="1:3">
      <c r="A354" t="s">
        <v>194</v>
      </c>
      <c r="B354" t="s">
        <v>975</v>
      </c>
      <c r="C354">
        <v>353</v>
      </c>
    </row>
    <row r="355" spans="1:3">
      <c r="A355" t="s">
        <v>195</v>
      </c>
      <c r="B355" t="s">
        <v>976</v>
      </c>
      <c r="C355">
        <v>354</v>
      </c>
    </row>
    <row r="356" spans="1:3">
      <c r="A356" t="s">
        <v>196</v>
      </c>
      <c r="B356" t="s">
        <v>977</v>
      </c>
      <c r="C356">
        <v>355</v>
      </c>
    </row>
    <row r="357" spans="1:3">
      <c r="A357" t="s">
        <v>77</v>
      </c>
      <c r="B357" t="s">
        <v>978</v>
      </c>
      <c r="C357">
        <v>356</v>
      </c>
    </row>
    <row r="358" spans="1:3">
      <c r="A358" t="s">
        <v>449</v>
      </c>
      <c r="B358" t="s">
        <v>979</v>
      </c>
      <c r="C358">
        <v>357</v>
      </c>
    </row>
    <row r="359" spans="1:3">
      <c r="A359" t="s">
        <v>386</v>
      </c>
      <c r="B359" t="s">
        <v>980</v>
      </c>
      <c r="C359">
        <v>358</v>
      </c>
    </row>
    <row r="360" spans="1:3">
      <c r="A360" t="s">
        <v>387</v>
      </c>
      <c r="B360" t="s">
        <v>981</v>
      </c>
      <c r="C360">
        <v>359</v>
      </c>
    </row>
    <row r="361" spans="1:3">
      <c r="A361" t="s">
        <v>388</v>
      </c>
      <c r="B361" t="s">
        <v>982</v>
      </c>
      <c r="C361">
        <v>360</v>
      </c>
    </row>
    <row r="362" spans="1:3">
      <c r="A362" t="s">
        <v>389</v>
      </c>
      <c r="B362" t="s">
        <v>983</v>
      </c>
      <c r="C362">
        <v>361</v>
      </c>
    </row>
    <row r="363" spans="1:3">
      <c r="A363" t="s">
        <v>240</v>
      </c>
      <c r="B363" t="s">
        <v>984</v>
      </c>
      <c r="C363">
        <v>362</v>
      </c>
    </row>
    <row r="364" spans="1:3">
      <c r="A364" t="s">
        <v>197</v>
      </c>
      <c r="B364" t="s">
        <v>985</v>
      </c>
      <c r="C364">
        <v>363</v>
      </c>
    </row>
    <row r="365" spans="1:3">
      <c r="A365" t="s">
        <v>78</v>
      </c>
      <c r="B365" t="s">
        <v>987</v>
      </c>
      <c r="C365">
        <v>364</v>
      </c>
    </row>
    <row r="366" spans="1:3">
      <c r="A366" t="s">
        <v>79</v>
      </c>
      <c r="B366" t="s">
        <v>988</v>
      </c>
      <c r="C366">
        <v>365</v>
      </c>
    </row>
    <row r="367" spans="1:3">
      <c r="A367" t="s">
        <v>80</v>
      </c>
      <c r="B367" t="s">
        <v>989</v>
      </c>
      <c r="C367">
        <v>366</v>
      </c>
    </row>
    <row r="368" spans="1:3">
      <c r="A368" t="s">
        <v>81</v>
      </c>
      <c r="B368" t="s">
        <v>990</v>
      </c>
      <c r="C368">
        <v>367</v>
      </c>
    </row>
    <row r="369" spans="1:3">
      <c r="A369" t="s">
        <v>198</v>
      </c>
      <c r="B369" t="s">
        <v>993</v>
      </c>
      <c r="C369">
        <v>368</v>
      </c>
    </row>
    <row r="370" spans="1:3">
      <c r="A370" t="s">
        <v>199</v>
      </c>
      <c r="B370" t="s">
        <v>994</v>
      </c>
      <c r="C370">
        <v>369</v>
      </c>
    </row>
    <row r="371" spans="1:3">
      <c r="A371" t="s">
        <v>241</v>
      </c>
      <c r="B371" t="s">
        <v>995</v>
      </c>
      <c r="C371">
        <v>370</v>
      </c>
    </row>
    <row r="372" spans="1:3">
      <c r="A372" t="s">
        <v>301</v>
      </c>
      <c r="B372" t="s">
        <v>996</v>
      </c>
      <c r="C372">
        <v>371</v>
      </c>
    </row>
    <row r="373" spans="1:3">
      <c r="A373" t="s">
        <v>302</v>
      </c>
      <c r="B373" t="s">
        <v>997</v>
      </c>
      <c r="C373">
        <v>372</v>
      </c>
    </row>
    <row r="374" spans="1:3">
      <c r="A374" t="s">
        <v>82</v>
      </c>
      <c r="B374" t="s">
        <v>998</v>
      </c>
      <c r="C374">
        <v>373</v>
      </c>
    </row>
    <row r="375" spans="1:3">
      <c r="A375" t="s">
        <v>450</v>
      </c>
      <c r="B375" t="s">
        <v>999</v>
      </c>
      <c r="C375">
        <v>374</v>
      </c>
    </row>
    <row r="376" spans="1:3">
      <c r="A376" t="s">
        <v>451</v>
      </c>
      <c r="B376" t="s">
        <v>1000</v>
      </c>
      <c r="C376">
        <v>375</v>
      </c>
    </row>
    <row r="377" spans="1:3">
      <c r="A377" t="s">
        <v>83</v>
      </c>
      <c r="B377" t="s">
        <v>1001</v>
      </c>
      <c r="C377">
        <v>376</v>
      </c>
    </row>
    <row r="378" spans="1:3">
      <c r="A378" t="s">
        <v>303</v>
      </c>
      <c r="B378" t="s">
        <v>1002</v>
      </c>
      <c r="C378">
        <v>377</v>
      </c>
    </row>
    <row r="379" spans="1:3">
      <c r="A379" t="s">
        <v>84</v>
      </c>
      <c r="B379" t="s">
        <v>1003</v>
      </c>
      <c r="C379">
        <v>378</v>
      </c>
    </row>
    <row r="380" spans="1:3">
      <c r="A380" t="s">
        <v>85</v>
      </c>
      <c r="B380" t="s">
        <v>1004</v>
      </c>
      <c r="C380">
        <v>379</v>
      </c>
    </row>
    <row r="381" spans="1:3">
      <c r="A381" t="s">
        <v>86</v>
      </c>
      <c r="B381" t="s">
        <v>1005</v>
      </c>
      <c r="C381">
        <v>380</v>
      </c>
    </row>
    <row r="382" spans="1:3">
      <c r="A382" t="s">
        <v>200</v>
      </c>
      <c r="B382" t="s">
        <v>1006</v>
      </c>
      <c r="C382">
        <v>381</v>
      </c>
    </row>
    <row r="383" spans="1:3">
      <c r="A383" t="s">
        <v>452</v>
      </c>
      <c r="B383" t="s">
        <v>1007</v>
      </c>
      <c r="C383">
        <v>382</v>
      </c>
    </row>
    <row r="384" spans="1:3">
      <c r="A384" t="s">
        <v>242</v>
      </c>
      <c r="B384" t="s">
        <v>1008</v>
      </c>
      <c r="C384">
        <v>383</v>
      </c>
    </row>
    <row r="385" spans="1:3">
      <c r="A385" t="s">
        <v>304</v>
      </c>
      <c r="B385" t="s">
        <v>1010</v>
      </c>
      <c r="C385">
        <v>384</v>
      </c>
    </row>
    <row r="386" spans="1:3">
      <c r="A386" t="s">
        <v>201</v>
      </c>
      <c r="B386" t="s">
        <v>1011</v>
      </c>
      <c r="C386">
        <v>385</v>
      </c>
    </row>
    <row r="387" spans="1:3">
      <c r="A387" t="s">
        <v>513</v>
      </c>
      <c r="B387" t="s">
        <v>1012</v>
      </c>
      <c r="C387">
        <v>386</v>
      </c>
    </row>
    <row r="388" spans="1:3">
      <c r="A388" t="s">
        <v>305</v>
      </c>
      <c r="B388" t="s">
        <v>1013</v>
      </c>
      <c r="C388">
        <v>387</v>
      </c>
    </row>
    <row r="389" spans="1:3">
      <c r="A389" t="s">
        <v>453</v>
      </c>
      <c r="B389" t="s">
        <v>1014</v>
      </c>
      <c r="C389">
        <v>388</v>
      </c>
    </row>
    <row r="390" spans="1:3">
      <c r="A390" t="s">
        <v>243</v>
      </c>
      <c r="B390" t="s">
        <v>1015</v>
      </c>
      <c r="C390">
        <v>389</v>
      </c>
    </row>
    <row r="391" spans="1:3">
      <c r="A391" t="s">
        <v>26</v>
      </c>
      <c r="B391" t="s">
        <v>1016</v>
      </c>
      <c r="C391">
        <v>390</v>
      </c>
    </row>
    <row r="392" spans="1:3">
      <c r="A392" t="s">
        <v>27</v>
      </c>
      <c r="B392" t="s">
        <v>1017</v>
      </c>
      <c r="C392">
        <v>391</v>
      </c>
    </row>
    <row r="393" spans="1:3">
      <c r="A393" t="s">
        <v>454</v>
      </c>
      <c r="B393" t="s">
        <v>1019</v>
      </c>
      <c r="C393">
        <v>392</v>
      </c>
    </row>
    <row r="394" spans="1:3">
      <c r="A394" t="s">
        <v>455</v>
      </c>
      <c r="B394" t="s">
        <v>1020</v>
      </c>
      <c r="C394">
        <v>393</v>
      </c>
    </row>
    <row r="395" spans="1:3">
      <c r="A395" t="s">
        <v>390</v>
      </c>
      <c r="B395" t="s">
        <v>1021</v>
      </c>
      <c r="C395">
        <v>394</v>
      </c>
    </row>
    <row r="396" spans="1:3">
      <c r="A396" t="s">
        <v>456</v>
      </c>
      <c r="B396" t="s">
        <v>1022</v>
      </c>
      <c r="C396">
        <v>395</v>
      </c>
    </row>
    <row r="397" spans="1:3">
      <c r="A397" t="s">
        <v>87</v>
      </c>
      <c r="B397" t="s">
        <v>1026</v>
      </c>
      <c r="C397">
        <v>396</v>
      </c>
    </row>
    <row r="398" spans="1:3">
      <c r="A398" t="s">
        <v>151</v>
      </c>
      <c r="B398" t="s">
        <v>1027</v>
      </c>
      <c r="C398">
        <v>397</v>
      </c>
    </row>
    <row r="399" spans="1:3">
      <c r="A399" t="s">
        <v>457</v>
      </c>
      <c r="B399" t="s">
        <v>1031</v>
      </c>
      <c r="C399">
        <v>398</v>
      </c>
    </row>
    <row r="400" spans="1:3">
      <c r="A400" t="s">
        <v>458</v>
      </c>
      <c r="B400" t="s">
        <v>1032</v>
      </c>
      <c r="C400">
        <v>399</v>
      </c>
    </row>
    <row r="401" spans="1:3">
      <c r="A401" t="s">
        <v>202</v>
      </c>
      <c r="B401" t="s">
        <v>1033</v>
      </c>
      <c r="C401">
        <v>400</v>
      </c>
    </row>
    <row r="402" spans="1:3">
      <c r="A402" t="s">
        <v>534</v>
      </c>
      <c r="B402" t="s">
        <v>1200</v>
      </c>
      <c r="C402">
        <v>401</v>
      </c>
    </row>
    <row r="403" spans="1:3">
      <c r="A403" t="s">
        <v>329</v>
      </c>
      <c r="B403" t="s">
        <v>1201</v>
      </c>
      <c r="C403">
        <v>402</v>
      </c>
    </row>
    <row r="404" spans="1:3">
      <c r="A404" t="s">
        <v>39</v>
      </c>
      <c r="B404" t="s">
        <v>1202</v>
      </c>
      <c r="C404">
        <v>403</v>
      </c>
    </row>
    <row r="405" spans="1:3">
      <c r="A405" t="s">
        <v>481</v>
      </c>
      <c r="B405" t="s">
        <v>1203</v>
      </c>
      <c r="C405">
        <v>404</v>
      </c>
    </row>
    <row r="406" spans="1:3">
      <c r="A406" t="s">
        <v>399</v>
      </c>
      <c r="B406" t="s">
        <v>1204</v>
      </c>
      <c r="C406">
        <v>405</v>
      </c>
    </row>
    <row r="407" spans="1:3">
      <c r="A407" t="s">
        <v>262</v>
      </c>
      <c r="B407" t="s">
        <v>1205</v>
      </c>
      <c r="C407">
        <v>406</v>
      </c>
    </row>
    <row r="408" spans="1:3">
      <c r="A408" t="s">
        <v>263</v>
      </c>
      <c r="B408" t="s">
        <v>1208</v>
      </c>
      <c r="C408">
        <v>407</v>
      </c>
    </row>
    <row r="409" spans="1:3">
      <c r="A409" t="s">
        <v>105</v>
      </c>
      <c r="B409" t="s">
        <v>1209</v>
      </c>
      <c r="C409">
        <v>408</v>
      </c>
    </row>
    <row r="410" spans="1:3">
      <c r="A410" t="s">
        <v>535</v>
      </c>
      <c r="B410" t="s">
        <v>1210</v>
      </c>
      <c r="C410">
        <v>409</v>
      </c>
    </row>
    <row r="411" spans="1:3">
      <c r="A411" t="s">
        <v>264</v>
      </c>
      <c r="B411" t="s">
        <v>1211</v>
      </c>
      <c r="C411">
        <v>410</v>
      </c>
    </row>
    <row r="412" spans="1:3">
      <c r="A412" t="s">
        <v>536</v>
      </c>
      <c r="B412" t="s">
        <v>1212</v>
      </c>
      <c r="C412">
        <v>411</v>
      </c>
    </row>
    <row r="413" spans="1:3">
      <c r="A413" t="s">
        <v>537</v>
      </c>
      <c r="B413" t="s">
        <v>1213</v>
      </c>
      <c r="C413">
        <v>412</v>
      </c>
    </row>
    <row r="414" spans="1:3">
      <c r="A414" t="s">
        <v>265</v>
      </c>
      <c r="B414" t="s">
        <v>1214</v>
      </c>
      <c r="C414">
        <v>413</v>
      </c>
    </row>
    <row r="415" spans="1:3">
      <c r="A415" t="s">
        <v>168</v>
      </c>
      <c r="B415" t="s">
        <v>1215</v>
      </c>
      <c r="C415">
        <v>414</v>
      </c>
    </row>
    <row r="416" spans="1:3">
      <c r="A416" t="s">
        <v>538</v>
      </c>
      <c r="B416" t="s">
        <v>1216</v>
      </c>
      <c r="C416">
        <v>415</v>
      </c>
    </row>
    <row r="417" spans="1:3">
      <c r="A417" t="s">
        <v>330</v>
      </c>
      <c r="B417" t="s">
        <v>1217</v>
      </c>
      <c r="C417">
        <v>416</v>
      </c>
    </row>
    <row r="418" spans="1:3">
      <c r="A418" t="s">
        <v>539</v>
      </c>
      <c r="B418" t="s">
        <v>1218</v>
      </c>
      <c r="C418">
        <v>417</v>
      </c>
    </row>
    <row r="419" spans="1:3">
      <c r="A419" t="s">
        <v>482</v>
      </c>
      <c r="B419" t="s">
        <v>1219</v>
      </c>
      <c r="C419">
        <v>418</v>
      </c>
    </row>
    <row r="420" spans="1:3">
      <c r="A420" t="s">
        <v>400</v>
      </c>
      <c r="B420" t="s">
        <v>1220</v>
      </c>
      <c r="C420">
        <v>419</v>
      </c>
    </row>
    <row r="421" spans="1:3">
      <c r="A421" t="s">
        <v>540</v>
      </c>
      <c r="B421" t="s">
        <v>1221</v>
      </c>
      <c r="C421">
        <v>420</v>
      </c>
    </row>
    <row r="422" spans="1:3">
      <c r="A422" t="s">
        <v>541</v>
      </c>
      <c r="B422" t="s">
        <v>1223</v>
      </c>
      <c r="C422">
        <v>421</v>
      </c>
    </row>
    <row r="423" spans="1:3">
      <c r="A423" t="s">
        <v>271</v>
      </c>
      <c r="B423" t="s">
        <v>1256</v>
      </c>
      <c r="C423">
        <v>422</v>
      </c>
    </row>
    <row r="424" spans="1:3">
      <c r="A424" t="s">
        <v>542</v>
      </c>
      <c r="B424" t="s">
        <v>1224</v>
      </c>
      <c r="C424">
        <v>423</v>
      </c>
    </row>
    <row r="425" spans="1:3">
      <c r="A425" t="s">
        <v>401</v>
      </c>
      <c r="B425" t="s">
        <v>1225</v>
      </c>
      <c r="C425">
        <v>424</v>
      </c>
    </row>
    <row r="426" spans="1:3">
      <c r="A426" t="s">
        <v>543</v>
      </c>
      <c r="B426" t="s">
        <v>1226</v>
      </c>
      <c r="C426">
        <v>425</v>
      </c>
    </row>
    <row r="427" spans="1:3">
      <c r="A427" t="s">
        <v>483</v>
      </c>
      <c r="B427" t="s">
        <v>1227</v>
      </c>
      <c r="C427">
        <v>426</v>
      </c>
    </row>
    <row r="428" spans="1:3">
      <c r="A428" t="s">
        <v>545</v>
      </c>
      <c r="B428" t="s">
        <v>1257</v>
      </c>
      <c r="C428">
        <v>427</v>
      </c>
    </row>
    <row r="429" spans="1:3">
      <c r="A429" t="s">
        <v>402</v>
      </c>
      <c r="B429" t="s">
        <v>1228</v>
      </c>
      <c r="C429">
        <v>428</v>
      </c>
    </row>
    <row r="430" spans="1:3">
      <c r="A430" t="s">
        <v>475</v>
      </c>
      <c r="B430" t="s">
        <v>1149</v>
      </c>
      <c r="C430">
        <v>429</v>
      </c>
    </row>
    <row r="431" spans="1:3">
      <c r="A431" t="s">
        <v>406</v>
      </c>
      <c r="B431" t="s">
        <v>1259</v>
      </c>
      <c r="C431">
        <v>430</v>
      </c>
    </row>
    <row r="432" spans="1:3">
      <c r="A432" t="s">
        <v>40</v>
      </c>
      <c r="B432" t="s">
        <v>1229</v>
      </c>
      <c r="C432">
        <v>431</v>
      </c>
    </row>
    <row r="433" spans="1:3">
      <c r="A433" t="s">
        <v>252</v>
      </c>
      <c r="B433" t="s">
        <v>1150</v>
      </c>
      <c r="C433">
        <v>432</v>
      </c>
    </row>
    <row r="434" spans="1:3">
      <c r="A434" t="s">
        <v>110</v>
      </c>
      <c r="B434" t="s">
        <v>1260</v>
      </c>
      <c r="C434">
        <v>433</v>
      </c>
    </row>
    <row r="435" spans="1:3">
      <c r="A435" t="s">
        <v>403</v>
      </c>
      <c r="B435" t="s">
        <v>1230</v>
      </c>
      <c r="C435">
        <v>434</v>
      </c>
    </row>
    <row r="436" spans="1:3">
      <c r="A436" t="s">
        <v>1299</v>
      </c>
      <c r="B436" t="s">
        <v>1298</v>
      </c>
      <c r="C436">
        <v>435</v>
      </c>
    </row>
    <row r="437" spans="1:3">
      <c r="A437" t="s">
        <v>526</v>
      </c>
      <c r="B437" t="s">
        <v>1151</v>
      </c>
      <c r="C437">
        <v>436</v>
      </c>
    </row>
    <row r="438" spans="1:3">
      <c r="A438" t="s">
        <v>334</v>
      </c>
      <c r="B438" t="s">
        <v>1261</v>
      </c>
      <c r="C438">
        <v>437</v>
      </c>
    </row>
    <row r="439" spans="1:3">
      <c r="A439" t="s">
        <v>404</v>
      </c>
      <c r="B439" t="s">
        <v>1233</v>
      </c>
      <c r="C439">
        <v>438</v>
      </c>
    </row>
    <row r="440" spans="1:3">
      <c r="A440" t="s">
        <v>588</v>
      </c>
      <c r="B440" t="s">
        <v>662</v>
      </c>
      <c r="C440">
        <v>439</v>
      </c>
    </row>
    <row r="441" spans="1:3">
      <c r="A441" t="s">
        <v>318</v>
      </c>
      <c r="B441" t="s">
        <v>1152</v>
      </c>
      <c r="C441">
        <v>440</v>
      </c>
    </row>
    <row r="442" spans="1:3">
      <c r="A442" t="s">
        <v>272</v>
      </c>
      <c r="B442" t="s">
        <v>1262</v>
      </c>
      <c r="C442">
        <v>441</v>
      </c>
    </row>
    <row r="443" spans="1:3">
      <c r="A443" t="s">
        <v>169</v>
      </c>
      <c r="B443" t="s">
        <v>1234</v>
      </c>
      <c r="C443">
        <v>442</v>
      </c>
    </row>
    <row r="444" spans="1:3">
      <c r="A444" t="s">
        <v>589</v>
      </c>
      <c r="B444" t="s">
        <v>663</v>
      </c>
      <c r="C444">
        <v>443</v>
      </c>
    </row>
    <row r="445" spans="1:3">
      <c r="A445" t="s">
        <v>319</v>
      </c>
      <c r="B445" t="s">
        <v>1153</v>
      </c>
      <c r="C445">
        <v>444</v>
      </c>
    </row>
    <row r="446" spans="1:3">
      <c r="A446" t="s">
        <v>407</v>
      </c>
      <c r="B446" t="s">
        <v>1263</v>
      </c>
      <c r="C446">
        <v>445</v>
      </c>
    </row>
    <row r="447" spans="1:3">
      <c r="A447" t="s">
        <v>106</v>
      </c>
      <c r="B447" t="s">
        <v>1235</v>
      </c>
      <c r="C447">
        <v>446</v>
      </c>
    </row>
    <row r="448" spans="1:3">
      <c r="A448" t="s">
        <v>590</v>
      </c>
      <c r="B448" t="s">
        <v>664</v>
      </c>
      <c r="C448">
        <v>447</v>
      </c>
    </row>
    <row r="449" spans="1:3">
      <c r="A449" t="s">
        <v>214</v>
      </c>
      <c r="B449" t="s">
        <v>1154</v>
      </c>
      <c r="C449">
        <v>448</v>
      </c>
    </row>
    <row r="450" spans="1:3">
      <c r="A450" t="s">
        <v>111</v>
      </c>
      <c r="B450" t="s">
        <v>1264</v>
      </c>
      <c r="C450">
        <v>449</v>
      </c>
    </row>
    <row r="451" spans="1:3">
      <c r="A451" t="s">
        <v>266</v>
      </c>
      <c r="B451" t="s">
        <v>1236</v>
      </c>
      <c r="C451">
        <v>450</v>
      </c>
    </row>
    <row r="452" spans="1:3">
      <c r="A452" t="s">
        <v>591</v>
      </c>
      <c r="B452" t="s">
        <v>670</v>
      </c>
      <c r="C452">
        <v>451</v>
      </c>
    </row>
    <row r="453" spans="1:3">
      <c r="A453" t="s">
        <v>527</v>
      </c>
      <c r="B453" t="s">
        <v>1155</v>
      </c>
      <c r="C453">
        <v>452</v>
      </c>
    </row>
    <row r="454" spans="1:3">
      <c r="A454" t="s">
        <v>546</v>
      </c>
      <c r="B454" t="s">
        <v>1265</v>
      </c>
      <c r="C454">
        <v>453</v>
      </c>
    </row>
    <row r="455" spans="1:3">
      <c r="A455" t="s">
        <v>267</v>
      </c>
      <c r="B455" t="s">
        <v>1237</v>
      </c>
      <c r="C455">
        <v>454</v>
      </c>
    </row>
    <row r="456" spans="1:3">
      <c r="A456" t="s">
        <v>592</v>
      </c>
      <c r="B456" t="s">
        <v>672</v>
      </c>
      <c r="C456">
        <v>455</v>
      </c>
    </row>
    <row r="457" spans="1:3">
      <c r="A457" t="s">
        <v>320</v>
      </c>
      <c r="B457" t="s">
        <v>1156</v>
      </c>
      <c r="C457">
        <v>456</v>
      </c>
    </row>
    <row r="458" spans="1:3">
      <c r="A458" t="s">
        <v>112</v>
      </c>
      <c r="B458" t="s">
        <v>1266</v>
      </c>
      <c r="C458">
        <v>457</v>
      </c>
    </row>
    <row r="459" spans="1:3">
      <c r="A459" t="s">
        <v>405</v>
      </c>
      <c r="B459" t="s">
        <v>1238</v>
      </c>
      <c r="C459">
        <v>458</v>
      </c>
    </row>
    <row r="460" spans="1:3">
      <c r="A460" t="s">
        <v>593</v>
      </c>
      <c r="B460" t="s">
        <v>678</v>
      </c>
      <c r="C460">
        <v>459</v>
      </c>
    </row>
    <row r="461" spans="1:3">
      <c r="A461" t="s">
        <v>528</v>
      </c>
      <c r="B461" t="s">
        <v>1157</v>
      </c>
      <c r="C461">
        <v>460</v>
      </c>
    </row>
    <row r="462" spans="1:3">
      <c r="A462" t="s">
        <v>408</v>
      </c>
      <c r="B462" t="s">
        <v>1267</v>
      </c>
      <c r="C462">
        <v>461</v>
      </c>
    </row>
    <row r="463" spans="1:3">
      <c r="A463" t="s">
        <v>41</v>
      </c>
      <c r="B463" t="s">
        <v>1239</v>
      </c>
      <c r="C463">
        <v>462</v>
      </c>
    </row>
    <row r="464" spans="1:3">
      <c r="A464" t="s">
        <v>594</v>
      </c>
      <c r="B464" t="s">
        <v>680</v>
      </c>
      <c r="C464">
        <v>463</v>
      </c>
    </row>
    <row r="465" spans="1:3">
      <c r="A465" t="s">
        <v>215</v>
      </c>
      <c r="B465" t="s">
        <v>1158</v>
      </c>
      <c r="C465">
        <v>464</v>
      </c>
    </row>
    <row r="466" spans="1:3">
      <c r="A466" t="s">
        <v>486</v>
      </c>
      <c r="B466" t="s">
        <v>1268</v>
      </c>
      <c r="C466">
        <v>465</v>
      </c>
    </row>
    <row r="467" spans="1:3">
      <c r="A467" t="s">
        <v>484</v>
      </c>
      <c r="B467" t="s">
        <v>1240</v>
      </c>
      <c r="C467">
        <v>466</v>
      </c>
    </row>
    <row r="468" spans="1:3">
      <c r="A468" t="s">
        <v>595</v>
      </c>
      <c r="B468" t="s">
        <v>696</v>
      </c>
      <c r="C468">
        <v>467</v>
      </c>
    </row>
    <row r="469" spans="1:3">
      <c r="A469" t="s">
        <v>216</v>
      </c>
      <c r="B469" t="s">
        <v>1159</v>
      </c>
      <c r="C469">
        <v>468</v>
      </c>
    </row>
    <row r="470" spans="1:3">
      <c r="A470" t="s">
        <v>487</v>
      </c>
      <c r="B470" t="s">
        <v>1269</v>
      </c>
      <c r="C470">
        <v>469</v>
      </c>
    </row>
    <row r="471" spans="1:3">
      <c r="A471" t="s">
        <v>268</v>
      </c>
      <c r="B471" t="s">
        <v>1241</v>
      </c>
      <c r="C471">
        <v>470</v>
      </c>
    </row>
    <row r="472" spans="1:3">
      <c r="A472" t="s">
        <v>596</v>
      </c>
      <c r="B472" t="s">
        <v>760</v>
      </c>
      <c r="C472">
        <v>471</v>
      </c>
    </row>
    <row r="473" spans="1:3">
      <c r="A473" t="s">
        <v>321</v>
      </c>
      <c r="B473" t="s">
        <v>1160</v>
      </c>
      <c r="C473">
        <v>472</v>
      </c>
    </row>
    <row r="474" spans="1:3">
      <c r="A474" t="s">
        <v>113</v>
      </c>
      <c r="B474" t="s">
        <v>1270</v>
      </c>
      <c r="C474">
        <v>473</v>
      </c>
    </row>
    <row r="475" spans="1:3">
      <c r="A475" t="s">
        <v>107</v>
      </c>
      <c r="B475" t="s">
        <v>1242</v>
      </c>
      <c r="C475">
        <v>474</v>
      </c>
    </row>
    <row r="476" spans="1:3">
      <c r="A476" t="s">
        <v>597</v>
      </c>
      <c r="B476" t="s">
        <v>776</v>
      </c>
      <c r="C476">
        <v>475</v>
      </c>
    </row>
    <row r="477" spans="1:3">
      <c r="A477" t="s">
        <v>217</v>
      </c>
      <c r="B477" t="s">
        <v>1161</v>
      </c>
      <c r="C477">
        <v>476</v>
      </c>
    </row>
    <row r="478" spans="1:3">
      <c r="A478" t="s">
        <v>114</v>
      </c>
      <c r="B478" t="s">
        <v>1271</v>
      </c>
      <c r="C478">
        <v>477</v>
      </c>
    </row>
    <row r="479" spans="1:3">
      <c r="A479" t="s">
        <v>108</v>
      </c>
      <c r="B479" t="s">
        <v>1243</v>
      </c>
      <c r="C479">
        <v>478</v>
      </c>
    </row>
    <row r="480" spans="1:3">
      <c r="A480" t="s">
        <v>598</v>
      </c>
      <c r="B480" t="s">
        <v>801</v>
      </c>
      <c r="C480">
        <v>479</v>
      </c>
    </row>
    <row r="481" spans="1:3">
      <c r="A481" t="s">
        <v>98</v>
      </c>
      <c r="B481" t="s">
        <v>1162</v>
      </c>
      <c r="C481">
        <v>480</v>
      </c>
    </row>
    <row r="482" spans="1:3">
      <c r="A482" t="s">
        <v>335</v>
      </c>
      <c r="B482" t="s">
        <v>1272</v>
      </c>
      <c r="C482">
        <v>481</v>
      </c>
    </row>
    <row r="483" spans="1:3">
      <c r="A483" t="s">
        <v>269</v>
      </c>
      <c r="B483" t="s">
        <v>1244</v>
      </c>
      <c r="C483">
        <v>482</v>
      </c>
    </row>
    <row r="484" spans="1:3">
      <c r="A484" t="s">
        <v>599</v>
      </c>
      <c r="B484" t="s">
        <v>815</v>
      </c>
      <c r="C484">
        <v>483</v>
      </c>
    </row>
    <row r="485" spans="1:3">
      <c r="A485" t="s">
        <v>36</v>
      </c>
      <c r="B485" t="s">
        <v>1163</v>
      </c>
      <c r="C485">
        <v>484</v>
      </c>
    </row>
    <row r="486" spans="1:3">
      <c r="A486" t="s">
        <v>488</v>
      </c>
      <c r="B486" t="s">
        <v>1273</v>
      </c>
      <c r="C486">
        <v>485</v>
      </c>
    </row>
    <row r="487" spans="1:3">
      <c r="A487" t="s">
        <v>42</v>
      </c>
      <c r="B487" t="s">
        <v>1245</v>
      </c>
      <c r="C487">
        <v>486</v>
      </c>
    </row>
    <row r="488" spans="1:3">
      <c r="A488" t="s">
        <v>600</v>
      </c>
      <c r="B488" t="s">
        <v>835</v>
      </c>
      <c r="C488">
        <v>487</v>
      </c>
    </row>
    <row r="489" spans="1:3">
      <c r="A489" t="s">
        <v>253</v>
      </c>
      <c r="B489" t="s">
        <v>1164</v>
      </c>
      <c r="C489">
        <v>488</v>
      </c>
    </row>
    <row r="490" spans="1:3">
      <c r="A490" t="s">
        <v>489</v>
      </c>
      <c r="B490" t="s">
        <v>1274</v>
      </c>
      <c r="C490">
        <v>489</v>
      </c>
    </row>
    <row r="491" spans="1:3">
      <c r="A491" t="s">
        <v>331</v>
      </c>
      <c r="B491" t="s">
        <v>1246</v>
      </c>
      <c r="C491">
        <v>490</v>
      </c>
    </row>
    <row r="492" spans="1:3">
      <c r="A492" t="s">
        <v>601</v>
      </c>
      <c r="B492" t="s">
        <v>836</v>
      </c>
      <c r="C492">
        <v>491</v>
      </c>
    </row>
    <row r="493" spans="1:3">
      <c r="A493" t="s">
        <v>322</v>
      </c>
      <c r="B493" t="s">
        <v>1165</v>
      </c>
      <c r="C493">
        <v>492</v>
      </c>
    </row>
    <row r="494" spans="1:3">
      <c r="A494" t="s">
        <v>490</v>
      </c>
      <c r="B494" t="s">
        <v>1275</v>
      </c>
      <c r="C494">
        <v>493</v>
      </c>
    </row>
    <row r="495" spans="1:3">
      <c r="A495" t="s">
        <v>332</v>
      </c>
      <c r="B495" t="s">
        <v>1247</v>
      </c>
      <c r="C495">
        <v>494</v>
      </c>
    </row>
    <row r="496" spans="1:3">
      <c r="A496" t="s">
        <v>602</v>
      </c>
      <c r="B496" t="s">
        <v>837</v>
      </c>
      <c r="C496">
        <v>495</v>
      </c>
    </row>
    <row r="497" spans="1:3">
      <c r="A497" t="s">
        <v>529</v>
      </c>
      <c r="B497" t="s">
        <v>1166</v>
      </c>
      <c r="C497">
        <v>496</v>
      </c>
    </row>
    <row r="498" spans="1:3">
      <c r="A498" t="s">
        <v>273</v>
      </c>
      <c r="B498" t="s">
        <v>1276</v>
      </c>
      <c r="C498">
        <v>497</v>
      </c>
    </row>
    <row r="499" spans="1:3">
      <c r="A499" t="s">
        <v>485</v>
      </c>
      <c r="B499" t="s">
        <v>1248</v>
      </c>
      <c r="C499">
        <v>498</v>
      </c>
    </row>
    <row r="500" spans="1:3">
      <c r="A500" t="s">
        <v>603</v>
      </c>
      <c r="B500" t="s">
        <v>838</v>
      </c>
      <c r="C500">
        <v>499</v>
      </c>
    </row>
    <row r="501" spans="1:3">
      <c r="A501" t="s">
        <v>476</v>
      </c>
      <c r="B501" t="s">
        <v>1167</v>
      </c>
      <c r="C501">
        <v>500</v>
      </c>
    </row>
    <row r="502" spans="1:3">
      <c r="A502" t="s">
        <v>274</v>
      </c>
      <c r="B502" t="s">
        <v>1277</v>
      </c>
      <c r="C502">
        <v>501</v>
      </c>
    </row>
    <row r="503" spans="1:3">
      <c r="A503" t="s">
        <v>275</v>
      </c>
      <c r="B503" t="s">
        <v>1278</v>
      </c>
      <c r="C503">
        <v>502</v>
      </c>
    </row>
    <row r="504" spans="1:3">
      <c r="A504" t="s">
        <v>276</v>
      </c>
      <c r="B504" t="s">
        <v>1279</v>
      </c>
      <c r="C504">
        <v>503</v>
      </c>
    </row>
    <row r="505" spans="1:3">
      <c r="A505" t="s">
        <v>115</v>
      </c>
      <c r="B505" t="s">
        <v>1280</v>
      </c>
      <c r="C505">
        <v>504</v>
      </c>
    </row>
    <row r="506" spans="1:3">
      <c r="A506" t="s">
        <v>116</v>
      </c>
      <c r="B506" t="s">
        <v>1281</v>
      </c>
      <c r="C506">
        <v>505</v>
      </c>
    </row>
    <row r="507" spans="1:3">
      <c r="A507" t="s">
        <v>491</v>
      </c>
      <c r="B507" t="s">
        <v>1282</v>
      </c>
      <c r="C507">
        <v>506</v>
      </c>
    </row>
    <row r="508" spans="1:3">
      <c r="A508" t="s">
        <v>492</v>
      </c>
      <c r="B508" t="s">
        <v>1284</v>
      </c>
      <c r="C508">
        <v>507</v>
      </c>
    </row>
    <row r="509" spans="1:3">
      <c r="A509" t="s">
        <v>117</v>
      </c>
      <c r="B509" t="s">
        <v>1285</v>
      </c>
      <c r="C509">
        <v>508</v>
      </c>
    </row>
    <row r="510" spans="1:3">
      <c r="A510" t="s">
        <v>277</v>
      </c>
      <c r="B510" t="s">
        <v>1286</v>
      </c>
      <c r="C510">
        <v>509</v>
      </c>
    </row>
    <row r="511" spans="1:3">
      <c r="A511" t="s">
        <v>118</v>
      </c>
      <c r="B511" t="s">
        <v>1287</v>
      </c>
      <c r="C511">
        <v>510</v>
      </c>
    </row>
    <row r="512" spans="1:3">
      <c r="A512" t="s">
        <v>547</v>
      </c>
      <c r="B512" t="s">
        <v>1288</v>
      </c>
      <c r="C512">
        <v>511</v>
      </c>
    </row>
    <row r="513" spans="1:3">
      <c r="A513" t="s">
        <v>171</v>
      </c>
      <c r="B513" t="s">
        <v>1290</v>
      </c>
      <c r="C513">
        <v>512</v>
      </c>
    </row>
    <row r="514" spans="1:3">
      <c r="A514" t="s">
        <v>172</v>
      </c>
      <c r="B514" t="s">
        <v>1291</v>
      </c>
      <c r="C514">
        <v>513</v>
      </c>
    </row>
    <row r="515" spans="1:3">
      <c r="A515" t="s">
        <v>1301</v>
      </c>
      <c r="B515" t="s">
        <v>1300</v>
      </c>
      <c r="C515">
        <v>514</v>
      </c>
    </row>
    <row r="516" spans="1:3">
      <c r="A516" t="s">
        <v>1303</v>
      </c>
      <c r="B516" t="s">
        <v>1302</v>
      </c>
      <c r="C516">
        <v>515</v>
      </c>
    </row>
    <row r="517" spans="1:3">
      <c r="A517" t="s">
        <v>1305</v>
      </c>
      <c r="B517" t="s">
        <v>1304</v>
      </c>
      <c r="C517">
        <v>516</v>
      </c>
    </row>
    <row r="518" spans="1:3">
      <c r="A518" t="s">
        <v>1307</v>
      </c>
      <c r="B518" t="s">
        <v>1306</v>
      </c>
      <c r="C518">
        <v>517</v>
      </c>
    </row>
    <row r="519" spans="1:3">
      <c r="A519" t="s">
        <v>1309</v>
      </c>
      <c r="B519" t="s">
        <v>1308</v>
      </c>
      <c r="C519">
        <v>518</v>
      </c>
    </row>
    <row r="520" spans="1:3">
      <c r="A520" t="s">
        <v>1311</v>
      </c>
      <c r="B520" t="s">
        <v>1310</v>
      </c>
      <c r="C520">
        <v>519</v>
      </c>
    </row>
    <row r="521" spans="1:3">
      <c r="A521" t="s">
        <v>1313</v>
      </c>
      <c r="B521" t="s">
        <v>1312</v>
      </c>
      <c r="C521">
        <v>520</v>
      </c>
    </row>
    <row r="522" spans="1:3">
      <c r="A522" t="s">
        <v>1315</v>
      </c>
      <c r="B522" t="s">
        <v>1314</v>
      </c>
      <c r="C522">
        <v>521</v>
      </c>
    </row>
    <row r="523" spans="1:3">
      <c r="A523" t="s">
        <v>1317</v>
      </c>
      <c r="B523" t="s">
        <v>1316</v>
      </c>
      <c r="C523">
        <v>522</v>
      </c>
    </row>
    <row r="524" spans="1:3">
      <c r="A524" t="s">
        <v>1319</v>
      </c>
      <c r="B524" t="s">
        <v>1318</v>
      </c>
      <c r="C524">
        <v>523</v>
      </c>
    </row>
    <row r="525" spans="1:3">
      <c r="A525" t="s">
        <v>1321</v>
      </c>
      <c r="B525" t="s">
        <v>1320</v>
      </c>
      <c r="C525">
        <v>524</v>
      </c>
    </row>
    <row r="526" spans="1:3">
      <c r="A526" t="s">
        <v>1323</v>
      </c>
      <c r="B526" t="s">
        <v>1322</v>
      </c>
      <c r="C526">
        <v>525</v>
      </c>
    </row>
    <row r="527" spans="1:3">
      <c r="A527" t="s">
        <v>1325</v>
      </c>
      <c r="B527" t="s">
        <v>1324</v>
      </c>
      <c r="C527">
        <v>526</v>
      </c>
    </row>
    <row r="528" spans="1:3">
      <c r="A528" t="s">
        <v>1327</v>
      </c>
      <c r="B528" t="s">
        <v>1326</v>
      </c>
      <c r="C528">
        <v>527</v>
      </c>
    </row>
    <row r="529" spans="1:3">
      <c r="A529" t="s">
        <v>1329</v>
      </c>
      <c r="B529" t="s">
        <v>1328</v>
      </c>
      <c r="C529">
        <v>528</v>
      </c>
    </row>
    <row r="530" spans="1:3">
      <c r="A530" t="s">
        <v>1331</v>
      </c>
      <c r="B530" t="s">
        <v>1330</v>
      </c>
      <c r="C530">
        <v>529</v>
      </c>
    </row>
    <row r="531" spans="1:3">
      <c r="A531" t="s">
        <v>1333</v>
      </c>
      <c r="B531" t="s">
        <v>1332</v>
      </c>
      <c r="C531">
        <v>530</v>
      </c>
    </row>
    <row r="532" spans="1:3">
      <c r="A532" t="s">
        <v>323</v>
      </c>
      <c r="B532" t="s">
        <v>1168</v>
      </c>
      <c r="C532">
        <v>531</v>
      </c>
    </row>
    <row r="533" spans="1:3">
      <c r="A533" t="s">
        <v>109</v>
      </c>
      <c r="B533" t="s">
        <v>1249</v>
      </c>
      <c r="C533">
        <v>532</v>
      </c>
    </row>
    <row r="534" spans="1:3">
      <c r="A534" t="s">
        <v>530</v>
      </c>
      <c r="B534" t="s">
        <v>1169</v>
      </c>
      <c r="C534">
        <v>533</v>
      </c>
    </row>
    <row r="535" spans="1:3">
      <c r="A535" t="s">
        <v>604</v>
      </c>
      <c r="B535" t="s">
        <v>839</v>
      </c>
      <c r="C535">
        <v>534</v>
      </c>
    </row>
    <row r="536" spans="1:3">
      <c r="A536" t="s">
        <v>218</v>
      </c>
      <c r="B536" t="s">
        <v>1250</v>
      </c>
      <c r="C536">
        <v>535</v>
      </c>
    </row>
    <row r="537" spans="1:3">
      <c r="A537" t="s">
        <v>324</v>
      </c>
      <c r="B537" t="s">
        <v>1170</v>
      </c>
      <c r="C537">
        <v>536</v>
      </c>
    </row>
    <row r="538" spans="1:3">
      <c r="A538" t="s">
        <v>605</v>
      </c>
      <c r="B538" t="s">
        <v>846</v>
      </c>
      <c r="C538">
        <v>537</v>
      </c>
    </row>
    <row r="539" spans="1:3">
      <c r="A539" t="s">
        <v>544</v>
      </c>
      <c r="B539" t="s">
        <v>1251</v>
      </c>
      <c r="C539">
        <v>538</v>
      </c>
    </row>
    <row r="540" spans="1:3">
      <c r="A540" t="s">
        <v>325</v>
      </c>
      <c r="B540" t="s">
        <v>1171</v>
      </c>
      <c r="C540">
        <v>539</v>
      </c>
    </row>
    <row r="541" spans="1:3">
      <c r="A541" t="s">
        <v>606</v>
      </c>
      <c r="B541" t="s">
        <v>849</v>
      </c>
      <c r="C541">
        <v>540</v>
      </c>
    </row>
    <row r="542" spans="1:3">
      <c r="A542" t="s">
        <v>333</v>
      </c>
      <c r="B542" t="s">
        <v>1252</v>
      </c>
      <c r="C542">
        <v>541</v>
      </c>
    </row>
    <row r="543" spans="1:3">
      <c r="A543" t="s">
        <v>477</v>
      </c>
      <c r="B543" t="s">
        <v>1172</v>
      </c>
      <c r="C543">
        <v>542</v>
      </c>
    </row>
    <row r="544" spans="1:3">
      <c r="A544" t="s">
        <v>607</v>
      </c>
      <c r="B544" t="s">
        <v>850</v>
      </c>
      <c r="C544">
        <v>543</v>
      </c>
    </row>
    <row r="545" spans="1:3">
      <c r="A545" t="s">
        <v>170</v>
      </c>
      <c r="B545" t="s">
        <v>1253</v>
      </c>
      <c r="C545">
        <v>544</v>
      </c>
    </row>
    <row r="546" spans="1:3">
      <c r="A546" t="s">
        <v>531</v>
      </c>
      <c r="B546" t="s">
        <v>1173</v>
      </c>
      <c r="C546">
        <v>545</v>
      </c>
    </row>
    <row r="547" spans="1:3">
      <c r="A547" t="s">
        <v>608</v>
      </c>
      <c r="B547" t="s">
        <v>851</v>
      </c>
      <c r="C547">
        <v>546</v>
      </c>
    </row>
    <row r="548" spans="1:3">
      <c r="A548" t="s">
        <v>270</v>
      </c>
      <c r="B548" t="s">
        <v>1255</v>
      </c>
      <c r="C548">
        <v>547</v>
      </c>
    </row>
    <row r="549" spans="1:3">
      <c r="A549" t="s">
        <v>478</v>
      </c>
      <c r="B549" t="s">
        <v>1174</v>
      </c>
      <c r="C549">
        <v>548</v>
      </c>
    </row>
    <row r="550" spans="1:3">
      <c r="A550" t="s">
        <v>609</v>
      </c>
      <c r="B550" t="s">
        <v>858</v>
      </c>
      <c r="C550">
        <v>549</v>
      </c>
    </row>
    <row r="551" spans="1:3">
      <c r="A551" t="s">
        <v>479</v>
      </c>
      <c r="B551" t="s">
        <v>1175</v>
      </c>
      <c r="C551">
        <v>550</v>
      </c>
    </row>
    <row r="552" spans="1:3">
      <c r="A552" t="s">
        <v>610</v>
      </c>
      <c r="B552" t="s">
        <v>859</v>
      </c>
      <c r="C552">
        <v>551</v>
      </c>
    </row>
    <row r="553" spans="1:3">
      <c r="A553" t="s">
        <v>326</v>
      </c>
      <c r="B553" t="s">
        <v>1176</v>
      </c>
      <c r="C553">
        <v>552</v>
      </c>
    </row>
    <row r="554" spans="1:3">
      <c r="A554" t="s">
        <v>611</v>
      </c>
      <c r="B554" t="s">
        <v>860</v>
      </c>
      <c r="C554">
        <v>553</v>
      </c>
    </row>
    <row r="555" spans="1:3">
      <c r="A555" t="s">
        <v>99</v>
      </c>
      <c r="B555" t="s">
        <v>1177</v>
      </c>
      <c r="C555">
        <v>554</v>
      </c>
    </row>
    <row r="556" spans="1:3">
      <c r="A556" t="s">
        <v>612</v>
      </c>
      <c r="B556" t="s">
        <v>861</v>
      </c>
      <c r="C556">
        <v>555</v>
      </c>
    </row>
    <row r="557" spans="1:3">
      <c r="A557" t="s">
        <v>480</v>
      </c>
      <c r="B557" t="s">
        <v>1178</v>
      </c>
      <c r="C557">
        <v>556</v>
      </c>
    </row>
    <row r="558" spans="1:3">
      <c r="A558" t="s">
        <v>613</v>
      </c>
      <c r="B558" t="s">
        <v>862</v>
      </c>
      <c r="C558">
        <v>557</v>
      </c>
    </row>
    <row r="559" spans="1:3">
      <c r="A559" t="s">
        <v>327</v>
      </c>
      <c r="B559" t="s">
        <v>1179</v>
      </c>
      <c r="C559">
        <v>558</v>
      </c>
    </row>
    <row r="560" spans="1:3">
      <c r="A560" t="s">
        <v>1334</v>
      </c>
      <c r="B560" t="s">
        <v>1029</v>
      </c>
      <c r="C560">
        <v>559</v>
      </c>
    </row>
    <row r="561" spans="1:3">
      <c r="A561" t="s">
        <v>532</v>
      </c>
      <c r="B561" t="s">
        <v>1180</v>
      </c>
      <c r="C561">
        <v>560</v>
      </c>
    </row>
    <row r="562" spans="1:3">
      <c r="A562" t="s">
        <v>614</v>
      </c>
      <c r="B562" t="s">
        <v>875</v>
      </c>
      <c r="C562">
        <v>561</v>
      </c>
    </row>
    <row r="563" spans="1:3">
      <c r="A563" t="s">
        <v>100</v>
      </c>
      <c r="B563" t="s">
        <v>1181</v>
      </c>
      <c r="C563">
        <v>562</v>
      </c>
    </row>
    <row r="564" spans="1:3">
      <c r="A564" t="s">
        <v>615</v>
      </c>
      <c r="B564" t="s">
        <v>889</v>
      </c>
      <c r="C564">
        <v>563</v>
      </c>
    </row>
    <row r="565" spans="1:3">
      <c r="A565" t="s">
        <v>101</v>
      </c>
      <c r="B565" t="s">
        <v>1182</v>
      </c>
      <c r="C565">
        <v>564</v>
      </c>
    </row>
    <row r="566" spans="1:3">
      <c r="A566" t="s">
        <v>616</v>
      </c>
      <c r="B566" t="s">
        <v>890</v>
      </c>
      <c r="C566">
        <v>565</v>
      </c>
    </row>
    <row r="567" spans="1:3">
      <c r="A567" t="s">
        <v>533</v>
      </c>
      <c r="B567" t="s">
        <v>1183</v>
      </c>
      <c r="C567">
        <v>566</v>
      </c>
    </row>
    <row r="568" spans="1:3">
      <c r="A568" t="s">
        <v>617</v>
      </c>
      <c r="B568" t="s">
        <v>891</v>
      </c>
      <c r="C568">
        <v>567</v>
      </c>
    </row>
    <row r="569" spans="1:3">
      <c r="A569" t="s">
        <v>254</v>
      </c>
      <c r="B569" t="s">
        <v>1184</v>
      </c>
      <c r="C569">
        <v>568</v>
      </c>
    </row>
    <row r="570" spans="1:3">
      <c r="A570" t="s">
        <v>618</v>
      </c>
      <c r="B570" t="s">
        <v>892</v>
      </c>
      <c r="C570">
        <v>569</v>
      </c>
    </row>
    <row r="571" spans="1:3">
      <c r="A571" t="s">
        <v>255</v>
      </c>
      <c r="B571" t="s">
        <v>1185</v>
      </c>
      <c r="C571">
        <v>570</v>
      </c>
    </row>
    <row r="572" spans="1:3">
      <c r="A572" t="s">
        <v>619</v>
      </c>
      <c r="B572" t="s">
        <v>893</v>
      </c>
      <c r="C572">
        <v>571</v>
      </c>
    </row>
    <row r="573" spans="1:3">
      <c r="A573" t="s">
        <v>102</v>
      </c>
      <c r="B573" t="s">
        <v>1186</v>
      </c>
      <c r="C573">
        <v>572</v>
      </c>
    </row>
    <row r="574" spans="1:3">
      <c r="A574" t="s">
        <v>620</v>
      </c>
      <c r="B574" t="s">
        <v>894</v>
      </c>
      <c r="C574">
        <v>573</v>
      </c>
    </row>
    <row r="575" spans="1:3">
      <c r="A575" t="s">
        <v>328</v>
      </c>
      <c r="B575" t="s">
        <v>1187</v>
      </c>
      <c r="C575">
        <v>574</v>
      </c>
    </row>
    <row r="576" spans="1:3">
      <c r="A576" t="s">
        <v>621</v>
      </c>
      <c r="B576" t="s">
        <v>895</v>
      </c>
      <c r="C576">
        <v>575</v>
      </c>
    </row>
    <row r="577" spans="1:3">
      <c r="A577" t="s">
        <v>103</v>
      </c>
      <c r="B577" t="s">
        <v>1189</v>
      </c>
      <c r="C577">
        <v>576</v>
      </c>
    </row>
    <row r="578" spans="1:3">
      <c r="A578" t="s">
        <v>622</v>
      </c>
      <c r="B578" t="s">
        <v>896</v>
      </c>
      <c r="C578">
        <v>577</v>
      </c>
    </row>
    <row r="579" spans="1:3">
      <c r="A579" t="s">
        <v>37</v>
      </c>
      <c r="B579" t="s">
        <v>1190</v>
      </c>
      <c r="C579">
        <v>578</v>
      </c>
    </row>
    <row r="580" spans="1:3">
      <c r="A580" t="s">
        <v>623</v>
      </c>
      <c r="B580" t="s">
        <v>898</v>
      </c>
      <c r="C580">
        <v>579</v>
      </c>
    </row>
    <row r="581" spans="1:3">
      <c r="A581" t="s">
        <v>38</v>
      </c>
      <c r="B581" t="s">
        <v>1191</v>
      </c>
      <c r="C581">
        <v>580</v>
      </c>
    </row>
    <row r="582" spans="1:3">
      <c r="A582" t="s">
        <v>624</v>
      </c>
      <c r="B582" t="s">
        <v>948</v>
      </c>
      <c r="C582">
        <v>581</v>
      </c>
    </row>
    <row r="583" spans="1:3">
      <c r="A583" t="s">
        <v>256</v>
      </c>
      <c r="B583" t="s">
        <v>1192</v>
      </c>
      <c r="C583">
        <v>582</v>
      </c>
    </row>
    <row r="584" spans="1:3">
      <c r="A584" t="s">
        <v>625</v>
      </c>
      <c r="B584" t="s">
        <v>949</v>
      </c>
      <c r="C584">
        <v>583</v>
      </c>
    </row>
    <row r="585" spans="1:3">
      <c r="A585" t="s">
        <v>257</v>
      </c>
      <c r="B585" t="s">
        <v>1193</v>
      </c>
      <c r="C585">
        <v>584</v>
      </c>
    </row>
    <row r="586" spans="1:3">
      <c r="A586" t="s">
        <v>626</v>
      </c>
      <c r="B586" t="s">
        <v>960</v>
      </c>
      <c r="C586">
        <v>585</v>
      </c>
    </row>
    <row r="587" spans="1:3">
      <c r="A587" t="s">
        <v>258</v>
      </c>
      <c r="B587" t="s">
        <v>1194</v>
      </c>
      <c r="C587">
        <v>586</v>
      </c>
    </row>
    <row r="588" spans="1:3">
      <c r="A588" t="s">
        <v>627</v>
      </c>
      <c r="B588" t="s">
        <v>966</v>
      </c>
      <c r="C588">
        <v>587</v>
      </c>
    </row>
    <row r="589" spans="1:3">
      <c r="A589" t="s">
        <v>259</v>
      </c>
      <c r="B589" t="s">
        <v>1195</v>
      </c>
      <c r="C589">
        <v>588</v>
      </c>
    </row>
    <row r="590" spans="1:3">
      <c r="A590" t="s">
        <v>628</v>
      </c>
      <c r="B590" t="s">
        <v>968</v>
      </c>
      <c r="C590">
        <v>589</v>
      </c>
    </row>
    <row r="591" spans="1:3">
      <c r="A591" t="s">
        <v>260</v>
      </c>
      <c r="B591" t="s">
        <v>1196</v>
      </c>
      <c r="C591">
        <v>590</v>
      </c>
    </row>
    <row r="592" spans="1:3">
      <c r="A592" t="s">
        <v>629</v>
      </c>
      <c r="B592" t="s">
        <v>986</v>
      </c>
      <c r="C592">
        <v>591</v>
      </c>
    </row>
    <row r="593" spans="1:3">
      <c r="A593" t="s">
        <v>261</v>
      </c>
      <c r="B593" t="s">
        <v>1197</v>
      </c>
      <c r="C593">
        <v>592</v>
      </c>
    </row>
    <row r="594" spans="1:3">
      <c r="A594" t="s">
        <v>630</v>
      </c>
      <c r="B594" t="s">
        <v>991</v>
      </c>
      <c r="C594">
        <v>593</v>
      </c>
    </row>
    <row r="595" spans="1:3">
      <c r="A595" t="s">
        <v>398</v>
      </c>
      <c r="B595" t="s">
        <v>1198</v>
      </c>
      <c r="C595">
        <v>594</v>
      </c>
    </row>
    <row r="596" spans="1:3">
      <c r="A596" t="s">
        <v>631</v>
      </c>
      <c r="B596" t="s">
        <v>1018</v>
      </c>
      <c r="C596">
        <v>595</v>
      </c>
    </row>
    <row r="597" spans="1:3">
      <c r="A597" t="s">
        <v>104</v>
      </c>
      <c r="B597" t="s">
        <v>1199</v>
      </c>
      <c r="C597">
        <v>596</v>
      </c>
    </row>
    <row r="598" spans="1:3">
      <c r="A598" t="s">
        <v>632</v>
      </c>
      <c r="B598" t="s">
        <v>1025</v>
      </c>
      <c r="C598">
        <v>597</v>
      </c>
    </row>
    <row r="599" spans="1:3">
      <c r="A599" t="s">
        <v>633</v>
      </c>
      <c r="B599" t="s">
        <v>1028</v>
      </c>
      <c r="C599">
        <v>598</v>
      </c>
    </row>
    <row r="600" spans="1:3">
      <c r="A600" t="s">
        <v>636</v>
      </c>
      <c r="B600" t="s">
        <v>1043</v>
      </c>
      <c r="C600">
        <v>599</v>
      </c>
    </row>
    <row r="601" spans="1:3">
      <c r="A601" t="s">
        <v>637</v>
      </c>
      <c r="B601" t="s">
        <v>1051</v>
      </c>
      <c r="C601">
        <v>600</v>
      </c>
    </row>
    <row r="602" spans="1:3">
      <c r="A602" t="s">
        <v>638</v>
      </c>
      <c r="B602" t="s">
        <v>1077</v>
      </c>
      <c r="C602">
        <v>601</v>
      </c>
    </row>
    <row r="603" spans="1:3">
      <c r="A603" t="s">
        <v>639</v>
      </c>
      <c r="B603" t="s">
        <v>1082</v>
      </c>
      <c r="C603">
        <v>602</v>
      </c>
    </row>
    <row r="604" spans="1:3">
      <c r="A604" t="s">
        <v>640</v>
      </c>
      <c r="B604" t="s">
        <v>1086</v>
      </c>
      <c r="C604">
        <v>603</v>
      </c>
    </row>
    <row r="605" spans="1:3">
      <c r="A605" t="s">
        <v>641</v>
      </c>
      <c r="B605" t="s">
        <v>1087</v>
      </c>
      <c r="C605">
        <v>604</v>
      </c>
    </row>
    <row r="606" spans="1:3">
      <c r="A606" t="s">
        <v>642</v>
      </c>
      <c r="B606" t="s">
        <v>1091</v>
      </c>
      <c r="C606">
        <v>605</v>
      </c>
    </row>
    <row r="607" spans="1:3">
      <c r="A607" t="s">
        <v>643</v>
      </c>
      <c r="B607" t="s">
        <v>1119</v>
      </c>
      <c r="C607">
        <v>606</v>
      </c>
    </row>
    <row r="608" spans="1:3">
      <c r="A608" t="s">
        <v>644</v>
      </c>
      <c r="B608" t="s">
        <v>1127</v>
      </c>
      <c r="C608">
        <v>607</v>
      </c>
    </row>
    <row r="609" spans="1:3">
      <c r="A609" t="s">
        <v>645</v>
      </c>
      <c r="B609" t="s">
        <v>1188</v>
      </c>
      <c r="C609">
        <v>608</v>
      </c>
    </row>
    <row r="610" spans="1:3">
      <c r="A610" t="s">
        <v>646</v>
      </c>
      <c r="B610" t="s">
        <v>1254</v>
      </c>
      <c r="C610">
        <v>609</v>
      </c>
    </row>
    <row r="611" spans="1:3">
      <c r="A611" t="s">
        <v>647</v>
      </c>
      <c r="B611" t="s">
        <v>1258</v>
      </c>
      <c r="C611">
        <v>610</v>
      </c>
    </row>
    <row r="612" spans="1:3">
      <c r="A612" t="s">
        <v>548</v>
      </c>
      <c r="B612" t="s">
        <v>1289</v>
      </c>
      <c r="C612">
        <v>611</v>
      </c>
    </row>
    <row r="613" spans="1:3">
      <c r="A613" t="s">
        <v>549</v>
      </c>
      <c r="B613" t="s">
        <v>821</v>
      </c>
      <c r="C613">
        <v>612</v>
      </c>
    </row>
    <row r="614" spans="1:3">
      <c r="A614" t="s">
        <v>550</v>
      </c>
      <c r="B614" t="s">
        <v>668</v>
      </c>
      <c r="C614">
        <v>613</v>
      </c>
    </row>
    <row r="615" spans="1:3">
      <c r="A615" t="s">
        <v>551</v>
      </c>
      <c r="B615" t="s">
        <v>1283</v>
      </c>
      <c r="C615">
        <v>614</v>
      </c>
    </row>
    <row r="616" spans="1:3">
      <c r="A616" t="s">
        <v>552</v>
      </c>
      <c r="B616" t="s">
        <v>992</v>
      </c>
      <c r="C616">
        <v>615</v>
      </c>
    </row>
    <row r="617" spans="1:3">
      <c r="A617" t="s">
        <v>553</v>
      </c>
      <c r="B617" t="s">
        <v>900</v>
      </c>
      <c r="C617">
        <v>616</v>
      </c>
    </row>
    <row r="618" spans="1:3">
      <c r="A618" t="s">
        <v>554</v>
      </c>
      <c r="B618" t="s">
        <v>1207</v>
      </c>
      <c r="C618">
        <v>617</v>
      </c>
    </row>
    <row r="619" spans="1:3">
      <c r="A619" t="s">
        <v>555</v>
      </c>
      <c r="B619" t="s">
        <v>1206</v>
      </c>
      <c r="C619">
        <v>618</v>
      </c>
    </row>
    <row r="620" spans="1:3">
      <c r="A620" t="s">
        <v>556</v>
      </c>
      <c r="B620" t="s">
        <v>660</v>
      </c>
      <c r="C620">
        <v>619</v>
      </c>
    </row>
    <row r="621" spans="1:3">
      <c r="A621" t="s">
        <v>557</v>
      </c>
      <c r="B621" t="s">
        <v>767</v>
      </c>
      <c r="C621">
        <v>620</v>
      </c>
    </row>
    <row r="622" spans="1:3">
      <c r="A622" t="s">
        <v>558</v>
      </c>
      <c r="B622" t="s">
        <v>768</v>
      </c>
      <c r="C622">
        <v>621</v>
      </c>
    </row>
    <row r="623" spans="1:3">
      <c r="A623" t="s">
        <v>559</v>
      </c>
      <c r="B623" t="s">
        <v>1110</v>
      </c>
      <c r="C623">
        <v>622</v>
      </c>
    </row>
    <row r="624" spans="1:3">
      <c r="A624" t="s">
        <v>560</v>
      </c>
      <c r="B624" t="s">
        <v>1222</v>
      </c>
      <c r="C624">
        <v>623</v>
      </c>
    </row>
    <row r="625" spans="1:3">
      <c r="A625" t="s">
        <v>561</v>
      </c>
      <c r="B625" t="s">
        <v>1023</v>
      </c>
      <c r="C625">
        <v>624</v>
      </c>
    </row>
    <row r="626" spans="1:3">
      <c r="A626" t="s">
        <v>562</v>
      </c>
      <c r="B626" t="s">
        <v>1039</v>
      </c>
      <c r="C626">
        <v>625</v>
      </c>
    </row>
    <row r="627" spans="1:3">
      <c r="A627" t="s">
        <v>563</v>
      </c>
      <c r="B627" t="s">
        <v>1040</v>
      </c>
      <c r="C627">
        <v>626</v>
      </c>
    </row>
    <row r="628" spans="1:3">
      <c r="A628" t="s">
        <v>564</v>
      </c>
      <c r="B628" t="s">
        <v>671</v>
      </c>
      <c r="C628">
        <v>627</v>
      </c>
    </row>
    <row r="629" spans="1:3">
      <c r="A629" t="s">
        <v>565</v>
      </c>
      <c r="B629" t="s">
        <v>661</v>
      </c>
      <c r="C629">
        <v>628</v>
      </c>
    </row>
    <row r="630" spans="1:3">
      <c r="A630" t="s">
        <v>566</v>
      </c>
      <c r="B630" t="s">
        <v>800</v>
      </c>
      <c r="C630">
        <v>629</v>
      </c>
    </row>
    <row r="631" spans="1:3">
      <c r="A631" t="s">
        <v>567</v>
      </c>
      <c r="B631" t="s">
        <v>1231</v>
      </c>
      <c r="C631">
        <v>630</v>
      </c>
    </row>
    <row r="632" spans="1:3">
      <c r="A632" t="s">
        <v>568</v>
      </c>
      <c r="B632" t="s">
        <v>840</v>
      </c>
      <c r="C632">
        <v>631</v>
      </c>
    </row>
    <row r="633" spans="1:3">
      <c r="A633" t="s">
        <v>569</v>
      </c>
      <c r="B633" t="s">
        <v>799</v>
      </c>
      <c r="C633">
        <v>632</v>
      </c>
    </row>
    <row r="634" spans="1:3">
      <c r="A634" t="s">
        <v>570</v>
      </c>
      <c r="B634" t="s">
        <v>1024</v>
      </c>
      <c r="C634">
        <v>633</v>
      </c>
    </row>
    <row r="635" spans="1:3">
      <c r="A635" t="s">
        <v>571</v>
      </c>
      <c r="B635" t="s">
        <v>779</v>
      </c>
      <c r="C635">
        <v>634</v>
      </c>
    </row>
    <row r="636" spans="1:3">
      <c r="A636" t="s">
        <v>572</v>
      </c>
      <c r="B636" t="s">
        <v>1100</v>
      </c>
      <c r="C636">
        <v>635</v>
      </c>
    </row>
    <row r="637" spans="1:3">
      <c r="A637" t="s">
        <v>573</v>
      </c>
      <c r="B637" t="s">
        <v>773</v>
      </c>
      <c r="C637">
        <v>636</v>
      </c>
    </row>
    <row r="638" spans="1:3">
      <c r="A638" t="s">
        <v>574</v>
      </c>
      <c r="B638" t="s">
        <v>772</v>
      </c>
      <c r="C638">
        <v>637</v>
      </c>
    </row>
    <row r="639" spans="1:3">
      <c r="A639" t="s">
        <v>575</v>
      </c>
      <c r="B639" t="s">
        <v>734</v>
      </c>
      <c r="C639">
        <v>638</v>
      </c>
    </row>
    <row r="640" spans="1:3">
      <c r="A640" t="s">
        <v>576</v>
      </c>
      <c r="B640" t="s">
        <v>1030</v>
      </c>
      <c r="C640">
        <v>639</v>
      </c>
    </row>
    <row r="641" spans="1:3">
      <c r="A641" t="s">
        <v>577</v>
      </c>
      <c r="B641" t="s">
        <v>816</v>
      </c>
      <c r="C641">
        <v>640</v>
      </c>
    </row>
    <row r="642" spans="1:3">
      <c r="A642" t="s">
        <v>578</v>
      </c>
      <c r="B642" t="s">
        <v>1009</v>
      </c>
      <c r="C642">
        <v>641</v>
      </c>
    </row>
    <row r="643" spans="1:3">
      <c r="A643" t="s">
        <v>579</v>
      </c>
      <c r="B643" t="s">
        <v>716</v>
      </c>
      <c r="C643">
        <v>642</v>
      </c>
    </row>
    <row r="644" spans="1:3">
      <c r="A644" t="s">
        <v>580</v>
      </c>
      <c r="B644" t="s">
        <v>739</v>
      </c>
      <c r="C644">
        <v>643</v>
      </c>
    </row>
    <row r="645" spans="1:3">
      <c r="A645" t="s">
        <v>581</v>
      </c>
      <c r="B645" t="s">
        <v>1078</v>
      </c>
      <c r="C645">
        <v>644</v>
      </c>
    </row>
    <row r="646" spans="1:3">
      <c r="A646" t="s">
        <v>582</v>
      </c>
      <c r="B646" t="s">
        <v>1095</v>
      </c>
      <c r="C646">
        <v>645</v>
      </c>
    </row>
    <row r="647" spans="1:3">
      <c r="A647" t="s">
        <v>583</v>
      </c>
      <c r="B647" t="s">
        <v>759</v>
      </c>
      <c r="C647">
        <v>646</v>
      </c>
    </row>
    <row r="648" spans="1:3">
      <c r="A648" t="s">
        <v>584</v>
      </c>
      <c r="B648" t="s">
        <v>954</v>
      </c>
      <c r="C648">
        <v>647</v>
      </c>
    </row>
    <row r="649" spans="1:3">
      <c r="A649" t="s">
        <v>585</v>
      </c>
      <c r="B649" t="s">
        <v>1232</v>
      </c>
      <c r="C649">
        <v>648</v>
      </c>
    </row>
    <row r="650" spans="1:3">
      <c r="A650" t="s">
        <v>586</v>
      </c>
      <c r="B650" t="s">
        <v>770</v>
      </c>
      <c r="C650">
        <v>649</v>
      </c>
    </row>
    <row r="651" spans="1:3">
      <c r="A651" t="s">
        <v>587</v>
      </c>
      <c r="B651" t="s">
        <v>769</v>
      </c>
      <c r="C651">
        <v>650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AC432-DF1E-4D22-BD83-E69D7C649F16}">
  <sheetPr codeName="Sheet21"/>
  <dimension ref="A1:S676"/>
  <sheetViews>
    <sheetView zoomScaleNormal="100" workbookViewId="0">
      <pane xSplit="1" ySplit="4" topLeftCell="C5" activePane="bottomRight" state="frozen"/>
      <selection pane="topRight" activeCell="B1" sqref="B1"/>
      <selection pane="bottomLeft" activeCell="A5" sqref="A5"/>
      <selection pane="bottomRight" activeCell="C1" sqref="C1"/>
    </sheetView>
  </sheetViews>
  <sheetFormatPr defaultColWidth="9" defaultRowHeight="14"/>
  <cols>
    <col min="1" max="1" width="17.54296875" style="34" customWidth="1"/>
    <col min="2" max="2" width="36" style="34" customWidth="1"/>
    <col min="3" max="3" width="14.26953125" style="34" customWidth="1"/>
    <col min="4" max="4" width="14.54296875" style="34" customWidth="1"/>
    <col min="5" max="5" width="14.81640625" style="34" customWidth="1"/>
    <col min="6" max="6" width="14.54296875" style="34" customWidth="1"/>
    <col min="7" max="7" width="17.81640625" style="34" customWidth="1"/>
    <col min="8" max="9" width="14.54296875" style="34" customWidth="1"/>
    <col min="10" max="10" width="14.7265625" style="34" customWidth="1"/>
    <col min="11" max="11" width="14.1796875" style="34" customWidth="1"/>
    <col min="12" max="12" width="13.26953125" style="34" customWidth="1"/>
    <col min="13" max="13" width="14.54296875" style="34" customWidth="1"/>
    <col min="14" max="14" width="13.453125" style="34" customWidth="1"/>
    <col min="15" max="15" width="14.54296875" style="34" customWidth="1"/>
    <col min="16" max="16" width="13" style="34" customWidth="1"/>
    <col min="17" max="17" width="14.1796875" style="34" customWidth="1"/>
    <col min="18" max="18" width="14.54296875" style="34" customWidth="1"/>
    <col min="19" max="19" width="16.81640625" style="34" customWidth="1"/>
    <col min="20" max="16384" width="9" style="34"/>
  </cols>
  <sheetData>
    <row r="1" spans="1:19" ht="24.75" customHeight="1">
      <c r="A1" s="31" t="s">
        <v>1353</v>
      </c>
      <c r="B1" s="32" t="s">
        <v>1354</v>
      </c>
      <c r="C1" s="32"/>
      <c r="D1" s="32"/>
      <c r="E1" s="32"/>
      <c r="F1" s="33"/>
      <c r="G1" s="33"/>
      <c r="H1" s="33"/>
      <c r="I1" s="33"/>
      <c r="J1" s="33"/>
      <c r="K1" s="33"/>
      <c r="L1" s="33"/>
      <c r="M1" s="33"/>
      <c r="N1" s="33"/>
      <c r="O1" s="33"/>
      <c r="P1" s="33"/>
      <c r="Q1" s="33"/>
      <c r="R1" s="33"/>
      <c r="S1" s="33"/>
    </row>
    <row r="2" spans="1:19" ht="24" customHeight="1">
      <c r="A2" s="35" t="s">
        <v>1355</v>
      </c>
      <c r="B2" s="32"/>
      <c r="C2" s="32"/>
      <c r="D2" s="32"/>
      <c r="E2" s="32"/>
      <c r="F2" s="33"/>
      <c r="G2" s="33"/>
      <c r="H2" s="33"/>
      <c r="I2" s="33"/>
      <c r="J2" s="33"/>
      <c r="K2" s="33"/>
      <c r="L2" s="33"/>
      <c r="M2" s="33"/>
      <c r="N2" s="33"/>
      <c r="O2" s="33"/>
      <c r="P2" s="33"/>
      <c r="Q2" s="33"/>
      <c r="R2" s="33"/>
      <c r="S2" s="33"/>
    </row>
    <row r="3" spans="1:19" ht="29.25" customHeight="1" thickBot="1">
      <c r="A3" s="36" t="s">
        <v>1356</v>
      </c>
      <c r="B3" s="32"/>
      <c r="C3" s="32"/>
      <c r="D3" s="32"/>
      <c r="E3" s="32"/>
      <c r="F3" s="33"/>
      <c r="G3" s="33"/>
      <c r="H3" s="33"/>
      <c r="I3" s="33"/>
      <c r="J3" s="33"/>
      <c r="K3" s="33"/>
      <c r="L3" s="33"/>
      <c r="M3" s="33"/>
      <c r="N3" s="33"/>
      <c r="O3" s="33"/>
      <c r="P3" s="33"/>
      <c r="Q3" s="33"/>
      <c r="R3" s="33"/>
      <c r="S3" s="33"/>
    </row>
    <row r="4" spans="1:19" ht="85.5" customHeight="1" thickBot="1">
      <c r="A4" s="37" t="s">
        <v>1357</v>
      </c>
      <c r="B4" s="37" t="s">
        <v>1358</v>
      </c>
      <c r="C4" s="38" t="s">
        <v>1359</v>
      </c>
      <c r="D4" s="38" t="s">
        <v>1360</v>
      </c>
      <c r="E4" s="38" t="s">
        <v>1361</v>
      </c>
      <c r="F4" s="38" t="s">
        <v>1362</v>
      </c>
      <c r="G4" s="38" t="s">
        <v>1363</v>
      </c>
      <c r="H4" s="38" t="s">
        <v>1364</v>
      </c>
      <c r="I4" s="38" t="s">
        <v>1365</v>
      </c>
      <c r="J4" s="38" t="s">
        <v>1366</v>
      </c>
      <c r="K4" s="38" t="s">
        <v>1367</v>
      </c>
      <c r="L4" s="38" t="s">
        <v>1368</v>
      </c>
      <c r="M4" s="38" t="s">
        <v>1369</v>
      </c>
      <c r="N4" s="38" t="s">
        <v>1370</v>
      </c>
      <c r="O4" s="38" t="s">
        <v>1371</v>
      </c>
      <c r="P4" s="38" t="s">
        <v>1372</v>
      </c>
      <c r="Q4" s="38" t="s">
        <v>1373</v>
      </c>
      <c r="R4" s="38" t="s">
        <v>1374</v>
      </c>
      <c r="S4" s="38" t="s">
        <v>1375</v>
      </c>
    </row>
    <row r="5" spans="1:19" ht="18" customHeight="1">
      <c r="A5" s="39" t="s">
        <v>1376</v>
      </c>
      <c r="B5" s="40" t="s">
        <v>1377</v>
      </c>
      <c r="C5" s="41">
        <v>12617900</v>
      </c>
      <c r="D5" s="41">
        <v>12479600</v>
      </c>
      <c r="E5" s="41">
        <v>25097500</v>
      </c>
      <c r="F5" s="41">
        <v>1606300</v>
      </c>
      <c r="G5" s="42">
        <v>0.12730542687363522</v>
      </c>
      <c r="H5" s="41">
        <v>1579900</v>
      </c>
      <c r="I5" s="42">
        <v>0.12659673753626621</v>
      </c>
      <c r="J5" s="43" t="s">
        <v>1378</v>
      </c>
      <c r="K5" s="41">
        <v>3186200</v>
      </c>
      <c r="L5" s="42">
        <v>0.12695303488262843</v>
      </c>
      <c r="M5" s="41">
        <v>1948100</v>
      </c>
      <c r="N5" s="42">
        <v>0.15439204539015275</v>
      </c>
      <c r="O5" s="41">
        <v>1821600</v>
      </c>
      <c r="P5" s="44">
        <v>0.14596580800310138</v>
      </c>
      <c r="Q5" s="43" t="s">
        <v>1378</v>
      </c>
      <c r="R5" s="41">
        <v>3769700</v>
      </c>
      <c r="S5" s="42">
        <v>0.15020214381700026</v>
      </c>
    </row>
    <row r="6" spans="1:19" ht="13.5" customHeight="1">
      <c r="A6" s="45" t="s">
        <v>1379</v>
      </c>
      <c r="B6" s="46" t="s">
        <v>1380</v>
      </c>
      <c r="C6" s="47">
        <v>562200</v>
      </c>
      <c r="D6" s="47">
        <v>548500</v>
      </c>
      <c r="E6" s="47">
        <v>1110800</v>
      </c>
      <c r="F6" s="47">
        <v>65300</v>
      </c>
      <c r="G6" s="48">
        <v>0.11607576407058459</v>
      </c>
      <c r="H6" s="47">
        <v>61000</v>
      </c>
      <c r="I6" s="48">
        <v>0.11122069673363949</v>
      </c>
      <c r="J6" s="49" t="s">
        <v>1378</v>
      </c>
      <c r="K6" s="47">
        <v>126300</v>
      </c>
      <c r="L6" s="48">
        <v>0.11367814539725411</v>
      </c>
      <c r="M6" s="47">
        <v>78100</v>
      </c>
      <c r="N6" s="48">
        <v>0.13892273295637464</v>
      </c>
      <c r="O6" s="47">
        <v>72100</v>
      </c>
      <c r="P6" s="48">
        <v>0.13143104036052658</v>
      </c>
      <c r="Q6" s="49" t="s">
        <v>1378</v>
      </c>
      <c r="R6" s="47">
        <v>150200</v>
      </c>
      <c r="S6" s="48">
        <v>0.1352230474904344</v>
      </c>
    </row>
    <row r="7" spans="1:19" ht="13.5" customHeight="1">
      <c r="A7" s="50" t="s">
        <v>695</v>
      </c>
      <c r="B7" s="51" t="s">
        <v>13</v>
      </c>
      <c r="C7" s="52">
        <v>15400</v>
      </c>
      <c r="D7" s="52">
        <v>14400</v>
      </c>
      <c r="E7" s="52">
        <v>29900</v>
      </c>
      <c r="F7" s="52">
        <v>2700</v>
      </c>
      <c r="G7" s="53">
        <v>0.17566604005963571</v>
      </c>
      <c r="H7" s="52">
        <v>1900</v>
      </c>
      <c r="I7" s="53">
        <v>0.13198919143629184</v>
      </c>
      <c r="J7" s="54" t="s">
        <v>1378</v>
      </c>
      <c r="K7" s="52">
        <v>4600</v>
      </c>
      <c r="L7" s="53">
        <v>0.15455458807769593</v>
      </c>
      <c r="M7" s="52">
        <v>3100</v>
      </c>
      <c r="N7" s="53">
        <v>0.19893692876126273</v>
      </c>
      <c r="O7" s="52">
        <v>2200</v>
      </c>
      <c r="P7" s="53">
        <v>0.14917203630568834</v>
      </c>
      <c r="Q7" s="54" t="s">
        <v>1378</v>
      </c>
      <c r="R7" s="52">
        <v>5200</v>
      </c>
      <c r="S7" s="53">
        <v>0.17488278633623577</v>
      </c>
    </row>
    <row r="8" spans="1:19" ht="13.5" customHeight="1">
      <c r="A8" s="50" t="s">
        <v>711</v>
      </c>
      <c r="B8" s="51" t="s">
        <v>15</v>
      </c>
      <c r="C8" s="52">
        <v>19000</v>
      </c>
      <c r="D8" s="52">
        <v>18400</v>
      </c>
      <c r="E8" s="52">
        <v>37400</v>
      </c>
      <c r="F8" s="52">
        <v>2100</v>
      </c>
      <c r="G8" s="53">
        <v>0.10829335161069226</v>
      </c>
      <c r="H8" s="52">
        <v>1900</v>
      </c>
      <c r="I8" s="53">
        <v>0.10059139493245076</v>
      </c>
      <c r="J8" s="54" t="s">
        <v>1378</v>
      </c>
      <c r="K8" s="52">
        <v>3900</v>
      </c>
      <c r="L8" s="53">
        <v>0.10449756671479758</v>
      </c>
      <c r="M8" s="52">
        <v>2600</v>
      </c>
      <c r="N8" s="53">
        <v>0.13744925396741708</v>
      </c>
      <c r="O8" s="52">
        <v>2300</v>
      </c>
      <c r="P8" s="53">
        <v>0.12560360262601053</v>
      </c>
      <c r="Q8" s="54" t="s">
        <v>1378</v>
      </c>
      <c r="R8" s="52">
        <v>4900</v>
      </c>
      <c r="S8" s="53">
        <v>0.13161131611316113</v>
      </c>
    </row>
    <row r="9" spans="1:19" ht="13.5" customHeight="1">
      <c r="A9" s="50" t="s">
        <v>717</v>
      </c>
      <c r="B9" s="51" t="s">
        <v>16</v>
      </c>
      <c r="C9" s="52">
        <v>19500</v>
      </c>
      <c r="D9" s="52">
        <v>18700</v>
      </c>
      <c r="E9" s="52">
        <v>38200</v>
      </c>
      <c r="F9" s="52">
        <v>2500</v>
      </c>
      <c r="G9" s="53">
        <v>0.12876614060258249</v>
      </c>
      <c r="H9" s="52">
        <v>2200</v>
      </c>
      <c r="I9" s="53">
        <v>0.11937660668380463</v>
      </c>
      <c r="J9" s="54" t="s">
        <v>1378</v>
      </c>
      <c r="K9" s="52">
        <v>4700</v>
      </c>
      <c r="L9" s="53">
        <v>0.12417513354980622</v>
      </c>
      <c r="M9" s="52">
        <v>3100</v>
      </c>
      <c r="N9" s="53">
        <v>0.15669194507071121</v>
      </c>
      <c r="O9" s="52">
        <v>2600</v>
      </c>
      <c r="P9" s="53">
        <v>0.13940659811482434</v>
      </c>
      <c r="Q9" s="54" t="s">
        <v>1378</v>
      </c>
      <c r="R9" s="52">
        <v>5700</v>
      </c>
      <c r="S9" s="53">
        <v>0.14824028490625327</v>
      </c>
    </row>
    <row r="10" spans="1:19" ht="13.5" customHeight="1">
      <c r="A10" s="50" t="s">
        <v>718</v>
      </c>
      <c r="B10" s="51" t="s">
        <v>17</v>
      </c>
      <c r="C10" s="52">
        <v>18900</v>
      </c>
      <c r="D10" s="52">
        <v>18100</v>
      </c>
      <c r="E10" s="52">
        <v>37000</v>
      </c>
      <c r="F10" s="52">
        <v>2200</v>
      </c>
      <c r="G10" s="53">
        <v>0.11355233970634837</v>
      </c>
      <c r="H10" s="52">
        <v>1800</v>
      </c>
      <c r="I10" s="53">
        <v>0.10109683137602482</v>
      </c>
      <c r="J10" s="54" t="s">
        <v>1378</v>
      </c>
      <c r="K10" s="52">
        <v>4000</v>
      </c>
      <c r="L10" s="53">
        <v>0.10747309792894609</v>
      </c>
      <c r="M10" s="52">
        <v>2600</v>
      </c>
      <c r="N10" s="53">
        <v>0.13615717756417028</v>
      </c>
      <c r="O10" s="52">
        <v>2200</v>
      </c>
      <c r="P10" s="53">
        <v>0.124030578329271</v>
      </c>
      <c r="Q10" s="54" t="s">
        <v>1378</v>
      </c>
      <c r="R10" s="52">
        <v>4800</v>
      </c>
      <c r="S10" s="53">
        <v>0.13023846860974422</v>
      </c>
    </row>
    <row r="11" spans="1:19" ht="13.5" customHeight="1">
      <c r="A11" s="50" t="s">
        <v>796</v>
      </c>
      <c r="B11" s="51" t="s">
        <v>18</v>
      </c>
      <c r="C11" s="52">
        <v>18500</v>
      </c>
      <c r="D11" s="52">
        <v>18300</v>
      </c>
      <c r="E11" s="52">
        <v>36800</v>
      </c>
      <c r="F11" s="52">
        <v>1900</v>
      </c>
      <c r="G11" s="53">
        <v>0.1009253747497159</v>
      </c>
      <c r="H11" s="52">
        <v>1900</v>
      </c>
      <c r="I11" s="53">
        <v>0.10299093985372776</v>
      </c>
      <c r="J11" s="54" t="s">
        <v>1378</v>
      </c>
      <c r="K11" s="52">
        <v>3800</v>
      </c>
      <c r="L11" s="53">
        <v>0.10195375125675933</v>
      </c>
      <c r="M11" s="52">
        <v>2400</v>
      </c>
      <c r="N11" s="53">
        <v>0.1272254992153255</v>
      </c>
      <c r="O11" s="52">
        <v>2300</v>
      </c>
      <c r="P11" s="53">
        <v>0.12296692500818687</v>
      </c>
      <c r="Q11" s="54" t="s">
        <v>1378</v>
      </c>
      <c r="R11" s="52">
        <v>4600</v>
      </c>
      <c r="S11" s="53">
        <v>0.12510529605173773</v>
      </c>
    </row>
    <row r="12" spans="1:19" ht="13.5" customHeight="1">
      <c r="A12" s="50" t="s">
        <v>818</v>
      </c>
      <c r="B12" s="51" t="s">
        <v>19</v>
      </c>
      <c r="C12" s="52">
        <v>20900</v>
      </c>
      <c r="D12" s="52">
        <v>21100</v>
      </c>
      <c r="E12" s="52">
        <v>42000</v>
      </c>
      <c r="F12" s="52">
        <v>2300</v>
      </c>
      <c r="G12" s="53">
        <v>0.10911351247967868</v>
      </c>
      <c r="H12" s="52">
        <v>2200</v>
      </c>
      <c r="I12" s="53">
        <v>0.10298641677315538</v>
      </c>
      <c r="J12" s="54" t="s">
        <v>1378</v>
      </c>
      <c r="K12" s="52">
        <v>4500</v>
      </c>
      <c r="L12" s="53">
        <v>0.1060342982184906</v>
      </c>
      <c r="M12" s="52">
        <v>2800</v>
      </c>
      <c r="N12" s="53">
        <v>0.13345127665678494</v>
      </c>
      <c r="O12" s="52">
        <v>2600</v>
      </c>
      <c r="P12" s="53">
        <v>0.12205972833546311</v>
      </c>
      <c r="Q12" s="54" t="s">
        <v>1378</v>
      </c>
      <c r="R12" s="52">
        <v>5400</v>
      </c>
      <c r="S12" s="53">
        <v>0.1277263753775896</v>
      </c>
    </row>
    <row r="13" spans="1:19" ht="13.5" customHeight="1">
      <c r="A13" s="50" t="s">
        <v>844</v>
      </c>
      <c r="B13" s="51" t="s">
        <v>20</v>
      </c>
      <c r="C13" s="52">
        <v>16600</v>
      </c>
      <c r="D13" s="52">
        <v>16600</v>
      </c>
      <c r="E13" s="52">
        <v>33200</v>
      </c>
      <c r="F13" s="52">
        <v>1800</v>
      </c>
      <c r="G13" s="53">
        <v>0.105729794933655</v>
      </c>
      <c r="H13" s="52">
        <v>1500</v>
      </c>
      <c r="I13" s="53">
        <v>9.2247596153846159E-2</v>
      </c>
      <c r="J13" s="54" t="s">
        <v>1378</v>
      </c>
      <c r="K13" s="52">
        <v>3300</v>
      </c>
      <c r="L13" s="53">
        <v>9.8976520168573154E-2</v>
      </c>
      <c r="M13" s="52">
        <v>2100</v>
      </c>
      <c r="N13" s="53">
        <v>0.12792521109770807</v>
      </c>
      <c r="O13" s="52">
        <v>1900</v>
      </c>
      <c r="P13" s="53">
        <v>0.11135817307692308</v>
      </c>
      <c r="Q13" s="54" t="s">
        <v>1378</v>
      </c>
      <c r="R13" s="52">
        <v>4000</v>
      </c>
      <c r="S13" s="53">
        <v>0.11962673088500902</v>
      </c>
    </row>
    <row r="14" spans="1:19" ht="13.5" customHeight="1">
      <c r="A14" s="50" t="s">
        <v>886</v>
      </c>
      <c r="B14" s="51" t="s">
        <v>21</v>
      </c>
      <c r="C14" s="52">
        <v>20200</v>
      </c>
      <c r="D14" s="52">
        <v>20400</v>
      </c>
      <c r="E14" s="52">
        <v>40600</v>
      </c>
      <c r="F14" s="52">
        <v>2600</v>
      </c>
      <c r="G14" s="53">
        <v>0.12905783813252714</v>
      </c>
      <c r="H14" s="52">
        <v>2700</v>
      </c>
      <c r="I14" s="53">
        <v>0.13291170270137764</v>
      </c>
      <c r="J14" s="54" t="s">
        <v>1378</v>
      </c>
      <c r="K14" s="52">
        <v>5300</v>
      </c>
      <c r="L14" s="53">
        <v>0.13099521861290481</v>
      </c>
      <c r="M14" s="52">
        <v>3100</v>
      </c>
      <c r="N14" s="53">
        <v>0.15225256480150667</v>
      </c>
      <c r="O14" s="52">
        <v>3100</v>
      </c>
      <c r="P14" s="53">
        <v>0.15183605432171399</v>
      </c>
      <c r="Q14" s="54" t="s">
        <v>1378</v>
      </c>
      <c r="R14" s="52">
        <v>6200</v>
      </c>
      <c r="S14" s="53">
        <v>0.15204318036180806</v>
      </c>
    </row>
    <row r="15" spans="1:19" ht="13.5" customHeight="1">
      <c r="A15" s="50" t="s">
        <v>920</v>
      </c>
      <c r="B15" s="51" t="s">
        <v>22</v>
      </c>
      <c r="C15" s="52">
        <v>19200</v>
      </c>
      <c r="D15" s="52">
        <v>18400</v>
      </c>
      <c r="E15" s="52">
        <v>37500</v>
      </c>
      <c r="F15" s="52">
        <v>2200</v>
      </c>
      <c r="G15" s="53">
        <v>0.1143587869930581</v>
      </c>
      <c r="H15" s="52">
        <v>1900</v>
      </c>
      <c r="I15" s="53">
        <v>0.10271212286243328</v>
      </c>
      <c r="J15" s="54" t="s">
        <v>1378</v>
      </c>
      <c r="K15" s="52">
        <v>4100</v>
      </c>
      <c r="L15" s="53">
        <v>0.10865915087550972</v>
      </c>
      <c r="M15" s="52">
        <v>2500</v>
      </c>
      <c r="N15" s="53">
        <v>0.13142648363693304</v>
      </c>
      <c r="O15" s="52">
        <v>2100</v>
      </c>
      <c r="P15" s="53">
        <v>0.11632719747304215</v>
      </c>
      <c r="Q15" s="54" t="s">
        <v>1378</v>
      </c>
      <c r="R15" s="52">
        <v>4700</v>
      </c>
      <c r="S15" s="53">
        <v>0.12403720583140108</v>
      </c>
    </row>
    <row r="16" spans="1:19" ht="13.5" customHeight="1">
      <c r="A16" s="50" t="s">
        <v>933</v>
      </c>
      <c r="B16" s="51" t="s">
        <v>23</v>
      </c>
      <c r="C16" s="52">
        <v>16300</v>
      </c>
      <c r="D16" s="52">
        <v>15100</v>
      </c>
      <c r="E16" s="52">
        <v>31400</v>
      </c>
      <c r="F16" s="52">
        <v>2500</v>
      </c>
      <c r="G16" s="53">
        <v>0.15082047815131214</v>
      </c>
      <c r="H16" s="52">
        <v>1900</v>
      </c>
      <c r="I16" s="53">
        <v>0.1272510593220339</v>
      </c>
      <c r="J16" s="54" t="s">
        <v>1378</v>
      </c>
      <c r="K16" s="52">
        <v>4400</v>
      </c>
      <c r="L16" s="53">
        <v>0.13947410358565737</v>
      </c>
      <c r="M16" s="52">
        <v>2800</v>
      </c>
      <c r="N16" s="53">
        <v>0.17269989551963616</v>
      </c>
      <c r="O16" s="52">
        <v>2200</v>
      </c>
      <c r="P16" s="53">
        <v>0.14426641949152541</v>
      </c>
      <c r="Q16" s="54" t="s">
        <v>1378</v>
      </c>
      <c r="R16" s="52">
        <v>5000</v>
      </c>
      <c r="S16" s="53">
        <v>0.15901195219123507</v>
      </c>
    </row>
    <row r="17" spans="1:19" ht="13.5" customHeight="1">
      <c r="A17" s="50" t="s">
        <v>941</v>
      </c>
      <c r="B17" s="51" t="s">
        <v>24</v>
      </c>
      <c r="C17" s="52">
        <v>19500</v>
      </c>
      <c r="D17" s="52">
        <v>18400</v>
      </c>
      <c r="E17" s="52">
        <v>37900</v>
      </c>
      <c r="F17" s="52">
        <v>2000</v>
      </c>
      <c r="G17" s="53">
        <v>0.10237107594612588</v>
      </c>
      <c r="H17" s="52">
        <v>1800</v>
      </c>
      <c r="I17" s="53">
        <v>9.5318454001088737E-2</v>
      </c>
      <c r="J17" s="54" t="s">
        <v>1378</v>
      </c>
      <c r="K17" s="52">
        <v>3800</v>
      </c>
      <c r="L17" s="53">
        <v>9.8952423674697212E-2</v>
      </c>
      <c r="M17" s="52">
        <v>2300</v>
      </c>
      <c r="N17" s="53">
        <v>0.11901469759819737</v>
      </c>
      <c r="O17" s="52">
        <v>2200</v>
      </c>
      <c r="P17" s="53">
        <v>0.12106695699510071</v>
      </c>
      <c r="Q17" s="54" t="s">
        <v>1378</v>
      </c>
      <c r="R17" s="52">
        <v>4500</v>
      </c>
      <c r="S17" s="53">
        <v>0.12000949943267276</v>
      </c>
    </row>
    <row r="18" spans="1:19" ht="13.5" customHeight="1">
      <c r="A18" s="50" t="s">
        <v>955</v>
      </c>
      <c r="B18" s="51" t="s">
        <v>25</v>
      </c>
      <c r="C18" s="52">
        <v>18700</v>
      </c>
      <c r="D18" s="52">
        <v>18100</v>
      </c>
      <c r="E18" s="52">
        <v>36800</v>
      </c>
      <c r="F18" s="52">
        <v>2000</v>
      </c>
      <c r="G18" s="53">
        <v>0.1096110575377692</v>
      </c>
      <c r="H18" s="52">
        <v>1900</v>
      </c>
      <c r="I18" s="53">
        <v>0.10630660481555114</v>
      </c>
      <c r="J18" s="54" t="s">
        <v>1378</v>
      </c>
      <c r="K18" s="52">
        <v>4000</v>
      </c>
      <c r="L18" s="53">
        <v>0.10798390166965791</v>
      </c>
      <c r="M18" s="52">
        <v>2400</v>
      </c>
      <c r="N18" s="53">
        <v>0.1310939676417015</v>
      </c>
      <c r="O18" s="52">
        <v>2300</v>
      </c>
      <c r="P18" s="53">
        <v>0.12635299315219792</v>
      </c>
      <c r="Q18" s="54" t="s">
        <v>1378</v>
      </c>
      <c r="R18" s="52">
        <v>4700</v>
      </c>
      <c r="S18" s="53">
        <v>0.1287594496111383</v>
      </c>
    </row>
    <row r="19" spans="1:19" ht="13.5" customHeight="1">
      <c r="A19" s="50" t="s">
        <v>1016</v>
      </c>
      <c r="B19" s="51" t="s">
        <v>26</v>
      </c>
      <c r="C19" s="52">
        <v>18600</v>
      </c>
      <c r="D19" s="52">
        <v>19500</v>
      </c>
      <c r="E19" s="52">
        <v>38100</v>
      </c>
      <c r="F19" s="52">
        <v>2100</v>
      </c>
      <c r="G19" s="53">
        <v>0.11086629406706792</v>
      </c>
      <c r="H19" s="52">
        <v>2000</v>
      </c>
      <c r="I19" s="53">
        <v>0.10254966209297563</v>
      </c>
      <c r="J19" s="54" t="s">
        <v>1378</v>
      </c>
      <c r="K19" s="52">
        <v>4100</v>
      </c>
      <c r="L19" s="53">
        <v>0.10660723649711588</v>
      </c>
      <c r="M19" s="52">
        <v>2400</v>
      </c>
      <c r="N19" s="53">
        <v>0.13112639724849526</v>
      </c>
      <c r="O19" s="52">
        <v>2400</v>
      </c>
      <c r="P19" s="53">
        <v>0.12410403440507885</v>
      </c>
      <c r="Q19" s="54" t="s">
        <v>1378</v>
      </c>
      <c r="R19" s="52">
        <v>4900</v>
      </c>
      <c r="S19" s="53">
        <v>0.12753015207131621</v>
      </c>
    </row>
    <row r="20" spans="1:19" ht="13.5" customHeight="1">
      <c r="A20" s="50" t="s">
        <v>1017</v>
      </c>
      <c r="B20" s="51" t="s">
        <v>27</v>
      </c>
      <c r="C20" s="52">
        <v>20400</v>
      </c>
      <c r="D20" s="52">
        <v>19300</v>
      </c>
      <c r="E20" s="52">
        <v>39700</v>
      </c>
      <c r="F20" s="52">
        <v>2300</v>
      </c>
      <c r="G20" s="53">
        <v>0.1148973779829127</v>
      </c>
      <c r="H20" s="52">
        <v>1900</v>
      </c>
      <c r="I20" s="53">
        <v>9.6727498319805608E-2</v>
      </c>
      <c r="J20" s="54" t="s">
        <v>1378</v>
      </c>
      <c r="K20" s="52">
        <v>4200</v>
      </c>
      <c r="L20" s="53">
        <v>0.10604648820166712</v>
      </c>
      <c r="M20" s="52">
        <v>2900</v>
      </c>
      <c r="N20" s="53">
        <v>0.14087204163802416</v>
      </c>
      <c r="O20" s="52">
        <v>2200</v>
      </c>
      <c r="P20" s="53">
        <v>0.1149252959727033</v>
      </c>
      <c r="Q20" s="54" t="s">
        <v>1378</v>
      </c>
      <c r="R20" s="52">
        <v>5100</v>
      </c>
      <c r="S20" s="53">
        <v>0.12823289430607671</v>
      </c>
    </row>
    <row r="21" spans="1:19" ht="13.5" customHeight="1">
      <c r="A21" s="50" t="s">
        <v>1036</v>
      </c>
      <c r="B21" s="51" t="s">
        <v>28</v>
      </c>
      <c r="C21" s="52">
        <v>17800</v>
      </c>
      <c r="D21" s="52">
        <v>20000</v>
      </c>
      <c r="E21" s="52">
        <v>37800</v>
      </c>
      <c r="F21" s="52">
        <v>2500</v>
      </c>
      <c r="G21" s="53">
        <v>0.14023944691135967</v>
      </c>
      <c r="H21" s="52">
        <v>3200</v>
      </c>
      <c r="I21" s="53">
        <v>0.16271033653846154</v>
      </c>
      <c r="J21" s="54" t="s">
        <v>1378</v>
      </c>
      <c r="K21" s="52">
        <v>5700</v>
      </c>
      <c r="L21" s="53">
        <v>0.15212267274027383</v>
      </c>
      <c r="M21" s="52">
        <v>2900</v>
      </c>
      <c r="N21" s="53">
        <v>0.16547692653588894</v>
      </c>
      <c r="O21" s="52">
        <v>3500</v>
      </c>
      <c r="P21" s="53">
        <v>0.17718349358974358</v>
      </c>
      <c r="Q21" s="54" t="s">
        <v>1378</v>
      </c>
      <c r="R21" s="52">
        <v>6500</v>
      </c>
      <c r="S21" s="53">
        <v>0.17166768187716835</v>
      </c>
    </row>
    <row r="22" spans="1:19" ht="13.5" customHeight="1">
      <c r="A22" s="50" t="s">
        <v>1037</v>
      </c>
      <c r="B22" s="51" t="s">
        <v>29</v>
      </c>
      <c r="C22" s="52">
        <v>19100</v>
      </c>
      <c r="D22" s="52">
        <v>19300</v>
      </c>
      <c r="E22" s="52">
        <v>38400</v>
      </c>
      <c r="F22" s="52">
        <v>2600</v>
      </c>
      <c r="G22" s="53">
        <v>0.13362609786700125</v>
      </c>
      <c r="H22" s="52">
        <v>2800</v>
      </c>
      <c r="I22" s="53">
        <v>0.14379728469271427</v>
      </c>
      <c r="J22" s="54" t="s">
        <v>1378</v>
      </c>
      <c r="K22" s="52">
        <v>5300</v>
      </c>
      <c r="L22" s="53">
        <v>0.13873419039192214</v>
      </c>
      <c r="M22" s="52">
        <v>3000</v>
      </c>
      <c r="N22" s="53">
        <v>0.1573086574654956</v>
      </c>
      <c r="O22" s="52">
        <v>3000</v>
      </c>
      <c r="P22" s="53">
        <v>0.15675199502539122</v>
      </c>
      <c r="Q22" s="54" t="s">
        <v>1378</v>
      </c>
      <c r="R22" s="52">
        <v>6000</v>
      </c>
      <c r="S22" s="53">
        <v>0.1570290948836725</v>
      </c>
    </row>
    <row r="23" spans="1:19" ht="13.5" customHeight="1">
      <c r="A23" s="50" t="s">
        <v>1038</v>
      </c>
      <c r="B23" s="51" t="s">
        <v>30</v>
      </c>
      <c r="C23" s="52">
        <v>21700</v>
      </c>
      <c r="D23" s="52">
        <v>20700</v>
      </c>
      <c r="E23" s="52">
        <v>42400</v>
      </c>
      <c r="F23" s="52">
        <v>2600</v>
      </c>
      <c r="G23" s="53">
        <v>0.11775545932000368</v>
      </c>
      <c r="H23" s="52">
        <v>2500</v>
      </c>
      <c r="I23" s="53">
        <v>0.12147138437741686</v>
      </c>
      <c r="J23" s="54" t="s">
        <v>1378</v>
      </c>
      <c r="K23" s="52">
        <v>5100</v>
      </c>
      <c r="L23" s="53">
        <v>0.11956880690663774</v>
      </c>
      <c r="M23" s="52">
        <v>3100</v>
      </c>
      <c r="N23" s="53">
        <v>0.14203446051782917</v>
      </c>
      <c r="O23" s="52">
        <v>2900</v>
      </c>
      <c r="P23" s="53">
        <v>0.13954949729311678</v>
      </c>
      <c r="Q23" s="54" t="s">
        <v>1378</v>
      </c>
      <c r="R23" s="52">
        <v>6000</v>
      </c>
      <c r="S23" s="53">
        <v>0.1408218144076992</v>
      </c>
    </row>
    <row r="24" spans="1:19" ht="13.5" customHeight="1">
      <c r="A24" s="50" t="s">
        <v>1047</v>
      </c>
      <c r="B24" s="51" t="s">
        <v>31</v>
      </c>
      <c r="C24" s="52">
        <v>18800</v>
      </c>
      <c r="D24" s="52">
        <v>18400</v>
      </c>
      <c r="E24" s="52">
        <v>37200</v>
      </c>
      <c r="F24" s="52">
        <v>2300</v>
      </c>
      <c r="G24" s="53">
        <v>0.12174468764978431</v>
      </c>
      <c r="H24" s="52">
        <v>2200</v>
      </c>
      <c r="I24" s="53">
        <v>0.11718114251613954</v>
      </c>
      <c r="J24" s="54" t="s">
        <v>1378</v>
      </c>
      <c r="K24" s="52">
        <v>4400</v>
      </c>
      <c r="L24" s="53">
        <v>0.11948400967481859</v>
      </c>
      <c r="M24" s="52">
        <v>2800</v>
      </c>
      <c r="N24" s="53">
        <v>0.14741438994514566</v>
      </c>
      <c r="O24" s="52">
        <v>2700</v>
      </c>
      <c r="P24" s="53">
        <v>0.1452286659794933</v>
      </c>
      <c r="Q24" s="54" t="s">
        <v>1378</v>
      </c>
      <c r="R24" s="52">
        <v>5400</v>
      </c>
      <c r="S24" s="53">
        <v>0.14633163128191345</v>
      </c>
    </row>
    <row r="25" spans="1:19" ht="13.5" customHeight="1">
      <c r="A25" s="50" t="s">
        <v>1061</v>
      </c>
      <c r="B25" s="51" t="s">
        <v>32</v>
      </c>
      <c r="C25" s="52">
        <v>25000</v>
      </c>
      <c r="D25" s="52">
        <v>23700</v>
      </c>
      <c r="E25" s="52">
        <v>48700</v>
      </c>
      <c r="F25" s="52">
        <v>2800</v>
      </c>
      <c r="G25" s="53">
        <v>0.11121330880588659</v>
      </c>
      <c r="H25" s="52">
        <v>2700</v>
      </c>
      <c r="I25" s="53">
        <v>0.11323063937539565</v>
      </c>
      <c r="J25" s="54" t="s">
        <v>1378</v>
      </c>
      <c r="K25" s="52">
        <v>5500</v>
      </c>
      <c r="L25" s="53">
        <v>0.11219482146157163</v>
      </c>
      <c r="M25" s="52">
        <v>3300</v>
      </c>
      <c r="N25" s="53">
        <v>0.13176837558985843</v>
      </c>
      <c r="O25" s="52">
        <v>3100</v>
      </c>
      <c r="P25" s="53">
        <v>0.13023844692973202</v>
      </c>
      <c r="Q25" s="54" t="s">
        <v>1378</v>
      </c>
      <c r="R25" s="52">
        <v>6400</v>
      </c>
      <c r="S25" s="53">
        <v>0.13102400361388883</v>
      </c>
    </row>
    <row r="26" spans="1:19" ht="13.5" customHeight="1">
      <c r="A26" s="50" t="s">
        <v>1064</v>
      </c>
      <c r="B26" s="51" t="s">
        <v>33</v>
      </c>
      <c r="C26" s="52">
        <v>20400</v>
      </c>
      <c r="D26" s="52">
        <v>19300</v>
      </c>
      <c r="E26" s="52">
        <v>39700</v>
      </c>
      <c r="F26" s="52">
        <v>2300</v>
      </c>
      <c r="G26" s="53">
        <v>0.11181372549019608</v>
      </c>
      <c r="H26" s="52">
        <v>2000</v>
      </c>
      <c r="I26" s="53">
        <v>0.10395322363655179</v>
      </c>
      <c r="J26" s="54" t="s">
        <v>1378</v>
      </c>
      <c r="K26" s="52">
        <v>4300</v>
      </c>
      <c r="L26" s="53">
        <v>0.10798972964808941</v>
      </c>
      <c r="M26" s="52">
        <v>2900</v>
      </c>
      <c r="N26" s="53">
        <v>0.1397549019607843</v>
      </c>
      <c r="O26" s="52">
        <v>2800</v>
      </c>
      <c r="P26" s="53">
        <v>0.14265755976404842</v>
      </c>
      <c r="Q26" s="54" t="s">
        <v>1378</v>
      </c>
      <c r="R26" s="52">
        <v>5600</v>
      </c>
      <c r="S26" s="53">
        <v>0.14116699390827167</v>
      </c>
    </row>
    <row r="27" spans="1:19" ht="13.5" customHeight="1">
      <c r="A27" s="50" t="s">
        <v>1107</v>
      </c>
      <c r="B27" s="51" t="s">
        <v>34</v>
      </c>
      <c r="C27" s="52">
        <v>18700</v>
      </c>
      <c r="D27" s="52">
        <v>17900</v>
      </c>
      <c r="E27" s="52">
        <v>36600</v>
      </c>
      <c r="F27" s="52">
        <v>2100</v>
      </c>
      <c r="G27" s="53">
        <v>0.11106351076362858</v>
      </c>
      <c r="H27" s="52">
        <v>1600</v>
      </c>
      <c r="I27" s="53">
        <v>9.0924341553430627E-2</v>
      </c>
      <c r="J27" s="54" t="s">
        <v>1378</v>
      </c>
      <c r="K27" s="52">
        <v>3700</v>
      </c>
      <c r="L27" s="53">
        <v>0.1012118062204229</v>
      </c>
      <c r="M27" s="52">
        <v>2400</v>
      </c>
      <c r="N27" s="53">
        <v>0.13103780657598801</v>
      </c>
      <c r="O27" s="52">
        <v>2000</v>
      </c>
      <c r="P27" s="53">
        <v>0.11357154839791982</v>
      </c>
      <c r="Q27" s="54" t="s">
        <v>1378</v>
      </c>
      <c r="R27" s="52">
        <v>4500</v>
      </c>
      <c r="S27" s="53">
        <v>0.12249364006893344</v>
      </c>
    </row>
    <row r="28" spans="1:19" ht="13.5" customHeight="1">
      <c r="A28" s="50" t="s">
        <v>1134</v>
      </c>
      <c r="B28" s="51" t="s">
        <v>35</v>
      </c>
      <c r="C28" s="52">
        <v>18400</v>
      </c>
      <c r="D28" s="52">
        <v>18400</v>
      </c>
      <c r="E28" s="52">
        <v>36800</v>
      </c>
      <c r="F28" s="52">
        <v>2000</v>
      </c>
      <c r="G28" s="53">
        <v>0.11032761987415925</v>
      </c>
      <c r="H28" s="52">
        <v>2200</v>
      </c>
      <c r="I28" s="53">
        <v>0.11815310900577153</v>
      </c>
      <c r="J28" s="54" t="s">
        <v>1378</v>
      </c>
      <c r="K28" s="52">
        <v>4200</v>
      </c>
      <c r="L28" s="53">
        <v>0.11423292212379763</v>
      </c>
      <c r="M28" s="52">
        <v>2500</v>
      </c>
      <c r="N28" s="53">
        <v>0.13392275981774787</v>
      </c>
      <c r="O28" s="52">
        <v>2500</v>
      </c>
      <c r="P28" s="53">
        <v>0.1359032995753022</v>
      </c>
      <c r="Q28" s="54" t="s">
        <v>1378</v>
      </c>
      <c r="R28" s="52">
        <v>5000</v>
      </c>
      <c r="S28" s="53">
        <v>0.13491114613336233</v>
      </c>
    </row>
    <row r="29" spans="1:19" ht="13.5" customHeight="1">
      <c r="A29" s="50" t="s">
        <v>1163</v>
      </c>
      <c r="B29" s="51" t="s">
        <v>36</v>
      </c>
      <c r="C29" s="52">
        <v>16800</v>
      </c>
      <c r="D29" s="52">
        <v>16300</v>
      </c>
      <c r="E29" s="52">
        <v>33100</v>
      </c>
      <c r="F29" s="52">
        <v>1900</v>
      </c>
      <c r="G29" s="53">
        <v>0.1117335081341994</v>
      </c>
      <c r="H29" s="52">
        <v>1800</v>
      </c>
      <c r="I29" s="53">
        <v>0.11036215454378331</v>
      </c>
      <c r="J29" s="54" t="s">
        <v>1378</v>
      </c>
      <c r="K29" s="52">
        <v>3700</v>
      </c>
      <c r="L29" s="53">
        <v>0.11105740181268882</v>
      </c>
      <c r="M29" s="52">
        <v>2300</v>
      </c>
      <c r="N29" s="53">
        <v>0.13473571300875992</v>
      </c>
      <c r="O29" s="52">
        <v>2200</v>
      </c>
      <c r="P29" s="53">
        <v>0.13346406029781235</v>
      </c>
      <c r="Q29" s="54" t="s">
        <v>1378</v>
      </c>
      <c r="R29" s="52">
        <v>4400</v>
      </c>
      <c r="S29" s="53">
        <v>0.13410876132930513</v>
      </c>
    </row>
    <row r="30" spans="1:19" ht="13.5" customHeight="1">
      <c r="A30" s="50" t="s">
        <v>1190</v>
      </c>
      <c r="B30" s="51" t="s">
        <v>37</v>
      </c>
      <c r="C30" s="52">
        <v>19800</v>
      </c>
      <c r="D30" s="52">
        <v>19100</v>
      </c>
      <c r="E30" s="52">
        <v>38900</v>
      </c>
      <c r="F30" s="52">
        <v>2200</v>
      </c>
      <c r="G30" s="53">
        <v>0.10854119425547996</v>
      </c>
      <c r="H30" s="52">
        <v>1900</v>
      </c>
      <c r="I30" s="53">
        <v>0.10001047778709136</v>
      </c>
      <c r="J30" s="54" t="s">
        <v>1378</v>
      </c>
      <c r="K30" s="52">
        <v>4100</v>
      </c>
      <c r="L30" s="53">
        <v>0.1043587701949503</v>
      </c>
      <c r="M30" s="52">
        <v>2500</v>
      </c>
      <c r="N30" s="53">
        <v>0.12824389014865206</v>
      </c>
      <c r="O30" s="52">
        <v>2300</v>
      </c>
      <c r="P30" s="53">
        <v>0.1201802179379715</v>
      </c>
      <c r="Q30" s="54" t="s">
        <v>1378</v>
      </c>
      <c r="R30" s="52">
        <v>4800</v>
      </c>
      <c r="S30" s="53">
        <v>0.12429044769218915</v>
      </c>
    </row>
    <row r="31" spans="1:19" ht="13.5" customHeight="1">
      <c r="A31" s="50" t="s">
        <v>1191</v>
      </c>
      <c r="B31" s="51" t="s">
        <v>38</v>
      </c>
      <c r="C31" s="52">
        <v>23400</v>
      </c>
      <c r="D31" s="52">
        <v>23100</v>
      </c>
      <c r="E31" s="52">
        <v>46500</v>
      </c>
      <c r="F31" s="52">
        <v>2400</v>
      </c>
      <c r="G31" s="53">
        <v>0.10240320997140052</v>
      </c>
      <c r="H31" s="52">
        <v>2200</v>
      </c>
      <c r="I31" s="53">
        <v>9.4443481276005548E-2</v>
      </c>
      <c r="J31" s="54" t="s">
        <v>1378</v>
      </c>
      <c r="K31" s="52">
        <v>4600</v>
      </c>
      <c r="L31" s="53">
        <v>9.8453730187745975E-2</v>
      </c>
      <c r="M31" s="52">
        <v>3000</v>
      </c>
      <c r="N31" s="53">
        <v>0.12869765655013446</v>
      </c>
      <c r="O31" s="52">
        <v>2600</v>
      </c>
      <c r="P31" s="53">
        <v>0.11316747572815535</v>
      </c>
      <c r="Q31" s="54" t="s">
        <v>1378</v>
      </c>
      <c r="R31" s="52">
        <v>5600</v>
      </c>
      <c r="S31" s="53">
        <v>0.12099184928708144</v>
      </c>
    </row>
    <row r="32" spans="1:19" ht="13.5" customHeight="1">
      <c r="A32" s="50" t="s">
        <v>1202</v>
      </c>
      <c r="B32" s="51" t="s">
        <v>39</v>
      </c>
      <c r="C32" s="52">
        <v>20500</v>
      </c>
      <c r="D32" s="52">
        <v>20300</v>
      </c>
      <c r="E32" s="52">
        <v>40800</v>
      </c>
      <c r="F32" s="52">
        <v>2200</v>
      </c>
      <c r="G32" s="53">
        <v>0.10510656977027752</v>
      </c>
      <c r="H32" s="52">
        <v>2400</v>
      </c>
      <c r="I32" s="53">
        <v>0.11643734280218968</v>
      </c>
      <c r="J32" s="54" t="s">
        <v>1378</v>
      </c>
      <c r="K32" s="52">
        <v>4500</v>
      </c>
      <c r="L32" s="53">
        <v>0.11074055909759686</v>
      </c>
      <c r="M32" s="52">
        <v>2500</v>
      </c>
      <c r="N32" s="53">
        <v>0.12320148270984733</v>
      </c>
      <c r="O32" s="52">
        <v>2800</v>
      </c>
      <c r="P32" s="53">
        <v>0.1382847561276323</v>
      </c>
      <c r="Q32" s="54" t="s">
        <v>1378</v>
      </c>
      <c r="R32" s="52">
        <v>5300</v>
      </c>
      <c r="S32" s="53">
        <v>0.13070132417851887</v>
      </c>
    </row>
    <row r="33" spans="1:19" ht="13.5" customHeight="1">
      <c r="A33" s="50" t="s">
        <v>1229</v>
      </c>
      <c r="B33" s="51" t="s">
        <v>40</v>
      </c>
      <c r="C33" s="52">
        <v>23600</v>
      </c>
      <c r="D33" s="52">
        <v>21900</v>
      </c>
      <c r="E33" s="52">
        <v>45500</v>
      </c>
      <c r="F33" s="52">
        <v>2500</v>
      </c>
      <c r="G33" s="53">
        <v>0.10724588494824368</v>
      </c>
      <c r="H33" s="52">
        <v>2500</v>
      </c>
      <c r="I33" s="53">
        <v>0.11293343688610717</v>
      </c>
      <c r="J33" s="54" t="s">
        <v>1378</v>
      </c>
      <c r="K33" s="52">
        <v>5000</v>
      </c>
      <c r="L33" s="53">
        <v>0.10998438221772508</v>
      </c>
      <c r="M33" s="52">
        <v>3000</v>
      </c>
      <c r="N33" s="53">
        <v>0.12845749193958933</v>
      </c>
      <c r="O33" s="52">
        <v>2800</v>
      </c>
      <c r="P33" s="53">
        <v>0.12668463611859837</v>
      </c>
      <c r="Q33" s="54" t="s">
        <v>1378</v>
      </c>
      <c r="R33" s="52">
        <v>5800</v>
      </c>
      <c r="S33" s="53">
        <v>0.12760388024900465</v>
      </c>
    </row>
    <row r="34" spans="1:19" ht="13.5" customHeight="1">
      <c r="A34" s="50" t="s">
        <v>1239</v>
      </c>
      <c r="B34" s="51" t="s">
        <v>41</v>
      </c>
      <c r="C34" s="52">
        <v>18000</v>
      </c>
      <c r="D34" s="52">
        <v>16800</v>
      </c>
      <c r="E34" s="52">
        <v>34800</v>
      </c>
      <c r="F34" s="52">
        <v>1900</v>
      </c>
      <c r="G34" s="53">
        <v>0.10347695890866744</v>
      </c>
      <c r="H34" s="52">
        <v>1800</v>
      </c>
      <c r="I34" s="53">
        <v>0.10610300684727597</v>
      </c>
      <c r="J34" s="54" t="s">
        <v>1378</v>
      </c>
      <c r="K34" s="52">
        <v>3600</v>
      </c>
      <c r="L34" s="53">
        <v>0.10474330998047549</v>
      </c>
      <c r="M34" s="52">
        <v>2200</v>
      </c>
      <c r="N34" s="53">
        <v>0.1201131259357844</v>
      </c>
      <c r="O34" s="52">
        <v>2000</v>
      </c>
      <c r="P34" s="53">
        <v>0.12176242929443287</v>
      </c>
      <c r="Q34" s="54" t="s">
        <v>1378</v>
      </c>
      <c r="R34" s="52">
        <v>4200</v>
      </c>
      <c r="S34" s="53">
        <v>0.12090846445388767</v>
      </c>
    </row>
    <row r="35" spans="1:19" ht="13.5" customHeight="1">
      <c r="A35" s="50" t="s">
        <v>1245</v>
      </c>
      <c r="B35" s="51" t="s">
        <v>42</v>
      </c>
      <c r="C35" s="52">
        <v>18500</v>
      </c>
      <c r="D35" s="52">
        <v>18500</v>
      </c>
      <c r="E35" s="52">
        <v>37100</v>
      </c>
      <c r="F35" s="52">
        <v>2200</v>
      </c>
      <c r="G35" s="53">
        <v>0.11838913148956817</v>
      </c>
      <c r="H35" s="52">
        <v>1800</v>
      </c>
      <c r="I35" s="53">
        <v>9.9196288904471658E-2</v>
      </c>
      <c r="J35" s="54" t="s">
        <v>1378</v>
      </c>
      <c r="K35" s="52">
        <v>4000</v>
      </c>
      <c r="L35" s="53">
        <v>0.10879529767040552</v>
      </c>
      <c r="M35" s="52">
        <v>2600</v>
      </c>
      <c r="N35" s="53">
        <v>0.14248746563157044</v>
      </c>
      <c r="O35" s="52">
        <v>2300</v>
      </c>
      <c r="P35" s="53">
        <v>0.12546523544959276</v>
      </c>
      <c r="Q35" s="54" t="s">
        <v>1378</v>
      </c>
      <c r="R35" s="52">
        <v>5000</v>
      </c>
      <c r="S35" s="53">
        <v>0.13397864538395168</v>
      </c>
    </row>
    <row r="36" spans="1:19" ht="13.5" customHeight="1">
      <c r="A36" s="45" t="s">
        <v>1381</v>
      </c>
      <c r="B36" s="46" t="s">
        <v>1382</v>
      </c>
      <c r="C36" s="47">
        <v>1641700</v>
      </c>
      <c r="D36" s="47">
        <v>1613700</v>
      </c>
      <c r="E36" s="47">
        <v>3255400</v>
      </c>
      <c r="F36" s="47">
        <v>192100</v>
      </c>
      <c r="G36" s="48">
        <v>0.1169903149174636</v>
      </c>
      <c r="H36" s="47">
        <v>198100</v>
      </c>
      <c r="I36" s="48">
        <v>0.12274968008601271</v>
      </c>
      <c r="J36" s="49" t="s">
        <v>1378</v>
      </c>
      <c r="K36" s="47">
        <v>390100</v>
      </c>
      <c r="L36" s="48">
        <v>0.11984524246524636</v>
      </c>
      <c r="M36" s="47">
        <v>239900</v>
      </c>
      <c r="N36" s="48">
        <v>0.14612353048669063</v>
      </c>
      <c r="O36" s="47">
        <v>235200</v>
      </c>
      <c r="P36" s="48">
        <v>0.14574134837936067</v>
      </c>
      <c r="Q36" s="49" t="s">
        <v>1378</v>
      </c>
      <c r="R36" s="47">
        <v>475100</v>
      </c>
      <c r="S36" s="48">
        <v>0.1459340821369933</v>
      </c>
    </row>
    <row r="37" spans="1:19" ht="13.5" customHeight="1">
      <c r="A37" s="50" t="s">
        <v>667</v>
      </c>
      <c r="B37" s="55" t="s">
        <v>43</v>
      </c>
      <c r="C37" s="52">
        <v>23300</v>
      </c>
      <c r="D37" s="52">
        <v>22900</v>
      </c>
      <c r="E37" s="52">
        <v>46200</v>
      </c>
      <c r="F37" s="52">
        <v>2900</v>
      </c>
      <c r="G37" s="53">
        <v>0.12637268359643103</v>
      </c>
      <c r="H37" s="52">
        <v>2900</v>
      </c>
      <c r="I37" s="53">
        <v>0.1268858463416761</v>
      </c>
      <c r="J37" s="54" t="s">
        <v>1378</v>
      </c>
      <c r="K37" s="52">
        <v>5900</v>
      </c>
      <c r="L37" s="53">
        <v>0.12662716775504909</v>
      </c>
      <c r="M37" s="52">
        <v>3500</v>
      </c>
      <c r="N37" s="53">
        <v>0.15013726835964311</v>
      </c>
      <c r="O37" s="52">
        <v>3200</v>
      </c>
      <c r="P37" s="53">
        <v>0.14049010203191767</v>
      </c>
      <c r="Q37" s="54" t="s">
        <v>1378</v>
      </c>
      <c r="R37" s="52">
        <v>6700</v>
      </c>
      <c r="S37" s="53">
        <v>0.14535311162046446</v>
      </c>
    </row>
    <row r="38" spans="1:19" ht="13.5" customHeight="1">
      <c r="A38" s="50" t="s">
        <v>676</v>
      </c>
      <c r="B38" s="55" t="s">
        <v>44</v>
      </c>
      <c r="C38" s="52">
        <v>21600</v>
      </c>
      <c r="D38" s="52">
        <v>21500</v>
      </c>
      <c r="E38" s="52">
        <v>43100</v>
      </c>
      <c r="F38" s="52">
        <v>2600</v>
      </c>
      <c r="G38" s="53">
        <v>0.1205237346164523</v>
      </c>
      <c r="H38" s="52">
        <v>2800</v>
      </c>
      <c r="I38" s="53">
        <v>0.13216922862583011</v>
      </c>
      <c r="J38" s="54" t="s">
        <v>1378</v>
      </c>
      <c r="K38" s="52">
        <v>5500</v>
      </c>
      <c r="L38" s="53">
        <v>0.12633555055971446</v>
      </c>
      <c r="M38" s="52">
        <v>3100</v>
      </c>
      <c r="N38" s="53">
        <v>0.14226889978717497</v>
      </c>
      <c r="O38" s="52">
        <v>3200</v>
      </c>
      <c r="P38" s="53">
        <v>0.14958435889100449</v>
      </c>
      <c r="Q38" s="54" t="s">
        <v>1378</v>
      </c>
      <c r="R38" s="52">
        <v>6300</v>
      </c>
      <c r="S38" s="53">
        <v>0.1459197626717964</v>
      </c>
    </row>
    <row r="39" spans="1:19" ht="13.5" customHeight="1">
      <c r="A39" s="50" t="s">
        <v>684</v>
      </c>
      <c r="B39" s="55" t="s">
        <v>45</v>
      </c>
      <c r="C39" s="52">
        <v>19700</v>
      </c>
      <c r="D39" s="52">
        <v>20100</v>
      </c>
      <c r="E39" s="52">
        <v>39800</v>
      </c>
      <c r="F39" s="52">
        <v>2100</v>
      </c>
      <c r="G39" s="53">
        <v>0.10909090909090909</v>
      </c>
      <c r="H39" s="52">
        <v>1700</v>
      </c>
      <c r="I39" s="53">
        <v>8.650639589866109E-2</v>
      </c>
      <c r="J39" s="54" t="s">
        <v>1378</v>
      </c>
      <c r="K39" s="52">
        <v>3900</v>
      </c>
      <c r="L39" s="53">
        <v>9.7684824413664814E-2</v>
      </c>
      <c r="M39" s="52">
        <v>2800</v>
      </c>
      <c r="N39" s="53">
        <v>0.14139156932453023</v>
      </c>
      <c r="O39" s="52">
        <v>2100</v>
      </c>
      <c r="P39" s="53">
        <v>0.10586829923846498</v>
      </c>
      <c r="Q39" s="54" t="s">
        <v>1378</v>
      </c>
      <c r="R39" s="52">
        <v>4900</v>
      </c>
      <c r="S39" s="53">
        <v>0.12345089364269375</v>
      </c>
    </row>
    <row r="40" spans="1:19" ht="13.5" customHeight="1">
      <c r="A40" s="50" t="s">
        <v>701</v>
      </c>
      <c r="B40" s="55" t="s">
        <v>46</v>
      </c>
      <c r="C40" s="52">
        <v>19600</v>
      </c>
      <c r="D40" s="52">
        <v>18500</v>
      </c>
      <c r="E40" s="52">
        <v>38100</v>
      </c>
      <c r="F40" s="52">
        <v>2000</v>
      </c>
      <c r="G40" s="53">
        <v>0.1019114790963917</v>
      </c>
      <c r="H40" s="52">
        <v>2100</v>
      </c>
      <c r="I40" s="53">
        <v>0.1126053143227479</v>
      </c>
      <c r="J40" s="54" t="s">
        <v>1378</v>
      </c>
      <c r="K40" s="52">
        <v>4100</v>
      </c>
      <c r="L40" s="53">
        <v>0.1071109710624442</v>
      </c>
      <c r="M40" s="52">
        <v>2600</v>
      </c>
      <c r="N40" s="53">
        <v>0.13421240928140651</v>
      </c>
      <c r="O40" s="52">
        <v>2600</v>
      </c>
      <c r="P40" s="53">
        <v>0.13831281054223374</v>
      </c>
      <c r="Q40" s="54" t="s">
        <v>1378</v>
      </c>
      <c r="R40" s="52">
        <v>5200</v>
      </c>
      <c r="S40" s="53">
        <v>0.13620608161336065</v>
      </c>
    </row>
    <row r="41" spans="1:19" ht="13.5" customHeight="1">
      <c r="A41" s="50" t="s">
        <v>712</v>
      </c>
      <c r="B41" s="55" t="s">
        <v>47</v>
      </c>
      <c r="C41" s="52">
        <v>20300</v>
      </c>
      <c r="D41" s="52">
        <v>23900</v>
      </c>
      <c r="E41" s="52">
        <v>44200</v>
      </c>
      <c r="F41" s="52">
        <v>2100</v>
      </c>
      <c r="G41" s="53">
        <v>0.10252241600157651</v>
      </c>
      <c r="H41" s="52">
        <v>3000</v>
      </c>
      <c r="I41" s="53">
        <v>0.12433652359259414</v>
      </c>
      <c r="J41" s="54" t="s">
        <v>1378</v>
      </c>
      <c r="K41" s="52">
        <v>5100</v>
      </c>
      <c r="L41" s="53">
        <v>0.11432447710570943</v>
      </c>
      <c r="M41" s="52">
        <v>2600</v>
      </c>
      <c r="N41" s="53">
        <v>0.12991427726869642</v>
      </c>
      <c r="O41" s="52">
        <v>3600</v>
      </c>
      <c r="P41" s="53">
        <v>0.15054122957328542</v>
      </c>
      <c r="Q41" s="54" t="s">
        <v>1378</v>
      </c>
      <c r="R41" s="52">
        <v>6200</v>
      </c>
      <c r="S41" s="53">
        <v>0.14107405313736573</v>
      </c>
    </row>
    <row r="42" spans="1:19" ht="13.5" customHeight="1">
      <c r="A42" s="50" t="s">
        <v>713</v>
      </c>
      <c r="B42" s="55" t="s">
        <v>48</v>
      </c>
      <c r="C42" s="52">
        <v>24300</v>
      </c>
      <c r="D42" s="52">
        <v>26500</v>
      </c>
      <c r="E42" s="52">
        <v>50700</v>
      </c>
      <c r="F42" s="52">
        <v>3700</v>
      </c>
      <c r="G42" s="53">
        <v>0.15148392415498763</v>
      </c>
      <c r="H42" s="52">
        <v>4700</v>
      </c>
      <c r="I42" s="53">
        <v>0.17624839465135606</v>
      </c>
      <c r="J42" s="54" t="s">
        <v>1378</v>
      </c>
      <c r="K42" s="52">
        <v>8300</v>
      </c>
      <c r="L42" s="53">
        <v>0.16440651239799739</v>
      </c>
      <c r="M42" s="52">
        <v>4300</v>
      </c>
      <c r="N42" s="53">
        <v>0.17724649629018963</v>
      </c>
      <c r="O42" s="52">
        <v>5100</v>
      </c>
      <c r="P42" s="53">
        <v>0.19366170582458261</v>
      </c>
      <c r="Q42" s="54" t="s">
        <v>1378</v>
      </c>
      <c r="R42" s="52">
        <v>9400</v>
      </c>
      <c r="S42" s="53">
        <v>0.18581227579138251</v>
      </c>
    </row>
    <row r="43" spans="1:19" ht="13.5" customHeight="1">
      <c r="A43" s="50" t="s">
        <v>714</v>
      </c>
      <c r="B43" s="55" t="s">
        <v>49</v>
      </c>
      <c r="C43" s="52">
        <v>17600</v>
      </c>
      <c r="D43" s="52">
        <v>16400</v>
      </c>
      <c r="E43" s="52">
        <v>34000</v>
      </c>
      <c r="F43" s="52">
        <v>2400</v>
      </c>
      <c r="G43" s="53">
        <v>0.13851140046625349</v>
      </c>
      <c r="H43" s="52">
        <v>2900</v>
      </c>
      <c r="I43" s="53">
        <v>0.17554035901819515</v>
      </c>
      <c r="J43" s="54" t="s">
        <v>1378</v>
      </c>
      <c r="K43" s="52">
        <v>5300</v>
      </c>
      <c r="L43" s="53">
        <v>0.15636684822611513</v>
      </c>
      <c r="M43" s="52">
        <v>2800</v>
      </c>
      <c r="N43" s="53">
        <v>0.15869676465571161</v>
      </c>
      <c r="O43" s="52">
        <v>3100</v>
      </c>
      <c r="P43" s="53">
        <v>0.19049945048235437</v>
      </c>
      <c r="Q43" s="54" t="s">
        <v>1378</v>
      </c>
      <c r="R43" s="52">
        <v>5900</v>
      </c>
      <c r="S43" s="53">
        <v>0.17403209185926688</v>
      </c>
    </row>
    <row r="44" spans="1:19" ht="13.5" customHeight="1">
      <c r="A44" s="50" t="s">
        <v>715</v>
      </c>
      <c r="B44" s="55" t="s">
        <v>50</v>
      </c>
      <c r="C44" s="52">
        <v>17300</v>
      </c>
      <c r="D44" s="52">
        <v>16600</v>
      </c>
      <c r="E44" s="52">
        <v>33900</v>
      </c>
      <c r="F44" s="52">
        <v>2900</v>
      </c>
      <c r="G44" s="53">
        <v>0.1673802360564684</v>
      </c>
      <c r="H44" s="52">
        <v>3200</v>
      </c>
      <c r="I44" s="53">
        <v>0.1911976911976912</v>
      </c>
      <c r="J44" s="54" t="s">
        <v>1378</v>
      </c>
      <c r="K44" s="52">
        <v>6100</v>
      </c>
      <c r="L44" s="53">
        <v>0.1790600306639934</v>
      </c>
      <c r="M44" s="52">
        <v>3100</v>
      </c>
      <c r="N44" s="53">
        <v>0.18074519787086324</v>
      </c>
      <c r="O44" s="52">
        <v>3500</v>
      </c>
      <c r="P44" s="53">
        <v>0.20797258297258298</v>
      </c>
      <c r="Q44" s="54" t="s">
        <v>1378</v>
      </c>
      <c r="R44" s="52">
        <v>6600</v>
      </c>
      <c r="S44" s="53">
        <v>0.19409718127137635</v>
      </c>
    </row>
    <row r="45" spans="1:19" ht="13.5" customHeight="1">
      <c r="A45" s="50" t="s">
        <v>721</v>
      </c>
      <c r="B45" s="55" t="s">
        <v>51</v>
      </c>
      <c r="C45" s="52">
        <v>20200</v>
      </c>
      <c r="D45" s="52">
        <v>21100</v>
      </c>
      <c r="E45" s="52">
        <v>41400</v>
      </c>
      <c r="F45" s="52">
        <v>2300</v>
      </c>
      <c r="G45" s="53">
        <v>0.11589403973509933</v>
      </c>
      <c r="H45" s="52">
        <v>2700</v>
      </c>
      <c r="I45" s="53">
        <v>0.12993094314634376</v>
      </c>
      <c r="J45" s="54" t="s">
        <v>1378</v>
      </c>
      <c r="K45" s="52">
        <v>5100</v>
      </c>
      <c r="L45" s="53">
        <v>0.12306651198762568</v>
      </c>
      <c r="M45" s="52">
        <v>2900</v>
      </c>
      <c r="N45" s="53">
        <v>0.14510230305426511</v>
      </c>
      <c r="O45" s="52">
        <v>3200</v>
      </c>
      <c r="P45" s="53">
        <v>0.15164128275470626</v>
      </c>
      <c r="Q45" s="54" t="s">
        <v>1378</v>
      </c>
      <c r="R45" s="52">
        <v>6100</v>
      </c>
      <c r="S45" s="53">
        <v>0.14844354215003866</v>
      </c>
    </row>
    <row r="46" spans="1:19" ht="13.5" customHeight="1">
      <c r="A46" s="50" t="s">
        <v>722</v>
      </c>
      <c r="B46" s="55" t="s">
        <v>52</v>
      </c>
      <c r="C46" s="52">
        <v>21100</v>
      </c>
      <c r="D46" s="52">
        <v>22900</v>
      </c>
      <c r="E46" s="52">
        <v>44000</v>
      </c>
      <c r="F46" s="52">
        <v>2300</v>
      </c>
      <c r="G46" s="53">
        <v>0.10759973467260495</v>
      </c>
      <c r="H46" s="52">
        <v>3000</v>
      </c>
      <c r="I46" s="53">
        <v>0.1298758089907294</v>
      </c>
      <c r="J46" s="54" t="s">
        <v>1378</v>
      </c>
      <c r="K46" s="52">
        <v>5200</v>
      </c>
      <c r="L46" s="53">
        <v>0.11918406331013781</v>
      </c>
      <c r="M46" s="52">
        <v>2900</v>
      </c>
      <c r="N46" s="53">
        <v>0.1358855301809912</v>
      </c>
      <c r="O46" s="52">
        <v>3500</v>
      </c>
      <c r="P46" s="53">
        <v>0.15353332167220571</v>
      </c>
      <c r="Q46" s="54" t="s">
        <v>1378</v>
      </c>
      <c r="R46" s="52">
        <v>6400</v>
      </c>
      <c r="S46" s="53">
        <v>0.14506299176786283</v>
      </c>
    </row>
    <row r="47" spans="1:19" ht="13.5" customHeight="1">
      <c r="A47" s="50" t="s">
        <v>723</v>
      </c>
      <c r="B47" s="55" t="s">
        <v>53</v>
      </c>
      <c r="C47" s="52">
        <v>23000</v>
      </c>
      <c r="D47" s="52">
        <v>22300</v>
      </c>
      <c r="E47" s="52">
        <v>45400</v>
      </c>
      <c r="F47" s="52">
        <v>2500</v>
      </c>
      <c r="G47" s="53">
        <v>0.10833007430582714</v>
      </c>
      <c r="H47" s="52">
        <v>2700</v>
      </c>
      <c r="I47" s="53">
        <v>0.12078764824345491</v>
      </c>
      <c r="J47" s="54" t="s">
        <v>1378</v>
      </c>
      <c r="K47" s="52">
        <v>5200</v>
      </c>
      <c r="L47" s="53">
        <v>0.11446712818025487</v>
      </c>
      <c r="M47" s="52">
        <v>3000</v>
      </c>
      <c r="N47" s="53">
        <v>0.13149089644983269</v>
      </c>
      <c r="O47" s="52">
        <v>3200</v>
      </c>
      <c r="P47" s="53">
        <v>0.14119489818751399</v>
      </c>
      <c r="Q47" s="54" t="s">
        <v>1378</v>
      </c>
      <c r="R47" s="52">
        <v>6200</v>
      </c>
      <c r="S47" s="53">
        <v>0.13627144053970633</v>
      </c>
    </row>
    <row r="48" spans="1:19" ht="13.5" customHeight="1">
      <c r="A48" s="50" t="s">
        <v>724</v>
      </c>
      <c r="B48" s="55" t="s">
        <v>54</v>
      </c>
      <c r="C48" s="52">
        <v>23000</v>
      </c>
      <c r="D48" s="52">
        <v>20800</v>
      </c>
      <c r="E48" s="52">
        <v>43800</v>
      </c>
      <c r="F48" s="52">
        <v>2200</v>
      </c>
      <c r="G48" s="53">
        <v>9.5725230715653836E-2</v>
      </c>
      <c r="H48" s="52">
        <v>2200</v>
      </c>
      <c r="I48" s="53">
        <v>0.10794169993746693</v>
      </c>
      <c r="J48" s="54" t="s">
        <v>1378</v>
      </c>
      <c r="K48" s="52">
        <v>4400</v>
      </c>
      <c r="L48" s="53">
        <v>0.10152875848358127</v>
      </c>
      <c r="M48" s="52">
        <v>3000</v>
      </c>
      <c r="N48" s="53">
        <v>0.12893957861744731</v>
      </c>
      <c r="O48" s="52">
        <v>2800</v>
      </c>
      <c r="P48" s="53">
        <v>0.1368512193948723</v>
      </c>
      <c r="Q48" s="54" t="s">
        <v>1378</v>
      </c>
      <c r="R48" s="52">
        <v>5800</v>
      </c>
      <c r="S48" s="53">
        <v>0.13269806448664337</v>
      </c>
    </row>
    <row r="49" spans="1:19" ht="13.5" customHeight="1">
      <c r="A49" s="50" t="s">
        <v>754</v>
      </c>
      <c r="B49" s="55" t="s">
        <v>55</v>
      </c>
      <c r="C49" s="52">
        <v>19000</v>
      </c>
      <c r="D49" s="52">
        <v>20100</v>
      </c>
      <c r="E49" s="52">
        <v>39100</v>
      </c>
      <c r="F49" s="52">
        <v>2000</v>
      </c>
      <c r="G49" s="53">
        <v>0.10490283848543894</v>
      </c>
      <c r="H49" s="52">
        <v>2400</v>
      </c>
      <c r="I49" s="53">
        <v>0.12074889209779416</v>
      </c>
      <c r="J49" s="54" t="s">
        <v>1378</v>
      </c>
      <c r="K49" s="52">
        <v>4400</v>
      </c>
      <c r="L49" s="53">
        <v>0.1130477067977068</v>
      </c>
      <c r="M49" s="52">
        <v>2400</v>
      </c>
      <c r="N49" s="53">
        <v>0.12702090684080258</v>
      </c>
      <c r="O49" s="52">
        <v>2800</v>
      </c>
      <c r="P49" s="53">
        <v>0.13887367425185479</v>
      </c>
      <c r="Q49" s="54" t="s">
        <v>1378</v>
      </c>
      <c r="R49" s="52">
        <v>5200</v>
      </c>
      <c r="S49" s="53">
        <v>0.13311322686322685</v>
      </c>
    </row>
    <row r="50" spans="1:19" ht="13.5" customHeight="1">
      <c r="A50" s="50" t="s">
        <v>756</v>
      </c>
      <c r="B50" s="55" t="s">
        <v>57</v>
      </c>
      <c r="C50" s="52">
        <v>20200</v>
      </c>
      <c r="D50" s="52">
        <v>19700</v>
      </c>
      <c r="E50" s="52">
        <v>39900</v>
      </c>
      <c r="F50" s="52">
        <v>2400</v>
      </c>
      <c r="G50" s="53">
        <v>0.11801641451596954</v>
      </c>
      <c r="H50" s="52">
        <v>2600</v>
      </c>
      <c r="I50" s="53">
        <v>0.13242379672363949</v>
      </c>
      <c r="J50" s="54" t="s">
        <v>1378</v>
      </c>
      <c r="K50" s="52">
        <v>5000</v>
      </c>
      <c r="L50" s="53">
        <v>0.1251283078386701</v>
      </c>
      <c r="M50" s="52">
        <v>2900</v>
      </c>
      <c r="N50" s="53">
        <v>0.14352813210718876</v>
      </c>
      <c r="O50" s="52">
        <v>3000</v>
      </c>
      <c r="P50" s="53">
        <v>0.15012425825429832</v>
      </c>
      <c r="Q50" s="54" t="s">
        <v>1378</v>
      </c>
      <c r="R50" s="52">
        <v>5900</v>
      </c>
      <c r="S50" s="53">
        <v>0.14678416743860001</v>
      </c>
    </row>
    <row r="51" spans="1:19" ht="13.5" customHeight="1">
      <c r="A51" s="50" t="s">
        <v>757</v>
      </c>
      <c r="B51" s="55" t="s">
        <v>58</v>
      </c>
      <c r="C51" s="52">
        <v>23800</v>
      </c>
      <c r="D51" s="52">
        <v>22600</v>
      </c>
      <c r="E51" s="52">
        <v>46400</v>
      </c>
      <c r="F51" s="52">
        <v>3000</v>
      </c>
      <c r="G51" s="53">
        <v>0.12540990498612628</v>
      </c>
      <c r="H51" s="52">
        <v>3000</v>
      </c>
      <c r="I51" s="53">
        <v>0.13350739003451634</v>
      </c>
      <c r="J51" s="54" t="s">
        <v>1378</v>
      </c>
      <c r="K51" s="52">
        <v>6000</v>
      </c>
      <c r="L51" s="53">
        <v>0.12935494998275268</v>
      </c>
      <c r="M51" s="52">
        <v>3600</v>
      </c>
      <c r="N51" s="53">
        <v>0.14928949802404776</v>
      </c>
      <c r="O51" s="52">
        <v>3400</v>
      </c>
      <c r="P51" s="53">
        <v>0.15032303743694131</v>
      </c>
      <c r="Q51" s="54" t="s">
        <v>1378</v>
      </c>
      <c r="R51" s="52">
        <v>6900</v>
      </c>
      <c r="S51" s="53">
        <v>0.14979303208002759</v>
      </c>
    </row>
    <row r="52" spans="1:19" ht="13.5" customHeight="1">
      <c r="A52" s="50" t="s">
        <v>771</v>
      </c>
      <c r="B52" s="55" t="s">
        <v>59</v>
      </c>
      <c r="C52" s="52">
        <v>21200</v>
      </c>
      <c r="D52" s="52">
        <v>21000</v>
      </c>
      <c r="E52" s="52">
        <v>42200</v>
      </c>
      <c r="F52" s="52">
        <v>2700</v>
      </c>
      <c r="G52" s="53">
        <v>0.12808277426060663</v>
      </c>
      <c r="H52" s="52">
        <v>2200</v>
      </c>
      <c r="I52" s="53">
        <v>0.10650128314798973</v>
      </c>
      <c r="J52" s="54" t="s">
        <v>1378</v>
      </c>
      <c r="K52" s="52">
        <v>5000</v>
      </c>
      <c r="L52" s="53">
        <v>0.11732373009855951</v>
      </c>
      <c r="M52" s="52">
        <v>3800</v>
      </c>
      <c r="N52" s="53">
        <v>0.17868279315883964</v>
      </c>
      <c r="O52" s="52">
        <v>3700</v>
      </c>
      <c r="P52" s="53">
        <v>0.174508126603935</v>
      </c>
      <c r="Q52" s="54" t="s">
        <v>1378</v>
      </c>
      <c r="R52" s="52">
        <v>7500</v>
      </c>
      <c r="S52" s="53">
        <v>0.17660159211523882</v>
      </c>
    </row>
    <row r="53" spans="1:19" ht="13.5" customHeight="1">
      <c r="A53" s="50" t="s">
        <v>782</v>
      </c>
      <c r="B53" s="55" t="s">
        <v>60</v>
      </c>
      <c r="C53" s="52">
        <v>22300</v>
      </c>
      <c r="D53" s="52">
        <v>21200</v>
      </c>
      <c r="E53" s="52">
        <v>43500</v>
      </c>
      <c r="F53" s="52">
        <v>2700</v>
      </c>
      <c r="G53" s="53">
        <v>0.11968645016797312</v>
      </c>
      <c r="H53" s="52">
        <v>2700</v>
      </c>
      <c r="I53" s="53">
        <v>0.12794326241134751</v>
      </c>
      <c r="J53" s="54" t="s">
        <v>1378</v>
      </c>
      <c r="K53" s="52">
        <v>5400</v>
      </c>
      <c r="L53" s="53">
        <v>0.12370327774583094</v>
      </c>
      <c r="M53" s="52">
        <v>3200</v>
      </c>
      <c r="N53" s="53">
        <v>0.14409854423292273</v>
      </c>
      <c r="O53" s="52">
        <v>3100</v>
      </c>
      <c r="P53" s="53">
        <v>0.14751773049645389</v>
      </c>
      <c r="Q53" s="54" t="s">
        <v>1378</v>
      </c>
      <c r="R53" s="52">
        <v>6300</v>
      </c>
      <c r="S53" s="53">
        <v>0.14576193214491087</v>
      </c>
    </row>
    <row r="54" spans="1:19" ht="13.5" customHeight="1">
      <c r="A54" s="50" t="s">
        <v>792</v>
      </c>
      <c r="B54" s="55" t="s">
        <v>61</v>
      </c>
      <c r="C54" s="52">
        <v>25000</v>
      </c>
      <c r="D54" s="52">
        <v>24000</v>
      </c>
      <c r="E54" s="52">
        <v>49100</v>
      </c>
      <c r="F54" s="52">
        <v>2800</v>
      </c>
      <c r="G54" s="53">
        <v>0.11088467993286981</v>
      </c>
      <c r="H54" s="52">
        <v>2800</v>
      </c>
      <c r="I54" s="53">
        <v>0.11802637600366102</v>
      </c>
      <c r="J54" s="54" t="s">
        <v>1378</v>
      </c>
      <c r="K54" s="52">
        <v>5600</v>
      </c>
      <c r="L54" s="53">
        <v>0.11438354768359049</v>
      </c>
      <c r="M54" s="52">
        <v>3400</v>
      </c>
      <c r="N54" s="53">
        <v>0.1359785822744346</v>
      </c>
      <c r="O54" s="52">
        <v>3300</v>
      </c>
      <c r="P54" s="53">
        <v>0.13616507883679327</v>
      </c>
      <c r="Q54" s="54" t="s">
        <v>1378</v>
      </c>
      <c r="R54" s="52">
        <v>6700</v>
      </c>
      <c r="S54" s="53">
        <v>0.13606995087948148</v>
      </c>
    </row>
    <row r="55" spans="1:19" ht="13.5" customHeight="1">
      <c r="A55" s="50" t="s">
        <v>795</v>
      </c>
      <c r="B55" s="55" t="s">
        <v>62</v>
      </c>
      <c r="C55" s="52">
        <v>22800</v>
      </c>
      <c r="D55" s="52">
        <v>22700</v>
      </c>
      <c r="E55" s="52">
        <v>45500</v>
      </c>
      <c r="F55" s="52">
        <v>3200</v>
      </c>
      <c r="G55" s="53">
        <v>0.1389545573942737</v>
      </c>
      <c r="H55" s="52">
        <v>3200</v>
      </c>
      <c r="I55" s="53">
        <v>0.14142215173143008</v>
      </c>
      <c r="J55" s="54" t="s">
        <v>1378</v>
      </c>
      <c r="K55" s="52">
        <v>6400</v>
      </c>
      <c r="L55" s="53">
        <v>0.14018445322793149</v>
      </c>
      <c r="M55" s="52">
        <v>4000</v>
      </c>
      <c r="N55" s="53">
        <v>0.17677961649592855</v>
      </c>
      <c r="O55" s="52">
        <v>3900</v>
      </c>
      <c r="P55" s="53">
        <v>0.173759802625782</v>
      </c>
      <c r="Q55" s="54" t="s">
        <v>1378</v>
      </c>
      <c r="R55" s="52">
        <v>8000</v>
      </c>
      <c r="S55" s="53">
        <v>0.17527448397013615</v>
      </c>
    </row>
    <row r="56" spans="1:19" ht="13.5" customHeight="1">
      <c r="A56" s="50" t="s">
        <v>804</v>
      </c>
      <c r="B56" s="55" t="s">
        <v>63</v>
      </c>
      <c r="C56" s="52">
        <v>23200</v>
      </c>
      <c r="D56" s="52">
        <v>22900</v>
      </c>
      <c r="E56" s="52">
        <v>46000</v>
      </c>
      <c r="F56" s="52">
        <v>2800</v>
      </c>
      <c r="G56" s="53">
        <v>0.1188759873958648</v>
      </c>
      <c r="H56" s="52">
        <v>2600</v>
      </c>
      <c r="I56" s="53">
        <v>0.11543342230779328</v>
      </c>
      <c r="J56" s="54" t="s">
        <v>1378</v>
      </c>
      <c r="K56" s="52">
        <v>5400</v>
      </c>
      <c r="L56" s="53">
        <v>0.11716644936983921</v>
      </c>
      <c r="M56" s="52">
        <v>3500</v>
      </c>
      <c r="N56" s="53">
        <v>0.14935036905943799</v>
      </c>
      <c r="O56" s="52">
        <v>3100</v>
      </c>
      <c r="P56" s="53">
        <v>0.13429309062267536</v>
      </c>
      <c r="Q56" s="54" t="s">
        <v>1378</v>
      </c>
      <c r="R56" s="52">
        <v>6500</v>
      </c>
      <c r="S56" s="53">
        <v>0.14187309865275968</v>
      </c>
    </row>
    <row r="57" spans="1:19" ht="13.5" customHeight="1">
      <c r="A57" s="50" t="s">
        <v>805</v>
      </c>
      <c r="B57" s="55" t="s">
        <v>64</v>
      </c>
      <c r="C57" s="52">
        <v>17100</v>
      </c>
      <c r="D57" s="52">
        <v>17400</v>
      </c>
      <c r="E57" s="52">
        <v>34400</v>
      </c>
      <c r="F57" s="52">
        <v>2300</v>
      </c>
      <c r="G57" s="53">
        <v>0.13288802953067322</v>
      </c>
      <c r="H57" s="52">
        <v>1700</v>
      </c>
      <c r="I57" s="53">
        <v>0.10002302025782689</v>
      </c>
      <c r="J57" s="54" t="s">
        <v>1378</v>
      </c>
      <c r="K57" s="52">
        <v>4000</v>
      </c>
      <c r="L57" s="53">
        <v>0.11630810324303922</v>
      </c>
      <c r="M57" s="52">
        <v>2900</v>
      </c>
      <c r="N57" s="53">
        <v>0.17243803831956406</v>
      </c>
      <c r="O57" s="52">
        <v>2200</v>
      </c>
      <c r="P57" s="53">
        <v>0.1270718232044199</v>
      </c>
      <c r="Q57" s="54" t="s">
        <v>1378</v>
      </c>
      <c r="R57" s="52">
        <v>5200</v>
      </c>
      <c r="S57" s="53">
        <v>0.14955143280202074</v>
      </c>
    </row>
    <row r="58" spans="1:19" ht="13.5" customHeight="1">
      <c r="A58" s="50" t="s">
        <v>811</v>
      </c>
      <c r="B58" s="55" t="s">
        <v>65</v>
      </c>
      <c r="C58" s="52">
        <v>26300</v>
      </c>
      <c r="D58" s="52">
        <v>28600</v>
      </c>
      <c r="E58" s="52">
        <v>54800</v>
      </c>
      <c r="F58" s="52">
        <v>2700</v>
      </c>
      <c r="G58" s="53">
        <v>0.10422460096758218</v>
      </c>
      <c r="H58" s="52">
        <v>2500</v>
      </c>
      <c r="I58" s="53">
        <v>8.799747978578179E-2</v>
      </c>
      <c r="J58" s="54" t="s">
        <v>1378</v>
      </c>
      <c r="K58" s="52">
        <v>5300</v>
      </c>
      <c r="L58" s="53">
        <v>9.5767967894928863E-2</v>
      </c>
      <c r="M58" s="52">
        <v>3600</v>
      </c>
      <c r="N58" s="53">
        <v>0.13683288255685497</v>
      </c>
      <c r="O58" s="52">
        <v>3200</v>
      </c>
      <c r="P58" s="53">
        <v>0.11092442857642899</v>
      </c>
      <c r="Q58" s="54" t="s">
        <v>1378</v>
      </c>
      <c r="R58" s="52">
        <v>6800</v>
      </c>
      <c r="S58" s="53">
        <v>0.1233309011309741</v>
      </c>
    </row>
    <row r="59" spans="1:19" ht="13.5" customHeight="1">
      <c r="A59" s="50" t="s">
        <v>822</v>
      </c>
      <c r="B59" s="55" t="s">
        <v>66</v>
      </c>
      <c r="C59" s="52">
        <v>21600</v>
      </c>
      <c r="D59" s="52">
        <v>20600</v>
      </c>
      <c r="E59" s="52">
        <v>42200</v>
      </c>
      <c r="F59" s="52">
        <v>2600</v>
      </c>
      <c r="G59" s="53">
        <v>0.1191455915668778</v>
      </c>
      <c r="H59" s="52">
        <v>2600</v>
      </c>
      <c r="I59" s="53">
        <v>0.12586357886542765</v>
      </c>
      <c r="J59" s="54" t="s">
        <v>1378</v>
      </c>
      <c r="K59" s="52">
        <v>5200</v>
      </c>
      <c r="L59" s="53">
        <v>0.12241898395088069</v>
      </c>
      <c r="M59" s="52">
        <v>3100</v>
      </c>
      <c r="N59" s="53">
        <v>0.14295621619122476</v>
      </c>
      <c r="O59" s="52">
        <v>2900</v>
      </c>
      <c r="P59" s="53">
        <v>0.14289189452174758</v>
      </c>
      <c r="Q59" s="54" t="s">
        <v>1378</v>
      </c>
      <c r="R59" s="52">
        <v>6000</v>
      </c>
      <c r="S59" s="53">
        <v>0.14292487494962425</v>
      </c>
    </row>
    <row r="60" spans="1:19" ht="13.5" customHeight="1">
      <c r="A60" s="50" t="s">
        <v>857</v>
      </c>
      <c r="B60" s="55" t="s">
        <v>67</v>
      </c>
      <c r="C60" s="52">
        <v>21100</v>
      </c>
      <c r="D60" s="52">
        <v>20900</v>
      </c>
      <c r="E60" s="52">
        <v>42100</v>
      </c>
      <c r="F60" s="52">
        <v>2600</v>
      </c>
      <c r="G60" s="53">
        <v>0.12432585864320182</v>
      </c>
      <c r="H60" s="52">
        <v>2200</v>
      </c>
      <c r="I60" s="53">
        <v>0.10458952194469649</v>
      </c>
      <c r="J60" s="54" t="s">
        <v>1378</v>
      </c>
      <c r="K60" s="52">
        <v>4800</v>
      </c>
      <c r="L60" s="53">
        <v>0.1145043610523564</v>
      </c>
      <c r="M60" s="52">
        <v>3200</v>
      </c>
      <c r="N60" s="53">
        <v>0.15219036805752673</v>
      </c>
      <c r="O60" s="52">
        <v>2600</v>
      </c>
      <c r="P60" s="53">
        <v>0.12507760638043841</v>
      </c>
      <c r="Q60" s="54" t="s">
        <v>1378</v>
      </c>
      <c r="R60" s="52">
        <v>5800</v>
      </c>
      <c r="S60" s="53">
        <v>0.13869810110036362</v>
      </c>
    </row>
    <row r="61" spans="1:19" ht="13.5" customHeight="1">
      <c r="A61" s="50" t="s">
        <v>864</v>
      </c>
      <c r="B61" s="55" t="s">
        <v>68</v>
      </c>
      <c r="C61" s="52">
        <v>21400</v>
      </c>
      <c r="D61" s="52">
        <v>20700</v>
      </c>
      <c r="E61" s="52">
        <v>42100</v>
      </c>
      <c r="F61" s="52">
        <v>2900</v>
      </c>
      <c r="G61" s="53">
        <v>0.13404612942384911</v>
      </c>
      <c r="H61" s="52">
        <v>2700</v>
      </c>
      <c r="I61" s="53">
        <v>0.12797260141816602</v>
      </c>
      <c r="J61" s="54" t="s">
        <v>1378</v>
      </c>
      <c r="K61" s="52">
        <v>5500</v>
      </c>
      <c r="L61" s="53">
        <v>0.13105886260646754</v>
      </c>
      <c r="M61" s="52">
        <v>3700</v>
      </c>
      <c r="N61" s="53">
        <v>0.17363899523765058</v>
      </c>
      <c r="O61" s="52">
        <v>3300</v>
      </c>
      <c r="P61" s="53">
        <v>0.16120785297380735</v>
      </c>
      <c r="Q61" s="54" t="s">
        <v>1378</v>
      </c>
      <c r="R61" s="52">
        <v>7100</v>
      </c>
      <c r="S61" s="53">
        <v>0.16752473368288689</v>
      </c>
    </row>
    <row r="62" spans="1:19" ht="13.5" customHeight="1">
      <c r="A62" s="50" t="s">
        <v>883</v>
      </c>
      <c r="B62" s="55" t="s">
        <v>69</v>
      </c>
      <c r="C62" s="52">
        <v>18800</v>
      </c>
      <c r="D62" s="52">
        <v>17700</v>
      </c>
      <c r="E62" s="52">
        <v>36400</v>
      </c>
      <c r="F62" s="52">
        <v>2700</v>
      </c>
      <c r="G62" s="53">
        <v>0.14468561676710576</v>
      </c>
      <c r="H62" s="52">
        <v>2600</v>
      </c>
      <c r="I62" s="53">
        <v>0.14463558171118154</v>
      </c>
      <c r="J62" s="54" t="s">
        <v>1378</v>
      </c>
      <c r="K62" s="52">
        <v>5300</v>
      </c>
      <c r="L62" s="53">
        <v>0.14466134036185926</v>
      </c>
      <c r="M62" s="52">
        <v>3200</v>
      </c>
      <c r="N62" s="53">
        <v>0.16900431976961228</v>
      </c>
      <c r="O62" s="52">
        <v>2800</v>
      </c>
      <c r="P62" s="53">
        <v>0.16110230873698506</v>
      </c>
      <c r="Q62" s="54" t="s">
        <v>1378</v>
      </c>
      <c r="R62" s="52">
        <v>6000</v>
      </c>
      <c r="S62" s="53">
        <v>0.1651703593882986</v>
      </c>
    </row>
    <row r="63" spans="1:19" ht="13.5" customHeight="1">
      <c r="A63" s="50" t="s">
        <v>885</v>
      </c>
      <c r="B63" s="55" t="s">
        <v>70</v>
      </c>
      <c r="C63" s="52">
        <v>23700</v>
      </c>
      <c r="D63" s="52">
        <v>21700</v>
      </c>
      <c r="E63" s="52">
        <v>45400</v>
      </c>
      <c r="F63" s="52">
        <v>2400</v>
      </c>
      <c r="G63" s="53">
        <v>0.10245468756601461</v>
      </c>
      <c r="H63" s="52">
        <v>2300</v>
      </c>
      <c r="I63" s="53">
        <v>0.10664762519003086</v>
      </c>
      <c r="J63" s="54" t="s">
        <v>1378</v>
      </c>
      <c r="K63" s="52">
        <v>4700</v>
      </c>
      <c r="L63" s="53">
        <v>0.1044605077574048</v>
      </c>
      <c r="M63" s="52">
        <v>3300</v>
      </c>
      <c r="N63" s="53">
        <v>0.13971861929105581</v>
      </c>
      <c r="O63" s="52">
        <v>3100</v>
      </c>
      <c r="P63" s="53">
        <v>0.14138296402082279</v>
      </c>
      <c r="Q63" s="54" t="s">
        <v>1378</v>
      </c>
      <c r="R63" s="52">
        <v>6400</v>
      </c>
      <c r="S63" s="53">
        <v>0.14051480959097321</v>
      </c>
    </row>
    <row r="64" spans="1:19" ht="13.5" customHeight="1">
      <c r="A64" s="50" t="s">
        <v>912</v>
      </c>
      <c r="B64" s="55" t="s">
        <v>71</v>
      </c>
      <c r="C64" s="52">
        <v>23000</v>
      </c>
      <c r="D64" s="52">
        <v>23000</v>
      </c>
      <c r="E64" s="52">
        <v>45900</v>
      </c>
      <c r="F64" s="52">
        <v>2100</v>
      </c>
      <c r="G64" s="53">
        <v>9.0267798824297849E-2</v>
      </c>
      <c r="H64" s="52">
        <v>2000</v>
      </c>
      <c r="I64" s="53">
        <v>8.6621374444734778E-2</v>
      </c>
      <c r="J64" s="54" t="s">
        <v>1378</v>
      </c>
      <c r="K64" s="52">
        <v>4100</v>
      </c>
      <c r="L64" s="53">
        <v>8.8444705728656342E-2</v>
      </c>
      <c r="M64" s="52">
        <v>2800</v>
      </c>
      <c r="N64" s="53">
        <v>0.12057478772044415</v>
      </c>
      <c r="O64" s="52">
        <v>2500</v>
      </c>
      <c r="P64" s="53">
        <v>0.10809162964898528</v>
      </c>
      <c r="Q64" s="54" t="s">
        <v>1378</v>
      </c>
      <c r="R64" s="52">
        <v>5300</v>
      </c>
      <c r="S64" s="53">
        <v>0.11433361639122956</v>
      </c>
    </row>
    <row r="65" spans="1:19" ht="13.5" customHeight="1">
      <c r="A65" s="50" t="s">
        <v>925</v>
      </c>
      <c r="B65" s="55" t="s">
        <v>72</v>
      </c>
      <c r="C65" s="52">
        <v>18500</v>
      </c>
      <c r="D65" s="52">
        <v>17200</v>
      </c>
      <c r="E65" s="52">
        <v>35700</v>
      </c>
      <c r="F65" s="52">
        <v>2200</v>
      </c>
      <c r="G65" s="53">
        <v>0.11928289864463525</v>
      </c>
      <c r="H65" s="52">
        <v>2000</v>
      </c>
      <c r="I65" s="53">
        <v>0.11876636601687518</v>
      </c>
      <c r="J65" s="54" t="s">
        <v>1378</v>
      </c>
      <c r="K65" s="52">
        <v>4300</v>
      </c>
      <c r="L65" s="53">
        <v>0.11903428187317948</v>
      </c>
      <c r="M65" s="52">
        <v>2700</v>
      </c>
      <c r="N65" s="53">
        <v>0.14487823316593768</v>
      </c>
      <c r="O65" s="52">
        <v>2400</v>
      </c>
      <c r="P65" s="53">
        <v>0.13744544661041605</v>
      </c>
      <c r="Q65" s="54" t="s">
        <v>1378</v>
      </c>
      <c r="R65" s="52">
        <v>5000</v>
      </c>
      <c r="S65" s="53">
        <v>0.14130069460004482</v>
      </c>
    </row>
    <row r="66" spans="1:19" ht="13.5" customHeight="1">
      <c r="A66" s="50" t="s">
        <v>934</v>
      </c>
      <c r="B66" s="55" t="s">
        <v>73</v>
      </c>
      <c r="C66" s="52">
        <v>25200</v>
      </c>
      <c r="D66" s="52">
        <v>24000</v>
      </c>
      <c r="E66" s="52">
        <v>49200</v>
      </c>
      <c r="F66" s="52">
        <v>2800</v>
      </c>
      <c r="G66" s="53">
        <v>0.1110273401849133</v>
      </c>
      <c r="H66" s="52">
        <v>2800</v>
      </c>
      <c r="I66" s="53">
        <v>0.11590274012595404</v>
      </c>
      <c r="J66" s="54" t="s">
        <v>1378</v>
      </c>
      <c r="K66" s="52">
        <v>5600</v>
      </c>
      <c r="L66" s="53">
        <v>0.11340436780674286</v>
      </c>
      <c r="M66" s="52">
        <v>3400</v>
      </c>
      <c r="N66" s="53">
        <v>0.13610571009086941</v>
      </c>
      <c r="O66" s="52">
        <v>3300</v>
      </c>
      <c r="P66" s="53">
        <v>0.13746507069274722</v>
      </c>
      <c r="Q66" s="54" t="s">
        <v>1378</v>
      </c>
      <c r="R66" s="52">
        <v>6700</v>
      </c>
      <c r="S66" s="53">
        <v>0.13676847370775549</v>
      </c>
    </row>
    <row r="67" spans="1:19" ht="13.5" customHeight="1">
      <c r="A67" s="50" t="s">
        <v>945</v>
      </c>
      <c r="B67" s="55" t="s">
        <v>74</v>
      </c>
      <c r="C67" s="52">
        <v>19900</v>
      </c>
      <c r="D67" s="52">
        <v>19900</v>
      </c>
      <c r="E67" s="52">
        <v>39900</v>
      </c>
      <c r="F67" s="52">
        <v>2100</v>
      </c>
      <c r="G67" s="53">
        <v>0.10367138128197412</v>
      </c>
      <c r="H67" s="52">
        <v>2300</v>
      </c>
      <c r="I67" s="53">
        <v>0.11585396474664791</v>
      </c>
      <c r="J67" s="54" t="s">
        <v>1378</v>
      </c>
      <c r="K67" s="52">
        <v>4400</v>
      </c>
      <c r="L67" s="53">
        <v>0.10975885172266693</v>
      </c>
      <c r="M67" s="52">
        <v>2600</v>
      </c>
      <c r="N67" s="53">
        <v>0.12829772294111746</v>
      </c>
      <c r="O67" s="52">
        <v>2800</v>
      </c>
      <c r="P67" s="53">
        <v>0.13890423341535679</v>
      </c>
      <c r="Q67" s="54" t="s">
        <v>1378</v>
      </c>
      <c r="R67" s="52">
        <v>5300</v>
      </c>
      <c r="S67" s="53">
        <v>0.13359765125090964</v>
      </c>
    </row>
    <row r="68" spans="1:19" ht="13.5" customHeight="1">
      <c r="A68" s="50" t="s">
        <v>967</v>
      </c>
      <c r="B68" s="55" t="s">
        <v>75</v>
      </c>
      <c r="C68" s="52">
        <v>26600</v>
      </c>
      <c r="D68" s="52">
        <v>23800</v>
      </c>
      <c r="E68" s="52">
        <v>50400</v>
      </c>
      <c r="F68" s="52">
        <v>2400</v>
      </c>
      <c r="G68" s="53">
        <v>8.8918156161806206E-2</v>
      </c>
      <c r="H68" s="52">
        <v>2300</v>
      </c>
      <c r="I68" s="53">
        <v>9.6102150537634407E-2</v>
      </c>
      <c r="J68" s="54" t="s">
        <v>1378</v>
      </c>
      <c r="K68" s="52">
        <v>4700</v>
      </c>
      <c r="L68" s="53">
        <v>9.2312883313816166E-2</v>
      </c>
      <c r="M68" s="52">
        <v>3300</v>
      </c>
      <c r="N68" s="53">
        <v>0.12515522107243651</v>
      </c>
      <c r="O68" s="52">
        <v>2900</v>
      </c>
      <c r="P68" s="53">
        <v>0.12218581989247312</v>
      </c>
      <c r="Q68" s="54" t="s">
        <v>1378</v>
      </c>
      <c r="R68" s="52">
        <v>6200</v>
      </c>
      <c r="S68" s="53">
        <v>0.12375205922632634</v>
      </c>
    </row>
    <row r="69" spans="1:19" ht="13.5" customHeight="1">
      <c r="A69" s="50" t="s">
        <v>969</v>
      </c>
      <c r="B69" s="55" t="s">
        <v>76</v>
      </c>
      <c r="C69" s="52">
        <v>17700</v>
      </c>
      <c r="D69" s="52">
        <v>16600</v>
      </c>
      <c r="E69" s="52">
        <v>34200</v>
      </c>
      <c r="F69" s="52">
        <v>2100</v>
      </c>
      <c r="G69" s="53">
        <v>0.11935903969197667</v>
      </c>
      <c r="H69" s="52">
        <v>2100</v>
      </c>
      <c r="I69" s="53">
        <v>0.12632087434333675</v>
      </c>
      <c r="J69" s="54" t="s">
        <v>1378</v>
      </c>
      <c r="K69" s="52">
        <v>4200</v>
      </c>
      <c r="L69" s="53">
        <v>0.12272806966279001</v>
      </c>
      <c r="M69" s="52">
        <v>2500</v>
      </c>
      <c r="N69" s="53">
        <v>0.1430270086631561</v>
      </c>
      <c r="O69" s="52">
        <v>2400</v>
      </c>
      <c r="P69" s="53">
        <v>0.14745486383672485</v>
      </c>
      <c r="Q69" s="54" t="s">
        <v>1378</v>
      </c>
      <c r="R69" s="52">
        <v>5000</v>
      </c>
      <c r="S69" s="53">
        <v>0.1451697738297002</v>
      </c>
    </row>
    <row r="70" spans="1:19" ht="13.5" customHeight="1">
      <c r="A70" s="50" t="s">
        <v>978</v>
      </c>
      <c r="B70" s="55" t="s">
        <v>77</v>
      </c>
      <c r="C70" s="52">
        <v>24800</v>
      </c>
      <c r="D70" s="52">
        <v>23800</v>
      </c>
      <c r="E70" s="52">
        <v>48600</v>
      </c>
      <c r="F70" s="52">
        <v>2700</v>
      </c>
      <c r="G70" s="53">
        <v>0.10683209796970673</v>
      </c>
      <c r="H70" s="52">
        <v>2600</v>
      </c>
      <c r="I70" s="53">
        <v>0.11077065144392209</v>
      </c>
      <c r="J70" s="54" t="s">
        <v>1378</v>
      </c>
      <c r="K70" s="52">
        <v>5300</v>
      </c>
      <c r="L70" s="53">
        <v>0.10876089458970564</v>
      </c>
      <c r="M70" s="52">
        <v>3300</v>
      </c>
      <c r="N70" s="53">
        <v>0.132533032549146</v>
      </c>
      <c r="O70" s="52">
        <v>3100</v>
      </c>
      <c r="P70" s="53">
        <v>0.13154801880456682</v>
      </c>
      <c r="Q70" s="54" t="s">
        <v>1378</v>
      </c>
      <c r="R70" s="52">
        <v>6400</v>
      </c>
      <c r="S70" s="53">
        <v>0.13205064956421642</v>
      </c>
    </row>
    <row r="71" spans="1:19" ht="13.5" customHeight="1">
      <c r="A71" s="50" t="s">
        <v>987</v>
      </c>
      <c r="B71" s="55" t="s">
        <v>78</v>
      </c>
      <c r="C71" s="52">
        <v>24300</v>
      </c>
      <c r="D71" s="52">
        <v>24100</v>
      </c>
      <c r="E71" s="52">
        <v>48400</v>
      </c>
      <c r="F71" s="52">
        <v>3000</v>
      </c>
      <c r="G71" s="53">
        <v>0.12524671052631578</v>
      </c>
      <c r="H71" s="52">
        <v>3300</v>
      </c>
      <c r="I71" s="53">
        <v>0.13696582083973588</v>
      </c>
      <c r="J71" s="54" t="s">
        <v>1378</v>
      </c>
      <c r="K71" s="52">
        <v>6300</v>
      </c>
      <c r="L71" s="53">
        <v>0.13107708836959442</v>
      </c>
      <c r="M71" s="52">
        <v>4000</v>
      </c>
      <c r="N71" s="53">
        <v>0.16467927631578946</v>
      </c>
      <c r="O71" s="52">
        <v>4100</v>
      </c>
      <c r="P71" s="53">
        <v>0.17018979193488101</v>
      </c>
      <c r="Q71" s="54" t="s">
        <v>1378</v>
      </c>
      <c r="R71" s="52">
        <v>8100</v>
      </c>
      <c r="S71" s="53">
        <v>0.167420814479638</v>
      </c>
    </row>
    <row r="72" spans="1:19" ht="13.5" customHeight="1">
      <c r="A72" s="50" t="s">
        <v>988</v>
      </c>
      <c r="B72" s="55" t="s">
        <v>79</v>
      </c>
      <c r="C72" s="52">
        <v>20600</v>
      </c>
      <c r="D72" s="52">
        <v>18800</v>
      </c>
      <c r="E72" s="52">
        <v>39400</v>
      </c>
      <c r="F72" s="52">
        <v>2000</v>
      </c>
      <c r="G72" s="53">
        <v>9.8258585465512208E-2</v>
      </c>
      <c r="H72" s="52">
        <v>2000</v>
      </c>
      <c r="I72" s="53">
        <v>0.10755999150562752</v>
      </c>
      <c r="J72" s="54" t="s">
        <v>1378</v>
      </c>
      <c r="K72" s="52">
        <v>4000</v>
      </c>
      <c r="L72" s="53">
        <v>0.10270599583692948</v>
      </c>
      <c r="M72" s="52">
        <v>2900</v>
      </c>
      <c r="N72" s="53">
        <v>0.13863216266173753</v>
      </c>
      <c r="O72" s="52">
        <v>2500</v>
      </c>
      <c r="P72" s="53">
        <v>0.13516670205988532</v>
      </c>
      <c r="Q72" s="54" t="s">
        <v>1378</v>
      </c>
      <c r="R72" s="52">
        <v>5400</v>
      </c>
      <c r="S72" s="53">
        <v>0.13697517388434788</v>
      </c>
    </row>
    <row r="73" spans="1:19" ht="13.5" customHeight="1">
      <c r="A73" s="50" t="s">
        <v>989</v>
      </c>
      <c r="B73" s="55" t="s">
        <v>80</v>
      </c>
      <c r="C73" s="52">
        <v>20000</v>
      </c>
      <c r="D73" s="52">
        <v>19400</v>
      </c>
      <c r="E73" s="52">
        <v>39400</v>
      </c>
      <c r="F73" s="52">
        <v>2200</v>
      </c>
      <c r="G73" s="53">
        <v>0.10972431077694235</v>
      </c>
      <c r="H73" s="52">
        <v>2400</v>
      </c>
      <c r="I73" s="53">
        <v>0.12094076475734651</v>
      </c>
      <c r="J73" s="54" t="s">
        <v>1378</v>
      </c>
      <c r="K73" s="52">
        <v>4500</v>
      </c>
      <c r="L73" s="53">
        <v>0.11525862725679896</v>
      </c>
      <c r="M73" s="52">
        <v>2800</v>
      </c>
      <c r="N73" s="53">
        <v>0.1425563909774436</v>
      </c>
      <c r="O73" s="52">
        <v>3000</v>
      </c>
      <c r="P73" s="53">
        <v>0.15315732592249498</v>
      </c>
      <c r="Q73" s="54" t="s">
        <v>1378</v>
      </c>
      <c r="R73" s="52">
        <v>5800</v>
      </c>
      <c r="S73" s="53">
        <v>0.14778700388512225</v>
      </c>
    </row>
    <row r="74" spans="1:19" ht="13.5" customHeight="1">
      <c r="A74" s="50" t="s">
        <v>990</v>
      </c>
      <c r="B74" s="55" t="s">
        <v>81</v>
      </c>
      <c r="C74" s="52">
        <v>22100</v>
      </c>
      <c r="D74" s="52">
        <v>19700</v>
      </c>
      <c r="E74" s="52">
        <v>41700</v>
      </c>
      <c r="F74" s="52">
        <v>2100</v>
      </c>
      <c r="G74" s="53">
        <v>9.6584216725559488E-2</v>
      </c>
      <c r="H74" s="52">
        <v>2100</v>
      </c>
      <c r="I74" s="53">
        <v>0.1064327485380117</v>
      </c>
      <c r="J74" s="54" t="s">
        <v>1378</v>
      </c>
      <c r="K74" s="52">
        <v>4200</v>
      </c>
      <c r="L74" s="53">
        <v>0.10122427465919165</v>
      </c>
      <c r="M74" s="52">
        <v>2900</v>
      </c>
      <c r="N74" s="53">
        <v>0.13359608589290567</v>
      </c>
      <c r="O74" s="52">
        <v>2700</v>
      </c>
      <c r="P74" s="53">
        <v>0.13516399694889397</v>
      </c>
      <c r="Q74" s="54" t="s">
        <v>1378</v>
      </c>
      <c r="R74" s="52">
        <v>5600</v>
      </c>
      <c r="S74" s="53">
        <v>0.13433479479623373</v>
      </c>
    </row>
    <row r="75" spans="1:19" ht="13.5" customHeight="1">
      <c r="A75" s="50" t="s">
        <v>998</v>
      </c>
      <c r="B75" s="55" t="s">
        <v>82</v>
      </c>
      <c r="C75" s="52">
        <v>22500</v>
      </c>
      <c r="D75" s="52">
        <v>21200</v>
      </c>
      <c r="E75" s="52">
        <v>43800</v>
      </c>
      <c r="F75" s="52">
        <v>2600</v>
      </c>
      <c r="G75" s="53">
        <v>0.11751909074764695</v>
      </c>
      <c r="H75" s="52">
        <v>2600</v>
      </c>
      <c r="I75" s="53">
        <v>0.12445260630032491</v>
      </c>
      <c r="J75" s="54" t="s">
        <v>1378</v>
      </c>
      <c r="K75" s="52">
        <v>5300</v>
      </c>
      <c r="L75" s="53">
        <v>0.12088389204999886</v>
      </c>
      <c r="M75" s="52">
        <v>3400</v>
      </c>
      <c r="N75" s="53">
        <v>0.15170484816196059</v>
      </c>
      <c r="O75" s="52">
        <v>3200</v>
      </c>
      <c r="P75" s="53">
        <v>0.1489852615717851</v>
      </c>
      <c r="Q75" s="54" t="s">
        <v>1378</v>
      </c>
      <c r="R75" s="52">
        <v>6600</v>
      </c>
      <c r="S75" s="53">
        <v>0.15038504604556568</v>
      </c>
    </row>
    <row r="76" spans="1:19" ht="13.5" customHeight="1">
      <c r="A76" s="50" t="s">
        <v>1001</v>
      </c>
      <c r="B76" s="55" t="s">
        <v>83</v>
      </c>
      <c r="C76" s="52">
        <v>22700</v>
      </c>
      <c r="D76" s="52">
        <v>21700</v>
      </c>
      <c r="E76" s="52">
        <v>44400</v>
      </c>
      <c r="F76" s="52">
        <v>2300</v>
      </c>
      <c r="G76" s="53">
        <v>0.10307780370745454</v>
      </c>
      <c r="H76" s="52">
        <v>2200</v>
      </c>
      <c r="I76" s="53">
        <v>9.9322799097065456E-2</v>
      </c>
      <c r="J76" s="54" t="s">
        <v>1378</v>
      </c>
      <c r="K76" s="52">
        <v>4500</v>
      </c>
      <c r="L76" s="53">
        <v>0.10124273942996083</v>
      </c>
      <c r="M76" s="52">
        <v>2800</v>
      </c>
      <c r="N76" s="53">
        <v>0.12240764387301308</v>
      </c>
      <c r="O76" s="52">
        <v>2500</v>
      </c>
      <c r="P76" s="53">
        <v>0.11498594923296633</v>
      </c>
      <c r="Q76" s="54" t="s">
        <v>1378</v>
      </c>
      <c r="R76" s="52">
        <v>5300</v>
      </c>
      <c r="S76" s="53">
        <v>0.11878067450132829</v>
      </c>
    </row>
    <row r="77" spans="1:19" ht="13.5" customHeight="1">
      <c r="A77" s="50" t="s">
        <v>1003</v>
      </c>
      <c r="B77" s="55" t="s">
        <v>84</v>
      </c>
      <c r="C77" s="52">
        <v>32200</v>
      </c>
      <c r="D77" s="52">
        <v>35600</v>
      </c>
      <c r="E77" s="52">
        <v>67800</v>
      </c>
      <c r="F77" s="52">
        <v>4500</v>
      </c>
      <c r="G77" s="53">
        <v>0.13891478650009323</v>
      </c>
      <c r="H77" s="52">
        <v>5500</v>
      </c>
      <c r="I77" s="53">
        <v>0.15454800673778776</v>
      </c>
      <c r="J77" s="54" t="s">
        <v>1378</v>
      </c>
      <c r="K77" s="52">
        <v>10000</v>
      </c>
      <c r="L77" s="53">
        <v>0.14712823387120563</v>
      </c>
      <c r="M77" s="52">
        <v>5100</v>
      </c>
      <c r="N77" s="53">
        <v>0.15892846043880912</v>
      </c>
      <c r="O77" s="52">
        <v>5900</v>
      </c>
      <c r="P77" s="53">
        <v>0.16678832116788322</v>
      </c>
      <c r="Q77" s="54" t="s">
        <v>1378</v>
      </c>
      <c r="R77" s="52">
        <v>11100</v>
      </c>
      <c r="S77" s="53">
        <v>0.1630579073129001</v>
      </c>
    </row>
    <row r="78" spans="1:19" ht="13.5" customHeight="1">
      <c r="A78" s="50" t="s">
        <v>1004</v>
      </c>
      <c r="B78" s="56" t="s">
        <v>85</v>
      </c>
      <c r="C78" s="52">
        <v>21100</v>
      </c>
      <c r="D78" s="52">
        <v>25000</v>
      </c>
      <c r="E78" s="52">
        <v>46100</v>
      </c>
      <c r="F78" s="52">
        <v>3000</v>
      </c>
      <c r="G78" s="53">
        <v>0.14257256687535572</v>
      </c>
      <c r="H78" s="52">
        <v>4500</v>
      </c>
      <c r="I78" s="53">
        <v>0.18153477218225419</v>
      </c>
      <c r="J78" s="54" t="s">
        <v>1378</v>
      </c>
      <c r="K78" s="52">
        <v>7500</v>
      </c>
      <c r="L78" s="53">
        <v>0.16371681415929204</v>
      </c>
      <c r="M78" s="52">
        <v>3500</v>
      </c>
      <c r="N78" s="53">
        <v>0.1638209068487953</v>
      </c>
      <c r="O78" s="52">
        <v>4900</v>
      </c>
      <c r="P78" s="53">
        <v>0.19752198241406874</v>
      </c>
      <c r="Q78" s="54" t="s">
        <v>1378</v>
      </c>
      <c r="R78" s="52">
        <v>8400</v>
      </c>
      <c r="S78" s="53">
        <v>0.18211001214645151</v>
      </c>
    </row>
    <row r="79" spans="1:19" ht="13.5" customHeight="1">
      <c r="A79" s="50" t="s">
        <v>1005</v>
      </c>
      <c r="B79" s="55" t="s">
        <v>86</v>
      </c>
      <c r="C79" s="52">
        <v>24100</v>
      </c>
      <c r="D79" s="52">
        <v>23500</v>
      </c>
      <c r="E79" s="52">
        <v>47600</v>
      </c>
      <c r="F79" s="52">
        <v>2600</v>
      </c>
      <c r="G79" s="53">
        <v>0.10655669761273209</v>
      </c>
      <c r="H79" s="52">
        <v>3200</v>
      </c>
      <c r="I79" s="53">
        <v>0.13755960490463215</v>
      </c>
      <c r="J79" s="54" t="s">
        <v>1378</v>
      </c>
      <c r="K79" s="52">
        <v>5800</v>
      </c>
      <c r="L79" s="53">
        <v>0.12184979838709678</v>
      </c>
      <c r="M79" s="52">
        <v>3000</v>
      </c>
      <c r="N79" s="53">
        <v>0.12628481432360741</v>
      </c>
      <c r="O79" s="52">
        <v>3600</v>
      </c>
      <c r="P79" s="53">
        <v>0.15403610354223432</v>
      </c>
      <c r="Q79" s="54" t="s">
        <v>1378</v>
      </c>
      <c r="R79" s="52">
        <v>6700</v>
      </c>
      <c r="S79" s="53">
        <v>0.13997395833333334</v>
      </c>
    </row>
    <row r="80" spans="1:19" ht="13.5" customHeight="1">
      <c r="A80" s="50" t="s">
        <v>1026</v>
      </c>
      <c r="B80" s="55" t="s">
        <v>87</v>
      </c>
      <c r="C80" s="52">
        <v>19900</v>
      </c>
      <c r="D80" s="52">
        <v>19100</v>
      </c>
      <c r="E80" s="52">
        <v>39000</v>
      </c>
      <c r="F80" s="52">
        <v>2500</v>
      </c>
      <c r="G80" s="53">
        <v>0.12628037758586061</v>
      </c>
      <c r="H80" s="52">
        <v>2200</v>
      </c>
      <c r="I80" s="53">
        <v>0.11722801319993714</v>
      </c>
      <c r="J80" s="54" t="s">
        <v>1378</v>
      </c>
      <c r="K80" s="52">
        <v>4800</v>
      </c>
      <c r="L80" s="53">
        <v>0.12184992437254852</v>
      </c>
      <c r="M80" s="52">
        <v>3100</v>
      </c>
      <c r="N80" s="53">
        <v>0.1560554328178349</v>
      </c>
      <c r="O80" s="52">
        <v>2800</v>
      </c>
      <c r="P80" s="53">
        <v>0.14561835419831334</v>
      </c>
      <c r="Q80" s="54" t="s">
        <v>1378</v>
      </c>
      <c r="R80" s="52">
        <v>5900</v>
      </c>
      <c r="S80" s="53">
        <v>0.1509472658753557</v>
      </c>
    </row>
    <row r="81" spans="1:19" ht="13.5" customHeight="1">
      <c r="A81" s="50" t="s">
        <v>1080</v>
      </c>
      <c r="B81" s="55" t="s">
        <v>88</v>
      </c>
      <c r="C81" s="52">
        <v>22200</v>
      </c>
      <c r="D81" s="52">
        <v>22100</v>
      </c>
      <c r="E81" s="52">
        <v>44200</v>
      </c>
      <c r="F81" s="52">
        <v>2500</v>
      </c>
      <c r="G81" s="53">
        <v>0.11441977982313661</v>
      </c>
      <c r="H81" s="52">
        <v>2900</v>
      </c>
      <c r="I81" s="53">
        <v>0.13095723937786241</v>
      </c>
      <c r="J81" s="54" t="s">
        <v>1378</v>
      </c>
      <c r="K81" s="52">
        <v>5400</v>
      </c>
      <c r="L81" s="53">
        <v>0.12266775222199607</v>
      </c>
      <c r="M81" s="52">
        <v>3000</v>
      </c>
      <c r="N81" s="53">
        <v>0.13625699332250496</v>
      </c>
      <c r="O81" s="52">
        <v>3300</v>
      </c>
      <c r="P81" s="53">
        <v>0.14800707386750103</v>
      </c>
      <c r="Q81" s="54" t="s">
        <v>1378</v>
      </c>
      <c r="R81" s="52">
        <v>6300</v>
      </c>
      <c r="S81" s="53">
        <v>0.14211728520704706</v>
      </c>
    </row>
    <row r="82" spans="1:19" ht="13.5" customHeight="1">
      <c r="A82" s="50" t="s">
        <v>1081</v>
      </c>
      <c r="B82" s="55" t="s">
        <v>89</v>
      </c>
      <c r="C82" s="52">
        <v>21400</v>
      </c>
      <c r="D82" s="52">
        <v>22500</v>
      </c>
      <c r="E82" s="52">
        <v>44000</v>
      </c>
      <c r="F82" s="52">
        <v>2300</v>
      </c>
      <c r="G82" s="53">
        <v>0.10858315072963774</v>
      </c>
      <c r="H82" s="52">
        <v>3200</v>
      </c>
      <c r="I82" s="53">
        <v>0.14100968802773087</v>
      </c>
      <c r="J82" s="54" t="s">
        <v>1378</v>
      </c>
      <c r="K82" s="52">
        <v>5500</v>
      </c>
      <c r="L82" s="53">
        <v>0.12518486496325454</v>
      </c>
      <c r="M82" s="52">
        <v>2900</v>
      </c>
      <c r="N82" s="53">
        <v>0.13595039395776026</v>
      </c>
      <c r="O82" s="52">
        <v>3600</v>
      </c>
      <c r="P82" s="53">
        <v>0.16074126744289396</v>
      </c>
      <c r="Q82" s="54" t="s">
        <v>1378</v>
      </c>
      <c r="R82" s="52">
        <v>6500</v>
      </c>
      <c r="S82" s="53">
        <v>0.14864280676207595</v>
      </c>
    </row>
    <row r="83" spans="1:19" ht="13.5" customHeight="1">
      <c r="A83" s="50" t="s">
        <v>1088</v>
      </c>
      <c r="B83" s="55" t="s">
        <v>90</v>
      </c>
      <c r="C83" s="52">
        <v>18600</v>
      </c>
      <c r="D83" s="52">
        <v>19600</v>
      </c>
      <c r="E83" s="52">
        <v>38300</v>
      </c>
      <c r="F83" s="52">
        <v>2400</v>
      </c>
      <c r="G83" s="53">
        <v>0.12650214592274678</v>
      </c>
      <c r="H83" s="52">
        <v>2600</v>
      </c>
      <c r="I83" s="53">
        <v>0.13431162743299704</v>
      </c>
      <c r="J83" s="54" t="s">
        <v>1378</v>
      </c>
      <c r="K83" s="52">
        <v>5000</v>
      </c>
      <c r="L83" s="53">
        <v>0.13050750013066428</v>
      </c>
      <c r="M83" s="52">
        <v>2900</v>
      </c>
      <c r="N83" s="53">
        <v>0.15729613733905579</v>
      </c>
      <c r="O83" s="52">
        <v>3200</v>
      </c>
      <c r="P83" s="53">
        <v>0.16381330887598083</v>
      </c>
      <c r="Q83" s="54" t="s">
        <v>1378</v>
      </c>
      <c r="R83" s="52">
        <v>6100</v>
      </c>
      <c r="S83" s="53">
        <v>0.16063868708514087</v>
      </c>
    </row>
    <row r="84" spans="1:19" ht="13.5" customHeight="1">
      <c r="A84" s="50" t="s">
        <v>1090</v>
      </c>
      <c r="B84" s="55" t="s">
        <v>91</v>
      </c>
      <c r="C84" s="52">
        <v>18900</v>
      </c>
      <c r="D84" s="52">
        <v>17500</v>
      </c>
      <c r="E84" s="52">
        <v>36400</v>
      </c>
      <c r="F84" s="52">
        <v>3100</v>
      </c>
      <c r="G84" s="53">
        <v>0.16301471366571399</v>
      </c>
      <c r="H84" s="52">
        <v>2100</v>
      </c>
      <c r="I84" s="53">
        <v>0.1208414313478907</v>
      </c>
      <c r="J84" s="54" t="s">
        <v>1378</v>
      </c>
      <c r="K84" s="52">
        <v>5200</v>
      </c>
      <c r="L84" s="53">
        <v>0.14273936462570078</v>
      </c>
      <c r="M84" s="52">
        <v>4300</v>
      </c>
      <c r="N84" s="53">
        <v>0.22938498994389753</v>
      </c>
      <c r="O84" s="52">
        <v>3000</v>
      </c>
      <c r="P84" s="53">
        <v>0.17400251514805076</v>
      </c>
      <c r="Q84" s="54" t="s">
        <v>1378</v>
      </c>
      <c r="R84" s="52">
        <v>7400</v>
      </c>
      <c r="S84" s="53">
        <v>0.20275915136858305</v>
      </c>
    </row>
    <row r="85" spans="1:19" ht="13.5" customHeight="1">
      <c r="A85" s="50" t="s">
        <v>1101</v>
      </c>
      <c r="B85" s="55" t="s">
        <v>92</v>
      </c>
      <c r="C85" s="52">
        <v>19900</v>
      </c>
      <c r="D85" s="52">
        <v>22600</v>
      </c>
      <c r="E85" s="52">
        <v>42400</v>
      </c>
      <c r="F85" s="52">
        <v>2200</v>
      </c>
      <c r="G85" s="53">
        <v>0.11031078426434292</v>
      </c>
      <c r="H85" s="52">
        <v>2600</v>
      </c>
      <c r="I85" s="53">
        <v>0.11516841499579515</v>
      </c>
      <c r="J85" s="54" t="s">
        <v>1378</v>
      </c>
      <c r="K85" s="52">
        <v>4800</v>
      </c>
      <c r="L85" s="53">
        <v>0.11289638599632475</v>
      </c>
      <c r="M85" s="52">
        <v>2500</v>
      </c>
      <c r="N85" s="53">
        <v>0.12663073590893065</v>
      </c>
      <c r="O85" s="52">
        <v>3000</v>
      </c>
      <c r="P85" s="53">
        <v>0.13216482981454433</v>
      </c>
      <c r="Q85" s="54" t="s">
        <v>1378</v>
      </c>
      <c r="R85" s="52">
        <v>5500</v>
      </c>
      <c r="S85" s="53">
        <v>0.12957640295905384</v>
      </c>
    </row>
    <row r="86" spans="1:19" ht="13.5" customHeight="1">
      <c r="A86" s="50" t="s">
        <v>1111</v>
      </c>
      <c r="B86" s="55" t="s">
        <v>93</v>
      </c>
      <c r="C86" s="52">
        <v>24200</v>
      </c>
      <c r="D86" s="52">
        <v>23400</v>
      </c>
      <c r="E86" s="52">
        <v>47600</v>
      </c>
      <c r="F86" s="52">
        <v>3100</v>
      </c>
      <c r="G86" s="53">
        <v>0.1295058978800627</v>
      </c>
      <c r="H86" s="52">
        <v>2800</v>
      </c>
      <c r="I86" s="53">
        <v>0.1188592928299628</v>
      </c>
      <c r="J86" s="54" t="s">
        <v>1378</v>
      </c>
      <c r="K86" s="52">
        <v>5900</v>
      </c>
      <c r="L86" s="53">
        <v>0.12427836674713971</v>
      </c>
      <c r="M86" s="52">
        <v>3800</v>
      </c>
      <c r="N86" s="53">
        <v>0.15713932195001237</v>
      </c>
      <c r="O86" s="52">
        <v>3200</v>
      </c>
      <c r="P86" s="53">
        <v>0.13604685963487109</v>
      </c>
      <c r="Q86" s="54" t="s">
        <v>1378</v>
      </c>
      <c r="R86" s="52">
        <v>7000</v>
      </c>
      <c r="S86" s="53">
        <v>0.14678282775270285</v>
      </c>
    </row>
    <row r="87" spans="1:19" ht="13.5" customHeight="1">
      <c r="A87" s="50" t="s">
        <v>1114</v>
      </c>
      <c r="B87" s="55" t="s">
        <v>94</v>
      </c>
      <c r="C87" s="52">
        <v>22100</v>
      </c>
      <c r="D87" s="52">
        <v>23100</v>
      </c>
      <c r="E87" s="52">
        <v>45300</v>
      </c>
      <c r="F87" s="52">
        <v>2300</v>
      </c>
      <c r="G87" s="53">
        <v>0.10331586555836646</v>
      </c>
      <c r="H87" s="52">
        <v>3000</v>
      </c>
      <c r="I87" s="53">
        <v>0.12780036329037281</v>
      </c>
      <c r="J87" s="54" t="s">
        <v>1378</v>
      </c>
      <c r="K87" s="52">
        <v>5200</v>
      </c>
      <c r="L87" s="53">
        <v>0.11582482655000222</v>
      </c>
      <c r="M87" s="52">
        <v>2700</v>
      </c>
      <c r="N87" s="53">
        <v>0.12391579327791832</v>
      </c>
      <c r="O87" s="52">
        <v>3300</v>
      </c>
      <c r="P87" s="53">
        <v>0.14228872934867226</v>
      </c>
      <c r="Q87" s="54" t="s">
        <v>1378</v>
      </c>
      <c r="R87" s="52">
        <v>6000</v>
      </c>
      <c r="S87" s="53">
        <v>0.13330239957576562</v>
      </c>
    </row>
    <row r="88" spans="1:19" ht="13.5" customHeight="1">
      <c r="A88" s="50" t="s">
        <v>1120</v>
      </c>
      <c r="B88" s="55" t="s">
        <v>95</v>
      </c>
      <c r="C88" s="52">
        <v>22800</v>
      </c>
      <c r="D88" s="52">
        <v>21600</v>
      </c>
      <c r="E88" s="52">
        <v>44400</v>
      </c>
      <c r="F88" s="52">
        <v>2400</v>
      </c>
      <c r="G88" s="53">
        <v>0.10715694438357365</v>
      </c>
      <c r="H88" s="52">
        <v>2500</v>
      </c>
      <c r="I88" s="53">
        <v>0.11567992599444958</v>
      </c>
      <c r="J88" s="54" t="s">
        <v>1378</v>
      </c>
      <c r="K88" s="52">
        <v>4900</v>
      </c>
      <c r="L88" s="53">
        <v>0.11130364336026284</v>
      </c>
      <c r="M88" s="52">
        <v>3000</v>
      </c>
      <c r="N88" s="53">
        <v>0.13091116272954376</v>
      </c>
      <c r="O88" s="52">
        <v>2900</v>
      </c>
      <c r="P88" s="53">
        <v>0.13630897317298798</v>
      </c>
      <c r="Q88" s="54" t="s">
        <v>1378</v>
      </c>
      <c r="R88" s="52">
        <v>5900</v>
      </c>
      <c r="S88" s="53">
        <v>0.13353736750905776</v>
      </c>
    </row>
    <row r="89" spans="1:19" ht="13.5" customHeight="1">
      <c r="A89" s="50" t="s">
        <v>1130</v>
      </c>
      <c r="B89" s="55" t="s">
        <v>96</v>
      </c>
      <c r="C89" s="52">
        <v>30100</v>
      </c>
      <c r="D89" s="52">
        <v>31100</v>
      </c>
      <c r="E89" s="52">
        <v>61200</v>
      </c>
      <c r="F89" s="52">
        <v>4000</v>
      </c>
      <c r="G89" s="53">
        <v>0.13253812672359372</v>
      </c>
      <c r="H89" s="52">
        <v>4500</v>
      </c>
      <c r="I89" s="53">
        <v>0.14338069825757088</v>
      </c>
      <c r="J89" s="54" t="s">
        <v>1378</v>
      </c>
      <c r="K89" s="52">
        <v>8400</v>
      </c>
      <c r="L89" s="53">
        <v>0.13804878845808213</v>
      </c>
      <c r="M89" s="52">
        <v>4600</v>
      </c>
      <c r="N89" s="53">
        <v>0.15426786722929195</v>
      </c>
      <c r="O89" s="52">
        <v>5000</v>
      </c>
      <c r="P89" s="53">
        <v>0.16041921172764098</v>
      </c>
      <c r="Q89" s="54" t="s">
        <v>1378</v>
      </c>
      <c r="R89" s="52">
        <v>9600</v>
      </c>
      <c r="S89" s="53">
        <v>0.15739424538012842</v>
      </c>
    </row>
    <row r="90" spans="1:19" ht="13.5" customHeight="1">
      <c r="A90" s="50" t="s">
        <v>1135</v>
      </c>
      <c r="B90" s="55" t="s">
        <v>97</v>
      </c>
      <c r="C90" s="52">
        <v>17300</v>
      </c>
      <c r="D90" s="52">
        <v>16100</v>
      </c>
      <c r="E90" s="52">
        <v>33400</v>
      </c>
      <c r="F90" s="52">
        <v>1600</v>
      </c>
      <c r="G90" s="53">
        <v>9.298154255626917E-2</v>
      </c>
      <c r="H90" s="52">
        <v>1600</v>
      </c>
      <c r="I90" s="53">
        <v>9.9820199640399287E-2</v>
      </c>
      <c r="J90" s="54" t="s">
        <v>1378</v>
      </c>
      <c r="K90" s="52">
        <v>3200</v>
      </c>
      <c r="L90" s="53">
        <v>9.6282772656530582E-2</v>
      </c>
      <c r="M90" s="52">
        <v>2200</v>
      </c>
      <c r="N90" s="53">
        <v>0.12752415668576059</v>
      </c>
      <c r="O90" s="52">
        <v>2000</v>
      </c>
      <c r="P90" s="53">
        <v>0.12201624403248806</v>
      </c>
      <c r="Q90" s="54" t="s">
        <v>1378</v>
      </c>
      <c r="R90" s="52">
        <v>4200</v>
      </c>
      <c r="S90" s="53">
        <v>0.1248653178498743</v>
      </c>
    </row>
    <row r="91" spans="1:19" ht="13.5" customHeight="1">
      <c r="A91" s="50" t="s">
        <v>1162</v>
      </c>
      <c r="B91" s="55" t="s">
        <v>98</v>
      </c>
      <c r="C91" s="52">
        <v>22900</v>
      </c>
      <c r="D91" s="52">
        <v>22000</v>
      </c>
      <c r="E91" s="52">
        <v>44900</v>
      </c>
      <c r="F91" s="52">
        <v>2400</v>
      </c>
      <c r="G91" s="53">
        <v>0.10691356946324847</v>
      </c>
      <c r="H91" s="52">
        <v>2400</v>
      </c>
      <c r="I91" s="53">
        <v>0.10803575479831208</v>
      </c>
      <c r="J91" s="54" t="s">
        <v>1378</v>
      </c>
      <c r="K91" s="52">
        <v>4800</v>
      </c>
      <c r="L91" s="53">
        <v>0.10746394872707851</v>
      </c>
      <c r="M91" s="52">
        <v>3100</v>
      </c>
      <c r="N91" s="53">
        <v>0.13687382626544961</v>
      </c>
      <c r="O91" s="52">
        <v>2700</v>
      </c>
      <c r="P91" s="53">
        <v>0.12414356368256273</v>
      </c>
      <c r="Q91" s="54" t="s">
        <v>1378</v>
      </c>
      <c r="R91" s="52">
        <v>5900</v>
      </c>
      <c r="S91" s="53">
        <v>0.13063022965996082</v>
      </c>
    </row>
    <row r="92" spans="1:19" ht="13.5" customHeight="1">
      <c r="A92" s="50" t="s">
        <v>1177</v>
      </c>
      <c r="B92" s="55" t="s">
        <v>99</v>
      </c>
      <c r="C92" s="52">
        <v>20600</v>
      </c>
      <c r="D92" s="52">
        <v>18100</v>
      </c>
      <c r="E92" s="52">
        <v>38700</v>
      </c>
      <c r="F92" s="52">
        <v>2200</v>
      </c>
      <c r="G92" s="53">
        <v>0.10642940263770365</v>
      </c>
      <c r="H92" s="52">
        <v>2200</v>
      </c>
      <c r="I92" s="53">
        <v>0.12121546961325967</v>
      </c>
      <c r="J92" s="54" t="s">
        <v>1378</v>
      </c>
      <c r="K92" s="52">
        <v>4400</v>
      </c>
      <c r="L92" s="53">
        <v>0.11334056399132321</v>
      </c>
      <c r="M92" s="52">
        <v>3000</v>
      </c>
      <c r="N92" s="53">
        <v>0.14774049650892165</v>
      </c>
      <c r="O92" s="52">
        <v>2800</v>
      </c>
      <c r="P92" s="53">
        <v>0.15552486187845305</v>
      </c>
      <c r="Q92" s="54" t="s">
        <v>1378</v>
      </c>
      <c r="R92" s="52">
        <v>5900</v>
      </c>
      <c r="S92" s="53">
        <v>0.1513789897737837</v>
      </c>
    </row>
    <row r="93" spans="1:19" ht="13.5" customHeight="1">
      <c r="A93" s="50" t="s">
        <v>1181</v>
      </c>
      <c r="B93" s="55" t="s">
        <v>100</v>
      </c>
      <c r="C93" s="52">
        <v>22500</v>
      </c>
      <c r="D93" s="52">
        <v>21900</v>
      </c>
      <c r="E93" s="52">
        <v>44400</v>
      </c>
      <c r="F93" s="52">
        <v>2100</v>
      </c>
      <c r="G93" s="53">
        <v>9.1652955040690182E-2</v>
      </c>
      <c r="H93" s="52">
        <v>2000</v>
      </c>
      <c r="I93" s="53">
        <v>9.2149080790109944E-2</v>
      </c>
      <c r="J93" s="54" t="s">
        <v>1378</v>
      </c>
      <c r="K93" s="52">
        <v>4100</v>
      </c>
      <c r="L93" s="53">
        <v>9.1897856242118534E-2</v>
      </c>
      <c r="M93" s="52">
        <v>2700</v>
      </c>
      <c r="N93" s="53">
        <v>0.11931338106461511</v>
      </c>
      <c r="O93" s="52">
        <v>2500</v>
      </c>
      <c r="P93" s="53">
        <v>0.11500387756033027</v>
      </c>
      <c r="Q93" s="54" t="s">
        <v>1378</v>
      </c>
      <c r="R93" s="52">
        <v>5200</v>
      </c>
      <c r="S93" s="53">
        <v>0.11718609259592866</v>
      </c>
    </row>
    <row r="94" spans="1:19" ht="13.5" customHeight="1">
      <c r="A94" s="50" t="s">
        <v>1182</v>
      </c>
      <c r="B94" s="55" t="s">
        <v>101</v>
      </c>
      <c r="C94" s="52">
        <v>24200</v>
      </c>
      <c r="D94" s="52">
        <v>23100</v>
      </c>
      <c r="E94" s="52">
        <v>47200</v>
      </c>
      <c r="F94" s="52">
        <v>2000</v>
      </c>
      <c r="G94" s="53">
        <v>8.4706466837790845E-2</v>
      </c>
      <c r="H94" s="52">
        <v>2000</v>
      </c>
      <c r="I94" s="53">
        <v>8.8046495489243579E-2</v>
      </c>
      <c r="J94" s="54" t="s">
        <v>1378</v>
      </c>
      <c r="K94" s="52">
        <v>4100</v>
      </c>
      <c r="L94" s="53">
        <v>8.6337640330438462E-2</v>
      </c>
      <c r="M94" s="52">
        <v>2800</v>
      </c>
      <c r="N94" s="53">
        <v>0.11704065579200132</v>
      </c>
      <c r="O94" s="52">
        <v>2500</v>
      </c>
      <c r="P94" s="53">
        <v>0.11042678695350451</v>
      </c>
      <c r="Q94" s="54" t="s">
        <v>1378</v>
      </c>
      <c r="R94" s="52">
        <v>5400</v>
      </c>
      <c r="S94" s="53">
        <v>0.11381063334039399</v>
      </c>
    </row>
    <row r="95" spans="1:19" ht="13.5" customHeight="1">
      <c r="A95" s="50" t="s">
        <v>1186</v>
      </c>
      <c r="B95" s="55" t="s">
        <v>102</v>
      </c>
      <c r="C95" s="52">
        <v>22400</v>
      </c>
      <c r="D95" s="52">
        <v>21500</v>
      </c>
      <c r="E95" s="52">
        <v>43900</v>
      </c>
      <c r="F95" s="52">
        <v>2500</v>
      </c>
      <c r="G95" s="53">
        <v>0.11157669504747471</v>
      </c>
      <c r="H95" s="52">
        <v>2600</v>
      </c>
      <c r="I95" s="53">
        <v>0.12263535551206783</v>
      </c>
      <c r="J95" s="54" t="s">
        <v>1378</v>
      </c>
      <c r="K95" s="52">
        <v>5100</v>
      </c>
      <c r="L95" s="53">
        <v>0.11698371112883016</v>
      </c>
      <c r="M95" s="52">
        <v>3000</v>
      </c>
      <c r="N95" s="53">
        <v>0.1344002139704899</v>
      </c>
      <c r="O95" s="52">
        <v>3100</v>
      </c>
      <c r="P95" s="53">
        <v>0.14248439101668064</v>
      </c>
      <c r="Q95" s="54" t="s">
        <v>1378</v>
      </c>
      <c r="R95" s="52">
        <v>6100</v>
      </c>
      <c r="S95" s="53">
        <v>0.13835288757261646</v>
      </c>
    </row>
    <row r="96" spans="1:19" ht="13.5" customHeight="1">
      <c r="A96" s="50" t="s">
        <v>1189</v>
      </c>
      <c r="B96" s="55" t="s">
        <v>103</v>
      </c>
      <c r="C96" s="52">
        <v>21700</v>
      </c>
      <c r="D96" s="52">
        <v>20700</v>
      </c>
      <c r="E96" s="52">
        <v>42400</v>
      </c>
      <c r="F96" s="52">
        <v>2500</v>
      </c>
      <c r="G96" s="53">
        <v>0.11349608475356979</v>
      </c>
      <c r="H96" s="52">
        <v>2700</v>
      </c>
      <c r="I96" s="53">
        <v>0.13022492518582876</v>
      </c>
      <c r="J96" s="54" t="s">
        <v>1378</v>
      </c>
      <c r="K96" s="52">
        <v>5200</v>
      </c>
      <c r="L96" s="53">
        <v>0.12166493824832658</v>
      </c>
      <c r="M96" s="52">
        <v>3000</v>
      </c>
      <c r="N96" s="53">
        <v>0.13938277291570705</v>
      </c>
      <c r="O96" s="52">
        <v>3000</v>
      </c>
      <c r="P96" s="53">
        <v>0.14653924123950188</v>
      </c>
      <c r="Q96" s="54" t="s">
        <v>1378</v>
      </c>
      <c r="R96" s="52">
        <v>6100</v>
      </c>
      <c r="S96" s="53">
        <v>0.14287734514942962</v>
      </c>
    </row>
    <row r="97" spans="1:19" ht="13.5" customHeight="1">
      <c r="A97" s="50" t="s">
        <v>1199</v>
      </c>
      <c r="B97" s="55" t="s">
        <v>104</v>
      </c>
      <c r="C97" s="52">
        <v>24400</v>
      </c>
      <c r="D97" s="52">
        <v>23700</v>
      </c>
      <c r="E97" s="52">
        <v>48100</v>
      </c>
      <c r="F97" s="52">
        <v>2800</v>
      </c>
      <c r="G97" s="53">
        <v>0.11536728255971158</v>
      </c>
      <c r="H97" s="52">
        <v>3100</v>
      </c>
      <c r="I97" s="53">
        <v>0.13114546376077041</v>
      </c>
      <c r="J97" s="54" t="s">
        <v>1378</v>
      </c>
      <c r="K97" s="52">
        <v>5900</v>
      </c>
      <c r="L97" s="53">
        <v>0.12313611313299366</v>
      </c>
      <c r="M97" s="52">
        <v>3500</v>
      </c>
      <c r="N97" s="53">
        <v>0.14195583596214512</v>
      </c>
      <c r="O97" s="52">
        <v>3600</v>
      </c>
      <c r="P97" s="53">
        <v>0.15125021118432166</v>
      </c>
      <c r="Q97" s="54" t="s">
        <v>1378</v>
      </c>
      <c r="R97" s="52">
        <v>7000</v>
      </c>
      <c r="S97" s="53">
        <v>0.14653218259332432</v>
      </c>
    </row>
    <row r="98" spans="1:19" ht="13.5" customHeight="1">
      <c r="A98" s="50" t="s">
        <v>1209</v>
      </c>
      <c r="B98" s="55" t="s">
        <v>105</v>
      </c>
      <c r="C98" s="52">
        <v>19500</v>
      </c>
      <c r="D98" s="52">
        <v>19400</v>
      </c>
      <c r="E98" s="52">
        <v>38900</v>
      </c>
      <c r="F98" s="52">
        <v>2900</v>
      </c>
      <c r="G98" s="53">
        <v>0.14930430764491451</v>
      </c>
      <c r="H98" s="52">
        <v>2700</v>
      </c>
      <c r="I98" s="53">
        <v>0.13784034653465346</v>
      </c>
      <c r="J98" s="54" t="s">
        <v>1378</v>
      </c>
      <c r="K98" s="52">
        <v>5600</v>
      </c>
      <c r="L98" s="53">
        <v>0.1435848619722658</v>
      </c>
      <c r="M98" s="52">
        <v>3500</v>
      </c>
      <c r="N98" s="53">
        <v>0.17990450274682959</v>
      </c>
      <c r="O98" s="52">
        <v>3100</v>
      </c>
      <c r="P98" s="53">
        <v>0.1608910891089109</v>
      </c>
      <c r="Q98" s="54" t="s">
        <v>1378</v>
      </c>
      <c r="R98" s="52">
        <v>6600</v>
      </c>
      <c r="S98" s="53">
        <v>0.17041858550515834</v>
      </c>
    </row>
    <row r="99" spans="1:19" ht="13.5" customHeight="1">
      <c r="A99" s="50" t="s">
        <v>1235</v>
      </c>
      <c r="B99" s="55" t="s">
        <v>106</v>
      </c>
      <c r="C99" s="52">
        <v>20000</v>
      </c>
      <c r="D99" s="52">
        <v>18300</v>
      </c>
      <c r="E99" s="52">
        <v>38300</v>
      </c>
      <c r="F99" s="52">
        <v>1900</v>
      </c>
      <c r="G99" s="53">
        <v>9.2872462466955963E-2</v>
      </c>
      <c r="H99" s="52">
        <v>2000</v>
      </c>
      <c r="I99" s="53">
        <v>0.11029009304871373</v>
      </c>
      <c r="J99" s="54" t="s">
        <v>1378</v>
      </c>
      <c r="K99" s="52">
        <v>3900</v>
      </c>
      <c r="L99" s="53">
        <v>0.1011769618205068</v>
      </c>
      <c r="M99" s="52">
        <v>2500</v>
      </c>
      <c r="N99" s="53">
        <v>0.12708863284951868</v>
      </c>
      <c r="O99" s="52">
        <v>2600</v>
      </c>
      <c r="P99" s="53">
        <v>0.14121510673234811</v>
      </c>
      <c r="Q99" s="54" t="s">
        <v>1378</v>
      </c>
      <c r="R99" s="52">
        <v>5100</v>
      </c>
      <c r="S99" s="53">
        <v>0.13382395156449803</v>
      </c>
    </row>
    <row r="100" spans="1:19" ht="13.5" customHeight="1">
      <c r="A100" s="50" t="s">
        <v>1242</v>
      </c>
      <c r="B100" s="55" t="s">
        <v>107</v>
      </c>
      <c r="C100" s="52">
        <v>23600</v>
      </c>
      <c r="D100" s="52">
        <v>23400</v>
      </c>
      <c r="E100" s="52">
        <v>47100</v>
      </c>
      <c r="F100" s="52">
        <v>2600</v>
      </c>
      <c r="G100" s="53">
        <v>0.10841334968909945</v>
      </c>
      <c r="H100" s="52">
        <v>2400</v>
      </c>
      <c r="I100" s="53">
        <v>0.10215489652229572</v>
      </c>
      <c r="J100" s="54" t="s">
        <v>1378</v>
      </c>
      <c r="K100" s="52">
        <v>5000</v>
      </c>
      <c r="L100" s="53">
        <v>0.10529781629705158</v>
      </c>
      <c r="M100" s="52">
        <v>3200</v>
      </c>
      <c r="N100" s="53">
        <v>0.13523116619432343</v>
      </c>
      <c r="O100" s="52">
        <v>2800</v>
      </c>
      <c r="P100" s="53">
        <v>0.11883934286323874</v>
      </c>
      <c r="Q100" s="54" t="s">
        <v>1378</v>
      </c>
      <c r="R100" s="52">
        <v>6000</v>
      </c>
      <c r="S100" s="53">
        <v>0.12707111904154983</v>
      </c>
    </row>
    <row r="101" spans="1:19" ht="13.5" customHeight="1">
      <c r="A101" s="50" t="s">
        <v>1243</v>
      </c>
      <c r="B101" s="55" t="s">
        <v>108</v>
      </c>
      <c r="C101" s="52">
        <v>28200</v>
      </c>
      <c r="D101" s="52">
        <v>28500</v>
      </c>
      <c r="E101" s="52">
        <v>56700</v>
      </c>
      <c r="F101" s="52">
        <v>3100</v>
      </c>
      <c r="G101" s="53">
        <v>0.11014667327995466</v>
      </c>
      <c r="H101" s="52">
        <v>2900</v>
      </c>
      <c r="I101" s="53">
        <v>0.10280701754385965</v>
      </c>
      <c r="J101" s="54" t="s">
        <v>1378</v>
      </c>
      <c r="K101" s="52">
        <v>6000</v>
      </c>
      <c r="L101" s="53">
        <v>0.10645911927511194</v>
      </c>
      <c r="M101" s="52">
        <v>3900</v>
      </c>
      <c r="N101" s="53">
        <v>0.1389144760150216</v>
      </c>
      <c r="O101" s="52">
        <v>3500</v>
      </c>
      <c r="P101" s="53">
        <v>0.12105263157894737</v>
      </c>
      <c r="Q101" s="54" t="s">
        <v>1378</v>
      </c>
      <c r="R101" s="52">
        <v>7400</v>
      </c>
      <c r="S101" s="53">
        <v>0.12994041532983111</v>
      </c>
    </row>
    <row r="102" spans="1:19" ht="13.5" customHeight="1">
      <c r="A102" s="50" t="s">
        <v>1249</v>
      </c>
      <c r="B102" s="55" t="s">
        <v>109</v>
      </c>
      <c r="C102" s="52">
        <v>21800</v>
      </c>
      <c r="D102" s="52">
        <v>21600</v>
      </c>
      <c r="E102" s="52">
        <v>43400</v>
      </c>
      <c r="F102" s="52">
        <v>2400</v>
      </c>
      <c r="G102" s="53">
        <v>0.11063810308523299</v>
      </c>
      <c r="H102" s="52">
        <v>2200</v>
      </c>
      <c r="I102" s="53">
        <v>9.9948958284998377E-2</v>
      </c>
      <c r="J102" s="54" t="s">
        <v>1378</v>
      </c>
      <c r="K102" s="52">
        <v>4600</v>
      </c>
      <c r="L102" s="53">
        <v>0.10532986151116437</v>
      </c>
      <c r="M102" s="52">
        <v>3100</v>
      </c>
      <c r="N102" s="53">
        <v>0.14254325734688272</v>
      </c>
      <c r="O102" s="52">
        <v>2700</v>
      </c>
      <c r="P102" s="53">
        <v>0.12301053315391397</v>
      </c>
      <c r="Q102" s="54" t="s">
        <v>1378</v>
      </c>
      <c r="R102" s="52">
        <v>5800</v>
      </c>
      <c r="S102" s="53">
        <v>0.13284328409797913</v>
      </c>
    </row>
    <row r="103" spans="1:19" ht="13.5" customHeight="1">
      <c r="A103" s="50" t="s">
        <v>1260</v>
      </c>
      <c r="B103" s="55" t="s">
        <v>110</v>
      </c>
      <c r="C103" s="52">
        <v>22000</v>
      </c>
      <c r="D103" s="52">
        <v>21500</v>
      </c>
      <c r="E103" s="52">
        <v>43500</v>
      </c>
      <c r="F103" s="52">
        <v>2300</v>
      </c>
      <c r="G103" s="53">
        <v>0.1041600363719027</v>
      </c>
      <c r="H103" s="52">
        <v>2200</v>
      </c>
      <c r="I103" s="53">
        <v>0.10036691282337096</v>
      </c>
      <c r="J103" s="54" t="s">
        <v>1378</v>
      </c>
      <c r="K103" s="52">
        <v>4500</v>
      </c>
      <c r="L103" s="53">
        <v>0.10228369250562883</v>
      </c>
      <c r="M103" s="52">
        <v>2900</v>
      </c>
      <c r="N103" s="53">
        <v>0.13157535803591724</v>
      </c>
      <c r="O103" s="52">
        <v>2700</v>
      </c>
      <c r="P103" s="53">
        <v>0.12340346477172449</v>
      </c>
      <c r="Q103" s="54" t="s">
        <v>1378</v>
      </c>
      <c r="R103" s="52">
        <v>5600</v>
      </c>
      <c r="S103" s="53">
        <v>0.12753296880025733</v>
      </c>
    </row>
    <row r="104" spans="1:19" ht="13.5" customHeight="1">
      <c r="A104" s="50" t="s">
        <v>1264</v>
      </c>
      <c r="B104" s="55" t="s">
        <v>111</v>
      </c>
      <c r="C104" s="52">
        <v>19200</v>
      </c>
      <c r="D104" s="52">
        <v>18200</v>
      </c>
      <c r="E104" s="52">
        <v>37400</v>
      </c>
      <c r="F104" s="52">
        <v>4300</v>
      </c>
      <c r="G104" s="53">
        <v>0.22202579034941763</v>
      </c>
      <c r="H104" s="52">
        <v>3800</v>
      </c>
      <c r="I104" s="53">
        <v>0.20920019761760991</v>
      </c>
      <c r="J104" s="54" t="s">
        <v>1378</v>
      </c>
      <c r="K104" s="52">
        <v>8100</v>
      </c>
      <c r="L104" s="53">
        <v>0.2157868033859382</v>
      </c>
      <c r="M104" s="52">
        <v>5500</v>
      </c>
      <c r="N104" s="53">
        <v>0.28707362728785357</v>
      </c>
      <c r="O104" s="52">
        <v>4800</v>
      </c>
      <c r="P104" s="53">
        <v>0.26612504803205794</v>
      </c>
      <c r="Q104" s="54" t="s">
        <v>1378</v>
      </c>
      <c r="R104" s="52">
        <v>10400</v>
      </c>
      <c r="S104" s="53">
        <v>0.27688322785655156</v>
      </c>
    </row>
    <row r="105" spans="1:19" ht="13.5" customHeight="1">
      <c r="A105" s="50" t="s">
        <v>1266</v>
      </c>
      <c r="B105" s="55" t="s">
        <v>112</v>
      </c>
      <c r="C105" s="52">
        <v>24000</v>
      </c>
      <c r="D105" s="52">
        <v>23400</v>
      </c>
      <c r="E105" s="52">
        <v>47400</v>
      </c>
      <c r="F105" s="52">
        <v>2600</v>
      </c>
      <c r="G105" s="53">
        <v>0.11000916743061921</v>
      </c>
      <c r="H105" s="52">
        <v>2500</v>
      </c>
      <c r="I105" s="53">
        <v>0.10560971438344451</v>
      </c>
      <c r="J105" s="54" t="s">
        <v>1378</v>
      </c>
      <c r="K105" s="52">
        <v>5100</v>
      </c>
      <c r="L105" s="53">
        <v>0.10783775798759127</v>
      </c>
      <c r="M105" s="52">
        <v>3100</v>
      </c>
      <c r="N105" s="53">
        <v>0.12846903908659055</v>
      </c>
      <c r="O105" s="52">
        <v>2800</v>
      </c>
      <c r="P105" s="53">
        <v>0.12168633487258423</v>
      </c>
      <c r="Q105" s="54" t="s">
        <v>1378</v>
      </c>
      <c r="R105" s="52">
        <v>5900</v>
      </c>
      <c r="S105" s="53">
        <v>0.12512134385683535</v>
      </c>
    </row>
    <row r="106" spans="1:19" ht="13.5" customHeight="1">
      <c r="A106" s="50" t="s">
        <v>1270</v>
      </c>
      <c r="B106" s="55" t="s">
        <v>113</v>
      </c>
      <c r="C106" s="52">
        <v>16900</v>
      </c>
      <c r="D106" s="52">
        <v>15800</v>
      </c>
      <c r="E106" s="52">
        <v>32700</v>
      </c>
      <c r="F106" s="52">
        <v>1800</v>
      </c>
      <c r="G106" s="53">
        <v>0.1075855524583358</v>
      </c>
      <c r="H106" s="52">
        <v>1700</v>
      </c>
      <c r="I106" s="53">
        <v>0.11020485584218513</v>
      </c>
      <c r="J106" s="54" t="s">
        <v>1378</v>
      </c>
      <c r="K106" s="52">
        <v>3600</v>
      </c>
      <c r="L106" s="53">
        <v>0.10885332190837592</v>
      </c>
      <c r="M106" s="52">
        <v>2400</v>
      </c>
      <c r="N106" s="53">
        <v>0.14174722732933989</v>
      </c>
      <c r="O106" s="52">
        <v>2200</v>
      </c>
      <c r="P106" s="53">
        <v>0.1387202832574608</v>
      </c>
      <c r="Q106" s="54" t="s">
        <v>1378</v>
      </c>
      <c r="R106" s="52">
        <v>4600</v>
      </c>
      <c r="S106" s="53">
        <v>0.14028215564464303</v>
      </c>
    </row>
    <row r="107" spans="1:19" ht="13.5" customHeight="1">
      <c r="A107" s="50" t="s">
        <v>1271</v>
      </c>
      <c r="B107" s="55" t="s">
        <v>114</v>
      </c>
      <c r="C107" s="52">
        <v>15700</v>
      </c>
      <c r="D107" s="52">
        <v>14100</v>
      </c>
      <c r="E107" s="52">
        <v>29900</v>
      </c>
      <c r="F107" s="52">
        <v>1500</v>
      </c>
      <c r="G107" s="53">
        <v>9.6962765281484301E-2</v>
      </c>
      <c r="H107" s="52">
        <v>1500</v>
      </c>
      <c r="I107" s="53">
        <v>0.10600381868326143</v>
      </c>
      <c r="J107" s="54" t="s">
        <v>1378</v>
      </c>
      <c r="K107" s="52">
        <v>3000</v>
      </c>
      <c r="L107" s="53">
        <v>0.10124167475484454</v>
      </c>
      <c r="M107" s="52">
        <v>2000</v>
      </c>
      <c r="N107" s="53">
        <v>0.12905070529927565</v>
      </c>
      <c r="O107" s="52">
        <v>1900</v>
      </c>
      <c r="P107" s="53">
        <v>0.13761403012516796</v>
      </c>
      <c r="Q107" s="54" t="s">
        <v>1378</v>
      </c>
      <c r="R107" s="52">
        <v>4000</v>
      </c>
      <c r="S107" s="53">
        <v>0.13310351752066668</v>
      </c>
    </row>
    <row r="108" spans="1:19" ht="13.5" customHeight="1">
      <c r="A108" s="50" t="s">
        <v>1280</v>
      </c>
      <c r="B108" s="55" t="s">
        <v>115</v>
      </c>
      <c r="C108" s="52">
        <v>17700</v>
      </c>
      <c r="D108" s="52">
        <v>17400</v>
      </c>
      <c r="E108" s="52">
        <v>35000</v>
      </c>
      <c r="F108" s="52">
        <v>2500</v>
      </c>
      <c r="G108" s="53">
        <v>0.14318040391469142</v>
      </c>
      <c r="H108" s="52">
        <v>1900</v>
      </c>
      <c r="I108" s="53">
        <v>0.11180911763010777</v>
      </c>
      <c r="J108" s="54" t="s">
        <v>1378</v>
      </c>
      <c r="K108" s="52">
        <v>4500</v>
      </c>
      <c r="L108" s="53">
        <v>0.12764074454721935</v>
      </c>
      <c r="M108" s="52">
        <v>3400</v>
      </c>
      <c r="N108" s="53">
        <v>0.19364145499802002</v>
      </c>
      <c r="O108" s="52">
        <v>2700</v>
      </c>
      <c r="P108" s="53">
        <v>0.15584116189268629</v>
      </c>
      <c r="Q108" s="54" t="s">
        <v>1378</v>
      </c>
      <c r="R108" s="52">
        <v>6100</v>
      </c>
      <c r="S108" s="53">
        <v>0.17491720908987096</v>
      </c>
    </row>
    <row r="109" spans="1:19" ht="13.5" customHeight="1">
      <c r="A109" s="50" t="s">
        <v>1281</v>
      </c>
      <c r="B109" s="55" t="s">
        <v>116</v>
      </c>
      <c r="C109" s="52">
        <v>25500</v>
      </c>
      <c r="D109" s="52">
        <v>24600</v>
      </c>
      <c r="E109" s="52">
        <v>50000</v>
      </c>
      <c r="F109" s="52">
        <v>3000</v>
      </c>
      <c r="G109" s="53">
        <v>0.11671181250736073</v>
      </c>
      <c r="H109" s="52">
        <v>3000</v>
      </c>
      <c r="I109" s="53">
        <v>0.12351959627202801</v>
      </c>
      <c r="J109" s="54" t="s">
        <v>1378</v>
      </c>
      <c r="K109" s="52">
        <v>6000</v>
      </c>
      <c r="L109" s="53">
        <v>0.12005435217009032</v>
      </c>
      <c r="M109" s="52">
        <v>3600</v>
      </c>
      <c r="N109" s="53">
        <v>0.14258234208770071</v>
      </c>
      <c r="O109" s="52">
        <v>3500</v>
      </c>
      <c r="P109" s="53">
        <v>0.14248504334377926</v>
      </c>
      <c r="Q109" s="54" t="s">
        <v>1378</v>
      </c>
      <c r="R109" s="52">
        <v>7100</v>
      </c>
      <c r="S109" s="53">
        <v>0.14253456957877067</v>
      </c>
    </row>
    <row r="110" spans="1:19" ht="13.5" customHeight="1">
      <c r="A110" s="50" t="s">
        <v>1285</v>
      </c>
      <c r="B110" s="55" t="s">
        <v>117</v>
      </c>
      <c r="C110" s="52">
        <v>21300</v>
      </c>
      <c r="D110" s="52">
        <v>20300</v>
      </c>
      <c r="E110" s="52">
        <v>41600</v>
      </c>
      <c r="F110" s="52">
        <v>2300</v>
      </c>
      <c r="G110" s="53">
        <v>0.10977443609022557</v>
      </c>
      <c r="H110" s="52">
        <v>2500</v>
      </c>
      <c r="I110" s="53">
        <v>0.12130614657210402</v>
      </c>
      <c r="J110" s="54" t="s">
        <v>1378</v>
      </c>
      <c r="K110" s="52">
        <v>4800</v>
      </c>
      <c r="L110" s="53">
        <v>0.1154049634474798</v>
      </c>
      <c r="M110" s="52">
        <v>2900</v>
      </c>
      <c r="N110" s="53">
        <v>0.13500939849624061</v>
      </c>
      <c r="O110" s="52">
        <v>2800</v>
      </c>
      <c r="P110" s="53">
        <v>0.13824862096138693</v>
      </c>
      <c r="Q110" s="54" t="s">
        <v>1378</v>
      </c>
      <c r="R110" s="52">
        <v>5700</v>
      </c>
      <c r="S110" s="53">
        <v>0.13659099653712967</v>
      </c>
    </row>
    <row r="111" spans="1:19" ht="13.5" customHeight="1">
      <c r="A111" s="50" t="s">
        <v>1287</v>
      </c>
      <c r="B111" s="55" t="s">
        <v>118</v>
      </c>
      <c r="C111" s="52">
        <v>26400</v>
      </c>
      <c r="D111" s="52">
        <v>24900</v>
      </c>
      <c r="E111" s="52">
        <v>51300</v>
      </c>
      <c r="F111" s="52">
        <v>3400</v>
      </c>
      <c r="G111" s="53">
        <v>0.12764184531474887</v>
      </c>
      <c r="H111" s="52">
        <v>3600</v>
      </c>
      <c r="I111" s="53">
        <v>0.1457219788610698</v>
      </c>
      <c r="J111" s="54" t="s">
        <v>1378</v>
      </c>
      <c r="K111" s="52">
        <v>7000</v>
      </c>
      <c r="L111" s="53">
        <v>0.13641415618601929</v>
      </c>
      <c r="M111" s="52">
        <v>3900</v>
      </c>
      <c r="N111" s="53">
        <v>0.14680706007120672</v>
      </c>
      <c r="O111" s="52">
        <v>4100</v>
      </c>
      <c r="P111" s="53">
        <v>0.165534702407266</v>
      </c>
      <c r="Q111" s="54" t="s">
        <v>1378</v>
      </c>
      <c r="R111" s="52">
        <v>8000</v>
      </c>
      <c r="S111" s="53">
        <v>0.155893536121673</v>
      </c>
    </row>
    <row r="112" spans="1:19" ht="13.5" customHeight="1">
      <c r="A112" s="45" t="s">
        <v>1383</v>
      </c>
      <c r="B112" s="46" t="s">
        <v>1384</v>
      </c>
      <c r="C112" s="47">
        <v>1191200</v>
      </c>
      <c r="D112" s="47">
        <v>1194000</v>
      </c>
      <c r="E112" s="47">
        <v>2385200</v>
      </c>
      <c r="F112" s="47">
        <v>131400</v>
      </c>
      <c r="G112" s="48">
        <v>0.11032618504946713</v>
      </c>
      <c r="H112" s="47">
        <v>136100</v>
      </c>
      <c r="I112" s="48">
        <v>0.11395703119438473</v>
      </c>
      <c r="J112" s="49" t="s">
        <v>1378</v>
      </c>
      <c r="K112" s="47">
        <v>267500</v>
      </c>
      <c r="L112" s="48">
        <v>0.11214376511388448</v>
      </c>
      <c r="M112" s="47">
        <v>168000</v>
      </c>
      <c r="N112" s="48">
        <v>0.14102057177875998</v>
      </c>
      <c r="O112" s="47">
        <v>159400</v>
      </c>
      <c r="P112" s="48">
        <v>0.13349927011822996</v>
      </c>
      <c r="Q112" s="49" t="s">
        <v>1378</v>
      </c>
      <c r="R112" s="47">
        <v>327400</v>
      </c>
      <c r="S112" s="48">
        <v>0.13725545273735296</v>
      </c>
    </row>
    <row r="113" spans="1:19" ht="13.5" customHeight="1">
      <c r="A113" s="50" t="s">
        <v>682</v>
      </c>
      <c r="B113" s="55" t="s">
        <v>119</v>
      </c>
      <c r="C113" s="52">
        <v>21000</v>
      </c>
      <c r="D113" s="52">
        <v>21000</v>
      </c>
      <c r="E113" s="52">
        <v>42100</v>
      </c>
      <c r="F113" s="52">
        <v>2000</v>
      </c>
      <c r="G113" s="53">
        <v>9.5084149472282969E-2</v>
      </c>
      <c r="H113" s="52">
        <v>2100</v>
      </c>
      <c r="I113" s="53">
        <v>9.8483047220505021E-2</v>
      </c>
      <c r="J113" s="54" t="s">
        <v>1378</v>
      </c>
      <c r="K113" s="52">
        <v>4100</v>
      </c>
      <c r="L113" s="53">
        <v>9.6783396334070321E-2</v>
      </c>
      <c r="M113" s="52">
        <v>2400</v>
      </c>
      <c r="N113" s="53">
        <v>0.11643054102881049</v>
      </c>
      <c r="O113" s="52">
        <v>2300</v>
      </c>
      <c r="P113" s="53">
        <v>0.11046649864472871</v>
      </c>
      <c r="Q113" s="54" t="s">
        <v>1378</v>
      </c>
      <c r="R113" s="52">
        <v>4800</v>
      </c>
      <c r="S113" s="53">
        <v>0.11344887430758624</v>
      </c>
    </row>
    <row r="114" spans="1:19" ht="13.5" customHeight="1">
      <c r="A114" s="50" t="s">
        <v>683</v>
      </c>
      <c r="B114" s="55" t="s">
        <v>120</v>
      </c>
      <c r="C114" s="52">
        <v>20800</v>
      </c>
      <c r="D114" s="52">
        <v>20300</v>
      </c>
      <c r="E114" s="52">
        <v>41100</v>
      </c>
      <c r="F114" s="52">
        <v>1800</v>
      </c>
      <c r="G114" s="53">
        <v>8.8647714175950826E-2</v>
      </c>
      <c r="H114" s="52">
        <v>2000</v>
      </c>
      <c r="I114" s="53">
        <v>9.7883858267716534E-2</v>
      </c>
      <c r="J114" s="54" t="s">
        <v>1378</v>
      </c>
      <c r="K114" s="52">
        <v>3800</v>
      </c>
      <c r="L114" s="53">
        <v>9.3209216410655257E-2</v>
      </c>
      <c r="M114" s="52">
        <v>2300</v>
      </c>
      <c r="N114" s="53">
        <v>0.11241836342681522</v>
      </c>
      <c r="O114" s="52">
        <v>2200</v>
      </c>
      <c r="P114" s="53">
        <v>0.10821850393700787</v>
      </c>
      <c r="Q114" s="54" t="s">
        <v>1378</v>
      </c>
      <c r="R114" s="52">
        <v>4500</v>
      </c>
      <c r="S114" s="53">
        <v>0.11034415710674704</v>
      </c>
    </row>
    <row r="115" spans="1:19" ht="13.5" customHeight="1">
      <c r="A115" s="50" t="s">
        <v>689</v>
      </c>
      <c r="B115" s="55" t="s">
        <v>121</v>
      </c>
      <c r="C115" s="52">
        <v>23000</v>
      </c>
      <c r="D115" s="52">
        <v>24500</v>
      </c>
      <c r="E115" s="52">
        <v>47500</v>
      </c>
      <c r="F115" s="52">
        <v>2700</v>
      </c>
      <c r="G115" s="53">
        <v>0.11510416666666666</v>
      </c>
      <c r="H115" s="52">
        <v>3300</v>
      </c>
      <c r="I115" s="53">
        <v>0.13520804381590779</v>
      </c>
      <c r="J115" s="54" t="s">
        <v>1378</v>
      </c>
      <c r="K115" s="52">
        <v>6000</v>
      </c>
      <c r="L115" s="53">
        <v>0.12545783690481202</v>
      </c>
      <c r="M115" s="52">
        <v>3300</v>
      </c>
      <c r="N115" s="53">
        <v>0.14136284722222223</v>
      </c>
      <c r="O115" s="52">
        <v>3600</v>
      </c>
      <c r="P115" s="53">
        <v>0.14689773563312353</v>
      </c>
      <c r="Q115" s="54" t="s">
        <v>1378</v>
      </c>
      <c r="R115" s="52">
        <v>6900</v>
      </c>
      <c r="S115" s="53">
        <v>0.14421336252262873</v>
      </c>
    </row>
    <row r="116" spans="1:19" ht="13.5" customHeight="1">
      <c r="A116" s="50" t="s">
        <v>698</v>
      </c>
      <c r="B116" s="55" t="s">
        <v>122</v>
      </c>
      <c r="C116" s="52">
        <v>21600</v>
      </c>
      <c r="D116" s="52">
        <v>20800</v>
      </c>
      <c r="E116" s="52">
        <v>42400</v>
      </c>
      <c r="F116" s="52">
        <v>2600</v>
      </c>
      <c r="G116" s="53">
        <v>0.12199972251768949</v>
      </c>
      <c r="H116" s="52">
        <v>2200</v>
      </c>
      <c r="I116" s="53">
        <v>0.10653881366549414</v>
      </c>
      <c r="J116" s="54" t="s">
        <v>1378</v>
      </c>
      <c r="K116" s="52">
        <v>4800</v>
      </c>
      <c r="L116" s="53">
        <v>0.11442797810081178</v>
      </c>
      <c r="M116" s="52">
        <v>3300</v>
      </c>
      <c r="N116" s="53">
        <v>0.15127410627572493</v>
      </c>
      <c r="O116" s="52">
        <v>2600</v>
      </c>
      <c r="P116" s="53">
        <v>0.12600587866814436</v>
      </c>
      <c r="Q116" s="54" t="s">
        <v>1378</v>
      </c>
      <c r="R116" s="52">
        <v>5900</v>
      </c>
      <c r="S116" s="53">
        <v>0.13889937700585236</v>
      </c>
    </row>
    <row r="117" spans="1:19" ht="13.5" customHeight="1">
      <c r="A117" s="50" t="s">
        <v>730</v>
      </c>
      <c r="B117" s="55" t="s">
        <v>123</v>
      </c>
      <c r="C117" s="52">
        <v>20200</v>
      </c>
      <c r="D117" s="52">
        <v>23300</v>
      </c>
      <c r="E117" s="52">
        <v>43500</v>
      </c>
      <c r="F117" s="52">
        <v>2100</v>
      </c>
      <c r="G117" s="53">
        <v>0.1026527688583708</v>
      </c>
      <c r="H117" s="52">
        <v>3300</v>
      </c>
      <c r="I117" s="53">
        <v>0.13979740750278993</v>
      </c>
      <c r="J117" s="54" t="s">
        <v>1378</v>
      </c>
      <c r="K117" s="52">
        <v>5300</v>
      </c>
      <c r="L117" s="53">
        <v>0.12252819181920489</v>
      </c>
      <c r="M117" s="52">
        <v>2600</v>
      </c>
      <c r="N117" s="53">
        <v>0.12858765993182827</v>
      </c>
      <c r="O117" s="52">
        <v>3800</v>
      </c>
      <c r="P117" s="53">
        <v>0.1615160099579363</v>
      </c>
      <c r="Q117" s="54" t="s">
        <v>1378</v>
      </c>
      <c r="R117" s="52">
        <v>6400</v>
      </c>
      <c r="S117" s="53">
        <v>0.14620702326542798</v>
      </c>
    </row>
    <row r="118" spans="1:19" ht="13.5" customHeight="1">
      <c r="A118" s="50" t="s">
        <v>731</v>
      </c>
      <c r="B118" s="55" t="s">
        <v>124</v>
      </c>
      <c r="C118" s="52">
        <v>22200</v>
      </c>
      <c r="D118" s="52">
        <v>21800</v>
      </c>
      <c r="E118" s="52">
        <v>44000</v>
      </c>
      <c r="F118" s="52">
        <v>2100</v>
      </c>
      <c r="G118" s="53">
        <v>9.5491433724075744E-2</v>
      </c>
      <c r="H118" s="52">
        <v>2600</v>
      </c>
      <c r="I118" s="53">
        <v>0.11859825927622537</v>
      </c>
      <c r="J118" s="54" t="s">
        <v>1378</v>
      </c>
      <c r="K118" s="52">
        <v>4700</v>
      </c>
      <c r="L118" s="53">
        <v>0.10695296523517382</v>
      </c>
      <c r="M118" s="52">
        <v>2600</v>
      </c>
      <c r="N118" s="53">
        <v>0.11690712353471595</v>
      </c>
      <c r="O118" s="52">
        <v>3000</v>
      </c>
      <c r="P118" s="53">
        <v>0.13939532753092077</v>
      </c>
      <c r="Q118" s="54" t="s">
        <v>1378</v>
      </c>
      <c r="R118" s="52">
        <v>5600</v>
      </c>
      <c r="S118" s="53">
        <v>0.12806180413542376</v>
      </c>
    </row>
    <row r="119" spans="1:19" ht="13.5" customHeight="1">
      <c r="A119" s="50" t="s">
        <v>732</v>
      </c>
      <c r="B119" s="55" t="s">
        <v>125</v>
      </c>
      <c r="C119" s="52">
        <v>18300</v>
      </c>
      <c r="D119" s="52">
        <v>22700</v>
      </c>
      <c r="E119" s="52">
        <v>41000</v>
      </c>
      <c r="F119" s="52">
        <v>1800</v>
      </c>
      <c r="G119" s="53">
        <v>0.10050278718985682</v>
      </c>
      <c r="H119" s="52">
        <v>3400</v>
      </c>
      <c r="I119" s="53">
        <v>0.15000882924245099</v>
      </c>
      <c r="J119" s="54" t="s">
        <v>1378</v>
      </c>
      <c r="K119" s="52">
        <v>5200</v>
      </c>
      <c r="L119" s="53">
        <v>0.12788766788766789</v>
      </c>
      <c r="M119" s="52">
        <v>2300</v>
      </c>
      <c r="N119" s="53">
        <v>0.12301890917040113</v>
      </c>
      <c r="O119" s="52">
        <v>3800</v>
      </c>
      <c r="P119" s="53">
        <v>0.16824121490376126</v>
      </c>
      <c r="Q119" s="54" t="s">
        <v>1378</v>
      </c>
      <c r="R119" s="52">
        <v>6100</v>
      </c>
      <c r="S119" s="53">
        <v>0.14803418803418802</v>
      </c>
    </row>
    <row r="120" spans="1:19" ht="13.5" customHeight="1">
      <c r="A120" s="50" t="s">
        <v>741</v>
      </c>
      <c r="B120" s="55" t="s">
        <v>126</v>
      </c>
      <c r="C120" s="52">
        <v>18900</v>
      </c>
      <c r="D120" s="52">
        <v>20000</v>
      </c>
      <c r="E120" s="52">
        <v>38900</v>
      </c>
      <c r="F120" s="52">
        <v>2100</v>
      </c>
      <c r="G120" s="53">
        <v>0.10939156243375027</v>
      </c>
      <c r="H120" s="52">
        <v>1700</v>
      </c>
      <c r="I120" s="53">
        <v>8.637840539865034E-2</v>
      </c>
      <c r="J120" s="54" t="s">
        <v>1378</v>
      </c>
      <c r="K120" s="52">
        <v>3800</v>
      </c>
      <c r="L120" s="53">
        <v>9.7548426928716583E-2</v>
      </c>
      <c r="M120" s="52">
        <v>2500</v>
      </c>
      <c r="N120" s="53">
        <v>0.1350434598261607</v>
      </c>
      <c r="O120" s="52">
        <v>2100</v>
      </c>
      <c r="P120" s="53">
        <v>0.1031742064483879</v>
      </c>
      <c r="Q120" s="54" t="s">
        <v>1378</v>
      </c>
      <c r="R120" s="52">
        <v>4600</v>
      </c>
      <c r="S120" s="53">
        <v>0.11864275975612894</v>
      </c>
    </row>
    <row r="121" spans="1:19" ht="13.5" customHeight="1">
      <c r="A121" s="50" t="s">
        <v>761</v>
      </c>
      <c r="B121" s="55" t="s">
        <v>127</v>
      </c>
      <c r="C121" s="52">
        <v>23800</v>
      </c>
      <c r="D121" s="52">
        <v>22000</v>
      </c>
      <c r="E121" s="52">
        <v>45800</v>
      </c>
      <c r="F121" s="52">
        <v>2800</v>
      </c>
      <c r="G121" s="53">
        <v>0.11890551445864156</v>
      </c>
      <c r="H121" s="52">
        <v>2600</v>
      </c>
      <c r="I121" s="53">
        <v>0.11885599963624789</v>
      </c>
      <c r="J121" s="54" t="s">
        <v>1378</v>
      </c>
      <c r="K121" s="52">
        <v>5400</v>
      </c>
      <c r="L121" s="53">
        <v>0.11888172982417823</v>
      </c>
      <c r="M121" s="52">
        <v>3500</v>
      </c>
      <c r="N121" s="53">
        <v>0.14723436449226632</v>
      </c>
      <c r="O121" s="52">
        <v>3000</v>
      </c>
      <c r="P121" s="53">
        <v>0.13708907379620788</v>
      </c>
      <c r="Q121" s="54" t="s">
        <v>1378</v>
      </c>
      <c r="R121" s="52">
        <v>6500</v>
      </c>
      <c r="S121" s="53">
        <v>0.1423610352735612</v>
      </c>
    </row>
    <row r="122" spans="1:19" ht="13.5" customHeight="1">
      <c r="A122" s="50" t="s">
        <v>798</v>
      </c>
      <c r="B122" s="55" t="s">
        <v>128</v>
      </c>
      <c r="C122" s="52">
        <v>20300</v>
      </c>
      <c r="D122" s="52">
        <v>21200</v>
      </c>
      <c r="E122" s="52">
        <v>41500</v>
      </c>
      <c r="F122" s="52">
        <v>2500</v>
      </c>
      <c r="G122" s="53">
        <v>0.12123601596767039</v>
      </c>
      <c r="H122" s="52">
        <v>2100</v>
      </c>
      <c r="I122" s="53">
        <v>0.10047621292847377</v>
      </c>
      <c r="J122" s="54" t="s">
        <v>1378</v>
      </c>
      <c r="K122" s="52">
        <v>4600</v>
      </c>
      <c r="L122" s="53">
        <v>0.11062650602409639</v>
      </c>
      <c r="M122" s="52">
        <v>3000</v>
      </c>
      <c r="N122" s="53">
        <v>0.14735597062737174</v>
      </c>
      <c r="O122" s="52">
        <v>2500</v>
      </c>
      <c r="P122" s="53">
        <v>0.11749728888679334</v>
      </c>
      <c r="Q122" s="54" t="s">
        <v>1378</v>
      </c>
      <c r="R122" s="52">
        <v>5500</v>
      </c>
      <c r="S122" s="53">
        <v>0.13209638554216868</v>
      </c>
    </row>
    <row r="123" spans="1:19" ht="13.5" customHeight="1">
      <c r="A123" s="50" t="s">
        <v>803</v>
      </c>
      <c r="B123" s="55" t="s">
        <v>129</v>
      </c>
      <c r="C123" s="52">
        <v>24700</v>
      </c>
      <c r="D123" s="52">
        <v>24300</v>
      </c>
      <c r="E123" s="52">
        <v>49000</v>
      </c>
      <c r="F123" s="52">
        <v>2700</v>
      </c>
      <c r="G123" s="53">
        <v>0.10881185713128695</v>
      </c>
      <c r="H123" s="52">
        <v>3000</v>
      </c>
      <c r="I123" s="53">
        <v>0.12248176986775429</v>
      </c>
      <c r="J123" s="54" t="s">
        <v>1378</v>
      </c>
      <c r="K123" s="52">
        <v>5700</v>
      </c>
      <c r="L123" s="53">
        <v>0.11558804909428799</v>
      </c>
      <c r="M123" s="52">
        <v>3200</v>
      </c>
      <c r="N123" s="53">
        <v>0.12910018628006803</v>
      </c>
      <c r="O123" s="52">
        <v>3400</v>
      </c>
      <c r="P123" s="53">
        <v>0.14032052074321263</v>
      </c>
      <c r="Q123" s="54" t="s">
        <v>1378</v>
      </c>
      <c r="R123" s="52">
        <v>6600</v>
      </c>
      <c r="S123" s="53">
        <v>0.13466211938652561</v>
      </c>
    </row>
    <row r="124" spans="1:19" ht="13.5" customHeight="1">
      <c r="A124" s="50" t="s">
        <v>827</v>
      </c>
      <c r="B124" s="55" t="s">
        <v>130</v>
      </c>
      <c r="C124" s="52">
        <v>22300</v>
      </c>
      <c r="D124" s="52">
        <v>23500</v>
      </c>
      <c r="E124" s="52">
        <v>45800</v>
      </c>
      <c r="F124" s="52">
        <v>2600</v>
      </c>
      <c r="G124" s="53">
        <v>0.11703604208641147</v>
      </c>
      <c r="H124" s="52">
        <v>3000</v>
      </c>
      <c r="I124" s="53">
        <v>0.12959891114797328</v>
      </c>
      <c r="J124" s="54" t="s">
        <v>1378</v>
      </c>
      <c r="K124" s="52">
        <v>5700</v>
      </c>
      <c r="L124" s="53">
        <v>0.12347860227718885</v>
      </c>
      <c r="M124" s="52">
        <v>3100</v>
      </c>
      <c r="N124" s="53">
        <v>0.14098947839713455</v>
      </c>
      <c r="O124" s="52">
        <v>3300</v>
      </c>
      <c r="P124" s="53">
        <v>0.1404874314150823</v>
      </c>
      <c r="Q124" s="54" t="s">
        <v>1378</v>
      </c>
      <c r="R124" s="52">
        <v>6500</v>
      </c>
      <c r="S124" s="53">
        <v>0.14073201587924791</v>
      </c>
    </row>
    <row r="125" spans="1:19" ht="13.5" customHeight="1">
      <c r="A125" s="50" t="s">
        <v>828</v>
      </c>
      <c r="B125" s="55" t="s">
        <v>131</v>
      </c>
      <c r="C125" s="52">
        <v>22000</v>
      </c>
      <c r="D125" s="52">
        <v>21900</v>
      </c>
      <c r="E125" s="52">
        <v>43900</v>
      </c>
      <c r="F125" s="52">
        <v>2400</v>
      </c>
      <c r="G125" s="53">
        <v>0.10752492374926026</v>
      </c>
      <c r="H125" s="52">
        <v>2200</v>
      </c>
      <c r="I125" s="53">
        <v>0.10122012521135128</v>
      </c>
      <c r="J125" s="54" t="s">
        <v>1378</v>
      </c>
      <c r="K125" s="52">
        <v>4600</v>
      </c>
      <c r="L125" s="53">
        <v>0.10437856328392246</v>
      </c>
      <c r="M125" s="52">
        <v>2900</v>
      </c>
      <c r="N125" s="53">
        <v>0.13338189101834569</v>
      </c>
      <c r="O125" s="52">
        <v>2600</v>
      </c>
      <c r="P125" s="53">
        <v>0.11817392496458438</v>
      </c>
      <c r="Q125" s="54" t="s">
        <v>1378</v>
      </c>
      <c r="R125" s="52">
        <v>5500</v>
      </c>
      <c r="S125" s="53">
        <v>0.12579247434435575</v>
      </c>
    </row>
    <row r="126" spans="1:19" ht="13.5" customHeight="1">
      <c r="A126" s="50" t="s">
        <v>829</v>
      </c>
      <c r="B126" s="55" t="s">
        <v>132</v>
      </c>
      <c r="C126" s="52">
        <v>23900</v>
      </c>
      <c r="D126" s="52">
        <v>26400</v>
      </c>
      <c r="E126" s="52">
        <v>50300</v>
      </c>
      <c r="F126" s="52">
        <v>2400</v>
      </c>
      <c r="G126" s="53">
        <v>0.10132876483369548</v>
      </c>
      <c r="H126" s="52">
        <v>2500</v>
      </c>
      <c r="I126" s="53">
        <v>9.5326536026987069E-2</v>
      </c>
      <c r="J126" s="54" t="s">
        <v>1378</v>
      </c>
      <c r="K126" s="52">
        <v>4900</v>
      </c>
      <c r="L126" s="53">
        <v>9.8181456822021271E-2</v>
      </c>
      <c r="M126" s="52">
        <v>3000</v>
      </c>
      <c r="N126" s="53">
        <v>0.1253969580478021</v>
      </c>
      <c r="O126" s="52">
        <v>2900</v>
      </c>
      <c r="P126" s="53">
        <v>0.10840313838456582</v>
      </c>
      <c r="Q126" s="54" t="s">
        <v>1378</v>
      </c>
      <c r="R126" s="52">
        <v>5900</v>
      </c>
      <c r="S126" s="53">
        <v>0.11648613733479082</v>
      </c>
    </row>
    <row r="127" spans="1:19" ht="13.5" customHeight="1">
      <c r="A127" s="50" t="s">
        <v>830</v>
      </c>
      <c r="B127" s="55" t="s">
        <v>133</v>
      </c>
      <c r="C127" s="52">
        <v>21600</v>
      </c>
      <c r="D127" s="52">
        <v>21800</v>
      </c>
      <c r="E127" s="52">
        <v>43500</v>
      </c>
      <c r="F127" s="52">
        <v>2100</v>
      </c>
      <c r="G127" s="53">
        <v>9.8031059345535215E-2</v>
      </c>
      <c r="H127" s="52">
        <v>2100</v>
      </c>
      <c r="I127" s="53">
        <v>9.7470442672532312E-2</v>
      </c>
      <c r="J127" s="54" t="s">
        <v>1378</v>
      </c>
      <c r="K127" s="52">
        <v>4200</v>
      </c>
      <c r="L127" s="53">
        <v>9.7749551290901557E-2</v>
      </c>
      <c r="M127" s="52">
        <v>2600</v>
      </c>
      <c r="N127" s="53">
        <v>0.12151044555370678</v>
      </c>
      <c r="O127" s="52">
        <v>2500</v>
      </c>
      <c r="P127" s="53">
        <v>0.11346347722481899</v>
      </c>
      <c r="Q127" s="54" t="s">
        <v>1378</v>
      </c>
      <c r="R127" s="52">
        <v>5100</v>
      </c>
      <c r="S127" s="53">
        <v>0.11746974089925906</v>
      </c>
    </row>
    <row r="128" spans="1:19" ht="13.5" customHeight="1">
      <c r="A128" s="50" t="s">
        <v>854</v>
      </c>
      <c r="B128" s="55" t="s">
        <v>134</v>
      </c>
      <c r="C128" s="52">
        <v>21400</v>
      </c>
      <c r="D128" s="52">
        <v>20500</v>
      </c>
      <c r="E128" s="52">
        <v>42000</v>
      </c>
      <c r="F128" s="52">
        <v>2700</v>
      </c>
      <c r="G128" s="53">
        <v>0.12568280498622719</v>
      </c>
      <c r="H128" s="52">
        <v>2200</v>
      </c>
      <c r="I128" s="53">
        <v>0.10897404684228466</v>
      </c>
      <c r="J128" s="54" t="s">
        <v>1378</v>
      </c>
      <c r="K128" s="52">
        <v>4900</v>
      </c>
      <c r="L128" s="53">
        <v>0.11750405186385737</v>
      </c>
      <c r="M128" s="52">
        <v>3400</v>
      </c>
      <c r="N128" s="53">
        <v>0.15859750688640925</v>
      </c>
      <c r="O128" s="52">
        <v>2600</v>
      </c>
      <c r="P128" s="53">
        <v>0.12694161756829137</v>
      </c>
      <c r="Q128" s="54" t="s">
        <v>1378</v>
      </c>
      <c r="R128" s="52">
        <v>6000</v>
      </c>
      <c r="S128" s="53">
        <v>0.14310229764515206</v>
      </c>
    </row>
    <row r="129" spans="1:19" ht="13.5" customHeight="1">
      <c r="A129" s="50" t="s">
        <v>865</v>
      </c>
      <c r="B129" s="55" t="s">
        <v>135</v>
      </c>
      <c r="C129" s="52">
        <v>24100</v>
      </c>
      <c r="D129" s="52">
        <v>22700</v>
      </c>
      <c r="E129" s="52">
        <v>46700</v>
      </c>
      <c r="F129" s="52">
        <v>2600</v>
      </c>
      <c r="G129" s="53">
        <v>0.10657747122616031</v>
      </c>
      <c r="H129" s="52">
        <v>2600</v>
      </c>
      <c r="I129" s="53">
        <v>0.11343388903590015</v>
      </c>
      <c r="J129" s="54" t="s">
        <v>1378</v>
      </c>
      <c r="K129" s="52">
        <v>5100</v>
      </c>
      <c r="L129" s="53">
        <v>0.10990351083631074</v>
      </c>
      <c r="M129" s="52">
        <v>3300</v>
      </c>
      <c r="N129" s="53">
        <v>0.13832218390327003</v>
      </c>
      <c r="O129" s="52">
        <v>3100</v>
      </c>
      <c r="P129" s="53">
        <v>0.13469171738555175</v>
      </c>
      <c r="Q129" s="54" t="s">
        <v>1378</v>
      </c>
      <c r="R129" s="52">
        <v>6400</v>
      </c>
      <c r="S129" s="53">
        <v>0.13656104918593953</v>
      </c>
    </row>
    <row r="130" spans="1:19" ht="13.5" customHeight="1">
      <c r="A130" s="50" t="s">
        <v>903</v>
      </c>
      <c r="B130" s="55" t="s">
        <v>136</v>
      </c>
      <c r="C130" s="52">
        <v>18600</v>
      </c>
      <c r="D130" s="52">
        <v>19800</v>
      </c>
      <c r="E130" s="52">
        <v>38400</v>
      </c>
      <c r="F130" s="52">
        <v>1900</v>
      </c>
      <c r="G130" s="53">
        <v>0.10009676378883992</v>
      </c>
      <c r="H130" s="52">
        <v>1800</v>
      </c>
      <c r="I130" s="53">
        <v>9.1675501034883131E-2</v>
      </c>
      <c r="J130" s="54" t="s">
        <v>1378</v>
      </c>
      <c r="K130" s="52">
        <v>3700</v>
      </c>
      <c r="L130" s="53">
        <v>9.5753820520163499E-2</v>
      </c>
      <c r="M130" s="52">
        <v>2400</v>
      </c>
      <c r="N130" s="53">
        <v>0.1268143210407483</v>
      </c>
      <c r="O130" s="52">
        <v>2100</v>
      </c>
      <c r="P130" s="53">
        <v>0.1080317027613711</v>
      </c>
      <c r="Q130" s="54" t="s">
        <v>1378</v>
      </c>
      <c r="R130" s="52">
        <v>4500</v>
      </c>
      <c r="S130" s="53">
        <v>0.11712790606857411</v>
      </c>
    </row>
    <row r="131" spans="1:19" ht="13.5" customHeight="1">
      <c r="A131" s="50" t="s">
        <v>910</v>
      </c>
      <c r="B131" s="55" t="s">
        <v>137</v>
      </c>
      <c r="C131" s="52">
        <v>21700</v>
      </c>
      <c r="D131" s="52">
        <v>22100</v>
      </c>
      <c r="E131" s="52">
        <v>43800</v>
      </c>
      <c r="F131" s="52">
        <v>2300</v>
      </c>
      <c r="G131" s="53">
        <v>0.10459595261144147</v>
      </c>
      <c r="H131" s="52">
        <v>2600</v>
      </c>
      <c r="I131" s="53">
        <v>0.11775869859918663</v>
      </c>
      <c r="J131" s="54" t="s">
        <v>1378</v>
      </c>
      <c r="K131" s="52">
        <v>4900</v>
      </c>
      <c r="L131" s="53">
        <v>0.11124295461287452</v>
      </c>
      <c r="M131" s="52">
        <v>2800</v>
      </c>
      <c r="N131" s="53">
        <v>0.12879730788733693</v>
      </c>
      <c r="O131" s="52">
        <v>3000</v>
      </c>
      <c r="P131" s="53">
        <v>0.13709896068685043</v>
      </c>
      <c r="Q131" s="54" t="s">
        <v>1378</v>
      </c>
      <c r="R131" s="52">
        <v>5800</v>
      </c>
      <c r="S131" s="53">
        <v>0.13298952604796568</v>
      </c>
    </row>
    <row r="132" spans="1:19" ht="13.5" customHeight="1">
      <c r="A132" s="50" t="s">
        <v>911</v>
      </c>
      <c r="B132" s="55" t="s">
        <v>138</v>
      </c>
      <c r="C132" s="52">
        <v>20700</v>
      </c>
      <c r="D132" s="52">
        <v>20000</v>
      </c>
      <c r="E132" s="52">
        <v>40700</v>
      </c>
      <c r="F132" s="52">
        <v>2400</v>
      </c>
      <c r="G132" s="53">
        <v>0.11365392043259946</v>
      </c>
      <c r="H132" s="52">
        <v>2100</v>
      </c>
      <c r="I132" s="53">
        <v>0.10606211924498152</v>
      </c>
      <c r="J132" s="54" t="s">
        <v>1378</v>
      </c>
      <c r="K132" s="52">
        <v>4500</v>
      </c>
      <c r="L132" s="53">
        <v>0.10992194020325004</v>
      </c>
      <c r="M132" s="52">
        <v>2800</v>
      </c>
      <c r="N132" s="53">
        <v>0.13591154886056392</v>
      </c>
      <c r="O132" s="52">
        <v>2400</v>
      </c>
      <c r="P132" s="53">
        <v>0.11964446219914111</v>
      </c>
      <c r="Q132" s="54" t="s">
        <v>1378</v>
      </c>
      <c r="R132" s="52">
        <v>5200</v>
      </c>
      <c r="S132" s="53">
        <v>0.1279149688251755</v>
      </c>
    </row>
    <row r="133" spans="1:19" ht="13.5" customHeight="1">
      <c r="A133" s="50" t="s">
        <v>917</v>
      </c>
      <c r="B133" s="55" t="s">
        <v>139</v>
      </c>
      <c r="C133" s="52">
        <v>25100</v>
      </c>
      <c r="D133" s="52">
        <v>25400</v>
      </c>
      <c r="E133" s="52">
        <v>50500</v>
      </c>
      <c r="F133" s="52">
        <v>3100</v>
      </c>
      <c r="G133" s="53">
        <v>0.1251143368462915</v>
      </c>
      <c r="H133" s="52">
        <v>2900</v>
      </c>
      <c r="I133" s="53">
        <v>0.11523768264345634</v>
      </c>
      <c r="J133" s="54" t="s">
        <v>1378</v>
      </c>
      <c r="K133" s="52">
        <v>6100</v>
      </c>
      <c r="L133" s="53">
        <v>0.12015197087224949</v>
      </c>
      <c r="M133" s="52">
        <v>4300</v>
      </c>
      <c r="N133" s="53">
        <v>0.17295685026844304</v>
      </c>
      <c r="O133" s="52">
        <v>3800</v>
      </c>
      <c r="P133" s="53">
        <v>0.14835965499586468</v>
      </c>
      <c r="Q133" s="54" t="s">
        <v>1378</v>
      </c>
      <c r="R133" s="52">
        <v>8100</v>
      </c>
      <c r="S133" s="53">
        <v>0.16059838530948234</v>
      </c>
    </row>
    <row r="134" spans="1:19" ht="13.5" customHeight="1">
      <c r="A134" s="50" t="s">
        <v>927</v>
      </c>
      <c r="B134" s="55" t="s">
        <v>140</v>
      </c>
      <c r="C134" s="52">
        <v>22300</v>
      </c>
      <c r="D134" s="52">
        <v>22300</v>
      </c>
      <c r="E134" s="52">
        <v>44600</v>
      </c>
      <c r="F134" s="52">
        <v>2000</v>
      </c>
      <c r="G134" s="53">
        <v>8.9947564200242011E-2</v>
      </c>
      <c r="H134" s="52">
        <v>2000</v>
      </c>
      <c r="I134" s="53">
        <v>8.879028282013357E-2</v>
      </c>
      <c r="J134" s="54" t="s">
        <v>1378</v>
      </c>
      <c r="K134" s="52">
        <v>4000</v>
      </c>
      <c r="L134" s="53">
        <v>8.9368949444245255E-2</v>
      </c>
      <c r="M134" s="52">
        <v>2600</v>
      </c>
      <c r="N134" s="53">
        <v>0.11719625330524806</v>
      </c>
      <c r="O134" s="52">
        <v>2400</v>
      </c>
      <c r="P134" s="53">
        <v>0.10873560127291471</v>
      </c>
      <c r="Q134" s="54" t="s">
        <v>1378</v>
      </c>
      <c r="R134" s="52">
        <v>5000</v>
      </c>
      <c r="S134" s="53">
        <v>0.1129661168877734</v>
      </c>
    </row>
    <row r="135" spans="1:19" ht="13.5" customHeight="1">
      <c r="A135" s="50" t="s">
        <v>943</v>
      </c>
      <c r="B135" s="55" t="s">
        <v>141</v>
      </c>
      <c r="C135" s="52">
        <v>19400</v>
      </c>
      <c r="D135" s="52">
        <v>19900</v>
      </c>
      <c r="E135" s="52">
        <v>39200</v>
      </c>
      <c r="F135" s="52">
        <v>2200</v>
      </c>
      <c r="G135" s="53">
        <v>0.11548597116726089</v>
      </c>
      <c r="H135" s="52">
        <v>2700</v>
      </c>
      <c r="I135" s="53">
        <v>0.13388679245283019</v>
      </c>
      <c r="J135" s="54" t="s">
        <v>1378</v>
      </c>
      <c r="K135" s="52">
        <v>4900</v>
      </c>
      <c r="L135" s="53">
        <v>0.12480881003364944</v>
      </c>
      <c r="M135" s="52">
        <v>2700</v>
      </c>
      <c r="N135" s="53">
        <v>0.13930656745724176</v>
      </c>
      <c r="O135" s="52">
        <v>3000</v>
      </c>
      <c r="P135" s="53">
        <v>0.14928301886792453</v>
      </c>
      <c r="Q135" s="54" t="s">
        <v>1378</v>
      </c>
      <c r="R135" s="52">
        <v>5700</v>
      </c>
      <c r="S135" s="53">
        <v>0.14436117059243397</v>
      </c>
    </row>
    <row r="136" spans="1:19" ht="13.5" customHeight="1">
      <c r="A136" s="50" t="s">
        <v>956</v>
      </c>
      <c r="B136" s="55" t="s">
        <v>142</v>
      </c>
      <c r="C136" s="52">
        <v>20500</v>
      </c>
      <c r="D136" s="52">
        <v>19900</v>
      </c>
      <c r="E136" s="52">
        <v>40400</v>
      </c>
      <c r="F136" s="52">
        <v>2200</v>
      </c>
      <c r="G136" s="53">
        <v>0.10921784981935358</v>
      </c>
      <c r="H136" s="52">
        <v>2500</v>
      </c>
      <c r="I136" s="53">
        <v>0.12422016502314349</v>
      </c>
      <c r="J136" s="54" t="s">
        <v>1378</v>
      </c>
      <c r="K136" s="52">
        <v>4700</v>
      </c>
      <c r="L136" s="53">
        <v>0.11660637296199018</v>
      </c>
      <c r="M136" s="52">
        <v>2800</v>
      </c>
      <c r="N136" s="53">
        <v>0.13807245386192754</v>
      </c>
      <c r="O136" s="52">
        <v>2800</v>
      </c>
      <c r="P136" s="53">
        <v>0.14223183739182935</v>
      </c>
      <c r="Q136" s="54" t="s">
        <v>1378</v>
      </c>
      <c r="R136" s="52">
        <v>5700</v>
      </c>
      <c r="S136" s="53">
        <v>0.14012091778581695</v>
      </c>
    </row>
    <row r="137" spans="1:19" ht="13.5" customHeight="1">
      <c r="A137" s="50" t="s">
        <v>962</v>
      </c>
      <c r="B137" s="55" t="s">
        <v>143</v>
      </c>
      <c r="C137" s="52">
        <v>19700</v>
      </c>
      <c r="D137" s="52">
        <v>20700</v>
      </c>
      <c r="E137" s="52">
        <v>40400</v>
      </c>
      <c r="F137" s="52">
        <v>2100</v>
      </c>
      <c r="G137" s="53">
        <v>0.10848626178647471</v>
      </c>
      <c r="H137" s="52">
        <v>1900</v>
      </c>
      <c r="I137" s="53">
        <v>9.336941813261164E-2</v>
      </c>
      <c r="J137" s="54" t="s">
        <v>1378</v>
      </c>
      <c r="K137" s="52">
        <v>4100</v>
      </c>
      <c r="L137" s="53">
        <v>0.10074719184521748</v>
      </c>
      <c r="M137" s="52">
        <v>2700</v>
      </c>
      <c r="N137" s="53">
        <v>0.13733144073811213</v>
      </c>
      <c r="O137" s="52">
        <v>2400</v>
      </c>
      <c r="P137" s="53">
        <v>0.11366711772665765</v>
      </c>
      <c r="Q137" s="54" t="s">
        <v>1378</v>
      </c>
      <c r="R137" s="52">
        <v>5100</v>
      </c>
      <c r="S137" s="53">
        <v>0.12521648770349844</v>
      </c>
    </row>
    <row r="138" spans="1:19" ht="13.5" customHeight="1">
      <c r="A138" s="50" t="s">
        <v>963</v>
      </c>
      <c r="B138" s="55" t="s">
        <v>144</v>
      </c>
      <c r="C138" s="52">
        <v>21300</v>
      </c>
      <c r="D138" s="52">
        <v>22600</v>
      </c>
      <c r="E138" s="52">
        <v>43900</v>
      </c>
      <c r="F138" s="52">
        <v>2200</v>
      </c>
      <c r="G138" s="53">
        <v>0.10097169412758766</v>
      </c>
      <c r="H138" s="52">
        <v>2200</v>
      </c>
      <c r="I138" s="53">
        <v>9.822180834552792E-2</v>
      </c>
      <c r="J138" s="54" t="s">
        <v>1378</v>
      </c>
      <c r="K138" s="52">
        <v>4400</v>
      </c>
      <c r="L138" s="53">
        <v>9.9557623021845218E-2</v>
      </c>
      <c r="M138" s="52">
        <v>2800</v>
      </c>
      <c r="N138" s="53">
        <v>0.12970004224757076</v>
      </c>
      <c r="O138" s="52">
        <v>2700</v>
      </c>
      <c r="P138" s="53">
        <v>0.11813223360383132</v>
      </c>
      <c r="Q138" s="54" t="s">
        <v>1378</v>
      </c>
      <c r="R138" s="52">
        <v>5400</v>
      </c>
      <c r="S138" s="53">
        <v>0.12375153919824873</v>
      </c>
    </row>
    <row r="139" spans="1:19" ht="13.5" customHeight="1">
      <c r="A139" s="50" t="s">
        <v>964</v>
      </c>
      <c r="B139" s="55" t="s">
        <v>145</v>
      </c>
      <c r="C139" s="52">
        <v>19800</v>
      </c>
      <c r="D139" s="52">
        <v>21700</v>
      </c>
      <c r="E139" s="52">
        <v>41400</v>
      </c>
      <c r="F139" s="52">
        <v>2100</v>
      </c>
      <c r="G139" s="53">
        <v>0.10448892932969366</v>
      </c>
      <c r="H139" s="52">
        <v>2100</v>
      </c>
      <c r="I139" s="53">
        <v>9.8499884606508187E-2</v>
      </c>
      <c r="J139" s="54" t="s">
        <v>1378</v>
      </c>
      <c r="K139" s="52">
        <v>4200</v>
      </c>
      <c r="L139" s="53">
        <v>0.1013583612806717</v>
      </c>
      <c r="M139" s="52">
        <v>2600</v>
      </c>
      <c r="N139" s="53">
        <v>0.13173592154483874</v>
      </c>
      <c r="O139" s="52">
        <v>2600</v>
      </c>
      <c r="P139" s="53">
        <v>0.12070159243018694</v>
      </c>
      <c r="Q139" s="54" t="s">
        <v>1378</v>
      </c>
      <c r="R139" s="52">
        <v>5200</v>
      </c>
      <c r="S139" s="53">
        <v>0.12596810384346274</v>
      </c>
    </row>
    <row r="140" spans="1:19" ht="13.5" customHeight="1">
      <c r="A140" s="50" t="s">
        <v>970</v>
      </c>
      <c r="B140" s="55" t="s">
        <v>146</v>
      </c>
      <c r="C140" s="52">
        <v>30100</v>
      </c>
      <c r="D140" s="52">
        <v>32900</v>
      </c>
      <c r="E140" s="52">
        <v>63000</v>
      </c>
      <c r="F140" s="52">
        <v>3700</v>
      </c>
      <c r="G140" s="53">
        <v>0.12179338267016228</v>
      </c>
      <c r="H140" s="52">
        <v>4300</v>
      </c>
      <c r="I140" s="53">
        <v>0.132106463878327</v>
      </c>
      <c r="J140" s="54" t="s">
        <v>1378</v>
      </c>
      <c r="K140" s="52">
        <v>8000</v>
      </c>
      <c r="L140" s="53">
        <v>0.12717432706957846</v>
      </c>
      <c r="M140" s="52">
        <v>4600</v>
      </c>
      <c r="N140" s="53">
        <v>0.15295523180566156</v>
      </c>
      <c r="O140" s="52">
        <v>5000</v>
      </c>
      <c r="P140" s="53">
        <v>0.15084410646387833</v>
      </c>
      <c r="Q140" s="54" t="s">
        <v>1378</v>
      </c>
      <c r="R140" s="52">
        <v>9600</v>
      </c>
      <c r="S140" s="53">
        <v>0.15185373285931944</v>
      </c>
    </row>
    <row r="141" spans="1:19" ht="13.5" customHeight="1">
      <c r="A141" s="50" t="s">
        <v>971</v>
      </c>
      <c r="B141" s="55" t="s">
        <v>147</v>
      </c>
      <c r="C141" s="52">
        <v>23000</v>
      </c>
      <c r="D141" s="52">
        <v>22400</v>
      </c>
      <c r="E141" s="52">
        <v>45300</v>
      </c>
      <c r="F141" s="52">
        <v>2200</v>
      </c>
      <c r="G141" s="53">
        <v>9.4017837720252337E-2</v>
      </c>
      <c r="H141" s="52">
        <v>2700</v>
      </c>
      <c r="I141" s="53">
        <v>0.12106840857232339</v>
      </c>
      <c r="J141" s="54" t="s">
        <v>1378</v>
      </c>
      <c r="K141" s="52">
        <v>4900</v>
      </c>
      <c r="L141" s="53">
        <v>0.10735397917769543</v>
      </c>
      <c r="M141" s="52">
        <v>2900</v>
      </c>
      <c r="N141" s="53">
        <v>0.12599521427017621</v>
      </c>
      <c r="O141" s="52">
        <v>3100</v>
      </c>
      <c r="P141" s="53">
        <v>0.13941210684085723</v>
      </c>
      <c r="Q141" s="54" t="s">
        <v>1378</v>
      </c>
      <c r="R141" s="52">
        <v>6000</v>
      </c>
      <c r="S141" s="53">
        <v>0.13260984647961885</v>
      </c>
    </row>
    <row r="142" spans="1:19" ht="13.5" customHeight="1">
      <c r="A142" s="50" t="s">
        <v>972</v>
      </c>
      <c r="B142" s="55" t="s">
        <v>148</v>
      </c>
      <c r="C142" s="52">
        <v>22800</v>
      </c>
      <c r="D142" s="52">
        <v>21000</v>
      </c>
      <c r="E142" s="52">
        <v>43800</v>
      </c>
      <c r="F142" s="52">
        <v>2100</v>
      </c>
      <c r="G142" s="53">
        <v>9.2360319270239452E-2</v>
      </c>
      <c r="H142" s="52">
        <v>2400</v>
      </c>
      <c r="I142" s="53">
        <v>0.11388002096535951</v>
      </c>
      <c r="J142" s="54" t="s">
        <v>1378</v>
      </c>
      <c r="K142" s="52">
        <v>4500</v>
      </c>
      <c r="L142" s="53">
        <v>0.10267418758135605</v>
      </c>
      <c r="M142" s="52">
        <v>2700</v>
      </c>
      <c r="N142" s="53">
        <v>0.11915621436716077</v>
      </c>
      <c r="O142" s="52">
        <v>2700</v>
      </c>
      <c r="P142" s="53">
        <v>0.12850812407680945</v>
      </c>
      <c r="Q142" s="54" t="s">
        <v>1378</v>
      </c>
      <c r="R142" s="52">
        <v>5400</v>
      </c>
      <c r="S142" s="53">
        <v>0.12363835666491585</v>
      </c>
    </row>
    <row r="143" spans="1:19" ht="13.5" customHeight="1">
      <c r="A143" s="50" t="s">
        <v>973</v>
      </c>
      <c r="B143" s="55" t="s">
        <v>149</v>
      </c>
      <c r="C143" s="52">
        <v>18600</v>
      </c>
      <c r="D143" s="52">
        <v>17700</v>
      </c>
      <c r="E143" s="52">
        <v>36300</v>
      </c>
      <c r="F143" s="52">
        <v>2300</v>
      </c>
      <c r="G143" s="53">
        <v>0.12175220098776036</v>
      </c>
      <c r="H143" s="52">
        <v>2300</v>
      </c>
      <c r="I143" s="53">
        <v>0.13120507160242259</v>
      </c>
      <c r="J143" s="54" t="s">
        <v>1378</v>
      </c>
      <c r="K143" s="52">
        <v>4600</v>
      </c>
      <c r="L143" s="53">
        <v>0.12635349221655875</v>
      </c>
      <c r="M143" s="52">
        <v>2800</v>
      </c>
      <c r="N143" s="53">
        <v>0.15111659866867083</v>
      </c>
      <c r="O143" s="52">
        <v>2600</v>
      </c>
      <c r="P143" s="53">
        <v>0.14745004811229978</v>
      </c>
      <c r="Q143" s="54" t="s">
        <v>1378</v>
      </c>
      <c r="R143" s="52">
        <v>5400</v>
      </c>
      <c r="S143" s="53">
        <v>0.14933186389309822</v>
      </c>
    </row>
    <row r="144" spans="1:19" ht="13.5" customHeight="1">
      <c r="A144" s="50" t="s">
        <v>974</v>
      </c>
      <c r="B144" s="55" t="s">
        <v>150</v>
      </c>
      <c r="C144" s="52">
        <v>23400</v>
      </c>
      <c r="D144" s="52">
        <v>23300</v>
      </c>
      <c r="E144" s="52">
        <v>46700</v>
      </c>
      <c r="F144" s="52">
        <v>2700</v>
      </c>
      <c r="G144" s="53">
        <v>0.11519911221136199</v>
      </c>
      <c r="H144" s="52">
        <v>3200</v>
      </c>
      <c r="I144" s="53">
        <v>0.13793103448275862</v>
      </c>
      <c r="J144" s="54" t="s">
        <v>1378</v>
      </c>
      <c r="K144" s="52">
        <v>5900</v>
      </c>
      <c r="L144" s="53">
        <v>0.12653052487370495</v>
      </c>
      <c r="M144" s="52">
        <v>3400</v>
      </c>
      <c r="N144" s="53">
        <v>0.14328396431772589</v>
      </c>
      <c r="O144" s="52">
        <v>3800</v>
      </c>
      <c r="P144" s="53">
        <v>0.16219349851848672</v>
      </c>
      <c r="Q144" s="54" t="s">
        <v>1378</v>
      </c>
      <c r="R144" s="52">
        <v>7100</v>
      </c>
      <c r="S144" s="53">
        <v>0.15270999229386079</v>
      </c>
    </row>
    <row r="145" spans="1:19" ht="13.5" customHeight="1">
      <c r="A145" s="50" t="s">
        <v>1027</v>
      </c>
      <c r="B145" s="55" t="s">
        <v>151</v>
      </c>
      <c r="C145" s="52">
        <v>26500</v>
      </c>
      <c r="D145" s="52">
        <v>25100</v>
      </c>
      <c r="E145" s="52">
        <v>51600</v>
      </c>
      <c r="F145" s="52">
        <v>2500</v>
      </c>
      <c r="G145" s="53">
        <v>9.5586571105243309E-2</v>
      </c>
      <c r="H145" s="52">
        <v>2600</v>
      </c>
      <c r="I145" s="53">
        <v>0.1046807833147588</v>
      </c>
      <c r="J145" s="54" t="s">
        <v>1378</v>
      </c>
      <c r="K145" s="52">
        <v>5200</v>
      </c>
      <c r="L145" s="53">
        <v>0.10001162025022273</v>
      </c>
      <c r="M145" s="52">
        <v>3300</v>
      </c>
      <c r="N145" s="53">
        <v>0.12451904941531497</v>
      </c>
      <c r="O145" s="52">
        <v>3200</v>
      </c>
      <c r="P145" s="53">
        <v>0.12629358382423181</v>
      </c>
      <c r="Q145" s="54" t="s">
        <v>1378</v>
      </c>
      <c r="R145" s="52">
        <v>6500</v>
      </c>
      <c r="S145" s="53">
        <v>0.12538249990316458</v>
      </c>
    </row>
    <row r="146" spans="1:19" ht="13.5" customHeight="1">
      <c r="A146" s="50" t="s">
        <v>1042</v>
      </c>
      <c r="B146" s="55" t="s">
        <v>152</v>
      </c>
      <c r="C146" s="52">
        <v>27700</v>
      </c>
      <c r="D146" s="52">
        <v>27700</v>
      </c>
      <c r="E146" s="52">
        <v>55400</v>
      </c>
      <c r="F146" s="52">
        <v>2800</v>
      </c>
      <c r="G146" s="53">
        <v>0.10078274357032067</v>
      </c>
      <c r="H146" s="52">
        <v>2600</v>
      </c>
      <c r="I146" s="53">
        <v>9.4291907514450865E-2</v>
      </c>
      <c r="J146" s="54" t="s">
        <v>1378</v>
      </c>
      <c r="K146" s="52">
        <v>5400</v>
      </c>
      <c r="L146" s="53">
        <v>9.7539844412757426E-2</v>
      </c>
      <c r="M146" s="52">
        <v>3700</v>
      </c>
      <c r="N146" s="53">
        <v>0.13501424809724777</v>
      </c>
      <c r="O146" s="52">
        <v>3400</v>
      </c>
      <c r="P146" s="53">
        <v>0.12160404624277457</v>
      </c>
      <c r="Q146" s="54" t="s">
        <v>1378</v>
      </c>
      <c r="R146" s="52">
        <v>7100</v>
      </c>
      <c r="S146" s="53">
        <v>0.1283143512084183</v>
      </c>
    </row>
    <row r="147" spans="1:19" ht="13.5" customHeight="1">
      <c r="A147" s="50" t="s">
        <v>1089</v>
      </c>
      <c r="B147" s="55" t="s">
        <v>153</v>
      </c>
      <c r="C147" s="52">
        <v>20900</v>
      </c>
      <c r="D147" s="52">
        <v>19700</v>
      </c>
      <c r="E147" s="52">
        <v>40600</v>
      </c>
      <c r="F147" s="52">
        <v>2300</v>
      </c>
      <c r="G147" s="53">
        <v>0.11168607158257869</v>
      </c>
      <c r="H147" s="52">
        <v>2500</v>
      </c>
      <c r="I147" s="53">
        <v>0.12917300862506342</v>
      </c>
      <c r="J147" s="54" t="s">
        <v>1378</v>
      </c>
      <c r="K147" s="52">
        <v>4900</v>
      </c>
      <c r="L147" s="53">
        <v>0.12017939429782411</v>
      </c>
      <c r="M147" s="52">
        <v>2900</v>
      </c>
      <c r="N147" s="53">
        <v>0.13818216664270999</v>
      </c>
      <c r="O147" s="52">
        <v>2700</v>
      </c>
      <c r="P147" s="53">
        <v>0.13921867072552005</v>
      </c>
      <c r="Q147" s="54" t="s">
        <v>1378</v>
      </c>
      <c r="R147" s="52">
        <v>5600</v>
      </c>
      <c r="S147" s="53">
        <v>0.13868559177940415</v>
      </c>
    </row>
    <row r="148" spans="1:19" ht="13.5" customHeight="1">
      <c r="A148" s="50" t="s">
        <v>1102</v>
      </c>
      <c r="B148" s="55" t="s">
        <v>154</v>
      </c>
      <c r="C148" s="52">
        <v>23700</v>
      </c>
      <c r="D148" s="52">
        <v>22400</v>
      </c>
      <c r="E148" s="52">
        <v>46100</v>
      </c>
      <c r="F148" s="52">
        <v>2400</v>
      </c>
      <c r="G148" s="53">
        <v>0.1008307679332012</v>
      </c>
      <c r="H148" s="52">
        <v>2500</v>
      </c>
      <c r="I148" s="53">
        <v>0.11031710585082626</v>
      </c>
      <c r="J148" s="54" t="s">
        <v>1378</v>
      </c>
      <c r="K148" s="52">
        <v>4900</v>
      </c>
      <c r="L148" s="53">
        <v>0.10543782400277639</v>
      </c>
      <c r="M148" s="52">
        <v>3100</v>
      </c>
      <c r="N148" s="53">
        <v>0.12997090203685743</v>
      </c>
      <c r="O148" s="52">
        <v>2900</v>
      </c>
      <c r="P148" s="53">
        <v>0.13032603841000448</v>
      </c>
      <c r="Q148" s="54" t="s">
        <v>1378</v>
      </c>
      <c r="R148" s="52">
        <v>6000</v>
      </c>
      <c r="S148" s="53">
        <v>0.13014337461770384</v>
      </c>
    </row>
    <row r="149" spans="1:19" ht="13.5" customHeight="1">
      <c r="A149" s="50" t="s">
        <v>1112</v>
      </c>
      <c r="B149" s="55" t="s">
        <v>155</v>
      </c>
      <c r="C149" s="52">
        <v>23100</v>
      </c>
      <c r="D149" s="52">
        <v>24600</v>
      </c>
      <c r="E149" s="52">
        <v>47700</v>
      </c>
      <c r="F149" s="52">
        <v>3100</v>
      </c>
      <c r="G149" s="53">
        <v>0.13433677452936585</v>
      </c>
      <c r="H149" s="52">
        <v>2100</v>
      </c>
      <c r="I149" s="53">
        <v>8.4907576680885638E-2</v>
      </c>
      <c r="J149" s="54" t="s">
        <v>1378</v>
      </c>
      <c r="K149" s="52">
        <v>5200</v>
      </c>
      <c r="L149" s="53">
        <v>0.1088128553147748</v>
      </c>
      <c r="M149" s="52">
        <v>4200</v>
      </c>
      <c r="N149" s="53">
        <v>0.18309187125878373</v>
      </c>
      <c r="O149" s="52">
        <v>2700</v>
      </c>
      <c r="P149" s="53">
        <v>0.10879544992890514</v>
      </c>
      <c r="Q149" s="54" t="s">
        <v>1378</v>
      </c>
      <c r="R149" s="52">
        <v>6900</v>
      </c>
      <c r="S149" s="53">
        <v>0.14472718118693489</v>
      </c>
    </row>
    <row r="150" spans="1:19" ht="13.5" customHeight="1">
      <c r="A150" s="50" t="s">
        <v>1121</v>
      </c>
      <c r="B150" s="55" t="s">
        <v>156</v>
      </c>
      <c r="C150" s="52">
        <v>22600</v>
      </c>
      <c r="D150" s="52">
        <v>21700</v>
      </c>
      <c r="E150" s="52">
        <v>44300</v>
      </c>
      <c r="F150" s="52">
        <v>2400</v>
      </c>
      <c r="G150" s="53">
        <v>0.1062076299348664</v>
      </c>
      <c r="H150" s="52">
        <v>2600</v>
      </c>
      <c r="I150" s="53">
        <v>0.11810987393024754</v>
      </c>
      <c r="J150" s="54" t="s">
        <v>1378</v>
      </c>
      <c r="K150" s="52">
        <v>5000</v>
      </c>
      <c r="L150" s="53">
        <v>0.11204658826716024</v>
      </c>
      <c r="M150" s="52">
        <v>3000</v>
      </c>
      <c r="N150" s="53">
        <v>0.13390048296335683</v>
      </c>
      <c r="O150" s="52">
        <v>2900</v>
      </c>
      <c r="P150" s="53">
        <v>0.13297138124597405</v>
      </c>
      <c r="Q150" s="54" t="s">
        <v>1378</v>
      </c>
      <c r="R150" s="52">
        <v>5900</v>
      </c>
      <c r="S150" s="53">
        <v>0.13344468771866466</v>
      </c>
    </row>
    <row r="151" spans="1:19" ht="13.5" customHeight="1">
      <c r="A151" s="50" t="s">
        <v>1122</v>
      </c>
      <c r="B151" s="55" t="s">
        <v>157</v>
      </c>
      <c r="C151" s="52">
        <v>18700</v>
      </c>
      <c r="D151" s="52">
        <v>18800</v>
      </c>
      <c r="E151" s="52">
        <v>37600</v>
      </c>
      <c r="F151" s="52">
        <v>2000</v>
      </c>
      <c r="G151" s="53">
        <v>0.10651836800171113</v>
      </c>
      <c r="H151" s="52">
        <v>2300</v>
      </c>
      <c r="I151" s="53">
        <v>0.12127964348241287</v>
      </c>
      <c r="J151" s="54" t="s">
        <v>1378</v>
      </c>
      <c r="K151" s="52">
        <v>4300</v>
      </c>
      <c r="L151" s="53">
        <v>0.11392809587217044</v>
      </c>
      <c r="M151" s="52">
        <v>2600</v>
      </c>
      <c r="N151" s="53">
        <v>0.14079460991390835</v>
      </c>
      <c r="O151" s="52">
        <v>2500</v>
      </c>
      <c r="P151" s="53">
        <v>0.13263303093002282</v>
      </c>
      <c r="Q151" s="54" t="s">
        <v>1378</v>
      </c>
      <c r="R151" s="52">
        <v>5100</v>
      </c>
      <c r="S151" s="53">
        <v>0.13669773635153129</v>
      </c>
    </row>
    <row r="152" spans="1:19" ht="13.5" customHeight="1">
      <c r="A152" s="50" t="s">
        <v>1132</v>
      </c>
      <c r="B152" s="55" t="s">
        <v>158</v>
      </c>
      <c r="C152" s="52">
        <v>20900</v>
      </c>
      <c r="D152" s="52">
        <v>19800</v>
      </c>
      <c r="E152" s="52">
        <v>40600</v>
      </c>
      <c r="F152" s="52">
        <v>3500</v>
      </c>
      <c r="G152" s="53">
        <v>0.16867065868263473</v>
      </c>
      <c r="H152" s="52">
        <v>3100</v>
      </c>
      <c r="I152" s="53">
        <v>0.15926338156430234</v>
      </c>
      <c r="J152" s="54" t="s">
        <v>1378</v>
      </c>
      <c r="K152" s="52">
        <v>6700</v>
      </c>
      <c r="L152" s="53">
        <v>0.1640953716690042</v>
      </c>
      <c r="M152" s="52">
        <v>4300</v>
      </c>
      <c r="N152" s="53">
        <v>0.20799999999999999</v>
      </c>
      <c r="O152" s="52">
        <v>3800</v>
      </c>
      <c r="P152" s="53">
        <v>0.19437417788121017</v>
      </c>
      <c r="Q152" s="54" t="s">
        <v>1378</v>
      </c>
      <c r="R152" s="52">
        <v>8200</v>
      </c>
      <c r="S152" s="53">
        <v>0.20137299771167047</v>
      </c>
    </row>
    <row r="153" spans="1:19" ht="13.5" customHeight="1">
      <c r="A153" s="50" t="s">
        <v>1133</v>
      </c>
      <c r="B153" s="55" t="s">
        <v>159</v>
      </c>
      <c r="C153" s="52">
        <v>19700</v>
      </c>
      <c r="D153" s="52">
        <v>21800</v>
      </c>
      <c r="E153" s="52">
        <v>41500</v>
      </c>
      <c r="F153" s="52">
        <v>1900</v>
      </c>
      <c r="G153" s="53">
        <v>9.864878593924617E-2</v>
      </c>
      <c r="H153" s="52">
        <v>1800</v>
      </c>
      <c r="I153" s="53">
        <v>8.2943174515744053E-2</v>
      </c>
      <c r="J153" s="54" t="s">
        <v>1378</v>
      </c>
      <c r="K153" s="52">
        <v>3700</v>
      </c>
      <c r="L153" s="53">
        <v>9.0398341049382713E-2</v>
      </c>
      <c r="M153" s="52">
        <v>2500</v>
      </c>
      <c r="N153" s="53">
        <v>0.12602864980188966</v>
      </c>
      <c r="O153" s="52">
        <v>2300</v>
      </c>
      <c r="P153" s="53">
        <v>0.10369044340402093</v>
      </c>
      <c r="Q153" s="54" t="s">
        <v>1378</v>
      </c>
      <c r="R153" s="52">
        <v>4700</v>
      </c>
      <c r="S153" s="53">
        <v>0.11429398148148148</v>
      </c>
    </row>
    <row r="154" spans="1:19" ht="13.5" customHeight="1">
      <c r="A154" s="50" t="s">
        <v>1136</v>
      </c>
      <c r="B154" s="55" t="s">
        <v>160</v>
      </c>
      <c r="C154" s="52">
        <v>24900</v>
      </c>
      <c r="D154" s="52">
        <v>24500</v>
      </c>
      <c r="E154" s="52">
        <v>49300</v>
      </c>
      <c r="F154" s="52">
        <v>2900</v>
      </c>
      <c r="G154" s="53">
        <v>0.11569715986805053</v>
      </c>
      <c r="H154" s="52">
        <v>2400</v>
      </c>
      <c r="I154" s="53">
        <v>9.9722085989864317E-2</v>
      </c>
      <c r="J154" s="54" t="s">
        <v>1378</v>
      </c>
      <c r="K154" s="52">
        <v>5300</v>
      </c>
      <c r="L154" s="53">
        <v>0.10777277703442403</v>
      </c>
      <c r="M154" s="52">
        <v>4100</v>
      </c>
      <c r="N154" s="53">
        <v>0.16332770134363184</v>
      </c>
      <c r="O154" s="52">
        <v>3100</v>
      </c>
      <c r="P154" s="53">
        <v>0.12583782900114435</v>
      </c>
      <c r="Q154" s="54" t="s">
        <v>1378</v>
      </c>
      <c r="R154" s="52">
        <v>7100</v>
      </c>
      <c r="S154" s="53">
        <v>0.14473097352309128</v>
      </c>
    </row>
    <row r="155" spans="1:19" ht="13.5" customHeight="1">
      <c r="A155" s="50" t="s">
        <v>1138</v>
      </c>
      <c r="B155" s="55" t="s">
        <v>161</v>
      </c>
      <c r="C155" s="52">
        <v>22200</v>
      </c>
      <c r="D155" s="52">
        <v>23800</v>
      </c>
      <c r="E155" s="52">
        <v>45900</v>
      </c>
      <c r="F155" s="52">
        <v>2600</v>
      </c>
      <c r="G155" s="53">
        <v>0.11578377402761483</v>
      </c>
      <c r="H155" s="52">
        <v>3200</v>
      </c>
      <c r="I155" s="53">
        <v>0.13373706787787029</v>
      </c>
      <c r="J155" s="54" t="s">
        <v>1378</v>
      </c>
      <c r="K155" s="52">
        <v>5700</v>
      </c>
      <c r="L155" s="53">
        <v>0.12507618632999565</v>
      </c>
      <c r="M155" s="52">
        <v>3100</v>
      </c>
      <c r="N155" s="53">
        <v>0.13974370544174713</v>
      </c>
      <c r="O155" s="52">
        <v>3500</v>
      </c>
      <c r="P155" s="53">
        <v>0.14845655648078054</v>
      </c>
      <c r="Q155" s="54" t="s">
        <v>1378</v>
      </c>
      <c r="R155" s="52">
        <v>6600</v>
      </c>
      <c r="S155" s="53">
        <v>0.14425337396604265</v>
      </c>
    </row>
    <row r="156" spans="1:19" ht="13.5" customHeight="1">
      <c r="A156" s="50" t="s">
        <v>1139</v>
      </c>
      <c r="B156" s="55" t="s">
        <v>162</v>
      </c>
      <c r="C156" s="52">
        <v>20800</v>
      </c>
      <c r="D156" s="52">
        <v>20500</v>
      </c>
      <c r="E156" s="52">
        <v>41300</v>
      </c>
      <c r="F156" s="52">
        <v>2200</v>
      </c>
      <c r="G156" s="53">
        <v>0.10477561795056395</v>
      </c>
      <c r="H156" s="52">
        <v>2500</v>
      </c>
      <c r="I156" s="53">
        <v>0.12413456850316919</v>
      </c>
      <c r="J156" s="54" t="s">
        <v>1378</v>
      </c>
      <c r="K156" s="52">
        <v>4700</v>
      </c>
      <c r="L156" s="53">
        <v>0.11437900592574676</v>
      </c>
      <c r="M156" s="52">
        <v>2900</v>
      </c>
      <c r="N156" s="53">
        <v>0.1394768418526518</v>
      </c>
      <c r="O156" s="52">
        <v>2900</v>
      </c>
      <c r="P156" s="53">
        <v>0.14275962944904924</v>
      </c>
      <c r="Q156" s="54" t="s">
        <v>1378</v>
      </c>
      <c r="R156" s="52">
        <v>5800</v>
      </c>
      <c r="S156" s="53">
        <v>0.14110533317208851</v>
      </c>
    </row>
    <row r="157" spans="1:19" ht="13.5" customHeight="1">
      <c r="A157" s="50" t="s">
        <v>1140</v>
      </c>
      <c r="B157" s="55" t="s">
        <v>163</v>
      </c>
      <c r="C157" s="52">
        <v>22600</v>
      </c>
      <c r="D157" s="52">
        <v>22500</v>
      </c>
      <c r="E157" s="52">
        <v>45100</v>
      </c>
      <c r="F157" s="52">
        <v>2200</v>
      </c>
      <c r="G157" s="53">
        <v>9.9217402838572749E-2</v>
      </c>
      <c r="H157" s="52">
        <v>2700</v>
      </c>
      <c r="I157" s="53">
        <v>0.11988810443585986</v>
      </c>
      <c r="J157" s="54" t="s">
        <v>1378</v>
      </c>
      <c r="K157" s="52">
        <v>4900</v>
      </c>
      <c r="L157" s="53">
        <v>0.10953077229828526</v>
      </c>
      <c r="M157" s="52">
        <v>2900</v>
      </c>
      <c r="N157" s="53">
        <v>0.12901799531325994</v>
      </c>
      <c r="O157" s="52">
        <v>3100</v>
      </c>
      <c r="P157" s="53">
        <v>0.13787132010123884</v>
      </c>
      <c r="Q157" s="54" t="s">
        <v>1378</v>
      </c>
      <c r="R157" s="52">
        <v>6000</v>
      </c>
      <c r="S157" s="53">
        <v>0.13343524303247817</v>
      </c>
    </row>
    <row r="158" spans="1:19" ht="13.5" customHeight="1">
      <c r="A158" s="50" t="s">
        <v>1141</v>
      </c>
      <c r="B158" s="55" t="s">
        <v>164</v>
      </c>
      <c r="C158" s="52">
        <v>19600</v>
      </c>
      <c r="D158" s="52">
        <v>18700</v>
      </c>
      <c r="E158" s="52">
        <v>38400</v>
      </c>
      <c r="F158" s="52">
        <v>1800</v>
      </c>
      <c r="G158" s="53">
        <v>9.3174983434425818E-2</v>
      </c>
      <c r="H158" s="52">
        <v>1900</v>
      </c>
      <c r="I158" s="53">
        <v>0.10329189564103933</v>
      </c>
      <c r="J158" s="54" t="s">
        <v>1378</v>
      </c>
      <c r="K158" s="52">
        <v>3800</v>
      </c>
      <c r="L158" s="53">
        <v>9.81179292007716E-2</v>
      </c>
      <c r="M158" s="52">
        <v>2300</v>
      </c>
      <c r="N158" s="53">
        <v>0.11560222233549111</v>
      </c>
      <c r="O158" s="52">
        <v>2200</v>
      </c>
      <c r="P158" s="53">
        <v>0.11897775169396575</v>
      </c>
      <c r="Q158" s="54" t="s">
        <v>1378</v>
      </c>
      <c r="R158" s="52">
        <v>4500</v>
      </c>
      <c r="S158" s="53">
        <v>0.11725144674417393</v>
      </c>
    </row>
    <row r="159" spans="1:19" ht="13.5" customHeight="1">
      <c r="A159" s="50" t="s">
        <v>1142</v>
      </c>
      <c r="B159" s="55" t="s">
        <v>165</v>
      </c>
      <c r="C159" s="52">
        <v>21300</v>
      </c>
      <c r="D159" s="52">
        <v>20100</v>
      </c>
      <c r="E159" s="52">
        <v>41400</v>
      </c>
      <c r="F159" s="52">
        <v>2200</v>
      </c>
      <c r="G159" s="53">
        <v>0.10374923748299</v>
      </c>
      <c r="H159" s="52">
        <v>2500</v>
      </c>
      <c r="I159" s="53">
        <v>0.12213474187761611</v>
      </c>
      <c r="J159" s="54" t="s">
        <v>1378</v>
      </c>
      <c r="K159" s="52">
        <v>4700</v>
      </c>
      <c r="L159" s="53">
        <v>0.11266584499383746</v>
      </c>
      <c r="M159" s="52">
        <v>2800</v>
      </c>
      <c r="N159" s="53">
        <v>0.13368682839847965</v>
      </c>
      <c r="O159" s="52">
        <v>2800</v>
      </c>
      <c r="P159" s="53">
        <v>0.14146900538170221</v>
      </c>
      <c r="Q159" s="54" t="s">
        <v>1378</v>
      </c>
      <c r="R159" s="52">
        <v>5700</v>
      </c>
      <c r="S159" s="53">
        <v>0.13746103095773218</v>
      </c>
    </row>
    <row r="160" spans="1:19" ht="13.5" customHeight="1">
      <c r="A160" s="50" t="s">
        <v>1144</v>
      </c>
      <c r="B160" s="55" t="s">
        <v>166</v>
      </c>
      <c r="C160" s="52">
        <v>21700</v>
      </c>
      <c r="D160" s="52">
        <v>21000</v>
      </c>
      <c r="E160" s="52">
        <v>42800</v>
      </c>
      <c r="F160" s="52">
        <v>2300</v>
      </c>
      <c r="G160" s="53">
        <v>0.10425580860363469</v>
      </c>
      <c r="H160" s="52">
        <v>2500</v>
      </c>
      <c r="I160" s="53">
        <v>0.11640060813378944</v>
      </c>
      <c r="J160" s="54" t="s">
        <v>1378</v>
      </c>
      <c r="K160" s="52">
        <v>4700</v>
      </c>
      <c r="L160" s="53">
        <v>0.11023069910945936</v>
      </c>
      <c r="M160" s="52">
        <v>2900</v>
      </c>
      <c r="N160" s="53">
        <v>0.13319530710835059</v>
      </c>
      <c r="O160" s="52">
        <v>2900</v>
      </c>
      <c r="P160" s="53">
        <v>0.13749524895477006</v>
      </c>
      <c r="Q160" s="54" t="s">
        <v>1378</v>
      </c>
      <c r="R160" s="52">
        <v>5800</v>
      </c>
      <c r="S160" s="53">
        <v>0.13531075427155645</v>
      </c>
    </row>
    <row r="161" spans="1:19" ht="13.5" customHeight="1">
      <c r="A161" s="50" t="s">
        <v>1147</v>
      </c>
      <c r="B161" s="55" t="s">
        <v>167</v>
      </c>
      <c r="C161" s="52">
        <v>22300</v>
      </c>
      <c r="D161" s="52">
        <v>20800</v>
      </c>
      <c r="E161" s="52">
        <v>43100</v>
      </c>
      <c r="F161" s="52">
        <v>3200</v>
      </c>
      <c r="G161" s="53">
        <v>0.14423292273236282</v>
      </c>
      <c r="H161" s="52">
        <v>2500</v>
      </c>
      <c r="I161" s="53">
        <v>0.12113625421280694</v>
      </c>
      <c r="J161" s="54" t="s">
        <v>1378</v>
      </c>
      <c r="K161" s="52">
        <v>5700</v>
      </c>
      <c r="L161" s="53">
        <v>0.13310128785241906</v>
      </c>
      <c r="M161" s="52">
        <v>4300</v>
      </c>
      <c r="N161" s="53">
        <v>0.19462486002239643</v>
      </c>
      <c r="O161" s="52">
        <v>3300</v>
      </c>
      <c r="P161" s="53">
        <v>0.15753490611458834</v>
      </c>
      <c r="Q161" s="54" t="s">
        <v>1378</v>
      </c>
      <c r="R161" s="52">
        <v>7600</v>
      </c>
      <c r="S161" s="53">
        <v>0.17674904281239123</v>
      </c>
    </row>
    <row r="162" spans="1:19" ht="13.5" customHeight="1">
      <c r="A162" s="50" t="s">
        <v>1215</v>
      </c>
      <c r="B162" s="55" t="s">
        <v>168</v>
      </c>
      <c r="C162" s="52">
        <v>21700</v>
      </c>
      <c r="D162" s="52">
        <v>20500</v>
      </c>
      <c r="E162" s="52">
        <v>42200</v>
      </c>
      <c r="F162" s="52">
        <v>3100</v>
      </c>
      <c r="G162" s="53">
        <v>0.14202818458137606</v>
      </c>
      <c r="H162" s="52">
        <v>2300</v>
      </c>
      <c r="I162" s="53">
        <v>0.11149127523339361</v>
      </c>
      <c r="J162" s="54" t="s">
        <v>1378</v>
      </c>
      <c r="K162" s="52">
        <v>5400</v>
      </c>
      <c r="L162" s="53">
        <v>0.12721409432575345</v>
      </c>
      <c r="M162" s="52">
        <v>4200</v>
      </c>
      <c r="N162" s="53">
        <v>0.19397623652942803</v>
      </c>
      <c r="O162" s="52">
        <v>2900</v>
      </c>
      <c r="P162" s="53">
        <v>0.14326213402414587</v>
      </c>
      <c r="Q162" s="54" t="s">
        <v>1378</v>
      </c>
      <c r="R162" s="52">
        <v>7100</v>
      </c>
      <c r="S162" s="53">
        <v>0.16937376994759681</v>
      </c>
    </row>
    <row r="163" spans="1:19" ht="13.5" customHeight="1">
      <c r="A163" s="50" t="s">
        <v>1234</v>
      </c>
      <c r="B163" s="55" t="s">
        <v>169</v>
      </c>
      <c r="C163" s="52">
        <v>22700</v>
      </c>
      <c r="D163" s="52">
        <v>23100</v>
      </c>
      <c r="E163" s="52">
        <v>45800</v>
      </c>
      <c r="F163" s="52">
        <v>2500</v>
      </c>
      <c r="G163" s="53">
        <v>0.10797605423012589</v>
      </c>
      <c r="H163" s="52">
        <v>2700</v>
      </c>
      <c r="I163" s="53">
        <v>0.11710697271546124</v>
      </c>
      <c r="J163" s="54" t="s">
        <v>1378</v>
      </c>
      <c r="K163" s="52">
        <v>5200</v>
      </c>
      <c r="L163" s="53">
        <v>0.11257858889276982</v>
      </c>
      <c r="M163" s="52">
        <v>3200</v>
      </c>
      <c r="N163" s="53">
        <v>0.13936085923056607</v>
      </c>
      <c r="O163" s="52">
        <v>3100</v>
      </c>
      <c r="P163" s="53">
        <v>0.13564313555651797</v>
      </c>
      <c r="Q163" s="54" t="s">
        <v>1378</v>
      </c>
      <c r="R163" s="52">
        <v>6300</v>
      </c>
      <c r="S163" s="53">
        <v>0.13748690185120502</v>
      </c>
    </row>
    <row r="164" spans="1:19" ht="13.5" customHeight="1">
      <c r="A164" s="50" t="s">
        <v>1253</v>
      </c>
      <c r="B164" s="55" t="s">
        <v>170</v>
      </c>
      <c r="C164" s="52">
        <v>22500</v>
      </c>
      <c r="D164" s="52">
        <v>21700</v>
      </c>
      <c r="E164" s="52">
        <v>44100</v>
      </c>
      <c r="F164" s="52">
        <v>2100</v>
      </c>
      <c r="G164" s="53">
        <v>9.4521158129175942E-2</v>
      </c>
      <c r="H164" s="52">
        <v>2200</v>
      </c>
      <c r="I164" s="53">
        <v>9.9686462559940986E-2</v>
      </c>
      <c r="J164" s="54" t="s">
        <v>1378</v>
      </c>
      <c r="K164" s="52">
        <v>4300</v>
      </c>
      <c r="L164" s="53">
        <v>9.705922334496353E-2</v>
      </c>
      <c r="M164" s="52">
        <v>2700</v>
      </c>
      <c r="N164" s="53">
        <v>0.12102449888641426</v>
      </c>
      <c r="O164" s="52">
        <v>2500</v>
      </c>
      <c r="P164" s="53">
        <v>0.11301180376244928</v>
      </c>
      <c r="Q164" s="54" t="s">
        <v>1378</v>
      </c>
      <c r="R164" s="52">
        <v>5200</v>
      </c>
      <c r="S164" s="53">
        <v>0.11708731705106711</v>
      </c>
    </row>
    <row r="165" spans="1:19" ht="13.5" customHeight="1">
      <c r="A165" s="50" t="s">
        <v>1290</v>
      </c>
      <c r="B165" s="55" t="s">
        <v>171</v>
      </c>
      <c r="C165" s="52">
        <v>25900</v>
      </c>
      <c r="D165" s="52">
        <v>24600</v>
      </c>
      <c r="E165" s="52">
        <v>50500</v>
      </c>
      <c r="F165" s="52">
        <v>3700</v>
      </c>
      <c r="G165" s="53">
        <v>0.14176053078228668</v>
      </c>
      <c r="H165" s="52">
        <v>3600</v>
      </c>
      <c r="I165" s="53">
        <v>0.1461916961489976</v>
      </c>
      <c r="J165" s="54" t="s">
        <v>1378</v>
      </c>
      <c r="K165" s="52">
        <v>7300</v>
      </c>
      <c r="L165" s="53">
        <v>0.1439176482233</v>
      </c>
      <c r="M165" s="52">
        <v>5100</v>
      </c>
      <c r="N165" s="53">
        <v>0.19510877950933497</v>
      </c>
      <c r="O165" s="52">
        <v>4300</v>
      </c>
      <c r="P165" s="53">
        <v>0.17681265503639543</v>
      </c>
      <c r="Q165" s="54" t="s">
        <v>1378</v>
      </c>
      <c r="R165" s="52">
        <v>9400</v>
      </c>
      <c r="S165" s="53">
        <v>0.18620211818271801</v>
      </c>
    </row>
    <row r="166" spans="1:19" ht="13.5" customHeight="1">
      <c r="A166" s="50" t="s">
        <v>1291</v>
      </c>
      <c r="B166" s="55" t="s">
        <v>172</v>
      </c>
      <c r="C166" s="52">
        <v>21900</v>
      </c>
      <c r="D166" s="52">
        <v>20500</v>
      </c>
      <c r="E166" s="52">
        <v>42400</v>
      </c>
      <c r="F166" s="52">
        <v>2300</v>
      </c>
      <c r="G166" s="53">
        <v>0.1064675253494108</v>
      </c>
      <c r="H166" s="52">
        <v>2100</v>
      </c>
      <c r="I166" s="53">
        <v>0.10419307654802536</v>
      </c>
      <c r="J166" s="54" t="s">
        <v>1378</v>
      </c>
      <c r="K166" s="52">
        <v>4500</v>
      </c>
      <c r="L166" s="53">
        <v>0.10536741816809735</v>
      </c>
      <c r="M166" s="52">
        <v>3400</v>
      </c>
      <c r="N166" s="53">
        <v>0.15648122773362566</v>
      </c>
      <c r="O166" s="52">
        <v>2700</v>
      </c>
      <c r="P166" s="53">
        <v>0.13359336908824965</v>
      </c>
      <c r="Q166" s="54" t="s">
        <v>1378</v>
      </c>
      <c r="R166" s="52">
        <v>6200</v>
      </c>
      <c r="S166" s="53">
        <v>0.14541081030091502</v>
      </c>
    </row>
    <row r="167" spans="1:19" ht="13.5" customHeight="1">
      <c r="A167" s="45" t="s">
        <v>1385</v>
      </c>
      <c r="B167" s="46" t="s">
        <v>1386</v>
      </c>
      <c r="C167" s="47">
        <v>1095100</v>
      </c>
      <c r="D167" s="47">
        <v>1103000</v>
      </c>
      <c r="E167" s="47">
        <v>2198200</v>
      </c>
      <c r="F167" s="47">
        <v>129900</v>
      </c>
      <c r="G167" s="48">
        <v>0.11864247369511997</v>
      </c>
      <c r="H167" s="47">
        <v>123400</v>
      </c>
      <c r="I167" s="48">
        <v>0.1118872686788539</v>
      </c>
      <c r="J167" s="49" t="s">
        <v>1378</v>
      </c>
      <c r="K167" s="47">
        <v>253300</v>
      </c>
      <c r="L167" s="48">
        <v>0.11525277380853272</v>
      </c>
      <c r="M167" s="47">
        <v>156800</v>
      </c>
      <c r="N167" s="48">
        <v>0.14318182440767793</v>
      </c>
      <c r="O167" s="47">
        <v>142000</v>
      </c>
      <c r="P167" s="48">
        <v>0.12875925193923549</v>
      </c>
      <c r="Q167" s="49" t="s">
        <v>1378</v>
      </c>
      <c r="R167" s="47">
        <v>298800</v>
      </c>
      <c r="S167" s="48">
        <v>0.13594470989481613</v>
      </c>
    </row>
    <row r="168" spans="1:19" ht="13.5" customHeight="1">
      <c r="A168" s="50" t="s">
        <v>669</v>
      </c>
      <c r="B168" s="55" t="s">
        <v>173</v>
      </c>
      <c r="C168" s="52">
        <v>20500</v>
      </c>
      <c r="D168" s="52">
        <v>20500</v>
      </c>
      <c r="E168" s="52">
        <v>41000</v>
      </c>
      <c r="F168" s="52">
        <v>2500</v>
      </c>
      <c r="G168" s="53">
        <v>0.12443184595083329</v>
      </c>
      <c r="H168" s="52">
        <v>2200</v>
      </c>
      <c r="I168" s="53">
        <v>0.10805539301735909</v>
      </c>
      <c r="J168" s="54" t="s">
        <v>1378</v>
      </c>
      <c r="K168" s="52">
        <v>4800</v>
      </c>
      <c r="L168" s="53">
        <v>0.11623422587810296</v>
      </c>
      <c r="M168" s="52">
        <v>2900</v>
      </c>
      <c r="N168" s="53">
        <v>0.14315038365671276</v>
      </c>
      <c r="O168" s="52">
        <v>2500</v>
      </c>
      <c r="P168" s="53">
        <v>0.12361029842012873</v>
      </c>
      <c r="Q168" s="54" t="s">
        <v>1378</v>
      </c>
      <c r="R168" s="52">
        <v>5500</v>
      </c>
      <c r="S168" s="53">
        <v>0.13336913275891527</v>
      </c>
    </row>
    <row r="169" spans="1:19" ht="13.5" customHeight="1">
      <c r="A169" s="50" t="s">
        <v>674</v>
      </c>
      <c r="B169" s="55" t="s">
        <v>174</v>
      </c>
      <c r="C169" s="52">
        <v>23400</v>
      </c>
      <c r="D169" s="52">
        <v>23500</v>
      </c>
      <c r="E169" s="52">
        <v>46900</v>
      </c>
      <c r="F169" s="52">
        <v>2600</v>
      </c>
      <c r="G169" s="53">
        <v>0.11281348968586835</v>
      </c>
      <c r="H169" s="52">
        <v>2600</v>
      </c>
      <c r="I169" s="53">
        <v>0.11082726614723039</v>
      </c>
      <c r="J169" s="54" t="s">
        <v>1378</v>
      </c>
      <c r="K169" s="52">
        <v>5200</v>
      </c>
      <c r="L169" s="53">
        <v>0.11181781316030991</v>
      </c>
      <c r="M169" s="52">
        <v>3100</v>
      </c>
      <c r="N169" s="53">
        <v>0.13352734742788666</v>
      </c>
      <c r="O169" s="52">
        <v>2900</v>
      </c>
      <c r="P169" s="53">
        <v>0.12551624302805808</v>
      </c>
      <c r="Q169" s="54" t="s">
        <v>1378</v>
      </c>
      <c r="R169" s="52">
        <v>6100</v>
      </c>
      <c r="S169" s="53">
        <v>0.12951145070753206</v>
      </c>
    </row>
    <row r="170" spans="1:19" ht="13.5" customHeight="1">
      <c r="A170" s="50" t="s">
        <v>687</v>
      </c>
      <c r="B170" s="55" t="s">
        <v>175</v>
      </c>
      <c r="C170" s="52">
        <v>24700</v>
      </c>
      <c r="D170" s="52">
        <v>24900</v>
      </c>
      <c r="E170" s="52">
        <v>49600</v>
      </c>
      <c r="F170" s="52">
        <v>2800</v>
      </c>
      <c r="G170" s="53">
        <v>0.11291761271488809</v>
      </c>
      <c r="H170" s="52">
        <v>2500</v>
      </c>
      <c r="I170" s="53">
        <v>0.10034907515146652</v>
      </c>
      <c r="J170" s="54" t="s">
        <v>1378</v>
      </c>
      <c r="K170" s="52">
        <v>5300</v>
      </c>
      <c r="L170" s="53">
        <v>0.10660052029765867</v>
      </c>
      <c r="M170" s="52">
        <v>3400</v>
      </c>
      <c r="N170" s="53">
        <v>0.13606876419072333</v>
      </c>
      <c r="O170" s="52">
        <v>2900</v>
      </c>
      <c r="P170" s="53">
        <v>0.11651887814468563</v>
      </c>
      <c r="Q170" s="54" t="s">
        <v>1378</v>
      </c>
      <c r="R170" s="52">
        <v>6300</v>
      </c>
      <c r="S170" s="53">
        <v>0.12624276524088976</v>
      </c>
    </row>
    <row r="171" spans="1:19" ht="13.5" customHeight="1">
      <c r="A171" s="50" t="s">
        <v>720</v>
      </c>
      <c r="B171" s="55" t="s">
        <v>176</v>
      </c>
      <c r="C171" s="52">
        <v>23100</v>
      </c>
      <c r="D171" s="52">
        <v>23000</v>
      </c>
      <c r="E171" s="52">
        <v>46100</v>
      </c>
      <c r="F171" s="52">
        <v>2500</v>
      </c>
      <c r="G171" s="53">
        <v>0.10999567286888792</v>
      </c>
      <c r="H171" s="52">
        <v>2400</v>
      </c>
      <c r="I171" s="53">
        <v>0.10650424189688927</v>
      </c>
      <c r="J171" s="54" t="s">
        <v>1378</v>
      </c>
      <c r="K171" s="52">
        <v>5000</v>
      </c>
      <c r="L171" s="53">
        <v>0.10825469139819938</v>
      </c>
      <c r="M171" s="52">
        <v>2900</v>
      </c>
      <c r="N171" s="53">
        <v>0.12713111207269581</v>
      </c>
      <c r="O171" s="52">
        <v>2700</v>
      </c>
      <c r="P171" s="53">
        <v>0.11759843376114858</v>
      </c>
      <c r="Q171" s="54" t="s">
        <v>1378</v>
      </c>
      <c r="R171" s="52">
        <v>5600</v>
      </c>
      <c r="S171" s="53">
        <v>0.12237769823191236</v>
      </c>
    </row>
    <row r="172" spans="1:19" ht="13.5" customHeight="1">
      <c r="A172" s="50" t="s">
        <v>725</v>
      </c>
      <c r="B172" s="55" t="s">
        <v>177</v>
      </c>
      <c r="C172" s="52">
        <v>24600</v>
      </c>
      <c r="D172" s="52">
        <v>25800</v>
      </c>
      <c r="E172" s="52">
        <v>50400</v>
      </c>
      <c r="F172" s="52">
        <v>3000</v>
      </c>
      <c r="G172" s="53">
        <v>0.11996258793867676</v>
      </c>
      <c r="H172" s="52">
        <v>3000</v>
      </c>
      <c r="I172" s="53">
        <v>0.11747617940971415</v>
      </c>
      <c r="J172" s="54" t="s">
        <v>1378</v>
      </c>
      <c r="K172" s="52">
        <v>6000</v>
      </c>
      <c r="L172" s="53">
        <v>0.11868912297407209</v>
      </c>
      <c r="M172" s="52">
        <v>3400</v>
      </c>
      <c r="N172" s="53">
        <v>0.13744866007889064</v>
      </c>
      <c r="O172" s="52">
        <v>3300</v>
      </c>
      <c r="P172" s="53">
        <v>0.12855372220931133</v>
      </c>
      <c r="Q172" s="54" t="s">
        <v>1378</v>
      </c>
      <c r="R172" s="52">
        <v>6700</v>
      </c>
      <c r="S172" s="53">
        <v>0.13289293578527644</v>
      </c>
    </row>
    <row r="173" spans="1:19" ht="13.5" customHeight="1">
      <c r="A173" s="50" t="s">
        <v>726</v>
      </c>
      <c r="B173" s="55" t="s">
        <v>178</v>
      </c>
      <c r="C173" s="52">
        <v>24800</v>
      </c>
      <c r="D173" s="52">
        <v>24900</v>
      </c>
      <c r="E173" s="52">
        <v>49700</v>
      </c>
      <c r="F173" s="52">
        <v>3100</v>
      </c>
      <c r="G173" s="53">
        <v>0.12324794586756888</v>
      </c>
      <c r="H173" s="52">
        <v>2800</v>
      </c>
      <c r="I173" s="53">
        <v>0.11087000200924252</v>
      </c>
      <c r="J173" s="54" t="s">
        <v>1378</v>
      </c>
      <c r="K173" s="52">
        <v>5800</v>
      </c>
      <c r="L173" s="53">
        <v>0.11705187777844829</v>
      </c>
      <c r="M173" s="52">
        <v>3600</v>
      </c>
      <c r="N173" s="53">
        <v>0.1453198002255518</v>
      </c>
      <c r="O173" s="52">
        <v>3200</v>
      </c>
      <c r="P173" s="53">
        <v>0.1281093027928471</v>
      </c>
      <c r="Q173" s="54" t="s">
        <v>1378</v>
      </c>
      <c r="R173" s="52">
        <v>6800</v>
      </c>
      <c r="S173" s="53">
        <v>0.13670468489127593</v>
      </c>
    </row>
    <row r="174" spans="1:19" ht="13.5" customHeight="1">
      <c r="A174" s="50" t="s">
        <v>752</v>
      </c>
      <c r="B174" s="55" t="s">
        <v>179</v>
      </c>
      <c r="C174" s="52">
        <v>21600</v>
      </c>
      <c r="D174" s="52">
        <v>21400</v>
      </c>
      <c r="E174" s="52">
        <v>43000</v>
      </c>
      <c r="F174" s="52">
        <v>2200</v>
      </c>
      <c r="G174" s="53">
        <v>0.10400148374831919</v>
      </c>
      <c r="H174" s="52">
        <v>2300</v>
      </c>
      <c r="I174" s="53">
        <v>0.10873215785054575</v>
      </c>
      <c r="J174" s="54" t="s">
        <v>1378</v>
      </c>
      <c r="K174" s="52">
        <v>4600</v>
      </c>
      <c r="L174" s="53">
        <v>0.10635972561330077</v>
      </c>
      <c r="M174" s="52">
        <v>2700</v>
      </c>
      <c r="N174" s="53">
        <v>0.12500579589187183</v>
      </c>
      <c r="O174" s="52">
        <v>2600</v>
      </c>
      <c r="P174" s="53">
        <v>0.12244612370556955</v>
      </c>
      <c r="Q174" s="54" t="s">
        <v>1378</v>
      </c>
      <c r="R174" s="52">
        <v>5300</v>
      </c>
      <c r="S174" s="53">
        <v>0.12372979886059761</v>
      </c>
    </row>
    <row r="175" spans="1:19" ht="13.5" customHeight="1">
      <c r="A175" s="50" t="s">
        <v>780</v>
      </c>
      <c r="B175" s="55" t="s">
        <v>180</v>
      </c>
      <c r="C175" s="52">
        <v>25000</v>
      </c>
      <c r="D175" s="52">
        <v>23600</v>
      </c>
      <c r="E175" s="52">
        <v>48600</v>
      </c>
      <c r="F175" s="52">
        <v>3100</v>
      </c>
      <c r="G175" s="53">
        <v>0.12416966786714687</v>
      </c>
      <c r="H175" s="52">
        <v>2800</v>
      </c>
      <c r="I175" s="53">
        <v>0.12048753650175632</v>
      </c>
      <c r="J175" s="54" t="s">
        <v>1378</v>
      </c>
      <c r="K175" s="52">
        <v>6000</v>
      </c>
      <c r="L175" s="53">
        <v>0.1223801394516547</v>
      </c>
      <c r="M175" s="52">
        <v>3800</v>
      </c>
      <c r="N175" s="53">
        <v>0.15198079231692677</v>
      </c>
      <c r="O175" s="52">
        <v>3300</v>
      </c>
      <c r="P175" s="53">
        <v>0.13877015531761819</v>
      </c>
      <c r="Q175" s="54" t="s">
        <v>1378</v>
      </c>
      <c r="R175" s="52">
        <v>7100</v>
      </c>
      <c r="S175" s="53">
        <v>0.14556037763014459</v>
      </c>
    </row>
    <row r="176" spans="1:19" ht="13.5" customHeight="1">
      <c r="A176" s="50" t="s">
        <v>787</v>
      </c>
      <c r="B176" s="55" t="s">
        <v>181</v>
      </c>
      <c r="C176" s="52">
        <v>21300</v>
      </c>
      <c r="D176" s="52">
        <v>20700</v>
      </c>
      <c r="E176" s="52">
        <v>41900</v>
      </c>
      <c r="F176" s="52">
        <v>2300</v>
      </c>
      <c r="G176" s="53">
        <v>0.10986842105263157</v>
      </c>
      <c r="H176" s="52">
        <v>2500</v>
      </c>
      <c r="I176" s="53">
        <v>0.12284013358501525</v>
      </c>
      <c r="J176" s="54" t="s">
        <v>1378</v>
      </c>
      <c r="K176" s="52">
        <v>4900</v>
      </c>
      <c r="L176" s="53">
        <v>0.11625855368255407</v>
      </c>
      <c r="M176" s="52">
        <v>2700</v>
      </c>
      <c r="N176" s="53">
        <v>0.12669172932330827</v>
      </c>
      <c r="O176" s="52">
        <v>2800</v>
      </c>
      <c r="P176" s="53">
        <v>0.13392381782101545</v>
      </c>
      <c r="Q176" s="54" t="s">
        <v>1378</v>
      </c>
      <c r="R176" s="52">
        <v>5500</v>
      </c>
      <c r="S176" s="53">
        <v>0.13025440499749649</v>
      </c>
    </row>
    <row r="177" spans="1:19" ht="13.5" customHeight="1">
      <c r="A177" s="50" t="s">
        <v>806</v>
      </c>
      <c r="B177" s="55" t="s">
        <v>182</v>
      </c>
      <c r="C177" s="52">
        <v>31900</v>
      </c>
      <c r="D177" s="52">
        <v>32900</v>
      </c>
      <c r="E177" s="52">
        <v>64800</v>
      </c>
      <c r="F177" s="52">
        <v>3300</v>
      </c>
      <c r="G177" s="53">
        <v>0.1025335133268452</v>
      </c>
      <c r="H177" s="52">
        <v>3200</v>
      </c>
      <c r="I177" s="53">
        <v>9.6316333353595532E-2</v>
      </c>
      <c r="J177" s="54" t="s">
        <v>1378</v>
      </c>
      <c r="K177" s="52">
        <v>6400</v>
      </c>
      <c r="L177" s="53">
        <v>9.9374565670604584E-2</v>
      </c>
      <c r="M177" s="52">
        <v>4500</v>
      </c>
      <c r="N177" s="53">
        <v>0.1400809970803378</v>
      </c>
      <c r="O177" s="52">
        <v>3900</v>
      </c>
      <c r="P177" s="53">
        <v>0.11871618746580755</v>
      </c>
      <c r="Q177" s="54" t="s">
        <v>1378</v>
      </c>
      <c r="R177" s="52">
        <v>8400</v>
      </c>
      <c r="S177" s="53">
        <v>0.12922554242915604</v>
      </c>
    </row>
    <row r="178" spans="1:19" ht="13.5" customHeight="1">
      <c r="A178" s="50" t="s">
        <v>820</v>
      </c>
      <c r="B178" s="55" t="s">
        <v>183</v>
      </c>
      <c r="C178" s="52">
        <v>24800</v>
      </c>
      <c r="D178" s="52">
        <v>25000</v>
      </c>
      <c r="E178" s="52">
        <v>49800</v>
      </c>
      <c r="F178" s="52">
        <v>2900</v>
      </c>
      <c r="G178" s="53">
        <v>0.11777258817845064</v>
      </c>
      <c r="H178" s="52">
        <v>2600</v>
      </c>
      <c r="I178" s="53">
        <v>0.10319843080741363</v>
      </c>
      <c r="J178" s="54" t="s">
        <v>1378</v>
      </c>
      <c r="K178" s="52">
        <v>5500</v>
      </c>
      <c r="L178" s="53">
        <v>0.11046429933556819</v>
      </c>
      <c r="M178" s="52">
        <v>3600</v>
      </c>
      <c r="N178" s="53">
        <v>0.14623933000483169</v>
      </c>
      <c r="O178" s="52">
        <v>3100</v>
      </c>
      <c r="P178" s="53">
        <v>0.12329370321444298</v>
      </c>
      <c r="Q178" s="54" t="s">
        <v>1378</v>
      </c>
      <c r="R178" s="52">
        <v>6700</v>
      </c>
      <c r="S178" s="53">
        <v>0.13473312323102554</v>
      </c>
    </row>
    <row r="179" spans="1:19" ht="13.5" customHeight="1">
      <c r="A179" s="50" t="s">
        <v>823</v>
      </c>
      <c r="B179" s="55" t="s">
        <v>184</v>
      </c>
      <c r="C179" s="52">
        <v>23800</v>
      </c>
      <c r="D179" s="52">
        <v>23800</v>
      </c>
      <c r="E179" s="52">
        <v>47600</v>
      </c>
      <c r="F179" s="52">
        <v>2600</v>
      </c>
      <c r="G179" s="53">
        <v>0.11032103336559095</v>
      </c>
      <c r="H179" s="52">
        <v>2800</v>
      </c>
      <c r="I179" s="53">
        <v>0.1171042697760255</v>
      </c>
      <c r="J179" s="54" t="s">
        <v>1378</v>
      </c>
      <c r="K179" s="52">
        <v>5400</v>
      </c>
      <c r="L179" s="53">
        <v>0.11371799449683884</v>
      </c>
      <c r="M179" s="52">
        <v>3200</v>
      </c>
      <c r="N179" s="53">
        <v>0.13586064711574872</v>
      </c>
      <c r="O179" s="52">
        <v>3200</v>
      </c>
      <c r="P179" s="53">
        <v>0.13337807230937002</v>
      </c>
      <c r="Q179" s="54" t="s">
        <v>1378</v>
      </c>
      <c r="R179" s="52">
        <v>6400</v>
      </c>
      <c r="S179" s="53">
        <v>0.13461740427230146</v>
      </c>
    </row>
    <row r="180" spans="1:19" ht="13.5" customHeight="1">
      <c r="A180" s="50" t="s">
        <v>824</v>
      </c>
      <c r="B180" s="55" t="s">
        <v>185</v>
      </c>
      <c r="C180" s="52">
        <v>23900</v>
      </c>
      <c r="D180" s="52">
        <v>27000</v>
      </c>
      <c r="E180" s="52">
        <v>50900</v>
      </c>
      <c r="F180" s="52">
        <v>2500</v>
      </c>
      <c r="G180" s="53">
        <v>0.1039775816638086</v>
      </c>
      <c r="H180" s="52">
        <v>2900</v>
      </c>
      <c r="I180" s="53">
        <v>0.10821724955542383</v>
      </c>
      <c r="J180" s="54" t="s">
        <v>1378</v>
      </c>
      <c r="K180" s="52">
        <v>5400</v>
      </c>
      <c r="L180" s="53">
        <v>0.10622581088780181</v>
      </c>
      <c r="M180" s="52">
        <v>2900</v>
      </c>
      <c r="N180" s="53">
        <v>0.1217533146513865</v>
      </c>
      <c r="O180" s="52">
        <v>3300</v>
      </c>
      <c r="P180" s="53">
        <v>0.1223325429756965</v>
      </c>
      <c r="Q180" s="54" t="s">
        <v>1378</v>
      </c>
      <c r="R180" s="52">
        <v>6200</v>
      </c>
      <c r="S180" s="53">
        <v>0.12206047032474804</v>
      </c>
    </row>
    <row r="181" spans="1:19" ht="13.5" customHeight="1">
      <c r="A181" s="50" t="s">
        <v>825</v>
      </c>
      <c r="B181" s="55" t="s">
        <v>186</v>
      </c>
      <c r="C181" s="52">
        <v>17200</v>
      </c>
      <c r="D181" s="52">
        <v>16500</v>
      </c>
      <c r="E181" s="52">
        <v>33700</v>
      </c>
      <c r="F181" s="52">
        <v>3000</v>
      </c>
      <c r="G181" s="53">
        <v>0.17165784729894748</v>
      </c>
      <c r="H181" s="52">
        <v>2200</v>
      </c>
      <c r="I181" s="53">
        <v>0.13644088370963825</v>
      </c>
      <c r="J181" s="54" t="s">
        <v>1378</v>
      </c>
      <c r="K181" s="52">
        <v>5200</v>
      </c>
      <c r="L181" s="53">
        <v>0.15442639503459746</v>
      </c>
      <c r="M181" s="52">
        <v>3400</v>
      </c>
      <c r="N181" s="53">
        <v>0.19590626272024189</v>
      </c>
      <c r="O181" s="52">
        <v>2500</v>
      </c>
      <c r="P181" s="53">
        <v>0.14930808448652585</v>
      </c>
      <c r="Q181" s="54" t="s">
        <v>1378</v>
      </c>
      <c r="R181" s="52">
        <v>5800</v>
      </c>
      <c r="S181" s="53">
        <v>0.17310604935705165</v>
      </c>
    </row>
    <row r="182" spans="1:19" ht="13.5" customHeight="1">
      <c r="A182" s="50" t="s">
        <v>871</v>
      </c>
      <c r="B182" s="55" t="s">
        <v>187</v>
      </c>
      <c r="C182" s="52">
        <v>22800</v>
      </c>
      <c r="D182" s="52">
        <v>22500</v>
      </c>
      <c r="E182" s="52">
        <v>45300</v>
      </c>
      <c r="F182" s="52">
        <v>2700</v>
      </c>
      <c r="G182" s="53">
        <v>0.11953275952924644</v>
      </c>
      <c r="H182" s="52">
        <v>2500</v>
      </c>
      <c r="I182" s="53">
        <v>0.11284945997599893</v>
      </c>
      <c r="J182" s="54" t="s">
        <v>1378</v>
      </c>
      <c r="K182" s="52">
        <v>5300</v>
      </c>
      <c r="L182" s="53">
        <v>0.11621126107220958</v>
      </c>
      <c r="M182" s="52">
        <v>3400</v>
      </c>
      <c r="N182" s="53">
        <v>0.14855963463903038</v>
      </c>
      <c r="O182" s="52">
        <v>3000</v>
      </c>
      <c r="P182" s="53">
        <v>0.13156140272901018</v>
      </c>
      <c r="Q182" s="54" t="s">
        <v>1378</v>
      </c>
      <c r="R182" s="52">
        <v>6300</v>
      </c>
      <c r="S182" s="53">
        <v>0.14011177133264122</v>
      </c>
    </row>
    <row r="183" spans="1:19" ht="13.5" customHeight="1">
      <c r="A183" s="50" t="s">
        <v>884</v>
      </c>
      <c r="B183" s="55" t="s">
        <v>188</v>
      </c>
      <c r="C183" s="52">
        <v>20000</v>
      </c>
      <c r="D183" s="52">
        <v>20200</v>
      </c>
      <c r="E183" s="52">
        <v>40200</v>
      </c>
      <c r="F183" s="52">
        <v>2200</v>
      </c>
      <c r="G183" s="53">
        <v>0.10815133190064471</v>
      </c>
      <c r="H183" s="52">
        <v>1900</v>
      </c>
      <c r="I183" s="53">
        <v>9.2103957940680492E-2</v>
      </c>
      <c r="J183" s="54" t="s">
        <v>1378</v>
      </c>
      <c r="K183" s="52">
        <v>4000</v>
      </c>
      <c r="L183" s="53">
        <v>0.10009708496178836</v>
      </c>
      <c r="M183" s="52">
        <v>2700</v>
      </c>
      <c r="N183" s="53">
        <v>0.13513918736568545</v>
      </c>
      <c r="O183" s="52">
        <v>2300</v>
      </c>
      <c r="P183" s="53">
        <v>0.11372879674635453</v>
      </c>
      <c r="Q183" s="54" t="s">
        <v>1378</v>
      </c>
      <c r="R183" s="52">
        <v>5000</v>
      </c>
      <c r="S183" s="53">
        <v>0.12439321898882279</v>
      </c>
    </row>
    <row r="184" spans="1:19" ht="13.5" customHeight="1">
      <c r="A184" s="50" t="s">
        <v>887</v>
      </c>
      <c r="B184" s="55" t="s">
        <v>189</v>
      </c>
      <c r="C184" s="52">
        <v>22700</v>
      </c>
      <c r="D184" s="52">
        <v>20800</v>
      </c>
      <c r="E184" s="52">
        <v>43500</v>
      </c>
      <c r="F184" s="52">
        <v>2500</v>
      </c>
      <c r="G184" s="53">
        <v>0.11205755141671815</v>
      </c>
      <c r="H184" s="52">
        <v>2500</v>
      </c>
      <c r="I184" s="53">
        <v>0.11861962895318658</v>
      </c>
      <c r="J184" s="54" t="s">
        <v>1378</v>
      </c>
      <c r="K184" s="52">
        <v>5000</v>
      </c>
      <c r="L184" s="53">
        <v>0.11519878520154611</v>
      </c>
      <c r="M184" s="52">
        <v>3100</v>
      </c>
      <c r="N184" s="53">
        <v>0.13703769088180776</v>
      </c>
      <c r="O184" s="52">
        <v>2800</v>
      </c>
      <c r="P184" s="53">
        <v>0.13438431221762953</v>
      </c>
      <c r="Q184" s="54" t="s">
        <v>1378</v>
      </c>
      <c r="R184" s="52">
        <v>5900</v>
      </c>
      <c r="S184" s="53">
        <v>0.13576753175041414</v>
      </c>
    </row>
    <row r="185" spans="1:19" ht="13.5" customHeight="1">
      <c r="A185" s="50" t="s">
        <v>901</v>
      </c>
      <c r="B185" s="55" t="s">
        <v>190</v>
      </c>
      <c r="C185" s="52">
        <v>25700</v>
      </c>
      <c r="D185" s="52">
        <v>25500</v>
      </c>
      <c r="E185" s="52">
        <v>51200</v>
      </c>
      <c r="F185" s="52">
        <v>3300</v>
      </c>
      <c r="G185" s="53">
        <v>0.12978078358208955</v>
      </c>
      <c r="H185" s="52">
        <v>2900</v>
      </c>
      <c r="I185" s="53">
        <v>0.11394984326018809</v>
      </c>
      <c r="J185" s="54" t="s">
        <v>1378</v>
      </c>
      <c r="K185" s="52">
        <v>6200</v>
      </c>
      <c r="L185" s="53">
        <v>0.12189743990009366</v>
      </c>
      <c r="M185" s="52">
        <v>4100</v>
      </c>
      <c r="N185" s="53">
        <v>0.15982587064676618</v>
      </c>
      <c r="O185" s="52">
        <v>3400</v>
      </c>
      <c r="P185" s="53">
        <v>0.13154388714733542</v>
      </c>
      <c r="Q185" s="54" t="s">
        <v>1378</v>
      </c>
      <c r="R185" s="52">
        <v>7500</v>
      </c>
      <c r="S185" s="53">
        <v>0.14574227286918515</v>
      </c>
    </row>
    <row r="186" spans="1:19" ht="13.5" customHeight="1">
      <c r="A186" s="50" t="s">
        <v>915</v>
      </c>
      <c r="B186" s="55" t="s">
        <v>191</v>
      </c>
      <c r="C186" s="52">
        <v>24400</v>
      </c>
      <c r="D186" s="52">
        <v>23600</v>
      </c>
      <c r="E186" s="52">
        <v>48000</v>
      </c>
      <c r="F186" s="52">
        <v>3200</v>
      </c>
      <c r="G186" s="53">
        <v>0.13094702393127428</v>
      </c>
      <c r="H186" s="52">
        <v>2900</v>
      </c>
      <c r="I186" s="53">
        <v>0.12441165246151889</v>
      </c>
      <c r="J186" s="54" t="s">
        <v>1378</v>
      </c>
      <c r="K186" s="52">
        <v>6100</v>
      </c>
      <c r="L186" s="53">
        <v>0.12773798617473139</v>
      </c>
      <c r="M186" s="52">
        <v>4000</v>
      </c>
      <c r="N186" s="53">
        <v>0.16203722642667212</v>
      </c>
      <c r="O186" s="52">
        <v>3400</v>
      </c>
      <c r="P186" s="53">
        <v>0.14370521138107958</v>
      </c>
      <c r="Q186" s="54" t="s">
        <v>1378</v>
      </c>
      <c r="R186" s="52">
        <v>7400</v>
      </c>
      <c r="S186" s="53">
        <v>0.15303572915799118</v>
      </c>
    </row>
    <row r="187" spans="1:19" ht="13.5" customHeight="1">
      <c r="A187" s="50" t="s">
        <v>935</v>
      </c>
      <c r="B187" s="55" t="s">
        <v>192</v>
      </c>
      <c r="C187" s="52">
        <v>21800</v>
      </c>
      <c r="D187" s="52">
        <v>20400</v>
      </c>
      <c r="E187" s="52">
        <v>42200</v>
      </c>
      <c r="F187" s="52">
        <v>2900</v>
      </c>
      <c r="G187" s="53">
        <v>0.13286167133734553</v>
      </c>
      <c r="H187" s="52">
        <v>2300</v>
      </c>
      <c r="I187" s="53">
        <v>0.11437251923359631</v>
      </c>
      <c r="J187" s="54" t="s">
        <v>1378</v>
      </c>
      <c r="K187" s="52">
        <v>5200</v>
      </c>
      <c r="L187" s="53">
        <v>0.12391520842225068</v>
      </c>
      <c r="M187" s="52">
        <v>3400</v>
      </c>
      <c r="N187" s="53">
        <v>0.15592410529700923</v>
      </c>
      <c r="O187" s="52">
        <v>2900</v>
      </c>
      <c r="P187" s="53">
        <v>0.14024599402165924</v>
      </c>
      <c r="Q187" s="54" t="s">
        <v>1378</v>
      </c>
      <c r="R187" s="52">
        <v>6300</v>
      </c>
      <c r="S187" s="53">
        <v>0.14833783847868354</v>
      </c>
    </row>
    <row r="188" spans="1:19" ht="13.5" customHeight="1">
      <c r="A188" s="50" t="s">
        <v>959</v>
      </c>
      <c r="B188" s="55" t="s">
        <v>193</v>
      </c>
      <c r="C188" s="52">
        <v>25000</v>
      </c>
      <c r="D188" s="52">
        <v>25500</v>
      </c>
      <c r="E188" s="52">
        <v>50400</v>
      </c>
      <c r="F188" s="52">
        <v>2500</v>
      </c>
      <c r="G188" s="53">
        <v>9.8858401762467449E-2</v>
      </c>
      <c r="H188" s="52">
        <v>2600</v>
      </c>
      <c r="I188" s="53">
        <v>0.10264263556759728</v>
      </c>
      <c r="J188" s="54" t="s">
        <v>1378</v>
      </c>
      <c r="K188" s="52">
        <v>5100</v>
      </c>
      <c r="L188" s="53">
        <v>0.10076935279187817</v>
      </c>
      <c r="M188" s="52">
        <v>3300</v>
      </c>
      <c r="N188" s="53">
        <v>0.13058281594231924</v>
      </c>
      <c r="O188" s="52">
        <v>3200</v>
      </c>
      <c r="P188" s="53">
        <v>0.12632033612125496</v>
      </c>
      <c r="Q188" s="54" t="s">
        <v>1378</v>
      </c>
      <c r="R188" s="52">
        <v>6500</v>
      </c>
      <c r="S188" s="53">
        <v>0.12843036167512689</v>
      </c>
    </row>
    <row r="189" spans="1:19" ht="13.5" customHeight="1">
      <c r="A189" s="50" t="s">
        <v>975</v>
      </c>
      <c r="B189" s="55" t="s">
        <v>194</v>
      </c>
      <c r="C189" s="52">
        <v>26100</v>
      </c>
      <c r="D189" s="52">
        <v>29900</v>
      </c>
      <c r="E189" s="52">
        <v>56000</v>
      </c>
      <c r="F189" s="52">
        <v>4000</v>
      </c>
      <c r="G189" s="53">
        <v>0.15507201961385228</v>
      </c>
      <c r="H189" s="52">
        <v>4600</v>
      </c>
      <c r="I189" s="53">
        <v>0.15399264951553626</v>
      </c>
      <c r="J189" s="54" t="s">
        <v>1378</v>
      </c>
      <c r="K189" s="52">
        <v>8700</v>
      </c>
      <c r="L189" s="53">
        <v>0.15449548488417747</v>
      </c>
      <c r="M189" s="52">
        <v>4100</v>
      </c>
      <c r="N189" s="53">
        <v>0.15710235979160281</v>
      </c>
      <c r="O189" s="52">
        <v>4700</v>
      </c>
      <c r="P189" s="53">
        <v>0.1563982626127631</v>
      </c>
      <c r="Q189" s="54" t="s">
        <v>1378</v>
      </c>
      <c r="R189" s="52">
        <v>8800</v>
      </c>
      <c r="S189" s="53">
        <v>0.15672627333404718</v>
      </c>
    </row>
    <row r="190" spans="1:19" ht="13.5" customHeight="1">
      <c r="A190" s="50" t="s">
        <v>976</v>
      </c>
      <c r="B190" s="55" t="s">
        <v>195</v>
      </c>
      <c r="C190" s="52">
        <v>24200</v>
      </c>
      <c r="D190" s="52">
        <v>27700</v>
      </c>
      <c r="E190" s="52">
        <v>51900</v>
      </c>
      <c r="F190" s="52">
        <v>3200</v>
      </c>
      <c r="G190" s="53">
        <v>0.13307969066622555</v>
      </c>
      <c r="H190" s="52">
        <v>4000</v>
      </c>
      <c r="I190" s="53">
        <v>0.14542631179805712</v>
      </c>
      <c r="J190" s="54" t="s">
        <v>1378</v>
      </c>
      <c r="K190" s="52">
        <v>7200</v>
      </c>
      <c r="L190" s="53">
        <v>0.13967072794571253</v>
      </c>
      <c r="M190" s="52">
        <v>3500</v>
      </c>
      <c r="N190" s="53">
        <v>0.14532070633968819</v>
      </c>
      <c r="O190" s="52">
        <v>4200</v>
      </c>
      <c r="P190" s="53">
        <v>0.15217940847206674</v>
      </c>
      <c r="Q190" s="54" t="s">
        <v>1378</v>
      </c>
      <c r="R190" s="52">
        <v>7700</v>
      </c>
      <c r="S190" s="53">
        <v>0.14898210980876003</v>
      </c>
    </row>
    <row r="191" spans="1:19" ht="13.5" customHeight="1">
      <c r="A191" s="50" t="s">
        <v>977</v>
      </c>
      <c r="B191" s="55" t="s">
        <v>196</v>
      </c>
      <c r="C191" s="52">
        <v>25100</v>
      </c>
      <c r="D191" s="52">
        <v>27700</v>
      </c>
      <c r="E191" s="52">
        <v>52800</v>
      </c>
      <c r="F191" s="52">
        <v>2900</v>
      </c>
      <c r="G191" s="53">
        <v>0.11491871214536181</v>
      </c>
      <c r="H191" s="52">
        <v>3200</v>
      </c>
      <c r="I191" s="53">
        <v>0.11379944470486424</v>
      </c>
      <c r="J191" s="54" t="s">
        <v>1378</v>
      </c>
      <c r="K191" s="52">
        <v>6000</v>
      </c>
      <c r="L191" s="53">
        <v>0.11433114387930872</v>
      </c>
      <c r="M191" s="52">
        <v>3400</v>
      </c>
      <c r="N191" s="53">
        <v>0.13595792158112846</v>
      </c>
      <c r="O191" s="52">
        <v>3600</v>
      </c>
      <c r="P191" s="53">
        <v>0.12894385749828724</v>
      </c>
      <c r="Q191" s="54" t="s">
        <v>1378</v>
      </c>
      <c r="R191" s="52">
        <v>7000</v>
      </c>
      <c r="S191" s="53">
        <v>0.1322758333491075</v>
      </c>
    </row>
    <row r="192" spans="1:19" ht="13.5" customHeight="1">
      <c r="A192" s="50" t="s">
        <v>985</v>
      </c>
      <c r="B192" s="55" t="s">
        <v>197</v>
      </c>
      <c r="C192" s="52">
        <v>25100</v>
      </c>
      <c r="D192" s="52">
        <v>25700</v>
      </c>
      <c r="E192" s="52">
        <v>50800</v>
      </c>
      <c r="F192" s="52">
        <v>2900</v>
      </c>
      <c r="G192" s="53">
        <v>0.11681127119318634</v>
      </c>
      <c r="H192" s="52">
        <v>2600</v>
      </c>
      <c r="I192" s="53">
        <v>0.10165926618368777</v>
      </c>
      <c r="J192" s="54" t="s">
        <v>1378</v>
      </c>
      <c r="K192" s="52">
        <v>5500</v>
      </c>
      <c r="L192" s="53">
        <v>0.10915354330708661</v>
      </c>
      <c r="M192" s="52">
        <v>3400</v>
      </c>
      <c r="N192" s="53">
        <v>0.13583538963623337</v>
      </c>
      <c r="O192" s="52">
        <v>3100</v>
      </c>
      <c r="P192" s="53">
        <v>0.11895302640803926</v>
      </c>
      <c r="Q192" s="54" t="s">
        <v>1378</v>
      </c>
      <c r="R192" s="52">
        <v>6500</v>
      </c>
      <c r="S192" s="53">
        <v>0.12730314960629921</v>
      </c>
    </row>
    <row r="193" spans="1:19" ht="13.5" customHeight="1">
      <c r="A193" s="50" t="s">
        <v>993</v>
      </c>
      <c r="B193" s="55" t="s">
        <v>198</v>
      </c>
      <c r="C193" s="52">
        <v>22300</v>
      </c>
      <c r="D193" s="52">
        <v>22900</v>
      </c>
      <c r="E193" s="52">
        <v>45200</v>
      </c>
      <c r="F193" s="52">
        <v>2700</v>
      </c>
      <c r="G193" s="53">
        <v>0.12019704433497537</v>
      </c>
      <c r="H193" s="52">
        <v>2600</v>
      </c>
      <c r="I193" s="53">
        <v>0.11362544231357302</v>
      </c>
      <c r="J193" s="54" t="s">
        <v>1378</v>
      </c>
      <c r="K193" s="52">
        <v>5300</v>
      </c>
      <c r="L193" s="53">
        <v>0.11687048052895778</v>
      </c>
      <c r="M193" s="52">
        <v>3600</v>
      </c>
      <c r="N193" s="53">
        <v>0.15947156291983877</v>
      </c>
      <c r="O193" s="52">
        <v>3100</v>
      </c>
      <c r="P193" s="53">
        <v>0.13433227032458173</v>
      </c>
      <c r="Q193" s="54" t="s">
        <v>1378</v>
      </c>
      <c r="R193" s="52">
        <v>6600</v>
      </c>
      <c r="S193" s="53">
        <v>0.14674598084960527</v>
      </c>
    </row>
    <row r="194" spans="1:19" ht="13.5" customHeight="1">
      <c r="A194" s="50" t="s">
        <v>994</v>
      </c>
      <c r="B194" s="55" t="s">
        <v>199</v>
      </c>
      <c r="C194" s="52">
        <v>17900</v>
      </c>
      <c r="D194" s="52">
        <v>17800</v>
      </c>
      <c r="E194" s="52">
        <v>35700</v>
      </c>
      <c r="F194" s="52">
        <v>2600</v>
      </c>
      <c r="G194" s="53">
        <v>0.14368073435575954</v>
      </c>
      <c r="H194" s="52">
        <v>2200</v>
      </c>
      <c r="I194" s="53">
        <v>0.12447363988546403</v>
      </c>
      <c r="J194" s="54" t="s">
        <v>1378</v>
      </c>
      <c r="K194" s="52">
        <v>4800</v>
      </c>
      <c r="L194" s="53">
        <v>0.13409199203968944</v>
      </c>
      <c r="M194" s="52">
        <v>2900</v>
      </c>
      <c r="N194" s="53">
        <v>0.1617037949177208</v>
      </c>
      <c r="O194" s="52">
        <v>2500</v>
      </c>
      <c r="P194" s="53">
        <v>0.13980124642075123</v>
      </c>
      <c r="Q194" s="54" t="s">
        <v>1378</v>
      </c>
      <c r="R194" s="52">
        <v>5400</v>
      </c>
      <c r="S194" s="53">
        <v>0.15076940325700031</v>
      </c>
    </row>
    <row r="195" spans="1:19" ht="13.5" customHeight="1">
      <c r="A195" s="50" t="s">
        <v>1006</v>
      </c>
      <c r="B195" s="55" t="s">
        <v>200</v>
      </c>
      <c r="C195" s="52">
        <v>25900</v>
      </c>
      <c r="D195" s="52">
        <v>26000</v>
      </c>
      <c r="E195" s="52">
        <v>51800</v>
      </c>
      <c r="F195" s="52">
        <v>3200</v>
      </c>
      <c r="G195" s="53">
        <v>0.12360853432282004</v>
      </c>
      <c r="H195" s="52">
        <v>2900</v>
      </c>
      <c r="I195" s="53">
        <v>0.11136363636363636</v>
      </c>
      <c r="J195" s="54" t="s">
        <v>1378</v>
      </c>
      <c r="K195" s="52">
        <v>6100</v>
      </c>
      <c r="L195" s="53">
        <v>0.11747569069300819</v>
      </c>
      <c r="M195" s="52">
        <v>3800</v>
      </c>
      <c r="N195" s="53">
        <v>0.14494434137291279</v>
      </c>
      <c r="O195" s="52">
        <v>3400</v>
      </c>
      <c r="P195" s="53">
        <v>0.12923728813559321</v>
      </c>
      <c r="Q195" s="54" t="s">
        <v>1378</v>
      </c>
      <c r="R195" s="52">
        <v>7100</v>
      </c>
      <c r="S195" s="53">
        <v>0.13707748109276122</v>
      </c>
    </row>
    <row r="196" spans="1:19" ht="13.5" customHeight="1">
      <c r="A196" s="50" t="s">
        <v>1011</v>
      </c>
      <c r="B196" s="55" t="s">
        <v>201</v>
      </c>
      <c r="C196" s="52">
        <v>19600</v>
      </c>
      <c r="D196" s="52">
        <v>19100</v>
      </c>
      <c r="E196" s="52">
        <v>38700</v>
      </c>
      <c r="F196" s="52">
        <v>2200</v>
      </c>
      <c r="G196" s="53">
        <v>0.11384019567876071</v>
      </c>
      <c r="H196" s="52">
        <v>2100</v>
      </c>
      <c r="I196" s="53">
        <v>0.1093717277486911</v>
      </c>
      <c r="J196" s="54" t="s">
        <v>1378</v>
      </c>
      <c r="K196" s="52">
        <v>4300</v>
      </c>
      <c r="L196" s="53">
        <v>0.11163619460799504</v>
      </c>
      <c r="M196" s="52">
        <v>2700</v>
      </c>
      <c r="N196" s="53">
        <v>0.13906441092539748</v>
      </c>
      <c r="O196" s="52">
        <v>2400</v>
      </c>
      <c r="P196" s="53">
        <v>0.12382198952879581</v>
      </c>
      <c r="Q196" s="54" t="s">
        <v>1378</v>
      </c>
      <c r="R196" s="52">
        <v>5100</v>
      </c>
      <c r="S196" s="53">
        <v>0.13154632785869227</v>
      </c>
    </row>
    <row r="197" spans="1:19" ht="13.5" customHeight="1">
      <c r="A197" s="50" t="s">
        <v>1033</v>
      </c>
      <c r="B197" s="55" t="s">
        <v>202</v>
      </c>
      <c r="C197" s="52">
        <v>22600</v>
      </c>
      <c r="D197" s="52">
        <v>22500</v>
      </c>
      <c r="E197" s="52">
        <v>45100</v>
      </c>
      <c r="F197" s="52">
        <v>2800</v>
      </c>
      <c r="G197" s="53">
        <v>0.12588032068033839</v>
      </c>
      <c r="H197" s="52">
        <v>2300</v>
      </c>
      <c r="I197" s="53">
        <v>0.10072486325432473</v>
      </c>
      <c r="J197" s="54" t="s">
        <v>1378</v>
      </c>
      <c r="K197" s="52">
        <v>5100</v>
      </c>
      <c r="L197" s="53">
        <v>0.1133277116989171</v>
      </c>
      <c r="M197" s="52">
        <v>3500</v>
      </c>
      <c r="N197" s="53">
        <v>0.15608805421446606</v>
      </c>
      <c r="O197" s="52">
        <v>2700</v>
      </c>
      <c r="P197" s="53">
        <v>0.12207052963934718</v>
      </c>
      <c r="Q197" s="54" t="s">
        <v>1378</v>
      </c>
      <c r="R197" s="52">
        <v>6300</v>
      </c>
      <c r="S197" s="53">
        <v>0.1391132611397124</v>
      </c>
    </row>
    <row r="198" spans="1:19" ht="13.5" customHeight="1">
      <c r="A198" s="50" t="s">
        <v>1050</v>
      </c>
      <c r="B198" s="55" t="s">
        <v>203</v>
      </c>
      <c r="C198" s="52">
        <v>20800</v>
      </c>
      <c r="D198" s="52">
        <v>19600</v>
      </c>
      <c r="E198" s="52">
        <v>40500</v>
      </c>
      <c r="F198" s="52">
        <v>2500</v>
      </c>
      <c r="G198" s="53">
        <v>0.11783897898474235</v>
      </c>
      <c r="H198" s="52">
        <v>2300</v>
      </c>
      <c r="I198" s="53">
        <v>0.11796151104775481</v>
      </c>
      <c r="J198" s="54" t="s">
        <v>1378</v>
      </c>
      <c r="K198" s="52">
        <v>4800</v>
      </c>
      <c r="L198" s="53">
        <v>0.11789842900899121</v>
      </c>
      <c r="M198" s="52">
        <v>2900</v>
      </c>
      <c r="N198" s="53">
        <v>0.13890221667786201</v>
      </c>
      <c r="O198" s="52">
        <v>2500</v>
      </c>
      <c r="P198" s="53">
        <v>0.12885653192139293</v>
      </c>
      <c r="Q198" s="54" t="s">
        <v>1378</v>
      </c>
      <c r="R198" s="52">
        <v>5400</v>
      </c>
      <c r="S198" s="53">
        <v>0.13402825807726509</v>
      </c>
    </row>
    <row r="199" spans="1:19" ht="13.5" customHeight="1">
      <c r="A199" s="50" t="s">
        <v>1066</v>
      </c>
      <c r="B199" s="55" t="s">
        <v>204</v>
      </c>
      <c r="C199" s="52">
        <v>24300</v>
      </c>
      <c r="D199" s="52">
        <v>24800</v>
      </c>
      <c r="E199" s="52">
        <v>49200</v>
      </c>
      <c r="F199" s="52">
        <v>2800</v>
      </c>
      <c r="G199" s="53">
        <v>0.11440904419321686</v>
      </c>
      <c r="H199" s="52">
        <v>2300</v>
      </c>
      <c r="I199" s="53">
        <v>9.3999194522754737E-2</v>
      </c>
      <c r="J199" s="54" t="s">
        <v>1378</v>
      </c>
      <c r="K199" s="52">
        <v>5100</v>
      </c>
      <c r="L199" s="53">
        <v>0.10409927779473095</v>
      </c>
      <c r="M199" s="52">
        <v>3600</v>
      </c>
      <c r="N199" s="53">
        <v>0.14655704008221992</v>
      </c>
      <c r="O199" s="52">
        <v>2800</v>
      </c>
      <c r="P199" s="53">
        <v>0.11413612565445026</v>
      </c>
      <c r="Q199" s="54" t="s">
        <v>1378</v>
      </c>
      <c r="R199" s="52">
        <v>6400</v>
      </c>
      <c r="S199" s="53">
        <v>0.13018004272200184</v>
      </c>
    </row>
    <row r="200" spans="1:19" ht="13.5" customHeight="1">
      <c r="A200" s="50" t="s">
        <v>1069</v>
      </c>
      <c r="B200" s="55" t="s">
        <v>205</v>
      </c>
      <c r="C200" s="52">
        <v>23300</v>
      </c>
      <c r="D200" s="52">
        <v>23100</v>
      </c>
      <c r="E200" s="52">
        <v>46400</v>
      </c>
      <c r="F200" s="52">
        <v>2600</v>
      </c>
      <c r="G200" s="53">
        <v>0.11186411598181351</v>
      </c>
      <c r="H200" s="52">
        <v>2700</v>
      </c>
      <c r="I200" s="53">
        <v>0.11489527436385667</v>
      </c>
      <c r="J200" s="54" t="s">
        <v>1378</v>
      </c>
      <c r="K200" s="52">
        <v>5300</v>
      </c>
      <c r="L200" s="53">
        <v>0.11337296971263625</v>
      </c>
      <c r="M200" s="52">
        <v>3300</v>
      </c>
      <c r="N200" s="53">
        <v>0.14120271081753452</v>
      </c>
      <c r="O200" s="52">
        <v>3200</v>
      </c>
      <c r="P200" s="53">
        <v>0.13973515665570366</v>
      </c>
      <c r="Q200" s="54" t="s">
        <v>1378</v>
      </c>
      <c r="R200" s="52">
        <v>6500</v>
      </c>
      <c r="S200" s="53">
        <v>0.1404721899099565</v>
      </c>
    </row>
    <row r="201" spans="1:19" ht="13.5" customHeight="1">
      <c r="A201" s="50" t="s">
        <v>1070</v>
      </c>
      <c r="B201" s="55" t="s">
        <v>206</v>
      </c>
      <c r="C201" s="52">
        <v>27100</v>
      </c>
      <c r="D201" s="52">
        <v>28000</v>
      </c>
      <c r="E201" s="52">
        <v>55100</v>
      </c>
      <c r="F201" s="52">
        <v>3100</v>
      </c>
      <c r="G201" s="53">
        <v>0.11501974825587834</v>
      </c>
      <c r="H201" s="52">
        <v>3100</v>
      </c>
      <c r="I201" s="53">
        <v>0.11185810327564011</v>
      </c>
      <c r="J201" s="54" t="s">
        <v>1378</v>
      </c>
      <c r="K201" s="52">
        <v>6200</v>
      </c>
      <c r="L201" s="53">
        <v>0.11341385886840433</v>
      </c>
      <c r="M201" s="52">
        <v>3700</v>
      </c>
      <c r="N201" s="53">
        <v>0.13812705326492192</v>
      </c>
      <c r="O201" s="52">
        <v>3700</v>
      </c>
      <c r="P201" s="53">
        <v>0.13134744671720783</v>
      </c>
      <c r="Q201" s="54" t="s">
        <v>1378</v>
      </c>
      <c r="R201" s="52">
        <v>7400</v>
      </c>
      <c r="S201" s="53">
        <v>0.13468349831986196</v>
      </c>
    </row>
    <row r="202" spans="1:19" ht="13.5" customHeight="1">
      <c r="A202" s="50" t="s">
        <v>1073</v>
      </c>
      <c r="B202" s="55" t="s">
        <v>207</v>
      </c>
      <c r="C202" s="52">
        <v>21500</v>
      </c>
      <c r="D202" s="52">
        <v>23000</v>
      </c>
      <c r="E202" s="52">
        <v>44400</v>
      </c>
      <c r="F202" s="52">
        <v>2700</v>
      </c>
      <c r="G202" s="53">
        <v>0.12442975514384136</v>
      </c>
      <c r="H202" s="52">
        <v>3100</v>
      </c>
      <c r="I202" s="53">
        <v>0.13297895516535227</v>
      </c>
      <c r="J202" s="54" t="s">
        <v>1378</v>
      </c>
      <c r="K202" s="52">
        <v>5700</v>
      </c>
      <c r="L202" s="53">
        <v>0.12884567776202371</v>
      </c>
      <c r="M202" s="52">
        <v>3100</v>
      </c>
      <c r="N202" s="53">
        <v>0.14607578437761848</v>
      </c>
      <c r="O202" s="52">
        <v>3400</v>
      </c>
      <c r="P202" s="53">
        <v>0.14788026665504772</v>
      </c>
      <c r="Q202" s="54" t="s">
        <v>1378</v>
      </c>
      <c r="R202" s="52">
        <v>6500</v>
      </c>
      <c r="S202" s="53">
        <v>0.14700785452253956</v>
      </c>
    </row>
    <row r="203" spans="1:19" ht="13.5" customHeight="1">
      <c r="A203" s="50" t="s">
        <v>1074</v>
      </c>
      <c r="B203" s="55" t="s">
        <v>208</v>
      </c>
      <c r="C203" s="52">
        <v>22800</v>
      </c>
      <c r="D203" s="52">
        <v>21000</v>
      </c>
      <c r="E203" s="52">
        <v>43800</v>
      </c>
      <c r="F203" s="52">
        <v>2500</v>
      </c>
      <c r="G203" s="53">
        <v>0.11074532525678167</v>
      </c>
      <c r="H203" s="52">
        <v>2400</v>
      </c>
      <c r="I203" s="53">
        <v>0.11623151186569648</v>
      </c>
      <c r="J203" s="54" t="s">
        <v>1378</v>
      </c>
      <c r="K203" s="52">
        <v>5000</v>
      </c>
      <c r="L203" s="53">
        <v>0.1133785295258965</v>
      </c>
      <c r="M203" s="52">
        <v>3000</v>
      </c>
      <c r="N203" s="53">
        <v>0.13001492406285664</v>
      </c>
      <c r="O203" s="52">
        <v>2800</v>
      </c>
      <c r="P203" s="53">
        <v>0.13268654586959625</v>
      </c>
      <c r="Q203" s="54" t="s">
        <v>1378</v>
      </c>
      <c r="R203" s="52">
        <v>5800</v>
      </c>
      <c r="S203" s="53">
        <v>0.13129722203200256</v>
      </c>
    </row>
    <row r="204" spans="1:19" ht="13.5" customHeight="1">
      <c r="A204" s="50" t="s">
        <v>1075</v>
      </c>
      <c r="B204" s="55" t="s">
        <v>209</v>
      </c>
      <c r="C204" s="52">
        <v>20700</v>
      </c>
      <c r="D204" s="52">
        <v>21700</v>
      </c>
      <c r="E204" s="52">
        <v>42400</v>
      </c>
      <c r="F204" s="52">
        <v>2300</v>
      </c>
      <c r="G204" s="53">
        <v>0.11142815688929729</v>
      </c>
      <c r="H204" s="52">
        <v>2500</v>
      </c>
      <c r="I204" s="53">
        <v>0.11310864867350223</v>
      </c>
      <c r="J204" s="54" t="s">
        <v>1378</v>
      </c>
      <c r="K204" s="52">
        <v>4800</v>
      </c>
      <c r="L204" s="53">
        <v>0.11228963371517466</v>
      </c>
      <c r="M204" s="52">
        <v>2800</v>
      </c>
      <c r="N204" s="53">
        <v>0.13715722783769405</v>
      </c>
      <c r="O204" s="52">
        <v>2800</v>
      </c>
      <c r="P204" s="53">
        <v>0.12754609407329073</v>
      </c>
      <c r="Q204" s="54" t="s">
        <v>1378</v>
      </c>
      <c r="R204" s="52">
        <v>5600</v>
      </c>
      <c r="S204" s="53">
        <v>0.13223023617592986</v>
      </c>
    </row>
    <row r="205" spans="1:19" ht="13.5" customHeight="1">
      <c r="A205" s="50" t="s">
        <v>1126</v>
      </c>
      <c r="B205" s="55" t="s">
        <v>210</v>
      </c>
      <c r="C205" s="52">
        <v>23100</v>
      </c>
      <c r="D205" s="52">
        <v>22200</v>
      </c>
      <c r="E205" s="52">
        <v>45300</v>
      </c>
      <c r="F205" s="52">
        <v>2400</v>
      </c>
      <c r="G205" s="53">
        <v>0.10282598346821309</v>
      </c>
      <c r="H205" s="52">
        <v>2400</v>
      </c>
      <c r="I205" s="53">
        <v>0.10692588092345079</v>
      </c>
      <c r="J205" s="54" t="s">
        <v>1378</v>
      </c>
      <c r="K205" s="52">
        <v>4800</v>
      </c>
      <c r="L205" s="53">
        <v>0.10483586304271091</v>
      </c>
      <c r="M205" s="52">
        <v>2900</v>
      </c>
      <c r="N205" s="53">
        <v>0.12610897130739604</v>
      </c>
      <c r="O205" s="52">
        <v>2700</v>
      </c>
      <c r="P205" s="53">
        <v>0.11970658386211241</v>
      </c>
      <c r="Q205" s="54" t="s">
        <v>1378</v>
      </c>
      <c r="R205" s="52">
        <v>5600</v>
      </c>
      <c r="S205" s="53">
        <v>0.12297034945287681</v>
      </c>
    </row>
    <row r="206" spans="1:19" ht="13.5" customHeight="1">
      <c r="A206" s="50" t="s">
        <v>1128</v>
      </c>
      <c r="B206" s="55" t="s">
        <v>211</v>
      </c>
      <c r="C206" s="52">
        <v>23200</v>
      </c>
      <c r="D206" s="52">
        <v>22900</v>
      </c>
      <c r="E206" s="52">
        <v>46100</v>
      </c>
      <c r="F206" s="52">
        <v>3100</v>
      </c>
      <c r="G206" s="53">
        <v>0.13317525328734642</v>
      </c>
      <c r="H206" s="52">
        <v>2500</v>
      </c>
      <c r="I206" s="53">
        <v>0.10931014897985931</v>
      </c>
      <c r="J206" s="54" t="s">
        <v>1378</v>
      </c>
      <c r="K206" s="52">
        <v>5600</v>
      </c>
      <c r="L206" s="53">
        <v>0.121321933859908</v>
      </c>
      <c r="M206" s="52">
        <v>4000</v>
      </c>
      <c r="N206" s="53">
        <v>0.17387367967234318</v>
      </c>
      <c r="O206" s="52">
        <v>3000</v>
      </c>
      <c r="P206" s="53">
        <v>0.12940713880029708</v>
      </c>
      <c r="Q206" s="54" t="s">
        <v>1378</v>
      </c>
      <c r="R206" s="52">
        <v>7000</v>
      </c>
      <c r="S206" s="53">
        <v>0.15178803923270551</v>
      </c>
    </row>
    <row r="207" spans="1:19" ht="13.5" customHeight="1">
      <c r="A207" s="50" t="s">
        <v>1143</v>
      </c>
      <c r="B207" s="55" t="s">
        <v>212</v>
      </c>
      <c r="C207" s="52">
        <v>24100</v>
      </c>
      <c r="D207" s="52">
        <v>23100</v>
      </c>
      <c r="E207" s="52">
        <v>47300</v>
      </c>
      <c r="F207" s="52">
        <v>3100</v>
      </c>
      <c r="G207" s="53">
        <v>0.13011599005799504</v>
      </c>
      <c r="H207" s="52">
        <v>2800</v>
      </c>
      <c r="I207" s="53">
        <v>0.12122521277055343</v>
      </c>
      <c r="J207" s="54" t="s">
        <v>1378</v>
      </c>
      <c r="K207" s="52">
        <v>5900</v>
      </c>
      <c r="L207" s="53">
        <v>0.12576395203755789</v>
      </c>
      <c r="M207" s="52">
        <v>3600</v>
      </c>
      <c r="N207" s="53">
        <v>0.1491300745650373</v>
      </c>
      <c r="O207" s="52">
        <v>3300</v>
      </c>
      <c r="P207" s="53">
        <v>0.1417462306130384</v>
      </c>
      <c r="Q207" s="54" t="s">
        <v>1378</v>
      </c>
      <c r="R207" s="52">
        <v>6900</v>
      </c>
      <c r="S207" s="53">
        <v>0.14551568084251484</v>
      </c>
    </row>
    <row r="208" spans="1:19" ht="13.5" customHeight="1">
      <c r="A208" s="50" t="s">
        <v>1148</v>
      </c>
      <c r="B208" s="55" t="s">
        <v>213</v>
      </c>
      <c r="C208" s="52">
        <v>26400</v>
      </c>
      <c r="D208" s="52">
        <v>26100</v>
      </c>
      <c r="E208" s="52">
        <v>52500</v>
      </c>
      <c r="F208" s="52">
        <v>2800</v>
      </c>
      <c r="G208" s="53">
        <v>0.10720103034205841</v>
      </c>
      <c r="H208" s="52">
        <v>2300</v>
      </c>
      <c r="I208" s="53">
        <v>8.8595484117872172E-2</v>
      </c>
      <c r="J208" s="54" t="s">
        <v>1378</v>
      </c>
      <c r="K208" s="52">
        <v>5100</v>
      </c>
      <c r="L208" s="53">
        <v>9.794589655238059E-2</v>
      </c>
      <c r="M208" s="52">
        <v>3500</v>
      </c>
      <c r="N208" s="53">
        <v>0.13220197734762681</v>
      </c>
      <c r="O208" s="52">
        <v>2800</v>
      </c>
      <c r="P208" s="53">
        <v>0.10685036356678147</v>
      </c>
      <c r="Q208" s="54" t="s">
        <v>1378</v>
      </c>
      <c r="R208" s="52">
        <v>6300</v>
      </c>
      <c r="S208" s="53">
        <v>0.11959108302080755</v>
      </c>
    </row>
    <row r="209" spans="1:19" ht="13.5" customHeight="1">
      <c r="A209" s="50" t="s">
        <v>1154</v>
      </c>
      <c r="B209" s="55" t="s">
        <v>214</v>
      </c>
      <c r="C209" s="52">
        <v>25800</v>
      </c>
      <c r="D209" s="52">
        <v>25900</v>
      </c>
      <c r="E209" s="52">
        <v>51600</v>
      </c>
      <c r="F209" s="52">
        <v>3000</v>
      </c>
      <c r="G209" s="53">
        <v>0.11805124223602484</v>
      </c>
      <c r="H209" s="52">
        <v>2800</v>
      </c>
      <c r="I209" s="53">
        <v>0.10789616008653326</v>
      </c>
      <c r="J209" s="54" t="s">
        <v>1378</v>
      </c>
      <c r="K209" s="52">
        <v>5800</v>
      </c>
      <c r="L209" s="53">
        <v>0.11296131355768113</v>
      </c>
      <c r="M209" s="52">
        <v>3700</v>
      </c>
      <c r="N209" s="53">
        <v>0.1455357142857143</v>
      </c>
      <c r="O209" s="52">
        <v>3300</v>
      </c>
      <c r="P209" s="53">
        <v>0.12628447809626825</v>
      </c>
      <c r="Q209" s="54" t="s">
        <v>1378</v>
      </c>
      <c r="R209" s="52">
        <v>7000</v>
      </c>
      <c r="S209" s="53">
        <v>0.13588661270959998</v>
      </c>
    </row>
    <row r="210" spans="1:19" ht="13.5" customHeight="1">
      <c r="A210" s="50" t="s">
        <v>1158</v>
      </c>
      <c r="B210" s="55" t="s">
        <v>215</v>
      </c>
      <c r="C210" s="52">
        <v>24400</v>
      </c>
      <c r="D210" s="52">
        <v>25400</v>
      </c>
      <c r="E210" s="52">
        <v>49900</v>
      </c>
      <c r="F210" s="52">
        <v>2300</v>
      </c>
      <c r="G210" s="53">
        <v>9.5202982262094962E-2</v>
      </c>
      <c r="H210" s="52">
        <v>2000</v>
      </c>
      <c r="I210" s="53">
        <v>7.7959841251129716E-2</v>
      </c>
      <c r="J210" s="54" t="s">
        <v>1378</v>
      </c>
      <c r="K210" s="52">
        <v>4300</v>
      </c>
      <c r="L210" s="53">
        <v>8.6401925391095064E-2</v>
      </c>
      <c r="M210" s="52">
        <v>2800</v>
      </c>
      <c r="N210" s="53">
        <v>0.11617713325959608</v>
      </c>
      <c r="O210" s="52">
        <v>2400</v>
      </c>
      <c r="P210" s="53">
        <v>9.2655900035364849E-2</v>
      </c>
      <c r="Q210" s="54" t="s">
        <v>1378</v>
      </c>
      <c r="R210" s="52">
        <v>5200</v>
      </c>
      <c r="S210" s="53">
        <v>0.10417168070597674</v>
      </c>
    </row>
    <row r="211" spans="1:19" ht="13.5" customHeight="1">
      <c r="A211" s="50" t="s">
        <v>1159</v>
      </c>
      <c r="B211" s="55" t="s">
        <v>216</v>
      </c>
      <c r="C211" s="52">
        <v>26600</v>
      </c>
      <c r="D211" s="52">
        <v>25500</v>
      </c>
      <c r="E211" s="52">
        <v>52100</v>
      </c>
      <c r="F211" s="52">
        <v>3200</v>
      </c>
      <c r="G211" s="53">
        <v>0.12071366733165205</v>
      </c>
      <c r="H211" s="52">
        <v>3000</v>
      </c>
      <c r="I211" s="53">
        <v>0.11925597457128281</v>
      </c>
      <c r="J211" s="54" t="s">
        <v>1378</v>
      </c>
      <c r="K211" s="52">
        <v>6200</v>
      </c>
      <c r="L211" s="53">
        <v>0.12</v>
      </c>
      <c r="M211" s="52">
        <v>4000</v>
      </c>
      <c r="N211" s="53">
        <v>0.14890653818647193</v>
      </c>
      <c r="O211" s="52">
        <v>3400</v>
      </c>
      <c r="P211" s="53">
        <v>0.13416787662363144</v>
      </c>
      <c r="Q211" s="54" t="s">
        <v>1378</v>
      </c>
      <c r="R211" s="52">
        <v>7400</v>
      </c>
      <c r="S211" s="53">
        <v>0.14169068203650337</v>
      </c>
    </row>
    <row r="212" spans="1:19" ht="13.5" customHeight="1">
      <c r="A212" s="50" t="s">
        <v>1161</v>
      </c>
      <c r="B212" s="55" t="s">
        <v>217</v>
      </c>
      <c r="C212" s="52">
        <v>31200</v>
      </c>
      <c r="D212" s="52">
        <v>30700</v>
      </c>
      <c r="E212" s="52">
        <v>61800</v>
      </c>
      <c r="F212" s="52">
        <v>3700</v>
      </c>
      <c r="G212" s="53">
        <v>0.1192722371967655</v>
      </c>
      <c r="H212" s="52">
        <v>3200</v>
      </c>
      <c r="I212" s="53">
        <v>0.10365634886982615</v>
      </c>
      <c r="J212" s="54" t="s">
        <v>1378</v>
      </c>
      <c r="K212" s="52">
        <v>6900</v>
      </c>
      <c r="L212" s="53">
        <v>0.11152807207673519</v>
      </c>
      <c r="M212" s="52">
        <v>4700</v>
      </c>
      <c r="N212" s="53">
        <v>0.15023745347195483</v>
      </c>
      <c r="O212" s="52">
        <v>3900</v>
      </c>
      <c r="P212" s="53">
        <v>0.12570533937832284</v>
      </c>
      <c r="Q212" s="54" t="s">
        <v>1378</v>
      </c>
      <c r="R212" s="52">
        <v>8500</v>
      </c>
      <c r="S212" s="53">
        <v>0.13807159147889944</v>
      </c>
    </row>
    <row r="213" spans="1:19" ht="13.5" customHeight="1">
      <c r="A213" s="50" t="s">
        <v>1250</v>
      </c>
      <c r="B213" s="55" t="s">
        <v>218</v>
      </c>
      <c r="C213" s="52">
        <v>28300</v>
      </c>
      <c r="D213" s="52">
        <v>28600</v>
      </c>
      <c r="E213" s="52">
        <v>57000</v>
      </c>
      <c r="F213" s="52">
        <v>3400</v>
      </c>
      <c r="G213" s="53">
        <v>0.11829664126446514</v>
      </c>
      <c r="H213" s="52">
        <v>2900</v>
      </c>
      <c r="I213" s="53">
        <v>0.10223898843829683</v>
      </c>
      <c r="J213" s="54" t="s">
        <v>1378</v>
      </c>
      <c r="K213" s="52">
        <v>6300</v>
      </c>
      <c r="L213" s="53">
        <v>0.11022765169466238</v>
      </c>
      <c r="M213" s="52">
        <v>4200</v>
      </c>
      <c r="N213" s="53">
        <v>0.14740333051086649</v>
      </c>
      <c r="O213" s="52">
        <v>3600</v>
      </c>
      <c r="P213" s="53">
        <v>0.12497816898948619</v>
      </c>
      <c r="Q213" s="54" t="s">
        <v>1378</v>
      </c>
      <c r="R213" s="52">
        <v>7800</v>
      </c>
      <c r="S213" s="53">
        <v>0.1361346602776754</v>
      </c>
    </row>
    <row r="214" spans="1:19" ht="13.5" customHeight="1">
      <c r="A214" s="45" t="s">
        <v>1387</v>
      </c>
      <c r="B214" s="46" t="s">
        <v>1388</v>
      </c>
      <c r="C214" s="47">
        <v>1267500</v>
      </c>
      <c r="D214" s="47">
        <v>1284800</v>
      </c>
      <c r="E214" s="47">
        <v>2552300</v>
      </c>
      <c r="F214" s="47">
        <v>150300</v>
      </c>
      <c r="G214" s="48">
        <v>0.11859502078420638</v>
      </c>
      <c r="H214" s="47">
        <v>153100</v>
      </c>
      <c r="I214" s="48">
        <v>0.11915106587669019</v>
      </c>
      <c r="J214" s="49" t="s">
        <v>1378</v>
      </c>
      <c r="K214" s="47">
        <v>303400</v>
      </c>
      <c r="L214" s="48">
        <v>0.11887491855426822</v>
      </c>
      <c r="M214" s="47">
        <v>188400</v>
      </c>
      <c r="N214" s="48">
        <v>0.14864356328631081</v>
      </c>
      <c r="O214" s="47">
        <v>178000</v>
      </c>
      <c r="P214" s="48">
        <v>0.13856552643131345</v>
      </c>
      <c r="Q214" s="49" t="s">
        <v>1378</v>
      </c>
      <c r="R214" s="47">
        <v>366400</v>
      </c>
      <c r="S214" s="48">
        <v>0.1435705573728614</v>
      </c>
    </row>
    <row r="215" spans="1:19" ht="13.5" customHeight="1">
      <c r="A215" s="50" t="s">
        <v>666</v>
      </c>
      <c r="B215" s="55" t="s">
        <v>219</v>
      </c>
      <c r="C215" s="52">
        <v>17400</v>
      </c>
      <c r="D215" s="52">
        <v>16800</v>
      </c>
      <c r="E215" s="52">
        <v>34100</v>
      </c>
      <c r="F215" s="52">
        <v>2200</v>
      </c>
      <c r="G215" s="53">
        <v>0.12907686988590528</v>
      </c>
      <c r="H215" s="52">
        <v>2100</v>
      </c>
      <c r="I215" s="53">
        <v>0.12706654729931363</v>
      </c>
      <c r="J215" s="54" t="s">
        <v>1378</v>
      </c>
      <c r="K215" s="52">
        <v>4400</v>
      </c>
      <c r="L215" s="53">
        <v>0.12808936057931924</v>
      </c>
      <c r="M215" s="52">
        <v>2700</v>
      </c>
      <c r="N215" s="53">
        <v>0.15800391840497868</v>
      </c>
      <c r="O215" s="52">
        <v>2400</v>
      </c>
      <c r="P215" s="53">
        <v>0.14312145628170694</v>
      </c>
      <c r="Q215" s="54" t="s">
        <v>1378</v>
      </c>
      <c r="R215" s="52">
        <v>5100</v>
      </c>
      <c r="S215" s="53">
        <v>0.15069336538743441</v>
      </c>
    </row>
    <row r="216" spans="1:19" ht="13.5" customHeight="1">
      <c r="A216" s="50" t="s">
        <v>702</v>
      </c>
      <c r="B216" s="55" t="s">
        <v>220</v>
      </c>
      <c r="C216" s="52">
        <v>19400</v>
      </c>
      <c r="D216" s="52">
        <v>19400</v>
      </c>
      <c r="E216" s="52">
        <v>38800</v>
      </c>
      <c r="F216" s="52">
        <v>2300</v>
      </c>
      <c r="G216" s="53">
        <v>0.11950691149164432</v>
      </c>
      <c r="H216" s="52">
        <v>2600</v>
      </c>
      <c r="I216" s="53">
        <v>0.13213197707440491</v>
      </c>
      <c r="J216" s="54" t="s">
        <v>1378</v>
      </c>
      <c r="K216" s="52">
        <v>4900</v>
      </c>
      <c r="L216" s="53">
        <v>0.12581602373887241</v>
      </c>
      <c r="M216" s="52">
        <v>2700</v>
      </c>
      <c r="N216" s="53">
        <v>0.13771404992779038</v>
      </c>
      <c r="O216" s="52">
        <v>2800</v>
      </c>
      <c r="P216" s="53">
        <v>0.14705426756854442</v>
      </c>
      <c r="Q216" s="54" t="s">
        <v>1378</v>
      </c>
      <c r="R216" s="52">
        <v>5500</v>
      </c>
      <c r="S216" s="53">
        <v>0.14238162817700942</v>
      </c>
    </row>
    <row r="217" spans="1:19" ht="13.5" customHeight="1">
      <c r="A217" s="50" t="s">
        <v>703</v>
      </c>
      <c r="B217" s="55" t="s">
        <v>221</v>
      </c>
      <c r="C217" s="52">
        <v>21900</v>
      </c>
      <c r="D217" s="52">
        <v>21700</v>
      </c>
      <c r="E217" s="52">
        <v>43600</v>
      </c>
      <c r="F217" s="52">
        <v>2700</v>
      </c>
      <c r="G217" s="53">
        <v>0.12516577491196781</v>
      </c>
      <c r="H217" s="52">
        <v>2800</v>
      </c>
      <c r="I217" s="53">
        <v>0.12972425539750496</v>
      </c>
      <c r="J217" s="54" t="s">
        <v>1378</v>
      </c>
      <c r="K217" s="52">
        <v>5600</v>
      </c>
      <c r="L217" s="53">
        <v>0.12743748566184904</v>
      </c>
      <c r="M217" s="52">
        <v>3200</v>
      </c>
      <c r="N217" s="53">
        <v>0.14835139708236156</v>
      </c>
      <c r="O217" s="52">
        <v>3200</v>
      </c>
      <c r="P217" s="53">
        <v>0.14500759563596188</v>
      </c>
      <c r="Q217" s="54" t="s">
        <v>1378</v>
      </c>
      <c r="R217" s="52">
        <v>6400</v>
      </c>
      <c r="S217" s="53">
        <v>0.1466850194998853</v>
      </c>
    </row>
    <row r="218" spans="1:19" ht="13.5" customHeight="1">
      <c r="A218" s="50" t="s">
        <v>704</v>
      </c>
      <c r="B218" s="55" t="s">
        <v>222</v>
      </c>
      <c r="C218" s="52">
        <v>19300</v>
      </c>
      <c r="D218" s="52">
        <v>23900</v>
      </c>
      <c r="E218" s="52">
        <v>43300</v>
      </c>
      <c r="F218" s="52">
        <v>2400</v>
      </c>
      <c r="G218" s="53">
        <v>0.12584014062661567</v>
      </c>
      <c r="H218" s="52">
        <v>3800</v>
      </c>
      <c r="I218" s="53">
        <v>0.15768796756801939</v>
      </c>
      <c r="J218" s="54" t="s">
        <v>1378</v>
      </c>
      <c r="K218" s="52">
        <v>6200</v>
      </c>
      <c r="L218" s="53">
        <v>0.14345143174096928</v>
      </c>
      <c r="M218" s="52">
        <v>3000</v>
      </c>
      <c r="N218" s="53">
        <v>0.15453417433564265</v>
      </c>
      <c r="O218" s="52">
        <v>4300</v>
      </c>
      <c r="P218" s="53">
        <v>0.17875203744723533</v>
      </c>
      <c r="Q218" s="54" t="s">
        <v>1378</v>
      </c>
      <c r="R218" s="52">
        <v>7300</v>
      </c>
      <c r="S218" s="53">
        <v>0.16792622893988768</v>
      </c>
    </row>
    <row r="219" spans="1:19" ht="13.5" customHeight="1">
      <c r="A219" s="50" t="s">
        <v>705</v>
      </c>
      <c r="B219" s="55" t="s">
        <v>223</v>
      </c>
      <c r="C219" s="52">
        <v>18800</v>
      </c>
      <c r="D219" s="52">
        <v>23800</v>
      </c>
      <c r="E219" s="52">
        <v>42600</v>
      </c>
      <c r="F219" s="52">
        <v>2400</v>
      </c>
      <c r="G219" s="53">
        <v>0.1282309856164747</v>
      </c>
      <c r="H219" s="52">
        <v>3800</v>
      </c>
      <c r="I219" s="53">
        <v>0.15827942535495254</v>
      </c>
      <c r="J219" s="54" t="s">
        <v>1378</v>
      </c>
      <c r="K219" s="52">
        <v>6200</v>
      </c>
      <c r="L219" s="53">
        <v>0.14500433793701784</v>
      </c>
      <c r="M219" s="52">
        <v>3000</v>
      </c>
      <c r="N219" s="53">
        <v>0.16055411071599171</v>
      </c>
      <c r="O219" s="52">
        <v>4200</v>
      </c>
      <c r="P219" s="53">
        <v>0.17634209863059733</v>
      </c>
      <c r="Q219" s="54" t="s">
        <v>1378</v>
      </c>
      <c r="R219" s="52">
        <v>7200</v>
      </c>
      <c r="S219" s="53">
        <v>0.16936713016155885</v>
      </c>
    </row>
    <row r="220" spans="1:19" ht="13.5" customHeight="1">
      <c r="A220" s="50" t="s">
        <v>706</v>
      </c>
      <c r="B220" s="55" t="s">
        <v>224</v>
      </c>
      <c r="C220" s="52">
        <v>23700</v>
      </c>
      <c r="D220" s="52">
        <v>29000</v>
      </c>
      <c r="E220" s="52">
        <v>52700</v>
      </c>
      <c r="F220" s="52">
        <v>3500</v>
      </c>
      <c r="G220" s="53">
        <v>0.14771291382360374</v>
      </c>
      <c r="H220" s="52">
        <v>4700</v>
      </c>
      <c r="I220" s="53">
        <v>0.16332942070013118</v>
      </c>
      <c r="J220" s="54" t="s">
        <v>1378</v>
      </c>
      <c r="K220" s="52">
        <v>8200</v>
      </c>
      <c r="L220" s="53">
        <v>0.15629505957349929</v>
      </c>
      <c r="M220" s="52">
        <v>4100</v>
      </c>
      <c r="N220" s="53">
        <v>0.17210007581501138</v>
      </c>
      <c r="O220" s="52">
        <v>5300</v>
      </c>
      <c r="P220" s="53">
        <v>0.18186839743147137</v>
      </c>
      <c r="Q220" s="54" t="s">
        <v>1378</v>
      </c>
      <c r="R220" s="52">
        <v>9400</v>
      </c>
      <c r="S220" s="53">
        <v>0.1774683160051605</v>
      </c>
    </row>
    <row r="221" spans="1:19" ht="13.5" customHeight="1">
      <c r="A221" s="50" t="s">
        <v>707</v>
      </c>
      <c r="B221" s="55" t="s">
        <v>225</v>
      </c>
      <c r="C221" s="52">
        <v>23100</v>
      </c>
      <c r="D221" s="52">
        <v>21000</v>
      </c>
      <c r="E221" s="52">
        <v>44100</v>
      </c>
      <c r="F221" s="52">
        <v>2400</v>
      </c>
      <c r="G221" s="53">
        <v>0.10498004511539129</v>
      </c>
      <c r="H221" s="52">
        <v>2500</v>
      </c>
      <c r="I221" s="53">
        <v>0.11901133441280122</v>
      </c>
      <c r="J221" s="54" t="s">
        <v>1378</v>
      </c>
      <c r="K221" s="52">
        <v>4900</v>
      </c>
      <c r="L221" s="53">
        <v>0.11166855845629967</v>
      </c>
      <c r="M221" s="52">
        <v>3000</v>
      </c>
      <c r="N221" s="53">
        <v>0.12988027069234773</v>
      </c>
      <c r="O221" s="52">
        <v>2900</v>
      </c>
      <c r="P221" s="53">
        <v>0.13867987427374034</v>
      </c>
      <c r="Q221" s="54" t="s">
        <v>1378</v>
      </c>
      <c r="R221" s="52">
        <v>5900</v>
      </c>
      <c r="S221" s="53">
        <v>0.13407491486946652</v>
      </c>
    </row>
    <row r="222" spans="1:19" ht="13.5" customHeight="1">
      <c r="A222" s="50" t="s">
        <v>708</v>
      </c>
      <c r="B222" s="55" t="s">
        <v>226</v>
      </c>
      <c r="C222" s="52">
        <v>21700</v>
      </c>
      <c r="D222" s="52">
        <v>23100</v>
      </c>
      <c r="E222" s="52">
        <v>44800</v>
      </c>
      <c r="F222" s="52">
        <v>2600</v>
      </c>
      <c r="G222" s="53">
        <v>0.11928805275049569</v>
      </c>
      <c r="H222" s="52">
        <v>3200</v>
      </c>
      <c r="I222" s="53">
        <v>0.14040635965862322</v>
      </c>
      <c r="J222" s="54" t="s">
        <v>1378</v>
      </c>
      <c r="K222" s="52">
        <v>5800</v>
      </c>
      <c r="L222" s="53">
        <v>0.13017645744918471</v>
      </c>
      <c r="M222" s="52">
        <v>3200</v>
      </c>
      <c r="N222" s="53">
        <v>0.14709272836261356</v>
      </c>
      <c r="O222" s="52">
        <v>3800</v>
      </c>
      <c r="P222" s="53">
        <v>0.16258718537451805</v>
      </c>
      <c r="Q222" s="54" t="s">
        <v>1378</v>
      </c>
      <c r="R222" s="52">
        <v>6900</v>
      </c>
      <c r="S222" s="53">
        <v>0.15508152780880052</v>
      </c>
    </row>
    <row r="223" spans="1:19" ht="13.5" customHeight="1">
      <c r="A223" s="50" t="s">
        <v>709</v>
      </c>
      <c r="B223" s="55" t="s">
        <v>227</v>
      </c>
      <c r="C223" s="52">
        <v>21000</v>
      </c>
      <c r="D223" s="52">
        <v>19800</v>
      </c>
      <c r="E223" s="52">
        <v>40800</v>
      </c>
      <c r="F223" s="52">
        <v>2300</v>
      </c>
      <c r="G223" s="53">
        <v>0.10799866609499309</v>
      </c>
      <c r="H223" s="52">
        <v>2500</v>
      </c>
      <c r="I223" s="53">
        <v>0.12601687635794048</v>
      </c>
      <c r="J223" s="54" t="s">
        <v>1378</v>
      </c>
      <c r="K223" s="52">
        <v>4800</v>
      </c>
      <c r="L223" s="53">
        <v>0.11674268059437988</v>
      </c>
      <c r="M223" s="52">
        <v>2800</v>
      </c>
      <c r="N223" s="53">
        <v>0.13534371873660139</v>
      </c>
      <c r="O223" s="52">
        <v>2900</v>
      </c>
      <c r="P223" s="53">
        <v>0.14557121924106917</v>
      </c>
      <c r="Q223" s="54" t="s">
        <v>1378</v>
      </c>
      <c r="R223" s="52">
        <v>5700</v>
      </c>
      <c r="S223" s="53">
        <v>0.14030699818547399</v>
      </c>
    </row>
    <row r="224" spans="1:19" ht="13.5" customHeight="1">
      <c r="A224" s="50" t="s">
        <v>710</v>
      </c>
      <c r="B224" s="55" t="s">
        <v>228</v>
      </c>
      <c r="C224" s="52">
        <v>21600</v>
      </c>
      <c r="D224" s="52">
        <v>23300</v>
      </c>
      <c r="E224" s="52">
        <v>44900</v>
      </c>
      <c r="F224" s="52">
        <v>3000</v>
      </c>
      <c r="G224" s="53">
        <v>0.13740033376599295</v>
      </c>
      <c r="H224" s="52">
        <v>3600</v>
      </c>
      <c r="I224" s="53">
        <v>0.15379336964446541</v>
      </c>
      <c r="J224" s="54" t="s">
        <v>1378</v>
      </c>
      <c r="K224" s="52">
        <v>6600</v>
      </c>
      <c r="L224" s="53">
        <v>0.14591548040722671</v>
      </c>
      <c r="M224" s="52">
        <v>3500</v>
      </c>
      <c r="N224" s="53">
        <v>0.16335991099573521</v>
      </c>
      <c r="O224" s="52">
        <v>4000</v>
      </c>
      <c r="P224" s="53">
        <v>0.17009049191576961</v>
      </c>
      <c r="Q224" s="54" t="s">
        <v>1378</v>
      </c>
      <c r="R224" s="52">
        <v>7500</v>
      </c>
      <c r="S224" s="53">
        <v>0.16685602263360735</v>
      </c>
    </row>
    <row r="225" spans="1:19" ht="13.5" customHeight="1">
      <c r="A225" s="50" t="s">
        <v>750</v>
      </c>
      <c r="B225" s="55" t="s">
        <v>229</v>
      </c>
      <c r="C225" s="52">
        <v>22900</v>
      </c>
      <c r="D225" s="52">
        <v>21400</v>
      </c>
      <c r="E225" s="52">
        <v>44300</v>
      </c>
      <c r="F225" s="52">
        <v>2600</v>
      </c>
      <c r="G225" s="53">
        <v>0.11333857442348008</v>
      </c>
      <c r="H225" s="52">
        <v>2600</v>
      </c>
      <c r="I225" s="53">
        <v>0.11993282642160751</v>
      </c>
      <c r="J225" s="54" t="s">
        <v>1378</v>
      </c>
      <c r="K225" s="52">
        <v>5200</v>
      </c>
      <c r="L225" s="53">
        <v>0.11652719193377394</v>
      </c>
      <c r="M225" s="52">
        <v>3400</v>
      </c>
      <c r="N225" s="53">
        <v>0.1474056603773585</v>
      </c>
      <c r="O225" s="52">
        <v>3200</v>
      </c>
      <c r="P225" s="53">
        <v>0.14731538928021645</v>
      </c>
      <c r="Q225" s="54" t="s">
        <v>1378</v>
      </c>
      <c r="R225" s="52">
        <v>6500</v>
      </c>
      <c r="S225" s="53">
        <v>0.14736201024067849</v>
      </c>
    </row>
    <row r="226" spans="1:19" ht="13.5" customHeight="1">
      <c r="A226" s="50" t="s">
        <v>755</v>
      </c>
      <c r="B226" s="55" t="s">
        <v>230</v>
      </c>
      <c r="C226" s="52">
        <v>25900</v>
      </c>
      <c r="D226" s="52">
        <v>27800</v>
      </c>
      <c r="E226" s="52">
        <v>53800</v>
      </c>
      <c r="F226" s="52">
        <v>3100</v>
      </c>
      <c r="G226" s="53">
        <v>0.12093166743791454</v>
      </c>
      <c r="H226" s="52">
        <v>3000</v>
      </c>
      <c r="I226" s="53">
        <v>0.10642425984478299</v>
      </c>
      <c r="J226" s="54" t="s">
        <v>1378</v>
      </c>
      <c r="K226" s="52">
        <v>6100</v>
      </c>
      <c r="L226" s="53">
        <v>0.11342162041514768</v>
      </c>
      <c r="M226" s="52">
        <v>3800</v>
      </c>
      <c r="N226" s="53">
        <v>0.14761684405367886</v>
      </c>
      <c r="O226" s="52">
        <v>3500</v>
      </c>
      <c r="P226" s="53">
        <v>0.12442512216154067</v>
      </c>
      <c r="Q226" s="54" t="s">
        <v>1378</v>
      </c>
      <c r="R226" s="52">
        <v>7300</v>
      </c>
      <c r="S226" s="53">
        <v>0.1356111896436277</v>
      </c>
    </row>
    <row r="227" spans="1:19" ht="13.5" customHeight="1">
      <c r="A227" s="50" t="s">
        <v>765</v>
      </c>
      <c r="B227" s="55" t="s">
        <v>231</v>
      </c>
      <c r="C227" s="52">
        <v>23300</v>
      </c>
      <c r="D227" s="52">
        <v>23000</v>
      </c>
      <c r="E227" s="52">
        <v>46300</v>
      </c>
      <c r="F227" s="52">
        <v>3000</v>
      </c>
      <c r="G227" s="53">
        <v>0.1270189003436426</v>
      </c>
      <c r="H227" s="52">
        <v>2700</v>
      </c>
      <c r="I227" s="53">
        <v>0.11722041259500543</v>
      </c>
      <c r="J227" s="54" t="s">
        <v>1378</v>
      </c>
      <c r="K227" s="52">
        <v>5700</v>
      </c>
      <c r="L227" s="53">
        <v>0.12214663643235071</v>
      </c>
      <c r="M227" s="52">
        <v>3600</v>
      </c>
      <c r="N227" s="53">
        <v>0.15609965635738832</v>
      </c>
      <c r="O227" s="52">
        <v>3000</v>
      </c>
      <c r="P227" s="53">
        <v>0.12912052117263845</v>
      </c>
      <c r="Q227" s="54" t="s">
        <v>1378</v>
      </c>
      <c r="R227" s="52">
        <v>6600</v>
      </c>
      <c r="S227" s="53">
        <v>0.14268437533743655</v>
      </c>
    </row>
    <row r="228" spans="1:19" ht="13.5" customHeight="1">
      <c r="A228" s="50" t="s">
        <v>807</v>
      </c>
      <c r="B228" s="55" t="s">
        <v>232</v>
      </c>
      <c r="C228" s="52">
        <v>28600</v>
      </c>
      <c r="D228" s="52">
        <v>30600</v>
      </c>
      <c r="E228" s="52">
        <v>59300</v>
      </c>
      <c r="F228" s="52">
        <v>2800</v>
      </c>
      <c r="G228" s="53">
        <v>9.7450227034579118E-2</v>
      </c>
      <c r="H228" s="52">
        <v>3300</v>
      </c>
      <c r="I228" s="53">
        <v>0.10606703436571914</v>
      </c>
      <c r="J228" s="54" t="s">
        <v>1378</v>
      </c>
      <c r="K228" s="52">
        <v>6000</v>
      </c>
      <c r="L228" s="53">
        <v>0.10190481010949706</v>
      </c>
      <c r="M228" s="52">
        <v>3500</v>
      </c>
      <c r="N228" s="53">
        <v>0.12277331470485504</v>
      </c>
      <c r="O228" s="52">
        <v>3800</v>
      </c>
      <c r="P228" s="53">
        <v>0.12470219640351163</v>
      </c>
      <c r="Q228" s="54" t="s">
        <v>1378</v>
      </c>
      <c r="R228" s="52">
        <v>7300</v>
      </c>
      <c r="S228" s="53">
        <v>0.12377047797405138</v>
      </c>
    </row>
    <row r="229" spans="1:19" ht="13.5" customHeight="1">
      <c r="A229" s="50" t="s">
        <v>808</v>
      </c>
      <c r="B229" s="55" t="s">
        <v>233</v>
      </c>
      <c r="C229" s="52">
        <v>25000</v>
      </c>
      <c r="D229" s="52">
        <v>25500</v>
      </c>
      <c r="E229" s="52">
        <v>50500</v>
      </c>
      <c r="F229" s="52">
        <v>2700</v>
      </c>
      <c r="G229" s="53">
        <v>0.10910254359302511</v>
      </c>
      <c r="H229" s="52">
        <v>3000</v>
      </c>
      <c r="I229" s="53">
        <v>0.11740000785021784</v>
      </c>
      <c r="J229" s="54" t="s">
        <v>1378</v>
      </c>
      <c r="K229" s="52">
        <v>5700</v>
      </c>
      <c r="L229" s="53">
        <v>0.11329014876884372</v>
      </c>
      <c r="M229" s="52">
        <v>3500</v>
      </c>
      <c r="N229" s="53">
        <v>0.13865781474964006</v>
      </c>
      <c r="O229" s="52">
        <v>3400</v>
      </c>
      <c r="P229" s="53">
        <v>0.13455273383836402</v>
      </c>
      <c r="Q229" s="54" t="s">
        <v>1378</v>
      </c>
      <c r="R229" s="52">
        <v>6900</v>
      </c>
      <c r="S229" s="53">
        <v>0.13658604227333057</v>
      </c>
    </row>
    <row r="230" spans="1:19" ht="13.5" customHeight="1">
      <c r="A230" s="50" t="s">
        <v>809</v>
      </c>
      <c r="B230" s="55" t="s">
        <v>234</v>
      </c>
      <c r="C230" s="52">
        <v>22000</v>
      </c>
      <c r="D230" s="52">
        <v>24100</v>
      </c>
      <c r="E230" s="52">
        <v>46000</v>
      </c>
      <c r="F230" s="52">
        <v>2300</v>
      </c>
      <c r="G230" s="53">
        <v>0.10674974984080779</v>
      </c>
      <c r="H230" s="52">
        <v>2700</v>
      </c>
      <c r="I230" s="53">
        <v>0.11113420921337103</v>
      </c>
      <c r="J230" s="54" t="s">
        <v>1378</v>
      </c>
      <c r="K230" s="52">
        <v>5000</v>
      </c>
      <c r="L230" s="53">
        <v>0.10904035796515922</v>
      </c>
      <c r="M230" s="52">
        <v>2900</v>
      </c>
      <c r="N230" s="53">
        <v>0.13376694259983626</v>
      </c>
      <c r="O230" s="52">
        <v>3000</v>
      </c>
      <c r="P230" s="53">
        <v>0.12547813071678032</v>
      </c>
      <c r="Q230" s="54" t="s">
        <v>1378</v>
      </c>
      <c r="R230" s="52">
        <v>6000</v>
      </c>
      <c r="S230" s="53">
        <v>0.12943655241322385</v>
      </c>
    </row>
    <row r="231" spans="1:19" ht="13.5" customHeight="1">
      <c r="A231" s="50" t="s">
        <v>832</v>
      </c>
      <c r="B231" s="55" t="s">
        <v>235</v>
      </c>
      <c r="C231" s="52">
        <v>18200</v>
      </c>
      <c r="D231" s="52">
        <v>18100</v>
      </c>
      <c r="E231" s="52">
        <v>36300</v>
      </c>
      <c r="F231" s="52">
        <v>1900</v>
      </c>
      <c r="G231" s="53">
        <v>0.1060255562899317</v>
      </c>
      <c r="H231" s="52">
        <v>2200</v>
      </c>
      <c r="I231" s="53">
        <v>0.12223939929328621</v>
      </c>
      <c r="J231" s="54" t="s">
        <v>1378</v>
      </c>
      <c r="K231" s="52">
        <v>4100</v>
      </c>
      <c r="L231" s="53">
        <v>0.11412264254990626</v>
      </c>
      <c r="M231" s="52">
        <v>2300</v>
      </c>
      <c r="N231" s="53">
        <v>0.12849746640229126</v>
      </c>
      <c r="O231" s="52">
        <v>2500</v>
      </c>
      <c r="P231" s="53">
        <v>0.13968639575971731</v>
      </c>
      <c r="Q231" s="54" t="s">
        <v>1378</v>
      </c>
      <c r="R231" s="52">
        <v>4900</v>
      </c>
      <c r="S231" s="53">
        <v>0.13408514392853205</v>
      </c>
    </row>
    <row r="232" spans="1:19" ht="13.5" customHeight="1">
      <c r="A232" s="50" t="s">
        <v>833</v>
      </c>
      <c r="B232" s="55" t="s">
        <v>236</v>
      </c>
      <c r="C232" s="52">
        <v>17500</v>
      </c>
      <c r="D232" s="52">
        <v>17500</v>
      </c>
      <c r="E232" s="52">
        <v>35000</v>
      </c>
      <c r="F232" s="52">
        <v>2100</v>
      </c>
      <c r="G232" s="53">
        <v>0.11764705882352941</v>
      </c>
      <c r="H232" s="52">
        <v>2300</v>
      </c>
      <c r="I232" s="53">
        <v>0.13028793863415192</v>
      </c>
      <c r="J232" s="54" t="s">
        <v>1378</v>
      </c>
      <c r="K232" s="52">
        <v>4300</v>
      </c>
      <c r="L232" s="53">
        <v>0.12396009033991824</v>
      </c>
      <c r="M232" s="52">
        <v>2600</v>
      </c>
      <c r="N232" s="53">
        <v>0.1468303826384923</v>
      </c>
      <c r="O232" s="52">
        <v>2700</v>
      </c>
      <c r="P232" s="53">
        <v>0.15398706279695459</v>
      </c>
      <c r="Q232" s="54" t="s">
        <v>1378</v>
      </c>
      <c r="R232" s="52">
        <v>5300</v>
      </c>
      <c r="S232" s="53">
        <v>0.15040452843134453</v>
      </c>
    </row>
    <row r="233" spans="1:19" ht="13.5" customHeight="1">
      <c r="A233" s="50" t="s">
        <v>909</v>
      </c>
      <c r="B233" s="55" t="s">
        <v>237</v>
      </c>
      <c r="C233" s="52">
        <v>19600</v>
      </c>
      <c r="D233" s="52">
        <v>19400</v>
      </c>
      <c r="E233" s="52">
        <v>39000</v>
      </c>
      <c r="F233" s="52">
        <v>2300</v>
      </c>
      <c r="G233" s="53">
        <v>0.11600204498977505</v>
      </c>
      <c r="H233" s="52">
        <v>2600</v>
      </c>
      <c r="I233" s="53">
        <v>0.13381694705973143</v>
      </c>
      <c r="J233" s="54" t="s">
        <v>1378</v>
      </c>
      <c r="K233" s="52">
        <v>4900</v>
      </c>
      <c r="L233" s="53">
        <v>0.12488140113342051</v>
      </c>
      <c r="M233" s="52">
        <v>2700</v>
      </c>
      <c r="N233" s="53">
        <v>0.13936605316973416</v>
      </c>
      <c r="O233" s="52">
        <v>2900</v>
      </c>
      <c r="P233" s="53">
        <v>0.1500231517209446</v>
      </c>
      <c r="Q233" s="54" t="s">
        <v>1378</v>
      </c>
      <c r="R233" s="52">
        <v>5600</v>
      </c>
      <c r="S233" s="53">
        <v>0.14467779572787651</v>
      </c>
    </row>
    <row r="234" spans="1:19" ht="13.5" customHeight="1">
      <c r="A234" s="50" t="s">
        <v>930</v>
      </c>
      <c r="B234" s="55" t="s">
        <v>238</v>
      </c>
      <c r="C234" s="52">
        <v>22300</v>
      </c>
      <c r="D234" s="52">
        <v>21600</v>
      </c>
      <c r="E234" s="52">
        <v>43800</v>
      </c>
      <c r="F234" s="52">
        <v>2500</v>
      </c>
      <c r="G234" s="53">
        <v>0.11237821577694967</v>
      </c>
      <c r="H234" s="52">
        <v>2100</v>
      </c>
      <c r="I234" s="53">
        <v>9.5341931891992207E-2</v>
      </c>
      <c r="J234" s="54" t="s">
        <v>1378</v>
      </c>
      <c r="K234" s="52">
        <v>4600</v>
      </c>
      <c r="L234" s="53">
        <v>0.10399981746412029</v>
      </c>
      <c r="M234" s="52">
        <v>3500</v>
      </c>
      <c r="N234" s="53">
        <v>0.15790418892829883</v>
      </c>
      <c r="O234" s="52">
        <v>2800</v>
      </c>
      <c r="P234" s="53">
        <v>0.13037023290340541</v>
      </c>
      <c r="Q234" s="54" t="s">
        <v>1378</v>
      </c>
      <c r="R234" s="52">
        <v>6300</v>
      </c>
      <c r="S234" s="53">
        <v>0.1443630638647409</v>
      </c>
    </row>
    <row r="235" spans="1:19" ht="13.5" customHeight="1">
      <c r="A235" s="50" t="s">
        <v>957</v>
      </c>
      <c r="B235" s="55" t="s">
        <v>239</v>
      </c>
      <c r="C235" s="52">
        <v>19900</v>
      </c>
      <c r="D235" s="52">
        <v>20000</v>
      </c>
      <c r="E235" s="52">
        <v>39900</v>
      </c>
      <c r="F235" s="52">
        <v>2600</v>
      </c>
      <c r="G235" s="53">
        <v>0.1288716814159292</v>
      </c>
      <c r="H235" s="52">
        <v>2300</v>
      </c>
      <c r="I235" s="53">
        <v>0.11245942571785268</v>
      </c>
      <c r="J235" s="54" t="s">
        <v>1378</v>
      </c>
      <c r="K235" s="52">
        <v>4800</v>
      </c>
      <c r="L235" s="53">
        <v>0.12063738631523564</v>
      </c>
      <c r="M235" s="52">
        <v>3200</v>
      </c>
      <c r="N235" s="53">
        <v>0.16240949316170555</v>
      </c>
      <c r="O235" s="52">
        <v>2600</v>
      </c>
      <c r="P235" s="53">
        <v>0.13103620474406991</v>
      </c>
      <c r="Q235" s="54" t="s">
        <v>1378</v>
      </c>
      <c r="R235" s="52">
        <v>5900</v>
      </c>
      <c r="S235" s="53">
        <v>0.14666900508606218</v>
      </c>
    </row>
    <row r="236" spans="1:19" ht="13.5" customHeight="1">
      <c r="A236" s="50" t="s">
        <v>984</v>
      </c>
      <c r="B236" s="55" t="s">
        <v>240</v>
      </c>
      <c r="C236" s="52">
        <v>22100</v>
      </c>
      <c r="D236" s="52">
        <v>21700</v>
      </c>
      <c r="E236" s="52">
        <v>43700</v>
      </c>
      <c r="F236" s="52">
        <v>2800</v>
      </c>
      <c r="G236" s="53">
        <v>0.12911415359506756</v>
      </c>
      <c r="H236" s="52">
        <v>2600</v>
      </c>
      <c r="I236" s="53">
        <v>0.12096997690531178</v>
      </c>
      <c r="J236" s="54" t="s">
        <v>1378</v>
      </c>
      <c r="K236" s="52">
        <v>5500</v>
      </c>
      <c r="L236" s="53">
        <v>0.12508007687379885</v>
      </c>
      <c r="M236" s="52">
        <v>3500</v>
      </c>
      <c r="N236" s="53">
        <v>0.15799256505576209</v>
      </c>
      <c r="O236" s="52">
        <v>2900</v>
      </c>
      <c r="P236" s="53">
        <v>0.1331177829099307</v>
      </c>
      <c r="Q236" s="54" t="s">
        <v>1378</v>
      </c>
      <c r="R236" s="52">
        <v>6400</v>
      </c>
      <c r="S236" s="53">
        <v>0.14567127299350233</v>
      </c>
    </row>
    <row r="237" spans="1:19" ht="13.5" customHeight="1">
      <c r="A237" s="50" t="s">
        <v>995</v>
      </c>
      <c r="B237" s="55" t="s">
        <v>241</v>
      </c>
      <c r="C237" s="52">
        <v>16500</v>
      </c>
      <c r="D237" s="52">
        <v>15500</v>
      </c>
      <c r="E237" s="52">
        <v>32100</v>
      </c>
      <c r="F237" s="52">
        <v>2300</v>
      </c>
      <c r="G237" s="53">
        <v>0.13720747414887827</v>
      </c>
      <c r="H237" s="52">
        <v>1800</v>
      </c>
      <c r="I237" s="53">
        <v>0.11842783505154639</v>
      </c>
      <c r="J237" s="54" t="s">
        <v>1378</v>
      </c>
      <c r="K237" s="52">
        <v>4100</v>
      </c>
      <c r="L237" s="53">
        <v>0.12811554418691706</v>
      </c>
      <c r="M237" s="52">
        <v>3200</v>
      </c>
      <c r="N237" s="53">
        <v>0.19054242002781641</v>
      </c>
      <c r="O237" s="52">
        <v>2300</v>
      </c>
      <c r="P237" s="53">
        <v>0.14896907216494845</v>
      </c>
      <c r="Q237" s="54" t="s">
        <v>1378</v>
      </c>
      <c r="R237" s="52">
        <v>5500</v>
      </c>
      <c r="S237" s="53">
        <v>0.17041519792868953</v>
      </c>
    </row>
    <row r="238" spans="1:19" ht="13.5" customHeight="1">
      <c r="A238" s="50" t="s">
        <v>1008</v>
      </c>
      <c r="B238" s="55" t="s">
        <v>242</v>
      </c>
      <c r="C238" s="52">
        <v>25400</v>
      </c>
      <c r="D238" s="52">
        <v>24900</v>
      </c>
      <c r="E238" s="52">
        <v>50300</v>
      </c>
      <c r="F238" s="52">
        <v>3600</v>
      </c>
      <c r="G238" s="53">
        <v>0.14158454867954276</v>
      </c>
      <c r="H238" s="52">
        <v>3100</v>
      </c>
      <c r="I238" s="53">
        <v>0.12371051258379159</v>
      </c>
      <c r="J238" s="54" t="s">
        <v>1378</v>
      </c>
      <c r="K238" s="52">
        <v>6700</v>
      </c>
      <c r="L238" s="53">
        <v>0.13272875524531152</v>
      </c>
      <c r="M238" s="52">
        <v>4300</v>
      </c>
      <c r="N238" s="53">
        <v>0.16886085928261726</v>
      </c>
      <c r="O238" s="52">
        <v>3500</v>
      </c>
      <c r="P238" s="53">
        <v>0.14076987917954481</v>
      </c>
      <c r="Q238" s="54" t="s">
        <v>1378</v>
      </c>
      <c r="R238" s="52">
        <v>7800</v>
      </c>
      <c r="S238" s="53">
        <v>0.15494302249269137</v>
      </c>
    </row>
    <row r="239" spans="1:19" ht="13.5" customHeight="1">
      <c r="A239" s="50" t="s">
        <v>1015</v>
      </c>
      <c r="B239" s="55" t="s">
        <v>243</v>
      </c>
      <c r="C239" s="52">
        <v>24700</v>
      </c>
      <c r="D239" s="52">
        <v>24000</v>
      </c>
      <c r="E239" s="52">
        <v>48700</v>
      </c>
      <c r="F239" s="52">
        <v>2900</v>
      </c>
      <c r="G239" s="53">
        <v>0.11818807989951785</v>
      </c>
      <c r="H239" s="52">
        <v>2600</v>
      </c>
      <c r="I239" s="53">
        <v>0.10750718241245784</v>
      </c>
      <c r="J239" s="54" t="s">
        <v>1378</v>
      </c>
      <c r="K239" s="52">
        <v>5500</v>
      </c>
      <c r="L239" s="53">
        <v>0.11292044847837694</v>
      </c>
      <c r="M239" s="52">
        <v>4000</v>
      </c>
      <c r="N239" s="53">
        <v>0.16194643653012439</v>
      </c>
      <c r="O239" s="52">
        <v>3300</v>
      </c>
      <c r="P239" s="53">
        <v>0.13773577049589875</v>
      </c>
      <c r="Q239" s="54" t="s">
        <v>1378</v>
      </c>
      <c r="R239" s="52">
        <v>7300</v>
      </c>
      <c r="S239" s="53">
        <v>0.15000616041726558</v>
      </c>
    </row>
    <row r="240" spans="1:19" ht="13.5" customHeight="1">
      <c r="A240" s="50" t="s">
        <v>1035</v>
      </c>
      <c r="B240" s="55" t="s">
        <v>244</v>
      </c>
      <c r="C240" s="52">
        <v>19700</v>
      </c>
      <c r="D240" s="52">
        <v>19300</v>
      </c>
      <c r="E240" s="52">
        <v>39000</v>
      </c>
      <c r="F240" s="52">
        <v>2100</v>
      </c>
      <c r="G240" s="53">
        <v>0.10547966075872225</v>
      </c>
      <c r="H240" s="52">
        <v>2000</v>
      </c>
      <c r="I240" s="53">
        <v>0.10538605230386053</v>
      </c>
      <c r="J240" s="54" t="s">
        <v>1378</v>
      </c>
      <c r="K240" s="52">
        <v>4100</v>
      </c>
      <c r="L240" s="53">
        <v>0.10543335985422067</v>
      </c>
      <c r="M240" s="52">
        <v>2700</v>
      </c>
      <c r="N240" s="53">
        <v>0.13716926514651365</v>
      </c>
      <c r="O240" s="52">
        <v>2400</v>
      </c>
      <c r="P240" s="53">
        <v>0.12577833125778332</v>
      </c>
      <c r="Q240" s="54" t="s">
        <v>1378</v>
      </c>
      <c r="R240" s="52">
        <v>5100</v>
      </c>
      <c r="S240" s="53">
        <v>0.13153504606934785</v>
      </c>
    </row>
    <row r="241" spans="1:19" ht="13.5" customHeight="1">
      <c r="A241" s="50" t="s">
        <v>1055</v>
      </c>
      <c r="B241" s="55" t="s">
        <v>245</v>
      </c>
      <c r="C241" s="52">
        <v>18700</v>
      </c>
      <c r="D241" s="52">
        <v>17300</v>
      </c>
      <c r="E241" s="52">
        <v>36000</v>
      </c>
      <c r="F241" s="52">
        <v>2200</v>
      </c>
      <c r="G241" s="53">
        <v>0.11586051743532058</v>
      </c>
      <c r="H241" s="52">
        <v>1700</v>
      </c>
      <c r="I241" s="53">
        <v>9.6712802768166087E-2</v>
      </c>
      <c r="J241" s="54" t="s">
        <v>1378</v>
      </c>
      <c r="K241" s="52">
        <v>3800</v>
      </c>
      <c r="L241" s="53">
        <v>0.10664000666500041</v>
      </c>
      <c r="M241" s="52">
        <v>2900</v>
      </c>
      <c r="N241" s="53">
        <v>0.15506990197653864</v>
      </c>
      <c r="O241" s="52">
        <v>2200</v>
      </c>
      <c r="P241" s="53">
        <v>0.1253748558246828</v>
      </c>
      <c r="Q241" s="54" t="s">
        <v>1378</v>
      </c>
      <c r="R241" s="52">
        <v>5100</v>
      </c>
      <c r="S241" s="53">
        <v>0.14077036296481435</v>
      </c>
    </row>
    <row r="242" spans="1:19" ht="13.5" customHeight="1">
      <c r="A242" s="50" t="s">
        <v>1057</v>
      </c>
      <c r="B242" s="55" t="s">
        <v>246</v>
      </c>
      <c r="C242" s="52">
        <v>23300</v>
      </c>
      <c r="D242" s="52">
        <v>22500</v>
      </c>
      <c r="E242" s="52">
        <v>45800</v>
      </c>
      <c r="F242" s="52">
        <v>2800</v>
      </c>
      <c r="G242" s="53">
        <v>0.11834370306801116</v>
      </c>
      <c r="H242" s="52">
        <v>2200</v>
      </c>
      <c r="I242" s="53">
        <v>9.9134295227524968E-2</v>
      </c>
      <c r="J242" s="54" t="s">
        <v>1378</v>
      </c>
      <c r="K242" s="52">
        <v>5000</v>
      </c>
      <c r="L242" s="53">
        <v>0.10890246563386428</v>
      </c>
      <c r="M242" s="52">
        <v>3900</v>
      </c>
      <c r="N242" s="53">
        <v>0.16618751340913968</v>
      </c>
      <c r="O242" s="52">
        <v>2900</v>
      </c>
      <c r="P242" s="53">
        <v>0.13016648168701442</v>
      </c>
      <c r="Q242" s="54" t="s">
        <v>1378</v>
      </c>
      <c r="R242" s="52">
        <v>6800</v>
      </c>
      <c r="S242" s="53">
        <v>0.14848352607462362</v>
      </c>
    </row>
    <row r="243" spans="1:19" ht="13.5" customHeight="1">
      <c r="A243" s="50" t="s">
        <v>1062</v>
      </c>
      <c r="B243" s="55" t="s">
        <v>247</v>
      </c>
      <c r="C243" s="52">
        <v>22100</v>
      </c>
      <c r="D243" s="52">
        <v>21800</v>
      </c>
      <c r="E243" s="52">
        <v>43900</v>
      </c>
      <c r="F243" s="52">
        <v>2700</v>
      </c>
      <c r="G243" s="53">
        <v>0.12062098307232733</v>
      </c>
      <c r="H243" s="52">
        <v>2500</v>
      </c>
      <c r="I243" s="53">
        <v>0.11423719478612079</v>
      </c>
      <c r="J243" s="54" t="s">
        <v>1378</v>
      </c>
      <c r="K243" s="52">
        <v>5200</v>
      </c>
      <c r="L243" s="53">
        <v>0.11745134679367394</v>
      </c>
      <c r="M243" s="52">
        <v>3300</v>
      </c>
      <c r="N243" s="53">
        <v>0.1475966325699285</v>
      </c>
      <c r="O243" s="52">
        <v>2900</v>
      </c>
      <c r="P243" s="53">
        <v>0.13493666238296309</v>
      </c>
      <c r="Q243" s="54" t="s">
        <v>1378</v>
      </c>
      <c r="R243" s="52">
        <v>6200</v>
      </c>
      <c r="S243" s="53">
        <v>0.14131078802242378</v>
      </c>
    </row>
    <row r="244" spans="1:19" ht="13.5" customHeight="1">
      <c r="A244" s="50" t="s">
        <v>1076</v>
      </c>
      <c r="B244" s="55" t="s">
        <v>248</v>
      </c>
      <c r="C244" s="52">
        <v>23400</v>
      </c>
      <c r="D244" s="52">
        <v>23600</v>
      </c>
      <c r="E244" s="52">
        <v>46900</v>
      </c>
      <c r="F244" s="52">
        <v>2400</v>
      </c>
      <c r="G244" s="53">
        <v>0.10402842587439531</v>
      </c>
      <c r="H244" s="52">
        <v>2300</v>
      </c>
      <c r="I244" s="53">
        <v>9.7968531320242594E-2</v>
      </c>
      <c r="J244" s="54" t="s">
        <v>1378</v>
      </c>
      <c r="K244" s="52">
        <v>4700</v>
      </c>
      <c r="L244" s="53">
        <v>0.10098427713153521</v>
      </c>
      <c r="M244" s="52">
        <v>2900</v>
      </c>
      <c r="N244" s="53">
        <v>0.12290765871826705</v>
      </c>
      <c r="O244" s="52">
        <v>2700</v>
      </c>
      <c r="P244" s="53">
        <v>0.11573858094066754</v>
      </c>
      <c r="Q244" s="54" t="s">
        <v>1378</v>
      </c>
      <c r="R244" s="52">
        <v>5600</v>
      </c>
      <c r="S244" s="53">
        <v>0.11930631897396565</v>
      </c>
    </row>
    <row r="245" spans="1:19" ht="13.5" customHeight="1">
      <c r="A245" s="50" t="s">
        <v>1108</v>
      </c>
      <c r="B245" s="55" t="s">
        <v>249</v>
      </c>
      <c r="C245" s="52">
        <v>22500</v>
      </c>
      <c r="D245" s="52">
        <v>22100</v>
      </c>
      <c r="E245" s="52">
        <v>44600</v>
      </c>
      <c r="F245" s="52">
        <v>2600</v>
      </c>
      <c r="G245" s="53">
        <v>0.11371222573323245</v>
      </c>
      <c r="H245" s="52">
        <v>2400</v>
      </c>
      <c r="I245" s="53">
        <v>0.11064425770308123</v>
      </c>
      <c r="J245" s="54" t="s">
        <v>1378</v>
      </c>
      <c r="K245" s="52">
        <v>5000</v>
      </c>
      <c r="L245" s="53">
        <v>0.11218976302042463</v>
      </c>
      <c r="M245" s="52">
        <v>3300</v>
      </c>
      <c r="N245" s="53">
        <v>0.14882727313187058</v>
      </c>
      <c r="O245" s="52">
        <v>3000</v>
      </c>
      <c r="P245" s="53">
        <v>0.13377609108159394</v>
      </c>
      <c r="Q245" s="54" t="s">
        <v>1378</v>
      </c>
      <c r="R245" s="52">
        <v>6300</v>
      </c>
      <c r="S245" s="53">
        <v>0.1413582046050714</v>
      </c>
    </row>
    <row r="246" spans="1:19" ht="13.5" customHeight="1">
      <c r="A246" s="50" t="s">
        <v>1123</v>
      </c>
      <c r="B246" s="55" t="s">
        <v>250</v>
      </c>
      <c r="C246" s="52">
        <v>26000</v>
      </c>
      <c r="D246" s="52">
        <v>28000</v>
      </c>
      <c r="E246" s="52">
        <v>54000</v>
      </c>
      <c r="F246" s="52">
        <v>2600</v>
      </c>
      <c r="G246" s="53">
        <v>9.9287776708373437E-2</v>
      </c>
      <c r="H246" s="52">
        <v>2400</v>
      </c>
      <c r="I246" s="53">
        <v>8.5777571362223567E-2</v>
      </c>
      <c r="J246" s="54" t="s">
        <v>1378</v>
      </c>
      <c r="K246" s="52">
        <v>5000</v>
      </c>
      <c r="L246" s="53">
        <v>9.2280324648852982E-2</v>
      </c>
      <c r="M246" s="52">
        <v>3600</v>
      </c>
      <c r="N246" s="53">
        <v>0.13770933589990375</v>
      </c>
      <c r="O246" s="52">
        <v>2900</v>
      </c>
      <c r="P246" s="53">
        <v>0.10292594048086885</v>
      </c>
      <c r="Q246" s="54" t="s">
        <v>1378</v>
      </c>
      <c r="R246" s="52">
        <v>6500</v>
      </c>
      <c r="S246" s="53">
        <v>0.11966793907274952</v>
      </c>
    </row>
    <row r="247" spans="1:19" ht="13.5" customHeight="1">
      <c r="A247" s="50" t="s">
        <v>1145</v>
      </c>
      <c r="B247" s="55" t="s">
        <v>251</v>
      </c>
      <c r="C247" s="52">
        <v>24600</v>
      </c>
      <c r="D247" s="52">
        <v>23100</v>
      </c>
      <c r="E247" s="52">
        <v>47700</v>
      </c>
      <c r="F247" s="52">
        <v>2700</v>
      </c>
      <c r="G247" s="53">
        <v>0.1113458179306983</v>
      </c>
      <c r="H247" s="52">
        <v>2400</v>
      </c>
      <c r="I247" s="53">
        <v>0.10620121422376409</v>
      </c>
      <c r="J247" s="54" t="s">
        <v>1378</v>
      </c>
      <c r="K247" s="52">
        <v>5200</v>
      </c>
      <c r="L247" s="53">
        <v>0.10885752039767603</v>
      </c>
      <c r="M247" s="52">
        <v>4000</v>
      </c>
      <c r="N247" s="53">
        <v>0.16183937929073405</v>
      </c>
      <c r="O247" s="52">
        <v>3200</v>
      </c>
      <c r="P247" s="53">
        <v>0.13751084128360799</v>
      </c>
      <c r="Q247" s="54" t="s">
        <v>1378</v>
      </c>
      <c r="R247" s="52">
        <v>7200</v>
      </c>
      <c r="S247" s="53">
        <v>0.15007236193552448</v>
      </c>
    </row>
    <row r="248" spans="1:19" ht="13.5" customHeight="1">
      <c r="A248" s="50" t="s">
        <v>1150</v>
      </c>
      <c r="B248" s="55" t="s">
        <v>252</v>
      </c>
      <c r="C248" s="52">
        <v>23000</v>
      </c>
      <c r="D248" s="52">
        <v>22900</v>
      </c>
      <c r="E248" s="52">
        <v>45900</v>
      </c>
      <c r="F248" s="52">
        <v>3000</v>
      </c>
      <c r="G248" s="53">
        <v>0.12982379812921471</v>
      </c>
      <c r="H248" s="52">
        <v>2700</v>
      </c>
      <c r="I248" s="53">
        <v>0.11979007216269408</v>
      </c>
      <c r="J248" s="54" t="s">
        <v>1378</v>
      </c>
      <c r="K248" s="52">
        <v>5700</v>
      </c>
      <c r="L248" s="53">
        <v>0.12482006543075246</v>
      </c>
      <c r="M248" s="52">
        <v>3600</v>
      </c>
      <c r="N248" s="53">
        <v>0.15736349793343485</v>
      </c>
      <c r="O248" s="52">
        <v>3100</v>
      </c>
      <c r="P248" s="53">
        <v>0.13627815438443036</v>
      </c>
      <c r="Q248" s="54" t="s">
        <v>1378</v>
      </c>
      <c r="R248" s="52">
        <v>6700</v>
      </c>
      <c r="S248" s="53">
        <v>0.1468484187568157</v>
      </c>
    </row>
    <row r="249" spans="1:19" ht="13.5" customHeight="1">
      <c r="A249" s="50" t="s">
        <v>1164</v>
      </c>
      <c r="B249" s="55" t="s">
        <v>253</v>
      </c>
      <c r="C249" s="52">
        <v>21200</v>
      </c>
      <c r="D249" s="52">
        <v>20000</v>
      </c>
      <c r="E249" s="52">
        <v>41200</v>
      </c>
      <c r="F249" s="52">
        <v>2800</v>
      </c>
      <c r="G249" s="53">
        <v>0.13250165390794821</v>
      </c>
      <c r="H249" s="52">
        <v>2500</v>
      </c>
      <c r="I249" s="53">
        <v>0.12302697302697303</v>
      </c>
      <c r="J249" s="54" t="s">
        <v>1378</v>
      </c>
      <c r="K249" s="52">
        <v>5300</v>
      </c>
      <c r="L249" s="53">
        <v>0.12789568257976786</v>
      </c>
      <c r="M249" s="52">
        <v>3400</v>
      </c>
      <c r="N249" s="53">
        <v>0.16127965220678575</v>
      </c>
      <c r="O249" s="52">
        <v>2800</v>
      </c>
      <c r="P249" s="53">
        <v>0.13916083916083916</v>
      </c>
      <c r="Q249" s="54" t="s">
        <v>1378</v>
      </c>
      <c r="R249" s="52">
        <v>6200</v>
      </c>
      <c r="S249" s="53">
        <v>0.1505269292409305</v>
      </c>
    </row>
    <row r="250" spans="1:19" ht="13.5" customHeight="1">
      <c r="A250" s="50" t="s">
        <v>1184</v>
      </c>
      <c r="B250" s="55" t="s">
        <v>254</v>
      </c>
      <c r="C250" s="52">
        <v>22600</v>
      </c>
      <c r="D250" s="52">
        <v>22800</v>
      </c>
      <c r="E250" s="52">
        <v>45400</v>
      </c>
      <c r="F250" s="52">
        <v>2600</v>
      </c>
      <c r="G250" s="53">
        <v>0.1152434440366161</v>
      </c>
      <c r="H250" s="52">
        <v>2200</v>
      </c>
      <c r="I250" s="53">
        <v>9.8358497191011238E-2</v>
      </c>
      <c r="J250" s="54" t="s">
        <v>1378</v>
      </c>
      <c r="K250" s="52">
        <v>4800</v>
      </c>
      <c r="L250" s="53">
        <v>0.10676916976892746</v>
      </c>
      <c r="M250" s="52">
        <v>3200</v>
      </c>
      <c r="N250" s="53">
        <v>0.14186529872197409</v>
      </c>
      <c r="O250" s="52">
        <v>2600</v>
      </c>
      <c r="P250" s="53">
        <v>0.11192064606741572</v>
      </c>
      <c r="Q250" s="54" t="s">
        <v>1378</v>
      </c>
      <c r="R250" s="52">
        <v>5800</v>
      </c>
      <c r="S250" s="53">
        <v>0.12683657510408178</v>
      </c>
    </row>
    <row r="251" spans="1:19" ht="13.5" customHeight="1">
      <c r="A251" s="50" t="s">
        <v>1185</v>
      </c>
      <c r="B251" s="55" t="s">
        <v>255</v>
      </c>
      <c r="C251" s="52">
        <v>17100</v>
      </c>
      <c r="D251" s="52">
        <v>16100</v>
      </c>
      <c r="E251" s="52">
        <v>33200</v>
      </c>
      <c r="F251" s="52">
        <v>2300</v>
      </c>
      <c r="G251" s="53">
        <v>0.13717332708308919</v>
      </c>
      <c r="H251" s="52">
        <v>1800</v>
      </c>
      <c r="I251" s="53">
        <v>0.11435311646386888</v>
      </c>
      <c r="J251" s="54" t="s">
        <v>1378</v>
      </c>
      <c r="K251" s="52">
        <v>4200</v>
      </c>
      <c r="L251" s="53">
        <v>0.12609272321697715</v>
      </c>
      <c r="M251" s="52">
        <v>2600</v>
      </c>
      <c r="N251" s="53">
        <v>0.15399039024961914</v>
      </c>
      <c r="O251" s="52">
        <v>1900</v>
      </c>
      <c r="P251" s="53">
        <v>0.12099577849515769</v>
      </c>
      <c r="Q251" s="54" t="s">
        <v>1378</v>
      </c>
      <c r="R251" s="52">
        <v>4600</v>
      </c>
      <c r="S251" s="53">
        <v>0.13796949418219087</v>
      </c>
    </row>
    <row r="252" spans="1:19" ht="13.5" customHeight="1">
      <c r="A252" s="50" t="s">
        <v>1192</v>
      </c>
      <c r="B252" s="55" t="s">
        <v>256</v>
      </c>
      <c r="C252" s="52">
        <v>18200</v>
      </c>
      <c r="D252" s="52">
        <v>20100</v>
      </c>
      <c r="E252" s="52">
        <v>38400</v>
      </c>
      <c r="F252" s="52">
        <v>1900</v>
      </c>
      <c r="G252" s="53">
        <v>0.10596171776449295</v>
      </c>
      <c r="H252" s="52">
        <v>2200</v>
      </c>
      <c r="I252" s="53">
        <v>0.10821543807396376</v>
      </c>
      <c r="J252" s="54" t="s">
        <v>1378</v>
      </c>
      <c r="K252" s="52">
        <v>4100</v>
      </c>
      <c r="L252" s="53">
        <v>0.10714471832820886</v>
      </c>
      <c r="M252" s="52">
        <v>2400</v>
      </c>
      <c r="N252" s="53">
        <v>0.13398782427466682</v>
      </c>
      <c r="O252" s="52">
        <v>2500</v>
      </c>
      <c r="P252" s="53">
        <v>0.12519235542318194</v>
      </c>
      <c r="Q252" s="54" t="s">
        <v>1378</v>
      </c>
      <c r="R252" s="52">
        <v>5000</v>
      </c>
      <c r="S252" s="53">
        <v>0.1293709937985304</v>
      </c>
    </row>
    <row r="253" spans="1:19" ht="13.5" customHeight="1">
      <c r="A253" s="50" t="s">
        <v>1193</v>
      </c>
      <c r="B253" s="55" t="s">
        <v>257</v>
      </c>
      <c r="C253" s="52">
        <v>21300</v>
      </c>
      <c r="D253" s="52">
        <v>21700</v>
      </c>
      <c r="E253" s="52">
        <v>43000</v>
      </c>
      <c r="F253" s="52">
        <v>2400</v>
      </c>
      <c r="G253" s="53">
        <v>0.11440916776253993</v>
      </c>
      <c r="H253" s="52">
        <v>2600</v>
      </c>
      <c r="I253" s="53">
        <v>0.12069044879171462</v>
      </c>
      <c r="J253" s="54" t="s">
        <v>1378</v>
      </c>
      <c r="K253" s="52">
        <v>5100</v>
      </c>
      <c r="L253" s="53">
        <v>0.11758142129855638</v>
      </c>
      <c r="M253" s="52">
        <v>3000</v>
      </c>
      <c r="N253" s="53">
        <v>0.14094495585196318</v>
      </c>
      <c r="O253" s="52">
        <v>3000</v>
      </c>
      <c r="P253" s="53">
        <v>0.13712313003452245</v>
      </c>
      <c r="Q253" s="54" t="s">
        <v>1378</v>
      </c>
      <c r="R253" s="52">
        <v>6000</v>
      </c>
      <c r="S253" s="53">
        <v>0.13901480809912362</v>
      </c>
    </row>
    <row r="254" spans="1:19" ht="13.5" customHeight="1">
      <c r="A254" s="50" t="s">
        <v>1194</v>
      </c>
      <c r="B254" s="55" t="s">
        <v>258</v>
      </c>
      <c r="C254" s="52">
        <v>19500</v>
      </c>
      <c r="D254" s="52">
        <v>20100</v>
      </c>
      <c r="E254" s="52">
        <v>39600</v>
      </c>
      <c r="F254" s="52">
        <v>2100</v>
      </c>
      <c r="G254" s="53">
        <v>0.10866673488181725</v>
      </c>
      <c r="H254" s="52">
        <v>2000</v>
      </c>
      <c r="I254" s="53">
        <v>0.10116615169939201</v>
      </c>
      <c r="J254" s="54" t="s">
        <v>1378</v>
      </c>
      <c r="K254" s="52">
        <v>4200</v>
      </c>
      <c r="L254" s="53">
        <v>0.10486721195597294</v>
      </c>
      <c r="M254" s="52">
        <v>2500</v>
      </c>
      <c r="N254" s="53">
        <v>0.1267266959991814</v>
      </c>
      <c r="O254" s="52">
        <v>2200</v>
      </c>
      <c r="P254" s="53">
        <v>0.1087909897338782</v>
      </c>
      <c r="Q254" s="54" t="s">
        <v>1378</v>
      </c>
      <c r="R254" s="52">
        <v>4700</v>
      </c>
      <c r="S254" s="53">
        <v>0.11764111885287287</v>
      </c>
    </row>
    <row r="255" spans="1:19" ht="13.5" customHeight="1">
      <c r="A255" s="50" t="s">
        <v>1195</v>
      </c>
      <c r="B255" s="55" t="s">
        <v>259</v>
      </c>
      <c r="C255" s="52">
        <v>19200</v>
      </c>
      <c r="D255" s="52">
        <v>19100</v>
      </c>
      <c r="E255" s="52">
        <v>38300</v>
      </c>
      <c r="F255" s="52">
        <v>2500</v>
      </c>
      <c r="G255" s="53">
        <v>0.12899358940949601</v>
      </c>
      <c r="H255" s="52">
        <v>2300</v>
      </c>
      <c r="I255" s="53">
        <v>0.11816846742893108</v>
      </c>
      <c r="J255" s="54" t="s">
        <v>1378</v>
      </c>
      <c r="K255" s="52">
        <v>4700</v>
      </c>
      <c r="L255" s="53">
        <v>0.1235981491647714</v>
      </c>
      <c r="M255" s="52">
        <v>2800</v>
      </c>
      <c r="N255" s="53">
        <v>0.14494188773648825</v>
      </c>
      <c r="O255" s="52">
        <v>2400</v>
      </c>
      <c r="P255" s="53">
        <v>0.1246197419490192</v>
      </c>
      <c r="Q255" s="54" t="s">
        <v>1378</v>
      </c>
      <c r="R255" s="52">
        <v>5200</v>
      </c>
      <c r="S255" s="53">
        <v>0.13481295584660027</v>
      </c>
    </row>
    <row r="256" spans="1:19" ht="13.5" customHeight="1">
      <c r="A256" s="50" t="s">
        <v>1196</v>
      </c>
      <c r="B256" s="55" t="s">
        <v>260</v>
      </c>
      <c r="C256" s="52">
        <v>19300</v>
      </c>
      <c r="D256" s="52">
        <v>19200</v>
      </c>
      <c r="E256" s="52">
        <v>38500</v>
      </c>
      <c r="F256" s="52">
        <v>2300</v>
      </c>
      <c r="G256" s="53">
        <v>0.11882676063636835</v>
      </c>
      <c r="H256" s="52">
        <v>2600</v>
      </c>
      <c r="I256" s="53">
        <v>0.13256079817085845</v>
      </c>
      <c r="J256" s="54" t="s">
        <v>1378</v>
      </c>
      <c r="K256" s="52">
        <v>4800</v>
      </c>
      <c r="L256" s="53">
        <v>0.12568433616149036</v>
      </c>
      <c r="M256" s="52">
        <v>2900</v>
      </c>
      <c r="N256" s="53">
        <v>0.15256257449344457</v>
      </c>
      <c r="O256" s="52">
        <v>3000</v>
      </c>
      <c r="P256" s="53">
        <v>0.15474953232176264</v>
      </c>
      <c r="Q256" s="54" t="s">
        <v>1378</v>
      </c>
      <c r="R256" s="52">
        <v>5900</v>
      </c>
      <c r="S256" s="53">
        <v>0.15365454970031914</v>
      </c>
    </row>
    <row r="257" spans="1:19" ht="13.5" customHeight="1">
      <c r="A257" s="50" t="s">
        <v>1197</v>
      </c>
      <c r="B257" s="55" t="s">
        <v>261</v>
      </c>
      <c r="C257" s="52">
        <v>21800</v>
      </c>
      <c r="D257" s="52">
        <v>21100</v>
      </c>
      <c r="E257" s="52">
        <v>42900</v>
      </c>
      <c r="F257" s="52">
        <v>3400</v>
      </c>
      <c r="G257" s="53">
        <v>0.15729563501170424</v>
      </c>
      <c r="H257" s="52">
        <v>3000</v>
      </c>
      <c r="I257" s="53">
        <v>0.14430643784962549</v>
      </c>
      <c r="J257" s="54" t="s">
        <v>1378</v>
      </c>
      <c r="K257" s="52">
        <v>6500</v>
      </c>
      <c r="L257" s="53">
        <v>0.15090599566241458</v>
      </c>
      <c r="M257" s="52">
        <v>4300</v>
      </c>
      <c r="N257" s="53">
        <v>0.19511635378895673</v>
      </c>
      <c r="O257" s="52">
        <v>3500</v>
      </c>
      <c r="P257" s="53">
        <v>0.16559211150090072</v>
      </c>
      <c r="Q257" s="54" t="s">
        <v>1378</v>
      </c>
      <c r="R257" s="52">
        <v>7700</v>
      </c>
      <c r="S257" s="53">
        <v>0.18059280333947436</v>
      </c>
    </row>
    <row r="258" spans="1:19" ht="13.5" customHeight="1">
      <c r="A258" s="50" t="s">
        <v>1205</v>
      </c>
      <c r="B258" s="55" t="s">
        <v>262</v>
      </c>
      <c r="C258" s="52">
        <v>22300</v>
      </c>
      <c r="D258" s="52">
        <v>21500</v>
      </c>
      <c r="E258" s="52">
        <v>43800</v>
      </c>
      <c r="F258" s="52">
        <v>2800</v>
      </c>
      <c r="G258" s="53">
        <v>0.12755856138307878</v>
      </c>
      <c r="H258" s="52">
        <v>2600</v>
      </c>
      <c r="I258" s="53">
        <v>0.12172494172494172</v>
      </c>
      <c r="J258" s="54" t="s">
        <v>1378</v>
      </c>
      <c r="K258" s="52">
        <v>5500</v>
      </c>
      <c r="L258" s="53">
        <v>0.12470018502866802</v>
      </c>
      <c r="M258" s="52">
        <v>3500</v>
      </c>
      <c r="N258" s="53">
        <v>0.15487974201639271</v>
      </c>
      <c r="O258" s="52">
        <v>3000</v>
      </c>
      <c r="P258" s="53">
        <v>0.13850815850815851</v>
      </c>
      <c r="Q258" s="54" t="s">
        <v>1378</v>
      </c>
      <c r="R258" s="52">
        <v>6400</v>
      </c>
      <c r="S258" s="53">
        <v>0.14685793910044087</v>
      </c>
    </row>
    <row r="259" spans="1:19" ht="13.5" customHeight="1">
      <c r="A259" s="50" t="s">
        <v>1208</v>
      </c>
      <c r="B259" s="55" t="s">
        <v>263</v>
      </c>
      <c r="C259" s="52">
        <v>22800</v>
      </c>
      <c r="D259" s="52">
        <v>23400</v>
      </c>
      <c r="E259" s="52">
        <v>46200</v>
      </c>
      <c r="F259" s="52">
        <v>3200</v>
      </c>
      <c r="G259" s="53">
        <v>0.13929104150214969</v>
      </c>
      <c r="H259" s="52">
        <v>2800</v>
      </c>
      <c r="I259" s="53">
        <v>0.12121470977661983</v>
      </c>
      <c r="J259" s="54" t="s">
        <v>1378</v>
      </c>
      <c r="K259" s="52">
        <v>6000</v>
      </c>
      <c r="L259" s="53">
        <v>0.13013179821239207</v>
      </c>
      <c r="M259" s="52">
        <v>3900</v>
      </c>
      <c r="N259" s="53">
        <v>0.16973765025884005</v>
      </c>
      <c r="O259" s="52">
        <v>3200</v>
      </c>
      <c r="P259" s="53">
        <v>0.13868363729551958</v>
      </c>
      <c r="Q259" s="54" t="s">
        <v>1378</v>
      </c>
      <c r="R259" s="52">
        <v>7100</v>
      </c>
      <c r="S259" s="53">
        <v>0.15400264029259636</v>
      </c>
    </row>
    <row r="260" spans="1:19" ht="13.5" customHeight="1">
      <c r="A260" s="50" t="s">
        <v>1211</v>
      </c>
      <c r="B260" s="55" t="s">
        <v>264</v>
      </c>
      <c r="C260" s="52">
        <v>22700</v>
      </c>
      <c r="D260" s="52">
        <v>23400</v>
      </c>
      <c r="E260" s="52">
        <v>46200</v>
      </c>
      <c r="F260" s="52">
        <v>2300</v>
      </c>
      <c r="G260" s="53">
        <v>9.9555868255573637E-2</v>
      </c>
      <c r="H260" s="52">
        <v>2300</v>
      </c>
      <c r="I260" s="53">
        <v>9.6819637139807901E-2</v>
      </c>
      <c r="J260" s="54" t="s">
        <v>1378</v>
      </c>
      <c r="K260" s="52">
        <v>4500</v>
      </c>
      <c r="L260" s="53">
        <v>9.8167482562925096E-2</v>
      </c>
      <c r="M260" s="52">
        <v>3000</v>
      </c>
      <c r="N260" s="53">
        <v>0.13236005452706565</v>
      </c>
      <c r="O260" s="52">
        <v>2800</v>
      </c>
      <c r="P260" s="53">
        <v>0.1184204909284952</v>
      </c>
      <c r="Q260" s="54" t="s">
        <v>1378</v>
      </c>
      <c r="R260" s="52">
        <v>5800</v>
      </c>
      <c r="S260" s="53">
        <v>0.12528700775462462</v>
      </c>
    </row>
    <row r="261" spans="1:19" ht="13.5" customHeight="1">
      <c r="A261" s="50" t="s">
        <v>1214</v>
      </c>
      <c r="B261" s="55" t="s">
        <v>265</v>
      </c>
      <c r="C261" s="52">
        <v>21600</v>
      </c>
      <c r="D261" s="52">
        <v>22200</v>
      </c>
      <c r="E261" s="52">
        <v>43800</v>
      </c>
      <c r="F261" s="52">
        <v>2200</v>
      </c>
      <c r="G261" s="53">
        <v>0.10116461780201498</v>
      </c>
      <c r="H261" s="52">
        <v>2000</v>
      </c>
      <c r="I261" s="53">
        <v>9.1975280797510037E-2</v>
      </c>
      <c r="J261" s="54" t="s">
        <v>1378</v>
      </c>
      <c r="K261" s="52">
        <v>4200</v>
      </c>
      <c r="L261" s="53">
        <v>9.6514255712557354E-2</v>
      </c>
      <c r="M261" s="52">
        <v>2900</v>
      </c>
      <c r="N261" s="53">
        <v>0.13217487753027082</v>
      </c>
      <c r="O261" s="52">
        <v>2600</v>
      </c>
      <c r="P261" s="53">
        <v>0.11547656637647165</v>
      </c>
      <c r="Q261" s="54" t="s">
        <v>1378</v>
      </c>
      <c r="R261" s="52">
        <v>5400</v>
      </c>
      <c r="S261" s="53">
        <v>0.12372451891250257</v>
      </c>
    </row>
    <row r="262" spans="1:19" ht="13.5" customHeight="1">
      <c r="A262" s="50" t="s">
        <v>1236</v>
      </c>
      <c r="B262" s="55" t="s">
        <v>266</v>
      </c>
      <c r="C262" s="52">
        <v>20100</v>
      </c>
      <c r="D262" s="52">
        <v>20500</v>
      </c>
      <c r="E262" s="52">
        <v>40600</v>
      </c>
      <c r="F262" s="52">
        <v>2400</v>
      </c>
      <c r="G262" s="53">
        <v>0.11887590151703556</v>
      </c>
      <c r="H262" s="52">
        <v>2500</v>
      </c>
      <c r="I262" s="53">
        <v>0.12261991721451181</v>
      </c>
      <c r="J262" s="54" t="s">
        <v>1378</v>
      </c>
      <c r="K262" s="52">
        <v>4900</v>
      </c>
      <c r="L262" s="53">
        <v>0.12076771653543307</v>
      </c>
      <c r="M262" s="52">
        <v>2900</v>
      </c>
      <c r="N262" s="53">
        <v>0.14628201939815966</v>
      </c>
      <c r="O262" s="52">
        <v>3000</v>
      </c>
      <c r="P262" s="53">
        <v>0.1436571706841977</v>
      </c>
      <c r="Q262" s="54" t="s">
        <v>1378</v>
      </c>
      <c r="R262" s="52">
        <v>5900</v>
      </c>
      <c r="S262" s="53">
        <v>0.14495570866141733</v>
      </c>
    </row>
    <row r="263" spans="1:19" ht="13.5" customHeight="1">
      <c r="A263" s="50" t="s">
        <v>1237</v>
      </c>
      <c r="B263" s="55" t="s">
        <v>267</v>
      </c>
      <c r="C263" s="52">
        <v>19900</v>
      </c>
      <c r="D263" s="52">
        <v>22000</v>
      </c>
      <c r="E263" s="52">
        <v>41900</v>
      </c>
      <c r="F263" s="52">
        <v>2400</v>
      </c>
      <c r="G263" s="53">
        <v>0.12187045306306758</v>
      </c>
      <c r="H263" s="52">
        <v>2800</v>
      </c>
      <c r="I263" s="53">
        <v>0.12926252614349368</v>
      </c>
      <c r="J263" s="54" t="s">
        <v>1378</v>
      </c>
      <c r="K263" s="52">
        <v>5300</v>
      </c>
      <c r="L263" s="53">
        <v>0.12574836016696481</v>
      </c>
      <c r="M263" s="52">
        <v>3000</v>
      </c>
      <c r="N263" s="53">
        <v>0.15127188801364708</v>
      </c>
      <c r="O263" s="52">
        <v>3300</v>
      </c>
      <c r="P263" s="53">
        <v>0.15026825497863053</v>
      </c>
      <c r="Q263" s="54" t="s">
        <v>1378</v>
      </c>
      <c r="R263" s="52">
        <v>6300</v>
      </c>
      <c r="S263" s="53">
        <v>0.15074537865235541</v>
      </c>
    </row>
    <row r="264" spans="1:19" ht="13.5" customHeight="1">
      <c r="A264" s="50" t="s">
        <v>1241</v>
      </c>
      <c r="B264" s="55" t="s">
        <v>268</v>
      </c>
      <c r="C264" s="52">
        <v>20900</v>
      </c>
      <c r="D264" s="52">
        <v>21900</v>
      </c>
      <c r="E264" s="52">
        <v>42800</v>
      </c>
      <c r="F264" s="52">
        <v>2700</v>
      </c>
      <c r="G264" s="53">
        <v>0.12727708533077661</v>
      </c>
      <c r="H264" s="52">
        <v>3100</v>
      </c>
      <c r="I264" s="53">
        <v>0.14047738578796037</v>
      </c>
      <c r="J264" s="54" t="s">
        <v>1378</v>
      </c>
      <c r="K264" s="52">
        <v>5700</v>
      </c>
      <c r="L264" s="53">
        <v>0.13403941923265764</v>
      </c>
      <c r="M264" s="52">
        <v>3100</v>
      </c>
      <c r="N264" s="53">
        <v>0.14889741131351869</v>
      </c>
      <c r="O264" s="52">
        <v>3500</v>
      </c>
      <c r="P264" s="53">
        <v>0.15932636575236184</v>
      </c>
      <c r="Q264" s="54" t="s">
        <v>1378</v>
      </c>
      <c r="R264" s="52">
        <v>6600</v>
      </c>
      <c r="S264" s="53">
        <v>0.15424002244511467</v>
      </c>
    </row>
    <row r="265" spans="1:19" ht="13.5" customHeight="1">
      <c r="A265" s="50" t="s">
        <v>1244</v>
      </c>
      <c r="B265" s="55" t="s">
        <v>269</v>
      </c>
      <c r="C265" s="52">
        <v>24700</v>
      </c>
      <c r="D265" s="52">
        <v>26000</v>
      </c>
      <c r="E265" s="52">
        <v>50700</v>
      </c>
      <c r="F265" s="52">
        <v>3000</v>
      </c>
      <c r="G265" s="53">
        <v>0.12077255646692796</v>
      </c>
      <c r="H265" s="52">
        <v>2900</v>
      </c>
      <c r="I265" s="53">
        <v>0.10997728060379683</v>
      </c>
      <c r="J265" s="54" t="s">
        <v>1378</v>
      </c>
      <c r="K265" s="52">
        <v>5800</v>
      </c>
      <c r="L265" s="53">
        <v>0.11524508064198115</v>
      </c>
      <c r="M265" s="52">
        <v>3700</v>
      </c>
      <c r="N265" s="53">
        <v>0.14873328215281426</v>
      </c>
      <c r="O265" s="52">
        <v>3200</v>
      </c>
      <c r="P265" s="53">
        <v>0.12464861950787477</v>
      </c>
      <c r="Q265" s="54" t="s">
        <v>1378</v>
      </c>
      <c r="R265" s="52">
        <v>6900</v>
      </c>
      <c r="S265" s="53">
        <v>0.1364012776529043</v>
      </c>
    </row>
    <row r="266" spans="1:19" ht="13.5" customHeight="1">
      <c r="A266" s="50" t="s">
        <v>1255</v>
      </c>
      <c r="B266" s="55" t="s">
        <v>270</v>
      </c>
      <c r="C266" s="52">
        <v>19700</v>
      </c>
      <c r="D266" s="52">
        <v>19900</v>
      </c>
      <c r="E266" s="52">
        <v>39700</v>
      </c>
      <c r="F266" s="52">
        <v>2400</v>
      </c>
      <c r="G266" s="53">
        <v>0.12014600020277806</v>
      </c>
      <c r="H266" s="52">
        <v>2700</v>
      </c>
      <c r="I266" s="53">
        <v>0.13322970465827608</v>
      </c>
      <c r="J266" s="54" t="s">
        <v>1378</v>
      </c>
      <c r="K266" s="52">
        <v>5000</v>
      </c>
      <c r="L266" s="53">
        <v>0.12672363810532153</v>
      </c>
      <c r="M266" s="52">
        <v>2900</v>
      </c>
      <c r="N266" s="53">
        <v>0.14569603568893846</v>
      </c>
      <c r="O266" s="52">
        <v>3100</v>
      </c>
      <c r="P266" s="53">
        <v>0.15293586722158151</v>
      </c>
      <c r="Q266" s="54" t="s">
        <v>1378</v>
      </c>
      <c r="R266" s="52">
        <v>5900</v>
      </c>
      <c r="S266" s="53">
        <v>0.14933575335904611</v>
      </c>
    </row>
    <row r="267" spans="1:19" ht="13.5" customHeight="1">
      <c r="A267" s="50" t="s">
        <v>1256</v>
      </c>
      <c r="B267" s="56" t="s">
        <v>271</v>
      </c>
      <c r="C267" s="52">
        <v>20500</v>
      </c>
      <c r="D267" s="52">
        <v>21200</v>
      </c>
      <c r="E267" s="52">
        <v>41700</v>
      </c>
      <c r="F267" s="52">
        <v>2400</v>
      </c>
      <c r="G267" s="53">
        <v>0.1182203596315969</v>
      </c>
      <c r="H267" s="52">
        <v>2700</v>
      </c>
      <c r="I267" s="53">
        <v>0.12613845500448304</v>
      </c>
      <c r="J267" s="54" t="s">
        <v>1378</v>
      </c>
      <c r="K267" s="52">
        <v>5100</v>
      </c>
      <c r="L267" s="53">
        <v>0.12224299961641734</v>
      </c>
      <c r="M267" s="52">
        <v>2800</v>
      </c>
      <c r="N267" s="53">
        <v>0.13717655085034841</v>
      </c>
      <c r="O267" s="52">
        <v>3000</v>
      </c>
      <c r="P267" s="53">
        <v>0.14114482563352368</v>
      </c>
      <c r="Q267" s="54" t="s">
        <v>1378</v>
      </c>
      <c r="R267" s="52">
        <v>5800</v>
      </c>
      <c r="S267" s="53">
        <v>0.13919255849635598</v>
      </c>
    </row>
    <row r="268" spans="1:19" ht="13.5" customHeight="1">
      <c r="A268" s="50" t="s">
        <v>1262</v>
      </c>
      <c r="B268" s="55" t="s">
        <v>272</v>
      </c>
      <c r="C268" s="52">
        <v>20000</v>
      </c>
      <c r="D268" s="52">
        <v>19100</v>
      </c>
      <c r="E268" s="52">
        <v>39100</v>
      </c>
      <c r="F268" s="52">
        <v>2400</v>
      </c>
      <c r="G268" s="53">
        <v>0.11821676401577555</v>
      </c>
      <c r="H268" s="52">
        <v>2300</v>
      </c>
      <c r="I268" s="53">
        <v>0.11831000681448865</v>
      </c>
      <c r="J268" s="54" t="s">
        <v>1378</v>
      </c>
      <c r="K268" s="52">
        <v>4600</v>
      </c>
      <c r="L268" s="53">
        <v>0.11826224813337424</v>
      </c>
      <c r="M268" s="52">
        <v>3200</v>
      </c>
      <c r="N268" s="53">
        <v>0.16125006240327491</v>
      </c>
      <c r="O268" s="52">
        <v>2600</v>
      </c>
      <c r="P268" s="53">
        <v>0.13807202390312942</v>
      </c>
      <c r="Q268" s="54" t="s">
        <v>1378</v>
      </c>
      <c r="R268" s="52">
        <v>5900</v>
      </c>
      <c r="S268" s="53">
        <v>0.14994374552521222</v>
      </c>
    </row>
    <row r="269" spans="1:19" ht="13.5" customHeight="1">
      <c r="A269" s="50" t="s">
        <v>1276</v>
      </c>
      <c r="B269" s="55" t="s">
        <v>273</v>
      </c>
      <c r="C269" s="52">
        <v>20500</v>
      </c>
      <c r="D269" s="52">
        <v>19800</v>
      </c>
      <c r="E269" s="52">
        <v>40300</v>
      </c>
      <c r="F269" s="52">
        <v>2100</v>
      </c>
      <c r="G269" s="53">
        <v>0.10305362100034092</v>
      </c>
      <c r="H269" s="52">
        <v>2200</v>
      </c>
      <c r="I269" s="53">
        <v>0.10958141418231512</v>
      </c>
      <c r="J269" s="54" t="s">
        <v>1378</v>
      </c>
      <c r="K269" s="52">
        <v>4300</v>
      </c>
      <c r="L269" s="53">
        <v>0.10625465376023827</v>
      </c>
      <c r="M269" s="52">
        <v>2600</v>
      </c>
      <c r="N269" s="53">
        <v>0.12828130326791021</v>
      </c>
      <c r="O269" s="52">
        <v>2500</v>
      </c>
      <c r="P269" s="53">
        <v>0.12501898061446576</v>
      </c>
      <c r="Q269" s="54" t="s">
        <v>1378</v>
      </c>
      <c r="R269" s="52">
        <v>5100</v>
      </c>
      <c r="S269" s="53">
        <v>0.12668155869942913</v>
      </c>
    </row>
    <row r="270" spans="1:19" ht="13.5" customHeight="1">
      <c r="A270" s="50" t="s">
        <v>1277</v>
      </c>
      <c r="B270" s="55" t="s">
        <v>274</v>
      </c>
      <c r="C270" s="52">
        <v>19800</v>
      </c>
      <c r="D270" s="52">
        <v>20600</v>
      </c>
      <c r="E270" s="52">
        <v>40500</v>
      </c>
      <c r="F270" s="52">
        <v>2200</v>
      </c>
      <c r="G270" s="53">
        <v>0.11042697082870698</v>
      </c>
      <c r="H270" s="52">
        <v>2500</v>
      </c>
      <c r="I270" s="53">
        <v>0.12202683718451775</v>
      </c>
      <c r="J270" s="54" t="s">
        <v>1378</v>
      </c>
      <c r="K270" s="52">
        <v>4700</v>
      </c>
      <c r="L270" s="53">
        <v>0.11634574980843859</v>
      </c>
      <c r="M270" s="52">
        <v>2700</v>
      </c>
      <c r="N270" s="53">
        <v>0.13848793782174221</v>
      </c>
      <c r="O270" s="52">
        <v>2900</v>
      </c>
      <c r="P270" s="53">
        <v>0.13961149057791988</v>
      </c>
      <c r="Q270" s="54" t="s">
        <v>1378</v>
      </c>
      <c r="R270" s="52">
        <v>5600</v>
      </c>
      <c r="S270" s="53">
        <v>0.13906122549867761</v>
      </c>
    </row>
    <row r="271" spans="1:19" ht="13.5" customHeight="1">
      <c r="A271" s="50" t="s">
        <v>1278</v>
      </c>
      <c r="B271" s="55" t="s">
        <v>275</v>
      </c>
      <c r="C271" s="52">
        <v>19000</v>
      </c>
      <c r="D271" s="52">
        <v>19300</v>
      </c>
      <c r="E271" s="52">
        <v>38300</v>
      </c>
      <c r="F271" s="52">
        <v>2000</v>
      </c>
      <c r="G271" s="53">
        <v>0.10601507723127207</v>
      </c>
      <c r="H271" s="52">
        <v>2100</v>
      </c>
      <c r="I271" s="53">
        <v>0.11071391565640866</v>
      </c>
      <c r="J271" s="54" t="s">
        <v>1378</v>
      </c>
      <c r="K271" s="52">
        <v>4100</v>
      </c>
      <c r="L271" s="53">
        <v>0.10838493898774529</v>
      </c>
      <c r="M271" s="52">
        <v>2600</v>
      </c>
      <c r="N271" s="53">
        <v>0.13474616479519216</v>
      </c>
      <c r="O271" s="52">
        <v>2500</v>
      </c>
      <c r="P271" s="53">
        <v>0.13102269194902083</v>
      </c>
      <c r="Q271" s="54" t="s">
        <v>1378</v>
      </c>
      <c r="R271" s="52">
        <v>5100</v>
      </c>
      <c r="S271" s="53">
        <v>0.13286822920749392</v>
      </c>
    </row>
    <row r="272" spans="1:19" ht="13.5" customHeight="1">
      <c r="A272" s="50" t="s">
        <v>1279</v>
      </c>
      <c r="B272" s="55" t="s">
        <v>276</v>
      </c>
      <c r="C272" s="52">
        <v>25900</v>
      </c>
      <c r="D272" s="52">
        <v>25300</v>
      </c>
      <c r="E272" s="52">
        <v>51200</v>
      </c>
      <c r="F272" s="52">
        <v>2600</v>
      </c>
      <c r="G272" s="53">
        <v>0.10005783689994216</v>
      </c>
      <c r="H272" s="52">
        <v>2800</v>
      </c>
      <c r="I272" s="53">
        <v>0.10988967535292024</v>
      </c>
      <c r="J272" s="54" t="s">
        <v>1378</v>
      </c>
      <c r="K272" s="52">
        <v>5400</v>
      </c>
      <c r="L272" s="53">
        <v>0.10491176011244729</v>
      </c>
      <c r="M272" s="52">
        <v>3600</v>
      </c>
      <c r="N272" s="53">
        <v>0.14062078272604589</v>
      </c>
      <c r="O272" s="52">
        <v>3500</v>
      </c>
      <c r="P272" s="53">
        <v>0.13871643797698605</v>
      </c>
      <c r="Q272" s="54" t="s">
        <v>1378</v>
      </c>
      <c r="R272" s="52">
        <v>7200</v>
      </c>
      <c r="S272" s="53">
        <v>0.13968061846009683</v>
      </c>
    </row>
    <row r="273" spans="1:19" ht="13.5" customHeight="1">
      <c r="A273" s="50" t="s">
        <v>1286</v>
      </c>
      <c r="B273" s="55" t="s">
        <v>277</v>
      </c>
      <c r="C273" s="52">
        <v>21900</v>
      </c>
      <c r="D273" s="52">
        <v>21000</v>
      </c>
      <c r="E273" s="52">
        <v>42900</v>
      </c>
      <c r="F273" s="52">
        <v>2500</v>
      </c>
      <c r="G273" s="53">
        <v>0.11554420683051389</v>
      </c>
      <c r="H273" s="52">
        <v>2600</v>
      </c>
      <c r="I273" s="53">
        <v>0.12269003619737093</v>
      </c>
      <c r="J273" s="54" t="s">
        <v>1378</v>
      </c>
      <c r="K273" s="52">
        <v>5100</v>
      </c>
      <c r="L273" s="53">
        <v>0.11903929927551425</v>
      </c>
      <c r="M273" s="52">
        <v>3300</v>
      </c>
      <c r="N273" s="53">
        <v>0.15252382472299486</v>
      </c>
      <c r="O273" s="52">
        <v>3200</v>
      </c>
      <c r="P273" s="53">
        <v>0.15193370165745856</v>
      </c>
      <c r="Q273" s="54" t="s">
        <v>1378</v>
      </c>
      <c r="R273" s="52">
        <v>6500</v>
      </c>
      <c r="S273" s="53">
        <v>0.15223518997367624</v>
      </c>
    </row>
    <row r="274" spans="1:19" ht="13.5" customHeight="1">
      <c r="A274" s="45" t="s">
        <v>1389</v>
      </c>
      <c r="B274" s="46" t="s">
        <v>1390</v>
      </c>
      <c r="C274" s="47">
        <v>1434600</v>
      </c>
      <c r="D274" s="47">
        <v>1417400</v>
      </c>
      <c r="E274" s="47">
        <v>2852000</v>
      </c>
      <c r="F274" s="47">
        <v>186000</v>
      </c>
      <c r="G274" s="48">
        <v>0.12966099686467059</v>
      </c>
      <c r="H274" s="47">
        <v>168900</v>
      </c>
      <c r="I274" s="48">
        <v>0.11914111831847256</v>
      </c>
      <c r="J274" s="49" t="s">
        <v>1378</v>
      </c>
      <c r="K274" s="47">
        <v>354900</v>
      </c>
      <c r="L274" s="48">
        <v>0.12443285334201029</v>
      </c>
      <c r="M274" s="47">
        <v>224200</v>
      </c>
      <c r="N274" s="48">
        <v>0.15628411186810706</v>
      </c>
      <c r="O274" s="47">
        <v>195400</v>
      </c>
      <c r="P274" s="48">
        <v>0.13782914649444256</v>
      </c>
      <c r="Q274" s="49" t="s">
        <v>1378</v>
      </c>
      <c r="R274" s="47">
        <v>419600</v>
      </c>
      <c r="S274" s="48">
        <v>0.14711240829229774</v>
      </c>
    </row>
    <row r="275" spans="1:19" ht="13.5" customHeight="1">
      <c r="A275" s="50" t="s">
        <v>685</v>
      </c>
      <c r="B275" s="55" t="s">
        <v>278</v>
      </c>
      <c r="C275" s="52">
        <v>22700</v>
      </c>
      <c r="D275" s="52">
        <v>22100</v>
      </c>
      <c r="E275" s="52">
        <v>44800</v>
      </c>
      <c r="F275" s="52">
        <v>3200</v>
      </c>
      <c r="G275" s="53">
        <v>0.1429577154925859</v>
      </c>
      <c r="H275" s="52">
        <v>2700</v>
      </c>
      <c r="I275" s="53">
        <v>0.12357010444454491</v>
      </c>
      <c r="J275" s="54" t="s">
        <v>1378</v>
      </c>
      <c r="K275" s="52">
        <v>6000</v>
      </c>
      <c r="L275" s="53">
        <v>0.1333957720096334</v>
      </c>
      <c r="M275" s="52">
        <v>3600</v>
      </c>
      <c r="N275" s="53">
        <v>0.15765389184670217</v>
      </c>
      <c r="O275" s="52">
        <v>3000</v>
      </c>
      <c r="P275" s="53">
        <v>0.13754125785594792</v>
      </c>
      <c r="Q275" s="54" t="s">
        <v>1378</v>
      </c>
      <c r="R275" s="52">
        <v>6600</v>
      </c>
      <c r="S275" s="53">
        <v>0.14773436803139772</v>
      </c>
    </row>
    <row r="276" spans="1:19" ht="13.5" customHeight="1">
      <c r="A276" s="50" t="s">
        <v>693</v>
      </c>
      <c r="B276" s="55" t="s">
        <v>279</v>
      </c>
      <c r="C276" s="52">
        <v>26400</v>
      </c>
      <c r="D276" s="52">
        <v>27400</v>
      </c>
      <c r="E276" s="52">
        <v>53700</v>
      </c>
      <c r="F276" s="52">
        <v>2700</v>
      </c>
      <c r="G276" s="53">
        <v>0.10206326329363574</v>
      </c>
      <c r="H276" s="52">
        <v>3000</v>
      </c>
      <c r="I276" s="53">
        <v>0.10937271530925574</v>
      </c>
      <c r="J276" s="54" t="s">
        <v>1378</v>
      </c>
      <c r="K276" s="52">
        <v>5700</v>
      </c>
      <c r="L276" s="53">
        <v>0.10578533933956294</v>
      </c>
      <c r="M276" s="52">
        <v>3400</v>
      </c>
      <c r="N276" s="53">
        <v>0.12785405446408252</v>
      </c>
      <c r="O276" s="52">
        <v>3300</v>
      </c>
      <c r="P276" s="53">
        <v>0.11975435005117707</v>
      </c>
      <c r="Q276" s="54" t="s">
        <v>1378</v>
      </c>
      <c r="R276" s="52">
        <v>6600</v>
      </c>
      <c r="S276" s="53">
        <v>0.12372957075313652</v>
      </c>
    </row>
    <row r="277" spans="1:19" ht="13.5" customHeight="1">
      <c r="A277" s="50" t="s">
        <v>733</v>
      </c>
      <c r="B277" s="55" t="s">
        <v>280</v>
      </c>
      <c r="C277" s="52">
        <v>23600</v>
      </c>
      <c r="D277" s="52">
        <v>23200</v>
      </c>
      <c r="E277" s="52">
        <v>46800</v>
      </c>
      <c r="F277" s="52">
        <v>3900</v>
      </c>
      <c r="G277" s="53">
        <v>0.16640515669394851</v>
      </c>
      <c r="H277" s="52">
        <v>3500</v>
      </c>
      <c r="I277" s="53">
        <v>0.15037302169131916</v>
      </c>
      <c r="J277" s="54" t="s">
        <v>1378</v>
      </c>
      <c r="K277" s="52">
        <v>7400</v>
      </c>
      <c r="L277" s="53">
        <v>0.1584562753902074</v>
      </c>
      <c r="M277" s="52">
        <v>4400</v>
      </c>
      <c r="N277" s="53">
        <v>0.18782070310843477</v>
      </c>
      <c r="O277" s="52">
        <v>3900</v>
      </c>
      <c r="P277" s="53">
        <v>0.16908879209970246</v>
      </c>
      <c r="Q277" s="54" t="s">
        <v>1378</v>
      </c>
      <c r="R277" s="52">
        <v>8400</v>
      </c>
      <c r="S277" s="53">
        <v>0.17853324780842419</v>
      </c>
    </row>
    <row r="278" spans="1:19" ht="13.5" customHeight="1">
      <c r="A278" s="50" t="s">
        <v>738</v>
      </c>
      <c r="B278" s="55" t="s">
        <v>281</v>
      </c>
      <c r="C278" s="52">
        <v>22700</v>
      </c>
      <c r="D278" s="52">
        <v>21600</v>
      </c>
      <c r="E278" s="52">
        <v>44400</v>
      </c>
      <c r="F278" s="52">
        <v>3500</v>
      </c>
      <c r="G278" s="53">
        <v>0.15245296289783716</v>
      </c>
      <c r="H278" s="52">
        <v>2800</v>
      </c>
      <c r="I278" s="53">
        <v>0.12778060398649585</v>
      </c>
      <c r="J278" s="54" t="s">
        <v>1378</v>
      </c>
      <c r="K278" s="52">
        <v>6200</v>
      </c>
      <c r="L278" s="53">
        <v>0.14042955984764824</v>
      </c>
      <c r="M278" s="52">
        <v>3900</v>
      </c>
      <c r="N278" s="53">
        <v>0.17320203973975734</v>
      </c>
      <c r="O278" s="52">
        <v>3100</v>
      </c>
      <c r="P278" s="53">
        <v>0.14174721361513204</v>
      </c>
      <c r="Q278" s="54" t="s">
        <v>1378</v>
      </c>
      <c r="R278" s="52">
        <v>7000</v>
      </c>
      <c r="S278" s="53">
        <v>0.15787338576998489</v>
      </c>
    </row>
    <row r="279" spans="1:19" ht="13.5" customHeight="1">
      <c r="A279" s="50" t="s">
        <v>748</v>
      </c>
      <c r="B279" s="55" t="s">
        <v>282</v>
      </c>
      <c r="C279" s="52">
        <v>21900</v>
      </c>
      <c r="D279" s="52">
        <v>20900</v>
      </c>
      <c r="E279" s="52">
        <v>42800</v>
      </c>
      <c r="F279" s="52">
        <v>2900</v>
      </c>
      <c r="G279" s="53">
        <v>0.13397216518366414</v>
      </c>
      <c r="H279" s="52">
        <v>2300</v>
      </c>
      <c r="I279" s="53">
        <v>0.11089847861448665</v>
      </c>
      <c r="J279" s="54" t="s">
        <v>1378</v>
      </c>
      <c r="K279" s="52">
        <v>5300</v>
      </c>
      <c r="L279" s="53">
        <v>0.12270827007964126</v>
      </c>
      <c r="M279" s="52">
        <v>3800</v>
      </c>
      <c r="N279" s="53">
        <v>0.17134382842801735</v>
      </c>
      <c r="O279" s="52">
        <v>3000</v>
      </c>
      <c r="P279" s="53">
        <v>0.14582336618505407</v>
      </c>
      <c r="Q279" s="54" t="s">
        <v>1378</v>
      </c>
      <c r="R279" s="52">
        <v>6800</v>
      </c>
      <c r="S279" s="53">
        <v>0.15888548940841254</v>
      </c>
    </row>
    <row r="280" spans="1:19" ht="13.5" customHeight="1">
      <c r="A280" s="50" t="s">
        <v>751</v>
      </c>
      <c r="B280" s="55" t="s">
        <v>283</v>
      </c>
      <c r="C280" s="52">
        <v>25300</v>
      </c>
      <c r="D280" s="52">
        <v>23400</v>
      </c>
      <c r="E280" s="52">
        <v>48700</v>
      </c>
      <c r="F280" s="52">
        <v>3900</v>
      </c>
      <c r="G280" s="53">
        <v>0.15244312561819981</v>
      </c>
      <c r="H280" s="52">
        <v>3400</v>
      </c>
      <c r="I280" s="53">
        <v>0.14484025286178029</v>
      </c>
      <c r="J280" s="54" t="s">
        <v>1378</v>
      </c>
      <c r="K280" s="52">
        <v>7200</v>
      </c>
      <c r="L280" s="53">
        <v>0.14878715057407521</v>
      </c>
      <c r="M280" s="52">
        <v>4500</v>
      </c>
      <c r="N280" s="53">
        <v>0.17728981206726013</v>
      </c>
      <c r="O280" s="52">
        <v>3800</v>
      </c>
      <c r="P280" s="53">
        <v>0.162950623611823</v>
      </c>
      <c r="Q280" s="54" t="s">
        <v>1378</v>
      </c>
      <c r="R280" s="52">
        <v>8300</v>
      </c>
      <c r="S280" s="53">
        <v>0.17039456117649476</v>
      </c>
    </row>
    <row r="281" spans="1:19" ht="13.5" customHeight="1">
      <c r="A281" s="50" t="s">
        <v>758</v>
      </c>
      <c r="B281" s="55" t="s">
        <v>284</v>
      </c>
      <c r="C281" s="52">
        <v>26400</v>
      </c>
      <c r="D281" s="52">
        <v>26300</v>
      </c>
      <c r="E281" s="52">
        <v>52700</v>
      </c>
      <c r="F281" s="52">
        <v>3300</v>
      </c>
      <c r="G281" s="53">
        <v>0.1249054605959764</v>
      </c>
      <c r="H281" s="52">
        <v>2900</v>
      </c>
      <c r="I281" s="53">
        <v>0.10887434355734835</v>
      </c>
      <c r="J281" s="54" t="s">
        <v>1378</v>
      </c>
      <c r="K281" s="52">
        <v>6200</v>
      </c>
      <c r="L281" s="53">
        <v>0.11691513978984105</v>
      </c>
      <c r="M281" s="52">
        <v>4100</v>
      </c>
      <c r="N281" s="53">
        <v>0.1563681742550295</v>
      </c>
      <c r="O281" s="52">
        <v>3500</v>
      </c>
      <c r="P281" s="53">
        <v>0.13262044295608494</v>
      </c>
      <c r="Q281" s="54" t="s">
        <v>1378</v>
      </c>
      <c r="R281" s="52">
        <v>7600</v>
      </c>
      <c r="S281" s="53">
        <v>0.14453169454876522</v>
      </c>
    </row>
    <row r="282" spans="1:19" ht="13.5" customHeight="1">
      <c r="A282" s="50" t="s">
        <v>764</v>
      </c>
      <c r="B282" s="55" t="s">
        <v>285</v>
      </c>
      <c r="C282" s="52">
        <v>28700</v>
      </c>
      <c r="D282" s="52">
        <v>30700</v>
      </c>
      <c r="E282" s="52">
        <v>59400</v>
      </c>
      <c r="F282" s="52">
        <v>3000</v>
      </c>
      <c r="G282" s="53">
        <v>0.10624803986479422</v>
      </c>
      <c r="H282" s="52">
        <v>3300</v>
      </c>
      <c r="I282" s="53">
        <v>0.10583834769881281</v>
      </c>
      <c r="J282" s="54" t="s">
        <v>1378</v>
      </c>
      <c r="K282" s="52">
        <v>6300</v>
      </c>
      <c r="L282" s="53">
        <v>0.10603613606540829</v>
      </c>
      <c r="M282" s="52">
        <v>4100</v>
      </c>
      <c r="N282" s="53">
        <v>0.14332508624594906</v>
      </c>
      <c r="O282" s="52">
        <v>4000</v>
      </c>
      <c r="P282" s="53">
        <v>0.13137095462676859</v>
      </c>
      <c r="Q282" s="54" t="s">
        <v>1378</v>
      </c>
      <c r="R282" s="52">
        <v>8200</v>
      </c>
      <c r="S282" s="53">
        <v>0.13714208808586523</v>
      </c>
    </row>
    <row r="283" spans="1:19" ht="13.5" customHeight="1">
      <c r="A283" s="50" t="s">
        <v>775</v>
      </c>
      <c r="B283" s="55" t="s">
        <v>286</v>
      </c>
      <c r="C283" s="52">
        <v>19500</v>
      </c>
      <c r="D283" s="52">
        <v>18400</v>
      </c>
      <c r="E283" s="52">
        <v>37900</v>
      </c>
      <c r="F283" s="52">
        <v>3000</v>
      </c>
      <c r="G283" s="53">
        <v>0.1510747185261003</v>
      </c>
      <c r="H283" s="52">
        <v>2400</v>
      </c>
      <c r="I283" s="53">
        <v>0.12972121080376067</v>
      </c>
      <c r="J283" s="54" t="s">
        <v>1378</v>
      </c>
      <c r="K283" s="52">
        <v>5300</v>
      </c>
      <c r="L283" s="53">
        <v>0.14071848396194092</v>
      </c>
      <c r="M283" s="52">
        <v>3300</v>
      </c>
      <c r="N283" s="53">
        <v>0.16642784032753327</v>
      </c>
      <c r="O283" s="52">
        <v>2700</v>
      </c>
      <c r="P283" s="53">
        <v>0.14678550078800065</v>
      </c>
      <c r="Q283" s="54" t="s">
        <v>1378</v>
      </c>
      <c r="R283" s="52">
        <v>6000</v>
      </c>
      <c r="S283" s="53">
        <v>0.15690150496824015</v>
      </c>
    </row>
    <row r="284" spans="1:19" ht="13.5" customHeight="1">
      <c r="A284" s="50" t="s">
        <v>778</v>
      </c>
      <c r="B284" s="55" t="s">
        <v>287</v>
      </c>
      <c r="C284" s="52">
        <v>22800</v>
      </c>
      <c r="D284" s="52">
        <v>22100</v>
      </c>
      <c r="E284" s="52">
        <v>44900</v>
      </c>
      <c r="F284" s="52">
        <v>2800</v>
      </c>
      <c r="G284" s="53">
        <v>0.12131449631449631</v>
      </c>
      <c r="H284" s="52">
        <v>2300</v>
      </c>
      <c r="I284" s="53">
        <v>0.10549440594283643</v>
      </c>
      <c r="J284" s="54" t="s">
        <v>1378</v>
      </c>
      <c r="K284" s="52">
        <v>5100</v>
      </c>
      <c r="L284" s="53">
        <v>0.11353049989970804</v>
      </c>
      <c r="M284" s="52">
        <v>3400</v>
      </c>
      <c r="N284" s="53">
        <v>0.15093015093015094</v>
      </c>
      <c r="O284" s="52">
        <v>2800</v>
      </c>
      <c r="P284" s="53">
        <v>0.12764415454998415</v>
      </c>
      <c r="Q284" s="54" t="s">
        <v>1378</v>
      </c>
      <c r="R284" s="52">
        <v>6300</v>
      </c>
      <c r="S284" s="53">
        <v>0.13947268715594285</v>
      </c>
    </row>
    <row r="285" spans="1:19" ht="13.5" customHeight="1">
      <c r="A285" s="50" t="s">
        <v>783</v>
      </c>
      <c r="B285" s="55" t="s">
        <v>288</v>
      </c>
      <c r="C285" s="52">
        <v>27700</v>
      </c>
      <c r="D285" s="52">
        <v>27300</v>
      </c>
      <c r="E285" s="52">
        <v>55100</v>
      </c>
      <c r="F285" s="52">
        <v>3600</v>
      </c>
      <c r="G285" s="53">
        <v>0.13015724177726487</v>
      </c>
      <c r="H285" s="52">
        <v>3100</v>
      </c>
      <c r="I285" s="53">
        <v>0.11193183895856949</v>
      </c>
      <c r="J285" s="54" t="s">
        <v>1378</v>
      </c>
      <c r="K285" s="52">
        <v>6700</v>
      </c>
      <c r="L285" s="53">
        <v>0.12110758057194734</v>
      </c>
      <c r="M285" s="52">
        <v>4200</v>
      </c>
      <c r="N285" s="53">
        <v>0.15183208309290247</v>
      </c>
      <c r="O285" s="52">
        <v>3400</v>
      </c>
      <c r="P285" s="53">
        <v>0.12345046988700771</v>
      </c>
      <c r="Q285" s="54" t="s">
        <v>1378</v>
      </c>
      <c r="R285" s="52">
        <v>7600</v>
      </c>
      <c r="S285" s="53">
        <v>0.13773944620971404</v>
      </c>
    </row>
    <row r="286" spans="1:19" ht="13.5" customHeight="1">
      <c r="A286" s="50" t="s">
        <v>797</v>
      </c>
      <c r="B286" s="55" t="s">
        <v>289</v>
      </c>
      <c r="C286" s="52">
        <v>16300</v>
      </c>
      <c r="D286" s="52">
        <v>14700</v>
      </c>
      <c r="E286" s="52">
        <v>31000</v>
      </c>
      <c r="F286" s="52">
        <v>2000</v>
      </c>
      <c r="G286" s="53">
        <v>0.12476231368459793</v>
      </c>
      <c r="H286" s="52">
        <v>2000</v>
      </c>
      <c r="I286" s="53">
        <v>0.13780008137800082</v>
      </c>
      <c r="J286" s="54" t="s">
        <v>1378</v>
      </c>
      <c r="K286" s="52">
        <v>4100</v>
      </c>
      <c r="L286" s="53">
        <v>0.13095429804502559</v>
      </c>
      <c r="M286" s="52">
        <v>2500</v>
      </c>
      <c r="N286" s="53">
        <v>0.15475679322824021</v>
      </c>
      <c r="O286" s="52">
        <v>2600</v>
      </c>
      <c r="P286" s="53">
        <v>0.17482707174827072</v>
      </c>
      <c r="Q286" s="54" t="s">
        <v>1378</v>
      </c>
      <c r="R286" s="52">
        <v>5100</v>
      </c>
      <c r="S286" s="53">
        <v>0.16428870495023995</v>
      </c>
    </row>
    <row r="287" spans="1:19" ht="13.5" customHeight="1">
      <c r="A287" s="50" t="s">
        <v>802</v>
      </c>
      <c r="B287" s="55" t="s">
        <v>290</v>
      </c>
      <c r="C287" s="52">
        <v>29500</v>
      </c>
      <c r="D287" s="52">
        <v>28400</v>
      </c>
      <c r="E287" s="52">
        <v>58000</v>
      </c>
      <c r="F287" s="52">
        <v>3500</v>
      </c>
      <c r="G287" s="53">
        <v>0.11713511683034203</v>
      </c>
      <c r="H287" s="52">
        <v>3200</v>
      </c>
      <c r="I287" s="53">
        <v>0.11188073555782145</v>
      </c>
      <c r="J287" s="54" t="s">
        <v>1378</v>
      </c>
      <c r="K287" s="52">
        <v>6600</v>
      </c>
      <c r="L287" s="53">
        <v>0.11455727863931967</v>
      </c>
      <c r="M287" s="52">
        <v>4200</v>
      </c>
      <c r="N287" s="53">
        <v>0.14287165594310872</v>
      </c>
      <c r="O287" s="52">
        <v>3800</v>
      </c>
      <c r="P287" s="53">
        <v>0.13434829998945186</v>
      </c>
      <c r="Q287" s="54" t="s">
        <v>1378</v>
      </c>
      <c r="R287" s="52">
        <v>8000</v>
      </c>
      <c r="S287" s="53">
        <v>0.13869003467250868</v>
      </c>
    </row>
    <row r="288" spans="1:19" ht="13.5" customHeight="1">
      <c r="A288" s="50" t="s">
        <v>869</v>
      </c>
      <c r="B288" s="55" t="s">
        <v>291</v>
      </c>
      <c r="C288" s="52">
        <v>24000</v>
      </c>
      <c r="D288" s="52">
        <v>21900</v>
      </c>
      <c r="E288" s="52">
        <v>45900</v>
      </c>
      <c r="F288" s="52">
        <v>4100</v>
      </c>
      <c r="G288" s="53">
        <v>0.16892145027681804</v>
      </c>
      <c r="H288" s="52">
        <v>3400</v>
      </c>
      <c r="I288" s="53">
        <v>0.15376171964326549</v>
      </c>
      <c r="J288" s="54" t="s">
        <v>1378</v>
      </c>
      <c r="K288" s="52">
        <v>7400</v>
      </c>
      <c r="L288" s="53">
        <v>0.16169804741980473</v>
      </c>
      <c r="M288" s="52">
        <v>4600</v>
      </c>
      <c r="N288" s="53">
        <v>0.18985971777046998</v>
      </c>
      <c r="O288" s="52">
        <v>3700</v>
      </c>
      <c r="P288" s="53">
        <v>0.17031785959295678</v>
      </c>
      <c r="Q288" s="54" t="s">
        <v>1378</v>
      </c>
      <c r="R288" s="52">
        <v>8300</v>
      </c>
      <c r="S288" s="53">
        <v>0.18054829149232915</v>
      </c>
    </row>
    <row r="289" spans="1:19" ht="13.5" customHeight="1">
      <c r="A289" s="50" t="s">
        <v>904</v>
      </c>
      <c r="B289" s="55" t="s">
        <v>292</v>
      </c>
      <c r="C289" s="52">
        <v>20700</v>
      </c>
      <c r="D289" s="52">
        <v>20800</v>
      </c>
      <c r="E289" s="52">
        <v>41500</v>
      </c>
      <c r="F289" s="52">
        <v>2900</v>
      </c>
      <c r="G289" s="53">
        <v>0.13879485443466485</v>
      </c>
      <c r="H289" s="52">
        <v>3100</v>
      </c>
      <c r="I289" s="53">
        <v>0.14883788075646023</v>
      </c>
      <c r="J289" s="54" t="s">
        <v>1378</v>
      </c>
      <c r="K289" s="52">
        <v>6000</v>
      </c>
      <c r="L289" s="53">
        <v>0.14382884295327913</v>
      </c>
      <c r="M289" s="52">
        <v>3300</v>
      </c>
      <c r="N289" s="53">
        <v>0.16070219557017121</v>
      </c>
      <c r="O289" s="52">
        <v>3400</v>
      </c>
      <c r="P289" s="53">
        <v>0.16592079303209661</v>
      </c>
      <c r="Q289" s="54" t="s">
        <v>1378</v>
      </c>
      <c r="R289" s="52">
        <v>6800</v>
      </c>
      <c r="S289" s="53">
        <v>0.16331797679635301</v>
      </c>
    </row>
    <row r="290" spans="1:19" ht="13.5" customHeight="1">
      <c r="A290" s="50" t="s">
        <v>916</v>
      </c>
      <c r="B290" s="55" t="s">
        <v>293</v>
      </c>
      <c r="C290" s="52">
        <v>25900</v>
      </c>
      <c r="D290" s="52">
        <v>25000</v>
      </c>
      <c r="E290" s="52">
        <v>50900</v>
      </c>
      <c r="F290" s="52">
        <v>3700</v>
      </c>
      <c r="G290" s="53">
        <v>0.14276875483372004</v>
      </c>
      <c r="H290" s="52">
        <v>3400</v>
      </c>
      <c r="I290" s="53">
        <v>0.13459461621535138</v>
      </c>
      <c r="J290" s="54" t="s">
        <v>1378</v>
      </c>
      <c r="K290" s="52">
        <v>7100</v>
      </c>
      <c r="L290" s="53">
        <v>0.13875071272684375</v>
      </c>
      <c r="M290" s="52">
        <v>4300</v>
      </c>
      <c r="N290" s="53">
        <v>0.16473317865429235</v>
      </c>
      <c r="O290" s="52">
        <v>4000</v>
      </c>
      <c r="P290" s="53">
        <v>0.16059357625694973</v>
      </c>
      <c r="Q290" s="54" t="s">
        <v>1378</v>
      </c>
      <c r="R290" s="52">
        <v>8300</v>
      </c>
      <c r="S290" s="53">
        <v>0.1626983346768644</v>
      </c>
    </row>
    <row r="291" spans="1:19" ht="13.5" customHeight="1">
      <c r="A291" s="50" t="s">
        <v>921</v>
      </c>
      <c r="B291" s="55" t="s">
        <v>294</v>
      </c>
      <c r="C291" s="52">
        <v>19900</v>
      </c>
      <c r="D291" s="52">
        <v>19100</v>
      </c>
      <c r="E291" s="52">
        <v>39100</v>
      </c>
      <c r="F291" s="52">
        <v>2500</v>
      </c>
      <c r="G291" s="53">
        <v>0.12646158478446329</v>
      </c>
      <c r="H291" s="52">
        <v>2200</v>
      </c>
      <c r="I291" s="53">
        <v>0.11471725723842374</v>
      </c>
      <c r="J291" s="54" t="s">
        <v>1378</v>
      </c>
      <c r="K291" s="52">
        <v>4700</v>
      </c>
      <c r="L291" s="53">
        <v>0.12070863521159213</v>
      </c>
      <c r="M291" s="52">
        <v>3100</v>
      </c>
      <c r="N291" s="53">
        <v>0.15371104531540122</v>
      </c>
      <c r="O291" s="52">
        <v>2700</v>
      </c>
      <c r="P291" s="53">
        <v>0.13959443921814571</v>
      </c>
      <c r="Q291" s="54" t="s">
        <v>1378</v>
      </c>
      <c r="R291" s="52">
        <v>5700</v>
      </c>
      <c r="S291" s="53">
        <v>0.14679603696781957</v>
      </c>
    </row>
    <row r="292" spans="1:19" ht="13.5" customHeight="1">
      <c r="A292" s="50" t="s">
        <v>926</v>
      </c>
      <c r="B292" s="55" t="s">
        <v>295</v>
      </c>
      <c r="C292" s="52">
        <v>26100</v>
      </c>
      <c r="D292" s="52">
        <v>25400</v>
      </c>
      <c r="E292" s="52">
        <v>51400</v>
      </c>
      <c r="F292" s="52">
        <v>3500</v>
      </c>
      <c r="G292" s="53">
        <v>0.13265541059094396</v>
      </c>
      <c r="H292" s="52">
        <v>3200</v>
      </c>
      <c r="I292" s="53">
        <v>0.12667953820087474</v>
      </c>
      <c r="J292" s="54" t="s">
        <v>1378</v>
      </c>
      <c r="K292" s="52">
        <v>6700</v>
      </c>
      <c r="L292" s="53">
        <v>0.12970703162969732</v>
      </c>
      <c r="M292" s="52">
        <v>4300</v>
      </c>
      <c r="N292" s="53">
        <v>0.16557943207981582</v>
      </c>
      <c r="O292" s="52">
        <v>3700</v>
      </c>
      <c r="P292" s="53">
        <v>0.14504117577524725</v>
      </c>
      <c r="Q292" s="54" t="s">
        <v>1378</v>
      </c>
      <c r="R292" s="52">
        <v>8000</v>
      </c>
      <c r="S292" s="53">
        <v>0.15544625673127394</v>
      </c>
    </row>
    <row r="293" spans="1:19" ht="13.5" customHeight="1">
      <c r="A293" s="50" t="s">
        <v>931</v>
      </c>
      <c r="B293" s="55" t="s">
        <v>296</v>
      </c>
      <c r="C293" s="52">
        <v>28500</v>
      </c>
      <c r="D293" s="52">
        <v>27500</v>
      </c>
      <c r="E293" s="52">
        <v>56000</v>
      </c>
      <c r="F293" s="52">
        <v>4100</v>
      </c>
      <c r="G293" s="53">
        <v>0.14426655431500596</v>
      </c>
      <c r="H293" s="52">
        <v>3800</v>
      </c>
      <c r="I293" s="53">
        <v>0.139341875364007</v>
      </c>
      <c r="J293" s="54" t="s">
        <v>1378</v>
      </c>
      <c r="K293" s="52">
        <v>7900</v>
      </c>
      <c r="L293" s="53">
        <v>0.14184866140043606</v>
      </c>
      <c r="M293" s="52">
        <v>5000</v>
      </c>
      <c r="N293" s="53">
        <v>0.17410996418790814</v>
      </c>
      <c r="O293" s="52">
        <v>4400</v>
      </c>
      <c r="P293" s="53">
        <v>0.15939866045428072</v>
      </c>
      <c r="Q293" s="54" t="s">
        <v>1378</v>
      </c>
      <c r="R293" s="52">
        <v>9300</v>
      </c>
      <c r="S293" s="53">
        <v>0.16688708582049541</v>
      </c>
    </row>
    <row r="294" spans="1:19" ht="13.5" customHeight="1">
      <c r="A294" s="50" t="s">
        <v>932</v>
      </c>
      <c r="B294" s="55" t="s">
        <v>297</v>
      </c>
      <c r="C294" s="52">
        <v>25200</v>
      </c>
      <c r="D294" s="52">
        <v>23600</v>
      </c>
      <c r="E294" s="52">
        <v>48800</v>
      </c>
      <c r="F294" s="52">
        <v>3900</v>
      </c>
      <c r="G294" s="53">
        <v>0.1532366690436574</v>
      </c>
      <c r="H294" s="52">
        <v>3500</v>
      </c>
      <c r="I294" s="53">
        <v>0.14759662296890247</v>
      </c>
      <c r="J294" s="54" t="s">
        <v>1378</v>
      </c>
      <c r="K294" s="52">
        <v>7300</v>
      </c>
      <c r="L294" s="53">
        <v>0.15051318296355479</v>
      </c>
      <c r="M294" s="52">
        <v>4700</v>
      </c>
      <c r="N294" s="53">
        <v>0.1856825925045559</v>
      </c>
      <c r="O294" s="52">
        <v>3900</v>
      </c>
      <c r="P294" s="53">
        <v>0.16418480336006108</v>
      </c>
      <c r="Q294" s="54" t="s">
        <v>1378</v>
      </c>
      <c r="R294" s="52">
        <v>8600</v>
      </c>
      <c r="S294" s="53">
        <v>0.17530166144264847</v>
      </c>
    </row>
    <row r="295" spans="1:19" ht="13.5" customHeight="1">
      <c r="A295" s="50" t="s">
        <v>936</v>
      </c>
      <c r="B295" s="55" t="s">
        <v>298</v>
      </c>
      <c r="C295" s="52">
        <v>23800</v>
      </c>
      <c r="D295" s="52">
        <v>23700</v>
      </c>
      <c r="E295" s="52">
        <v>47500</v>
      </c>
      <c r="F295" s="52">
        <v>2800</v>
      </c>
      <c r="G295" s="53">
        <v>0.11908159838817998</v>
      </c>
      <c r="H295" s="52">
        <v>2600</v>
      </c>
      <c r="I295" s="53">
        <v>0.10910163989713756</v>
      </c>
      <c r="J295" s="54" t="s">
        <v>1378</v>
      </c>
      <c r="K295" s="52">
        <v>5400</v>
      </c>
      <c r="L295" s="53">
        <v>0.11410242927752655</v>
      </c>
      <c r="M295" s="52">
        <v>3400</v>
      </c>
      <c r="N295" s="53">
        <v>0.14229348556077906</v>
      </c>
      <c r="O295" s="52">
        <v>2800</v>
      </c>
      <c r="P295" s="53">
        <v>0.11757514438683024</v>
      </c>
      <c r="Q295" s="54" t="s">
        <v>1378</v>
      </c>
      <c r="R295" s="52">
        <v>6200</v>
      </c>
      <c r="S295" s="53">
        <v>0.12996108949416343</v>
      </c>
    </row>
    <row r="296" spans="1:19" ht="13.5" customHeight="1">
      <c r="A296" s="50" t="s">
        <v>944</v>
      </c>
      <c r="B296" s="55" t="s">
        <v>299</v>
      </c>
      <c r="C296" s="52">
        <v>29000</v>
      </c>
      <c r="D296" s="52">
        <v>29600</v>
      </c>
      <c r="E296" s="52">
        <v>58600</v>
      </c>
      <c r="F296" s="52">
        <v>3200</v>
      </c>
      <c r="G296" s="53">
        <v>0.1091473938557128</v>
      </c>
      <c r="H296" s="52">
        <v>2900</v>
      </c>
      <c r="I296" s="53">
        <v>9.8832106933099309E-2</v>
      </c>
      <c r="J296" s="54" t="s">
        <v>1378</v>
      </c>
      <c r="K296" s="52">
        <v>6100</v>
      </c>
      <c r="L296" s="53">
        <v>0.10393200901085399</v>
      </c>
      <c r="M296" s="52">
        <v>3900</v>
      </c>
      <c r="N296" s="53">
        <v>0.13351743182602693</v>
      </c>
      <c r="O296" s="52">
        <v>3500</v>
      </c>
      <c r="P296" s="53">
        <v>0.11817322622021198</v>
      </c>
      <c r="Q296" s="54" t="s">
        <v>1378</v>
      </c>
      <c r="R296" s="52">
        <v>7400</v>
      </c>
      <c r="S296" s="53">
        <v>0.12575943750426649</v>
      </c>
    </row>
    <row r="297" spans="1:19" ht="13.5" customHeight="1">
      <c r="A297" s="50" t="s">
        <v>950</v>
      </c>
      <c r="B297" s="55" t="s">
        <v>300</v>
      </c>
      <c r="C297" s="52">
        <v>27400</v>
      </c>
      <c r="D297" s="52">
        <v>28400</v>
      </c>
      <c r="E297" s="52">
        <v>55800</v>
      </c>
      <c r="F297" s="52">
        <v>3200</v>
      </c>
      <c r="G297" s="53">
        <v>0.11681306265262237</v>
      </c>
      <c r="H297" s="52">
        <v>3100</v>
      </c>
      <c r="I297" s="53">
        <v>0.10964695934042704</v>
      </c>
      <c r="J297" s="54" t="s">
        <v>1378</v>
      </c>
      <c r="K297" s="52">
        <v>6300</v>
      </c>
      <c r="L297" s="53">
        <v>0.1131693509378527</v>
      </c>
      <c r="M297" s="52">
        <v>3900</v>
      </c>
      <c r="N297" s="53">
        <v>0.14196158472136167</v>
      </c>
      <c r="O297" s="52">
        <v>3700</v>
      </c>
      <c r="P297" s="53">
        <v>0.13142132337396942</v>
      </c>
      <c r="Q297" s="54" t="s">
        <v>1378</v>
      </c>
      <c r="R297" s="52">
        <v>7600</v>
      </c>
      <c r="S297" s="53">
        <v>0.13660223221483725</v>
      </c>
    </row>
    <row r="298" spans="1:19" ht="13.5" customHeight="1">
      <c r="A298" s="50" t="s">
        <v>996</v>
      </c>
      <c r="B298" s="55" t="s">
        <v>301</v>
      </c>
      <c r="C298" s="52">
        <v>22600</v>
      </c>
      <c r="D298" s="52">
        <v>23300</v>
      </c>
      <c r="E298" s="52">
        <v>45900</v>
      </c>
      <c r="F298" s="52">
        <v>2900</v>
      </c>
      <c r="G298" s="53">
        <v>0.12693142072873778</v>
      </c>
      <c r="H298" s="52">
        <v>3500</v>
      </c>
      <c r="I298" s="53">
        <v>0.14818630607426486</v>
      </c>
      <c r="J298" s="54" t="s">
        <v>1378</v>
      </c>
      <c r="K298" s="52">
        <v>6300</v>
      </c>
      <c r="L298" s="53">
        <v>0.13772285427836625</v>
      </c>
      <c r="M298" s="52">
        <v>3300</v>
      </c>
      <c r="N298" s="53">
        <v>0.14672156550228008</v>
      </c>
      <c r="O298" s="52">
        <v>3400</v>
      </c>
      <c r="P298" s="53">
        <v>0.14724189740287616</v>
      </c>
      <c r="Q298" s="54" t="s">
        <v>1378</v>
      </c>
      <c r="R298" s="52">
        <v>6700</v>
      </c>
      <c r="S298" s="53">
        <v>0.14698574604420034</v>
      </c>
    </row>
    <row r="299" spans="1:19" ht="13.5" customHeight="1">
      <c r="A299" s="50" t="s">
        <v>997</v>
      </c>
      <c r="B299" s="55" t="s">
        <v>302</v>
      </c>
      <c r="C299" s="52">
        <v>26200</v>
      </c>
      <c r="D299" s="52">
        <v>30600</v>
      </c>
      <c r="E299" s="52">
        <v>56800</v>
      </c>
      <c r="F299" s="52">
        <v>4000</v>
      </c>
      <c r="G299" s="53">
        <v>0.15227359572029042</v>
      </c>
      <c r="H299" s="52">
        <v>5100</v>
      </c>
      <c r="I299" s="53">
        <v>0.16665032839917654</v>
      </c>
      <c r="J299" s="54" t="s">
        <v>1378</v>
      </c>
      <c r="K299" s="52">
        <v>9100</v>
      </c>
      <c r="L299" s="53">
        <v>0.16002325048878868</v>
      </c>
      <c r="M299" s="52">
        <v>4400</v>
      </c>
      <c r="N299" s="53">
        <v>0.16862820022927016</v>
      </c>
      <c r="O299" s="52">
        <v>5000</v>
      </c>
      <c r="P299" s="53">
        <v>0.16465705976538247</v>
      </c>
      <c r="Q299" s="54" t="s">
        <v>1378</v>
      </c>
      <c r="R299" s="52">
        <v>9500</v>
      </c>
      <c r="S299" s="53">
        <v>0.16648759093230936</v>
      </c>
    </row>
    <row r="300" spans="1:19" ht="13.5" customHeight="1">
      <c r="A300" s="50" t="s">
        <v>1002</v>
      </c>
      <c r="B300" s="55" t="s">
        <v>303</v>
      </c>
      <c r="C300" s="52">
        <v>20500</v>
      </c>
      <c r="D300" s="52">
        <v>19800</v>
      </c>
      <c r="E300" s="52">
        <v>40400</v>
      </c>
      <c r="F300" s="52">
        <v>3100</v>
      </c>
      <c r="G300" s="53">
        <v>0.14973964669813616</v>
      </c>
      <c r="H300" s="52">
        <v>2400</v>
      </c>
      <c r="I300" s="53">
        <v>0.12161685398921425</v>
      </c>
      <c r="J300" s="54" t="s">
        <v>1378</v>
      </c>
      <c r="K300" s="52">
        <v>5500</v>
      </c>
      <c r="L300" s="53">
        <v>0.13592473384501114</v>
      </c>
      <c r="M300" s="52">
        <v>3700</v>
      </c>
      <c r="N300" s="53">
        <v>0.17869482699888073</v>
      </c>
      <c r="O300" s="52">
        <v>2800</v>
      </c>
      <c r="P300" s="53">
        <v>0.14233153570888565</v>
      </c>
      <c r="Q300" s="54" t="s">
        <v>1378</v>
      </c>
      <c r="R300" s="52">
        <v>6500</v>
      </c>
      <c r="S300" s="53">
        <v>0.16083188908145579</v>
      </c>
    </row>
    <row r="301" spans="1:19" ht="13.5" customHeight="1">
      <c r="A301" s="50" t="s">
        <v>1010</v>
      </c>
      <c r="B301" s="55" t="s">
        <v>304</v>
      </c>
      <c r="C301" s="52">
        <v>29400</v>
      </c>
      <c r="D301" s="52">
        <v>27900</v>
      </c>
      <c r="E301" s="52">
        <v>57300</v>
      </c>
      <c r="F301" s="52">
        <v>3700</v>
      </c>
      <c r="G301" s="53">
        <v>0.12673900472805197</v>
      </c>
      <c r="H301" s="52">
        <v>3100</v>
      </c>
      <c r="I301" s="53">
        <v>0.11238852476630493</v>
      </c>
      <c r="J301" s="54" t="s">
        <v>1378</v>
      </c>
      <c r="K301" s="52">
        <v>6900</v>
      </c>
      <c r="L301" s="53">
        <v>0.11974877878576413</v>
      </c>
      <c r="M301" s="52">
        <v>4700</v>
      </c>
      <c r="N301" s="53">
        <v>0.15922310282662674</v>
      </c>
      <c r="O301" s="52">
        <v>3500</v>
      </c>
      <c r="P301" s="53">
        <v>0.12632069051968053</v>
      </c>
      <c r="Q301" s="54" t="s">
        <v>1378</v>
      </c>
      <c r="R301" s="52">
        <v>8200</v>
      </c>
      <c r="S301" s="53">
        <v>0.14319609211444523</v>
      </c>
    </row>
    <row r="302" spans="1:19" ht="13.5" customHeight="1">
      <c r="A302" s="50" t="s">
        <v>1013</v>
      </c>
      <c r="B302" s="55" t="s">
        <v>305</v>
      </c>
      <c r="C302" s="52">
        <v>23500</v>
      </c>
      <c r="D302" s="52">
        <v>23000</v>
      </c>
      <c r="E302" s="52">
        <v>46500</v>
      </c>
      <c r="F302" s="52">
        <v>2500</v>
      </c>
      <c r="G302" s="53">
        <v>0.10780937805552013</v>
      </c>
      <c r="H302" s="52">
        <v>2200</v>
      </c>
      <c r="I302" s="53">
        <v>9.716968827442285E-2</v>
      </c>
      <c r="J302" s="54" t="s">
        <v>1378</v>
      </c>
      <c r="K302" s="52">
        <v>4800</v>
      </c>
      <c r="L302" s="53">
        <v>0.10254922190697274</v>
      </c>
      <c r="M302" s="52">
        <v>3300</v>
      </c>
      <c r="N302" s="53">
        <v>0.14126599498363304</v>
      </c>
      <c r="O302" s="52">
        <v>2900</v>
      </c>
      <c r="P302" s="53">
        <v>0.1240380853006391</v>
      </c>
      <c r="Q302" s="54" t="s">
        <v>1378</v>
      </c>
      <c r="R302" s="52">
        <v>6200</v>
      </c>
      <c r="S302" s="53">
        <v>0.13274868884876623</v>
      </c>
    </row>
    <row r="303" spans="1:19" ht="13.5" customHeight="1">
      <c r="A303" s="50" t="s">
        <v>1048</v>
      </c>
      <c r="B303" s="55" t="s">
        <v>306</v>
      </c>
      <c r="C303" s="52">
        <v>29500</v>
      </c>
      <c r="D303" s="52">
        <v>28500</v>
      </c>
      <c r="E303" s="52">
        <v>58000</v>
      </c>
      <c r="F303" s="52">
        <v>3500</v>
      </c>
      <c r="G303" s="53">
        <v>0.11701298261075896</v>
      </c>
      <c r="H303" s="52">
        <v>3000</v>
      </c>
      <c r="I303" s="53">
        <v>0.10632556509549676</v>
      </c>
      <c r="J303" s="54" t="s">
        <v>1378</v>
      </c>
      <c r="K303" s="52">
        <v>6500</v>
      </c>
      <c r="L303" s="53">
        <v>0.11175821903646013</v>
      </c>
      <c r="M303" s="52">
        <v>4200</v>
      </c>
      <c r="N303" s="53">
        <v>0.1414867292634148</v>
      </c>
      <c r="O303" s="52">
        <v>3400</v>
      </c>
      <c r="P303" s="53">
        <v>0.11813562291922201</v>
      </c>
      <c r="Q303" s="54" t="s">
        <v>1378</v>
      </c>
      <c r="R303" s="52">
        <v>7500</v>
      </c>
      <c r="S303" s="53">
        <v>0.13000551381900888</v>
      </c>
    </row>
    <row r="304" spans="1:19" ht="13.5" customHeight="1">
      <c r="A304" s="50" t="s">
        <v>1049</v>
      </c>
      <c r="B304" s="55" t="s">
        <v>307</v>
      </c>
      <c r="C304" s="52">
        <v>26800</v>
      </c>
      <c r="D304" s="52">
        <v>27400</v>
      </c>
      <c r="E304" s="52">
        <v>54200</v>
      </c>
      <c r="F304" s="52">
        <v>2500</v>
      </c>
      <c r="G304" s="53">
        <v>9.4721942861399788E-2</v>
      </c>
      <c r="H304" s="52">
        <v>2200</v>
      </c>
      <c r="I304" s="53">
        <v>7.958780969085727E-2</v>
      </c>
      <c r="J304" s="54" t="s">
        <v>1378</v>
      </c>
      <c r="K304" s="52">
        <v>4700</v>
      </c>
      <c r="L304" s="53">
        <v>8.7082434102521533E-2</v>
      </c>
      <c r="M304" s="52">
        <v>3300</v>
      </c>
      <c r="N304" s="53">
        <v>0.12399895705292957</v>
      </c>
      <c r="O304" s="52">
        <v>2800</v>
      </c>
      <c r="P304" s="53">
        <v>0.10195132646349485</v>
      </c>
      <c r="Q304" s="54" t="s">
        <v>1378</v>
      </c>
      <c r="R304" s="52">
        <v>6100</v>
      </c>
      <c r="S304" s="53">
        <v>0.11286960692084924</v>
      </c>
    </row>
    <row r="305" spans="1:19" ht="13.5" customHeight="1">
      <c r="A305" s="50" t="s">
        <v>1053</v>
      </c>
      <c r="B305" s="55" t="s">
        <v>308</v>
      </c>
      <c r="C305" s="52">
        <v>24000</v>
      </c>
      <c r="D305" s="52">
        <v>23600</v>
      </c>
      <c r="E305" s="52">
        <v>47600</v>
      </c>
      <c r="F305" s="52">
        <v>3000</v>
      </c>
      <c r="G305" s="53">
        <v>0.12568761460243374</v>
      </c>
      <c r="H305" s="52">
        <v>2800</v>
      </c>
      <c r="I305" s="53">
        <v>0.11672673309306762</v>
      </c>
      <c r="J305" s="54" t="s">
        <v>1378</v>
      </c>
      <c r="K305" s="52">
        <v>5800</v>
      </c>
      <c r="L305" s="53">
        <v>0.12124587545448813</v>
      </c>
      <c r="M305" s="52">
        <v>3700</v>
      </c>
      <c r="N305" s="53">
        <v>0.15319219869978329</v>
      </c>
      <c r="O305" s="52">
        <v>3000</v>
      </c>
      <c r="P305" s="53">
        <v>0.12813228747085012</v>
      </c>
      <c r="Q305" s="54" t="s">
        <v>1378</v>
      </c>
      <c r="R305" s="52">
        <v>6700</v>
      </c>
      <c r="S305" s="53">
        <v>0.14077047561001241</v>
      </c>
    </row>
    <row r="306" spans="1:19" ht="13.5" customHeight="1">
      <c r="A306" s="50" t="s">
        <v>1056</v>
      </c>
      <c r="B306" s="55" t="s">
        <v>309</v>
      </c>
      <c r="C306" s="52">
        <v>15000</v>
      </c>
      <c r="D306" s="52">
        <v>14200</v>
      </c>
      <c r="E306" s="52">
        <v>29200</v>
      </c>
      <c r="F306" s="52">
        <v>2500</v>
      </c>
      <c r="G306" s="53">
        <v>0.16688847484695235</v>
      </c>
      <c r="H306" s="52">
        <v>2100</v>
      </c>
      <c r="I306" s="53">
        <v>0.14793691029432474</v>
      </c>
      <c r="J306" s="54" t="s">
        <v>1378</v>
      </c>
      <c r="K306" s="52">
        <v>4600</v>
      </c>
      <c r="L306" s="53">
        <v>0.15768046527540197</v>
      </c>
      <c r="M306" s="52">
        <v>3100</v>
      </c>
      <c r="N306" s="53">
        <v>0.20854405110460475</v>
      </c>
      <c r="O306" s="52">
        <v>2700</v>
      </c>
      <c r="P306" s="53">
        <v>0.18708632586959584</v>
      </c>
      <c r="Q306" s="54" t="s">
        <v>1378</v>
      </c>
      <c r="R306" s="52">
        <v>5800</v>
      </c>
      <c r="S306" s="53">
        <v>0.19811837153609305</v>
      </c>
    </row>
    <row r="307" spans="1:19" ht="13.5" customHeight="1">
      <c r="A307" s="50" t="s">
        <v>1063</v>
      </c>
      <c r="B307" s="55" t="s">
        <v>310</v>
      </c>
      <c r="C307" s="52">
        <v>34300</v>
      </c>
      <c r="D307" s="52">
        <v>34700</v>
      </c>
      <c r="E307" s="52">
        <v>69000</v>
      </c>
      <c r="F307" s="52">
        <v>3800</v>
      </c>
      <c r="G307" s="53">
        <v>0.11012060828526482</v>
      </c>
      <c r="H307" s="52">
        <v>3300</v>
      </c>
      <c r="I307" s="53">
        <v>9.4161361868825066E-2</v>
      </c>
      <c r="J307" s="54" t="s">
        <v>1378</v>
      </c>
      <c r="K307" s="52">
        <v>7000</v>
      </c>
      <c r="L307" s="53">
        <v>0.10209579537389743</v>
      </c>
      <c r="M307" s="52">
        <v>4500</v>
      </c>
      <c r="N307" s="53">
        <v>0.13074637301171124</v>
      </c>
      <c r="O307" s="52">
        <v>3900</v>
      </c>
      <c r="P307" s="53">
        <v>0.1111847221822162</v>
      </c>
      <c r="Q307" s="54" t="s">
        <v>1378</v>
      </c>
      <c r="R307" s="52">
        <v>8300</v>
      </c>
      <c r="S307" s="53">
        <v>0.12091015743811827</v>
      </c>
    </row>
    <row r="308" spans="1:19" ht="13.5" customHeight="1">
      <c r="A308" s="50" t="s">
        <v>1067</v>
      </c>
      <c r="B308" s="55" t="s">
        <v>311</v>
      </c>
      <c r="C308" s="52">
        <v>21100</v>
      </c>
      <c r="D308" s="52">
        <v>20600</v>
      </c>
      <c r="E308" s="52">
        <v>41600</v>
      </c>
      <c r="F308" s="52">
        <v>2900</v>
      </c>
      <c r="G308" s="53">
        <v>0.13864488865675895</v>
      </c>
      <c r="H308" s="52">
        <v>2300</v>
      </c>
      <c r="I308" s="53">
        <v>0.11225630803636541</v>
      </c>
      <c r="J308" s="54" t="s">
        <v>1378</v>
      </c>
      <c r="K308" s="52">
        <v>5200</v>
      </c>
      <c r="L308" s="53">
        <v>0.12560653374969974</v>
      </c>
      <c r="M308" s="52">
        <v>3400</v>
      </c>
      <c r="N308" s="53">
        <v>0.16248041403542093</v>
      </c>
      <c r="O308" s="52">
        <v>2900</v>
      </c>
      <c r="P308" s="53">
        <v>0.14103748359181292</v>
      </c>
      <c r="Q308" s="54" t="s">
        <v>1378</v>
      </c>
      <c r="R308" s="52">
        <v>6300</v>
      </c>
      <c r="S308" s="53">
        <v>0.15188565938025461</v>
      </c>
    </row>
    <row r="309" spans="1:19" ht="13.5" customHeight="1">
      <c r="A309" s="50" t="s">
        <v>1071</v>
      </c>
      <c r="B309" s="55" t="s">
        <v>312</v>
      </c>
      <c r="C309" s="52">
        <v>21200</v>
      </c>
      <c r="D309" s="52">
        <v>21200</v>
      </c>
      <c r="E309" s="52">
        <v>42400</v>
      </c>
      <c r="F309" s="52">
        <v>2600</v>
      </c>
      <c r="G309" s="53">
        <v>0.12056335365565481</v>
      </c>
      <c r="H309" s="52">
        <v>2500</v>
      </c>
      <c r="I309" s="53">
        <v>0.11854504334715417</v>
      </c>
      <c r="J309" s="54" t="s">
        <v>1378</v>
      </c>
      <c r="K309" s="52">
        <v>5100</v>
      </c>
      <c r="L309" s="53">
        <v>0.11955265082698252</v>
      </c>
      <c r="M309" s="52">
        <v>3300</v>
      </c>
      <c r="N309" s="53">
        <v>0.15473321045418026</v>
      </c>
      <c r="O309" s="52">
        <v>3200</v>
      </c>
      <c r="P309" s="53">
        <v>0.15143234074632492</v>
      </c>
      <c r="Q309" s="54" t="s">
        <v>1378</v>
      </c>
      <c r="R309" s="52">
        <v>6500</v>
      </c>
      <c r="S309" s="53">
        <v>0.1530802444376283</v>
      </c>
    </row>
    <row r="310" spans="1:19" ht="13.5" customHeight="1">
      <c r="A310" s="50" t="s">
        <v>1072</v>
      </c>
      <c r="B310" s="55" t="s">
        <v>313</v>
      </c>
      <c r="C310" s="52">
        <v>21900</v>
      </c>
      <c r="D310" s="52">
        <v>22100</v>
      </c>
      <c r="E310" s="52">
        <v>44000</v>
      </c>
      <c r="F310" s="52">
        <v>2700</v>
      </c>
      <c r="G310" s="53">
        <v>0.1227364185110664</v>
      </c>
      <c r="H310" s="52">
        <v>2800</v>
      </c>
      <c r="I310" s="53">
        <v>0.12781819003298242</v>
      </c>
      <c r="J310" s="54" t="s">
        <v>1378</v>
      </c>
      <c r="K310" s="52">
        <v>5500</v>
      </c>
      <c r="L310" s="53">
        <v>0.12529260698620487</v>
      </c>
      <c r="M310" s="52">
        <v>3400</v>
      </c>
      <c r="N310" s="53">
        <v>0.15511249314066217</v>
      </c>
      <c r="O310" s="52">
        <v>3400</v>
      </c>
      <c r="P310" s="53">
        <v>0.15506257624361813</v>
      </c>
      <c r="Q310" s="54" t="s">
        <v>1378</v>
      </c>
      <c r="R310" s="52">
        <v>6800</v>
      </c>
      <c r="S310" s="53">
        <v>0.15508738437762778</v>
      </c>
    </row>
    <row r="311" spans="1:19" ht="13.5" customHeight="1">
      <c r="A311" s="50" t="s">
        <v>1092</v>
      </c>
      <c r="B311" s="55" t="s">
        <v>314</v>
      </c>
      <c r="C311" s="52">
        <v>29400</v>
      </c>
      <c r="D311" s="52">
        <v>32700</v>
      </c>
      <c r="E311" s="52">
        <v>62000</v>
      </c>
      <c r="F311" s="52">
        <v>3100</v>
      </c>
      <c r="G311" s="53">
        <v>0.10494226642596818</v>
      </c>
      <c r="H311" s="52">
        <v>3400</v>
      </c>
      <c r="I311" s="53">
        <v>0.10302269316754969</v>
      </c>
      <c r="J311" s="54" t="s">
        <v>1378</v>
      </c>
      <c r="K311" s="52">
        <v>6400</v>
      </c>
      <c r="L311" s="53">
        <v>0.10393149712958782</v>
      </c>
      <c r="M311" s="52">
        <v>3600</v>
      </c>
      <c r="N311" s="53">
        <v>0.1239143022582513</v>
      </c>
      <c r="O311" s="52">
        <v>3800</v>
      </c>
      <c r="P311" s="53">
        <v>0.11689584417970783</v>
      </c>
      <c r="Q311" s="54" t="s">
        <v>1378</v>
      </c>
      <c r="R311" s="52">
        <v>7500</v>
      </c>
      <c r="S311" s="53">
        <v>0.12021866735470554</v>
      </c>
    </row>
    <row r="312" spans="1:19" ht="13.5" customHeight="1">
      <c r="A312" s="50" t="s">
        <v>1104</v>
      </c>
      <c r="B312" s="55" t="s">
        <v>315</v>
      </c>
      <c r="C312" s="52">
        <v>22800</v>
      </c>
      <c r="D312" s="52">
        <v>21900</v>
      </c>
      <c r="E312" s="52">
        <v>44800</v>
      </c>
      <c r="F312" s="52">
        <v>3300</v>
      </c>
      <c r="G312" s="53">
        <v>0.14255673354946113</v>
      </c>
      <c r="H312" s="52">
        <v>2700</v>
      </c>
      <c r="I312" s="53">
        <v>0.12092069279854148</v>
      </c>
      <c r="J312" s="54" t="s">
        <v>1378</v>
      </c>
      <c r="K312" s="52">
        <v>5900</v>
      </c>
      <c r="L312" s="53">
        <v>0.13195282133762229</v>
      </c>
      <c r="M312" s="52">
        <v>3700</v>
      </c>
      <c r="N312" s="53">
        <v>0.16244633312888812</v>
      </c>
      <c r="O312" s="52">
        <v>3000</v>
      </c>
      <c r="P312" s="53">
        <v>0.13792160437556975</v>
      </c>
      <c r="Q312" s="54" t="s">
        <v>1378</v>
      </c>
      <c r="R312" s="52">
        <v>6700</v>
      </c>
      <c r="S312" s="53">
        <v>0.15042666309252559</v>
      </c>
    </row>
    <row r="313" spans="1:19" ht="13.5" customHeight="1">
      <c r="A313" s="50" t="s">
        <v>1116</v>
      </c>
      <c r="B313" s="55" t="s">
        <v>316</v>
      </c>
      <c r="C313" s="52">
        <v>22900</v>
      </c>
      <c r="D313" s="52">
        <v>22300</v>
      </c>
      <c r="E313" s="52">
        <v>45300</v>
      </c>
      <c r="F313" s="52">
        <v>3400</v>
      </c>
      <c r="G313" s="53">
        <v>0.14666899197767702</v>
      </c>
      <c r="H313" s="52">
        <v>3400</v>
      </c>
      <c r="I313" s="53">
        <v>0.15328499820981023</v>
      </c>
      <c r="J313" s="54" t="s">
        <v>1378</v>
      </c>
      <c r="K313" s="52">
        <v>6800</v>
      </c>
      <c r="L313" s="53">
        <v>0.14993374558303887</v>
      </c>
      <c r="M313" s="52">
        <v>3700</v>
      </c>
      <c r="N313" s="53">
        <v>0.16166724799441926</v>
      </c>
      <c r="O313" s="52">
        <v>3700</v>
      </c>
      <c r="P313" s="53">
        <v>0.16639813820264948</v>
      </c>
      <c r="Q313" s="54" t="s">
        <v>1378</v>
      </c>
      <c r="R313" s="52">
        <v>7400</v>
      </c>
      <c r="S313" s="53">
        <v>0.1640017667844523</v>
      </c>
    </row>
    <row r="314" spans="1:19" ht="13.5" customHeight="1">
      <c r="A314" s="50" t="s">
        <v>1129</v>
      </c>
      <c r="B314" s="55" t="s">
        <v>317</v>
      </c>
      <c r="C314" s="52">
        <v>26600</v>
      </c>
      <c r="D314" s="52">
        <v>25600</v>
      </c>
      <c r="E314" s="52">
        <v>52200</v>
      </c>
      <c r="F314" s="52">
        <v>3900</v>
      </c>
      <c r="G314" s="53">
        <v>0.14634971978786626</v>
      </c>
      <c r="H314" s="52">
        <v>3200</v>
      </c>
      <c r="I314" s="53">
        <v>0.12582988362102632</v>
      </c>
      <c r="J314" s="54" t="s">
        <v>1378</v>
      </c>
      <c r="K314" s="52">
        <v>7100</v>
      </c>
      <c r="L314" s="53">
        <v>0.1362826432663384</v>
      </c>
      <c r="M314" s="52">
        <v>4700</v>
      </c>
      <c r="N314" s="53">
        <v>0.17722947305073908</v>
      </c>
      <c r="O314" s="52">
        <v>3900</v>
      </c>
      <c r="P314" s="53">
        <v>0.15242521284074045</v>
      </c>
      <c r="Q314" s="54" t="s">
        <v>1378</v>
      </c>
      <c r="R314" s="52">
        <v>8600</v>
      </c>
      <c r="S314" s="53">
        <v>0.16506044871917691</v>
      </c>
    </row>
    <row r="315" spans="1:19" ht="13.5" customHeight="1">
      <c r="A315" s="50" t="s">
        <v>1152</v>
      </c>
      <c r="B315" s="55" t="s">
        <v>318</v>
      </c>
      <c r="C315" s="52">
        <v>24100</v>
      </c>
      <c r="D315" s="52">
        <v>23100</v>
      </c>
      <c r="E315" s="52">
        <v>47200</v>
      </c>
      <c r="F315" s="52">
        <v>3200</v>
      </c>
      <c r="G315" s="53">
        <v>0.13400821474505248</v>
      </c>
      <c r="H315" s="52">
        <v>2700</v>
      </c>
      <c r="I315" s="53">
        <v>0.11819635986338679</v>
      </c>
      <c r="J315" s="54" t="s">
        <v>1378</v>
      </c>
      <c r="K315" s="52">
        <v>6000</v>
      </c>
      <c r="L315" s="53">
        <v>0.12626497861709784</v>
      </c>
      <c r="M315" s="52">
        <v>3600</v>
      </c>
      <c r="N315" s="53">
        <v>0.14940048956561425</v>
      </c>
      <c r="O315" s="52">
        <v>3000</v>
      </c>
      <c r="P315" s="53">
        <v>0.12826942198780858</v>
      </c>
      <c r="Q315" s="54" t="s">
        <v>1378</v>
      </c>
      <c r="R315" s="52">
        <v>6600</v>
      </c>
      <c r="S315" s="53">
        <v>0.13905237752466443</v>
      </c>
    </row>
    <row r="316" spans="1:19" ht="13.5" customHeight="1">
      <c r="A316" s="50" t="s">
        <v>1153</v>
      </c>
      <c r="B316" s="55" t="s">
        <v>319</v>
      </c>
      <c r="C316" s="52">
        <v>28800</v>
      </c>
      <c r="D316" s="52">
        <v>29100</v>
      </c>
      <c r="E316" s="52">
        <v>58000</v>
      </c>
      <c r="F316" s="52">
        <v>2800</v>
      </c>
      <c r="G316" s="53">
        <v>9.7275724449071663E-2</v>
      </c>
      <c r="H316" s="52">
        <v>2600</v>
      </c>
      <c r="I316" s="53">
        <v>8.9249562502144594E-2</v>
      </c>
      <c r="J316" s="54" t="s">
        <v>1378</v>
      </c>
      <c r="K316" s="52">
        <v>5400</v>
      </c>
      <c r="L316" s="53">
        <v>9.3239932364815897E-2</v>
      </c>
      <c r="M316" s="52">
        <v>3700</v>
      </c>
      <c r="N316" s="53">
        <v>0.1295505812944647</v>
      </c>
      <c r="O316" s="52">
        <v>3200</v>
      </c>
      <c r="P316" s="53">
        <v>0.10976906975946196</v>
      </c>
      <c r="Q316" s="54" t="s">
        <v>1378</v>
      </c>
      <c r="R316" s="52">
        <v>6900</v>
      </c>
      <c r="S316" s="53">
        <v>0.11960385106456399</v>
      </c>
    </row>
    <row r="317" spans="1:19" ht="13.5" customHeight="1">
      <c r="A317" s="50" t="s">
        <v>1156</v>
      </c>
      <c r="B317" s="55" t="s">
        <v>320</v>
      </c>
      <c r="C317" s="52">
        <v>28700</v>
      </c>
      <c r="D317" s="52">
        <v>28900</v>
      </c>
      <c r="E317" s="52">
        <v>57700</v>
      </c>
      <c r="F317" s="52">
        <v>3000</v>
      </c>
      <c r="G317" s="53">
        <v>0.10455083153573168</v>
      </c>
      <c r="H317" s="52">
        <v>2600</v>
      </c>
      <c r="I317" s="53">
        <v>8.9072607146563357E-2</v>
      </c>
      <c r="J317" s="54" t="s">
        <v>1378</v>
      </c>
      <c r="K317" s="52">
        <v>5600</v>
      </c>
      <c r="L317" s="53">
        <v>9.6789301139615966E-2</v>
      </c>
      <c r="M317" s="52">
        <v>4000</v>
      </c>
      <c r="N317" s="53">
        <v>0.14056085171525989</v>
      </c>
      <c r="O317" s="52">
        <v>3400</v>
      </c>
      <c r="P317" s="53">
        <v>0.11674565014355391</v>
      </c>
      <c r="Q317" s="54" t="s">
        <v>1378</v>
      </c>
      <c r="R317" s="52">
        <v>7400</v>
      </c>
      <c r="S317" s="53">
        <v>0.12861875769717784</v>
      </c>
    </row>
    <row r="318" spans="1:19" ht="13.5" customHeight="1">
      <c r="A318" s="50" t="s">
        <v>1160</v>
      </c>
      <c r="B318" s="55" t="s">
        <v>321</v>
      </c>
      <c r="C318" s="52">
        <v>24500</v>
      </c>
      <c r="D318" s="52">
        <v>23600</v>
      </c>
      <c r="E318" s="52">
        <v>48100</v>
      </c>
      <c r="F318" s="52">
        <v>2700</v>
      </c>
      <c r="G318" s="53">
        <v>0.11022657685241886</v>
      </c>
      <c r="H318" s="52">
        <v>2400</v>
      </c>
      <c r="I318" s="53">
        <v>0.10111454845954994</v>
      </c>
      <c r="J318" s="54" t="s">
        <v>1378</v>
      </c>
      <c r="K318" s="52">
        <v>5100</v>
      </c>
      <c r="L318" s="53">
        <v>0.10575563503285369</v>
      </c>
      <c r="M318" s="52">
        <v>3500</v>
      </c>
      <c r="N318" s="53">
        <v>0.14345784854051846</v>
      </c>
      <c r="O318" s="52">
        <v>3000</v>
      </c>
      <c r="P318" s="53">
        <v>0.12743145315082427</v>
      </c>
      <c r="Q318" s="54" t="s">
        <v>1378</v>
      </c>
      <c r="R318" s="52">
        <v>6500</v>
      </c>
      <c r="S318" s="53">
        <v>0.1355942776345338</v>
      </c>
    </row>
    <row r="319" spans="1:19" ht="13.5" customHeight="1">
      <c r="A319" s="50" t="s">
        <v>1165</v>
      </c>
      <c r="B319" s="55" t="s">
        <v>322</v>
      </c>
      <c r="C319" s="52">
        <v>20200</v>
      </c>
      <c r="D319" s="52">
        <v>19200</v>
      </c>
      <c r="E319" s="52">
        <v>39400</v>
      </c>
      <c r="F319" s="52">
        <v>2600</v>
      </c>
      <c r="G319" s="53">
        <v>0.12834700128445806</v>
      </c>
      <c r="H319" s="52">
        <v>2200</v>
      </c>
      <c r="I319" s="53">
        <v>0.11261519237777894</v>
      </c>
      <c r="J319" s="54" t="s">
        <v>1378</v>
      </c>
      <c r="K319" s="52">
        <v>4800</v>
      </c>
      <c r="L319" s="53">
        <v>0.12068746989784278</v>
      </c>
      <c r="M319" s="52">
        <v>3300</v>
      </c>
      <c r="N319" s="53">
        <v>0.16450943582649935</v>
      </c>
      <c r="O319" s="52">
        <v>2600</v>
      </c>
      <c r="P319" s="53">
        <v>0.13703337324933618</v>
      </c>
      <c r="Q319" s="54" t="s">
        <v>1378</v>
      </c>
      <c r="R319" s="52">
        <v>6000</v>
      </c>
      <c r="S319" s="53">
        <v>0.15113184111130828</v>
      </c>
    </row>
    <row r="320" spans="1:19" ht="13.5" customHeight="1">
      <c r="A320" s="50" t="s">
        <v>1168</v>
      </c>
      <c r="B320" s="55" t="s">
        <v>323</v>
      </c>
      <c r="C320" s="52">
        <v>27400</v>
      </c>
      <c r="D320" s="52">
        <v>27200</v>
      </c>
      <c r="E320" s="52">
        <v>54600</v>
      </c>
      <c r="F320" s="52">
        <v>3600</v>
      </c>
      <c r="G320" s="53">
        <v>0.13052208835341367</v>
      </c>
      <c r="H320" s="52">
        <v>3400</v>
      </c>
      <c r="I320" s="53">
        <v>0.12399735079843992</v>
      </c>
      <c r="J320" s="54" t="s">
        <v>1378</v>
      </c>
      <c r="K320" s="52">
        <v>6900</v>
      </c>
      <c r="L320" s="53">
        <v>0.1272723940771148</v>
      </c>
      <c r="M320" s="52">
        <v>4200</v>
      </c>
      <c r="N320" s="53">
        <v>0.15480102227090178</v>
      </c>
      <c r="O320" s="52">
        <v>3700</v>
      </c>
      <c r="P320" s="53">
        <v>0.13783207005666348</v>
      </c>
      <c r="Q320" s="54" t="s">
        <v>1378</v>
      </c>
      <c r="R320" s="52">
        <v>8000</v>
      </c>
      <c r="S320" s="53">
        <v>0.14634950886966722</v>
      </c>
    </row>
    <row r="321" spans="1:19" ht="13.5" customHeight="1">
      <c r="A321" s="50" t="s">
        <v>1170</v>
      </c>
      <c r="B321" s="55" t="s">
        <v>324</v>
      </c>
      <c r="C321" s="52">
        <v>25300</v>
      </c>
      <c r="D321" s="52">
        <v>24500</v>
      </c>
      <c r="E321" s="52">
        <v>49800</v>
      </c>
      <c r="F321" s="52">
        <v>3600</v>
      </c>
      <c r="G321" s="53">
        <v>0.14181846919824553</v>
      </c>
      <c r="H321" s="52">
        <v>3100</v>
      </c>
      <c r="I321" s="53">
        <v>0.1256788207913111</v>
      </c>
      <c r="J321" s="54" t="s">
        <v>1378</v>
      </c>
      <c r="K321" s="52">
        <v>6700</v>
      </c>
      <c r="L321" s="53">
        <v>0.13388087875015062</v>
      </c>
      <c r="M321" s="52">
        <v>4500</v>
      </c>
      <c r="N321" s="53">
        <v>0.1776978701545027</v>
      </c>
      <c r="O321" s="52">
        <v>3600</v>
      </c>
      <c r="P321" s="53">
        <v>0.14552284512678126</v>
      </c>
      <c r="Q321" s="54" t="s">
        <v>1378</v>
      </c>
      <c r="R321" s="52">
        <v>8100</v>
      </c>
      <c r="S321" s="53">
        <v>0.16187397084220251</v>
      </c>
    </row>
    <row r="322" spans="1:19" ht="13.5" customHeight="1">
      <c r="A322" s="50" t="s">
        <v>1171</v>
      </c>
      <c r="B322" s="55" t="s">
        <v>325</v>
      </c>
      <c r="C322" s="52">
        <v>23000</v>
      </c>
      <c r="D322" s="52">
        <v>23400</v>
      </c>
      <c r="E322" s="52">
        <v>46400</v>
      </c>
      <c r="F322" s="52">
        <v>2600</v>
      </c>
      <c r="G322" s="53">
        <v>0.1139795209996529</v>
      </c>
      <c r="H322" s="52">
        <v>2200</v>
      </c>
      <c r="I322" s="53">
        <v>9.3978375144236931E-2</v>
      </c>
      <c r="J322" s="54" t="s">
        <v>1378</v>
      </c>
      <c r="K322" s="52">
        <v>4800</v>
      </c>
      <c r="L322" s="53">
        <v>0.10390337373780868</v>
      </c>
      <c r="M322" s="52">
        <v>3800</v>
      </c>
      <c r="N322" s="53">
        <v>0.16326796251301631</v>
      </c>
      <c r="O322" s="52">
        <v>2800</v>
      </c>
      <c r="P322" s="53">
        <v>0.11859481174409163</v>
      </c>
      <c r="Q322" s="54" t="s">
        <v>1378</v>
      </c>
      <c r="R322" s="52">
        <v>6500</v>
      </c>
      <c r="S322" s="53">
        <v>0.14076258961827459</v>
      </c>
    </row>
    <row r="323" spans="1:19" ht="13.5" customHeight="1">
      <c r="A323" s="50" t="s">
        <v>1176</v>
      </c>
      <c r="B323" s="55" t="s">
        <v>326</v>
      </c>
      <c r="C323" s="52">
        <v>20500</v>
      </c>
      <c r="D323" s="52">
        <v>19400</v>
      </c>
      <c r="E323" s="52">
        <v>39900</v>
      </c>
      <c r="F323" s="52">
        <v>2700</v>
      </c>
      <c r="G323" s="53">
        <v>0.13241183940607601</v>
      </c>
      <c r="H323" s="52">
        <v>2700</v>
      </c>
      <c r="I323" s="53">
        <v>0.13873605183318763</v>
      </c>
      <c r="J323" s="54" t="s">
        <v>1378</v>
      </c>
      <c r="K323" s="52">
        <v>5400</v>
      </c>
      <c r="L323" s="53">
        <v>0.13549259788081461</v>
      </c>
      <c r="M323" s="52">
        <v>3000</v>
      </c>
      <c r="N323" s="53">
        <v>0.14682035752661912</v>
      </c>
      <c r="O323" s="52">
        <v>3000</v>
      </c>
      <c r="P323" s="53">
        <v>0.15390548670746129</v>
      </c>
      <c r="Q323" s="54" t="s">
        <v>1378</v>
      </c>
      <c r="R323" s="52">
        <v>6000</v>
      </c>
      <c r="S323" s="53">
        <v>0.15027178677888831</v>
      </c>
    </row>
    <row r="324" spans="1:19" ht="13.5" customHeight="1">
      <c r="A324" s="50" t="s">
        <v>1179</v>
      </c>
      <c r="B324" s="55" t="s">
        <v>327</v>
      </c>
      <c r="C324" s="52">
        <v>24600</v>
      </c>
      <c r="D324" s="52">
        <v>24600</v>
      </c>
      <c r="E324" s="52">
        <v>49200</v>
      </c>
      <c r="F324" s="52">
        <v>3000</v>
      </c>
      <c r="G324" s="53">
        <v>0.12152946906965416</v>
      </c>
      <c r="H324" s="52">
        <v>2800</v>
      </c>
      <c r="I324" s="53">
        <v>0.11471808640468635</v>
      </c>
      <c r="J324" s="54" t="s">
        <v>1378</v>
      </c>
      <c r="K324" s="52">
        <v>5800</v>
      </c>
      <c r="L324" s="53">
        <v>0.11812751432402779</v>
      </c>
      <c r="M324" s="52">
        <v>3600</v>
      </c>
      <c r="N324" s="53">
        <v>0.14637116415002435</v>
      </c>
      <c r="O324" s="52">
        <v>3100</v>
      </c>
      <c r="P324" s="53">
        <v>0.12761370108209258</v>
      </c>
      <c r="Q324" s="54" t="s">
        <v>1378</v>
      </c>
      <c r="R324" s="52">
        <v>6700</v>
      </c>
      <c r="S324" s="53">
        <v>0.13700272258116949</v>
      </c>
    </row>
    <row r="325" spans="1:19" ht="13.5" customHeight="1">
      <c r="A325" s="50" t="s">
        <v>1187</v>
      </c>
      <c r="B325" s="55" t="s">
        <v>328</v>
      </c>
      <c r="C325" s="52">
        <v>25300</v>
      </c>
      <c r="D325" s="52">
        <v>24300</v>
      </c>
      <c r="E325" s="52">
        <v>49500</v>
      </c>
      <c r="F325" s="52">
        <v>2900</v>
      </c>
      <c r="G325" s="53">
        <v>0.11396709901929769</v>
      </c>
      <c r="H325" s="52">
        <v>2700</v>
      </c>
      <c r="I325" s="53">
        <v>0.11128979053273957</v>
      </c>
      <c r="J325" s="54" t="s">
        <v>1378</v>
      </c>
      <c r="K325" s="52">
        <v>5600</v>
      </c>
      <c r="L325" s="53">
        <v>0.11265643924101736</v>
      </c>
      <c r="M325" s="52">
        <v>3300</v>
      </c>
      <c r="N325" s="53">
        <v>0.12974533375514077</v>
      </c>
      <c r="O325" s="52">
        <v>3000</v>
      </c>
      <c r="P325" s="53">
        <v>0.12184562097971301</v>
      </c>
      <c r="Q325" s="54" t="s">
        <v>1378</v>
      </c>
      <c r="R325" s="52">
        <v>6200</v>
      </c>
      <c r="S325" s="53">
        <v>0.12587807832054906</v>
      </c>
    </row>
    <row r="326" spans="1:19" ht="13.5" customHeight="1">
      <c r="A326" s="50" t="s">
        <v>1201</v>
      </c>
      <c r="B326" s="55" t="s">
        <v>329</v>
      </c>
      <c r="C326" s="52">
        <v>20600</v>
      </c>
      <c r="D326" s="52">
        <v>20300</v>
      </c>
      <c r="E326" s="52">
        <v>40900</v>
      </c>
      <c r="F326" s="52">
        <v>3100</v>
      </c>
      <c r="G326" s="53">
        <v>0.15268065268065267</v>
      </c>
      <c r="H326" s="52">
        <v>2300</v>
      </c>
      <c r="I326" s="53">
        <v>0.11427447509465506</v>
      </c>
      <c r="J326" s="54" t="s">
        <v>1378</v>
      </c>
      <c r="K326" s="52">
        <v>5500</v>
      </c>
      <c r="L326" s="53">
        <v>0.13359720491582985</v>
      </c>
      <c r="M326" s="52">
        <v>3900</v>
      </c>
      <c r="N326" s="53">
        <v>0.19085081585081584</v>
      </c>
      <c r="O326" s="52">
        <v>2900</v>
      </c>
      <c r="P326" s="53">
        <v>0.14102374981560703</v>
      </c>
      <c r="Q326" s="54" t="s">
        <v>1378</v>
      </c>
      <c r="R326" s="52">
        <v>6800</v>
      </c>
      <c r="S326" s="53">
        <v>0.16609250164919739</v>
      </c>
    </row>
    <row r="327" spans="1:19" ht="13.5" customHeight="1">
      <c r="A327" s="50" t="s">
        <v>1217</v>
      </c>
      <c r="B327" s="55" t="s">
        <v>330</v>
      </c>
      <c r="C327" s="52">
        <v>32200</v>
      </c>
      <c r="D327" s="52">
        <v>31900</v>
      </c>
      <c r="E327" s="52">
        <v>64000</v>
      </c>
      <c r="F327" s="52">
        <v>5100</v>
      </c>
      <c r="G327" s="53">
        <v>0.15908243192838492</v>
      </c>
      <c r="H327" s="52">
        <v>4100</v>
      </c>
      <c r="I327" s="53">
        <v>0.12920131806056803</v>
      </c>
      <c r="J327" s="54" t="s">
        <v>1378</v>
      </c>
      <c r="K327" s="52">
        <v>9200</v>
      </c>
      <c r="L327" s="53">
        <v>0.14421350156940518</v>
      </c>
      <c r="M327" s="52">
        <v>5700</v>
      </c>
      <c r="N327" s="53">
        <v>0.1757117990799453</v>
      </c>
      <c r="O327" s="52">
        <v>4400</v>
      </c>
      <c r="P327" s="53">
        <v>0.13871018358700768</v>
      </c>
      <c r="Q327" s="54" t="s">
        <v>1378</v>
      </c>
      <c r="R327" s="52">
        <v>10100</v>
      </c>
      <c r="S327" s="53">
        <v>0.15729968611896247</v>
      </c>
    </row>
    <row r="328" spans="1:19" ht="13.5" customHeight="1">
      <c r="A328" s="50" t="s">
        <v>1246</v>
      </c>
      <c r="B328" s="55" t="s">
        <v>331</v>
      </c>
      <c r="C328" s="52">
        <v>32200</v>
      </c>
      <c r="D328" s="52">
        <v>31200</v>
      </c>
      <c r="E328" s="52">
        <v>63300</v>
      </c>
      <c r="F328" s="52">
        <v>4500</v>
      </c>
      <c r="G328" s="53">
        <v>0.13904939422180801</v>
      </c>
      <c r="H328" s="52">
        <v>4300</v>
      </c>
      <c r="I328" s="53">
        <v>0.13902885201707371</v>
      </c>
      <c r="J328" s="54" t="s">
        <v>1378</v>
      </c>
      <c r="K328" s="52">
        <v>8800</v>
      </c>
      <c r="L328" s="53">
        <v>0.13903929028082526</v>
      </c>
      <c r="M328" s="52">
        <v>5200</v>
      </c>
      <c r="N328" s="53">
        <v>0.16216216216216217</v>
      </c>
      <c r="O328" s="52">
        <v>4800</v>
      </c>
      <c r="P328" s="53">
        <v>0.15337462691357232</v>
      </c>
      <c r="Q328" s="54" t="s">
        <v>1378</v>
      </c>
      <c r="R328" s="52">
        <v>10000</v>
      </c>
      <c r="S328" s="53">
        <v>0.15783990276089599</v>
      </c>
    </row>
    <row r="329" spans="1:19" ht="13.5" customHeight="1">
      <c r="A329" s="50" t="s">
        <v>1247</v>
      </c>
      <c r="B329" s="55" t="s">
        <v>332</v>
      </c>
      <c r="C329" s="52">
        <v>20600</v>
      </c>
      <c r="D329" s="52">
        <v>20600</v>
      </c>
      <c r="E329" s="52">
        <v>41100</v>
      </c>
      <c r="F329" s="52">
        <v>2800</v>
      </c>
      <c r="G329" s="53">
        <v>0.1367259648099543</v>
      </c>
      <c r="H329" s="52">
        <v>2600</v>
      </c>
      <c r="I329" s="53">
        <v>0.12758201701093561</v>
      </c>
      <c r="J329" s="54" t="s">
        <v>1378</v>
      </c>
      <c r="K329" s="52">
        <v>5400</v>
      </c>
      <c r="L329" s="53">
        <v>0.13215387980266835</v>
      </c>
      <c r="M329" s="52">
        <v>3500</v>
      </c>
      <c r="N329" s="53">
        <v>0.17074948964712744</v>
      </c>
      <c r="O329" s="52">
        <v>3200</v>
      </c>
      <c r="P329" s="53">
        <v>0.15460510328068044</v>
      </c>
      <c r="Q329" s="54" t="s">
        <v>1378</v>
      </c>
      <c r="R329" s="52">
        <v>6700</v>
      </c>
      <c r="S329" s="53">
        <v>0.16267710029405333</v>
      </c>
    </row>
    <row r="330" spans="1:19" ht="13.5" customHeight="1">
      <c r="A330" s="50" t="s">
        <v>1252</v>
      </c>
      <c r="B330" s="55" t="s">
        <v>333</v>
      </c>
      <c r="C330" s="52">
        <v>26800</v>
      </c>
      <c r="D330" s="52">
        <v>27500</v>
      </c>
      <c r="E330" s="52">
        <v>54300</v>
      </c>
      <c r="F330" s="52">
        <v>3400</v>
      </c>
      <c r="G330" s="53">
        <v>0.12808745615998807</v>
      </c>
      <c r="H330" s="52">
        <v>3100</v>
      </c>
      <c r="I330" s="53">
        <v>0.11314506150374845</v>
      </c>
      <c r="J330" s="54" t="s">
        <v>1378</v>
      </c>
      <c r="K330" s="52">
        <v>6500</v>
      </c>
      <c r="L330" s="53">
        <v>0.1205232129697863</v>
      </c>
      <c r="M330" s="52">
        <v>3900</v>
      </c>
      <c r="N330" s="53">
        <v>0.1456980822326692</v>
      </c>
      <c r="O330" s="52">
        <v>3400</v>
      </c>
      <c r="P330" s="53">
        <v>0.12519106194046145</v>
      </c>
      <c r="Q330" s="54" t="s">
        <v>1378</v>
      </c>
      <c r="R330" s="52">
        <v>7300</v>
      </c>
      <c r="S330" s="53">
        <v>0.1353168754605748</v>
      </c>
    </row>
    <row r="331" spans="1:19" ht="13.5" customHeight="1">
      <c r="A331" s="50" t="s">
        <v>1261</v>
      </c>
      <c r="B331" s="55" t="s">
        <v>334</v>
      </c>
      <c r="C331" s="52">
        <v>26300</v>
      </c>
      <c r="D331" s="52">
        <v>26500</v>
      </c>
      <c r="E331" s="52">
        <v>52800</v>
      </c>
      <c r="F331" s="52">
        <v>3000</v>
      </c>
      <c r="G331" s="53">
        <v>0.11344953569797533</v>
      </c>
      <c r="H331" s="52">
        <v>2600</v>
      </c>
      <c r="I331" s="53">
        <v>9.8984100608029008E-2</v>
      </c>
      <c r="J331" s="54" t="s">
        <v>1378</v>
      </c>
      <c r="K331" s="52">
        <v>5600</v>
      </c>
      <c r="L331" s="53">
        <v>0.10618898682589328</v>
      </c>
      <c r="M331" s="52">
        <v>4000</v>
      </c>
      <c r="N331" s="53">
        <v>0.15348607093926017</v>
      </c>
      <c r="O331" s="52">
        <v>3300</v>
      </c>
      <c r="P331" s="53">
        <v>0.12345632387930058</v>
      </c>
      <c r="Q331" s="54" t="s">
        <v>1378</v>
      </c>
      <c r="R331" s="52">
        <v>7300</v>
      </c>
      <c r="S331" s="53">
        <v>0.13841342052885983</v>
      </c>
    </row>
    <row r="332" spans="1:19" ht="13.5" customHeight="1">
      <c r="A332" s="50" t="s">
        <v>1272</v>
      </c>
      <c r="B332" s="55" t="s">
        <v>335</v>
      </c>
      <c r="C332" s="52">
        <v>21600</v>
      </c>
      <c r="D332" s="52">
        <v>21000</v>
      </c>
      <c r="E332" s="52">
        <v>42600</v>
      </c>
      <c r="F332" s="52">
        <v>3000</v>
      </c>
      <c r="G332" s="53">
        <v>0.14027128373686404</v>
      </c>
      <c r="H332" s="52">
        <v>2500</v>
      </c>
      <c r="I332" s="53">
        <v>0.11739832763207905</v>
      </c>
      <c r="J332" s="54" t="s">
        <v>1378</v>
      </c>
      <c r="K332" s="52">
        <v>5500</v>
      </c>
      <c r="L332" s="53">
        <v>0.12898309456259233</v>
      </c>
      <c r="M332" s="52">
        <v>3500</v>
      </c>
      <c r="N332" s="53">
        <v>0.16263135965927503</v>
      </c>
      <c r="O332" s="52">
        <v>2900</v>
      </c>
      <c r="P332" s="53">
        <v>0.13645001900418091</v>
      </c>
      <c r="Q332" s="54" t="s">
        <v>1378</v>
      </c>
      <c r="R332" s="52">
        <v>6400</v>
      </c>
      <c r="S332" s="53">
        <v>0.14971042697366879</v>
      </c>
    </row>
    <row r="333" spans="1:19" ht="13.5" customHeight="1">
      <c r="A333" s="45" t="s">
        <v>1391</v>
      </c>
      <c r="B333" s="46" t="s">
        <v>1392</v>
      </c>
      <c r="C333" s="47">
        <v>2061400</v>
      </c>
      <c r="D333" s="47">
        <v>2028900</v>
      </c>
      <c r="E333" s="47">
        <v>4090400</v>
      </c>
      <c r="F333" s="47">
        <v>315800</v>
      </c>
      <c r="G333" s="48">
        <v>0.15317526652369279</v>
      </c>
      <c r="H333" s="47">
        <v>338400</v>
      </c>
      <c r="I333" s="48">
        <v>0.16677353865899225</v>
      </c>
      <c r="J333" s="49" t="s">
        <v>1378</v>
      </c>
      <c r="K333" s="47">
        <v>654100</v>
      </c>
      <c r="L333" s="48">
        <v>0.15992031011481642</v>
      </c>
      <c r="M333" s="47">
        <v>350600</v>
      </c>
      <c r="N333" s="48">
        <v>0.17007794032255952</v>
      </c>
      <c r="O333" s="47">
        <v>361600</v>
      </c>
      <c r="P333" s="48">
        <v>0.17820235230101725</v>
      </c>
      <c r="Q333" s="49" t="s">
        <v>1378</v>
      </c>
      <c r="R333" s="47">
        <v>712200</v>
      </c>
      <c r="S333" s="48">
        <v>0.17410782826727061</v>
      </c>
    </row>
    <row r="334" spans="1:19" ht="13.5" customHeight="1">
      <c r="A334" s="50" t="s">
        <v>681</v>
      </c>
      <c r="B334" s="55" t="s">
        <v>336</v>
      </c>
      <c r="C334" s="52">
        <v>31800</v>
      </c>
      <c r="D334" s="52">
        <v>31400</v>
      </c>
      <c r="E334" s="52">
        <v>63300</v>
      </c>
      <c r="F334" s="52">
        <v>5200</v>
      </c>
      <c r="G334" s="53">
        <v>0.16275636797638116</v>
      </c>
      <c r="H334" s="52">
        <v>5400</v>
      </c>
      <c r="I334" s="53">
        <v>0.17271223113147513</v>
      </c>
      <c r="J334" s="54" t="s">
        <v>1378</v>
      </c>
      <c r="K334" s="52">
        <v>10600</v>
      </c>
      <c r="L334" s="53">
        <v>0.16770196152812683</v>
      </c>
      <c r="M334" s="52">
        <v>5700</v>
      </c>
      <c r="N334" s="53">
        <v>0.17861741888878419</v>
      </c>
      <c r="O334" s="52">
        <v>5800</v>
      </c>
      <c r="P334" s="53">
        <v>0.18343515336642485</v>
      </c>
      <c r="Q334" s="54" t="s">
        <v>1378</v>
      </c>
      <c r="R334" s="52">
        <v>11500</v>
      </c>
      <c r="S334" s="53">
        <v>0.18101063745712614</v>
      </c>
    </row>
    <row r="335" spans="1:19" ht="13.5" customHeight="1">
      <c r="A335" s="50" t="s">
        <v>690</v>
      </c>
      <c r="B335" s="55" t="s">
        <v>337</v>
      </c>
      <c r="C335" s="52">
        <v>31900</v>
      </c>
      <c r="D335" s="52">
        <v>29800</v>
      </c>
      <c r="E335" s="52">
        <v>61800</v>
      </c>
      <c r="F335" s="52">
        <v>4000</v>
      </c>
      <c r="G335" s="53">
        <v>0.12586077375735572</v>
      </c>
      <c r="H335" s="52">
        <v>4000</v>
      </c>
      <c r="I335" s="53">
        <v>0.13434986595174261</v>
      </c>
      <c r="J335" s="54" t="s">
        <v>1378</v>
      </c>
      <c r="K335" s="52">
        <v>8000</v>
      </c>
      <c r="L335" s="53">
        <v>0.1299605101314171</v>
      </c>
      <c r="M335" s="52">
        <v>4300</v>
      </c>
      <c r="N335" s="53">
        <v>0.13581444847877802</v>
      </c>
      <c r="O335" s="52">
        <v>4200</v>
      </c>
      <c r="P335" s="53">
        <v>0.14158847184986595</v>
      </c>
      <c r="Q335" s="54" t="s">
        <v>1378</v>
      </c>
      <c r="R335" s="52">
        <v>8600</v>
      </c>
      <c r="S335" s="53">
        <v>0.13860296497701818</v>
      </c>
    </row>
    <row r="336" spans="1:19" ht="13.5" customHeight="1">
      <c r="A336" s="50" t="s">
        <v>692</v>
      </c>
      <c r="B336" s="55" t="s">
        <v>338</v>
      </c>
      <c r="C336" s="52">
        <v>22000</v>
      </c>
      <c r="D336" s="52">
        <v>20300</v>
      </c>
      <c r="E336" s="52">
        <v>42300</v>
      </c>
      <c r="F336" s="52">
        <v>2900</v>
      </c>
      <c r="G336" s="53">
        <v>0.13037542662116042</v>
      </c>
      <c r="H336" s="52">
        <v>2600</v>
      </c>
      <c r="I336" s="53">
        <v>0.12864375952416066</v>
      </c>
      <c r="J336" s="54" t="s">
        <v>1378</v>
      </c>
      <c r="K336" s="52">
        <v>5500</v>
      </c>
      <c r="L336" s="53">
        <v>0.12954298407297132</v>
      </c>
      <c r="M336" s="52">
        <v>3200</v>
      </c>
      <c r="N336" s="53">
        <v>0.14634812286689419</v>
      </c>
      <c r="O336" s="52">
        <v>2900</v>
      </c>
      <c r="P336" s="53">
        <v>0.1421619230202035</v>
      </c>
      <c r="Q336" s="54" t="s">
        <v>1378</v>
      </c>
      <c r="R336" s="52">
        <v>6100</v>
      </c>
      <c r="S336" s="53">
        <v>0.1443357436551822</v>
      </c>
    </row>
    <row r="337" spans="1:19" ht="13.5" customHeight="1">
      <c r="A337" s="50" t="s">
        <v>694</v>
      </c>
      <c r="B337" s="55" t="s">
        <v>339</v>
      </c>
      <c r="C337" s="52">
        <v>37500</v>
      </c>
      <c r="D337" s="52">
        <v>38900</v>
      </c>
      <c r="E337" s="52">
        <v>76400</v>
      </c>
      <c r="F337" s="52">
        <v>5300</v>
      </c>
      <c r="G337" s="53">
        <v>0.14150490614334471</v>
      </c>
      <c r="H337" s="52">
        <v>6000</v>
      </c>
      <c r="I337" s="53">
        <v>0.15309345866399568</v>
      </c>
      <c r="J337" s="54" t="s">
        <v>1378</v>
      </c>
      <c r="K337" s="52">
        <v>11300</v>
      </c>
      <c r="L337" s="53">
        <v>0.14740780471213091</v>
      </c>
      <c r="M337" s="52">
        <v>5800</v>
      </c>
      <c r="N337" s="53">
        <v>0.15486348122866894</v>
      </c>
      <c r="O337" s="52">
        <v>6300</v>
      </c>
      <c r="P337" s="53">
        <v>0.16277576598094357</v>
      </c>
      <c r="Q337" s="54" t="s">
        <v>1378</v>
      </c>
      <c r="R337" s="52">
        <v>12100</v>
      </c>
      <c r="S337" s="53">
        <v>0.15889378736541909</v>
      </c>
    </row>
    <row r="338" spans="1:19" ht="13.5" customHeight="1">
      <c r="A338" s="50" t="s">
        <v>697</v>
      </c>
      <c r="B338" s="55" t="s">
        <v>340</v>
      </c>
      <c r="C338" s="52">
        <v>31300</v>
      </c>
      <c r="D338" s="52">
        <v>36100</v>
      </c>
      <c r="E338" s="52">
        <v>67400</v>
      </c>
      <c r="F338" s="52">
        <v>4700</v>
      </c>
      <c r="G338" s="53">
        <v>0.15115646693752199</v>
      </c>
      <c r="H338" s="52">
        <v>6900</v>
      </c>
      <c r="I338" s="53">
        <v>0.18978647982497437</v>
      </c>
      <c r="J338" s="54" t="s">
        <v>1378</v>
      </c>
      <c r="K338" s="52">
        <v>11600</v>
      </c>
      <c r="L338" s="53">
        <v>0.17186201163757273</v>
      </c>
      <c r="M338" s="52">
        <v>5000</v>
      </c>
      <c r="N338" s="53">
        <v>0.16104162001343614</v>
      </c>
      <c r="O338" s="52">
        <v>7200</v>
      </c>
      <c r="P338" s="53">
        <v>0.1987870060095821</v>
      </c>
      <c r="Q338" s="54" t="s">
        <v>1378</v>
      </c>
      <c r="R338" s="52">
        <v>12200</v>
      </c>
      <c r="S338" s="53">
        <v>0.18127300795629972</v>
      </c>
    </row>
    <row r="339" spans="1:19" ht="13.5" customHeight="1">
      <c r="A339" s="50" t="s">
        <v>700</v>
      </c>
      <c r="B339" s="55" t="s">
        <v>341</v>
      </c>
      <c r="C339" s="52">
        <v>21500</v>
      </c>
      <c r="D339" s="52">
        <v>19600</v>
      </c>
      <c r="E339" s="52">
        <v>41100</v>
      </c>
      <c r="F339" s="52">
        <v>3000</v>
      </c>
      <c r="G339" s="53">
        <v>0.13778025862870966</v>
      </c>
      <c r="H339" s="52">
        <v>2600</v>
      </c>
      <c r="I339" s="53">
        <v>0.1332482776218423</v>
      </c>
      <c r="J339" s="54" t="s">
        <v>1378</v>
      </c>
      <c r="K339" s="52">
        <v>5600</v>
      </c>
      <c r="L339" s="53">
        <v>0.13561920521743362</v>
      </c>
      <c r="M339" s="52">
        <v>3300</v>
      </c>
      <c r="N339" s="53">
        <v>0.15340961949948834</v>
      </c>
      <c r="O339" s="52">
        <v>2800</v>
      </c>
      <c r="P339" s="53">
        <v>0.14330186272008166</v>
      </c>
      <c r="Q339" s="54" t="s">
        <v>1378</v>
      </c>
      <c r="R339" s="52">
        <v>6100</v>
      </c>
      <c r="S339" s="53">
        <v>0.14858978414815174</v>
      </c>
    </row>
    <row r="340" spans="1:19" ht="13.5" customHeight="1">
      <c r="A340" s="50" t="s">
        <v>735</v>
      </c>
      <c r="B340" s="55" t="s">
        <v>342</v>
      </c>
      <c r="C340" s="52">
        <v>33200</v>
      </c>
      <c r="D340" s="52">
        <v>34000</v>
      </c>
      <c r="E340" s="52">
        <v>67300</v>
      </c>
      <c r="F340" s="52">
        <v>6100</v>
      </c>
      <c r="G340" s="53">
        <v>0.18410117434507678</v>
      </c>
      <c r="H340" s="52">
        <v>7500</v>
      </c>
      <c r="I340" s="53">
        <v>0.22144220884123952</v>
      </c>
      <c r="J340" s="54" t="s">
        <v>1378</v>
      </c>
      <c r="K340" s="52">
        <v>13700</v>
      </c>
      <c r="L340" s="53">
        <v>0.20300349416400268</v>
      </c>
      <c r="M340" s="52">
        <v>6800</v>
      </c>
      <c r="N340" s="53">
        <v>0.20502860584161398</v>
      </c>
      <c r="O340" s="52">
        <v>8000</v>
      </c>
      <c r="P340" s="53">
        <v>0.2349537377001028</v>
      </c>
      <c r="Q340" s="54" t="s">
        <v>1378</v>
      </c>
      <c r="R340" s="52">
        <v>14800</v>
      </c>
      <c r="S340" s="53">
        <v>0.22017693851758233</v>
      </c>
    </row>
    <row r="341" spans="1:19" ht="13.5" customHeight="1">
      <c r="A341" s="50" t="s">
        <v>736</v>
      </c>
      <c r="B341" s="55" t="s">
        <v>343</v>
      </c>
      <c r="C341" s="52">
        <v>32300</v>
      </c>
      <c r="D341" s="52">
        <v>34600</v>
      </c>
      <c r="E341" s="52">
        <v>66900</v>
      </c>
      <c r="F341" s="52">
        <v>5700</v>
      </c>
      <c r="G341" s="53">
        <v>0.17660720921590486</v>
      </c>
      <c r="H341" s="52">
        <v>6400</v>
      </c>
      <c r="I341" s="53">
        <v>0.18648187263100027</v>
      </c>
      <c r="J341" s="54" t="s">
        <v>1378</v>
      </c>
      <c r="K341" s="52">
        <v>12100</v>
      </c>
      <c r="L341" s="53">
        <v>0.18171211463958237</v>
      </c>
      <c r="M341" s="52">
        <v>6400</v>
      </c>
      <c r="N341" s="53">
        <v>0.19825343738387216</v>
      </c>
      <c r="O341" s="52">
        <v>7000</v>
      </c>
      <c r="P341" s="53">
        <v>0.20265617314313822</v>
      </c>
      <c r="Q341" s="54" t="s">
        <v>1378</v>
      </c>
      <c r="R341" s="52">
        <v>13400</v>
      </c>
      <c r="S341" s="53">
        <v>0.20052951999162341</v>
      </c>
    </row>
    <row r="342" spans="1:19" ht="13.5" customHeight="1">
      <c r="A342" s="50" t="s">
        <v>737</v>
      </c>
      <c r="B342" s="55" t="s">
        <v>344</v>
      </c>
      <c r="C342" s="52">
        <v>32800</v>
      </c>
      <c r="D342" s="52">
        <v>34500</v>
      </c>
      <c r="E342" s="52">
        <v>67200</v>
      </c>
      <c r="F342" s="52">
        <v>5500</v>
      </c>
      <c r="G342" s="53">
        <v>0.16907726107652873</v>
      </c>
      <c r="H342" s="52">
        <v>6300</v>
      </c>
      <c r="I342" s="53">
        <v>0.18375931996866751</v>
      </c>
      <c r="J342" s="54" t="s">
        <v>1378</v>
      </c>
      <c r="K342" s="52">
        <v>11900</v>
      </c>
      <c r="L342" s="53">
        <v>0.17660356032777622</v>
      </c>
      <c r="M342" s="52">
        <v>6200</v>
      </c>
      <c r="N342" s="53">
        <v>0.18946051507384354</v>
      </c>
      <c r="O342" s="52">
        <v>6600</v>
      </c>
      <c r="P342" s="53">
        <v>0.19165046853694623</v>
      </c>
      <c r="Q342" s="54" t="s">
        <v>1378</v>
      </c>
      <c r="R342" s="52">
        <v>12800</v>
      </c>
      <c r="S342" s="53">
        <v>0.19058312636635386</v>
      </c>
    </row>
    <row r="343" spans="1:19" ht="13.5" customHeight="1">
      <c r="A343" s="50" t="s">
        <v>749</v>
      </c>
      <c r="B343" s="55" t="s">
        <v>345</v>
      </c>
      <c r="C343" s="52">
        <v>22600</v>
      </c>
      <c r="D343" s="52">
        <v>20900</v>
      </c>
      <c r="E343" s="52">
        <v>43400</v>
      </c>
      <c r="F343" s="52">
        <v>3200</v>
      </c>
      <c r="G343" s="53">
        <v>0.14326253713474926</v>
      </c>
      <c r="H343" s="52">
        <v>2700</v>
      </c>
      <c r="I343" s="53">
        <v>0.1271839548130774</v>
      </c>
      <c r="J343" s="54" t="s">
        <v>1378</v>
      </c>
      <c r="K343" s="52">
        <v>5900</v>
      </c>
      <c r="L343" s="53">
        <v>0.135530798269036</v>
      </c>
      <c r="M343" s="52">
        <v>3600</v>
      </c>
      <c r="N343" s="53">
        <v>0.15993437680131248</v>
      </c>
      <c r="O343" s="52">
        <v>2900</v>
      </c>
      <c r="P343" s="53">
        <v>0.14092192810301088</v>
      </c>
      <c r="Q343" s="54" t="s">
        <v>1378</v>
      </c>
      <c r="R343" s="52">
        <v>6600</v>
      </c>
      <c r="S343" s="53">
        <v>0.15079182395727833</v>
      </c>
    </row>
    <row r="344" spans="1:19" ht="13.5" customHeight="1">
      <c r="A344" s="50" t="s">
        <v>762</v>
      </c>
      <c r="B344" s="55" t="s">
        <v>346</v>
      </c>
      <c r="C344" s="52">
        <v>35200</v>
      </c>
      <c r="D344" s="52">
        <v>32600</v>
      </c>
      <c r="E344" s="52">
        <v>67800</v>
      </c>
      <c r="F344" s="52">
        <v>5000</v>
      </c>
      <c r="G344" s="53">
        <v>0.14224003182993719</v>
      </c>
      <c r="H344" s="52">
        <v>5600</v>
      </c>
      <c r="I344" s="53">
        <v>0.17007782339604141</v>
      </c>
      <c r="J344" s="54" t="s">
        <v>1378</v>
      </c>
      <c r="K344" s="52">
        <v>10600</v>
      </c>
      <c r="L344" s="53">
        <v>0.15563582749723553</v>
      </c>
      <c r="M344" s="52">
        <v>5700</v>
      </c>
      <c r="N344" s="53">
        <v>0.16202006422826612</v>
      </c>
      <c r="O344" s="52">
        <v>6000</v>
      </c>
      <c r="P344" s="53">
        <v>0.18233347631595073</v>
      </c>
      <c r="Q344" s="54" t="s">
        <v>1378</v>
      </c>
      <c r="R344" s="52">
        <v>11700</v>
      </c>
      <c r="S344" s="53">
        <v>0.17179506081828236</v>
      </c>
    </row>
    <row r="345" spans="1:19" ht="13.5" customHeight="1">
      <c r="A345" s="50" t="s">
        <v>774</v>
      </c>
      <c r="B345" s="55" t="s">
        <v>347</v>
      </c>
      <c r="C345" s="52">
        <v>25500</v>
      </c>
      <c r="D345" s="52">
        <v>22700</v>
      </c>
      <c r="E345" s="52">
        <v>48200</v>
      </c>
      <c r="F345" s="52">
        <v>3200</v>
      </c>
      <c r="G345" s="53">
        <v>0.12548050521691378</v>
      </c>
      <c r="H345" s="52">
        <v>3000</v>
      </c>
      <c r="I345" s="53">
        <v>0.13099013389711064</v>
      </c>
      <c r="J345" s="54" t="s">
        <v>1378</v>
      </c>
      <c r="K345" s="52">
        <v>6200</v>
      </c>
      <c r="L345" s="53">
        <v>0.12807585376986597</v>
      </c>
      <c r="M345" s="52">
        <v>3700</v>
      </c>
      <c r="N345" s="53">
        <v>0.1441515650741351</v>
      </c>
      <c r="O345" s="52">
        <v>3400</v>
      </c>
      <c r="P345" s="53">
        <v>0.14834390415785764</v>
      </c>
      <c r="Q345" s="54" t="s">
        <v>1378</v>
      </c>
      <c r="R345" s="52">
        <v>7000</v>
      </c>
      <c r="S345" s="53">
        <v>0.14612639528611146</v>
      </c>
    </row>
    <row r="346" spans="1:19" ht="13.5" customHeight="1">
      <c r="A346" s="50" t="s">
        <v>784</v>
      </c>
      <c r="B346" s="55" t="s">
        <v>348</v>
      </c>
      <c r="C346" s="52">
        <v>23400</v>
      </c>
      <c r="D346" s="52">
        <v>22200</v>
      </c>
      <c r="E346" s="52">
        <v>45600</v>
      </c>
      <c r="F346" s="52">
        <v>3200</v>
      </c>
      <c r="G346" s="53">
        <v>0.13511665669600889</v>
      </c>
      <c r="H346" s="52">
        <v>2900</v>
      </c>
      <c r="I346" s="53">
        <v>0.13150315031503151</v>
      </c>
      <c r="J346" s="54" t="s">
        <v>1378</v>
      </c>
      <c r="K346" s="52">
        <v>6100</v>
      </c>
      <c r="L346" s="53">
        <v>0.13335671386611722</v>
      </c>
      <c r="M346" s="52">
        <v>3500</v>
      </c>
      <c r="N346" s="53">
        <v>0.14973079223997948</v>
      </c>
      <c r="O346" s="52">
        <v>3200</v>
      </c>
      <c r="P346" s="53">
        <v>0.14333933393339335</v>
      </c>
      <c r="Q346" s="54" t="s">
        <v>1378</v>
      </c>
      <c r="R346" s="52">
        <v>6700</v>
      </c>
      <c r="S346" s="53">
        <v>0.1466178598044803</v>
      </c>
    </row>
    <row r="347" spans="1:19" ht="13.5" customHeight="1">
      <c r="A347" s="50" t="s">
        <v>789</v>
      </c>
      <c r="B347" s="55" t="s">
        <v>349</v>
      </c>
      <c r="C347" s="52">
        <v>22600</v>
      </c>
      <c r="D347" s="52">
        <v>20400</v>
      </c>
      <c r="E347" s="52">
        <v>43000</v>
      </c>
      <c r="F347" s="52">
        <v>3400</v>
      </c>
      <c r="G347" s="53">
        <v>0.15179677819083023</v>
      </c>
      <c r="H347" s="52">
        <v>3300</v>
      </c>
      <c r="I347" s="53">
        <v>0.1608772446276126</v>
      </c>
      <c r="J347" s="54" t="s">
        <v>1378</v>
      </c>
      <c r="K347" s="52">
        <v>6700</v>
      </c>
      <c r="L347" s="53">
        <v>0.15610312252780492</v>
      </c>
      <c r="M347" s="52">
        <v>3800</v>
      </c>
      <c r="N347" s="53">
        <v>0.16644538856434768</v>
      </c>
      <c r="O347" s="52">
        <v>3500</v>
      </c>
      <c r="P347" s="53">
        <v>0.17387891276616624</v>
      </c>
      <c r="Q347" s="54" t="s">
        <v>1378</v>
      </c>
      <c r="R347" s="52">
        <v>7300</v>
      </c>
      <c r="S347" s="53">
        <v>0.1699706826748569</v>
      </c>
    </row>
    <row r="348" spans="1:19" ht="13.5" customHeight="1">
      <c r="A348" s="50" t="s">
        <v>791</v>
      </c>
      <c r="B348" s="55" t="s">
        <v>350</v>
      </c>
      <c r="C348" s="52">
        <v>26400</v>
      </c>
      <c r="D348" s="52">
        <v>24500</v>
      </c>
      <c r="E348" s="52">
        <v>50900</v>
      </c>
      <c r="F348" s="52">
        <v>4100</v>
      </c>
      <c r="G348" s="53">
        <v>0.15503259057147187</v>
      </c>
      <c r="H348" s="52">
        <v>4000</v>
      </c>
      <c r="I348" s="53">
        <v>0.16165121881507494</v>
      </c>
      <c r="J348" s="54" t="s">
        <v>1378</v>
      </c>
      <c r="K348" s="52">
        <v>8100</v>
      </c>
      <c r="L348" s="53">
        <v>0.15821851844572418</v>
      </c>
      <c r="M348" s="52">
        <v>4600</v>
      </c>
      <c r="N348" s="53">
        <v>0.17576170986812187</v>
      </c>
      <c r="O348" s="52">
        <v>4300</v>
      </c>
      <c r="P348" s="53">
        <v>0.17557470091053856</v>
      </c>
      <c r="Q348" s="54" t="s">
        <v>1378</v>
      </c>
      <c r="R348" s="52">
        <v>8900</v>
      </c>
      <c r="S348" s="53">
        <v>0.17567169166060653</v>
      </c>
    </row>
    <row r="349" spans="1:19" ht="13.5" customHeight="1">
      <c r="A349" s="50" t="s">
        <v>794</v>
      </c>
      <c r="B349" s="55" t="s">
        <v>351</v>
      </c>
      <c r="C349" s="52">
        <v>22400</v>
      </c>
      <c r="D349" s="52">
        <v>27000</v>
      </c>
      <c r="E349" s="52">
        <v>49400</v>
      </c>
      <c r="F349" s="52">
        <v>3300</v>
      </c>
      <c r="G349" s="53">
        <v>0.14824918384687627</v>
      </c>
      <c r="H349" s="52">
        <v>3800</v>
      </c>
      <c r="I349" s="53">
        <v>0.14053353093738422</v>
      </c>
      <c r="J349" s="54" t="s">
        <v>1378</v>
      </c>
      <c r="K349" s="52">
        <v>7100</v>
      </c>
      <c r="L349" s="53">
        <v>0.14402950294826852</v>
      </c>
      <c r="M349" s="52">
        <v>3600</v>
      </c>
      <c r="N349" s="53">
        <v>0.16027905728724118</v>
      </c>
      <c r="O349" s="52">
        <v>3900</v>
      </c>
      <c r="P349" s="53">
        <v>0.14579473879214525</v>
      </c>
      <c r="Q349" s="54" t="s">
        <v>1378</v>
      </c>
      <c r="R349" s="52">
        <v>7500</v>
      </c>
      <c r="S349" s="53">
        <v>0.15235760166967235</v>
      </c>
    </row>
    <row r="350" spans="1:19" ht="13.5" customHeight="1">
      <c r="A350" s="50" t="s">
        <v>812</v>
      </c>
      <c r="B350" s="55" t="s">
        <v>352</v>
      </c>
      <c r="C350" s="52">
        <v>30700</v>
      </c>
      <c r="D350" s="52">
        <v>27800</v>
      </c>
      <c r="E350" s="52">
        <v>58500</v>
      </c>
      <c r="F350" s="52">
        <v>4000</v>
      </c>
      <c r="G350" s="53">
        <v>0.13203915171288744</v>
      </c>
      <c r="H350" s="52">
        <v>3900</v>
      </c>
      <c r="I350" s="53">
        <v>0.13908640379228615</v>
      </c>
      <c r="J350" s="54" t="s">
        <v>1378</v>
      </c>
      <c r="K350" s="52">
        <v>7900</v>
      </c>
      <c r="L350" s="53">
        <v>0.13539387308533918</v>
      </c>
      <c r="M350" s="52">
        <v>4500</v>
      </c>
      <c r="N350" s="53">
        <v>0.14756933115823817</v>
      </c>
      <c r="O350" s="52">
        <v>4300</v>
      </c>
      <c r="P350" s="53">
        <v>0.15309200603318251</v>
      </c>
      <c r="Q350" s="54" t="s">
        <v>1378</v>
      </c>
      <c r="R350" s="52">
        <v>8800</v>
      </c>
      <c r="S350" s="53">
        <v>0.15019830415754923</v>
      </c>
    </row>
    <row r="351" spans="1:19" ht="13.5" customHeight="1">
      <c r="A351" s="50" t="s">
        <v>813</v>
      </c>
      <c r="B351" s="55" t="s">
        <v>353</v>
      </c>
      <c r="C351" s="52">
        <v>36500</v>
      </c>
      <c r="D351" s="52">
        <v>33300</v>
      </c>
      <c r="E351" s="52">
        <v>69700</v>
      </c>
      <c r="F351" s="52">
        <v>4900</v>
      </c>
      <c r="G351" s="53">
        <v>0.13420186505759737</v>
      </c>
      <c r="H351" s="52">
        <v>5500</v>
      </c>
      <c r="I351" s="53">
        <v>0.1653285220267629</v>
      </c>
      <c r="J351" s="54" t="s">
        <v>1378</v>
      </c>
      <c r="K351" s="52">
        <v>10400</v>
      </c>
      <c r="L351" s="53">
        <v>0.14904970235960696</v>
      </c>
      <c r="M351" s="52">
        <v>5500</v>
      </c>
      <c r="N351" s="53">
        <v>0.15010970927043335</v>
      </c>
      <c r="O351" s="52">
        <v>5900</v>
      </c>
      <c r="P351" s="53">
        <v>0.17834912043301759</v>
      </c>
      <c r="Q351" s="54" t="s">
        <v>1378</v>
      </c>
      <c r="R351" s="52">
        <v>11400</v>
      </c>
      <c r="S351" s="53">
        <v>0.16358029118554113</v>
      </c>
    </row>
    <row r="352" spans="1:19" ht="13.5" customHeight="1">
      <c r="A352" s="50" t="s">
        <v>814</v>
      </c>
      <c r="B352" s="55" t="s">
        <v>354</v>
      </c>
      <c r="C352" s="52">
        <v>28600</v>
      </c>
      <c r="D352" s="52">
        <v>26400</v>
      </c>
      <c r="E352" s="52">
        <v>55000</v>
      </c>
      <c r="F352" s="52">
        <v>3500</v>
      </c>
      <c r="G352" s="53">
        <v>0.12278308321964529</v>
      </c>
      <c r="H352" s="52">
        <v>3300</v>
      </c>
      <c r="I352" s="53">
        <v>0.12629109757481746</v>
      </c>
      <c r="J352" s="54" t="s">
        <v>1378</v>
      </c>
      <c r="K352" s="52">
        <v>6800</v>
      </c>
      <c r="L352" s="53">
        <v>0.12446835581082555</v>
      </c>
      <c r="M352" s="52">
        <v>4100</v>
      </c>
      <c r="N352" s="53">
        <v>0.14373666351838249</v>
      </c>
      <c r="O352" s="52">
        <v>3600</v>
      </c>
      <c r="P352" s="53">
        <v>0.13779274336952821</v>
      </c>
      <c r="Q352" s="54" t="s">
        <v>1378</v>
      </c>
      <c r="R352" s="52">
        <v>7800</v>
      </c>
      <c r="S352" s="53">
        <v>0.14088116616380095</v>
      </c>
    </row>
    <row r="353" spans="1:19" ht="13.5" customHeight="1">
      <c r="A353" s="50" t="s">
        <v>817</v>
      </c>
      <c r="B353" s="55" t="s">
        <v>355</v>
      </c>
      <c r="C353" s="52">
        <v>26400</v>
      </c>
      <c r="D353" s="52">
        <v>24300</v>
      </c>
      <c r="E353" s="52">
        <v>50800</v>
      </c>
      <c r="F353" s="52">
        <v>3800</v>
      </c>
      <c r="G353" s="53">
        <v>0.14479809257086629</v>
      </c>
      <c r="H353" s="52">
        <v>3600</v>
      </c>
      <c r="I353" s="53">
        <v>0.14928744506961272</v>
      </c>
      <c r="J353" s="54" t="s">
        <v>1378</v>
      </c>
      <c r="K353" s="52">
        <v>7500</v>
      </c>
      <c r="L353" s="53">
        <v>0.1469510753958875</v>
      </c>
      <c r="M353" s="52">
        <v>4200</v>
      </c>
      <c r="N353" s="53">
        <v>0.16020133974189155</v>
      </c>
      <c r="O353" s="52">
        <v>3900</v>
      </c>
      <c r="P353" s="53">
        <v>0.16201897408517804</v>
      </c>
      <c r="Q353" s="54" t="s">
        <v>1378</v>
      </c>
      <c r="R353" s="52">
        <v>8200</v>
      </c>
      <c r="S353" s="53">
        <v>0.16107303238005199</v>
      </c>
    </row>
    <row r="354" spans="1:19" ht="13.5" customHeight="1">
      <c r="A354" s="50" t="s">
        <v>834</v>
      </c>
      <c r="B354" s="55" t="s">
        <v>356</v>
      </c>
      <c r="C354" s="52">
        <v>29600</v>
      </c>
      <c r="D354" s="52">
        <v>27000</v>
      </c>
      <c r="E354" s="52">
        <v>56600</v>
      </c>
      <c r="F354" s="52">
        <v>3700</v>
      </c>
      <c r="G354" s="53">
        <v>0.12377376361545227</v>
      </c>
      <c r="H354" s="52">
        <v>3900</v>
      </c>
      <c r="I354" s="53">
        <v>0.14596812955226088</v>
      </c>
      <c r="J354" s="54" t="s">
        <v>1378</v>
      </c>
      <c r="K354" s="52">
        <v>7600</v>
      </c>
      <c r="L354" s="53">
        <v>0.13437792577152044</v>
      </c>
      <c r="M354" s="52">
        <v>4300</v>
      </c>
      <c r="N354" s="53">
        <v>0.14593058656383195</v>
      </c>
      <c r="O354" s="52">
        <v>4400</v>
      </c>
      <c r="P354" s="53">
        <v>0.16149665397271418</v>
      </c>
      <c r="Q354" s="54" t="s">
        <v>1378</v>
      </c>
      <c r="R354" s="52">
        <v>8700</v>
      </c>
      <c r="S354" s="53">
        <v>0.15336783903619566</v>
      </c>
    </row>
    <row r="355" spans="1:19" ht="13.5" customHeight="1">
      <c r="A355" s="50" t="s">
        <v>841</v>
      </c>
      <c r="B355" s="55" t="s">
        <v>357</v>
      </c>
      <c r="C355" s="52">
        <v>30300</v>
      </c>
      <c r="D355" s="52">
        <v>30600</v>
      </c>
      <c r="E355" s="52">
        <v>61000</v>
      </c>
      <c r="F355" s="52">
        <v>5300</v>
      </c>
      <c r="G355" s="53">
        <v>0.17406796436819533</v>
      </c>
      <c r="H355" s="52">
        <v>5800</v>
      </c>
      <c r="I355" s="53">
        <v>0.18887257301354218</v>
      </c>
      <c r="J355" s="54" t="s">
        <v>1378</v>
      </c>
      <c r="K355" s="52">
        <v>11100</v>
      </c>
      <c r="L355" s="53">
        <v>0.18151095070133705</v>
      </c>
      <c r="M355" s="52">
        <v>5900</v>
      </c>
      <c r="N355" s="53">
        <v>0.19323655559221378</v>
      </c>
      <c r="O355" s="52">
        <v>6100</v>
      </c>
      <c r="P355" s="53">
        <v>0.20042421275901451</v>
      </c>
      <c r="Q355" s="54" t="s">
        <v>1378</v>
      </c>
      <c r="R355" s="52">
        <v>12000</v>
      </c>
      <c r="S355" s="53">
        <v>0.19685013534574686</v>
      </c>
    </row>
    <row r="356" spans="1:19" ht="13.5" customHeight="1">
      <c r="A356" s="50" t="s">
        <v>842</v>
      </c>
      <c r="B356" s="55" t="s">
        <v>358</v>
      </c>
      <c r="C356" s="52">
        <v>28600</v>
      </c>
      <c r="D356" s="52">
        <v>28700</v>
      </c>
      <c r="E356" s="52">
        <v>57300</v>
      </c>
      <c r="F356" s="52">
        <v>4900</v>
      </c>
      <c r="G356" s="53">
        <v>0.17032447758059435</v>
      </c>
      <c r="H356" s="52">
        <v>5400</v>
      </c>
      <c r="I356" s="53">
        <v>0.18646192416170479</v>
      </c>
      <c r="J356" s="54" t="s">
        <v>1378</v>
      </c>
      <c r="K356" s="52">
        <v>10200</v>
      </c>
      <c r="L356" s="53">
        <v>0.17841432760787598</v>
      </c>
      <c r="M356" s="52">
        <v>5500</v>
      </c>
      <c r="N356" s="53">
        <v>0.19248136091567783</v>
      </c>
      <c r="O356" s="52">
        <v>5800</v>
      </c>
      <c r="P356" s="53">
        <v>0.20331487865176365</v>
      </c>
      <c r="Q356" s="54" t="s">
        <v>1378</v>
      </c>
      <c r="R356" s="52">
        <v>11300</v>
      </c>
      <c r="S356" s="53">
        <v>0.19791230275101243</v>
      </c>
    </row>
    <row r="357" spans="1:19" ht="13.5" customHeight="1">
      <c r="A357" s="50" t="s">
        <v>843</v>
      </c>
      <c r="B357" s="55" t="s">
        <v>359</v>
      </c>
      <c r="C357" s="52">
        <v>22700</v>
      </c>
      <c r="D357" s="52">
        <v>26700</v>
      </c>
      <c r="E357" s="52">
        <v>49400</v>
      </c>
      <c r="F357" s="52">
        <v>4000</v>
      </c>
      <c r="G357" s="53">
        <v>0.17602254215647425</v>
      </c>
      <c r="H357" s="52">
        <v>5300</v>
      </c>
      <c r="I357" s="53">
        <v>0.19937029124030137</v>
      </c>
      <c r="J357" s="54" t="s">
        <v>1378</v>
      </c>
      <c r="K357" s="52">
        <v>9300</v>
      </c>
      <c r="L357" s="53">
        <v>0.18863378684807255</v>
      </c>
      <c r="M357" s="52">
        <v>4400</v>
      </c>
      <c r="N357" s="53">
        <v>0.19235680007044423</v>
      </c>
      <c r="O357" s="52">
        <v>5600</v>
      </c>
      <c r="P357" s="53">
        <v>0.2087409573072454</v>
      </c>
      <c r="Q357" s="54" t="s">
        <v>1378</v>
      </c>
      <c r="R357" s="52">
        <v>9900</v>
      </c>
      <c r="S357" s="53">
        <v>0.20120667314544866</v>
      </c>
    </row>
    <row r="358" spans="1:19" ht="13.5" customHeight="1">
      <c r="A358" s="50" t="s">
        <v>847</v>
      </c>
      <c r="B358" s="55" t="s">
        <v>360</v>
      </c>
      <c r="C358" s="52">
        <v>32800</v>
      </c>
      <c r="D358" s="52">
        <v>40400</v>
      </c>
      <c r="E358" s="52">
        <v>73300</v>
      </c>
      <c r="F358" s="52">
        <v>6500</v>
      </c>
      <c r="G358" s="53">
        <v>0.19658301863808014</v>
      </c>
      <c r="H358" s="52">
        <v>8900</v>
      </c>
      <c r="I358" s="53">
        <v>0.21919604205318491</v>
      </c>
      <c r="J358" s="54" t="s">
        <v>1378</v>
      </c>
      <c r="K358" s="52">
        <v>15300</v>
      </c>
      <c r="L358" s="53">
        <v>0.20906075538144442</v>
      </c>
      <c r="M358" s="52">
        <v>7100</v>
      </c>
      <c r="N358" s="53">
        <v>0.21540382507004507</v>
      </c>
      <c r="O358" s="52">
        <v>9200</v>
      </c>
      <c r="P358" s="53">
        <v>0.22787878787878788</v>
      </c>
      <c r="Q358" s="54" t="s">
        <v>1378</v>
      </c>
      <c r="R358" s="52">
        <v>16300</v>
      </c>
      <c r="S358" s="53">
        <v>0.22228743806390849</v>
      </c>
    </row>
    <row r="359" spans="1:19" ht="13.5" customHeight="1">
      <c r="A359" s="50" t="s">
        <v>863</v>
      </c>
      <c r="B359" s="55" t="s">
        <v>361</v>
      </c>
      <c r="C359" s="52">
        <v>25700</v>
      </c>
      <c r="D359" s="52">
        <v>25800</v>
      </c>
      <c r="E359" s="52">
        <v>51400</v>
      </c>
      <c r="F359" s="52">
        <v>4500</v>
      </c>
      <c r="G359" s="53">
        <v>0.17604426433915213</v>
      </c>
      <c r="H359" s="52">
        <v>5200</v>
      </c>
      <c r="I359" s="53">
        <v>0.20067486328200754</v>
      </c>
      <c r="J359" s="54" t="s">
        <v>1378</v>
      </c>
      <c r="K359" s="52">
        <v>9700</v>
      </c>
      <c r="L359" s="53">
        <v>0.18838804983769705</v>
      </c>
      <c r="M359" s="52">
        <v>4900</v>
      </c>
      <c r="N359" s="53">
        <v>0.19217581047381546</v>
      </c>
      <c r="O359" s="52">
        <v>5500</v>
      </c>
      <c r="P359" s="53">
        <v>0.21231043710972347</v>
      </c>
      <c r="Q359" s="54" t="s">
        <v>1378</v>
      </c>
      <c r="R359" s="52">
        <v>10400</v>
      </c>
      <c r="S359" s="53">
        <v>0.20226641009193927</v>
      </c>
    </row>
    <row r="360" spans="1:19" ht="13.5" customHeight="1">
      <c r="A360" s="50" t="s">
        <v>866</v>
      </c>
      <c r="B360" s="55" t="s">
        <v>362</v>
      </c>
      <c r="C360" s="52">
        <v>22500</v>
      </c>
      <c r="D360" s="52">
        <v>20900</v>
      </c>
      <c r="E360" s="52">
        <v>43400</v>
      </c>
      <c r="F360" s="52">
        <v>3300</v>
      </c>
      <c r="G360" s="53">
        <v>0.14816297482430388</v>
      </c>
      <c r="H360" s="52">
        <v>3100</v>
      </c>
      <c r="I360" s="53">
        <v>0.14989723244586778</v>
      </c>
      <c r="J360" s="54" t="s">
        <v>1378</v>
      </c>
      <c r="K360" s="52">
        <v>6500</v>
      </c>
      <c r="L360" s="53">
        <v>0.14899891712554431</v>
      </c>
      <c r="M360" s="52">
        <v>3800</v>
      </c>
      <c r="N360" s="53">
        <v>0.1694689084601014</v>
      </c>
      <c r="O360" s="52">
        <v>3400</v>
      </c>
      <c r="P360" s="53">
        <v>0.16270732756560394</v>
      </c>
      <c r="Q360" s="54" t="s">
        <v>1378</v>
      </c>
      <c r="R360" s="52">
        <v>7200</v>
      </c>
      <c r="S360" s="53">
        <v>0.1662097090062899</v>
      </c>
    </row>
    <row r="361" spans="1:19" ht="13.5" customHeight="1">
      <c r="A361" s="50" t="s">
        <v>867</v>
      </c>
      <c r="B361" s="55" t="s">
        <v>363</v>
      </c>
      <c r="C361" s="52">
        <v>24400</v>
      </c>
      <c r="D361" s="52">
        <v>22700</v>
      </c>
      <c r="E361" s="52">
        <v>47100</v>
      </c>
      <c r="F361" s="52">
        <v>3500</v>
      </c>
      <c r="G361" s="53">
        <v>0.14282201549116841</v>
      </c>
      <c r="H361" s="52">
        <v>3800</v>
      </c>
      <c r="I361" s="53">
        <v>0.16703306366514245</v>
      </c>
      <c r="J361" s="54" t="s">
        <v>1378</v>
      </c>
      <c r="K361" s="52">
        <v>7300</v>
      </c>
      <c r="L361" s="53">
        <v>0.15450206808781419</v>
      </c>
      <c r="M361" s="52">
        <v>4000</v>
      </c>
      <c r="N361" s="53">
        <v>0.1622884308020163</v>
      </c>
      <c r="O361" s="52">
        <v>4100</v>
      </c>
      <c r="P361" s="53">
        <v>0.18075096728807596</v>
      </c>
      <c r="Q361" s="54" t="s">
        <v>1378</v>
      </c>
      <c r="R361" s="52">
        <v>8100</v>
      </c>
      <c r="S361" s="53">
        <v>0.17119524870081662</v>
      </c>
    </row>
    <row r="362" spans="1:19" ht="13.5" customHeight="1">
      <c r="A362" s="50" t="s">
        <v>868</v>
      </c>
      <c r="B362" s="55" t="s">
        <v>364</v>
      </c>
      <c r="C362" s="52">
        <v>23400</v>
      </c>
      <c r="D362" s="52">
        <v>22400</v>
      </c>
      <c r="E362" s="52">
        <v>45800</v>
      </c>
      <c r="F362" s="52">
        <v>4500</v>
      </c>
      <c r="G362" s="53">
        <v>0.19051079290446676</v>
      </c>
      <c r="H362" s="52">
        <v>4300</v>
      </c>
      <c r="I362" s="53">
        <v>0.19324988824318284</v>
      </c>
      <c r="J362" s="54" t="s">
        <v>1378</v>
      </c>
      <c r="K362" s="52">
        <v>8800</v>
      </c>
      <c r="L362" s="53">
        <v>0.19184966677592047</v>
      </c>
      <c r="M362" s="52">
        <v>4900</v>
      </c>
      <c r="N362" s="53">
        <v>0.20953195127163923</v>
      </c>
      <c r="O362" s="52">
        <v>4600</v>
      </c>
      <c r="P362" s="53">
        <v>0.20715243629861421</v>
      </c>
      <c r="Q362" s="54" t="s">
        <v>1378</v>
      </c>
      <c r="R362" s="52">
        <v>9500</v>
      </c>
      <c r="S362" s="53">
        <v>0.2083688408172184</v>
      </c>
    </row>
    <row r="363" spans="1:19" ht="13.5" customHeight="1">
      <c r="A363" s="50" t="s">
        <v>872</v>
      </c>
      <c r="B363" s="55" t="s">
        <v>365</v>
      </c>
      <c r="C363" s="52">
        <v>27900</v>
      </c>
      <c r="D363" s="52">
        <v>26200</v>
      </c>
      <c r="E363" s="52">
        <v>54100</v>
      </c>
      <c r="F363" s="52">
        <v>3800</v>
      </c>
      <c r="G363" s="53">
        <v>0.13498869711866232</v>
      </c>
      <c r="H363" s="52">
        <v>3700</v>
      </c>
      <c r="I363" s="53">
        <v>0.14193154966079732</v>
      </c>
      <c r="J363" s="54" t="s">
        <v>1378</v>
      </c>
      <c r="K363" s="52">
        <v>7500</v>
      </c>
      <c r="L363" s="53">
        <v>0.13835548080655</v>
      </c>
      <c r="M363" s="52">
        <v>4200</v>
      </c>
      <c r="N363" s="53">
        <v>0.14919803365746886</v>
      </c>
      <c r="O363" s="52">
        <v>4000</v>
      </c>
      <c r="P363" s="53">
        <v>0.15252686942602334</v>
      </c>
      <c r="Q363" s="54" t="s">
        <v>1378</v>
      </c>
      <c r="R363" s="52">
        <v>8200</v>
      </c>
      <c r="S363" s="53">
        <v>0.15081227937235478</v>
      </c>
    </row>
    <row r="364" spans="1:19" ht="13.5" customHeight="1">
      <c r="A364" s="50" t="s">
        <v>878</v>
      </c>
      <c r="B364" s="55" t="s">
        <v>366</v>
      </c>
      <c r="C364" s="52">
        <v>32600</v>
      </c>
      <c r="D364" s="52">
        <v>36400</v>
      </c>
      <c r="E364" s="52">
        <v>69000</v>
      </c>
      <c r="F364" s="52">
        <v>6400</v>
      </c>
      <c r="G364" s="53">
        <v>0.19642419038272815</v>
      </c>
      <c r="H364" s="52">
        <v>7700</v>
      </c>
      <c r="I364" s="53">
        <v>0.21243096199818645</v>
      </c>
      <c r="J364" s="54" t="s">
        <v>1378</v>
      </c>
      <c r="K364" s="52">
        <v>14100</v>
      </c>
      <c r="L364" s="53">
        <v>0.20486659613628788</v>
      </c>
      <c r="M364" s="52">
        <v>6900</v>
      </c>
      <c r="N364" s="53">
        <v>0.21301521099116782</v>
      </c>
      <c r="O364" s="52">
        <v>8000</v>
      </c>
      <c r="P364" s="53">
        <v>0.2185035583766109</v>
      </c>
      <c r="Q364" s="54" t="s">
        <v>1378</v>
      </c>
      <c r="R364" s="52">
        <v>14900</v>
      </c>
      <c r="S364" s="53">
        <v>0.21590991434906739</v>
      </c>
    </row>
    <row r="365" spans="1:19" ht="13.5" customHeight="1">
      <c r="A365" s="50" t="s">
        <v>880</v>
      </c>
      <c r="B365" s="55" t="s">
        <v>367</v>
      </c>
      <c r="C365" s="52">
        <v>27700</v>
      </c>
      <c r="D365" s="52">
        <v>26400</v>
      </c>
      <c r="E365" s="52">
        <v>54100</v>
      </c>
      <c r="F365" s="52">
        <v>5200</v>
      </c>
      <c r="G365" s="53">
        <v>0.18870036101083032</v>
      </c>
      <c r="H365" s="52">
        <v>5200</v>
      </c>
      <c r="I365" s="53">
        <v>0.19519757988277558</v>
      </c>
      <c r="J365" s="54" t="s">
        <v>1378</v>
      </c>
      <c r="K365" s="52">
        <v>10400</v>
      </c>
      <c r="L365" s="53">
        <v>0.19187367254594145</v>
      </c>
      <c r="M365" s="52">
        <v>5800</v>
      </c>
      <c r="N365" s="53">
        <v>0.20812274368231046</v>
      </c>
      <c r="O365" s="52">
        <v>5500</v>
      </c>
      <c r="P365" s="53">
        <v>0.20627717905086027</v>
      </c>
      <c r="Q365" s="54" t="s">
        <v>1378</v>
      </c>
      <c r="R365" s="52">
        <v>11200</v>
      </c>
      <c r="S365" s="53">
        <v>0.20722135007849293</v>
      </c>
    </row>
    <row r="366" spans="1:19" ht="13.5" customHeight="1">
      <c r="A366" s="50" t="s">
        <v>905</v>
      </c>
      <c r="B366" s="55" t="s">
        <v>368</v>
      </c>
      <c r="C366" s="52">
        <v>32900</v>
      </c>
      <c r="D366" s="52">
        <v>32600</v>
      </c>
      <c r="E366" s="52">
        <v>65500</v>
      </c>
      <c r="F366" s="52">
        <v>4800</v>
      </c>
      <c r="G366" s="53">
        <v>0.14601070299197275</v>
      </c>
      <c r="H366" s="52">
        <v>4500</v>
      </c>
      <c r="I366" s="53">
        <v>0.13833277125425392</v>
      </c>
      <c r="J366" s="54" t="s">
        <v>1378</v>
      </c>
      <c r="K366" s="52">
        <v>9300</v>
      </c>
      <c r="L366" s="53">
        <v>0.14218761926570492</v>
      </c>
      <c r="M366" s="52">
        <v>5300</v>
      </c>
      <c r="N366" s="53">
        <v>0.16148747263439553</v>
      </c>
      <c r="O366" s="52">
        <v>4800</v>
      </c>
      <c r="P366" s="53">
        <v>0.14694791059876752</v>
      </c>
      <c r="Q366" s="54" t="s">
        <v>1378</v>
      </c>
      <c r="R366" s="52">
        <v>10100</v>
      </c>
      <c r="S366" s="53">
        <v>0.15424776734600412</v>
      </c>
    </row>
    <row r="367" spans="1:19" ht="13.5" customHeight="1">
      <c r="A367" s="50" t="s">
        <v>907</v>
      </c>
      <c r="B367" s="55" t="s">
        <v>369</v>
      </c>
      <c r="C367" s="52">
        <v>33500</v>
      </c>
      <c r="D367" s="52">
        <v>31100</v>
      </c>
      <c r="E367" s="52">
        <v>64600</v>
      </c>
      <c r="F367" s="52">
        <v>5300</v>
      </c>
      <c r="G367" s="53">
        <v>0.1588035309555052</v>
      </c>
      <c r="H367" s="52">
        <v>5800</v>
      </c>
      <c r="I367" s="53">
        <v>0.18676867686768678</v>
      </c>
      <c r="J367" s="54" t="s">
        <v>1378</v>
      </c>
      <c r="K367" s="52">
        <v>11100</v>
      </c>
      <c r="L367" s="53">
        <v>0.17226175742574257</v>
      </c>
      <c r="M367" s="52">
        <v>5900</v>
      </c>
      <c r="N367" s="53">
        <v>0.17529524036741023</v>
      </c>
      <c r="O367" s="52">
        <v>6200</v>
      </c>
      <c r="P367" s="53">
        <v>0.19988427414169987</v>
      </c>
      <c r="Q367" s="54" t="s">
        <v>1378</v>
      </c>
      <c r="R367" s="52">
        <v>12100</v>
      </c>
      <c r="S367" s="53">
        <v>0.18712871287128713</v>
      </c>
    </row>
    <row r="368" spans="1:19" ht="13.5" customHeight="1">
      <c r="A368" s="50" t="s">
        <v>908</v>
      </c>
      <c r="B368" s="55" t="s">
        <v>370</v>
      </c>
      <c r="C368" s="52">
        <v>31200</v>
      </c>
      <c r="D368" s="52">
        <v>30400</v>
      </c>
      <c r="E368" s="52">
        <v>61600</v>
      </c>
      <c r="F368" s="52">
        <v>4600</v>
      </c>
      <c r="G368" s="53">
        <v>0.14801166404973243</v>
      </c>
      <c r="H368" s="52">
        <v>5000</v>
      </c>
      <c r="I368" s="53">
        <v>0.16551112279433511</v>
      </c>
      <c r="J368" s="54" t="s">
        <v>1378</v>
      </c>
      <c r="K368" s="52">
        <v>9700</v>
      </c>
      <c r="L368" s="53">
        <v>0.15665152498377677</v>
      </c>
      <c r="M368" s="52">
        <v>5100</v>
      </c>
      <c r="N368" s="53">
        <v>0.1645784599609062</v>
      </c>
      <c r="O368" s="52">
        <v>5300</v>
      </c>
      <c r="P368" s="53">
        <v>0.17573029277429106</v>
      </c>
      <c r="Q368" s="54" t="s">
        <v>1378</v>
      </c>
      <c r="R368" s="52">
        <v>10500</v>
      </c>
      <c r="S368" s="53">
        <v>0.17008436080467229</v>
      </c>
    </row>
    <row r="369" spans="1:19" ht="13.5" customHeight="1">
      <c r="A369" s="50" t="s">
        <v>913</v>
      </c>
      <c r="B369" s="55" t="s">
        <v>371</v>
      </c>
      <c r="C369" s="52">
        <v>30100</v>
      </c>
      <c r="D369" s="52">
        <v>28000</v>
      </c>
      <c r="E369" s="52">
        <v>58200</v>
      </c>
      <c r="F369" s="52">
        <v>4700</v>
      </c>
      <c r="G369" s="53">
        <v>0.1550796812749004</v>
      </c>
      <c r="H369" s="52">
        <v>4900</v>
      </c>
      <c r="I369" s="53">
        <v>0.17455790074158586</v>
      </c>
      <c r="J369" s="54" t="s">
        <v>1378</v>
      </c>
      <c r="K369" s="52">
        <v>9600</v>
      </c>
      <c r="L369" s="53">
        <v>0.16447187457021042</v>
      </c>
      <c r="M369" s="52">
        <v>5200</v>
      </c>
      <c r="N369" s="53">
        <v>0.17410358565737052</v>
      </c>
      <c r="O369" s="52">
        <v>5300</v>
      </c>
      <c r="P369" s="53">
        <v>0.1891400456360525</v>
      </c>
      <c r="Q369" s="54" t="s">
        <v>1378</v>
      </c>
      <c r="R369" s="52">
        <v>10500</v>
      </c>
      <c r="S369" s="53">
        <v>0.18135400907715582</v>
      </c>
    </row>
    <row r="370" spans="1:19" ht="13.5" customHeight="1">
      <c r="A370" s="50" t="s">
        <v>914</v>
      </c>
      <c r="B370" s="55" t="s">
        <v>372</v>
      </c>
      <c r="C370" s="52">
        <v>30000</v>
      </c>
      <c r="D370" s="52">
        <v>28700</v>
      </c>
      <c r="E370" s="52">
        <v>58600</v>
      </c>
      <c r="F370" s="52">
        <v>4500</v>
      </c>
      <c r="G370" s="53">
        <v>0.15002002937641876</v>
      </c>
      <c r="H370" s="52">
        <v>4600</v>
      </c>
      <c r="I370" s="53">
        <v>0.15965976434497664</v>
      </c>
      <c r="J370" s="54" t="s">
        <v>1378</v>
      </c>
      <c r="K370" s="52">
        <v>9100</v>
      </c>
      <c r="L370" s="53">
        <v>0.15473551379557313</v>
      </c>
      <c r="M370" s="52">
        <v>4900</v>
      </c>
      <c r="N370" s="53">
        <v>0.16450794498597943</v>
      </c>
      <c r="O370" s="52">
        <v>4900</v>
      </c>
      <c r="P370" s="53">
        <v>0.17161681656557207</v>
      </c>
      <c r="Q370" s="54" t="s">
        <v>1378</v>
      </c>
      <c r="R370" s="52">
        <v>9900</v>
      </c>
      <c r="S370" s="53">
        <v>0.16798540295351455</v>
      </c>
    </row>
    <row r="371" spans="1:19" ht="13.5" customHeight="1">
      <c r="A371" s="50" t="s">
        <v>918</v>
      </c>
      <c r="B371" s="55" t="s">
        <v>373</v>
      </c>
      <c r="C371" s="52">
        <v>24300</v>
      </c>
      <c r="D371" s="52">
        <v>23200</v>
      </c>
      <c r="E371" s="52">
        <v>47600</v>
      </c>
      <c r="F371" s="52">
        <v>4100</v>
      </c>
      <c r="G371" s="53">
        <v>0.16709152207877642</v>
      </c>
      <c r="H371" s="52">
        <v>3900</v>
      </c>
      <c r="I371" s="53">
        <v>0.16772860340967796</v>
      </c>
      <c r="J371" s="54" t="s">
        <v>1378</v>
      </c>
      <c r="K371" s="52">
        <v>8000</v>
      </c>
      <c r="L371" s="53">
        <v>0.16740273396424815</v>
      </c>
      <c r="M371" s="52">
        <v>4600</v>
      </c>
      <c r="N371" s="53">
        <v>0.18793684729874188</v>
      </c>
      <c r="O371" s="52">
        <v>4200</v>
      </c>
      <c r="P371" s="53">
        <v>0.18223695539865678</v>
      </c>
      <c r="Q371" s="54" t="s">
        <v>1378</v>
      </c>
      <c r="R371" s="52">
        <v>8800</v>
      </c>
      <c r="S371" s="53">
        <v>0.18515247108307045</v>
      </c>
    </row>
    <row r="372" spans="1:19" ht="13.5" customHeight="1">
      <c r="A372" s="50" t="s">
        <v>919</v>
      </c>
      <c r="B372" s="55" t="s">
        <v>374</v>
      </c>
      <c r="C372" s="52">
        <v>26100</v>
      </c>
      <c r="D372" s="52">
        <v>26600</v>
      </c>
      <c r="E372" s="52">
        <v>52700</v>
      </c>
      <c r="F372" s="52">
        <v>4000</v>
      </c>
      <c r="G372" s="53">
        <v>0.15164060104262497</v>
      </c>
      <c r="H372" s="52">
        <v>4300</v>
      </c>
      <c r="I372" s="53">
        <v>0.16118594326134397</v>
      </c>
      <c r="J372" s="54" t="s">
        <v>1378</v>
      </c>
      <c r="K372" s="52">
        <v>8200</v>
      </c>
      <c r="L372" s="53">
        <v>0.15645767667945165</v>
      </c>
      <c r="M372" s="52">
        <v>4500</v>
      </c>
      <c r="N372" s="53">
        <v>0.171918123275069</v>
      </c>
      <c r="O372" s="52">
        <v>4600</v>
      </c>
      <c r="P372" s="53">
        <v>0.17288735044021372</v>
      </c>
      <c r="Q372" s="54" t="s">
        <v>1378</v>
      </c>
      <c r="R372" s="52">
        <v>9100</v>
      </c>
      <c r="S372" s="53">
        <v>0.17240724566133747</v>
      </c>
    </row>
    <row r="373" spans="1:19" ht="13.5" customHeight="1">
      <c r="A373" s="50" t="s">
        <v>924</v>
      </c>
      <c r="B373" s="55" t="s">
        <v>375</v>
      </c>
      <c r="C373" s="52">
        <v>27900</v>
      </c>
      <c r="D373" s="52">
        <v>30800</v>
      </c>
      <c r="E373" s="52">
        <v>58700</v>
      </c>
      <c r="F373" s="52">
        <v>5400</v>
      </c>
      <c r="G373" s="53">
        <v>0.19386912667360637</v>
      </c>
      <c r="H373" s="52">
        <v>6200</v>
      </c>
      <c r="I373" s="53">
        <v>0.20169920228289773</v>
      </c>
      <c r="J373" s="54" t="s">
        <v>1378</v>
      </c>
      <c r="K373" s="52">
        <v>11600</v>
      </c>
      <c r="L373" s="53">
        <v>0.19798286113429989</v>
      </c>
      <c r="M373" s="52">
        <v>5800</v>
      </c>
      <c r="N373" s="53">
        <v>0.20650418177249721</v>
      </c>
      <c r="O373" s="52">
        <v>6500</v>
      </c>
      <c r="P373" s="53">
        <v>0.21142745962773202</v>
      </c>
      <c r="Q373" s="54" t="s">
        <v>1378</v>
      </c>
      <c r="R373" s="52">
        <v>12300</v>
      </c>
      <c r="S373" s="53">
        <v>0.20909075421231069</v>
      </c>
    </row>
    <row r="374" spans="1:19" ht="13.5" customHeight="1">
      <c r="A374" s="50" t="s">
        <v>928</v>
      </c>
      <c r="B374" s="55" t="s">
        <v>376</v>
      </c>
      <c r="C374" s="52">
        <v>31900</v>
      </c>
      <c r="D374" s="52">
        <v>30400</v>
      </c>
      <c r="E374" s="52">
        <v>62300</v>
      </c>
      <c r="F374" s="52">
        <v>6000</v>
      </c>
      <c r="G374" s="53">
        <v>0.1866888206157126</v>
      </c>
      <c r="H374" s="52">
        <v>5900</v>
      </c>
      <c r="I374" s="53">
        <v>0.19361408580250969</v>
      </c>
      <c r="J374" s="54" t="s">
        <v>1378</v>
      </c>
      <c r="K374" s="52">
        <v>11800</v>
      </c>
      <c r="L374" s="53">
        <v>0.19007058068655758</v>
      </c>
      <c r="M374" s="52">
        <v>6500</v>
      </c>
      <c r="N374" s="53">
        <v>0.2053106777854411</v>
      </c>
      <c r="O374" s="52">
        <v>6300</v>
      </c>
      <c r="P374" s="53">
        <v>0.20599829183365087</v>
      </c>
      <c r="Q374" s="54" t="s">
        <v>1378</v>
      </c>
      <c r="R374" s="52">
        <v>12800</v>
      </c>
      <c r="S374" s="53">
        <v>0.20564645492460698</v>
      </c>
    </row>
    <row r="375" spans="1:19" ht="13.5" customHeight="1">
      <c r="A375" s="50" t="s">
        <v>937</v>
      </c>
      <c r="B375" s="55" t="s">
        <v>377</v>
      </c>
      <c r="C375" s="52">
        <v>27700</v>
      </c>
      <c r="D375" s="52">
        <v>27600</v>
      </c>
      <c r="E375" s="52">
        <v>55300</v>
      </c>
      <c r="F375" s="52">
        <v>3900</v>
      </c>
      <c r="G375" s="53">
        <v>0.14047619047619048</v>
      </c>
      <c r="H375" s="52">
        <v>4500</v>
      </c>
      <c r="I375" s="53">
        <v>0.16423807452515587</v>
      </c>
      <c r="J375" s="54" t="s">
        <v>1378</v>
      </c>
      <c r="K375" s="52">
        <v>8400</v>
      </c>
      <c r="L375" s="53">
        <v>0.15232877703044767</v>
      </c>
      <c r="M375" s="52">
        <v>4400</v>
      </c>
      <c r="N375" s="53">
        <v>0.15992063492063491</v>
      </c>
      <c r="O375" s="52">
        <v>4800</v>
      </c>
      <c r="P375" s="53">
        <v>0.1746049006814557</v>
      </c>
      <c r="Q375" s="54" t="s">
        <v>1378</v>
      </c>
      <c r="R375" s="52">
        <v>9300</v>
      </c>
      <c r="S375" s="53">
        <v>0.16724524481087727</v>
      </c>
    </row>
    <row r="376" spans="1:19" ht="13.5" customHeight="1">
      <c r="A376" s="50" t="s">
        <v>938</v>
      </c>
      <c r="B376" s="55" t="s">
        <v>378</v>
      </c>
      <c r="C376" s="52">
        <v>26800</v>
      </c>
      <c r="D376" s="52">
        <v>24100</v>
      </c>
      <c r="E376" s="52">
        <v>50900</v>
      </c>
      <c r="F376" s="52">
        <v>3500</v>
      </c>
      <c r="G376" s="53">
        <v>0.13022213925704684</v>
      </c>
      <c r="H376" s="52">
        <v>3100</v>
      </c>
      <c r="I376" s="53">
        <v>0.12779022487760353</v>
      </c>
      <c r="J376" s="54" t="s">
        <v>1378</v>
      </c>
      <c r="K376" s="52">
        <v>6600</v>
      </c>
      <c r="L376" s="53">
        <v>0.12907029300214201</v>
      </c>
      <c r="M376" s="52">
        <v>3900</v>
      </c>
      <c r="N376" s="53">
        <v>0.144222512600336</v>
      </c>
      <c r="O376" s="52">
        <v>3300</v>
      </c>
      <c r="P376" s="53">
        <v>0.13749896274168119</v>
      </c>
      <c r="Q376" s="54" t="s">
        <v>1378</v>
      </c>
      <c r="R376" s="52">
        <v>7200</v>
      </c>
      <c r="S376" s="53">
        <v>0.14103798612612259</v>
      </c>
    </row>
    <row r="377" spans="1:19" ht="13.5" customHeight="1">
      <c r="A377" s="50" t="s">
        <v>939</v>
      </c>
      <c r="B377" s="55" t="s">
        <v>379</v>
      </c>
      <c r="C377" s="52">
        <v>30900</v>
      </c>
      <c r="D377" s="52">
        <v>29700</v>
      </c>
      <c r="E377" s="52">
        <v>60700</v>
      </c>
      <c r="F377" s="52">
        <v>5200</v>
      </c>
      <c r="G377" s="53">
        <v>0.16869183040330921</v>
      </c>
      <c r="H377" s="52">
        <v>5300</v>
      </c>
      <c r="I377" s="53">
        <v>0.17773588716464134</v>
      </c>
      <c r="J377" s="54" t="s">
        <v>1378</v>
      </c>
      <c r="K377" s="52">
        <v>10500</v>
      </c>
      <c r="L377" s="53">
        <v>0.17312163031112429</v>
      </c>
      <c r="M377" s="52">
        <v>5800</v>
      </c>
      <c r="N377" s="53">
        <v>0.18698293691830403</v>
      </c>
      <c r="O377" s="52">
        <v>5600</v>
      </c>
      <c r="P377" s="53">
        <v>0.18951762210926718</v>
      </c>
      <c r="Q377" s="54" t="s">
        <v>1378</v>
      </c>
      <c r="R377" s="52">
        <v>11400</v>
      </c>
      <c r="S377" s="53">
        <v>0.18822443158398047</v>
      </c>
    </row>
    <row r="378" spans="1:19" ht="13.5" customHeight="1">
      <c r="A378" s="50" t="s">
        <v>946</v>
      </c>
      <c r="B378" s="55" t="s">
        <v>380</v>
      </c>
      <c r="C378" s="52">
        <v>25700</v>
      </c>
      <c r="D378" s="52">
        <v>24700</v>
      </c>
      <c r="E378" s="52">
        <v>50300</v>
      </c>
      <c r="F378" s="52">
        <v>4300</v>
      </c>
      <c r="G378" s="53">
        <v>0.16773866604295795</v>
      </c>
      <c r="H378" s="52">
        <v>4400</v>
      </c>
      <c r="I378" s="53">
        <v>0.17698576815472569</v>
      </c>
      <c r="J378" s="54" t="s">
        <v>1378</v>
      </c>
      <c r="K378" s="52">
        <v>8700</v>
      </c>
      <c r="L378" s="53">
        <v>0.17227124572700533</v>
      </c>
      <c r="M378" s="52">
        <v>4800</v>
      </c>
      <c r="N378" s="53">
        <v>0.1857482555646513</v>
      </c>
      <c r="O378" s="52">
        <v>4700</v>
      </c>
      <c r="P378" s="53">
        <v>0.19162307910635365</v>
      </c>
      <c r="Q378" s="54" t="s">
        <v>1378</v>
      </c>
      <c r="R378" s="52">
        <v>9500</v>
      </c>
      <c r="S378" s="53">
        <v>0.18862787184990859</v>
      </c>
    </row>
    <row r="379" spans="1:19" ht="13.5" customHeight="1">
      <c r="A379" s="50" t="s">
        <v>947</v>
      </c>
      <c r="B379" s="55" t="s">
        <v>381</v>
      </c>
      <c r="C379" s="52">
        <v>28500</v>
      </c>
      <c r="D379" s="52">
        <v>32100</v>
      </c>
      <c r="E379" s="52">
        <v>60600</v>
      </c>
      <c r="F379" s="52">
        <v>5200</v>
      </c>
      <c r="G379" s="53">
        <v>0.18142897248736664</v>
      </c>
      <c r="H379" s="52">
        <v>6500</v>
      </c>
      <c r="I379" s="53">
        <v>0.20207270011203785</v>
      </c>
      <c r="J379" s="54" t="s">
        <v>1378</v>
      </c>
      <c r="K379" s="52">
        <v>11700</v>
      </c>
      <c r="L379" s="53">
        <v>0.19236986210991622</v>
      </c>
      <c r="M379" s="52">
        <v>5600</v>
      </c>
      <c r="N379" s="53">
        <v>0.19602751263335205</v>
      </c>
      <c r="O379" s="52">
        <v>6800</v>
      </c>
      <c r="P379" s="53">
        <v>0.2105377816506909</v>
      </c>
      <c r="Q379" s="54" t="s">
        <v>1378</v>
      </c>
      <c r="R379" s="52">
        <v>12400</v>
      </c>
      <c r="S379" s="53">
        <v>0.20371775417298937</v>
      </c>
    </row>
    <row r="380" spans="1:19" ht="13.5" customHeight="1">
      <c r="A380" s="50" t="s">
        <v>952</v>
      </c>
      <c r="B380" s="55" t="s">
        <v>382</v>
      </c>
      <c r="C380" s="52">
        <v>27600</v>
      </c>
      <c r="D380" s="52">
        <v>25800</v>
      </c>
      <c r="E380" s="52">
        <v>53400</v>
      </c>
      <c r="F380" s="52">
        <v>3600</v>
      </c>
      <c r="G380" s="53">
        <v>0.13099851508456775</v>
      </c>
      <c r="H380" s="52">
        <v>4000</v>
      </c>
      <c r="I380" s="53">
        <v>0.15307704231902031</v>
      </c>
      <c r="J380" s="54" t="s">
        <v>1378</v>
      </c>
      <c r="K380" s="52">
        <v>7600</v>
      </c>
      <c r="L380" s="53">
        <v>0.14166432650004682</v>
      </c>
      <c r="M380" s="52">
        <v>4100</v>
      </c>
      <c r="N380" s="53">
        <v>0.14878128282206368</v>
      </c>
      <c r="O380" s="52">
        <v>4200</v>
      </c>
      <c r="P380" s="53">
        <v>0.16121531545496823</v>
      </c>
      <c r="Q380" s="54" t="s">
        <v>1378</v>
      </c>
      <c r="R380" s="52">
        <v>8300</v>
      </c>
      <c r="S380" s="53">
        <v>0.15478798090424037</v>
      </c>
    </row>
    <row r="381" spans="1:19" ht="13.5" customHeight="1">
      <c r="A381" s="50" t="s">
        <v>953</v>
      </c>
      <c r="B381" s="55" t="s">
        <v>383</v>
      </c>
      <c r="C381" s="52">
        <v>26000</v>
      </c>
      <c r="D381" s="52">
        <v>25600</v>
      </c>
      <c r="E381" s="52">
        <v>51500</v>
      </c>
      <c r="F381" s="52">
        <v>3200</v>
      </c>
      <c r="G381" s="53">
        <v>0.12250558594652901</v>
      </c>
      <c r="H381" s="52">
        <v>3300</v>
      </c>
      <c r="I381" s="53">
        <v>0.13047049161093513</v>
      </c>
      <c r="J381" s="54" t="s">
        <v>1378</v>
      </c>
      <c r="K381" s="52">
        <v>6500</v>
      </c>
      <c r="L381" s="53">
        <v>0.12645797348962678</v>
      </c>
      <c r="M381" s="52">
        <v>3600</v>
      </c>
      <c r="N381" s="53">
        <v>0.13768395099776562</v>
      </c>
      <c r="O381" s="52">
        <v>3600</v>
      </c>
      <c r="P381" s="53">
        <v>0.13946575931792404</v>
      </c>
      <c r="Q381" s="54" t="s">
        <v>1378</v>
      </c>
      <c r="R381" s="52">
        <v>7100</v>
      </c>
      <c r="S381" s="53">
        <v>0.13856812933025403</v>
      </c>
    </row>
    <row r="382" spans="1:19" ht="13.5" customHeight="1">
      <c r="A382" s="50" t="s">
        <v>958</v>
      </c>
      <c r="B382" s="55" t="s">
        <v>384</v>
      </c>
      <c r="C382" s="52">
        <v>20900</v>
      </c>
      <c r="D382" s="52">
        <v>20900</v>
      </c>
      <c r="E382" s="52">
        <v>41800</v>
      </c>
      <c r="F382" s="52">
        <v>3100</v>
      </c>
      <c r="G382" s="53">
        <v>0.14937144495960997</v>
      </c>
      <c r="H382" s="52">
        <v>3100</v>
      </c>
      <c r="I382" s="53">
        <v>0.15007664303506418</v>
      </c>
      <c r="J382" s="54" t="s">
        <v>1378</v>
      </c>
      <c r="K382" s="52">
        <v>6300</v>
      </c>
      <c r="L382" s="53">
        <v>0.14972366437782617</v>
      </c>
      <c r="M382" s="52">
        <v>3500</v>
      </c>
      <c r="N382" s="53">
        <v>0.16614884565747334</v>
      </c>
      <c r="O382" s="52">
        <v>3400</v>
      </c>
      <c r="P382" s="53">
        <v>0.1611419812224564</v>
      </c>
      <c r="Q382" s="54" t="s">
        <v>1378</v>
      </c>
      <c r="R382" s="52">
        <v>6800</v>
      </c>
      <c r="S382" s="53">
        <v>0.16364810871593655</v>
      </c>
    </row>
    <row r="383" spans="1:19" ht="13.5" customHeight="1">
      <c r="A383" s="50" t="s">
        <v>961</v>
      </c>
      <c r="B383" s="55" t="s">
        <v>385</v>
      </c>
      <c r="C383" s="52">
        <v>29500</v>
      </c>
      <c r="D383" s="52">
        <v>28800</v>
      </c>
      <c r="E383" s="52">
        <v>58300</v>
      </c>
      <c r="F383" s="52">
        <v>4300</v>
      </c>
      <c r="G383" s="53">
        <v>0.14537997423903465</v>
      </c>
      <c r="H383" s="52">
        <v>4300</v>
      </c>
      <c r="I383" s="53">
        <v>0.14871491670434389</v>
      </c>
      <c r="J383" s="54" t="s">
        <v>1378</v>
      </c>
      <c r="K383" s="52">
        <v>8600</v>
      </c>
      <c r="L383" s="53">
        <v>0.14702600635138616</v>
      </c>
      <c r="M383" s="52">
        <v>4800</v>
      </c>
      <c r="N383" s="53">
        <v>0.16287031387702527</v>
      </c>
      <c r="O383" s="52">
        <v>4700</v>
      </c>
      <c r="P383" s="53">
        <v>0.16300907731367162</v>
      </c>
      <c r="Q383" s="54" t="s">
        <v>1378</v>
      </c>
      <c r="R383" s="52">
        <v>9500</v>
      </c>
      <c r="S383" s="53">
        <v>0.16293880353617715</v>
      </c>
    </row>
    <row r="384" spans="1:19" ht="13.5" customHeight="1">
      <c r="A384" s="50" t="s">
        <v>980</v>
      </c>
      <c r="B384" s="55" t="s">
        <v>386</v>
      </c>
      <c r="C384" s="52">
        <v>27000</v>
      </c>
      <c r="D384" s="52">
        <v>24100</v>
      </c>
      <c r="E384" s="52">
        <v>51100</v>
      </c>
      <c r="F384" s="52">
        <v>3700</v>
      </c>
      <c r="G384" s="53">
        <v>0.13515214333308656</v>
      </c>
      <c r="H384" s="52">
        <v>3700</v>
      </c>
      <c r="I384" s="53">
        <v>0.15360983102918588</v>
      </c>
      <c r="J384" s="54" t="s">
        <v>1378</v>
      </c>
      <c r="K384" s="52">
        <v>7400</v>
      </c>
      <c r="L384" s="53">
        <v>0.14385237079509208</v>
      </c>
      <c r="M384" s="52">
        <v>4200</v>
      </c>
      <c r="N384" s="53">
        <v>0.15554897460575998</v>
      </c>
      <c r="O384" s="52">
        <v>3900</v>
      </c>
      <c r="P384" s="53">
        <v>0.16386432515464774</v>
      </c>
      <c r="Q384" s="54" t="s">
        <v>1378</v>
      </c>
      <c r="R384" s="52">
        <v>8100</v>
      </c>
      <c r="S384" s="53">
        <v>0.1594685035517896</v>
      </c>
    </row>
    <row r="385" spans="1:19" ht="13.5" customHeight="1">
      <c r="A385" s="50" t="s">
        <v>981</v>
      </c>
      <c r="B385" s="55" t="s">
        <v>387</v>
      </c>
      <c r="C385" s="52">
        <v>28800</v>
      </c>
      <c r="D385" s="52">
        <v>24800</v>
      </c>
      <c r="E385" s="52">
        <v>53600</v>
      </c>
      <c r="F385" s="52">
        <v>3600</v>
      </c>
      <c r="G385" s="53">
        <v>0.12412186130625304</v>
      </c>
      <c r="H385" s="52">
        <v>3700</v>
      </c>
      <c r="I385" s="53">
        <v>0.1486780590037079</v>
      </c>
      <c r="J385" s="54" t="s">
        <v>1378</v>
      </c>
      <c r="K385" s="52">
        <v>7300</v>
      </c>
      <c r="L385" s="53">
        <v>0.1354963969682261</v>
      </c>
      <c r="M385" s="52">
        <v>4100</v>
      </c>
      <c r="N385" s="53">
        <v>0.14154552410099464</v>
      </c>
      <c r="O385" s="52">
        <v>4000</v>
      </c>
      <c r="P385" s="53">
        <v>0.16169595357085281</v>
      </c>
      <c r="Q385" s="54" t="s">
        <v>1378</v>
      </c>
      <c r="R385" s="52">
        <v>8100</v>
      </c>
      <c r="S385" s="53">
        <v>0.15087928910129561</v>
      </c>
    </row>
    <row r="386" spans="1:19" ht="13.5" customHeight="1">
      <c r="A386" s="50" t="s">
        <v>982</v>
      </c>
      <c r="B386" s="55" t="s">
        <v>388</v>
      </c>
      <c r="C386" s="52">
        <v>34100</v>
      </c>
      <c r="D386" s="52">
        <v>31400</v>
      </c>
      <c r="E386" s="52">
        <v>65500</v>
      </c>
      <c r="F386" s="52">
        <v>5300</v>
      </c>
      <c r="G386" s="53">
        <v>0.15471233358747288</v>
      </c>
      <c r="H386" s="52">
        <v>5300</v>
      </c>
      <c r="I386" s="53">
        <v>0.17015781922525108</v>
      </c>
      <c r="J386" s="54" t="s">
        <v>1378</v>
      </c>
      <c r="K386" s="52">
        <v>10600</v>
      </c>
      <c r="L386" s="53">
        <v>0.16211220920463745</v>
      </c>
      <c r="M386" s="52">
        <v>5800</v>
      </c>
      <c r="N386" s="53">
        <v>0.17113365784997947</v>
      </c>
      <c r="O386" s="52">
        <v>5600</v>
      </c>
      <c r="P386" s="53">
        <v>0.1787980232743504</v>
      </c>
      <c r="Q386" s="54" t="s">
        <v>1378</v>
      </c>
      <c r="R386" s="52">
        <v>11400</v>
      </c>
      <c r="S386" s="53">
        <v>0.1748056272625903</v>
      </c>
    </row>
    <row r="387" spans="1:19" ht="13.5" customHeight="1">
      <c r="A387" s="50" t="s">
        <v>983</v>
      </c>
      <c r="B387" s="55" t="s">
        <v>389</v>
      </c>
      <c r="C387" s="52">
        <v>26100</v>
      </c>
      <c r="D387" s="52">
        <v>26200</v>
      </c>
      <c r="E387" s="52">
        <v>52300</v>
      </c>
      <c r="F387" s="52">
        <v>4600</v>
      </c>
      <c r="G387" s="53">
        <v>0.17795311781829323</v>
      </c>
      <c r="H387" s="52">
        <v>5200</v>
      </c>
      <c r="I387" s="53">
        <v>0.19981699645430631</v>
      </c>
      <c r="J387" s="54" t="s">
        <v>1378</v>
      </c>
      <c r="K387" s="52">
        <v>9900</v>
      </c>
      <c r="L387" s="53">
        <v>0.18891033112329708</v>
      </c>
      <c r="M387" s="52">
        <v>5100</v>
      </c>
      <c r="N387" s="53">
        <v>0.19407844338899954</v>
      </c>
      <c r="O387" s="52">
        <v>5500</v>
      </c>
      <c r="P387" s="53">
        <v>0.21129284379884861</v>
      </c>
      <c r="Q387" s="54" t="s">
        <v>1378</v>
      </c>
      <c r="R387" s="52">
        <v>10600</v>
      </c>
      <c r="S387" s="53">
        <v>0.20270554292374421</v>
      </c>
    </row>
    <row r="388" spans="1:19" ht="13.5" customHeight="1">
      <c r="A388" s="50" t="s">
        <v>1021</v>
      </c>
      <c r="B388" s="55" t="s">
        <v>390</v>
      </c>
      <c r="C388" s="52">
        <v>27700</v>
      </c>
      <c r="D388" s="52">
        <v>27000</v>
      </c>
      <c r="E388" s="52">
        <v>54700</v>
      </c>
      <c r="F388" s="52">
        <v>4300</v>
      </c>
      <c r="G388" s="53">
        <v>0.15532437509030486</v>
      </c>
      <c r="H388" s="52">
        <v>4700</v>
      </c>
      <c r="I388" s="53">
        <v>0.17287470379146919</v>
      </c>
      <c r="J388" s="54" t="s">
        <v>1378</v>
      </c>
      <c r="K388" s="52">
        <v>9000</v>
      </c>
      <c r="L388" s="53">
        <v>0.16399107730563886</v>
      </c>
      <c r="M388" s="52">
        <v>4800</v>
      </c>
      <c r="N388" s="53">
        <v>0.17432451957809564</v>
      </c>
      <c r="O388" s="52">
        <v>5200</v>
      </c>
      <c r="P388" s="53">
        <v>0.19238744075829384</v>
      </c>
      <c r="Q388" s="54" t="s">
        <v>1378</v>
      </c>
      <c r="R388" s="52">
        <v>10000</v>
      </c>
      <c r="S388" s="53">
        <v>0.18324435017918525</v>
      </c>
    </row>
    <row r="389" spans="1:19" ht="13.5" customHeight="1">
      <c r="A389" s="50" t="s">
        <v>1079</v>
      </c>
      <c r="B389" s="55" t="s">
        <v>391</v>
      </c>
      <c r="C389" s="52">
        <v>21500</v>
      </c>
      <c r="D389" s="52">
        <v>19400</v>
      </c>
      <c r="E389" s="52">
        <v>40900</v>
      </c>
      <c r="F389" s="52">
        <v>2900</v>
      </c>
      <c r="G389" s="53">
        <v>0.13709790047018294</v>
      </c>
      <c r="H389" s="52">
        <v>2600</v>
      </c>
      <c r="I389" s="53">
        <v>0.1329104131208417</v>
      </c>
      <c r="J389" s="54" t="s">
        <v>1378</v>
      </c>
      <c r="K389" s="52">
        <v>5500</v>
      </c>
      <c r="L389" s="53">
        <v>0.13511132860288722</v>
      </c>
      <c r="M389" s="52">
        <v>3300</v>
      </c>
      <c r="N389" s="53">
        <v>0.15385689679251432</v>
      </c>
      <c r="O389" s="52">
        <v>2800</v>
      </c>
      <c r="P389" s="53">
        <v>0.14446335551085668</v>
      </c>
      <c r="Q389" s="54" t="s">
        <v>1378</v>
      </c>
      <c r="R389" s="52">
        <v>6100</v>
      </c>
      <c r="S389" s="53">
        <v>0.14940053829214583</v>
      </c>
    </row>
    <row r="390" spans="1:19" ht="13.5" customHeight="1">
      <c r="A390" s="50" t="s">
        <v>1083</v>
      </c>
      <c r="B390" s="55" t="s">
        <v>392</v>
      </c>
      <c r="C390" s="52">
        <v>21400</v>
      </c>
      <c r="D390" s="52">
        <v>19600</v>
      </c>
      <c r="E390" s="52">
        <v>41100</v>
      </c>
      <c r="F390" s="52">
        <v>2800</v>
      </c>
      <c r="G390" s="53">
        <v>0.12861541332338122</v>
      </c>
      <c r="H390" s="52">
        <v>2300</v>
      </c>
      <c r="I390" s="53">
        <v>0.11718272560602974</v>
      </c>
      <c r="J390" s="54" t="s">
        <v>1378</v>
      </c>
      <c r="K390" s="52">
        <v>5100</v>
      </c>
      <c r="L390" s="53">
        <v>0.1231495909622127</v>
      </c>
      <c r="M390" s="52">
        <v>3200</v>
      </c>
      <c r="N390" s="53">
        <v>0.14909498040679231</v>
      </c>
      <c r="O390" s="52">
        <v>2500</v>
      </c>
      <c r="P390" s="53">
        <v>0.12950702790792423</v>
      </c>
      <c r="Q390" s="54" t="s">
        <v>1378</v>
      </c>
      <c r="R390" s="52">
        <v>5700</v>
      </c>
      <c r="S390" s="53">
        <v>0.1397302298402805</v>
      </c>
    </row>
    <row r="391" spans="1:19" ht="13.5" customHeight="1">
      <c r="A391" s="50" t="s">
        <v>1097</v>
      </c>
      <c r="B391" s="55" t="s">
        <v>393</v>
      </c>
      <c r="C391" s="52">
        <v>36900</v>
      </c>
      <c r="D391" s="52">
        <v>44400</v>
      </c>
      <c r="E391" s="52">
        <v>81300</v>
      </c>
      <c r="F391" s="52">
        <v>5200</v>
      </c>
      <c r="G391" s="53">
        <v>0.14090072534372633</v>
      </c>
      <c r="H391" s="52">
        <v>7400</v>
      </c>
      <c r="I391" s="53">
        <v>0.16705749718151072</v>
      </c>
      <c r="J391" s="54" t="s">
        <v>1378</v>
      </c>
      <c r="K391" s="52">
        <v>12600</v>
      </c>
      <c r="L391" s="53">
        <v>0.15516986887746317</v>
      </c>
      <c r="M391" s="52">
        <v>5600</v>
      </c>
      <c r="N391" s="53">
        <v>0.15088773411280718</v>
      </c>
      <c r="O391" s="52">
        <v>7700</v>
      </c>
      <c r="P391" s="53">
        <v>0.17271702367531003</v>
      </c>
      <c r="Q391" s="54" t="s">
        <v>1378</v>
      </c>
      <c r="R391" s="52">
        <v>13200</v>
      </c>
      <c r="S391" s="53">
        <v>0.16279613274619301</v>
      </c>
    </row>
    <row r="392" spans="1:19" ht="13.5" customHeight="1">
      <c r="A392" s="50" t="s">
        <v>1103</v>
      </c>
      <c r="B392" s="55" t="s">
        <v>394</v>
      </c>
      <c r="C392" s="52">
        <v>25600</v>
      </c>
      <c r="D392" s="52">
        <v>23800</v>
      </c>
      <c r="E392" s="52">
        <v>49300</v>
      </c>
      <c r="F392" s="52">
        <v>3700</v>
      </c>
      <c r="G392" s="53">
        <v>0.14541754715504421</v>
      </c>
      <c r="H392" s="52">
        <v>3600</v>
      </c>
      <c r="I392" s="53">
        <v>0.15151642619778741</v>
      </c>
      <c r="J392" s="54" t="s">
        <v>1378</v>
      </c>
      <c r="K392" s="52">
        <v>7300</v>
      </c>
      <c r="L392" s="53">
        <v>0.14835688365398261</v>
      </c>
      <c r="M392" s="52">
        <v>4000</v>
      </c>
      <c r="N392" s="53">
        <v>0.15739218908977068</v>
      </c>
      <c r="O392" s="52">
        <v>3900</v>
      </c>
      <c r="P392" s="53">
        <v>0.16518739746771546</v>
      </c>
      <c r="Q392" s="54" t="s">
        <v>1378</v>
      </c>
      <c r="R392" s="52">
        <v>7900</v>
      </c>
      <c r="S392" s="53">
        <v>0.1611490664342044</v>
      </c>
    </row>
    <row r="393" spans="1:19" ht="13.5" customHeight="1">
      <c r="A393" s="50" t="s">
        <v>1113</v>
      </c>
      <c r="B393" s="55" t="s">
        <v>395</v>
      </c>
      <c r="C393" s="52">
        <v>26100</v>
      </c>
      <c r="D393" s="52">
        <v>26300</v>
      </c>
      <c r="E393" s="52">
        <v>52400</v>
      </c>
      <c r="F393" s="52">
        <v>3500</v>
      </c>
      <c r="G393" s="53">
        <v>0.13452914798206278</v>
      </c>
      <c r="H393" s="52">
        <v>3400</v>
      </c>
      <c r="I393" s="53">
        <v>0.128317404713856</v>
      </c>
      <c r="J393" s="54" t="s">
        <v>1378</v>
      </c>
      <c r="K393" s="52">
        <v>6900</v>
      </c>
      <c r="L393" s="53">
        <v>0.13141307254460022</v>
      </c>
      <c r="M393" s="52">
        <v>3900</v>
      </c>
      <c r="N393" s="53">
        <v>0.15020505155034303</v>
      </c>
      <c r="O393" s="52">
        <v>3600</v>
      </c>
      <c r="P393" s="53">
        <v>0.13589460457678101</v>
      </c>
      <c r="Q393" s="54" t="s">
        <v>1378</v>
      </c>
      <c r="R393" s="52">
        <v>7500</v>
      </c>
      <c r="S393" s="53">
        <v>0.14302632081598349</v>
      </c>
    </row>
    <row r="394" spans="1:19" ht="13.5" customHeight="1">
      <c r="A394" s="50" t="s">
        <v>1117</v>
      </c>
      <c r="B394" s="55" t="s">
        <v>396</v>
      </c>
      <c r="C394" s="52">
        <v>25900</v>
      </c>
      <c r="D394" s="52">
        <v>23100</v>
      </c>
      <c r="E394" s="52">
        <v>49000</v>
      </c>
      <c r="F394" s="52">
        <v>3600</v>
      </c>
      <c r="G394" s="53">
        <v>0.14031902977868757</v>
      </c>
      <c r="H394" s="52">
        <v>3300</v>
      </c>
      <c r="I394" s="53">
        <v>0.14205874707564337</v>
      </c>
      <c r="J394" s="54" t="s">
        <v>1378</v>
      </c>
      <c r="K394" s="52">
        <v>6900</v>
      </c>
      <c r="L394" s="53">
        <v>0.14113899495640456</v>
      </c>
      <c r="M394" s="52">
        <v>4000</v>
      </c>
      <c r="N394" s="53">
        <v>0.15472558031748485</v>
      </c>
      <c r="O394" s="52">
        <v>3500</v>
      </c>
      <c r="P394" s="53">
        <v>0.15297634520405512</v>
      </c>
      <c r="Q394" s="54" t="s">
        <v>1378</v>
      </c>
      <c r="R394" s="52">
        <v>7500</v>
      </c>
      <c r="S394" s="53">
        <v>0.1539011291936373</v>
      </c>
    </row>
    <row r="395" spans="1:19" ht="13.5" customHeight="1">
      <c r="A395" s="50" t="s">
        <v>1124</v>
      </c>
      <c r="B395" s="55" t="s">
        <v>397</v>
      </c>
      <c r="C395" s="52">
        <v>21900</v>
      </c>
      <c r="D395" s="52">
        <v>20800</v>
      </c>
      <c r="E395" s="52">
        <v>42700</v>
      </c>
      <c r="F395" s="52">
        <v>3100</v>
      </c>
      <c r="G395" s="53">
        <v>0.14268120239018384</v>
      </c>
      <c r="H395" s="52">
        <v>2900</v>
      </c>
      <c r="I395" s="53">
        <v>0.13793269230769231</v>
      </c>
      <c r="J395" s="54" t="s">
        <v>1378</v>
      </c>
      <c r="K395" s="52">
        <v>6000</v>
      </c>
      <c r="L395" s="53">
        <v>0.14036935608454462</v>
      </c>
      <c r="M395" s="52">
        <v>3500</v>
      </c>
      <c r="N395" s="53">
        <v>0.15823564293208045</v>
      </c>
      <c r="O395" s="52">
        <v>3100</v>
      </c>
      <c r="P395" s="53">
        <v>0.15096153846153845</v>
      </c>
      <c r="Q395" s="54" t="s">
        <v>1378</v>
      </c>
      <c r="R395" s="52">
        <v>6600</v>
      </c>
      <c r="S395" s="53">
        <v>0.15469419282353766</v>
      </c>
    </row>
    <row r="396" spans="1:19" ht="13.5" customHeight="1">
      <c r="A396" s="50" t="s">
        <v>1198</v>
      </c>
      <c r="B396" s="55" t="s">
        <v>398</v>
      </c>
      <c r="C396" s="52">
        <v>33300</v>
      </c>
      <c r="D396" s="52">
        <v>30500</v>
      </c>
      <c r="E396" s="52">
        <v>63800</v>
      </c>
      <c r="F396" s="52">
        <v>4700</v>
      </c>
      <c r="G396" s="53">
        <v>0.14093637454981991</v>
      </c>
      <c r="H396" s="52">
        <v>5100</v>
      </c>
      <c r="I396" s="53">
        <v>0.16696724267960783</v>
      </c>
      <c r="J396" s="54" t="s">
        <v>1378</v>
      </c>
      <c r="K396" s="52">
        <v>9800</v>
      </c>
      <c r="L396" s="53">
        <v>0.15337605967062068</v>
      </c>
      <c r="M396" s="52">
        <v>5200</v>
      </c>
      <c r="N396" s="53">
        <v>0.1570828331332533</v>
      </c>
      <c r="O396" s="52">
        <v>5500</v>
      </c>
      <c r="P396" s="53">
        <v>0.18093582975374628</v>
      </c>
      <c r="Q396" s="54" t="s">
        <v>1378</v>
      </c>
      <c r="R396" s="52">
        <v>10800</v>
      </c>
      <c r="S396" s="53">
        <v>0.16848175251108638</v>
      </c>
    </row>
    <row r="397" spans="1:19" ht="13.5" customHeight="1">
      <c r="A397" s="50" t="s">
        <v>1204</v>
      </c>
      <c r="B397" s="55" t="s">
        <v>399</v>
      </c>
      <c r="C397" s="52">
        <v>21800</v>
      </c>
      <c r="D397" s="52">
        <v>20800</v>
      </c>
      <c r="E397" s="52">
        <v>42600</v>
      </c>
      <c r="F397" s="52">
        <v>2900</v>
      </c>
      <c r="G397" s="53">
        <v>0.13249196879302433</v>
      </c>
      <c r="H397" s="52">
        <v>2700</v>
      </c>
      <c r="I397" s="53">
        <v>0.13155619596541787</v>
      </c>
      <c r="J397" s="54" t="s">
        <v>1378</v>
      </c>
      <c r="K397" s="52">
        <v>5600</v>
      </c>
      <c r="L397" s="53">
        <v>0.13203473363060314</v>
      </c>
      <c r="M397" s="52">
        <v>3300</v>
      </c>
      <c r="N397" s="53">
        <v>0.15268471776044057</v>
      </c>
      <c r="O397" s="52">
        <v>3100</v>
      </c>
      <c r="P397" s="53">
        <v>0.14990393852065323</v>
      </c>
      <c r="Q397" s="54" t="s">
        <v>1378</v>
      </c>
      <c r="R397" s="52">
        <v>6400</v>
      </c>
      <c r="S397" s="53">
        <v>0.15132597981694437</v>
      </c>
    </row>
    <row r="398" spans="1:19" ht="13.5" customHeight="1">
      <c r="A398" s="50" t="s">
        <v>1220</v>
      </c>
      <c r="B398" s="55" t="s">
        <v>400</v>
      </c>
      <c r="C398" s="52">
        <v>29700</v>
      </c>
      <c r="D398" s="52">
        <v>26700</v>
      </c>
      <c r="E398" s="52">
        <v>56400</v>
      </c>
      <c r="F398" s="52">
        <v>3500</v>
      </c>
      <c r="G398" s="53">
        <v>0.11861270898509772</v>
      </c>
      <c r="H398" s="52">
        <v>3600</v>
      </c>
      <c r="I398" s="53">
        <v>0.13478130392377521</v>
      </c>
      <c r="J398" s="54" t="s">
        <v>1378</v>
      </c>
      <c r="K398" s="52">
        <v>7100</v>
      </c>
      <c r="L398" s="53">
        <v>0.12625698324022347</v>
      </c>
      <c r="M398" s="52">
        <v>3900</v>
      </c>
      <c r="N398" s="53">
        <v>0.1307565512833451</v>
      </c>
      <c r="O398" s="52">
        <v>3800</v>
      </c>
      <c r="P398" s="53">
        <v>0.14393427864055819</v>
      </c>
      <c r="Q398" s="54" t="s">
        <v>1378</v>
      </c>
      <c r="R398" s="52">
        <v>7700</v>
      </c>
      <c r="S398" s="53">
        <v>0.13698678726611688</v>
      </c>
    </row>
    <row r="399" spans="1:19" ht="13.5" customHeight="1">
      <c r="A399" s="50" t="s">
        <v>1225</v>
      </c>
      <c r="B399" s="55" t="s">
        <v>401</v>
      </c>
      <c r="C399" s="52">
        <v>34800</v>
      </c>
      <c r="D399" s="52">
        <v>35000</v>
      </c>
      <c r="E399" s="52">
        <v>69800</v>
      </c>
      <c r="F399" s="52">
        <v>7100</v>
      </c>
      <c r="G399" s="53">
        <v>0.20475340967946135</v>
      </c>
      <c r="H399" s="52">
        <v>8300</v>
      </c>
      <c r="I399" s="53">
        <v>0.23583504683573223</v>
      </c>
      <c r="J399" s="54" t="s">
        <v>1378</v>
      </c>
      <c r="K399" s="52">
        <v>15400</v>
      </c>
      <c r="L399" s="53">
        <v>0.22035258707180735</v>
      </c>
      <c r="M399" s="52">
        <v>7900</v>
      </c>
      <c r="N399" s="53">
        <v>0.22610347010416068</v>
      </c>
      <c r="O399" s="52">
        <v>8700</v>
      </c>
      <c r="P399" s="53">
        <v>0.24817226410783641</v>
      </c>
      <c r="Q399" s="54" t="s">
        <v>1378</v>
      </c>
      <c r="R399" s="52">
        <v>16500</v>
      </c>
      <c r="S399" s="53">
        <v>0.23717930342554105</v>
      </c>
    </row>
    <row r="400" spans="1:19" ht="13.5" customHeight="1">
      <c r="A400" s="50" t="s">
        <v>1228</v>
      </c>
      <c r="B400" s="55" t="s">
        <v>402</v>
      </c>
      <c r="C400" s="52">
        <v>26500</v>
      </c>
      <c r="D400" s="52">
        <v>25700</v>
      </c>
      <c r="E400" s="52">
        <v>52200</v>
      </c>
      <c r="F400" s="52">
        <v>3600</v>
      </c>
      <c r="G400" s="53">
        <v>0.13496701225259189</v>
      </c>
      <c r="H400" s="52">
        <v>3500</v>
      </c>
      <c r="I400" s="53">
        <v>0.13601182373303256</v>
      </c>
      <c r="J400" s="54" t="s">
        <v>1378</v>
      </c>
      <c r="K400" s="52">
        <v>7100</v>
      </c>
      <c r="L400" s="53">
        <v>0.13548127728003675</v>
      </c>
      <c r="M400" s="52">
        <v>4000</v>
      </c>
      <c r="N400" s="53">
        <v>0.15151743638077286</v>
      </c>
      <c r="O400" s="52">
        <v>3700</v>
      </c>
      <c r="P400" s="53">
        <v>0.14487962350744818</v>
      </c>
      <c r="Q400" s="54" t="s">
        <v>1378</v>
      </c>
      <c r="R400" s="52">
        <v>7700</v>
      </c>
      <c r="S400" s="53">
        <v>0.14825024887051075</v>
      </c>
    </row>
    <row r="401" spans="1:19" ht="13.5" customHeight="1">
      <c r="A401" s="50" t="s">
        <v>1230</v>
      </c>
      <c r="B401" s="55" t="s">
        <v>403</v>
      </c>
      <c r="C401" s="52">
        <v>25500</v>
      </c>
      <c r="D401" s="52">
        <v>25100</v>
      </c>
      <c r="E401" s="52">
        <v>50700</v>
      </c>
      <c r="F401" s="52">
        <v>3700</v>
      </c>
      <c r="G401" s="53">
        <v>0.14360681417662033</v>
      </c>
      <c r="H401" s="52">
        <v>3800</v>
      </c>
      <c r="I401" s="53">
        <v>0.14982301236924792</v>
      </c>
      <c r="J401" s="54" t="s">
        <v>1378</v>
      </c>
      <c r="K401" s="52">
        <v>7400</v>
      </c>
      <c r="L401" s="53">
        <v>0.14669087177868109</v>
      </c>
      <c r="M401" s="52">
        <v>4100</v>
      </c>
      <c r="N401" s="53">
        <v>0.16060309379283336</v>
      </c>
      <c r="O401" s="52">
        <v>4100</v>
      </c>
      <c r="P401" s="53">
        <v>0.16290816529451538</v>
      </c>
      <c r="Q401" s="54" t="s">
        <v>1378</v>
      </c>
      <c r="R401" s="52">
        <v>8200</v>
      </c>
      <c r="S401" s="53">
        <v>0.16174671455069262</v>
      </c>
    </row>
    <row r="402" spans="1:19" ht="13.5" customHeight="1">
      <c r="A402" s="50" t="s">
        <v>1233</v>
      </c>
      <c r="B402" s="55" t="s">
        <v>404</v>
      </c>
      <c r="C402" s="52">
        <v>33100</v>
      </c>
      <c r="D402" s="52">
        <v>34000</v>
      </c>
      <c r="E402" s="52">
        <v>67200</v>
      </c>
      <c r="F402" s="52">
        <v>4600</v>
      </c>
      <c r="G402" s="53">
        <v>0.13958188783975384</v>
      </c>
      <c r="H402" s="52">
        <v>5300</v>
      </c>
      <c r="I402" s="53">
        <v>0.15562612096086562</v>
      </c>
      <c r="J402" s="54" t="s">
        <v>1378</v>
      </c>
      <c r="K402" s="52">
        <v>9900</v>
      </c>
      <c r="L402" s="53">
        <v>0.14770696843359143</v>
      </c>
      <c r="M402" s="52">
        <v>5200</v>
      </c>
      <c r="N402" s="53">
        <v>0.15689764397116052</v>
      </c>
      <c r="O402" s="52">
        <v>5700</v>
      </c>
      <c r="P402" s="53">
        <v>0.1665049542794978</v>
      </c>
      <c r="Q402" s="54" t="s">
        <v>1378</v>
      </c>
      <c r="R402" s="52">
        <v>10900</v>
      </c>
      <c r="S402" s="53">
        <v>0.16176295413936867</v>
      </c>
    </row>
    <row r="403" spans="1:19" ht="13.5" customHeight="1">
      <c r="A403" s="50" t="s">
        <v>1238</v>
      </c>
      <c r="B403" s="55" t="s">
        <v>405</v>
      </c>
      <c r="C403" s="52">
        <v>29100</v>
      </c>
      <c r="D403" s="52">
        <v>29000</v>
      </c>
      <c r="E403" s="52">
        <v>58100</v>
      </c>
      <c r="F403" s="52">
        <v>4800</v>
      </c>
      <c r="G403" s="53">
        <v>0.16642621599340479</v>
      </c>
      <c r="H403" s="52">
        <v>5600</v>
      </c>
      <c r="I403" s="53">
        <v>0.19319474609576998</v>
      </c>
      <c r="J403" s="54" t="s">
        <v>1378</v>
      </c>
      <c r="K403" s="52">
        <v>10400</v>
      </c>
      <c r="L403" s="53">
        <v>0.17978630052134414</v>
      </c>
      <c r="M403" s="52">
        <v>5400</v>
      </c>
      <c r="N403" s="53">
        <v>0.18525006870019237</v>
      </c>
      <c r="O403" s="52">
        <v>6000</v>
      </c>
      <c r="P403" s="53">
        <v>0.20829454959147792</v>
      </c>
      <c r="Q403" s="54" t="s">
        <v>1378</v>
      </c>
      <c r="R403" s="52">
        <v>11400</v>
      </c>
      <c r="S403" s="53">
        <v>0.19675149262719593</v>
      </c>
    </row>
    <row r="404" spans="1:19" ht="13.5" customHeight="1">
      <c r="A404" s="50" t="s">
        <v>1259</v>
      </c>
      <c r="B404" s="55" t="s">
        <v>406</v>
      </c>
      <c r="C404" s="52">
        <v>43200</v>
      </c>
      <c r="D404" s="52">
        <v>46600</v>
      </c>
      <c r="E404" s="52">
        <v>89800</v>
      </c>
      <c r="F404" s="52">
        <v>8400</v>
      </c>
      <c r="G404" s="53">
        <v>0.19507965502092534</v>
      </c>
      <c r="H404" s="52">
        <v>10000</v>
      </c>
      <c r="I404" s="53">
        <v>0.21356223175965666</v>
      </c>
      <c r="J404" s="54" t="s">
        <v>1378</v>
      </c>
      <c r="K404" s="52">
        <v>18400</v>
      </c>
      <c r="L404" s="53">
        <v>0.204665605627219</v>
      </c>
      <c r="M404" s="52">
        <v>9100</v>
      </c>
      <c r="N404" s="53">
        <v>0.21103378112788734</v>
      </c>
      <c r="O404" s="52">
        <v>10300</v>
      </c>
      <c r="P404" s="53">
        <v>0.2217381974248927</v>
      </c>
      <c r="Q404" s="54" t="s">
        <v>1378</v>
      </c>
      <c r="R404" s="52">
        <v>19500</v>
      </c>
      <c r="S404" s="53">
        <v>0.21658560473683625</v>
      </c>
    </row>
    <row r="405" spans="1:19" ht="13.5" customHeight="1">
      <c r="A405" s="50" t="s">
        <v>1263</v>
      </c>
      <c r="B405" s="55" t="s">
        <v>407</v>
      </c>
      <c r="C405" s="52">
        <v>23000</v>
      </c>
      <c r="D405" s="52">
        <v>23200</v>
      </c>
      <c r="E405" s="52">
        <v>46200</v>
      </c>
      <c r="F405" s="52">
        <v>3700</v>
      </c>
      <c r="G405" s="53">
        <v>0.16274612301794739</v>
      </c>
      <c r="H405" s="52">
        <v>4300</v>
      </c>
      <c r="I405" s="53">
        <v>0.18534148652140212</v>
      </c>
      <c r="J405" s="54" t="s">
        <v>1378</v>
      </c>
      <c r="K405" s="52">
        <v>8000</v>
      </c>
      <c r="L405" s="53">
        <v>0.17410888301788729</v>
      </c>
      <c r="M405" s="52">
        <v>4000</v>
      </c>
      <c r="N405" s="53">
        <v>0.17529186269384911</v>
      </c>
      <c r="O405" s="52">
        <v>4500</v>
      </c>
      <c r="P405" s="53">
        <v>0.19584876410300578</v>
      </c>
      <c r="Q405" s="54" t="s">
        <v>1378</v>
      </c>
      <c r="R405" s="52">
        <v>8600</v>
      </c>
      <c r="S405" s="53">
        <v>0.1856295205509117</v>
      </c>
    </row>
    <row r="406" spans="1:19" ht="13.5" customHeight="1">
      <c r="A406" s="50" t="s">
        <v>1267</v>
      </c>
      <c r="B406" s="55" t="s">
        <v>408</v>
      </c>
      <c r="C406" s="52">
        <v>24400</v>
      </c>
      <c r="D406" s="52">
        <v>24300</v>
      </c>
      <c r="E406" s="52">
        <v>48700</v>
      </c>
      <c r="F406" s="52">
        <v>3200</v>
      </c>
      <c r="G406" s="53">
        <v>0.12994790598465894</v>
      </c>
      <c r="H406" s="52">
        <v>3100</v>
      </c>
      <c r="I406" s="53">
        <v>0.12568350943551371</v>
      </c>
      <c r="J406" s="54" t="s">
        <v>1378</v>
      </c>
      <c r="K406" s="52">
        <v>6200</v>
      </c>
      <c r="L406" s="53">
        <v>0.12781815941850438</v>
      </c>
      <c r="M406" s="52">
        <v>3500</v>
      </c>
      <c r="N406" s="53">
        <v>0.14344312728167685</v>
      </c>
      <c r="O406" s="52">
        <v>3300</v>
      </c>
      <c r="P406" s="53">
        <v>0.13513957982156807</v>
      </c>
      <c r="Q406" s="54" t="s">
        <v>1378</v>
      </c>
      <c r="R406" s="52">
        <v>6800</v>
      </c>
      <c r="S406" s="53">
        <v>0.13929612746909778</v>
      </c>
    </row>
    <row r="407" spans="1:19" ht="13.5" customHeight="1">
      <c r="A407" s="45" t="s">
        <v>1393</v>
      </c>
      <c r="B407" s="46" t="s">
        <v>1394</v>
      </c>
      <c r="C407" s="47">
        <v>2101800</v>
      </c>
      <c r="D407" s="47">
        <v>2063100</v>
      </c>
      <c r="E407" s="47">
        <v>4164900</v>
      </c>
      <c r="F407" s="47">
        <v>281100</v>
      </c>
      <c r="G407" s="48">
        <v>0.13373280273747876</v>
      </c>
      <c r="H407" s="47">
        <v>257400</v>
      </c>
      <c r="I407" s="48">
        <v>0.124775644831773</v>
      </c>
      <c r="J407" s="49" t="s">
        <v>1378</v>
      </c>
      <c r="K407" s="47">
        <v>538500</v>
      </c>
      <c r="L407" s="48">
        <v>0.1292957877012372</v>
      </c>
      <c r="M407" s="47">
        <v>335900</v>
      </c>
      <c r="N407" s="48">
        <v>0.15981107514173645</v>
      </c>
      <c r="O407" s="47">
        <v>297300</v>
      </c>
      <c r="P407" s="48">
        <v>0.14412338504266564</v>
      </c>
      <c r="Q407" s="49" t="s">
        <v>1378</v>
      </c>
      <c r="R407" s="47">
        <v>633200</v>
      </c>
      <c r="S407" s="48">
        <v>0.15204002570995911</v>
      </c>
    </row>
    <row r="408" spans="1:19" ht="13.5" customHeight="1">
      <c r="A408" s="50" t="s">
        <v>665</v>
      </c>
      <c r="B408" s="55" t="s">
        <v>409</v>
      </c>
      <c r="C408" s="52">
        <v>28700</v>
      </c>
      <c r="D408" s="52">
        <v>28800</v>
      </c>
      <c r="E408" s="52">
        <v>57500</v>
      </c>
      <c r="F408" s="52">
        <v>3500</v>
      </c>
      <c r="G408" s="53">
        <v>0.12285525354122438</v>
      </c>
      <c r="H408" s="52">
        <v>3400</v>
      </c>
      <c r="I408" s="53">
        <v>0.11697391304347826</v>
      </c>
      <c r="J408" s="54" t="s">
        <v>1378</v>
      </c>
      <c r="K408" s="52">
        <v>6900</v>
      </c>
      <c r="L408" s="53">
        <v>0.11991371361967886</v>
      </c>
      <c r="M408" s="52">
        <v>4300</v>
      </c>
      <c r="N408" s="53">
        <v>0.15111544217450318</v>
      </c>
      <c r="O408" s="52">
        <v>4000</v>
      </c>
      <c r="P408" s="53">
        <v>0.13798260869565218</v>
      </c>
      <c r="Q408" s="54" t="s">
        <v>1378</v>
      </c>
      <c r="R408" s="52">
        <v>8300</v>
      </c>
      <c r="S408" s="53">
        <v>0.14454708348555226</v>
      </c>
    </row>
    <row r="409" spans="1:19" ht="13.5" customHeight="1">
      <c r="A409" s="50" t="s">
        <v>673</v>
      </c>
      <c r="B409" s="55" t="s">
        <v>410</v>
      </c>
      <c r="C409" s="52">
        <v>21400</v>
      </c>
      <c r="D409" s="52">
        <v>20400</v>
      </c>
      <c r="E409" s="52">
        <v>41800</v>
      </c>
      <c r="F409" s="52">
        <v>3100</v>
      </c>
      <c r="G409" s="53">
        <v>0.14533470456245326</v>
      </c>
      <c r="H409" s="52">
        <v>2700</v>
      </c>
      <c r="I409" s="53">
        <v>0.13155703580349709</v>
      </c>
      <c r="J409" s="54" t="s">
        <v>1378</v>
      </c>
      <c r="K409" s="52">
        <v>5800</v>
      </c>
      <c r="L409" s="53">
        <v>0.13860652012724534</v>
      </c>
      <c r="M409" s="52">
        <v>3900</v>
      </c>
      <c r="N409" s="53">
        <v>0.18413425579655945</v>
      </c>
      <c r="O409" s="52">
        <v>3300</v>
      </c>
      <c r="P409" s="53">
        <v>0.16089533232110495</v>
      </c>
      <c r="Q409" s="54" t="s">
        <v>1378</v>
      </c>
      <c r="R409" s="52">
        <v>7200</v>
      </c>
      <c r="S409" s="53">
        <v>0.17278576383075414</v>
      </c>
    </row>
    <row r="410" spans="1:19" ht="13.5" customHeight="1">
      <c r="A410" s="50" t="s">
        <v>675</v>
      </c>
      <c r="B410" s="55" t="s">
        <v>411</v>
      </c>
      <c r="C410" s="52">
        <v>29000</v>
      </c>
      <c r="D410" s="52">
        <v>28100</v>
      </c>
      <c r="E410" s="52">
        <v>57100</v>
      </c>
      <c r="F410" s="52">
        <v>4300</v>
      </c>
      <c r="G410" s="53">
        <v>0.14668873030647775</v>
      </c>
      <c r="H410" s="52">
        <v>3500</v>
      </c>
      <c r="I410" s="53">
        <v>0.12522234080398434</v>
      </c>
      <c r="J410" s="54" t="s">
        <v>1378</v>
      </c>
      <c r="K410" s="52">
        <v>7800</v>
      </c>
      <c r="L410" s="53">
        <v>0.13612409615350946</v>
      </c>
      <c r="M410" s="52">
        <v>4800</v>
      </c>
      <c r="N410" s="53">
        <v>0.1670286482573172</v>
      </c>
      <c r="O410" s="52">
        <v>4100</v>
      </c>
      <c r="P410" s="53">
        <v>0.14496620419779438</v>
      </c>
      <c r="Q410" s="54" t="s">
        <v>1378</v>
      </c>
      <c r="R410" s="52">
        <v>8900</v>
      </c>
      <c r="S410" s="53">
        <v>0.15617066722692019</v>
      </c>
    </row>
    <row r="411" spans="1:19" ht="13.5" customHeight="1">
      <c r="A411" s="50" t="s">
        <v>677</v>
      </c>
      <c r="B411" s="55" t="s">
        <v>412</v>
      </c>
      <c r="C411" s="52">
        <v>30400</v>
      </c>
      <c r="D411" s="52">
        <v>30800</v>
      </c>
      <c r="E411" s="52">
        <v>61200</v>
      </c>
      <c r="F411" s="52">
        <v>3700</v>
      </c>
      <c r="G411" s="53">
        <v>0.12143962593434093</v>
      </c>
      <c r="H411" s="52">
        <v>3500</v>
      </c>
      <c r="I411" s="53">
        <v>0.11464348277428145</v>
      </c>
      <c r="J411" s="54" t="s">
        <v>1378</v>
      </c>
      <c r="K411" s="52">
        <v>7200</v>
      </c>
      <c r="L411" s="53">
        <v>0.11801617779230329</v>
      </c>
      <c r="M411" s="52">
        <v>4300</v>
      </c>
      <c r="N411" s="53">
        <v>0.1408014751885146</v>
      </c>
      <c r="O411" s="52">
        <v>4100</v>
      </c>
      <c r="P411" s="53">
        <v>0.13157723999221435</v>
      </c>
      <c r="Q411" s="54" t="s">
        <v>1378</v>
      </c>
      <c r="R411" s="52">
        <v>8300</v>
      </c>
      <c r="S411" s="53">
        <v>0.1361549146172073</v>
      </c>
    </row>
    <row r="412" spans="1:19" ht="13.5" customHeight="1">
      <c r="A412" s="50" t="s">
        <v>679</v>
      </c>
      <c r="B412" s="55" t="s">
        <v>413</v>
      </c>
      <c r="C412" s="52">
        <v>34300</v>
      </c>
      <c r="D412" s="52">
        <v>35400</v>
      </c>
      <c r="E412" s="52">
        <v>69700</v>
      </c>
      <c r="F412" s="52">
        <v>4500</v>
      </c>
      <c r="G412" s="53">
        <v>0.13271289786153981</v>
      </c>
      <c r="H412" s="52">
        <v>4000</v>
      </c>
      <c r="I412" s="53">
        <v>0.11344715676590941</v>
      </c>
      <c r="J412" s="54" t="s">
        <v>1378</v>
      </c>
      <c r="K412" s="52">
        <v>8600</v>
      </c>
      <c r="L412" s="53">
        <v>0.1229200137709433</v>
      </c>
      <c r="M412" s="52">
        <v>5900</v>
      </c>
      <c r="N412" s="53">
        <v>0.17230212679055926</v>
      </c>
      <c r="O412" s="52">
        <v>5300</v>
      </c>
      <c r="P412" s="53">
        <v>0.14928742768449274</v>
      </c>
      <c r="Q412" s="54" t="s">
        <v>1378</v>
      </c>
      <c r="R412" s="52">
        <v>11200</v>
      </c>
      <c r="S412" s="53">
        <v>0.16060362634840486</v>
      </c>
    </row>
    <row r="413" spans="1:19" ht="13.5" customHeight="1">
      <c r="A413" s="50" t="s">
        <v>686</v>
      </c>
      <c r="B413" s="55" t="s">
        <v>414</v>
      </c>
      <c r="C413" s="52">
        <v>30600</v>
      </c>
      <c r="D413" s="52">
        <v>31700</v>
      </c>
      <c r="E413" s="52">
        <v>62300</v>
      </c>
      <c r="F413" s="52">
        <v>3600</v>
      </c>
      <c r="G413" s="53">
        <v>0.11836601307189543</v>
      </c>
      <c r="H413" s="52">
        <v>3300</v>
      </c>
      <c r="I413" s="53">
        <v>0.10464310464310464</v>
      </c>
      <c r="J413" s="54" t="s">
        <v>1378</v>
      </c>
      <c r="K413" s="52">
        <v>6900</v>
      </c>
      <c r="L413" s="53">
        <v>0.11137843646745581</v>
      </c>
      <c r="M413" s="52">
        <v>4300</v>
      </c>
      <c r="N413" s="53">
        <v>0.14205882352941177</v>
      </c>
      <c r="O413" s="52">
        <v>3900</v>
      </c>
      <c r="P413" s="53">
        <v>0.12184212184212184</v>
      </c>
      <c r="Q413" s="54" t="s">
        <v>1378</v>
      </c>
      <c r="R413" s="52">
        <v>8200</v>
      </c>
      <c r="S413" s="53">
        <v>0.13176466814230264</v>
      </c>
    </row>
    <row r="414" spans="1:19" ht="13.5" customHeight="1">
      <c r="A414" s="50" t="s">
        <v>691</v>
      </c>
      <c r="B414" s="55" t="s">
        <v>415</v>
      </c>
      <c r="C414" s="52">
        <v>23400</v>
      </c>
      <c r="D414" s="52">
        <v>22800</v>
      </c>
      <c r="E414" s="52">
        <v>46100</v>
      </c>
      <c r="F414" s="52">
        <v>3600</v>
      </c>
      <c r="G414" s="53">
        <v>0.15327374588376172</v>
      </c>
      <c r="H414" s="52">
        <v>3500</v>
      </c>
      <c r="I414" s="53">
        <v>0.15229140120391932</v>
      </c>
      <c r="J414" s="54" t="s">
        <v>1378</v>
      </c>
      <c r="K414" s="52">
        <v>7100</v>
      </c>
      <c r="L414" s="53">
        <v>0.15278921589874733</v>
      </c>
      <c r="M414" s="52">
        <v>4100</v>
      </c>
      <c r="N414" s="53">
        <v>0.17516999529572766</v>
      </c>
      <c r="O414" s="52">
        <v>3900</v>
      </c>
      <c r="P414" s="53">
        <v>0.16969111120875258</v>
      </c>
      <c r="Q414" s="54" t="s">
        <v>1378</v>
      </c>
      <c r="R414" s="52">
        <v>8000</v>
      </c>
      <c r="S414" s="53">
        <v>0.1724676000173378</v>
      </c>
    </row>
    <row r="415" spans="1:19" ht="13.5" customHeight="1">
      <c r="A415" s="50" t="s">
        <v>699</v>
      </c>
      <c r="B415" s="55" t="s">
        <v>416</v>
      </c>
      <c r="C415" s="52">
        <v>20200</v>
      </c>
      <c r="D415" s="52">
        <v>18100</v>
      </c>
      <c r="E415" s="52">
        <v>38200</v>
      </c>
      <c r="F415" s="52">
        <v>2900</v>
      </c>
      <c r="G415" s="53">
        <v>0.14406947890818858</v>
      </c>
      <c r="H415" s="52">
        <v>2500</v>
      </c>
      <c r="I415" s="53">
        <v>0.13780116311271115</v>
      </c>
      <c r="J415" s="54" t="s">
        <v>1378</v>
      </c>
      <c r="K415" s="52">
        <v>5400</v>
      </c>
      <c r="L415" s="53">
        <v>0.14110718492343935</v>
      </c>
      <c r="M415" s="52">
        <v>3500</v>
      </c>
      <c r="N415" s="53">
        <v>0.17538461538461539</v>
      </c>
      <c r="O415" s="52">
        <v>2900</v>
      </c>
      <c r="P415" s="53">
        <v>0.16244807532539463</v>
      </c>
      <c r="Q415" s="54" t="s">
        <v>1378</v>
      </c>
      <c r="R415" s="52">
        <v>6500</v>
      </c>
      <c r="S415" s="53">
        <v>0.16927103782227457</v>
      </c>
    </row>
    <row r="416" spans="1:19" ht="13.5" customHeight="1">
      <c r="A416" s="50" t="s">
        <v>719</v>
      </c>
      <c r="B416" s="55" t="s">
        <v>417</v>
      </c>
      <c r="C416" s="52">
        <v>24700</v>
      </c>
      <c r="D416" s="52">
        <v>23200</v>
      </c>
      <c r="E416" s="52">
        <v>47900</v>
      </c>
      <c r="F416" s="52">
        <v>3400</v>
      </c>
      <c r="G416" s="53">
        <v>0.13740890688259108</v>
      </c>
      <c r="H416" s="52">
        <v>3000</v>
      </c>
      <c r="I416" s="53">
        <v>0.13010094038478129</v>
      </c>
      <c r="J416" s="54" t="s">
        <v>1378</v>
      </c>
      <c r="K416" s="52">
        <v>6400</v>
      </c>
      <c r="L416" s="53">
        <v>0.13387076563217912</v>
      </c>
      <c r="M416" s="52">
        <v>4000</v>
      </c>
      <c r="N416" s="53">
        <v>0.16117408906882591</v>
      </c>
      <c r="O416" s="52">
        <v>3600</v>
      </c>
      <c r="P416" s="53">
        <v>0.15464584591493399</v>
      </c>
      <c r="Q416" s="54" t="s">
        <v>1378</v>
      </c>
      <c r="R416" s="52">
        <v>7600</v>
      </c>
      <c r="S416" s="53">
        <v>0.1580134497305877</v>
      </c>
    </row>
    <row r="417" spans="1:19" ht="13.5" customHeight="1">
      <c r="A417" s="50" t="s">
        <v>729</v>
      </c>
      <c r="B417" s="55" t="s">
        <v>418</v>
      </c>
      <c r="C417" s="52">
        <v>28800</v>
      </c>
      <c r="D417" s="52">
        <v>28300</v>
      </c>
      <c r="E417" s="52">
        <v>57200</v>
      </c>
      <c r="F417" s="52">
        <v>3800</v>
      </c>
      <c r="G417" s="53">
        <v>0.13012867200776887</v>
      </c>
      <c r="H417" s="52">
        <v>3300</v>
      </c>
      <c r="I417" s="53">
        <v>0.11500740845269174</v>
      </c>
      <c r="J417" s="54" t="s">
        <v>1378</v>
      </c>
      <c r="K417" s="52">
        <v>7000</v>
      </c>
      <c r="L417" s="53">
        <v>0.12263243498487207</v>
      </c>
      <c r="M417" s="52">
        <v>4500</v>
      </c>
      <c r="N417" s="53">
        <v>0.15652204071723372</v>
      </c>
      <c r="O417" s="52">
        <v>3900</v>
      </c>
      <c r="P417" s="53">
        <v>0.13635080787412687</v>
      </c>
      <c r="Q417" s="54" t="s">
        <v>1378</v>
      </c>
      <c r="R417" s="52">
        <v>8400</v>
      </c>
      <c r="S417" s="53">
        <v>0.14652232462967174</v>
      </c>
    </row>
    <row r="418" spans="1:19" ht="13.5" customHeight="1">
      <c r="A418" s="50" t="s">
        <v>742</v>
      </c>
      <c r="B418" s="55" t="s">
        <v>419</v>
      </c>
      <c r="C418" s="52">
        <v>19900</v>
      </c>
      <c r="D418" s="52">
        <v>18800</v>
      </c>
      <c r="E418" s="52">
        <v>38700</v>
      </c>
      <c r="F418" s="52">
        <v>3000</v>
      </c>
      <c r="G418" s="53">
        <v>0.15041039327257164</v>
      </c>
      <c r="H418" s="52">
        <v>3100</v>
      </c>
      <c r="I418" s="53">
        <v>0.16425685732511164</v>
      </c>
      <c r="J418" s="54" t="s">
        <v>1378</v>
      </c>
      <c r="K418" s="52">
        <v>6100</v>
      </c>
      <c r="L418" s="53">
        <v>0.15714618189340851</v>
      </c>
      <c r="M418" s="52">
        <v>3600</v>
      </c>
      <c r="N418" s="53">
        <v>0.18147942998136865</v>
      </c>
      <c r="O418" s="52">
        <v>3500</v>
      </c>
      <c r="P418" s="53">
        <v>0.18769934084626833</v>
      </c>
      <c r="Q418" s="54" t="s">
        <v>1378</v>
      </c>
      <c r="R418" s="52">
        <v>7100</v>
      </c>
      <c r="S418" s="53">
        <v>0.18450518476377648</v>
      </c>
    </row>
    <row r="419" spans="1:19" ht="13.5" customHeight="1">
      <c r="A419" s="50" t="s">
        <v>743</v>
      </c>
      <c r="B419" s="56" t="s">
        <v>420</v>
      </c>
      <c r="C419" s="52">
        <v>24800</v>
      </c>
      <c r="D419" s="52">
        <v>23300</v>
      </c>
      <c r="E419" s="52">
        <v>48100</v>
      </c>
      <c r="F419" s="52">
        <v>3900</v>
      </c>
      <c r="G419" s="53">
        <v>0.15561296572881766</v>
      </c>
      <c r="H419" s="52">
        <v>3800</v>
      </c>
      <c r="I419" s="53">
        <v>0.16472859901308731</v>
      </c>
      <c r="J419" s="54" t="s">
        <v>1378</v>
      </c>
      <c r="K419" s="52">
        <v>7700</v>
      </c>
      <c r="L419" s="53">
        <v>0.16003161529181748</v>
      </c>
      <c r="M419" s="52">
        <v>4500</v>
      </c>
      <c r="N419" s="53">
        <v>0.18173010939329109</v>
      </c>
      <c r="O419" s="52">
        <v>4300</v>
      </c>
      <c r="P419" s="53">
        <v>0.18571122076807553</v>
      </c>
      <c r="Q419" s="54" t="s">
        <v>1378</v>
      </c>
      <c r="R419" s="52">
        <v>8800</v>
      </c>
      <c r="S419" s="53">
        <v>0.18365988601855318</v>
      </c>
    </row>
    <row r="420" spans="1:19" ht="13.5" customHeight="1">
      <c r="A420" s="50" t="s">
        <v>753</v>
      </c>
      <c r="B420" s="55" t="s">
        <v>421</v>
      </c>
      <c r="C420" s="52">
        <v>24800</v>
      </c>
      <c r="D420" s="52">
        <v>24100</v>
      </c>
      <c r="E420" s="52">
        <v>48900</v>
      </c>
      <c r="F420" s="52">
        <v>3100</v>
      </c>
      <c r="G420" s="53">
        <v>0.12648125755743653</v>
      </c>
      <c r="H420" s="52">
        <v>2700</v>
      </c>
      <c r="I420" s="53">
        <v>0.11248291005510212</v>
      </c>
      <c r="J420" s="54" t="s">
        <v>1378</v>
      </c>
      <c r="K420" s="52">
        <v>5900</v>
      </c>
      <c r="L420" s="53">
        <v>0.11957831940670521</v>
      </c>
      <c r="M420" s="52">
        <v>4000</v>
      </c>
      <c r="N420" s="53">
        <v>0.16098347440548166</v>
      </c>
      <c r="O420" s="52">
        <v>3200</v>
      </c>
      <c r="P420" s="53">
        <v>0.13096076562953143</v>
      </c>
      <c r="Q420" s="54" t="s">
        <v>1378</v>
      </c>
      <c r="R420" s="52">
        <v>7200</v>
      </c>
      <c r="S420" s="53">
        <v>0.14617851962326597</v>
      </c>
    </row>
    <row r="421" spans="1:19" ht="13.5" customHeight="1">
      <c r="A421" s="50" t="s">
        <v>766</v>
      </c>
      <c r="B421" s="55" t="s">
        <v>422</v>
      </c>
      <c r="C421" s="52">
        <v>22300</v>
      </c>
      <c r="D421" s="52">
        <v>21000</v>
      </c>
      <c r="E421" s="52">
        <v>43200</v>
      </c>
      <c r="F421" s="52">
        <v>3300</v>
      </c>
      <c r="G421" s="53">
        <v>0.14775938635446104</v>
      </c>
      <c r="H421" s="52">
        <v>3000</v>
      </c>
      <c r="I421" s="53">
        <v>0.14384575001193148</v>
      </c>
      <c r="J421" s="54" t="s">
        <v>1378</v>
      </c>
      <c r="K421" s="52">
        <v>6300</v>
      </c>
      <c r="L421" s="53">
        <v>0.14586320122092217</v>
      </c>
      <c r="M421" s="52">
        <v>3900</v>
      </c>
      <c r="N421" s="53">
        <v>0.17426995020858566</v>
      </c>
      <c r="O421" s="52">
        <v>3500</v>
      </c>
      <c r="P421" s="53">
        <v>0.16594282441655134</v>
      </c>
      <c r="Q421" s="54" t="s">
        <v>1378</v>
      </c>
      <c r="R421" s="52">
        <v>7400</v>
      </c>
      <c r="S421" s="53">
        <v>0.1702353974934098</v>
      </c>
    </row>
    <row r="422" spans="1:19" ht="13.5" customHeight="1">
      <c r="A422" s="50" t="s">
        <v>781</v>
      </c>
      <c r="B422" s="55" t="s">
        <v>423</v>
      </c>
      <c r="C422" s="52">
        <v>23900</v>
      </c>
      <c r="D422" s="52">
        <v>23100</v>
      </c>
      <c r="E422" s="52">
        <v>47000</v>
      </c>
      <c r="F422" s="52">
        <v>3100</v>
      </c>
      <c r="G422" s="53">
        <v>0.12873938328940213</v>
      </c>
      <c r="H422" s="52">
        <v>2600</v>
      </c>
      <c r="I422" s="53">
        <v>0.11396343835083625</v>
      </c>
      <c r="J422" s="54" t="s">
        <v>1378</v>
      </c>
      <c r="K422" s="52">
        <v>5700</v>
      </c>
      <c r="L422" s="53">
        <v>0.12147108843537414</v>
      </c>
      <c r="M422" s="52">
        <v>3500</v>
      </c>
      <c r="N422" s="53">
        <v>0.14606083427471653</v>
      </c>
      <c r="O422" s="52">
        <v>3000</v>
      </c>
      <c r="P422" s="53">
        <v>0.1290029819784779</v>
      </c>
      <c r="Q422" s="54" t="s">
        <v>1378</v>
      </c>
      <c r="R422" s="52">
        <v>6500</v>
      </c>
      <c r="S422" s="53">
        <v>0.13767006802721088</v>
      </c>
    </row>
    <row r="423" spans="1:19" ht="13.5" customHeight="1">
      <c r="A423" s="50" t="s">
        <v>786</v>
      </c>
      <c r="B423" s="55" t="s">
        <v>424</v>
      </c>
      <c r="C423" s="52">
        <v>21100</v>
      </c>
      <c r="D423" s="52">
        <v>20900</v>
      </c>
      <c r="E423" s="52">
        <v>42000</v>
      </c>
      <c r="F423" s="52">
        <v>2900</v>
      </c>
      <c r="G423" s="53">
        <v>0.13772994500284469</v>
      </c>
      <c r="H423" s="52">
        <v>2500</v>
      </c>
      <c r="I423" s="53">
        <v>0.11756265544289267</v>
      </c>
      <c r="J423" s="54" t="s">
        <v>1378</v>
      </c>
      <c r="K423" s="52">
        <v>5400</v>
      </c>
      <c r="L423" s="53">
        <v>0.12769047619047619</v>
      </c>
      <c r="M423" s="52">
        <v>3300</v>
      </c>
      <c r="N423" s="53">
        <v>0.15735824009102978</v>
      </c>
      <c r="O423" s="52">
        <v>2700</v>
      </c>
      <c r="P423" s="53">
        <v>0.13004591543906638</v>
      </c>
      <c r="Q423" s="54" t="s">
        <v>1378</v>
      </c>
      <c r="R423" s="52">
        <v>6000</v>
      </c>
      <c r="S423" s="53">
        <v>0.14376190476190476</v>
      </c>
    </row>
    <row r="424" spans="1:19" ht="13.5" customHeight="1">
      <c r="A424" s="50" t="s">
        <v>788</v>
      </c>
      <c r="B424" s="55" t="s">
        <v>425</v>
      </c>
      <c r="C424" s="52">
        <v>23900</v>
      </c>
      <c r="D424" s="52">
        <v>22600</v>
      </c>
      <c r="E424" s="52">
        <v>46500</v>
      </c>
      <c r="F424" s="52">
        <v>3700</v>
      </c>
      <c r="G424" s="53">
        <v>0.156061872909699</v>
      </c>
      <c r="H424" s="52">
        <v>3200</v>
      </c>
      <c r="I424" s="53">
        <v>0.14226366730012815</v>
      </c>
      <c r="J424" s="54" t="s">
        <v>1378</v>
      </c>
      <c r="K424" s="52">
        <v>7000</v>
      </c>
      <c r="L424" s="53">
        <v>0.14935441596665736</v>
      </c>
      <c r="M424" s="52">
        <v>4400</v>
      </c>
      <c r="N424" s="53">
        <v>0.18511705685618729</v>
      </c>
      <c r="O424" s="52">
        <v>3700</v>
      </c>
      <c r="P424" s="53">
        <v>0.1636982366199673</v>
      </c>
      <c r="Q424" s="54" t="s">
        <v>1378</v>
      </c>
      <c r="R424" s="52">
        <v>8100</v>
      </c>
      <c r="S424" s="53">
        <v>0.17470513674350657</v>
      </c>
    </row>
    <row r="425" spans="1:19" ht="13.5" customHeight="1">
      <c r="A425" s="50" t="s">
        <v>810</v>
      </c>
      <c r="B425" s="55" t="s">
        <v>426</v>
      </c>
      <c r="C425" s="52">
        <v>29500</v>
      </c>
      <c r="D425" s="52">
        <v>30500</v>
      </c>
      <c r="E425" s="52">
        <v>59900</v>
      </c>
      <c r="F425" s="52">
        <v>5300</v>
      </c>
      <c r="G425" s="53">
        <v>0.18103185102269259</v>
      </c>
      <c r="H425" s="52">
        <v>5500</v>
      </c>
      <c r="I425" s="53">
        <v>0.17949643830220266</v>
      </c>
      <c r="J425" s="54" t="s">
        <v>1378</v>
      </c>
      <c r="K425" s="52">
        <v>10800</v>
      </c>
      <c r="L425" s="53">
        <v>0.18025156813025489</v>
      </c>
      <c r="M425" s="52">
        <v>5900</v>
      </c>
      <c r="N425" s="53">
        <v>0.20162138326379703</v>
      </c>
      <c r="O425" s="52">
        <v>5900</v>
      </c>
      <c r="P425" s="53">
        <v>0.19505629780389325</v>
      </c>
      <c r="Q425" s="54" t="s">
        <v>1378</v>
      </c>
      <c r="R425" s="52">
        <v>11900</v>
      </c>
      <c r="S425" s="53">
        <v>0.19828506606165755</v>
      </c>
    </row>
    <row r="426" spans="1:19" ht="13.5" customHeight="1">
      <c r="A426" s="50" t="s">
        <v>819</v>
      </c>
      <c r="B426" s="55" t="s">
        <v>427</v>
      </c>
      <c r="C426" s="52">
        <v>29400</v>
      </c>
      <c r="D426" s="52">
        <v>28000</v>
      </c>
      <c r="E426" s="52">
        <v>57500</v>
      </c>
      <c r="F426" s="52">
        <v>4100</v>
      </c>
      <c r="G426" s="53">
        <v>0.14053319748683987</v>
      </c>
      <c r="H426" s="52">
        <v>3700</v>
      </c>
      <c r="I426" s="53">
        <v>0.13036185853971879</v>
      </c>
      <c r="J426" s="54" t="s">
        <v>1378</v>
      </c>
      <c r="K426" s="52">
        <v>7800</v>
      </c>
      <c r="L426" s="53">
        <v>0.13557345955069866</v>
      </c>
      <c r="M426" s="52">
        <v>4500</v>
      </c>
      <c r="N426" s="53">
        <v>0.15394803871625062</v>
      </c>
      <c r="O426" s="52">
        <v>4000</v>
      </c>
      <c r="P426" s="53">
        <v>0.1409963600028549</v>
      </c>
      <c r="Q426" s="54" t="s">
        <v>1378</v>
      </c>
      <c r="R426" s="52">
        <v>8500</v>
      </c>
      <c r="S426" s="53">
        <v>0.14763255433553168</v>
      </c>
    </row>
    <row r="427" spans="1:19" ht="13.5" customHeight="1">
      <c r="A427" s="50" t="s">
        <v>831</v>
      </c>
      <c r="B427" s="55" t="s">
        <v>428</v>
      </c>
      <c r="C427" s="52">
        <v>20600</v>
      </c>
      <c r="D427" s="52">
        <v>19500</v>
      </c>
      <c r="E427" s="52">
        <v>40100</v>
      </c>
      <c r="F427" s="52">
        <v>2900</v>
      </c>
      <c r="G427" s="53">
        <v>0.14040697674418604</v>
      </c>
      <c r="H427" s="52">
        <v>2400</v>
      </c>
      <c r="I427" s="53">
        <v>0.1241276683087028</v>
      </c>
      <c r="J427" s="54" t="s">
        <v>1378</v>
      </c>
      <c r="K427" s="52">
        <v>5300</v>
      </c>
      <c r="L427" s="53">
        <v>0.13250099681020733</v>
      </c>
      <c r="M427" s="52">
        <v>3300</v>
      </c>
      <c r="N427" s="53">
        <v>0.15998062015503875</v>
      </c>
      <c r="O427" s="52">
        <v>2700</v>
      </c>
      <c r="P427" s="53">
        <v>0.13921387520525452</v>
      </c>
      <c r="Q427" s="54" t="s">
        <v>1378</v>
      </c>
      <c r="R427" s="52">
        <v>6000</v>
      </c>
      <c r="S427" s="53">
        <v>0.14989533492822968</v>
      </c>
    </row>
    <row r="428" spans="1:19" ht="13.5" customHeight="1">
      <c r="A428" s="50" t="s">
        <v>848</v>
      </c>
      <c r="B428" s="55" t="s">
        <v>429</v>
      </c>
      <c r="C428" s="52">
        <v>22800</v>
      </c>
      <c r="D428" s="52">
        <v>22100</v>
      </c>
      <c r="E428" s="52">
        <v>44900</v>
      </c>
      <c r="F428" s="52">
        <v>2800</v>
      </c>
      <c r="G428" s="53">
        <v>0.12224026686564543</v>
      </c>
      <c r="H428" s="52">
        <v>2500</v>
      </c>
      <c r="I428" s="53">
        <v>0.11392062130311104</v>
      </c>
      <c r="J428" s="54" t="s">
        <v>1378</v>
      </c>
      <c r="K428" s="52">
        <v>5300</v>
      </c>
      <c r="L428" s="53">
        <v>0.11813932784331181</v>
      </c>
      <c r="M428" s="52">
        <v>3800</v>
      </c>
      <c r="N428" s="53">
        <v>0.16578150375279813</v>
      </c>
      <c r="O428" s="52">
        <v>3100</v>
      </c>
      <c r="P428" s="53">
        <v>0.13929651871585316</v>
      </c>
      <c r="Q428" s="54" t="s">
        <v>1378</v>
      </c>
      <c r="R428" s="52">
        <v>6900</v>
      </c>
      <c r="S428" s="53">
        <v>0.15272646338749166</v>
      </c>
    </row>
    <row r="429" spans="1:19" ht="13.5" customHeight="1">
      <c r="A429" s="50" t="s">
        <v>852</v>
      </c>
      <c r="B429" s="55" t="s">
        <v>430</v>
      </c>
      <c r="C429" s="52">
        <v>26800</v>
      </c>
      <c r="D429" s="52">
        <v>25100</v>
      </c>
      <c r="E429" s="52">
        <v>51900</v>
      </c>
      <c r="F429" s="52">
        <v>3700</v>
      </c>
      <c r="G429" s="53">
        <v>0.13779454049815154</v>
      </c>
      <c r="H429" s="52">
        <v>3400</v>
      </c>
      <c r="I429" s="53">
        <v>0.13500716218367023</v>
      </c>
      <c r="J429" s="54" t="s">
        <v>1378</v>
      </c>
      <c r="K429" s="52">
        <v>7100</v>
      </c>
      <c r="L429" s="53">
        <v>0.13644506944578219</v>
      </c>
      <c r="M429" s="52">
        <v>4400</v>
      </c>
      <c r="N429" s="53">
        <v>0.16572687553680124</v>
      </c>
      <c r="O429" s="52">
        <v>3900</v>
      </c>
      <c r="P429" s="53">
        <v>0.15565812509947477</v>
      </c>
      <c r="Q429" s="54" t="s">
        <v>1378</v>
      </c>
      <c r="R429" s="52">
        <v>8400</v>
      </c>
      <c r="S429" s="53">
        <v>0.16085222785151509</v>
      </c>
    </row>
    <row r="430" spans="1:19" ht="13.5" customHeight="1">
      <c r="A430" s="50" t="s">
        <v>853</v>
      </c>
      <c r="B430" s="55" t="s">
        <v>431</v>
      </c>
      <c r="C430" s="52">
        <v>22600</v>
      </c>
      <c r="D430" s="52">
        <v>20600</v>
      </c>
      <c r="E430" s="52">
        <v>43200</v>
      </c>
      <c r="F430" s="52">
        <v>2700</v>
      </c>
      <c r="G430" s="53">
        <v>0.12142825499490542</v>
      </c>
      <c r="H430" s="52">
        <v>2500</v>
      </c>
      <c r="I430" s="53">
        <v>0.12151162790697674</v>
      </c>
      <c r="J430" s="54" t="s">
        <v>1378</v>
      </c>
      <c r="K430" s="52">
        <v>5200</v>
      </c>
      <c r="L430" s="53">
        <v>0.12146807673616736</v>
      </c>
      <c r="M430" s="52">
        <v>3500</v>
      </c>
      <c r="N430" s="53">
        <v>0.15345767066849778</v>
      </c>
      <c r="O430" s="52">
        <v>3200</v>
      </c>
      <c r="P430" s="53">
        <v>0.15266472868217054</v>
      </c>
      <c r="Q430" s="54" t="s">
        <v>1378</v>
      </c>
      <c r="R430" s="52">
        <v>6600</v>
      </c>
      <c r="S430" s="53">
        <v>0.15307893457987179</v>
      </c>
    </row>
    <row r="431" spans="1:19" ht="13.5" customHeight="1">
      <c r="A431" s="50" t="s">
        <v>855</v>
      </c>
      <c r="B431" s="55" t="s">
        <v>432</v>
      </c>
      <c r="C431" s="52">
        <v>22900</v>
      </c>
      <c r="D431" s="52">
        <v>21200</v>
      </c>
      <c r="E431" s="52">
        <v>44100</v>
      </c>
      <c r="F431" s="52">
        <v>3200</v>
      </c>
      <c r="G431" s="53">
        <v>0.1386345801726393</v>
      </c>
      <c r="H431" s="52">
        <v>3100</v>
      </c>
      <c r="I431" s="53">
        <v>0.1451460440495321</v>
      </c>
      <c r="J431" s="54" t="s">
        <v>1378</v>
      </c>
      <c r="K431" s="52">
        <v>6300</v>
      </c>
      <c r="L431" s="53">
        <v>0.14175888969521044</v>
      </c>
      <c r="M431" s="52">
        <v>3900</v>
      </c>
      <c r="N431" s="53">
        <v>0.17063388264016044</v>
      </c>
      <c r="O431" s="52">
        <v>3700</v>
      </c>
      <c r="P431" s="53">
        <v>0.17350411191984119</v>
      </c>
      <c r="Q431" s="54" t="s">
        <v>1378</v>
      </c>
      <c r="R431" s="52">
        <v>7600</v>
      </c>
      <c r="S431" s="53">
        <v>0.17201106676342526</v>
      </c>
    </row>
    <row r="432" spans="1:19" ht="13.5" customHeight="1">
      <c r="A432" s="50" t="s">
        <v>856</v>
      </c>
      <c r="B432" s="55" t="s">
        <v>433</v>
      </c>
      <c r="C432" s="52">
        <v>27700</v>
      </c>
      <c r="D432" s="52">
        <v>26400</v>
      </c>
      <c r="E432" s="52">
        <v>54100</v>
      </c>
      <c r="F432" s="52">
        <v>3300</v>
      </c>
      <c r="G432" s="53">
        <v>0.12063423267237332</v>
      </c>
      <c r="H432" s="52">
        <v>3100</v>
      </c>
      <c r="I432" s="53">
        <v>0.11864984657347426</v>
      </c>
      <c r="J432" s="54" t="s">
        <v>1378</v>
      </c>
      <c r="K432" s="52">
        <v>6500</v>
      </c>
      <c r="L432" s="53">
        <v>0.11966570519931957</v>
      </c>
      <c r="M432" s="52">
        <v>4100</v>
      </c>
      <c r="N432" s="53">
        <v>0.1485173547152093</v>
      </c>
      <c r="O432" s="52">
        <v>3700</v>
      </c>
      <c r="P432" s="53">
        <v>0.13940978141455468</v>
      </c>
      <c r="Q432" s="54" t="s">
        <v>1378</v>
      </c>
      <c r="R432" s="52">
        <v>7800</v>
      </c>
      <c r="S432" s="53">
        <v>0.14407218401005842</v>
      </c>
    </row>
    <row r="433" spans="1:19" ht="13.5" customHeight="1">
      <c r="A433" s="50" t="s">
        <v>870</v>
      </c>
      <c r="B433" s="55" t="s">
        <v>434</v>
      </c>
      <c r="C433" s="52">
        <v>25800</v>
      </c>
      <c r="D433" s="52">
        <v>24300</v>
      </c>
      <c r="E433" s="52">
        <v>50100</v>
      </c>
      <c r="F433" s="52">
        <v>3300</v>
      </c>
      <c r="G433" s="53">
        <v>0.12822802997941826</v>
      </c>
      <c r="H433" s="52">
        <v>3000</v>
      </c>
      <c r="I433" s="53">
        <v>0.12313570812276593</v>
      </c>
      <c r="J433" s="54" t="s">
        <v>1378</v>
      </c>
      <c r="K433" s="52">
        <v>6300</v>
      </c>
      <c r="L433" s="53">
        <v>0.12575364344180476</v>
      </c>
      <c r="M433" s="52">
        <v>4000</v>
      </c>
      <c r="N433" s="53">
        <v>0.15412993670148731</v>
      </c>
      <c r="O433" s="52">
        <v>3400</v>
      </c>
      <c r="P433" s="53">
        <v>0.14125477628497474</v>
      </c>
      <c r="Q433" s="54" t="s">
        <v>1378</v>
      </c>
      <c r="R433" s="52">
        <v>7400</v>
      </c>
      <c r="S433" s="53">
        <v>0.14787382711119984</v>
      </c>
    </row>
    <row r="434" spans="1:19" ht="13.5" customHeight="1">
      <c r="A434" s="50" t="s">
        <v>873</v>
      </c>
      <c r="B434" s="55" t="s">
        <v>435</v>
      </c>
      <c r="C434" s="52">
        <v>24700</v>
      </c>
      <c r="D434" s="52">
        <v>24800</v>
      </c>
      <c r="E434" s="52">
        <v>49600</v>
      </c>
      <c r="F434" s="52">
        <v>3600</v>
      </c>
      <c r="G434" s="53">
        <v>0.14357876020366928</v>
      </c>
      <c r="H434" s="52">
        <v>3200</v>
      </c>
      <c r="I434" s="53">
        <v>0.12909852573914443</v>
      </c>
      <c r="J434" s="54" t="s">
        <v>1378</v>
      </c>
      <c r="K434" s="52">
        <v>6800</v>
      </c>
      <c r="L434" s="53">
        <v>0.13632695876704592</v>
      </c>
      <c r="M434" s="52">
        <v>4100</v>
      </c>
      <c r="N434" s="53">
        <v>0.16600662733371049</v>
      </c>
      <c r="O434" s="52">
        <v>3600</v>
      </c>
      <c r="P434" s="53">
        <v>0.14372029324095706</v>
      </c>
      <c r="Q434" s="54" t="s">
        <v>1378</v>
      </c>
      <c r="R434" s="52">
        <v>7700</v>
      </c>
      <c r="S434" s="53">
        <v>0.15484547728556444</v>
      </c>
    </row>
    <row r="435" spans="1:19" ht="13.5" customHeight="1">
      <c r="A435" s="50" t="s">
        <v>876</v>
      </c>
      <c r="B435" s="55" t="s">
        <v>436</v>
      </c>
      <c r="C435" s="52">
        <v>23700</v>
      </c>
      <c r="D435" s="52">
        <v>22900</v>
      </c>
      <c r="E435" s="52">
        <v>46500</v>
      </c>
      <c r="F435" s="52">
        <v>3100</v>
      </c>
      <c r="G435" s="53">
        <v>0.12918356997971603</v>
      </c>
      <c r="H435" s="52">
        <v>2700</v>
      </c>
      <c r="I435" s="53">
        <v>0.11941081340967699</v>
      </c>
      <c r="J435" s="54" t="s">
        <v>1378</v>
      </c>
      <c r="K435" s="52">
        <v>5800</v>
      </c>
      <c r="L435" s="53">
        <v>0.12437960595578282</v>
      </c>
      <c r="M435" s="52">
        <v>3600</v>
      </c>
      <c r="N435" s="53">
        <v>0.15390466531440161</v>
      </c>
      <c r="O435" s="52">
        <v>3000</v>
      </c>
      <c r="P435" s="53">
        <v>0.13156169412998819</v>
      </c>
      <c r="Q435" s="54" t="s">
        <v>1378</v>
      </c>
      <c r="R435" s="52">
        <v>6700</v>
      </c>
      <c r="S435" s="53">
        <v>0.14292159938121737</v>
      </c>
    </row>
    <row r="436" spans="1:19" ht="13.5" customHeight="1">
      <c r="A436" s="50" t="s">
        <v>877</v>
      </c>
      <c r="B436" s="55" t="s">
        <v>437</v>
      </c>
      <c r="C436" s="52">
        <v>22600</v>
      </c>
      <c r="D436" s="52">
        <v>22000</v>
      </c>
      <c r="E436" s="52">
        <v>44600</v>
      </c>
      <c r="F436" s="52">
        <v>3200</v>
      </c>
      <c r="G436" s="53">
        <v>0.14238938053097344</v>
      </c>
      <c r="H436" s="52">
        <v>2600</v>
      </c>
      <c r="I436" s="53">
        <v>0.11856935102708599</v>
      </c>
      <c r="J436" s="54" t="s">
        <v>1378</v>
      </c>
      <c r="K436" s="52">
        <v>5800</v>
      </c>
      <c r="L436" s="53">
        <v>0.13063850775715183</v>
      </c>
      <c r="M436" s="52">
        <v>3700</v>
      </c>
      <c r="N436" s="53">
        <v>0.16225663716814159</v>
      </c>
      <c r="O436" s="52">
        <v>3000</v>
      </c>
      <c r="P436" s="53">
        <v>0.13747500454462824</v>
      </c>
      <c r="Q436" s="54" t="s">
        <v>1378</v>
      </c>
      <c r="R436" s="52">
        <v>6700</v>
      </c>
      <c r="S436" s="53">
        <v>0.15003138731952292</v>
      </c>
    </row>
    <row r="437" spans="1:19" ht="13.5" customHeight="1">
      <c r="A437" s="50" t="s">
        <v>881</v>
      </c>
      <c r="B437" s="55" t="s">
        <v>438</v>
      </c>
      <c r="C437" s="52">
        <v>23500</v>
      </c>
      <c r="D437" s="52">
        <v>22500</v>
      </c>
      <c r="E437" s="52">
        <v>45900</v>
      </c>
      <c r="F437" s="52">
        <v>3500</v>
      </c>
      <c r="G437" s="53">
        <v>0.14701873935264054</v>
      </c>
      <c r="H437" s="52">
        <v>3000</v>
      </c>
      <c r="I437" s="53">
        <v>0.131857855361596</v>
      </c>
      <c r="J437" s="54" t="s">
        <v>1378</v>
      </c>
      <c r="K437" s="52">
        <v>6400</v>
      </c>
      <c r="L437" s="53">
        <v>0.1396072796934866</v>
      </c>
      <c r="M437" s="52">
        <v>3900</v>
      </c>
      <c r="N437" s="53">
        <v>0.166396933560477</v>
      </c>
      <c r="O437" s="52">
        <v>3400</v>
      </c>
      <c r="P437" s="53">
        <v>0.1494923405771286</v>
      </c>
      <c r="Q437" s="54" t="s">
        <v>1378</v>
      </c>
      <c r="R437" s="52">
        <v>7300</v>
      </c>
      <c r="S437" s="53">
        <v>0.15813305468477881</v>
      </c>
    </row>
    <row r="438" spans="1:19" ht="13.5" customHeight="1">
      <c r="A438" s="50" t="s">
        <v>888</v>
      </c>
      <c r="B438" s="55" t="s">
        <v>439</v>
      </c>
      <c r="C438" s="52">
        <v>23200</v>
      </c>
      <c r="D438" s="52">
        <v>22300</v>
      </c>
      <c r="E438" s="52">
        <v>45500</v>
      </c>
      <c r="F438" s="52">
        <v>2800</v>
      </c>
      <c r="G438" s="53">
        <v>0.12138305201515673</v>
      </c>
      <c r="H438" s="52">
        <v>2400</v>
      </c>
      <c r="I438" s="53">
        <v>0.10718924972004479</v>
      </c>
      <c r="J438" s="54" t="s">
        <v>1378</v>
      </c>
      <c r="K438" s="52">
        <v>5200</v>
      </c>
      <c r="L438" s="53">
        <v>0.11442622231003974</v>
      </c>
      <c r="M438" s="52">
        <v>3200</v>
      </c>
      <c r="N438" s="53">
        <v>0.13572166724078538</v>
      </c>
      <c r="O438" s="52">
        <v>2700</v>
      </c>
      <c r="P438" s="53">
        <v>0.11888017917133259</v>
      </c>
      <c r="Q438" s="54" t="s">
        <v>1378</v>
      </c>
      <c r="R438" s="52">
        <v>5800</v>
      </c>
      <c r="S438" s="53">
        <v>0.12746712331774573</v>
      </c>
    </row>
    <row r="439" spans="1:19" ht="13.5" customHeight="1">
      <c r="A439" s="50" t="s">
        <v>899</v>
      </c>
      <c r="B439" s="55" t="s">
        <v>440</v>
      </c>
      <c r="C439" s="52">
        <v>21500</v>
      </c>
      <c r="D439" s="52">
        <v>21000</v>
      </c>
      <c r="E439" s="52">
        <v>42500</v>
      </c>
      <c r="F439" s="52">
        <v>2600</v>
      </c>
      <c r="G439" s="53">
        <v>0.12173267096894007</v>
      </c>
      <c r="H439" s="52">
        <v>2300</v>
      </c>
      <c r="I439" s="53">
        <v>0.10743407562824854</v>
      </c>
      <c r="J439" s="54" t="s">
        <v>1378</v>
      </c>
      <c r="K439" s="52">
        <v>4900</v>
      </c>
      <c r="L439" s="53">
        <v>0.11467889908256881</v>
      </c>
      <c r="M439" s="52">
        <v>3100</v>
      </c>
      <c r="N439" s="53">
        <v>0.14415711035795534</v>
      </c>
      <c r="O439" s="52">
        <v>2500</v>
      </c>
      <c r="P439" s="53">
        <v>0.11782938343426637</v>
      </c>
      <c r="Q439" s="54" t="s">
        <v>1378</v>
      </c>
      <c r="R439" s="52">
        <v>5600</v>
      </c>
      <c r="S439" s="53">
        <v>0.13116913667372382</v>
      </c>
    </row>
    <row r="440" spans="1:19" ht="13.5" customHeight="1">
      <c r="A440" s="50" t="s">
        <v>902</v>
      </c>
      <c r="B440" s="55" t="s">
        <v>441</v>
      </c>
      <c r="C440" s="52">
        <v>24500</v>
      </c>
      <c r="D440" s="52">
        <v>23600</v>
      </c>
      <c r="E440" s="52">
        <v>48200</v>
      </c>
      <c r="F440" s="52">
        <v>3800</v>
      </c>
      <c r="G440" s="53">
        <v>0.15633280339162692</v>
      </c>
      <c r="H440" s="52">
        <v>3100</v>
      </c>
      <c r="I440" s="53">
        <v>0.12923558526164389</v>
      </c>
      <c r="J440" s="54" t="s">
        <v>1378</v>
      </c>
      <c r="K440" s="52">
        <v>6900</v>
      </c>
      <c r="L440" s="53">
        <v>0.14303508407722648</v>
      </c>
      <c r="M440" s="52">
        <v>4100</v>
      </c>
      <c r="N440" s="53">
        <v>0.16758387346622641</v>
      </c>
      <c r="O440" s="52">
        <v>3400</v>
      </c>
      <c r="P440" s="53">
        <v>0.14336477854393165</v>
      </c>
      <c r="Q440" s="54" t="s">
        <v>1378</v>
      </c>
      <c r="R440" s="52">
        <v>7500</v>
      </c>
      <c r="S440" s="53">
        <v>0.15569856757317832</v>
      </c>
    </row>
    <row r="441" spans="1:19" ht="13.5" customHeight="1">
      <c r="A441" s="50" t="s">
        <v>906</v>
      </c>
      <c r="B441" s="55" t="s">
        <v>442</v>
      </c>
      <c r="C441" s="52">
        <v>24900</v>
      </c>
      <c r="D441" s="52">
        <v>24900</v>
      </c>
      <c r="E441" s="52">
        <v>49700</v>
      </c>
      <c r="F441" s="52">
        <v>3300</v>
      </c>
      <c r="G441" s="53">
        <v>0.13337890546463468</v>
      </c>
      <c r="H441" s="52">
        <v>3300</v>
      </c>
      <c r="I441" s="53">
        <v>0.1313671843566428</v>
      </c>
      <c r="J441" s="54" t="s">
        <v>1378</v>
      </c>
      <c r="K441" s="52">
        <v>6600</v>
      </c>
      <c r="L441" s="53">
        <v>0.13237334834985823</v>
      </c>
      <c r="M441" s="52">
        <v>4100</v>
      </c>
      <c r="N441" s="53">
        <v>0.16602999718525072</v>
      </c>
      <c r="O441" s="52">
        <v>3700</v>
      </c>
      <c r="P441" s="53">
        <v>0.14927174700249457</v>
      </c>
      <c r="Q441" s="54" t="s">
        <v>1378</v>
      </c>
      <c r="R441" s="52">
        <v>7800</v>
      </c>
      <c r="S441" s="53">
        <v>0.15765339983508639</v>
      </c>
    </row>
    <row r="442" spans="1:19" ht="13.5" customHeight="1">
      <c r="A442" s="50" t="s">
        <v>922</v>
      </c>
      <c r="B442" s="55" t="s">
        <v>443</v>
      </c>
      <c r="C442" s="52">
        <v>22600</v>
      </c>
      <c r="D442" s="52">
        <v>20100</v>
      </c>
      <c r="E442" s="52">
        <v>42800</v>
      </c>
      <c r="F442" s="52">
        <v>3400</v>
      </c>
      <c r="G442" s="53">
        <v>0.15005965268878971</v>
      </c>
      <c r="H442" s="52">
        <v>3300</v>
      </c>
      <c r="I442" s="53">
        <v>0.16356323551318339</v>
      </c>
      <c r="J442" s="54" t="s">
        <v>1378</v>
      </c>
      <c r="K442" s="52">
        <v>6700</v>
      </c>
      <c r="L442" s="53">
        <v>0.15641805003507131</v>
      </c>
      <c r="M442" s="52">
        <v>3900</v>
      </c>
      <c r="N442" s="53">
        <v>0.17100437453051123</v>
      </c>
      <c r="O442" s="52">
        <v>3500</v>
      </c>
      <c r="P442" s="53">
        <v>0.17617557972093947</v>
      </c>
      <c r="Q442" s="54" t="s">
        <v>1378</v>
      </c>
      <c r="R442" s="52">
        <v>7400</v>
      </c>
      <c r="S442" s="53">
        <v>0.17343932663081599</v>
      </c>
    </row>
    <row r="443" spans="1:19" ht="13.5" customHeight="1">
      <c r="A443" s="50" t="s">
        <v>923</v>
      </c>
      <c r="B443" s="55" t="s">
        <v>444</v>
      </c>
      <c r="C443" s="52">
        <v>20900</v>
      </c>
      <c r="D443" s="52">
        <v>19300</v>
      </c>
      <c r="E443" s="52">
        <v>40200</v>
      </c>
      <c r="F443" s="52">
        <v>2800</v>
      </c>
      <c r="G443" s="53">
        <v>0.13292228276455406</v>
      </c>
      <c r="H443" s="52">
        <v>2400</v>
      </c>
      <c r="I443" s="53">
        <v>0.12709620476610767</v>
      </c>
      <c r="J443" s="54" t="s">
        <v>1378</v>
      </c>
      <c r="K443" s="52">
        <v>5200</v>
      </c>
      <c r="L443" s="53">
        <v>0.13012965682004829</v>
      </c>
      <c r="M443" s="52">
        <v>3400</v>
      </c>
      <c r="N443" s="53">
        <v>0.16126565337921805</v>
      </c>
      <c r="O443" s="52">
        <v>2900</v>
      </c>
      <c r="P443" s="53">
        <v>0.14796739525465968</v>
      </c>
      <c r="Q443" s="54" t="s">
        <v>1378</v>
      </c>
      <c r="R443" s="52">
        <v>6200</v>
      </c>
      <c r="S443" s="53">
        <v>0.1548913719732225</v>
      </c>
    </row>
    <row r="444" spans="1:19" ht="13.5" customHeight="1">
      <c r="A444" s="50" t="s">
        <v>929</v>
      </c>
      <c r="B444" s="55" t="s">
        <v>445</v>
      </c>
      <c r="C444" s="52">
        <v>22700</v>
      </c>
      <c r="D444" s="52">
        <v>22600</v>
      </c>
      <c r="E444" s="52">
        <v>45300</v>
      </c>
      <c r="F444" s="52">
        <v>2800</v>
      </c>
      <c r="G444" s="53">
        <v>0.1252858399296394</v>
      </c>
      <c r="H444" s="52">
        <v>2500</v>
      </c>
      <c r="I444" s="53">
        <v>0.10938815293961278</v>
      </c>
      <c r="J444" s="54" t="s">
        <v>1378</v>
      </c>
      <c r="K444" s="52">
        <v>5300</v>
      </c>
      <c r="L444" s="53">
        <v>0.11736664386131403</v>
      </c>
      <c r="M444" s="52">
        <v>3700</v>
      </c>
      <c r="N444" s="53">
        <v>0.16191732629727354</v>
      </c>
      <c r="O444" s="52">
        <v>2900</v>
      </c>
      <c r="P444" s="53">
        <v>0.1298125913783173</v>
      </c>
      <c r="Q444" s="54" t="s">
        <v>1378</v>
      </c>
      <c r="R444" s="52">
        <v>6600</v>
      </c>
      <c r="S444" s="53">
        <v>0.14592483061508243</v>
      </c>
    </row>
    <row r="445" spans="1:19" ht="13.5" customHeight="1">
      <c r="A445" s="50" t="s">
        <v>940</v>
      </c>
      <c r="B445" s="55" t="s">
        <v>446</v>
      </c>
      <c r="C445" s="52">
        <v>27800</v>
      </c>
      <c r="D445" s="52">
        <v>27400</v>
      </c>
      <c r="E445" s="52">
        <v>55200</v>
      </c>
      <c r="F445" s="52">
        <v>3900</v>
      </c>
      <c r="G445" s="53">
        <v>0.13966560968578842</v>
      </c>
      <c r="H445" s="52">
        <v>3500</v>
      </c>
      <c r="I445" s="53">
        <v>0.12908168849647925</v>
      </c>
      <c r="J445" s="54" t="s">
        <v>1378</v>
      </c>
      <c r="K445" s="52">
        <v>7400</v>
      </c>
      <c r="L445" s="53">
        <v>0.1344065553561393</v>
      </c>
      <c r="M445" s="52">
        <v>4700</v>
      </c>
      <c r="N445" s="53">
        <v>0.17097866820409341</v>
      </c>
      <c r="O445" s="52">
        <v>4200</v>
      </c>
      <c r="P445" s="53">
        <v>0.15177496442774271</v>
      </c>
      <c r="Q445" s="54" t="s">
        <v>1378</v>
      </c>
      <c r="R445" s="52">
        <v>8900</v>
      </c>
      <c r="S445" s="53">
        <v>0.16143652218052609</v>
      </c>
    </row>
    <row r="446" spans="1:19" ht="13.5" customHeight="1">
      <c r="A446" s="50" t="s">
        <v>942</v>
      </c>
      <c r="B446" s="55" t="s">
        <v>447</v>
      </c>
      <c r="C446" s="52">
        <v>24900</v>
      </c>
      <c r="D446" s="52">
        <v>23300</v>
      </c>
      <c r="E446" s="52">
        <v>48200</v>
      </c>
      <c r="F446" s="52">
        <v>3800</v>
      </c>
      <c r="G446" s="53">
        <v>0.15123754419800708</v>
      </c>
      <c r="H446" s="52">
        <v>3700</v>
      </c>
      <c r="I446" s="53">
        <v>0.16003256352028794</v>
      </c>
      <c r="J446" s="54" t="s">
        <v>1378</v>
      </c>
      <c r="K446" s="52">
        <v>7500</v>
      </c>
      <c r="L446" s="53">
        <v>0.15549381052107741</v>
      </c>
      <c r="M446" s="52">
        <v>4500</v>
      </c>
      <c r="N446" s="53">
        <v>0.18145290903246544</v>
      </c>
      <c r="O446" s="52">
        <v>4200</v>
      </c>
      <c r="P446" s="53">
        <v>0.17978490937915079</v>
      </c>
      <c r="Q446" s="54" t="s">
        <v>1378</v>
      </c>
      <c r="R446" s="52">
        <v>8700</v>
      </c>
      <c r="S446" s="53">
        <v>0.18064569639413605</v>
      </c>
    </row>
    <row r="447" spans="1:19" ht="13.5" customHeight="1">
      <c r="A447" s="50" t="s">
        <v>951</v>
      </c>
      <c r="B447" s="55" t="s">
        <v>448</v>
      </c>
      <c r="C447" s="52">
        <v>27300</v>
      </c>
      <c r="D447" s="52">
        <v>25000</v>
      </c>
      <c r="E447" s="52">
        <v>52400</v>
      </c>
      <c r="F447" s="52">
        <v>4100</v>
      </c>
      <c r="G447" s="53">
        <v>0.15060174854592676</v>
      </c>
      <c r="H447" s="52">
        <v>3700</v>
      </c>
      <c r="I447" s="53">
        <v>0.14892172523961661</v>
      </c>
      <c r="J447" s="54" t="s">
        <v>1378</v>
      </c>
      <c r="K447" s="52">
        <v>7800</v>
      </c>
      <c r="L447" s="53">
        <v>0.14979857571071273</v>
      </c>
      <c r="M447" s="52">
        <v>5400</v>
      </c>
      <c r="N447" s="53">
        <v>0.19720525295387203</v>
      </c>
      <c r="O447" s="52">
        <v>4900</v>
      </c>
      <c r="P447" s="53">
        <v>0.19448881789137379</v>
      </c>
      <c r="Q447" s="54" t="s">
        <v>1378</v>
      </c>
      <c r="R447" s="52">
        <v>10300</v>
      </c>
      <c r="S447" s="53">
        <v>0.19590660022528972</v>
      </c>
    </row>
    <row r="448" spans="1:19" ht="13.5" customHeight="1">
      <c r="A448" s="50" t="s">
        <v>979</v>
      </c>
      <c r="B448" s="55" t="s">
        <v>449</v>
      </c>
      <c r="C448" s="52">
        <v>18400</v>
      </c>
      <c r="D448" s="52">
        <v>17100</v>
      </c>
      <c r="E448" s="52">
        <v>35500</v>
      </c>
      <c r="F448" s="52">
        <v>2600</v>
      </c>
      <c r="G448" s="53">
        <v>0.138996138996139</v>
      </c>
      <c r="H448" s="52">
        <v>2300</v>
      </c>
      <c r="I448" s="53">
        <v>0.13733302085774549</v>
      </c>
      <c r="J448" s="54" t="s">
        <v>1378</v>
      </c>
      <c r="K448" s="52">
        <v>4900</v>
      </c>
      <c r="L448" s="53">
        <v>0.13819556082014836</v>
      </c>
      <c r="M448" s="52">
        <v>3200</v>
      </c>
      <c r="N448" s="53">
        <v>0.17347327206482135</v>
      </c>
      <c r="O448" s="52">
        <v>2700</v>
      </c>
      <c r="P448" s="53">
        <v>0.15719475041012421</v>
      </c>
      <c r="Q448" s="54" t="s">
        <v>1378</v>
      </c>
      <c r="R448" s="52">
        <v>5900</v>
      </c>
      <c r="S448" s="53">
        <v>0.16563725075443494</v>
      </c>
    </row>
    <row r="449" spans="1:19" ht="13.5" customHeight="1">
      <c r="A449" s="50" t="s">
        <v>999</v>
      </c>
      <c r="B449" s="55" t="s">
        <v>450</v>
      </c>
      <c r="C449" s="52">
        <v>24700</v>
      </c>
      <c r="D449" s="52">
        <v>25000</v>
      </c>
      <c r="E449" s="52">
        <v>49800</v>
      </c>
      <c r="F449" s="52">
        <v>3400</v>
      </c>
      <c r="G449" s="53">
        <v>0.1375571469029413</v>
      </c>
      <c r="H449" s="52">
        <v>3100</v>
      </c>
      <c r="I449" s="53">
        <v>0.12523454030101003</v>
      </c>
      <c r="J449" s="54" t="s">
        <v>1378</v>
      </c>
      <c r="K449" s="52">
        <v>6500</v>
      </c>
      <c r="L449" s="53">
        <v>0.1313547401840614</v>
      </c>
      <c r="M449" s="52">
        <v>3900</v>
      </c>
      <c r="N449" s="53">
        <v>0.15726018529756847</v>
      </c>
      <c r="O449" s="52">
        <v>3500</v>
      </c>
      <c r="P449" s="53">
        <v>0.13848856241766139</v>
      </c>
      <c r="Q449" s="54" t="s">
        <v>1378</v>
      </c>
      <c r="R449" s="52">
        <v>7400</v>
      </c>
      <c r="S449" s="53">
        <v>0.14781175903227103</v>
      </c>
    </row>
    <row r="450" spans="1:19" ht="13.5" customHeight="1">
      <c r="A450" s="50" t="s">
        <v>1000</v>
      </c>
      <c r="B450" s="55" t="s">
        <v>451</v>
      </c>
      <c r="C450" s="52">
        <v>25600</v>
      </c>
      <c r="D450" s="52">
        <v>25900</v>
      </c>
      <c r="E450" s="52">
        <v>51500</v>
      </c>
      <c r="F450" s="52">
        <v>3500</v>
      </c>
      <c r="G450" s="53">
        <v>0.13792834283038014</v>
      </c>
      <c r="H450" s="52">
        <v>3100</v>
      </c>
      <c r="I450" s="53">
        <v>0.12061640661208095</v>
      </c>
      <c r="J450" s="54" t="s">
        <v>1378</v>
      </c>
      <c r="K450" s="52">
        <v>6700</v>
      </c>
      <c r="L450" s="53">
        <v>0.12922700625072794</v>
      </c>
      <c r="M450" s="52">
        <v>4100</v>
      </c>
      <c r="N450" s="53">
        <v>0.1615798922800718</v>
      </c>
      <c r="O450" s="52">
        <v>3600</v>
      </c>
      <c r="P450" s="53">
        <v>0.13784180441835317</v>
      </c>
      <c r="Q450" s="54" t="s">
        <v>1378</v>
      </c>
      <c r="R450" s="52">
        <v>7700</v>
      </c>
      <c r="S450" s="53">
        <v>0.14964863920487634</v>
      </c>
    </row>
    <row r="451" spans="1:19" ht="13.5" customHeight="1">
      <c r="A451" s="50" t="s">
        <v>1007</v>
      </c>
      <c r="B451" s="55" t="s">
        <v>452</v>
      </c>
      <c r="C451" s="52">
        <v>21100</v>
      </c>
      <c r="D451" s="52">
        <v>20200</v>
      </c>
      <c r="E451" s="52">
        <v>41300</v>
      </c>
      <c r="F451" s="52">
        <v>2700</v>
      </c>
      <c r="G451" s="53">
        <v>0.12581683871578747</v>
      </c>
      <c r="H451" s="52">
        <v>2300</v>
      </c>
      <c r="I451" s="53">
        <v>0.11515451174289246</v>
      </c>
      <c r="J451" s="54" t="s">
        <v>1378</v>
      </c>
      <c r="K451" s="52">
        <v>5000</v>
      </c>
      <c r="L451" s="53">
        <v>0.12060082722589072</v>
      </c>
      <c r="M451" s="52">
        <v>3300</v>
      </c>
      <c r="N451" s="53">
        <v>0.15626479780282224</v>
      </c>
      <c r="O451" s="52">
        <v>2700</v>
      </c>
      <c r="P451" s="53">
        <v>0.13522867737948083</v>
      </c>
      <c r="Q451" s="54" t="s">
        <v>1378</v>
      </c>
      <c r="R451" s="52">
        <v>6000</v>
      </c>
      <c r="S451" s="53">
        <v>0.14597392545291826</v>
      </c>
    </row>
    <row r="452" spans="1:19" ht="13.5" customHeight="1">
      <c r="A452" s="50" t="s">
        <v>1014</v>
      </c>
      <c r="B452" s="55" t="s">
        <v>453</v>
      </c>
      <c r="C452" s="52">
        <v>27100</v>
      </c>
      <c r="D452" s="52">
        <v>26700</v>
      </c>
      <c r="E452" s="52">
        <v>53900</v>
      </c>
      <c r="F452" s="52">
        <v>3600</v>
      </c>
      <c r="G452" s="53">
        <v>0.13172241049064387</v>
      </c>
      <c r="H452" s="52">
        <v>3200</v>
      </c>
      <c r="I452" s="53">
        <v>0.11835116331263559</v>
      </c>
      <c r="J452" s="54" t="s">
        <v>1378</v>
      </c>
      <c r="K452" s="52">
        <v>6700</v>
      </c>
      <c r="L452" s="53">
        <v>0.12508815559927247</v>
      </c>
      <c r="M452" s="52">
        <v>4400</v>
      </c>
      <c r="N452" s="53">
        <v>0.16262708118461766</v>
      </c>
      <c r="O452" s="52">
        <v>3900</v>
      </c>
      <c r="P452" s="53">
        <v>0.14659235430537892</v>
      </c>
      <c r="Q452" s="54" t="s">
        <v>1378</v>
      </c>
      <c r="R452" s="52">
        <v>8300</v>
      </c>
      <c r="S452" s="53">
        <v>0.15467131880776511</v>
      </c>
    </row>
    <row r="453" spans="1:19" ht="13.5" customHeight="1">
      <c r="A453" s="50" t="s">
        <v>1019</v>
      </c>
      <c r="B453" s="55" t="s">
        <v>454</v>
      </c>
      <c r="C453" s="52">
        <v>34100</v>
      </c>
      <c r="D453" s="52">
        <v>37000</v>
      </c>
      <c r="E453" s="52">
        <v>71100</v>
      </c>
      <c r="F453" s="52">
        <v>4100</v>
      </c>
      <c r="G453" s="53">
        <v>0.12130004102924799</v>
      </c>
      <c r="H453" s="52">
        <v>4000</v>
      </c>
      <c r="I453" s="53">
        <v>0.10723461798512508</v>
      </c>
      <c r="J453" s="54" t="s">
        <v>1378</v>
      </c>
      <c r="K453" s="52">
        <v>8100</v>
      </c>
      <c r="L453" s="53">
        <v>0.1139851189220361</v>
      </c>
      <c r="M453" s="52">
        <v>4900</v>
      </c>
      <c r="N453" s="53">
        <v>0.143719594396577</v>
      </c>
      <c r="O453" s="52">
        <v>4500</v>
      </c>
      <c r="P453" s="53">
        <v>0.12081135902636916</v>
      </c>
      <c r="Q453" s="54" t="s">
        <v>1378</v>
      </c>
      <c r="R453" s="52">
        <v>9400</v>
      </c>
      <c r="S453" s="53">
        <v>0.13180584272191512</v>
      </c>
    </row>
    <row r="454" spans="1:19" ht="13.5" customHeight="1">
      <c r="A454" s="50" t="s">
        <v>1020</v>
      </c>
      <c r="B454" s="55" t="s">
        <v>455</v>
      </c>
      <c r="C454" s="52">
        <v>35700</v>
      </c>
      <c r="D454" s="52">
        <v>36900</v>
      </c>
      <c r="E454" s="52">
        <v>72600</v>
      </c>
      <c r="F454" s="52">
        <v>4300</v>
      </c>
      <c r="G454" s="53">
        <v>0.11981295850366804</v>
      </c>
      <c r="H454" s="52">
        <v>3900</v>
      </c>
      <c r="I454" s="53">
        <v>0.10614070760471736</v>
      </c>
      <c r="J454" s="54" t="s">
        <v>1378</v>
      </c>
      <c r="K454" s="52">
        <v>8200</v>
      </c>
      <c r="L454" s="53">
        <v>0.1128665684100332</v>
      </c>
      <c r="M454" s="52">
        <v>5000</v>
      </c>
      <c r="N454" s="53">
        <v>0.13890911127289018</v>
      </c>
      <c r="O454" s="52">
        <v>4300</v>
      </c>
      <c r="P454" s="53">
        <v>0.11731055984817676</v>
      </c>
      <c r="Q454" s="54" t="s">
        <v>1378</v>
      </c>
      <c r="R454" s="52">
        <v>9300</v>
      </c>
      <c r="S454" s="53">
        <v>0.12793564649650821</v>
      </c>
    </row>
    <row r="455" spans="1:19" ht="13.5" customHeight="1">
      <c r="A455" s="50" t="s">
        <v>1022</v>
      </c>
      <c r="B455" s="55" t="s">
        <v>456</v>
      </c>
      <c r="C455" s="52">
        <v>21400</v>
      </c>
      <c r="D455" s="52">
        <v>20600</v>
      </c>
      <c r="E455" s="52">
        <v>42000</v>
      </c>
      <c r="F455" s="52">
        <v>3000</v>
      </c>
      <c r="G455" s="53">
        <v>0.14034186437511675</v>
      </c>
      <c r="H455" s="52">
        <v>2600</v>
      </c>
      <c r="I455" s="53">
        <v>0.12558770781833165</v>
      </c>
      <c r="J455" s="54" t="s">
        <v>1378</v>
      </c>
      <c r="K455" s="52">
        <v>5600</v>
      </c>
      <c r="L455" s="53">
        <v>0.13310182432271722</v>
      </c>
      <c r="M455" s="52">
        <v>3600</v>
      </c>
      <c r="N455" s="53">
        <v>0.16901737343545675</v>
      </c>
      <c r="O455" s="52">
        <v>3100</v>
      </c>
      <c r="P455" s="53">
        <v>0.14967766952644079</v>
      </c>
      <c r="Q455" s="54" t="s">
        <v>1378</v>
      </c>
      <c r="R455" s="52">
        <v>6700</v>
      </c>
      <c r="S455" s="53">
        <v>0.15952715077420737</v>
      </c>
    </row>
    <row r="456" spans="1:19" ht="13.5" customHeight="1">
      <c r="A456" s="50" t="s">
        <v>1031</v>
      </c>
      <c r="B456" s="55" t="s">
        <v>457</v>
      </c>
      <c r="C456" s="52">
        <v>20600</v>
      </c>
      <c r="D456" s="52">
        <v>20000</v>
      </c>
      <c r="E456" s="52">
        <v>40600</v>
      </c>
      <c r="F456" s="52">
        <v>2600</v>
      </c>
      <c r="G456" s="53">
        <v>0.12761618025542659</v>
      </c>
      <c r="H456" s="52">
        <v>2500</v>
      </c>
      <c r="I456" s="53">
        <v>0.1244191275670814</v>
      </c>
      <c r="J456" s="54" t="s">
        <v>1378</v>
      </c>
      <c r="K456" s="52">
        <v>5100</v>
      </c>
      <c r="L456" s="53">
        <v>0.12604048662759199</v>
      </c>
      <c r="M456" s="52">
        <v>3400</v>
      </c>
      <c r="N456" s="53">
        <v>0.16476472587772545</v>
      </c>
      <c r="O456" s="52">
        <v>2900</v>
      </c>
      <c r="P456" s="53">
        <v>0.14715434967271274</v>
      </c>
      <c r="Q456" s="54" t="s">
        <v>1378</v>
      </c>
      <c r="R456" s="52">
        <v>6300</v>
      </c>
      <c r="S456" s="53">
        <v>0.15608530759001132</v>
      </c>
    </row>
    <row r="457" spans="1:19" ht="13.5" customHeight="1">
      <c r="A457" s="50" t="s">
        <v>1032</v>
      </c>
      <c r="B457" s="55" t="s">
        <v>458</v>
      </c>
      <c r="C457" s="52">
        <v>17300</v>
      </c>
      <c r="D457" s="52">
        <v>15800</v>
      </c>
      <c r="E457" s="52">
        <v>33100</v>
      </c>
      <c r="F457" s="52">
        <v>2700</v>
      </c>
      <c r="G457" s="53">
        <v>0.15915011868233658</v>
      </c>
      <c r="H457" s="52">
        <v>2400</v>
      </c>
      <c r="I457" s="53">
        <v>0.15480483330170178</v>
      </c>
      <c r="J457" s="54" t="s">
        <v>1378</v>
      </c>
      <c r="K457" s="52">
        <v>5200</v>
      </c>
      <c r="L457" s="53">
        <v>0.15707376058041111</v>
      </c>
      <c r="M457" s="52">
        <v>3500</v>
      </c>
      <c r="N457" s="53">
        <v>0.20471255717014994</v>
      </c>
      <c r="O457" s="52">
        <v>2900</v>
      </c>
      <c r="P457" s="53">
        <v>0.18415891693553488</v>
      </c>
      <c r="Q457" s="54" t="s">
        <v>1378</v>
      </c>
      <c r="R457" s="52">
        <v>6400</v>
      </c>
      <c r="S457" s="53">
        <v>0.19489117291414751</v>
      </c>
    </row>
    <row r="458" spans="1:19" ht="13.5" customHeight="1">
      <c r="A458" s="50" t="s">
        <v>1034</v>
      </c>
      <c r="B458" s="55" t="s">
        <v>459</v>
      </c>
      <c r="C458" s="52">
        <v>27200</v>
      </c>
      <c r="D458" s="52">
        <v>27800</v>
      </c>
      <c r="E458" s="52">
        <v>55000</v>
      </c>
      <c r="F458" s="52">
        <v>3400</v>
      </c>
      <c r="G458" s="53">
        <v>0.12677402750202221</v>
      </c>
      <c r="H458" s="52">
        <v>3000</v>
      </c>
      <c r="I458" s="53">
        <v>0.10690399137001079</v>
      </c>
      <c r="J458" s="54" t="s">
        <v>1378</v>
      </c>
      <c r="K458" s="52">
        <v>6400</v>
      </c>
      <c r="L458" s="53">
        <v>0.11672847585805701</v>
      </c>
      <c r="M458" s="52">
        <v>4200</v>
      </c>
      <c r="N458" s="53">
        <v>0.15618795499669094</v>
      </c>
      <c r="O458" s="52">
        <v>3400</v>
      </c>
      <c r="P458" s="53">
        <v>0.12150305645451276</v>
      </c>
      <c r="Q458" s="54" t="s">
        <v>1378</v>
      </c>
      <c r="R458" s="52">
        <v>7600</v>
      </c>
      <c r="S458" s="53">
        <v>0.13865255962769052</v>
      </c>
    </row>
    <row r="459" spans="1:19" ht="13.5" customHeight="1">
      <c r="A459" s="50" t="s">
        <v>1052</v>
      </c>
      <c r="B459" s="55" t="s">
        <v>460</v>
      </c>
      <c r="C459" s="52">
        <v>24100</v>
      </c>
      <c r="D459" s="52">
        <v>24800</v>
      </c>
      <c r="E459" s="52">
        <v>48900</v>
      </c>
      <c r="F459" s="52">
        <v>3000</v>
      </c>
      <c r="G459" s="53">
        <v>0.12442950792465356</v>
      </c>
      <c r="H459" s="52">
        <v>2700</v>
      </c>
      <c r="I459" s="53">
        <v>0.1072639225181598</v>
      </c>
      <c r="J459" s="54" t="s">
        <v>1378</v>
      </c>
      <c r="K459" s="52">
        <v>5700</v>
      </c>
      <c r="L459" s="53">
        <v>0.11572767071723743</v>
      </c>
      <c r="M459" s="52">
        <v>3800</v>
      </c>
      <c r="N459" s="53">
        <v>0.15662600614056923</v>
      </c>
      <c r="O459" s="52">
        <v>3200</v>
      </c>
      <c r="P459" s="53">
        <v>0.12736077481840194</v>
      </c>
      <c r="Q459" s="54" t="s">
        <v>1378</v>
      </c>
      <c r="R459" s="52">
        <v>6900</v>
      </c>
      <c r="S459" s="53">
        <v>0.14179043410662412</v>
      </c>
    </row>
    <row r="460" spans="1:19" ht="13.5" customHeight="1">
      <c r="A460" s="50" t="s">
        <v>1060</v>
      </c>
      <c r="B460" s="55" t="s">
        <v>461</v>
      </c>
      <c r="C460" s="52">
        <v>20600</v>
      </c>
      <c r="D460" s="52">
        <v>18200</v>
      </c>
      <c r="E460" s="52">
        <v>38900</v>
      </c>
      <c r="F460" s="52">
        <v>3000</v>
      </c>
      <c r="G460" s="53">
        <v>0.14413803130906799</v>
      </c>
      <c r="H460" s="52">
        <v>2600</v>
      </c>
      <c r="I460" s="53">
        <v>0.14472312167279514</v>
      </c>
      <c r="J460" s="54" t="s">
        <v>1378</v>
      </c>
      <c r="K460" s="52">
        <v>5600</v>
      </c>
      <c r="L460" s="53">
        <v>0.14441241571009419</v>
      </c>
      <c r="M460" s="52">
        <v>3300</v>
      </c>
      <c r="N460" s="53">
        <v>0.16013182765472786</v>
      </c>
      <c r="O460" s="52">
        <v>2900</v>
      </c>
      <c r="P460" s="53">
        <v>0.16146204928379343</v>
      </c>
      <c r="Q460" s="54" t="s">
        <v>1378</v>
      </c>
      <c r="R460" s="52">
        <v>6200</v>
      </c>
      <c r="S460" s="53">
        <v>0.16075564935399186</v>
      </c>
    </row>
    <row r="461" spans="1:19" ht="13.5" customHeight="1">
      <c r="A461" s="50" t="s">
        <v>1065</v>
      </c>
      <c r="B461" s="55" t="s">
        <v>462</v>
      </c>
      <c r="C461" s="52">
        <v>26700</v>
      </c>
      <c r="D461" s="52">
        <v>28000</v>
      </c>
      <c r="E461" s="52">
        <v>54600</v>
      </c>
      <c r="F461" s="52">
        <v>2800</v>
      </c>
      <c r="G461" s="53">
        <v>0.10614755635572559</v>
      </c>
      <c r="H461" s="52">
        <v>2400</v>
      </c>
      <c r="I461" s="53">
        <v>8.5004468275245756E-2</v>
      </c>
      <c r="J461" s="54" t="s">
        <v>1378</v>
      </c>
      <c r="K461" s="52">
        <v>5200</v>
      </c>
      <c r="L461" s="53">
        <v>9.5321765868658023E-2</v>
      </c>
      <c r="M461" s="52">
        <v>3600</v>
      </c>
      <c r="N461" s="53">
        <v>0.1363039645924759</v>
      </c>
      <c r="O461" s="52">
        <v>2900</v>
      </c>
      <c r="P461" s="53">
        <v>0.10502234137622878</v>
      </c>
      <c r="Q461" s="54" t="s">
        <v>1378</v>
      </c>
      <c r="R461" s="52">
        <v>6600</v>
      </c>
      <c r="S461" s="53">
        <v>0.12028699026283036</v>
      </c>
    </row>
    <row r="462" spans="1:19" ht="13.5" customHeight="1">
      <c r="A462" s="50" t="s">
        <v>1084</v>
      </c>
      <c r="B462" s="55" t="s">
        <v>463</v>
      </c>
      <c r="C462" s="52">
        <v>30200</v>
      </c>
      <c r="D462" s="52">
        <v>30700</v>
      </c>
      <c r="E462" s="52">
        <v>60900</v>
      </c>
      <c r="F462" s="52">
        <v>3200</v>
      </c>
      <c r="G462" s="53">
        <v>0.10700311691756748</v>
      </c>
      <c r="H462" s="52">
        <v>3500</v>
      </c>
      <c r="I462" s="53">
        <v>0.1154698292714714</v>
      </c>
      <c r="J462" s="54" t="s">
        <v>1378</v>
      </c>
      <c r="K462" s="52">
        <v>6800</v>
      </c>
      <c r="L462" s="53">
        <v>0.11127362366474938</v>
      </c>
      <c r="M462" s="52">
        <v>4200</v>
      </c>
      <c r="N462" s="53">
        <v>0.14042708402413953</v>
      </c>
      <c r="O462" s="52">
        <v>4400</v>
      </c>
      <c r="P462" s="53">
        <v>0.14290368825752639</v>
      </c>
      <c r="Q462" s="54" t="s">
        <v>1378</v>
      </c>
      <c r="R462" s="52">
        <v>8600</v>
      </c>
      <c r="S462" s="53">
        <v>0.14167625308134757</v>
      </c>
    </row>
    <row r="463" spans="1:19" ht="13.5" customHeight="1">
      <c r="A463" s="50" t="s">
        <v>1085</v>
      </c>
      <c r="B463" s="55" t="s">
        <v>464</v>
      </c>
      <c r="C463" s="52">
        <v>25400</v>
      </c>
      <c r="D463" s="52">
        <v>26000</v>
      </c>
      <c r="E463" s="52">
        <v>51400</v>
      </c>
      <c r="F463" s="52">
        <v>2500</v>
      </c>
      <c r="G463" s="53">
        <v>9.7408999487321055E-2</v>
      </c>
      <c r="H463" s="52">
        <v>2500</v>
      </c>
      <c r="I463" s="53">
        <v>9.5501517421535856E-2</v>
      </c>
      <c r="J463" s="54" t="s">
        <v>1378</v>
      </c>
      <c r="K463" s="52">
        <v>5000</v>
      </c>
      <c r="L463" s="53">
        <v>9.6442749279987541E-2</v>
      </c>
      <c r="M463" s="52">
        <v>3500</v>
      </c>
      <c r="N463" s="53">
        <v>0.13885712032180464</v>
      </c>
      <c r="O463" s="52">
        <v>3300</v>
      </c>
      <c r="P463" s="53">
        <v>0.12692558872114018</v>
      </c>
      <c r="Q463" s="54" t="s">
        <v>1378</v>
      </c>
      <c r="R463" s="52">
        <v>6800</v>
      </c>
      <c r="S463" s="53">
        <v>0.13281310811862693</v>
      </c>
    </row>
    <row r="464" spans="1:19" ht="13.5" customHeight="1">
      <c r="A464" s="50" t="s">
        <v>1098</v>
      </c>
      <c r="B464" s="55" t="s">
        <v>465</v>
      </c>
      <c r="C464" s="52">
        <v>25300</v>
      </c>
      <c r="D464" s="52">
        <v>23000</v>
      </c>
      <c r="E464" s="52">
        <v>48300</v>
      </c>
      <c r="F464" s="52">
        <v>3200</v>
      </c>
      <c r="G464" s="53">
        <v>0.12794746004114574</v>
      </c>
      <c r="H464" s="52">
        <v>2800</v>
      </c>
      <c r="I464" s="53">
        <v>0.1235135838902873</v>
      </c>
      <c r="J464" s="54" t="s">
        <v>1378</v>
      </c>
      <c r="K464" s="52">
        <v>6100</v>
      </c>
      <c r="L464" s="53">
        <v>0.12583302289002027</v>
      </c>
      <c r="M464" s="52">
        <v>3800</v>
      </c>
      <c r="N464" s="53">
        <v>0.15152714037031176</v>
      </c>
      <c r="O464" s="52">
        <v>3200</v>
      </c>
      <c r="P464" s="53">
        <v>0.1404391979862859</v>
      </c>
      <c r="Q464" s="54" t="s">
        <v>1378</v>
      </c>
      <c r="R464" s="52">
        <v>7100</v>
      </c>
      <c r="S464" s="53">
        <v>0.14623949666790845</v>
      </c>
    </row>
    <row r="465" spans="1:19" ht="13.5" customHeight="1">
      <c r="A465" s="50" t="s">
        <v>1099</v>
      </c>
      <c r="B465" s="55" t="s">
        <v>466</v>
      </c>
      <c r="C465" s="52">
        <v>22200</v>
      </c>
      <c r="D465" s="52">
        <v>22400</v>
      </c>
      <c r="E465" s="52">
        <v>44600</v>
      </c>
      <c r="F465" s="52">
        <v>3600</v>
      </c>
      <c r="G465" s="53">
        <v>0.16002697841726618</v>
      </c>
      <c r="H465" s="52">
        <v>3500</v>
      </c>
      <c r="I465" s="53">
        <v>0.15703955004017497</v>
      </c>
      <c r="J465" s="54" t="s">
        <v>1378</v>
      </c>
      <c r="K465" s="52">
        <v>7100</v>
      </c>
      <c r="L465" s="53">
        <v>0.15852784373459972</v>
      </c>
      <c r="M465" s="52">
        <v>4000</v>
      </c>
      <c r="N465" s="53">
        <v>0.18003597122302159</v>
      </c>
      <c r="O465" s="52">
        <v>3900</v>
      </c>
      <c r="P465" s="53">
        <v>0.17310954379073298</v>
      </c>
      <c r="Q465" s="54" t="s">
        <v>1378</v>
      </c>
      <c r="R465" s="52">
        <v>7900</v>
      </c>
      <c r="S465" s="53">
        <v>0.17656018995564715</v>
      </c>
    </row>
    <row r="466" spans="1:19" ht="13.5" customHeight="1">
      <c r="A466" s="50" t="s">
        <v>1105</v>
      </c>
      <c r="B466" s="55" t="s">
        <v>467</v>
      </c>
      <c r="C466" s="52">
        <v>29500</v>
      </c>
      <c r="D466" s="52">
        <v>31200</v>
      </c>
      <c r="E466" s="52">
        <v>60700</v>
      </c>
      <c r="F466" s="52">
        <v>3700</v>
      </c>
      <c r="G466" s="53">
        <v>0.12483034744842562</v>
      </c>
      <c r="H466" s="52">
        <v>3700</v>
      </c>
      <c r="I466" s="53">
        <v>0.11837257728656095</v>
      </c>
      <c r="J466" s="54" t="s">
        <v>1378</v>
      </c>
      <c r="K466" s="52">
        <v>7400</v>
      </c>
      <c r="L466" s="53">
        <v>0.12150872509763211</v>
      </c>
      <c r="M466" s="52">
        <v>4300</v>
      </c>
      <c r="N466" s="53">
        <v>0.14556188925081434</v>
      </c>
      <c r="O466" s="52">
        <v>4100</v>
      </c>
      <c r="P466" s="53">
        <v>0.13266057984943136</v>
      </c>
      <c r="Q466" s="54" t="s">
        <v>1378</v>
      </c>
      <c r="R466" s="52">
        <v>8400</v>
      </c>
      <c r="S466" s="53">
        <v>0.13892596437457774</v>
      </c>
    </row>
    <row r="467" spans="1:19" ht="13.5" customHeight="1">
      <c r="A467" s="50" t="s">
        <v>1106</v>
      </c>
      <c r="B467" s="55" t="s">
        <v>468</v>
      </c>
      <c r="C467" s="52">
        <v>28900</v>
      </c>
      <c r="D467" s="52">
        <v>28900</v>
      </c>
      <c r="E467" s="52">
        <v>57700</v>
      </c>
      <c r="F467" s="52">
        <v>3500</v>
      </c>
      <c r="G467" s="53">
        <v>0.12134761360091505</v>
      </c>
      <c r="H467" s="52">
        <v>3400</v>
      </c>
      <c r="I467" s="53">
        <v>0.1184069264069264</v>
      </c>
      <c r="J467" s="54" t="s">
        <v>1378</v>
      </c>
      <c r="K467" s="52">
        <v>6900</v>
      </c>
      <c r="L467" s="53">
        <v>0.11987665869798704</v>
      </c>
      <c r="M467" s="52">
        <v>4200</v>
      </c>
      <c r="N467" s="53">
        <v>0.14720460296003604</v>
      </c>
      <c r="O467" s="52">
        <v>3900</v>
      </c>
      <c r="P467" s="53">
        <v>0.13437229437229437</v>
      </c>
      <c r="Q467" s="54" t="s">
        <v>1378</v>
      </c>
      <c r="R467" s="52">
        <v>8100</v>
      </c>
      <c r="S467" s="53">
        <v>0.14078578110383536</v>
      </c>
    </row>
    <row r="468" spans="1:19" ht="13.5" customHeight="1">
      <c r="A468" s="50" t="s">
        <v>1109</v>
      </c>
      <c r="B468" s="55" t="s">
        <v>469</v>
      </c>
      <c r="C468" s="52">
        <v>25400</v>
      </c>
      <c r="D468" s="52">
        <v>24200</v>
      </c>
      <c r="E468" s="52">
        <v>49600</v>
      </c>
      <c r="F468" s="52">
        <v>3200</v>
      </c>
      <c r="G468" s="53">
        <v>0.12501473766948321</v>
      </c>
      <c r="H468" s="52">
        <v>2900</v>
      </c>
      <c r="I468" s="53">
        <v>0.11903480816191382</v>
      </c>
      <c r="J468" s="54" t="s">
        <v>1378</v>
      </c>
      <c r="K468" s="52">
        <v>6100</v>
      </c>
      <c r="L468" s="53">
        <v>0.12210216506067814</v>
      </c>
      <c r="M468" s="52">
        <v>3700</v>
      </c>
      <c r="N468" s="53">
        <v>0.14729809392808016</v>
      </c>
      <c r="O468" s="52">
        <v>3300</v>
      </c>
      <c r="P468" s="53">
        <v>0.13592152642688629</v>
      </c>
      <c r="Q468" s="54" t="s">
        <v>1378</v>
      </c>
      <c r="R468" s="52">
        <v>7000</v>
      </c>
      <c r="S468" s="53">
        <v>0.14175704551868726</v>
      </c>
    </row>
    <row r="469" spans="1:19" ht="13.5" customHeight="1">
      <c r="A469" s="50" t="s">
        <v>1115</v>
      </c>
      <c r="B469" s="55" t="s">
        <v>470</v>
      </c>
      <c r="C469" s="52">
        <v>26800</v>
      </c>
      <c r="D469" s="52">
        <v>26000</v>
      </c>
      <c r="E469" s="52">
        <v>52800</v>
      </c>
      <c r="F469" s="52">
        <v>3500</v>
      </c>
      <c r="G469" s="53">
        <v>0.13242657499439503</v>
      </c>
      <c r="H469" s="52">
        <v>2900</v>
      </c>
      <c r="I469" s="53">
        <v>0.11269609350968933</v>
      </c>
      <c r="J469" s="54" t="s">
        <v>1378</v>
      </c>
      <c r="K469" s="52">
        <v>6500</v>
      </c>
      <c r="L469" s="53">
        <v>0.12270229296949024</v>
      </c>
      <c r="M469" s="52">
        <v>4000</v>
      </c>
      <c r="N469" s="53">
        <v>0.14968985875495106</v>
      </c>
      <c r="O469" s="52">
        <v>3400</v>
      </c>
      <c r="P469" s="53">
        <v>0.12946016610273761</v>
      </c>
      <c r="Q469" s="54" t="s">
        <v>1378</v>
      </c>
      <c r="R469" s="52">
        <v>7400</v>
      </c>
      <c r="S469" s="53">
        <v>0.13971953761606973</v>
      </c>
    </row>
    <row r="470" spans="1:19" ht="13.5" customHeight="1">
      <c r="A470" s="50" t="s">
        <v>1118</v>
      </c>
      <c r="B470" s="55" t="s">
        <v>471</v>
      </c>
      <c r="C470" s="52">
        <v>20000</v>
      </c>
      <c r="D470" s="52">
        <v>19600</v>
      </c>
      <c r="E470" s="52">
        <v>39600</v>
      </c>
      <c r="F470" s="52">
        <v>2300</v>
      </c>
      <c r="G470" s="53">
        <v>0.1127763019397524</v>
      </c>
      <c r="H470" s="52">
        <v>2200</v>
      </c>
      <c r="I470" s="53">
        <v>0.11099775556008978</v>
      </c>
      <c r="J470" s="54" t="s">
        <v>1378</v>
      </c>
      <c r="K470" s="52">
        <v>4400</v>
      </c>
      <c r="L470" s="53">
        <v>0.11189482998356719</v>
      </c>
      <c r="M470" s="52">
        <v>2800</v>
      </c>
      <c r="N470" s="53">
        <v>0.14189764924063958</v>
      </c>
      <c r="O470" s="52">
        <v>2500</v>
      </c>
      <c r="P470" s="53">
        <v>0.12742297490308099</v>
      </c>
      <c r="Q470" s="54" t="s">
        <v>1378</v>
      </c>
      <c r="R470" s="52">
        <v>5300</v>
      </c>
      <c r="S470" s="53">
        <v>0.13472380230059411</v>
      </c>
    </row>
    <row r="471" spans="1:19" ht="13.5" customHeight="1">
      <c r="A471" s="50" t="s">
        <v>1125</v>
      </c>
      <c r="B471" s="55" t="s">
        <v>472</v>
      </c>
      <c r="C471" s="52">
        <v>24700</v>
      </c>
      <c r="D471" s="52">
        <v>24000</v>
      </c>
      <c r="E471" s="52">
        <v>48700</v>
      </c>
      <c r="F471" s="52">
        <v>3600</v>
      </c>
      <c r="G471" s="53">
        <v>0.14617066062176165</v>
      </c>
      <c r="H471" s="52">
        <v>3500</v>
      </c>
      <c r="I471" s="53">
        <v>0.14460386774797254</v>
      </c>
      <c r="J471" s="54" t="s">
        <v>1378</v>
      </c>
      <c r="K471" s="52">
        <v>7100</v>
      </c>
      <c r="L471" s="53">
        <v>0.1453978543149603</v>
      </c>
      <c r="M471" s="52">
        <v>4100</v>
      </c>
      <c r="N471" s="53">
        <v>0.1640625</v>
      </c>
      <c r="O471" s="52">
        <v>3800</v>
      </c>
      <c r="P471" s="53">
        <v>0.15920149719276358</v>
      </c>
      <c r="Q471" s="54" t="s">
        <v>1378</v>
      </c>
      <c r="R471" s="52">
        <v>7900</v>
      </c>
      <c r="S471" s="53">
        <v>0.16166485466368541</v>
      </c>
    </row>
    <row r="472" spans="1:19" ht="13.5" customHeight="1">
      <c r="A472" s="50" t="s">
        <v>1137</v>
      </c>
      <c r="B472" s="55" t="s">
        <v>473</v>
      </c>
      <c r="C472" s="52">
        <v>20900</v>
      </c>
      <c r="D472" s="52">
        <v>20300</v>
      </c>
      <c r="E472" s="52">
        <v>41300</v>
      </c>
      <c r="F472" s="52">
        <v>3000</v>
      </c>
      <c r="G472" s="53">
        <v>0.14371744013764756</v>
      </c>
      <c r="H472" s="52">
        <v>2500</v>
      </c>
      <c r="I472" s="53">
        <v>0.12284927735719202</v>
      </c>
      <c r="J472" s="54" t="s">
        <v>1378</v>
      </c>
      <c r="K472" s="52">
        <v>5500</v>
      </c>
      <c r="L472" s="53">
        <v>0.13343026778141281</v>
      </c>
      <c r="M472" s="52">
        <v>3500</v>
      </c>
      <c r="N472" s="53">
        <v>0.1682837069253931</v>
      </c>
      <c r="O472" s="52">
        <v>2800</v>
      </c>
      <c r="P472" s="53">
        <v>0.13749877101563268</v>
      </c>
      <c r="Q472" s="54" t="s">
        <v>1378</v>
      </c>
      <c r="R472" s="52">
        <v>6300</v>
      </c>
      <c r="S472" s="53">
        <v>0.15310796074154853</v>
      </c>
    </row>
    <row r="473" spans="1:19" ht="13.5" customHeight="1">
      <c r="A473" s="50" t="s">
        <v>1146</v>
      </c>
      <c r="B473" s="55" t="s">
        <v>474</v>
      </c>
      <c r="C473" s="52">
        <v>25600</v>
      </c>
      <c r="D473" s="52">
        <v>26100</v>
      </c>
      <c r="E473" s="52">
        <v>51700</v>
      </c>
      <c r="F473" s="52">
        <v>3000</v>
      </c>
      <c r="G473" s="53">
        <v>0.11764475743348983</v>
      </c>
      <c r="H473" s="52">
        <v>2600</v>
      </c>
      <c r="I473" s="53">
        <v>9.8016693468106292E-2</v>
      </c>
      <c r="J473" s="54" t="s">
        <v>1378</v>
      </c>
      <c r="K473" s="52">
        <v>5600</v>
      </c>
      <c r="L473" s="53">
        <v>0.10772475715004451</v>
      </c>
      <c r="M473" s="52">
        <v>3200</v>
      </c>
      <c r="N473" s="53">
        <v>0.12640845070422535</v>
      </c>
      <c r="O473" s="52">
        <v>3000</v>
      </c>
      <c r="P473" s="53">
        <v>0.11501646374148097</v>
      </c>
      <c r="Q473" s="54" t="s">
        <v>1378</v>
      </c>
      <c r="R473" s="52">
        <v>6200</v>
      </c>
      <c r="S473" s="53">
        <v>0.12065095398428732</v>
      </c>
    </row>
    <row r="474" spans="1:19" ht="13.5" customHeight="1">
      <c r="A474" s="50" t="s">
        <v>1149</v>
      </c>
      <c r="B474" s="55" t="s">
        <v>475</v>
      </c>
      <c r="C474" s="52">
        <v>34500</v>
      </c>
      <c r="D474" s="52">
        <v>35800</v>
      </c>
      <c r="E474" s="52">
        <v>70300</v>
      </c>
      <c r="F474" s="52">
        <v>5400</v>
      </c>
      <c r="G474" s="53">
        <v>0.15636057775973083</v>
      </c>
      <c r="H474" s="52">
        <v>5900</v>
      </c>
      <c r="I474" s="53">
        <v>0.16510434103336682</v>
      </c>
      <c r="J474" s="54" t="s">
        <v>1378</v>
      </c>
      <c r="K474" s="52">
        <v>11300</v>
      </c>
      <c r="L474" s="53">
        <v>0.16081738289582206</v>
      </c>
      <c r="M474" s="52">
        <v>5800</v>
      </c>
      <c r="N474" s="53">
        <v>0.16912233888276582</v>
      </c>
      <c r="O474" s="52">
        <v>6300</v>
      </c>
      <c r="P474" s="53">
        <v>0.17601272179444258</v>
      </c>
      <c r="Q474" s="54" t="s">
        <v>1378</v>
      </c>
      <c r="R474" s="52">
        <v>12100</v>
      </c>
      <c r="S474" s="53">
        <v>0.17263445294502433</v>
      </c>
    </row>
    <row r="475" spans="1:19" ht="13.5" customHeight="1">
      <c r="A475" s="50" t="s">
        <v>1167</v>
      </c>
      <c r="B475" s="55" t="s">
        <v>476</v>
      </c>
      <c r="C475" s="52">
        <v>19900</v>
      </c>
      <c r="D475" s="52">
        <v>18300</v>
      </c>
      <c r="E475" s="52">
        <v>38200</v>
      </c>
      <c r="F475" s="52">
        <v>2900</v>
      </c>
      <c r="G475" s="53">
        <v>0.14613915141765535</v>
      </c>
      <c r="H475" s="52">
        <v>2700</v>
      </c>
      <c r="I475" s="53">
        <v>0.1472597125840118</v>
      </c>
      <c r="J475" s="54" t="s">
        <v>1378</v>
      </c>
      <c r="K475" s="52">
        <v>5600</v>
      </c>
      <c r="L475" s="53">
        <v>0.14667609247767915</v>
      </c>
      <c r="M475" s="52">
        <v>3300</v>
      </c>
      <c r="N475" s="53">
        <v>0.16388497888598433</v>
      </c>
      <c r="O475" s="52">
        <v>3100</v>
      </c>
      <c r="P475" s="53">
        <v>0.16665755969619148</v>
      </c>
      <c r="Q475" s="54" t="s">
        <v>1378</v>
      </c>
      <c r="R475" s="52">
        <v>6300</v>
      </c>
      <c r="S475" s="53">
        <v>0.16521352080224125</v>
      </c>
    </row>
    <row r="476" spans="1:19" ht="13.5" customHeight="1">
      <c r="A476" s="50" t="s">
        <v>1172</v>
      </c>
      <c r="B476" s="55" t="s">
        <v>477</v>
      </c>
      <c r="C476" s="52">
        <v>23100</v>
      </c>
      <c r="D476" s="52">
        <v>23400</v>
      </c>
      <c r="E476" s="52">
        <v>46400</v>
      </c>
      <c r="F476" s="52">
        <v>3000</v>
      </c>
      <c r="G476" s="53">
        <v>0.13117096830071021</v>
      </c>
      <c r="H476" s="52">
        <v>2600</v>
      </c>
      <c r="I476" s="53">
        <v>0.11299023805446139</v>
      </c>
      <c r="J476" s="54" t="s">
        <v>1378</v>
      </c>
      <c r="K476" s="52">
        <v>5700</v>
      </c>
      <c r="L476" s="53">
        <v>0.12202893558387874</v>
      </c>
      <c r="M476" s="52">
        <v>3900</v>
      </c>
      <c r="N476" s="53">
        <v>0.16988567469253421</v>
      </c>
      <c r="O476" s="52">
        <v>3300</v>
      </c>
      <c r="P476" s="53">
        <v>0.13974995718444938</v>
      </c>
      <c r="Q476" s="54" t="s">
        <v>1378</v>
      </c>
      <c r="R476" s="52">
        <v>7200</v>
      </c>
      <c r="S476" s="53">
        <v>0.15473217361350328</v>
      </c>
    </row>
    <row r="477" spans="1:19" ht="13.5" customHeight="1">
      <c r="A477" s="50" t="s">
        <v>1174</v>
      </c>
      <c r="B477" s="55" t="s">
        <v>478</v>
      </c>
      <c r="C477" s="52">
        <v>25700</v>
      </c>
      <c r="D477" s="52">
        <v>25500</v>
      </c>
      <c r="E477" s="52">
        <v>51200</v>
      </c>
      <c r="F477" s="52">
        <v>3300</v>
      </c>
      <c r="G477" s="53">
        <v>0.12690078948391864</v>
      </c>
      <c r="H477" s="52">
        <v>3300</v>
      </c>
      <c r="I477" s="53">
        <v>0.12958089477198634</v>
      </c>
      <c r="J477" s="54" t="s">
        <v>1378</v>
      </c>
      <c r="K477" s="52">
        <v>6600</v>
      </c>
      <c r="L477" s="53">
        <v>0.12823419057296959</v>
      </c>
      <c r="M477" s="52">
        <v>3900</v>
      </c>
      <c r="N477" s="53">
        <v>0.15147979621203284</v>
      </c>
      <c r="O477" s="52">
        <v>3800</v>
      </c>
      <c r="P477" s="53">
        <v>0.14831690168506226</v>
      </c>
      <c r="Q477" s="54" t="s">
        <v>1378</v>
      </c>
      <c r="R477" s="52">
        <v>7700</v>
      </c>
      <c r="S477" s="53">
        <v>0.14990619870241539</v>
      </c>
    </row>
    <row r="478" spans="1:19" ht="13.5" customHeight="1">
      <c r="A478" s="50" t="s">
        <v>1175</v>
      </c>
      <c r="B478" s="55" t="s">
        <v>479</v>
      </c>
      <c r="C478" s="52">
        <v>26400</v>
      </c>
      <c r="D478" s="52">
        <v>27100</v>
      </c>
      <c r="E478" s="52">
        <v>53400</v>
      </c>
      <c r="F478" s="52">
        <v>2900</v>
      </c>
      <c r="G478" s="53">
        <v>0.10879533138807837</v>
      </c>
      <c r="H478" s="52">
        <v>3200</v>
      </c>
      <c r="I478" s="53">
        <v>0.11767097966728281</v>
      </c>
      <c r="J478" s="54" t="s">
        <v>1378</v>
      </c>
      <c r="K478" s="52">
        <v>6100</v>
      </c>
      <c r="L478" s="53">
        <v>0.11328804805479144</v>
      </c>
      <c r="M478" s="52">
        <v>3500</v>
      </c>
      <c r="N478" s="53">
        <v>0.1342225927469779</v>
      </c>
      <c r="O478" s="52">
        <v>3500</v>
      </c>
      <c r="P478" s="53">
        <v>0.13101663585951942</v>
      </c>
      <c r="Q478" s="54" t="s">
        <v>1378</v>
      </c>
      <c r="R478" s="52">
        <v>7100</v>
      </c>
      <c r="S478" s="53">
        <v>0.13259978667265479</v>
      </c>
    </row>
    <row r="479" spans="1:19" ht="13.5" customHeight="1">
      <c r="A479" s="50" t="s">
        <v>1178</v>
      </c>
      <c r="B479" s="55" t="s">
        <v>480</v>
      </c>
      <c r="C479" s="52">
        <v>21600</v>
      </c>
      <c r="D479" s="52">
        <v>21500</v>
      </c>
      <c r="E479" s="52">
        <v>43100</v>
      </c>
      <c r="F479" s="52">
        <v>3400</v>
      </c>
      <c r="G479" s="53">
        <v>0.15561638750985943</v>
      </c>
      <c r="H479" s="52">
        <v>3300</v>
      </c>
      <c r="I479" s="53">
        <v>0.15502650423137729</v>
      </c>
      <c r="J479" s="54" t="s">
        <v>1378</v>
      </c>
      <c r="K479" s="52">
        <v>6700</v>
      </c>
      <c r="L479" s="53">
        <v>0.15532176780696255</v>
      </c>
      <c r="M479" s="52">
        <v>3800</v>
      </c>
      <c r="N479" s="53">
        <v>0.17556720642137985</v>
      </c>
      <c r="O479" s="52">
        <v>3700</v>
      </c>
      <c r="P479" s="53">
        <v>0.16999907002696921</v>
      </c>
      <c r="Q479" s="54" t="s">
        <v>1378</v>
      </c>
      <c r="R479" s="52">
        <v>7400</v>
      </c>
      <c r="S479" s="53">
        <v>0.17278617710583152</v>
      </c>
    </row>
    <row r="480" spans="1:19" ht="13.5" customHeight="1">
      <c r="A480" s="50" t="s">
        <v>1203</v>
      </c>
      <c r="B480" s="55" t="s">
        <v>481</v>
      </c>
      <c r="C480" s="52">
        <v>27000</v>
      </c>
      <c r="D480" s="52">
        <v>26200</v>
      </c>
      <c r="E480" s="52">
        <v>53200</v>
      </c>
      <c r="F480" s="52">
        <v>3700</v>
      </c>
      <c r="G480" s="53">
        <v>0.13730790594334383</v>
      </c>
      <c r="H480" s="52">
        <v>3300</v>
      </c>
      <c r="I480" s="53">
        <v>0.12685740479009894</v>
      </c>
      <c r="J480" s="54" t="s">
        <v>1378</v>
      </c>
      <c r="K480" s="52">
        <v>7000</v>
      </c>
      <c r="L480" s="53">
        <v>0.13216380866425992</v>
      </c>
      <c r="M480" s="52">
        <v>4400</v>
      </c>
      <c r="N480" s="53">
        <v>0.16171079429735236</v>
      </c>
      <c r="O480" s="52">
        <v>3800</v>
      </c>
      <c r="P480" s="53">
        <v>0.14626227128614538</v>
      </c>
      <c r="Q480" s="54" t="s">
        <v>1378</v>
      </c>
      <c r="R480" s="52">
        <v>8200</v>
      </c>
      <c r="S480" s="53">
        <v>0.15410649819494585</v>
      </c>
    </row>
    <row r="481" spans="1:19" ht="13.5" customHeight="1">
      <c r="A481" s="50" t="s">
        <v>1219</v>
      </c>
      <c r="B481" s="55" t="s">
        <v>482</v>
      </c>
      <c r="C481" s="52">
        <v>24200</v>
      </c>
      <c r="D481" s="52">
        <v>23400</v>
      </c>
      <c r="E481" s="52">
        <v>47500</v>
      </c>
      <c r="F481" s="52">
        <v>3300</v>
      </c>
      <c r="G481" s="53">
        <v>0.1372735544710067</v>
      </c>
      <c r="H481" s="52">
        <v>2900</v>
      </c>
      <c r="I481" s="53">
        <v>0.1244328396541392</v>
      </c>
      <c r="J481" s="54" t="s">
        <v>1378</v>
      </c>
      <c r="K481" s="52">
        <v>6200</v>
      </c>
      <c r="L481" s="53">
        <v>0.13096339924274294</v>
      </c>
      <c r="M481" s="52">
        <v>3800</v>
      </c>
      <c r="N481" s="53">
        <v>0.15704359334932583</v>
      </c>
      <c r="O481" s="52">
        <v>3300</v>
      </c>
      <c r="P481" s="53">
        <v>0.14052735211026454</v>
      </c>
      <c r="Q481" s="54" t="s">
        <v>1378</v>
      </c>
      <c r="R481" s="52">
        <v>7100</v>
      </c>
      <c r="S481" s="53">
        <v>0.14892721918384519</v>
      </c>
    </row>
    <row r="482" spans="1:19" ht="13.5" customHeight="1">
      <c r="A482" s="50" t="s">
        <v>1227</v>
      </c>
      <c r="B482" s="55" t="s">
        <v>483</v>
      </c>
      <c r="C482" s="52">
        <v>23700</v>
      </c>
      <c r="D482" s="52">
        <v>23300</v>
      </c>
      <c r="E482" s="52">
        <v>46900</v>
      </c>
      <c r="F482" s="52">
        <v>3400</v>
      </c>
      <c r="G482" s="53">
        <v>0.14307438854391077</v>
      </c>
      <c r="H482" s="52">
        <v>3000</v>
      </c>
      <c r="I482" s="53">
        <v>0.12922918189243798</v>
      </c>
      <c r="J482" s="54" t="s">
        <v>1378</v>
      </c>
      <c r="K482" s="52">
        <v>6400</v>
      </c>
      <c r="L482" s="53">
        <v>0.13621255379895172</v>
      </c>
      <c r="M482" s="52">
        <v>3900</v>
      </c>
      <c r="N482" s="53">
        <v>0.16580070122080007</v>
      </c>
      <c r="O482" s="52">
        <v>3400</v>
      </c>
      <c r="P482" s="53">
        <v>0.14547955805855295</v>
      </c>
      <c r="Q482" s="54" t="s">
        <v>1378</v>
      </c>
      <c r="R482" s="52">
        <v>7300</v>
      </c>
      <c r="S482" s="53">
        <v>0.15572932202667575</v>
      </c>
    </row>
    <row r="483" spans="1:19" ht="13.5" customHeight="1">
      <c r="A483" s="50" t="s">
        <v>1240</v>
      </c>
      <c r="B483" s="55" t="s">
        <v>484</v>
      </c>
      <c r="C483" s="52">
        <v>31200</v>
      </c>
      <c r="D483" s="52">
        <v>31700</v>
      </c>
      <c r="E483" s="52">
        <v>63000</v>
      </c>
      <c r="F483" s="52">
        <v>3000</v>
      </c>
      <c r="G483" s="53">
        <v>9.6796925048046129E-2</v>
      </c>
      <c r="H483" s="52">
        <v>2400</v>
      </c>
      <c r="I483" s="53">
        <v>7.5921840529467377E-2</v>
      </c>
      <c r="J483" s="54" t="s">
        <v>1378</v>
      </c>
      <c r="K483" s="52">
        <v>5400</v>
      </c>
      <c r="L483" s="53">
        <v>8.6274821286735498E-2</v>
      </c>
      <c r="M483" s="52">
        <v>4000</v>
      </c>
      <c r="N483" s="53">
        <v>0.12716207559256887</v>
      </c>
      <c r="O483" s="52">
        <v>3100</v>
      </c>
      <c r="P483" s="53">
        <v>9.8298140560983294E-2</v>
      </c>
      <c r="Q483" s="54" t="s">
        <v>1378</v>
      </c>
      <c r="R483" s="52">
        <v>7100</v>
      </c>
      <c r="S483" s="53">
        <v>0.1126131850675139</v>
      </c>
    </row>
    <row r="484" spans="1:19" ht="13.5" customHeight="1">
      <c r="A484" s="50" t="s">
        <v>1248</v>
      </c>
      <c r="B484" s="55" t="s">
        <v>485</v>
      </c>
      <c r="C484" s="52">
        <v>22700</v>
      </c>
      <c r="D484" s="52">
        <v>21200</v>
      </c>
      <c r="E484" s="52">
        <v>43900</v>
      </c>
      <c r="F484" s="52">
        <v>3200</v>
      </c>
      <c r="G484" s="53">
        <v>0.14203742937853106</v>
      </c>
      <c r="H484" s="52">
        <v>2700</v>
      </c>
      <c r="I484" s="53">
        <v>0.12574285444769362</v>
      </c>
      <c r="J484" s="54" t="s">
        <v>1378</v>
      </c>
      <c r="K484" s="52">
        <v>5900</v>
      </c>
      <c r="L484" s="53">
        <v>0.13416024442519039</v>
      </c>
      <c r="M484" s="52">
        <v>4000</v>
      </c>
      <c r="N484" s="53">
        <v>0.17650953389830509</v>
      </c>
      <c r="O484" s="52">
        <v>3200</v>
      </c>
      <c r="P484" s="53">
        <v>0.14899537779454769</v>
      </c>
      <c r="Q484" s="54" t="s">
        <v>1378</v>
      </c>
      <c r="R484" s="52">
        <v>7200</v>
      </c>
      <c r="S484" s="53">
        <v>0.1632085366409777</v>
      </c>
    </row>
    <row r="485" spans="1:19" ht="13.5" customHeight="1">
      <c r="A485" s="50" t="s">
        <v>1268</v>
      </c>
      <c r="B485" s="55" t="s">
        <v>486</v>
      </c>
      <c r="C485" s="52">
        <v>22000</v>
      </c>
      <c r="D485" s="52">
        <v>22400</v>
      </c>
      <c r="E485" s="52">
        <v>44400</v>
      </c>
      <c r="F485" s="52">
        <v>2500</v>
      </c>
      <c r="G485" s="53">
        <v>0.11521887049217509</v>
      </c>
      <c r="H485" s="52">
        <v>2400</v>
      </c>
      <c r="I485" s="53">
        <v>0.10552449116528741</v>
      </c>
      <c r="J485" s="54" t="s">
        <v>1378</v>
      </c>
      <c r="K485" s="52">
        <v>4900</v>
      </c>
      <c r="L485" s="53">
        <v>0.11033783783783783</v>
      </c>
      <c r="M485" s="52">
        <v>3300</v>
      </c>
      <c r="N485" s="53">
        <v>0.1511453844409163</v>
      </c>
      <c r="O485" s="52">
        <v>2800</v>
      </c>
      <c r="P485" s="53">
        <v>0.12520688883918588</v>
      </c>
      <c r="Q485" s="54" t="s">
        <v>1378</v>
      </c>
      <c r="R485" s="52">
        <v>6100</v>
      </c>
      <c r="S485" s="53">
        <v>0.13808558558558559</v>
      </c>
    </row>
    <row r="486" spans="1:19" ht="13.5" customHeight="1">
      <c r="A486" s="50" t="s">
        <v>1269</v>
      </c>
      <c r="B486" s="55" t="s">
        <v>487</v>
      </c>
      <c r="C486" s="52">
        <v>25200</v>
      </c>
      <c r="D486" s="52">
        <v>24900</v>
      </c>
      <c r="E486" s="52">
        <v>50100</v>
      </c>
      <c r="F486" s="52">
        <v>3900</v>
      </c>
      <c r="G486" s="53">
        <v>0.15570097164386279</v>
      </c>
      <c r="H486" s="52">
        <v>3700</v>
      </c>
      <c r="I486" s="53">
        <v>0.14921360937249237</v>
      </c>
      <c r="J486" s="54" t="s">
        <v>1378</v>
      </c>
      <c r="K486" s="52">
        <v>7600</v>
      </c>
      <c r="L486" s="53">
        <v>0.15247611639641795</v>
      </c>
      <c r="M486" s="52">
        <v>4400</v>
      </c>
      <c r="N486" s="53">
        <v>0.17295260757485623</v>
      </c>
      <c r="O486" s="52">
        <v>4100</v>
      </c>
      <c r="P486" s="53">
        <v>0.16297544535387579</v>
      </c>
      <c r="Q486" s="54" t="s">
        <v>1378</v>
      </c>
      <c r="R486" s="52">
        <v>8400</v>
      </c>
      <c r="S486" s="53">
        <v>0.16799297951694289</v>
      </c>
    </row>
    <row r="487" spans="1:19" ht="13.5" customHeight="1">
      <c r="A487" s="50" t="s">
        <v>1273</v>
      </c>
      <c r="B487" s="55" t="s">
        <v>488</v>
      </c>
      <c r="C487" s="52">
        <v>26700</v>
      </c>
      <c r="D487" s="52">
        <v>26300</v>
      </c>
      <c r="E487" s="52">
        <v>53000</v>
      </c>
      <c r="F487" s="52">
        <v>3500</v>
      </c>
      <c r="G487" s="53">
        <v>0.12989057112876631</v>
      </c>
      <c r="H487" s="52">
        <v>2800</v>
      </c>
      <c r="I487" s="53">
        <v>0.1075930144267274</v>
      </c>
      <c r="J487" s="54" t="s">
        <v>1378</v>
      </c>
      <c r="K487" s="52">
        <v>6300</v>
      </c>
      <c r="L487" s="53">
        <v>0.11881412190706095</v>
      </c>
      <c r="M487" s="52">
        <v>4400</v>
      </c>
      <c r="N487" s="53">
        <v>0.16489281966721631</v>
      </c>
      <c r="O487" s="52">
        <v>3600</v>
      </c>
      <c r="P487" s="53">
        <v>0.1348519362186788</v>
      </c>
      <c r="Q487" s="54" t="s">
        <v>1378</v>
      </c>
      <c r="R487" s="52">
        <v>8000</v>
      </c>
      <c r="S487" s="53">
        <v>0.14996982498491249</v>
      </c>
    </row>
    <row r="488" spans="1:19" ht="13.5" customHeight="1">
      <c r="A488" s="50" t="s">
        <v>1274</v>
      </c>
      <c r="B488" s="55" t="s">
        <v>489</v>
      </c>
      <c r="C488" s="52">
        <v>26000</v>
      </c>
      <c r="D488" s="52">
        <v>28500</v>
      </c>
      <c r="E488" s="52">
        <v>54500</v>
      </c>
      <c r="F488" s="52">
        <v>3300</v>
      </c>
      <c r="G488" s="53">
        <v>0.12528823981552653</v>
      </c>
      <c r="H488" s="52">
        <v>3100</v>
      </c>
      <c r="I488" s="53">
        <v>0.10903470563439652</v>
      </c>
      <c r="J488" s="54" t="s">
        <v>1378</v>
      </c>
      <c r="K488" s="52">
        <v>6400</v>
      </c>
      <c r="L488" s="53">
        <v>0.11679635883130231</v>
      </c>
      <c r="M488" s="52">
        <v>4000</v>
      </c>
      <c r="N488" s="53">
        <v>0.15192159877017677</v>
      </c>
      <c r="O488" s="52">
        <v>3600</v>
      </c>
      <c r="P488" s="53">
        <v>0.12596599690880989</v>
      </c>
      <c r="Q488" s="54" t="s">
        <v>1378</v>
      </c>
      <c r="R488" s="52">
        <v>7500</v>
      </c>
      <c r="S488" s="53">
        <v>0.13836073997944501</v>
      </c>
    </row>
    <row r="489" spans="1:19" ht="13.5" customHeight="1">
      <c r="A489" s="50" t="s">
        <v>1275</v>
      </c>
      <c r="B489" s="55" t="s">
        <v>490</v>
      </c>
      <c r="C489" s="52">
        <v>28800</v>
      </c>
      <c r="D489" s="52">
        <v>28900</v>
      </c>
      <c r="E489" s="52">
        <v>57700</v>
      </c>
      <c r="F489" s="52">
        <v>3300</v>
      </c>
      <c r="G489" s="53">
        <v>0.1147227533460803</v>
      </c>
      <c r="H489" s="52">
        <v>3000</v>
      </c>
      <c r="I489" s="53">
        <v>0.1028958931598796</v>
      </c>
      <c r="J489" s="54" t="s">
        <v>1378</v>
      </c>
      <c r="K489" s="52">
        <v>6300</v>
      </c>
      <c r="L489" s="53">
        <v>0.10879517236595686</v>
      </c>
      <c r="M489" s="52">
        <v>3900</v>
      </c>
      <c r="N489" s="53">
        <v>0.13676342777681211</v>
      </c>
      <c r="O489" s="52">
        <v>3400</v>
      </c>
      <c r="P489" s="53">
        <v>0.11756565062450265</v>
      </c>
      <c r="Q489" s="54" t="s">
        <v>1378</v>
      </c>
      <c r="R489" s="52">
        <v>7300</v>
      </c>
      <c r="S489" s="53">
        <v>0.12714156898106402</v>
      </c>
    </row>
    <row r="490" spans="1:19" ht="13.5" customHeight="1">
      <c r="A490" s="50" t="s">
        <v>1282</v>
      </c>
      <c r="B490" s="55" t="s">
        <v>491</v>
      </c>
      <c r="C490" s="52">
        <v>21700</v>
      </c>
      <c r="D490" s="52">
        <v>20000</v>
      </c>
      <c r="E490" s="52">
        <v>41700</v>
      </c>
      <c r="F490" s="52">
        <v>2700</v>
      </c>
      <c r="G490" s="53">
        <v>0.12350468800517297</v>
      </c>
      <c r="H490" s="52">
        <v>2500</v>
      </c>
      <c r="I490" s="53">
        <v>0.12280439121756487</v>
      </c>
      <c r="J490" s="54" t="s">
        <v>1378</v>
      </c>
      <c r="K490" s="52">
        <v>5100</v>
      </c>
      <c r="L490" s="53">
        <v>0.12316806984720922</v>
      </c>
      <c r="M490" s="52">
        <v>3300</v>
      </c>
      <c r="N490" s="53">
        <v>0.15107847212599879</v>
      </c>
      <c r="O490" s="52">
        <v>3100</v>
      </c>
      <c r="P490" s="53">
        <v>0.15219560878243513</v>
      </c>
      <c r="Q490" s="54" t="s">
        <v>1378</v>
      </c>
      <c r="R490" s="52">
        <v>6300</v>
      </c>
      <c r="S490" s="53">
        <v>0.15161545657336115</v>
      </c>
    </row>
    <row r="491" spans="1:19" ht="13.5" customHeight="1">
      <c r="A491" s="50" t="s">
        <v>1284</v>
      </c>
      <c r="B491" s="55" t="s">
        <v>492</v>
      </c>
      <c r="C491" s="52">
        <v>27100</v>
      </c>
      <c r="D491" s="52">
        <v>27200</v>
      </c>
      <c r="E491" s="52">
        <v>54300</v>
      </c>
      <c r="F491" s="52">
        <v>4000</v>
      </c>
      <c r="G491" s="53">
        <v>0.14619818222123698</v>
      </c>
      <c r="H491" s="52">
        <v>3900</v>
      </c>
      <c r="I491" s="53">
        <v>0.14407868178648758</v>
      </c>
      <c r="J491" s="54" t="s">
        <v>1378</v>
      </c>
      <c r="K491" s="52">
        <v>7900</v>
      </c>
      <c r="L491" s="53">
        <v>0.14513486145631962</v>
      </c>
      <c r="M491" s="52">
        <v>4700</v>
      </c>
      <c r="N491" s="53">
        <v>0.17246730215029926</v>
      </c>
      <c r="O491" s="52">
        <v>4400</v>
      </c>
      <c r="P491" s="53">
        <v>0.16231788322507248</v>
      </c>
      <c r="Q491" s="54" t="s">
        <v>1378</v>
      </c>
      <c r="R491" s="52">
        <v>9100</v>
      </c>
      <c r="S491" s="53">
        <v>0.16737549479885852</v>
      </c>
    </row>
    <row r="492" spans="1:19" ht="13.5" customHeight="1">
      <c r="A492" s="45" t="s">
        <v>1395</v>
      </c>
      <c r="B492" s="46" t="s">
        <v>1396</v>
      </c>
      <c r="C492" s="47">
        <v>1262200</v>
      </c>
      <c r="D492" s="47">
        <v>1226100</v>
      </c>
      <c r="E492" s="47">
        <v>2488400</v>
      </c>
      <c r="F492" s="47">
        <v>154500</v>
      </c>
      <c r="G492" s="48">
        <v>0.12238063623702103</v>
      </c>
      <c r="H492" s="47">
        <v>143600</v>
      </c>
      <c r="I492" s="48">
        <v>0.11708272300500115</v>
      </c>
      <c r="J492" s="49" t="s">
        <v>1378</v>
      </c>
      <c r="K492" s="47">
        <v>298000</v>
      </c>
      <c r="L492" s="48">
        <v>0.11977012880020897</v>
      </c>
      <c r="M492" s="47">
        <v>206200</v>
      </c>
      <c r="N492" s="48">
        <v>0.16336273622798941</v>
      </c>
      <c r="O492" s="47">
        <v>180600</v>
      </c>
      <c r="P492" s="48">
        <v>0.14730009232405417</v>
      </c>
      <c r="Q492" s="49" t="s">
        <v>1378</v>
      </c>
      <c r="R492" s="47">
        <v>386800</v>
      </c>
      <c r="S492" s="48">
        <v>0.15544798762232001</v>
      </c>
    </row>
    <row r="493" spans="1:19" ht="13.5" customHeight="1">
      <c r="A493" s="50" t="s">
        <v>688</v>
      </c>
      <c r="B493" s="55" t="s">
        <v>493</v>
      </c>
      <c r="C493" s="52">
        <v>19800</v>
      </c>
      <c r="D493" s="52">
        <v>19300</v>
      </c>
      <c r="E493" s="52">
        <v>39100</v>
      </c>
      <c r="F493" s="52">
        <v>2700</v>
      </c>
      <c r="G493" s="53">
        <v>0.13623978201634879</v>
      </c>
      <c r="H493" s="52">
        <v>2800</v>
      </c>
      <c r="I493" s="53">
        <v>0.14502984687256684</v>
      </c>
      <c r="J493" s="54" t="s">
        <v>1378</v>
      </c>
      <c r="K493" s="52">
        <v>5500</v>
      </c>
      <c r="L493" s="53">
        <v>0.14057262748509583</v>
      </c>
      <c r="M493" s="52">
        <v>3800</v>
      </c>
      <c r="N493" s="53">
        <v>0.19078615400141286</v>
      </c>
      <c r="O493" s="52">
        <v>3500</v>
      </c>
      <c r="P493" s="53">
        <v>0.18001557228133921</v>
      </c>
      <c r="Q493" s="54" t="s">
        <v>1378</v>
      </c>
      <c r="R493" s="52">
        <v>7200</v>
      </c>
      <c r="S493" s="53">
        <v>0.18547706163805236</v>
      </c>
    </row>
    <row r="494" spans="1:19" ht="13.5" customHeight="1">
      <c r="A494" s="50" t="s">
        <v>727</v>
      </c>
      <c r="B494" s="55" t="s">
        <v>494</v>
      </c>
      <c r="C494" s="52">
        <v>25600</v>
      </c>
      <c r="D494" s="52">
        <v>24500</v>
      </c>
      <c r="E494" s="52">
        <v>50000</v>
      </c>
      <c r="F494" s="52">
        <v>3500</v>
      </c>
      <c r="G494" s="53">
        <v>0.13842967131746589</v>
      </c>
      <c r="H494" s="52">
        <v>3600</v>
      </c>
      <c r="I494" s="53">
        <v>0.14838445807770961</v>
      </c>
      <c r="J494" s="54" t="s">
        <v>1378</v>
      </c>
      <c r="K494" s="52">
        <v>7200</v>
      </c>
      <c r="L494" s="53">
        <v>0.14329396246777384</v>
      </c>
      <c r="M494" s="52">
        <v>4400</v>
      </c>
      <c r="N494" s="53">
        <v>0.17352561847813341</v>
      </c>
      <c r="O494" s="52">
        <v>4200</v>
      </c>
      <c r="P494" s="53">
        <v>0.17378323108384458</v>
      </c>
      <c r="Q494" s="54" t="s">
        <v>1378</v>
      </c>
      <c r="R494" s="52">
        <v>8700</v>
      </c>
      <c r="S494" s="53">
        <v>0.17365149789156026</v>
      </c>
    </row>
    <row r="495" spans="1:19" ht="13.5" customHeight="1">
      <c r="A495" s="50" t="s">
        <v>728</v>
      </c>
      <c r="B495" s="55" t="s">
        <v>495</v>
      </c>
      <c r="C495" s="52">
        <v>23300</v>
      </c>
      <c r="D495" s="52">
        <v>22900</v>
      </c>
      <c r="E495" s="52">
        <v>46200</v>
      </c>
      <c r="F495" s="52">
        <v>3400</v>
      </c>
      <c r="G495" s="53">
        <v>0.14784588290880976</v>
      </c>
      <c r="H495" s="52">
        <v>3700</v>
      </c>
      <c r="I495" s="53">
        <v>0.16253491620111732</v>
      </c>
      <c r="J495" s="54" t="s">
        <v>1378</v>
      </c>
      <c r="K495" s="52">
        <v>7200</v>
      </c>
      <c r="L495" s="53">
        <v>0.15513172991578811</v>
      </c>
      <c r="M495" s="52">
        <v>4200</v>
      </c>
      <c r="N495" s="53">
        <v>0.18233752845668141</v>
      </c>
      <c r="O495" s="52">
        <v>4400</v>
      </c>
      <c r="P495" s="53">
        <v>0.19234462290502793</v>
      </c>
      <c r="Q495" s="54" t="s">
        <v>1378</v>
      </c>
      <c r="R495" s="52">
        <v>8700</v>
      </c>
      <c r="S495" s="53">
        <v>0.18730110622821639</v>
      </c>
    </row>
    <row r="496" spans="1:19" ht="13.5" customHeight="1">
      <c r="A496" s="50" t="s">
        <v>740</v>
      </c>
      <c r="B496" s="55" t="s">
        <v>496</v>
      </c>
      <c r="C496" s="52">
        <v>24500</v>
      </c>
      <c r="D496" s="52">
        <v>25300</v>
      </c>
      <c r="E496" s="52">
        <v>49800</v>
      </c>
      <c r="F496" s="52">
        <v>3100</v>
      </c>
      <c r="G496" s="53">
        <v>0.12791600277811824</v>
      </c>
      <c r="H496" s="52">
        <v>2700</v>
      </c>
      <c r="I496" s="53">
        <v>0.10520701643489254</v>
      </c>
      <c r="J496" s="54" t="s">
        <v>1378</v>
      </c>
      <c r="K496" s="52">
        <v>5800</v>
      </c>
      <c r="L496" s="53">
        <v>0.11637108598284762</v>
      </c>
      <c r="M496" s="52">
        <v>3800</v>
      </c>
      <c r="N496" s="53">
        <v>0.15696368018956572</v>
      </c>
      <c r="O496" s="52">
        <v>3300</v>
      </c>
      <c r="P496" s="53">
        <v>0.12954329962073324</v>
      </c>
      <c r="Q496" s="54" t="s">
        <v>1378</v>
      </c>
      <c r="R496" s="52">
        <v>7100</v>
      </c>
      <c r="S496" s="53">
        <v>0.14302355942075559</v>
      </c>
    </row>
    <row r="497" spans="1:19" ht="13.5" customHeight="1">
      <c r="A497" s="50" t="s">
        <v>744</v>
      </c>
      <c r="B497" s="55" t="s">
        <v>497</v>
      </c>
      <c r="C497" s="52">
        <v>26500</v>
      </c>
      <c r="D497" s="52">
        <v>25600</v>
      </c>
      <c r="E497" s="52">
        <v>52200</v>
      </c>
      <c r="F497" s="52">
        <v>2700</v>
      </c>
      <c r="G497" s="53">
        <v>0.10146620934001734</v>
      </c>
      <c r="H497" s="52">
        <v>3000</v>
      </c>
      <c r="I497" s="53">
        <v>0.11678433514061708</v>
      </c>
      <c r="J497" s="54" t="s">
        <v>1378</v>
      </c>
      <c r="K497" s="52">
        <v>5700</v>
      </c>
      <c r="L497" s="53">
        <v>0.10899401932218984</v>
      </c>
      <c r="M497" s="52">
        <v>3500</v>
      </c>
      <c r="N497" s="53">
        <v>0.13376804492857411</v>
      </c>
      <c r="O497" s="52">
        <v>3600</v>
      </c>
      <c r="P497" s="53">
        <v>0.13987596052580256</v>
      </c>
      <c r="Q497" s="54" t="s">
        <v>1378</v>
      </c>
      <c r="R497" s="52">
        <v>7100</v>
      </c>
      <c r="S497" s="53">
        <v>0.13676966722895262</v>
      </c>
    </row>
    <row r="498" spans="1:19" ht="13.5" customHeight="1">
      <c r="A498" s="50" t="s">
        <v>745</v>
      </c>
      <c r="B498" s="55" t="s">
        <v>498</v>
      </c>
      <c r="C498" s="52">
        <v>25200</v>
      </c>
      <c r="D498" s="52">
        <v>25400</v>
      </c>
      <c r="E498" s="52">
        <v>50600</v>
      </c>
      <c r="F498" s="52">
        <v>2500</v>
      </c>
      <c r="G498" s="53">
        <v>9.7151234201038078E-2</v>
      </c>
      <c r="H498" s="52">
        <v>2300</v>
      </c>
      <c r="I498" s="53">
        <v>9.1617473435655253E-2</v>
      </c>
      <c r="J498" s="54" t="s">
        <v>1378</v>
      </c>
      <c r="K498" s="52">
        <v>4800</v>
      </c>
      <c r="L498" s="53">
        <v>9.437501233982902E-2</v>
      </c>
      <c r="M498" s="52">
        <v>3200</v>
      </c>
      <c r="N498" s="53">
        <v>0.12868972621736202</v>
      </c>
      <c r="O498" s="52">
        <v>2900</v>
      </c>
      <c r="P498" s="53">
        <v>0.1137741046831956</v>
      </c>
      <c r="Q498" s="54" t="s">
        <v>1378</v>
      </c>
      <c r="R498" s="52">
        <v>6100</v>
      </c>
      <c r="S498" s="53">
        <v>0.12120673655945823</v>
      </c>
    </row>
    <row r="499" spans="1:19" ht="13.5" customHeight="1">
      <c r="A499" s="50" t="s">
        <v>746</v>
      </c>
      <c r="B499" s="55" t="s">
        <v>499</v>
      </c>
      <c r="C499" s="52">
        <v>29500</v>
      </c>
      <c r="D499" s="52">
        <v>28800</v>
      </c>
      <c r="E499" s="52">
        <v>58400</v>
      </c>
      <c r="F499" s="52">
        <v>3300</v>
      </c>
      <c r="G499" s="53">
        <v>0.11119018571234919</v>
      </c>
      <c r="H499" s="52">
        <v>3500</v>
      </c>
      <c r="I499" s="53">
        <v>0.12044099292747192</v>
      </c>
      <c r="J499" s="54" t="s">
        <v>1378</v>
      </c>
      <c r="K499" s="52">
        <v>6800</v>
      </c>
      <c r="L499" s="53">
        <v>0.11576295585412667</v>
      </c>
      <c r="M499" s="52">
        <v>4200</v>
      </c>
      <c r="N499" s="53">
        <v>0.14345262301748679</v>
      </c>
      <c r="O499" s="52">
        <v>4200</v>
      </c>
      <c r="P499" s="53">
        <v>0.14450145610872278</v>
      </c>
      <c r="Q499" s="54" t="s">
        <v>1378</v>
      </c>
      <c r="R499" s="52">
        <v>8400</v>
      </c>
      <c r="S499" s="53">
        <v>0.14397107211406635</v>
      </c>
    </row>
    <row r="500" spans="1:19" ht="13.5" customHeight="1">
      <c r="A500" s="50" t="s">
        <v>747</v>
      </c>
      <c r="B500" s="55" t="s">
        <v>500</v>
      </c>
      <c r="C500" s="52">
        <v>32300</v>
      </c>
      <c r="D500" s="52">
        <v>33400</v>
      </c>
      <c r="E500" s="52">
        <v>65700</v>
      </c>
      <c r="F500" s="52">
        <v>3700</v>
      </c>
      <c r="G500" s="53">
        <v>0.11514493876918307</v>
      </c>
      <c r="H500" s="52">
        <v>4100</v>
      </c>
      <c r="I500" s="53">
        <v>0.12386020508834344</v>
      </c>
      <c r="J500" s="54" t="s">
        <v>1378</v>
      </c>
      <c r="K500" s="52">
        <v>7900</v>
      </c>
      <c r="L500" s="53">
        <v>0.11958176062340192</v>
      </c>
      <c r="M500" s="52">
        <v>4600</v>
      </c>
      <c r="N500" s="53">
        <v>0.14221050999844986</v>
      </c>
      <c r="O500" s="52">
        <v>4600</v>
      </c>
      <c r="P500" s="53">
        <v>0.13880833507728182</v>
      </c>
      <c r="Q500" s="54" t="s">
        <v>1378</v>
      </c>
      <c r="R500" s="52">
        <v>9200</v>
      </c>
      <c r="S500" s="53">
        <v>0.14047850967977596</v>
      </c>
    </row>
    <row r="501" spans="1:19" ht="13.5" customHeight="1">
      <c r="A501" s="50" t="s">
        <v>763</v>
      </c>
      <c r="B501" s="55" t="s">
        <v>501</v>
      </c>
      <c r="C501" s="52">
        <v>20200</v>
      </c>
      <c r="D501" s="52">
        <v>19000</v>
      </c>
      <c r="E501" s="52">
        <v>39100</v>
      </c>
      <c r="F501" s="52">
        <v>2400</v>
      </c>
      <c r="G501" s="53">
        <v>0.1202996329000893</v>
      </c>
      <c r="H501" s="52">
        <v>2300</v>
      </c>
      <c r="I501" s="53">
        <v>0.11983972162176412</v>
      </c>
      <c r="J501" s="54" t="s">
        <v>1378</v>
      </c>
      <c r="K501" s="52">
        <v>4700</v>
      </c>
      <c r="L501" s="53">
        <v>0.12007667731629393</v>
      </c>
      <c r="M501" s="52">
        <v>3400</v>
      </c>
      <c r="N501" s="53">
        <v>0.16832026986804247</v>
      </c>
      <c r="O501" s="52">
        <v>2900</v>
      </c>
      <c r="P501" s="53">
        <v>0.15331892233879896</v>
      </c>
      <c r="Q501" s="54" t="s">
        <v>1378</v>
      </c>
      <c r="R501" s="52">
        <v>6300</v>
      </c>
      <c r="S501" s="53">
        <v>0.16104792332268369</v>
      </c>
    </row>
    <row r="502" spans="1:19" ht="13.5" customHeight="1">
      <c r="A502" s="50" t="s">
        <v>777</v>
      </c>
      <c r="B502" s="55" t="s">
        <v>502</v>
      </c>
      <c r="C502" s="52">
        <v>20100</v>
      </c>
      <c r="D502" s="52">
        <v>18400</v>
      </c>
      <c r="E502" s="52">
        <v>38500</v>
      </c>
      <c r="F502" s="52">
        <v>2600</v>
      </c>
      <c r="G502" s="53">
        <v>0.12719385719984044</v>
      </c>
      <c r="H502" s="52">
        <v>2100</v>
      </c>
      <c r="I502" s="53">
        <v>0.11449346139237072</v>
      </c>
      <c r="J502" s="54" t="s">
        <v>1378</v>
      </c>
      <c r="K502" s="52">
        <v>4700</v>
      </c>
      <c r="L502" s="53">
        <v>0.12111212160582045</v>
      </c>
      <c r="M502" s="52">
        <v>3400</v>
      </c>
      <c r="N502" s="53">
        <v>0.17137016354208218</v>
      </c>
      <c r="O502" s="52">
        <v>2800</v>
      </c>
      <c r="P502" s="53">
        <v>0.15236854956861468</v>
      </c>
      <c r="Q502" s="54" t="s">
        <v>1378</v>
      </c>
      <c r="R502" s="52">
        <v>6200</v>
      </c>
      <c r="S502" s="53">
        <v>0.16227101468104457</v>
      </c>
    </row>
    <row r="503" spans="1:19" ht="13.5" customHeight="1">
      <c r="A503" s="50" t="s">
        <v>785</v>
      </c>
      <c r="B503" s="55" t="s">
        <v>503</v>
      </c>
      <c r="C503" s="52">
        <v>24300</v>
      </c>
      <c r="D503" s="52">
        <v>23900</v>
      </c>
      <c r="E503" s="52">
        <v>48100</v>
      </c>
      <c r="F503" s="52">
        <v>3200</v>
      </c>
      <c r="G503" s="53">
        <v>0.13170912688597575</v>
      </c>
      <c r="H503" s="52">
        <v>3200</v>
      </c>
      <c r="I503" s="53">
        <v>0.13451542588866533</v>
      </c>
      <c r="J503" s="54" t="s">
        <v>1378</v>
      </c>
      <c r="K503" s="52">
        <v>6400</v>
      </c>
      <c r="L503" s="53">
        <v>0.13310055285363928</v>
      </c>
      <c r="M503" s="52">
        <v>4300</v>
      </c>
      <c r="N503" s="53">
        <v>0.17684887459807075</v>
      </c>
      <c r="O503" s="52">
        <v>3700</v>
      </c>
      <c r="P503" s="53">
        <v>0.15702548625083837</v>
      </c>
      <c r="Q503" s="54" t="s">
        <v>1378</v>
      </c>
      <c r="R503" s="52">
        <v>8000</v>
      </c>
      <c r="S503" s="53">
        <v>0.16701999418048802</v>
      </c>
    </row>
    <row r="504" spans="1:19" ht="13.5" customHeight="1">
      <c r="A504" s="50" t="s">
        <v>790</v>
      </c>
      <c r="B504" s="55" t="s">
        <v>504</v>
      </c>
      <c r="C504" s="52">
        <v>23600</v>
      </c>
      <c r="D504" s="52">
        <v>23800</v>
      </c>
      <c r="E504" s="52">
        <v>47400</v>
      </c>
      <c r="F504" s="52">
        <v>2500</v>
      </c>
      <c r="G504" s="53">
        <v>0.10417373600271462</v>
      </c>
      <c r="H504" s="52">
        <v>2300</v>
      </c>
      <c r="I504" s="53">
        <v>9.4885909988654038E-2</v>
      </c>
      <c r="J504" s="54" t="s">
        <v>1378</v>
      </c>
      <c r="K504" s="52">
        <v>4700</v>
      </c>
      <c r="L504" s="53">
        <v>9.9508158655774392E-2</v>
      </c>
      <c r="M504" s="52">
        <v>3400</v>
      </c>
      <c r="N504" s="53">
        <v>0.14612317611129963</v>
      </c>
      <c r="O504" s="52">
        <v>3000</v>
      </c>
      <c r="P504" s="53">
        <v>0.12484766987435392</v>
      </c>
      <c r="Q504" s="54" t="s">
        <v>1378</v>
      </c>
      <c r="R504" s="52">
        <v>6400</v>
      </c>
      <c r="S504" s="53">
        <v>0.13543579676186857</v>
      </c>
    </row>
    <row r="505" spans="1:19" ht="13.5" customHeight="1">
      <c r="A505" s="50" t="s">
        <v>793</v>
      </c>
      <c r="B505" s="55" t="s">
        <v>505</v>
      </c>
      <c r="C505" s="52">
        <v>17200</v>
      </c>
      <c r="D505" s="52">
        <v>16300</v>
      </c>
      <c r="E505" s="52">
        <v>33600</v>
      </c>
      <c r="F505" s="52">
        <v>2500</v>
      </c>
      <c r="G505" s="53">
        <v>0.14492080988571096</v>
      </c>
      <c r="H505" s="52">
        <v>2400</v>
      </c>
      <c r="I505" s="53">
        <v>0.14791233010897514</v>
      </c>
      <c r="J505" s="54" t="s">
        <v>1378</v>
      </c>
      <c r="K505" s="52">
        <v>4900</v>
      </c>
      <c r="L505" s="53">
        <v>0.14637633671919215</v>
      </c>
      <c r="M505" s="52">
        <v>3200</v>
      </c>
      <c r="N505" s="53">
        <v>0.18843186169286999</v>
      </c>
      <c r="O505" s="52">
        <v>3000</v>
      </c>
      <c r="P505" s="53">
        <v>0.18091098322517449</v>
      </c>
      <c r="Q505" s="54" t="s">
        <v>1378</v>
      </c>
      <c r="R505" s="52">
        <v>6200</v>
      </c>
      <c r="S505" s="53">
        <v>0.18477257156474339</v>
      </c>
    </row>
    <row r="506" spans="1:19" ht="13.5" customHeight="1">
      <c r="A506" s="50" t="s">
        <v>826</v>
      </c>
      <c r="B506" s="55" t="s">
        <v>506</v>
      </c>
      <c r="C506" s="52">
        <v>22200</v>
      </c>
      <c r="D506" s="52">
        <v>23500</v>
      </c>
      <c r="E506" s="52">
        <v>45700</v>
      </c>
      <c r="F506" s="52">
        <v>2000</v>
      </c>
      <c r="G506" s="53">
        <v>9.1372849984199353E-2</v>
      </c>
      <c r="H506" s="52">
        <v>1700</v>
      </c>
      <c r="I506" s="53">
        <v>7.0855103861348287E-2</v>
      </c>
      <c r="J506" s="54" t="s">
        <v>1378</v>
      </c>
      <c r="K506" s="52">
        <v>3700</v>
      </c>
      <c r="L506" s="53">
        <v>8.0801890921824396E-2</v>
      </c>
      <c r="M506" s="52">
        <v>3000</v>
      </c>
      <c r="N506" s="53">
        <v>0.13570493431447792</v>
      </c>
      <c r="O506" s="52">
        <v>2300</v>
      </c>
      <c r="P506" s="53">
        <v>9.7489486427934244E-2</v>
      </c>
      <c r="Q506" s="54" t="s">
        <v>1378</v>
      </c>
      <c r="R506" s="52">
        <v>5300</v>
      </c>
      <c r="S506" s="53">
        <v>0.11601593276722402</v>
      </c>
    </row>
    <row r="507" spans="1:19" ht="13.5" customHeight="1">
      <c r="A507" s="50" t="s">
        <v>845</v>
      </c>
      <c r="B507" s="55" t="s">
        <v>507</v>
      </c>
      <c r="C507" s="52">
        <v>23500</v>
      </c>
      <c r="D507" s="52">
        <v>21900</v>
      </c>
      <c r="E507" s="52">
        <v>45400</v>
      </c>
      <c r="F507" s="52">
        <v>3000</v>
      </c>
      <c r="G507" s="53">
        <v>0.12799388483098353</v>
      </c>
      <c r="H507" s="52">
        <v>2800</v>
      </c>
      <c r="I507" s="53">
        <v>0.12743888508110579</v>
      </c>
      <c r="J507" s="54" t="s">
        <v>1378</v>
      </c>
      <c r="K507" s="52">
        <v>5800</v>
      </c>
      <c r="L507" s="53">
        <v>0.12772654238108863</v>
      </c>
      <c r="M507" s="52">
        <v>4000</v>
      </c>
      <c r="N507" s="53">
        <v>0.16935620859520978</v>
      </c>
      <c r="O507" s="52">
        <v>3500</v>
      </c>
      <c r="P507" s="53">
        <v>0.15809915467214988</v>
      </c>
      <c r="Q507" s="54" t="s">
        <v>1378</v>
      </c>
      <c r="R507" s="52">
        <v>7400</v>
      </c>
      <c r="S507" s="53">
        <v>0.16393370457596901</v>
      </c>
    </row>
    <row r="508" spans="1:19" ht="13.5" customHeight="1">
      <c r="A508" s="50" t="s">
        <v>874</v>
      </c>
      <c r="B508" s="55" t="s">
        <v>508</v>
      </c>
      <c r="C508" s="52">
        <v>25400</v>
      </c>
      <c r="D508" s="52">
        <v>24300</v>
      </c>
      <c r="E508" s="52">
        <v>49700</v>
      </c>
      <c r="F508" s="52">
        <v>2600</v>
      </c>
      <c r="G508" s="53">
        <v>0.10326643053915781</v>
      </c>
      <c r="H508" s="52">
        <v>2700</v>
      </c>
      <c r="I508" s="53">
        <v>0.10928961748633879</v>
      </c>
      <c r="J508" s="54" t="s">
        <v>1378</v>
      </c>
      <c r="K508" s="52">
        <v>5300</v>
      </c>
      <c r="L508" s="53">
        <v>0.1062131902148787</v>
      </c>
      <c r="M508" s="52">
        <v>3800</v>
      </c>
      <c r="N508" s="53">
        <v>0.14998032270759543</v>
      </c>
      <c r="O508" s="52">
        <v>3500</v>
      </c>
      <c r="P508" s="53">
        <v>0.14408973252804141</v>
      </c>
      <c r="Q508" s="54" t="s">
        <v>1378</v>
      </c>
      <c r="R508" s="52">
        <v>7300</v>
      </c>
      <c r="S508" s="53">
        <v>0.14709843413937967</v>
      </c>
    </row>
    <row r="509" spans="1:19" ht="13.5" customHeight="1">
      <c r="A509" s="50" t="s">
        <v>879</v>
      </c>
      <c r="B509" s="55" t="s">
        <v>509</v>
      </c>
      <c r="C509" s="52">
        <v>27000</v>
      </c>
      <c r="D509" s="52">
        <v>28000</v>
      </c>
      <c r="E509" s="52">
        <v>55000</v>
      </c>
      <c r="F509" s="52">
        <v>2700</v>
      </c>
      <c r="G509" s="53">
        <v>9.8099393580831237E-2</v>
      </c>
      <c r="H509" s="52">
        <v>2500</v>
      </c>
      <c r="I509" s="53">
        <v>9.1003398318726531E-2</v>
      </c>
      <c r="J509" s="54" t="s">
        <v>1378</v>
      </c>
      <c r="K509" s="52">
        <v>5200</v>
      </c>
      <c r="L509" s="53">
        <v>9.4492627138675248E-2</v>
      </c>
      <c r="M509" s="52">
        <v>3400</v>
      </c>
      <c r="N509" s="53">
        <v>0.12653453631119657</v>
      </c>
      <c r="O509" s="52">
        <v>3100</v>
      </c>
      <c r="P509" s="53">
        <v>0.10985512430692183</v>
      </c>
      <c r="Q509" s="54" t="s">
        <v>1378</v>
      </c>
      <c r="R509" s="52">
        <v>6500</v>
      </c>
      <c r="S509" s="53">
        <v>0.11805669193985345</v>
      </c>
    </row>
    <row r="510" spans="1:19" ht="13.5" customHeight="1">
      <c r="A510" s="50" t="s">
        <v>882</v>
      </c>
      <c r="B510" s="55" t="s">
        <v>510</v>
      </c>
      <c r="C510" s="52">
        <v>19000</v>
      </c>
      <c r="D510" s="52">
        <v>18200</v>
      </c>
      <c r="E510" s="52">
        <v>37200</v>
      </c>
      <c r="F510" s="52">
        <v>2400</v>
      </c>
      <c r="G510" s="53">
        <v>0.12450707187549293</v>
      </c>
      <c r="H510" s="52">
        <v>1900</v>
      </c>
      <c r="I510" s="53">
        <v>0.10628099173553719</v>
      </c>
      <c r="J510" s="54" t="s">
        <v>1378</v>
      </c>
      <c r="K510" s="52">
        <v>4300</v>
      </c>
      <c r="L510" s="53">
        <v>0.11560709193144825</v>
      </c>
      <c r="M510" s="52">
        <v>3000</v>
      </c>
      <c r="N510" s="53">
        <v>0.15694831484305169</v>
      </c>
      <c r="O510" s="52">
        <v>2400</v>
      </c>
      <c r="P510" s="53">
        <v>0.13250688705234159</v>
      </c>
      <c r="Q510" s="54" t="s">
        <v>1378</v>
      </c>
      <c r="R510" s="52">
        <v>5400</v>
      </c>
      <c r="S510" s="53">
        <v>0.14501331754957089</v>
      </c>
    </row>
    <row r="511" spans="1:19" ht="13.5" customHeight="1">
      <c r="A511" s="50" t="s">
        <v>897</v>
      </c>
      <c r="B511" s="55" t="s">
        <v>511</v>
      </c>
      <c r="C511" s="52">
        <v>30200</v>
      </c>
      <c r="D511" s="52">
        <v>30000</v>
      </c>
      <c r="E511" s="52">
        <v>60200</v>
      </c>
      <c r="F511" s="52">
        <v>3300</v>
      </c>
      <c r="G511" s="53">
        <v>0.11061829736528532</v>
      </c>
      <c r="H511" s="52">
        <v>3000</v>
      </c>
      <c r="I511" s="53">
        <v>0.10163333333333334</v>
      </c>
      <c r="J511" s="54" t="s">
        <v>1378</v>
      </c>
      <c r="K511" s="52">
        <v>6400</v>
      </c>
      <c r="L511" s="53">
        <v>0.10614163289709692</v>
      </c>
      <c r="M511" s="52">
        <v>4400</v>
      </c>
      <c r="N511" s="53">
        <v>0.14616708592612207</v>
      </c>
      <c r="O511" s="52">
        <v>4000</v>
      </c>
      <c r="P511" s="53">
        <v>0.13223333333333334</v>
      </c>
      <c r="Q511" s="54" t="s">
        <v>1378</v>
      </c>
      <c r="R511" s="52">
        <v>8400</v>
      </c>
      <c r="S511" s="53">
        <v>0.13922473925463363</v>
      </c>
    </row>
    <row r="512" spans="1:19" ht="13.5" customHeight="1">
      <c r="A512" s="50" t="s">
        <v>965</v>
      </c>
      <c r="B512" s="55" t="s">
        <v>512</v>
      </c>
      <c r="C512" s="52">
        <v>22800</v>
      </c>
      <c r="D512" s="52">
        <v>20900</v>
      </c>
      <c r="E512" s="52">
        <v>43700</v>
      </c>
      <c r="F512" s="52">
        <v>2400</v>
      </c>
      <c r="G512" s="53">
        <v>0.10519856228631543</v>
      </c>
      <c r="H512" s="52">
        <v>2300</v>
      </c>
      <c r="I512" s="53">
        <v>0.11050594811523577</v>
      </c>
      <c r="J512" s="54" t="s">
        <v>1378</v>
      </c>
      <c r="K512" s="52">
        <v>4700</v>
      </c>
      <c r="L512" s="53">
        <v>0.10773802720310893</v>
      </c>
      <c r="M512" s="52">
        <v>3000</v>
      </c>
      <c r="N512" s="53">
        <v>0.13351450863504866</v>
      </c>
      <c r="O512" s="52">
        <v>2700</v>
      </c>
      <c r="P512" s="53">
        <v>0.12799197362763365</v>
      </c>
      <c r="Q512" s="54" t="s">
        <v>1378</v>
      </c>
      <c r="R512" s="52">
        <v>5700</v>
      </c>
      <c r="S512" s="53">
        <v>0.13087209966853355</v>
      </c>
    </row>
    <row r="513" spans="1:19" ht="13.5" customHeight="1">
      <c r="A513" s="50" t="s">
        <v>1012</v>
      </c>
      <c r="B513" s="55" t="s">
        <v>513</v>
      </c>
      <c r="C513" s="52">
        <v>19400</v>
      </c>
      <c r="D513" s="52">
        <v>18100</v>
      </c>
      <c r="E513" s="52">
        <v>37500</v>
      </c>
      <c r="F513" s="52">
        <v>2500</v>
      </c>
      <c r="G513" s="53">
        <v>0.12923203963666391</v>
      </c>
      <c r="H513" s="52">
        <v>2300</v>
      </c>
      <c r="I513" s="53">
        <v>0.12469626684338414</v>
      </c>
      <c r="J513" s="54" t="s">
        <v>1378</v>
      </c>
      <c r="K513" s="52">
        <v>4800</v>
      </c>
      <c r="L513" s="53">
        <v>0.12704087077152917</v>
      </c>
      <c r="M513" s="52">
        <v>3300</v>
      </c>
      <c r="N513" s="53">
        <v>0.17005573905862922</v>
      </c>
      <c r="O513" s="52">
        <v>2900</v>
      </c>
      <c r="P513" s="53">
        <v>0.15810691407112878</v>
      </c>
      <c r="Q513" s="54" t="s">
        <v>1378</v>
      </c>
      <c r="R513" s="52">
        <v>6200</v>
      </c>
      <c r="S513" s="53">
        <v>0.16428342759577419</v>
      </c>
    </row>
    <row r="514" spans="1:19" ht="13.5" customHeight="1">
      <c r="A514" s="50" t="s">
        <v>1041</v>
      </c>
      <c r="B514" s="55" t="s">
        <v>514</v>
      </c>
      <c r="C514" s="52">
        <v>20500</v>
      </c>
      <c r="D514" s="52">
        <v>19200</v>
      </c>
      <c r="E514" s="52">
        <v>39700</v>
      </c>
      <c r="F514" s="52">
        <v>2700</v>
      </c>
      <c r="G514" s="53">
        <v>0.13261823500731351</v>
      </c>
      <c r="H514" s="52">
        <v>2500</v>
      </c>
      <c r="I514" s="53">
        <v>0.13183716075156576</v>
      </c>
      <c r="J514" s="54" t="s">
        <v>1378</v>
      </c>
      <c r="K514" s="52">
        <v>5200</v>
      </c>
      <c r="L514" s="53">
        <v>0.1322409881522561</v>
      </c>
      <c r="M514" s="52">
        <v>3600</v>
      </c>
      <c r="N514" s="53">
        <v>0.17606045831301803</v>
      </c>
      <c r="O514" s="52">
        <v>3300</v>
      </c>
      <c r="P514" s="53">
        <v>0.17301670146137788</v>
      </c>
      <c r="Q514" s="54" t="s">
        <v>1378</v>
      </c>
      <c r="R514" s="52">
        <v>6900</v>
      </c>
      <c r="S514" s="53">
        <v>0.17459037055709603</v>
      </c>
    </row>
    <row r="515" spans="1:19" ht="13.5" customHeight="1">
      <c r="A515" s="50" t="s">
        <v>1044</v>
      </c>
      <c r="B515" s="55" t="s">
        <v>515</v>
      </c>
      <c r="C515" s="52">
        <v>18400</v>
      </c>
      <c r="D515" s="52">
        <v>17200</v>
      </c>
      <c r="E515" s="52">
        <v>35600</v>
      </c>
      <c r="F515" s="52">
        <v>3200</v>
      </c>
      <c r="G515" s="53">
        <v>0.17106262889395418</v>
      </c>
      <c r="H515" s="52">
        <v>2600</v>
      </c>
      <c r="I515" s="53">
        <v>0.14953978795293021</v>
      </c>
      <c r="J515" s="54" t="s">
        <v>1378</v>
      </c>
      <c r="K515" s="52">
        <v>5700</v>
      </c>
      <c r="L515" s="53">
        <v>0.16068217576983593</v>
      </c>
      <c r="M515" s="52">
        <v>4200</v>
      </c>
      <c r="N515" s="53">
        <v>0.22620210572017801</v>
      </c>
      <c r="O515" s="52">
        <v>3300</v>
      </c>
      <c r="P515" s="53">
        <v>0.19433764418035651</v>
      </c>
      <c r="Q515" s="54" t="s">
        <v>1378</v>
      </c>
      <c r="R515" s="52">
        <v>7500</v>
      </c>
      <c r="S515" s="53">
        <v>0.21083389525736121</v>
      </c>
    </row>
    <row r="516" spans="1:19" ht="13.5" customHeight="1">
      <c r="A516" s="50" t="s">
        <v>1045</v>
      </c>
      <c r="B516" s="55" t="s">
        <v>516</v>
      </c>
      <c r="C516" s="52">
        <v>21200</v>
      </c>
      <c r="D516" s="52">
        <v>19500</v>
      </c>
      <c r="E516" s="52">
        <v>40700</v>
      </c>
      <c r="F516" s="52">
        <v>3100</v>
      </c>
      <c r="G516" s="53">
        <v>0.14444601536358923</v>
      </c>
      <c r="H516" s="52">
        <v>2800</v>
      </c>
      <c r="I516" s="53">
        <v>0.1423582580115037</v>
      </c>
      <c r="J516" s="54" t="s">
        <v>1378</v>
      </c>
      <c r="K516" s="52">
        <v>5800</v>
      </c>
      <c r="L516" s="53">
        <v>0.14344695387186357</v>
      </c>
      <c r="M516" s="52">
        <v>3800</v>
      </c>
      <c r="N516" s="53">
        <v>0.17804797587068194</v>
      </c>
      <c r="O516" s="52">
        <v>3100</v>
      </c>
      <c r="P516" s="53">
        <v>0.15725143796220215</v>
      </c>
      <c r="Q516" s="54" t="s">
        <v>1378</v>
      </c>
      <c r="R516" s="52">
        <v>6800</v>
      </c>
      <c r="S516" s="53">
        <v>0.16809613919539948</v>
      </c>
    </row>
    <row r="517" spans="1:19" ht="13.5" customHeight="1">
      <c r="A517" s="50" t="s">
        <v>1046</v>
      </c>
      <c r="B517" s="55" t="s">
        <v>517</v>
      </c>
      <c r="C517" s="52">
        <v>20500</v>
      </c>
      <c r="D517" s="52">
        <v>19900</v>
      </c>
      <c r="E517" s="52">
        <v>40400</v>
      </c>
      <c r="F517" s="52">
        <v>2300</v>
      </c>
      <c r="G517" s="53">
        <v>0.11244764780364273</v>
      </c>
      <c r="H517" s="52">
        <v>2100</v>
      </c>
      <c r="I517" s="53">
        <v>0.10761722680619842</v>
      </c>
      <c r="J517" s="54" t="s">
        <v>1378</v>
      </c>
      <c r="K517" s="52">
        <v>4400</v>
      </c>
      <c r="L517" s="53">
        <v>0.11007176441474882</v>
      </c>
      <c r="M517" s="52">
        <v>3700</v>
      </c>
      <c r="N517" s="53">
        <v>0.17887406253043733</v>
      </c>
      <c r="O517" s="52">
        <v>3000</v>
      </c>
      <c r="P517" s="53">
        <v>0.14907426041457034</v>
      </c>
      <c r="Q517" s="54" t="s">
        <v>1378</v>
      </c>
      <c r="R517" s="52">
        <v>6600</v>
      </c>
      <c r="S517" s="53">
        <v>0.16421677802524129</v>
      </c>
    </row>
    <row r="518" spans="1:19" ht="13.5" customHeight="1">
      <c r="A518" s="50" t="s">
        <v>1054</v>
      </c>
      <c r="B518" s="55" t="s">
        <v>518</v>
      </c>
      <c r="C518" s="52">
        <v>22400</v>
      </c>
      <c r="D518" s="52">
        <v>21600</v>
      </c>
      <c r="E518" s="52">
        <v>44000</v>
      </c>
      <c r="F518" s="52">
        <v>2600</v>
      </c>
      <c r="G518" s="53">
        <v>0.11716694170643593</v>
      </c>
      <c r="H518" s="52">
        <v>2400</v>
      </c>
      <c r="I518" s="53">
        <v>0.11299749512941831</v>
      </c>
      <c r="J518" s="54" t="s">
        <v>1378</v>
      </c>
      <c r="K518" s="52">
        <v>5100</v>
      </c>
      <c r="L518" s="53">
        <v>0.11512312694695195</v>
      </c>
      <c r="M518" s="52">
        <v>3700</v>
      </c>
      <c r="N518" s="53">
        <v>0.16381963337942107</v>
      </c>
      <c r="O518" s="52">
        <v>3100</v>
      </c>
      <c r="P518" s="53">
        <v>0.14565358567585118</v>
      </c>
      <c r="Q518" s="54" t="s">
        <v>1378</v>
      </c>
      <c r="R518" s="52">
        <v>6800</v>
      </c>
      <c r="S518" s="53">
        <v>0.15491484572182179</v>
      </c>
    </row>
    <row r="519" spans="1:19" ht="13.5" customHeight="1">
      <c r="A519" s="50" t="s">
        <v>1058</v>
      </c>
      <c r="B519" s="55" t="s">
        <v>519</v>
      </c>
      <c r="C519" s="52">
        <v>23600</v>
      </c>
      <c r="D519" s="52">
        <v>23100</v>
      </c>
      <c r="E519" s="52">
        <v>46800</v>
      </c>
      <c r="F519" s="52">
        <v>2900</v>
      </c>
      <c r="G519" s="53">
        <v>0.12153761576521335</v>
      </c>
      <c r="H519" s="52">
        <v>2500</v>
      </c>
      <c r="I519" s="53">
        <v>0.10616942113005105</v>
      </c>
      <c r="J519" s="54" t="s">
        <v>1378</v>
      </c>
      <c r="K519" s="52">
        <v>5300</v>
      </c>
      <c r="L519" s="53">
        <v>0.11394110476679284</v>
      </c>
      <c r="M519" s="52">
        <v>3600</v>
      </c>
      <c r="N519" s="53">
        <v>0.15325411257241933</v>
      </c>
      <c r="O519" s="52">
        <v>3000</v>
      </c>
      <c r="P519" s="53">
        <v>0.12966167690577141</v>
      </c>
      <c r="Q519" s="54" t="s">
        <v>1378</v>
      </c>
      <c r="R519" s="52">
        <v>6600</v>
      </c>
      <c r="S519" s="53">
        <v>0.14159235260152692</v>
      </c>
    </row>
    <row r="520" spans="1:19" ht="13.5" customHeight="1">
      <c r="A520" s="50" t="s">
        <v>1059</v>
      </c>
      <c r="B520" s="55" t="s">
        <v>520</v>
      </c>
      <c r="C520" s="52">
        <v>29900</v>
      </c>
      <c r="D520" s="52">
        <v>30700</v>
      </c>
      <c r="E520" s="52">
        <v>60600</v>
      </c>
      <c r="F520" s="52">
        <v>3100</v>
      </c>
      <c r="G520" s="53">
        <v>0.10361759695360256</v>
      </c>
      <c r="H520" s="52">
        <v>2600</v>
      </c>
      <c r="I520" s="53">
        <v>8.5339596789978475E-2</v>
      </c>
      <c r="J520" s="54" t="s">
        <v>1378</v>
      </c>
      <c r="K520" s="52">
        <v>5700</v>
      </c>
      <c r="L520" s="53">
        <v>9.437045105708769E-2</v>
      </c>
      <c r="M520" s="52">
        <v>4200</v>
      </c>
      <c r="N520" s="53">
        <v>0.13989377693155627</v>
      </c>
      <c r="O520" s="52">
        <v>4300</v>
      </c>
      <c r="P520" s="53">
        <v>0.14027533111502577</v>
      </c>
      <c r="Q520" s="54" t="s">
        <v>1378</v>
      </c>
      <c r="R520" s="52">
        <v>8500</v>
      </c>
      <c r="S520" s="53">
        <v>0.1400868115726758</v>
      </c>
    </row>
    <row r="521" spans="1:19" ht="13.5" customHeight="1">
      <c r="A521" s="50" t="s">
        <v>1068</v>
      </c>
      <c r="B521" s="55" t="s">
        <v>521</v>
      </c>
      <c r="C521" s="52">
        <v>20700</v>
      </c>
      <c r="D521" s="52">
        <v>21200</v>
      </c>
      <c r="E521" s="52">
        <v>41900</v>
      </c>
      <c r="F521" s="52">
        <v>2300</v>
      </c>
      <c r="G521" s="53">
        <v>0.11163666200106183</v>
      </c>
      <c r="H521" s="52">
        <v>2000</v>
      </c>
      <c r="I521" s="53">
        <v>9.2390534221340512E-2</v>
      </c>
      <c r="J521" s="54" t="s">
        <v>1378</v>
      </c>
      <c r="K521" s="52">
        <v>4300</v>
      </c>
      <c r="L521" s="53">
        <v>0.10190976366674624</v>
      </c>
      <c r="M521" s="52">
        <v>3100</v>
      </c>
      <c r="N521" s="53">
        <v>0.15015203436459287</v>
      </c>
      <c r="O521" s="52">
        <v>2600</v>
      </c>
      <c r="P521" s="53">
        <v>0.12073118889046337</v>
      </c>
      <c r="Q521" s="54" t="s">
        <v>1378</v>
      </c>
      <c r="R521" s="52">
        <v>5700</v>
      </c>
      <c r="S521" s="53">
        <v>0.13528288374313679</v>
      </c>
    </row>
    <row r="522" spans="1:19" ht="13.5" customHeight="1">
      <c r="A522" s="50" t="s">
        <v>1093</v>
      </c>
      <c r="B522" s="55" t="s">
        <v>522</v>
      </c>
      <c r="C522" s="52">
        <v>20800</v>
      </c>
      <c r="D522" s="52">
        <v>20100</v>
      </c>
      <c r="E522" s="52">
        <v>40900</v>
      </c>
      <c r="F522" s="52">
        <v>1800</v>
      </c>
      <c r="G522" s="53">
        <v>8.4310709478946352E-2</v>
      </c>
      <c r="H522" s="52">
        <v>1800</v>
      </c>
      <c r="I522" s="53">
        <v>8.786715204707525E-2</v>
      </c>
      <c r="J522" s="54" t="s">
        <v>1378</v>
      </c>
      <c r="K522" s="52">
        <v>3500</v>
      </c>
      <c r="L522" s="53">
        <v>8.605624495190542E-2</v>
      </c>
      <c r="M522" s="52">
        <v>2400</v>
      </c>
      <c r="N522" s="53">
        <v>0.11545856566044992</v>
      </c>
      <c r="O522" s="52">
        <v>2200</v>
      </c>
      <c r="P522" s="53">
        <v>0.11060689173689722</v>
      </c>
      <c r="Q522" s="54" t="s">
        <v>1378</v>
      </c>
      <c r="R522" s="52">
        <v>4600</v>
      </c>
      <c r="S522" s="53">
        <v>0.11307731845216241</v>
      </c>
    </row>
    <row r="523" spans="1:19" ht="13.5" customHeight="1">
      <c r="A523" s="50" t="s">
        <v>1094</v>
      </c>
      <c r="B523" s="55" t="s">
        <v>523</v>
      </c>
      <c r="C523" s="52">
        <v>24100</v>
      </c>
      <c r="D523" s="52">
        <v>24800</v>
      </c>
      <c r="E523" s="52">
        <v>48900</v>
      </c>
      <c r="F523" s="52">
        <v>2700</v>
      </c>
      <c r="G523" s="53">
        <v>0.11360053107625923</v>
      </c>
      <c r="H523" s="52">
        <v>2800</v>
      </c>
      <c r="I523" s="53">
        <v>0.11395873629916183</v>
      </c>
      <c r="J523" s="54" t="s">
        <v>1378</v>
      </c>
      <c r="K523" s="52">
        <v>5600</v>
      </c>
      <c r="L523" s="53">
        <v>0.11378224784332966</v>
      </c>
      <c r="M523" s="52">
        <v>3600</v>
      </c>
      <c r="N523" s="53">
        <v>0.14899178491411502</v>
      </c>
      <c r="O523" s="52">
        <v>3400</v>
      </c>
      <c r="P523" s="53">
        <v>0.13737105093488072</v>
      </c>
      <c r="Q523" s="54" t="s">
        <v>1378</v>
      </c>
      <c r="R523" s="52">
        <v>7000</v>
      </c>
      <c r="S523" s="53">
        <v>0.14309661065456478</v>
      </c>
    </row>
    <row r="524" spans="1:19" ht="13.5" customHeight="1">
      <c r="A524" s="50" t="s">
        <v>1096</v>
      </c>
      <c r="B524" s="55" t="s">
        <v>524</v>
      </c>
      <c r="C524" s="52">
        <v>23000</v>
      </c>
      <c r="D524" s="52">
        <v>22200</v>
      </c>
      <c r="E524" s="52">
        <v>45200</v>
      </c>
      <c r="F524" s="52">
        <v>2800</v>
      </c>
      <c r="G524" s="53">
        <v>0.1205316422707727</v>
      </c>
      <c r="H524" s="52">
        <v>2800</v>
      </c>
      <c r="I524" s="53">
        <v>0.12703715407882263</v>
      </c>
      <c r="J524" s="54" t="s">
        <v>1378</v>
      </c>
      <c r="K524" s="52">
        <v>5600</v>
      </c>
      <c r="L524" s="53">
        <v>0.12372160977553461</v>
      </c>
      <c r="M524" s="52">
        <v>3700</v>
      </c>
      <c r="N524" s="53">
        <v>0.15931894192763757</v>
      </c>
      <c r="O524" s="52">
        <v>3500</v>
      </c>
      <c r="P524" s="53">
        <v>0.15746467428107083</v>
      </c>
      <c r="Q524" s="54" t="s">
        <v>1378</v>
      </c>
      <c r="R524" s="52">
        <v>7200</v>
      </c>
      <c r="S524" s="53">
        <v>0.1584097046973923</v>
      </c>
    </row>
    <row r="525" spans="1:19" ht="13.5" customHeight="1">
      <c r="A525" s="50" t="s">
        <v>1131</v>
      </c>
      <c r="B525" s="55" t="s">
        <v>525</v>
      </c>
      <c r="C525" s="52">
        <v>23500</v>
      </c>
      <c r="D525" s="52">
        <v>23000</v>
      </c>
      <c r="E525" s="52">
        <v>46500</v>
      </c>
      <c r="F525" s="52">
        <v>2400</v>
      </c>
      <c r="G525" s="53">
        <v>0.10277907818019322</v>
      </c>
      <c r="H525" s="52">
        <v>2400</v>
      </c>
      <c r="I525" s="53">
        <v>0.10604347826086956</v>
      </c>
      <c r="J525" s="54" t="s">
        <v>1378</v>
      </c>
      <c r="K525" s="52">
        <v>4900</v>
      </c>
      <c r="L525" s="53">
        <v>0.10439383186012001</v>
      </c>
      <c r="M525" s="52">
        <v>3300</v>
      </c>
      <c r="N525" s="53">
        <v>0.14240115759458655</v>
      </c>
      <c r="O525" s="52">
        <v>3000</v>
      </c>
      <c r="P525" s="53">
        <v>0.12991304347826088</v>
      </c>
      <c r="Q525" s="54" t="s">
        <v>1378</v>
      </c>
      <c r="R525" s="52">
        <v>6300</v>
      </c>
      <c r="S525" s="53">
        <v>0.1362238423984343</v>
      </c>
    </row>
    <row r="526" spans="1:19" ht="13.5" customHeight="1">
      <c r="A526" s="50" t="s">
        <v>1151</v>
      </c>
      <c r="B526" s="55" t="s">
        <v>526</v>
      </c>
      <c r="C526" s="52">
        <v>23000</v>
      </c>
      <c r="D526" s="52">
        <v>22200</v>
      </c>
      <c r="E526" s="52">
        <v>45200</v>
      </c>
      <c r="F526" s="52">
        <v>3000</v>
      </c>
      <c r="G526" s="53">
        <v>0.13035543582167378</v>
      </c>
      <c r="H526" s="52">
        <v>2600</v>
      </c>
      <c r="I526" s="53">
        <v>0.11697144401405279</v>
      </c>
      <c r="J526" s="54" t="s">
        <v>1378</v>
      </c>
      <c r="K526" s="52">
        <v>5600</v>
      </c>
      <c r="L526" s="53">
        <v>0.12378361641896674</v>
      </c>
      <c r="M526" s="52">
        <v>4400</v>
      </c>
      <c r="N526" s="53">
        <v>0.18971061093247588</v>
      </c>
      <c r="O526" s="52">
        <v>3300</v>
      </c>
      <c r="P526" s="53">
        <v>0.14935591388163227</v>
      </c>
      <c r="Q526" s="54" t="s">
        <v>1378</v>
      </c>
      <c r="R526" s="52">
        <v>7700</v>
      </c>
      <c r="S526" s="53">
        <v>0.16989561217268223</v>
      </c>
    </row>
    <row r="527" spans="1:19" ht="13.5" customHeight="1">
      <c r="A527" s="50" t="s">
        <v>1155</v>
      </c>
      <c r="B527" s="55" t="s">
        <v>527</v>
      </c>
      <c r="C527" s="52">
        <v>19600</v>
      </c>
      <c r="D527" s="52">
        <v>19300</v>
      </c>
      <c r="E527" s="52">
        <v>38900</v>
      </c>
      <c r="F527" s="52">
        <v>2700</v>
      </c>
      <c r="G527" s="53">
        <v>0.13733489724106276</v>
      </c>
      <c r="H527" s="52">
        <v>2800</v>
      </c>
      <c r="I527" s="53">
        <v>0.14372280919825978</v>
      </c>
      <c r="J527" s="54" t="s">
        <v>1378</v>
      </c>
      <c r="K527" s="52">
        <v>5500</v>
      </c>
      <c r="L527" s="53">
        <v>0.14050414985738879</v>
      </c>
      <c r="M527" s="52">
        <v>3500</v>
      </c>
      <c r="N527" s="53">
        <v>0.18093732469784282</v>
      </c>
      <c r="O527" s="52">
        <v>3400</v>
      </c>
      <c r="P527" s="53">
        <v>0.17448725916718458</v>
      </c>
      <c r="Q527" s="54" t="s">
        <v>1378</v>
      </c>
      <c r="R527" s="52">
        <v>6900</v>
      </c>
      <c r="S527" s="53">
        <v>0.17773723565536911</v>
      </c>
    </row>
    <row r="528" spans="1:19" ht="13.5" customHeight="1">
      <c r="A528" s="50" t="s">
        <v>1157</v>
      </c>
      <c r="B528" s="55" t="s">
        <v>528</v>
      </c>
      <c r="C528" s="52">
        <v>18200</v>
      </c>
      <c r="D528" s="52">
        <v>16900</v>
      </c>
      <c r="E528" s="52">
        <v>35100</v>
      </c>
      <c r="F528" s="52">
        <v>2300</v>
      </c>
      <c r="G528" s="53">
        <v>0.12678532190727312</v>
      </c>
      <c r="H528" s="52">
        <v>1900</v>
      </c>
      <c r="I528" s="53">
        <v>0.11380475371940016</v>
      </c>
      <c r="J528" s="54" t="s">
        <v>1378</v>
      </c>
      <c r="K528" s="52">
        <v>4200</v>
      </c>
      <c r="L528" s="53">
        <v>0.12054169636493228</v>
      </c>
      <c r="M528" s="52">
        <v>3100</v>
      </c>
      <c r="N528" s="53">
        <v>0.16913865084596791</v>
      </c>
      <c r="O528" s="52">
        <v>2500</v>
      </c>
      <c r="P528" s="53">
        <v>0.14634580048604112</v>
      </c>
      <c r="Q528" s="54" t="s">
        <v>1378</v>
      </c>
      <c r="R528" s="52">
        <v>5500</v>
      </c>
      <c r="S528" s="53">
        <v>0.15817533856022808</v>
      </c>
    </row>
    <row r="529" spans="1:19" ht="13.5" customHeight="1">
      <c r="A529" s="50" t="s">
        <v>1166</v>
      </c>
      <c r="B529" s="55" t="s">
        <v>529</v>
      </c>
      <c r="C529" s="52">
        <v>27500</v>
      </c>
      <c r="D529" s="52">
        <v>29800</v>
      </c>
      <c r="E529" s="52">
        <v>57300</v>
      </c>
      <c r="F529" s="52">
        <v>2900</v>
      </c>
      <c r="G529" s="53">
        <v>0.10474322655625772</v>
      </c>
      <c r="H529" s="52">
        <v>2700</v>
      </c>
      <c r="I529" s="53">
        <v>9.1202365750386455E-2</v>
      </c>
      <c r="J529" s="54" t="s">
        <v>1378</v>
      </c>
      <c r="K529" s="52">
        <v>5600</v>
      </c>
      <c r="L529" s="53">
        <v>9.7709976960134046E-2</v>
      </c>
      <c r="M529" s="52">
        <v>3800</v>
      </c>
      <c r="N529" s="53">
        <v>0.13801118616982638</v>
      </c>
      <c r="O529" s="52">
        <v>4200</v>
      </c>
      <c r="P529" s="53">
        <v>0.14093689092008871</v>
      </c>
      <c r="Q529" s="54" t="s">
        <v>1378</v>
      </c>
      <c r="R529" s="52">
        <v>8000</v>
      </c>
      <c r="S529" s="53">
        <v>0.13953082454792989</v>
      </c>
    </row>
    <row r="530" spans="1:19" ht="13.5" customHeight="1">
      <c r="A530" s="50" t="s">
        <v>1169</v>
      </c>
      <c r="B530" s="55" t="s">
        <v>530</v>
      </c>
      <c r="C530" s="52">
        <v>21100</v>
      </c>
      <c r="D530" s="52">
        <v>20100</v>
      </c>
      <c r="E530" s="52">
        <v>41100</v>
      </c>
      <c r="F530" s="52">
        <v>2000</v>
      </c>
      <c r="G530" s="53">
        <v>9.3567529076667461E-2</v>
      </c>
      <c r="H530" s="52">
        <v>1800</v>
      </c>
      <c r="I530" s="53">
        <v>8.8150289017341038E-2</v>
      </c>
      <c r="J530" s="54" t="s">
        <v>1378</v>
      </c>
      <c r="K530" s="52">
        <v>3700</v>
      </c>
      <c r="L530" s="53">
        <v>9.0924561787372668E-2</v>
      </c>
      <c r="M530" s="52">
        <v>2700</v>
      </c>
      <c r="N530" s="53">
        <v>0.12964633277949206</v>
      </c>
      <c r="O530" s="52">
        <v>2200</v>
      </c>
      <c r="P530" s="53">
        <v>0.11077337054016344</v>
      </c>
      <c r="Q530" s="54" t="s">
        <v>1378</v>
      </c>
      <c r="R530" s="52">
        <v>5000</v>
      </c>
      <c r="S530" s="53">
        <v>0.12043857729803321</v>
      </c>
    </row>
    <row r="531" spans="1:19" ht="13.5" customHeight="1">
      <c r="A531" s="50" t="s">
        <v>1173</v>
      </c>
      <c r="B531" s="55" t="s">
        <v>531</v>
      </c>
      <c r="C531" s="52">
        <v>23700</v>
      </c>
      <c r="D531" s="52">
        <v>23500</v>
      </c>
      <c r="E531" s="52">
        <v>47200</v>
      </c>
      <c r="F531" s="52">
        <v>2600</v>
      </c>
      <c r="G531" s="53">
        <v>0.11132672431976376</v>
      </c>
      <c r="H531" s="52">
        <v>2500</v>
      </c>
      <c r="I531" s="53">
        <v>0.10416489587760305</v>
      </c>
      <c r="J531" s="54" t="s">
        <v>1378</v>
      </c>
      <c r="K531" s="52">
        <v>5100</v>
      </c>
      <c r="L531" s="53">
        <v>0.10775907695564729</v>
      </c>
      <c r="M531" s="52">
        <v>4000</v>
      </c>
      <c r="N531" s="53">
        <v>0.1697954018139633</v>
      </c>
      <c r="O531" s="52">
        <v>3400</v>
      </c>
      <c r="P531" s="53">
        <v>0.1437739056523587</v>
      </c>
      <c r="Q531" s="54" t="s">
        <v>1378</v>
      </c>
      <c r="R531" s="52">
        <v>7400</v>
      </c>
      <c r="S531" s="53">
        <v>0.15683285699163757</v>
      </c>
    </row>
    <row r="532" spans="1:19" ht="13.5" customHeight="1">
      <c r="A532" s="50" t="s">
        <v>1180</v>
      </c>
      <c r="B532" s="55" t="s">
        <v>532</v>
      </c>
      <c r="C532" s="52">
        <v>23700</v>
      </c>
      <c r="D532" s="52">
        <v>22200</v>
      </c>
      <c r="E532" s="52">
        <v>45900</v>
      </c>
      <c r="F532" s="52">
        <v>4000</v>
      </c>
      <c r="G532" s="53">
        <v>0.16800303848750844</v>
      </c>
      <c r="H532" s="52">
        <v>3900</v>
      </c>
      <c r="I532" s="53">
        <v>0.1740423614240649</v>
      </c>
      <c r="J532" s="54" t="s">
        <v>1378</v>
      </c>
      <c r="K532" s="52">
        <v>7800</v>
      </c>
      <c r="L532" s="53">
        <v>0.17092359325284401</v>
      </c>
      <c r="M532" s="52">
        <v>5400</v>
      </c>
      <c r="N532" s="53">
        <v>0.22691593517893316</v>
      </c>
      <c r="O532" s="52">
        <v>4800</v>
      </c>
      <c r="P532" s="53">
        <v>0.21721496169445698</v>
      </c>
      <c r="Q532" s="54" t="s">
        <v>1378</v>
      </c>
      <c r="R532" s="52">
        <v>10200</v>
      </c>
      <c r="S532" s="53">
        <v>0.22222464368216885</v>
      </c>
    </row>
    <row r="533" spans="1:19" ht="13.5" customHeight="1">
      <c r="A533" s="50" t="s">
        <v>1183</v>
      </c>
      <c r="B533" s="55" t="s">
        <v>533</v>
      </c>
      <c r="C533" s="52">
        <v>17100</v>
      </c>
      <c r="D533" s="52">
        <v>15600</v>
      </c>
      <c r="E533" s="52">
        <v>32700</v>
      </c>
      <c r="F533" s="52">
        <v>3000</v>
      </c>
      <c r="G533" s="53">
        <v>0.17677419354838711</v>
      </c>
      <c r="H533" s="52">
        <v>2500</v>
      </c>
      <c r="I533" s="53">
        <v>0.15888988591206255</v>
      </c>
      <c r="J533" s="54" t="s">
        <v>1378</v>
      </c>
      <c r="K533" s="52">
        <v>5500</v>
      </c>
      <c r="L533" s="53">
        <v>0.16822859242925395</v>
      </c>
      <c r="M533" s="52">
        <v>4000</v>
      </c>
      <c r="N533" s="53">
        <v>0.23577712609970675</v>
      </c>
      <c r="O533" s="52">
        <v>3100</v>
      </c>
      <c r="P533" s="53">
        <v>0.19907704140494809</v>
      </c>
      <c r="Q533" s="54" t="s">
        <v>1378</v>
      </c>
      <c r="R533" s="52">
        <v>7100</v>
      </c>
      <c r="S533" s="53">
        <v>0.2182408428273919</v>
      </c>
    </row>
    <row r="534" spans="1:19" ht="13.5" customHeight="1">
      <c r="A534" s="50" t="s">
        <v>1200</v>
      </c>
      <c r="B534" s="55" t="s">
        <v>534</v>
      </c>
      <c r="C534" s="52">
        <v>24500</v>
      </c>
      <c r="D534" s="52">
        <v>23600</v>
      </c>
      <c r="E534" s="52">
        <v>48100</v>
      </c>
      <c r="F534" s="52">
        <v>2800</v>
      </c>
      <c r="G534" s="53">
        <v>0.11546787566883143</v>
      </c>
      <c r="H534" s="52">
        <v>2400</v>
      </c>
      <c r="I534" s="53">
        <v>0.1021021021021021</v>
      </c>
      <c r="J534" s="54" t="s">
        <v>1378</v>
      </c>
      <c r="K534" s="52">
        <v>5200</v>
      </c>
      <c r="L534" s="53">
        <v>0.10890163321281636</v>
      </c>
      <c r="M534" s="52">
        <v>3900</v>
      </c>
      <c r="N534" s="53">
        <v>0.15851815545480538</v>
      </c>
      <c r="O534" s="52">
        <v>3100</v>
      </c>
      <c r="P534" s="53">
        <v>0.13187835723046989</v>
      </c>
      <c r="Q534" s="54" t="s">
        <v>1378</v>
      </c>
      <c r="R534" s="52">
        <v>7000</v>
      </c>
      <c r="S534" s="53">
        <v>0.14543074429622241</v>
      </c>
    </row>
    <row r="535" spans="1:19" ht="13.5" customHeight="1">
      <c r="A535" s="50" t="s">
        <v>1210</v>
      </c>
      <c r="B535" s="55" t="s">
        <v>535</v>
      </c>
      <c r="C535" s="52">
        <v>28000</v>
      </c>
      <c r="D535" s="52">
        <v>26500</v>
      </c>
      <c r="E535" s="52">
        <v>54600</v>
      </c>
      <c r="F535" s="52">
        <v>2800</v>
      </c>
      <c r="G535" s="53">
        <v>0.10118452975595833</v>
      </c>
      <c r="H535" s="52">
        <v>2700</v>
      </c>
      <c r="I535" s="53">
        <v>0.10080614781888043</v>
      </c>
      <c r="J535" s="54" t="s">
        <v>1378</v>
      </c>
      <c r="K535" s="52">
        <v>5500</v>
      </c>
      <c r="L535" s="53">
        <v>0.1010004764173416</v>
      </c>
      <c r="M535" s="52">
        <v>4000</v>
      </c>
      <c r="N535" s="53">
        <v>0.14250035678607106</v>
      </c>
      <c r="O535" s="52">
        <v>3600</v>
      </c>
      <c r="P535" s="53">
        <v>0.13553831085662624</v>
      </c>
      <c r="Q535" s="54" t="s">
        <v>1378</v>
      </c>
      <c r="R535" s="52">
        <v>7600</v>
      </c>
      <c r="S535" s="53">
        <v>0.1391138637446403</v>
      </c>
    </row>
    <row r="536" spans="1:19" ht="13.5" customHeight="1">
      <c r="A536" s="50" t="s">
        <v>1212</v>
      </c>
      <c r="B536" s="55" t="s">
        <v>536</v>
      </c>
      <c r="C536" s="52">
        <v>25600</v>
      </c>
      <c r="D536" s="52">
        <v>24600</v>
      </c>
      <c r="E536" s="52">
        <v>50200</v>
      </c>
      <c r="F536" s="52">
        <v>3100</v>
      </c>
      <c r="G536" s="53">
        <v>0.12219139541244969</v>
      </c>
      <c r="H536" s="52">
        <v>2600</v>
      </c>
      <c r="I536" s="53">
        <v>0.10457463232306817</v>
      </c>
      <c r="J536" s="54" t="s">
        <v>1378</v>
      </c>
      <c r="K536" s="52">
        <v>5700</v>
      </c>
      <c r="L536" s="53">
        <v>0.11355442684991535</v>
      </c>
      <c r="M536" s="52">
        <v>4000</v>
      </c>
      <c r="N536" s="53">
        <v>0.15786800046891486</v>
      </c>
      <c r="O536" s="52">
        <v>3200</v>
      </c>
      <c r="P536" s="53">
        <v>0.13086048590233201</v>
      </c>
      <c r="Q536" s="54" t="s">
        <v>1378</v>
      </c>
      <c r="R536" s="52">
        <v>7300</v>
      </c>
      <c r="S536" s="53">
        <v>0.14462702918036052</v>
      </c>
    </row>
    <row r="537" spans="1:19" ht="13.5" customHeight="1">
      <c r="A537" s="50" t="s">
        <v>1213</v>
      </c>
      <c r="B537" s="55" t="s">
        <v>537</v>
      </c>
      <c r="C537" s="52">
        <v>22100</v>
      </c>
      <c r="D537" s="52">
        <v>22100</v>
      </c>
      <c r="E537" s="52">
        <v>44200</v>
      </c>
      <c r="F537" s="52">
        <v>3500</v>
      </c>
      <c r="G537" s="53">
        <v>0.16057039384336805</v>
      </c>
      <c r="H537" s="52">
        <v>2900</v>
      </c>
      <c r="I537" s="53">
        <v>0.12910076818798011</v>
      </c>
      <c r="J537" s="54" t="s">
        <v>1378</v>
      </c>
      <c r="K537" s="52">
        <v>6400</v>
      </c>
      <c r="L537" s="53">
        <v>0.14482134780642245</v>
      </c>
      <c r="M537" s="52">
        <v>4500</v>
      </c>
      <c r="N537" s="53">
        <v>0.20262562245359891</v>
      </c>
      <c r="O537" s="52">
        <v>3500</v>
      </c>
      <c r="P537" s="53">
        <v>0.1588341617713511</v>
      </c>
      <c r="Q537" s="54" t="s">
        <v>1378</v>
      </c>
      <c r="R537" s="52">
        <v>8000</v>
      </c>
      <c r="S537" s="53">
        <v>0.18071008593396654</v>
      </c>
    </row>
    <row r="538" spans="1:19" ht="13.5" customHeight="1">
      <c r="A538" s="50" t="s">
        <v>1216</v>
      </c>
      <c r="B538" s="55" t="s">
        <v>538</v>
      </c>
      <c r="C538" s="52">
        <v>21900</v>
      </c>
      <c r="D538" s="52">
        <v>21600</v>
      </c>
      <c r="E538" s="52">
        <v>43400</v>
      </c>
      <c r="F538" s="52">
        <v>2300</v>
      </c>
      <c r="G538" s="53">
        <v>0.10498855835240274</v>
      </c>
      <c r="H538" s="52">
        <v>2200</v>
      </c>
      <c r="I538" s="53">
        <v>0.10348821049705842</v>
      </c>
      <c r="J538" s="54" t="s">
        <v>1378</v>
      </c>
      <c r="K538" s="52">
        <v>4500</v>
      </c>
      <c r="L538" s="53">
        <v>0.10424292653728388</v>
      </c>
      <c r="M538" s="52">
        <v>3000</v>
      </c>
      <c r="N538" s="53">
        <v>0.13588100686498855</v>
      </c>
      <c r="O538" s="52">
        <v>2700</v>
      </c>
      <c r="P538" s="53">
        <v>0.12502895261036734</v>
      </c>
      <c r="Q538" s="54" t="s">
        <v>1378</v>
      </c>
      <c r="R538" s="52">
        <v>5700</v>
      </c>
      <c r="S538" s="53">
        <v>0.13048783295347285</v>
      </c>
    </row>
    <row r="539" spans="1:19" ht="13.5" customHeight="1">
      <c r="A539" s="50" t="s">
        <v>1218</v>
      </c>
      <c r="B539" s="55" t="s">
        <v>539</v>
      </c>
      <c r="C539" s="52">
        <v>22300</v>
      </c>
      <c r="D539" s="52">
        <v>20700</v>
      </c>
      <c r="E539" s="52">
        <v>43000</v>
      </c>
      <c r="F539" s="52">
        <v>2600</v>
      </c>
      <c r="G539" s="53">
        <v>0.11778684481908264</v>
      </c>
      <c r="H539" s="52">
        <v>2300</v>
      </c>
      <c r="I539" s="53">
        <v>0.11057924765496567</v>
      </c>
      <c r="J539" s="54" t="s">
        <v>1378</v>
      </c>
      <c r="K539" s="52">
        <v>4900</v>
      </c>
      <c r="L539" s="53">
        <v>0.11431894847039666</v>
      </c>
      <c r="M539" s="52">
        <v>3700</v>
      </c>
      <c r="N539" s="53">
        <v>0.16486571313276241</v>
      </c>
      <c r="O539" s="52">
        <v>2800</v>
      </c>
      <c r="P539" s="53">
        <v>0.13610869354994681</v>
      </c>
      <c r="Q539" s="54" t="s">
        <v>1378</v>
      </c>
      <c r="R539" s="52">
        <v>6500</v>
      </c>
      <c r="S539" s="53">
        <v>0.15102942887053622</v>
      </c>
    </row>
    <row r="540" spans="1:19" ht="13.5" customHeight="1">
      <c r="A540" s="50" t="s">
        <v>1221</v>
      </c>
      <c r="B540" s="55" t="s">
        <v>540</v>
      </c>
      <c r="C540" s="52">
        <v>21400</v>
      </c>
      <c r="D540" s="52">
        <v>19900</v>
      </c>
      <c r="E540" s="52">
        <v>41300</v>
      </c>
      <c r="F540" s="52">
        <v>3200</v>
      </c>
      <c r="G540" s="53">
        <v>0.15121222030177045</v>
      </c>
      <c r="H540" s="52">
        <v>3300</v>
      </c>
      <c r="I540" s="53">
        <v>0.16583597643860443</v>
      </c>
      <c r="J540" s="54" t="s">
        <v>1378</v>
      </c>
      <c r="K540" s="52">
        <v>6500</v>
      </c>
      <c r="L540" s="53">
        <v>0.15825054519021081</v>
      </c>
      <c r="M540" s="52">
        <v>4000</v>
      </c>
      <c r="N540" s="53">
        <v>0.18671462605689729</v>
      </c>
      <c r="O540" s="52">
        <v>4200</v>
      </c>
      <c r="P540" s="53">
        <v>0.20923324774706742</v>
      </c>
      <c r="Q540" s="54" t="s">
        <v>1378</v>
      </c>
      <c r="R540" s="52">
        <v>8200</v>
      </c>
      <c r="S540" s="53">
        <v>0.197552701720378</v>
      </c>
    </row>
    <row r="541" spans="1:19" ht="13.5" customHeight="1">
      <c r="A541" s="50" t="s">
        <v>1223</v>
      </c>
      <c r="B541" s="55" t="s">
        <v>541</v>
      </c>
      <c r="C541" s="52">
        <v>20000</v>
      </c>
      <c r="D541" s="52">
        <v>17800</v>
      </c>
      <c r="E541" s="52">
        <v>37800</v>
      </c>
      <c r="F541" s="52">
        <v>2600</v>
      </c>
      <c r="G541" s="53">
        <v>0.13121629718394248</v>
      </c>
      <c r="H541" s="52">
        <v>2200</v>
      </c>
      <c r="I541" s="53">
        <v>0.12348736421455507</v>
      </c>
      <c r="J541" s="54" t="s">
        <v>1378</v>
      </c>
      <c r="K541" s="52">
        <v>4800</v>
      </c>
      <c r="L541" s="53">
        <v>0.12758301362614102</v>
      </c>
      <c r="M541" s="52">
        <v>3500</v>
      </c>
      <c r="N541" s="53">
        <v>0.17500499300978631</v>
      </c>
      <c r="O541" s="52">
        <v>2700</v>
      </c>
      <c r="P541" s="53">
        <v>0.1535993696178308</v>
      </c>
      <c r="Q541" s="54" t="s">
        <v>1378</v>
      </c>
      <c r="R541" s="52">
        <v>6200</v>
      </c>
      <c r="S541" s="53">
        <v>0.16494245270538432</v>
      </c>
    </row>
    <row r="542" spans="1:19" ht="13.5" customHeight="1">
      <c r="A542" s="50" t="s">
        <v>1224</v>
      </c>
      <c r="B542" s="55" t="s">
        <v>542</v>
      </c>
      <c r="C542" s="52">
        <v>16600</v>
      </c>
      <c r="D542" s="52">
        <v>15200</v>
      </c>
      <c r="E542" s="52">
        <v>31800</v>
      </c>
      <c r="F542" s="52">
        <v>2800</v>
      </c>
      <c r="G542" s="53">
        <v>0.16537467700258399</v>
      </c>
      <c r="H542" s="52">
        <v>2400</v>
      </c>
      <c r="I542" s="53">
        <v>0.15897570930156013</v>
      </c>
      <c r="J542" s="54" t="s">
        <v>1378</v>
      </c>
      <c r="K542" s="52">
        <v>5200</v>
      </c>
      <c r="L542" s="53">
        <v>0.1623209349082684</v>
      </c>
      <c r="M542" s="52">
        <v>3700</v>
      </c>
      <c r="N542" s="53">
        <v>0.22384472087014001</v>
      </c>
      <c r="O542" s="52">
        <v>2900</v>
      </c>
      <c r="P542" s="53">
        <v>0.1907050227108156</v>
      </c>
      <c r="Q542" s="54" t="s">
        <v>1378</v>
      </c>
      <c r="R542" s="52">
        <v>6600</v>
      </c>
      <c r="S542" s="53">
        <v>0.20802965569238502</v>
      </c>
    </row>
    <row r="543" spans="1:19" ht="13.5" customHeight="1">
      <c r="A543" s="50" t="s">
        <v>1226</v>
      </c>
      <c r="B543" s="55" t="s">
        <v>543</v>
      </c>
      <c r="C543" s="52">
        <v>21100</v>
      </c>
      <c r="D543" s="52">
        <v>19400</v>
      </c>
      <c r="E543" s="52">
        <v>40500</v>
      </c>
      <c r="F543" s="52">
        <v>2800</v>
      </c>
      <c r="G543" s="53">
        <v>0.13497252226643927</v>
      </c>
      <c r="H543" s="52">
        <v>2900</v>
      </c>
      <c r="I543" s="53">
        <v>0.14767976049140558</v>
      </c>
      <c r="J543" s="54" t="s">
        <v>1378</v>
      </c>
      <c r="K543" s="52">
        <v>5700</v>
      </c>
      <c r="L543" s="53">
        <v>0.14105382772164718</v>
      </c>
      <c r="M543" s="52">
        <v>4100</v>
      </c>
      <c r="N543" s="53">
        <v>0.1944760280462384</v>
      </c>
      <c r="O543" s="52">
        <v>3600</v>
      </c>
      <c r="P543" s="53">
        <v>0.1865482888556238</v>
      </c>
      <c r="Q543" s="54" t="s">
        <v>1378</v>
      </c>
      <c r="R543" s="52">
        <v>7700</v>
      </c>
      <c r="S543" s="53">
        <v>0.19068204836837035</v>
      </c>
    </row>
    <row r="544" spans="1:19" ht="13.5" customHeight="1">
      <c r="A544" s="50" t="s">
        <v>1251</v>
      </c>
      <c r="B544" s="55" t="s">
        <v>544</v>
      </c>
      <c r="C544" s="52">
        <v>23000</v>
      </c>
      <c r="D544" s="52">
        <v>22300</v>
      </c>
      <c r="E544" s="52">
        <v>45300</v>
      </c>
      <c r="F544" s="52">
        <v>3500</v>
      </c>
      <c r="G544" s="53">
        <v>0.15363834422657952</v>
      </c>
      <c r="H544" s="52">
        <v>2900</v>
      </c>
      <c r="I544" s="53">
        <v>0.13098225488438789</v>
      </c>
      <c r="J544" s="54" t="s">
        <v>1378</v>
      </c>
      <c r="K544" s="52">
        <v>6400</v>
      </c>
      <c r="L544" s="53">
        <v>0.14246896125127026</v>
      </c>
      <c r="M544" s="52">
        <v>4800</v>
      </c>
      <c r="N544" s="53">
        <v>0.20736383442265796</v>
      </c>
      <c r="O544" s="52">
        <v>3600</v>
      </c>
      <c r="P544" s="53">
        <v>0.16243950528768597</v>
      </c>
      <c r="Q544" s="54" t="s">
        <v>1378</v>
      </c>
      <c r="R544" s="52">
        <v>8400</v>
      </c>
      <c r="S544" s="53">
        <v>0.18521627711748331</v>
      </c>
    </row>
    <row r="545" spans="1:19" ht="13.5" customHeight="1">
      <c r="A545" s="50" t="s">
        <v>1257</v>
      </c>
      <c r="B545" s="55" t="s">
        <v>545</v>
      </c>
      <c r="C545" s="52">
        <v>20100</v>
      </c>
      <c r="D545" s="52">
        <v>18600</v>
      </c>
      <c r="E545" s="52">
        <v>38700</v>
      </c>
      <c r="F545" s="52">
        <v>2500</v>
      </c>
      <c r="G545" s="53">
        <v>0.1247081035425051</v>
      </c>
      <c r="H545" s="52">
        <v>2300</v>
      </c>
      <c r="I545" s="53">
        <v>0.12205763533530838</v>
      </c>
      <c r="J545" s="54" t="s">
        <v>1378</v>
      </c>
      <c r="K545" s="52">
        <v>4800</v>
      </c>
      <c r="L545" s="53">
        <v>0.12343636927530238</v>
      </c>
      <c r="M545" s="52">
        <v>3700</v>
      </c>
      <c r="N545" s="53">
        <v>0.18283897252446962</v>
      </c>
      <c r="O545" s="52">
        <v>3000</v>
      </c>
      <c r="P545" s="53">
        <v>0.16110961486668463</v>
      </c>
      <c r="Q545" s="54" t="s">
        <v>1378</v>
      </c>
      <c r="R545" s="52">
        <v>6700</v>
      </c>
      <c r="S545" s="53">
        <v>0.17241290189186395</v>
      </c>
    </row>
    <row r="546" spans="1:19" ht="13.5" customHeight="1">
      <c r="A546" s="50" t="s">
        <v>1265</v>
      </c>
      <c r="B546" s="55" t="s">
        <v>546</v>
      </c>
      <c r="C546" s="52">
        <v>26200</v>
      </c>
      <c r="D546" s="52">
        <v>25200</v>
      </c>
      <c r="E546" s="52">
        <v>51400</v>
      </c>
      <c r="F546" s="52">
        <v>3400</v>
      </c>
      <c r="G546" s="53">
        <v>0.13151270119765046</v>
      </c>
      <c r="H546" s="52">
        <v>3100</v>
      </c>
      <c r="I546" s="53">
        <v>0.12393145401773289</v>
      </c>
      <c r="J546" s="54" t="s">
        <v>1378</v>
      </c>
      <c r="K546" s="52">
        <v>6600</v>
      </c>
      <c r="L546" s="53">
        <v>0.12780081372033716</v>
      </c>
      <c r="M546" s="52">
        <v>4300</v>
      </c>
      <c r="N546" s="53">
        <v>0.16297963231367762</v>
      </c>
      <c r="O546" s="52">
        <v>3700</v>
      </c>
      <c r="P546" s="53">
        <v>0.14822472267504275</v>
      </c>
      <c r="Q546" s="54" t="s">
        <v>1378</v>
      </c>
      <c r="R546" s="52">
        <v>8000</v>
      </c>
      <c r="S546" s="53">
        <v>0.1557554166910004</v>
      </c>
    </row>
    <row r="547" spans="1:19" ht="13.5" customHeight="1">
      <c r="A547" s="50" t="s">
        <v>1288</v>
      </c>
      <c r="B547" s="55" t="s">
        <v>547</v>
      </c>
      <c r="C547" s="52">
        <v>25100</v>
      </c>
      <c r="D547" s="52">
        <v>25400</v>
      </c>
      <c r="E547" s="52">
        <v>50500</v>
      </c>
      <c r="F547" s="52">
        <v>2900</v>
      </c>
      <c r="G547" s="53">
        <v>0.11627351923306416</v>
      </c>
      <c r="H547" s="52">
        <v>2300</v>
      </c>
      <c r="I547" s="53">
        <v>9.2333740205536086E-2</v>
      </c>
      <c r="J547" s="54" t="s">
        <v>1378</v>
      </c>
      <c r="K547" s="52">
        <v>5300</v>
      </c>
      <c r="L547" s="53">
        <v>0.10424252018363148</v>
      </c>
      <c r="M547" s="52">
        <v>3600</v>
      </c>
      <c r="N547" s="53">
        <v>0.14459604598432715</v>
      </c>
      <c r="O547" s="52">
        <v>2900</v>
      </c>
      <c r="P547" s="53">
        <v>0.11509233374020554</v>
      </c>
      <c r="Q547" s="54" t="s">
        <v>1378</v>
      </c>
      <c r="R547" s="52">
        <v>6600</v>
      </c>
      <c r="S547" s="53">
        <v>0.12976887763178724</v>
      </c>
    </row>
    <row r="548" spans="1:19" ht="13.5" customHeight="1">
      <c r="A548" s="57" t="s">
        <v>1397</v>
      </c>
      <c r="B548" s="58" t="s">
        <v>1398</v>
      </c>
      <c r="C548" s="47">
        <v>663000</v>
      </c>
      <c r="D548" s="47">
        <v>636300</v>
      </c>
      <c r="E548" s="47">
        <v>1299200</v>
      </c>
      <c r="F548" s="47">
        <v>80200</v>
      </c>
      <c r="G548" s="48">
        <v>0.12093234425482749</v>
      </c>
      <c r="H548" s="47">
        <v>78500</v>
      </c>
      <c r="I548" s="48">
        <v>0.12337428625764037</v>
      </c>
      <c r="J548" s="49" t="s">
        <v>1378</v>
      </c>
      <c r="K548" s="47">
        <v>158700</v>
      </c>
      <c r="L548" s="48">
        <v>0.1221282094897528</v>
      </c>
      <c r="M548" s="47">
        <v>92500</v>
      </c>
      <c r="N548" s="48">
        <v>0.13956354246169533</v>
      </c>
      <c r="O548" s="47">
        <v>85400</v>
      </c>
      <c r="P548" s="48">
        <v>0.13426293380525856</v>
      </c>
      <c r="Q548" s="49" t="s">
        <v>1378</v>
      </c>
      <c r="R548" s="47">
        <v>178000</v>
      </c>
      <c r="S548" s="48">
        <v>0.13696773404000667</v>
      </c>
    </row>
    <row r="549" spans="1:19" ht="13.5" customHeight="1">
      <c r="A549" s="50" t="s">
        <v>660</v>
      </c>
      <c r="B549" s="55" t="s">
        <v>556</v>
      </c>
      <c r="C549" s="52">
        <v>13700</v>
      </c>
      <c r="D549" s="52">
        <v>13800</v>
      </c>
      <c r="E549" s="52">
        <v>27500</v>
      </c>
      <c r="F549" s="52">
        <v>1400</v>
      </c>
      <c r="G549" s="53">
        <v>0.10250801983085447</v>
      </c>
      <c r="H549" s="52">
        <v>1500</v>
      </c>
      <c r="I549" s="53">
        <v>0.10694605568445475</v>
      </c>
      <c r="J549" s="54" t="s">
        <v>1378</v>
      </c>
      <c r="K549" s="52">
        <v>2900</v>
      </c>
      <c r="L549" s="53">
        <v>0.10473316853279047</v>
      </c>
      <c r="M549" s="52">
        <v>1600</v>
      </c>
      <c r="N549" s="53">
        <v>0.1142461358996792</v>
      </c>
      <c r="O549" s="52">
        <v>1500</v>
      </c>
      <c r="P549" s="53">
        <v>0.1089762180974478</v>
      </c>
      <c r="Q549" s="54" t="s">
        <v>1378</v>
      </c>
      <c r="R549" s="52">
        <v>3100</v>
      </c>
      <c r="S549" s="53">
        <v>0.11160389704813145</v>
      </c>
    </row>
    <row r="550" spans="1:19" ht="13.5" customHeight="1">
      <c r="A550" s="50" t="s">
        <v>661</v>
      </c>
      <c r="B550" s="55" t="s">
        <v>565</v>
      </c>
      <c r="C550" s="52">
        <v>12300</v>
      </c>
      <c r="D550" s="52">
        <v>10900</v>
      </c>
      <c r="E550" s="52">
        <v>23100</v>
      </c>
      <c r="F550" s="52">
        <v>2300</v>
      </c>
      <c r="G550" s="53">
        <v>0.19050725819605285</v>
      </c>
      <c r="H550" s="52">
        <v>2200</v>
      </c>
      <c r="I550" s="53">
        <v>0.203240058910162</v>
      </c>
      <c r="J550" s="54" t="s">
        <v>1378</v>
      </c>
      <c r="K550" s="52">
        <v>4500</v>
      </c>
      <c r="L550" s="53">
        <v>0.19648880048430339</v>
      </c>
      <c r="M550" s="52">
        <v>2600</v>
      </c>
      <c r="N550" s="53">
        <v>0.21187408253139781</v>
      </c>
      <c r="O550" s="52">
        <v>2300</v>
      </c>
      <c r="P550" s="53">
        <v>0.21345729013254786</v>
      </c>
      <c r="Q550" s="54" t="s">
        <v>1378</v>
      </c>
      <c r="R550" s="52">
        <v>4900</v>
      </c>
      <c r="S550" s="53">
        <v>0.2126178327423679</v>
      </c>
    </row>
    <row r="551" spans="1:19" ht="13.5" customHeight="1">
      <c r="A551" s="50" t="s">
        <v>668</v>
      </c>
      <c r="B551" s="55" t="s">
        <v>550</v>
      </c>
      <c r="C551" s="52">
        <v>20900</v>
      </c>
      <c r="D551" s="52">
        <v>20700</v>
      </c>
      <c r="E551" s="52">
        <v>41600</v>
      </c>
      <c r="F551" s="52">
        <v>2600</v>
      </c>
      <c r="G551" s="53">
        <v>0.12291786329695577</v>
      </c>
      <c r="H551" s="52">
        <v>2300</v>
      </c>
      <c r="I551" s="53">
        <v>0.11209681307555085</v>
      </c>
      <c r="J551" s="54" t="s">
        <v>1378</v>
      </c>
      <c r="K551" s="52">
        <v>4900</v>
      </c>
      <c r="L551" s="53">
        <v>0.11752696178512238</v>
      </c>
      <c r="M551" s="52">
        <v>3100</v>
      </c>
      <c r="N551" s="53">
        <v>0.14799923415661498</v>
      </c>
      <c r="O551" s="52">
        <v>3200</v>
      </c>
      <c r="P551" s="53">
        <v>0.15524805939925751</v>
      </c>
      <c r="Q551" s="54" t="s">
        <v>1378</v>
      </c>
      <c r="R551" s="52">
        <v>6300</v>
      </c>
      <c r="S551" s="53">
        <v>0.15161050128503831</v>
      </c>
    </row>
    <row r="552" spans="1:19" ht="13.5" customHeight="1">
      <c r="A552" s="50" t="s">
        <v>671</v>
      </c>
      <c r="B552" s="55" t="s">
        <v>564</v>
      </c>
      <c r="C552" s="52">
        <v>13000</v>
      </c>
      <c r="D552" s="52">
        <v>11700</v>
      </c>
      <c r="E552" s="52">
        <v>24800</v>
      </c>
      <c r="F552" s="52">
        <v>1500</v>
      </c>
      <c r="G552" s="53">
        <v>0.11779141104294479</v>
      </c>
      <c r="H552" s="52">
        <v>1600</v>
      </c>
      <c r="I552" s="53">
        <v>0.13943985698476208</v>
      </c>
      <c r="J552" s="54" t="s">
        <v>1378</v>
      </c>
      <c r="K552" s="52">
        <v>3200</v>
      </c>
      <c r="L552" s="53">
        <v>0.12805099447290919</v>
      </c>
      <c r="M552" s="52">
        <v>1900</v>
      </c>
      <c r="N552" s="53">
        <v>0.14263803680981596</v>
      </c>
      <c r="O552" s="52">
        <v>1800</v>
      </c>
      <c r="P552" s="53">
        <v>0.14982548735847451</v>
      </c>
      <c r="Q552" s="54" t="s">
        <v>1378</v>
      </c>
      <c r="R552" s="52">
        <v>3600</v>
      </c>
      <c r="S552" s="53">
        <v>0.14604429741396699</v>
      </c>
    </row>
    <row r="553" spans="1:19" ht="13.5" customHeight="1">
      <c r="A553" s="50" t="s">
        <v>716</v>
      </c>
      <c r="B553" s="55" t="s">
        <v>579</v>
      </c>
      <c r="C553" s="52">
        <v>14600</v>
      </c>
      <c r="D553" s="52">
        <v>14400</v>
      </c>
      <c r="E553" s="52">
        <v>29000</v>
      </c>
      <c r="F553" s="52">
        <v>1600</v>
      </c>
      <c r="G553" s="53">
        <v>0.10769125308472717</v>
      </c>
      <c r="H553" s="52">
        <v>1400</v>
      </c>
      <c r="I553" s="53">
        <v>9.9388804000555636E-2</v>
      </c>
      <c r="J553" s="54" t="s">
        <v>1378</v>
      </c>
      <c r="K553" s="52">
        <v>3000</v>
      </c>
      <c r="L553" s="53">
        <v>0.10356723935693093</v>
      </c>
      <c r="M553" s="52">
        <v>1700</v>
      </c>
      <c r="N553" s="53">
        <v>0.11824787496572525</v>
      </c>
      <c r="O553" s="52">
        <v>1600</v>
      </c>
      <c r="P553" s="53">
        <v>0.10814001944714544</v>
      </c>
      <c r="Q553" s="54" t="s">
        <v>1378</v>
      </c>
      <c r="R553" s="52">
        <v>3300</v>
      </c>
      <c r="S553" s="53">
        <v>0.11322707513972262</v>
      </c>
    </row>
    <row r="554" spans="1:19" ht="13.5" customHeight="1">
      <c r="A554" s="50" t="s">
        <v>734</v>
      </c>
      <c r="B554" s="55" t="s">
        <v>575</v>
      </c>
      <c r="C554" s="52">
        <v>13600</v>
      </c>
      <c r="D554" s="52">
        <v>11400</v>
      </c>
      <c r="E554" s="52">
        <v>25000</v>
      </c>
      <c r="F554" s="52">
        <v>1700</v>
      </c>
      <c r="G554" s="53">
        <v>0.12390552571554705</v>
      </c>
      <c r="H554" s="52">
        <v>1200</v>
      </c>
      <c r="I554" s="53">
        <v>0.10665499124343257</v>
      </c>
      <c r="J554" s="54" t="s">
        <v>1378</v>
      </c>
      <c r="K554" s="52">
        <v>2900</v>
      </c>
      <c r="L554" s="53">
        <v>0.11602894726320419</v>
      </c>
      <c r="M554" s="52">
        <v>2100</v>
      </c>
      <c r="N554" s="53">
        <v>0.15429328231918182</v>
      </c>
      <c r="O554" s="52">
        <v>1400</v>
      </c>
      <c r="P554" s="53">
        <v>0.12171628721541156</v>
      </c>
      <c r="Q554" s="54" t="s">
        <v>1378</v>
      </c>
      <c r="R554" s="52">
        <v>3500</v>
      </c>
      <c r="S554" s="53">
        <v>0.13941865579145177</v>
      </c>
    </row>
    <row r="555" spans="1:19" ht="13.5" customHeight="1">
      <c r="A555" s="50" t="s">
        <v>739</v>
      </c>
      <c r="B555" s="55" t="s">
        <v>580</v>
      </c>
      <c r="C555" s="52">
        <v>18600</v>
      </c>
      <c r="D555" s="52">
        <v>18100</v>
      </c>
      <c r="E555" s="52">
        <v>36700</v>
      </c>
      <c r="F555" s="52">
        <v>2100</v>
      </c>
      <c r="G555" s="53">
        <v>0.11395873629916183</v>
      </c>
      <c r="H555" s="52">
        <v>2100</v>
      </c>
      <c r="I555" s="53">
        <v>0.11721854304635762</v>
      </c>
      <c r="J555" s="54" t="s">
        <v>1378</v>
      </c>
      <c r="K555" s="52">
        <v>4200</v>
      </c>
      <c r="L555" s="53">
        <v>0.11556680823260372</v>
      </c>
      <c r="M555" s="52">
        <v>2500</v>
      </c>
      <c r="N555" s="53">
        <v>0.13588007736943908</v>
      </c>
      <c r="O555" s="52">
        <v>2300</v>
      </c>
      <c r="P555" s="53">
        <v>0.12947019867549669</v>
      </c>
      <c r="Q555" s="54" t="s">
        <v>1378</v>
      </c>
      <c r="R555" s="52">
        <v>4900</v>
      </c>
      <c r="S555" s="53">
        <v>0.13271806599150604</v>
      </c>
    </row>
    <row r="556" spans="1:19" ht="13.5" customHeight="1">
      <c r="A556" s="50" t="s">
        <v>759</v>
      </c>
      <c r="B556" s="55" t="s">
        <v>583</v>
      </c>
      <c r="C556" s="52">
        <v>18800</v>
      </c>
      <c r="D556" s="52">
        <v>18000</v>
      </c>
      <c r="E556" s="52">
        <v>36800</v>
      </c>
      <c r="F556" s="52">
        <v>1900</v>
      </c>
      <c r="G556" s="53">
        <v>9.9648674544873847E-2</v>
      </c>
      <c r="H556" s="52">
        <v>2000</v>
      </c>
      <c r="I556" s="53">
        <v>0.10925070923958391</v>
      </c>
      <c r="J556" s="54" t="s">
        <v>1378</v>
      </c>
      <c r="K556" s="52">
        <v>3800</v>
      </c>
      <c r="L556" s="53">
        <v>0.10434404156352854</v>
      </c>
      <c r="M556" s="52">
        <v>2200</v>
      </c>
      <c r="N556" s="53">
        <v>0.11513893324816353</v>
      </c>
      <c r="O556" s="52">
        <v>2100</v>
      </c>
      <c r="P556" s="53">
        <v>0.11648217166379263</v>
      </c>
      <c r="Q556" s="54" t="s">
        <v>1378</v>
      </c>
      <c r="R556" s="52">
        <v>4300</v>
      </c>
      <c r="S556" s="53">
        <v>0.11579577292386367</v>
      </c>
    </row>
    <row r="557" spans="1:19" ht="13.5" customHeight="1">
      <c r="A557" s="50" t="s">
        <v>767</v>
      </c>
      <c r="B557" s="55" t="s">
        <v>557</v>
      </c>
      <c r="C557" s="52">
        <v>17400</v>
      </c>
      <c r="D557" s="52">
        <v>18400</v>
      </c>
      <c r="E557" s="52">
        <v>35800</v>
      </c>
      <c r="F557" s="52">
        <v>2400</v>
      </c>
      <c r="G557" s="53">
        <v>0.14028136663795579</v>
      </c>
      <c r="H557" s="52">
        <v>2800</v>
      </c>
      <c r="I557" s="53">
        <v>0.150789330430049</v>
      </c>
      <c r="J557" s="54" t="s">
        <v>1378</v>
      </c>
      <c r="K557" s="52">
        <v>5200</v>
      </c>
      <c r="L557" s="53">
        <v>0.14567556238647478</v>
      </c>
      <c r="M557" s="52">
        <v>2700</v>
      </c>
      <c r="N557" s="53">
        <v>0.1550961814527706</v>
      </c>
      <c r="O557" s="52">
        <v>2900</v>
      </c>
      <c r="P557" s="53">
        <v>0.158845944474687</v>
      </c>
      <c r="Q557" s="54" t="s">
        <v>1378</v>
      </c>
      <c r="R557" s="52">
        <v>5600</v>
      </c>
      <c r="S557" s="53">
        <v>0.15702109822551349</v>
      </c>
    </row>
    <row r="558" spans="1:19" ht="13.5" customHeight="1">
      <c r="A558" s="50" t="s">
        <v>768</v>
      </c>
      <c r="B558" s="55" t="s">
        <v>558</v>
      </c>
      <c r="C558" s="52">
        <v>20400</v>
      </c>
      <c r="D558" s="52">
        <v>19400</v>
      </c>
      <c r="E558" s="52">
        <v>39800</v>
      </c>
      <c r="F558" s="52">
        <v>1900</v>
      </c>
      <c r="G558" s="53">
        <v>9.2470277410832233E-2</v>
      </c>
      <c r="H558" s="52">
        <v>2100</v>
      </c>
      <c r="I558" s="53">
        <v>0.10594728426265022</v>
      </c>
      <c r="J558" s="54" t="s">
        <v>1378</v>
      </c>
      <c r="K558" s="52">
        <v>3900</v>
      </c>
      <c r="L558" s="53">
        <v>9.9030783910008538E-2</v>
      </c>
      <c r="M558" s="52">
        <v>2300</v>
      </c>
      <c r="N558" s="53">
        <v>0.11311708009198101</v>
      </c>
      <c r="O558" s="52">
        <v>2200</v>
      </c>
      <c r="P558" s="53">
        <v>0.11378758962191159</v>
      </c>
      <c r="Q558" s="54" t="s">
        <v>1378</v>
      </c>
      <c r="R558" s="52">
        <v>4500</v>
      </c>
      <c r="S558" s="53">
        <v>0.11344347913423392</v>
      </c>
    </row>
    <row r="559" spans="1:19" ht="13.5" customHeight="1">
      <c r="A559" s="50" t="s">
        <v>769</v>
      </c>
      <c r="B559" s="55" t="s">
        <v>587</v>
      </c>
      <c r="C559" s="52">
        <v>25200</v>
      </c>
      <c r="D559" s="52">
        <v>25300</v>
      </c>
      <c r="E559" s="52">
        <v>50600</v>
      </c>
      <c r="F559" s="52">
        <v>3300</v>
      </c>
      <c r="G559" s="53">
        <v>0.12918698220160937</v>
      </c>
      <c r="H559" s="52">
        <v>3500</v>
      </c>
      <c r="I559" s="53">
        <v>0.1382890529390865</v>
      </c>
      <c r="J559" s="54" t="s">
        <v>1378</v>
      </c>
      <c r="K559" s="52">
        <v>6800</v>
      </c>
      <c r="L559" s="53">
        <v>0.13374737924759683</v>
      </c>
      <c r="M559" s="52">
        <v>3700</v>
      </c>
      <c r="N559" s="53">
        <v>0.14849169540571611</v>
      </c>
      <c r="O559" s="52">
        <v>3700</v>
      </c>
      <c r="P559" s="53">
        <v>0.14626347163554537</v>
      </c>
      <c r="Q559" s="54" t="s">
        <v>1378</v>
      </c>
      <c r="R559" s="52">
        <v>7500</v>
      </c>
      <c r="S559" s="53">
        <v>0.14737529174413544</v>
      </c>
    </row>
    <row r="560" spans="1:19" ht="13.5" customHeight="1">
      <c r="A560" s="50" t="s">
        <v>770</v>
      </c>
      <c r="B560" s="55" t="s">
        <v>586</v>
      </c>
      <c r="C560" s="52">
        <v>21300</v>
      </c>
      <c r="D560" s="52">
        <v>20600</v>
      </c>
      <c r="E560" s="52">
        <v>41900</v>
      </c>
      <c r="F560" s="52">
        <v>2400</v>
      </c>
      <c r="G560" s="53">
        <v>0.11269454340896307</v>
      </c>
      <c r="H560" s="52">
        <v>2600</v>
      </c>
      <c r="I560" s="53">
        <v>0.12764199990282299</v>
      </c>
      <c r="J560" s="54" t="s">
        <v>1378</v>
      </c>
      <c r="K560" s="52">
        <v>5000</v>
      </c>
      <c r="L560" s="53">
        <v>0.12003435688211295</v>
      </c>
      <c r="M560" s="52">
        <v>2800</v>
      </c>
      <c r="N560" s="53">
        <v>0.13327395462216388</v>
      </c>
      <c r="O560" s="52">
        <v>2900</v>
      </c>
      <c r="P560" s="53">
        <v>0.13964336038093386</v>
      </c>
      <c r="Q560" s="54" t="s">
        <v>1378</v>
      </c>
      <c r="R560" s="52">
        <v>5700</v>
      </c>
      <c r="S560" s="53">
        <v>0.1364015937775869</v>
      </c>
    </row>
    <row r="561" spans="1:19" ht="13.5" customHeight="1">
      <c r="A561" s="50" t="s">
        <v>772</v>
      </c>
      <c r="B561" s="55" t="s">
        <v>574</v>
      </c>
      <c r="C561" s="52">
        <v>14500</v>
      </c>
      <c r="D561" s="52">
        <v>13000</v>
      </c>
      <c r="E561" s="52">
        <v>27600</v>
      </c>
      <c r="F561" s="52">
        <v>1700</v>
      </c>
      <c r="G561" s="53">
        <v>0.11863823933975241</v>
      </c>
      <c r="H561" s="52">
        <v>1700</v>
      </c>
      <c r="I561" s="53">
        <v>0.13077868223007219</v>
      </c>
      <c r="J561" s="54" t="s">
        <v>1378</v>
      </c>
      <c r="K561" s="52">
        <v>3400</v>
      </c>
      <c r="L561" s="53">
        <v>0.12437413830636383</v>
      </c>
      <c r="M561" s="52">
        <v>2000</v>
      </c>
      <c r="N561" s="53">
        <v>0.14009628610729025</v>
      </c>
      <c r="O561" s="52">
        <v>1700</v>
      </c>
      <c r="P561" s="53">
        <v>0.13369682076485948</v>
      </c>
      <c r="Q561" s="54" t="s">
        <v>1378</v>
      </c>
      <c r="R561" s="52">
        <v>3800</v>
      </c>
      <c r="S561" s="53">
        <v>0.13707278136564835</v>
      </c>
    </row>
    <row r="562" spans="1:19" ht="13.5" customHeight="1">
      <c r="A562" s="50" t="s">
        <v>773</v>
      </c>
      <c r="B562" s="55" t="s">
        <v>573</v>
      </c>
      <c r="C562" s="52">
        <v>15700</v>
      </c>
      <c r="D562" s="52">
        <v>14200</v>
      </c>
      <c r="E562" s="52">
        <v>29900</v>
      </c>
      <c r="F562" s="52">
        <v>2800</v>
      </c>
      <c r="G562" s="53">
        <v>0.17910923940786116</v>
      </c>
      <c r="H562" s="52">
        <v>2300</v>
      </c>
      <c r="I562" s="53">
        <v>0.16464703395801042</v>
      </c>
      <c r="J562" s="54" t="s">
        <v>1378</v>
      </c>
      <c r="K562" s="52">
        <v>5100</v>
      </c>
      <c r="L562" s="53">
        <v>0.17223598741043328</v>
      </c>
      <c r="M562" s="52">
        <v>3000</v>
      </c>
      <c r="N562" s="53">
        <v>0.19148800408371619</v>
      </c>
      <c r="O562" s="52">
        <v>2400</v>
      </c>
      <c r="P562" s="53">
        <v>0.17119909821051149</v>
      </c>
      <c r="Q562" s="54" t="s">
        <v>1378</v>
      </c>
      <c r="R562" s="52">
        <v>5400</v>
      </c>
      <c r="S562" s="53">
        <v>0.1818455769101989</v>
      </c>
    </row>
    <row r="563" spans="1:19" ht="13.5" customHeight="1">
      <c r="A563" s="50" t="s">
        <v>779</v>
      </c>
      <c r="B563" s="55" t="s">
        <v>571</v>
      </c>
      <c r="C563" s="52">
        <v>13300</v>
      </c>
      <c r="D563" s="52">
        <v>11700</v>
      </c>
      <c r="E563" s="52">
        <v>25000</v>
      </c>
      <c r="F563" s="52">
        <v>1800</v>
      </c>
      <c r="G563" s="53">
        <v>0.13767518549051938</v>
      </c>
      <c r="H563" s="52">
        <v>1700</v>
      </c>
      <c r="I563" s="53">
        <v>0.14151266255989048</v>
      </c>
      <c r="J563" s="54" t="s">
        <v>1378</v>
      </c>
      <c r="K563" s="52">
        <v>3500</v>
      </c>
      <c r="L563" s="53">
        <v>0.13946706084455276</v>
      </c>
      <c r="M563" s="52">
        <v>2100</v>
      </c>
      <c r="N563" s="53">
        <v>0.15933448250018736</v>
      </c>
      <c r="O563" s="52">
        <v>1800</v>
      </c>
      <c r="P563" s="53">
        <v>0.15580082135523615</v>
      </c>
      <c r="Q563" s="54" t="s">
        <v>1378</v>
      </c>
      <c r="R563" s="52">
        <v>3900</v>
      </c>
      <c r="S563" s="53">
        <v>0.157684471255643</v>
      </c>
    </row>
    <row r="564" spans="1:19" ht="13.5" customHeight="1">
      <c r="A564" s="50" t="s">
        <v>799</v>
      </c>
      <c r="B564" s="55" t="s">
        <v>569</v>
      </c>
      <c r="C564" s="52">
        <v>16100</v>
      </c>
      <c r="D564" s="52">
        <v>15400</v>
      </c>
      <c r="E564" s="52">
        <v>31600</v>
      </c>
      <c r="F564" s="52">
        <v>2000</v>
      </c>
      <c r="G564" s="53">
        <v>0.1243642228011413</v>
      </c>
      <c r="H564" s="52">
        <v>1800</v>
      </c>
      <c r="I564" s="53">
        <v>0.11480401684483317</v>
      </c>
      <c r="J564" s="54" t="s">
        <v>1378</v>
      </c>
      <c r="K564" s="52">
        <v>3800</v>
      </c>
      <c r="L564" s="53">
        <v>0.11968818328738473</v>
      </c>
      <c r="M564" s="52">
        <v>2500</v>
      </c>
      <c r="N564" s="53">
        <v>0.15209031137575982</v>
      </c>
      <c r="O564" s="52">
        <v>2100</v>
      </c>
      <c r="P564" s="53">
        <v>0.13871072238419177</v>
      </c>
      <c r="Q564" s="54" t="s">
        <v>1378</v>
      </c>
      <c r="R564" s="52">
        <v>4600</v>
      </c>
      <c r="S564" s="53">
        <v>0.14554615457743131</v>
      </c>
    </row>
    <row r="565" spans="1:19" ht="13.5" customHeight="1">
      <c r="A565" s="50" t="s">
        <v>800</v>
      </c>
      <c r="B565" s="55" t="s">
        <v>566</v>
      </c>
      <c r="C565" s="52">
        <v>15300</v>
      </c>
      <c r="D565" s="52">
        <v>13700</v>
      </c>
      <c r="E565" s="52">
        <v>29100</v>
      </c>
      <c r="F565" s="52">
        <v>1900</v>
      </c>
      <c r="G565" s="53">
        <v>0.12284932221063607</v>
      </c>
      <c r="H565" s="52">
        <v>1900</v>
      </c>
      <c r="I565" s="53">
        <v>0.13882010196649672</v>
      </c>
      <c r="J565" s="54" t="s">
        <v>1378</v>
      </c>
      <c r="K565" s="52">
        <v>3800</v>
      </c>
      <c r="L565" s="53">
        <v>0.13039141500997456</v>
      </c>
      <c r="M565" s="52">
        <v>2400</v>
      </c>
      <c r="N565" s="53">
        <v>0.15523983315954118</v>
      </c>
      <c r="O565" s="52">
        <v>2200</v>
      </c>
      <c r="P565" s="53">
        <v>0.15731973780043701</v>
      </c>
      <c r="Q565" s="54" t="s">
        <v>1378</v>
      </c>
      <c r="R565" s="52">
        <v>4500</v>
      </c>
      <c r="S565" s="53">
        <v>0.15622205406892756</v>
      </c>
    </row>
    <row r="566" spans="1:19" ht="13.5" customHeight="1">
      <c r="A566" s="50" t="s">
        <v>816</v>
      </c>
      <c r="B566" s="55" t="s">
        <v>577</v>
      </c>
      <c r="C566" s="52">
        <v>14400</v>
      </c>
      <c r="D566" s="52">
        <v>14000</v>
      </c>
      <c r="E566" s="52">
        <v>28400</v>
      </c>
      <c r="F566" s="52">
        <v>1500</v>
      </c>
      <c r="G566" s="53">
        <v>0.10275254801358941</v>
      </c>
      <c r="H566" s="52">
        <v>1600</v>
      </c>
      <c r="I566" s="53">
        <v>0.11288475304223336</v>
      </c>
      <c r="J566" s="54" t="s">
        <v>1378</v>
      </c>
      <c r="K566" s="52">
        <v>3100</v>
      </c>
      <c r="L566" s="53">
        <v>0.10773782270277886</v>
      </c>
      <c r="M566" s="52">
        <v>1800</v>
      </c>
      <c r="N566" s="53">
        <v>0.12327532413506205</v>
      </c>
      <c r="O566" s="52">
        <v>1700</v>
      </c>
      <c r="P566" s="53">
        <v>0.11861130994989262</v>
      </c>
      <c r="Q566" s="54" t="s">
        <v>1378</v>
      </c>
      <c r="R566" s="52">
        <v>3400</v>
      </c>
      <c r="S566" s="53">
        <v>0.12098052336843589</v>
      </c>
    </row>
    <row r="567" spans="1:19" ht="13.5" customHeight="1">
      <c r="A567" s="50" t="s">
        <v>821</v>
      </c>
      <c r="B567" s="55" t="s">
        <v>549</v>
      </c>
      <c r="C567" s="52">
        <v>16100</v>
      </c>
      <c r="D567" s="52">
        <v>15500</v>
      </c>
      <c r="E567" s="52">
        <v>31600</v>
      </c>
      <c r="F567" s="52">
        <v>2000</v>
      </c>
      <c r="G567" s="53">
        <v>0.12367293723225926</v>
      </c>
      <c r="H567" s="52">
        <v>1700</v>
      </c>
      <c r="I567" s="53">
        <v>0.10852261696757912</v>
      </c>
      <c r="J567" s="54" t="s">
        <v>1378</v>
      </c>
      <c r="K567" s="52">
        <v>3700</v>
      </c>
      <c r="L567" s="53">
        <v>0.11625475285171102</v>
      </c>
      <c r="M567" s="52">
        <v>2400</v>
      </c>
      <c r="N567" s="53">
        <v>0.14614763767306141</v>
      </c>
      <c r="O567" s="52">
        <v>2200</v>
      </c>
      <c r="P567" s="53">
        <v>0.14036109493302271</v>
      </c>
      <c r="Q567" s="54" t="s">
        <v>1378</v>
      </c>
      <c r="R567" s="52">
        <v>4500</v>
      </c>
      <c r="S567" s="53">
        <v>0.14331432192648921</v>
      </c>
    </row>
    <row r="568" spans="1:19" ht="13.5" customHeight="1">
      <c r="A568" s="50" t="s">
        <v>840</v>
      </c>
      <c r="B568" s="55" t="s">
        <v>568</v>
      </c>
      <c r="C568" s="52">
        <v>11600</v>
      </c>
      <c r="D568" s="52">
        <v>10300</v>
      </c>
      <c r="E568" s="52">
        <v>21900</v>
      </c>
      <c r="F568" s="52">
        <v>2400</v>
      </c>
      <c r="G568" s="53">
        <v>0.20528543052077036</v>
      </c>
      <c r="H568" s="52">
        <v>2100</v>
      </c>
      <c r="I568" s="53">
        <v>0.19986462966544188</v>
      </c>
      <c r="J568" s="54" t="s">
        <v>1378</v>
      </c>
      <c r="K568" s="52">
        <v>4400</v>
      </c>
      <c r="L568" s="53">
        <v>0.20272797773824186</v>
      </c>
      <c r="M568" s="52">
        <v>2600</v>
      </c>
      <c r="N568" s="53">
        <v>0.22799896364107436</v>
      </c>
      <c r="O568" s="52">
        <v>2200</v>
      </c>
      <c r="P568" s="53">
        <v>0.21572229742796364</v>
      </c>
      <c r="Q568" s="54" t="s">
        <v>1378</v>
      </c>
      <c r="R568" s="52">
        <v>4900</v>
      </c>
      <c r="S568" s="53">
        <v>0.22220701610327995</v>
      </c>
    </row>
    <row r="569" spans="1:19" ht="13.5" customHeight="1">
      <c r="A569" s="50" t="s">
        <v>900</v>
      </c>
      <c r="B569" s="55" t="s">
        <v>553</v>
      </c>
      <c r="C569" s="52">
        <v>17100</v>
      </c>
      <c r="D569" s="52">
        <v>16100</v>
      </c>
      <c r="E569" s="52">
        <v>33200</v>
      </c>
      <c r="F569" s="52">
        <v>2000</v>
      </c>
      <c r="G569" s="53">
        <v>0.11589635854341737</v>
      </c>
      <c r="H569" s="52">
        <v>2100</v>
      </c>
      <c r="I569" s="53">
        <v>0.13027534340232458</v>
      </c>
      <c r="J569" s="54" t="s">
        <v>1378</v>
      </c>
      <c r="K569" s="52">
        <v>4100</v>
      </c>
      <c r="L569" s="53">
        <v>0.12285929270127915</v>
      </c>
      <c r="M569" s="52">
        <v>2200</v>
      </c>
      <c r="N569" s="53">
        <v>0.12710084033613445</v>
      </c>
      <c r="O569" s="52">
        <v>2100</v>
      </c>
      <c r="P569" s="53">
        <v>0.13213997140903724</v>
      </c>
      <c r="Q569" s="54" t="s">
        <v>1378</v>
      </c>
      <c r="R569" s="52">
        <v>4300</v>
      </c>
      <c r="S569" s="53">
        <v>0.12954100827689993</v>
      </c>
    </row>
    <row r="570" spans="1:19" ht="13.5" customHeight="1">
      <c r="A570" s="50" t="s">
        <v>954</v>
      </c>
      <c r="B570" s="55" t="s">
        <v>584</v>
      </c>
      <c r="C570" s="52">
        <v>16100</v>
      </c>
      <c r="D570" s="52">
        <v>16100</v>
      </c>
      <c r="E570" s="52">
        <v>32200</v>
      </c>
      <c r="F570" s="52">
        <v>1500</v>
      </c>
      <c r="G570" s="53">
        <v>9.2092154420921543E-2</v>
      </c>
      <c r="H570" s="52">
        <v>1600</v>
      </c>
      <c r="I570" s="53">
        <v>0.10143487173116343</v>
      </c>
      <c r="J570" s="54" t="s">
        <v>1378</v>
      </c>
      <c r="K570" s="52">
        <v>3100</v>
      </c>
      <c r="L570" s="53">
        <v>9.6769178146086626E-2</v>
      </c>
      <c r="M570" s="52">
        <v>1600</v>
      </c>
      <c r="N570" s="53">
        <v>0.100186799501868</v>
      </c>
      <c r="O570" s="52">
        <v>1700</v>
      </c>
      <c r="P570" s="53">
        <v>0.10640412447978136</v>
      </c>
      <c r="Q570" s="54" t="s">
        <v>1378</v>
      </c>
      <c r="R570" s="52">
        <v>3300</v>
      </c>
      <c r="S570" s="53">
        <v>0.1032992319412917</v>
      </c>
    </row>
    <row r="571" spans="1:19" ht="13.5" customHeight="1">
      <c r="A571" s="50" t="s">
        <v>992</v>
      </c>
      <c r="B571" s="55" t="s">
        <v>552</v>
      </c>
      <c r="C571" s="52">
        <v>17300</v>
      </c>
      <c r="D571" s="52">
        <v>16800</v>
      </c>
      <c r="E571" s="52">
        <v>34100</v>
      </c>
      <c r="F571" s="52">
        <v>2000</v>
      </c>
      <c r="G571" s="53">
        <v>0.11785466327239065</v>
      </c>
      <c r="H571" s="52">
        <v>2300</v>
      </c>
      <c r="I571" s="53">
        <v>0.13797001427891481</v>
      </c>
      <c r="J571" s="54" t="s">
        <v>1378</v>
      </c>
      <c r="K571" s="52">
        <v>4400</v>
      </c>
      <c r="L571" s="53">
        <v>0.12777191129883844</v>
      </c>
      <c r="M571" s="52">
        <v>2300</v>
      </c>
      <c r="N571" s="53">
        <v>0.13307104836843323</v>
      </c>
      <c r="O571" s="52">
        <v>2100</v>
      </c>
      <c r="P571" s="53">
        <v>0.12720133269871489</v>
      </c>
      <c r="Q571" s="54" t="s">
        <v>1378</v>
      </c>
      <c r="R571" s="52">
        <v>4400</v>
      </c>
      <c r="S571" s="53">
        <v>0.13017716766396809</v>
      </c>
    </row>
    <row r="572" spans="1:19" ht="13.5" customHeight="1">
      <c r="A572" s="50" t="s">
        <v>1009</v>
      </c>
      <c r="B572" s="55" t="s">
        <v>578</v>
      </c>
      <c r="C572" s="52">
        <v>16300</v>
      </c>
      <c r="D572" s="52">
        <v>15600</v>
      </c>
      <c r="E572" s="52">
        <v>31800</v>
      </c>
      <c r="F572" s="52">
        <v>1700</v>
      </c>
      <c r="G572" s="53">
        <v>0.10278477900043032</v>
      </c>
      <c r="H572" s="52">
        <v>1700</v>
      </c>
      <c r="I572" s="53">
        <v>0.11183154651088142</v>
      </c>
      <c r="J572" s="54" t="s">
        <v>1378</v>
      </c>
      <c r="K572" s="52">
        <v>3400</v>
      </c>
      <c r="L572" s="53">
        <v>0.1072101494787087</v>
      </c>
      <c r="M572" s="52">
        <v>2100</v>
      </c>
      <c r="N572" s="53">
        <v>0.12835802545029815</v>
      </c>
      <c r="O572" s="52">
        <v>1900</v>
      </c>
      <c r="P572" s="53">
        <v>0.12261667843615587</v>
      </c>
      <c r="Q572" s="54" t="s">
        <v>1378</v>
      </c>
      <c r="R572" s="52">
        <v>4000</v>
      </c>
      <c r="S572" s="53">
        <v>0.12554955407612109</v>
      </c>
    </row>
    <row r="573" spans="1:19" ht="13.5" customHeight="1">
      <c r="A573" s="50" t="s">
        <v>1023</v>
      </c>
      <c r="B573" s="55" t="s">
        <v>561</v>
      </c>
      <c r="C573" s="52">
        <v>17800</v>
      </c>
      <c r="D573" s="52">
        <v>17000</v>
      </c>
      <c r="E573" s="52">
        <v>34800</v>
      </c>
      <c r="F573" s="52">
        <v>2100</v>
      </c>
      <c r="G573" s="53">
        <v>0.12011016187050359</v>
      </c>
      <c r="H573" s="52">
        <v>1800</v>
      </c>
      <c r="I573" s="53">
        <v>0.10721843404655537</v>
      </c>
      <c r="J573" s="54" t="s">
        <v>1378</v>
      </c>
      <c r="K573" s="52">
        <v>4000</v>
      </c>
      <c r="L573" s="53">
        <v>0.11380875761406735</v>
      </c>
      <c r="M573" s="52">
        <v>2700</v>
      </c>
      <c r="N573" s="53">
        <v>0.14911196043165467</v>
      </c>
      <c r="O573" s="52">
        <v>2000</v>
      </c>
      <c r="P573" s="53">
        <v>0.11973900775922879</v>
      </c>
      <c r="Q573" s="54" t="s">
        <v>1378</v>
      </c>
      <c r="R573" s="52">
        <v>4700</v>
      </c>
      <c r="S573" s="53">
        <v>0.13475462590506837</v>
      </c>
    </row>
    <row r="574" spans="1:19" ht="13.5" customHeight="1">
      <c r="A574" s="50" t="s">
        <v>1024</v>
      </c>
      <c r="B574" s="55" t="s">
        <v>570</v>
      </c>
      <c r="C574" s="52">
        <v>13300</v>
      </c>
      <c r="D574" s="52">
        <v>11900</v>
      </c>
      <c r="E574" s="52">
        <v>25100</v>
      </c>
      <c r="F574" s="52">
        <v>1700</v>
      </c>
      <c r="G574" s="53">
        <v>0.12823990355635925</v>
      </c>
      <c r="H574" s="52">
        <v>1400</v>
      </c>
      <c r="I574" s="53">
        <v>0.11487568478718921</v>
      </c>
      <c r="J574" s="54" t="s">
        <v>1378</v>
      </c>
      <c r="K574" s="52">
        <v>3100</v>
      </c>
      <c r="L574" s="53">
        <v>0.12193181366113696</v>
      </c>
      <c r="M574" s="52">
        <v>2000</v>
      </c>
      <c r="N574" s="53">
        <v>0.15265220012055455</v>
      </c>
      <c r="O574" s="52">
        <v>1600</v>
      </c>
      <c r="P574" s="53">
        <v>0.13131057732827645</v>
      </c>
      <c r="Q574" s="54" t="s">
        <v>1378</v>
      </c>
      <c r="R574" s="52">
        <v>3600</v>
      </c>
      <c r="S574" s="53">
        <v>0.14257866889445836</v>
      </c>
    </row>
    <row r="575" spans="1:19" ht="13.5" customHeight="1">
      <c r="A575" s="50" t="s">
        <v>1030</v>
      </c>
      <c r="B575" s="55" t="s">
        <v>576</v>
      </c>
      <c r="C575" s="52">
        <v>15500</v>
      </c>
      <c r="D575" s="52">
        <v>15100</v>
      </c>
      <c r="E575" s="52">
        <v>30600</v>
      </c>
      <c r="F575" s="52">
        <v>1400</v>
      </c>
      <c r="G575" s="53">
        <v>9.3574063288681814E-2</v>
      </c>
      <c r="H575" s="52">
        <v>1700</v>
      </c>
      <c r="I575" s="53">
        <v>0.11086137370265089</v>
      </c>
      <c r="J575" s="54" t="s">
        <v>1378</v>
      </c>
      <c r="K575" s="52">
        <v>3100</v>
      </c>
      <c r="L575" s="53">
        <v>0.10212557226945716</v>
      </c>
      <c r="M575" s="52">
        <v>1600</v>
      </c>
      <c r="N575" s="53">
        <v>0.106128259884812</v>
      </c>
      <c r="O575" s="52">
        <v>1800</v>
      </c>
      <c r="P575" s="53">
        <v>0.11707542804257288</v>
      </c>
      <c r="Q575" s="54" t="s">
        <v>1378</v>
      </c>
      <c r="R575" s="52">
        <v>3400</v>
      </c>
      <c r="S575" s="53">
        <v>0.11154349247874427</v>
      </c>
    </row>
    <row r="576" spans="1:19" ht="13.5" customHeight="1">
      <c r="A576" s="50" t="s">
        <v>1039</v>
      </c>
      <c r="B576" s="55" t="s">
        <v>562</v>
      </c>
      <c r="C576" s="52">
        <v>18700</v>
      </c>
      <c r="D576" s="52">
        <v>19500</v>
      </c>
      <c r="E576" s="52">
        <v>38200</v>
      </c>
      <c r="F576" s="52">
        <v>2200</v>
      </c>
      <c r="G576" s="53">
        <v>0.11920175485527794</v>
      </c>
      <c r="H576" s="52">
        <v>2200</v>
      </c>
      <c r="I576" s="53">
        <v>0.11503925291189902</v>
      </c>
      <c r="J576" s="54" t="s">
        <v>1378</v>
      </c>
      <c r="K576" s="52">
        <v>4500</v>
      </c>
      <c r="L576" s="53">
        <v>0.11707700366684128</v>
      </c>
      <c r="M576" s="52">
        <v>2400</v>
      </c>
      <c r="N576" s="53">
        <v>0.12990209191589536</v>
      </c>
      <c r="O576" s="52">
        <v>2300</v>
      </c>
      <c r="P576" s="53">
        <v>0.11945199856329211</v>
      </c>
      <c r="Q576" s="54" t="s">
        <v>1378</v>
      </c>
      <c r="R576" s="52">
        <v>4800</v>
      </c>
      <c r="S576" s="53">
        <v>0.12456783656364588</v>
      </c>
    </row>
    <row r="577" spans="1:19" ht="13.5" customHeight="1">
      <c r="A577" s="50" t="s">
        <v>1040</v>
      </c>
      <c r="B577" s="55" t="s">
        <v>563</v>
      </c>
      <c r="C577" s="52">
        <v>20600</v>
      </c>
      <c r="D577" s="52">
        <v>21000</v>
      </c>
      <c r="E577" s="52">
        <v>41500</v>
      </c>
      <c r="F577" s="52">
        <v>2200</v>
      </c>
      <c r="G577" s="53">
        <v>0.10873795854821446</v>
      </c>
      <c r="H577" s="52">
        <v>2200</v>
      </c>
      <c r="I577" s="53">
        <v>0.10594352222858233</v>
      </c>
      <c r="J577" s="54" t="s">
        <v>1378</v>
      </c>
      <c r="K577" s="52">
        <v>4500</v>
      </c>
      <c r="L577" s="53">
        <v>0.10732694253095043</v>
      </c>
      <c r="M577" s="52">
        <v>2400</v>
      </c>
      <c r="N577" s="53">
        <v>0.11778729201128733</v>
      </c>
      <c r="O577" s="52">
        <v>2300</v>
      </c>
      <c r="P577" s="53">
        <v>0.11090440755580996</v>
      </c>
      <c r="Q577" s="54" t="s">
        <v>1378</v>
      </c>
      <c r="R577" s="52">
        <v>4700</v>
      </c>
      <c r="S577" s="53">
        <v>0.11431186473336866</v>
      </c>
    </row>
    <row r="578" spans="1:19" ht="13.5" customHeight="1">
      <c r="A578" s="50" t="s">
        <v>1078</v>
      </c>
      <c r="B578" s="55" t="s">
        <v>581</v>
      </c>
      <c r="C578" s="52">
        <v>17000</v>
      </c>
      <c r="D578" s="52">
        <v>16700</v>
      </c>
      <c r="E578" s="52">
        <v>33700</v>
      </c>
      <c r="F578" s="52">
        <v>1900</v>
      </c>
      <c r="G578" s="53">
        <v>0.10897096071155092</v>
      </c>
      <c r="H578" s="52">
        <v>1900</v>
      </c>
      <c r="I578" s="53">
        <v>0.1148130393096836</v>
      </c>
      <c r="J578" s="54" t="s">
        <v>1378</v>
      </c>
      <c r="K578" s="52">
        <v>3800</v>
      </c>
      <c r="L578" s="53">
        <v>0.11186692410515373</v>
      </c>
      <c r="M578" s="52">
        <v>2200</v>
      </c>
      <c r="N578" s="53">
        <v>0.12752547564351771</v>
      </c>
      <c r="O578" s="52">
        <v>2000</v>
      </c>
      <c r="P578" s="53">
        <v>0.12260306807286674</v>
      </c>
      <c r="Q578" s="54" t="s">
        <v>1378</v>
      </c>
      <c r="R578" s="52">
        <v>4200</v>
      </c>
      <c r="S578" s="53">
        <v>0.12508540026733997</v>
      </c>
    </row>
    <row r="579" spans="1:19" ht="13.5" customHeight="1">
      <c r="A579" s="50" t="s">
        <v>1095</v>
      </c>
      <c r="B579" s="55" t="s">
        <v>582</v>
      </c>
      <c r="C579" s="52">
        <v>18400</v>
      </c>
      <c r="D579" s="52">
        <v>17500</v>
      </c>
      <c r="E579" s="52">
        <v>35800</v>
      </c>
      <c r="F579" s="52">
        <v>2000</v>
      </c>
      <c r="G579" s="53">
        <v>0.10921167247386759</v>
      </c>
      <c r="H579" s="52">
        <v>2100</v>
      </c>
      <c r="I579" s="53">
        <v>0.1186198214694438</v>
      </c>
      <c r="J579" s="54" t="s">
        <v>1378</v>
      </c>
      <c r="K579" s="52">
        <v>4100</v>
      </c>
      <c r="L579" s="53">
        <v>0.11379868318268051</v>
      </c>
      <c r="M579" s="52">
        <v>2400</v>
      </c>
      <c r="N579" s="53">
        <v>0.13049869337979095</v>
      </c>
      <c r="O579" s="52">
        <v>2200</v>
      </c>
      <c r="P579" s="53">
        <v>0.12325474937056535</v>
      </c>
      <c r="Q579" s="54" t="s">
        <v>1378</v>
      </c>
      <c r="R579" s="52">
        <v>4600</v>
      </c>
      <c r="S579" s="53">
        <v>0.12696685637763641</v>
      </c>
    </row>
    <row r="580" spans="1:19" ht="13.5" customHeight="1">
      <c r="A580" s="50" t="s">
        <v>1100</v>
      </c>
      <c r="B580" s="55" t="s">
        <v>572</v>
      </c>
      <c r="C580" s="52">
        <v>15200</v>
      </c>
      <c r="D580" s="52">
        <v>13900</v>
      </c>
      <c r="E580" s="52">
        <v>29100</v>
      </c>
      <c r="F580" s="52">
        <v>2600</v>
      </c>
      <c r="G580" s="53">
        <v>0.17283869267264101</v>
      </c>
      <c r="H580" s="52">
        <v>1800</v>
      </c>
      <c r="I580" s="53">
        <v>0.13197386371795791</v>
      </c>
      <c r="J580" s="54" t="s">
        <v>1378</v>
      </c>
      <c r="K580" s="52">
        <v>4500</v>
      </c>
      <c r="L580" s="53">
        <v>0.15328316668384703</v>
      </c>
      <c r="M580" s="52">
        <v>2900</v>
      </c>
      <c r="N580" s="53">
        <v>0.1893779652082235</v>
      </c>
      <c r="O580" s="52">
        <v>2000</v>
      </c>
      <c r="P580" s="53">
        <v>0.14453938393049473</v>
      </c>
      <c r="Q580" s="54" t="s">
        <v>1378</v>
      </c>
      <c r="R580" s="52">
        <v>4900</v>
      </c>
      <c r="S580" s="53">
        <v>0.16792083290382434</v>
      </c>
    </row>
    <row r="581" spans="1:19" ht="13.5" customHeight="1">
      <c r="A581" s="50" t="s">
        <v>1110</v>
      </c>
      <c r="B581" s="55" t="s">
        <v>559</v>
      </c>
      <c r="C581" s="52">
        <v>13800</v>
      </c>
      <c r="D581" s="52">
        <v>13000</v>
      </c>
      <c r="E581" s="52">
        <v>26800</v>
      </c>
      <c r="F581" s="52">
        <v>1500</v>
      </c>
      <c r="G581" s="53">
        <v>0.10611889380852145</v>
      </c>
      <c r="H581" s="52">
        <v>1500</v>
      </c>
      <c r="I581" s="53">
        <v>0.11262746300697692</v>
      </c>
      <c r="J581" s="54" t="s">
        <v>1378</v>
      </c>
      <c r="K581" s="52">
        <v>2900</v>
      </c>
      <c r="L581" s="53">
        <v>0.10928411633109619</v>
      </c>
      <c r="M581" s="52">
        <v>1800</v>
      </c>
      <c r="N581" s="53">
        <v>0.12702329970240256</v>
      </c>
      <c r="O581" s="52">
        <v>1700</v>
      </c>
      <c r="P581" s="53">
        <v>0.12826803649467147</v>
      </c>
      <c r="Q581" s="54" t="s">
        <v>1378</v>
      </c>
      <c r="R581" s="52">
        <v>3400</v>
      </c>
      <c r="S581" s="53">
        <v>0.12762863534675614</v>
      </c>
    </row>
    <row r="582" spans="1:19" ht="13.5" customHeight="1">
      <c r="A582" s="50" t="s">
        <v>1206</v>
      </c>
      <c r="B582" s="55" t="s">
        <v>555</v>
      </c>
      <c r="C582" s="52">
        <v>18100</v>
      </c>
      <c r="D582" s="52">
        <v>18000</v>
      </c>
      <c r="E582" s="52">
        <v>36100</v>
      </c>
      <c r="F582" s="52">
        <v>2100</v>
      </c>
      <c r="G582" s="53">
        <v>0.11340890240530827</v>
      </c>
      <c r="H582" s="52">
        <v>2200</v>
      </c>
      <c r="I582" s="53">
        <v>0.12465266199844392</v>
      </c>
      <c r="J582" s="54" t="s">
        <v>1378</v>
      </c>
      <c r="K582" s="52">
        <v>4300</v>
      </c>
      <c r="L582" s="53">
        <v>0.11901660245572217</v>
      </c>
      <c r="M582" s="52">
        <v>2200</v>
      </c>
      <c r="N582" s="53">
        <v>0.12297484102847664</v>
      </c>
      <c r="O582" s="52">
        <v>2300</v>
      </c>
      <c r="P582" s="53">
        <v>0.12865399577636991</v>
      </c>
      <c r="Q582" s="54" t="s">
        <v>1378</v>
      </c>
      <c r="R582" s="52">
        <v>4500</v>
      </c>
      <c r="S582" s="53">
        <v>0.12580725629867789</v>
      </c>
    </row>
    <row r="583" spans="1:19" ht="13.5" customHeight="1">
      <c r="A583" s="50" t="s">
        <v>1207</v>
      </c>
      <c r="B583" s="55" t="s">
        <v>554</v>
      </c>
      <c r="C583" s="52">
        <v>14700</v>
      </c>
      <c r="D583" s="52">
        <v>15200</v>
      </c>
      <c r="E583" s="52">
        <v>29900</v>
      </c>
      <c r="F583" s="52">
        <v>1900</v>
      </c>
      <c r="G583" s="53">
        <v>0.12688801197441829</v>
      </c>
      <c r="H583" s="52">
        <v>2000</v>
      </c>
      <c r="I583" s="53">
        <v>0.13326317174241925</v>
      </c>
      <c r="J583" s="54" t="s">
        <v>1378</v>
      </c>
      <c r="K583" s="52">
        <v>3900</v>
      </c>
      <c r="L583" s="53">
        <v>0.13012942710946121</v>
      </c>
      <c r="M583" s="52">
        <v>2000</v>
      </c>
      <c r="N583" s="53">
        <v>0.13797795618451489</v>
      </c>
      <c r="O583" s="52">
        <v>2100</v>
      </c>
      <c r="P583" s="53">
        <v>0.13931460895875813</v>
      </c>
      <c r="Q583" s="54" t="s">
        <v>1378</v>
      </c>
      <c r="R583" s="52">
        <v>4100</v>
      </c>
      <c r="S583" s="53">
        <v>0.13865756998093709</v>
      </c>
    </row>
    <row r="584" spans="1:19" ht="13.5" customHeight="1">
      <c r="A584" s="50" t="s">
        <v>1222</v>
      </c>
      <c r="B584" s="55" t="s">
        <v>560</v>
      </c>
      <c r="C584" s="52">
        <v>18300</v>
      </c>
      <c r="D584" s="52">
        <v>17900</v>
      </c>
      <c r="E584" s="52">
        <v>36200</v>
      </c>
      <c r="F584" s="52">
        <v>2000</v>
      </c>
      <c r="G584" s="53">
        <v>0.10647113340238783</v>
      </c>
      <c r="H584" s="52">
        <v>1900</v>
      </c>
      <c r="I584" s="53">
        <v>0.10815038266018658</v>
      </c>
      <c r="J584" s="54" t="s">
        <v>1378</v>
      </c>
      <c r="K584" s="52">
        <v>3900</v>
      </c>
      <c r="L584" s="53">
        <v>0.10730051870654453</v>
      </c>
      <c r="M584" s="52">
        <v>2100</v>
      </c>
      <c r="N584" s="53">
        <v>0.11693834160170093</v>
      </c>
      <c r="O584" s="52">
        <v>2000</v>
      </c>
      <c r="P584" s="53">
        <v>0.11301044634377967</v>
      </c>
      <c r="Q584" s="54" t="s">
        <v>1378</v>
      </c>
      <c r="R584" s="52">
        <v>4200</v>
      </c>
      <c r="S584" s="53">
        <v>0.11499834455358128</v>
      </c>
    </row>
    <row r="585" spans="1:19" ht="13.5" customHeight="1">
      <c r="A585" s="50" t="s">
        <v>1231</v>
      </c>
      <c r="B585" s="55" t="s">
        <v>567</v>
      </c>
      <c r="C585" s="52">
        <v>15300</v>
      </c>
      <c r="D585" s="52">
        <v>14200</v>
      </c>
      <c r="E585" s="52">
        <v>29500</v>
      </c>
      <c r="F585" s="52">
        <v>1700</v>
      </c>
      <c r="G585" s="53">
        <v>0.11168542266422403</v>
      </c>
      <c r="H585" s="52">
        <v>1700</v>
      </c>
      <c r="I585" s="53">
        <v>0.12071996062715321</v>
      </c>
      <c r="J585" s="54" t="s">
        <v>1378</v>
      </c>
      <c r="K585" s="52">
        <v>3400</v>
      </c>
      <c r="L585" s="53">
        <v>0.11604026163283289</v>
      </c>
      <c r="M585" s="52">
        <v>2100</v>
      </c>
      <c r="N585" s="53">
        <v>0.13569746139753991</v>
      </c>
      <c r="O585" s="52">
        <v>2100</v>
      </c>
      <c r="P585" s="53">
        <v>0.14448428601560853</v>
      </c>
      <c r="Q585" s="54" t="s">
        <v>1378</v>
      </c>
      <c r="R585" s="52">
        <v>4100</v>
      </c>
      <c r="S585" s="53">
        <v>0.13993289727861186</v>
      </c>
    </row>
    <row r="586" spans="1:19" ht="13.5" customHeight="1">
      <c r="A586" s="50" t="s">
        <v>1232</v>
      </c>
      <c r="B586" s="55" t="s">
        <v>585</v>
      </c>
      <c r="C586" s="52">
        <v>22800</v>
      </c>
      <c r="D586" s="52">
        <v>21200</v>
      </c>
      <c r="E586" s="52">
        <v>44000</v>
      </c>
      <c r="F586" s="52">
        <v>2800</v>
      </c>
      <c r="G586" s="53">
        <v>0.12157841720317085</v>
      </c>
      <c r="H586" s="52">
        <v>2700</v>
      </c>
      <c r="I586" s="53">
        <v>0.12852561079143476</v>
      </c>
      <c r="J586" s="54" t="s">
        <v>1378</v>
      </c>
      <c r="K586" s="52">
        <v>5500</v>
      </c>
      <c r="L586" s="53">
        <v>0.12492335642102873</v>
      </c>
      <c r="M586" s="52">
        <v>3200</v>
      </c>
      <c r="N586" s="53">
        <v>0.13817719966714842</v>
      </c>
      <c r="O586" s="52">
        <v>3000</v>
      </c>
      <c r="P586" s="53">
        <v>0.14093010093387418</v>
      </c>
      <c r="Q586" s="54" t="s">
        <v>1378</v>
      </c>
      <c r="R586" s="52">
        <v>6100</v>
      </c>
      <c r="S586" s="53">
        <v>0.13950266833200864</v>
      </c>
    </row>
    <row r="587" spans="1:19" ht="13.5" customHeight="1">
      <c r="A587" s="50" t="s">
        <v>1283</v>
      </c>
      <c r="B587" s="55" t="s">
        <v>551</v>
      </c>
      <c r="C587" s="52">
        <v>16200</v>
      </c>
      <c r="D587" s="52">
        <v>16400</v>
      </c>
      <c r="E587" s="52">
        <v>32600</v>
      </c>
      <c r="F587" s="52">
        <v>1900</v>
      </c>
      <c r="G587" s="53">
        <v>0.11420286278381046</v>
      </c>
      <c r="H587" s="52">
        <v>1900</v>
      </c>
      <c r="I587" s="53">
        <v>0.11563260340632603</v>
      </c>
      <c r="J587" s="54" t="s">
        <v>1378</v>
      </c>
      <c r="K587" s="52">
        <v>3800</v>
      </c>
      <c r="L587" s="53">
        <v>0.11492281303602059</v>
      </c>
      <c r="M587" s="52">
        <v>2200</v>
      </c>
      <c r="N587" s="53">
        <v>0.13715449160908194</v>
      </c>
      <c r="O587" s="52">
        <v>2200</v>
      </c>
      <c r="P587" s="53">
        <v>0.13534063260340631</v>
      </c>
      <c r="Q587" s="54" t="s">
        <v>1378</v>
      </c>
      <c r="R587" s="52">
        <v>4400</v>
      </c>
      <c r="S587" s="53">
        <v>0.13624111737319283</v>
      </c>
    </row>
    <row r="588" spans="1:19" ht="13.5" customHeight="1">
      <c r="A588" s="50" t="s">
        <v>1289</v>
      </c>
      <c r="B588" s="55" t="s">
        <v>1399</v>
      </c>
      <c r="C588" s="52">
        <v>13700</v>
      </c>
      <c r="D588" s="52">
        <v>12600</v>
      </c>
      <c r="E588" s="52">
        <v>26300</v>
      </c>
      <c r="F588" s="52">
        <v>1900</v>
      </c>
      <c r="G588" s="53">
        <v>0.13948560572848165</v>
      </c>
      <c r="H588" s="52">
        <v>1500</v>
      </c>
      <c r="I588" s="53">
        <v>0.11988862370723946</v>
      </c>
      <c r="J588" s="54" t="s">
        <v>1378</v>
      </c>
      <c r="K588" s="52">
        <v>3400</v>
      </c>
      <c r="L588" s="53">
        <v>0.13010359536867763</v>
      </c>
      <c r="M588" s="52">
        <v>2100</v>
      </c>
      <c r="N588" s="53">
        <v>0.15680257197135758</v>
      </c>
      <c r="O588" s="52">
        <v>1700</v>
      </c>
      <c r="P588" s="53">
        <v>0.13269689737470167</v>
      </c>
      <c r="Q588" s="54" t="s">
        <v>1378</v>
      </c>
      <c r="R588" s="52">
        <v>3800</v>
      </c>
      <c r="S588" s="53">
        <v>0.14526203534430226</v>
      </c>
    </row>
    <row r="589" spans="1:19" ht="13.5" customHeight="1">
      <c r="A589" s="57" t="s">
        <v>1400</v>
      </c>
      <c r="B589" s="58" t="s">
        <v>1401</v>
      </c>
      <c r="C589" s="47">
        <v>1230000</v>
      </c>
      <c r="D589" s="47">
        <v>1194500</v>
      </c>
      <c r="E589" s="47">
        <v>2424500</v>
      </c>
      <c r="F589" s="47">
        <v>149800</v>
      </c>
      <c r="G589" s="48">
        <v>0.12182317679474911</v>
      </c>
      <c r="H589" s="47">
        <v>139100</v>
      </c>
      <c r="I589" s="48">
        <v>0.11643267950875254</v>
      </c>
      <c r="J589" s="49" t="s">
        <v>1378</v>
      </c>
      <c r="K589" s="47">
        <v>288900</v>
      </c>
      <c r="L589" s="48">
        <v>0.11916734069630802</v>
      </c>
      <c r="M589" s="47">
        <v>186900</v>
      </c>
      <c r="N589" s="48">
        <v>0.15194928627934337</v>
      </c>
      <c r="O589" s="47">
        <v>175400</v>
      </c>
      <c r="P589" s="48">
        <v>0.14684263840403178</v>
      </c>
      <c r="Q589" s="49" t="s">
        <v>1378</v>
      </c>
      <c r="R589" s="47">
        <v>362300</v>
      </c>
      <c r="S589" s="48">
        <v>0.14943329952529891</v>
      </c>
    </row>
    <row r="590" spans="1:19" ht="13.5" customHeight="1">
      <c r="A590" s="50" t="s">
        <v>662</v>
      </c>
      <c r="B590" s="56" t="s">
        <v>588</v>
      </c>
      <c r="C590" s="52">
        <v>22300</v>
      </c>
      <c r="D590" s="52">
        <v>23000</v>
      </c>
      <c r="E590" s="52">
        <v>45400</v>
      </c>
      <c r="F590" s="52">
        <v>2900</v>
      </c>
      <c r="G590" s="53">
        <v>0.12896727695957741</v>
      </c>
      <c r="H590" s="52">
        <v>3000</v>
      </c>
      <c r="I590" s="53">
        <v>0.13034225156358584</v>
      </c>
      <c r="J590" s="54" t="s">
        <v>1378</v>
      </c>
      <c r="K590" s="52">
        <v>5900</v>
      </c>
      <c r="L590" s="53">
        <v>0.12966514560324494</v>
      </c>
      <c r="M590" s="52">
        <v>3800</v>
      </c>
      <c r="N590" s="53">
        <v>0.16898697345449662</v>
      </c>
      <c r="O590" s="52">
        <v>3900</v>
      </c>
      <c r="P590" s="53">
        <v>0.16912786657400972</v>
      </c>
      <c r="Q590" s="54" t="s">
        <v>1378</v>
      </c>
      <c r="R590" s="52">
        <v>7700</v>
      </c>
      <c r="S590" s="53">
        <v>0.16905848378634569</v>
      </c>
    </row>
    <row r="591" spans="1:19" ht="13.5" customHeight="1">
      <c r="A591" s="50" t="s">
        <v>663</v>
      </c>
      <c r="B591" s="56" t="s">
        <v>589</v>
      </c>
      <c r="C591" s="52">
        <v>21600</v>
      </c>
      <c r="D591" s="52">
        <v>22500</v>
      </c>
      <c r="E591" s="52">
        <v>44200</v>
      </c>
      <c r="F591" s="52">
        <v>2600</v>
      </c>
      <c r="G591" s="53">
        <v>0.12112389666805305</v>
      </c>
      <c r="H591" s="52">
        <v>2700</v>
      </c>
      <c r="I591" s="53">
        <v>0.11858760826115923</v>
      </c>
      <c r="J591" s="54" t="s">
        <v>1378</v>
      </c>
      <c r="K591" s="52">
        <v>5300</v>
      </c>
      <c r="L591" s="53">
        <v>0.11983059292476334</v>
      </c>
      <c r="M591" s="52">
        <v>3500</v>
      </c>
      <c r="N591" s="53">
        <v>0.15952678035029344</v>
      </c>
      <c r="O591" s="52">
        <v>3400</v>
      </c>
      <c r="P591" s="53">
        <v>0.15061070397512769</v>
      </c>
      <c r="Q591" s="54" t="s">
        <v>1378</v>
      </c>
      <c r="R591" s="52">
        <v>6800</v>
      </c>
      <c r="S591" s="53">
        <v>0.15498029623590162</v>
      </c>
    </row>
    <row r="592" spans="1:19" ht="13.5" customHeight="1">
      <c r="A592" s="50" t="s">
        <v>664</v>
      </c>
      <c r="B592" s="56" t="s">
        <v>590</v>
      </c>
      <c r="C592" s="52">
        <v>20100</v>
      </c>
      <c r="D592" s="52">
        <v>20000</v>
      </c>
      <c r="E592" s="52">
        <v>40000</v>
      </c>
      <c r="F592" s="52">
        <v>2100</v>
      </c>
      <c r="G592" s="53">
        <v>0.10669257985747745</v>
      </c>
      <c r="H592" s="52">
        <v>2000</v>
      </c>
      <c r="I592" s="53">
        <v>0.1012322179923863</v>
      </c>
      <c r="J592" s="54" t="s">
        <v>1378</v>
      </c>
      <c r="K592" s="52">
        <v>4200</v>
      </c>
      <c r="L592" s="53">
        <v>0.1039694236966351</v>
      </c>
      <c r="M592" s="52">
        <v>2500</v>
      </c>
      <c r="N592" s="53">
        <v>0.12268899187721134</v>
      </c>
      <c r="O592" s="52">
        <v>2600</v>
      </c>
      <c r="P592" s="53">
        <v>0.12948306952514527</v>
      </c>
      <c r="Q592" s="54" t="s">
        <v>1378</v>
      </c>
      <c r="R592" s="52">
        <v>5000</v>
      </c>
      <c r="S592" s="53">
        <v>0.12607729010017238</v>
      </c>
    </row>
    <row r="593" spans="1:19" ht="13.5" customHeight="1">
      <c r="A593" s="50" t="s">
        <v>670</v>
      </c>
      <c r="B593" s="56" t="s">
        <v>591</v>
      </c>
      <c r="C593" s="52">
        <v>18000</v>
      </c>
      <c r="D593" s="52">
        <v>17900</v>
      </c>
      <c r="E593" s="52">
        <v>35900</v>
      </c>
      <c r="F593" s="52">
        <v>2100</v>
      </c>
      <c r="G593" s="53">
        <v>0.11404094348019582</v>
      </c>
      <c r="H593" s="52">
        <v>1800</v>
      </c>
      <c r="I593" s="53">
        <v>0.1015947362551578</v>
      </c>
      <c r="J593" s="54" t="s">
        <v>1378</v>
      </c>
      <c r="K593" s="52">
        <v>3900</v>
      </c>
      <c r="L593" s="53">
        <v>0.10782511835143414</v>
      </c>
      <c r="M593" s="52">
        <v>2800</v>
      </c>
      <c r="N593" s="53">
        <v>0.15665331553182021</v>
      </c>
      <c r="O593" s="52">
        <v>2600</v>
      </c>
      <c r="P593" s="53">
        <v>0.14592394334783093</v>
      </c>
      <c r="Q593" s="54" t="s">
        <v>1378</v>
      </c>
      <c r="R593" s="52">
        <v>5400</v>
      </c>
      <c r="S593" s="53">
        <v>0.15129490392648287</v>
      </c>
    </row>
    <row r="594" spans="1:19" ht="13.5" customHeight="1">
      <c r="A594" s="50" t="s">
        <v>672</v>
      </c>
      <c r="B594" s="56" t="s">
        <v>592</v>
      </c>
      <c r="C594" s="52">
        <v>18300</v>
      </c>
      <c r="D594" s="52">
        <v>17100</v>
      </c>
      <c r="E594" s="52">
        <v>35400</v>
      </c>
      <c r="F594" s="52">
        <v>2600</v>
      </c>
      <c r="G594" s="53">
        <v>0.14004591669399805</v>
      </c>
      <c r="H594" s="52">
        <v>2100</v>
      </c>
      <c r="I594" s="53">
        <v>0.12037470725995317</v>
      </c>
      <c r="J594" s="54" t="s">
        <v>1378</v>
      </c>
      <c r="K594" s="52">
        <v>4600</v>
      </c>
      <c r="L594" s="53">
        <v>0.13054786001017696</v>
      </c>
      <c r="M594" s="52">
        <v>3200</v>
      </c>
      <c r="N594" s="53">
        <v>0.17486607630917242</v>
      </c>
      <c r="O594" s="52">
        <v>2600</v>
      </c>
      <c r="P594" s="53">
        <v>0.14929742388758782</v>
      </c>
      <c r="Q594" s="54" t="s">
        <v>1378</v>
      </c>
      <c r="R594" s="52">
        <v>5700</v>
      </c>
      <c r="S594" s="53">
        <v>0.16252049527901849</v>
      </c>
    </row>
    <row r="595" spans="1:19" ht="13.5" customHeight="1">
      <c r="A595" s="50" t="s">
        <v>678</v>
      </c>
      <c r="B595" s="56" t="s">
        <v>593</v>
      </c>
      <c r="C595" s="52">
        <v>18700</v>
      </c>
      <c r="D595" s="52">
        <v>17400</v>
      </c>
      <c r="E595" s="52">
        <v>36100</v>
      </c>
      <c r="F595" s="52">
        <v>2600</v>
      </c>
      <c r="G595" s="53">
        <v>0.13700096328802311</v>
      </c>
      <c r="H595" s="52">
        <v>2400</v>
      </c>
      <c r="I595" s="53">
        <v>0.13957090408444239</v>
      </c>
      <c r="J595" s="54" t="s">
        <v>1378</v>
      </c>
      <c r="K595" s="52">
        <v>5000</v>
      </c>
      <c r="L595" s="53">
        <v>0.13824132011739299</v>
      </c>
      <c r="M595" s="52">
        <v>2900</v>
      </c>
      <c r="N595" s="53">
        <v>0.1554639837311356</v>
      </c>
      <c r="O595" s="52">
        <v>2900</v>
      </c>
      <c r="P595" s="53">
        <v>0.16441027994492888</v>
      </c>
      <c r="Q595" s="54" t="s">
        <v>1378</v>
      </c>
      <c r="R595" s="52">
        <v>5800</v>
      </c>
      <c r="S595" s="53">
        <v>0.15978182623622569</v>
      </c>
    </row>
    <row r="596" spans="1:19" ht="13.5" customHeight="1">
      <c r="A596" s="50" t="s">
        <v>680</v>
      </c>
      <c r="B596" s="56" t="s">
        <v>594</v>
      </c>
      <c r="C596" s="52">
        <v>20800</v>
      </c>
      <c r="D596" s="52">
        <v>21400</v>
      </c>
      <c r="E596" s="52">
        <v>42200</v>
      </c>
      <c r="F596" s="52">
        <v>1900</v>
      </c>
      <c r="G596" s="53">
        <v>9.3153975498438624E-2</v>
      </c>
      <c r="H596" s="52">
        <v>1800</v>
      </c>
      <c r="I596" s="53">
        <v>8.2239760892915514E-2</v>
      </c>
      <c r="J596" s="54" t="s">
        <v>1378</v>
      </c>
      <c r="K596" s="52">
        <v>3700</v>
      </c>
      <c r="L596" s="53">
        <v>8.7619588898361273E-2</v>
      </c>
      <c r="M596" s="52">
        <v>2800</v>
      </c>
      <c r="N596" s="53">
        <v>0.13293298102330051</v>
      </c>
      <c r="O596" s="52">
        <v>2600</v>
      </c>
      <c r="P596" s="53">
        <v>0.12146826694064354</v>
      </c>
      <c r="Q596" s="54" t="s">
        <v>1378</v>
      </c>
      <c r="R596" s="52">
        <v>5400</v>
      </c>
      <c r="S596" s="53">
        <v>0.12711944681254145</v>
      </c>
    </row>
    <row r="597" spans="1:19" ht="13.5" customHeight="1">
      <c r="A597" s="50" t="s">
        <v>696</v>
      </c>
      <c r="B597" s="56" t="s">
        <v>595</v>
      </c>
      <c r="C597" s="52">
        <v>20900</v>
      </c>
      <c r="D597" s="52">
        <v>19400</v>
      </c>
      <c r="E597" s="52">
        <v>40300</v>
      </c>
      <c r="F597" s="52">
        <v>2300</v>
      </c>
      <c r="G597" s="53">
        <v>0.10784924093673674</v>
      </c>
      <c r="H597" s="52">
        <v>1800</v>
      </c>
      <c r="I597" s="53">
        <v>9.1922005571030641E-2</v>
      </c>
      <c r="J597" s="54" t="s">
        <v>1378</v>
      </c>
      <c r="K597" s="52">
        <v>4000</v>
      </c>
      <c r="L597" s="53">
        <v>0.10018128988998436</v>
      </c>
      <c r="M597" s="52">
        <v>3000</v>
      </c>
      <c r="N597" s="53">
        <v>0.14319237584406877</v>
      </c>
      <c r="O597" s="52">
        <v>2700</v>
      </c>
      <c r="P597" s="53">
        <v>0.13834726090993502</v>
      </c>
      <c r="Q597" s="54" t="s">
        <v>1378</v>
      </c>
      <c r="R597" s="52">
        <v>5700</v>
      </c>
      <c r="S597" s="53">
        <v>0.14085976109469292</v>
      </c>
    </row>
    <row r="598" spans="1:19" ht="13.5" customHeight="1">
      <c r="A598" s="50" t="s">
        <v>760</v>
      </c>
      <c r="B598" s="56" t="s">
        <v>596</v>
      </c>
      <c r="C598" s="52">
        <v>12600</v>
      </c>
      <c r="D598" s="52">
        <v>12700</v>
      </c>
      <c r="E598" s="52">
        <v>25300</v>
      </c>
      <c r="F598" s="52">
        <v>1500</v>
      </c>
      <c r="G598" s="53">
        <v>0.12250079339892098</v>
      </c>
      <c r="H598" s="52">
        <v>1300</v>
      </c>
      <c r="I598" s="53">
        <v>0.10417488753847368</v>
      </c>
      <c r="J598" s="54" t="s">
        <v>1378</v>
      </c>
      <c r="K598" s="52">
        <v>2900</v>
      </c>
      <c r="L598" s="53">
        <v>0.11331355093966369</v>
      </c>
      <c r="M598" s="52">
        <v>2100</v>
      </c>
      <c r="N598" s="53">
        <v>0.16375753728974929</v>
      </c>
      <c r="O598" s="52">
        <v>1900</v>
      </c>
      <c r="P598" s="53">
        <v>0.14742324994080971</v>
      </c>
      <c r="Q598" s="54" t="s">
        <v>1378</v>
      </c>
      <c r="R598" s="52">
        <v>3900</v>
      </c>
      <c r="S598" s="53">
        <v>0.15556874381800198</v>
      </c>
    </row>
    <row r="599" spans="1:19" ht="13.5" customHeight="1">
      <c r="A599" s="50" t="s">
        <v>776</v>
      </c>
      <c r="B599" s="56" t="s">
        <v>597</v>
      </c>
      <c r="C599" s="52">
        <v>19100</v>
      </c>
      <c r="D599" s="52">
        <v>17900</v>
      </c>
      <c r="E599" s="52">
        <v>37000</v>
      </c>
      <c r="F599" s="52">
        <v>2400</v>
      </c>
      <c r="G599" s="53">
        <v>0.12780854843766329</v>
      </c>
      <c r="H599" s="52">
        <v>2100</v>
      </c>
      <c r="I599" s="53">
        <v>0.11525120286449592</v>
      </c>
      <c r="J599" s="54" t="s">
        <v>1378</v>
      </c>
      <c r="K599" s="52">
        <v>4500</v>
      </c>
      <c r="L599" s="53">
        <v>0.12174429914622285</v>
      </c>
      <c r="M599" s="52">
        <v>2800</v>
      </c>
      <c r="N599" s="53">
        <v>0.14536524192705613</v>
      </c>
      <c r="O599" s="52">
        <v>2500</v>
      </c>
      <c r="P599" s="53">
        <v>0.1400358061989482</v>
      </c>
      <c r="Q599" s="54" t="s">
        <v>1378</v>
      </c>
      <c r="R599" s="52">
        <v>5300</v>
      </c>
      <c r="S599" s="53">
        <v>0.14279152707230089</v>
      </c>
    </row>
    <row r="600" spans="1:19" ht="13.5" customHeight="1">
      <c r="A600" s="50" t="s">
        <v>801</v>
      </c>
      <c r="B600" s="56" t="s">
        <v>598</v>
      </c>
      <c r="C600" s="52">
        <v>23700</v>
      </c>
      <c r="D600" s="52">
        <v>22500</v>
      </c>
      <c r="E600" s="52">
        <v>46100</v>
      </c>
      <c r="F600" s="52">
        <v>2800</v>
      </c>
      <c r="G600" s="53">
        <v>0.11871991893945791</v>
      </c>
      <c r="H600" s="52">
        <v>2600</v>
      </c>
      <c r="I600" s="53">
        <v>0.11547878733917999</v>
      </c>
      <c r="J600" s="54" t="s">
        <v>1378</v>
      </c>
      <c r="K600" s="52">
        <v>5400</v>
      </c>
      <c r="L600" s="53">
        <v>0.11714229994149386</v>
      </c>
      <c r="M600" s="52">
        <v>3300</v>
      </c>
      <c r="N600" s="53">
        <v>0.1372540741366208</v>
      </c>
      <c r="O600" s="52">
        <v>3100</v>
      </c>
      <c r="P600" s="53">
        <v>0.13880603659350932</v>
      </c>
      <c r="Q600" s="54" t="s">
        <v>1378</v>
      </c>
      <c r="R600" s="52">
        <v>6400</v>
      </c>
      <c r="S600" s="53">
        <v>0.13800949099655463</v>
      </c>
    </row>
    <row r="601" spans="1:19" ht="13.5" customHeight="1">
      <c r="A601" s="50" t="s">
        <v>815</v>
      </c>
      <c r="B601" s="56" t="s">
        <v>599</v>
      </c>
      <c r="C601" s="52">
        <v>20700</v>
      </c>
      <c r="D601" s="52">
        <v>20000</v>
      </c>
      <c r="E601" s="52">
        <v>40700</v>
      </c>
      <c r="F601" s="52">
        <v>2600</v>
      </c>
      <c r="G601" s="53">
        <v>0.12542930392299134</v>
      </c>
      <c r="H601" s="52">
        <v>2400</v>
      </c>
      <c r="I601" s="53">
        <v>0.11976047904191617</v>
      </c>
      <c r="J601" s="54" t="s">
        <v>1378</v>
      </c>
      <c r="K601" s="52">
        <v>5000</v>
      </c>
      <c r="L601" s="53">
        <v>0.12263896052857809</v>
      </c>
      <c r="M601" s="52">
        <v>3000</v>
      </c>
      <c r="N601" s="53">
        <v>0.14564891404247085</v>
      </c>
      <c r="O601" s="52">
        <v>2900</v>
      </c>
      <c r="P601" s="53">
        <v>0.1436626746506986</v>
      </c>
      <c r="Q601" s="54" t="s">
        <v>1378</v>
      </c>
      <c r="R601" s="52">
        <v>5900</v>
      </c>
      <c r="S601" s="53">
        <v>0.14467123523198977</v>
      </c>
    </row>
    <row r="602" spans="1:19" ht="13.5" customHeight="1">
      <c r="A602" s="50" t="s">
        <v>835</v>
      </c>
      <c r="B602" s="56" t="s">
        <v>600</v>
      </c>
      <c r="C602" s="52">
        <v>19800</v>
      </c>
      <c r="D602" s="52">
        <v>18200</v>
      </c>
      <c r="E602" s="52">
        <v>38000</v>
      </c>
      <c r="F602" s="52">
        <v>2200</v>
      </c>
      <c r="G602" s="53">
        <v>0.11022985602424855</v>
      </c>
      <c r="H602" s="52">
        <v>1600</v>
      </c>
      <c r="I602" s="53">
        <v>9.009700224694471E-2</v>
      </c>
      <c r="J602" s="54" t="s">
        <v>1378</v>
      </c>
      <c r="K602" s="52">
        <v>3800</v>
      </c>
      <c r="L602" s="53">
        <v>0.10057305083854687</v>
      </c>
      <c r="M602" s="52">
        <v>3100</v>
      </c>
      <c r="N602" s="53">
        <v>0.15458449103308916</v>
      </c>
      <c r="O602" s="52">
        <v>2200</v>
      </c>
      <c r="P602" s="53">
        <v>0.12023894338795418</v>
      </c>
      <c r="Q602" s="54" t="s">
        <v>1378</v>
      </c>
      <c r="R602" s="52">
        <v>5300</v>
      </c>
      <c r="S602" s="53">
        <v>0.13811050943693812</v>
      </c>
    </row>
    <row r="603" spans="1:19" ht="13.5" customHeight="1">
      <c r="A603" s="50" t="s">
        <v>836</v>
      </c>
      <c r="B603" s="56" t="s">
        <v>601</v>
      </c>
      <c r="C603" s="52">
        <v>18400</v>
      </c>
      <c r="D603" s="52">
        <v>16900</v>
      </c>
      <c r="E603" s="52">
        <v>35300</v>
      </c>
      <c r="F603" s="52">
        <v>2400</v>
      </c>
      <c r="G603" s="53">
        <v>0.12966793685356559</v>
      </c>
      <c r="H603" s="52">
        <v>1700</v>
      </c>
      <c r="I603" s="53">
        <v>0.1033114152005213</v>
      </c>
      <c r="J603" s="54" t="s">
        <v>1378</v>
      </c>
      <c r="K603" s="52">
        <v>4100</v>
      </c>
      <c r="L603" s="53">
        <v>0.11704632492695242</v>
      </c>
      <c r="M603" s="52">
        <v>3400</v>
      </c>
      <c r="N603" s="53">
        <v>0.18350571584104519</v>
      </c>
      <c r="O603" s="52">
        <v>2300</v>
      </c>
      <c r="P603" s="53">
        <v>0.1379657603222558</v>
      </c>
      <c r="Q603" s="54" t="s">
        <v>1378</v>
      </c>
      <c r="R603" s="52">
        <v>5700</v>
      </c>
      <c r="S603" s="53">
        <v>0.1616975404953051</v>
      </c>
    </row>
    <row r="604" spans="1:19" ht="13.5" customHeight="1">
      <c r="A604" s="50" t="s">
        <v>837</v>
      </c>
      <c r="B604" s="56" t="s">
        <v>602</v>
      </c>
      <c r="C604" s="52">
        <v>20200</v>
      </c>
      <c r="D604" s="52">
        <v>18600</v>
      </c>
      <c r="E604" s="52">
        <v>38800</v>
      </c>
      <c r="F604" s="52">
        <v>2500</v>
      </c>
      <c r="G604" s="53">
        <v>0.12166905621199386</v>
      </c>
      <c r="H604" s="52">
        <v>2400</v>
      </c>
      <c r="I604" s="53">
        <v>0.13013735523835174</v>
      </c>
      <c r="J604" s="54" t="s">
        <v>1378</v>
      </c>
      <c r="K604" s="52">
        <v>4900</v>
      </c>
      <c r="L604" s="53">
        <v>0.12572179830892968</v>
      </c>
      <c r="M604" s="52">
        <v>3100</v>
      </c>
      <c r="N604" s="53">
        <v>0.15454590398971671</v>
      </c>
      <c r="O604" s="52">
        <v>3000</v>
      </c>
      <c r="P604" s="53">
        <v>0.16164826286022085</v>
      </c>
      <c r="Q604" s="54" t="s">
        <v>1378</v>
      </c>
      <c r="R604" s="52">
        <v>6100</v>
      </c>
      <c r="S604" s="53">
        <v>0.15794493710043309</v>
      </c>
    </row>
    <row r="605" spans="1:19" ht="13.5" customHeight="1">
      <c r="A605" s="50" t="s">
        <v>838</v>
      </c>
      <c r="B605" s="56" t="s">
        <v>603</v>
      </c>
      <c r="C605" s="52">
        <v>19200</v>
      </c>
      <c r="D605" s="52">
        <v>18100</v>
      </c>
      <c r="E605" s="52">
        <v>37300</v>
      </c>
      <c r="F605" s="52">
        <v>2300</v>
      </c>
      <c r="G605" s="53">
        <v>0.11760108378491038</v>
      </c>
      <c r="H605" s="52">
        <v>2400</v>
      </c>
      <c r="I605" s="53">
        <v>0.13353624792473714</v>
      </c>
      <c r="J605" s="54" t="s">
        <v>1378</v>
      </c>
      <c r="K605" s="52">
        <v>4700</v>
      </c>
      <c r="L605" s="53">
        <v>0.12532875315334657</v>
      </c>
      <c r="M605" s="52">
        <v>2800</v>
      </c>
      <c r="N605" s="53">
        <v>0.1451125468945394</v>
      </c>
      <c r="O605" s="52">
        <v>3000</v>
      </c>
      <c r="P605" s="53">
        <v>0.16862202545655783</v>
      </c>
      <c r="Q605" s="54" t="s">
        <v>1378</v>
      </c>
      <c r="R605" s="52">
        <v>5800</v>
      </c>
      <c r="S605" s="53">
        <v>0.15651333798507863</v>
      </c>
    </row>
    <row r="606" spans="1:19" ht="13.5" customHeight="1">
      <c r="A606" s="50" t="s">
        <v>839</v>
      </c>
      <c r="B606" s="56" t="s">
        <v>604</v>
      </c>
      <c r="C606" s="52">
        <v>24100</v>
      </c>
      <c r="D606" s="52">
        <v>24300</v>
      </c>
      <c r="E606" s="52">
        <v>48400</v>
      </c>
      <c r="F606" s="52">
        <v>2500</v>
      </c>
      <c r="G606" s="53">
        <v>0.10246718724040538</v>
      </c>
      <c r="H606" s="52">
        <v>2300</v>
      </c>
      <c r="I606" s="53">
        <v>9.5061728395061731E-2</v>
      </c>
      <c r="J606" s="54" t="s">
        <v>1378</v>
      </c>
      <c r="K606" s="52">
        <v>4800</v>
      </c>
      <c r="L606" s="53">
        <v>9.8747312717049771E-2</v>
      </c>
      <c r="M606" s="52">
        <v>3200</v>
      </c>
      <c r="N606" s="53">
        <v>0.13087722212992192</v>
      </c>
      <c r="O606" s="52">
        <v>3000</v>
      </c>
      <c r="P606" s="53">
        <v>0.12181069958847737</v>
      </c>
      <c r="Q606" s="54" t="s">
        <v>1378</v>
      </c>
      <c r="R606" s="52">
        <v>6100</v>
      </c>
      <c r="S606" s="53">
        <v>0.12632297006780221</v>
      </c>
    </row>
    <row r="607" spans="1:19" ht="13.5" customHeight="1">
      <c r="A607" s="50" t="s">
        <v>846</v>
      </c>
      <c r="B607" s="56" t="s">
        <v>605</v>
      </c>
      <c r="C607" s="52">
        <v>19300</v>
      </c>
      <c r="D607" s="52">
        <v>17900</v>
      </c>
      <c r="E607" s="52">
        <v>37200</v>
      </c>
      <c r="F607" s="52">
        <v>2200</v>
      </c>
      <c r="G607" s="53">
        <v>0.1147362415063022</v>
      </c>
      <c r="H607" s="52">
        <v>2000</v>
      </c>
      <c r="I607" s="53">
        <v>0.10901479207368127</v>
      </c>
      <c r="J607" s="54" t="s">
        <v>1378</v>
      </c>
      <c r="K607" s="52">
        <v>4200</v>
      </c>
      <c r="L607" s="53">
        <v>0.11198042695058343</v>
      </c>
      <c r="M607" s="52">
        <v>2700</v>
      </c>
      <c r="N607" s="53">
        <v>0.13833705067690233</v>
      </c>
      <c r="O607" s="52">
        <v>2300</v>
      </c>
      <c r="P607" s="53">
        <v>0.1302818866871337</v>
      </c>
      <c r="Q607" s="54" t="s">
        <v>1378</v>
      </c>
      <c r="R607" s="52">
        <v>5000</v>
      </c>
      <c r="S607" s="53">
        <v>0.13445717051137279</v>
      </c>
    </row>
    <row r="608" spans="1:19" ht="13.5" customHeight="1">
      <c r="A608" s="50" t="s">
        <v>849</v>
      </c>
      <c r="B608" s="56" t="s">
        <v>606</v>
      </c>
      <c r="C608" s="52">
        <v>24500</v>
      </c>
      <c r="D608" s="52">
        <v>23900</v>
      </c>
      <c r="E608" s="52">
        <v>48400</v>
      </c>
      <c r="F608" s="52">
        <v>3100</v>
      </c>
      <c r="G608" s="53">
        <v>0.12768472103354117</v>
      </c>
      <c r="H608" s="52">
        <v>3000</v>
      </c>
      <c r="I608" s="53">
        <v>0.12546017402945114</v>
      </c>
      <c r="J608" s="54" t="s">
        <v>1378</v>
      </c>
      <c r="K608" s="52">
        <v>6100</v>
      </c>
      <c r="L608" s="53">
        <v>0.12658698210193844</v>
      </c>
      <c r="M608" s="52">
        <v>3700</v>
      </c>
      <c r="N608" s="53">
        <v>0.15128173778375514</v>
      </c>
      <c r="O608" s="52">
        <v>3500</v>
      </c>
      <c r="P608" s="53">
        <v>0.14499665327978581</v>
      </c>
      <c r="Q608" s="54" t="s">
        <v>1378</v>
      </c>
      <c r="R608" s="52">
        <v>7200</v>
      </c>
      <c r="S608" s="53">
        <v>0.14818026052311059</v>
      </c>
    </row>
    <row r="609" spans="1:19" ht="13.5" customHeight="1">
      <c r="A609" s="50" t="s">
        <v>850</v>
      </c>
      <c r="B609" s="56" t="s">
        <v>607</v>
      </c>
      <c r="C609" s="52">
        <v>25100</v>
      </c>
      <c r="D609" s="52">
        <v>23400</v>
      </c>
      <c r="E609" s="52">
        <v>48500</v>
      </c>
      <c r="F609" s="52">
        <v>3200</v>
      </c>
      <c r="G609" s="53">
        <v>0.12693165524932293</v>
      </c>
      <c r="H609" s="52">
        <v>2600</v>
      </c>
      <c r="I609" s="53">
        <v>0.11096371105785689</v>
      </c>
      <c r="J609" s="54" t="s">
        <v>1378</v>
      </c>
      <c r="K609" s="52">
        <v>5800</v>
      </c>
      <c r="L609" s="53">
        <v>0.11923426025249607</v>
      </c>
      <c r="M609" s="52">
        <v>4300</v>
      </c>
      <c r="N609" s="53">
        <v>0.17038394137326748</v>
      </c>
      <c r="O609" s="52">
        <v>3500</v>
      </c>
      <c r="P609" s="53">
        <v>0.14892160219103046</v>
      </c>
      <c r="Q609" s="54" t="s">
        <v>1378</v>
      </c>
      <c r="R609" s="52">
        <v>7800</v>
      </c>
      <c r="S609" s="53">
        <v>0.16003795692713921</v>
      </c>
    </row>
    <row r="610" spans="1:19" ht="13.5" customHeight="1">
      <c r="A610" s="50" t="s">
        <v>851</v>
      </c>
      <c r="B610" s="56" t="s">
        <v>608</v>
      </c>
      <c r="C610" s="52">
        <v>21400</v>
      </c>
      <c r="D610" s="52">
        <v>20200</v>
      </c>
      <c r="E610" s="52">
        <v>41600</v>
      </c>
      <c r="F610" s="52">
        <v>2900</v>
      </c>
      <c r="G610" s="53">
        <v>0.13412921348314608</v>
      </c>
      <c r="H610" s="52">
        <v>2500</v>
      </c>
      <c r="I610" s="53">
        <v>0.12275671132644485</v>
      </c>
      <c r="J610" s="54" t="s">
        <v>1378</v>
      </c>
      <c r="K610" s="52">
        <v>5300</v>
      </c>
      <c r="L610" s="53">
        <v>0.1285978791449251</v>
      </c>
      <c r="M610" s="52">
        <v>3300</v>
      </c>
      <c r="N610" s="53">
        <v>0.15589887640449437</v>
      </c>
      <c r="O610" s="52">
        <v>2900</v>
      </c>
      <c r="P610" s="53">
        <v>0.14357047510752954</v>
      </c>
      <c r="Q610" s="54" t="s">
        <v>1378</v>
      </c>
      <c r="R610" s="52">
        <v>6200</v>
      </c>
      <c r="S610" s="53">
        <v>0.14990261379758096</v>
      </c>
    </row>
    <row r="611" spans="1:19" ht="13.5" customHeight="1">
      <c r="A611" s="50" t="s">
        <v>858</v>
      </c>
      <c r="B611" s="56" t="s">
        <v>609</v>
      </c>
      <c r="C611" s="52">
        <v>23500</v>
      </c>
      <c r="D611" s="52">
        <v>22900</v>
      </c>
      <c r="E611" s="52">
        <v>46400</v>
      </c>
      <c r="F611" s="52">
        <v>3400</v>
      </c>
      <c r="G611" s="53">
        <v>0.14479850046860357</v>
      </c>
      <c r="H611" s="52">
        <v>3500</v>
      </c>
      <c r="I611" s="53">
        <v>0.1529658425788416</v>
      </c>
      <c r="J611" s="54" t="s">
        <v>1378</v>
      </c>
      <c r="K611" s="52">
        <v>6900</v>
      </c>
      <c r="L611" s="53">
        <v>0.14883109040717737</v>
      </c>
      <c r="M611" s="52">
        <v>4300</v>
      </c>
      <c r="N611" s="53">
        <v>0.18207378376075659</v>
      </c>
      <c r="O611" s="52">
        <v>4300</v>
      </c>
      <c r="P611" s="53">
        <v>0.1874290207041146</v>
      </c>
      <c r="Q611" s="54" t="s">
        <v>1378</v>
      </c>
      <c r="R611" s="52">
        <v>8600</v>
      </c>
      <c r="S611" s="53">
        <v>0.18471790890269152</v>
      </c>
    </row>
    <row r="612" spans="1:19" ht="13.5" customHeight="1">
      <c r="A612" s="50" t="s">
        <v>859</v>
      </c>
      <c r="B612" s="56" t="s">
        <v>610</v>
      </c>
      <c r="C612" s="52">
        <v>28900</v>
      </c>
      <c r="D612" s="52">
        <v>28700</v>
      </c>
      <c r="E612" s="52">
        <v>57600</v>
      </c>
      <c r="F612" s="52">
        <v>3900</v>
      </c>
      <c r="G612" s="53">
        <v>0.13397526930137507</v>
      </c>
      <c r="H612" s="52">
        <v>4300</v>
      </c>
      <c r="I612" s="53">
        <v>0.14867170363148915</v>
      </c>
      <c r="J612" s="54" t="s">
        <v>1378</v>
      </c>
      <c r="K612" s="52">
        <v>8100</v>
      </c>
      <c r="L612" s="53">
        <v>0.14130434782608695</v>
      </c>
      <c r="M612" s="52">
        <v>4900</v>
      </c>
      <c r="N612" s="53">
        <v>0.16947802292958331</v>
      </c>
      <c r="O612" s="52">
        <v>5000</v>
      </c>
      <c r="P612" s="53">
        <v>0.17565544375195849</v>
      </c>
      <c r="Q612" s="54" t="s">
        <v>1378</v>
      </c>
      <c r="R612" s="52">
        <v>9900</v>
      </c>
      <c r="S612" s="53">
        <v>0.17255868870676483</v>
      </c>
    </row>
    <row r="613" spans="1:19" ht="13.5" customHeight="1">
      <c r="A613" s="50" t="s">
        <v>860</v>
      </c>
      <c r="B613" s="56" t="s">
        <v>611</v>
      </c>
      <c r="C613" s="52">
        <v>20000</v>
      </c>
      <c r="D613" s="52">
        <v>19300</v>
      </c>
      <c r="E613" s="52">
        <v>39300</v>
      </c>
      <c r="F613" s="52">
        <v>2200</v>
      </c>
      <c r="G613" s="53">
        <v>0.11189475790316127</v>
      </c>
      <c r="H613" s="52">
        <v>2100</v>
      </c>
      <c r="I613" s="53">
        <v>0.11120917917034422</v>
      </c>
      <c r="J613" s="54" t="s">
        <v>1378</v>
      </c>
      <c r="K613" s="52">
        <v>4400</v>
      </c>
      <c r="L613" s="53">
        <v>0.11155835222785519</v>
      </c>
      <c r="M613" s="52">
        <v>2900</v>
      </c>
      <c r="N613" s="53">
        <v>0.14695878351340536</v>
      </c>
      <c r="O613" s="52">
        <v>2700</v>
      </c>
      <c r="P613" s="53">
        <v>0.14075073983697628</v>
      </c>
      <c r="Q613" s="54" t="s">
        <v>1378</v>
      </c>
      <c r="R613" s="52">
        <v>5600</v>
      </c>
      <c r="S613" s="53">
        <v>0.14391256719231652</v>
      </c>
    </row>
    <row r="614" spans="1:19" ht="13.5" customHeight="1">
      <c r="A614" s="50" t="s">
        <v>861</v>
      </c>
      <c r="B614" s="56" t="s">
        <v>612</v>
      </c>
      <c r="C614" s="52">
        <v>24500</v>
      </c>
      <c r="D614" s="52">
        <v>24700</v>
      </c>
      <c r="E614" s="52">
        <v>49200</v>
      </c>
      <c r="F614" s="52">
        <v>3000</v>
      </c>
      <c r="G614" s="53">
        <v>0.12342754451886946</v>
      </c>
      <c r="H614" s="52">
        <v>3200</v>
      </c>
      <c r="I614" s="53">
        <v>0.1281105617248926</v>
      </c>
      <c r="J614" s="54" t="s">
        <v>1378</v>
      </c>
      <c r="K614" s="52">
        <v>6200</v>
      </c>
      <c r="L614" s="53">
        <v>0.12577810325887953</v>
      </c>
      <c r="M614" s="52">
        <v>3800</v>
      </c>
      <c r="N614" s="53">
        <v>0.15695964711648425</v>
      </c>
      <c r="O614" s="52">
        <v>3800</v>
      </c>
      <c r="P614" s="53">
        <v>0.15579152143957201</v>
      </c>
      <c r="Q614" s="54" t="s">
        <v>1378</v>
      </c>
      <c r="R614" s="52">
        <v>7700</v>
      </c>
      <c r="S614" s="53">
        <v>0.1563733268237113</v>
      </c>
    </row>
    <row r="615" spans="1:19" ht="13.5" customHeight="1">
      <c r="A615" s="50" t="s">
        <v>862</v>
      </c>
      <c r="B615" s="56" t="s">
        <v>613</v>
      </c>
      <c r="C615" s="52">
        <v>23200</v>
      </c>
      <c r="D615" s="52">
        <v>22600</v>
      </c>
      <c r="E615" s="52">
        <v>45800</v>
      </c>
      <c r="F615" s="52">
        <v>2600</v>
      </c>
      <c r="G615" s="53">
        <v>0.11365885136588513</v>
      </c>
      <c r="H615" s="52">
        <v>2700</v>
      </c>
      <c r="I615" s="53">
        <v>0.11827480848425807</v>
      </c>
      <c r="J615" s="54" t="s">
        <v>1378</v>
      </c>
      <c r="K615" s="52">
        <v>5300</v>
      </c>
      <c r="L615" s="53">
        <v>0.11593349044252423</v>
      </c>
      <c r="M615" s="52">
        <v>3500</v>
      </c>
      <c r="N615" s="53">
        <v>0.15117229511722952</v>
      </c>
      <c r="O615" s="52">
        <v>3300</v>
      </c>
      <c r="P615" s="53">
        <v>0.14670327237302397</v>
      </c>
      <c r="Q615" s="54" t="s">
        <v>1378</v>
      </c>
      <c r="R615" s="52">
        <v>6800</v>
      </c>
      <c r="S615" s="53">
        <v>0.14897006197084753</v>
      </c>
    </row>
    <row r="616" spans="1:19" ht="13.5" customHeight="1">
      <c r="A616" s="50" t="s">
        <v>875</v>
      </c>
      <c r="B616" s="59" t="s">
        <v>614</v>
      </c>
      <c r="C616" s="52">
        <v>26200</v>
      </c>
      <c r="D616" s="52">
        <v>25800</v>
      </c>
      <c r="E616" s="52">
        <v>52000</v>
      </c>
      <c r="F616" s="52">
        <v>2700</v>
      </c>
      <c r="G616" s="53">
        <v>0.10371191559310371</v>
      </c>
      <c r="H616" s="52">
        <v>2700</v>
      </c>
      <c r="I616" s="53">
        <v>0.10512870137410489</v>
      </c>
      <c r="J616" s="54" t="s">
        <v>1378</v>
      </c>
      <c r="K616" s="52">
        <v>5400</v>
      </c>
      <c r="L616" s="53">
        <v>0.10441589414163173</v>
      </c>
      <c r="M616" s="52">
        <v>3500</v>
      </c>
      <c r="N616" s="53">
        <v>0.13234450858213234</v>
      </c>
      <c r="O616" s="52">
        <v>3600</v>
      </c>
      <c r="P616" s="53">
        <v>0.13988774917747243</v>
      </c>
      <c r="Q616" s="54" t="s">
        <v>1378</v>
      </c>
      <c r="R616" s="52">
        <v>7100</v>
      </c>
      <c r="S616" s="53">
        <v>0.1360926260722391</v>
      </c>
    </row>
    <row r="617" spans="1:19" ht="13.5" customHeight="1">
      <c r="A617" s="50" t="s">
        <v>889</v>
      </c>
      <c r="B617" s="59" t="s">
        <v>615</v>
      </c>
      <c r="C617" s="52">
        <v>19400</v>
      </c>
      <c r="D617" s="52">
        <v>24200</v>
      </c>
      <c r="E617" s="52">
        <v>43600</v>
      </c>
      <c r="F617" s="52">
        <v>3300</v>
      </c>
      <c r="G617" s="53">
        <v>0.16923947720489863</v>
      </c>
      <c r="H617" s="52">
        <v>3900</v>
      </c>
      <c r="I617" s="53">
        <v>0.16252326783867632</v>
      </c>
      <c r="J617" s="54" t="s">
        <v>1378</v>
      </c>
      <c r="K617" s="52">
        <v>7200</v>
      </c>
      <c r="L617" s="53">
        <v>0.16551629250842717</v>
      </c>
      <c r="M617" s="52">
        <v>3600</v>
      </c>
      <c r="N617" s="53">
        <v>0.18730060718328703</v>
      </c>
      <c r="O617" s="52">
        <v>4300</v>
      </c>
      <c r="P617" s="53">
        <v>0.17633919338159254</v>
      </c>
      <c r="Q617" s="54" t="s">
        <v>1378</v>
      </c>
      <c r="R617" s="52">
        <v>7900</v>
      </c>
      <c r="S617" s="53">
        <v>0.18122405925382376</v>
      </c>
    </row>
    <row r="618" spans="1:19" ht="13.5" customHeight="1">
      <c r="A618" s="50" t="s">
        <v>890</v>
      </c>
      <c r="B618" s="59" t="s">
        <v>616</v>
      </c>
      <c r="C618" s="52">
        <v>21600</v>
      </c>
      <c r="D618" s="52">
        <v>20300</v>
      </c>
      <c r="E618" s="52">
        <v>41900</v>
      </c>
      <c r="F618" s="52">
        <v>3100</v>
      </c>
      <c r="G618" s="53">
        <v>0.14369596375236951</v>
      </c>
      <c r="H618" s="52">
        <v>2700</v>
      </c>
      <c r="I618" s="53">
        <v>0.13099703849950642</v>
      </c>
      <c r="J618" s="54" t="s">
        <v>1378</v>
      </c>
      <c r="K618" s="52">
        <v>5800</v>
      </c>
      <c r="L618" s="53">
        <v>0.13755401179307217</v>
      </c>
      <c r="M618" s="52">
        <v>3500</v>
      </c>
      <c r="N618" s="53">
        <v>0.16154237366498683</v>
      </c>
      <c r="O618" s="52">
        <v>3200</v>
      </c>
      <c r="P618" s="53">
        <v>0.15819348469891412</v>
      </c>
      <c r="Q618" s="54" t="s">
        <v>1378</v>
      </c>
      <c r="R618" s="52">
        <v>6700</v>
      </c>
      <c r="S618" s="53">
        <v>0.15992265272505909</v>
      </c>
    </row>
    <row r="619" spans="1:19" ht="13.5" customHeight="1">
      <c r="A619" s="50" t="s">
        <v>891</v>
      </c>
      <c r="B619" s="59" t="s">
        <v>617</v>
      </c>
      <c r="C619" s="52">
        <v>15900</v>
      </c>
      <c r="D619" s="52">
        <v>15400</v>
      </c>
      <c r="E619" s="52">
        <v>31300</v>
      </c>
      <c r="F619" s="52">
        <v>2300</v>
      </c>
      <c r="G619" s="53">
        <v>0.14305494367172258</v>
      </c>
      <c r="H619" s="52">
        <v>2200</v>
      </c>
      <c r="I619" s="53">
        <v>0.14471714081114512</v>
      </c>
      <c r="J619" s="54" t="s">
        <v>1378</v>
      </c>
      <c r="K619" s="52">
        <v>4500</v>
      </c>
      <c r="L619" s="53">
        <v>0.143872</v>
      </c>
      <c r="M619" s="52">
        <v>2600</v>
      </c>
      <c r="N619" s="53">
        <v>0.16300585310592233</v>
      </c>
      <c r="O619" s="52">
        <v>2500</v>
      </c>
      <c r="P619" s="53">
        <v>0.16405181954299849</v>
      </c>
      <c r="Q619" s="54" t="s">
        <v>1378</v>
      </c>
      <c r="R619" s="52">
        <v>5100</v>
      </c>
      <c r="S619" s="53">
        <v>0.16352</v>
      </c>
    </row>
    <row r="620" spans="1:19" ht="13.5" customHeight="1">
      <c r="A620" s="50" t="s">
        <v>892</v>
      </c>
      <c r="B620" s="59" t="s">
        <v>618</v>
      </c>
      <c r="C620" s="52">
        <v>18400</v>
      </c>
      <c r="D620" s="52">
        <v>17400</v>
      </c>
      <c r="E620" s="52">
        <v>35800</v>
      </c>
      <c r="F620" s="52">
        <v>2600</v>
      </c>
      <c r="G620" s="53">
        <v>0.14056290489411508</v>
      </c>
      <c r="H620" s="52">
        <v>2500</v>
      </c>
      <c r="I620" s="53">
        <v>0.14434822503871078</v>
      </c>
      <c r="J620" s="54" t="s">
        <v>1378</v>
      </c>
      <c r="K620" s="52">
        <v>5100</v>
      </c>
      <c r="L620" s="53">
        <v>0.14240630062000781</v>
      </c>
      <c r="M620" s="52">
        <v>3000</v>
      </c>
      <c r="N620" s="53">
        <v>0.1637541510152975</v>
      </c>
      <c r="O620" s="52">
        <v>2900</v>
      </c>
      <c r="P620" s="53">
        <v>0.16688650570625682</v>
      </c>
      <c r="Q620" s="54" t="s">
        <v>1378</v>
      </c>
      <c r="R620" s="52">
        <v>5900</v>
      </c>
      <c r="S620" s="53">
        <v>0.16527956208456684</v>
      </c>
    </row>
    <row r="621" spans="1:19" ht="13.5" customHeight="1">
      <c r="A621" s="50" t="s">
        <v>893</v>
      </c>
      <c r="B621" s="59" t="s">
        <v>619</v>
      </c>
      <c r="C621" s="52">
        <v>19000</v>
      </c>
      <c r="D621" s="52">
        <v>17600</v>
      </c>
      <c r="E621" s="52">
        <v>36500</v>
      </c>
      <c r="F621" s="52">
        <v>2300</v>
      </c>
      <c r="G621" s="53">
        <v>0.11896597203903983</v>
      </c>
      <c r="H621" s="52">
        <v>2200</v>
      </c>
      <c r="I621" s="53">
        <v>0.12705828727707824</v>
      </c>
      <c r="J621" s="54" t="s">
        <v>1378</v>
      </c>
      <c r="K621" s="52">
        <v>4500</v>
      </c>
      <c r="L621" s="53">
        <v>0.12285651673697474</v>
      </c>
      <c r="M621" s="52">
        <v>2700</v>
      </c>
      <c r="N621" s="53">
        <v>0.14038512265892905</v>
      </c>
      <c r="O621" s="52">
        <v>2600</v>
      </c>
      <c r="P621" s="53">
        <v>0.14734203179306021</v>
      </c>
      <c r="Q621" s="54" t="s">
        <v>1378</v>
      </c>
      <c r="R621" s="52">
        <v>5200</v>
      </c>
      <c r="S621" s="53">
        <v>0.14372979784145071</v>
      </c>
    </row>
    <row r="622" spans="1:19" ht="13.5" customHeight="1">
      <c r="A622" s="50" t="s">
        <v>894</v>
      </c>
      <c r="B622" s="59" t="s">
        <v>620</v>
      </c>
      <c r="C622" s="52">
        <v>20400</v>
      </c>
      <c r="D622" s="52">
        <v>19300</v>
      </c>
      <c r="E622" s="52">
        <v>39700</v>
      </c>
      <c r="F622" s="52">
        <v>2700</v>
      </c>
      <c r="G622" s="53">
        <v>0.13095998035845813</v>
      </c>
      <c r="H622" s="52">
        <v>2800</v>
      </c>
      <c r="I622" s="53">
        <v>0.14286453482355377</v>
      </c>
      <c r="J622" s="54" t="s">
        <v>1378</v>
      </c>
      <c r="K622" s="52">
        <v>5400</v>
      </c>
      <c r="L622" s="53">
        <v>0.1367564435262402</v>
      </c>
      <c r="M622" s="52">
        <v>3000</v>
      </c>
      <c r="N622" s="53">
        <v>0.1493248219985269</v>
      </c>
      <c r="O622" s="52">
        <v>3100</v>
      </c>
      <c r="P622" s="53">
        <v>0.16133705888440442</v>
      </c>
      <c r="Q622" s="54" t="s">
        <v>1378</v>
      </c>
      <c r="R622" s="52">
        <v>6200</v>
      </c>
      <c r="S622" s="53">
        <v>0.15517371696354337</v>
      </c>
    </row>
    <row r="623" spans="1:19" ht="13.5" customHeight="1">
      <c r="A623" s="50" t="s">
        <v>895</v>
      </c>
      <c r="B623" s="59" t="s">
        <v>621</v>
      </c>
      <c r="C623" s="52">
        <v>20400</v>
      </c>
      <c r="D623" s="52">
        <v>19000</v>
      </c>
      <c r="E623" s="52">
        <v>39400</v>
      </c>
      <c r="F623" s="52">
        <v>2900</v>
      </c>
      <c r="G623" s="53">
        <v>0.14189719442809495</v>
      </c>
      <c r="H623" s="52">
        <v>2700</v>
      </c>
      <c r="I623" s="53">
        <v>0.14009458749343143</v>
      </c>
      <c r="J623" s="54" t="s">
        <v>1378</v>
      </c>
      <c r="K623" s="52">
        <v>5600</v>
      </c>
      <c r="L623" s="53">
        <v>0.14102694200619006</v>
      </c>
      <c r="M623" s="52">
        <v>3400</v>
      </c>
      <c r="N623" s="53">
        <v>0.16490092211104571</v>
      </c>
      <c r="O623" s="52">
        <v>3200</v>
      </c>
      <c r="P623" s="53">
        <v>0.17009984235417761</v>
      </c>
      <c r="Q623" s="54" t="s">
        <v>1378</v>
      </c>
      <c r="R623" s="52">
        <v>6600</v>
      </c>
      <c r="S623" s="53">
        <v>0.16741082754071743</v>
      </c>
    </row>
    <row r="624" spans="1:19" ht="13.5" customHeight="1">
      <c r="A624" s="50" t="s">
        <v>896</v>
      </c>
      <c r="B624" s="59" t="s">
        <v>622</v>
      </c>
      <c r="C624" s="52">
        <v>19600</v>
      </c>
      <c r="D624" s="52">
        <v>18900</v>
      </c>
      <c r="E624" s="52">
        <v>38600</v>
      </c>
      <c r="F624" s="52">
        <v>1900</v>
      </c>
      <c r="G624" s="53">
        <v>9.4367488286820123E-2</v>
      </c>
      <c r="H624" s="52">
        <v>1600</v>
      </c>
      <c r="I624" s="53">
        <v>8.7011615628299899E-2</v>
      </c>
      <c r="J624" s="54" t="s">
        <v>1378</v>
      </c>
      <c r="K624" s="52">
        <v>3500</v>
      </c>
      <c r="L624" s="53">
        <v>9.0755910410618007E-2</v>
      </c>
      <c r="M624" s="52">
        <v>2400</v>
      </c>
      <c r="N624" s="53">
        <v>0.12146058260338155</v>
      </c>
      <c r="O624" s="52">
        <v>2200</v>
      </c>
      <c r="P624" s="53">
        <v>0.11626187961985217</v>
      </c>
      <c r="Q624" s="54" t="s">
        <v>1378</v>
      </c>
      <c r="R624" s="52">
        <v>4600</v>
      </c>
      <c r="S624" s="53">
        <v>0.11890812940688511</v>
      </c>
    </row>
    <row r="625" spans="1:19" ht="13.5" customHeight="1">
      <c r="A625" s="50" t="s">
        <v>898</v>
      </c>
      <c r="B625" s="59" t="s">
        <v>623</v>
      </c>
      <c r="C625" s="52">
        <v>24500</v>
      </c>
      <c r="D625" s="52">
        <v>24800</v>
      </c>
      <c r="E625" s="52">
        <v>49300</v>
      </c>
      <c r="F625" s="52">
        <v>2600</v>
      </c>
      <c r="G625" s="53">
        <v>0.10457462900126732</v>
      </c>
      <c r="H625" s="52">
        <v>2500</v>
      </c>
      <c r="I625" s="53">
        <v>9.9871030146703205E-2</v>
      </c>
      <c r="J625" s="54" t="s">
        <v>1378</v>
      </c>
      <c r="K625" s="52">
        <v>5000</v>
      </c>
      <c r="L625" s="53">
        <v>0.1022060763501309</v>
      </c>
      <c r="M625" s="52">
        <v>3500</v>
      </c>
      <c r="N625" s="53">
        <v>0.14169494297044274</v>
      </c>
      <c r="O625" s="52">
        <v>3500</v>
      </c>
      <c r="P625" s="53">
        <v>0.13973077543124296</v>
      </c>
      <c r="Q625" s="54" t="s">
        <v>1378</v>
      </c>
      <c r="R625" s="52">
        <v>6900</v>
      </c>
      <c r="S625" s="53">
        <v>0.14070586325167941</v>
      </c>
    </row>
    <row r="626" spans="1:19" ht="13.5" customHeight="1">
      <c r="A626" s="50" t="s">
        <v>948</v>
      </c>
      <c r="B626" s="59" t="s">
        <v>624</v>
      </c>
      <c r="C626" s="52">
        <v>17700</v>
      </c>
      <c r="D626" s="52">
        <v>16200</v>
      </c>
      <c r="E626" s="52">
        <v>33900</v>
      </c>
      <c r="F626" s="52">
        <v>1700</v>
      </c>
      <c r="G626" s="53">
        <v>9.3220338983050849E-2</v>
      </c>
      <c r="H626" s="52">
        <v>1500</v>
      </c>
      <c r="I626" s="53">
        <v>9.0099560942427798E-2</v>
      </c>
      <c r="J626" s="54" t="s">
        <v>1378</v>
      </c>
      <c r="K626" s="52">
        <v>3100</v>
      </c>
      <c r="L626" s="53">
        <v>9.1730388828201115E-2</v>
      </c>
      <c r="M626" s="52">
        <v>2100</v>
      </c>
      <c r="N626" s="53">
        <v>0.11892655367231639</v>
      </c>
      <c r="O626" s="52">
        <v>1800</v>
      </c>
      <c r="P626" s="53">
        <v>0.11409312967658153</v>
      </c>
      <c r="Q626" s="54" t="s">
        <v>1378</v>
      </c>
      <c r="R626" s="52">
        <v>4000</v>
      </c>
      <c r="S626" s="53">
        <v>0.11661893655339375</v>
      </c>
    </row>
    <row r="627" spans="1:19" ht="13.5" customHeight="1">
      <c r="A627" s="50" t="s">
        <v>949</v>
      </c>
      <c r="B627" s="59" t="s">
        <v>625</v>
      </c>
      <c r="C627" s="52">
        <v>25500</v>
      </c>
      <c r="D627" s="52">
        <v>25200</v>
      </c>
      <c r="E627" s="52">
        <v>50700</v>
      </c>
      <c r="F627" s="52">
        <v>3700</v>
      </c>
      <c r="G627" s="53">
        <v>0.14689863249872653</v>
      </c>
      <c r="H627" s="52">
        <v>3400</v>
      </c>
      <c r="I627" s="53">
        <v>0.133134684147795</v>
      </c>
      <c r="J627" s="54" t="s">
        <v>1378</v>
      </c>
      <c r="K627" s="52">
        <v>7100</v>
      </c>
      <c r="L627" s="53">
        <v>0.14006431121895405</v>
      </c>
      <c r="M627" s="52">
        <v>4900</v>
      </c>
      <c r="N627" s="53">
        <v>0.19082324360330707</v>
      </c>
      <c r="O627" s="52">
        <v>4800</v>
      </c>
      <c r="P627" s="53">
        <v>0.19189511323003575</v>
      </c>
      <c r="Q627" s="54" t="s">
        <v>1378</v>
      </c>
      <c r="R627" s="52">
        <v>9700</v>
      </c>
      <c r="S627" s="53">
        <v>0.19135546743997947</v>
      </c>
    </row>
    <row r="628" spans="1:19" ht="13.5" customHeight="1">
      <c r="A628" s="50" t="s">
        <v>960</v>
      </c>
      <c r="B628" s="59" t="s">
        <v>626</v>
      </c>
      <c r="C628" s="52">
        <v>21300</v>
      </c>
      <c r="D628" s="52">
        <v>20300</v>
      </c>
      <c r="E628" s="52">
        <v>41600</v>
      </c>
      <c r="F628" s="52">
        <v>2400</v>
      </c>
      <c r="G628" s="53">
        <v>0.11228664127521512</v>
      </c>
      <c r="H628" s="52">
        <v>2300</v>
      </c>
      <c r="I628" s="53">
        <v>0.11348846381384342</v>
      </c>
      <c r="J628" s="54" t="s">
        <v>1378</v>
      </c>
      <c r="K628" s="52">
        <v>4700</v>
      </c>
      <c r="L628" s="53">
        <v>0.11287333638179586</v>
      </c>
      <c r="M628" s="52">
        <v>2800</v>
      </c>
      <c r="N628" s="53">
        <v>0.13010767856303193</v>
      </c>
      <c r="O628" s="52">
        <v>2800</v>
      </c>
      <c r="P628" s="53">
        <v>0.13720173535791758</v>
      </c>
      <c r="Q628" s="54" t="s">
        <v>1378</v>
      </c>
      <c r="R628" s="52">
        <v>5600</v>
      </c>
      <c r="S628" s="53">
        <v>0.13357079252003562</v>
      </c>
    </row>
    <row r="629" spans="1:19" ht="13.5" customHeight="1">
      <c r="A629" s="50" t="s">
        <v>966</v>
      </c>
      <c r="B629" s="59" t="s">
        <v>627</v>
      </c>
      <c r="C629" s="52">
        <v>21200</v>
      </c>
      <c r="D629" s="52">
        <v>21100</v>
      </c>
      <c r="E629" s="52">
        <v>42200</v>
      </c>
      <c r="F629" s="52">
        <v>2100</v>
      </c>
      <c r="G629" s="53">
        <v>9.9631345117685982E-2</v>
      </c>
      <c r="H629" s="52">
        <v>1900</v>
      </c>
      <c r="I629" s="53">
        <v>9.2185128983308037E-2</v>
      </c>
      <c r="J629" s="54" t="s">
        <v>1378</v>
      </c>
      <c r="K629" s="52">
        <v>4100</v>
      </c>
      <c r="L629" s="53">
        <v>9.5914406097618712E-2</v>
      </c>
      <c r="M629" s="52">
        <v>2600</v>
      </c>
      <c r="N629" s="53">
        <v>0.12160884771717553</v>
      </c>
      <c r="O629" s="52">
        <v>2500</v>
      </c>
      <c r="P629" s="53">
        <v>0.11940440060698028</v>
      </c>
      <c r="Q629" s="54" t="s">
        <v>1378</v>
      </c>
      <c r="R629" s="52">
        <v>5100</v>
      </c>
      <c r="S629" s="53">
        <v>0.12050845050418975</v>
      </c>
    </row>
    <row r="630" spans="1:19" ht="13.5" customHeight="1">
      <c r="A630" s="50" t="s">
        <v>968</v>
      </c>
      <c r="B630" s="59" t="s">
        <v>628</v>
      </c>
      <c r="C630" s="52">
        <v>22700</v>
      </c>
      <c r="D630" s="52">
        <v>22400</v>
      </c>
      <c r="E630" s="52">
        <v>45200</v>
      </c>
      <c r="F630" s="52">
        <v>2700</v>
      </c>
      <c r="G630" s="53">
        <v>0.12057517259575216</v>
      </c>
      <c r="H630" s="52">
        <v>2600</v>
      </c>
      <c r="I630" s="53">
        <v>0.11568146330582199</v>
      </c>
      <c r="J630" s="54" t="s">
        <v>1378</v>
      </c>
      <c r="K630" s="52">
        <v>5300</v>
      </c>
      <c r="L630" s="53">
        <v>0.11814598281512977</v>
      </c>
      <c r="M630" s="52">
        <v>3300</v>
      </c>
      <c r="N630" s="53">
        <v>0.14308957389736598</v>
      </c>
      <c r="O630" s="52">
        <v>3100</v>
      </c>
      <c r="P630" s="53">
        <v>0.13736337274146776</v>
      </c>
      <c r="Q630" s="54" t="s">
        <v>1378</v>
      </c>
      <c r="R630" s="52">
        <v>6300</v>
      </c>
      <c r="S630" s="53">
        <v>0.14024714323677917</v>
      </c>
    </row>
    <row r="631" spans="1:19" ht="13.5" customHeight="1">
      <c r="A631" s="50" t="s">
        <v>986</v>
      </c>
      <c r="B631" s="59" t="s">
        <v>629</v>
      </c>
      <c r="C631" s="52">
        <v>27700</v>
      </c>
      <c r="D631" s="52">
        <v>28200</v>
      </c>
      <c r="E631" s="52">
        <v>55800</v>
      </c>
      <c r="F631" s="52">
        <v>2800</v>
      </c>
      <c r="G631" s="53">
        <v>0.10132301908617698</v>
      </c>
      <c r="H631" s="52">
        <v>2700</v>
      </c>
      <c r="I631" s="53">
        <v>9.4210358169749028E-2</v>
      </c>
      <c r="J631" s="54" t="s">
        <v>1378</v>
      </c>
      <c r="K631" s="52">
        <v>5500</v>
      </c>
      <c r="L631" s="53">
        <v>9.7734395988179457E-2</v>
      </c>
      <c r="M631" s="52">
        <v>3600</v>
      </c>
      <c r="N631" s="53">
        <v>0.12969924812030076</v>
      </c>
      <c r="O631" s="52">
        <v>3600</v>
      </c>
      <c r="P631" s="53">
        <v>0.12718753327890384</v>
      </c>
      <c r="Q631" s="54" t="s">
        <v>1378</v>
      </c>
      <c r="R631" s="52">
        <v>7200</v>
      </c>
      <c r="S631" s="53">
        <v>0.12843198710486253</v>
      </c>
    </row>
    <row r="632" spans="1:19" ht="13.5" customHeight="1">
      <c r="A632" s="50" t="s">
        <v>991</v>
      </c>
      <c r="B632" s="59" t="s">
        <v>630</v>
      </c>
      <c r="C632" s="52">
        <v>27200</v>
      </c>
      <c r="D632" s="52">
        <v>27800</v>
      </c>
      <c r="E632" s="52">
        <v>54900</v>
      </c>
      <c r="F632" s="52">
        <v>3300</v>
      </c>
      <c r="G632" s="53">
        <v>0.12245123297754877</v>
      </c>
      <c r="H632" s="52">
        <v>3000</v>
      </c>
      <c r="I632" s="53">
        <v>0.10640827059543964</v>
      </c>
      <c r="J632" s="54" t="s">
        <v>1378</v>
      </c>
      <c r="K632" s="52">
        <v>6300</v>
      </c>
      <c r="L632" s="53">
        <v>0.11434344905426808</v>
      </c>
      <c r="M632" s="52">
        <v>4000</v>
      </c>
      <c r="N632" s="53">
        <v>0.1479573058520427</v>
      </c>
      <c r="O632" s="52">
        <v>3900</v>
      </c>
      <c r="P632" s="53">
        <v>0.14152948380822017</v>
      </c>
      <c r="Q632" s="54" t="s">
        <v>1378</v>
      </c>
      <c r="R632" s="52">
        <v>7900</v>
      </c>
      <c r="S632" s="53">
        <v>0.1447088165152646</v>
      </c>
    </row>
    <row r="633" spans="1:19" ht="13.5" customHeight="1">
      <c r="A633" s="50" t="s">
        <v>1018</v>
      </c>
      <c r="B633" s="59" t="s">
        <v>631</v>
      </c>
      <c r="C633" s="52">
        <v>23800</v>
      </c>
      <c r="D633" s="52">
        <v>21700</v>
      </c>
      <c r="E633" s="52">
        <v>45500</v>
      </c>
      <c r="F633" s="52">
        <v>2400</v>
      </c>
      <c r="G633" s="53">
        <v>0.10157890316620476</v>
      </c>
      <c r="H633" s="52">
        <v>2300</v>
      </c>
      <c r="I633" s="53">
        <v>0.10761154855643044</v>
      </c>
      <c r="J633" s="54" t="s">
        <v>1378</v>
      </c>
      <c r="K633" s="52">
        <v>4800</v>
      </c>
      <c r="L633" s="53">
        <v>0.104456304495838</v>
      </c>
      <c r="M633" s="52">
        <v>3400</v>
      </c>
      <c r="N633" s="53">
        <v>0.14193331653649113</v>
      </c>
      <c r="O633" s="52">
        <v>3300</v>
      </c>
      <c r="P633" s="53">
        <v>0.15025095547267117</v>
      </c>
      <c r="Q633" s="54" t="s">
        <v>1378</v>
      </c>
      <c r="R633" s="52">
        <v>6600</v>
      </c>
      <c r="S633" s="53">
        <v>0.14590059519887549</v>
      </c>
    </row>
    <row r="634" spans="1:19" ht="13.5" customHeight="1">
      <c r="A634" s="50" t="s">
        <v>1025</v>
      </c>
      <c r="B634" s="59" t="s">
        <v>632</v>
      </c>
      <c r="C634" s="52">
        <v>20500</v>
      </c>
      <c r="D634" s="52">
        <v>20900</v>
      </c>
      <c r="E634" s="52">
        <v>41400</v>
      </c>
      <c r="F634" s="52">
        <v>2300</v>
      </c>
      <c r="G634" s="53">
        <v>0.11324067300658376</v>
      </c>
      <c r="H634" s="52">
        <v>1800</v>
      </c>
      <c r="I634" s="53">
        <v>8.7050359712230213E-2</v>
      </c>
      <c r="J634" s="54" t="s">
        <v>1378</v>
      </c>
      <c r="K634" s="52">
        <v>4100</v>
      </c>
      <c r="L634" s="53">
        <v>0.10003627130939427</v>
      </c>
      <c r="M634" s="52">
        <v>3300</v>
      </c>
      <c r="N634" s="53">
        <v>0.16035113386978786</v>
      </c>
      <c r="O634" s="52">
        <v>2700</v>
      </c>
      <c r="P634" s="53">
        <v>0.13117505995203838</v>
      </c>
      <c r="Q634" s="54" t="s">
        <v>1378</v>
      </c>
      <c r="R634" s="52">
        <v>6000</v>
      </c>
      <c r="S634" s="53">
        <v>0.14564139765445533</v>
      </c>
    </row>
    <row r="635" spans="1:19" ht="13.5" customHeight="1">
      <c r="A635" s="50" t="s">
        <v>1028</v>
      </c>
      <c r="B635" s="59" t="s">
        <v>633</v>
      </c>
      <c r="C635" s="52">
        <v>21800</v>
      </c>
      <c r="D635" s="52">
        <v>21700</v>
      </c>
      <c r="E635" s="52">
        <v>43500</v>
      </c>
      <c r="F635" s="52">
        <v>2300</v>
      </c>
      <c r="G635" s="53">
        <v>0.10743004181408813</v>
      </c>
      <c r="H635" s="52">
        <v>2300</v>
      </c>
      <c r="I635" s="53">
        <v>0.10671391100271502</v>
      </c>
      <c r="J635" s="54" t="s">
        <v>1378</v>
      </c>
      <c r="K635" s="52">
        <v>4700</v>
      </c>
      <c r="L635" s="53">
        <v>0.10707223984917461</v>
      </c>
      <c r="M635" s="52">
        <v>2700</v>
      </c>
      <c r="N635" s="53">
        <v>0.12470707163534439</v>
      </c>
      <c r="O635" s="52">
        <v>2900</v>
      </c>
      <c r="P635" s="53">
        <v>0.13225346279508537</v>
      </c>
      <c r="Q635" s="54" t="s">
        <v>1378</v>
      </c>
      <c r="R635" s="52">
        <v>5600</v>
      </c>
      <c r="S635" s="53">
        <v>0.12847749114820434</v>
      </c>
    </row>
    <row r="636" spans="1:19" ht="13.5" customHeight="1">
      <c r="A636" s="50" t="s">
        <v>1029</v>
      </c>
      <c r="B636" s="56" t="s">
        <v>1334</v>
      </c>
      <c r="C636" s="52">
        <v>6300</v>
      </c>
      <c r="D636" s="52">
        <v>5600</v>
      </c>
      <c r="E636" s="52">
        <v>11900</v>
      </c>
      <c r="F636" s="52">
        <v>500</v>
      </c>
      <c r="G636" s="53">
        <v>7.494033412887828E-2</v>
      </c>
      <c r="H636" s="52">
        <v>500</v>
      </c>
      <c r="I636" s="53">
        <v>9.4740570214273068E-2</v>
      </c>
      <c r="J636" s="54" t="s">
        <v>1378</v>
      </c>
      <c r="K636" s="52">
        <v>1000</v>
      </c>
      <c r="L636" s="53">
        <v>8.4311096211867248E-2</v>
      </c>
      <c r="M636" s="52">
        <v>600</v>
      </c>
      <c r="N636" s="53">
        <v>9.4192521877486071E-2</v>
      </c>
      <c r="O636" s="52">
        <v>700</v>
      </c>
      <c r="P636" s="53">
        <v>0.11829289888436338</v>
      </c>
      <c r="Q636" s="54" t="s">
        <v>1378</v>
      </c>
      <c r="R636" s="52">
        <v>1300</v>
      </c>
      <c r="S636" s="53">
        <v>0.10559839088166276</v>
      </c>
    </row>
    <row r="637" spans="1:19" ht="13.5" customHeight="1">
      <c r="A637" s="50" t="s">
        <v>1043</v>
      </c>
      <c r="B637" s="56" t="s">
        <v>636</v>
      </c>
      <c r="C637" s="52">
        <v>19300</v>
      </c>
      <c r="D637" s="52">
        <v>18100</v>
      </c>
      <c r="E637" s="52">
        <v>37400</v>
      </c>
      <c r="F637" s="52">
        <v>2200</v>
      </c>
      <c r="G637" s="53">
        <v>0.1153866126603313</v>
      </c>
      <c r="H637" s="52">
        <v>2000</v>
      </c>
      <c r="I637" s="53">
        <v>0.10987375268757925</v>
      </c>
      <c r="J637" s="54" t="s">
        <v>1378</v>
      </c>
      <c r="K637" s="52">
        <v>4200</v>
      </c>
      <c r="L637" s="53">
        <v>0.11271258958177345</v>
      </c>
      <c r="M637" s="52">
        <v>2800</v>
      </c>
      <c r="N637" s="53">
        <v>0.14311678870021291</v>
      </c>
      <c r="O637" s="52">
        <v>2600</v>
      </c>
      <c r="P637" s="53">
        <v>0.14339268978444236</v>
      </c>
      <c r="Q637" s="54" t="s">
        <v>1378</v>
      </c>
      <c r="R637" s="52">
        <v>5400</v>
      </c>
      <c r="S637" s="53">
        <v>0.1432506150390416</v>
      </c>
    </row>
    <row r="638" spans="1:19" ht="13.5" customHeight="1">
      <c r="A638" s="50" t="s">
        <v>1051</v>
      </c>
      <c r="B638" s="56" t="s">
        <v>637</v>
      </c>
      <c r="C638" s="52">
        <v>15600</v>
      </c>
      <c r="D638" s="52">
        <v>14700</v>
      </c>
      <c r="E638" s="52">
        <v>30300</v>
      </c>
      <c r="F638" s="52">
        <v>2000</v>
      </c>
      <c r="G638" s="53">
        <v>0.12798820739601358</v>
      </c>
      <c r="H638" s="52">
        <v>1800</v>
      </c>
      <c r="I638" s="53">
        <v>0.12525458248472504</v>
      </c>
      <c r="J638" s="54" t="s">
        <v>1378</v>
      </c>
      <c r="K638" s="52">
        <v>3800</v>
      </c>
      <c r="L638" s="53">
        <v>0.12666073253552237</v>
      </c>
      <c r="M638" s="52">
        <v>2800</v>
      </c>
      <c r="N638" s="53">
        <v>0.1818240082035506</v>
      </c>
      <c r="O638" s="52">
        <v>2400</v>
      </c>
      <c r="P638" s="53">
        <v>0.16401900882552614</v>
      </c>
      <c r="Q638" s="54" t="s">
        <v>1378</v>
      </c>
      <c r="R638" s="52">
        <v>5300</v>
      </c>
      <c r="S638" s="53">
        <v>0.17317772722777172</v>
      </c>
    </row>
    <row r="639" spans="1:19" ht="13.5" customHeight="1">
      <c r="A639" s="50" t="s">
        <v>1077</v>
      </c>
      <c r="B639" s="56" t="s">
        <v>638</v>
      </c>
      <c r="C639" s="52">
        <v>23000</v>
      </c>
      <c r="D639" s="52">
        <v>22000</v>
      </c>
      <c r="E639" s="52">
        <v>45000</v>
      </c>
      <c r="F639" s="52">
        <v>3200</v>
      </c>
      <c r="G639" s="53">
        <v>0.13750761995994079</v>
      </c>
      <c r="H639" s="52">
        <v>2500</v>
      </c>
      <c r="I639" s="53">
        <v>0.11487314482821223</v>
      </c>
      <c r="J639" s="54" t="s">
        <v>1378</v>
      </c>
      <c r="K639" s="52">
        <v>5700</v>
      </c>
      <c r="L639" s="53">
        <v>0.12642503166737037</v>
      </c>
      <c r="M639" s="52">
        <v>4100</v>
      </c>
      <c r="N639" s="53">
        <v>0.17708786902377427</v>
      </c>
      <c r="O639" s="52">
        <v>3300</v>
      </c>
      <c r="P639" s="53">
        <v>0.15186311441928016</v>
      </c>
      <c r="Q639" s="54" t="s">
        <v>1378</v>
      </c>
      <c r="R639" s="52">
        <v>7400</v>
      </c>
      <c r="S639" s="53">
        <v>0.16473699415542567</v>
      </c>
    </row>
    <row r="640" spans="1:19" ht="13.5" customHeight="1">
      <c r="A640" s="50" t="s">
        <v>1082</v>
      </c>
      <c r="B640" s="56" t="s">
        <v>639</v>
      </c>
      <c r="C640" s="52">
        <v>11100</v>
      </c>
      <c r="D640" s="52">
        <v>10700</v>
      </c>
      <c r="E640" s="52">
        <v>21800</v>
      </c>
      <c r="F640" s="52">
        <v>700</v>
      </c>
      <c r="G640" s="53">
        <v>6.6130635107055746E-2</v>
      </c>
      <c r="H640" s="52">
        <v>700</v>
      </c>
      <c r="I640" s="53">
        <v>6.4209052729818014E-2</v>
      </c>
      <c r="J640" s="54" t="s">
        <v>1378</v>
      </c>
      <c r="K640" s="52">
        <v>1400</v>
      </c>
      <c r="L640" s="53">
        <v>6.5185457216305545E-2</v>
      </c>
      <c r="M640" s="52">
        <v>1100</v>
      </c>
      <c r="N640" s="53">
        <v>9.7479447104526148E-2</v>
      </c>
      <c r="O640" s="52">
        <v>900</v>
      </c>
      <c r="P640" s="53">
        <v>8.1381241250583297E-2</v>
      </c>
      <c r="Q640" s="54" t="s">
        <v>1378</v>
      </c>
      <c r="R640" s="52">
        <v>2000</v>
      </c>
      <c r="S640" s="53">
        <v>8.9561145795078956E-2</v>
      </c>
    </row>
    <row r="641" spans="1:19" ht="13.5" customHeight="1">
      <c r="A641" s="50" t="s">
        <v>1086</v>
      </c>
      <c r="B641" s="56" t="s">
        <v>640</v>
      </c>
      <c r="C641" s="52">
        <v>23200</v>
      </c>
      <c r="D641" s="52">
        <v>22100</v>
      </c>
      <c r="E641" s="52">
        <v>45300</v>
      </c>
      <c r="F641" s="52">
        <v>3000</v>
      </c>
      <c r="G641" s="53">
        <v>0.12851976233531387</v>
      </c>
      <c r="H641" s="52">
        <v>2600</v>
      </c>
      <c r="I641" s="53">
        <v>0.11811594202898551</v>
      </c>
      <c r="J641" s="54" t="s">
        <v>1378</v>
      </c>
      <c r="K641" s="52">
        <v>5600</v>
      </c>
      <c r="L641" s="53">
        <v>0.12344943274621463</v>
      </c>
      <c r="M641" s="52">
        <v>3600</v>
      </c>
      <c r="N641" s="53">
        <v>0.15706535778868511</v>
      </c>
      <c r="O641" s="52">
        <v>3100</v>
      </c>
      <c r="P641" s="53">
        <v>0.14039855072463769</v>
      </c>
      <c r="Q641" s="54" t="s">
        <v>1378</v>
      </c>
      <c r="R641" s="52">
        <v>6700</v>
      </c>
      <c r="S641" s="53">
        <v>0.14894274489030151</v>
      </c>
    </row>
    <row r="642" spans="1:19" ht="13.5" customHeight="1">
      <c r="A642" s="50" t="s">
        <v>1087</v>
      </c>
      <c r="B642" s="56" t="s">
        <v>641</v>
      </c>
      <c r="C642" s="52">
        <v>20400</v>
      </c>
      <c r="D642" s="52">
        <v>19200</v>
      </c>
      <c r="E642" s="52">
        <v>39600</v>
      </c>
      <c r="F642" s="52">
        <v>2600</v>
      </c>
      <c r="G642" s="53">
        <v>0.12795256297167501</v>
      </c>
      <c r="H642" s="52">
        <v>2300</v>
      </c>
      <c r="I642" s="53">
        <v>0.1197626606984854</v>
      </c>
      <c r="J642" s="54" t="s">
        <v>1378</v>
      </c>
      <c r="K642" s="52">
        <v>4900</v>
      </c>
      <c r="L642" s="53">
        <v>0.12398091824629597</v>
      </c>
      <c r="M642" s="52">
        <v>3000</v>
      </c>
      <c r="N642" s="53">
        <v>0.14809369793198079</v>
      </c>
      <c r="O642" s="52">
        <v>2800</v>
      </c>
      <c r="P642" s="53">
        <v>0.14438140842138136</v>
      </c>
      <c r="Q642" s="54" t="s">
        <v>1378</v>
      </c>
      <c r="R642" s="52">
        <v>5800</v>
      </c>
      <c r="S642" s="53">
        <v>0.14629344506423686</v>
      </c>
    </row>
    <row r="643" spans="1:19" ht="13.5" customHeight="1">
      <c r="A643" s="50" t="s">
        <v>1091</v>
      </c>
      <c r="B643" s="56" t="s">
        <v>642</v>
      </c>
      <c r="C643" s="52">
        <v>22000</v>
      </c>
      <c r="D643" s="52">
        <v>21400</v>
      </c>
      <c r="E643" s="52">
        <v>43500</v>
      </c>
      <c r="F643" s="52">
        <v>3100</v>
      </c>
      <c r="G643" s="53">
        <v>0.14149573425304049</v>
      </c>
      <c r="H643" s="52">
        <v>2600</v>
      </c>
      <c r="I643" s="53">
        <v>0.12296496711293557</v>
      </c>
      <c r="J643" s="54" t="s">
        <v>1378</v>
      </c>
      <c r="K643" s="52">
        <v>5800</v>
      </c>
      <c r="L643" s="53">
        <v>0.13235801531985369</v>
      </c>
      <c r="M643" s="52">
        <v>4100</v>
      </c>
      <c r="N643" s="53">
        <v>0.18701216191686332</v>
      </c>
      <c r="O643" s="52">
        <v>3500</v>
      </c>
      <c r="P643" s="53">
        <v>0.16541493679152866</v>
      </c>
      <c r="Q643" s="54" t="s">
        <v>1378</v>
      </c>
      <c r="R643" s="52">
        <v>7700</v>
      </c>
      <c r="S643" s="53">
        <v>0.17636233984312102</v>
      </c>
    </row>
    <row r="644" spans="1:19" ht="13.5" customHeight="1">
      <c r="A644" s="50" t="s">
        <v>1119</v>
      </c>
      <c r="B644" s="56" t="s">
        <v>643</v>
      </c>
      <c r="C644" s="52">
        <v>15500</v>
      </c>
      <c r="D644" s="52">
        <v>15100</v>
      </c>
      <c r="E644" s="52">
        <v>30600</v>
      </c>
      <c r="F644" s="52">
        <v>2400</v>
      </c>
      <c r="G644" s="53">
        <v>0.1576093971860075</v>
      </c>
      <c r="H644" s="52">
        <v>2100</v>
      </c>
      <c r="I644" s="53">
        <v>0.13758677685950413</v>
      </c>
      <c r="J644" s="54" t="s">
        <v>1378</v>
      </c>
      <c r="K644" s="52">
        <v>4500</v>
      </c>
      <c r="L644" s="53">
        <v>0.14771873673209446</v>
      </c>
      <c r="M644" s="52">
        <v>3100</v>
      </c>
      <c r="N644" s="53">
        <v>0.19691493481347619</v>
      </c>
      <c r="O644" s="52">
        <v>2800</v>
      </c>
      <c r="P644" s="53">
        <v>0.18314049586776859</v>
      </c>
      <c r="Q644" s="54" t="s">
        <v>1378</v>
      </c>
      <c r="R644" s="52">
        <v>5800</v>
      </c>
      <c r="S644" s="53">
        <v>0.19011071556876449</v>
      </c>
    </row>
    <row r="645" spans="1:19" ht="13.5" customHeight="1">
      <c r="A645" s="50" t="s">
        <v>1127</v>
      </c>
      <c r="B645" s="56" t="s">
        <v>644</v>
      </c>
      <c r="C645" s="52">
        <v>26200</v>
      </c>
      <c r="D645" s="52">
        <v>24700</v>
      </c>
      <c r="E645" s="52">
        <v>50800</v>
      </c>
      <c r="F645" s="52">
        <v>3100</v>
      </c>
      <c r="G645" s="53">
        <v>0.11884822760123896</v>
      </c>
      <c r="H645" s="52">
        <v>3000</v>
      </c>
      <c r="I645" s="53">
        <v>0.12258221483313735</v>
      </c>
      <c r="J645" s="54" t="s">
        <v>1378</v>
      </c>
      <c r="K645" s="52">
        <v>6100</v>
      </c>
      <c r="L645" s="53">
        <v>0.12066047390380225</v>
      </c>
      <c r="M645" s="52">
        <v>3700</v>
      </c>
      <c r="N645" s="53">
        <v>0.13976520974341325</v>
      </c>
      <c r="O645" s="52">
        <v>3600</v>
      </c>
      <c r="P645" s="53">
        <v>0.14435748753091926</v>
      </c>
      <c r="Q645" s="54" t="s">
        <v>1378</v>
      </c>
      <c r="R645" s="52">
        <v>7200</v>
      </c>
      <c r="S645" s="53">
        <v>0.14199401716130047</v>
      </c>
    </row>
    <row r="646" spans="1:19" ht="13.5" customHeight="1">
      <c r="A646" s="50" t="s">
        <v>1188</v>
      </c>
      <c r="B646" s="56" t="s">
        <v>645</v>
      </c>
      <c r="C646" s="52">
        <v>20200</v>
      </c>
      <c r="D646" s="52">
        <v>19300</v>
      </c>
      <c r="E646" s="52">
        <v>39500</v>
      </c>
      <c r="F646" s="52">
        <v>3100</v>
      </c>
      <c r="G646" s="53">
        <v>0.15539169594694907</v>
      </c>
      <c r="H646" s="52">
        <v>2500</v>
      </c>
      <c r="I646" s="53">
        <v>0.13069830087028594</v>
      </c>
      <c r="J646" s="54" t="s">
        <v>1378</v>
      </c>
      <c r="K646" s="52">
        <v>5700</v>
      </c>
      <c r="L646" s="53">
        <v>0.14332717471084003</v>
      </c>
      <c r="M646" s="52">
        <v>3400</v>
      </c>
      <c r="N646" s="53">
        <v>0.1697926461127332</v>
      </c>
      <c r="O646" s="52">
        <v>3000</v>
      </c>
      <c r="P646" s="53">
        <v>0.15354330708661418</v>
      </c>
      <c r="Q646" s="54" t="s">
        <v>1378</v>
      </c>
      <c r="R646" s="52">
        <v>6400</v>
      </c>
      <c r="S646" s="53">
        <v>0.16185366100579585</v>
      </c>
    </row>
    <row r="647" spans="1:19" ht="13.5" customHeight="1">
      <c r="A647" s="50" t="s">
        <v>1254</v>
      </c>
      <c r="B647" s="56" t="s">
        <v>646</v>
      </c>
      <c r="C647" s="52">
        <v>22000</v>
      </c>
      <c r="D647" s="52">
        <v>22300</v>
      </c>
      <c r="E647" s="52">
        <v>44300</v>
      </c>
      <c r="F647" s="52">
        <v>2400</v>
      </c>
      <c r="G647" s="53">
        <v>0.10721433770014556</v>
      </c>
      <c r="H647" s="52">
        <v>2300</v>
      </c>
      <c r="I647" s="53">
        <v>0.10208931133428982</v>
      </c>
      <c r="J647" s="54" t="s">
        <v>1378</v>
      </c>
      <c r="K647" s="52">
        <v>4600</v>
      </c>
      <c r="L647" s="53">
        <v>0.10463330924855491</v>
      </c>
      <c r="M647" s="52">
        <v>3400</v>
      </c>
      <c r="N647" s="53">
        <v>0.15620451237263464</v>
      </c>
      <c r="O647" s="52">
        <v>3200</v>
      </c>
      <c r="P647" s="53">
        <v>0.14145444763271162</v>
      </c>
      <c r="Q647" s="54" t="s">
        <v>1378</v>
      </c>
      <c r="R647" s="52">
        <v>6600</v>
      </c>
      <c r="S647" s="53">
        <v>0.14877619219653179</v>
      </c>
    </row>
    <row r="648" spans="1:19" ht="13.5" customHeight="1">
      <c r="A648" s="50" t="s">
        <v>1258</v>
      </c>
      <c r="B648" s="56" t="s">
        <v>647</v>
      </c>
      <c r="C648" s="52">
        <v>21900</v>
      </c>
      <c r="D648" s="52">
        <v>19600</v>
      </c>
      <c r="E648" s="52">
        <v>41500</v>
      </c>
      <c r="F648" s="52">
        <v>2700</v>
      </c>
      <c r="G648" s="53">
        <v>0.12543983914454143</v>
      </c>
      <c r="H648" s="52">
        <v>2300</v>
      </c>
      <c r="I648" s="53">
        <v>0.11563343691100809</v>
      </c>
      <c r="J648" s="54" t="s">
        <v>1378</v>
      </c>
      <c r="K648" s="52">
        <v>5000</v>
      </c>
      <c r="L648" s="53">
        <v>0.1208026208026208</v>
      </c>
      <c r="M648" s="52">
        <v>3100</v>
      </c>
      <c r="N648" s="53">
        <v>0.14234794132431569</v>
      </c>
      <c r="O648" s="52">
        <v>2600</v>
      </c>
      <c r="P648" s="53">
        <v>0.13239264428709693</v>
      </c>
      <c r="Q648" s="54" t="s">
        <v>1378</v>
      </c>
      <c r="R648" s="52">
        <v>5700</v>
      </c>
      <c r="S648" s="53">
        <v>0.13764031411090236</v>
      </c>
    </row>
    <row r="649" spans="1:19" ht="13.5" customHeight="1">
      <c r="A649" s="57" t="s">
        <v>1402</v>
      </c>
      <c r="B649" s="58" t="s">
        <v>1403</v>
      </c>
      <c r="C649" s="47">
        <v>403300</v>
      </c>
      <c r="D649" s="47">
        <v>374100</v>
      </c>
      <c r="E649" s="47">
        <v>777400</v>
      </c>
      <c r="F649" s="47">
        <v>49100</v>
      </c>
      <c r="G649" s="48">
        <v>0.12164430570260372</v>
      </c>
      <c r="H649" s="47">
        <v>47400</v>
      </c>
      <c r="I649" s="48">
        <v>0.12673496011463034</v>
      </c>
      <c r="J649" s="49" t="s">
        <v>1378</v>
      </c>
      <c r="K649" s="47">
        <v>96500</v>
      </c>
      <c r="L649" s="48">
        <v>0.12409391043493585</v>
      </c>
      <c r="M649" s="47">
        <v>54300</v>
      </c>
      <c r="N649" s="48">
        <v>0.13467656152757082</v>
      </c>
      <c r="O649" s="47">
        <v>51900</v>
      </c>
      <c r="P649" s="48">
        <v>0.13861502598430248</v>
      </c>
      <c r="Q649" s="49" t="s">
        <v>1378</v>
      </c>
      <c r="R649" s="47">
        <v>106200</v>
      </c>
      <c r="S649" s="48">
        <v>0.13657173656607652</v>
      </c>
    </row>
    <row r="650" spans="1:19" ht="13.5" customHeight="1">
      <c r="A650" s="50" t="s">
        <v>1300</v>
      </c>
      <c r="B650" s="56" t="s">
        <v>1301</v>
      </c>
      <c r="C650" s="52">
        <v>22200</v>
      </c>
      <c r="D650" s="52">
        <v>21000</v>
      </c>
      <c r="E650" s="52">
        <v>43200</v>
      </c>
      <c r="F650" s="52">
        <v>2700</v>
      </c>
      <c r="G650" s="53">
        <v>0.12287829541350669</v>
      </c>
      <c r="H650" s="52">
        <v>2700</v>
      </c>
      <c r="I650" s="53">
        <v>0.12736006087411422</v>
      </c>
      <c r="J650" s="54" t="s">
        <v>1378</v>
      </c>
      <c r="K650" s="52">
        <v>5400</v>
      </c>
      <c r="L650" s="53">
        <v>0.12506079344125617</v>
      </c>
      <c r="M650" s="52">
        <v>3000</v>
      </c>
      <c r="N650" s="53">
        <v>0.13669194655110148</v>
      </c>
      <c r="O650" s="52">
        <v>3000</v>
      </c>
      <c r="P650" s="53">
        <v>0.14148475769249061</v>
      </c>
      <c r="Q650" s="54" t="s">
        <v>1378</v>
      </c>
      <c r="R650" s="52">
        <v>6000</v>
      </c>
      <c r="S650" s="53">
        <v>0.13902591537552977</v>
      </c>
    </row>
    <row r="651" spans="1:19" ht="13.5" customHeight="1">
      <c r="A651" s="50" t="s">
        <v>1302</v>
      </c>
      <c r="B651" s="56" t="s">
        <v>1303</v>
      </c>
      <c r="C651" s="52">
        <v>22400</v>
      </c>
      <c r="D651" s="52">
        <v>21500</v>
      </c>
      <c r="E651" s="52">
        <v>44000</v>
      </c>
      <c r="F651" s="52">
        <v>3200</v>
      </c>
      <c r="G651" s="53">
        <v>0.14185155484273368</v>
      </c>
      <c r="H651" s="52">
        <v>2900</v>
      </c>
      <c r="I651" s="53">
        <v>0.13288110393532501</v>
      </c>
      <c r="J651" s="54" t="s">
        <v>1378</v>
      </c>
      <c r="K651" s="52">
        <v>6000</v>
      </c>
      <c r="L651" s="53">
        <v>0.13746048352248175</v>
      </c>
      <c r="M651" s="52">
        <v>3500</v>
      </c>
      <c r="N651" s="53">
        <v>0.15628619798627819</v>
      </c>
      <c r="O651" s="52">
        <v>3200</v>
      </c>
      <c r="P651" s="53">
        <v>0.14751661013799192</v>
      </c>
      <c r="Q651" s="54" t="s">
        <v>1378</v>
      </c>
      <c r="R651" s="52">
        <v>6700</v>
      </c>
      <c r="S651" s="53">
        <v>0.15199344993063293</v>
      </c>
    </row>
    <row r="652" spans="1:19" ht="13.5" customHeight="1">
      <c r="A652" s="50" t="s">
        <v>1304</v>
      </c>
      <c r="B652" s="56" t="s">
        <v>1305</v>
      </c>
      <c r="C652" s="52">
        <v>24300</v>
      </c>
      <c r="D652" s="52">
        <v>24900</v>
      </c>
      <c r="E652" s="52">
        <v>49200</v>
      </c>
      <c r="F652" s="52">
        <v>2800</v>
      </c>
      <c r="G652" s="53">
        <v>0.11683989975761061</v>
      </c>
      <c r="H652" s="52">
        <v>3000</v>
      </c>
      <c r="I652" s="53">
        <v>0.12206685953069753</v>
      </c>
      <c r="J652" s="54" t="s">
        <v>1378</v>
      </c>
      <c r="K652" s="52">
        <v>5900</v>
      </c>
      <c r="L652" s="53">
        <v>0.1194824188994292</v>
      </c>
      <c r="M652" s="52">
        <v>3000</v>
      </c>
      <c r="N652" s="53">
        <v>0.12468674253317448</v>
      </c>
      <c r="O652" s="52">
        <v>3300</v>
      </c>
      <c r="P652" s="53">
        <v>0.13303600128576021</v>
      </c>
      <c r="Q652" s="54" t="s">
        <v>1378</v>
      </c>
      <c r="R652" s="52">
        <v>6300</v>
      </c>
      <c r="S652" s="53">
        <v>0.12890775762253956</v>
      </c>
    </row>
    <row r="653" spans="1:19" ht="13.5" customHeight="1">
      <c r="A653" s="50" t="s">
        <v>1306</v>
      </c>
      <c r="B653" s="56" t="s">
        <v>1307</v>
      </c>
      <c r="C653" s="52">
        <v>20600</v>
      </c>
      <c r="D653" s="52">
        <v>18700</v>
      </c>
      <c r="E653" s="52">
        <v>39300</v>
      </c>
      <c r="F653" s="52">
        <v>2800</v>
      </c>
      <c r="G653" s="53">
        <v>0.13467132053519487</v>
      </c>
      <c r="H653" s="52">
        <v>2600</v>
      </c>
      <c r="I653" s="53">
        <v>0.13808760683760685</v>
      </c>
      <c r="J653" s="54" t="s">
        <v>1378</v>
      </c>
      <c r="K653" s="52">
        <v>5400</v>
      </c>
      <c r="L653" s="53">
        <v>0.13629663515299381</v>
      </c>
      <c r="M653" s="52">
        <v>3000</v>
      </c>
      <c r="N653" s="53">
        <v>0.14344580182276517</v>
      </c>
      <c r="O653" s="52">
        <v>2800</v>
      </c>
      <c r="P653" s="53">
        <v>0.15</v>
      </c>
      <c r="Q653" s="54" t="s">
        <v>1378</v>
      </c>
      <c r="R653" s="52">
        <v>5800</v>
      </c>
      <c r="S653" s="53">
        <v>0.14656399308732337</v>
      </c>
    </row>
    <row r="654" spans="1:19" ht="13.5" customHeight="1">
      <c r="A654" s="50" t="s">
        <v>1308</v>
      </c>
      <c r="B654" s="56" t="s">
        <v>1309</v>
      </c>
      <c r="C654" s="52">
        <v>19700</v>
      </c>
      <c r="D654" s="52">
        <v>18200</v>
      </c>
      <c r="E654" s="52">
        <v>37900</v>
      </c>
      <c r="F654" s="52">
        <v>2400</v>
      </c>
      <c r="G654" s="53">
        <v>0.12234313027560256</v>
      </c>
      <c r="H654" s="52">
        <v>2100</v>
      </c>
      <c r="I654" s="53">
        <v>0.11557899362777412</v>
      </c>
      <c r="J654" s="54" t="s">
        <v>1378</v>
      </c>
      <c r="K654" s="52">
        <v>4500</v>
      </c>
      <c r="L654" s="53">
        <v>0.11909162925798786</v>
      </c>
      <c r="M654" s="52">
        <v>2700</v>
      </c>
      <c r="N654" s="53">
        <v>0.1380046781246822</v>
      </c>
      <c r="O654" s="52">
        <v>2500</v>
      </c>
      <c r="P654" s="53">
        <v>0.13562953197099539</v>
      </c>
      <c r="Q654" s="54" t="s">
        <v>1378</v>
      </c>
      <c r="R654" s="52">
        <v>5200</v>
      </c>
      <c r="S654" s="53">
        <v>0.13686295220491154</v>
      </c>
    </row>
    <row r="655" spans="1:19" ht="13.5" customHeight="1">
      <c r="A655" s="50" t="s">
        <v>1310</v>
      </c>
      <c r="B655" s="56" t="s">
        <v>1311</v>
      </c>
      <c r="C655" s="52">
        <v>19600</v>
      </c>
      <c r="D655" s="52">
        <v>17200</v>
      </c>
      <c r="E655" s="52">
        <v>36800</v>
      </c>
      <c r="F655" s="52">
        <v>2600</v>
      </c>
      <c r="G655" s="53">
        <v>0.13332312091503268</v>
      </c>
      <c r="H655" s="52">
        <v>2600</v>
      </c>
      <c r="I655" s="53">
        <v>0.14928401646472259</v>
      </c>
      <c r="J655" s="54" t="s">
        <v>1378</v>
      </c>
      <c r="K655" s="52">
        <v>5200</v>
      </c>
      <c r="L655" s="53">
        <v>0.14079765427741428</v>
      </c>
      <c r="M655" s="52">
        <v>2900</v>
      </c>
      <c r="N655" s="53">
        <v>0.1501736111111111</v>
      </c>
      <c r="O655" s="52">
        <v>2800</v>
      </c>
      <c r="P655" s="53">
        <v>0.16470520030146676</v>
      </c>
      <c r="Q655" s="54" t="s">
        <v>1378</v>
      </c>
      <c r="R655" s="52">
        <v>5800</v>
      </c>
      <c r="S655" s="53">
        <v>0.15697879618820079</v>
      </c>
    </row>
    <row r="656" spans="1:19" ht="13.5" customHeight="1">
      <c r="A656" s="50" t="s">
        <v>1312</v>
      </c>
      <c r="B656" s="56" t="s">
        <v>1313</v>
      </c>
      <c r="C656" s="52">
        <v>22600</v>
      </c>
      <c r="D656" s="52">
        <v>21700</v>
      </c>
      <c r="E656" s="52">
        <v>44300</v>
      </c>
      <c r="F656" s="52">
        <v>2600</v>
      </c>
      <c r="G656" s="53">
        <v>0.11485620886159827</v>
      </c>
      <c r="H656" s="52">
        <v>2200</v>
      </c>
      <c r="I656" s="53">
        <v>0.10123604833502445</v>
      </c>
      <c r="J656" s="54" t="s">
        <v>1378</v>
      </c>
      <c r="K656" s="52">
        <v>4800</v>
      </c>
      <c r="L656" s="53">
        <v>0.10819287438796002</v>
      </c>
      <c r="M656" s="52">
        <v>2900</v>
      </c>
      <c r="N656" s="53">
        <v>0.12634182974775809</v>
      </c>
      <c r="O656" s="52">
        <v>2500</v>
      </c>
      <c r="P656" s="53">
        <v>0.11318144082649202</v>
      </c>
      <c r="Q656" s="54" t="s">
        <v>1378</v>
      </c>
      <c r="R656" s="52">
        <v>5300</v>
      </c>
      <c r="S656" s="53">
        <v>0.11990342742390397</v>
      </c>
    </row>
    <row r="657" spans="1:19" ht="13.5" customHeight="1">
      <c r="A657" s="50" t="s">
        <v>1314</v>
      </c>
      <c r="B657" s="56" t="s">
        <v>1315</v>
      </c>
      <c r="C657" s="52">
        <v>21100</v>
      </c>
      <c r="D657" s="52">
        <v>19500</v>
      </c>
      <c r="E657" s="52">
        <v>40600</v>
      </c>
      <c r="F657" s="52">
        <v>2600</v>
      </c>
      <c r="G657" s="53">
        <v>0.12278708700179873</v>
      </c>
      <c r="H657" s="52">
        <v>2700</v>
      </c>
      <c r="I657" s="53">
        <v>0.13656455592105263</v>
      </c>
      <c r="J657" s="54" t="s">
        <v>1378</v>
      </c>
      <c r="K657" s="52">
        <v>5300</v>
      </c>
      <c r="L657" s="53">
        <v>0.12939234143216205</v>
      </c>
      <c r="M657" s="52">
        <v>2800</v>
      </c>
      <c r="N657" s="53">
        <v>0.13102338350847298</v>
      </c>
      <c r="O657" s="52">
        <v>2700</v>
      </c>
      <c r="P657" s="53">
        <v>0.13934004934210525</v>
      </c>
      <c r="Q657" s="54" t="s">
        <v>1378</v>
      </c>
      <c r="R657" s="52">
        <v>5500</v>
      </c>
      <c r="S657" s="53">
        <v>0.13501059583066385</v>
      </c>
    </row>
    <row r="658" spans="1:19" ht="13.5" customHeight="1">
      <c r="A658" s="50" t="s">
        <v>1316</v>
      </c>
      <c r="B658" s="56" t="s">
        <v>1317</v>
      </c>
      <c r="C658" s="52">
        <v>24600</v>
      </c>
      <c r="D658" s="52">
        <v>22800</v>
      </c>
      <c r="E658" s="52">
        <v>47400</v>
      </c>
      <c r="F658" s="52">
        <v>3000</v>
      </c>
      <c r="G658" s="53">
        <v>0.12212000325653342</v>
      </c>
      <c r="H658" s="52">
        <v>2700</v>
      </c>
      <c r="I658" s="53">
        <v>0.11962961337604774</v>
      </c>
      <c r="J658" s="54" t="s">
        <v>1378</v>
      </c>
      <c r="K658" s="52">
        <v>5700</v>
      </c>
      <c r="L658" s="53">
        <v>0.12092158891728085</v>
      </c>
      <c r="M658" s="52">
        <v>3400</v>
      </c>
      <c r="N658" s="53">
        <v>0.13783277700887406</v>
      </c>
      <c r="O658" s="52">
        <v>3200</v>
      </c>
      <c r="P658" s="53">
        <v>0.13845613727125114</v>
      </c>
      <c r="Q658" s="54" t="s">
        <v>1378</v>
      </c>
      <c r="R658" s="52">
        <v>6500</v>
      </c>
      <c r="S658" s="53">
        <v>0.13813274766118303</v>
      </c>
    </row>
    <row r="659" spans="1:19" ht="13.5" customHeight="1">
      <c r="A659" s="50" t="s">
        <v>1318</v>
      </c>
      <c r="B659" s="56" t="s">
        <v>1319</v>
      </c>
      <c r="C659" s="52">
        <v>22600</v>
      </c>
      <c r="D659" s="52">
        <v>21300</v>
      </c>
      <c r="E659" s="52">
        <v>44000</v>
      </c>
      <c r="F659" s="52">
        <v>2600</v>
      </c>
      <c r="G659" s="53">
        <v>0.11677929420078619</v>
      </c>
      <c r="H659" s="52">
        <v>2800</v>
      </c>
      <c r="I659" s="53">
        <v>0.13090158938534391</v>
      </c>
      <c r="J659" s="54" t="s">
        <v>1378</v>
      </c>
      <c r="K659" s="52">
        <v>5400</v>
      </c>
      <c r="L659" s="53">
        <v>0.12362974755515124</v>
      </c>
      <c r="M659" s="52">
        <v>2800</v>
      </c>
      <c r="N659" s="53">
        <v>0.12274192836005476</v>
      </c>
      <c r="O659" s="52">
        <v>2900</v>
      </c>
      <c r="P659" s="53">
        <v>0.1350274274462</v>
      </c>
      <c r="Q659" s="54" t="s">
        <v>1378</v>
      </c>
      <c r="R659" s="52">
        <v>5700</v>
      </c>
      <c r="S659" s="53">
        <v>0.12870138730952924</v>
      </c>
    </row>
    <row r="660" spans="1:19" ht="13.5" customHeight="1">
      <c r="A660" s="50" t="s">
        <v>1320</v>
      </c>
      <c r="B660" s="56" t="s">
        <v>1321</v>
      </c>
      <c r="C660" s="52">
        <v>24700</v>
      </c>
      <c r="D660" s="52">
        <v>22300</v>
      </c>
      <c r="E660" s="52">
        <v>46900</v>
      </c>
      <c r="F660" s="52">
        <v>3000</v>
      </c>
      <c r="G660" s="53">
        <v>0.12219066937119676</v>
      </c>
      <c r="H660" s="52">
        <v>2800</v>
      </c>
      <c r="I660" s="53">
        <v>0.1270440251572327</v>
      </c>
      <c r="J660" s="54" t="s">
        <v>1378</v>
      </c>
      <c r="K660" s="52">
        <v>5800</v>
      </c>
      <c r="L660" s="53">
        <v>0.1244937113621829</v>
      </c>
      <c r="M660" s="52">
        <v>3500</v>
      </c>
      <c r="N660" s="53">
        <v>0.14060851926977688</v>
      </c>
      <c r="O660" s="52">
        <v>3300</v>
      </c>
      <c r="P660" s="53">
        <v>0.14707996406109614</v>
      </c>
      <c r="Q660" s="54" t="s">
        <v>1378</v>
      </c>
      <c r="R660" s="52">
        <v>6700</v>
      </c>
      <c r="S660" s="53">
        <v>0.14367938605840971</v>
      </c>
    </row>
    <row r="661" spans="1:19" ht="13.5" customHeight="1">
      <c r="A661" s="50" t="s">
        <v>1322</v>
      </c>
      <c r="B661" s="56" t="s">
        <v>1323</v>
      </c>
      <c r="C661" s="52">
        <v>24100</v>
      </c>
      <c r="D661" s="52">
        <v>21800</v>
      </c>
      <c r="E661" s="52">
        <v>45900</v>
      </c>
      <c r="F661" s="52">
        <v>2800</v>
      </c>
      <c r="G661" s="53">
        <v>0.11731056209583816</v>
      </c>
      <c r="H661" s="52">
        <v>3200</v>
      </c>
      <c r="I661" s="53">
        <v>0.14826222876057374</v>
      </c>
      <c r="J661" s="54" t="s">
        <v>1378</v>
      </c>
      <c r="K661" s="52">
        <v>6100</v>
      </c>
      <c r="L661" s="53">
        <v>0.1319862237335426</v>
      </c>
      <c r="M661" s="52">
        <v>3100</v>
      </c>
      <c r="N661" s="53">
        <v>0.13032664566406899</v>
      </c>
      <c r="O661" s="52">
        <v>3000</v>
      </c>
      <c r="P661" s="53">
        <v>0.1377344611989702</v>
      </c>
      <c r="Q661" s="54" t="s">
        <v>1378</v>
      </c>
      <c r="R661" s="52">
        <v>6100</v>
      </c>
      <c r="S661" s="53">
        <v>0.13383904438050398</v>
      </c>
    </row>
    <row r="662" spans="1:19" ht="13.5" customHeight="1">
      <c r="A662" s="50" t="s">
        <v>1324</v>
      </c>
      <c r="B662" s="56" t="s">
        <v>1325</v>
      </c>
      <c r="C662" s="52">
        <v>19200</v>
      </c>
      <c r="D662" s="52">
        <v>17100</v>
      </c>
      <c r="E662" s="52">
        <v>36300</v>
      </c>
      <c r="F662" s="52">
        <v>2400</v>
      </c>
      <c r="G662" s="53">
        <v>0.12548896886246283</v>
      </c>
      <c r="H662" s="52">
        <v>2300</v>
      </c>
      <c r="I662" s="53">
        <v>0.13733980923401018</v>
      </c>
      <c r="J662" s="54" t="s">
        <v>1378</v>
      </c>
      <c r="K662" s="52">
        <v>4800</v>
      </c>
      <c r="L662" s="53">
        <v>0.1310738514147041</v>
      </c>
      <c r="M662" s="52">
        <v>2700</v>
      </c>
      <c r="N662" s="53">
        <v>0.1416575392479007</v>
      </c>
      <c r="O662" s="52">
        <v>2600</v>
      </c>
      <c r="P662" s="53">
        <v>0.14921879571654281</v>
      </c>
      <c r="Q662" s="54" t="s">
        <v>1378</v>
      </c>
      <c r="R662" s="52">
        <v>5300</v>
      </c>
      <c r="S662" s="53">
        <v>0.14522089239424191</v>
      </c>
    </row>
    <row r="663" spans="1:19" ht="13.5" customHeight="1">
      <c r="A663" s="50" t="s">
        <v>1326</v>
      </c>
      <c r="B663" s="56" t="s">
        <v>1327</v>
      </c>
      <c r="C663" s="52">
        <v>24500</v>
      </c>
      <c r="D663" s="52">
        <v>22800</v>
      </c>
      <c r="E663" s="52">
        <v>47300</v>
      </c>
      <c r="F663" s="52">
        <v>2800</v>
      </c>
      <c r="G663" s="53">
        <v>0.11386360853773007</v>
      </c>
      <c r="H663" s="52">
        <v>2800</v>
      </c>
      <c r="I663" s="53">
        <v>0.12162458836443468</v>
      </c>
      <c r="J663" s="54" t="s">
        <v>1378</v>
      </c>
      <c r="K663" s="52">
        <v>5600</v>
      </c>
      <c r="L663" s="53">
        <v>0.11760226743940098</v>
      </c>
      <c r="M663" s="52">
        <v>3200</v>
      </c>
      <c r="N663" s="53">
        <v>0.13235114067665185</v>
      </c>
      <c r="O663" s="52">
        <v>2900</v>
      </c>
      <c r="P663" s="53">
        <v>0.12913282107574095</v>
      </c>
      <c r="Q663" s="54" t="s">
        <v>1378</v>
      </c>
      <c r="R663" s="52">
        <v>6200</v>
      </c>
      <c r="S663" s="53">
        <v>0.13080079529590929</v>
      </c>
    </row>
    <row r="664" spans="1:19" ht="13.5" customHeight="1">
      <c r="A664" s="50" t="s">
        <v>1328</v>
      </c>
      <c r="B664" s="56" t="s">
        <v>1329</v>
      </c>
      <c r="C664" s="52">
        <v>24100</v>
      </c>
      <c r="D664" s="52">
        <v>20800</v>
      </c>
      <c r="E664" s="52">
        <v>44800</v>
      </c>
      <c r="F664" s="52">
        <v>3100</v>
      </c>
      <c r="G664" s="53">
        <v>0.12709822170516868</v>
      </c>
      <c r="H664" s="52">
        <v>2900</v>
      </c>
      <c r="I664" s="53">
        <v>0.14098550166176965</v>
      </c>
      <c r="J664" s="54" t="s">
        <v>1378</v>
      </c>
      <c r="K664" s="52">
        <v>6000</v>
      </c>
      <c r="L664" s="53">
        <v>0.13352963483459368</v>
      </c>
      <c r="M664" s="52">
        <v>3400</v>
      </c>
      <c r="N664" s="53">
        <v>0.14238823333887318</v>
      </c>
      <c r="O664" s="52">
        <v>3300</v>
      </c>
      <c r="P664" s="53">
        <v>0.15789220172438706</v>
      </c>
      <c r="Q664" s="54" t="s">
        <v>1378</v>
      </c>
      <c r="R664" s="52">
        <v>6700</v>
      </c>
      <c r="S664" s="53">
        <v>0.14956835976711505</v>
      </c>
    </row>
    <row r="665" spans="1:19" ht="13.5" customHeight="1">
      <c r="A665" s="50" t="s">
        <v>1330</v>
      </c>
      <c r="B665" s="56" t="s">
        <v>1331</v>
      </c>
      <c r="C665" s="52">
        <v>19800</v>
      </c>
      <c r="D665" s="52">
        <v>17400</v>
      </c>
      <c r="E665" s="52">
        <v>37200</v>
      </c>
      <c r="F665" s="52">
        <v>2400</v>
      </c>
      <c r="G665" s="53">
        <v>0.11939620355411955</v>
      </c>
      <c r="H665" s="52">
        <v>2300</v>
      </c>
      <c r="I665" s="53">
        <v>0.13339095361567271</v>
      </c>
      <c r="J665" s="54" t="s">
        <v>1378</v>
      </c>
      <c r="K665" s="52">
        <v>4700</v>
      </c>
      <c r="L665" s="53">
        <v>0.12593170626698599</v>
      </c>
      <c r="M665" s="52">
        <v>2600</v>
      </c>
      <c r="N665" s="53">
        <v>0.13141155088852988</v>
      </c>
      <c r="O665" s="52">
        <v>2500</v>
      </c>
      <c r="P665" s="53">
        <v>0.14624027657735522</v>
      </c>
      <c r="Q665" s="54" t="s">
        <v>1378</v>
      </c>
      <c r="R665" s="52">
        <v>5100</v>
      </c>
      <c r="S665" s="53">
        <v>0.138336517503969</v>
      </c>
    </row>
    <row r="666" spans="1:19" ht="13.5" customHeight="1">
      <c r="A666" s="50" t="s">
        <v>1332</v>
      </c>
      <c r="B666" s="56" t="s">
        <v>1333</v>
      </c>
      <c r="C666" s="52">
        <v>28100</v>
      </c>
      <c r="D666" s="52">
        <v>28200</v>
      </c>
      <c r="E666" s="52">
        <v>56300</v>
      </c>
      <c r="F666" s="52">
        <v>3200</v>
      </c>
      <c r="G666" s="53">
        <v>0.11469584991472427</v>
      </c>
      <c r="H666" s="52">
        <v>2900</v>
      </c>
      <c r="I666" s="53">
        <v>0.10280904861678326</v>
      </c>
      <c r="J666" s="54" t="s">
        <v>1378</v>
      </c>
      <c r="K666" s="52">
        <v>6100</v>
      </c>
      <c r="L666" s="53">
        <v>0.10875086585084276</v>
      </c>
      <c r="M666" s="52">
        <v>3600</v>
      </c>
      <c r="N666" s="53">
        <v>0.12873081296191016</v>
      </c>
      <c r="O666" s="52">
        <v>3400</v>
      </c>
      <c r="P666" s="53">
        <v>0.11896729287261622</v>
      </c>
      <c r="Q666" s="54" t="s">
        <v>1378</v>
      </c>
      <c r="R666" s="52">
        <v>7000</v>
      </c>
      <c r="S666" s="53">
        <v>0.12384775234001741</v>
      </c>
    </row>
    <row r="667" spans="1:19" ht="13.5" customHeight="1">
      <c r="A667" s="50" t="s">
        <v>1298</v>
      </c>
      <c r="B667" s="56" t="s">
        <v>1299</v>
      </c>
      <c r="C667" s="52">
        <v>19100</v>
      </c>
      <c r="D667" s="52">
        <v>17100</v>
      </c>
      <c r="E667" s="52">
        <v>36100</v>
      </c>
      <c r="F667" s="52">
        <v>2000</v>
      </c>
      <c r="G667" s="53">
        <v>0.10430446194225722</v>
      </c>
      <c r="H667" s="52">
        <v>1900</v>
      </c>
      <c r="I667" s="53">
        <v>0.11087007504690431</v>
      </c>
      <c r="J667" s="54" t="s">
        <v>1378</v>
      </c>
      <c r="K667" s="52">
        <v>3900</v>
      </c>
      <c r="L667" s="53">
        <v>0.10740597130670802</v>
      </c>
      <c r="M667" s="52">
        <v>2100</v>
      </c>
      <c r="N667" s="53">
        <v>0.1110761154855643</v>
      </c>
      <c r="O667" s="52">
        <v>2100</v>
      </c>
      <c r="P667" s="53">
        <v>0.12582082551594748</v>
      </c>
      <c r="Q667" s="54" t="s">
        <v>1378</v>
      </c>
      <c r="R667" s="52">
        <v>4300</v>
      </c>
      <c r="S667" s="53">
        <v>0.11804132277183847</v>
      </c>
    </row>
    <row r="668" spans="1:19" s="63" customFormat="1">
      <c r="A668" s="60" t="s">
        <v>1378</v>
      </c>
      <c r="B668" s="61" t="s">
        <v>1404</v>
      </c>
      <c r="C668" s="52">
        <v>256000</v>
      </c>
      <c r="D668" s="52">
        <v>321300</v>
      </c>
      <c r="E668" s="52">
        <v>577300</v>
      </c>
      <c r="F668" s="52">
        <v>34500</v>
      </c>
      <c r="G668" s="62" t="s">
        <v>1378</v>
      </c>
      <c r="H668" s="52">
        <v>38200</v>
      </c>
      <c r="I668" s="62" t="s">
        <v>1378</v>
      </c>
      <c r="J668" s="52">
        <v>172100</v>
      </c>
      <c r="K668" s="52">
        <v>244900</v>
      </c>
      <c r="L668" s="62" t="s">
        <v>1378</v>
      </c>
      <c r="M668" s="52">
        <v>40200</v>
      </c>
      <c r="N668" s="62" t="s">
        <v>1378</v>
      </c>
      <c r="O668" s="52">
        <v>42400</v>
      </c>
      <c r="P668" s="62" t="s">
        <v>1378</v>
      </c>
      <c r="Q668" s="52">
        <v>204900</v>
      </c>
      <c r="R668" s="52">
        <v>287500</v>
      </c>
      <c r="S668" s="62" t="s">
        <v>1378</v>
      </c>
    </row>
    <row r="669" spans="1:19" ht="13.5" customHeight="1" thickBot="1">
      <c r="A669" s="64" t="s">
        <v>1405</v>
      </c>
      <c r="B669" s="64" t="s">
        <v>1406</v>
      </c>
      <c r="C669" s="65">
        <v>15170100</v>
      </c>
      <c r="D669" s="65">
        <v>15005800</v>
      </c>
      <c r="E669" s="65">
        <v>30175900</v>
      </c>
      <c r="F669" s="65">
        <v>1919900</v>
      </c>
      <c r="G669" s="66">
        <v>0.12655921681811794</v>
      </c>
      <c r="H669" s="65">
        <v>1883100</v>
      </c>
      <c r="I669" s="66">
        <v>0.12549029486398761</v>
      </c>
      <c r="J669" s="65">
        <v>172100</v>
      </c>
      <c r="K669" s="65">
        <v>3975100</v>
      </c>
      <c r="L669" s="66">
        <v>0.13173165907793516</v>
      </c>
      <c r="M669" s="65">
        <v>2322100</v>
      </c>
      <c r="N669" s="67">
        <v>0.15306771550065931</v>
      </c>
      <c r="O669" s="65">
        <v>2176600</v>
      </c>
      <c r="P669" s="67">
        <v>0.14505350809815373</v>
      </c>
      <c r="Q669" s="65">
        <v>204900</v>
      </c>
      <c r="R669" s="65">
        <v>4703600</v>
      </c>
      <c r="S669" s="67">
        <v>0.15587206365666462</v>
      </c>
    </row>
    <row r="670" spans="1:19" ht="13.5" customHeight="1">
      <c r="A670" s="68" t="s">
        <v>1407</v>
      </c>
      <c r="F670" s="69"/>
      <c r="G670" s="69"/>
      <c r="H670" s="69"/>
      <c r="I670" s="69"/>
      <c r="J670" s="69"/>
      <c r="K670" s="69"/>
      <c r="L670" s="69"/>
      <c r="M670" s="69"/>
      <c r="N670" s="69"/>
    </row>
    <row r="671" spans="1:19" ht="13.5" customHeight="1">
      <c r="A671" s="70" t="s">
        <v>1408</v>
      </c>
      <c r="B671" s="71"/>
      <c r="C671" s="71"/>
      <c r="D671" s="71"/>
      <c r="E671" s="71"/>
      <c r="F671" s="69"/>
      <c r="G671" s="69"/>
      <c r="H671" s="69"/>
      <c r="I671" s="69"/>
      <c r="J671" s="69"/>
      <c r="K671" s="69"/>
      <c r="L671" s="69"/>
      <c r="M671" s="69"/>
      <c r="N671" s="69"/>
    </row>
    <row r="672" spans="1:19" ht="13.5" customHeight="1">
      <c r="A672" s="70" t="s">
        <v>1409</v>
      </c>
      <c r="B672" s="71"/>
      <c r="C672" s="71"/>
      <c r="D672" s="71"/>
      <c r="E672" s="71"/>
      <c r="F672" s="69"/>
      <c r="G672" s="69"/>
      <c r="H672" s="69"/>
      <c r="I672" s="69"/>
      <c r="J672" s="69"/>
      <c r="K672" s="69"/>
      <c r="L672" s="69"/>
      <c r="M672" s="69"/>
      <c r="N672" s="69"/>
    </row>
    <row r="673" spans="1:15" ht="13.5" customHeight="1">
      <c r="A673" s="70" t="s">
        <v>1410</v>
      </c>
      <c r="B673" s="71"/>
      <c r="C673" s="71"/>
      <c r="D673" s="71"/>
      <c r="E673" s="71"/>
      <c r="F673" s="69"/>
      <c r="G673" s="69"/>
      <c r="H673" s="69"/>
      <c r="I673" s="69"/>
      <c r="J673" s="69"/>
      <c r="K673" s="69"/>
      <c r="L673" s="69"/>
      <c r="M673" s="69"/>
      <c r="N673" s="69"/>
    </row>
    <row r="674" spans="1:15" ht="13.5" customHeight="1">
      <c r="A674" s="70" t="s">
        <v>1411</v>
      </c>
      <c r="B674" s="71"/>
      <c r="C674" s="71"/>
      <c r="D674" s="71"/>
      <c r="E674" s="71"/>
      <c r="F674" s="69"/>
      <c r="G674" s="69"/>
      <c r="H674" s="69"/>
      <c r="I674" s="69"/>
      <c r="J674" s="69"/>
      <c r="K674" s="69"/>
      <c r="L674" s="69"/>
      <c r="M674" s="69"/>
      <c r="N674" s="69"/>
    </row>
    <row r="675" spans="1:15" ht="13.5" customHeight="1">
      <c r="A675" s="70" t="s">
        <v>1412</v>
      </c>
      <c r="B675" s="71"/>
      <c r="C675" s="71"/>
      <c r="D675" s="71"/>
      <c r="E675" s="71"/>
      <c r="F675" s="69"/>
      <c r="G675" s="69"/>
      <c r="H675" s="69"/>
      <c r="I675" s="69"/>
      <c r="J675" s="69"/>
      <c r="K675" s="69"/>
      <c r="L675" s="69"/>
      <c r="M675" s="69"/>
      <c r="N675" s="69"/>
    </row>
    <row r="676" spans="1:15">
      <c r="A676" s="68" t="s">
        <v>1413</v>
      </c>
      <c r="B676" s="72"/>
      <c r="C676" s="72"/>
      <c r="D676" s="72"/>
      <c r="E676" s="72"/>
      <c r="F676" s="72"/>
      <c r="G676" s="72"/>
      <c r="H676" s="72"/>
      <c r="I676" s="72"/>
      <c r="J676" s="72"/>
      <c r="K676" s="72"/>
      <c r="L676" s="72"/>
      <c r="M676" s="72"/>
      <c r="N676" s="72"/>
      <c r="O676" s="72"/>
    </row>
  </sheetData>
  <pageMargins left="0.7" right="0.7" top="0.75" bottom="0.75" header="0.3" footer="0.3"/>
  <pageSetup paperSize="9" orientation="portrait" r:id="rId1"/>
  <headerFooter>
    <oddFooter>&amp;C&amp;1#&amp;"Calibri"&amp;10&amp;K000000OFFICIAL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Results (sorted) test</vt:lpstr>
      <vt:lpstr>Sheet4</vt:lpstr>
      <vt:lpstr>Missing data to fill in</vt:lpstr>
      <vt:lpstr>Results (sorted)</vt:lpstr>
      <vt:lpstr>Red Wall MP List</vt:lpstr>
      <vt:lpstr>Results</vt:lpstr>
      <vt:lpstr>Master sheet</vt:lpstr>
      <vt:lpstr>BRES data</vt:lpstr>
      <vt:lpstr>City and Town classifications</vt:lpstr>
      <vt:lpstr>RUC_PCON_2011_EN_LU</vt:lpstr>
      <vt:lpstr>Part-time workers</vt:lpstr>
      <vt:lpstr>ICAEW sectoral forecasts</vt:lpstr>
      <vt:lpstr>SEISS data</vt:lpstr>
      <vt:lpstr>Region Lookup</vt:lpstr>
      <vt:lpstr>Skills</vt:lpstr>
      <vt:lpstr>APS (2017)</vt:lpstr>
      <vt:lpstr>APS (2018)</vt:lpstr>
      <vt:lpstr>APS (combined up to 2019)</vt:lpstr>
      <vt:lpstr>APS (2019)</vt:lpstr>
      <vt:lpstr>APS (2020)</vt:lpstr>
      <vt:lpstr>Claimant Count</vt:lpstr>
      <vt:lpstr>Westminster_Parliamentary_Const</vt:lpstr>
      <vt:lpstr>13. Parl. Constituency gender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Edgar</dc:creator>
  <cp:lastModifiedBy>James Edgar</cp:lastModifiedBy>
  <dcterms:created xsi:type="dcterms:W3CDTF">2021-02-24T14:47:24Z</dcterms:created>
  <dcterms:modified xsi:type="dcterms:W3CDTF">2021-03-25T15:46:18Z</dcterms:modified>
</cp:coreProperties>
</file>